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tmp" ContentType="image/p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8"/>
  <workbookPr/>
  <mc:AlternateContent xmlns:mc="http://schemas.openxmlformats.org/markup-compatibility/2006">
    <mc:Choice Requires="x15">
      <x15ac:absPath xmlns:x15ac="http://schemas.microsoft.com/office/spreadsheetml/2010/11/ac" url="\\Server-add\d\Sumar Marinilla\Direccion de Planeacion\DPEI_SUMAR\4. Año 2025\1. Contratos municipios\MARINILLA\35. ACUEDUCTO PRIMAVERA\DERIVADOS\INTERVENTORIA\"/>
    </mc:Choice>
  </mc:AlternateContent>
  <xr:revisionPtr revIDLastSave="0" documentId="13_ncr:1_{84C886D8-20ED-41F5-BDE7-76B4D06E68F8}" xr6:coauthVersionLast="47" xr6:coauthVersionMax="47" xr10:uidLastSave="{00000000-0000-0000-0000-000000000000}"/>
  <bookViews>
    <workbookView xWindow="-105" yWindow="0" windowWidth="14610" windowHeight="15585" tabRatio="854" firstSheet="2" activeTab="2" xr2:uid="{00000000-000D-0000-FFFF-FFFF00000000}"/>
  </bookViews>
  <sheets>
    <sheet name="CANT ELEC" sheetId="18" state="hidden" r:id="rId1"/>
    <sheet name="CAPITULOS" sheetId="3" state="hidden" r:id="rId2"/>
    <sheet name="FORM-INTER" sheetId="7" r:id="rId3"/>
    <sheet name="FM" sheetId="8" r:id="rId4"/>
    <sheet name="APU 2 " sheetId="5" state="hidden" r:id="rId5"/>
    <sheet name="APU 3 " sheetId="29" state="hidden" r:id="rId6"/>
    <sheet name="INSUMOS" sheetId="13" state="hidden" r:id="rId7"/>
    <sheet name="POLIZA INTERV" sheetId="15" r:id="rId8"/>
    <sheet name="APU OCU" sheetId="17" state="hidden" r:id="rId9"/>
  </sheets>
  <externalReferences>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s>
  <definedNames>
    <definedName name="\b">#N/A</definedName>
    <definedName name="\c">#N/A</definedName>
    <definedName name="\e">#N/A</definedName>
    <definedName name="\i">#N/A</definedName>
    <definedName name="\m">#N/A</definedName>
    <definedName name="\r">#N/A</definedName>
    <definedName name="\t">#N/A</definedName>
    <definedName name="\x">#N/A</definedName>
    <definedName name="\z">#N/A</definedName>
    <definedName name="_____________INF1" localSheetId="3">#REF!</definedName>
    <definedName name="_____________INF1" localSheetId="2">#REF!</definedName>
    <definedName name="_____________INF1" localSheetId="6">#REF!</definedName>
    <definedName name="_____________INF1" localSheetId="7">#REF!</definedName>
    <definedName name="_____________INF1">#REF!</definedName>
    <definedName name="____________INF1" localSheetId="3">#REF!</definedName>
    <definedName name="____________INF1" localSheetId="2">#REF!</definedName>
    <definedName name="____________INF1" localSheetId="6">#REF!</definedName>
    <definedName name="____________INF1" localSheetId="7">#REF!</definedName>
    <definedName name="____________INF1">#REF!</definedName>
    <definedName name="___________INF1" localSheetId="7">#REF!</definedName>
    <definedName name="___________INF1">#REF!</definedName>
    <definedName name="__________AIU1">#REF!</definedName>
    <definedName name="__________AIU2">[1]BASE!$C$5</definedName>
    <definedName name="__________Cod1">#REF!</definedName>
    <definedName name="__________INF1">#REF!</definedName>
    <definedName name="__________Pa2">#REF!</definedName>
    <definedName name="__________Pa3">#REF!</definedName>
    <definedName name="__________Pa4">#REF!</definedName>
    <definedName name="__________Po2">[2]REAJUSTESACTA1PROVI!#REF!</definedName>
    <definedName name="__________ST166">#REF!</definedName>
    <definedName name="__________TPE8016">#REF!</definedName>
    <definedName name="__________TPE8020">#REF!</definedName>
    <definedName name="__________TPE8025">#REF!</definedName>
    <definedName name="__________TPN1002">#REF!</definedName>
    <definedName name="__________TPN1003">#REF!</definedName>
    <definedName name="__________TPN1004">#REF!</definedName>
    <definedName name="__________TPN1006">#REF!</definedName>
    <definedName name="__________TPN1008">#REF!</definedName>
    <definedName name="__________TPN1202">#REF!</definedName>
    <definedName name="__________TPN1203">#REF!</definedName>
    <definedName name="__________TPN1204">#REF!</definedName>
    <definedName name="__________TPN1206">#REF!</definedName>
    <definedName name="__________TPN1208">#REF!</definedName>
    <definedName name="__________TPN16012">#REF!</definedName>
    <definedName name="__________TPN1602">#REF!</definedName>
    <definedName name="__________TPN1603">#REF!</definedName>
    <definedName name="__________TPN1604">#REF!</definedName>
    <definedName name="__________TPN1606">#REF!</definedName>
    <definedName name="__________TPN1608">#REF!</definedName>
    <definedName name="__________TUZ22">#REF!</definedName>
    <definedName name="__________TUZ36">#REF!</definedName>
    <definedName name="__________TZ323">#REF!</definedName>
    <definedName name="__________TZ324">#REF!</definedName>
    <definedName name="_________AIU1">#REF!</definedName>
    <definedName name="_________AIU2">[1]BASE!$C$5</definedName>
    <definedName name="_________Cod1">#REF!</definedName>
    <definedName name="_________INF1">#REF!</definedName>
    <definedName name="_________key2">[3]INST!#REF!</definedName>
    <definedName name="_________Pa1">#REF!</definedName>
    <definedName name="_________Pa2">#REF!</definedName>
    <definedName name="_________Pa3">#REF!</definedName>
    <definedName name="_________Pa4">#REF!</definedName>
    <definedName name="_________Po2">[2]REAJUSTESACTA1PROVI!#REF!</definedName>
    <definedName name="_________r">#REF!</definedName>
    <definedName name="_________ST166">#REF!</definedName>
    <definedName name="_________TPE8016">#REF!</definedName>
    <definedName name="_________TPE8020">#REF!</definedName>
    <definedName name="_________TPE8025">#REF!</definedName>
    <definedName name="_________TPN1002">#REF!</definedName>
    <definedName name="_________TPN1003">#REF!</definedName>
    <definedName name="_________TPN1004">#REF!</definedName>
    <definedName name="_________TPN1006">#REF!</definedName>
    <definedName name="_________TPN1008">#REF!</definedName>
    <definedName name="_________TPN1202">#REF!</definedName>
    <definedName name="_________TPN1203">#REF!</definedName>
    <definedName name="_________TPN1204">#REF!</definedName>
    <definedName name="_________TPN1206">#REF!</definedName>
    <definedName name="_________TPN1208">#REF!</definedName>
    <definedName name="_________TPN16012">#REF!</definedName>
    <definedName name="_________TPN1602">#REF!</definedName>
    <definedName name="_________TPN1603">#REF!</definedName>
    <definedName name="_________TPN1604">#REF!</definedName>
    <definedName name="_________TPN1606">#REF!</definedName>
    <definedName name="_________TPN1608">#REF!</definedName>
    <definedName name="_________TUZ22">#REF!</definedName>
    <definedName name="_________TUZ36">#REF!</definedName>
    <definedName name="_________TZ323">#REF!</definedName>
    <definedName name="_________TZ324">#REF!</definedName>
    <definedName name="________AIU1">#REF!</definedName>
    <definedName name="________AIU2">[1]BASE!$C$5</definedName>
    <definedName name="________Cod1">#REF!</definedName>
    <definedName name="________INF1">#REF!</definedName>
    <definedName name="________key2">[4]INST!#REF!</definedName>
    <definedName name="________key3">#REF!</definedName>
    <definedName name="________Pa1">#REF!</definedName>
    <definedName name="________Pa2">#REF!</definedName>
    <definedName name="________Pa3">#REF!</definedName>
    <definedName name="________Pa4">#REF!</definedName>
    <definedName name="________Po2">[2]REAJUSTESACTA1PROVI!#REF!</definedName>
    <definedName name="________r">#REF!</definedName>
    <definedName name="________ST166">#REF!</definedName>
    <definedName name="________TPE8016">#REF!</definedName>
    <definedName name="________TPE8020">#REF!</definedName>
    <definedName name="________TPE8025">#REF!</definedName>
    <definedName name="________TPN1002">#REF!</definedName>
    <definedName name="________TPN1003">#REF!</definedName>
    <definedName name="________TPN1004">#REF!</definedName>
    <definedName name="________TPN1006">#REF!</definedName>
    <definedName name="________TPN1008">#REF!</definedName>
    <definedName name="________TPN1202">#REF!</definedName>
    <definedName name="________TPN1203">#REF!</definedName>
    <definedName name="________TPN1204">#REF!</definedName>
    <definedName name="________TPN1206">#REF!</definedName>
    <definedName name="________TPN1208">#REF!</definedName>
    <definedName name="________TPN16012">#REF!</definedName>
    <definedName name="________TPN1602">#REF!</definedName>
    <definedName name="________TPN1603">#REF!</definedName>
    <definedName name="________TPN1604">#REF!</definedName>
    <definedName name="________TPN1606">#REF!</definedName>
    <definedName name="________TPN1608">#REF!</definedName>
    <definedName name="________TUZ22">#REF!</definedName>
    <definedName name="________TUZ36">#REF!</definedName>
    <definedName name="________TZ323">#REF!</definedName>
    <definedName name="________TZ324">#REF!</definedName>
    <definedName name="_______AIU1">#REF!</definedName>
    <definedName name="_______AIU2">[1]BASE!$C$5</definedName>
    <definedName name="_______Cod1">#REF!</definedName>
    <definedName name="_______INF1">#REF!</definedName>
    <definedName name="_______Pa1">#REF!</definedName>
    <definedName name="_______Pa2">#REF!</definedName>
    <definedName name="_______Pa3">#REF!</definedName>
    <definedName name="_______Pa4">#REF!</definedName>
    <definedName name="_______Po2">[2]REAJUSTESACTA1PROVI!#REF!</definedName>
    <definedName name="_______r">#REF!</definedName>
    <definedName name="_______ST166">#REF!</definedName>
    <definedName name="_______TPE8016">#REF!</definedName>
    <definedName name="_______TPE8020">#REF!</definedName>
    <definedName name="_______TPE8025">#REF!</definedName>
    <definedName name="_______TPN1002">#REF!</definedName>
    <definedName name="_______TPN1003">#REF!</definedName>
    <definedName name="_______TPN1004">#REF!</definedName>
    <definedName name="_______TPN1006">#REF!</definedName>
    <definedName name="_______TPN1008">#REF!</definedName>
    <definedName name="_______TPN1202">#REF!</definedName>
    <definedName name="_______TPN1203">#REF!</definedName>
    <definedName name="_______TPN1204">#REF!</definedName>
    <definedName name="_______TPN1206">#REF!</definedName>
    <definedName name="_______TPN1208">#REF!</definedName>
    <definedName name="_______TPN16012">#REF!</definedName>
    <definedName name="_______TPN1602">#REF!</definedName>
    <definedName name="_______TPN1603">#REF!</definedName>
    <definedName name="_______TPN1604">#REF!</definedName>
    <definedName name="_______TPN1606">#REF!</definedName>
    <definedName name="_______TPN1608">#REF!</definedName>
    <definedName name="_______TUZ22">#REF!</definedName>
    <definedName name="_______TUZ36">#REF!</definedName>
    <definedName name="_______TZ323">#REF!</definedName>
    <definedName name="_______TZ324">#REF!</definedName>
    <definedName name="______AIU1">#REF!</definedName>
    <definedName name="______AIU2">[1]BASE!$C$5</definedName>
    <definedName name="______Cod1">#REF!</definedName>
    <definedName name="______INF1">#REF!</definedName>
    <definedName name="______Pa1">#REF!</definedName>
    <definedName name="______Pa2">#REF!</definedName>
    <definedName name="______Pa3">#REF!</definedName>
    <definedName name="______Pa4">#REF!</definedName>
    <definedName name="______Po2">[2]REAJUSTESACTA1PROVI!#REF!</definedName>
    <definedName name="______r">#REF!</definedName>
    <definedName name="______ST166">#REF!</definedName>
    <definedName name="______TPE8016">#REF!</definedName>
    <definedName name="______TPE8020">#REF!</definedName>
    <definedName name="______TPE8025">#REF!</definedName>
    <definedName name="______TPN1002">#REF!</definedName>
    <definedName name="______TPN1003">#REF!</definedName>
    <definedName name="______TPN1004">#REF!</definedName>
    <definedName name="______TPN1006">#REF!</definedName>
    <definedName name="______TPN1008">#REF!</definedName>
    <definedName name="______TPN1202">#REF!</definedName>
    <definedName name="______TPN1203">#REF!</definedName>
    <definedName name="______TPN1204">#REF!</definedName>
    <definedName name="______TPN1206">#REF!</definedName>
    <definedName name="______TPN1208">#REF!</definedName>
    <definedName name="______TPN16012">#REF!</definedName>
    <definedName name="______TPN1602">#REF!</definedName>
    <definedName name="______TPN1603">#REF!</definedName>
    <definedName name="______TPN1604">#REF!</definedName>
    <definedName name="______TPN1606">#REF!</definedName>
    <definedName name="______TPN1608">#REF!</definedName>
    <definedName name="______TUZ22">#REF!</definedName>
    <definedName name="______TUZ36">#REF!</definedName>
    <definedName name="______TZ323">#REF!</definedName>
    <definedName name="______TZ324">#REF!</definedName>
    <definedName name="_____ADM4">#REF!</definedName>
    <definedName name="_____ADP1">#REF!</definedName>
    <definedName name="_____AIU1">#REF!</definedName>
    <definedName name="_____AIU2">[1]BASE!$C$5</definedName>
    <definedName name="_____BAZ10">#REF!</definedName>
    <definedName name="_____BLO20">#REF!</definedName>
    <definedName name="_____C2254JH">#REF!</definedName>
    <definedName name="_____C2256JH">#REF!</definedName>
    <definedName name="_____C452JH">#REF!</definedName>
    <definedName name="_____C903L">#REF!</definedName>
    <definedName name="_____CAN28">#REF!</definedName>
    <definedName name="_____Cod1">#REF!</definedName>
    <definedName name="_____CUA44">#REF!</definedName>
    <definedName name="_____EEF110">#REF!</definedName>
    <definedName name="_____ETF315">#REF!</definedName>
    <definedName name="_____FYB02">#REF!</definedName>
    <definedName name="_____FYB03">#REF!</definedName>
    <definedName name="_____FYB10">#REF!</definedName>
    <definedName name="_____INF1">#REF!</definedName>
    <definedName name="_____LA124">#REF!</definedName>
    <definedName name="_____LAC18">#REF!</definedName>
    <definedName name="_____Pa1">#REF!</definedName>
    <definedName name="_____Pa2">#REF!</definedName>
    <definedName name="_____Pa3">#REF!</definedName>
    <definedName name="_____Pa4">#REF!</definedName>
    <definedName name="_____Po2">[2]REAJUSTESACTA1PROVI!#REF!</definedName>
    <definedName name="_____r">#REF!</definedName>
    <definedName name="_____R42JH">#REF!</definedName>
    <definedName name="_____R43JH">#REF!</definedName>
    <definedName name="_____R63BB">#REF!</definedName>
    <definedName name="_____R63JH">#REF!</definedName>
    <definedName name="_____ST166">#REF!</definedName>
    <definedName name="_____ST186">#REF!</definedName>
    <definedName name="_____ST206">#REF!</definedName>
    <definedName name="_____ST86">#REF!</definedName>
    <definedName name="_____TAP2">#REF!</definedName>
    <definedName name="_____TEE1">#REF!</definedName>
    <definedName name="_____TEE2">#REF!</definedName>
    <definedName name="_____TEE32">#REF!</definedName>
    <definedName name="_____TEE33">#REF!</definedName>
    <definedName name="_____TEP44">#REF!</definedName>
    <definedName name="_____TES44">#REF!</definedName>
    <definedName name="_____TES64">#REF!</definedName>
    <definedName name="_____TPE1132">#REF!</definedName>
    <definedName name="_____TPE1331">#REF!</definedName>
    <definedName name="_____TPE1702">#REF!</definedName>
    <definedName name="_____TPE1703">#REF!</definedName>
    <definedName name="_____TPE1704">#REF!</definedName>
    <definedName name="_____TPE1706">#REF!</definedName>
    <definedName name="_____TPE1708">#REF!</definedName>
    <definedName name="_____TPE1710">#REF!</definedName>
    <definedName name="_____TPE1735">#REF!</definedName>
    <definedName name="_____TPE1763">#REF!</definedName>
    <definedName name="_____TPE1790">#REF!</definedName>
    <definedName name="_____TPE8016">#REF!</definedName>
    <definedName name="_____TPE8020">#REF!</definedName>
    <definedName name="_____TPE8025">#REF!</definedName>
    <definedName name="_____TPN1002">#REF!</definedName>
    <definedName name="_____TPN1003">#REF!</definedName>
    <definedName name="_____TPN1004">#REF!</definedName>
    <definedName name="_____TPN1006">#REF!</definedName>
    <definedName name="_____TPN1008">#REF!</definedName>
    <definedName name="_____TPN1202">#REF!</definedName>
    <definedName name="_____TPN1203">#REF!</definedName>
    <definedName name="_____TPN1204">#REF!</definedName>
    <definedName name="_____TPN1206">#REF!</definedName>
    <definedName name="_____TPN1208">#REF!</definedName>
    <definedName name="_____TPN16012">#REF!</definedName>
    <definedName name="_____TPN1602">#REF!</definedName>
    <definedName name="_____TPN1603">#REF!</definedName>
    <definedName name="_____TPN1604">#REF!</definedName>
    <definedName name="_____TPN1606">#REF!</definedName>
    <definedName name="_____TPN1608">#REF!</definedName>
    <definedName name="_____TUZ22">#REF!</definedName>
    <definedName name="_____TUZ36">#REF!</definedName>
    <definedName name="_____TZ212">#REF!</definedName>
    <definedName name="_____TZ213">#REF!</definedName>
    <definedName name="_____TZ214">#REF!</definedName>
    <definedName name="_____TZ216">#REF!</definedName>
    <definedName name="_____TZ218">#REF!</definedName>
    <definedName name="_____TZ225">#REF!</definedName>
    <definedName name="_____TZ2610">#REF!</definedName>
    <definedName name="_____TZ2612">#REF!</definedName>
    <definedName name="_____TZ2616">#REF!</definedName>
    <definedName name="_____TZ262">#REF!</definedName>
    <definedName name="_____TZ263">#REF!</definedName>
    <definedName name="_____TZ264">#REF!</definedName>
    <definedName name="_____TZ266">#REF!</definedName>
    <definedName name="_____TZ268">#REF!</definedName>
    <definedName name="_____TZ323">#REF!</definedName>
    <definedName name="_____TZ324">#REF!</definedName>
    <definedName name="_____TZ32510">#REF!</definedName>
    <definedName name="_____TZ32512">#REF!</definedName>
    <definedName name="_____TZ3253">#REF!</definedName>
    <definedName name="_____TZ3254">#REF!</definedName>
    <definedName name="_____TZ3256">#REF!</definedName>
    <definedName name="_____TZ4110">#REF!</definedName>
    <definedName name="_____TZ4112">#REF!</definedName>
    <definedName name="_____TZ414">#REF!</definedName>
    <definedName name="_____TZ416">#REF!</definedName>
    <definedName name="_____TZ418">#REF!</definedName>
    <definedName name="_____UDD06">#REF!</definedName>
    <definedName name="_____UDD08">#REF!</definedName>
    <definedName name="_____UNI32">#REF!</definedName>
    <definedName name="____ADH12">#REF!</definedName>
    <definedName name="____ADM12">#REF!</definedName>
    <definedName name="____ADM2">#REF!</definedName>
    <definedName name="____ADM3">#REF!</definedName>
    <definedName name="____ADM4">#REF!</definedName>
    <definedName name="____ADP1">#REF!</definedName>
    <definedName name="____AIU1">#REF!</definedName>
    <definedName name="____AIU2">[1]BASE!$C$5</definedName>
    <definedName name="____BAZ10">#REF!</definedName>
    <definedName name="____BLO20">#REF!</definedName>
    <definedName name="____C2254JH">#REF!</definedName>
    <definedName name="____C2256JH">#REF!</definedName>
    <definedName name="____C452JH">#REF!</definedName>
    <definedName name="____C903L">#REF!</definedName>
    <definedName name="____C908J">#REF!</definedName>
    <definedName name="____CAN28">#REF!</definedName>
    <definedName name="____Cod1">#REF!</definedName>
    <definedName name="____CUA44">#REF!</definedName>
    <definedName name="____EEF110">#REF!</definedName>
    <definedName name="____ETF315">#REF!</definedName>
    <definedName name="____FYB02">#REF!</definedName>
    <definedName name="____FYB03">#REF!</definedName>
    <definedName name="____FYB04">#REF!</definedName>
    <definedName name="____FYB08">#REF!</definedName>
    <definedName name="____FYB10">#REF!</definedName>
    <definedName name="____INF1">#REF!</definedName>
    <definedName name="____LA124">#REF!</definedName>
    <definedName name="____LAC18">#REF!</definedName>
    <definedName name="____Pa1">#REF!</definedName>
    <definedName name="____Pa2">#REF!</definedName>
    <definedName name="____Pa3">#REF!</definedName>
    <definedName name="____Pa4">#REF!</definedName>
    <definedName name="____Po2">[2]REAJUSTESACTA1PROVI!#REF!</definedName>
    <definedName name="____R" localSheetId="5">{#N/A,#N/A,FALSE,"GRAFICO";#N/A,#N/A,FALSE,"CAJA (2)";#N/A,#N/A,FALSE,"TERCEROS-PROMEDIO";#N/A,#N/A,FALSE,"CAJA";#N/A,#N/A,FALSE,"INGRESOS1995-2003";#N/A,#N/A,FALSE,"GASTOS1995-2003"}</definedName>
    <definedName name="____r" localSheetId="3">#REF!</definedName>
    <definedName name="____R" localSheetId="2">{#N/A,#N/A,FALSE,"GRAFICO";#N/A,#N/A,FALSE,"CAJA (2)";#N/A,#N/A,FALSE,"TERCEROS-PROMEDIO";#N/A,#N/A,FALSE,"CAJA";#N/A,#N/A,FALSE,"INGRESOS1995-2003";#N/A,#N/A,FALSE,"GASTOS1995-2003"}</definedName>
    <definedName name="____R" localSheetId="6">{#N/A,#N/A,FALSE,"GRAFICO";#N/A,#N/A,FALSE,"CAJA (2)";#N/A,#N/A,FALSE,"TERCEROS-PROMEDIO";#N/A,#N/A,FALSE,"CAJA";#N/A,#N/A,FALSE,"INGRESOS1995-2003";#N/A,#N/A,FALSE,"GASTOS1995-2003"}</definedName>
    <definedName name="____r" localSheetId="7">#REF!</definedName>
    <definedName name="____R">{#N/A,#N/A,FALSE,"GRAFICO";#N/A,#N/A,FALSE,"CAJA (2)";#N/A,#N/A,FALSE,"TERCEROS-PROMEDIO";#N/A,#N/A,FALSE,"CAJA";#N/A,#N/A,FALSE,"INGRESOS1995-2003";#N/A,#N/A,FALSE,"GASTOS1995-2003"}</definedName>
    <definedName name="____R1210JH">#REF!</definedName>
    <definedName name="____R32EL">#REF!</definedName>
    <definedName name="____R32JH">#REF!</definedName>
    <definedName name="____R42JH">#REF!</definedName>
    <definedName name="____R43JH">#REF!</definedName>
    <definedName name="____R63BB">#REF!</definedName>
    <definedName name="____R63JH">#REF!</definedName>
    <definedName name="____R64BB">#REF!</definedName>
    <definedName name="____R64JH">#REF!</definedName>
    <definedName name="____R83JH">#REF!</definedName>
    <definedName name="____R84JH">#REF!</definedName>
    <definedName name="____R86JH">#REF!</definedName>
    <definedName name="____RED32">#REF!</definedName>
    <definedName name="____REP21">#REF!</definedName>
    <definedName name="____REP42">#REF!</definedName>
    <definedName name="____REP43">[5]BASE!$D$136</definedName>
    <definedName name="____RES64">#REF!</definedName>
    <definedName name="____ST106">#REF!</definedName>
    <definedName name="____ST126">#REF!</definedName>
    <definedName name="____ST146">#REF!</definedName>
    <definedName name="____ST166">#REF!</definedName>
    <definedName name="____ST186">#REF!</definedName>
    <definedName name="____ST206">#REF!</definedName>
    <definedName name="____ST86">#REF!</definedName>
    <definedName name="____TAP2">#REF!</definedName>
    <definedName name="____TEE1">#REF!</definedName>
    <definedName name="____TEE2">#REF!</definedName>
    <definedName name="____TEE32">#REF!</definedName>
    <definedName name="____TEE33">#REF!</definedName>
    <definedName name="____TEP44">#REF!</definedName>
    <definedName name="____TES44">#REF!</definedName>
    <definedName name="____TES64">#REF!</definedName>
    <definedName name="____TES66">#REF!</definedName>
    <definedName name="____THF12">#REF!</definedName>
    <definedName name="____TPE1132">[6]BASE!#REF!</definedName>
    <definedName name="____TPE12">#REF!</definedName>
    <definedName name="____TPE1331" localSheetId="5">[6]BASE!#REF!</definedName>
    <definedName name="____TPE1331">[6]BASE!#REF!</definedName>
    <definedName name="____TPE1701" localSheetId="5">#REF!</definedName>
    <definedName name="____TPE1701">#REF!</definedName>
    <definedName name="____TPE1702" localSheetId="5">[6]BASE!#REF!</definedName>
    <definedName name="____TPE1702">[6]BASE!#REF!</definedName>
    <definedName name="____TPE1703" localSheetId="5">[6]BASE!#REF!</definedName>
    <definedName name="____TPE1703">[6]BASE!#REF!</definedName>
    <definedName name="____TPE1704">[6]BASE!#REF!</definedName>
    <definedName name="____TPE1706">[6]BASE!#REF!</definedName>
    <definedName name="____TPE1708">[6]BASE!#REF!</definedName>
    <definedName name="____TPE1710">[6]BASE!#REF!</definedName>
    <definedName name="____TPE1735">[6]BASE!#REF!</definedName>
    <definedName name="____TPE1763">[6]BASE!#REF!</definedName>
    <definedName name="____TPE1790">[6]BASE!#REF!</definedName>
    <definedName name="____TPE8016">#REF!</definedName>
    <definedName name="____TPE8020">#REF!</definedName>
    <definedName name="____TPE8025">#REF!</definedName>
    <definedName name="____TPF12">#REF!</definedName>
    <definedName name="____TPN1002">#REF!</definedName>
    <definedName name="____TPN1003">#REF!</definedName>
    <definedName name="____TPN1004">#REF!</definedName>
    <definedName name="____TPN1006">#REF!</definedName>
    <definedName name="____TPN1008">#REF!</definedName>
    <definedName name="____TPN1202">#REF!</definedName>
    <definedName name="____TPN1203">#REF!</definedName>
    <definedName name="____TPN1204">#REF!</definedName>
    <definedName name="____TPN1206">#REF!</definedName>
    <definedName name="____TPN1208">#REF!</definedName>
    <definedName name="____TPN16012">#REF!</definedName>
    <definedName name="____TPN1602">#REF!</definedName>
    <definedName name="____TPN1603">#REF!</definedName>
    <definedName name="____TPN1604">#REF!</definedName>
    <definedName name="____TPN1606">#REF!</definedName>
    <definedName name="____TPN1608">#REF!</definedName>
    <definedName name="____TR114">#REF!</definedName>
    <definedName name="____TUZ22">#REF!</definedName>
    <definedName name="____TUZ36">#REF!</definedName>
    <definedName name="____TZ2110">#REF!</definedName>
    <definedName name="____TZ2112">#REF!</definedName>
    <definedName name="____TZ2114">#REF!</definedName>
    <definedName name="____TZ2116">#REF!</definedName>
    <definedName name="____TZ212">#REF!</definedName>
    <definedName name="____TZ213">#REF!</definedName>
    <definedName name="____TZ214">#REF!</definedName>
    <definedName name="____TZ216">#REF!</definedName>
    <definedName name="____TZ218">#REF!</definedName>
    <definedName name="____TZ225">#REF!</definedName>
    <definedName name="____TZ2610">#REF!</definedName>
    <definedName name="____TZ2612">#REF!</definedName>
    <definedName name="____TZ2616">#REF!</definedName>
    <definedName name="____TZ262">#REF!</definedName>
    <definedName name="____TZ263">#REF!</definedName>
    <definedName name="____TZ264">#REF!</definedName>
    <definedName name="____TZ266">#REF!</definedName>
    <definedName name="____TZ268">#REF!</definedName>
    <definedName name="____TZ323">#REF!</definedName>
    <definedName name="____TZ324">#REF!</definedName>
    <definedName name="____TZ32510">#REF!</definedName>
    <definedName name="____TZ32512">#REF!</definedName>
    <definedName name="____TZ3253">#REF!</definedName>
    <definedName name="____TZ3254">#REF!</definedName>
    <definedName name="____TZ3256">#REF!</definedName>
    <definedName name="____TZ3258">#REF!</definedName>
    <definedName name="____TZ4110">#REF!</definedName>
    <definedName name="____TZ4112">#REF!</definedName>
    <definedName name="____TZ414">#REF!</definedName>
    <definedName name="____TZ416">#REF!</definedName>
    <definedName name="____TZ418">#REF!</definedName>
    <definedName name="____UDD06">#REF!</definedName>
    <definedName name="____UDD08">#REF!</definedName>
    <definedName name="____UNI32">#REF!</definedName>
    <definedName name="___ADH12">#REF!</definedName>
    <definedName name="___ADM12">#REF!</definedName>
    <definedName name="___ADM2">#REF!</definedName>
    <definedName name="___ADM3">#REF!</definedName>
    <definedName name="___ADM4">#REF!</definedName>
    <definedName name="___ADP1">#REF!</definedName>
    <definedName name="___AIU1">#REF!</definedName>
    <definedName name="___AIU2">[1]BASE!$C$5</definedName>
    <definedName name="___BAZ10">#REF!</definedName>
    <definedName name="___BLO20">#REF!</definedName>
    <definedName name="___C2254JH">#REF!</definedName>
    <definedName name="___C2256JH">#REF!</definedName>
    <definedName name="___C452JH">#REF!</definedName>
    <definedName name="___C903L">#REF!</definedName>
    <definedName name="___C908J">#REF!</definedName>
    <definedName name="___CAN28">[7]BASE!$D$424</definedName>
    <definedName name="___Cod1">#REF!</definedName>
    <definedName name="___CUA44">[7]BASE!$D$353</definedName>
    <definedName name="___EEF110">#REF!</definedName>
    <definedName name="___EST12">#REF!</definedName>
    <definedName name="___ETF315">#REF!</definedName>
    <definedName name="___FYB02">#REF!</definedName>
    <definedName name="___FYB03">#REF!</definedName>
    <definedName name="___FYB04">#REF!</definedName>
    <definedName name="___FYB08">#REF!</definedName>
    <definedName name="___FYB10">#REF!</definedName>
    <definedName name="___INF1">#REF!</definedName>
    <definedName name="___key2">[4]INST!#REF!</definedName>
    <definedName name="___key3">#REF!</definedName>
    <definedName name="___key31">#REF!</definedName>
    <definedName name="___LA124">#REF!</definedName>
    <definedName name="___LAC18">[8]BASE!$D$362</definedName>
    <definedName name="___Pa1">#REF!</definedName>
    <definedName name="___Pa2">#REF!</definedName>
    <definedName name="___Pa3">#REF!</definedName>
    <definedName name="___Pa4">#REF!</definedName>
    <definedName name="___Po2">[2]REAJUSTESACTA1PROVI!#REF!</definedName>
    <definedName name="___R" localSheetId="5">{#N/A,#N/A,FALSE,"GRAFICO";#N/A,#N/A,FALSE,"CAJA (2)";#N/A,#N/A,FALSE,"TERCEROS-PROMEDIO";#N/A,#N/A,FALSE,"CAJA";#N/A,#N/A,FALSE,"INGRESOS1995-2003";#N/A,#N/A,FALSE,"GASTOS1995-2003"}</definedName>
    <definedName name="___r" localSheetId="3">#REF!</definedName>
    <definedName name="___R" localSheetId="2">{#N/A,#N/A,FALSE,"GRAFICO";#N/A,#N/A,FALSE,"CAJA (2)";#N/A,#N/A,FALSE,"TERCEROS-PROMEDIO";#N/A,#N/A,FALSE,"CAJA";#N/A,#N/A,FALSE,"INGRESOS1995-2003";#N/A,#N/A,FALSE,"GASTOS1995-2003"}</definedName>
    <definedName name="___R" localSheetId="6">{#N/A,#N/A,FALSE,"GRAFICO";#N/A,#N/A,FALSE,"CAJA (2)";#N/A,#N/A,FALSE,"TERCEROS-PROMEDIO";#N/A,#N/A,FALSE,"CAJA";#N/A,#N/A,FALSE,"INGRESOS1995-2003";#N/A,#N/A,FALSE,"GASTOS1995-2003"}</definedName>
    <definedName name="___r" localSheetId="7">#REF!</definedName>
    <definedName name="___R">{#N/A,#N/A,FALSE,"GRAFICO";#N/A,#N/A,FALSE,"CAJA (2)";#N/A,#N/A,FALSE,"TERCEROS-PROMEDIO";#N/A,#N/A,FALSE,"CAJA";#N/A,#N/A,FALSE,"INGRESOS1995-2003";#N/A,#N/A,FALSE,"GASTOS1995-2003"}</definedName>
    <definedName name="___R1210JH">#REF!</definedName>
    <definedName name="___R32EL">#REF!</definedName>
    <definedName name="___R32JH">#REF!</definedName>
    <definedName name="___R42JH">#REF!</definedName>
    <definedName name="___R43JH">#REF!</definedName>
    <definedName name="___R63BB">#REF!</definedName>
    <definedName name="___R63JH">#REF!</definedName>
    <definedName name="___R64BB">#REF!</definedName>
    <definedName name="___R64JH">#REF!</definedName>
    <definedName name="___R83JH">#REF!</definedName>
    <definedName name="___R84JH">#REF!</definedName>
    <definedName name="___R86JH">#REF!</definedName>
    <definedName name="___RED32">#REF!</definedName>
    <definedName name="___REP21">#REF!</definedName>
    <definedName name="___REP42">#REF!</definedName>
    <definedName name="___REP43">[5]BASE!$D$136</definedName>
    <definedName name="___RES64">#REF!</definedName>
    <definedName name="___ST106">#REF!</definedName>
    <definedName name="___ST126">#REF!</definedName>
    <definedName name="___ST146">#REF!</definedName>
    <definedName name="___ST166">#REF!</definedName>
    <definedName name="___ST186">#REF!</definedName>
    <definedName name="___ST206">#REF!</definedName>
    <definedName name="___ST86">#REF!</definedName>
    <definedName name="___TAP2">#REF!</definedName>
    <definedName name="___TEE1">#REF!</definedName>
    <definedName name="___TEE2">#REF!</definedName>
    <definedName name="___TEE32">#REF!</definedName>
    <definedName name="___TEE33">#REF!</definedName>
    <definedName name="___TEP44">#REF!</definedName>
    <definedName name="___TES44">#REF!</definedName>
    <definedName name="___TES64">#REF!</definedName>
    <definedName name="___TES66">#REF!</definedName>
    <definedName name="___THF12">#REF!</definedName>
    <definedName name="___TPE1132">[6]BASE!#REF!</definedName>
    <definedName name="___TPE12">#REF!</definedName>
    <definedName name="___TPE1331" localSheetId="5">[6]BASE!#REF!</definedName>
    <definedName name="___TPE1331">[6]BASE!#REF!</definedName>
    <definedName name="___TPE1701" localSheetId="5">#REF!</definedName>
    <definedName name="___TPE1701">#REF!</definedName>
    <definedName name="___TPE1702" localSheetId="5">[6]BASE!#REF!</definedName>
    <definedName name="___TPE1702">[6]BASE!#REF!</definedName>
    <definedName name="___TPE1703" localSheetId="5">[6]BASE!#REF!</definedName>
    <definedName name="___TPE1703">[6]BASE!#REF!</definedName>
    <definedName name="___TPE1704">[6]BASE!#REF!</definedName>
    <definedName name="___TPE1706">[6]BASE!#REF!</definedName>
    <definedName name="___TPE1708">[6]BASE!#REF!</definedName>
    <definedName name="___TPE1710">[6]BASE!#REF!</definedName>
    <definedName name="___TPE1735">[6]BASE!#REF!</definedName>
    <definedName name="___TPE1763">[6]BASE!#REF!</definedName>
    <definedName name="___TPE1790">[6]BASE!#REF!</definedName>
    <definedName name="___TPE8016">#REF!</definedName>
    <definedName name="___TPE8020">#REF!</definedName>
    <definedName name="___TPE8025">#REF!</definedName>
    <definedName name="___TPF12">#REF!</definedName>
    <definedName name="___TPN1002">#REF!</definedName>
    <definedName name="___TPN1003">#REF!</definedName>
    <definedName name="___TPN1004">#REF!</definedName>
    <definedName name="___TPN1006">#REF!</definedName>
    <definedName name="___TPN1008">#REF!</definedName>
    <definedName name="___TPN1202">#REF!</definedName>
    <definedName name="___TPN1203">#REF!</definedName>
    <definedName name="___TPN1204">#REF!</definedName>
    <definedName name="___TPN1206">#REF!</definedName>
    <definedName name="___TPN1208">#REF!</definedName>
    <definedName name="___TPN16012">#REF!</definedName>
    <definedName name="___TPN1602">#REF!</definedName>
    <definedName name="___TPN1603">#REF!</definedName>
    <definedName name="___TPN1604">#REF!</definedName>
    <definedName name="___TPN1606">#REF!</definedName>
    <definedName name="___TPN1608">#REF!</definedName>
    <definedName name="___TR114">#REF!</definedName>
    <definedName name="___TUZ22">#REF!</definedName>
    <definedName name="___TUZ36">#REF!</definedName>
    <definedName name="___TZ2110">#REF!</definedName>
    <definedName name="___TZ2112">#REF!</definedName>
    <definedName name="___TZ2114">#REF!</definedName>
    <definedName name="___TZ2116">#REF!</definedName>
    <definedName name="___TZ212">#REF!</definedName>
    <definedName name="___TZ213">#REF!</definedName>
    <definedName name="___TZ214">#REF!</definedName>
    <definedName name="___TZ216">#REF!</definedName>
    <definedName name="___TZ218">#REF!</definedName>
    <definedName name="___TZ225">#REF!</definedName>
    <definedName name="___TZ2610">#REF!</definedName>
    <definedName name="___TZ2612">#REF!</definedName>
    <definedName name="___TZ2616">#REF!</definedName>
    <definedName name="___TZ262">#REF!</definedName>
    <definedName name="___TZ263">#REF!</definedName>
    <definedName name="___TZ264">#REF!</definedName>
    <definedName name="___TZ266">#REF!</definedName>
    <definedName name="___TZ268">#REF!</definedName>
    <definedName name="___TZ323">#REF!</definedName>
    <definedName name="___TZ324">#REF!</definedName>
    <definedName name="___TZ32510">#REF!</definedName>
    <definedName name="___TZ32512">#REF!</definedName>
    <definedName name="___TZ3253">#REF!</definedName>
    <definedName name="___TZ3254">#REF!</definedName>
    <definedName name="___TZ3256">#REF!</definedName>
    <definedName name="___TZ3258">#REF!</definedName>
    <definedName name="___TZ4110">#REF!</definedName>
    <definedName name="___TZ4112">#REF!</definedName>
    <definedName name="___TZ414">#REF!</definedName>
    <definedName name="___TZ416">#REF!</definedName>
    <definedName name="___TZ418">#REF!</definedName>
    <definedName name="___UDD06">#REF!</definedName>
    <definedName name="___UDD08">#REF!</definedName>
    <definedName name="___UNI32">#REF!</definedName>
    <definedName name="__123">[9]G.G!#REF!</definedName>
    <definedName name="__1234">[9]G.G!#REF!</definedName>
    <definedName name="__123Graph_A">[9]G.G!#REF!</definedName>
    <definedName name="__123Graph_Acaja">[10]EVA!$D$39:$AD$39</definedName>
    <definedName name="__123Graph_ACart_AnticAdic">[10]EVA!$F$95:$I$95</definedName>
    <definedName name="__123Graph_AFACTURAC">[10]Program!$B$120:$Y$120</definedName>
    <definedName name="__123Graph_AGraph2" localSheetId="5">[9]G.G!#REF!</definedName>
    <definedName name="__123Graph_AGraph2">[9]G.G!#REF!</definedName>
    <definedName name="__123Graph_B" localSheetId="5">#REF!</definedName>
    <definedName name="__123Graph_B">#REF!</definedName>
    <definedName name="__123Graph_Bcaja">[10]EVA!$D$56:$AD$56</definedName>
    <definedName name="__123Graph_BCart_AnticAdic">[10]EVA!$F$96:$I$96</definedName>
    <definedName name="__123Graph_Ccaja">[10]EVA!$D$58:$AD$58</definedName>
    <definedName name="__123Graph_CCart_AnticAdic">[10]EVA!$F$97:$I$97</definedName>
    <definedName name="__123Graph_Dcaja">[10]EVA!$D$61:$AD$61</definedName>
    <definedName name="__123Graph_DCart_AnticAdic">[10]EVA!$F$99:$I$99</definedName>
    <definedName name="__123Graph_ECart_AnticAdic">[10]EVA!$F$99:$I$99</definedName>
    <definedName name="__123Graph_LBL_ACart_AnticAdic">[10]EVA!$J$95:$K$95</definedName>
    <definedName name="__123Graph_LBL_Ccaja">[10]EVA!$D$58:$AD$58</definedName>
    <definedName name="__123Graph_LBL_DCart_AnticAdic">[10]EVA!$F$98:$I$98</definedName>
    <definedName name="__123Graph_X" localSheetId="5">[9]G.G!#REF!</definedName>
    <definedName name="__123Graph_X">[9]G.G!#REF!</definedName>
    <definedName name="__123Graph_Xcaja">[10]EVA!$D$6:$AD$6</definedName>
    <definedName name="__a1" localSheetId="5">{"TAB1",#N/A,TRUE,"GENERAL";"TAB2",#N/A,TRUE,"GENERAL";"TAB3",#N/A,TRUE,"GENERAL";"TAB4",#N/A,TRUE,"GENERAL";"TAB5",#N/A,TRUE,"GENERAL"}</definedName>
    <definedName name="__a1" localSheetId="3">{"TAB1",#N/A,TRUE,"GENERAL";"TAB2",#N/A,TRUE,"GENERAL";"TAB3",#N/A,TRUE,"GENERAL";"TAB4",#N/A,TRUE,"GENERAL";"TAB5",#N/A,TRUE,"GENERAL"}</definedName>
    <definedName name="__a1" localSheetId="2">{"TAB1",#N/A,TRUE,"GENERAL";"TAB2",#N/A,TRUE,"GENERAL";"TAB3",#N/A,TRUE,"GENERAL";"TAB4",#N/A,TRUE,"GENERAL";"TAB5",#N/A,TRUE,"GENERAL"}</definedName>
    <definedName name="__a1" localSheetId="6">{"TAB1",#N/A,TRUE,"GENERAL";"TAB2",#N/A,TRUE,"GENERAL";"TAB3",#N/A,TRUE,"GENERAL";"TAB4",#N/A,TRUE,"GENERAL";"TAB5",#N/A,TRUE,"GENERAL"}</definedName>
    <definedName name="__a1" localSheetId="7">{"TAB1",#N/A,TRUE,"GENERAL";"TAB2",#N/A,TRUE,"GENERAL";"TAB3",#N/A,TRUE,"GENERAL";"TAB4",#N/A,TRUE,"GENERAL";"TAB5",#N/A,TRUE,"GENERAL"}</definedName>
    <definedName name="__a1">{"TAB1",#N/A,TRUE,"GENERAL";"TAB2",#N/A,TRUE,"GENERAL";"TAB3",#N/A,TRUE,"GENERAL";"TAB4",#N/A,TRUE,"GENERAL";"TAB5",#N/A,TRUE,"GENERAL"}</definedName>
    <definedName name="__a3" localSheetId="5">{"TAB1",#N/A,TRUE,"GENERAL";"TAB2",#N/A,TRUE,"GENERAL";"TAB3",#N/A,TRUE,"GENERAL";"TAB4",#N/A,TRUE,"GENERAL";"TAB5",#N/A,TRUE,"GENERAL"}</definedName>
    <definedName name="__a3" localSheetId="3">{"TAB1",#N/A,TRUE,"GENERAL";"TAB2",#N/A,TRUE,"GENERAL";"TAB3",#N/A,TRUE,"GENERAL";"TAB4",#N/A,TRUE,"GENERAL";"TAB5",#N/A,TRUE,"GENERAL"}</definedName>
    <definedName name="__a3" localSheetId="2">{"TAB1",#N/A,TRUE,"GENERAL";"TAB2",#N/A,TRUE,"GENERAL";"TAB3",#N/A,TRUE,"GENERAL";"TAB4",#N/A,TRUE,"GENERAL";"TAB5",#N/A,TRUE,"GENERAL"}</definedName>
    <definedName name="__a3" localSheetId="6">{"TAB1",#N/A,TRUE,"GENERAL";"TAB2",#N/A,TRUE,"GENERAL";"TAB3",#N/A,TRUE,"GENERAL";"TAB4",#N/A,TRUE,"GENERAL";"TAB5",#N/A,TRUE,"GENERAL"}</definedName>
    <definedName name="__a3" localSheetId="7">{"TAB1",#N/A,TRUE,"GENERAL";"TAB2",#N/A,TRUE,"GENERAL";"TAB3",#N/A,TRUE,"GENERAL";"TAB4",#N/A,TRUE,"GENERAL";"TAB5",#N/A,TRUE,"GENERAL"}</definedName>
    <definedName name="__a3">{"TAB1",#N/A,TRUE,"GENERAL";"TAB2",#N/A,TRUE,"GENERAL";"TAB3",#N/A,TRUE,"GENERAL";"TAB4",#N/A,TRUE,"GENERAL";"TAB5",#N/A,TRUE,"GENERAL"}</definedName>
    <definedName name="__a4" localSheetId="5">{"via1",#N/A,TRUE,"general";"via2",#N/A,TRUE,"general";"via3",#N/A,TRUE,"general"}</definedName>
    <definedName name="__a4" localSheetId="3">{"via1",#N/A,TRUE,"general";"via2",#N/A,TRUE,"general";"via3",#N/A,TRUE,"general"}</definedName>
    <definedName name="__a4" localSheetId="2">{"via1",#N/A,TRUE,"general";"via2",#N/A,TRUE,"general";"via3",#N/A,TRUE,"general"}</definedName>
    <definedName name="__a4" localSheetId="6">{"via1",#N/A,TRUE,"general";"via2",#N/A,TRUE,"general";"via3",#N/A,TRUE,"general"}</definedName>
    <definedName name="__a4" localSheetId="7">{"via1",#N/A,TRUE,"general";"via2",#N/A,TRUE,"general";"via3",#N/A,TRUE,"general"}</definedName>
    <definedName name="__a4">{"via1",#N/A,TRUE,"general";"via2",#N/A,TRUE,"general";"via3",#N/A,TRUE,"general"}</definedName>
    <definedName name="__a5" localSheetId="5">{"TAB1",#N/A,TRUE,"GENERAL";"TAB2",#N/A,TRUE,"GENERAL";"TAB3",#N/A,TRUE,"GENERAL";"TAB4",#N/A,TRUE,"GENERAL";"TAB5",#N/A,TRUE,"GENERAL"}</definedName>
    <definedName name="__a5" localSheetId="3">{"TAB1",#N/A,TRUE,"GENERAL";"TAB2",#N/A,TRUE,"GENERAL";"TAB3",#N/A,TRUE,"GENERAL";"TAB4",#N/A,TRUE,"GENERAL";"TAB5",#N/A,TRUE,"GENERAL"}</definedName>
    <definedName name="__a5" localSheetId="2">{"TAB1",#N/A,TRUE,"GENERAL";"TAB2",#N/A,TRUE,"GENERAL";"TAB3",#N/A,TRUE,"GENERAL";"TAB4",#N/A,TRUE,"GENERAL";"TAB5",#N/A,TRUE,"GENERAL"}</definedName>
    <definedName name="__a5" localSheetId="6">{"TAB1",#N/A,TRUE,"GENERAL";"TAB2",#N/A,TRUE,"GENERAL";"TAB3",#N/A,TRUE,"GENERAL";"TAB4",#N/A,TRUE,"GENERAL";"TAB5",#N/A,TRUE,"GENERAL"}</definedName>
    <definedName name="__a5" localSheetId="7">{"TAB1",#N/A,TRUE,"GENERAL";"TAB2",#N/A,TRUE,"GENERAL";"TAB3",#N/A,TRUE,"GENERAL";"TAB4",#N/A,TRUE,"GENERAL";"TAB5",#N/A,TRUE,"GENERAL"}</definedName>
    <definedName name="__a5">{"TAB1",#N/A,TRUE,"GENERAL";"TAB2",#N/A,TRUE,"GENERAL";"TAB3",#N/A,TRUE,"GENERAL";"TAB4",#N/A,TRUE,"GENERAL";"TAB5",#N/A,TRUE,"GENERAL"}</definedName>
    <definedName name="__a6" localSheetId="5">{"TAB1",#N/A,TRUE,"GENERAL";"TAB2",#N/A,TRUE,"GENERAL";"TAB3",#N/A,TRUE,"GENERAL";"TAB4",#N/A,TRUE,"GENERAL";"TAB5",#N/A,TRUE,"GENERAL"}</definedName>
    <definedName name="__a6" localSheetId="3">{"TAB1",#N/A,TRUE,"GENERAL";"TAB2",#N/A,TRUE,"GENERAL";"TAB3",#N/A,TRUE,"GENERAL";"TAB4",#N/A,TRUE,"GENERAL";"TAB5",#N/A,TRUE,"GENERAL"}</definedName>
    <definedName name="__a6" localSheetId="2">{"TAB1",#N/A,TRUE,"GENERAL";"TAB2",#N/A,TRUE,"GENERAL";"TAB3",#N/A,TRUE,"GENERAL";"TAB4",#N/A,TRUE,"GENERAL";"TAB5",#N/A,TRUE,"GENERAL"}</definedName>
    <definedName name="__a6" localSheetId="6">{"TAB1",#N/A,TRUE,"GENERAL";"TAB2",#N/A,TRUE,"GENERAL";"TAB3",#N/A,TRUE,"GENERAL";"TAB4",#N/A,TRUE,"GENERAL";"TAB5",#N/A,TRUE,"GENERAL"}</definedName>
    <definedName name="__a6" localSheetId="7">{"TAB1",#N/A,TRUE,"GENERAL";"TAB2",#N/A,TRUE,"GENERAL";"TAB3",#N/A,TRUE,"GENERAL";"TAB4",#N/A,TRUE,"GENERAL";"TAB5",#N/A,TRUE,"GENERAL"}</definedName>
    <definedName name="__a6">{"TAB1",#N/A,TRUE,"GENERAL";"TAB2",#N/A,TRUE,"GENERAL";"TAB3",#N/A,TRUE,"GENERAL";"TAB4",#N/A,TRUE,"GENERAL";"TAB5",#N/A,TRUE,"GENERAL"}</definedName>
    <definedName name="__ADH12">[11]BASE!$D$317</definedName>
    <definedName name="__ADM12">[11]BASE!$D$318</definedName>
    <definedName name="__ADM2">#REF!</definedName>
    <definedName name="__ADM3">[11]BASE!$D$126</definedName>
    <definedName name="__ADM4">[12]BASE!$D$133</definedName>
    <definedName name="__ADP1">#REF!</definedName>
    <definedName name="__AFC1">[13]INV!$A$25:$D$28</definedName>
    <definedName name="__AFC3">[13]INV!$F$25:$I$28</definedName>
    <definedName name="__AFC5">[13]INV!$K$25:$N$28</definedName>
    <definedName name="__AIU1">#REF!</definedName>
    <definedName name="__aiu2">[14]AIU!$J$105</definedName>
    <definedName name="__b2" localSheetId="5">{"TAB1",#N/A,TRUE,"GENERAL";"TAB2",#N/A,TRUE,"GENERAL";"TAB3",#N/A,TRUE,"GENERAL";"TAB4",#N/A,TRUE,"GENERAL";"TAB5",#N/A,TRUE,"GENERAL"}</definedName>
    <definedName name="__b2" localSheetId="3">{"TAB1",#N/A,TRUE,"GENERAL";"TAB2",#N/A,TRUE,"GENERAL";"TAB3",#N/A,TRUE,"GENERAL";"TAB4",#N/A,TRUE,"GENERAL";"TAB5",#N/A,TRUE,"GENERAL"}</definedName>
    <definedName name="__b2" localSheetId="2">{"TAB1",#N/A,TRUE,"GENERAL";"TAB2",#N/A,TRUE,"GENERAL";"TAB3",#N/A,TRUE,"GENERAL";"TAB4",#N/A,TRUE,"GENERAL";"TAB5",#N/A,TRUE,"GENERAL"}</definedName>
    <definedName name="__b2" localSheetId="6">{"TAB1",#N/A,TRUE,"GENERAL";"TAB2",#N/A,TRUE,"GENERAL";"TAB3",#N/A,TRUE,"GENERAL";"TAB4",#N/A,TRUE,"GENERAL";"TAB5",#N/A,TRUE,"GENERAL"}</definedName>
    <definedName name="__b2" localSheetId="7">{"TAB1",#N/A,TRUE,"GENERAL";"TAB2",#N/A,TRUE,"GENERAL";"TAB3",#N/A,TRUE,"GENERAL";"TAB4",#N/A,TRUE,"GENERAL";"TAB5",#N/A,TRUE,"GENERAL"}</definedName>
    <definedName name="__b2">{"TAB1",#N/A,TRUE,"GENERAL";"TAB2",#N/A,TRUE,"GENERAL";"TAB3",#N/A,TRUE,"GENERAL";"TAB4",#N/A,TRUE,"GENERAL";"TAB5",#N/A,TRUE,"GENERAL"}</definedName>
    <definedName name="__b3" localSheetId="5">{"TAB1",#N/A,TRUE,"GENERAL";"TAB2",#N/A,TRUE,"GENERAL";"TAB3",#N/A,TRUE,"GENERAL";"TAB4",#N/A,TRUE,"GENERAL";"TAB5",#N/A,TRUE,"GENERAL"}</definedName>
    <definedName name="__b3" localSheetId="3">{"TAB1",#N/A,TRUE,"GENERAL";"TAB2",#N/A,TRUE,"GENERAL";"TAB3",#N/A,TRUE,"GENERAL";"TAB4",#N/A,TRUE,"GENERAL";"TAB5",#N/A,TRUE,"GENERAL"}</definedName>
    <definedName name="__b3" localSheetId="2">{"TAB1",#N/A,TRUE,"GENERAL";"TAB2",#N/A,TRUE,"GENERAL";"TAB3",#N/A,TRUE,"GENERAL";"TAB4",#N/A,TRUE,"GENERAL";"TAB5",#N/A,TRUE,"GENERAL"}</definedName>
    <definedName name="__b3" localSheetId="6">{"TAB1",#N/A,TRUE,"GENERAL";"TAB2",#N/A,TRUE,"GENERAL";"TAB3",#N/A,TRUE,"GENERAL";"TAB4",#N/A,TRUE,"GENERAL";"TAB5",#N/A,TRUE,"GENERAL"}</definedName>
    <definedName name="__b3" localSheetId="7">{"TAB1",#N/A,TRUE,"GENERAL";"TAB2",#N/A,TRUE,"GENERAL";"TAB3",#N/A,TRUE,"GENERAL";"TAB4",#N/A,TRUE,"GENERAL";"TAB5",#N/A,TRUE,"GENERAL"}</definedName>
    <definedName name="__b3">{"TAB1",#N/A,TRUE,"GENERAL";"TAB2",#N/A,TRUE,"GENERAL";"TAB3",#N/A,TRUE,"GENERAL";"TAB4",#N/A,TRUE,"GENERAL";"TAB5",#N/A,TRUE,"GENERAL"}</definedName>
    <definedName name="__b4" localSheetId="5">{"TAB1",#N/A,TRUE,"GENERAL";"TAB2",#N/A,TRUE,"GENERAL";"TAB3",#N/A,TRUE,"GENERAL";"TAB4",#N/A,TRUE,"GENERAL";"TAB5",#N/A,TRUE,"GENERAL"}</definedName>
    <definedName name="__b4" localSheetId="3">{"TAB1",#N/A,TRUE,"GENERAL";"TAB2",#N/A,TRUE,"GENERAL";"TAB3",#N/A,TRUE,"GENERAL";"TAB4",#N/A,TRUE,"GENERAL";"TAB5",#N/A,TRUE,"GENERAL"}</definedName>
    <definedName name="__b4" localSheetId="2">{"TAB1",#N/A,TRUE,"GENERAL";"TAB2",#N/A,TRUE,"GENERAL";"TAB3",#N/A,TRUE,"GENERAL";"TAB4",#N/A,TRUE,"GENERAL";"TAB5",#N/A,TRUE,"GENERAL"}</definedName>
    <definedName name="__b4" localSheetId="6">{"TAB1",#N/A,TRUE,"GENERAL";"TAB2",#N/A,TRUE,"GENERAL";"TAB3",#N/A,TRUE,"GENERAL";"TAB4",#N/A,TRUE,"GENERAL";"TAB5",#N/A,TRUE,"GENERAL"}</definedName>
    <definedName name="__b4" localSheetId="7">{"TAB1",#N/A,TRUE,"GENERAL";"TAB2",#N/A,TRUE,"GENERAL";"TAB3",#N/A,TRUE,"GENERAL";"TAB4",#N/A,TRUE,"GENERAL";"TAB5",#N/A,TRUE,"GENERAL"}</definedName>
    <definedName name="__b4">{"TAB1",#N/A,TRUE,"GENERAL";"TAB2",#N/A,TRUE,"GENERAL";"TAB3",#N/A,TRUE,"GENERAL";"TAB4",#N/A,TRUE,"GENERAL";"TAB5",#N/A,TRUE,"GENERAL"}</definedName>
    <definedName name="__b5" localSheetId="5">{"TAB1",#N/A,TRUE,"GENERAL";"TAB2",#N/A,TRUE,"GENERAL";"TAB3",#N/A,TRUE,"GENERAL";"TAB4",#N/A,TRUE,"GENERAL";"TAB5",#N/A,TRUE,"GENERAL"}</definedName>
    <definedName name="__b5" localSheetId="3">{"TAB1",#N/A,TRUE,"GENERAL";"TAB2",#N/A,TRUE,"GENERAL";"TAB3",#N/A,TRUE,"GENERAL";"TAB4",#N/A,TRUE,"GENERAL";"TAB5",#N/A,TRUE,"GENERAL"}</definedName>
    <definedName name="__b5" localSheetId="2">{"TAB1",#N/A,TRUE,"GENERAL";"TAB2",#N/A,TRUE,"GENERAL";"TAB3",#N/A,TRUE,"GENERAL";"TAB4",#N/A,TRUE,"GENERAL";"TAB5",#N/A,TRUE,"GENERAL"}</definedName>
    <definedName name="__b5" localSheetId="6">{"TAB1",#N/A,TRUE,"GENERAL";"TAB2",#N/A,TRUE,"GENERAL";"TAB3",#N/A,TRUE,"GENERAL";"TAB4",#N/A,TRUE,"GENERAL";"TAB5",#N/A,TRUE,"GENERAL"}</definedName>
    <definedName name="__b5" localSheetId="7">{"TAB1",#N/A,TRUE,"GENERAL";"TAB2",#N/A,TRUE,"GENERAL";"TAB3",#N/A,TRUE,"GENERAL";"TAB4",#N/A,TRUE,"GENERAL";"TAB5",#N/A,TRUE,"GENERAL"}</definedName>
    <definedName name="__b5">{"TAB1",#N/A,TRUE,"GENERAL";"TAB2",#N/A,TRUE,"GENERAL";"TAB3",#N/A,TRUE,"GENERAL";"TAB4",#N/A,TRUE,"GENERAL";"TAB5",#N/A,TRUE,"GENERAL"}</definedName>
    <definedName name="__b6" localSheetId="5">{"TAB1",#N/A,TRUE,"GENERAL";"TAB2",#N/A,TRUE,"GENERAL";"TAB3",#N/A,TRUE,"GENERAL";"TAB4",#N/A,TRUE,"GENERAL";"TAB5",#N/A,TRUE,"GENERAL"}</definedName>
    <definedName name="__b6" localSheetId="3">{"TAB1",#N/A,TRUE,"GENERAL";"TAB2",#N/A,TRUE,"GENERAL";"TAB3",#N/A,TRUE,"GENERAL";"TAB4",#N/A,TRUE,"GENERAL";"TAB5",#N/A,TRUE,"GENERAL"}</definedName>
    <definedName name="__b6" localSheetId="2">{"TAB1",#N/A,TRUE,"GENERAL";"TAB2",#N/A,TRUE,"GENERAL";"TAB3",#N/A,TRUE,"GENERAL";"TAB4",#N/A,TRUE,"GENERAL";"TAB5",#N/A,TRUE,"GENERAL"}</definedName>
    <definedName name="__b6" localSheetId="6">{"TAB1",#N/A,TRUE,"GENERAL";"TAB2",#N/A,TRUE,"GENERAL";"TAB3",#N/A,TRUE,"GENERAL";"TAB4",#N/A,TRUE,"GENERAL";"TAB5",#N/A,TRUE,"GENERAL"}</definedName>
    <definedName name="__b6" localSheetId="7">{"TAB1",#N/A,TRUE,"GENERAL";"TAB2",#N/A,TRUE,"GENERAL";"TAB3",#N/A,TRUE,"GENERAL";"TAB4",#N/A,TRUE,"GENERAL";"TAB5",#N/A,TRUE,"GENERAL"}</definedName>
    <definedName name="__b6">{"TAB1",#N/A,TRUE,"GENERAL";"TAB2",#N/A,TRUE,"GENERAL";"TAB3",#N/A,TRUE,"GENERAL";"TAB4",#N/A,TRUE,"GENERAL";"TAB5",#N/A,TRUE,"GENERAL"}</definedName>
    <definedName name="__b7" localSheetId="5">{"via1",#N/A,TRUE,"general";"via2",#N/A,TRUE,"general";"via3",#N/A,TRUE,"general"}</definedName>
    <definedName name="__b7" localSheetId="3">{"via1",#N/A,TRUE,"general";"via2",#N/A,TRUE,"general";"via3",#N/A,TRUE,"general"}</definedName>
    <definedName name="__b7" localSheetId="2">{"via1",#N/A,TRUE,"general";"via2",#N/A,TRUE,"general";"via3",#N/A,TRUE,"general"}</definedName>
    <definedName name="__b7" localSheetId="6">{"via1",#N/A,TRUE,"general";"via2",#N/A,TRUE,"general";"via3",#N/A,TRUE,"general"}</definedName>
    <definedName name="__b7" localSheetId="7">{"via1",#N/A,TRUE,"general";"via2",#N/A,TRUE,"general";"via3",#N/A,TRUE,"general"}</definedName>
    <definedName name="__b7">{"via1",#N/A,TRUE,"general";"via2",#N/A,TRUE,"general";"via3",#N/A,TRUE,"general"}</definedName>
    <definedName name="__b8" localSheetId="5">{"via1",#N/A,TRUE,"general";"via2",#N/A,TRUE,"general";"via3",#N/A,TRUE,"general"}</definedName>
    <definedName name="__b8" localSheetId="3">{"via1",#N/A,TRUE,"general";"via2",#N/A,TRUE,"general";"via3",#N/A,TRUE,"general"}</definedName>
    <definedName name="__b8" localSheetId="2">{"via1",#N/A,TRUE,"general";"via2",#N/A,TRUE,"general";"via3",#N/A,TRUE,"general"}</definedName>
    <definedName name="__b8" localSheetId="6">{"via1",#N/A,TRUE,"general";"via2",#N/A,TRUE,"general";"via3",#N/A,TRUE,"general"}</definedName>
    <definedName name="__b8" localSheetId="7">{"via1",#N/A,TRUE,"general";"via2",#N/A,TRUE,"general";"via3",#N/A,TRUE,"general"}</definedName>
    <definedName name="__b8">{"via1",#N/A,TRUE,"general";"via2",#N/A,TRUE,"general";"via3",#N/A,TRUE,"general"}</definedName>
    <definedName name="__BAZ10">[11]BASE!$D$370</definedName>
    <definedName name="__bb9" localSheetId="5">{"TAB1",#N/A,TRUE,"GENERAL";"TAB2",#N/A,TRUE,"GENERAL";"TAB3",#N/A,TRUE,"GENERAL";"TAB4",#N/A,TRUE,"GENERAL";"TAB5",#N/A,TRUE,"GENERAL"}</definedName>
    <definedName name="__bb9" localSheetId="3">{"TAB1",#N/A,TRUE,"GENERAL";"TAB2",#N/A,TRUE,"GENERAL";"TAB3",#N/A,TRUE,"GENERAL";"TAB4",#N/A,TRUE,"GENERAL";"TAB5",#N/A,TRUE,"GENERAL"}</definedName>
    <definedName name="__bb9" localSheetId="2">{"TAB1",#N/A,TRUE,"GENERAL";"TAB2",#N/A,TRUE,"GENERAL";"TAB3",#N/A,TRUE,"GENERAL";"TAB4",#N/A,TRUE,"GENERAL";"TAB5",#N/A,TRUE,"GENERAL"}</definedName>
    <definedName name="__bb9" localSheetId="6">{"TAB1",#N/A,TRUE,"GENERAL";"TAB2",#N/A,TRUE,"GENERAL";"TAB3",#N/A,TRUE,"GENERAL";"TAB4",#N/A,TRUE,"GENERAL";"TAB5",#N/A,TRUE,"GENERAL"}</definedName>
    <definedName name="__bb9" localSheetId="7">{"TAB1",#N/A,TRUE,"GENERAL";"TAB2",#N/A,TRUE,"GENERAL";"TAB3",#N/A,TRUE,"GENERAL";"TAB4",#N/A,TRUE,"GENERAL";"TAB5",#N/A,TRUE,"GENERAL"}</definedName>
    <definedName name="__bb9">{"TAB1",#N/A,TRUE,"GENERAL";"TAB2",#N/A,TRUE,"GENERAL";"TAB3",#N/A,TRUE,"GENERAL";"TAB4",#N/A,TRUE,"GENERAL";"TAB5",#N/A,TRUE,"GENERAL"}</definedName>
    <definedName name="__bgb5" localSheetId="5">{"TAB1",#N/A,TRUE,"GENERAL";"TAB2",#N/A,TRUE,"GENERAL";"TAB3",#N/A,TRUE,"GENERAL";"TAB4",#N/A,TRUE,"GENERAL";"TAB5",#N/A,TRUE,"GENERAL"}</definedName>
    <definedName name="__bgb5" localSheetId="3">{"TAB1",#N/A,TRUE,"GENERAL";"TAB2",#N/A,TRUE,"GENERAL";"TAB3",#N/A,TRUE,"GENERAL";"TAB4",#N/A,TRUE,"GENERAL";"TAB5",#N/A,TRUE,"GENERAL"}</definedName>
    <definedName name="__bgb5" localSheetId="2">{"TAB1",#N/A,TRUE,"GENERAL";"TAB2",#N/A,TRUE,"GENERAL";"TAB3",#N/A,TRUE,"GENERAL";"TAB4",#N/A,TRUE,"GENERAL";"TAB5",#N/A,TRUE,"GENERAL"}</definedName>
    <definedName name="__bgb5" localSheetId="6">{"TAB1",#N/A,TRUE,"GENERAL";"TAB2",#N/A,TRUE,"GENERAL";"TAB3",#N/A,TRUE,"GENERAL";"TAB4",#N/A,TRUE,"GENERAL";"TAB5",#N/A,TRUE,"GENERAL"}</definedName>
    <definedName name="__bgb5" localSheetId="7">{"TAB1",#N/A,TRUE,"GENERAL";"TAB2",#N/A,TRUE,"GENERAL";"TAB3",#N/A,TRUE,"GENERAL";"TAB4",#N/A,TRUE,"GENERAL";"TAB5",#N/A,TRUE,"GENERAL"}</definedName>
    <definedName name="__bgb5">{"TAB1",#N/A,TRUE,"GENERAL";"TAB2",#N/A,TRUE,"GENERAL";"TAB3",#N/A,TRUE,"GENERAL";"TAB4",#N/A,TRUE,"GENERAL";"TAB5",#N/A,TRUE,"GENERAL"}</definedName>
    <definedName name="__BGC1">[13]INV!$A$5:$D$8</definedName>
    <definedName name="__BGC3">[13]INV!$F$5:$I$8</definedName>
    <definedName name="__BGC5">[13]INV!$K$5:$N$8</definedName>
    <definedName name="__BLO20">[11]BASE!$D$56</definedName>
    <definedName name="__C2254JH">[11]BASE!$D$298</definedName>
    <definedName name="__C2256JH">#REF!</definedName>
    <definedName name="__C452JH">[11]BASE!$D$294</definedName>
    <definedName name="__C903L">[11]BASE!$D$376</definedName>
    <definedName name="__C908J">#REF!</definedName>
    <definedName name="__CAC1">[13]INV!$A$19:$D$22</definedName>
    <definedName name="__CAC3">[13]INV!$F$19:$I$22</definedName>
    <definedName name="__CAC5">[13]INV!$K$19:$N$22</definedName>
    <definedName name="__CAN28">[7]BASE!$D$424</definedName>
    <definedName name="__Cod1">#REF!</definedName>
    <definedName name="__CUA44">[7]BASE!$D$353</definedName>
    <definedName name="__EEF110">#REF!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F315">#REF!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YB02">#REF!</definedName>
    <definedName name="__FYB03">[11]BASE!$D$337</definedName>
    <definedName name="__FYB04">#REF!</definedName>
    <definedName name="__FYB08">[11]BASE!$D$339</definedName>
    <definedName name="__FYB10">#REF!</definedName>
    <definedName name="__g2" localSheetId="5">{"TAB1",#N/A,TRUE,"GENERAL";"TAB2",#N/A,TRUE,"GENERAL";"TAB3",#N/A,TRUE,"GENERAL";"TAB4",#N/A,TRUE,"GENERAL";"TAB5",#N/A,TRUE,"GENERAL"}</definedName>
    <definedName name="__g2" localSheetId="3">{"TAB1",#N/A,TRUE,"GENERAL";"TAB2",#N/A,TRUE,"GENERAL";"TAB3",#N/A,TRUE,"GENERAL";"TAB4",#N/A,TRUE,"GENERAL";"TAB5",#N/A,TRUE,"GENERAL"}</definedName>
    <definedName name="__g2" localSheetId="2">{"TAB1",#N/A,TRUE,"GENERAL";"TAB2",#N/A,TRUE,"GENERAL";"TAB3",#N/A,TRUE,"GENERAL";"TAB4",#N/A,TRUE,"GENERAL";"TAB5",#N/A,TRUE,"GENERAL"}</definedName>
    <definedName name="__g2" localSheetId="6">{"TAB1",#N/A,TRUE,"GENERAL";"TAB2",#N/A,TRUE,"GENERAL";"TAB3",#N/A,TRUE,"GENERAL";"TAB4",#N/A,TRUE,"GENERAL";"TAB5",#N/A,TRUE,"GENERAL"}</definedName>
    <definedName name="__g2" localSheetId="7">{"TAB1",#N/A,TRUE,"GENERAL";"TAB2",#N/A,TRUE,"GENERAL";"TAB3",#N/A,TRUE,"GENERAL";"TAB4",#N/A,TRUE,"GENERAL";"TAB5",#N/A,TRUE,"GENERAL"}</definedName>
    <definedName name="__g2">{"TAB1",#N/A,TRUE,"GENERAL";"TAB2",#N/A,TRUE,"GENERAL";"TAB3",#N/A,TRUE,"GENERAL";"TAB4",#N/A,TRUE,"GENERAL";"TAB5",#N/A,TRUE,"GENERAL"}</definedName>
    <definedName name="__g3" localSheetId="5">{"via1",#N/A,TRUE,"general";"via2",#N/A,TRUE,"general";"via3",#N/A,TRUE,"general"}</definedName>
    <definedName name="__g3" localSheetId="3">{"via1",#N/A,TRUE,"general";"via2",#N/A,TRUE,"general";"via3",#N/A,TRUE,"general"}</definedName>
    <definedName name="__g3" localSheetId="2">{"via1",#N/A,TRUE,"general";"via2",#N/A,TRUE,"general";"via3",#N/A,TRUE,"general"}</definedName>
    <definedName name="__g3" localSheetId="6">{"via1",#N/A,TRUE,"general";"via2",#N/A,TRUE,"general";"via3",#N/A,TRUE,"general"}</definedName>
    <definedName name="__g3" localSheetId="7">{"via1",#N/A,TRUE,"general";"via2",#N/A,TRUE,"general";"via3",#N/A,TRUE,"general"}</definedName>
    <definedName name="__g3">{"via1",#N/A,TRUE,"general";"via2",#N/A,TRUE,"general";"via3",#N/A,TRUE,"general"}</definedName>
    <definedName name="__g4" localSheetId="5">{"via1",#N/A,TRUE,"general";"via2",#N/A,TRUE,"general";"via3",#N/A,TRUE,"general"}</definedName>
    <definedName name="__g4" localSheetId="3">{"via1",#N/A,TRUE,"general";"via2",#N/A,TRUE,"general";"via3",#N/A,TRUE,"general"}</definedName>
    <definedName name="__g4" localSheetId="2">{"via1",#N/A,TRUE,"general";"via2",#N/A,TRUE,"general";"via3",#N/A,TRUE,"general"}</definedName>
    <definedName name="__g4" localSheetId="6">{"via1",#N/A,TRUE,"general";"via2",#N/A,TRUE,"general";"via3",#N/A,TRUE,"general"}</definedName>
    <definedName name="__g4" localSheetId="7">{"via1",#N/A,TRUE,"general";"via2",#N/A,TRUE,"general";"via3",#N/A,TRUE,"general"}</definedName>
    <definedName name="__g4">{"via1",#N/A,TRUE,"general";"via2",#N/A,TRUE,"general";"via3",#N/A,TRUE,"general"}</definedName>
    <definedName name="__g5" localSheetId="5">{"via1",#N/A,TRUE,"general";"via2",#N/A,TRUE,"general";"via3",#N/A,TRUE,"general"}</definedName>
    <definedName name="__g5" localSheetId="3">{"via1",#N/A,TRUE,"general";"via2",#N/A,TRUE,"general";"via3",#N/A,TRUE,"general"}</definedName>
    <definedName name="__g5" localSheetId="2">{"via1",#N/A,TRUE,"general";"via2",#N/A,TRUE,"general";"via3",#N/A,TRUE,"general"}</definedName>
    <definedName name="__g5" localSheetId="6">{"via1",#N/A,TRUE,"general";"via2",#N/A,TRUE,"general";"via3",#N/A,TRUE,"general"}</definedName>
    <definedName name="__g5" localSheetId="7">{"via1",#N/A,TRUE,"general";"via2",#N/A,TRUE,"general";"via3",#N/A,TRUE,"general"}</definedName>
    <definedName name="__g5">{"via1",#N/A,TRUE,"general";"via2",#N/A,TRUE,"general";"via3",#N/A,TRUE,"general"}</definedName>
    <definedName name="__g6" localSheetId="5">{"via1",#N/A,TRUE,"general";"via2",#N/A,TRUE,"general";"via3",#N/A,TRUE,"general"}</definedName>
    <definedName name="__g6" localSheetId="3">{"via1",#N/A,TRUE,"general";"via2",#N/A,TRUE,"general";"via3",#N/A,TRUE,"general"}</definedName>
    <definedName name="__g6" localSheetId="2">{"via1",#N/A,TRUE,"general";"via2",#N/A,TRUE,"general";"via3",#N/A,TRUE,"general"}</definedName>
    <definedName name="__g6" localSheetId="6">{"via1",#N/A,TRUE,"general";"via2",#N/A,TRUE,"general";"via3",#N/A,TRUE,"general"}</definedName>
    <definedName name="__g6" localSheetId="7">{"via1",#N/A,TRUE,"general";"via2",#N/A,TRUE,"general";"via3",#N/A,TRUE,"general"}</definedName>
    <definedName name="__g6">{"via1",#N/A,TRUE,"general";"via2",#N/A,TRUE,"general";"via3",#N/A,TRUE,"general"}</definedName>
    <definedName name="__g7" localSheetId="5">{"TAB1",#N/A,TRUE,"GENERAL";"TAB2",#N/A,TRUE,"GENERAL";"TAB3",#N/A,TRUE,"GENERAL";"TAB4",#N/A,TRUE,"GENERAL";"TAB5",#N/A,TRUE,"GENERAL"}</definedName>
    <definedName name="__g7" localSheetId="3">{"TAB1",#N/A,TRUE,"GENERAL";"TAB2",#N/A,TRUE,"GENERAL";"TAB3",#N/A,TRUE,"GENERAL";"TAB4",#N/A,TRUE,"GENERAL";"TAB5",#N/A,TRUE,"GENERAL"}</definedName>
    <definedName name="__g7" localSheetId="2">{"TAB1",#N/A,TRUE,"GENERAL";"TAB2",#N/A,TRUE,"GENERAL";"TAB3",#N/A,TRUE,"GENERAL";"TAB4",#N/A,TRUE,"GENERAL";"TAB5",#N/A,TRUE,"GENERAL"}</definedName>
    <definedName name="__g7" localSheetId="6">{"TAB1",#N/A,TRUE,"GENERAL";"TAB2",#N/A,TRUE,"GENERAL";"TAB3",#N/A,TRUE,"GENERAL";"TAB4",#N/A,TRUE,"GENERAL";"TAB5",#N/A,TRUE,"GENERAL"}</definedName>
    <definedName name="__g7" localSheetId="7">{"TAB1",#N/A,TRUE,"GENERAL";"TAB2",#N/A,TRUE,"GENERAL";"TAB3",#N/A,TRUE,"GENERAL";"TAB4",#N/A,TRUE,"GENERAL";"TAB5",#N/A,TRUE,"GENERAL"}</definedName>
    <definedName name="__g7">{"TAB1",#N/A,TRUE,"GENERAL";"TAB2",#N/A,TRUE,"GENERAL";"TAB3",#N/A,TRUE,"GENERAL";"TAB4",#N/A,TRUE,"GENERAL";"TAB5",#N/A,TRUE,"GENERAL"}</definedName>
    <definedName name="__GR1" localSheetId="5">{"TAB1",#N/A,TRUE,"GENERAL";"TAB2",#N/A,TRUE,"GENERAL";"TAB3",#N/A,TRUE,"GENERAL";"TAB4",#N/A,TRUE,"GENERAL";"TAB5",#N/A,TRUE,"GENERAL"}</definedName>
    <definedName name="__GR1" localSheetId="3">{"TAB1",#N/A,TRUE,"GENERAL";"TAB2",#N/A,TRUE,"GENERAL";"TAB3",#N/A,TRUE,"GENERAL";"TAB4",#N/A,TRUE,"GENERAL";"TAB5",#N/A,TRUE,"GENERAL"}</definedName>
    <definedName name="__GR1" localSheetId="2">{"TAB1",#N/A,TRUE,"GENERAL";"TAB2",#N/A,TRUE,"GENERAL";"TAB3",#N/A,TRUE,"GENERAL";"TAB4",#N/A,TRUE,"GENERAL";"TAB5",#N/A,TRUE,"GENERAL"}</definedName>
    <definedName name="__GR1" localSheetId="6">{"TAB1",#N/A,TRUE,"GENERAL";"TAB2",#N/A,TRUE,"GENERAL";"TAB3",#N/A,TRUE,"GENERAL";"TAB4",#N/A,TRUE,"GENERAL";"TAB5",#N/A,TRUE,"GENERAL"}</definedName>
    <definedName name="__GR1" localSheetId="7">{"TAB1",#N/A,TRUE,"GENERAL";"TAB2",#N/A,TRUE,"GENERAL";"TAB3",#N/A,TRUE,"GENERAL";"TAB4",#N/A,TRUE,"GENERAL";"TAB5",#N/A,TRUE,"GENERAL"}</definedName>
    <definedName name="__GR1">{"TAB1",#N/A,TRUE,"GENERAL";"TAB2",#N/A,TRUE,"GENERAL";"TAB3",#N/A,TRUE,"GENERAL";"TAB4",#N/A,TRUE,"GENERAL";"TAB5",#N/A,TRUE,"GENERAL"}</definedName>
    <definedName name="__gtr4" localSheetId="5">{"via1",#N/A,TRUE,"general";"via2",#N/A,TRUE,"general";"via3",#N/A,TRUE,"general"}</definedName>
    <definedName name="__gtr4" localSheetId="3">{"via1",#N/A,TRUE,"general";"via2",#N/A,TRUE,"general";"via3",#N/A,TRUE,"general"}</definedName>
    <definedName name="__gtr4" localSheetId="2">{"via1",#N/A,TRUE,"general";"via2",#N/A,TRUE,"general";"via3",#N/A,TRUE,"general"}</definedName>
    <definedName name="__gtr4" localSheetId="6">{"via1",#N/A,TRUE,"general";"via2",#N/A,TRUE,"general";"via3",#N/A,TRUE,"general"}</definedName>
    <definedName name="__gtr4" localSheetId="7">{"via1",#N/A,TRUE,"general";"via2",#N/A,TRUE,"general";"via3",#N/A,TRUE,"general"}</definedName>
    <definedName name="__gtr4">{"via1",#N/A,TRUE,"general";"via2",#N/A,TRUE,"general";"via3",#N/A,TRUE,"general"}</definedName>
    <definedName name="__h2" localSheetId="5">{"via1",#N/A,TRUE,"general";"via2",#N/A,TRUE,"general";"via3",#N/A,TRUE,"general"}</definedName>
    <definedName name="__h2" localSheetId="3">{"via1",#N/A,TRUE,"general";"via2",#N/A,TRUE,"general";"via3",#N/A,TRUE,"general"}</definedName>
    <definedName name="__h2" localSheetId="2">{"via1",#N/A,TRUE,"general";"via2",#N/A,TRUE,"general";"via3",#N/A,TRUE,"general"}</definedName>
    <definedName name="__h2" localSheetId="6">{"via1",#N/A,TRUE,"general";"via2",#N/A,TRUE,"general";"via3",#N/A,TRUE,"general"}</definedName>
    <definedName name="__h2" localSheetId="7">{"via1",#N/A,TRUE,"general";"via2",#N/A,TRUE,"general";"via3",#N/A,TRUE,"general"}</definedName>
    <definedName name="__h2">{"via1",#N/A,TRUE,"general";"via2",#N/A,TRUE,"general";"via3",#N/A,TRUE,"general"}</definedName>
    <definedName name="__h3" localSheetId="5">{"via1",#N/A,TRUE,"general";"via2",#N/A,TRUE,"general";"via3",#N/A,TRUE,"general"}</definedName>
    <definedName name="__h3" localSheetId="3">{"via1",#N/A,TRUE,"general";"via2",#N/A,TRUE,"general";"via3",#N/A,TRUE,"general"}</definedName>
    <definedName name="__h3" localSheetId="2">{"via1",#N/A,TRUE,"general";"via2",#N/A,TRUE,"general";"via3",#N/A,TRUE,"general"}</definedName>
    <definedName name="__h3" localSheetId="6">{"via1",#N/A,TRUE,"general";"via2",#N/A,TRUE,"general";"via3",#N/A,TRUE,"general"}</definedName>
    <definedName name="__h3" localSheetId="7">{"via1",#N/A,TRUE,"general";"via2",#N/A,TRUE,"general";"via3",#N/A,TRUE,"general"}</definedName>
    <definedName name="__h3">{"via1",#N/A,TRUE,"general";"via2",#N/A,TRUE,"general";"via3",#N/A,TRUE,"general"}</definedName>
    <definedName name="__h4" localSheetId="5">{"TAB1",#N/A,TRUE,"GENERAL";"TAB2",#N/A,TRUE,"GENERAL";"TAB3",#N/A,TRUE,"GENERAL";"TAB4",#N/A,TRUE,"GENERAL";"TAB5",#N/A,TRUE,"GENERAL"}</definedName>
    <definedName name="__h4" localSheetId="3">{"TAB1",#N/A,TRUE,"GENERAL";"TAB2",#N/A,TRUE,"GENERAL";"TAB3",#N/A,TRUE,"GENERAL";"TAB4",#N/A,TRUE,"GENERAL";"TAB5",#N/A,TRUE,"GENERAL"}</definedName>
    <definedName name="__h4" localSheetId="2">{"TAB1",#N/A,TRUE,"GENERAL";"TAB2",#N/A,TRUE,"GENERAL";"TAB3",#N/A,TRUE,"GENERAL";"TAB4",#N/A,TRUE,"GENERAL";"TAB5",#N/A,TRUE,"GENERAL"}</definedName>
    <definedName name="__h4" localSheetId="6">{"TAB1",#N/A,TRUE,"GENERAL";"TAB2",#N/A,TRUE,"GENERAL";"TAB3",#N/A,TRUE,"GENERAL";"TAB4",#N/A,TRUE,"GENERAL";"TAB5",#N/A,TRUE,"GENERAL"}</definedName>
    <definedName name="__h4" localSheetId="7">{"TAB1",#N/A,TRUE,"GENERAL";"TAB2",#N/A,TRUE,"GENERAL";"TAB3",#N/A,TRUE,"GENERAL";"TAB4",#N/A,TRUE,"GENERAL";"TAB5",#N/A,TRUE,"GENERAL"}</definedName>
    <definedName name="__h4">{"TAB1",#N/A,TRUE,"GENERAL";"TAB2",#N/A,TRUE,"GENERAL";"TAB3",#N/A,TRUE,"GENERAL";"TAB4",#N/A,TRUE,"GENERAL";"TAB5",#N/A,TRUE,"GENERAL"}</definedName>
    <definedName name="__h5" localSheetId="5">{"TAB1",#N/A,TRUE,"GENERAL";"TAB2",#N/A,TRUE,"GENERAL";"TAB3",#N/A,TRUE,"GENERAL";"TAB4",#N/A,TRUE,"GENERAL";"TAB5",#N/A,TRUE,"GENERAL"}</definedName>
    <definedName name="__h5" localSheetId="3">{"TAB1",#N/A,TRUE,"GENERAL";"TAB2",#N/A,TRUE,"GENERAL";"TAB3",#N/A,TRUE,"GENERAL";"TAB4",#N/A,TRUE,"GENERAL";"TAB5",#N/A,TRUE,"GENERAL"}</definedName>
    <definedName name="__h5" localSheetId="2">{"TAB1",#N/A,TRUE,"GENERAL";"TAB2",#N/A,TRUE,"GENERAL";"TAB3",#N/A,TRUE,"GENERAL";"TAB4",#N/A,TRUE,"GENERAL";"TAB5",#N/A,TRUE,"GENERAL"}</definedName>
    <definedName name="__h5" localSheetId="6">{"TAB1",#N/A,TRUE,"GENERAL";"TAB2",#N/A,TRUE,"GENERAL";"TAB3",#N/A,TRUE,"GENERAL";"TAB4",#N/A,TRUE,"GENERAL";"TAB5",#N/A,TRUE,"GENERAL"}</definedName>
    <definedName name="__h5" localSheetId="7">{"TAB1",#N/A,TRUE,"GENERAL";"TAB2",#N/A,TRUE,"GENERAL";"TAB3",#N/A,TRUE,"GENERAL";"TAB4",#N/A,TRUE,"GENERAL";"TAB5",#N/A,TRUE,"GENERAL"}</definedName>
    <definedName name="__h5">{"TAB1",#N/A,TRUE,"GENERAL";"TAB2",#N/A,TRUE,"GENERAL";"TAB3",#N/A,TRUE,"GENERAL";"TAB4",#N/A,TRUE,"GENERAL";"TAB5",#N/A,TRUE,"GENERAL"}</definedName>
    <definedName name="__h6" localSheetId="5">{"via1",#N/A,TRUE,"general";"via2",#N/A,TRUE,"general";"via3",#N/A,TRUE,"general"}</definedName>
    <definedName name="__h6" localSheetId="3">{"via1",#N/A,TRUE,"general";"via2",#N/A,TRUE,"general";"via3",#N/A,TRUE,"general"}</definedName>
    <definedName name="__h6" localSheetId="2">{"via1",#N/A,TRUE,"general";"via2",#N/A,TRUE,"general";"via3",#N/A,TRUE,"general"}</definedName>
    <definedName name="__h6" localSheetId="6">{"via1",#N/A,TRUE,"general";"via2",#N/A,TRUE,"general";"via3",#N/A,TRUE,"general"}</definedName>
    <definedName name="__h6" localSheetId="7">{"via1",#N/A,TRUE,"general";"via2",#N/A,TRUE,"general";"via3",#N/A,TRUE,"general"}</definedName>
    <definedName name="__h6">{"via1",#N/A,TRUE,"general";"via2",#N/A,TRUE,"general";"via3",#N/A,TRUE,"general"}</definedName>
    <definedName name="__h7" localSheetId="5">{"TAB1",#N/A,TRUE,"GENERAL";"TAB2",#N/A,TRUE,"GENERAL";"TAB3",#N/A,TRUE,"GENERAL";"TAB4",#N/A,TRUE,"GENERAL";"TAB5",#N/A,TRUE,"GENERAL"}</definedName>
    <definedName name="__h7" localSheetId="3">{"TAB1",#N/A,TRUE,"GENERAL";"TAB2",#N/A,TRUE,"GENERAL";"TAB3",#N/A,TRUE,"GENERAL";"TAB4",#N/A,TRUE,"GENERAL";"TAB5",#N/A,TRUE,"GENERAL"}</definedName>
    <definedName name="__h7" localSheetId="2">{"TAB1",#N/A,TRUE,"GENERAL";"TAB2",#N/A,TRUE,"GENERAL";"TAB3",#N/A,TRUE,"GENERAL";"TAB4",#N/A,TRUE,"GENERAL";"TAB5",#N/A,TRUE,"GENERAL"}</definedName>
    <definedName name="__h7" localSheetId="6">{"TAB1",#N/A,TRUE,"GENERAL";"TAB2",#N/A,TRUE,"GENERAL";"TAB3",#N/A,TRUE,"GENERAL";"TAB4",#N/A,TRUE,"GENERAL";"TAB5",#N/A,TRUE,"GENERAL"}</definedName>
    <definedName name="__h7" localSheetId="7">{"TAB1",#N/A,TRUE,"GENERAL";"TAB2",#N/A,TRUE,"GENERAL";"TAB3",#N/A,TRUE,"GENERAL";"TAB4",#N/A,TRUE,"GENERAL";"TAB5",#N/A,TRUE,"GENERAL"}</definedName>
    <definedName name="__h7">{"TAB1",#N/A,TRUE,"GENERAL";"TAB2",#N/A,TRUE,"GENERAL";"TAB3",#N/A,TRUE,"GENERAL";"TAB4",#N/A,TRUE,"GENERAL";"TAB5",#N/A,TRUE,"GENERAL"}</definedName>
    <definedName name="__h8" localSheetId="5">{"via1",#N/A,TRUE,"general";"via2",#N/A,TRUE,"general";"via3",#N/A,TRUE,"general"}</definedName>
    <definedName name="__h8" localSheetId="3">{"via1",#N/A,TRUE,"general";"via2",#N/A,TRUE,"general";"via3",#N/A,TRUE,"general"}</definedName>
    <definedName name="__h8" localSheetId="2">{"via1",#N/A,TRUE,"general";"via2",#N/A,TRUE,"general";"via3",#N/A,TRUE,"general"}</definedName>
    <definedName name="__h8" localSheetId="6">{"via1",#N/A,TRUE,"general";"via2",#N/A,TRUE,"general";"via3",#N/A,TRUE,"general"}</definedName>
    <definedName name="__h8" localSheetId="7">{"via1",#N/A,TRUE,"general";"via2",#N/A,TRUE,"general";"via3",#N/A,TRUE,"general"}</definedName>
    <definedName name="__h8">{"via1",#N/A,TRUE,"general";"via2",#N/A,TRUE,"general";"via3",#N/A,TRUE,"general"}</definedName>
    <definedName name="__hfh7" localSheetId="5">{"via1",#N/A,TRUE,"general";"via2",#N/A,TRUE,"general";"via3",#N/A,TRUE,"general"}</definedName>
    <definedName name="__hfh7" localSheetId="3">{"via1",#N/A,TRUE,"general";"via2",#N/A,TRUE,"general";"via3",#N/A,TRUE,"general"}</definedName>
    <definedName name="__hfh7" localSheetId="2">{"via1",#N/A,TRUE,"general";"via2",#N/A,TRUE,"general";"via3",#N/A,TRUE,"general"}</definedName>
    <definedName name="__hfh7" localSheetId="6">{"via1",#N/A,TRUE,"general";"via2",#N/A,TRUE,"general";"via3",#N/A,TRUE,"general"}</definedName>
    <definedName name="__hfh7" localSheetId="7">{"via1",#N/A,TRUE,"general";"via2",#N/A,TRUE,"general";"via3",#N/A,TRUE,"general"}</definedName>
    <definedName name="__hfh7">{"via1",#N/A,TRUE,"general";"via2",#N/A,TRUE,"general";"via3",#N/A,TRUE,"general"}</definedName>
    <definedName name="__i4" localSheetId="5">{"via1",#N/A,TRUE,"general";"via2",#N/A,TRUE,"general";"via3",#N/A,TRUE,"general"}</definedName>
    <definedName name="__i4" localSheetId="3">{"via1",#N/A,TRUE,"general";"via2",#N/A,TRUE,"general";"via3",#N/A,TRUE,"general"}</definedName>
    <definedName name="__i4" localSheetId="2">{"via1",#N/A,TRUE,"general";"via2",#N/A,TRUE,"general";"via3",#N/A,TRUE,"general"}</definedName>
    <definedName name="__i4" localSheetId="6">{"via1",#N/A,TRUE,"general";"via2",#N/A,TRUE,"general";"via3",#N/A,TRUE,"general"}</definedName>
    <definedName name="__i4" localSheetId="7">{"via1",#N/A,TRUE,"general";"via2",#N/A,TRUE,"general";"via3",#N/A,TRUE,"general"}</definedName>
    <definedName name="__i4">{"via1",#N/A,TRUE,"general";"via2",#N/A,TRUE,"general";"via3",#N/A,TRUE,"general"}</definedName>
    <definedName name="__i5" localSheetId="5">{"TAB1",#N/A,TRUE,"GENERAL";"TAB2",#N/A,TRUE,"GENERAL";"TAB3",#N/A,TRUE,"GENERAL";"TAB4",#N/A,TRUE,"GENERAL";"TAB5",#N/A,TRUE,"GENERAL"}</definedName>
    <definedName name="__i5" localSheetId="3">{"TAB1",#N/A,TRUE,"GENERAL";"TAB2",#N/A,TRUE,"GENERAL";"TAB3",#N/A,TRUE,"GENERAL";"TAB4",#N/A,TRUE,"GENERAL";"TAB5",#N/A,TRUE,"GENERAL"}</definedName>
    <definedName name="__i5" localSheetId="2">{"TAB1",#N/A,TRUE,"GENERAL";"TAB2",#N/A,TRUE,"GENERAL";"TAB3",#N/A,TRUE,"GENERAL";"TAB4",#N/A,TRUE,"GENERAL";"TAB5",#N/A,TRUE,"GENERAL"}</definedName>
    <definedName name="__i5" localSheetId="6">{"TAB1",#N/A,TRUE,"GENERAL";"TAB2",#N/A,TRUE,"GENERAL";"TAB3",#N/A,TRUE,"GENERAL";"TAB4",#N/A,TRUE,"GENERAL";"TAB5",#N/A,TRUE,"GENERAL"}</definedName>
    <definedName name="__i5" localSheetId="7">{"TAB1",#N/A,TRUE,"GENERAL";"TAB2",#N/A,TRUE,"GENERAL";"TAB3",#N/A,TRUE,"GENERAL";"TAB4",#N/A,TRUE,"GENERAL";"TAB5",#N/A,TRUE,"GENERAL"}</definedName>
    <definedName name="__i5">{"TAB1",#N/A,TRUE,"GENERAL";"TAB2",#N/A,TRUE,"GENERAL";"TAB3",#N/A,TRUE,"GENERAL";"TAB4",#N/A,TRUE,"GENERAL";"TAB5",#N/A,TRUE,"GENERAL"}</definedName>
    <definedName name="__i6" localSheetId="5">{"TAB1",#N/A,TRUE,"GENERAL";"TAB2",#N/A,TRUE,"GENERAL";"TAB3",#N/A,TRUE,"GENERAL";"TAB4",#N/A,TRUE,"GENERAL";"TAB5",#N/A,TRUE,"GENERAL"}</definedName>
    <definedName name="__i6" localSheetId="3">{"TAB1",#N/A,TRUE,"GENERAL";"TAB2",#N/A,TRUE,"GENERAL";"TAB3",#N/A,TRUE,"GENERAL";"TAB4",#N/A,TRUE,"GENERAL";"TAB5",#N/A,TRUE,"GENERAL"}</definedName>
    <definedName name="__i6" localSheetId="2">{"TAB1",#N/A,TRUE,"GENERAL";"TAB2",#N/A,TRUE,"GENERAL";"TAB3",#N/A,TRUE,"GENERAL";"TAB4",#N/A,TRUE,"GENERAL";"TAB5",#N/A,TRUE,"GENERAL"}</definedName>
    <definedName name="__i6" localSheetId="6">{"TAB1",#N/A,TRUE,"GENERAL";"TAB2",#N/A,TRUE,"GENERAL";"TAB3",#N/A,TRUE,"GENERAL";"TAB4",#N/A,TRUE,"GENERAL";"TAB5",#N/A,TRUE,"GENERAL"}</definedName>
    <definedName name="__i6" localSheetId="7">{"TAB1",#N/A,TRUE,"GENERAL";"TAB2",#N/A,TRUE,"GENERAL";"TAB3",#N/A,TRUE,"GENERAL";"TAB4",#N/A,TRUE,"GENERAL";"TAB5",#N/A,TRUE,"GENERAL"}</definedName>
    <definedName name="__i6">{"TAB1",#N/A,TRUE,"GENERAL";"TAB2",#N/A,TRUE,"GENERAL";"TAB3",#N/A,TRUE,"GENERAL";"TAB4",#N/A,TRUE,"GENERAL";"TAB5",#N/A,TRUE,"GENERAL"}</definedName>
    <definedName name="__i7" localSheetId="5">{"via1",#N/A,TRUE,"general";"via2",#N/A,TRUE,"general";"via3",#N/A,TRUE,"general"}</definedName>
    <definedName name="__i7" localSheetId="3">{"via1",#N/A,TRUE,"general";"via2",#N/A,TRUE,"general";"via3",#N/A,TRUE,"general"}</definedName>
    <definedName name="__i7" localSheetId="2">{"via1",#N/A,TRUE,"general";"via2",#N/A,TRUE,"general";"via3",#N/A,TRUE,"general"}</definedName>
    <definedName name="__i7" localSheetId="6">{"via1",#N/A,TRUE,"general";"via2",#N/A,TRUE,"general";"via3",#N/A,TRUE,"general"}</definedName>
    <definedName name="__i7" localSheetId="7">{"via1",#N/A,TRUE,"general";"via2",#N/A,TRUE,"general";"via3",#N/A,TRUE,"general"}</definedName>
    <definedName name="__i7">{"via1",#N/A,TRUE,"general";"via2",#N/A,TRUE,"general";"via3",#N/A,TRUE,"general"}</definedName>
    <definedName name="__i77" localSheetId="5">{"TAB1",#N/A,TRUE,"GENERAL";"TAB2",#N/A,TRUE,"GENERAL";"TAB3",#N/A,TRUE,"GENERAL";"TAB4",#N/A,TRUE,"GENERAL";"TAB5",#N/A,TRUE,"GENERAL"}</definedName>
    <definedName name="__i77" localSheetId="3">{"TAB1",#N/A,TRUE,"GENERAL";"TAB2",#N/A,TRUE,"GENERAL";"TAB3",#N/A,TRUE,"GENERAL";"TAB4",#N/A,TRUE,"GENERAL";"TAB5",#N/A,TRUE,"GENERAL"}</definedName>
    <definedName name="__i77" localSheetId="2">{"TAB1",#N/A,TRUE,"GENERAL";"TAB2",#N/A,TRUE,"GENERAL";"TAB3",#N/A,TRUE,"GENERAL";"TAB4",#N/A,TRUE,"GENERAL";"TAB5",#N/A,TRUE,"GENERAL"}</definedName>
    <definedName name="__i77" localSheetId="6">{"TAB1",#N/A,TRUE,"GENERAL";"TAB2",#N/A,TRUE,"GENERAL";"TAB3",#N/A,TRUE,"GENERAL";"TAB4",#N/A,TRUE,"GENERAL";"TAB5",#N/A,TRUE,"GENERAL"}</definedName>
    <definedName name="__i77" localSheetId="7">{"TAB1",#N/A,TRUE,"GENERAL";"TAB2",#N/A,TRUE,"GENERAL";"TAB3",#N/A,TRUE,"GENERAL";"TAB4",#N/A,TRUE,"GENERAL";"TAB5",#N/A,TRUE,"GENERAL"}</definedName>
    <definedName name="__i77">{"TAB1",#N/A,TRUE,"GENERAL";"TAB2",#N/A,TRUE,"GENERAL";"TAB3",#N/A,TRUE,"GENERAL";"TAB4",#N/A,TRUE,"GENERAL";"TAB5",#N/A,TRUE,"GENERAL"}</definedName>
    <definedName name="__i8" localSheetId="5">{"via1",#N/A,TRUE,"general";"via2",#N/A,TRUE,"general";"via3",#N/A,TRUE,"general"}</definedName>
    <definedName name="__i8" localSheetId="3">{"via1",#N/A,TRUE,"general";"via2",#N/A,TRUE,"general";"via3",#N/A,TRUE,"general"}</definedName>
    <definedName name="__i8" localSheetId="2">{"via1",#N/A,TRUE,"general";"via2",#N/A,TRUE,"general";"via3",#N/A,TRUE,"general"}</definedName>
    <definedName name="__i8" localSheetId="6">{"via1",#N/A,TRUE,"general";"via2",#N/A,TRUE,"general";"via3",#N/A,TRUE,"general"}</definedName>
    <definedName name="__i8" localSheetId="7">{"via1",#N/A,TRUE,"general";"via2",#N/A,TRUE,"general";"via3",#N/A,TRUE,"general"}</definedName>
    <definedName name="__i8">{"via1",#N/A,TRUE,"general";"via2",#N/A,TRUE,"general";"via3",#N/A,TRUE,"general"}</definedName>
    <definedName name="__i9" localSheetId="5">{"TAB1",#N/A,TRUE,"GENERAL";"TAB2",#N/A,TRUE,"GENERAL";"TAB3",#N/A,TRUE,"GENERAL";"TAB4",#N/A,TRUE,"GENERAL";"TAB5",#N/A,TRUE,"GENERAL"}</definedName>
    <definedName name="__i9" localSheetId="3">{"TAB1",#N/A,TRUE,"GENERAL";"TAB2",#N/A,TRUE,"GENERAL";"TAB3",#N/A,TRUE,"GENERAL";"TAB4",#N/A,TRUE,"GENERAL";"TAB5",#N/A,TRUE,"GENERAL"}</definedName>
    <definedName name="__i9" localSheetId="2">{"TAB1",#N/A,TRUE,"GENERAL";"TAB2",#N/A,TRUE,"GENERAL";"TAB3",#N/A,TRUE,"GENERAL";"TAB4",#N/A,TRUE,"GENERAL";"TAB5",#N/A,TRUE,"GENERAL"}</definedName>
    <definedName name="__i9" localSheetId="6">{"TAB1",#N/A,TRUE,"GENERAL";"TAB2",#N/A,TRUE,"GENERAL";"TAB3",#N/A,TRUE,"GENERAL";"TAB4",#N/A,TRUE,"GENERAL";"TAB5",#N/A,TRUE,"GENERAL"}</definedName>
    <definedName name="__i9" localSheetId="7">{"TAB1",#N/A,TRUE,"GENERAL";"TAB2",#N/A,TRUE,"GENERAL";"TAB3",#N/A,TRUE,"GENERAL";"TAB4",#N/A,TRUE,"GENERAL";"TAB5",#N/A,TRUE,"GENERAL"}</definedName>
    <definedName name="__i9">{"TAB1",#N/A,TRUE,"GENERAL";"TAB2",#N/A,TRUE,"GENERAL";"TAB3",#N/A,TRUE,"GENERAL";"TAB4",#N/A,TRUE,"GENERAL";"TAB5",#N/A,TRUE,"GENERAL"}</definedName>
    <definedName name="__INF1">#REF!</definedName>
    <definedName name="__k3" localSheetId="5">{"TAB1",#N/A,TRUE,"GENERAL";"TAB2",#N/A,TRUE,"GENERAL";"TAB3",#N/A,TRUE,"GENERAL";"TAB4",#N/A,TRUE,"GENERAL";"TAB5",#N/A,TRUE,"GENERAL"}</definedName>
    <definedName name="__k3" localSheetId="3">{"TAB1",#N/A,TRUE,"GENERAL";"TAB2",#N/A,TRUE,"GENERAL";"TAB3",#N/A,TRUE,"GENERAL";"TAB4",#N/A,TRUE,"GENERAL";"TAB5",#N/A,TRUE,"GENERAL"}</definedName>
    <definedName name="__k3" localSheetId="2">{"TAB1",#N/A,TRUE,"GENERAL";"TAB2",#N/A,TRUE,"GENERAL";"TAB3",#N/A,TRUE,"GENERAL";"TAB4",#N/A,TRUE,"GENERAL";"TAB5",#N/A,TRUE,"GENERAL"}</definedName>
    <definedName name="__k3" localSheetId="6">{"TAB1",#N/A,TRUE,"GENERAL";"TAB2",#N/A,TRUE,"GENERAL";"TAB3",#N/A,TRUE,"GENERAL";"TAB4",#N/A,TRUE,"GENERAL";"TAB5",#N/A,TRUE,"GENERAL"}</definedName>
    <definedName name="__k3" localSheetId="7">{"TAB1",#N/A,TRUE,"GENERAL";"TAB2",#N/A,TRUE,"GENERAL";"TAB3",#N/A,TRUE,"GENERAL";"TAB4",#N/A,TRUE,"GENERAL";"TAB5",#N/A,TRUE,"GENERAL"}</definedName>
    <definedName name="__k3">{"TAB1",#N/A,TRUE,"GENERAL";"TAB2",#N/A,TRUE,"GENERAL";"TAB3",#N/A,TRUE,"GENERAL";"TAB4",#N/A,TRUE,"GENERAL";"TAB5",#N/A,TRUE,"GENERAL"}</definedName>
    <definedName name="__k4" localSheetId="5">{"via1",#N/A,TRUE,"general";"via2",#N/A,TRUE,"general";"via3",#N/A,TRUE,"general"}</definedName>
    <definedName name="__k4" localSheetId="3">{"via1",#N/A,TRUE,"general";"via2",#N/A,TRUE,"general";"via3",#N/A,TRUE,"general"}</definedName>
    <definedName name="__k4" localSheetId="2">{"via1",#N/A,TRUE,"general";"via2",#N/A,TRUE,"general";"via3",#N/A,TRUE,"general"}</definedName>
    <definedName name="__k4" localSheetId="6">{"via1",#N/A,TRUE,"general";"via2",#N/A,TRUE,"general";"via3",#N/A,TRUE,"general"}</definedName>
    <definedName name="__k4" localSheetId="7">{"via1",#N/A,TRUE,"general";"via2",#N/A,TRUE,"general";"via3",#N/A,TRUE,"general"}</definedName>
    <definedName name="__k4">{"via1",#N/A,TRUE,"general";"via2",#N/A,TRUE,"general";"via3",#N/A,TRUE,"general"}</definedName>
    <definedName name="__k5" localSheetId="5">{"via1",#N/A,TRUE,"general";"via2",#N/A,TRUE,"general";"via3",#N/A,TRUE,"general"}</definedName>
    <definedName name="__k5" localSheetId="3">{"via1",#N/A,TRUE,"general";"via2",#N/A,TRUE,"general";"via3",#N/A,TRUE,"general"}</definedName>
    <definedName name="__k5" localSheetId="2">{"via1",#N/A,TRUE,"general";"via2",#N/A,TRUE,"general";"via3",#N/A,TRUE,"general"}</definedName>
    <definedName name="__k5" localSheetId="6">{"via1",#N/A,TRUE,"general";"via2",#N/A,TRUE,"general";"via3",#N/A,TRUE,"general"}</definedName>
    <definedName name="__k5" localSheetId="7">{"via1",#N/A,TRUE,"general";"via2",#N/A,TRUE,"general";"via3",#N/A,TRUE,"general"}</definedName>
    <definedName name="__k5">{"via1",#N/A,TRUE,"general";"via2",#N/A,TRUE,"general";"via3",#N/A,TRUE,"general"}</definedName>
    <definedName name="__k6" localSheetId="5">{"TAB1",#N/A,TRUE,"GENERAL";"TAB2",#N/A,TRUE,"GENERAL";"TAB3",#N/A,TRUE,"GENERAL";"TAB4",#N/A,TRUE,"GENERAL";"TAB5",#N/A,TRUE,"GENERAL"}</definedName>
    <definedName name="__k6" localSheetId="3">{"TAB1",#N/A,TRUE,"GENERAL";"TAB2",#N/A,TRUE,"GENERAL";"TAB3",#N/A,TRUE,"GENERAL";"TAB4",#N/A,TRUE,"GENERAL";"TAB5",#N/A,TRUE,"GENERAL"}</definedName>
    <definedName name="__k6" localSheetId="2">{"TAB1",#N/A,TRUE,"GENERAL";"TAB2",#N/A,TRUE,"GENERAL";"TAB3",#N/A,TRUE,"GENERAL";"TAB4",#N/A,TRUE,"GENERAL";"TAB5",#N/A,TRUE,"GENERAL"}</definedName>
    <definedName name="__k6" localSheetId="6">{"TAB1",#N/A,TRUE,"GENERAL";"TAB2",#N/A,TRUE,"GENERAL";"TAB3",#N/A,TRUE,"GENERAL";"TAB4",#N/A,TRUE,"GENERAL";"TAB5",#N/A,TRUE,"GENERAL"}</definedName>
    <definedName name="__k6" localSheetId="7">{"TAB1",#N/A,TRUE,"GENERAL";"TAB2",#N/A,TRUE,"GENERAL";"TAB3",#N/A,TRUE,"GENERAL";"TAB4",#N/A,TRUE,"GENERAL";"TAB5",#N/A,TRUE,"GENERAL"}</definedName>
    <definedName name="__k6">{"TAB1",#N/A,TRUE,"GENERAL";"TAB2",#N/A,TRUE,"GENERAL";"TAB3",#N/A,TRUE,"GENERAL";"TAB4",#N/A,TRUE,"GENERAL";"TAB5",#N/A,TRUE,"GENERAL"}</definedName>
    <definedName name="__k7" localSheetId="5">{"via1",#N/A,TRUE,"general";"via2",#N/A,TRUE,"general";"via3",#N/A,TRUE,"general"}</definedName>
    <definedName name="__k7" localSheetId="3">{"via1",#N/A,TRUE,"general";"via2",#N/A,TRUE,"general";"via3",#N/A,TRUE,"general"}</definedName>
    <definedName name="__k7" localSheetId="2">{"via1",#N/A,TRUE,"general";"via2",#N/A,TRUE,"general";"via3",#N/A,TRUE,"general"}</definedName>
    <definedName name="__k7" localSheetId="6">{"via1",#N/A,TRUE,"general";"via2",#N/A,TRUE,"general";"via3",#N/A,TRUE,"general"}</definedName>
    <definedName name="__k7" localSheetId="7">{"via1",#N/A,TRUE,"general";"via2",#N/A,TRUE,"general";"via3",#N/A,TRUE,"general"}</definedName>
    <definedName name="__k7">{"via1",#N/A,TRUE,"general";"via2",#N/A,TRUE,"general";"via3",#N/A,TRUE,"general"}</definedName>
    <definedName name="__k8" localSheetId="5">{"via1",#N/A,TRUE,"general";"via2",#N/A,TRUE,"general";"via3",#N/A,TRUE,"general"}</definedName>
    <definedName name="__k8" localSheetId="3">{"via1",#N/A,TRUE,"general";"via2",#N/A,TRUE,"general";"via3",#N/A,TRUE,"general"}</definedName>
    <definedName name="__k8" localSheetId="2">{"via1",#N/A,TRUE,"general";"via2",#N/A,TRUE,"general";"via3",#N/A,TRUE,"general"}</definedName>
    <definedName name="__k8" localSheetId="6">{"via1",#N/A,TRUE,"general";"via2",#N/A,TRUE,"general";"via3",#N/A,TRUE,"general"}</definedName>
    <definedName name="__k8" localSheetId="7">{"via1",#N/A,TRUE,"general";"via2",#N/A,TRUE,"general";"via3",#N/A,TRUE,"general"}</definedName>
    <definedName name="__k8">{"via1",#N/A,TRUE,"general";"via2",#N/A,TRUE,"general";"via3",#N/A,TRUE,"general"}</definedName>
    <definedName name="__k9" localSheetId="5">{"TAB1",#N/A,TRUE,"GENERAL";"TAB2",#N/A,TRUE,"GENERAL";"TAB3",#N/A,TRUE,"GENERAL";"TAB4",#N/A,TRUE,"GENERAL";"TAB5",#N/A,TRUE,"GENERAL"}</definedName>
    <definedName name="__k9" localSheetId="3">{"TAB1",#N/A,TRUE,"GENERAL";"TAB2",#N/A,TRUE,"GENERAL";"TAB3",#N/A,TRUE,"GENERAL";"TAB4",#N/A,TRUE,"GENERAL";"TAB5",#N/A,TRUE,"GENERAL"}</definedName>
    <definedName name="__k9" localSheetId="2">{"TAB1",#N/A,TRUE,"GENERAL";"TAB2",#N/A,TRUE,"GENERAL";"TAB3",#N/A,TRUE,"GENERAL";"TAB4",#N/A,TRUE,"GENERAL";"TAB5",#N/A,TRUE,"GENERAL"}</definedName>
    <definedName name="__k9" localSheetId="6">{"TAB1",#N/A,TRUE,"GENERAL";"TAB2",#N/A,TRUE,"GENERAL";"TAB3",#N/A,TRUE,"GENERAL";"TAB4",#N/A,TRUE,"GENERAL";"TAB5",#N/A,TRUE,"GENERAL"}</definedName>
    <definedName name="__k9" localSheetId="7">{"TAB1",#N/A,TRUE,"GENERAL";"TAB2",#N/A,TRUE,"GENERAL";"TAB3",#N/A,TRUE,"GENERAL";"TAB4",#N/A,TRUE,"GENERAL";"TAB5",#N/A,TRUE,"GENERAL"}</definedName>
    <definedName name="__k9">{"TAB1",#N/A,TRUE,"GENERAL";"TAB2",#N/A,TRUE,"GENERAL";"TAB3",#N/A,TRUE,"GENERAL";"TAB4",#N/A,TRUE,"GENERAL";"TAB5",#N/A,TRUE,"GENERAL"}</definedName>
    <definedName name="__key2" localSheetId="5">[15]INST!#REF!</definedName>
    <definedName name="__key2">[15]INST!#REF!</definedName>
    <definedName name="__key21" localSheetId="5">[4]INST!#REF!</definedName>
    <definedName name="__key21">[4]INST!#REF!</definedName>
    <definedName name="__key3">#REF!</definedName>
    <definedName name="__key31">#REF!</definedName>
    <definedName name="__kjk6" localSheetId="5">{"TAB1",#N/A,TRUE,"GENERAL";"TAB2",#N/A,TRUE,"GENERAL";"TAB3",#N/A,TRUE,"GENERAL";"TAB4",#N/A,TRUE,"GENERAL";"TAB5",#N/A,TRUE,"GENERAL"}</definedName>
    <definedName name="__kjk6" localSheetId="3">{"TAB1",#N/A,TRUE,"GENERAL";"TAB2",#N/A,TRUE,"GENERAL";"TAB3",#N/A,TRUE,"GENERAL";"TAB4",#N/A,TRUE,"GENERAL";"TAB5",#N/A,TRUE,"GENERAL"}</definedName>
    <definedName name="__kjk6" localSheetId="2">{"TAB1",#N/A,TRUE,"GENERAL";"TAB2",#N/A,TRUE,"GENERAL";"TAB3",#N/A,TRUE,"GENERAL";"TAB4",#N/A,TRUE,"GENERAL";"TAB5",#N/A,TRUE,"GENERAL"}</definedName>
    <definedName name="__kjk6" localSheetId="6">{"TAB1",#N/A,TRUE,"GENERAL";"TAB2",#N/A,TRUE,"GENERAL";"TAB3",#N/A,TRUE,"GENERAL";"TAB4",#N/A,TRUE,"GENERAL";"TAB5",#N/A,TRUE,"GENERAL"}</definedName>
    <definedName name="__kjk6" localSheetId="7">{"TAB1",#N/A,TRUE,"GENERAL";"TAB2",#N/A,TRUE,"GENERAL";"TAB3",#N/A,TRUE,"GENERAL";"TAB4",#N/A,TRUE,"GENERAL";"TAB5",#N/A,TRUE,"GENERAL"}</definedName>
    <definedName name="__kjk6">{"TAB1",#N/A,TRUE,"GENERAL";"TAB2",#N/A,TRUE,"GENERAL";"TAB3",#N/A,TRUE,"GENERAL";"TAB4",#N/A,TRUE,"GENERAL";"TAB5",#N/A,TRUE,"GENERAL"}</definedName>
    <definedName name="__LA124">[11]BASE!$D$64</definedName>
    <definedName name="__LAC18">[11]BASE!$D$362</definedName>
    <definedName name="__LAI25" localSheetId="5">[16]BASE!#REF!</definedName>
    <definedName name="__LAI25">[16]BASE!#REF!</definedName>
    <definedName name="__m3" localSheetId="5">{"via1",#N/A,TRUE,"general";"via2",#N/A,TRUE,"general";"via3",#N/A,TRUE,"general"}</definedName>
    <definedName name="__m3" localSheetId="3">{"via1",#N/A,TRUE,"general";"via2",#N/A,TRUE,"general";"via3",#N/A,TRUE,"general"}</definedName>
    <definedName name="__m3" localSheetId="2">{"via1",#N/A,TRUE,"general";"via2",#N/A,TRUE,"general";"via3",#N/A,TRUE,"general"}</definedName>
    <definedName name="__m3" localSheetId="6">{"via1",#N/A,TRUE,"general";"via2",#N/A,TRUE,"general";"via3",#N/A,TRUE,"general"}</definedName>
    <definedName name="__m3" localSheetId="7">{"via1",#N/A,TRUE,"general";"via2",#N/A,TRUE,"general";"via3",#N/A,TRUE,"general"}</definedName>
    <definedName name="__m3">{"via1",#N/A,TRUE,"general";"via2",#N/A,TRUE,"general";"via3",#N/A,TRUE,"general"}</definedName>
    <definedName name="__m4" localSheetId="5">{"TAB1",#N/A,TRUE,"GENERAL";"TAB2",#N/A,TRUE,"GENERAL";"TAB3",#N/A,TRUE,"GENERAL";"TAB4",#N/A,TRUE,"GENERAL";"TAB5",#N/A,TRUE,"GENERAL"}</definedName>
    <definedName name="__m4" localSheetId="3">{"TAB1",#N/A,TRUE,"GENERAL";"TAB2",#N/A,TRUE,"GENERAL";"TAB3",#N/A,TRUE,"GENERAL";"TAB4",#N/A,TRUE,"GENERAL";"TAB5",#N/A,TRUE,"GENERAL"}</definedName>
    <definedName name="__m4" localSheetId="2">{"TAB1",#N/A,TRUE,"GENERAL";"TAB2",#N/A,TRUE,"GENERAL";"TAB3",#N/A,TRUE,"GENERAL";"TAB4",#N/A,TRUE,"GENERAL";"TAB5",#N/A,TRUE,"GENERAL"}</definedName>
    <definedName name="__m4" localSheetId="6">{"TAB1",#N/A,TRUE,"GENERAL";"TAB2",#N/A,TRUE,"GENERAL";"TAB3",#N/A,TRUE,"GENERAL";"TAB4",#N/A,TRUE,"GENERAL";"TAB5",#N/A,TRUE,"GENERAL"}</definedName>
    <definedName name="__m4" localSheetId="7">{"TAB1",#N/A,TRUE,"GENERAL";"TAB2",#N/A,TRUE,"GENERAL";"TAB3",#N/A,TRUE,"GENERAL";"TAB4",#N/A,TRUE,"GENERAL";"TAB5",#N/A,TRUE,"GENERAL"}</definedName>
    <definedName name="__m4">{"TAB1",#N/A,TRUE,"GENERAL";"TAB2",#N/A,TRUE,"GENERAL";"TAB3",#N/A,TRUE,"GENERAL";"TAB4",#N/A,TRUE,"GENERAL";"TAB5",#N/A,TRUE,"GENERAL"}</definedName>
    <definedName name="__m5" localSheetId="5">{"via1",#N/A,TRUE,"general";"via2",#N/A,TRUE,"general";"via3",#N/A,TRUE,"general"}</definedName>
    <definedName name="__m5" localSheetId="3">{"via1",#N/A,TRUE,"general";"via2",#N/A,TRUE,"general";"via3",#N/A,TRUE,"general"}</definedName>
    <definedName name="__m5" localSheetId="2">{"via1",#N/A,TRUE,"general";"via2",#N/A,TRUE,"general";"via3",#N/A,TRUE,"general"}</definedName>
    <definedName name="__m5" localSheetId="6">{"via1",#N/A,TRUE,"general";"via2",#N/A,TRUE,"general";"via3",#N/A,TRUE,"general"}</definedName>
    <definedName name="__m5" localSheetId="7">{"via1",#N/A,TRUE,"general";"via2",#N/A,TRUE,"general";"via3",#N/A,TRUE,"general"}</definedName>
    <definedName name="__m5">{"via1",#N/A,TRUE,"general";"via2",#N/A,TRUE,"general";"via3",#N/A,TRUE,"general"}</definedName>
    <definedName name="__m6" localSheetId="5">{"TAB1",#N/A,TRUE,"GENERAL";"TAB2",#N/A,TRUE,"GENERAL";"TAB3",#N/A,TRUE,"GENERAL";"TAB4",#N/A,TRUE,"GENERAL";"TAB5",#N/A,TRUE,"GENERAL"}</definedName>
    <definedName name="__m6" localSheetId="3">{"TAB1",#N/A,TRUE,"GENERAL";"TAB2",#N/A,TRUE,"GENERAL";"TAB3",#N/A,TRUE,"GENERAL";"TAB4",#N/A,TRUE,"GENERAL";"TAB5",#N/A,TRUE,"GENERAL"}</definedName>
    <definedName name="__m6" localSheetId="2">{"TAB1",#N/A,TRUE,"GENERAL";"TAB2",#N/A,TRUE,"GENERAL";"TAB3",#N/A,TRUE,"GENERAL";"TAB4",#N/A,TRUE,"GENERAL";"TAB5",#N/A,TRUE,"GENERAL"}</definedName>
    <definedName name="__m6" localSheetId="6">{"TAB1",#N/A,TRUE,"GENERAL";"TAB2",#N/A,TRUE,"GENERAL";"TAB3",#N/A,TRUE,"GENERAL";"TAB4",#N/A,TRUE,"GENERAL";"TAB5",#N/A,TRUE,"GENERAL"}</definedName>
    <definedName name="__m6" localSheetId="7">{"TAB1",#N/A,TRUE,"GENERAL";"TAB2",#N/A,TRUE,"GENERAL";"TAB3",#N/A,TRUE,"GENERAL";"TAB4",#N/A,TRUE,"GENERAL";"TAB5",#N/A,TRUE,"GENERAL"}</definedName>
    <definedName name="__m6">{"TAB1",#N/A,TRUE,"GENERAL";"TAB2",#N/A,TRUE,"GENERAL";"TAB3",#N/A,TRUE,"GENERAL";"TAB4",#N/A,TRUE,"GENERAL";"TAB5",#N/A,TRUE,"GENERAL"}</definedName>
    <definedName name="__m7" localSheetId="5">{"TAB1",#N/A,TRUE,"GENERAL";"TAB2",#N/A,TRUE,"GENERAL";"TAB3",#N/A,TRUE,"GENERAL";"TAB4",#N/A,TRUE,"GENERAL";"TAB5",#N/A,TRUE,"GENERAL"}</definedName>
    <definedName name="__m7" localSheetId="3">{"TAB1",#N/A,TRUE,"GENERAL";"TAB2",#N/A,TRUE,"GENERAL";"TAB3",#N/A,TRUE,"GENERAL";"TAB4",#N/A,TRUE,"GENERAL";"TAB5",#N/A,TRUE,"GENERAL"}</definedName>
    <definedName name="__m7" localSheetId="2">{"TAB1",#N/A,TRUE,"GENERAL";"TAB2",#N/A,TRUE,"GENERAL";"TAB3",#N/A,TRUE,"GENERAL";"TAB4",#N/A,TRUE,"GENERAL";"TAB5",#N/A,TRUE,"GENERAL"}</definedName>
    <definedName name="__m7" localSheetId="6">{"TAB1",#N/A,TRUE,"GENERAL";"TAB2",#N/A,TRUE,"GENERAL";"TAB3",#N/A,TRUE,"GENERAL";"TAB4",#N/A,TRUE,"GENERAL";"TAB5",#N/A,TRUE,"GENERAL"}</definedName>
    <definedName name="__m7" localSheetId="7">{"TAB1",#N/A,TRUE,"GENERAL";"TAB2",#N/A,TRUE,"GENERAL";"TAB3",#N/A,TRUE,"GENERAL";"TAB4",#N/A,TRUE,"GENERAL";"TAB5",#N/A,TRUE,"GENERAL"}</definedName>
    <definedName name="__m7">{"TAB1",#N/A,TRUE,"GENERAL";"TAB2",#N/A,TRUE,"GENERAL";"TAB3",#N/A,TRUE,"GENERAL";"TAB4",#N/A,TRUE,"GENERAL";"TAB5",#N/A,TRUE,"GENERAL"}</definedName>
    <definedName name="__m8" localSheetId="5">{"via1",#N/A,TRUE,"general";"via2",#N/A,TRUE,"general";"via3",#N/A,TRUE,"general"}</definedName>
    <definedName name="__m8" localSheetId="3">{"via1",#N/A,TRUE,"general";"via2",#N/A,TRUE,"general";"via3",#N/A,TRUE,"general"}</definedName>
    <definedName name="__m8" localSheetId="2">{"via1",#N/A,TRUE,"general";"via2",#N/A,TRUE,"general";"via3",#N/A,TRUE,"general"}</definedName>
    <definedName name="__m8" localSheetId="6">{"via1",#N/A,TRUE,"general";"via2",#N/A,TRUE,"general";"via3",#N/A,TRUE,"general"}</definedName>
    <definedName name="__m8" localSheetId="7">{"via1",#N/A,TRUE,"general";"via2",#N/A,TRUE,"general";"via3",#N/A,TRUE,"general"}</definedName>
    <definedName name="__m8">{"via1",#N/A,TRUE,"general";"via2",#N/A,TRUE,"general";"via3",#N/A,TRUE,"general"}</definedName>
    <definedName name="__m9" localSheetId="5">{"via1",#N/A,TRUE,"general";"via2",#N/A,TRUE,"general";"via3",#N/A,TRUE,"general"}</definedName>
    <definedName name="__m9" localSheetId="3">{"via1",#N/A,TRUE,"general";"via2",#N/A,TRUE,"general";"via3",#N/A,TRUE,"general"}</definedName>
    <definedName name="__m9" localSheetId="2">{"via1",#N/A,TRUE,"general";"via2",#N/A,TRUE,"general";"via3",#N/A,TRUE,"general"}</definedName>
    <definedName name="__m9" localSheetId="6">{"via1",#N/A,TRUE,"general";"via2",#N/A,TRUE,"general";"via3",#N/A,TRUE,"general"}</definedName>
    <definedName name="__m9" localSheetId="7">{"via1",#N/A,TRUE,"general";"via2",#N/A,TRUE,"general";"via3",#N/A,TRUE,"general"}</definedName>
    <definedName name="__m9">{"via1",#N/A,TRUE,"general";"via2",#N/A,TRUE,"general";"via3",#N/A,TRUE,"general"}</definedName>
    <definedName name="__n3" localSheetId="5">{"TAB1",#N/A,TRUE,"GENERAL";"TAB2",#N/A,TRUE,"GENERAL";"TAB3",#N/A,TRUE,"GENERAL";"TAB4",#N/A,TRUE,"GENERAL";"TAB5",#N/A,TRUE,"GENERAL"}</definedName>
    <definedName name="__n3" localSheetId="3">{"TAB1",#N/A,TRUE,"GENERAL";"TAB2",#N/A,TRUE,"GENERAL";"TAB3",#N/A,TRUE,"GENERAL";"TAB4",#N/A,TRUE,"GENERAL";"TAB5",#N/A,TRUE,"GENERAL"}</definedName>
    <definedName name="__n3" localSheetId="2">{"TAB1",#N/A,TRUE,"GENERAL";"TAB2",#N/A,TRUE,"GENERAL";"TAB3",#N/A,TRUE,"GENERAL";"TAB4",#N/A,TRUE,"GENERAL";"TAB5",#N/A,TRUE,"GENERAL"}</definedName>
    <definedName name="__n3" localSheetId="6">{"TAB1",#N/A,TRUE,"GENERAL";"TAB2",#N/A,TRUE,"GENERAL";"TAB3",#N/A,TRUE,"GENERAL";"TAB4",#N/A,TRUE,"GENERAL";"TAB5",#N/A,TRUE,"GENERAL"}</definedName>
    <definedName name="__n3" localSheetId="7">{"TAB1",#N/A,TRUE,"GENERAL";"TAB2",#N/A,TRUE,"GENERAL";"TAB3",#N/A,TRUE,"GENERAL";"TAB4",#N/A,TRUE,"GENERAL";"TAB5",#N/A,TRUE,"GENERAL"}</definedName>
    <definedName name="__n3">{"TAB1",#N/A,TRUE,"GENERAL";"TAB2",#N/A,TRUE,"GENERAL";"TAB3",#N/A,TRUE,"GENERAL";"TAB4",#N/A,TRUE,"GENERAL";"TAB5",#N/A,TRUE,"GENERAL"}</definedName>
    <definedName name="__n4" localSheetId="5">{"via1",#N/A,TRUE,"general";"via2",#N/A,TRUE,"general";"via3",#N/A,TRUE,"general"}</definedName>
    <definedName name="__n4" localSheetId="3">{"via1",#N/A,TRUE,"general";"via2",#N/A,TRUE,"general";"via3",#N/A,TRUE,"general"}</definedName>
    <definedName name="__n4" localSheetId="2">{"via1",#N/A,TRUE,"general";"via2",#N/A,TRUE,"general";"via3",#N/A,TRUE,"general"}</definedName>
    <definedName name="__n4" localSheetId="6">{"via1",#N/A,TRUE,"general";"via2",#N/A,TRUE,"general";"via3",#N/A,TRUE,"general"}</definedName>
    <definedName name="__n4" localSheetId="7">{"via1",#N/A,TRUE,"general";"via2",#N/A,TRUE,"general";"via3",#N/A,TRUE,"general"}</definedName>
    <definedName name="__n4">{"via1",#N/A,TRUE,"general";"via2",#N/A,TRUE,"general";"via3",#N/A,TRUE,"general"}</definedName>
    <definedName name="__n5" localSheetId="5">{"TAB1",#N/A,TRUE,"GENERAL";"TAB2",#N/A,TRUE,"GENERAL";"TAB3",#N/A,TRUE,"GENERAL";"TAB4",#N/A,TRUE,"GENERAL";"TAB5",#N/A,TRUE,"GENERAL"}</definedName>
    <definedName name="__n5" localSheetId="3">{"TAB1",#N/A,TRUE,"GENERAL";"TAB2",#N/A,TRUE,"GENERAL";"TAB3",#N/A,TRUE,"GENERAL";"TAB4",#N/A,TRUE,"GENERAL";"TAB5",#N/A,TRUE,"GENERAL"}</definedName>
    <definedName name="__n5" localSheetId="2">{"TAB1",#N/A,TRUE,"GENERAL";"TAB2",#N/A,TRUE,"GENERAL";"TAB3",#N/A,TRUE,"GENERAL";"TAB4",#N/A,TRUE,"GENERAL";"TAB5",#N/A,TRUE,"GENERAL"}</definedName>
    <definedName name="__n5" localSheetId="6">{"TAB1",#N/A,TRUE,"GENERAL";"TAB2",#N/A,TRUE,"GENERAL";"TAB3",#N/A,TRUE,"GENERAL";"TAB4",#N/A,TRUE,"GENERAL";"TAB5",#N/A,TRUE,"GENERAL"}</definedName>
    <definedName name="__n5" localSheetId="7">{"TAB1",#N/A,TRUE,"GENERAL";"TAB2",#N/A,TRUE,"GENERAL";"TAB3",#N/A,TRUE,"GENERAL";"TAB4",#N/A,TRUE,"GENERAL";"TAB5",#N/A,TRUE,"GENERAL"}</definedName>
    <definedName name="__n5">{"TAB1",#N/A,TRUE,"GENERAL";"TAB2",#N/A,TRUE,"GENERAL";"TAB3",#N/A,TRUE,"GENERAL";"TAB4",#N/A,TRUE,"GENERAL";"TAB5",#N/A,TRUE,"GENERAL"}</definedName>
    <definedName name="__nyn7" localSheetId="5">{"via1",#N/A,TRUE,"general";"via2",#N/A,TRUE,"general";"via3",#N/A,TRUE,"general"}</definedName>
    <definedName name="__nyn7" localSheetId="3">{"via1",#N/A,TRUE,"general";"via2",#N/A,TRUE,"general";"via3",#N/A,TRUE,"general"}</definedName>
    <definedName name="__nyn7" localSheetId="2">{"via1",#N/A,TRUE,"general";"via2",#N/A,TRUE,"general";"via3",#N/A,TRUE,"general"}</definedName>
    <definedName name="__nyn7" localSheetId="6">{"via1",#N/A,TRUE,"general";"via2",#N/A,TRUE,"general";"via3",#N/A,TRUE,"general"}</definedName>
    <definedName name="__nyn7" localSheetId="7">{"via1",#N/A,TRUE,"general";"via2",#N/A,TRUE,"general";"via3",#N/A,TRUE,"general"}</definedName>
    <definedName name="__nyn7">{"via1",#N/A,TRUE,"general";"via2",#N/A,TRUE,"general";"via3",#N/A,TRUE,"general"}</definedName>
    <definedName name="__o4" localSheetId="5">{"via1",#N/A,TRUE,"general";"via2",#N/A,TRUE,"general";"via3",#N/A,TRUE,"general"}</definedName>
    <definedName name="__o4" localSheetId="3">{"via1",#N/A,TRUE,"general";"via2",#N/A,TRUE,"general";"via3",#N/A,TRUE,"general"}</definedName>
    <definedName name="__o4" localSheetId="2">{"via1",#N/A,TRUE,"general";"via2",#N/A,TRUE,"general";"via3",#N/A,TRUE,"general"}</definedName>
    <definedName name="__o4" localSheetId="6">{"via1",#N/A,TRUE,"general";"via2",#N/A,TRUE,"general";"via3",#N/A,TRUE,"general"}</definedName>
    <definedName name="__o4" localSheetId="7">{"via1",#N/A,TRUE,"general";"via2",#N/A,TRUE,"general";"via3",#N/A,TRUE,"general"}</definedName>
    <definedName name="__o4">{"via1",#N/A,TRUE,"general";"via2",#N/A,TRUE,"general";"via3",#N/A,TRUE,"general"}</definedName>
    <definedName name="__o5" localSheetId="5">{"TAB1",#N/A,TRUE,"GENERAL";"TAB2",#N/A,TRUE,"GENERAL";"TAB3",#N/A,TRUE,"GENERAL";"TAB4",#N/A,TRUE,"GENERAL";"TAB5",#N/A,TRUE,"GENERAL"}</definedName>
    <definedName name="__o5" localSheetId="3">{"TAB1",#N/A,TRUE,"GENERAL";"TAB2",#N/A,TRUE,"GENERAL";"TAB3",#N/A,TRUE,"GENERAL";"TAB4",#N/A,TRUE,"GENERAL";"TAB5",#N/A,TRUE,"GENERAL"}</definedName>
    <definedName name="__o5" localSheetId="2">{"TAB1",#N/A,TRUE,"GENERAL";"TAB2",#N/A,TRUE,"GENERAL";"TAB3",#N/A,TRUE,"GENERAL";"TAB4",#N/A,TRUE,"GENERAL";"TAB5",#N/A,TRUE,"GENERAL"}</definedName>
    <definedName name="__o5" localSheetId="6">{"TAB1",#N/A,TRUE,"GENERAL";"TAB2",#N/A,TRUE,"GENERAL";"TAB3",#N/A,TRUE,"GENERAL";"TAB4",#N/A,TRUE,"GENERAL";"TAB5",#N/A,TRUE,"GENERAL"}</definedName>
    <definedName name="__o5" localSheetId="7">{"TAB1",#N/A,TRUE,"GENERAL";"TAB2",#N/A,TRUE,"GENERAL";"TAB3",#N/A,TRUE,"GENERAL";"TAB4",#N/A,TRUE,"GENERAL";"TAB5",#N/A,TRUE,"GENERAL"}</definedName>
    <definedName name="__o5">{"TAB1",#N/A,TRUE,"GENERAL";"TAB2",#N/A,TRUE,"GENERAL";"TAB3",#N/A,TRUE,"GENERAL";"TAB4",#N/A,TRUE,"GENERAL";"TAB5",#N/A,TRUE,"GENERAL"}</definedName>
    <definedName name="__o6" localSheetId="5">{"TAB1",#N/A,TRUE,"GENERAL";"TAB2",#N/A,TRUE,"GENERAL";"TAB3",#N/A,TRUE,"GENERAL";"TAB4",#N/A,TRUE,"GENERAL";"TAB5",#N/A,TRUE,"GENERAL"}</definedName>
    <definedName name="__o6" localSheetId="3">{"TAB1",#N/A,TRUE,"GENERAL";"TAB2",#N/A,TRUE,"GENERAL";"TAB3",#N/A,TRUE,"GENERAL";"TAB4",#N/A,TRUE,"GENERAL";"TAB5",#N/A,TRUE,"GENERAL"}</definedName>
    <definedName name="__o6" localSheetId="2">{"TAB1",#N/A,TRUE,"GENERAL";"TAB2",#N/A,TRUE,"GENERAL";"TAB3",#N/A,TRUE,"GENERAL";"TAB4",#N/A,TRUE,"GENERAL";"TAB5",#N/A,TRUE,"GENERAL"}</definedName>
    <definedName name="__o6" localSheetId="6">{"TAB1",#N/A,TRUE,"GENERAL";"TAB2",#N/A,TRUE,"GENERAL";"TAB3",#N/A,TRUE,"GENERAL";"TAB4",#N/A,TRUE,"GENERAL";"TAB5",#N/A,TRUE,"GENERAL"}</definedName>
    <definedName name="__o6" localSheetId="7">{"TAB1",#N/A,TRUE,"GENERAL";"TAB2",#N/A,TRUE,"GENERAL";"TAB3",#N/A,TRUE,"GENERAL";"TAB4",#N/A,TRUE,"GENERAL";"TAB5",#N/A,TRUE,"GENERAL"}</definedName>
    <definedName name="__o6">{"TAB1",#N/A,TRUE,"GENERAL";"TAB2",#N/A,TRUE,"GENERAL";"TAB3",#N/A,TRUE,"GENERAL";"TAB4",#N/A,TRUE,"GENERAL";"TAB5",#N/A,TRUE,"GENERAL"}</definedName>
    <definedName name="__o7" localSheetId="5">{"TAB1",#N/A,TRUE,"GENERAL";"TAB2",#N/A,TRUE,"GENERAL";"TAB3",#N/A,TRUE,"GENERAL";"TAB4",#N/A,TRUE,"GENERAL";"TAB5",#N/A,TRUE,"GENERAL"}</definedName>
    <definedName name="__o7" localSheetId="3">{"TAB1",#N/A,TRUE,"GENERAL";"TAB2",#N/A,TRUE,"GENERAL";"TAB3",#N/A,TRUE,"GENERAL";"TAB4",#N/A,TRUE,"GENERAL";"TAB5",#N/A,TRUE,"GENERAL"}</definedName>
    <definedName name="__o7" localSheetId="2">{"TAB1",#N/A,TRUE,"GENERAL";"TAB2",#N/A,TRUE,"GENERAL";"TAB3",#N/A,TRUE,"GENERAL";"TAB4",#N/A,TRUE,"GENERAL";"TAB5",#N/A,TRUE,"GENERAL"}</definedName>
    <definedName name="__o7" localSheetId="6">{"TAB1",#N/A,TRUE,"GENERAL";"TAB2",#N/A,TRUE,"GENERAL";"TAB3",#N/A,TRUE,"GENERAL";"TAB4",#N/A,TRUE,"GENERAL";"TAB5",#N/A,TRUE,"GENERAL"}</definedName>
    <definedName name="__o7" localSheetId="7">{"TAB1",#N/A,TRUE,"GENERAL";"TAB2",#N/A,TRUE,"GENERAL";"TAB3",#N/A,TRUE,"GENERAL";"TAB4",#N/A,TRUE,"GENERAL";"TAB5",#N/A,TRUE,"GENERAL"}</definedName>
    <definedName name="__o7">{"TAB1",#N/A,TRUE,"GENERAL";"TAB2",#N/A,TRUE,"GENERAL";"TAB3",#N/A,TRUE,"GENERAL";"TAB4",#N/A,TRUE,"GENERAL";"TAB5",#N/A,TRUE,"GENERAL"}</definedName>
    <definedName name="__o8" localSheetId="5">{"via1",#N/A,TRUE,"general";"via2",#N/A,TRUE,"general";"via3",#N/A,TRUE,"general"}</definedName>
    <definedName name="__o8" localSheetId="3">{"via1",#N/A,TRUE,"general";"via2",#N/A,TRUE,"general";"via3",#N/A,TRUE,"general"}</definedName>
    <definedName name="__o8" localSheetId="2">{"via1",#N/A,TRUE,"general";"via2",#N/A,TRUE,"general";"via3",#N/A,TRUE,"general"}</definedName>
    <definedName name="__o8" localSheetId="6">{"via1",#N/A,TRUE,"general";"via2",#N/A,TRUE,"general";"via3",#N/A,TRUE,"general"}</definedName>
    <definedName name="__o8" localSheetId="7">{"via1",#N/A,TRUE,"general";"via2",#N/A,TRUE,"general";"via3",#N/A,TRUE,"general"}</definedName>
    <definedName name="__o8">{"via1",#N/A,TRUE,"general";"via2",#N/A,TRUE,"general";"via3",#N/A,TRUE,"general"}</definedName>
    <definedName name="__o9" localSheetId="5">{"TAB1",#N/A,TRUE,"GENERAL";"TAB2",#N/A,TRUE,"GENERAL";"TAB3",#N/A,TRUE,"GENERAL";"TAB4",#N/A,TRUE,"GENERAL";"TAB5",#N/A,TRUE,"GENERAL"}</definedName>
    <definedName name="__o9" localSheetId="3">{"TAB1",#N/A,TRUE,"GENERAL";"TAB2",#N/A,TRUE,"GENERAL";"TAB3",#N/A,TRUE,"GENERAL";"TAB4",#N/A,TRUE,"GENERAL";"TAB5",#N/A,TRUE,"GENERAL"}</definedName>
    <definedName name="__o9" localSheetId="2">{"TAB1",#N/A,TRUE,"GENERAL";"TAB2",#N/A,TRUE,"GENERAL";"TAB3",#N/A,TRUE,"GENERAL";"TAB4",#N/A,TRUE,"GENERAL";"TAB5",#N/A,TRUE,"GENERAL"}</definedName>
    <definedName name="__o9" localSheetId="6">{"TAB1",#N/A,TRUE,"GENERAL";"TAB2",#N/A,TRUE,"GENERAL";"TAB3",#N/A,TRUE,"GENERAL";"TAB4",#N/A,TRUE,"GENERAL";"TAB5",#N/A,TRUE,"GENERAL"}</definedName>
    <definedName name="__o9" localSheetId="7">{"TAB1",#N/A,TRUE,"GENERAL";"TAB2",#N/A,TRUE,"GENERAL";"TAB3",#N/A,TRUE,"GENERAL";"TAB4",#N/A,TRUE,"GENERAL";"TAB5",#N/A,TRUE,"GENERAL"}</definedName>
    <definedName name="__o9">{"TAB1",#N/A,TRUE,"GENERAL";"TAB2",#N/A,TRUE,"GENERAL";"TAB3",#N/A,TRUE,"GENERAL";"TAB4",#N/A,TRUE,"GENERAL";"TAB5",#N/A,TRUE,"GENERAL"}</definedName>
    <definedName name="__p6" localSheetId="5">{"via1",#N/A,TRUE,"general";"via2",#N/A,TRUE,"general";"via3",#N/A,TRUE,"general"}</definedName>
    <definedName name="__p6" localSheetId="3">{"via1",#N/A,TRUE,"general";"via2",#N/A,TRUE,"general";"via3",#N/A,TRUE,"general"}</definedName>
    <definedName name="__p6" localSheetId="2">{"via1",#N/A,TRUE,"general";"via2",#N/A,TRUE,"general";"via3",#N/A,TRUE,"general"}</definedName>
    <definedName name="__p6" localSheetId="6">{"via1",#N/A,TRUE,"general";"via2",#N/A,TRUE,"general";"via3",#N/A,TRUE,"general"}</definedName>
    <definedName name="__p6" localSheetId="7">{"via1",#N/A,TRUE,"general";"via2",#N/A,TRUE,"general";"via3",#N/A,TRUE,"general"}</definedName>
    <definedName name="__p6">{"via1",#N/A,TRUE,"general";"via2",#N/A,TRUE,"general";"via3",#N/A,TRUE,"general"}</definedName>
    <definedName name="__p7" localSheetId="5">{"via1",#N/A,TRUE,"general";"via2",#N/A,TRUE,"general";"via3",#N/A,TRUE,"general"}</definedName>
    <definedName name="__p7" localSheetId="3">{"via1",#N/A,TRUE,"general";"via2",#N/A,TRUE,"general";"via3",#N/A,TRUE,"general"}</definedName>
    <definedName name="__p7" localSheetId="2">{"via1",#N/A,TRUE,"general";"via2",#N/A,TRUE,"general";"via3",#N/A,TRUE,"general"}</definedName>
    <definedName name="__p7" localSheetId="6">{"via1",#N/A,TRUE,"general";"via2",#N/A,TRUE,"general";"via3",#N/A,TRUE,"general"}</definedName>
    <definedName name="__p7" localSheetId="7">{"via1",#N/A,TRUE,"general";"via2",#N/A,TRUE,"general";"via3",#N/A,TRUE,"general"}</definedName>
    <definedName name="__p7">{"via1",#N/A,TRUE,"general";"via2",#N/A,TRUE,"general";"via3",#N/A,TRUE,"general"}</definedName>
    <definedName name="__p8" localSheetId="5">{"TAB1",#N/A,TRUE,"GENERAL";"TAB2",#N/A,TRUE,"GENERAL";"TAB3",#N/A,TRUE,"GENERAL";"TAB4",#N/A,TRUE,"GENERAL";"TAB5",#N/A,TRUE,"GENERAL"}</definedName>
    <definedName name="__p8" localSheetId="3">{"TAB1",#N/A,TRUE,"GENERAL";"TAB2",#N/A,TRUE,"GENERAL";"TAB3",#N/A,TRUE,"GENERAL";"TAB4",#N/A,TRUE,"GENERAL";"TAB5",#N/A,TRUE,"GENERAL"}</definedName>
    <definedName name="__p8" localSheetId="2">{"TAB1",#N/A,TRUE,"GENERAL";"TAB2",#N/A,TRUE,"GENERAL";"TAB3",#N/A,TRUE,"GENERAL";"TAB4",#N/A,TRUE,"GENERAL";"TAB5",#N/A,TRUE,"GENERAL"}</definedName>
    <definedName name="__p8" localSheetId="6">{"TAB1",#N/A,TRUE,"GENERAL";"TAB2",#N/A,TRUE,"GENERAL";"TAB3",#N/A,TRUE,"GENERAL";"TAB4",#N/A,TRUE,"GENERAL";"TAB5",#N/A,TRUE,"GENERAL"}</definedName>
    <definedName name="__p8" localSheetId="7">{"TAB1",#N/A,TRUE,"GENERAL";"TAB2",#N/A,TRUE,"GENERAL";"TAB3",#N/A,TRUE,"GENERAL";"TAB4",#N/A,TRUE,"GENERAL";"TAB5",#N/A,TRUE,"GENERAL"}</definedName>
    <definedName name="__p8">{"TAB1",#N/A,TRUE,"GENERAL";"TAB2",#N/A,TRUE,"GENERAL";"TAB3",#N/A,TRUE,"GENERAL";"TAB4",#N/A,TRUE,"GENERAL";"TAB5",#N/A,TRUE,"GENERAL"}</definedName>
    <definedName name="__Pa1">'[17]Paral. 1'!$E$1:$E$65536</definedName>
    <definedName name="__Pa2">'[17]Paral. 2'!$E$1:$E$65536</definedName>
    <definedName name="__Pa3">'[17]Paral. 3'!$E$1:$E$65536</definedName>
    <definedName name="__Pa4">[17]Paral.4!$E$1:$E$65536</definedName>
    <definedName name="__Po2" localSheetId="5">[2]REAJUSTESACTA1PROVI!#REF!</definedName>
    <definedName name="__Po2">[2]REAJUSTESACTA1PROVI!#REF!</definedName>
    <definedName name="__r" localSheetId="5">{"TAB1",#N/A,TRUE,"GENERAL";"TAB2",#N/A,TRUE,"GENERAL";"TAB3",#N/A,TRUE,"GENERAL";"TAB4",#N/A,TRUE,"GENERAL";"TAB5",#N/A,TRUE,"GENERAL"}</definedName>
    <definedName name="__r" localSheetId="3">{"TAB1",#N/A,TRUE,"GENERAL";"TAB2",#N/A,TRUE,"GENERAL";"TAB3",#N/A,TRUE,"GENERAL";"TAB4",#N/A,TRUE,"GENERAL";"TAB5",#N/A,TRUE,"GENERAL"}</definedName>
    <definedName name="__r" localSheetId="2">{"TAB1",#N/A,TRUE,"GENERAL";"TAB2",#N/A,TRUE,"GENERAL";"TAB3",#N/A,TRUE,"GENERAL";"TAB4",#N/A,TRUE,"GENERAL";"TAB5",#N/A,TRUE,"GENERAL"}</definedName>
    <definedName name="__r" localSheetId="6">{"TAB1",#N/A,TRUE,"GENERAL";"TAB2",#N/A,TRUE,"GENERAL";"TAB3",#N/A,TRUE,"GENERAL";"TAB4",#N/A,TRUE,"GENERAL";"TAB5",#N/A,TRUE,"GENERAL"}</definedName>
    <definedName name="__r" localSheetId="7">{"TAB1",#N/A,TRUE,"GENERAL";"TAB2",#N/A,TRUE,"GENERAL";"TAB3",#N/A,TRUE,"GENERAL";"TAB4",#N/A,TRUE,"GENERAL";"TAB5",#N/A,TRUE,"GENERAL"}</definedName>
    <definedName name="__r">{"TAB1",#N/A,TRUE,"GENERAL";"TAB2",#N/A,TRUE,"GENERAL";"TAB3",#N/A,TRUE,"GENERAL";"TAB4",#N/A,TRUE,"GENERAL";"TAB5",#N/A,TRUE,"GENERAL"}</definedName>
    <definedName name="__R1210JH">#REF!</definedName>
    <definedName name="__R32EL">#REF!</definedName>
    <definedName name="__R32JH">[11]BASE!$D$275</definedName>
    <definedName name="__R42JH">#REF!</definedName>
    <definedName name="__R43JH">[11]BASE!$D$273</definedName>
    <definedName name="__r4r" localSheetId="5">{"via1",#N/A,TRUE,"general";"via2",#N/A,TRUE,"general";"via3",#N/A,TRUE,"general"}</definedName>
    <definedName name="__r4r" localSheetId="3">{"via1",#N/A,TRUE,"general";"via2",#N/A,TRUE,"general";"via3",#N/A,TRUE,"general"}</definedName>
    <definedName name="__r4r" localSheetId="2">{"via1",#N/A,TRUE,"general";"via2",#N/A,TRUE,"general";"via3",#N/A,TRUE,"general"}</definedName>
    <definedName name="__r4r" localSheetId="6">{"via1",#N/A,TRUE,"general";"via2",#N/A,TRUE,"general";"via3",#N/A,TRUE,"general"}</definedName>
    <definedName name="__r4r" localSheetId="7">{"via1",#N/A,TRUE,"general";"via2",#N/A,TRUE,"general";"via3",#N/A,TRUE,"general"}</definedName>
    <definedName name="__r4r">{"via1",#N/A,TRUE,"general";"via2",#N/A,TRUE,"general";"via3",#N/A,TRUE,"general"}</definedName>
    <definedName name="__R63BB">#REF!</definedName>
    <definedName name="__R63JH">#REF!</definedName>
    <definedName name="__R64BB">[11]BASE!$D$277</definedName>
    <definedName name="__R64JH">[11]BASE!$D$271</definedName>
    <definedName name="__R83JH">#REF!</definedName>
    <definedName name="__R84JH">#REF!</definedName>
    <definedName name="__R86JH">#REF!</definedName>
    <definedName name="__RED32">#REF!</definedName>
    <definedName name="__REP21">#REF!</definedName>
    <definedName name="__REP42">#REF!</definedName>
    <definedName name="__REP43">[5]BASE!$D$136</definedName>
    <definedName name="__RES64">#REF!</definedName>
    <definedName name="__rtu6" localSheetId="5">{"via1",#N/A,TRUE,"general";"via2",#N/A,TRUE,"general";"via3",#N/A,TRUE,"general"}</definedName>
    <definedName name="__rtu6" localSheetId="3">{"via1",#N/A,TRUE,"general";"via2",#N/A,TRUE,"general";"via3",#N/A,TRUE,"general"}</definedName>
    <definedName name="__rtu6" localSheetId="2">{"via1",#N/A,TRUE,"general";"via2",#N/A,TRUE,"general";"via3",#N/A,TRUE,"general"}</definedName>
    <definedName name="__rtu6" localSheetId="6">{"via1",#N/A,TRUE,"general";"via2",#N/A,TRUE,"general";"via3",#N/A,TRUE,"general"}</definedName>
    <definedName name="__rtu6" localSheetId="7">{"via1",#N/A,TRUE,"general";"via2",#N/A,TRUE,"general";"via3",#N/A,TRUE,"general"}</definedName>
    <definedName name="__rtu6">{"via1",#N/A,TRUE,"general";"via2",#N/A,TRUE,"general";"via3",#N/A,TRUE,"general"}</definedName>
    <definedName name="__s1" localSheetId="5">{"via1",#N/A,TRUE,"general";"via2",#N/A,TRUE,"general";"via3",#N/A,TRUE,"general"}</definedName>
    <definedName name="__s1" localSheetId="3">{"via1",#N/A,TRUE,"general";"via2",#N/A,TRUE,"general";"via3",#N/A,TRUE,"general"}</definedName>
    <definedName name="__s1" localSheetId="2">{"via1",#N/A,TRUE,"general";"via2",#N/A,TRUE,"general";"via3",#N/A,TRUE,"general"}</definedName>
    <definedName name="__s1" localSheetId="6">{"via1",#N/A,TRUE,"general";"via2",#N/A,TRUE,"general";"via3",#N/A,TRUE,"general"}</definedName>
    <definedName name="__s1" localSheetId="7">{"via1",#N/A,TRUE,"general";"via2",#N/A,TRUE,"general";"via3",#N/A,TRUE,"general"}</definedName>
    <definedName name="__s1">{"via1",#N/A,TRUE,"general";"via2",#N/A,TRUE,"general";"via3",#N/A,TRUE,"general"}</definedName>
    <definedName name="__s2" localSheetId="5">{"TAB1",#N/A,TRUE,"GENERAL";"TAB2",#N/A,TRUE,"GENERAL";"TAB3",#N/A,TRUE,"GENERAL";"TAB4",#N/A,TRUE,"GENERAL";"TAB5",#N/A,TRUE,"GENERAL"}</definedName>
    <definedName name="__s2" localSheetId="3">{"TAB1",#N/A,TRUE,"GENERAL";"TAB2",#N/A,TRUE,"GENERAL";"TAB3",#N/A,TRUE,"GENERAL";"TAB4",#N/A,TRUE,"GENERAL";"TAB5",#N/A,TRUE,"GENERAL"}</definedName>
    <definedName name="__s2" localSheetId="2">{"TAB1",#N/A,TRUE,"GENERAL";"TAB2",#N/A,TRUE,"GENERAL";"TAB3",#N/A,TRUE,"GENERAL";"TAB4",#N/A,TRUE,"GENERAL";"TAB5",#N/A,TRUE,"GENERAL"}</definedName>
    <definedName name="__s2" localSheetId="6">{"TAB1",#N/A,TRUE,"GENERAL";"TAB2",#N/A,TRUE,"GENERAL";"TAB3",#N/A,TRUE,"GENERAL";"TAB4",#N/A,TRUE,"GENERAL";"TAB5",#N/A,TRUE,"GENERAL"}</definedName>
    <definedName name="__s2" localSheetId="7">{"TAB1",#N/A,TRUE,"GENERAL";"TAB2",#N/A,TRUE,"GENERAL";"TAB3",#N/A,TRUE,"GENERAL";"TAB4",#N/A,TRUE,"GENERAL";"TAB5",#N/A,TRUE,"GENERAL"}</definedName>
    <definedName name="__s2">{"TAB1",#N/A,TRUE,"GENERAL";"TAB2",#N/A,TRUE,"GENERAL";"TAB3",#N/A,TRUE,"GENERAL";"TAB4",#N/A,TRUE,"GENERAL";"TAB5",#N/A,TRUE,"GENERAL"}</definedName>
    <definedName name="__s3" localSheetId="5">{"TAB1",#N/A,TRUE,"GENERAL";"TAB2",#N/A,TRUE,"GENERAL";"TAB3",#N/A,TRUE,"GENERAL";"TAB4",#N/A,TRUE,"GENERAL";"TAB5",#N/A,TRUE,"GENERAL"}</definedName>
    <definedName name="__s3" localSheetId="3">{"TAB1",#N/A,TRUE,"GENERAL";"TAB2",#N/A,TRUE,"GENERAL";"TAB3",#N/A,TRUE,"GENERAL";"TAB4",#N/A,TRUE,"GENERAL";"TAB5",#N/A,TRUE,"GENERAL"}</definedName>
    <definedName name="__s3" localSheetId="2">{"TAB1",#N/A,TRUE,"GENERAL";"TAB2",#N/A,TRUE,"GENERAL";"TAB3",#N/A,TRUE,"GENERAL";"TAB4",#N/A,TRUE,"GENERAL";"TAB5",#N/A,TRUE,"GENERAL"}</definedName>
    <definedName name="__s3" localSheetId="6">{"TAB1",#N/A,TRUE,"GENERAL";"TAB2",#N/A,TRUE,"GENERAL";"TAB3",#N/A,TRUE,"GENERAL";"TAB4",#N/A,TRUE,"GENERAL";"TAB5",#N/A,TRUE,"GENERAL"}</definedName>
    <definedName name="__s3" localSheetId="7">{"TAB1",#N/A,TRUE,"GENERAL";"TAB2",#N/A,TRUE,"GENERAL";"TAB3",#N/A,TRUE,"GENERAL";"TAB4",#N/A,TRUE,"GENERAL";"TAB5",#N/A,TRUE,"GENERAL"}</definedName>
    <definedName name="__s3">{"TAB1",#N/A,TRUE,"GENERAL";"TAB2",#N/A,TRUE,"GENERAL";"TAB3",#N/A,TRUE,"GENERAL";"TAB4",#N/A,TRUE,"GENERAL";"TAB5",#N/A,TRUE,"GENERAL"}</definedName>
    <definedName name="__s4" localSheetId="5">{"via1",#N/A,TRUE,"general";"via2",#N/A,TRUE,"general";"via3",#N/A,TRUE,"general"}</definedName>
    <definedName name="__s4" localSheetId="3">{"via1",#N/A,TRUE,"general";"via2",#N/A,TRUE,"general";"via3",#N/A,TRUE,"general"}</definedName>
    <definedName name="__s4" localSheetId="2">{"via1",#N/A,TRUE,"general";"via2",#N/A,TRUE,"general";"via3",#N/A,TRUE,"general"}</definedName>
    <definedName name="__s4" localSheetId="6">{"via1",#N/A,TRUE,"general";"via2",#N/A,TRUE,"general";"via3",#N/A,TRUE,"general"}</definedName>
    <definedName name="__s4" localSheetId="7">{"via1",#N/A,TRUE,"general";"via2",#N/A,TRUE,"general";"via3",#N/A,TRUE,"general"}</definedName>
    <definedName name="__s4">{"via1",#N/A,TRUE,"general";"via2",#N/A,TRUE,"general";"via3",#N/A,TRUE,"general"}</definedName>
    <definedName name="__s5" localSheetId="5">{"via1",#N/A,TRUE,"general";"via2",#N/A,TRUE,"general";"via3",#N/A,TRUE,"general"}</definedName>
    <definedName name="__s5" localSheetId="3">{"via1",#N/A,TRUE,"general";"via2",#N/A,TRUE,"general";"via3",#N/A,TRUE,"general"}</definedName>
    <definedName name="__s5" localSheetId="2">{"via1",#N/A,TRUE,"general";"via2",#N/A,TRUE,"general";"via3",#N/A,TRUE,"general"}</definedName>
    <definedName name="__s5" localSheetId="6">{"via1",#N/A,TRUE,"general";"via2",#N/A,TRUE,"general";"via3",#N/A,TRUE,"general"}</definedName>
    <definedName name="__s5" localSheetId="7">{"via1",#N/A,TRUE,"general";"via2",#N/A,TRUE,"general";"via3",#N/A,TRUE,"general"}</definedName>
    <definedName name="__s5">{"via1",#N/A,TRUE,"general";"via2",#N/A,TRUE,"general";"via3",#N/A,TRUE,"general"}</definedName>
    <definedName name="__s6" localSheetId="5">{"TAB1",#N/A,TRUE,"GENERAL";"TAB2",#N/A,TRUE,"GENERAL";"TAB3",#N/A,TRUE,"GENERAL";"TAB4",#N/A,TRUE,"GENERAL";"TAB5",#N/A,TRUE,"GENERAL"}</definedName>
    <definedName name="__s6" localSheetId="3">{"TAB1",#N/A,TRUE,"GENERAL";"TAB2",#N/A,TRUE,"GENERAL";"TAB3",#N/A,TRUE,"GENERAL";"TAB4",#N/A,TRUE,"GENERAL";"TAB5",#N/A,TRUE,"GENERAL"}</definedName>
    <definedName name="__s6" localSheetId="2">{"TAB1",#N/A,TRUE,"GENERAL";"TAB2",#N/A,TRUE,"GENERAL";"TAB3",#N/A,TRUE,"GENERAL";"TAB4",#N/A,TRUE,"GENERAL";"TAB5",#N/A,TRUE,"GENERAL"}</definedName>
    <definedName name="__s6" localSheetId="6">{"TAB1",#N/A,TRUE,"GENERAL";"TAB2",#N/A,TRUE,"GENERAL";"TAB3",#N/A,TRUE,"GENERAL";"TAB4",#N/A,TRUE,"GENERAL";"TAB5",#N/A,TRUE,"GENERAL"}</definedName>
    <definedName name="__s6" localSheetId="7">{"TAB1",#N/A,TRUE,"GENERAL";"TAB2",#N/A,TRUE,"GENERAL";"TAB3",#N/A,TRUE,"GENERAL";"TAB4",#N/A,TRUE,"GENERAL";"TAB5",#N/A,TRUE,"GENERAL"}</definedName>
    <definedName name="__s6">{"TAB1",#N/A,TRUE,"GENERAL";"TAB2",#N/A,TRUE,"GENERAL";"TAB3",#N/A,TRUE,"GENERAL";"TAB4",#N/A,TRUE,"GENERAL";"TAB5",#N/A,TRUE,"GENERAL"}</definedName>
    <definedName name="__s7" localSheetId="5">{"via1",#N/A,TRUE,"general";"via2",#N/A,TRUE,"general";"via3",#N/A,TRUE,"general"}</definedName>
    <definedName name="__s7" localSheetId="3">{"via1",#N/A,TRUE,"general";"via2",#N/A,TRUE,"general";"via3",#N/A,TRUE,"general"}</definedName>
    <definedName name="__s7" localSheetId="2">{"via1",#N/A,TRUE,"general";"via2",#N/A,TRUE,"general";"via3",#N/A,TRUE,"general"}</definedName>
    <definedName name="__s7" localSheetId="6">{"via1",#N/A,TRUE,"general";"via2",#N/A,TRUE,"general";"via3",#N/A,TRUE,"general"}</definedName>
    <definedName name="__s7" localSheetId="7">{"via1",#N/A,TRUE,"general";"via2",#N/A,TRUE,"general";"via3",#N/A,TRUE,"general"}</definedName>
    <definedName name="__s7">{"via1",#N/A,TRUE,"general";"via2",#N/A,TRUE,"general";"via3",#N/A,TRUE,"general"}</definedName>
    <definedName name="__SBC1">[13]INV!$A$12:$D$15</definedName>
    <definedName name="__SBC3">[13]INV!$F$12:$I$15</definedName>
    <definedName name="__SBC5">[13]INV!$K$12:$N$15</definedName>
    <definedName name="__ST106">#REF!</definedName>
    <definedName name="__ST126">#REF!</definedName>
    <definedName name="__ST146">#REF!</definedName>
    <definedName name="__ST166">#REF!</definedName>
    <definedName name="__ST186">#REF!</definedName>
    <definedName name="__ST206">#REF!</definedName>
    <definedName name="__ST86">#REF!</definedName>
    <definedName name="__t3" localSheetId="5">{"TAB1",#N/A,TRUE,"GENERAL";"TAB2",#N/A,TRUE,"GENERAL";"TAB3",#N/A,TRUE,"GENERAL";"TAB4",#N/A,TRUE,"GENERAL";"TAB5",#N/A,TRUE,"GENERAL"}</definedName>
    <definedName name="__t3" localSheetId="3">{"TAB1",#N/A,TRUE,"GENERAL";"TAB2",#N/A,TRUE,"GENERAL";"TAB3",#N/A,TRUE,"GENERAL";"TAB4",#N/A,TRUE,"GENERAL";"TAB5",#N/A,TRUE,"GENERAL"}</definedName>
    <definedName name="__t3" localSheetId="2">{"TAB1",#N/A,TRUE,"GENERAL";"TAB2",#N/A,TRUE,"GENERAL";"TAB3",#N/A,TRUE,"GENERAL";"TAB4",#N/A,TRUE,"GENERAL";"TAB5",#N/A,TRUE,"GENERAL"}</definedName>
    <definedName name="__t3" localSheetId="6">{"TAB1",#N/A,TRUE,"GENERAL";"TAB2",#N/A,TRUE,"GENERAL";"TAB3",#N/A,TRUE,"GENERAL";"TAB4",#N/A,TRUE,"GENERAL";"TAB5",#N/A,TRUE,"GENERAL"}</definedName>
    <definedName name="__t3" localSheetId="7">{"TAB1",#N/A,TRUE,"GENERAL";"TAB2",#N/A,TRUE,"GENERAL";"TAB3",#N/A,TRUE,"GENERAL";"TAB4",#N/A,TRUE,"GENERAL";"TAB5",#N/A,TRUE,"GENERAL"}</definedName>
    <definedName name="__t3">{"TAB1",#N/A,TRUE,"GENERAL";"TAB2",#N/A,TRUE,"GENERAL";"TAB3",#N/A,TRUE,"GENERAL";"TAB4",#N/A,TRUE,"GENERAL";"TAB5",#N/A,TRUE,"GENERAL"}</definedName>
    <definedName name="__t4" localSheetId="5">{"via1",#N/A,TRUE,"general";"via2",#N/A,TRUE,"general";"via3",#N/A,TRUE,"general"}</definedName>
    <definedName name="__t4" localSheetId="3">{"via1",#N/A,TRUE,"general";"via2",#N/A,TRUE,"general";"via3",#N/A,TRUE,"general"}</definedName>
    <definedName name="__t4" localSheetId="2">{"via1",#N/A,TRUE,"general";"via2",#N/A,TRUE,"general";"via3",#N/A,TRUE,"general"}</definedName>
    <definedName name="__t4" localSheetId="6">{"via1",#N/A,TRUE,"general";"via2",#N/A,TRUE,"general";"via3",#N/A,TRUE,"general"}</definedName>
    <definedName name="__t4" localSheetId="7">{"via1",#N/A,TRUE,"general";"via2",#N/A,TRUE,"general";"via3",#N/A,TRUE,"general"}</definedName>
    <definedName name="__t4">{"via1",#N/A,TRUE,"general";"via2",#N/A,TRUE,"general";"via3",#N/A,TRUE,"general"}</definedName>
    <definedName name="__t5" localSheetId="5">{"TAB1",#N/A,TRUE,"GENERAL";"TAB2",#N/A,TRUE,"GENERAL";"TAB3",#N/A,TRUE,"GENERAL";"TAB4",#N/A,TRUE,"GENERAL";"TAB5",#N/A,TRUE,"GENERAL"}</definedName>
    <definedName name="__t5" localSheetId="3">{"TAB1",#N/A,TRUE,"GENERAL";"TAB2",#N/A,TRUE,"GENERAL";"TAB3",#N/A,TRUE,"GENERAL";"TAB4",#N/A,TRUE,"GENERAL";"TAB5",#N/A,TRUE,"GENERAL"}</definedName>
    <definedName name="__t5" localSheetId="2">{"TAB1",#N/A,TRUE,"GENERAL";"TAB2",#N/A,TRUE,"GENERAL";"TAB3",#N/A,TRUE,"GENERAL";"TAB4",#N/A,TRUE,"GENERAL";"TAB5",#N/A,TRUE,"GENERAL"}</definedName>
    <definedName name="__t5" localSheetId="6">{"TAB1",#N/A,TRUE,"GENERAL";"TAB2",#N/A,TRUE,"GENERAL";"TAB3",#N/A,TRUE,"GENERAL";"TAB4",#N/A,TRUE,"GENERAL";"TAB5",#N/A,TRUE,"GENERAL"}</definedName>
    <definedName name="__t5" localSheetId="7">{"TAB1",#N/A,TRUE,"GENERAL";"TAB2",#N/A,TRUE,"GENERAL";"TAB3",#N/A,TRUE,"GENERAL";"TAB4",#N/A,TRUE,"GENERAL";"TAB5",#N/A,TRUE,"GENERAL"}</definedName>
    <definedName name="__t5">{"TAB1",#N/A,TRUE,"GENERAL";"TAB2",#N/A,TRUE,"GENERAL";"TAB3",#N/A,TRUE,"GENERAL";"TAB4",#N/A,TRUE,"GENERAL";"TAB5",#N/A,TRUE,"GENERAL"}</definedName>
    <definedName name="__t6" localSheetId="5">{"via1",#N/A,TRUE,"general";"via2",#N/A,TRUE,"general";"via3",#N/A,TRUE,"general"}</definedName>
    <definedName name="__t6" localSheetId="3">{"via1",#N/A,TRUE,"general";"via2",#N/A,TRUE,"general";"via3",#N/A,TRUE,"general"}</definedName>
    <definedName name="__t6" localSheetId="2">{"via1",#N/A,TRUE,"general";"via2",#N/A,TRUE,"general";"via3",#N/A,TRUE,"general"}</definedName>
    <definedName name="__t6" localSheetId="6">{"via1",#N/A,TRUE,"general";"via2",#N/A,TRUE,"general";"via3",#N/A,TRUE,"general"}</definedName>
    <definedName name="__t6" localSheetId="7">{"via1",#N/A,TRUE,"general";"via2",#N/A,TRUE,"general";"via3",#N/A,TRUE,"general"}</definedName>
    <definedName name="__t6">{"via1",#N/A,TRUE,"general";"via2",#N/A,TRUE,"general";"via3",#N/A,TRUE,"general"}</definedName>
    <definedName name="__t66" localSheetId="5">{"TAB1",#N/A,TRUE,"GENERAL";"TAB2",#N/A,TRUE,"GENERAL";"TAB3",#N/A,TRUE,"GENERAL";"TAB4",#N/A,TRUE,"GENERAL";"TAB5",#N/A,TRUE,"GENERAL"}</definedName>
    <definedName name="__t66" localSheetId="3">{"TAB1",#N/A,TRUE,"GENERAL";"TAB2",#N/A,TRUE,"GENERAL";"TAB3",#N/A,TRUE,"GENERAL";"TAB4",#N/A,TRUE,"GENERAL";"TAB5",#N/A,TRUE,"GENERAL"}</definedName>
    <definedName name="__t66" localSheetId="2">{"TAB1",#N/A,TRUE,"GENERAL";"TAB2",#N/A,TRUE,"GENERAL";"TAB3",#N/A,TRUE,"GENERAL";"TAB4",#N/A,TRUE,"GENERAL";"TAB5",#N/A,TRUE,"GENERAL"}</definedName>
    <definedName name="__t66" localSheetId="6">{"TAB1",#N/A,TRUE,"GENERAL";"TAB2",#N/A,TRUE,"GENERAL";"TAB3",#N/A,TRUE,"GENERAL";"TAB4",#N/A,TRUE,"GENERAL";"TAB5",#N/A,TRUE,"GENERAL"}</definedName>
    <definedName name="__t66" localSheetId="7">{"TAB1",#N/A,TRUE,"GENERAL";"TAB2",#N/A,TRUE,"GENERAL";"TAB3",#N/A,TRUE,"GENERAL";"TAB4",#N/A,TRUE,"GENERAL";"TAB5",#N/A,TRUE,"GENERAL"}</definedName>
    <definedName name="__t66">{"TAB1",#N/A,TRUE,"GENERAL";"TAB2",#N/A,TRUE,"GENERAL";"TAB3",#N/A,TRUE,"GENERAL";"TAB4",#N/A,TRUE,"GENERAL";"TAB5",#N/A,TRUE,"GENERAL"}</definedName>
    <definedName name="__t7" localSheetId="5">{"via1",#N/A,TRUE,"general";"via2",#N/A,TRUE,"general";"via3",#N/A,TRUE,"general"}</definedName>
    <definedName name="__t7" localSheetId="3">{"via1",#N/A,TRUE,"general";"via2",#N/A,TRUE,"general";"via3",#N/A,TRUE,"general"}</definedName>
    <definedName name="__t7" localSheetId="2">{"via1",#N/A,TRUE,"general";"via2",#N/A,TRUE,"general";"via3",#N/A,TRUE,"general"}</definedName>
    <definedName name="__t7" localSheetId="6">{"via1",#N/A,TRUE,"general";"via2",#N/A,TRUE,"general";"via3",#N/A,TRUE,"general"}</definedName>
    <definedName name="__t7" localSheetId="7">{"via1",#N/A,TRUE,"general";"via2",#N/A,TRUE,"general";"via3",#N/A,TRUE,"general"}</definedName>
    <definedName name="__t7">{"via1",#N/A,TRUE,"general";"via2",#N/A,TRUE,"general";"via3",#N/A,TRUE,"general"}</definedName>
    <definedName name="__t77" localSheetId="5">{"TAB1",#N/A,TRUE,"GENERAL";"TAB2",#N/A,TRUE,"GENERAL";"TAB3",#N/A,TRUE,"GENERAL";"TAB4",#N/A,TRUE,"GENERAL";"TAB5",#N/A,TRUE,"GENERAL"}</definedName>
    <definedName name="__t77" localSheetId="3">{"TAB1",#N/A,TRUE,"GENERAL";"TAB2",#N/A,TRUE,"GENERAL";"TAB3",#N/A,TRUE,"GENERAL";"TAB4",#N/A,TRUE,"GENERAL";"TAB5",#N/A,TRUE,"GENERAL"}</definedName>
    <definedName name="__t77" localSheetId="2">{"TAB1",#N/A,TRUE,"GENERAL";"TAB2",#N/A,TRUE,"GENERAL";"TAB3",#N/A,TRUE,"GENERAL";"TAB4",#N/A,TRUE,"GENERAL";"TAB5",#N/A,TRUE,"GENERAL"}</definedName>
    <definedName name="__t77" localSheetId="6">{"TAB1",#N/A,TRUE,"GENERAL";"TAB2",#N/A,TRUE,"GENERAL";"TAB3",#N/A,TRUE,"GENERAL";"TAB4",#N/A,TRUE,"GENERAL";"TAB5",#N/A,TRUE,"GENERAL"}</definedName>
    <definedName name="__t77" localSheetId="7">{"TAB1",#N/A,TRUE,"GENERAL";"TAB2",#N/A,TRUE,"GENERAL";"TAB3",#N/A,TRUE,"GENERAL";"TAB4",#N/A,TRUE,"GENERAL";"TAB5",#N/A,TRUE,"GENERAL"}</definedName>
    <definedName name="__t77">{"TAB1",#N/A,TRUE,"GENERAL";"TAB2",#N/A,TRUE,"GENERAL";"TAB3",#N/A,TRUE,"GENERAL";"TAB4",#N/A,TRUE,"GENERAL";"TAB5",#N/A,TRUE,"GENERAL"}</definedName>
    <definedName name="__t8" localSheetId="5">{"TAB1",#N/A,TRUE,"GENERAL";"TAB2",#N/A,TRUE,"GENERAL";"TAB3",#N/A,TRUE,"GENERAL";"TAB4",#N/A,TRUE,"GENERAL";"TAB5",#N/A,TRUE,"GENERAL"}</definedName>
    <definedName name="__t8" localSheetId="3">{"TAB1",#N/A,TRUE,"GENERAL";"TAB2",#N/A,TRUE,"GENERAL";"TAB3",#N/A,TRUE,"GENERAL";"TAB4",#N/A,TRUE,"GENERAL";"TAB5",#N/A,TRUE,"GENERAL"}</definedName>
    <definedName name="__t8" localSheetId="2">{"TAB1",#N/A,TRUE,"GENERAL";"TAB2",#N/A,TRUE,"GENERAL";"TAB3",#N/A,TRUE,"GENERAL";"TAB4",#N/A,TRUE,"GENERAL";"TAB5",#N/A,TRUE,"GENERAL"}</definedName>
    <definedName name="__t8" localSheetId="6">{"TAB1",#N/A,TRUE,"GENERAL";"TAB2",#N/A,TRUE,"GENERAL";"TAB3",#N/A,TRUE,"GENERAL";"TAB4",#N/A,TRUE,"GENERAL";"TAB5",#N/A,TRUE,"GENERAL"}</definedName>
    <definedName name="__t8" localSheetId="7">{"TAB1",#N/A,TRUE,"GENERAL";"TAB2",#N/A,TRUE,"GENERAL";"TAB3",#N/A,TRUE,"GENERAL";"TAB4",#N/A,TRUE,"GENERAL";"TAB5",#N/A,TRUE,"GENERAL"}</definedName>
    <definedName name="__t8">{"TAB1",#N/A,TRUE,"GENERAL";"TAB2",#N/A,TRUE,"GENERAL";"TAB3",#N/A,TRUE,"GENERAL";"TAB4",#N/A,TRUE,"GENERAL";"TAB5",#N/A,TRUE,"GENERAL"}</definedName>
    <definedName name="__t88" localSheetId="5">{"via1",#N/A,TRUE,"general";"via2",#N/A,TRUE,"general";"via3",#N/A,TRUE,"general"}</definedName>
    <definedName name="__t88" localSheetId="3">{"via1",#N/A,TRUE,"general";"via2",#N/A,TRUE,"general";"via3",#N/A,TRUE,"general"}</definedName>
    <definedName name="__t88" localSheetId="2">{"via1",#N/A,TRUE,"general";"via2",#N/A,TRUE,"general";"via3",#N/A,TRUE,"general"}</definedName>
    <definedName name="__t88" localSheetId="6">{"via1",#N/A,TRUE,"general";"via2",#N/A,TRUE,"general";"via3",#N/A,TRUE,"general"}</definedName>
    <definedName name="__t88" localSheetId="7">{"via1",#N/A,TRUE,"general";"via2",#N/A,TRUE,"general";"via3",#N/A,TRUE,"general"}</definedName>
    <definedName name="__t88">{"via1",#N/A,TRUE,"general";"via2",#N/A,TRUE,"general";"via3",#N/A,TRUE,"general"}</definedName>
    <definedName name="__t9" localSheetId="5">{"TAB1",#N/A,TRUE,"GENERAL";"TAB2",#N/A,TRUE,"GENERAL";"TAB3",#N/A,TRUE,"GENERAL";"TAB4",#N/A,TRUE,"GENERAL";"TAB5",#N/A,TRUE,"GENERAL"}</definedName>
    <definedName name="__t9" localSheetId="3">{"TAB1",#N/A,TRUE,"GENERAL";"TAB2",#N/A,TRUE,"GENERAL";"TAB3",#N/A,TRUE,"GENERAL";"TAB4",#N/A,TRUE,"GENERAL";"TAB5",#N/A,TRUE,"GENERAL"}</definedName>
    <definedName name="__t9" localSheetId="2">{"TAB1",#N/A,TRUE,"GENERAL";"TAB2",#N/A,TRUE,"GENERAL";"TAB3",#N/A,TRUE,"GENERAL";"TAB4",#N/A,TRUE,"GENERAL";"TAB5",#N/A,TRUE,"GENERAL"}</definedName>
    <definedName name="__t9" localSheetId="6">{"TAB1",#N/A,TRUE,"GENERAL";"TAB2",#N/A,TRUE,"GENERAL";"TAB3",#N/A,TRUE,"GENERAL";"TAB4",#N/A,TRUE,"GENERAL";"TAB5",#N/A,TRUE,"GENERAL"}</definedName>
    <definedName name="__t9" localSheetId="7">{"TAB1",#N/A,TRUE,"GENERAL";"TAB2",#N/A,TRUE,"GENERAL";"TAB3",#N/A,TRUE,"GENERAL";"TAB4",#N/A,TRUE,"GENERAL";"TAB5",#N/A,TRUE,"GENERAL"}</definedName>
    <definedName name="__t9">{"TAB1",#N/A,TRUE,"GENERAL";"TAB2",#N/A,TRUE,"GENERAL";"TAB3",#N/A,TRUE,"GENERAL";"TAB4",#N/A,TRUE,"GENERAL";"TAB5",#N/A,TRUE,"GENERAL"}</definedName>
    <definedName name="__t99" localSheetId="5">{"via1",#N/A,TRUE,"general";"via2",#N/A,TRUE,"general";"via3",#N/A,TRUE,"general"}</definedName>
    <definedName name="__t99" localSheetId="3">{"via1",#N/A,TRUE,"general";"via2",#N/A,TRUE,"general";"via3",#N/A,TRUE,"general"}</definedName>
    <definedName name="__t99" localSheetId="2">{"via1",#N/A,TRUE,"general";"via2",#N/A,TRUE,"general";"via3",#N/A,TRUE,"general"}</definedName>
    <definedName name="__t99" localSheetId="6">{"via1",#N/A,TRUE,"general";"via2",#N/A,TRUE,"general";"via3",#N/A,TRUE,"general"}</definedName>
    <definedName name="__t99" localSheetId="7">{"via1",#N/A,TRUE,"general";"via2",#N/A,TRUE,"general";"via3",#N/A,TRUE,"general"}</definedName>
    <definedName name="__t99">{"via1",#N/A,TRUE,"general";"via2",#N/A,TRUE,"general";"via3",#N/A,TRUE,"general"}</definedName>
    <definedName name="__TAP2">#REF!</definedName>
    <definedName name="__TEE1">#REF!</definedName>
    <definedName name="__TEE2">#REF!</definedName>
    <definedName name="__TEE32">#REF!</definedName>
    <definedName name="__TEE33">#REF!</definedName>
    <definedName name="__TEP44">[12]BASE!$D$116</definedName>
    <definedName name="__TES44">[11]BASE!$D$178</definedName>
    <definedName name="__TES64">#REF!</definedName>
    <definedName name="__TES66">[6]BASE!$D$224</definedName>
    <definedName name="__THF12">#REF!</definedName>
    <definedName name="__THF128">[11]BASE!$D$256</definedName>
    <definedName name="__TPE1132" localSheetId="5">[18]BASE!#REF!</definedName>
    <definedName name="__TPE1132">[18]BASE!#REF!</definedName>
    <definedName name="__TPE12">[11]BASE!$D$146</definedName>
    <definedName name="__TPE1331" localSheetId="5">[18]BASE!#REF!</definedName>
    <definedName name="__TPE1331">[18]BASE!#REF!</definedName>
    <definedName name="__TPE1701" localSheetId="5">#REF!</definedName>
    <definedName name="__TPE1701">#REF!</definedName>
    <definedName name="__TPE1702" localSheetId="5">[18]BASE!#REF!</definedName>
    <definedName name="__TPE1702">[18]BASE!#REF!</definedName>
    <definedName name="__TPE1703" localSheetId="5">[18]BASE!#REF!</definedName>
    <definedName name="__TPE1703">[18]BASE!#REF!</definedName>
    <definedName name="__TPE1704">[18]BASE!#REF!</definedName>
    <definedName name="__TPE1706">[18]BASE!#REF!</definedName>
    <definedName name="__TPE1708">[18]BASE!#REF!</definedName>
    <definedName name="__TPE1710">[18]BASE!#REF!</definedName>
    <definedName name="__TPE1735">[18]BASE!#REF!</definedName>
    <definedName name="__TPE1763">[18]BASE!#REF!</definedName>
    <definedName name="__TPE1790">[18]BASE!#REF!</definedName>
    <definedName name="__TPE8016">#REF!</definedName>
    <definedName name="__TPE8020">#REF!</definedName>
    <definedName name="__TPE8025">#REF!</definedName>
    <definedName name="__TPF12">[11]BASE!$D$316</definedName>
    <definedName name="__TPN1002">#REF!</definedName>
    <definedName name="__TPN1003">#REF!</definedName>
    <definedName name="__TPN1004">#REF!</definedName>
    <definedName name="__TPN1006">#REF!</definedName>
    <definedName name="__TPN1008">#REF!</definedName>
    <definedName name="__TPN1202">#REF!</definedName>
    <definedName name="__TPN1203">#REF!</definedName>
    <definedName name="__TPN1204">#REF!</definedName>
    <definedName name="__TPN1206">#REF!</definedName>
    <definedName name="__TPN1208">#REF!</definedName>
    <definedName name="__TPN16012">#REF!</definedName>
    <definedName name="__TPN1602">#REF!</definedName>
    <definedName name="__TPN1603">#REF!</definedName>
    <definedName name="__TPN1604">#REF!</definedName>
    <definedName name="__TPN1606">#REF!</definedName>
    <definedName name="__TPN1608">#REF!</definedName>
    <definedName name="__TR114">#REF!</definedName>
    <definedName name="__TUZ22">[18]BASE!#REF!</definedName>
    <definedName name="__TUZ36">[18]BASE!#REF!</definedName>
    <definedName name="__TZ2110">#REF!</definedName>
    <definedName name="__TZ2112">#REF!</definedName>
    <definedName name="__TZ2114">#REF!</definedName>
    <definedName name="__TZ2116">#REF!</definedName>
    <definedName name="__TZ212">[11]BASE!$D$77</definedName>
    <definedName name="__TZ213">[18]BASE!$D$86</definedName>
    <definedName name="__TZ214">[11]BASE!$D$80</definedName>
    <definedName name="__TZ216">[11]BASE!$D$81</definedName>
    <definedName name="__TZ218">[11]BASE!$D$82</definedName>
    <definedName name="__TZ225">#REF!</definedName>
    <definedName name="__TZ2610">#REF!</definedName>
    <definedName name="__TZ2612">#REF!</definedName>
    <definedName name="__TZ2616">#REF!</definedName>
    <definedName name="__TZ262">[6]BASE!$D$99</definedName>
    <definedName name="__TZ263">[11]BASE!$D$89</definedName>
    <definedName name="__TZ264">[11]BASE!$D$90</definedName>
    <definedName name="__TZ266">[11]BASE!$D$91</definedName>
    <definedName name="__TZ268">#REF!</definedName>
    <definedName name="__TZ323" localSheetId="5">[18]BASE!#REF!</definedName>
    <definedName name="__TZ323">[18]BASE!#REF!</definedName>
    <definedName name="__TZ324" localSheetId="5">[18]BASE!#REF!</definedName>
    <definedName name="__TZ324">[18]BASE!#REF!</definedName>
    <definedName name="__TZ32510" localSheetId="5">#REF!</definedName>
    <definedName name="__TZ32510">#REF!</definedName>
    <definedName name="__TZ32512">#REF!</definedName>
    <definedName name="__TZ3253">#REF!</definedName>
    <definedName name="__TZ3254">[6]BASE!$D$112</definedName>
    <definedName name="__TZ3256">[6]BASE!$D$113</definedName>
    <definedName name="__TZ3258">#REF!</definedName>
    <definedName name="__TZ4110">#REF!</definedName>
    <definedName name="__TZ4112">#REF!</definedName>
    <definedName name="__TZ414">[6]BASE!$D$122</definedName>
    <definedName name="__TZ416">[6]BASE!$D$123</definedName>
    <definedName name="__TZ418">[6]BASE!$D$124</definedName>
    <definedName name="__u4" localSheetId="5">{"TAB1",#N/A,TRUE,"GENERAL";"TAB2",#N/A,TRUE,"GENERAL";"TAB3",#N/A,TRUE,"GENERAL";"TAB4",#N/A,TRUE,"GENERAL";"TAB5",#N/A,TRUE,"GENERAL"}</definedName>
    <definedName name="__u4" localSheetId="3">{"TAB1",#N/A,TRUE,"GENERAL";"TAB2",#N/A,TRUE,"GENERAL";"TAB3",#N/A,TRUE,"GENERAL";"TAB4",#N/A,TRUE,"GENERAL";"TAB5",#N/A,TRUE,"GENERAL"}</definedName>
    <definedName name="__u4" localSheetId="2">{"TAB1",#N/A,TRUE,"GENERAL";"TAB2",#N/A,TRUE,"GENERAL";"TAB3",#N/A,TRUE,"GENERAL";"TAB4",#N/A,TRUE,"GENERAL";"TAB5",#N/A,TRUE,"GENERAL"}</definedName>
    <definedName name="__u4" localSheetId="6">{"TAB1",#N/A,TRUE,"GENERAL";"TAB2",#N/A,TRUE,"GENERAL";"TAB3",#N/A,TRUE,"GENERAL";"TAB4",#N/A,TRUE,"GENERAL";"TAB5",#N/A,TRUE,"GENERAL"}</definedName>
    <definedName name="__u4" localSheetId="7">{"TAB1",#N/A,TRUE,"GENERAL";"TAB2",#N/A,TRUE,"GENERAL";"TAB3",#N/A,TRUE,"GENERAL";"TAB4",#N/A,TRUE,"GENERAL";"TAB5",#N/A,TRUE,"GENERAL"}</definedName>
    <definedName name="__u4">{"TAB1",#N/A,TRUE,"GENERAL";"TAB2",#N/A,TRUE,"GENERAL";"TAB3",#N/A,TRUE,"GENERAL";"TAB4",#N/A,TRUE,"GENERAL";"TAB5",#N/A,TRUE,"GENERAL"}</definedName>
    <definedName name="__u5" localSheetId="5">{"TAB1",#N/A,TRUE,"GENERAL";"TAB2",#N/A,TRUE,"GENERAL";"TAB3",#N/A,TRUE,"GENERAL";"TAB4",#N/A,TRUE,"GENERAL";"TAB5",#N/A,TRUE,"GENERAL"}</definedName>
    <definedName name="__u5" localSheetId="3">{"TAB1",#N/A,TRUE,"GENERAL";"TAB2",#N/A,TRUE,"GENERAL";"TAB3",#N/A,TRUE,"GENERAL";"TAB4",#N/A,TRUE,"GENERAL";"TAB5",#N/A,TRUE,"GENERAL"}</definedName>
    <definedName name="__u5" localSheetId="2">{"TAB1",#N/A,TRUE,"GENERAL";"TAB2",#N/A,TRUE,"GENERAL";"TAB3",#N/A,TRUE,"GENERAL";"TAB4",#N/A,TRUE,"GENERAL";"TAB5",#N/A,TRUE,"GENERAL"}</definedName>
    <definedName name="__u5" localSheetId="6">{"TAB1",#N/A,TRUE,"GENERAL";"TAB2",#N/A,TRUE,"GENERAL";"TAB3",#N/A,TRUE,"GENERAL";"TAB4",#N/A,TRUE,"GENERAL";"TAB5",#N/A,TRUE,"GENERAL"}</definedName>
    <definedName name="__u5" localSheetId="7">{"TAB1",#N/A,TRUE,"GENERAL";"TAB2",#N/A,TRUE,"GENERAL";"TAB3",#N/A,TRUE,"GENERAL";"TAB4",#N/A,TRUE,"GENERAL";"TAB5",#N/A,TRUE,"GENERAL"}</definedName>
    <definedName name="__u5">{"TAB1",#N/A,TRUE,"GENERAL";"TAB2",#N/A,TRUE,"GENERAL";"TAB3",#N/A,TRUE,"GENERAL";"TAB4",#N/A,TRUE,"GENERAL";"TAB5",#N/A,TRUE,"GENERAL"}</definedName>
    <definedName name="__u6" localSheetId="5">{"TAB1",#N/A,TRUE,"GENERAL";"TAB2",#N/A,TRUE,"GENERAL";"TAB3",#N/A,TRUE,"GENERAL";"TAB4",#N/A,TRUE,"GENERAL";"TAB5",#N/A,TRUE,"GENERAL"}</definedName>
    <definedName name="__u6" localSheetId="3">{"TAB1",#N/A,TRUE,"GENERAL";"TAB2",#N/A,TRUE,"GENERAL";"TAB3",#N/A,TRUE,"GENERAL";"TAB4",#N/A,TRUE,"GENERAL";"TAB5",#N/A,TRUE,"GENERAL"}</definedName>
    <definedName name="__u6" localSheetId="2">{"TAB1",#N/A,TRUE,"GENERAL";"TAB2",#N/A,TRUE,"GENERAL";"TAB3",#N/A,TRUE,"GENERAL";"TAB4",#N/A,TRUE,"GENERAL";"TAB5",#N/A,TRUE,"GENERAL"}</definedName>
    <definedName name="__u6" localSheetId="6">{"TAB1",#N/A,TRUE,"GENERAL";"TAB2",#N/A,TRUE,"GENERAL";"TAB3",#N/A,TRUE,"GENERAL";"TAB4",#N/A,TRUE,"GENERAL";"TAB5",#N/A,TRUE,"GENERAL"}</definedName>
    <definedName name="__u6" localSheetId="7">{"TAB1",#N/A,TRUE,"GENERAL";"TAB2",#N/A,TRUE,"GENERAL";"TAB3",#N/A,TRUE,"GENERAL";"TAB4",#N/A,TRUE,"GENERAL";"TAB5",#N/A,TRUE,"GENERAL"}</definedName>
    <definedName name="__u6">{"TAB1",#N/A,TRUE,"GENERAL";"TAB2",#N/A,TRUE,"GENERAL";"TAB3",#N/A,TRUE,"GENERAL";"TAB4",#N/A,TRUE,"GENERAL";"TAB5",#N/A,TRUE,"GENERAL"}</definedName>
    <definedName name="__u7" localSheetId="5">{"via1",#N/A,TRUE,"general";"via2",#N/A,TRUE,"general";"via3",#N/A,TRUE,"general"}</definedName>
    <definedName name="__u7" localSheetId="3">{"via1",#N/A,TRUE,"general";"via2",#N/A,TRUE,"general";"via3",#N/A,TRUE,"general"}</definedName>
    <definedName name="__u7" localSheetId="2">{"via1",#N/A,TRUE,"general";"via2",#N/A,TRUE,"general";"via3",#N/A,TRUE,"general"}</definedName>
    <definedName name="__u7" localSheetId="6">{"via1",#N/A,TRUE,"general";"via2",#N/A,TRUE,"general";"via3",#N/A,TRUE,"general"}</definedName>
    <definedName name="__u7" localSheetId="7">{"via1",#N/A,TRUE,"general";"via2",#N/A,TRUE,"general";"via3",#N/A,TRUE,"general"}</definedName>
    <definedName name="__u7">{"via1",#N/A,TRUE,"general";"via2",#N/A,TRUE,"general";"via3",#N/A,TRUE,"general"}</definedName>
    <definedName name="__u8" localSheetId="5">{"TAB1",#N/A,TRUE,"GENERAL";"TAB2",#N/A,TRUE,"GENERAL";"TAB3",#N/A,TRUE,"GENERAL";"TAB4",#N/A,TRUE,"GENERAL";"TAB5",#N/A,TRUE,"GENERAL"}</definedName>
    <definedName name="__u8" localSheetId="3">{"TAB1",#N/A,TRUE,"GENERAL";"TAB2",#N/A,TRUE,"GENERAL";"TAB3",#N/A,TRUE,"GENERAL";"TAB4",#N/A,TRUE,"GENERAL";"TAB5",#N/A,TRUE,"GENERAL"}</definedName>
    <definedName name="__u8" localSheetId="2">{"TAB1",#N/A,TRUE,"GENERAL";"TAB2",#N/A,TRUE,"GENERAL";"TAB3",#N/A,TRUE,"GENERAL";"TAB4",#N/A,TRUE,"GENERAL";"TAB5",#N/A,TRUE,"GENERAL"}</definedName>
    <definedName name="__u8" localSheetId="6">{"TAB1",#N/A,TRUE,"GENERAL";"TAB2",#N/A,TRUE,"GENERAL";"TAB3",#N/A,TRUE,"GENERAL";"TAB4",#N/A,TRUE,"GENERAL";"TAB5",#N/A,TRUE,"GENERAL"}</definedName>
    <definedName name="__u8" localSheetId="7">{"TAB1",#N/A,TRUE,"GENERAL";"TAB2",#N/A,TRUE,"GENERAL";"TAB3",#N/A,TRUE,"GENERAL";"TAB4",#N/A,TRUE,"GENERAL";"TAB5",#N/A,TRUE,"GENERAL"}</definedName>
    <definedName name="__u8">{"TAB1",#N/A,TRUE,"GENERAL";"TAB2",#N/A,TRUE,"GENERAL";"TAB3",#N/A,TRUE,"GENERAL";"TAB4",#N/A,TRUE,"GENERAL";"TAB5",#N/A,TRUE,"GENERAL"}</definedName>
    <definedName name="__u9" localSheetId="5">{"TAB1",#N/A,TRUE,"GENERAL";"TAB2",#N/A,TRUE,"GENERAL";"TAB3",#N/A,TRUE,"GENERAL";"TAB4",#N/A,TRUE,"GENERAL";"TAB5",#N/A,TRUE,"GENERAL"}</definedName>
    <definedName name="__u9" localSheetId="3">{"TAB1",#N/A,TRUE,"GENERAL";"TAB2",#N/A,TRUE,"GENERAL";"TAB3",#N/A,TRUE,"GENERAL";"TAB4",#N/A,TRUE,"GENERAL";"TAB5",#N/A,TRUE,"GENERAL"}</definedName>
    <definedName name="__u9" localSheetId="2">{"TAB1",#N/A,TRUE,"GENERAL";"TAB2",#N/A,TRUE,"GENERAL";"TAB3",#N/A,TRUE,"GENERAL";"TAB4",#N/A,TRUE,"GENERAL";"TAB5",#N/A,TRUE,"GENERAL"}</definedName>
    <definedName name="__u9" localSheetId="6">{"TAB1",#N/A,TRUE,"GENERAL";"TAB2",#N/A,TRUE,"GENERAL";"TAB3",#N/A,TRUE,"GENERAL";"TAB4",#N/A,TRUE,"GENERAL";"TAB5",#N/A,TRUE,"GENERAL"}</definedName>
    <definedName name="__u9" localSheetId="7">{"TAB1",#N/A,TRUE,"GENERAL";"TAB2",#N/A,TRUE,"GENERAL";"TAB3",#N/A,TRUE,"GENERAL";"TAB4",#N/A,TRUE,"GENERAL";"TAB5",#N/A,TRUE,"GENERAL"}</definedName>
    <definedName name="__u9">{"TAB1",#N/A,TRUE,"GENERAL";"TAB2",#N/A,TRUE,"GENERAL";"TAB3",#N/A,TRUE,"GENERAL";"TAB4",#N/A,TRUE,"GENERAL";"TAB5",#N/A,TRUE,"GENERAL"}</definedName>
    <definedName name="__UDD06">#REF!</definedName>
    <definedName name="__UDD08">#REF!</definedName>
    <definedName name="__UNI32">#REF!</definedName>
    <definedName name="__ur7" localSheetId="5">{"TAB1",#N/A,TRUE,"GENERAL";"TAB2",#N/A,TRUE,"GENERAL";"TAB3",#N/A,TRUE,"GENERAL";"TAB4",#N/A,TRUE,"GENERAL";"TAB5",#N/A,TRUE,"GENERAL"}</definedName>
    <definedName name="__ur7" localSheetId="3">{"TAB1",#N/A,TRUE,"GENERAL";"TAB2",#N/A,TRUE,"GENERAL";"TAB3",#N/A,TRUE,"GENERAL";"TAB4",#N/A,TRUE,"GENERAL";"TAB5",#N/A,TRUE,"GENERAL"}</definedName>
    <definedName name="__ur7" localSheetId="2">{"TAB1",#N/A,TRUE,"GENERAL";"TAB2",#N/A,TRUE,"GENERAL";"TAB3",#N/A,TRUE,"GENERAL";"TAB4",#N/A,TRUE,"GENERAL";"TAB5",#N/A,TRUE,"GENERAL"}</definedName>
    <definedName name="__ur7" localSheetId="6">{"TAB1",#N/A,TRUE,"GENERAL";"TAB2",#N/A,TRUE,"GENERAL";"TAB3",#N/A,TRUE,"GENERAL";"TAB4",#N/A,TRUE,"GENERAL";"TAB5",#N/A,TRUE,"GENERAL"}</definedName>
    <definedName name="__ur7" localSheetId="7">{"TAB1",#N/A,TRUE,"GENERAL";"TAB2",#N/A,TRUE,"GENERAL";"TAB3",#N/A,TRUE,"GENERAL";"TAB4",#N/A,TRUE,"GENERAL";"TAB5",#N/A,TRUE,"GENERAL"}</definedName>
    <definedName name="__ur7">{"TAB1",#N/A,TRUE,"GENERAL";"TAB2",#N/A,TRUE,"GENERAL";"TAB3",#N/A,TRUE,"GENERAL";"TAB4",#N/A,TRUE,"GENERAL";"TAB5",#N/A,TRUE,"GENERAL"}</definedName>
    <definedName name="__v2" localSheetId="5">{"via1",#N/A,TRUE,"general";"via2",#N/A,TRUE,"general";"via3",#N/A,TRUE,"general"}</definedName>
    <definedName name="__v2" localSheetId="3">{"via1",#N/A,TRUE,"general";"via2",#N/A,TRUE,"general";"via3",#N/A,TRUE,"general"}</definedName>
    <definedName name="__v2" localSheetId="2">{"via1",#N/A,TRUE,"general";"via2",#N/A,TRUE,"general";"via3",#N/A,TRUE,"general"}</definedName>
    <definedName name="__v2" localSheetId="6">{"via1",#N/A,TRUE,"general";"via2",#N/A,TRUE,"general";"via3",#N/A,TRUE,"general"}</definedName>
    <definedName name="__v2" localSheetId="7">{"via1",#N/A,TRUE,"general";"via2",#N/A,TRUE,"general";"via3",#N/A,TRUE,"general"}</definedName>
    <definedName name="__v2">{"via1",#N/A,TRUE,"general";"via2",#N/A,TRUE,"general";"via3",#N/A,TRUE,"general"}</definedName>
    <definedName name="__v3" localSheetId="5">{"TAB1",#N/A,TRUE,"GENERAL";"TAB2",#N/A,TRUE,"GENERAL";"TAB3",#N/A,TRUE,"GENERAL";"TAB4",#N/A,TRUE,"GENERAL";"TAB5",#N/A,TRUE,"GENERAL"}</definedName>
    <definedName name="__v3" localSheetId="3">{"TAB1",#N/A,TRUE,"GENERAL";"TAB2",#N/A,TRUE,"GENERAL";"TAB3",#N/A,TRUE,"GENERAL";"TAB4",#N/A,TRUE,"GENERAL";"TAB5",#N/A,TRUE,"GENERAL"}</definedName>
    <definedName name="__v3" localSheetId="2">{"TAB1",#N/A,TRUE,"GENERAL";"TAB2",#N/A,TRUE,"GENERAL";"TAB3",#N/A,TRUE,"GENERAL";"TAB4",#N/A,TRUE,"GENERAL";"TAB5",#N/A,TRUE,"GENERAL"}</definedName>
    <definedName name="__v3" localSheetId="6">{"TAB1",#N/A,TRUE,"GENERAL";"TAB2",#N/A,TRUE,"GENERAL";"TAB3",#N/A,TRUE,"GENERAL";"TAB4",#N/A,TRUE,"GENERAL";"TAB5",#N/A,TRUE,"GENERAL"}</definedName>
    <definedName name="__v3" localSheetId="7">{"TAB1",#N/A,TRUE,"GENERAL";"TAB2",#N/A,TRUE,"GENERAL";"TAB3",#N/A,TRUE,"GENERAL";"TAB4",#N/A,TRUE,"GENERAL";"TAB5",#N/A,TRUE,"GENERAL"}</definedName>
    <definedName name="__v3">{"TAB1",#N/A,TRUE,"GENERAL";"TAB2",#N/A,TRUE,"GENERAL";"TAB3",#N/A,TRUE,"GENERAL";"TAB4",#N/A,TRUE,"GENERAL";"TAB5",#N/A,TRUE,"GENERAL"}</definedName>
    <definedName name="__v4" localSheetId="5">{"TAB1",#N/A,TRUE,"GENERAL";"TAB2",#N/A,TRUE,"GENERAL";"TAB3",#N/A,TRUE,"GENERAL";"TAB4",#N/A,TRUE,"GENERAL";"TAB5",#N/A,TRUE,"GENERAL"}</definedName>
    <definedName name="__v4" localSheetId="3">{"TAB1",#N/A,TRUE,"GENERAL";"TAB2",#N/A,TRUE,"GENERAL";"TAB3",#N/A,TRUE,"GENERAL";"TAB4",#N/A,TRUE,"GENERAL";"TAB5",#N/A,TRUE,"GENERAL"}</definedName>
    <definedName name="__v4" localSheetId="2">{"TAB1",#N/A,TRUE,"GENERAL";"TAB2",#N/A,TRUE,"GENERAL";"TAB3",#N/A,TRUE,"GENERAL";"TAB4",#N/A,TRUE,"GENERAL";"TAB5",#N/A,TRUE,"GENERAL"}</definedName>
    <definedName name="__v4" localSheetId="6">{"TAB1",#N/A,TRUE,"GENERAL";"TAB2",#N/A,TRUE,"GENERAL";"TAB3",#N/A,TRUE,"GENERAL";"TAB4",#N/A,TRUE,"GENERAL";"TAB5",#N/A,TRUE,"GENERAL"}</definedName>
    <definedName name="__v4" localSheetId="7">{"TAB1",#N/A,TRUE,"GENERAL";"TAB2",#N/A,TRUE,"GENERAL";"TAB3",#N/A,TRUE,"GENERAL";"TAB4",#N/A,TRUE,"GENERAL";"TAB5",#N/A,TRUE,"GENERAL"}</definedName>
    <definedName name="__v4">{"TAB1",#N/A,TRUE,"GENERAL";"TAB2",#N/A,TRUE,"GENERAL";"TAB3",#N/A,TRUE,"GENERAL";"TAB4",#N/A,TRUE,"GENERAL";"TAB5",#N/A,TRUE,"GENERAL"}</definedName>
    <definedName name="__v5" localSheetId="5">{"TAB1",#N/A,TRUE,"GENERAL";"TAB2",#N/A,TRUE,"GENERAL";"TAB3",#N/A,TRUE,"GENERAL";"TAB4",#N/A,TRUE,"GENERAL";"TAB5",#N/A,TRUE,"GENERAL"}</definedName>
    <definedName name="__v5" localSheetId="3">{"TAB1",#N/A,TRUE,"GENERAL";"TAB2",#N/A,TRUE,"GENERAL";"TAB3",#N/A,TRUE,"GENERAL";"TAB4",#N/A,TRUE,"GENERAL";"TAB5",#N/A,TRUE,"GENERAL"}</definedName>
    <definedName name="__v5" localSheetId="2">{"TAB1",#N/A,TRUE,"GENERAL";"TAB2",#N/A,TRUE,"GENERAL";"TAB3",#N/A,TRUE,"GENERAL";"TAB4",#N/A,TRUE,"GENERAL";"TAB5",#N/A,TRUE,"GENERAL"}</definedName>
    <definedName name="__v5" localSheetId="6">{"TAB1",#N/A,TRUE,"GENERAL";"TAB2",#N/A,TRUE,"GENERAL";"TAB3",#N/A,TRUE,"GENERAL";"TAB4",#N/A,TRUE,"GENERAL";"TAB5",#N/A,TRUE,"GENERAL"}</definedName>
    <definedName name="__v5" localSheetId="7">{"TAB1",#N/A,TRUE,"GENERAL";"TAB2",#N/A,TRUE,"GENERAL";"TAB3",#N/A,TRUE,"GENERAL";"TAB4",#N/A,TRUE,"GENERAL";"TAB5",#N/A,TRUE,"GENERAL"}</definedName>
    <definedName name="__v5">{"TAB1",#N/A,TRUE,"GENERAL";"TAB2",#N/A,TRUE,"GENERAL";"TAB3",#N/A,TRUE,"GENERAL";"TAB4",#N/A,TRUE,"GENERAL";"TAB5",#N/A,TRUE,"GENERAL"}</definedName>
    <definedName name="__v6" localSheetId="5">{"TAB1",#N/A,TRUE,"GENERAL";"TAB2",#N/A,TRUE,"GENERAL";"TAB3",#N/A,TRUE,"GENERAL";"TAB4",#N/A,TRUE,"GENERAL";"TAB5",#N/A,TRUE,"GENERAL"}</definedName>
    <definedName name="__v6" localSheetId="3">{"TAB1",#N/A,TRUE,"GENERAL";"TAB2",#N/A,TRUE,"GENERAL";"TAB3",#N/A,TRUE,"GENERAL";"TAB4",#N/A,TRUE,"GENERAL";"TAB5",#N/A,TRUE,"GENERAL"}</definedName>
    <definedName name="__v6" localSheetId="2">{"TAB1",#N/A,TRUE,"GENERAL";"TAB2",#N/A,TRUE,"GENERAL";"TAB3",#N/A,TRUE,"GENERAL";"TAB4",#N/A,TRUE,"GENERAL";"TAB5",#N/A,TRUE,"GENERAL"}</definedName>
    <definedName name="__v6" localSheetId="6">{"TAB1",#N/A,TRUE,"GENERAL";"TAB2",#N/A,TRUE,"GENERAL";"TAB3",#N/A,TRUE,"GENERAL";"TAB4",#N/A,TRUE,"GENERAL";"TAB5",#N/A,TRUE,"GENERAL"}</definedName>
    <definedName name="__v6" localSheetId="7">{"TAB1",#N/A,TRUE,"GENERAL";"TAB2",#N/A,TRUE,"GENERAL";"TAB3",#N/A,TRUE,"GENERAL";"TAB4",#N/A,TRUE,"GENERAL";"TAB5",#N/A,TRUE,"GENERAL"}</definedName>
    <definedName name="__v6">{"TAB1",#N/A,TRUE,"GENERAL";"TAB2",#N/A,TRUE,"GENERAL";"TAB3",#N/A,TRUE,"GENERAL";"TAB4",#N/A,TRUE,"GENERAL";"TAB5",#N/A,TRUE,"GENERAL"}</definedName>
    <definedName name="__v7" localSheetId="5">{"via1",#N/A,TRUE,"general";"via2",#N/A,TRUE,"general";"via3",#N/A,TRUE,"general"}</definedName>
    <definedName name="__v7" localSheetId="3">{"via1",#N/A,TRUE,"general";"via2",#N/A,TRUE,"general";"via3",#N/A,TRUE,"general"}</definedName>
    <definedName name="__v7" localSheetId="2">{"via1",#N/A,TRUE,"general";"via2",#N/A,TRUE,"general";"via3",#N/A,TRUE,"general"}</definedName>
    <definedName name="__v7" localSheetId="6">{"via1",#N/A,TRUE,"general";"via2",#N/A,TRUE,"general";"via3",#N/A,TRUE,"general"}</definedName>
    <definedName name="__v7" localSheetId="7">{"via1",#N/A,TRUE,"general";"via2",#N/A,TRUE,"general";"via3",#N/A,TRUE,"general"}</definedName>
    <definedName name="__v7">{"via1",#N/A,TRUE,"general";"via2",#N/A,TRUE,"general";"via3",#N/A,TRUE,"general"}</definedName>
    <definedName name="__v8" localSheetId="5">{"TAB1",#N/A,TRUE,"GENERAL";"TAB2",#N/A,TRUE,"GENERAL";"TAB3",#N/A,TRUE,"GENERAL";"TAB4",#N/A,TRUE,"GENERAL";"TAB5",#N/A,TRUE,"GENERAL"}</definedName>
    <definedName name="__v8" localSheetId="3">{"TAB1",#N/A,TRUE,"GENERAL";"TAB2",#N/A,TRUE,"GENERAL";"TAB3",#N/A,TRUE,"GENERAL";"TAB4",#N/A,TRUE,"GENERAL";"TAB5",#N/A,TRUE,"GENERAL"}</definedName>
    <definedName name="__v8" localSheetId="2">{"TAB1",#N/A,TRUE,"GENERAL";"TAB2",#N/A,TRUE,"GENERAL";"TAB3",#N/A,TRUE,"GENERAL";"TAB4",#N/A,TRUE,"GENERAL";"TAB5",#N/A,TRUE,"GENERAL"}</definedName>
    <definedName name="__v8" localSheetId="6">{"TAB1",#N/A,TRUE,"GENERAL";"TAB2",#N/A,TRUE,"GENERAL";"TAB3",#N/A,TRUE,"GENERAL";"TAB4",#N/A,TRUE,"GENERAL";"TAB5",#N/A,TRUE,"GENERAL"}</definedName>
    <definedName name="__v8" localSheetId="7">{"TAB1",#N/A,TRUE,"GENERAL";"TAB2",#N/A,TRUE,"GENERAL";"TAB3",#N/A,TRUE,"GENERAL";"TAB4",#N/A,TRUE,"GENERAL";"TAB5",#N/A,TRUE,"GENERAL"}</definedName>
    <definedName name="__v8">{"TAB1",#N/A,TRUE,"GENERAL";"TAB2",#N/A,TRUE,"GENERAL";"TAB3",#N/A,TRUE,"GENERAL";"TAB4",#N/A,TRUE,"GENERAL";"TAB5",#N/A,TRUE,"GENERAL"}</definedName>
    <definedName name="__v9" localSheetId="5">{"TAB1",#N/A,TRUE,"GENERAL";"TAB2",#N/A,TRUE,"GENERAL";"TAB3",#N/A,TRUE,"GENERAL";"TAB4",#N/A,TRUE,"GENERAL";"TAB5",#N/A,TRUE,"GENERAL"}</definedName>
    <definedName name="__v9" localSheetId="3">{"TAB1",#N/A,TRUE,"GENERAL";"TAB2",#N/A,TRUE,"GENERAL";"TAB3",#N/A,TRUE,"GENERAL";"TAB4",#N/A,TRUE,"GENERAL";"TAB5",#N/A,TRUE,"GENERAL"}</definedName>
    <definedName name="__v9" localSheetId="2">{"TAB1",#N/A,TRUE,"GENERAL";"TAB2",#N/A,TRUE,"GENERAL";"TAB3",#N/A,TRUE,"GENERAL";"TAB4",#N/A,TRUE,"GENERAL";"TAB5",#N/A,TRUE,"GENERAL"}</definedName>
    <definedName name="__v9" localSheetId="6">{"TAB1",#N/A,TRUE,"GENERAL";"TAB2",#N/A,TRUE,"GENERAL";"TAB3",#N/A,TRUE,"GENERAL";"TAB4",#N/A,TRUE,"GENERAL";"TAB5",#N/A,TRUE,"GENERAL"}</definedName>
    <definedName name="__v9" localSheetId="7">{"TAB1",#N/A,TRUE,"GENERAL";"TAB2",#N/A,TRUE,"GENERAL";"TAB3",#N/A,TRUE,"GENERAL";"TAB4",#N/A,TRUE,"GENERAL";"TAB5",#N/A,TRUE,"GENERAL"}</definedName>
    <definedName name="__v9">{"TAB1",#N/A,TRUE,"GENERAL";"TAB2",#N/A,TRUE,"GENERAL";"TAB3",#N/A,TRUE,"GENERAL";"TAB4",#N/A,TRUE,"GENERAL";"TAB5",#N/A,TRUE,"GENERAL"}</definedName>
    <definedName name="__vfv4" localSheetId="5">{"via1",#N/A,TRUE,"general";"via2",#N/A,TRUE,"general";"via3",#N/A,TRUE,"general"}</definedName>
    <definedName name="__vfv4" localSheetId="3">{"via1",#N/A,TRUE,"general";"via2",#N/A,TRUE,"general";"via3",#N/A,TRUE,"general"}</definedName>
    <definedName name="__vfv4" localSheetId="2">{"via1",#N/A,TRUE,"general";"via2",#N/A,TRUE,"general";"via3",#N/A,TRUE,"general"}</definedName>
    <definedName name="__vfv4" localSheetId="6">{"via1",#N/A,TRUE,"general";"via2",#N/A,TRUE,"general";"via3",#N/A,TRUE,"general"}</definedName>
    <definedName name="__vfv4" localSheetId="7">{"via1",#N/A,TRUE,"general";"via2",#N/A,TRUE,"general";"via3",#N/A,TRUE,"general"}</definedName>
    <definedName name="__vfv4">{"via1",#N/A,TRUE,"general";"via2",#N/A,TRUE,"general";"via3",#N/A,TRUE,"general"}</definedName>
    <definedName name="__x1" localSheetId="5">{"TAB1",#N/A,TRUE,"GENERAL";"TAB2",#N/A,TRUE,"GENERAL";"TAB3",#N/A,TRUE,"GENERAL";"TAB4",#N/A,TRUE,"GENERAL";"TAB5",#N/A,TRUE,"GENERAL"}</definedName>
    <definedName name="__x1" localSheetId="3">{"TAB1",#N/A,TRUE,"GENERAL";"TAB2",#N/A,TRUE,"GENERAL";"TAB3",#N/A,TRUE,"GENERAL";"TAB4",#N/A,TRUE,"GENERAL";"TAB5",#N/A,TRUE,"GENERAL"}</definedName>
    <definedName name="__x1" localSheetId="2">{"TAB1",#N/A,TRUE,"GENERAL";"TAB2",#N/A,TRUE,"GENERAL";"TAB3",#N/A,TRUE,"GENERAL";"TAB4",#N/A,TRUE,"GENERAL";"TAB5",#N/A,TRUE,"GENERAL"}</definedName>
    <definedName name="__x1" localSheetId="6">{"TAB1",#N/A,TRUE,"GENERAL";"TAB2",#N/A,TRUE,"GENERAL";"TAB3",#N/A,TRUE,"GENERAL";"TAB4",#N/A,TRUE,"GENERAL";"TAB5",#N/A,TRUE,"GENERAL"}</definedName>
    <definedName name="__x1" localSheetId="7">{"TAB1",#N/A,TRUE,"GENERAL";"TAB2",#N/A,TRUE,"GENERAL";"TAB3",#N/A,TRUE,"GENERAL";"TAB4",#N/A,TRUE,"GENERAL";"TAB5",#N/A,TRUE,"GENERAL"}</definedName>
    <definedName name="__x1">{"TAB1",#N/A,TRUE,"GENERAL";"TAB2",#N/A,TRUE,"GENERAL";"TAB3",#N/A,TRUE,"GENERAL";"TAB4",#N/A,TRUE,"GENERAL";"TAB5",#N/A,TRUE,"GENERAL"}</definedName>
    <definedName name="__x2" localSheetId="5">{"via1",#N/A,TRUE,"general";"via2",#N/A,TRUE,"general";"via3",#N/A,TRUE,"general"}</definedName>
    <definedName name="__x2" localSheetId="3">{"via1",#N/A,TRUE,"general";"via2",#N/A,TRUE,"general";"via3",#N/A,TRUE,"general"}</definedName>
    <definedName name="__x2" localSheetId="2">{"via1",#N/A,TRUE,"general";"via2",#N/A,TRUE,"general";"via3",#N/A,TRUE,"general"}</definedName>
    <definedName name="__x2" localSheetId="6">{"via1",#N/A,TRUE,"general";"via2",#N/A,TRUE,"general";"via3",#N/A,TRUE,"general"}</definedName>
    <definedName name="__x2" localSheetId="7">{"via1",#N/A,TRUE,"general";"via2",#N/A,TRUE,"general";"via3",#N/A,TRUE,"general"}</definedName>
    <definedName name="__x2">{"via1",#N/A,TRUE,"general";"via2",#N/A,TRUE,"general";"via3",#N/A,TRUE,"general"}</definedName>
    <definedName name="__x3" localSheetId="5">{"via1",#N/A,TRUE,"general";"via2",#N/A,TRUE,"general";"via3",#N/A,TRUE,"general"}</definedName>
    <definedName name="__x3" localSheetId="3">{"via1",#N/A,TRUE,"general";"via2",#N/A,TRUE,"general";"via3",#N/A,TRUE,"general"}</definedName>
    <definedName name="__x3" localSheetId="2">{"via1",#N/A,TRUE,"general";"via2",#N/A,TRUE,"general";"via3",#N/A,TRUE,"general"}</definedName>
    <definedName name="__x3" localSheetId="6">{"via1",#N/A,TRUE,"general";"via2",#N/A,TRUE,"general";"via3",#N/A,TRUE,"general"}</definedName>
    <definedName name="__x3" localSheetId="7">{"via1",#N/A,TRUE,"general";"via2",#N/A,TRUE,"general";"via3",#N/A,TRUE,"general"}</definedName>
    <definedName name="__x3">{"via1",#N/A,TRUE,"general";"via2",#N/A,TRUE,"general";"via3",#N/A,TRUE,"general"}</definedName>
    <definedName name="__x4" localSheetId="5">{"via1",#N/A,TRUE,"general";"via2",#N/A,TRUE,"general";"via3",#N/A,TRUE,"general"}</definedName>
    <definedName name="__x4" localSheetId="3">{"via1",#N/A,TRUE,"general";"via2",#N/A,TRUE,"general";"via3",#N/A,TRUE,"general"}</definedName>
    <definedName name="__x4" localSheetId="2">{"via1",#N/A,TRUE,"general";"via2",#N/A,TRUE,"general";"via3",#N/A,TRUE,"general"}</definedName>
    <definedName name="__x4" localSheetId="6">{"via1",#N/A,TRUE,"general";"via2",#N/A,TRUE,"general";"via3",#N/A,TRUE,"general"}</definedName>
    <definedName name="__x4" localSheetId="7">{"via1",#N/A,TRUE,"general";"via2",#N/A,TRUE,"general";"via3",#N/A,TRUE,"general"}</definedName>
    <definedName name="__x4">{"via1",#N/A,TRUE,"general";"via2",#N/A,TRUE,"general";"via3",#N/A,TRUE,"general"}</definedName>
    <definedName name="__x5" localSheetId="5">{"TAB1",#N/A,TRUE,"GENERAL";"TAB2",#N/A,TRUE,"GENERAL";"TAB3",#N/A,TRUE,"GENERAL";"TAB4",#N/A,TRUE,"GENERAL";"TAB5",#N/A,TRUE,"GENERAL"}</definedName>
    <definedName name="__x5" localSheetId="3">{"TAB1",#N/A,TRUE,"GENERAL";"TAB2",#N/A,TRUE,"GENERAL";"TAB3",#N/A,TRUE,"GENERAL";"TAB4",#N/A,TRUE,"GENERAL";"TAB5",#N/A,TRUE,"GENERAL"}</definedName>
    <definedName name="__x5" localSheetId="2">{"TAB1",#N/A,TRUE,"GENERAL";"TAB2",#N/A,TRUE,"GENERAL";"TAB3",#N/A,TRUE,"GENERAL";"TAB4",#N/A,TRUE,"GENERAL";"TAB5",#N/A,TRUE,"GENERAL"}</definedName>
    <definedName name="__x5" localSheetId="6">{"TAB1",#N/A,TRUE,"GENERAL";"TAB2",#N/A,TRUE,"GENERAL";"TAB3",#N/A,TRUE,"GENERAL";"TAB4",#N/A,TRUE,"GENERAL";"TAB5",#N/A,TRUE,"GENERAL"}</definedName>
    <definedName name="__x5" localSheetId="7">{"TAB1",#N/A,TRUE,"GENERAL";"TAB2",#N/A,TRUE,"GENERAL";"TAB3",#N/A,TRUE,"GENERAL";"TAB4",#N/A,TRUE,"GENERAL";"TAB5",#N/A,TRUE,"GENERAL"}</definedName>
    <definedName name="__x5">{"TAB1",#N/A,TRUE,"GENERAL";"TAB2",#N/A,TRUE,"GENERAL";"TAB3",#N/A,TRUE,"GENERAL";"TAB4",#N/A,TRUE,"GENERAL";"TAB5",#N/A,TRUE,"GENERAL"}</definedName>
    <definedName name="__x6" localSheetId="5">{"TAB1",#N/A,TRUE,"GENERAL";"TAB2",#N/A,TRUE,"GENERAL";"TAB3",#N/A,TRUE,"GENERAL";"TAB4",#N/A,TRUE,"GENERAL";"TAB5",#N/A,TRUE,"GENERAL"}</definedName>
    <definedName name="__x6" localSheetId="3">{"TAB1",#N/A,TRUE,"GENERAL";"TAB2",#N/A,TRUE,"GENERAL";"TAB3",#N/A,TRUE,"GENERAL";"TAB4",#N/A,TRUE,"GENERAL";"TAB5",#N/A,TRUE,"GENERAL"}</definedName>
    <definedName name="__x6" localSheetId="2">{"TAB1",#N/A,TRUE,"GENERAL";"TAB2",#N/A,TRUE,"GENERAL";"TAB3",#N/A,TRUE,"GENERAL";"TAB4",#N/A,TRUE,"GENERAL";"TAB5",#N/A,TRUE,"GENERAL"}</definedName>
    <definedName name="__x6" localSheetId="6">{"TAB1",#N/A,TRUE,"GENERAL";"TAB2",#N/A,TRUE,"GENERAL";"TAB3",#N/A,TRUE,"GENERAL";"TAB4",#N/A,TRUE,"GENERAL";"TAB5",#N/A,TRUE,"GENERAL"}</definedName>
    <definedName name="__x6" localSheetId="7">{"TAB1",#N/A,TRUE,"GENERAL";"TAB2",#N/A,TRUE,"GENERAL";"TAB3",#N/A,TRUE,"GENERAL";"TAB4",#N/A,TRUE,"GENERAL";"TAB5",#N/A,TRUE,"GENERAL"}</definedName>
    <definedName name="__x6">{"TAB1",#N/A,TRUE,"GENERAL";"TAB2",#N/A,TRUE,"GENERAL";"TAB3",#N/A,TRUE,"GENERAL";"TAB4",#N/A,TRUE,"GENERAL";"TAB5",#N/A,TRUE,"GENERAL"}</definedName>
    <definedName name="__x7" localSheetId="5">{"TAB1",#N/A,TRUE,"GENERAL";"TAB2",#N/A,TRUE,"GENERAL";"TAB3",#N/A,TRUE,"GENERAL";"TAB4",#N/A,TRUE,"GENERAL";"TAB5",#N/A,TRUE,"GENERAL"}</definedName>
    <definedName name="__x7" localSheetId="3">{"TAB1",#N/A,TRUE,"GENERAL";"TAB2",#N/A,TRUE,"GENERAL";"TAB3",#N/A,TRUE,"GENERAL";"TAB4",#N/A,TRUE,"GENERAL";"TAB5",#N/A,TRUE,"GENERAL"}</definedName>
    <definedName name="__x7" localSheetId="2">{"TAB1",#N/A,TRUE,"GENERAL";"TAB2",#N/A,TRUE,"GENERAL";"TAB3",#N/A,TRUE,"GENERAL";"TAB4",#N/A,TRUE,"GENERAL";"TAB5",#N/A,TRUE,"GENERAL"}</definedName>
    <definedName name="__x7" localSheetId="6">{"TAB1",#N/A,TRUE,"GENERAL";"TAB2",#N/A,TRUE,"GENERAL";"TAB3",#N/A,TRUE,"GENERAL";"TAB4",#N/A,TRUE,"GENERAL";"TAB5",#N/A,TRUE,"GENERAL"}</definedName>
    <definedName name="__x7" localSheetId="7">{"TAB1",#N/A,TRUE,"GENERAL";"TAB2",#N/A,TRUE,"GENERAL";"TAB3",#N/A,TRUE,"GENERAL";"TAB4",#N/A,TRUE,"GENERAL";"TAB5",#N/A,TRUE,"GENERAL"}</definedName>
    <definedName name="__x7">{"TAB1",#N/A,TRUE,"GENERAL";"TAB2",#N/A,TRUE,"GENERAL";"TAB3",#N/A,TRUE,"GENERAL";"TAB4",#N/A,TRUE,"GENERAL";"TAB5",#N/A,TRUE,"GENERAL"}</definedName>
    <definedName name="__x8" localSheetId="5">{"via1",#N/A,TRUE,"general";"via2",#N/A,TRUE,"general";"via3",#N/A,TRUE,"general"}</definedName>
    <definedName name="__x8" localSheetId="3">{"via1",#N/A,TRUE,"general";"via2",#N/A,TRUE,"general";"via3",#N/A,TRUE,"general"}</definedName>
    <definedName name="__x8" localSheetId="2">{"via1",#N/A,TRUE,"general";"via2",#N/A,TRUE,"general";"via3",#N/A,TRUE,"general"}</definedName>
    <definedName name="__x8" localSheetId="6">{"via1",#N/A,TRUE,"general";"via2",#N/A,TRUE,"general";"via3",#N/A,TRUE,"general"}</definedName>
    <definedName name="__x8" localSheetId="7">{"via1",#N/A,TRUE,"general";"via2",#N/A,TRUE,"general";"via3",#N/A,TRUE,"general"}</definedName>
    <definedName name="__x8">{"via1",#N/A,TRUE,"general";"via2",#N/A,TRUE,"general";"via3",#N/A,TRUE,"general"}</definedName>
    <definedName name="__x9" localSheetId="5">{"TAB1",#N/A,TRUE,"GENERAL";"TAB2",#N/A,TRUE,"GENERAL";"TAB3",#N/A,TRUE,"GENERAL";"TAB4",#N/A,TRUE,"GENERAL";"TAB5",#N/A,TRUE,"GENERAL"}</definedName>
    <definedName name="__x9" localSheetId="3">{"TAB1",#N/A,TRUE,"GENERAL";"TAB2",#N/A,TRUE,"GENERAL";"TAB3",#N/A,TRUE,"GENERAL";"TAB4",#N/A,TRUE,"GENERAL";"TAB5",#N/A,TRUE,"GENERAL"}</definedName>
    <definedName name="__x9" localSheetId="2">{"TAB1",#N/A,TRUE,"GENERAL";"TAB2",#N/A,TRUE,"GENERAL";"TAB3",#N/A,TRUE,"GENERAL";"TAB4",#N/A,TRUE,"GENERAL";"TAB5",#N/A,TRUE,"GENERAL"}</definedName>
    <definedName name="__x9" localSheetId="6">{"TAB1",#N/A,TRUE,"GENERAL";"TAB2",#N/A,TRUE,"GENERAL";"TAB3",#N/A,TRUE,"GENERAL";"TAB4",#N/A,TRUE,"GENERAL";"TAB5",#N/A,TRUE,"GENERAL"}</definedName>
    <definedName name="__x9" localSheetId="7">{"TAB1",#N/A,TRUE,"GENERAL";"TAB2",#N/A,TRUE,"GENERAL";"TAB3",#N/A,TRUE,"GENERAL";"TAB4",#N/A,TRUE,"GENERAL";"TAB5",#N/A,TRUE,"GENERAL"}</definedName>
    <definedName name="__x9">{"TAB1",#N/A,TRUE,"GENERAL";"TAB2",#N/A,TRUE,"GENERAL";"TAB3",#N/A,TRUE,"GENERAL";"TAB4",#N/A,TRUE,"GENERAL";"TAB5",#N/A,TRUE,"GENERAL"}</definedName>
    <definedName name="__y2" localSheetId="5">{"TAB1",#N/A,TRUE,"GENERAL";"TAB2",#N/A,TRUE,"GENERAL";"TAB3",#N/A,TRUE,"GENERAL";"TAB4",#N/A,TRUE,"GENERAL";"TAB5",#N/A,TRUE,"GENERAL"}</definedName>
    <definedName name="__y2" localSheetId="3">{"TAB1",#N/A,TRUE,"GENERAL";"TAB2",#N/A,TRUE,"GENERAL";"TAB3",#N/A,TRUE,"GENERAL";"TAB4",#N/A,TRUE,"GENERAL";"TAB5",#N/A,TRUE,"GENERAL"}</definedName>
    <definedName name="__y2" localSheetId="2">{"TAB1",#N/A,TRUE,"GENERAL";"TAB2",#N/A,TRUE,"GENERAL";"TAB3",#N/A,TRUE,"GENERAL";"TAB4",#N/A,TRUE,"GENERAL";"TAB5",#N/A,TRUE,"GENERAL"}</definedName>
    <definedName name="__y2" localSheetId="6">{"TAB1",#N/A,TRUE,"GENERAL";"TAB2",#N/A,TRUE,"GENERAL";"TAB3",#N/A,TRUE,"GENERAL";"TAB4",#N/A,TRUE,"GENERAL";"TAB5",#N/A,TRUE,"GENERAL"}</definedName>
    <definedName name="__y2" localSheetId="7">{"TAB1",#N/A,TRUE,"GENERAL";"TAB2",#N/A,TRUE,"GENERAL";"TAB3",#N/A,TRUE,"GENERAL";"TAB4",#N/A,TRUE,"GENERAL";"TAB5",#N/A,TRUE,"GENERAL"}</definedName>
    <definedName name="__y2">{"TAB1",#N/A,TRUE,"GENERAL";"TAB2",#N/A,TRUE,"GENERAL";"TAB3",#N/A,TRUE,"GENERAL";"TAB4",#N/A,TRUE,"GENERAL";"TAB5",#N/A,TRUE,"GENERAL"}</definedName>
    <definedName name="__y3" localSheetId="5">{"via1",#N/A,TRUE,"general";"via2",#N/A,TRUE,"general";"via3",#N/A,TRUE,"general"}</definedName>
    <definedName name="__y3" localSheetId="3">{"via1",#N/A,TRUE,"general";"via2",#N/A,TRUE,"general";"via3",#N/A,TRUE,"general"}</definedName>
    <definedName name="__y3" localSheetId="2">{"via1",#N/A,TRUE,"general";"via2",#N/A,TRUE,"general";"via3",#N/A,TRUE,"general"}</definedName>
    <definedName name="__y3" localSheetId="6">{"via1",#N/A,TRUE,"general";"via2",#N/A,TRUE,"general";"via3",#N/A,TRUE,"general"}</definedName>
    <definedName name="__y3" localSheetId="7">{"via1",#N/A,TRUE,"general";"via2",#N/A,TRUE,"general";"via3",#N/A,TRUE,"general"}</definedName>
    <definedName name="__y3">{"via1",#N/A,TRUE,"general";"via2",#N/A,TRUE,"general";"via3",#N/A,TRUE,"general"}</definedName>
    <definedName name="__y4" localSheetId="5">{"via1",#N/A,TRUE,"general";"via2",#N/A,TRUE,"general";"via3",#N/A,TRUE,"general"}</definedName>
    <definedName name="__y4" localSheetId="3">{"via1",#N/A,TRUE,"general";"via2",#N/A,TRUE,"general";"via3",#N/A,TRUE,"general"}</definedName>
    <definedName name="__y4" localSheetId="2">{"via1",#N/A,TRUE,"general";"via2",#N/A,TRUE,"general";"via3",#N/A,TRUE,"general"}</definedName>
    <definedName name="__y4" localSheetId="6">{"via1",#N/A,TRUE,"general";"via2",#N/A,TRUE,"general";"via3",#N/A,TRUE,"general"}</definedName>
    <definedName name="__y4" localSheetId="7">{"via1",#N/A,TRUE,"general";"via2",#N/A,TRUE,"general";"via3",#N/A,TRUE,"general"}</definedName>
    <definedName name="__y4">{"via1",#N/A,TRUE,"general";"via2",#N/A,TRUE,"general";"via3",#N/A,TRUE,"general"}</definedName>
    <definedName name="__y5" localSheetId="5">{"TAB1",#N/A,TRUE,"GENERAL";"TAB2",#N/A,TRUE,"GENERAL";"TAB3",#N/A,TRUE,"GENERAL";"TAB4",#N/A,TRUE,"GENERAL";"TAB5",#N/A,TRUE,"GENERAL"}</definedName>
    <definedName name="__y5" localSheetId="3">{"TAB1",#N/A,TRUE,"GENERAL";"TAB2",#N/A,TRUE,"GENERAL";"TAB3",#N/A,TRUE,"GENERAL";"TAB4",#N/A,TRUE,"GENERAL";"TAB5",#N/A,TRUE,"GENERAL"}</definedName>
    <definedName name="__y5" localSheetId="2">{"TAB1",#N/A,TRUE,"GENERAL";"TAB2",#N/A,TRUE,"GENERAL";"TAB3",#N/A,TRUE,"GENERAL";"TAB4",#N/A,TRUE,"GENERAL";"TAB5",#N/A,TRUE,"GENERAL"}</definedName>
    <definedName name="__y5" localSheetId="6">{"TAB1",#N/A,TRUE,"GENERAL";"TAB2",#N/A,TRUE,"GENERAL";"TAB3",#N/A,TRUE,"GENERAL";"TAB4",#N/A,TRUE,"GENERAL";"TAB5",#N/A,TRUE,"GENERAL"}</definedName>
    <definedName name="__y5" localSheetId="7">{"TAB1",#N/A,TRUE,"GENERAL";"TAB2",#N/A,TRUE,"GENERAL";"TAB3",#N/A,TRUE,"GENERAL";"TAB4",#N/A,TRUE,"GENERAL";"TAB5",#N/A,TRUE,"GENERAL"}</definedName>
    <definedName name="__y5">{"TAB1",#N/A,TRUE,"GENERAL";"TAB2",#N/A,TRUE,"GENERAL";"TAB3",#N/A,TRUE,"GENERAL";"TAB4",#N/A,TRUE,"GENERAL";"TAB5",#N/A,TRUE,"GENERAL"}</definedName>
    <definedName name="__y6" localSheetId="5">{"via1",#N/A,TRUE,"general";"via2",#N/A,TRUE,"general";"via3",#N/A,TRUE,"general"}</definedName>
    <definedName name="__y6" localSheetId="3">{"via1",#N/A,TRUE,"general";"via2",#N/A,TRUE,"general";"via3",#N/A,TRUE,"general"}</definedName>
    <definedName name="__y6" localSheetId="2">{"via1",#N/A,TRUE,"general";"via2",#N/A,TRUE,"general";"via3",#N/A,TRUE,"general"}</definedName>
    <definedName name="__y6" localSheetId="6">{"via1",#N/A,TRUE,"general";"via2",#N/A,TRUE,"general";"via3",#N/A,TRUE,"general"}</definedName>
    <definedName name="__y6" localSheetId="7">{"via1",#N/A,TRUE,"general";"via2",#N/A,TRUE,"general";"via3",#N/A,TRUE,"general"}</definedName>
    <definedName name="__y6">{"via1",#N/A,TRUE,"general";"via2",#N/A,TRUE,"general";"via3",#N/A,TRUE,"general"}</definedName>
    <definedName name="__y7" localSheetId="5">{"via1",#N/A,TRUE,"general";"via2",#N/A,TRUE,"general";"via3",#N/A,TRUE,"general"}</definedName>
    <definedName name="__y7" localSheetId="3">{"via1",#N/A,TRUE,"general";"via2",#N/A,TRUE,"general";"via3",#N/A,TRUE,"general"}</definedName>
    <definedName name="__y7" localSheetId="2">{"via1",#N/A,TRUE,"general";"via2",#N/A,TRUE,"general";"via3",#N/A,TRUE,"general"}</definedName>
    <definedName name="__y7" localSheetId="6">{"via1",#N/A,TRUE,"general";"via2",#N/A,TRUE,"general";"via3",#N/A,TRUE,"general"}</definedName>
    <definedName name="__y7" localSheetId="7">{"via1",#N/A,TRUE,"general";"via2",#N/A,TRUE,"general";"via3",#N/A,TRUE,"general"}</definedName>
    <definedName name="__y7">{"via1",#N/A,TRUE,"general";"via2",#N/A,TRUE,"general";"via3",#N/A,TRUE,"general"}</definedName>
    <definedName name="__y8" localSheetId="5">{"via1",#N/A,TRUE,"general";"via2",#N/A,TRUE,"general";"via3",#N/A,TRUE,"general"}</definedName>
    <definedName name="__y8" localSheetId="3">{"via1",#N/A,TRUE,"general";"via2",#N/A,TRUE,"general";"via3",#N/A,TRUE,"general"}</definedName>
    <definedName name="__y8" localSheetId="2">{"via1",#N/A,TRUE,"general";"via2",#N/A,TRUE,"general";"via3",#N/A,TRUE,"general"}</definedName>
    <definedName name="__y8" localSheetId="6">{"via1",#N/A,TRUE,"general";"via2",#N/A,TRUE,"general";"via3",#N/A,TRUE,"general"}</definedName>
    <definedName name="__y8" localSheetId="7">{"via1",#N/A,TRUE,"general";"via2",#N/A,TRUE,"general";"via3",#N/A,TRUE,"general"}</definedName>
    <definedName name="__y8">{"via1",#N/A,TRUE,"general";"via2",#N/A,TRUE,"general";"via3",#N/A,TRUE,"general"}</definedName>
    <definedName name="__y9" localSheetId="5">{"TAB1",#N/A,TRUE,"GENERAL";"TAB2",#N/A,TRUE,"GENERAL";"TAB3",#N/A,TRUE,"GENERAL";"TAB4",#N/A,TRUE,"GENERAL";"TAB5",#N/A,TRUE,"GENERAL"}</definedName>
    <definedName name="__y9" localSheetId="3">{"TAB1",#N/A,TRUE,"GENERAL";"TAB2",#N/A,TRUE,"GENERAL";"TAB3",#N/A,TRUE,"GENERAL";"TAB4",#N/A,TRUE,"GENERAL";"TAB5",#N/A,TRUE,"GENERAL"}</definedName>
    <definedName name="__y9" localSheetId="2">{"TAB1",#N/A,TRUE,"GENERAL";"TAB2",#N/A,TRUE,"GENERAL";"TAB3",#N/A,TRUE,"GENERAL";"TAB4",#N/A,TRUE,"GENERAL";"TAB5",#N/A,TRUE,"GENERAL"}</definedName>
    <definedName name="__y9" localSheetId="6">{"TAB1",#N/A,TRUE,"GENERAL";"TAB2",#N/A,TRUE,"GENERAL";"TAB3",#N/A,TRUE,"GENERAL";"TAB4",#N/A,TRUE,"GENERAL";"TAB5",#N/A,TRUE,"GENERAL"}</definedName>
    <definedName name="__y9" localSheetId="7">{"TAB1",#N/A,TRUE,"GENERAL";"TAB2",#N/A,TRUE,"GENERAL";"TAB3",#N/A,TRUE,"GENERAL";"TAB4",#N/A,TRUE,"GENERAL";"TAB5",#N/A,TRUE,"GENERAL"}</definedName>
    <definedName name="__y9">{"TAB1",#N/A,TRUE,"GENERAL";"TAB2",#N/A,TRUE,"GENERAL";"TAB3",#N/A,TRUE,"GENERAL";"TAB4",#N/A,TRUE,"GENERAL";"TAB5",#N/A,TRUE,"GENERAL"}</definedName>
    <definedName name="__z1" localSheetId="5">{"TAB1",#N/A,TRUE,"GENERAL";"TAB2",#N/A,TRUE,"GENERAL";"TAB3",#N/A,TRUE,"GENERAL";"TAB4",#N/A,TRUE,"GENERAL";"TAB5",#N/A,TRUE,"GENERAL"}</definedName>
    <definedName name="__z1" localSheetId="3">{"TAB1",#N/A,TRUE,"GENERAL";"TAB2",#N/A,TRUE,"GENERAL";"TAB3",#N/A,TRUE,"GENERAL";"TAB4",#N/A,TRUE,"GENERAL";"TAB5",#N/A,TRUE,"GENERAL"}</definedName>
    <definedName name="__z1" localSheetId="2">{"TAB1",#N/A,TRUE,"GENERAL";"TAB2",#N/A,TRUE,"GENERAL";"TAB3",#N/A,TRUE,"GENERAL";"TAB4",#N/A,TRUE,"GENERAL";"TAB5",#N/A,TRUE,"GENERAL"}</definedName>
    <definedName name="__z1" localSheetId="6">{"TAB1",#N/A,TRUE,"GENERAL";"TAB2",#N/A,TRUE,"GENERAL";"TAB3",#N/A,TRUE,"GENERAL";"TAB4",#N/A,TRUE,"GENERAL";"TAB5",#N/A,TRUE,"GENERAL"}</definedName>
    <definedName name="__z1" localSheetId="7">{"TAB1",#N/A,TRUE,"GENERAL";"TAB2",#N/A,TRUE,"GENERAL";"TAB3",#N/A,TRUE,"GENERAL";"TAB4",#N/A,TRUE,"GENERAL";"TAB5",#N/A,TRUE,"GENERAL"}</definedName>
    <definedName name="__z1">{"TAB1",#N/A,TRUE,"GENERAL";"TAB2",#N/A,TRUE,"GENERAL";"TAB3",#N/A,TRUE,"GENERAL";"TAB4",#N/A,TRUE,"GENERAL";"TAB5",#N/A,TRUE,"GENERAL"}</definedName>
    <definedName name="__z2" localSheetId="5">{"via1",#N/A,TRUE,"general";"via2",#N/A,TRUE,"general";"via3",#N/A,TRUE,"general"}</definedName>
    <definedName name="__z2" localSheetId="3">{"via1",#N/A,TRUE,"general";"via2",#N/A,TRUE,"general";"via3",#N/A,TRUE,"general"}</definedName>
    <definedName name="__z2" localSheetId="2">{"via1",#N/A,TRUE,"general";"via2",#N/A,TRUE,"general";"via3",#N/A,TRUE,"general"}</definedName>
    <definedName name="__z2" localSheetId="6">{"via1",#N/A,TRUE,"general";"via2",#N/A,TRUE,"general";"via3",#N/A,TRUE,"general"}</definedName>
    <definedName name="__z2" localSheetId="7">{"via1",#N/A,TRUE,"general";"via2",#N/A,TRUE,"general";"via3",#N/A,TRUE,"general"}</definedName>
    <definedName name="__z2">{"via1",#N/A,TRUE,"general";"via2",#N/A,TRUE,"general";"via3",#N/A,TRUE,"general"}</definedName>
    <definedName name="__z3" localSheetId="5">{"via1",#N/A,TRUE,"general";"via2",#N/A,TRUE,"general";"via3",#N/A,TRUE,"general"}</definedName>
    <definedName name="__z3" localSheetId="3">{"via1",#N/A,TRUE,"general";"via2",#N/A,TRUE,"general";"via3",#N/A,TRUE,"general"}</definedName>
    <definedName name="__z3" localSheetId="2">{"via1",#N/A,TRUE,"general";"via2",#N/A,TRUE,"general";"via3",#N/A,TRUE,"general"}</definedName>
    <definedName name="__z3" localSheetId="6">{"via1",#N/A,TRUE,"general";"via2",#N/A,TRUE,"general";"via3",#N/A,TRUE,"general"}</definedName>
    <definedName name="__z3" localSheetId="7">{"via1",#N/A,TRUE,"general";"via2",#N/A,TRUE,"general";"via3",#N/A,TRUE,"general"}</definedName>
    <definedName name="__z3">{"via1",#N/A,TRUE,"general";"via2",#N/A,TRUE,"general";"via3",#N/A,TRUE,"general"}</definedName>
    <definedName name="__z4" localSheetId="5">{"TAB1",#N/A,TRUE,"GENERAL";"TAB2",#N/A,TRUE,"GENERAL";"TAB3",#N/A,TRUE,"GENERAL";"TAB4",#N/A,TRUE,"GENERAL";"TAB5",#N/A,TRUE,"GENERAL"}</definedName>
    <definedName name="__z4" localSheetId="3">{"TAB1",#N/A,TRUE,"GENERAL";"TAB2",#N/A,TRUE,"GENERAL";"TAB3",#N/A,TRUE,"GENERAL";"TAB4",#N/A,TRUE,"GENERAL";"TAB5",#N/A,TRUE,"GENERAL"}</definedName>
    <definedName name="__z4" localSheetId="2">{"TAB1",#N/A,TRUE,"GENERAL";"TAB2",#N/A,TRUE,"GENERAL";"TAB3",#N/A,TRUE,"GENERAL";"TAB4",#N/A,TRUE,"GENERAL";"TAB5",#N/A,TRUE,"GENERAL"}</definedName>
    <definedName name="__z4" localSheetId="6">{"TAB1",#N/A,TRUE,"GENERAL";"TAB2",#N/A,TRUE,"GENERAL";"TAB3",#N/A,TRUE,"GENERAL";"TAB4",#N/A,TRUE,"GENERAL";"TAB5",#N/A,TRUE,"GENERAL"}</definedName>
    <definedName name="__z4" localSheetId="7">{"TAB1",#N/A,TRUE,"GENERAL";"TAB2",#N/A,TRUE,"GENERAL";"TAB3",#N/A,TRUE,"GENERAL";"TAB4",#N/A,TRUE,"GENERAL";"TAB5",#N/A,TRUE,"GENERAL"}</definedName>
    <definedName name="__z4">{"TAB1",#N/A,TRUE,"GENERAL";"TAB2",#N/A,TRUE,"GENERAL";"TAB3",#N/A,TRUE,"GENERAL";"TAB4",#N/A,TRUE,"GENERAL";"TAB5",#N/A,TRUE,"GENERAL"}</definedName>
    <definedName name="__z5" localSheetId="5">{"via1",#N/A,TRUE,"general";"via2",#N/A,TRUE,"general";"via3",#N/A,TRUE,"general"}</definedName>
    <definedName name="__z5" localSheetId="3">{"via1",#N/A,TRUE,"general";"via2",#N/A,TRUE,"general";"via3",#N/A,TRUE,"general"}</definedName>
    <definedName name="__z5" localSheetId="2">{"via1",#N/A,TRUE,"general";"via2",#N/A,TRUE,"general";"via3",#N/A,TRUE,"general"}</definedName>
    <definedName name="__z5" localSheetId="6">{"via1",#N/A,TRUE,"general";"via2",#N/A,TRUE,"general";"via3",#N/A,TRUE,"general"}</definedName>
    <definedName name="__z5" localSheetId="7">{"via1",#N/A,TRUE,"general";"via2",#N/A,TRUE,"general";"via3",#N/A,TRUE,"general"}</definedName>
    <definedName name="__z5">{"via1",#N/A,TRUE,"general";"via2",#N/A,TRUE,"general";"via3",#N/A,TRUE,"general"}</definedName>
    <definedName name="__z6" localSheetId="5">{"TAB1",#N/A,TRUE,"GENERAL";"TAB2",#N/A,TRUE,"GENERAL";"TAB3",#N/A,TRUE,"GENERAL";"TAB4",#N/A,TRUE,"GENERAL";"TAB5",#N/A,TRUE,"GENERAL"}</definedName>
    <definedName name="__z6" localSheetId="3">{"TAB1",#N/A,TRUE,"GENERAL";"TAB2",#N/A,TRUE,"GENERAL";"TAB3",#N/A,TRUE,"GENERAL";"TAB4",#N/A,TRUE,"GENERAL";"TAB5",#N/A,TRUE,"GENERAL"}</definedName>
    <definedName name="__z6" localSheetId="2">{"TAB1",#N/A,TRUE,"GENERAL";"TAB2",#N/A,TRUE,"GENERAL";"TAB3",#N/A,TRUE,"GENERAL";"TAB4",#N/A,TRUE,"GENERAL";"TAB5",#N/A,TRUE,"GENERAL"}</definedName>
    <definedName name="__z6" localSheetId="6">{"TAB1",#N/A,TRUE,"GENERAL";"TAB2",#N/A,TRUE,"GENERAL";"TAB3",#N/A,TRUE,"GENERAL";"TAB4",#N/A,TRUE,"GENERAL";"TAB5",#N/A,TRUE,"GENERAL"}</definedName>
    <definedName name="__z6" localSheetId="7">{"TAB1",#N/A,TRUE,"GENERAL";"TAB2",#N/A,TRUE,"GENERAL";"TAB3",#N/A,TRUE,"GENERAL";"TAB4",#N/A,TRUE,"GENERAL";"TAB5",#N/A,TRUE,"GENERAL"}</definedName>
    <definedName name="__z6">{"TAB1",#N/A,TRUE,"GENERAL";"TAB2",#N/A,TRUE,"GENERAL";"TAB3",#N/A,TRUE,"GENERAL";"TAB4",#N/A,TRUE,"GENERAL";"TAB5",#N/A,TRUE,"GENERAL"}</definedName>
    <definedName name="_123" localSheetId="5">[9]G.G!#REF!</definedName>
    <definedName name="_123">[9]G.G!#REF!</definedName>
    <definedName name="_1Sin_nombre" localSheetId="5">#REF!</definedName>
    <definedName name="_1Sin_nombre">#REF!</definedName>
    <definedName name="_a1" localSheetId="5">{"TAB1",#N/A,TRUE,"GENERAL";"TAB2",#N/A,TRUE,"GENERAL";"TAB3",#N/A,TRUE,"GENERAL";"TAB4",#N/A,TRUE,"GENERAL";"TAB5",#N/A,TRUE,"GENERAL"}</definedName>
    <definedName name="_a1" localSheetId="3">{"TAB1",#N/A,TRUE,"GENERAL";"TAB2",#N/A,TRUE,"GENERAL";"TAB3",#N/A,TRUE,"GENERAL";"TAB4",#N/A,TRUE,"GENERAL";"TAB5",#N/A,TRUE,"GENERAL"}</definedName>
    <definedName name="_a1" localSheetId="2">{"TAB1",#N/A,TRUE,"GENERAL";"TAB2",#N/A,TRUE,"GENERAL";"TAB3",#N/A,TRUE,"GENERAL";"TAB4",#N/A,TRUE,"GENERAL";"TAB5",#N/A,TRUE,"GENERAL"}</definedName>
    <definedName name="_a1" localSheetId="6">{"TAB1",#N/A,TRUE,"GENERAL";"TAB2",#N/A,TRUE,"GENERAL";"TAB3",#N/A,TRUE,"GENERAL";"TAB4",#N/A,TRUE,"GENERAL";"TAB5",#N/A,TRUE,"GENERAL"}</definedName>
    <definedName name="_a1" localSheetId="7">{"TAB1",#N/A,TRUE,"GENERAL";"TAB2",#N/A,TRUE,"GENERAL";"TAB3",#N/A,TRUE,"GENERAL";"TAB4",#N/A,TRUE,"GENERAL";"TAB5",#N/A,TRUE,"GENERAL"}</definedName>
    <definedName name="_a1">{"TAB1",#N/A,TRUE,"GENERAL";"TAB2",#N/A,TRUE,"GENERAL";"TAB3",#N/A,TRUE,"GENERAL";"TAB4",#N/A,TRUE,"GENERAL";"TAB5",#N/A,TRUE,"GENERAL"}</definedName>
    <definedName name="_a3" localSheetId="5">{"TAB1",#N/A,TRUE,"GENERAL";"TAB2",#N/A,TRUE,"GENERAL";"TAB3",#N/A,TRUE,"GENERAL";"TAB4",#N/A,TRUE,"GENERAL";"TAB5",#N/A,TRUE,"GENERAL"}</definedName>
    <definedName name="_a3" localSheetId="3">{"TAB1",#N/A,TRUE,"GENERAL";"TAB2",#N/A,TRUE,"GENERAL";"TAB3",#N/A,TRUE,"GENERAL";"TAB4",#N/A,TRUE,"GENERAL";"TAB5",#N/A,TRUE,"GENERAL"}</definedName>
    <definedName name="_a3" localSheetId="2">{"TAB1",#N/A,TRUE,"GENERAL";"TAB2",#N/A,TRUE,"GENERAL";"TAB3",#N/A,TRUE,"GENERAL";"TAB4",#N/A,TRUE,"GENERAL";"TAB5",#N/A,TRUE,"GENERAL"}</definedName>
    <definedName name="_a3" localSheetId="6">{"TAB1",#N/A,TRUE,"GENERAL";"TAB2",#N/A,TRUE,"GENERAL";"TAB3",#N/A,TRUE,"GENERAL";"TAB4",#N/A,TRUE,"GENERAL";"TAB5",#N/A,TRUE,"GENERAL"}</definedName>
    <definedName name="_a3" localSheetId="7">{"TAB1",#N/A,TRUE,"GENERAL";"TAB2",#N/A,TRUE,"GENERAL";"TAB3",#N/A,TRUE,"GENERAL";"TAB4",#N/A,TRUE,"GENERAL";"TAB5",#N/A,TRUE,"GENERAL"}</definedName>
    <definedName name="_a3">{"TAB1",#N/A,TRUE,"GENERAL";"TAB2",#N/A,TRUE,"GENERAL";"TAB3",#N/A,TRUE,"GENERAL";"TAB4",#N/A,TRUE,"GENERAL";"TAB5",#N/A,TRUE,"GENERAL"}</definedName>
    <definedName name="_a4" localSheetId="5">{"via1",#N/A,TRUE,"general";"via2",#N/A,TRUE,"general";"via3",#N/A,TRUE,"general"}</definedName>
    <definedName name="_a4" localSheetId="3">{"via1",#N/A,TRUE,"general";"via2",#N/A,TRUE,"general";"via3",#N/A,TRUE,"general"}</definedName>
    <definedName name="_a4" localSheetId="2">{"via1",#N/A,TRUE,"general";"via2",#N/A,TRUE,"general";"via3",#N/A,TRUE,"general"}</definedName>
    <definedName name="_a4" localSheetId="6">{"via1",#N/A,TRUE,"general";"via2",#N/A,TRUE,"general";"via3",#N/A,TRUE,"general"}</definedName>
    <definedName name="_a4" localSheetId="7">{"via1",#N/A,TRUE,"general";"via2",#N/A,TRUE,"general";"via3",#N/A,TRUE,"general"}</definedName>
    <definedName name="_a4">{"via1",#N/A,TRUE,"general";"via2",#N/A,TRUE,"general";"via3",#N/A,TRUE,"general"}</definedName>
    <definedName name="_a5" localSheetId="5">{"TAB1",#N/A,TRUE,"GENERAL";"TAB2",#N/A,TRUE,"GENERAL";"TAB3",#N/A,TRUE,"GENERAL";"TAB4",#N/A,TRUE,"GENERAL";"TAB5",#N/A,TRUE,"GENERAL"}</definedName>
    <definedName name="_a5" localSheetId="3">{"TAB1",#N/A,TRUE,"GENERAL";"TAB2",#N/A,TRUE,"GENERAL";"TAB3",#N/A,TRUE,"GENERAL";"TAB4",#N/A,TRUE,"GENERAL";"TAB5",#N/A,TRUE,"GENERAL"}</definedName>
    <definedName name="_a5" localSheetId="2">{"TAB1",#N/A,TRUE,"GENERAL";"TAB2",#N/A,TRUE,"GENERAL";"TAB3",#N/A,TRUE,"GENERAL";"TAB4",#N/A,TRUE,"GENERAL";"TAB5",#N/A,TRUE,"GENERAL"}</definedName>
    <definedName name="_a5" localSheetId="6">{"TAB1",#N/A,TRUE,"GENERAL";"TAB2",#N/A,TRUE,"GENERAL";"TAB3",#N/A,TRUE,"GENERAL";"TAB4",#N/A,TRUE,"GENERAL";"TAB5",#N/A,TRUE,"GENERAL"}</definedName>
    <definedName name="_a5" localSheetId="7">{"TAB1",#N/A,TRUE,"GENERAL";"TAB2",#N/A,TRUE,"GENERAL";"TAB3",#N/A,TRUE,"GENERAL";"TAB4",#N/A,TRUE,"GENERAL";"TAB5",#N/A,TRUE,"GENERAL"}</definedName>
    <definedName name="_a5">{"TAB1",#N/A,TRUE,"GENERAL";"TAB2",#N/A,TRUE,"GENERAL";"TAB3",#N/A,TRUE,"GENERAL";"TAB4",#N/A,TRUE,"GENERAL";"TAB5",#N/A,TRUE,"GENERAL"}</definedName>
    <definedName name="_a6" localSheetId="5">{"TAB1",#N/A,TRUE,"GENERAL";"TAB2",#N/A,TRUE,"GENERAL";"TAB3",#N/A,TRUE,"GENERAL";"TAB4",#N/A,TRUE,"GENERAL";"TAB5",#N/A,TRUE,"GENERAL"}</definedName>
    <definedName name="_a6" localSheetId="3">{"TAB1",#N/A,TRUE,"GENERAL";"TAB2",#N/A,TRUE,"GENERAL";"TAB3",#N/A,TRUE,"GENERAL";"TAB4",#N/A,TRUE,"GENERAL";"TAB5",#N/A,TRUE,"GENERAL"}</definedName>
    <definedName name="_a6" localSheetId="2">{"TAB1",#N/A,TRUE,"GENERAL";"TAB2",#N/A,TRUE,"GENERAL";"TAB3",#N/A,TRUE,"GENERAL";"TAB4",#N/A,TRUE,"GENERAL";"TAB5",#N/A,TRUE,"GENERAL"}</definedName>
    <definedName name="_a6" localSheetId="6">{"TAB1",#N/A,TRUE,"GENERAL";"TAB2",#N/A,TRUE,"GENERAL";"TAB3",#N/A,TRUE,"GENERAL";"TAB4",#N/A,TRUE,"GENERAL";"TAB5",#N/A,TRUE,"GENERAL"}</definedName>
    <definedName name="_a6" localSheetId="7">{"TAB1",#N/A,TRUE,"GENERAL";"TAB2",#N/A,TRUE,"GENERAL";"TAB3",#N/A,TRUE,"GENERAL";"TAB4",#N/A,TRUE,"GENERAL";"TAB5",#N/A,TRUE,"GENERAL"}</definedName>
    <definedName name="_a6">{"TAB1",#N/A,TRUE,"GENERAL";"TAB2",#N/A,TRUE,"GENERAL";"TAB3",#N/A,TRUE,"GENERAL";"TAB4",#N/A,TRUE,"GENERAL";"TAB5",#N/A,TRUE,"GENERAL"}</definedName>
    <definedName name="_AAS1" localSheetId="5">{#N/A,#N/A,TRUE,"INGENIERIA";#N/A,#N/A,TRUE,"COMPRAS";#N/A,#N/A,TRUE,"DIRECCION";#N/A,#N/A,TRUE,"RESUMEN"}</definedName>
    <definedName name="_AAS1" localSheetId="3">{#N/A,#N/A,TRUE,"INGENIERIA";#N/A,#N/A,TRUE,"COMPRAS";#N/A,#N/A,TRUE,"DIRECCION";#N/A,#N/A,TRUE,"RESUMEN"}</definedName>
    <definedName name="_AAS1" localSheetId="2">{#N/A,#N/A,TRUE,"INGENIERIA";#N/A,#N/A,TRUE,"COMPRAS";#N/A,#N/A,TRUE,"DIRECCION";#N/A,#N/A,TRUE,"RESUMEN"}</definedName>
    <definedName name="_AAS1" localSheetId="6">{#N/A,#N/A,TRUE,"INGENIERIA";#N/A,#N/A,TRUE,"COMPRAS";#N/A,#N/A,TRUE,"DIRECCION";#N/A,#N/A,TRUE,"RESUMEN"}</definedName>
    <definedName name="_AAS1" localSheetId="7">{#N/A,#N/A,TRUE,"INGENIERIA";#N/A,#N/A,TRUE,"COMPRAS";#N/A,#N/A,TRUE,"DIRECCION";#N/A,#N/A,TRUE,"RESUMEN"}</definedName>
    <definedName name="_AAS1">{#N/A,#N/A,TRUE,"INGENIERIA";#N/A,#N/A,TRUE,"COMPRAS";#N/A,#N/A,TRUE,"DIRECCION";#N/A,#N/A,TRUE,"RESUMEN"}</definedName>
    <definedName name="_ABC1" localSheetId="5">{#N/A,#N/A,TRUE,"1842CWN0"}</definedName>
    <definedName name="_ABC1" localSheetId="3">{#N/A,#N/A,TRUE,"1842CWN0"}</definedName>
    <definedName name="_ABC1" localSheetId="2">{#N/A,#N/A,TRUE,"1842CWN0"}</definedName>
    <definedName name="_ABC1" localSheetId="6">{#N/A,#N/A,TRUE,"1842CWN0"}</definedName>
    <definedName name="_ABC1" localSheetId="7">{#N/A,#N/A,TRUE,"1842CWN0"}</definedName>
    <definedName name="_ABC1">{#N/A,#N/A,TRUE,"1842CWN0"}</definedName>
    <definedName name="_abc2" localSheetId="5">{#N/A,#N/A,TRUE,"1842CWN0"}</definedName>
    <definedName name="_abc2" localSheetId="3">{#N/A,#N/A,TRUE,"1842CWN0"}</definedName>
    <definedName name="_abc2" localSheetId="2">{#N/A,#N/A,TRUE,"1842CWN0"}</definedName>
    <definedName name="_abc2" localSheetId="6">{#N/A,#N/A,TRUE,"1842CWN0"}</definedName>
    <definedName name="_abc2" localSheetId="7">{#N/A,#N/A,TRUE,"1842CWN0"}</definedName>
    <definedName name="_abc2">{#N/A,#N/A,TRUE,"1842CWN0"}</definedName>
    <definedName name="_ADH12" localSheetId="3">[19]BASE!#REF!</definedName>
    <definedName name="_ADH12">[20]BASE!$D$344</definedName>
    <definedName name="_ADM12" localSheetId="3">[19]BASE!#REF!</definedName>
    <definedName name="_ADM12">[20]BASE!$D$345</definedName>
    <definedName name="_ADM2" localSheetId="3">[19]BASE!#REF!</definedName>
    <definedName name="_ADM2" localSheetId="2">#REF!</definedName>
    <definedName name="_ADM2" localSheetId="6">#REF!</definedName>
    <definedName name="_ADM2" localSheetId="7">#REF!</definedName>
    <definedName name="_ADM2">#REF!</definedName>
    <definedName name="_ADM3" localSheetId="3">[19]BASE!#REF!</definedName>
    <definedName name="_ADM3" localSheetId="2">#REF!</definedName>
    <definedName name="_ADM3" localSheetId="6">#REF!</definedName>
    <definedName name="_ADM3" localSheetId="7">#REF!</definedName>
    <definedName name="_ADM3">#REF!</definedName>
    <definedName name="_ADM4" localSheetId="3">[19]BASE!#REF!</definedName>
    <definedName name="_ADM4" localSheetId="2">#REF!</definedName>
    <definedName name="_ADM4" localSheetId="6">#REF!</definedName>
    <definedName name="_ADM4" localSheetId="7">#REF!</definedName>
    <definedName name="_ADM4">#REF!</definedName>
    <definedName name="_ADP1" localSheetId="3">#REF!</definedName>
    <definedName name="_ADP1" localSheetId="2">#REF!</definedName>
    <definedName name="_ADP1" localSheetId="6">#REF!</definedName>
    <definedName name="_ADP1" localSheetId="7">#REF!</definedName>
    <definedName name="_ADP1">#REF!</definedName>
    <definedName name="_AFC1">[13]INV!$A$25:$D$28</definedName>
    <definedName name="_AFC3">[13]INV!$F$25:$I$28</definedName>
    <definedName name="_AFC5">[13]INV!$K$25:$N$28</definedName>
    <definedName name="_AIU1">#REF!</definedName>
    <definedName name="_AIU2">[21]BASE!$C$5</definedName>
    <definedName name="_AtRisk_SimSetting_AutomaticallyGenerateReports">FALSE</definedName>
    <definedName name="_AtRisk_SimSetting_AutomaticResultsDisplayMode">0</definedName>
    <definedName name="_AtRisk_SimSetting_ConvergenceConfidenceLevel">0.95</definedName>
    <definedName name="_AtRisk_SimSetting_ConvergencePercentileToTest">0.9</definedName>
    <definedName name="_AtRisk_SimSetting_ConvergencePerformMeanTest">TRUE</definedName>
    <definedName name="_AtRisk_SimSetting_ConvergencePerformPercentileTest">FALSE</definedName>
    <definedName name="_AtRisk_SimSetting_ConvergencePerformStdDeviationTest">FALSE</definedName>
    <definedName name="_AtRisk_SimSetting_ConvergenceTestAllOutputs">TRUE</definedName>
    <definedName name="_AtRisk_SimSetting_ConvergenceTestingPeriod">100</definedName>
    <definedName name="_AtRisk_SimSetting_ConvergenceTolerance">0.03</definedName>
    <definedName name="_AtRisk_SimSetting_LiveUpdate">TRUE</definedName>
    <definedName name="_AtRisk_SimSetting_LiveUpdatePeriod">-1</definedName>
    <definedName name="_AtRisk_SimSetting_RandomNumberGenerator">0</definedName>
    <definedName name="_AtRisk_SimSetting_ReportsList">17</definedName>
    <definedName name="_AtRisk_SimSetting_SimNameCount">0</definedName>
    <definedName name="_AtRisk_SimSetting_SmartSensitivityAnalysisEnabled">TRUE</definedName>
    <definedName name="_AtRisk_SimSetting_StatisticFunctionUpdating">1</definedName>
    <definedName name="_AtRisk_SimSetting_StdRecalcBehavior">0</definedName>
    <definedName name="_AtRisk_SimSetting_StdRecalcWithoutRiskStatic">0</definedName>
    <definedName name="_AtRisk_SimSetting_StdRecalcWithoutRiskStaticPercentile">0.5</definedName>
    <definedName name="_B136044">#REF!</definedName>
    <definedName name="_B150019">#REF!</definedName>
    <definedName name="_B195381">#REF!</definedName>
    <definedName name="_b2" localSheetId="5">{"TAB1",#N/A,TRUE,"GENERAL";"TAB2",#N/A,TRUE,"GENERAL";"TAB3",#N/A,TRUE,"GENERAL";"TAB4",#N/A,TRUE,"GENERAL";"TAB5",#N/A,TRUE,"GENERAL"}</definedName>
    <definedName name="_b2" localSheetId="3">{"TAB1",#N/A,TRUE,"GENERAL";"TAB2",#N/A,TRUE,"GENERAL";"TAB3",#N/A,TRUE,"GENERAL";"TAB4",#N/A,TRUE,"GENERAL";"TAB5",#N/A,TRUE,"GENERAL"}</definedName>
    <definedName name="_b2" localSheetId="2">{"TAB1",#N/A,TRUE,"GENERAL";"TAB2",#N/A,TRUE,"GENERAL";"TAB3",#N/A,TRUE,"GENERAL";"TAB4",#N/A,TRUE,"GENERAL";"TAB5",#N/A,TRUE,"GENERAL"}</definedName>
    <definedName name="_b2" localSheetId="6">{"TAB1",#N/A,TRUE,"GENERAL";"TAB2",#N/A,TRUE,"GENERAL";"TAB3",#N/A,TRUE,"GENERAL";"TAB4",#N/A,TRUE,"GENERAL";"TAB5",#N/A,TRUE,"GENERAL"}</definedName>
    <definedName name="_b2" localSheetId="7">{"TAB1",#N/A,TRUE,"GENERAL";"TAB2",#N/A,TRUE,"GENERAL";"TAB3",#N/A,TRUE,"GENERAL";"TAB4",#N/A,TRUE,"GENERAL";"TAB5",#N/A,TRUE,"GENERAL"}</definedName>
    <definedName name="_b2">{"TAB1",#N/A,TRUE,"GENERAL";"TAB2",#N/A,TRUE,"GENERAL";"TAB3",#N/A,TRUE,"GENERAL";"TAB4",#N/A,TRUE,"GENERAL";"TAB5",#N/A,TRUE,"GENERAL"}</definedName>
    <definedName name="_b3" localSheetId="5">{"TAB1",#N/A,TRUE,"GENERAL";"TAB2",#N/A,TRUE,"GENERAL";"TAB3",#N/A,TRUE,"GENERAL";"TAB4",#N/A,TRUE,"GENERAL";"TAB5",#N/A,TRUE,"GENERAL"}</definedName>
    <definedName name="_b3" localSheetId="3">{"TAB1",#N/A,TRUE,"GENERAL";"TAB2",#N/A,TRUE,"GENERAL";"TAB3",#N/A,TRUE,"GENERAL";"TAB4",#N/A,TRUE,"GENERAL";"TAB5",#N/A,TRUE,"GENERAL"}</definedName>
    <definedName name="_b3" localSheetId="2">{"TAB1",#N/A,TRUE,"GENERAL";"TAB2",#N/A,TRUE,"GENERAL";"TAB3",#N/A,TRUE,"GENERAL";"TAB4",#N/A,TRUE,"GENERAL";"TAB5",#N/A,TRUE,"GENERAL"}</definedName>
    <definedName name="_b3" localSheetId="6">{"TAB1",#N/A,TRUE,"GENERAL";"TAB2",#N/A,TRUE,"GENERAL";"TAB3",#N/A,TRUE,"GENERAL";"TAB4",#N/A,TRUE,"GENERAL";"TAB5",#N/A,TRUE,"GENERAL"}</definedName>
    <definedName name="_b3" localSheetId="7">{"TAB1",#N/A,TRUE,"GENERAL";"TAB2",#N/A,TRUE,"GENERAL";"TAB3",#N/A,TRUE,"GENERAL";"TAB4",#N/A,TRUE,"GENERAL";"TAB5",#N/A,TRUE,"GENERAL"}</definedName>
    <definedName name="_b3">{"TAB1",#N/A,TRUE,"GENERAL";"TAB2",#N/A,TRUE,"GENERAL";"TAB3",#N/A,TRUE,"GENERAL";"TAB4",#N/A,TRUE,"GENERAL";"TAB5",#N/A,TRUE,"GENERAL"}</definedName>
    <definedName name="_b4" localSheetId="5">{"TAB1",#N/A,TRUE,"GENERAL";"TAB2",#N/A,TRUE,"GENERAL";"TAB3",#N/A,TRUE,"GENERAL";"TAB4",#N/A,TRUE,"GENERAL";"TAB5",#N/A,TRUE,"GENERAL"}</definedName>
    <definedName name="_b4" localSheetId="3">{"TAB1",#N/A,TRUE,"GENERAL";"TAB2",#N/A,TRUE,"GENERAL";"TAB3",#N/A,TRUE,"GENERAL";"TAB4",#N/A,TRUE,"GENERAL";"TAB5",#N/A,TRUE,"GENERAL"}</definedName>
    <definedName name="_b4" localSheetId="2">{"TAB1",#N/A,TRUE,"GENERAL";"TAB2",#N/A,TRUE,"GENERAL";"TAB3",#N/A,TRUE,"GENERAL";"TAB4",#N/A,TRUE,"GENERAL";"TAB5",#N/A,TRUE,"GENERAL"}</definedName>
    <definedName name="_b4" localSheetId="6">{"TAB1",#N/A,TRUE,"GENERAL";"TAB2",#N/A,TRUE,"GENERAL";"TAB3",#N/A,TRUE,"GENERAL";"TAB4",#N/A,TRUE,"GENERAL";"TAB5",#N/A,TRUE,"GENERAL"}</definedName>
    <definedName name="_b4" localSheetId="7">{"TAB1",#N/A,TRUE,"GENERAL";"TAB2",#N/A,TRUE,"GENERAL";"TAB3",#N/A,TRUE,"GENERAL";"TAB4",#N/A,TRUE,"GENERAL";"TAB5",#N/A,TRUE,"GENERAL"}</definedName>
    <definedName name="_b4">{"TAB1",#N/A,TRUE,"GENERAL";"TAB2",#N/A,TRUE,"GENERAL";"TAB3",#N/A,TRUE,"GENERAL";"TAB4",#N/A,TRUE,"GENERAL";"TAB5",#N/A,TRUE,"GENERAL"}</definedName>
    <definedName name="_b5" localSheetId="5">{"TAB1",#N/A,TRUE,"GENERAL";"TAB2",#N/A,TRUE,"GENERAL";"TAB3",#N/A,TRUE,"GENERAL";"TAB4",#N/A,TRUE,"GENERAL";"TAB5",#N/A,TRUE,"GENERAL"}</definedName>
    <definedName name="_b5" localSheetId="3">{"TAB1",#N/A,TRUE,"GENERAL";"TAB2",#N/A,TRUE,"GENERAL";"TAB3",#N/A,TRUE,"GENERAL";"TAB4",#N/A,TRUE,"GENERAL";"TAB5",#N/A,TRUE,"GENERAL"}</definedName>
    <definedName name="_b5" localSheetId="2">{"TAB1",#N/A,TRUE,"GENERAL";"TAB2",#N/A,TRUE,"GENERAL";"TAB3",#N/A,TRUE,"GENERAL";"TAB4",#N/A,TRUE,"GENERAL";"TAB5",#N/A,TRUE,"GENERAL"}</definedName>
    <definedName name="_b5" localSheetId="6">{"TAB1",#N/A,TRUE,"GENERAL";"TAB2",#N/A,TRUE,"GENERAL";"TAB3",#N/A,TRUE,"GENERAL";"TAB4",#N/A,TRUE,"GENERAL";"TAB5",#N/A,TRUE,"GENERAL"}</definedName>
    <definedName name="_b5" localSheetId="7">{"TAB1",#N/A,TRUE,"GENERAL";"TAB2",#N/A,TRUE,"GENERAL";"TAB3",#N/A,TRUE,"GENERAL";"TAB4",#N/A,TRUE,"GENERAL";"TAB5",#N/A,TRUE,"GENERAL"}</definedName>
    <definedName name="_b5">{"TAB1",#N/A,TRUE,"GENERAL";"TAB2",#N/A,TRUE,"GENERAL";"TAB3",#N/A,TRUE,"GENERAL";"TAB4",#N/A,TRUE,"GENERAL";"TAB5",#N/A,TRUE,"GENERAL"}</definedName>
    <definedName name="_b6" localSheetId="5">{"TAB1",#N/A,TRUE,"GENERAL";"TAB2",#N/A,TRUE,"GENERAL";"TAB3",#N/A,TRUE,"GENERAL";"TAB4",#N/A,TRUE,"GENERAL";"TAB5",#N/A,TRUE,"GENERAL"}</definedName>
    <definedName name="_b6" localSheetId="3">{"TAB1",#N/A,TRUE,"GENERAL";"TAB2",#N/A,TRUE,"GENERAL";"TAB3",#N/A,TRUE,"GENERAL";"TAB4",#N/A,TRUE,"GENERAL";"TAB5",#N/A,TRUE,"GENERAL"}</definedName>
    <definedName name="_b6" localSheetId="2">{"TAB1",#N/A,TRUE,"GENERAL";"TAB2",#N/A,TRUE,"GENERAL";"TAB3",#N/A,TRUE,"GENERAL";"TAB4",#N/A,TRUE,"GENERAL";"TAB5",#N/A,TRUE,"GENERAL"}</definedName>
    <definedName name="_b6" localSheetId="6">{"TAB1",#N/A,TRUE,"GENERAL";"TAB2",#N/A,TRUE,"GENERAL";"TAB3",#N/A,TRUE,"GENERAL";"TAB4",#N/A,TRUE,"GENERAL";"TAB5",#N/A,TRUE,"GENERAL"}</definedName>
    <definedName name="_b6" localSheetId="7">{"TAB1",#N/A,TRUE,"GENERAL";"TAB2",#N/A,TRUE,"GENERAL";"TAB3",#N/A,TRUE,"GENERAL";"TAB4",#N/A,TRUE,"GENERAL";"TAB5",#N/A,TRUE,"GENERAL"}</definedName>
    <definedName name="_b6">{"TAB1",#N/A,TRUE,"GENERAL";"TAB2",#N/A,TRUE,"GENERAL";"TAB3",#N/A,TRUE,"GENERAL";"TAB4",#N/A,TRUE,"GENERAL";"TAB5",#N/A,TRUE,"GENERAL"}</definedName>
    <definedName name="_b7" localSheetId="5">{"via1",#N/A,TRUE,"general";"via2",#N/A,TRUE,"general";"via3",#N/A,TRUE,"general"}</definedName>
    <definedName name="_b7" localSheetId="3">{"via1",#N/A,TRUE,"general";"via2",#N/A,TRUE,"general";"via3",#N/A,TRUE,"general"}</definedName>
    <definedName name="_b7" localSheetId="2">{"via1",#N/A,TRUE,"general";"via2",#N/A,TRUE,"general";"via3",#N/A,TRUE,"general"}</definedName>
    <definedName name="_b7" localSheetId="6">{"via1",#N/A,TRUE,"general";"via2",#N/A,TRUE,"general";"via3",#N/A,TRUE,"general"}</definedName>
    <definedName name="_b7" localSheetId="7">{"via1",#N/A,TRUE,"general";"via2",#N/A,TRUE,"general";"via3",#N/A,TRUE,"general"}</definedName>
    <definedName name="_b7">{"via1",#N/A,TRUE,"general";"via2",#N/A,TRUE,"general";"via3",#N/A,TRUE,"general"}</definedName>
    <definedName name="_b8" localSheetId="5">{"via1",#N/A,TRUE,"general";"via2",#N/A,TRUE,"general";"via3",#N/A,TRUE,"general"}</definedName>
    <definedName name="_b8" localSheetId="3">{"via1",#N/A,TRUE,"general";"via2",#N/A,TRUE,"general";"via3",#N/A,TRUE,"general"}</definedName>
    <definedName name="_b8" localSheetId="2">{"via1",#N/A,TRUE,"general";"via2",#N/A,TRUE,"general";"via3",#N/A,TRUE,"general"}</definedName>
    <definedName name="_b8" localSheetId="6">{"via1",#N/A,TRUE,"general";"via2",#N/A,TRUE,"general";"via3",#N/A,TRUE,"general"}</definedName>
    <definedName name="_b8" localSheetId="7">{"via1",#N/A,TRUE,"general";"via2",#N/A,TRUE,"general";"via3",#N/A,TRUE,"general"}</definedName>
    <definedName name="_b8">{"via1",#N/A,TRUE,"general";"via2",#N/A,TRUE,"general";"via3",#N/A,TRUE,"general"}</definedName>
    <definedName name="_BAZ10">#REF!</definedName>
    <definedName name="_bb9" localSheetId="5">{"TAB1",#N/A,TRUE,"GENERAL";"TAB2",#N/A,TRUE,"GENERAL";"TAB3",#N/A,TRUE,"GENERAL";"TAB4",#N/A,TRUE,"GENERAL";"TAB5",#N/A,TRUE,"GENERAL"}</definedName>
    <definedName name="_bb9" localSheetId="3">{"TAB1",#N/A,TRUE,"GENERAL";"TAB2",#N/A,TRUE,"GENERAL";"TAB3",#N/A,TRUE,"GENERAL";"TAB4",#N/A,TRUE,"GENERAL";"TAB5",#N/A,TRUE,"GENERAL"}</definedName>
    <definedName name="_bb9" localSheetId="2">{"TAB1",#N/A,TRUE,"GENERAL";"TAB2",#N/A,TRUE,"GENERAL";"TAB3",#N/A,TRUE,"GENERAL";"TAB4",#N/A,TRUE,"GENERAL";"TAB5",#N/A,TRUE,"GENERAL"}</definedName>
    <definedName name="_bb9" localSheetId="6">{"TAB1",#N/A,TRUE,"GENERAL";"TAB2",#N/A,TRUE,"GENERAL";"TAB3",#N/A,TRUE,"GENERAL";"TAB4",#N/A,TRUE,"GENERAL";"TAB5",#N/A,TRUE,"GENERAL"}</definedName>
    <definedName name="_bb9" localSheetId="7">{"TAB1",#N/A,TRUE,"GENERAL";"TAB2",#N/A,TRUE,"GENERAL";"TAB3",#N/A,TRUE,"GENERAL";"TAB4",#N/A,TRUE,"GENERAL";"TAB5",#N/A,TRUE,"GENERAL"}</definedName>
    <definedName name="_bb9">{"TAB1",#N/A,TRUE,"GENERAL";"TAB2",#N/A,TRUE,"GENERAL";"TAB3",#N/A,TRUE,"GENERAL";"TAB4",#N/A,TRUE,"GENERAL";"TAB5",#N/A,TRUE,"GENERAL"}</definedName>
    <definedName name="_bgb5" localSheetId="5">{"TAB1",#N/A,TRUE,"GENERAL";"TAB2",#N/A,TRUE,"GENERAL";"TAB3",#N/A,TRUE,"GENERAL";"TAB4",#N/A,TRUE,"GENERAL";"TAB5",#N/A,TRUE,"GENERAL"}</definedName>
    <definedName name="_bgb5" localSheetId="3">{"TAB1",#N/A,TRUE,"GENERAL";"TAB2",#N/A,TRUE,"GENERAL";"TAB3",#N/A,TRUE,"GENERAL";"TAB4",#N/A,TRUE,"GENERAL";"TAB5",#N/A,TRUE,"GENERAL"}</definedName>
    <definedName name="_bgb5" localSheetId="2">{"TAB1",#N/A,TRUE,"GENERAL";"TAB2",#N/A,TRUE,"GENERAL";"TAB3",#N/A,TRUE,"GENERAL";"TAB4",#N/A,TRUE,"GENERAL";"TAB5",#N/A,TRUE,"GENERAL"}</definedName>
    <definedName name="_bgb5" localSheetId="6">{"TAB1",#N/A,TRUE,"GENERAL";"TAB2",#N/A,TRUE,"GENERAL";"TAB3",#N/A,TRUE,"GENERAL";"TAB4",#N/A,TRUE,"GENERAL";"TAB5",#N/A,TRUE,"GENERAL"}</definedName>
    <definedName name="_bgb5" localSheetId="7">{"TAB1",#N/A,TRUE,"GENERAL";"TAB2",#N/A,TRUE,"GENERAL";"TAB3",#N/A,TRUE,"GENERAL";"TAB4",#N/A,TRUE,"GENERAL";"TAB5",#N/A,TRUE,"GENERAL"}</definedName>
    <definedName name="_bgb5">{"TAB1",#N/A,TRUE,"GENERAL";"TAB2",#N/A,TRUE,"GENERAL";"TAB3",#N/A,TRUE,"GENERAL";"TAB4",#N/A,TRUE,"GENERAL";"TAB5",#N/A,TRUE,"GENERAL"}</definedName>
    <definedName name="_BGC1">[13]INV!$A$5:$D$8</definedName>
    <definedName name="_BGC3">[13]INV!$F$5:$I$8</definedName>
    <definedName name="_BGC5">[13]INV!$K$5:$N$8</definedName>
    <definedName name="_BLO20" localSheetId="3">[19]BASE!#REF!</definedName>
    <definedName name="_BLO20" localSheetId="2">#REF!</definedName>
    <definedName name="_BLO20" localSheetId="6">#REF!</definedName>
    <definedName name="_BLO20" localSheetId="7">#REF!</definedName>
    <definedName name="_BLO20">#REF!</definedName>
    <definedName name="_C2254JH">[11]BASE!$D$298</definedName>
    <definedName name="_C2256JH">#REF!</definedName>
    <definedName name="_C452JH">[11]BASE!$D$294</definedName>
    <definedName name="_C903L">[11]BASE!$D$376</definedName>
    <definedName name="_C908J">#REF!</definedName>
    <definedName name="_CAC1">[13]INV!$A$19:$D$22</definedName>
    <definedName name="_CAC3">[13]INV!$F$19:$I$22</definedName>
    <definedName name="_CAC5">[13]INV!$K$19:$N$22</definedName>
    <definedName name="_CAN28" localSheetId="3">[19]BASE!$E$68</definedName>
    <definedName name="_CAN28">[18]BASE!$D$479</definedName>
    <definedName name="_Cod1">#REF!</definedName>
    <definedName name="_CUA44" localSheetId="3">[19]BASE!#REF!</definedName>
    <definedName name="_CUA44" localSheetId="2">#REF!</definedName>
    <definedName name="_CUA44" localSheetId="6">#REF!</definedName>
    <definedName name="_CUA44" localSheetId="7">#REF!</definedName>
    <definedName name="_CUA44">#REF!</definedName>
    <definedName name="_D119353" localSheetId="3">#REF!</definedName>
    <definedName name="_D119353" localSheetId="2">#REF!</definedName>
    <definedName name="_D119353" localSheetId="6">#REF!</definedName>
    <definedName name="_D119353" localSheetId="7">#REF!</definedName>
    <definedName name="_D119353">#REF!</definedName>
    <definedName name="_D151661" localSheetId="3">#REF!</definedName>
    <definedName name="_D151661" localSheetId="2">#REF!</definedName>
    <definedName name="_D151661" localSheetId="6">#REF!</definedName>
    <definedName name="_D151661" localSheetId="7">#REF!</definedName>
    <definedName name="_D151661">#REF!</definedName>
    <definedName name="_dasd" localSheetId="3">'[22]46W9'!#REF!</definedName>
    <definedName name="_dasd" localSheetId="2">'[22]46W9'!#REF!</definedName>
    <definedName name="_dasd" localSheetId="6">'[22]46W9'!#REF!</definedName>
    <definedName name="_dasd" localSheetId="7">'[22]46W9'!#REF!</definedName>
    <definedName name="_dasd">'[22]46W9'!#REF!</definedName>
    <definedName name="_Dist_Bin" localSheetId="3">[23]MPC3I4!$A$2040:$DD$3161</definedName>
    <definedName name="_Dist_Bin" localSheetId="7">[23]MPC3I4!$A$2040:$DD$3161</definedName>
    <definedName name="_Dist_Bin">[24]MPC3I4!$A$2040:$DD$3161</definedName>
    <definedName name="_Dist_Values" localSheetId="3">[23]MPC3I4!$2552:$3906</definedName>
    <definedName name="_Dist_Values" localSheetId="7">[23]MPC3I4!$2552:$3906</definedName>
    <definedName name="_Dist_Values">[24]MPC3I4!$2552:$3906</definedName>
    <definedName name="_EEF110" localSheetId="3">[19]BASE!#REF!</definedName>
    <definedName name="_EEF110" localSheetId="2">#REF!</definedName>
    <definedName name="_EEF110" localSheetId="6">#REF!</definedName>
    <definedName name="_EEF110" localSheetId="7">#REF!</definedName>
    <definedName name="_EEF110">#REF!</definedName>
    <definedName name="_EST1" localSheetId="3">#REF!</definedName>
    <definedName name="_EST1" localSheetId="2">#REF!</definedName>
    <definedName name="_EST1" localSheetId="6">#REF!</definedName>
    <definedName name="_EST1" localSheetId="7">#REF!</definedName>
    <definedName name="_EST1">#REF!</definedName>
    <definedName name="_EST10" localSheetId="3">#REF!</definedName>
    <definedName name="_EST10" localSheetId="2">#REF!</definedName>
    <definedName name="_EST10" localSheetId="6">#REF!</definedName>
    <definedName name="_EST10" localSheetId="7">#REF!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F315" localSheetId="3">[19]BASE!#REF!</definedName>
    <definedName name="_ETF315" localSheetId="2">#REF!</definedName>
    <definedName name="_ETF315" localSheetId="6">#REF!</definedName>
    <definedName name="_ETF315" localSheetId="7">#REF!</definedName>
    <definedName name="_ETF315">#REF!</definedName>
    <definedName name="_EXC1" localSheetId="3">#REF!</definedName>
    <definedName name="_EXC1" localSheetId="2">#REF!</definedName>
    <definedName name="_EXC1" localSheetId="6">#REF!</definedName>
    <definedName name="_EXC1" localSheetId="7">#REF!</definedName>
    <definedName name="_EXC1">#REF!</definedName>
    <definedName name="_EXC10" localSheetId="3">#REF!</definedName>
    <definedName name="_EXC10" localSheetId="2">#REF!</definedName>
    <definedName name="_EXC10" localSheetId="6">#REF!</definedName>
    <definedName name="_EXC10" localSheetId="7">#REF!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206218">#REF!</definedName>
    <definedName name="_f211166">#REF!</definedName>
    <definedName name="_Fill" localSheetId="3">#REF!</definedName>
    <definedName name="_Fill" localSheetId="6">#REF!</definedName>
    <definedName name="_Fill" localSheetId="7">#REF!</definedName>
    <definedName name="_Fill">#REF!</definedName>
    <definedName name="_xlnm._FilterDatabase" hidden="1">[25]Presupuesto_Via_distribuidora!$A$9:$H$344</definedName>
    <definedName name="_FYB02" localSheetId="3">[19]BASE!#REF!</definedName>
    <definedName name="_FYB02" localSheetId="2">#REF!</definedName>
    <definedName name="_FYB02" localSheetId="6">#REF!</definedName>
    <definedName name="_FYB02" localSheetId="7">#REF!</definedName>
    <definedName name="_FYB02">#REF!</definedName>
    <definedName name="_FYB03" localSheetId="3">[19]BASE!#REF!</definedName>
    <definedName name="_FYB03" localSheetId="2">#REF!</definedName>
    <definedName name="_FYB03" localSheetId="6">#REF!</definedName>
    <definedName name="_FYB03" localSheetId="7">#REF!</definedName>
    <definedName name="_FYB03">#REF!</definedName>
    <definedName name="_FYB04" localSheetId="3">#REF!</definedName>
    <definedName name="_FYB04" localSheetId="2">#REF!</definedName>
    <definedName name="_FYB04" localSheetId="6">#REF!</definedName>
    <definedName name="_FYB04" localSheetId="7">#REF!</definedName>
    <definedName name="_FYB04">#REF!</definedName>
    <definedName name="_FYB08" localSheetId="3">#REF!</definedName>
    <definedName name="_FYB08" localSheetId="2">#REF!</definedName>
    <definedName name="_FYB08" localSheetId="6">#REF!</definedName>
    <definedName name="_FYB08" localSheetId="7">#REF!</definedName>
    <definedName name="_FYB08">#REF!</definedName>
    <definedName name="_FYB10" localSheetId="3">[19]BASE!#REF!</definedName>
    <definedName name="_FYB10" localSheetId="2">#REF!</definedName>
    <definedName name="_FYB10" localSheetId="6">#REF!</definedName>
    <definedName name="_FYB10" localSheetId="7">#REF!</definedName>
    <definedName name="_FYB10">#REF!</definedName>
    <definedName name="_g2" localSheetId="5">{"TAB1",#N/A,TRUE,"GENERAL";"TAB2",#N/A,TRUE,"GENERAL";"TAB3",#N/A,TRUE,"GENERAL";"TAB4",#N/A,TRUE,"GENERAL";"TAB5",#N/A,TRUE,"GENERAL"}</definedName>
    <definedName name="_g2" localSheetId="3">{"TAB1",#N/A,TRUE,"GENERAL";"TAB2",#N/A,TRUE,"GENERAL";"TAB3",#N/A,TRUE,"GENERAL";"TAB4",#N/A,TRUE,"GENERAL";"TAB5",#N/A,TRUE,"GENERAL"}</definedName>
    <definedName name="_g2" localSheetId="2">{"TAB1",#N/A,TRUE,"GENERAL";"TAB2",#N/A,TRUE,"GENERAL";"TAB3",#N/A,TRUE,"GENERAL";"TAB4",#N/A,TRUE,"GENERAL";"TAB5",#N/A,TRUE,"GENERAL"}</definedName>
    <definedName name="_g2" localSheetId="6">{"TAB1",#N/A,TRUE,"GENERAL";"TAB2",#N/A,TRUE,"GENERAL";"TAB3",#N/A,TRUE,"GENERAL";"TAB4",#N/A,TRUE,"GENERAL";"TAB5",#N/A,TRUE,"GENERAL"}</definedName>
    <definedName name="_g2" localSheetId="7">{"TAB1",#N/A,TRUE,"GENERAL";"TAB2",#N/A,TRUE,"GENERAL";"TAB3",#N/A,TRUE,"GENERAL";"TAB4",#N/A,TRUE,"GENERAL";"TAB5",#N/A,TRUE,"GENERAL"}</definedName>
    <definedName name="_g2">{"TAB1",#N/A,TRUE,"GENERAL";"TAB2",#N/A,TRUE,"GENERAL";"TAB3",#N/A,TRUE,"GENERAL";"TAB4",#N/A,TRUE,"GENERAL";"TAB5",#N/A,TRUE,"GENERAL"}</definedName>
    <definedName name="_g3" localSheetId="5">{"via1",#N/A,TRUE,"general";"via2",#N/A,TRUE,"general";"via3",#N/A,TRUE,"general"}</definedName>
    <definedName name="_g3" localSheetId="3">{"via1",#N/A,TRUE,"general";"via2",#N/A,TRUE,"general";"via3",#N/A,TRUE,"general"}</definedName>
    <definedName name="_g3" localSheetId="2">{"via1",#N/A,TRUE,"general";"via2",#N/A,TRUE,"general";"via3",#N/A,TRUE,"general"}</definedName>
    <definedName name="_g3" localSheetId="6">{"via1",#N/A,TRUE,"general";"via2",#N/A,TRUE,"general";"via3",#N/A,TRUE,"general"}</definedName>
    <definedName name="_g3" localSheetId="7">{"via1",#N/A,TRUE,"general";"via2",#N/A,TRUE,"general";"via3",#N/A,TRUE,"general"}</definedName>
    <definedName name="_g3">{"via1",#N/A,TRUE,"general";"via2",#N/A,TRUE,"general";"via3",#N/A,TRUE,"general"}</definedName>
    <definedName name="_g4" localSheetId="5">{"via1",#N/A,TRUE,"general";"via2",#N/A,TRUE,"general";"via3",#N/A,TRUE,"general"}</definedName>
    <definedName name="_g4" localSheetId="3">{"via1",#N/A,TRUE,"general";"via2",#N/A,TRUE,"general";"via3",#N/A,TRUE,"general"}</definedName>
    <definedName name="_g4" localSheetId="2">{"via1",#N/A,TRUE,"general";"via2",#N/A,TRUE,"general";"via3",#N/A,TRUE,"general"}</definedName>
    <definedName name="_g4" localSheetId="6">{"via1",#N/A,TRUE,"general";"via2",#N/A,TRUE,"general";"via3",#N/A,TRUE,"general"}</definedName>
    <definedName name="_g4" localSheetId="7">{"via1",#N/A,TRUE,"general";"via2",#N/A,TRUE,"general";"via3",#N/A,TRUE,"general"}</definedName>
    <definedName name="_g4">{"via1",#N/A,TRUE,"general";"via2",#N/A,TRUE,"general";"via3",#N/A,TRUE,"general"}</definedName>
    <definedName name="_g5" localSheetId="5">{"via1",#N/A,TRUE,"general";"via2",#N/A,TRUE,"general";"via3",#N/A,TRUE,"general"}</definedName>
    <definedName name="_g5" localSheetId="3">{"via1",#N/A,TRUE,"general";"via2",#N/A,TRUE,"general";"via3",#N/A,TRUE,"general"}</definedName>
    <definedName name="_g5" localSheetId="2">{"via1",#N/A,TRUE,"general";"via2",#N/A,TRUE,"general";"via3",#N/A,TRUE,"general"}</definedName>
    <definedName name="_g5" localSheetId="6">{"via1",#N/A,TRUE,"general";"via2",#N/A,TRUE,"general";"via3",#N/A,TRUE,"general"}</definedName>
    <definedName name="_g5" localSheetId="7">{"via1",#N/A,TRUE,"general";"via2",#N/A,TRUE,"general";"via3",#N/A,TRUE,"general"}</definedName>
    <definedName name="_g5">{"via1",#N/A,TRUE,"general";"via2",#N/A,TRUE,"general";"via3",#N/A,TRUE,"general"}</definedName>
    <definedName name="_g6" localSheetId="5">{"via1",#N/A,TRUE,"general";"via2",#N/A,TRUE,"general";"via3",#N/A,TRUE,"general"}</definedName>
    <definedName name="_g6" localSheetId="3">{"via1",#N/A,TRUE,"general";"via2",#N/A,TRUE,"general";"via3",#N/A,TRUE,"general"}</definedName>
    <definedName name="_g6" localSheetId="2">{"via1",#N/A,TRUE,"general";"via2",#N/A,TRUE,"general";"via3",#N/A,TRUE,"general"}</definedName>
    <definedName name="_g6" localSheetId="6">{"via1",#N/A,TRUE,"general";"via2",#N/A,TRUE,"general";"via3",#N/A,TRUE,"general"}</definedName>
    <definedName name="_g6" localSheetId="7">{"via1",#N/A,TRUE,"general";"via2",#N/A,TRUE,"general";"via3",#N/A,TRUE,"general"}</definedName>
    <definedName name="_g6">{"via1",#N/A,TRUE,"general";"via2",#N/A,TRUE,"general";"via3",#N/A,TRUE,"general"}</definedName>
    <definedName name="_g7" localSheetId="5">{"TAB1",#N/A,TRUE,"GENERAL";"TAB2",#N/A,TRUE,"GENERAL";"TAB3",#N/A,TRUE,"GENERAL";"TAB4",#N/A,TRUE,"GENERAL";"TAB5",#N/A,TRUE,"GENERAL"}</definedName>
    <definedName name="_g7" localSheetId="3">{"TAB1",#N/A,TRUE,"GENERAL";"TAB2",#N/A,TRUE,"GENERAL";"TAB3",#N/A,TRUE,"GENERAL";"TAB4",#N/A,TRUE,"GENERAL";"TAB5",#N/A,TRUE,"GENERAL"}</definedName>
    <definedName name="_g7" localSheetId="2">{"TAB1",#N/A,TRUE,"GENERAL";"TAB2",#N/A,TRUE,"GENERAL";"TAB3",#N/A,TRUE,"GENERAL";"TAB4",#N/A,TRUE,"GENERAL";"TAB5",#N/A,TRUE,"GENERAL"}</definedName>
    <definedName name="_g7" localSheetId="6">{"TAB1",#N/A,TRUE,"GENERAL";"TAB2",#N/A,TRUE,"GENERAL";"TAB3",#N/A,TRUE,"GENERAL";"TAB4",#N/A,TRUE,"GENERAL";"TAB5",#N/A,TRUE,"GENERAL"}</definedName>
    <definedName name="_g7" localSheetId="7">{"TAB1",#N/A,TRUE,"GENERAL";"TAB2",#N/A,TRUE,"GENERAL";"TAB3",#N/A,TRUE,"GENERAL";"TAB4",#N/A,TRUE,"GENERAL";"TAB5",#N/A,TRUE,"GENERAL"}</definedName>
    <definedName name="_g7">{"TAB1",#N/A,TRUE,"GENERAL";"TAB2",#N/A,TRUE,"GENERAL";"TAB3",#N/A,TRUE,"GENERAL";"TAB4",#N/A,TRUE,"GENERAL";"TAB5",#N/A,TRUE,"GENERAL"}</definedName>
    <definedName name="_geo4000">[26]PrecRec!$D$40</definedName>
    <definedName name="_GR1" localSheetId="5">{"TAB1",#N/A,TRUE,"GENERAL";"TAB2",#N/A,TRUE,"GENERAL";"TAB3",#N/A,TRUE,"GENERAL";"TAB4",#N/A,TRUE,"GENERAL";"TAB5",#N/A,TRUE,"GENERAL"}</definedName>
    <definedName name="_GR1" localSheetId="3">{"TAB1",#N/A,TRUE,"GENERAL";"TAB2",#N/A,TRUE,"GENERAL";"TAB3",#N/A,TRUE,"GENERAL";"TAB4",#N/A,TRUE,"GENERAL";"TAB5",#N/A,TRUE,"GENERAL"}</definedName>
    <definedName name="_GR1" localSheetId="2">{"TAB1",#N/A,TRUE,"GENERAL";"TAB2",#N/A,TRUE,"GENERAL";"TAB3",#N/A,TRUE,"GENERAL";"TAB4",#N/A,TRUE,"GENERAL";"TAB5",#N/A,TRUE,"GENERAL"}</definedName>
    <definedName name="_GR1" localSheetId="6">{"TAB1",#N/A,TRUE,"GENERAL";"TAB2",#N/A,TRUE,"GENERAL";"TAB3",#N/A,TRUE,"GENERAL";"TAB4",#N/A,TRUE,"GENERAL";"TAB5",#N/A,TRUE,"GENERAL"}</definedName>
    <definedName name="_GR1" localSheetId="7">{"TAB1",#N/A,TRUE,"GENERAL";"TAB2",#N/A,TRUE,"GENERAL";"TAB3",#N/A,TRUE,"GENERAL";"TAB4",#N/A,TRUE,"GENERAL";"TAB5",#N/A,TRUE,"GENERAL"}</definedName>
    <definedName name="_GR1">{"TAB1",#N/A,TRUE,"GENERAL";"TAB2",#N/A,TRUE,"GENERAL";"TAB3",#N/A,TRUE,"GENERAL";"TAB4",#N/A,TRUE,"GENERAL";"TAB5",#N/A,TRUE,"GENERAL"}</definedName>
    <definedName name="_gtr4" localSheetId="5">{"via1",#N/A,TRUE,"general";"via2",#N/A,TRUE,"general";"via3",#N/A,TRUE,"general"}</definedName>
    <definedName name="_gtr4" localSheetId="3">{"via1",#N/A,TRUE,"general";"via2",#N/A,TRUE,"general";"via3",#N/A,TRUE,"general"}</definedName>
    <definedName name="_gtr4" localSheetId="2">{"via1",#N/A,TRUE,"general";"via2",#N/A,TRUE,"general";"via3",#N/A,TRUE,"general"}</definedName>
    <definedName name="_gtr4" localSheetId="6">{"via1",#N/A,TRUE,"general";"via2",#N/A,TRUE,"general";"via3",#N/A,TRUE,"general"}</definedName>
    <definedName name="_gtr4" localSheetId="7">{"via1",#N/A,TRUE,"general";"via2",#N/A,TRUE,"general";"via3",#N/A,TRUE,"general"}</definedName>
    <definedName name="_gtr4">{"via1",#N/A,TRUE,"general";"via2",#N/A,TRUE,"general";"via3",#N/A,TRUE,"general"}</definedName>
    <definedName name="_h2" localSheetId="5">{"via1",#N/A,TRUE,"general";"via2",#N/A,TRUE,"general";"via3",#N/A,TRUE,"general"}</definedName>
    <definedName name="_h2" localSheetId="3">{"via1",#N/A,TRUE,"general";"via2",#N/A,TRUE,"general";"via3",#N/A,TRUE,"general"}</definedName>
    <definedName name="_h2" localSheetId="2">{"via1",#N/A,TRUE,"general";"via2",#N/A,TRUE,"general";"via3",#N/A,TRUE,"general"}</definedName>
    <definedName name="_h2" localSheetId="6">{"via1",#N/A,TRUE,"general";"via2",#N/A,TRUE,"general";"via3",#N/A,TRUE,"general"}</definedName>
    <definedName name="_h2" localSheetId="7">{"via1",#N/A,TRUE,"general";"via2",#N/A,TRUE,"general";"via3",#N/A,TRUE,"general"}</definedName>
    <definedName name="_h2">{"via1",#N/A,TRUE,"general";"via2",#N/A,TRUE,"general";"via3",#N/A,TRUE,"general"}</definedName>
    <definedName name="_h3" localSheetId="5">{"via1",#N/A,TRUE,"general";"via2",#N/A,TRUE,"general";"via3",#N/A,TRUE,"general"}</definedName>
    <definedName name="_h3" localSheetId="3">{"via1",#N/A,TRUE,"general";"via2",#N/A,TRUE,"general";"via3",#N/A,TRUE,"general"}</definedName>
    <definedName name="_h3" localSheetId="2">{"via1",#N/A,TRUE,"general";"via2",#N/A,TRUE,"general";"via3",#N/A,TRUE,"general"}</definedName>
    <definedName name="_h3" localSheetId="6">{"via1",#N/A,TRUE,"general";"via2",#N/A,TRUE,"general";"via3",#N/A,TRUE,"general"}</definedName>
    <definedName name="_h3" localSheetId="7">{"via1",#N/A,TRUE,"general";"via2",#N/A,TRUE,"general";"via3",#N/A,TRUE,"general"}</definedName>
    <definedName name="_h3">{"via1",#N/A,TRUE,"general";"via2",#N/A,TRUE,"general";"via3",#N/A,TRUE,"general"}</definedName>
    <definedName name="_h4" localSheetId="5">{"TAB1",#N/A,TRUE,"GENERAL";"TAB2",#N/A,TRUE,"GENERAL";"TAB3",#N/A,TRUE,"GENERAL";"TAB4",#N/A,TRUE,"GENERAL";"TAB5",#N/A,TRUE,"GENERAL"}</definedName>
    <definedName name="_h4" localSheetId="3">{"TAB1",#N/A,TRUE,"GENERAL";"TAB2",#N/A,TRUE,"GENERAL";"TAB3",#N/A,TRUE,"GENERAL";"TAB4",#N/A,TRUE,"GENERAL";"TAB5",#N/A,TRUE,"GENERAL"}</definedName>
    <definedName name="_h4" localSheetId="2">{"TAB1",#N/A,TRUE,"GENERAL";"TAB2",#N/A,TRUE,"GENERAL";"TAB3",#N/A,TRUE,"GENERAL";"TAB4",#N/A,TRUE,"GENERAL";"TAB5",#N/A,TRUE,"GENERAL"}</definedName>
    <definedName name="_h4" localSheetId="6">{"TAB1",#N/A,TRUE,"GENERAL";"TAB2",#N/A,TRUE,"GENERAL";"TAB3",#N/A,TRUE,"GENERAL";"TAB4",#N/A,TRUE,"GENERAL";"TAB5",#N/A,TRUE,"GENERAL"}</definedName>
    <definedName name="_h4" localSheetId="7">{"TAB1",#N/A,TRUE,"GENERAL";"TAB2",#N/A,TRUE,"GENERAL";"TAB3",#N/A,TRUE,"GENERAL";"TAB4",#N/A,TRUE,"GENERAL";"TAB5",#N/A,TRUE,"GENERAL"}</definedName>
    <definedName name="_h4">{"TAB1",#N/A,TRUE,"GENERAL";"TAB2",#N/A,TRUE,"GENERAL";"TAB3",#N/A,TRUE,"GENERAL";"TAB4",#N/A,TRUE,"GENERAL";"TAB5",#N/A,TRUE,"GENERAL"}</definedName>
    <definedName name="_h5" localSheetId="5">{"TAB1",#N/A,TRUE,"GENERAL";"TAB2",#N/A,TRUE,"GENERAL";"TAB3",#N/A,TRUE,"GENERAL";"TAB4",#N/A,TRUE,"GENERAL";"TAB5",#N/A,TRUE,"GENERAL"}</definedName>
    <definedName name="_h5" localSheetId="3">{"TAB1",#N/A,TRUE,"GENERAL";"TAB2",#N/A,TRUE,"GENERAL";"TAB3",#N/A,TRUE,"GENERAL";"TAB4",#N/A,TRUE,"GENERAL";"TAB5",#N/A,TRUE,"GENERAL"}</definedName>
    <definedName name="_h5" localSheetId="2">{"TAB1",#N/A,TRUE,"GENERAL";"TAB2",#N/A,TRUE,"GENERAL";"TAB3",#N/A,TRUE,"GENERAL";"TAB4",#N/A,TRUE,"GENERAL";"TAB5",#N/A,TRUE,"GENERAL"}</definedName>
    <definedName name="_h5" localSheetId="6">{"TAB1",#N/A,TRUE,"GENERAL";"TAB2",#N/A,TRUE,"GENERAL";"TAB3",#N/A,TRUE,"GENERAL";"TAB4",#N/A,TRUE,"GENERAL";"TAB5",#N/A,TRUE,"GENERAL"}</definedName>
    <definedName name="_h5" localSheetId="7">{"TAB1",#N/A,TRUE,"GENERAL";"TAB2",#N/A,TRUE,"GENERAL";"TAB3",#N/A,TRUE,"GENERAL";"TAB4",#N/A,TRUE,"GENERAL";"TAB5",#N/A,TRUE,"GENERAL"}</definedName>
    <definedName name="_h5">{"TAB1",#N/A,TRUE,"GENERAL";"TAB2",#N/A,TRUE,"GENERAL";"TAB3",#N/A,TRUE,"GENERAL";"TAB4",#N/A,TRUE,"GENERAL";"TAB5",#N/A,TRUE,"GENERAL"}</definedName>
    <definedName name="_h6" localSheetId="5">{"via1",#N/A,TRUE,"general";"via2",#N/A,TRUE,"general";"via3",#N/A,TRUE,"general"}</definedName>
    <definedName name="_h6" localSheetId="3">{"via1",#N/A,TRUE,"general";"via2",#N/A,TRUE,"general";"via3",#N/A,TRUE,"general"}</definedName>
    <definedName name="_h6" localSheetId="2">{"via1",#N/A,TRUE,"general";"via2",#N/A,TRUE,"general";"via3",#N/A,TRUE,"general"}</definedName>
    <definedName name="_h6" localSheetId="6">{"via1",#N/A,TRUE,"general";"via2",#N/A,TRUE,"general";"via3",#N/A,TRUE,"general"}</definedName>
    <definedName name="_h6" localSheetId="7">{"via1",#N/A,TRUE,"general";"via2",#N/A,TRUE,"general";"via3",#N/A,TRUE,"general"}</definedName>
    <definedName name="_h6">{"via1",#N/A,TRUE,"general";"via2",#N/A,TRUE,"general";"via3",#N/A,TRUE,"general"}</definedName>
    <definedName name="_h7" localSheetId="5">{"TAB1",#N/A,TRUE,"GENERAL";"TAB2",#N/A,TRUE,"GENERAL";"TAB3",#N/A,TRUE,"GENERAL";"TAB4",#N/A,TRUE,"GENERAL";"TAB5",#N/A,TRUE,"GENERAL"}</definedName>
    <definedName name="_h7" localSheetId="3">{"TAB1",#N/A,TRUE,"GENERAL";"TAB2",#N/A,TRUE,"GENERAL";"TAB3",#N/A,TRUE,"GENERAL";"TAB4",#N/A,TRUE,"GENERAL";"TAB5",#N/A,TRUE,"GENERAL"}</definedName>
    <definedName name="_h7" localSheetId="2">{"TAB1",#N/A,TRUE,"GENERAL";"TAB2",#N/A,TRUE,"GENERAL";"TAB3",#N/A,TRUE,"GENERAL";"TAB4",#N/A,TRUE,"GENERAL";"TAB5",#N/A,TRUE,"GENERAL"}</definedName>
    <definedName name="_h7" localSheetId="6">{"TAB1",#N/A,TRUE,"GENERAL";"TAB2",#N/A,TRUE,"GENERAL";"TAB3",#N/A,TRUE,"GENERAL";"TAB4",#N/A,TRUE,"GENERAL";"TAB5",#N/A,TRUE,"GENERAL"}</definedName>
    <definedName name="_h7" localSheetId="7">{"TAB1",#N/A,TRUE,"GENERAL";"TAB2",#N/A,TRUE,"GENERAL";"TAB3",#N/A,TRUE,"GENERAL";"TAB4",#N/A,TRUE,"GENERAL";"TAB5",#N/A,TRUE,"GENERAL"}</definedName>
    <definedName name="_h7">{"TAB1",#N/A,TRUE,"GENERAL";"TAB2",#N/A,TRUE,"GENERAL";"TAB3",#N/A,TRUE,"GENERAL";"TAB4",#N/A,TRUE,"GENERAL";"TAB5",#N/A,TRUE,"GENERAL"}</definedName>
    <definedName name="_h8" localSheetId="5">{"via1",#N/A,TRUE,"general";"via2",#N/A,TRUE,"general";"via3",#N/A,TRUE,"general"}</definedName>
    <definedName name="_h8" localSheetId="3">{"via1",#N/A,TRUE,"general";"via2",#N/A,TRUE,"general";"via3",#N/A,TRUE,"general"}</definedName>
    <definedName name="_h8" localSheetId="2">{"via1",#N/A,TRUE,"general";"via2",#N/A,TRUE,"general";"via3",#N/A,TRUE,"general"}</definedName>
    <definedName name="_h8" localSheetId="6">{"via1",#N/A,TRUE,"general";"via2",#N/A,TRUE,"general";"via3",#N/A,TRUE,"general"}</definedName>
    <definedName name="_h8" localSheetId="7">{"via1",#N/A,TRUE,"general";"via2",#N/A,TRUE,"general";"via3",#N/A,TRUE,"general"}</definedName>
    <definedName name="_h8">{"via1",#N/A,TRUE,"general";"via2",#N/A,TRUE,"general";"via3",#N/A,TRUE,"general"}</definedName>
    <definedName name="_hfh7" localSheetId="5">{"via1",#N/A,TRUE,"general";"via2",#N/A,TRUE,"general";"via3",#N/A,TRUE,"general"}</definedName>
    <definedName name="_hfh7" localSheetId="3">{"via1",#N/A,TRUE,"general";"via2",#N/A,TRUE,"general";"via3",#N/A,TRUE,"general"}</definedName>
    <definedName name="_hfh7" localSheetId="2">{"via1",#N/A,TRUE,"general";"via2",#N/A,TRUE,"general";"via3",#N/A,TRUE,"general"}</definedName>
    <definedName name="_hfh7" localSheetId="6">{"via1",#N/A,TRUE,"general";"via2",#N/A,TRUE,"general";"via3",#N/A,TRUE,"general"}</definedName>
    <definedName name="_hfh7" localSheetId="7">{"via1",#N/A,TRUE,"general";"via2",#N/A,TRUE,"general";"via3",#N/A,TRUE,"general"}</definedName>
    <definedName name="_hfh7">{"via1",#N/A,TRUE,"general";"via2",#N/A,TRUE,"general";"via3",#N/A,TRUE,"general"}</definedName>
    <definedName name="_hhg1" localSheetId="5">{#N/A,#N/A,TRUE,"1842CWN0"}</definedName>
    <definedName name="_hhg1" localSheetId="3">{#N/A,#N/A,TRUE,"1842CWN0"}</definedName>
    <definedName name="_hhg1" localSheetId="2">{#N/A,#N/A,TRUE,"1842CWN0"}</definedName>
    <definedName name="_hhg1" localSheetId="6">{#N/A,#N/A,TRUE,"1842CWN0"}</definedName>
    <definedName name="_hhg1" localSheetId="7">{#N/A,#N/A,TRUE,"1842CWN0"}</definedName>
    <definedName name="_hhg1">{#N/A,#N/A,TRUE,"1842CWN0"}</definedName>
    <definedName name="_i4" localSheetId="5">{"via1",#N/A,TRUE,"general";"via2",#N/A,TRUE,"general";"via3",#N/A,TRUE,"general"}</definedName>
    <definedName name="_i4" localSheetId="3">{"via1",#N/A,TRUE,"general";"via2",#N/A,TRUE,"general";"via3",#N/A,TRUE,"general"}</definedName>
    <definedName name="_i4" localSheetId="2">{"via1",#N/A,TRUE,"general";"via2",#N/A,TRUE,"general";"via3",#N/A,TRUE,"general"}</definedName>
    <definedName name="_i4" localSheetId="6">{"via1",#N/A,TRUE,"general";"via2",#N/A,TRUE,"general";"via3",#N/A,TRUE,"general"}</definedName>
    <definedName name="_i4" localSheetId="7">{"via1",#N/A,TRUE,"general";"via2",#N/A,TRUE,"general";"via3",#N/A,TRUE,"general"}</definedName>
    <definedName name="_i4">{"via1",#N/A,TRUE,"general";"via2",#N/A,TRUE,"general";"via3",#N/A,TRUE,"general"}</definedName>
    <definedName name="_i5" localSheetId="5">{"TAB1",#N/A,TRUE,"GENERAL";"TAB2",#N/A,TRUE,"GENERAL";"TAB3",#N/A,TRUE,"GENERAL";"TAB4",#N/A,TRUE,"GENERAL";"TAB5",#N/A,TRUE,"GENERAL"}</definedName>
    <definedName name="_i5" localSheetId="3">{"TAB1",#N/A,TRUE,"GENERAL";"TAB2",#N/A,TRUE,"GENERAL";"TAB3",#N/A,TRUE,"GENERAL";"TAB4",#N/A,TRUE,"GENERAL";"TAB5",#N/A,TRUE,"GENERAL"}</definedName>
    <definedName name="_i5" localSheetId="2">{"TAB1",#N/A,TRUE,"GENERAL";"TAB2",#N/A,TRUE,"GENERAL";"TAB3",#N/A,TRUE,"GENERAL";"TAB4",#N/A,TRUE,"GENERAL";"TAB5",#N/A,TRUE,"GENERAL"}</definedName>
    <definedName name="_i5" localSheetId="6">{"TAB1",#N/A,TRUE,"GENERAL";"TAB2",#N/A,TRUE,"GENERAL";"TAB3",#N/A,TRUE,"GENERAL";"TAB4",#N/A,TRUE,"GENERAL";"TAB5",#N/A,TRUE,"GENERAL"}</definedName>
    <definedName name="_i5" localSheetId="7">{"TAB1",#N/A,TRUE,"GENERAL";"TAB2",#N/A,TRUE,"GENERAL";"TAB3",#N/A,TRUE,"GENERAL";"TAB4",#N/A,TRUE,"GENERAL";"TAB5",#N/A,TRUE,"GENERAL"}</definedName>
    <definedName name="_i5">{"TAB1",#N/A,TRUE,"GENERAL";"TAB2",#N/A,TRUE,"GENERAL";"TAB3",#N/A,TRUE,"GENERAL";"TAB4",#N/A,TRUE,"GENERAL";"TAB5",#N/A,TRUE,"GENERAL"}</definedName>
    <definedName name="_i6" localSheetId="5">{"TAB1",#N/A,TRUE,"GENERAL";"TAB2",#N/A,TRUE,"GENERAL";"TAB3",#N/A,TRUE,"GENERAL";"TAB4",#N/A,TRUE,"GENERAL";"TAB5",#N/A,TRUE,"GENERAL"}</definedName>
    <definedName name="_i6" localSheetId="3">{"TAB1",#N/A,TRUE,"GENERAL";"TAB2",#N/A,TRUE,"GENERAL";"TAB3",#N/A,TRUE,"GENERAL";"TAB4",#N/A,TRUE,"GENERAL";"TAB5",#N/A,TRUE,"GENERAL"}</definedName>
    <definedName name="_i6" localSheetId="2">{"TAB1",#N/A,TRUE,"GENERAL";"TAB2",#N/A,TRUE,"GENERAL";"TAB3",#N/A,TRUE,"GENERAL";"TAB4",#N/A,TRUE,"GENERAL";"TAB5",#N/A,TRUE,"GENERAL"}</definedName>
    <definedName name="_i6" localSheetId="6">{"TAB1",#N/A,TRUE,"GENERAL";"TAB2",#N/A,TRUE,"GENERAL";"TAB3",#N/A,TRUE,"GENERAL";"TAB4",#N/A,TRUE,"GENERAL";"TAB5",#N/A,TRUE,"GENERAL"}</definedName>
    <definedName name="_i6" localSheetId="7">{"TAB1",#N/A,TRUE,"GENERAL";"TAB2",#N/A,TRUE,"GENERAL";"TAB3",#N/A,TRUE,"GENERAL";"TAB4",#N/A,TRUE,"GENERAL";"TAB5",#N/A,TRUE,"GENERAL"}</definedName>
    <definedName name="_i6">{"TAB1",#N/A,TRUE,"GENERAL";"TAB2",#N/A,TRUE,"GENERAL";"TAB3",#N/A,TRUE,"GENERAL";"TAB4",#N/A,TRUE,"GENERAL";"TAB5",#N/A,TRUE,"GENERAL"}</definedName>
    <definedName name="_i7" localSheetId="5">{"via1",#N/A,TRUE,"general";"via2",#N/A,TRUE,"general";"via3",#N/A,TRUE,"general"}</definedName>
    <definedName name="_i7" localSheetId="3">{"via1",#N/A,TRUE,"general";"via2",#N/A,TRUE,"general";"via3",#N/A,TRUE,"general"}</definedName>
    <definedName name="_i7" localSheetId="2">{"via1",#N/A,TRUE,"general";"via2",#N/A,TRUE,"general";"via3",#N/A,TRUE,"general"}</definedName>
    <definedName name="_i7" localSheetId="6">{"via1",#N/A,TRUE,"general";"via2",#N/A,TRUE,"general";"via3",#N/A,TRUE,"general"}</definedName>
    <definedName name="_i7" localSheetId="7">{"via1",#N/A,TRUE,"general";"via2",#N/A,TRUE,"general";"via3",#N/A,TRUE,"general"}</definedName>
    <definedName name="_i7">{"via1",#N/A,TRUE,"general";"via2",#N/A,TRUE,"general";"via3",#N/A,TRUE,"general"}</definedName>
    <definedName name="_i77" localSheetId="5">{"TAB1",#N/A,TRUE,"GENERAL";"TAB2",#N/A,TRUE,"GENERAL";"TAB3",#N/A,TRUE,"GENERAL";"TAB4",#N/A,TRUE,"GENERAL";"TAB5",#N/A,TRUE,"GENERAL"}</definedName>
    <definedName name="_i77" localSheetId="3">{"TAB1",#N/A,TRUE,"GENERAL";"TAB2",#N/A,TRUE,"GENERAL";"TAB3",#N/A,TRUE,"GENERAL";"TAB4",#N/A,TRUE,"GENERAL";"TAB5",#N/A,TRUE,"GENERAL"}</definedName>
    <definedName name="_i77" localSheetId="2">{"TAB1",#N/A,TRUE,"GENERAL";"TAB2",#N/A,TRUE,"GENERAL";"TAB3",#N/A,TRUE,"GENERAL";"TAB4",#N/A,TRUE,"GENERAL";"TAB5",#N/A,TRUE,"GENERAL"}</definedName>
    <definedName name="_i77" localSheetId="6">{"TAB1",#N/A,TRUE,"GENERAL";"TAB2",#N/A,TRUE,"GENERAL";"TAB3",#N/A,TRUE,"GENERAL";"TAB4",#N/A,TRUE,"GENERAL";"TAB5",#N/A,TRUE,"GENERAL"}</definedName>
    <definedName name="_i77" localSheetId="7">{"TAB1",#N/A,TRUE,"GENERAL";"TAB2",#N/A,TRUE,"GENERAL";"TAB3",#N/A,TRUE,"GENERAL";"TAB4",#N/A,TRUE,"GENERAL";"TAB5",#N/A,TRUE,"GENERAL"}</definedName>
    <definedName name="_i77">{"TAB1",#N/A,TRUE,"GENERAL";"TAB2",#N/A,TRUE,"GENERAL";"TAB3",#N/A,TRUE,"GENERAL";"TAB4",#N/A,TRUE,"GENERAL";"TAB5",#N/A,TRUE,"GENERAL"}</definedName>
    <definedName name="_i8" localSheetId="5">{"via1",#N/A,TRUE,"general";"via2",#N/A,TRUE,"general";"via3",#N/A,TRUE,"general"}</definedName>
    <definedName name="_i8" localSheetId="3">{"via1",#N/A,TRUE,"general";"via2",#N/A,TRUE,"general";"via3",#N/A,TRUE,"general"}</definedName>
    <definedName name="_i8" localSheetId="2">{"via1",#N/A,TRUE,"general";"via2",#N/A,TRUE,"general";"via3",#N/A,TRUE,"general"}</definedName>
    <definedName name="_i8" localSheetId="6">{"via1",#N/A,TRUE,"general";"via2",#N/A,TRUE,"general";"via3",#N/A,TRUE,"general"}</definedName>
    <definedName name="_i8" localSheetId="7">{"via1",#N/A,TRUE,"general";"via2",#N/A,TRUE,"general";"via3",#N/A,TRUE,"general"}</definedName>
    <definedName name="_i8">{"via1",#N/A,TRUE,"general";"via2",#N/A,TRUE,"general";"via3",#N/A,TRUE,"general"}</definedName>
    <definedName name="_i9" localSheetId="5">{"TAB1",#N/A,TRUE,"GENERAL";"TAB2",#N/A,TRUE,"GENERAL";"TAB3",#N/A,TRUE,"GENERAL";"TAB4",#N/A,TRUE,"GENERAL";"TAB5",#N/A,TRUE,"GENERAL"}</definedName>
    <definedName name="_i9" localSheetId="3">{"TAB1",#N/A,TRUE,"GENERAL";"TAB2",#N/A,TRUE,"GENERAL";"TAB3",#N/A,TRUE,"GENERAL";"TAB4",#N/A,TRUE,"GENERAL";"TAB5",#N/A,TRUE,"GENERAL"}</definedName>
    <definedName name="_i9" localSheetId="2">{"TAB1",#N/A,TRUE,"GENERAL";"TAB2",#N/A,TRUE,"GENERAL";"TAB3",#N/A,TRUE,"GENERAL";"TAB4",#N/A,TRUE,"GENERAL";"TAB5",#N/A,TRUE,"GENERAL"}</definedName>
    <definedName name="_i9" localSheetId="6">{"TAB1",#N/A,TRUE,"GENERAL";"TAB2",#N/A,TRUE,"GENERAL";"TAB3",#N/A,TRUE,"GENERAL";"TAB4",#N/A,TRUE,"GENERAL";"TAB5",#N/A,TRUE,"GENERAL"}</definedName>
    <definedName name="_i9" localSheetId="7">{"TAB1",#N/A,TRUE,"GENERAL";"TAB2",#N/A,TRUE,"GENERAL";"TAB3",#N/A,TRUE,"GENERAL";"TAB4",#N/A,TRUE,"GENERAL";"TAB5",#N/A,TRUE,"GENERAL"}</definedName>
    <definedName name="_i9">{"TAB1",#N/A,TRUE,"GENERAL";"TAB2",#N/A,TRUE,"GENERAL";"TAB3",#N/A,TRUE,"GENERAL";"TAB4",#N/A,TRUE,"GENERAL";"TAB5",#N/A,TRUE,"GENERAL"}</definedName>
    <definedName name="_INF1">#REF!</definedName>
    <definedName name="_k3" localSheetId="5">{"TAB1",#N/A,TRUE,"GENERAL";"TAB2",#N/A,TRUE,"GENERAL";"TAB3",#N/A,TRUE,"GENERAL";"TAB4",#N/A,TRUE,"GENERAL";"TAB5",#N/A,TRUE,"GENERAL"}</definedName>
    <definedName name="_k3" localSheetId="3">{"TAB1",#N/A,TRUE,"GENERAL";"TAB2",#N/A,TRUE,"GENERAL";"TAB3",#N/A,TRUE,"GENERAL";"TAB4",#N/A,TRUE,"GENERAL";"TAB5",#N/A,TRUE,"GENERAL"}</definedName>
    <definedName name="_k3" localSheetId="2">{"TAB1",#N/A,TRUE,"GENERAL";"TAB2",#N/A,TRUE,"GENERAL";"TAB3",#N/A,TRUE,"GENERAL";"TAB4",#N/A,TRUE,"GENERAL";"TAB5",#N/A,TRUE,"GENERAL"}</definedName>
    <definedName name="_k3" localSheetId="6">{"TAB1",#N/A,TRUE,"GENERAL";"TAB2",#N/A,TRUE,"GENERAL";"TAB3",#N/A,TRUE,"GENERAL";"TAB4",#N/A,TRUE,"GENERAL";"TAB5",#N/A,TRUE,"GENERAL"}</definedName>
    <definedName name="_k3" localSheetId="7">{"TAB1",#N/A,TRUE,"GENERAL";"TAB2",#N/A,TRUE,"GENERAL";"TAB3",#N/A,TRUE,"GENERAL";"TAB4",#N/A,TRUE,"GENERAL";"TAB5",#N/A,TRUE,"GENERAL"}</definedName>
    <definedName name="_k3">{"TAB1",#N/A,TRUE,"GENERAL";"TAB2",#N/A,TRUE,"GENERAL";"TAB3",#N/A,TRUE,"GENERAL";"TAB4",#N/A,TRUE,"GENERAL";"TAB5",#N/A,TRUE,"GENERAL"}</definedName>
    <definedName name="_k4" localSheetId="5">{"via1",#N/A,TRUE,"general";"via2",#N/A,TRUE,"general";"via3",#N/A,TRUE,"general"}</definedName>
    <definedName name="_k4" localSheetId="3">{"via1",#N/A,TRUE,"general";"via2",#N/A,TRUE,"general";"via3",#N/A,TRUE,"general"}</definedName>
    <definedName name="_k4" localSheetId="2">{"via1",#N/A,TRUE,"general";"via2",#N/A,TRUE,"general";"via3",#N/A,TRUE,"general"}</definedName>
    <definedName name="_k4" localSheetId="6">{"via1",#N/A,TRUE,"general";"via2",#N/A,TRUE,"general";"via3",#N/A,TRUE,"general"}</definedName>
    <definedName name="_k4" localSheetId="7">{"via1",#N/A,TRUE,"general";"via2",#N/A,TRUE,"general";"via3",#N/A,TRUE,"general"}</definedName>
    <definedName name="_k4">{"via1",#N/A,TRUE,"general";"via2",#N/A,TRUE,"general";"via3",#N/A,TRUE,"general"}</definedName>
    <definedName name="_k5" localSheetId="5">{"via1",#N/A,TRUE,"general";"via2",#N/A,TRUE,"general";"via3",#N/A,TRUE,"general"}</definedName>
    <definedName name="_k5" localSheetId="3">{"via1",#N/A,TRUE,"general";"via2",#N/A,TRUE,"general";"via3",#N/A,TRUE,"general"}</definedName>
    <definedName name="_k5" localSheetId="2">{"via1",#N/A,TRUE,"general";"via2",#N/A,TRUE,"general";"via3",#N/A,TRUE,"general"}</definedName>
    <definedName name="_k5" localSheetId="6">{"via1",#N/A,TRUE,"general";"via2",#N/A,TRUE,"general";"via3",#N/A,TRUE,"general"}</definedName>
    <definedName name="_k5" localSheetId="7">{"via1",#N/A,TRUE,"general";"via2",#N/A,TRUE,"general";"via3",#N/A,TRUE,"general"}</definedName>
    <definedName name="_k5">{"via1",#N/A,TRUE,"general";"via2",#N/A,TRUE,"general";"via3",#N/A,TRUE,"general"}</definedName>
    <definedName name="_k6" localSheetId="5">{"TAB1",#N/A,TRUE,"GENERAL";"TAB2",#N/A,TRUE,"GENERAL";"TAB3",#N/A,TRUE,"GENERAL";"TAB4",#N/A,TRUE,"GENERAL";"TAB5",#N/A,TRUE,"GENERAL"}</definedName>
    <definedName name="_k6" localSheetId="3">{"TAB1",#N/A,TRUE,"GENERAL";"TAB2",#N/A,TRUE,"GENERAL";"TAB3",#N/A,TRUE,"GENERAL";"TAB4",#N/A,TRUE,"GENERAL";"TAB5",#N/A,TRUE,"GENERAL"}</definedName>
    <definedName name="_k6" localSheetId="2">{"TAB1",#N/A,TRUE,"GENERAL";"TAB2",#N/A,TRUE,"GENERAL";"TAB3",#N/A,TRUE,"GENERAL";"TAB4",#N/A,TRUE,"GENERAL";"TAB5",#N/A,TRUE,"GENERAL"}</definedName>
    <definedName name="_k6" localSheetId="6">{"TAB1",#N/A,TRUE,"GENERAL";"TAB2",#N/A,TRUE,"GENERAL";"TAB3",#N/A,TRUE,"GENERAL";"TAB4",#N/A,TRUE,"GENERAL";"TAB5",#N/A,TRUE,"GENERAL"}</definedName>
    <definedName name="_k6" localSheetId="7">{"TAB1",#N/A,TRUE,"GENERAL";"TAB2",#N/A,TRUE,"GENERAL";"TAB3",#N/A,TRUE,"GENERAL";"TAB4",#N/A,TRUE,"GENERAL";"TAB5",#N/A,TRUE,"GENERAL"}</definedName>
    <definedName name="_k6">{"TAB1",#N/A,TRUE,"GENERAL";"TAB2",#N/A,TRUE,"GENERAL";"TAB3",#N/A,TRUE,"GENERAL";"TAB4",#N/A,TRUE,"GENERAL";"TAB5",#N/A,TRUE,"GENERAL"}</definedName>
    <definedName name="_k7" localSheetId="5">{"via1",#N/A,TRUE,"general";"via2",#N/A,TRUE,"general";"via3",#N/A,TRUE,"general"}</definedName>
    <definedName name="_k7" localSheetId="3">{"via1",#N/A,TRUE,"general";"via2",#N/A,TRUE,"general";"via3",#N/A,TRUE,"general"}</definedName>
    <definedName name="_k7" localSheetId="2">{"via1",#N/A,TRUE,"general";"via2",#N/A,TRUE,"general";"via3",#N/A,TRUE,"general"}</definedName>
    <definedName name="_k7" localSheetId="6">{"via1",#N/A,TRUE,"general";"via2",#N/A,TRUE,"general";"via3",#N/A,TRUE,"general"}</definedName>
    <definedName name="_k7" localSheetId="7">{"via1",#N/A,TRUE,"general";"via2",#N/A,TRUE,"general";"via3",#N/A,TRUE,"general"}</definedName>
    <definedName name="_k7">{"via1",#N/A,TRUE,"general";"via2",#N/A,TRUE,"general";"via3",#N/A,TRUE,"general"}</definedName>
    <definedName name="_k8" localSheetId="5">{"via1",#N/A,TRUE,"general";"via2",#N/A,TRUE,"general";"via3",#N/A,TRUE,"general"}</definedName>
    <definedName name="_k8" localSheetId="3">{"via1",#N/A,TRUE,"general";"via2",#N/A,TRUE,"general";"via3",#N/A,TRUE,"general"}</definedName>
    <definedName name="_k8" localSheetId="2">{"via1",#N/A,TRUE,"general";"via2",#N/A,TRUE,"general";"via3",#N/A,TRUE,"general"}</definedName>
    <definedName name="_k8" localSheetId="6">{"via1",#N/A,TRUE,"general";"via2",#N/A,TRUE,"general";"via3",#N/A,TRUE,"general"}</definedName>
    <definedName name="_k8" localSheetId="7">{"via1",#N/A,TRUE,"general";"via2",#N/A,TRUE,"general";"via3",#N/A,TRUE,"general"}</definedName>
    <definedName name="_k8">{"via1",#N/A,TRUE,"general";"via2",#N/A,TRUE,"general";"via3",#N/A,TRUE,"general"}</definedName>
    <definedName name="_k9" localSheetId="5">{"TAB1",#N/A,TRUE,"GENERAL";"TAB2",#N/A,TRUE,"GENERAL";"TAB3",#N/A,TRUE,"GENERAL";"TAB4",#N/A,TRUE,"GENERAL";"TAB5",#N/A,TRUE,"GENERAL"}</definedName>
    <definedName name="_k9" localSheetId="3">{"TAB1",#N/A,TRUE,"GENERAL";"TAB2",#N/A,TRUE,"GENERAL";"TAB3",#N/A,TRUE,"GENERAL";"TAB4",#N/A,TRUE,"GENERAL";"TAB5",#N/A,TRUE,"GENERAL"}</definedName>
    <definedName name="_k9" localSheetId="2">{"TAB1",#N/A,TRUE,"GENERAL";"TAB2",#N/A,TRUE,"GENERAL";"TAB3",#N/A,TRUE,"GENERAL";"TAB4",#N/A,TRUE,"GENERAL";"TAB5",#N/A,TRUE,"GENERAL"}</definedName>
    <definedName name="_k9" localSheetId="6">{"TAB1",#N/A,TRUE,"GENERAL";"TAB2",#N/A,TRUE,"GENERAL";"TAB3",#N/A,TRUE,"GENERAL";"TAB4",#N/A,TRUE,"GENERAL";"TAB5",#N/A,TRUE,"GENERAL"}</definedName>
    <definedName name="_k9" localSheetId="7">{"TAB1",#N/A,TRUE,"GENERAL";"TAB2",#N/A,TRUE,"GENERAL";"TAB3",#N/A,TRUE,"GENERAL";"TAB4",#N/A,TRUE,"GENERAL";"TAB5",#N/A,TRUE,"GENERAL"}</definedName>
    <definedName name="_k9">{"TAB1",#N/A,TRUE,"GENERAL";"TAB2",#N/A,TRUE,"GENERAL";"TAB3",#N/A,TRUE,"GENERAL";"TAB4",#N/A,TRUE,"GENERAL";"TAB5",#N/A,TRUE,"GENERAL"}</definedName>
    <definedName name="_Key1" localSheetId="3">#REF!</definedName>
    <definedName name="_Key1" localSheetId="2">#REF!</definedName>
    <definedName name="_Key1" localSheetId="6">#REF!</definedName>
    <definedName name="_Key1" localSheetId="7">#REF!</definedName>
    <definedName name="_Key1">#REF!</definedName>
    <definedName name="_Key11" localSheetId="3">[27]INST!#REF!</definedName>
    <definedName name="_Key11" localSheetId="2">[27]INST!#REF!</definedName>
    <definedName name="_Key11" localSheetId="6">[27]INST!#REF!</definedName>
    <definedName name="_Key11">[27]INST!#REF!</definedName>
    <definedName name="_Key2" localSheetId="3">#REF!</definedName>
    <definedName name="_Key2" localSheetId="2">#REF!</definedName>
    <definedName name="_Key2" localSheetId="6">#REF!</definedName>
    <definedName name="_Key2" localSheetId="7">#REF!</definedName>
    <definedName name="_Key2">#REF!</definedName>
    <definedName name="_Key21" localSheetId="3">#REF!</definedName>
    <definedName name="_Key21" localSheetId="2">#REF!</definedName>
    <definedName name="_Key21" localSheetId="6">#REF!</definedName>
    <definedName name="_Key21">#REF!</definedName>
    <definedName name="_key3" localSheetId="3">#REF!</definedName>
    <definedName name="_key3" localSheetId="2">#REF!</definedName>
    <definedName name="_key3" localSheetId="6">#REF!</definedName>
    <definedName name="_key3">#REF!</definedName>
    <definedName name="_key31">#REF!</definedName>
    <definedName name="_kjk6" localSheetId="5">{"TAB1",#N/A,TRUE,"GENERAL";"TAB2",#N/A,TRUE,"GENERAL";"TAB3",#N/A,TRUE,"GENERAL";"TAB4",#N/A,TRUE,"GENERAL";"TAB5",#N/A,TRUE,"GENERAL"}</definedName>
    <definedName name="_kjk6" localSheetId="3">{"TAB1",#N/A,TRUE,"GENERAL";"TAB2",#N/A,TRUE,"GENERAL";"TAB3",#N/A,TRUE,"GENERAL";"TAB4",#N/A,TRUE,"GENERAL";"TAB5",#N/A,TRUE,"GENERAL"}</definedName>
    <definedName name="_kjk6" localSheetId="2">{"TAB1",#N/A,TRUE,"GENERAL";"TAB2",#N/A,TRUE,"GENERAL";"TAB3",#N/A,TRUE,"GENERAL";"TAB4",#N/A,TRUE,"GENERAL";"TAB5",#N/A,TRUE,"GENERAL"}</definedName>
    <definedName name="_kjk6" localSheetId="6">{"TAB1",#N/A,TRUE,"GENERAL";"TAB2",#N/A,TRUE,"GENERAL";"TAB3",#N/A,TRUE,"GENERAL";"TAB4",#N/A,TRUE,"GENERAL";"TAB5",#N/A,TRUE,"GENERAL"}</definedName>
    <definedName name="_kjk6" localSheetId="7">{"TAB1",#N/A,TRUE,"GENERAL";"TAB2",#N/A,TRUE,"GENERAL";"TAB3",#N/A,TRUE,"GENERAL";"TAB4",#N/A,TRUE,"GENERAL";"TAB5",#N/A,TRUE,"GENERAL"}</definedName>
    <definedName name="_kjk6">{"TAB1",#N/A,TRUE,"GENERAL";"TAB2",#N/A,TRUE,"GENERAL";"TAB3",#N/A,TRUE,"GENERAL";"TAB4",#N/A,TRUE,"GENERAL";"TAB5",#N/A,TRUE,"GENERAL"}</definedName>
    <definedName name="_LA124" localSheetId="3">[19]BASE!#REF!</definedName>
    <definedName name="_LA124" localSheetId="2">#REF!</definedName>
    <definedName name="_LA124" localSheetId="6">#REF!</definedName>
    <definedName name="_LA124" localSheetId="7">#REF!</definedName>
    <definedName name="_LA124">#REF!</definedName>
    <definedName name="_LA1524">[12]BASE!$D$71</definedName>
    <definedName name="_LAC18">#REF!</definedName>
    <definedName name="_m3" localSheetId="5">{"via1",#N/A,TRUE,"general";"via2",#N/A,TRUE,"general";"via3",#N/A,TRUE,"general"}</definedName>
    <definedName name="_m3" localSheetId="3">{"via1",#N/A,TRUE,"general";"via2",#N/A,TRUE,"general";"via3",#N/A,TRUE,"general"}</definedName>
    <definedName name="_m3" localSheetId="2">{"via1",#N/A,TRUE,"general";"via2",#N/A,TRUE,"general";"via3",#N/A,TRUE,"general"}</definedName>
    <definedName name="_m3" localSheetId="6">{"via1",#N/A,TRUE,"general";"via2",#N/A,TRUE,"general";"via3",#N/A,TRUE,"general"}</definedName>
    <definedName name="_m3" localSheetId="7">{"via1",#N/A,TRUE,"general";"via2",#N/A,TRUE,"general";"via3",#N/A,TRUE,"general"}</definedName>
    <definedName name="_m3">{"via1",#N/A,TRUE,"general";"via2",#N/A,TRUE,"general";"via3",#N/A,TRUE,"general"}</definedName>
    <definedName name="_m4" localSheetId="5">{"TAB1",#N/A,TRUE,"GENERAL";"TAB2",#N/A,TRUE,"GENERAL";"TAB3",#N/A,TRUE,"GENERAL";"TAB4",#N/A,TRUE,"GENERAL";"TAB5",#N/A,TRUE,"GENERAL"}</definedName>
    <definedName name="_m4" localSheetId="3">{"TAB1",#N/A,TRUE,"GENERAL";"TAB2",#N/A,TRUE,"GENERAL";"TAB3",#N/A,TRUE,"GENERAL";"TAB4",#N/A,TRUE,"GENERAL";"TAB5",#N/A,TRUE,"GENERAL"}</definedName>
    <definedName name="_m4" localSheetId="2">{"TAB1",#N/A,TRUE,"GENERAL";"TAB2",#N/A,TRUE,"GENERAL";"TAB3",#N/A,TRUE,"GENERAL";"TAB4",#N/A,TRUE,"GENERAL";"TAB5",#N/A,TRUE,"GENERAL"}</definedName>
    <definedName name="_m4" localSheetId="6">{"TAB1",#N/A,TRUE,"GENERAL";"TAB2",#N/A,TRUE,"GENERAL";"TAB3",#N/A,TRUE,"GENERAL";"TAB4",#N/A,TRUE,"GENERAL";"TAB5",#N/A,TRUE,"GENERAL"}</definedName>
    <definedName name="_m4" localSheetId="7">{"TAB1",#N/A,TRUE,"GENERAL";"TAB2",#N/A,TRUE,"GENERAL";"TAB3",#N/A,TRUE,"GENERAL";"TAB4",#N/A,TRUE,"GENERAL";"TAB5",#N/A,TRUE,"GENERAL"}</definedName>
    <definedName name="_m4">{"TAB1",#N/A,TRUE,"GENERAL";"TAB2",#N/A,TRUE,"GENERAL";"TAB3",#N/A,TRUE,"GENERAL";"TAB4",#N/A,TRUE,"GENERAL";"TAB5",#N/A,TRUE,"GENERAL"}</definedName>
    <definedName name="_m5" localSheetId="5">{"via1",#N/A,TRUE,"general";"via2",#N/A,TRUE,"general";"via3",#N/A,TRUE,"general"}</definedName>
    <definedName name="_m5" localSheetId="3">{"via1",#N/A,TRUE,"general";"via2",#N/A,TRUE,"general";"via3",#N/A,TRUE,"general"}</definedName>
    <definedName name="_m5" localSheetId="2">{"via1",#N/A,TRUE,"general";"via2",#N/A,TRUE,"general";"via3",#N/A,TRUE,"general"}</definedName>
    <definedName name="_m5" localSheetId="6">{"via1",#N/A,TRUE,"general";"via2",#N/A,TRUE,"general";"via3",#N/A,TRUE,"general"}</definedName>
    <definedName name="_m5" localSheetId="7">{"via1",#N/A,TRUE,"general";"via2",#N/A,TRUE,"general";"via3",#N/A,TRUE,"general"}</definedName>
    <definedName name="_m5">{"via1",#N/A,TRUE,"general";"via2",#N/A,TRUE,"general";"via3",#N/A,TRUE,"general"}</definedName>
    <definedName name="_m6" localSheetId="5">{"TAB1",#N/A,TRUE,"GENERAL";"TAB2",#N/A,TRUE,"GENERAL";"TAB3",#N/A,TRUE,"GENERAL";"TAB4",#N/A,TRUE,"GENERAL";"TAB5",#N/A,TRUE,"GENERAL"}</definedName>
    <definedName name="_m6" localSheetId="3">{"TAB1",#N/A,TRUE,"GENERAL";"TAB2",#N/A,TRUE,"GENERAL";"TAB3",#N/A,TRUE,"GENERAL";"TAB4",#N/A,TRUE,"GENERAL";"TAB5",#N/A,TRUE,"GENERAL"}</definedName>
    <definedName name="_m6" localSheetId="2">{"TAB1",#N/A,TRUE,"GENERAL";"TAB2",#N/A,TRUE,"GENERAL";"TAB3",#N/A,TRUE,"GENERAL";"TAB4",#N/A,TRUE,"GENERAL";"TAB5",#N/A,TRUE,"GENERAL"}</definedName>
    <definedName name="_m6" localSheetId="6">{"TAB1",#N/A,TRUE,"GENERAL";"TAB2",#N/A,TRUE,"GENERAL";"TAB3",#N/A,TRUE,"GENERAL";"TAB4",#N/A,TRUE,"GENERAL";"TAB5",#N/A,TRUE,"GENERAL"}</definedName>
    <definedName name="_m6" localSheetId="7">{"TAB1",#N/A,TRUE,"GENERAL";"TAB2",#N/A,TRUE,"GENERAL";"TAB3",#N/A,TRUE,"GENERAL";"TAB4",#N/A,TRUE,"GENERAL";"TAB5",#N/A,TRUE,"GENERAL"}</definedName>
    <definedName name="_m6">{"TAB1",#N/A,TRUE,"GENERAL";"TAB2",#N/A,TRUE,"GENERAL";"TAB3",#N/A,TRUE,"GENERAL";"TAB4",#N/A,TRUE,"GENERAL";"TAB5",#N/A,TRUE,"GENERAL"}</definedName>
    <definedName name="_m7" localSheetId="5">{"TAB1",#N/A,TRUE,"GENERAL";"TAB2",#N/A,TRUE,"GENERAL";"TAB3",#N/A,TRUE,"GENERAL";"TAB4",#N/A,TRUE,"GENERAL";"TAB5",#N/A,TRUE,"GENERAL"}</definedName>
    <definedName name="_m7" localSheetId="3">{"TAB1",#N/A,TRUE,"GENERAL";"TAB2",#N/A,TRUE,"GENERAL";"TAB3",#N/A,TRUE,"GENERAL";"TAB4",#N/A,TRUE,"GENERAL";"TAB5",#N/A,TRUE,"GENERAL"}</definedName>
    <definedName name="_m7" localSheetId="2">{"TAB1",#N/A,TRUE,"GENERAL";"TAB2",#N/A,TRUE,"GENERAL";"TAB3",#N/A,TRUE,"GENERAL";"TAB4",#N/A,TRUE,"GENERAL";"TAB5",#N/A,TRUE,"GENERAL"}</definedName>
    <definedName name="_m7" localSheetId="6">{"TAB1",#N/A,TRUE,"GENERAL";"TAB2",#N/A,TRUE,"GENERAL";"TAB3",#N/A,TRUE,"GENERAL";"TAB4",#N/A,TRUE,"GENERAL";"TAB5",#N/A,TRUE,"GENERAL"}</definedName>
    <definedName name="_m7" localSheetId="7">{"TAB1",#N/A,TRUE,"GENERAL";"TAB2",#N/A,TRUE,"GENERAL";"TAB3",#N/A,TRUE,"GENERAL";"TAB4",#N/A,TRUE,"GENERAL";"TAB5",#N/A,TRUE,"GENERAL"}</definedName>
    <definedName name="_m7">{"TAB1",#N/A,TRUE,"GENERAL";"TAB2",#N/A,TRUE,"GENERAL";"TAB3",#N/A,TRUE,"GENERAL";"TAB4",#N/A,TRUE,"GENERAL";"TAB5",#N/A,TRUE,"GENERAL"}</definedName>
    <definedName name="_m8" localSheetId="5">{"via1",#N/A,TRUE,"general";"via2",#N/A,TRUE,"general";"via3",#N/A,TRUE,"general"}</definedName>
    <definedName name="_m8" localSheetId="3">{"via1",#N/A,TRUE,"general";"via2",#N/A,TRUE,"general";"via3",#N/A,TRUE,"general"}</definedName>
    <definedName name="_m8" localSheetId="2">{"via1",#N/A,TRUE,"general";"via2",#N/A,TRUE,"general";"via3",#N/A,TRUE,"general"}</definedName>
    <definedName name="_m8" localSheetId="6">{"via1",#N/A,TRUE,"general";"via2",#N/A,TRUE,"general";"via3",#N/A,TRUE,"general"}</definedName>
    <definedName name="_m8" localSheetId="7">{"via1",#N/A,TRUE,"general";"via2",#N/A,TRUE,"general";"via3",#N/A,TRUE,"general"}</definedName>
    <definedName name="_m8">{"via1",#N/A,TRUE,"general";"via2",#N/A,TRUE,"general";"via3",#N/A,TRUE,"general"}</definedName>
    <definedName name="_m9" localSheetId="5">{"via1",#N/A,TRUE,"general";"via2",#N/A,TRUE,"general";"via3",#N/A,TRUE,"general"}</definedName>
    <definedName name="_m9" localSheetId="3">{"via1",#N/A,TRUE,"general";"via2",#N/A,TRUE,"general";"via3",#N/A,TRUE,"general"}</definedName>
    <definedName name="_m9" localSheetId="2">{"via1",#N/A,TRUE,"general";"via2",#N/A,TRUE,"general";"via3",#N/A,TRUE,"general"}</definedName>
    <definedName name="_m9" localSheetId="6">{"via1",#N/A,TRUE,"general";"via2",#N/A,TRUE,"general";"via3",#N/A,TRUE,"general"}</definedName>
    <definedName name="_m9" localSheetId="7">{"via1",#N/A,TRUE,"general";"via2",#N/A,TRUE,"general";"via3",#N/A,TRUE,"general"}</definedName>
    <definedName name="_m9">{"via1",#N/A,TRUE,"general";"via2",#N/A,TRUE,"general";"via3",#N/A,TRUE,"general"}</definedName>
    <definedName name="_mdc1">[26]PrecRec!$D$29</definedName>
    <definedName name="_mdc2">[26]PrecRec!$D$44</definedName>
    <definedName name="_n3" localSheetId="5">{"TAB1",#N/A,TRUE,"GENERAL";"TAB2",#N/A,TRUE,"GENERAL";"TAB3",#N/A,TRUE,"GENERAL";"TAB4",#N/A,TRUE,"GENERAL";"TAB5",#N/A,TRUE,"GENERAL"}</definedName>
    <definedName name="_n3" localSheetId="3">{"TAB1",#N/A,TRUE,"GENERAL";"TAB2",#N/A,TRUE,"GENERAL";"TAB3",#N/A,TRUE,"GENERAL";"TAB4",#N/A,TRUE,"GENERAL";"TAB5",#N/A,TRUE,"GENERAL"}</definedName>
    <definedName name="_n3" localSheetId="2">{"TAB1",#N/A,TRUE,"GENERAL";"TAB2",#N/A,TRUE,"GENERAL";"TAB3",#N/A,TRUE,"GENERAL";"TAB4",#N/A,TRUE,"GENERAL";"TAB5",#N/A,TRUE,"GENERAL"}</definedName>
    <definedName name="_n3" localSheetId="6">{"TAB1",#N/A,TRUE,"GENERAL";"TAB2",#N/A,TRUE,"GENERAL";"TAB3",#N/A,TRUE,"GENERAL";"TAB4",#N/A,TRUE,"GENERAL";"TAB5",#N/A,TRUE,"GENERAL"}</definedName>
    <definedName name="_n3" localSheetId="7">{"TAB1",#N/A,TRUE,"GENERAL";"TAB2",#N/A,TRUE,"GENERAL";"TAB3",#N/A,TRUE,"GENERAL";"TAB4",#N/A,TRUE,"GENERAL";"TAB5",#N/A,TRUE,"GENERAL"}</definedName>
    <definedName name="_n3">{"TAB1",#N/A,TRUE,"GENERAL";"TAB2",#N/A,TRUE,"GENERAL";"TAB3",#N/A,TRUE,"GENERAL";"TAB4",#N/A,TRUE,"GENERAL";"TAB5",#N/A,TRUE,"GENERAL"}</definedName>
    <definedName name="_n4" localSheetId="5">{"via1",#N/A,TRUE,"general";"via2",#N/A,TRUE,"general";"via3",#N/A,TRUE,"general"}</definedName>
    <definedName name="_n4" localSheetId="3">{"via1",#N/A,TRUE,"general";"via2",#N/A,TRUE,"general";"via3",#N/A,TRUE,"general"}</definedName>
    <definedName name="_n4" localSheetId="2">{"via1",#N/A,TRUE,"general";"via2",#N/A,TRUE,"general";"via3",#N/A,TRUE,"general"}</definedName>
    <definedName name="_n4" localSheetId="6">{"via1",#N/A,TRUE,"general";"via2",#N/A,TRUE,"general";"via3",#N/A,TRUE,"general"}</definedName>
    <definedName name="_n4" localSheetId="7">{"via1",#N/A,TRUE,"general";"via2",#N/A,TRUE,"general";"via3",#N/A,TRUE,"general"}</definedName>
    <definedName name="_n4">{"via1",#N/A,TRUE,"general";"via2",#N/A,TRUE,"general";"via3",#N/A,TRUE,"general"}</definedName>
    <definedName name="_n5" localSheetId="5">{"TAB1",#N/A,TRUE,"GENERAL";"TAB2",#N/A,TRUE,"GENERAL";"TAB3",#N/A,TRUE,"GENERAL";"TAB4",#N/A,TRUE,"GENERAL";"TAB5",#N/A,TRUE,"GENERAL"}</definedName>
    <definedName name="_n5" localSheetId="3">{"TAB1",#N/A,TRUE,"GENERAL";"TAB2",#N/A,TRUE,"GENERAL";"TAB3",#N/A,TRUE,"GENERAL";"TAB4",#N/A,TRUE,"GENERAL";"TAB5",#N/A,TRUE,"GENERAL"}</definedName>
    <definedName name="_n5" localSheetId="2">{"TAB1",#N/A,TRUE,"GENERAL";"TAB2",#N/A,TRUE,"GENERAL";"TAB3",#N/A,TRUE,"GENERAL";"TAB4",#N/A,TRUE,"GENERAL";"TAB5",#N/A,TRUE,"GENERAL"}</definedName>
    <definedName name="_n5" localSheetId="6">{"TAB1",#N/A,TRUE,"GENERAL";"TAB2",#N/A,TRUE,"GENERAL";"TAB3",#N/A,TRUE,"GENERAL";"TAB4",#N/A,TRUE,"GENERAL";"TAB5",#N/A,TRUE,"GENERAL"}</definedName>
    <definedName name="_n5" localSheetId="7">{"TAB1",#N/A,TRUE,"GENERAL";"TAB2",#N/A,TRUE,"GENERAL";"TAB3",#N/A,TRUE,"GENERAL";"TAB4",#N/A,TRUE,"GENERAL";"TAB5",#N/A,TRUE,"GENERAL"}</definedName>
    <definedName name="_n5">{"TAB1",#N/A,TRUE,"GENERAL";"TAB2",#N/A,TRUE,"GENERAL";"TAB3",#N/A,TRUE,"GENERAL";"TAB4",#N/A,TRUE,"GENERAL";"TAB5",#N/A,TRUE,"GENERAL"}</definedName>
    <definedName name="_nyn7" localSheetId="5">{"via1",#N/A,TRUE,"general";"via2",#N/A,TRUE,"general";"via3",#N/A,TRUE,"general"}</definedName>
    <definedName name="_nyn7" localSheetId="3">{"via1",#N/A,TRUE,"general";"via2",#N/A,TRUE,"general";"via3",#N/A,TRUE,"general"}</definedName>
    <definedName name="_nyn7" localSheetId="2">{"via1",#N/A,TRUE,"general";"via2",#N/A,TRUE,"general";"via3",#N/A,TRUE,"general"}</definedName>
    <definedName name="_nyn7" localSheetId="6">{"via1",#N/A,TRUE,"general";"via2",#N/A,TRUE,"general";"via3",#N/A,TRUE,"general"}</definedName>
    <definedName name="_nyn7" localSheetId="7">{"via1",#N/A,TRUE,"general";"via2",#N/A,TRUE,"general";"via3",#N/A,TRUE,"general"}</definedName>
    <definedName name="_nyn7">{"via1",#N/A,TRUE,"general";"via2",#N/A,TRUE,"general";"via3",#N/A,TRUE,"general"}</definedName>
    <definedName name="_o4" localSheetId="5">{"via1",#N/A,TRUE,"general";"via2",#N/A,TRUE,"general";"via3",#N/A,TRUE,"general"}</definedName>
    <definedName name="_o4" localSheetId="3">{"via1",#N/A,TRUE,"general";"via2",#N/A,TRUE,"general";"via3",#N/A,TRUE,"general"}</definedName>
    <definedName name="_o4" localSheetId="2">{"via1",#N/A,TRUE,"general";"via2",#N/A,TRUE,"general";"via3",#N/A,TRUE,"general"}</definedName>
    <definedName name="_o4" localSheetId="6">{"via1",#N/A,TRUE,"general";"via2",#N/A,TRUE,"general";"via3",#N/A,TRUE,"general"}</definedName>
    <definedName name="_o4" localSheetId="7">{"via1",#N/A,TRUE,"general";"via2",#N/A,TRUE,"general";"via3",#N/A,TRUE,"general"}</definedName>
    <definedName name="_o4">{"via1",#N/A,TRUE,"general";"via2",#N/A,TRUE,"general";"via3",#N/A,TRUE,"general"}</definedName>
    <definedName name="_o5" localSheetId="5">{"TAB1",#N/A,TRUE,"GENERAL";"TAB2",#N/A,TRUE,"GENERAL";"TAB3",#N/A,TRUE,"GENERAL";"TAB4",#N/A,TRUE,"GENERAL";"TAB5",#N/A,TRUE,"GENERAL"}</definedName>
    <definedName name="_o5" localSheetId="3">{"TAB1",#N/A,TRUE,"GENERAL";"TAB2",#N/A,TRUE,"GENERAL";"TAB3",#N/A,TRUE,"GENERAL";"TAB4",#N/A,TRUE,"GENERAL";"TAB5",#N/A,TRUE,"GENERAL"}</definedName>
    <definedName name="_o5" localSheetId="2">{"TAB1",#N/A,TRUE,"GENERAL";"TAB2",#N/A,TRUE,"GENERAL";"TAB3",#N/A,TRUE,"GENERAL";"TAB4",#N/A,TRUE,"GENERAL";"TAB5",#N/A,TRUE,"GENERAL"}</definedName>
    <definedName name="_o5" localSheetId="6">{"TAB1",#N/A,TRUE,"GENERAL";"TAB2",#N/A,TRUE,"GENERAL";"TAB3",#N/A,TRUE,"GENERAL";"TAB4",#N/A,TRUE,"GENERAL";"TAB5",#N/A,TRUE,"GENERAL"}</definedName>
    <definedName name="_o5" localSheetId="7">{"TAB1",#N/A,TRUE,"GENERAL";"TAB2",#N/A,TRUE,"GENERAL";"TAB3",#N/A,TRUE,"GENERAL";"TAB4",#N/A,TRUE,"GENERAL";"TAB5",#N/A,TRUE,"GENERAL"}</definedName>
    <definedName name="_o5">{"TAB1",#N/A,TRUE,"GENERAL";"TAB2",#N/A,TRUE,"GENERAL";"TAB3",#N/A,TRUE,"GENERAL";"TAB4",#N/A,TRUE,"GENERAL";"TAB5",#N/A,TRUE,"GENERAL"}</definedName>
    <definedName name="_o6" localSheetId="5">{"TAB1",#N/A,TRUE,"GENERAL";"TAB2",#N/A,TRUE,"GENERAL";"TAB3",#N/A,TRUE,"GENERAL";"TAB4",#N/A,TRUE,"GENERAL";"TAB5",#N/A,TRUE,"GENERAL"}</definedName>
    <definedName name="_o6" localSheetId="3">{"TAB1",#N/A,TRUE,"GENERAL";"TAB2",#N/A,TRUE,"GENERAL";"TAB3",#N/A,TRUE,"GENERAL";"TAB4",#N/A,TRUE,"GENERAL";"TAB5",#N/A,TRUE,"GENERAL"}</definedName>
    <definedName name="_o6" localSheetId="2">{"TAB1",#N/A,TRUE,"GENERAL";"TAB2",#N/A,TRUE,"GENERAL";"TAB3",#N/A,TRUE,"GENERAL";"TAB4",#N/A,TRUE,"GENERAL";"TAB5",#N/A,TRUE,"GENERAL"}</definedName>
    <definedName name="_o6" localSheetId="6">{"TAB1",#N/A,TRUE,"GENERAL";"TAB2",#N/A,TRUE,"GENERAL";"TAB3",#N/A,TRUE,"GENERAL";"TAB4",#N/A,TRUE,"GENERAL";"TAB5",#N/A,TRUE,"GENERAL"}</definedName>
    <definedName name="_o6" localSheetId="7">{"TAB1",#N/A,TRUE,"GENERAL";"TAB2",#N/A,TRUE,"GENERAL";"TAB3",#N/A,TRUE,"GENERAL";"TAB4",#N/A,TRUE,"GENERAL";"TAB5",#N/A,TRUE,"GENERAL"}</definedName>
    <definedName name="_o6">{"TAB1",#N/A,TRUE,"GENERAL";"TAB2",#N/A,TRUE,"GENERAL";"TAB3",#N/A,TRUE,"GENERAL";"TAB4",#N/A,TRUE,"GENERAL";"TAB5",#N/A,TRUE,"GENERAL"}</definedName>
    <definedName name="_o7" localSheetId="5">{"TAB1",#N/A,TRUE,"GENERAL";"TAB2",#N/A,TRUE,"GENERAL";"TAB3",#N/A,TRUE,"GENERAL";"TAB4",#N/A,TRUE,"GENERAL";"TAB5",#N/A,TRUE,"GENERAL"}</definedName>
    <definedName name="_o7" localSheetId="3">{"TAB1",#N/A,TRUE,"GENERAL";"TAB2",#N/A,TRUE,"GENERAL";"TAB3",#N/A,TRUE,"GENERAL";"TAB4",#N/A,TRUE,"GENERAL";"TAB5",#N/A,TRUE,"GENERAL"}</definedName>
    <definedName name="_o7" localSheetId="2">{"TAB1",#N/A,TRUE,"GENERAL";"TAB2",#N/A,TRUE,"GENERAL";"TAB3",#N/A,TRUE,"GENERAL";"TAB4",#N/A,TRUE,"GENERAL";"TAB5",#N/A,TRUE,"GENERAL"}</definedName>
    <definedName name="_o7" localSheetId="6">{"TAB1",#N/A,TRUE,"GENERAL";"TAB2",#N/A,TRUE,"GENERAL";"TAB3",#N/A,TRUE,"GENERAL";"TAB4",#N/A,TRUE,"GENERAL";"TAB5",#N/A,TRUE,"GENERAL"}</definedName>
    <definedName name="_o7" localSheetId="7">{"TAB1",#N/A,TRUE,"GENERAL";"TAB2",#N/A,TRUE,"GENERAL";"TAB3",#N/A,TRUE,"GENERAL";"TAB4",#N/A,TRUE,"GENERAL";"TAB5",#N/A,TRUE,"GENERAL"}</definedName>
    <definedName name="_o7">{"TAB1",#N/A,TRUE,"GENERAL";"TAB2",#N/A,TRUE,"GENERAL";"TAB3",#N/A,TRUE,"GENERAL";"TAB4",#N/A,TRUE,"GENERAL";"TAB5",#N/A,TRUE,"GENERAL"}</definedName>
    <definedName name="_o8" localSheetId="5">{"via1",#N/A,TRUE,"general";"via2",#N/A,TRUE,"general";"via3",#N/A,TRUE,"general"}</definedName>
    <definedName name="_o8" localSheetId="3">{"via1",#N/A,TRUE,"general";"via2",#N/A,TRUE,"general";"via3",#N/A,TRUE,"general"}</definedName>
    <definedName name="_o8" localSheetId="2">{"via1",#N/A,TRUE,"general";"via2",#N/A,TRUE,"general";"via3",#N/A,TRUE,"general"}</definedName>
    <definedName name="_o8" localSheetId="6">{"via1",#N/A,TRUE,"general";"via2",#N/A,TRUE,"general";"via3",#N/A,TRUE,"general"}</definedName>
    <definedName name="_o8" localSheetId="7">{"via1",#N/A,TRUE,"general";"via2",#N/A,TRUE,"general";"via3",#N/A,TRUE,"general"}</definedName>
    <definedName name="_o8">{"via1",#N/A,TRUE,"general";"via2",#N/A,TRUE,"general";"via3",#N/A,TRUE,"general"}</definedName>
    <definedName name="_o9" localSheetId="5">{"TAB1",#N/A,TRUE,"GENERAL";"TAB2",#N/A,TRUE,"GENERAL";"TAB3",#N/A,TRUE,"GENERAL";"TAB4",#N/A,TRUE,"GENERAL";"TAB5",#N/A,TRUE,"GENERAL"}</definedName>
    <definedName name="_o9" localSheetId="3">{"TAB1",#N/A,TRUE,"GENERAL";"TAB2",#N/A,TRUE,"GENERAL";"TAB3",#N/A,TRUE,"GENERAL";"TAB4",#N/A,TRUE,"GENERAL";"TAB5",#N/A,TRUE,"GENERAL"}</definedName>
    <definedName name="_o9" localSheetId="2">{"TAB1",#N/A,TRUE,"GENERAL";"TAB2",#N/A,TRUE,"GENERAL";"TAB3",#N/A,TRUE,"GENERAL";"TAB4",#N/A,TRUE,"GENERAL";"TAB5",#N/A,TRUE,"GENERAL"}</definedName>
    <definedName name="_o9" localSheetId="6">{"TAB1",#N/A,TRUE,"GENERAL";"TAB2",#N/A,TRUE,"GENERAL";"TAB3",#N/A,TRUE,"GENERAL";"TAB4",#N/A,TRUE,"GENERAL";"TAB5",#N/A,TRUE,"GENERAL"}</definedName>
    <definedName name="_o9" localSheetId="7">{"TAB1",#N/A,TRUE,"GENERAL";"TAB2",#N/A,TRUE,"GENERAL";"TAB3",#N/A,TRUE,"GENERAL";"TAB4",#N/A,TRUE,"GENERAL";"TAB5",#N/A,TRUE,"GENERAL"}</definedName>
    <definedName name="_o9">{"TAB1",#N/A,TRUE,"GENERAL";"TAB2",#N/A,TRUE,"GENERAL";"TAB3",#N/A,TRUE,"GENERAL";"TAB4",#N/A,TRUE,"GENERAL";"TAB5",#N/A,TRUE,"GENERAL"}</definedName>
    <definedName name="_Order1" localSheetId="3">0</definedName>
    <definedName name="_Order1">255</definedName>
    <definedName name="_Order2">255</definedName>
    <definedName name="_p6" localSheetId="5">{"via1",#N/A,TRUE,"general";"via2",#N/A,TRUE,"general";"via3",#N/A,TRUE,"general"}</definedName>
    <definedName name="_p6" localSheetId="3">{"via1",#N/A,TRUE,"general";"via2",#N/A,TRUE,"general";"via3",#N/A,TRUE,"general"}</definedName>
    <definedName name="_p6" localSheetId="2">{"via1",#N/A,TRUE,"general";"via2",#N/A,TRUE,"general";"via3",#N/A,TRUE,"general"}</definedName>
    <definedName name="_p6" localSheetId="6">{"via1",#N/A,TRUE,"general";"via2",#N/A,TRUE,"general";"via3",#N/A,TRUE,"general"}</definedName>
    <definedName name="_p6" localSheetId="7">{"via1",#N/A,TRUE,"general";"via2",#N/A,TRUE,"general";"via3",#N/A,TRUE,"general"}</definedName>
    <definedName name="_p6">{"via1",#N/A,TRUE,"general";"via2",#N/A,TRUE,"general";"via3",#N/A,TRUE,"general"}</definedName>
    <definedName name="_p7" localSheetId="5">{"via1",#N/A,TRUE,"general";"via2",#N/A,TRUE,"general";"via3",#N/A,TRUE,"general"}</definedName>
    <definedName name="_p7" localSheetId="3">{"via1",#N/A,TRUE,"general";"via2",#N/A,TRUE,"general";"via3",#N/A,TRUE,"general"}</definedName>
    <definedName name="_p7" localSheetId="2">{"via1",#N/A,TRUE,"general";"via2",#N/A,TRUE,"general";"via3",#N/A,TRUE,"general"}</definedName>
    <definedName name="_p7" localSheetId="6">{"via1",#N/A,TRUE,"general";"via2",#N/A,TRUE,"general";"via3",#N/A,TRUE,"general"}</definedName>
    <definedName name="_p7" localSheetId="7">{"via1",#N/A,TRUE,"general";"via2",#N/A,TRUE,"general";"via3",#N/A,TRUE,"general"}</definedName>
    <definedName name="_p7">{"via1",#N/A,TRUE,"general";"via2",#N/A,TRUE,"general";"via3",#N/A,TRUE,"general"}</definedName>
    <definedName name="_p8" localSheetId="5">{"TAB1",#N/A,TRUE,"GENERAL";"TAB2",#N/A,TRUE,"GENERAL";"TAB3",#N/A,TRUE,"GENERAL";"TAB4",#N/A,TRUE,"GENERAL";"TAB5",#N/A,TRUE,"GENERAL"}</definedName>
    <definedName name="_p8" localSheetId="3">{"TAB1",#N/A,TRUE,"GENERAL";"TAB2",#N/A,TRUE,"GENERAL";"TAB3",#N/A,TRUE,"GENERAL";"TAB4",#N/A,TRUE,"GENERAL";"TAB5",#N/A,TRUE,"GENERAL"}</definedName>
    <definedName name="_p8" localSheetId="2">{"TAB1",#N/A,TRUE,"GENERAL";"TAB2",#N/A,TRUE,"GENERAL";"TAB3",#N/A,TRUE,"GENERAL";"TAB4",#N/A,TRUE,"GENERAL";"TAB5",#N/A,TRUE,"GENERAL"}</definedName>
    <definedName name="_p8" localSheetId="6">{"TAB1",#N/A,TRUE,"GENERAL";"TAB2",#N/A,TRUE,"GENERAL";"TAB3",#N/A,TRUE,"GENERAL";"TAB4",#N/A,TRUE,"GENERAL";"TAB5",#N/A,TRUE,"GENERAL"}</definedName>
    <definedName name="_p8" localSheetId="7">{"TAB1",#N/A,TRUE,"GENERAL";"TAB2",#N/A,TRUE,"GENERAL";"TAB3",#N/A,TRUE,"GENERAL";"TAB4",#N/A,TRUE,"GENERAL";"TAB5",#N/A,TRUE,"GENERAL"}</definedName>
    <definedName name="_p8">{"TAB1",#N/A,TRUE,"GENERAL";"TAB2",#N/A,TRUE,"GENERAL";"TAB3",#N/A,TRUE,"GENERAL";"TAB4",#N/A,TRUE,"GENERAL";"TAB5",#N/A,TRUE,"GENERAL"}</definedName>
    <definedName name="_Pa1">'[28]Paral. 1'!$E$1:$E$65536</definedName>
    <definedName name="_Pa2">'[28]Paral. 2'!$E$1:$E$65536</definedName>
    <definedName name="_Pa3">'[28]Paral. 3'!$E$1:$E$65536</definedName>
    <definedName name="_Pa4">[28]Paral.4!$E$1:$E$65536</definedName>
    <definedName name="_Parse_Out" localSheetId="5">'[29]7422CW00'!#REF!</definedName>
    <definedName name="_Parse_Out">'[29]7422CW00'!#REF!</definedName>
    <definedName name="_Po2" localSheetId="5">[2]REAJUSTESACTA1PROVI!#REF!</definedName>
    <definedName name="_Po2">[2]REAJUSTESACTA1PROVI!#REF!</definedName>
    <definedName name="_r" localSheetId="3">{"TAB1",#N/A,TRUE,"GENERAL";"TAB2",#N/A,TRUE,"GENERAL";"TAB3",#N/A,TRUE,"GENERAL";"TAB4",#N/A,TRUE,"GENERAL";"TAB5",#N/A,TRUE,"GENERAL"}</definedName>
    <definedName name="_r" localSheetId="2">#REF!</definedName>
    <definedName name="_r" localSheetId="6">#REF!</definedName>
    <definedName name="_r" localSheetId="7">{"TAB1",#N/A,TRUE,"GENERAL";"TAB2",#N/A,TRUE,"GENERAL";"TAB3",#N/A,TRUE,"GENERAL";"TAB4",#N/A,TRUE,"GENERAL";"TAB5",#N/A,TRUE,"GENERAL"}</definedName>
    <definedName name="_r">#REF!</definedName>
    <definedName name="_R108BB" localSheetId="3">[19]BASE!#REF!</definedName>
    <definedName name="_R108BB" localSheetId="2">[19]BASE!#REF!</definedName>
    <definedName name="_R108BB" localSheetId="6">[19]BASE!#REF!</definedName>
    <definedName name="_R108BB" localSheetId="7">[19]BASE!#REF!</definedName>
    <definedName name="_R108BB">[19]BASE!#REF!</definedName>
    <definedName name="_R1210JH" localSheetId="3">#REF!</definedName>
    <definedName name="_R1210JH" localSheetId="2">#REF!</definedName>
    <definedName name="_R1210JH" localSheetId="6">#REF!</definedName>
    <definedName name="_R1210JH" localSheetId="7">#REF!</definedName>
    <definedName name="_R1210JH">#REF!</definedName>
    <definedName name="_R126EXBB" localSheetId="3">[19]BASE!#REF!</definedName>
    <definedName name="_R126EXBB" localSheetId="2">[19]BASE!#REF!</definedName>
    <definedName name="_R126EXBB" localSheetId="6">[19]BASE!#REF!</definedName>
    <definedName name="_R126EXBB" localSheetId="7">[19]BASE!#REF!</definedName>
    <definedName name="_R126EXBB">[19]BASE!#REF!</definedName>
    <definedName name="_R32EL" localSheetId="3">#REF!</definedName>
    <definedName name="_R32EL" localSheetId="2">#REF!</definedName>
    <definedName name="_R32EL" localSheetId="6">#REF!</definedName>
    <definedName name="_R32EL" localSheetId="7">#REF!</definedName>
    <definedName name="_R32EL">#REF!</definedName>
    <definedName name="_R32JH" localSheetId="3">[19]BASE!#REF!</definedName>
    <definedName name="_R32JH" localSheetId="2">#REF!</definedName>
    <definedName name="_R32JH" localSheetId="6">#REF!</definedName>
    <definedName name="_R32JH" localSheetId="7">#REF!</definedName>
    <definedName name="_R32JH">#REF!</definedName>
    <definedName name="_R42JH" localSheetId="3">[19]BASE!#REF!</definedName>
    <definedName name="_R42JH" localSheetId="2">#REF!</definedName>
    <definedName name="_R42JH" localSheetId="6">#REF!</definedName>
    <definedName name="_R42JH" localSheetId="7">#REF!</definedName>
    <definedName name="_R42JH">#REF!</definedName>
    <definedName name="_R43JH" localSheetId="3">[19]BASE!#REF!</definedName>
    <definedName name="_R43JH" localSheetId="2">#REF!</definedName>
    <definedName name="_R43JH" localSheetId="6">#REF!</definedName>
    <definedName name="_R43JH" localSheetId="7">#REF!</definedName>
    <definedName name="_R43JH">#REF!</definedName>
    <definedName name="_r4r" localSheetId="5">{"via1",#N/A,TRUE,"general";"via2",#N/A,TRUE,"general";"via3",#N/A,TRUE,"general"}</definedName>
    <definedName name="_r4r" localSheetId="3">{"via1",#N/A,TRUE,"general";"via2",#N/A,TRUE,"general";"via3",#N/A,TRUE,"general"}</definedName>
    <definedName name="_r4r" localSheetId="2">{"via1",#N/A,TRUE,"general";"via2",#N/A,TRUE,"general";"via3",#N/A,TRUE,"general"}</definedName>
    <definedName name="_r4r" localSheetId="6">{"via1",#N/A,TRUE,"general";"via2",#N/A,TRUE,"general";"via3",#N/A,TRUE,"general"}</definedName>
    <definedName name="_r4r" localSheetId="7">{"via1",#N/A,TRUE,"general";"via2",#N/A,TRUE,"general";"via3",#N/A,TRUE,"general"}</definedName>
    <definedName name="_r4r">{"via1",#N/A,TRUE,"general";"via2",#N/A,TRUE,"general";"via3",#N/A,TRUE,"general"}</definedName>
    <definedName name="_R63BB" localSheetId="3">[19]BASE!#REF!</definedName>
    <definedName name="_R63BB" localSheetId="2">#REF!</definedName>
    <definedName name="_R63BB" localSheetId="6">#REF!</definedName>
    <definedName name="_R63BB" localSheetId="7">#REF!</definedName>
    <definedName name="_R63BB">#REF!</definedName>
    <definedName name="_R63JH" localSheetId="3">[19]BASE!#REF!</definedName>
    <definedName name="_R63JH" localSheetId="2">#REF!</definedName>
    <definedName name="_R63JH" localSheetId="6">#REF!</definedName>
    <definedName name="_R63JH" localSheetId="7">#REF!</definedName>
    <definedName name="_R63JH">#REF!</definedName>
    <definedName name="_R64BB" localSheetId="3">[19]BASE!#REF!</definedName>
    <definedName name="_R64BB" localSheetId="2">#REF!</definedName>
    <definedName name="_R64BB" localSheetId="6">#REF!</definedName>
    <definedName name="_R64BB" localSheetId="7">#REF!</definedName>
    <definedName name="_R64BB">#REF!</definedName>
    <definedName name="_R64JH" localSheetId="3">[19]BASE!#REF!</definedName>
    <definedName name="_R64JH" localSheetId="2">#REF!</definedName>
    <definedName name="_R64JH" localSheetId="6">#REF!</definedName>
    <definedName name="_R64JH" localSheetId="7">#REF!</definedName>
    <definedName name="_R64JH">#REF!</definedName>
    <definedName name="_R83JH" localSheetId="3">#REF!</definedName>
    <definedName name="_R83JH" localSheetId="2">#REF!</definedName>
    <definedName name="_R83JH" localSheetId="6">#REF!</definedName>
    <definedName name="_R83JH" localSheetId="7">#REF!</definedName>
    <definedName name="_R83JH">#REF!</definedName>
    <definedName name="_R84JH" localSheetId="3">#REF!</definedName>
    <definedName name="_R84JH" localSheetId="2">#REF!</definedName>
    <definedName name="_R84JH" localSheetId="6">#REF!</definedName>
    <definedName name="_R84JH" localSheetId="7">#REF!</definedName>
    <definedName name="_R84JH">#REF!</definedName>
    <definedName name="_R86JH" localSheetId="3">[19]BASE!#REF!</definedName>
    <definedName name="_R86JH" localSheetId="2">#REF!</definedName>
    <definedName name="_R86JH" localSheetId="6">#REF!</definedName>
    <definedName name="_R86JH" localSheetId="7">#REF!</definedName>
    <definedName name="_R86JH">#REF!</definedName>
    <definedName name="_RED32" localSheetId="3">#REF!</definedName>
    <definedName name="_RED32" localSheetId="2">#REF!</definedName>
    <definedName name="_RED32" localSheetId="6">#REF!</definedName>
    <definedName name="_RED32" localSheetId="7">#REF!</definedName>
    <definedName name="_RED32">#REF!</definedName>
    <definedName name="_REP21" localSheetId="3">#REF!</definedName>
    <definedName name="_REP21" localSheetId="2">#REF!</definedName>
    <definedName name="_REP21" localSheetId="6">#REF!</definedName>
    <definedName name="_REP21" localSheetId="7">#REF!</definedName>
    <definedName name="_REP21">#REF!</definedName>
    <definedName name="_REP42">#REF!</definedName>
    <definedName name="_REP43" localSheetId="3">[19]BASE!#REF!</definedName>
    <definedName name="_REP43">[5]BASE!$D$136</definedName>
    <definedName name="_RES64">#REF!</definedName>
    <definedName name="_rtu6" localSheetId="5">{"via1",#N/A,TRUE,"general";"via2",#N/A,TRUE,"general";"via3",#N/A,TRUE,"general"}</definedName>
    <definedName name="_rtu6" localSheetId="3">{"via1",#N/A,TRUE,"general";"via2",#N/A,TRUE,"general";"via3",#N/A,TRUE,"general"}</definedName>
    <definedName name="_rtu6" localSheetId="2">{"via1",#N/A,TRUE,"general";"via2",#N/A,TRUE,"general";"via3",#N/A,TRUE,"general"}</definedName>
    <definedName name="_rtu6" localSheetId="6">{"via1",#N/A,TRUE,"general";"via2",#N/A,TRUE,"general";"via3",#N/A,TRUE,"general"}</definedName>
    <definedName name="_rtu6" localSheetId="7">{"via1",#N/A,TRUE,"general";"via2",#N/A,TRUE,"general";"via3",#N/A,TRUE,"general"}</definedName>
    <definedName name="_rtu6">{"via1",#N/A,TRUE,"general";"via2",#N/A,TRUE,"general";"via3",#N/A,TRUE,"general"}</definedName>
    <definedName name="_s">#REF!</definedName>
    <definedName name="_s1" localSheetId="5">{"via1",#N/A,TRUE,"general";"via2",#N/A,TRUE,"general";"via3",#N/A,TRUE,"general"}</definedName>
    <definedName name="_s1" localSheetId="3">{"via1",#N/A,TRUE,"general";"via2",#N/A,TRUE,"general";"via3",#N/A,TRUE,"general"}</definedName>
    <definedName name="_s1" localSheetId="2">{"via1",#N/A,TRUE,"general";"via2",#N/A,TRUE,"general";"via3",#N/A,TRUE,"general"}</definedName>
    <definedName name="_s1" localSheetId="6">{"via1",#N/A,TRUE,"general";"via2",#N/A,TRUE,"general";"via3",#N/A,TRUE,"general"}</definedName>
    <definedName name="_s1" localSheetId="7">{"via1",#N/A,TRUE,"general";"via2",#N/A,TRUE,"general";"via3",#N/A,TRUE,"general"}</definedName>
    <definedName name="_s1">{"via1",#N/A,TRUE,"general";"via2",#N/A,TRUE,"general";"via3",#N/A,TRUE,"general"}</definedName>
    <definedName name="_s2" localSheetId="5">{"TAB1",#N/A,TRUE,"GENERAL";"TAB2",#N/A,TRUE,"GENERAL";"TAB3",#N/A,TRUE,"GENERAL";"TAB4",#N/A,TRUE,"GENERAL";"TAB5",#N/A,TRUE,"GENERAL"}</definedName>
    <definedName name="_s2" localSheetId="3">{"TAB1",#N/A,TRUE,"GENERAL";"TAB2",#N/A,TRUE,"GENERAL";"TAB3",#N/A,TRUE,"GENERAL";"TAB4",#N/A,TRUE,"GENERAL";"TAB5",#N/A,TRUE,"GENERAL"}</definedName>
    <definedName name="_s2" localSheetId="2">{"TAB1",#N/A,TRUE,"GENERAL";"TAB2",#N/A,TRUE,"GENERAL";"TAB3",#N/A,TRUE,"GENERAL";"TAB4",#N/A,TRUE,"GENERAL";"TAB5",#N/A,TRUE,"GENERAL"}</definedName>
    <definedName name="_s2" localSheetId="6">{"TAB1",#N/A,TRUE,"GENERAL";"TAB2",#N/A,TRUE,"GENERAL";"TAB3",#N/A,TRUE,"GENERAL";"TAB4",#N/A,TRUE,"GENERAL";"TAB5",#N/A,TRUE,"GENERAL"}</definedName>
    <definedName name="_s2" localSheetId="7">{"TAB1",#N/A,TRUE,"GENERAL";"TAB2",#N/A,TRUE,"GENERAL";"TAB3",#N/A,TRUE,"GENERAL";"TAB4",#N/A,TRUE,"GENERAL";"TAB5",#N/A,TRUE,"GENERAL"}</definedName>
    <definedName name="_s2">{"TAB1",#N/A,TRUE,"GENERAL";"TAB2",#N/A,TRUE,"GENERAL";"TAB3",#N/A,TRUE,"GENERAL";"TAB4",#N/A,TRUE,"GENERAL";"TAB5",#N/A,TRUE,"GENERAL"}</definedName>
    <definedName name="_s3" localSheetId="5">{"TAB1",#N/A,TRUE,"GENERAL";"TAB2",#N/A,TRUE,"GENERAL";"TAB3",#N/A,TRUE,"GENERAL";"TAB4",#N/A,TRUE,"GENERAL";"TAB5",#N/A,TRUE,"GENERAL"}</definedName>
    <definedName name="_s3" localSheetId="3">{"TAB1",#N/A,TRUE,"GENERAL";"TAB2",#N/A,TRUE,"GENERAL";"TAB3",#N/A,TRUE,"GENERAL";"TAB4",#N/A,TRUE,"GENERAL";"TAB5",#N/A,TRUE,"GENERAL"}</definedName>
    <definedName name="_s3" localSheetId="2">{"TAB1",#N/A,TRUE,"GENERAL";"TAB2",#N/A,TRUE,"GENERAL";"TAB3",#N/A,TRUE,"GENERAL";"TAB4",#N/A,TRUE,"GENERAL";"TAB5",#N/A,TRUE,"GENERAL"}</definedName>
    <definedName name="_s3" localSheetId="6">{"TAB1",#N/A,TRUE,"GENERAL";"TAB2",#N/A,TRUE,"GENERAL";"TAB3",#N/A,TRUE,"GENERAL";"TAB4",#N/A,TRUE,"GENERAL";"TAB5",#N/A,TRUE,"GENERAL"}</definedName>
    <definedName name="_s3" localSheetId="7">{"TAB1",#N/A,TRUE,"GENERAL";"TAB2",#N/A,TRUE,"GENERAL";"TAB3",#N/A,TRUE,"GENERAL";"TAB4",#N/A,TRUE,"GENERAL";"TAB5",#N/A,TRUE,"GENERAL"}</definedName>
    <definedName name="_s3">{"TAB1",#N/A,TRUE,"GENERAL";"TAB2",#N/A,TRUE,"GENERAL";"TAB3",#N/A,TRUE,"GENERAL";"TAB4",#N/A,TRUE,"GENERAL";"TAB5",#N/A,TRUE,"GENERAL"}</definedName>
    <definedName name="_s4" localSheetId="5">{"via1",#N/A,TRUE,"general";"via2",#N/A,TRUE,"general";"via3",#N/A,TRUE,"general"}</definedName>
    <definedName name="_s4" localSheetId="3">{"via1",#N/A,TRUE,"general";"via2",#N/A,TRUE,"general";"via3",#N/A,TRUE,"general"}</definedName>
    <definedName name="_s4" localSheetId="2">{"via1",#N/A,TRUE,"general";"via2",#N/A,TRUE,"general";"via3",#N/A,TRUE,"general"}</definedName>
    <definedName name="_s4" localSheetId="6">{"via1",#N/A,TRUE,"general";"via2",#N/A,TRUE,"general";"via3",#N/A,TRUE,"general"}</definedName>
    <definedName name="_s4" localSheetId="7">{"via1",#N/A,TRUE,"general";"via2",#N/A,TRUE,"general";"via3",#N/A,TRUE,"general"}</definedName>
    <definedName name="_s4">{"via1",#N/A,TRUE,"general";"via2",#N/A,TRUE,"general";"via3",#N/A,TRUE,"general"}</definedName>
    <definedName name="_s5" localSheetId="5">{"via1",#N/A,TRUE,"general";"via2",#N/A,TRUE,"general";"via3",#N/A,TRUE,"general"}</definedName>
    <definedName name="_s5" localSheetId="3">{"via1",#N/A,TRUE,"general";"via2",#N/A,TRUE,"general";"via3",#N/A,TRUE,"general"}</definedName>
    <definedName name="_s5" localSheetId="2">{"via1",#N/A,TRUE,"general";"via2",#N/A,TRUE,"general";"via3",#N/A,TRUE,"general"}</definedName>
    <definedName name="_s5" localSheetId="6">{"via1",#N/A,TRUE,"general";"via2",#N/A,TRUE,"general";"via3",#N/A,TRUE,"general"}</definedName>
    <definedName name="_s5" localSheetId="7">{"via1",#N/A,TRUE,"general";"via2",#N/A,TRUE,"general";"via3",#N/A,TRUE,"general"}</definedName>
    <definedName name="_s5">{"via1",#N/A,TRUE,"general";"via2",#N/A,TRUE,"general";"via3",#N/A,TRUE,"general"}</definedName>
    <definedName name="_s6" localSheetId="5">{"TAB1",#N/A,TRUE,"GENERAL";"TAB2",#N/A,TRUE,"GENERAL";"TAB3",#N/A,TRUE,"GENERAL";"TAB4",#N/A,TRUE,"GENERAL";"TAB5",#N/A,TRUE,"GENERAL"}</definedName>
    <definedName name="_s6" localSheetId="3">{"TAB1",#N/A,TRUE,"GENERAL";"TAB2",#N/A,TRUE,"GENERAL";"TAB3",#N/A,TRUE,"GENERAL";"TAB4",#N/A,TRUE,"GENERAL";"TAB5",#N/A,TRUE,"GENERAL"}</definedName>
    <definedName name="_s6" localSheetId="2">{"TAB1",#N/A,TRUE,"GENERAL";"TAB2",#N/A,TRUE,"GENERAL";"TAB3",#N/A,TRUE,"GENERAL";"TAB4",#N/A,TRUE,"GENERAL";"TAB5",#N/A,TRUE,"GENERAL"}</definedName>
    <definedName name="_s6" localSheetId="6">{"TAB1",#N/A,TRUE,"GENERAL";"TAB2",#N/A,TRUE,"GENERAL";"TAB3",#N/A,TRUE,"GENERAL";"TAB4",#N/A,TRUE,"GENERAL";"TAB5",#N/A,TRUE,"GENERAL"}</definedName>
    <definedName name="_s6" localSheetId="7">{"TAB1",#N/A,TRUE,"GENERAL";"TAB2",#N/A,TRUE,"GENERAL";"TAB3",#N/A,TRUE,"GENERAL";"TAB4",#N/A,TRUE,"GENERAL";"TAB5",#N/A,TRUE,"GENERAL"}</definedName>
    <definedName name="_s6">{"TAB1",#N/A,TRUE,"GENERAL";"TAB2",#N/A,TRUE,"GENERAL";"TAB3",#N/A,TRUE,"GENERAL";"TAB4",#N/A,TRUE,"GENERAL";"TAB5",#N/A,TRUE,"GENERAL"}</definedName>
    <definedName name="_s7" localSheetId="5">{"via1",#N/A,TRUE,"general";"via2",#N/A,TRUE,"general";"via3",#N/A,TRUE,"general"}</definedName>
    <definedName name="_s7" localSheetId="3">{"via1",#N/A,TRUE,"general";"via2",#N/A,TRUE,"general";"via3",#N/A,TRUE,"general"}</definedName>
    <definedName name="_s7" localSheetId="2">{"via1",#N/A,TRUE,"general";"via2",#N/A,TRUE,"general";"via3",#N/A,TRUE,"general"}</definedName>
    <definedName name="_s7" localSheetId="6">{"via1",#N/A,TRUE,"general";"via2",#N/A,TRUE,"general";"via3",#N/A,TRUE,"general"}</definedName>
    <definedName name="_s7" localSheetId="7">{"via1",#N/A,TRUE,"general";"via2",#N/A,TRUE,"general";"via3",#N/A,TRUE,"general"}</definedName>
    <definedName name="_s7">{"via1",#N/A,TRUE,"general";"via2",#N/A,TRUE,"general";"via3",#N/A,TRUE,"general"}</definedName>
    <definedName name="_SBC1">[13]INV!$A$12:$D$15</definedName>
    <definedName name="_SBC3">[13]INV!$F$12:$I$15</definedName>
    <definedName name="_SBC5">[13]INV!$K$12:$N$15</definedName>
    <definedName name="_SMMLV">[19]PRESTACIONES!$D$13</definedName>
    <definedName name="_Sort" localSheetId="3">#REF!</definedName>
    <definedName name="_Sort" localSheetId="2">#REF!</definedName>
    <definedName name="_Sort" localSheetId="6">#REF!</definedName>
    <definedName name="_Sort" localSheetId="7">#REF!</definedName>
    <definedName name="_Sort">#REF!</definedName>
    <definedName name="_Sort1" localSheetId="3">#REF!</definedName>
    <definedName name="_Sort1" localSheetId="2">#REF!</definedName>
    <definedName name="_Sort1" localSheetId="6">#REF!</definedName>
    <definedName name="_Sort1">#REF!</definedName>
    <definedName name="_ST106">[18]BASE!$D$253</definedName>
    <definedName name="_ST1226">[30]BASE!$D$287</definedName>
    <definedName name="_ST126" localSheetId="3">#REF!</definedName>
    <definedName name="_ST126" localSheetId="2">#REF!</definedName>
    <definedName name="_ST126" localSheetId="6">#REF!</definedName>
    <definedName name="_ST126" localSheetId="7">#REF!</definedName>
    <definedName name="_ST126">#REF!</definedName>
    <definedName name="_ST146" localSheetId="3">#REF!</definedName>
    <definedName name="_ST146" localSheetId="2">#REF!</definedName>
    <definedName name="_ST146" localSheetId="6">#REF!</definedName>
    <definedName name="_ST146" localSheetId="7">#REF!</definedName>
    <definedName name="_ST146">#REF!</definedName>
    <definedName name="_ST166">[31]BASE!$D$248</definedName>
    <definedName name="_ST186" localSheetId="3">#REF!</definedName>
    <definedName name="_ST186" localSheetId="2">#REF!</definedName>
    <definedName name="_ST186" localSheetId="6">#REF!</definedName>
    <definedName name="_ST186" localSheetId="7">#REF!</definedName>
    <definedName name="_ST186">#REF!</definedName>
    <definedName name="_ST206" localSheetId="3">[19]BASE!#REF!</definedName>
    <definedName name="_ST206" localSheetId="2">#REF!</definedName>
    <definedName name="_ST206" localSheetId="6">#REF!</definedName>
    <definedName name="_ST206" localSheetId="7">#REF!</definedName>
    <definedName name="_ST206">#REF!</definedName>
    <definedName name="_ST86" localSheetId="3">#REF!</definedName>
    <definedName name="_ST86" localSheetId="2">#REF!</definedName>
    <definedName name="_ST86" localSheetId="6">#REF!</definedName>
    <definedName name="_ST86" localSheetId="7">#REF!</definedName>
    <definedName name="_ST86">#REF!</definedName>
    <definedName name="_SY104" localSheetId="3">#REF!</definedName>
    <definedName name="_SY104" localSheetId="2">#REF!</definedName>
    <definedName name="_SY104" localSheetId="6">#REF!</definedName>
    <definedName name="_SY104" localSheetId="7">#REF!</definedName>
    <definedName name="_SY104">#REF!</definedName>
    <definedName name="_SY106">#REF!</definedName>
    <definedName name="_SY124" localSheetId="3">[19]BASE!#REF!</definedName>
    <definedName name="_SY124" localSheetId="2">#REF!</definedName>
    <definedName name="_SY124" localSheetId="6">#REF!</definedName>
    <definedName name="_SY124" localSheetId="7">#REF!</definedName>
    <definedName name="_SY124">#REF!</definedName>
    <definedName name="_SY126" localSheetId="3">[19]BASE!#REF!</definedName>
    <definedName name="_SY126" localSheetId="2">#REF!</definedName>
    <definedName name="_SY126" localSheetId="6">#REF!</definedName>
    <definedName name="_SY126" localSheetId="7">#REF!</definedName>
    <definedName name="_SY126">#REF!</definedName>
    <definedName name="_SY164" localSheetId="3">[19]BASE!#REF!</definedName>
    <definedName name="_SY164" localSheetId="2">#REF!</definedName>
    <definedName name="_SY164" localSheetId="6">#REF!</definedName>
    <definedName name="_SY164" localSheetId="7">#REF!</definedName>
    <definedName name="_SY164">#REF!</definedName>
    <definedName name="_SY166" localSheetId="3">[19]BASE!#REF!</definedName>
    <definedName name="_SY166" localSheetId="2">#REF!</definedName>
    <definedName name="_SY166" localSheetId="6">#REF!</definedName>
    <definedName name="_SY166" localSheetId="7">#REF!</definedName>
    <definedName name="_SY166">#REF!</definedName>
    <definedName name="_SY186" localSheetId="3">[19]BASE!#REF!</definedName>
    <definedName name="_SY186" localSheetId="2">#REF!</definedName>
    <definedName name="_SY186" localSheetId="6">#REF!</definedName>
    <definedName name="_SY186" localSheetId="7">#REF!</definedName>
    <definedName name="_SY186">#REF!</definedName>
    <definedName name="_SY206" localSheetId="3">[19]BASE!#REF!</definedName>
    <definedName name="_SY206" localSheetId="2">#REF!</definedName>
    <definedName name="_SY206" localSheetId="6">#REF!</definedName>
    <definedName name="_SY206" localSheetId="7">#REF!</definedName>
    <definedName name="_SY206">#REF!</definedName>
    <definedName name="_SY64" localSheetId="3">[19]BASE!#REF!</definedName>
    <definedName name="_SY64" localSheetId="2">#REF!</definedName>
    <definedName name="_SY64" localSheetId="6">#REF!</definedName>
    <definedName name="_SY64" localSheetId="7">#REF!</definedName>
    <definedName name="_SY64">#REF!</definedName>
    <definedName name="_SY84" localSheetId="3">[19]BASE!#REF!</definedName>
    <definedName name="_SY84" localSheetId="2">#REF!</definedName>
    <definedName name="_SY84" localSheetId="6">#REF!</definedName>
    <definedName name="_SY84" localSheetId="7">#REF!</definedName>
    <definedName name="_SY84">#REF!</definedName>
    <definedName name="_SY86" localSheetId="3">[19]BASE!#REF!</definedName>
    <definedName name="_SY86" localSheetId="2">#REF!</definedName>
    <definedName name="_SY86" localSheetId="6">#REF!</definedName>
    <definedName name="_SY86" localSheetId="7">#REF!</definedName>
    <definedName name="_SY86">#REF!</definedName>
    <definedName name="_T22JH">[19]BASE!#REF!</definedName>
    <definedName name="_t3" localSheetId="5">{"TAB1",#N/A,TRUE,"GENERAL";"TAB2",#N/A,TRUE,"GENERAL";"TAB3",#N/A,TRUE,"GENERAL";"TAB4",#N/A,TRUE,"GENERAL";"TAB5",#N/A,TRUE,"GENERAL"}</definedName>
    <definedName name="_t3" localSheetId="3">{"TAB1",#N/A,TRUE,"GENERAL";"TAB2",#N/A,TRUE,"GENERAL";"TAB3",#N/A,TRUE,"GENERAL";"TAB4",#N/A,TRUE,"GENERAL";"TAB5",#N/A,TRUE,"GENERAL"}</definedName>
    <definedName name="_t3" localSheetId="2">{"TAB1",#N/A,TRUE,"GENERAL";"TAB2",#N/A,TRUE,"GENERAL";"TAB3",#N/A,TRUE,"GENERAL";"TAB4",#N/A,TRUE,"GENERAL";"TAB5",#N/A,TRUE,"GENERAL"}</definedName>
    <definedName name="_t3" localSheetId="6">{"TAB1",#N/A,TRUE,"GENERAL";"TAB2",#N/A,TRUE,"GENERAL";"TAB3",#N/A,TRUE,"GENERAL";"TAB4",#N/A,TRUE,"GENERAL";"TAB5",#N/A,TRUE,"GENERAL"}</definedName>
    <definedName name="_t3" localSheetId="7">{"TAB1",#N/A,TRUE,"GENERAL";"TAB2",#N/A,TRUE,"GENERAL";"TAB3",#N/A,TRUE,"GENERAL";"TAB4",#N/A,TRUE,"GENERAL";"TAB5",#N/A,TRUE,"GENERAL"}</definedName>
    <definedName name="_t3">{"TAB1",#N/A,TRUE,"GENERAL";"TAB2",#N/A,TRUE,"GENERAL";"TAB3",#N/A,TRUE,"GENERAL";"TAB4",#N/A,TRUE,"GENERAL";"TAB5",#N/A,TRUE,"GENERAL"}</definedName>
    <definedName name="_T32JH" localSheetId="5">[19]BASE!#REF!</definedName>
    <definedName name="_T32JH">[19]BASE!#REF!</definedName>
    <definedName name="_T33JH" localSheetId="5">[19]BASE!#REF!</definedName>
    <definedName name="_T33JH">[19]BASE!#REF!</definedName>
    <definedName name="_t4" localSheetId="5">{"via1",#N/A,TRUE,"general";"via2",#N/A,TRUE,"general";"via3",#N/A,TRUE,"general"}</definedName>
    <definedName name="_t4" localSheetId="3">{"via1",#N/A,TRUE,"general";"via2",#N/A,TRUE,"general";"via3",#N/A,TRUE,"general"}</definedName>
    <definedName name="_t4" localSheetId="2">{"via1",#N/A,TRUE,"general";"via2",#N/A,TRUE,"general";"via3",#N/A,TRUE,"general"}</definedName>
    <definedName name="_t4" localSheetId="6">{"via1",#N/A,TRUE,"general";"via2",#N/A,TRUE,"general";"via3",#N/A,TRUE,"general"}</definedName>
    <definedName name="_t4" localSheetId="7">{"via1",#N/A,TRUE,"general";"via2",#N/A,TRUE,"general";"via3",#N/A,TRUE,"general"}</definedName>
    <definedName name="_t4">{"via1",#N/A,TRUE,"general";"via2",#N/A,TRUE,"general";"via3",#N/A,TRUE,"general"}</definedName>
    <definedName name="_T42JH" localSheetId="5">[19]BASE!#REF!</definedName>
    <definedName name="_T42JH">[19]BASE!#REF!</definedName>
    <definedName name="_T43JH" localSheetId="5">[19]BASE!#REF!</definedName>
    <definedName name="_T43JH">[19]BASE!#REF!</definedName>
    <definedName name="_T44JH" localSheetId="5">[19]BASE!#REF!</definedName>
    <definedName name="_T44JH">[19]BASE!#REF!</definedName>
    <definedName name="_t5" localSheetId="5">{"TAB1",#N/A,TRUE,"GENERAL";"TAB2",#N/A,TRUE,"GENERAL";"TAB3",#N/A,TRUE,"GENERAL";"TAB4",#N/A,TRUE,"GENERAL";"TAB5",#N/A,TRUE,"GENERAL"}</definedName>
    <definedName name="_t5" localSheetId="3">{"TAB1",#N/A,TRUE,"GENERAL";"TAB2",#N/A,TRUE,"GENERAL";"TAB3",#N/A,TRUE,"GENERAL";"TAB4",#N/A,TRUE,"GENERAL";"TAB5",#N/A,TRUE,"GENERAL"}</definedName>
    <definedName name="_t5" localSheetId="2">{"TAB1",#N/A,TRUE,"GENERAL";"TAB2",#N/A,TRUE,"GENERAL";"TAB3",#N/A,TRUE,"GENERAL";"TAB4",#N/A,TRUE,"GENERAL";"TAB5",#N/A,TRUE,"GENERAL"}</definedName>
    <definedName name="_t5" localSheetId="6">{"TAB1",#N/A,TRUE,"GENERAL";"TAB2",#N/A,TRUE,"GENERAL";"TAB3",#N/A,TRUE,"GENERAL";"TAB4",#N/A,TRUE,"GENERAL";"TAB5",#N/A,TRUE,"GENERAL"}</definedName>
    <definedName name="_t5" localSheetId="7">{"TAB1",#N/A,TRUE,"GENERAL";"TAB2",#N/A,TRUE,"GENERAL";"TAB3",#N/A,TRUE,"GENERAL";"TAB4",#N/A,TRUE,"GENERAL";"TAB5",#N/A,TRUE,"GENERAL"}</definedName>
    <definedName name="_t5">{"TAB1",#N/A,TRUE,"GENERAL";"TAB2",#N/A,TRUE,"GENERAL";"TAB3",#N/A,TRUE,"GENERAL";"TAB4",#N/A,TRUE,"GENERAL";"TAB5",#N/A,TRUE,"GENERAL"}</definedName>
    <definedName name="_t6" localSheetId="5">{"via1",#N/A,TRUE,"general";"via2",#N/A,TRUE,"general";"via3",#N/A,TRUE,"general"}</definedName>
    <definedName name="_t6" localSheetId="3">{"via1",#N/A,TRUE,"general";"via2",#N/A,TRUE,"general";"via3",#N/A,TRUE,"general"}</definedName>
    <definedName name="_t6" localSheetId="2">{"via1",#N/A,TRUE,"general";"via2",#N/A,TRUE,"general";"via3",#N/A,TRUE,"general"}</definedName>
    <definedName name="_t6" localSheetId="6">{"via1",#N/A,TRUE,"general";"via2",#N/A,TRUE,"general";"via3",#N/A,TRUE,"general"}</definedName>
    <definedName name="_t6" localSheetId="7">{"via1",#N/A,TRUE,"general";"via2",#N/A,TRUE,"general";"via3",#N/A,TRUE,"general"}</definedName>
    <definedName name="_t6">{"via1",#N/A,TRUE,"general";"via2",#N/A,TRUE,"general";"via3",#N/A,TRUE,"general"}</definedName>
    <definedName name="_T62JH" localSheetId="5">[19]BASE!#REF!</definedName>
    <definedName name="_T62JH">[19]BASE!#REF!</definedName>
    <definedName name="_T63JH" localSheetId="5">[19]BASE!#REF!</definedName>
    <definedName name="_T63JH">[19]BASE!#REF!</definedName>
    <definedName name="_T64JH" localSheetId="5">[19]BASE!#REF!</definedName>
    <definedName name="_T64JH">[19]BASE!#REF!</definedName>
    <definedName name="_t66" localSheetId="5">{"TAB1",#N/A,TRUE,"GENERAL";"TAB2",#N/A,TRUE,"GENERAL";"TAB3",#N/A,TRUE,"GENERAL";"TAB4",#N/A,TRUE,"GENERAL";"TAB5",#N/A,TRUE,"GENERAL"}</definedName>
    <definedName name="_t66" localSheetId="3">{"TAB1",#N/A,TRUE,"GENERAL";"TAB2",#N/A,TRUE,"GENERAL";"TAB3",#N/A,TRUE,"GENERAL";"TAB4",#N/A,TRUE,"GENERAL";"TAB5",#N/A,TRUE,"GENERAL"}</definedName>
    <definedName name="_t66" localSheetId="2">{"TAB1",#N/A,TRUE,"GENERAL";"TAB2",#N/A,TRUE,"GENERAL";"TAB3",#N/A,TRUE,"GENERAL";"TAB4",#N/A,TRUE,"GENERAL";"TAB5",#N/A,TRUE,"GENERAL"}</definedName>
    <definedName name="_t66" localSheetId="6">{"TAB1",#N/A,TRUE,"GENERAL";"TAB2",#N/A,TRUE,"GENERAL";"TAB3",#N/A,TRUE,"GENERAL";"TAB4",#N/A,TRUE,"GENERAL";"TAB5",#N/A,TRUE,"GENERAL"}</definedName>
    <definedName name="_t66" localSheetId="7">{"TAB1",#N/A,TRUE,"GENERAL";"TAB2",#N/A,TRUE,"GENERAL";"TAB3",#N/A,TRUE,"GENERAL";"TAB4",#N/A,TRUE,"GENERAL";"TAB5",#N/A,TRUE,"GENERAL"}</definedName>
    <definedName name="_t66">{"TAB1",#N/A,TRUE,"GENERAL";"TAB2",#N/A,TRUE,"GENERAL";"TAB3",#N/A,TRUE,"GENERAL";"TAB4",#N/A,TRUE,"GENERAL";"TAB5",#N/A,TRUE,"GENERAL"}</definedName>
    <definedName name="_T66JH" localSheetId="5">[19]BASE!#REF!</definedName>
    <definedName name="_T66JH">[19]BASE!#REF!</definedName>
    <definedName name="_t7" localSheetId="5">{"via1",#N/A,TRUE,"general";"via2",#N/A,TRUE,"general";"via3",#N/A,TRUE,"general"}</definedName>
    <definedName name="_t7" localSheetId="3">{"via1",#N/A,TRUE,"general";"via2",#N/A,TRUE,"general";"via3",#N/A,TRUE,"general"}</definedName>
    <definedName name="_t7" localSheetId="2">{"via1",#N/A,TRUE,"general";"via2",#N/A,TRUE,"general";"via3",#N/A,TRUE,"general"}</definedName>
    <definedName name="_t7" localSheetId="6">{"via1",#N/A,TRUE,"general";"via2",#N/A,TRUE,"general";"via3",#N/A,TRUE,"general"}</definedName>
    <definedName name="_t7" localSheetId="7">{"via1",#N/A,TRUE,"general";"via2",#N/A,TRUE,"general";"via3",#N/A,TRUE,"general"}</definedName>
    <definedName name="_t7">{"via1",#N/A,TRUE,"general";"via2",#N/A,TRUE,"general";"via3",#N/A,TRUE,"general"}</definedName>
    <definedName name="_t77" localSheetId="5">{"TAB1",#N/A,TRUE,"GENERAL";"TAB2",#N/A,TRUE,"GENERAL";"TAB3",#N/A,TRUE,"GENERAL";"TAB4",#N/A,TRUE,"GENERAL";"TAB5",#N/A,TRUE,"GENERAL"}</definedName>
    <definedName name="_t77" localSheetId="3">{"TAB1",#N/A,TRUE,"GENERAL";"TAB2",#N/A,TRUE,"GENERAL";"TAB3",#N/A,TRUE,"GENERAL";"TAB4",#N/A,TRUE,"GENERAL";"TAB5",#N/A,TRUE,"GENERAL"}</definedName>
    <definedName name="_t77" localSheetId="2">{"TAB1",#N/A,TRUE,"GENERAL";"TAB2",#N/A,TRUE,"GENERAL";"TAB3",#N/A,TRUE,"GENERAL";"TAB4",#N/A,TRUE,"GENERAL";"TAB5",#N/A,TRUE,"GENERAL"}</definedName>
    <definedName name="_t77" localSheetId="6">{"TAB1",#N/A,TRUE,"GENERAL";"TAB2",#N/A,TRUE,"GENERAL";"TAB3",#N/A,TRUE,"GENERAL";"TAB4",#N/A,TRUE,"GENERAL";"TAB5",#N/A,TRUE,"GENERAL"}</definedName>
    <definedName name="_t77" localSheetId="7">{"TAB1",#N/A,TRUE,"GENERAL";"TAB2",#N/A,TRUE,"GENERAL";"TAB3",#N/A,TRUE,"GENERAL";"TAB4",#N/A,TRUE,"GENERAL";"TAB5",#N/A,TRUE,"GENERAL"}</definedName>
    <definedName name="_t77">{"TAB1",#N/A,TRUE,"GENERAL";"TAB2",#N/A,TRUE,"GENERAL";"TAB3",#N/A,TRUE,"GENERAL";"TAB4",#N/A,TRUE,"GENERAL";"TAB5",#N/A,TRUE,"GENERAL"}</definedName>
    <definedName name="_t8" localSheetId="5">{"TAB1",#N/A,TRUE,"GENERAL";"TAB2",#N/A,TRUE,"GENERAL";"TAB3",#N/A,TRUE,"GENERAL";"TAB4",#N/A,TRUE,"GENERAL";"TAB5",#N/A,TRUE,"GENERAL"}</definedName>
    <definedName name="_t8" localSheetId="3">{"TAB1",#N/A,TRUE,"GENERAL";"TAB2",#N/A,TRUE,"GENERAL";"TAB3",#N/A,TRUE,"GENERAL";"TAB4",#N/A,TRUE,"GENERAL";"TAB5",#N/A,TRUE,"GENERAL"}</definedName>
    <definedName name="_t8" localSheetId="2">{"TAB1",#N/A,TRUE,"GENERAL";"TAB2",#N/A,TRUE,"GENERAL";"TAB3",#N/A,TRUE,"GENERAL";"TAB4",#N/A,TRUE,"GENERAL";"TAB5",#N/A,TRUE,"GENERAL"}</definedName>
    <definedName name="_t8" localSheetId="6">{"TAB1",#N/A,TRUE,"GENERAL";"TAB2",#N/A,TRUE,"GENERAL";"TAB3",#N/A,TRUE,"GENERAL";"TAB4",#N/A,TRUE,"GENERAL";"TAB5",#N/A,TRUE,"GENERAL"}</definedName>
    <definedName name="_t8" localSheetId="7">{"TAB1",#N/A,TRUE,"GENERAL";"TAB2",#N/A,TRUE,"GENERAL";"TAB3",#N/A,TRUE,"GENERAL";"TAB4",#N/A,TRUE,"GENERAL";"TAB5",#N/A,TRUE,"GENERAL"}</definedName>
    <definedName name="_t8">{"TAB1",#N/A,TRUE,"GENERAL";"TAB2",#N/A,TRUE,"GENERAL";"TAB3",#N/A,TRUE,"GENERAL";"TAB4",#N/A,TRUE,"GENERAL";"TAB5",#N/A,TRUE,"GENERAL"}</definedName>
    <definedName name="_T84JH" localSheetId="5">[19]BASE!#REF!</definedName>
    <definedName name="_T84JH">[19]BASE!#REF!</definedName>
    <definedName name="_t88" localSheetId="5">{"via1",#N/A,TRUE,"general";"via2",#N/A,TRUE,"general";"via3",#N/A,TRUE,"general"}</definedName>
    <definedName name="_t88" localSheetId="3">{"via1",#N/A,TRUE,"general";"via2",#N/A,TRUE,"general";"via3",#N/A,TRUE,"general"}</definedName>
    <definedName name="_t88" localSheetId="2">{"via1",#N/A,TRUE,"general";"via2",#N/A,TRUE,"general";"via3",#N/A,TRUE,"general"}</definedName>
    <definedName name="_t88" localSheetId="6">{"via1",#N/A,TRUE,"general";"via2",#N/A,TRUE,"general";"via3",#N/A,TRUE,"general"}</definedName>
    <definedName name="_t88" localSheetId="7">{"via1",#N/A,TRUE,"general";"via2",#N/A,TRUE,"general";"via3",#N/A,TRUE,"general"}</definedName>
    <definedName name="_t88">{"via1",#N/A,TRUE,"general";"via2",#N/A,TRUE,"general";"via3",#N/A,TRUE,"general"}</definedName>
    <definedName name="_T88EB" localSheetId="5">[19]BASE!#REF!</definedName>
    <definedName name="_T88EB">[19]BASE!#REF!</definedName>
    <definedName name="_t9" localSheetId="5">{"TAB1",#N/A,TRUE,"GENERAL";"TAB2",#N/A,TRUE,"GENERAL";"TAB3",#N/A,TRUE,"GENERAL";"TAB4",#N/A,TRUE,"GENERAL";"TAB5",#N/A,TRUE,"GENERAL"}</definedName>
    <definedName name="_t9" localSheetId="3">{"TAB1",#N/A,TRUE,"GENERAL";"TAB2",#N/A,TRUE,"GENERAL";"TAB3",#N/A,TRUE,"GENERAL";"TAB4",#N/A,TRUE,"GENERAL";"TAB5",#N/A,TRUE,"GENERAL"}</definedName>
    <definedName name="_t9" localSheetId="2">{"TAB1",#N/A,TRUE,"GENERAL";"TAB2",#N/A,TRUE,"GENERAL";"TAB3",#N/A,TRUE,"GENERAL";"TAB4",#N/A,TRUE,"GENERAL";"TAB5",#N/A,TRUE,"GENERAL"}</definedName>
    <definedName name="_t9" localSheetId="6">{"TAB1",#N/A,TRUE,"GENERAL";"TAB2",#N/A,TRUE,"GENERAL";"TAB3",#N/A,TRUE,"GENERAL";"TAB4",#N/A,TRUE,"GENERAL";"TAB5",#N/A,TRUE,"GENERAL"}</definedName>
    <definedName name="_t9" localSheetId="7">{"TAB1",#N/A,TRUE,"GENERAL";"TAB2",#N/A,TRUE,"GENERAL";"TAB3",#N/A,TRUE,"GENERAL";"TAB4",#N/A,TRUE,"GENERAL";"TAB5",#N/A,TRUE,"GENERAL"}</definedName>
    <definedName name="_t9">{"TAB1",#N/A,TRUE,"GENERAL";"TAB2",#N/A,TRUE,"GENERAL";"TAB3",#N/A,TRUE,"GENERAL";"TAB4",#N/A,TRUE,"GENERAL";"TAB5",#N/A,TRUE,"GENERAL"}</definedName>
    <definedName name="_t99" localSheetId="5">{"via1",#N/A,TRUE,"general";"via2",#N/A,TRUE,"general";"via3",#N/A,TRUE,"general"}</definedName>
    <definedName name="_t99" localSheetId="3">{"via1",#N/A,TRUE,"general";"via2",#N/A,TRUE,"general";"via3",#N/A,TRUE,"general"}</definedName>
    <definedName name="_t99" localSheetId="2">{"via1",#N/A,TRUE,"general";"via2",#N/A,TRUE,"general";"via3",#N/A,TRUE,"general"}</definedName>
    <definedName name="_t99" localSheetId="6">{"via1",#N/A,TRUE,"general";"via2",#N/A,TRUE,"general";"via3",#N/A,TRUE,"general"}</definedName>
    <definedName name="_t99" localSheetId="7">{"via1",#N/A,TRUE,"general";"via2",#N/A,TRUE,"general";"via3",#N/A,TRUE,"general"}</definedName>
    <definedName name="_t99">{"via1",#N/A,TRUE,"general";"via2",#N/A,TRUE,"general";"via3",#N/A,TRUE,"general"}</definedName>
    <definedName name="_TABLA">[19]BASE!$E$70</definedName>
    <definedName name="_TACOM">[19]BASE!$E$69</definedName>
    <definedName name="_TACOR">[19]BASE!$E$63</definedName>
    <definedName name="_TAP2" localSheetId="3">[19]BASE!#REF!</definedName>
    <definedName name="_TAP2" localSheetId="2">#REF!</definedName>
    <definedName name="_TAP2" localSheetId="6">#REF!</definedName>
    <definedName name="_TAP2" localSheetId="7">#REF!</definedName>
    <definedName name="_TAP2">#REF!</definedName>
    <definedName name="_TAPAM" localSheetId="3">[19]BASE!#REF!</definedName>
    <definedName name="_TAPAM" localSheetId="2">[19]BASE!#REF!</definedName>
    <definedName name="_TAPAM" localSheetId="6">[19]BASE!#REF!</definedName>
    <definedName name="_TAPAM" localSheetId="7">[19]BASE!#REF!</definedName>
    <definedName name="_TAPAM">[19]BASE!#REF!</definedName>
    <definedName name="_TASP1" localSheetId="3">[19]BASE!#REF!</definedName>
    <definedName name="_TASP1" localSheetId="2">[19]BASE!#REF!</definedName>
    <definedName name="_TASP1" localSheetId="6">[19]BASE!#REF!</definedName>
    <definedName name="_TASP1" localSheetId="7">[19]BASE!#REF!</definedName>
    <definedName name="_TASP1">[19]BASE!#REF!</definedName>
    <definedName name="_TASP2" localSheetId="3">[19]BASE!#REF!</definedName>
    <definedName name="_TASP2" localSheetId="2">[19]BASE!#REF!</definedName>
    <definedName name="_TASP2" localSheetId="6">[19]BASE!#REF!</definedName>
    <definedName name="_TASP2" localSheetId="7">[19]BASE!#REF!</definedName>
    <definedName name="_TASP2">[19]BASE!#REF!</definedName>
    <definedName name="_TASR4" localSheetId="3">[19]BASE!#REF!</definedName>
    <definedName name="_TASR4" localSheetId="2">[19]BASE!#REF!</definedName>
    <definedName name="_TASR4" localSheetId="6">[19]BASE!#REF!</definedName>
    <definedName name="_TASR4" localSheetId="7">[19]BASE!#REF!</definedName>
    <definedName name="_TASR4">[19]BASE!#REF!</definedName>
    <definedName name="_TEE1" localSheetId="3">#REF!</definedName>
    <definedName name="_TEE1" localSheetId="2">#REF!</definedName>
    <definedName name="_TEE1" localSheetId="6">#REF!</definedName>
    <definedName name="_TEE1" localSheetId="7">#REF!</definedName>
    <definedName name="_TEE1">#REF!</definedName>
    <definedName name="_TEE2" localSheetId="3">#REF!</definedName>
    <definedName name="_TEE2" localSheetId="2">#REF!</definedName>
    <definedName name="_TEE2" localSheetId="6">#REF!</definedName>
    <definedName name="_TEE2" localSheetId="7">#REF!</definedName>
    <definedName name="_TEE2">#REF!</definedName>
    <definedName name="_TEE32" localSheetId="3">[19]BASE!#REF!</definedName>
    <definedName name="_TEE32" localSheetId="2">#REF!</definedName>
    <definedName name="_TEE32" localSheetId="6">#REF!</definedName>
    <definedName name="_TEE32" localSheetId="7">#REF!</definedName>
    <definedName name="_TEE32">#REF!</definedName>
    <definedName name="_TEE33" localSheetId="3">#REF!</definedName>
    <definedName name="_TEE33" localSheetId="2">#REF!</definedName>
    <definedName name="_TEE33" localSheetId="6">#REF!</definedName>
    <definedName name="_TEE33" localSheetId="7">#REF!</definedName>
    <definedName name="_TEE33">#REF!</definedName>
    <definedName name="_TEJAB" localSheetId="3">[19]BASE!#REF!</definedName>
    <definedName name="_TEJAB" localSheetId="2">[19]BASE!#REF!</definedName>
    <definedName name="_TEJAB" localSheetId="6">[19]BASE!#REF!</definedName>
    <definedName name="_TEJAB" localSheetId="7">[19]BASE!#REF!</definedName>
    <definedName name="_TEJAB">[19]BASE!#REF!</definedName>
    <definedName name="_TEJAJ" localSheetId="3">[19]BASE!#REF!</definedName>
    <definedName name="_TEJAJ" localSheetId="2">[19]BASE!#REF!</definedName>
    <definedName name="_TEJAJ" localSheetId="6">[19]BASE!#REF!</definedName>
    <definedName name="_TEJAJ" localSheetId="7">[19]BASE!#REF!</definedName>
    <definedName name="_TEJAJ">[19]BASE!#REF!</definedName>
    <definedName name="_TELEP">[19]BASE!$E$62</definedName>
    <definedName name="_TEP22" localSheetId="3">#REF!</definedName>
    <definedName name="_TEP22" localSheetId="2">#REF!</definedName>
    <definedName name="_TEP22" localSheetId="6">#REF!</definedName>
    <definedName name="_TEP22" localSheetId="7">#REF!</definedName>
    <definedName name="_TEP22">#REF!</definedName>
    <definedName name="_TEP44" localSheetId="3">[19]BASE!#REF!</definedName>
    <definedName name="_TEP44" localSheetId="2">#REF!</definedName>
    <definedName name="_TEP44" localSheetId="6">#REF!</definedName>
    <definedName name="_TEP44" localSheetId="7">#REF!</definedName>
    <definedName name="_TEP44">#REF!</definedName>
    <definedName name="_TES44" localSheetId="3">#REF!</definedName>
    <definedName name="_TES44" localSheetId="2">#REF!</definedName>
    <definedName name="_TES44" localSheetId="6">#REF!</definedName>
    <definedName name="_TES44" localSheetId="7">#REF!</definedName>
    <definedName name="_TES44">#REF!</definedName>
    <definedName name="_TES64" localSheetId="3">#REF!</definedName>
    <definedName name="_TES64" localSheetId="2">#REF!</definedName>
    <definedName name="_TES64" localSheetId="6">#REF!</definedName>
    <definedName name="_TES64" localSheetId="7">#REF!</definedName>
    <definedName name="_TES64">#REF!</definedName>
    <definedName name="_TES66">#REF!</definedName>
    <definedName name="_TGALV">[19]BASE!#REF!</definedName>
    <definedName name="_TH10J">[19]BASE!#REF!</definedName>
    <definedName name="_THF12" localSheetId="3">[19]BASE!#REF!</definedName>
    <definedName name="_THF12" localSheetId="2">#REF!</definedName>
    <definedName name="_THF12" localSheetId="6">#REF!</definedName>
    <definedName name="_THF12" localSheetId="7">#REF!</definedName>
    <definedName name="_THF12">#REF!</definedName>
    <definedName name="_THF128">[11]BASE!$D$256</definedName>
    <definedName name="_THF6JH" localSheetId="5">[19]BASE!#REF!</definedName>
    <definedName name="_THF6JH">[19]BASE!#REF!</definedName>
    <definedName name="_THF6RO" localSheetId="5">[19]BASE!#REF!</definedName>
    <definedName name="_THF6RO">[19]BASE!#REF!</definedName>
    <definedName name="_THF8JH" localSheetId="5">[19]BASE!#REF!</definedName>
    <definedName name="_THF8JH">[19]BASE!#REF!</definedName>
    <definedName name="_TNL24" localSheetId="3">[19]BASE!#REF!</definedName>
    <definedName name="_TNL24">[18]BASE!$D$226</definedName>
    <definedName name="_TNL27" localSheetId="3">[19]BASE!#REF!</definedName>
    <definedName name="_TNL27">[18]BASE!$D$227</definedName>
    <definedName name="_TNL30" localSheetId="3">[19]BASE!#REF!</definedName>
    <definedName name="_TNL30">[18]BASE!$D$228</definedName>
    <definedName name="_TNL33" localSheetId="3">[19]BASE!#REF!</definedName>
    <definedName name="_TNL33">[18]BASE!$D$229</definedName>
    <definedName name="_TNL36" localSheetId="3">[19]BASE!#REF!</definedName>
    <definedName name="_TNL36">[18]BASE!$D$230</definedName>
    <definedName name="_TNL39" localSheetId="3">[19]BASE!#REF!</definedName>
    <definedName name="_TNL39" localSheetId="2">#REF!</definedName>
    <definedName name="_TNL39" localSheetId="6">#REF!</definedName>
    <definedName name="_TNL39" localSheetId="7">#REF!</definedName>
    <definedName name="_TNL39">#REF!</definedName>
    <definedName name="_TNL42" localSheetId="3">[19]BASE!#REF!</definedName>
    <definedName name="_TNL42" localSheetId="2">#REF!</definedName>
    <definedName name="_TNL42" localSheetId="6">#REF!</definedName>
    <definedName name="_TNL42" localSheetId="7">#REF!</definedName>
    <definedName name="_TNL42">#REF!</definedName>
    <definedName name="_TNL45" localSheetId="3">[19]BASE!#REF!</definedName>
    <definedName name="_TNL45" localSheetId="2">#REF!</definedName>
    <definedName name="_TNL45" localSheetId="6">#REF!</definedName>
    <definedName name="_TNL45" localSheetId="7">#REF!</definedName>
    <definedName name="_TNL45">#REF!</definedName>
    <definedName name="_TNL48" localSheetId="3">[19]BASE!#REF!</definedName>
    <definedName name="_TNL48" localSheetId="2">#REF!</definedName>
    <definedName name="_TNL48" localSheetId="6">#REF!</definedName>
    <definedName name="_TNL48" localSheetId="7">#REF!</definedName>
    <definedName name="_TNL48">#REF!</definedName>
    <definedName name="_TNL51" localSheetId="3">[19]BASE!#REF!</definedName>
    <definedName name="_TNL51" localSheetId="2">#REF!</definedName>
    <definedName name="_TNL51" localSheetId="6">#REF!</definedName>
    <definedName name="_TNL51" localSheetId="7">#REF!</definedName>
    <definedName name="_TNL51">#REF!</definedName>
    <definedName name="_TNL54" localSheetId="3">[19]BASE!#REF!</definedName>
    <definedName name="_TNL54">[18]BASE!$D$236</definedName>
    <definedName name="_TNL60" localSheetId="3">[19]BASE!#REF!</definedName>
    <definedName name="_TNL60" localSheetId="2">#REF!</definedName>
    <definedName name="_TNL60" localSheetId="6">#REF!</definedName>
    <definedName name="_TNL60" localSheetId="7">#REF!</definedName>
    <definedName name="_TNL60">#REF!</definedName>
    <definedName name="_TNOV10" localSheetId="3">[19]BASE!#REF!</definedName>
    <definedName name="_TNOV10" localSheetId="2">[19]BASE!#REF!</definedName>
    <definedName name="_TNOV10" localSheetId="6">[19]BASE!#REF!</definedName>
    <definedName name="_TNOV10" localSheetId="7">[19]BASE!#REF!</definedName>
    <definedName name="_TNOV10">[19]BASE!#REF!</definedName>
    <definedName name="_TNOV12" localSheetId="3">[19]BASE!#REF!</definedName>
    <definedName name="_TNOV12" localSheetId="2">[19]BASE!#REF!</definedName>
    <definedName name="_TNOV12" localSheetId="6">[19]BASE!#REF!</definedName>
    <definedName name="_TNOV12" localSheetId="7">[19]BASE!#REF!</definedName>
    <definedName name="_TNOV12">[19]BASE!#REF!</definedName>
    <definedName name="_TNOV16" localSheetId="3">[19]BASE!#REF!</definedName>
    <definedName name="_TNOV16" localSheetId="2">[19]BASE!#REF!</definedName>
    <definedName name="_TNOV16" localSheetId="6">[19]BASE!#REF!</definedName>
    <definedName name="_TNOV16" localSheetId="7">[19]BASE!#REF!</definedName>
    <definedName name="_TNOV16">[19]BASE!#REF!</definedName>
    <definedName name="_TNOV18" localSheetId="3">[19]BASE!#REF!</definedName>
    <definedName name="_TNOV18" localSheetId="2">[19]BASE!#REF!</definedName>
    <definedName name="_TNOV18" localSheetId="6">[19]BASE!#REF!</definedName>
    <definedName name="_TNOV18" localSheetId="7">[19]BASE!#REF!</definedName>
    <definedName name="_TNOV18">[19]BASE!#REF!</definedName>
    <definedName name="_TNOV20" localSheetId="3">[19]BASE!#REF!</definedName>
    <definedName name="_TNOV20" localSheetId="2">[19]BASE!#REF!</definedName>
    <definedName name="_TNOV20" localSheetId="6">[19]BASE!#REF!</definedName>
    <definedName name="_TNOV20" localSheetId="7">[19]BASE!#REF!</definedName>
    <definedName name="_TNOV20">[19]BASE!#REF!</definedName>
    <definedName name="_TNOV6">[19]BASE!#REF!</definedName>
    <definedName name="_TNOV8">[19]BASE!#REF!</definedName>
    <definedName name="_TORNI">[19]BASE!#REF!</definedName>
    <definedName name="_TPE1132">[32]BASE!#REF!</definedName>
    <definedName name="_TPE12" localSheetId="3">#REF!</definedName>
    <definedName name="_TPE12" localSheetId="2">#REF!</definedName>
    <definedName name="_TPE12" localSheetId="6">#REF!</definedName>
    <definedName name="_TPE12" localSheetId="7">#REF!</definedName>
    <definedName name="_TPE12">#REF!</definedName>
    <definedName name="_TPE1331">[32]BASE!#REF!</definedName>
    <definedName name="_TPE1701" localSheetId="3">#REF!</definedName>
    <definedName name="_TPE1701" localSheetId="2">#REF!</definedName>
    <definedName name="_TPE1701" localSheetId="6">#REF!</definedName>
    <definedName name="_TPE1701" localSheetId="7">#REF!</definedName>
    <definedName name="_TPE1701">#REF!</definedName>
    <definedName name="_TPE1702">[32]BASE!#REF!</definedName>
    <definedName name="_TPE1703">[32]BASE!#REF!</definedName>
    <definedName name="_TPE1704">[32]BASE!#REF!</definedName>
    <definedName name="_TPE1706">[32]BASE!#REF!</definedName>
    <definedName name="_TPE1708">[32]BASE!#REF!</definedName>
    <definedName name="_TPE1710">[32]BASE!#REF!</definedName>
    <definedName name="_TPE1735">[32]BASE!#REF!</definedName>
    <definedName name="_TPE1763">[32]BASE!#REF!</definedName>
    <definedName name="_TPE1790">[32]BASE!#REF!</definedName>
    <definedName name="_TPE8016">[31]BASE!$D$146</definedName>
    <definedName name="_TPE8020">[31]BASE!$D$147</definedName>
    <definedName name="_TPE8025">[31]BASE!$D$148</definedName>
    <definedName name="_TPF12" localSheetId="3">[19]BASE!#REF!</definedName>
    <definedName name="_TPF12" localSheetId="2">#REF!</definedName>
    <definedName name="_TPF12" localSheetId="6">#REF!</definedName>
    <definedName name="_TPF12" localSheetId="7">#REF!</definedName>
    <definedName name="_TPF12">#REF!</definedName>
    <definedName name="_TPN1002" localSheetId="3">[19]BASE!#REF!</definedName>
    <definedName name="_TPN1002">[31]BASE!$D$150</definedName>
    <definedName name="_TPN1003" localSheetId="3">[19]BASE!#REF!</definedName>
    <definedName name="_TPN1003">[31]BASE!$D$151</definedName>
    <definedName name="_TPN1004">[31]BASE!$D$152</definedName>
    <definedName name="_TPN1006">[31]BASE!$D$153</definedName>
    <definedName name="_TPN10075" localSheetId="5">[19]BASE!#REF!</definedName>
    <definedName name="_TPN10075">[19]BASE!#REF!</definedName>
    <definedName name="_TPN1008" localSheetId="3">[19]BASE!#REF!</definedName>
    <definedName name="_TPN1008">[31]BASE!$D$154</definedName>
    <definedName name="_TPN1010" localSheetId="3">[19]BASE!#REF!</definedName>
    <definedName name="_TPN1010" localSheetId="2">#REF!</definedName>
    <definedName name="_TPN1010" localSheetId="6">#REF!</definedName>
    <definedName name="_TPN1010" localSheetId="7">#REF!</definedName>
    <definedName name="_TPN1010">#REF!</definedName>
    <definedName name="_TPN1012" localSheetId="3">[19]BASE!#REF!</definedName>
    <definedName name="_TPN1012" localSheetId="2">[19]BASE!#REF!</definedName>
    <definedName name="_TPN1012" localSheetId="6">[19]BASE!#REF!</definedName>
    <definedName name="_TPN1012" localSheetId="7">[19]BASE!#REF!</definedName>
    <definedName name="_TPN1012">[19]BASE!#REF!</definedName>
    <definedName name="_TPN1202" localSheetId="3">[19]BASE!#REF!</definedName>
    <definedName name="_TPN1202">[31]BASE!$D$160</definedName>
    <definedName name="_TPN1203" localSheetId="3">[19]BASE!#REF!</definedName>
    <definedName name="_TPN1203">[31]BASE!$D$161</definedName>
    <definedName name="_TPN1204" localSheetId="3">[19]BASE!#REF!</definedName>
    <definedName name="_TPN1204">[31]BASE!$D$162</definedName>
    <definedName name="_TPN1206" localSheetId="3">[19]BASE!#REF!</definedName>
    <definedName name="_TPN1206">[31]BASE!$D$163</definedName>
    <definedName name="_TPN1208" localSheetId="3">[19]BASE!#REF!</definedName>
    <definedName name="_TPN1208">[31]BASE!$D$164</definedName>
    <definedName name="_TPN1210" localSheetId="3">[19]BASE!#REF!</definedName>
    <definedName name="_TPN1210" localSheetId="2">#REF!</definedName>
    <definedName name="_TPN1210" localSheetId="6">#REF!</definedName>
    <definedName name="_TPN1210" localSheetId="7">#REF!</definedName>
    <definedName name="_TPN1210">#REF!</definedName>
    <definedName name="_TPN1212" localSheetId="3">[19]BASE!#REF!</definedName>
    <definedName name="_TPN1212" localSheetId="2">[19]BASE!#REF!</definedName>
    <definedName name="_TPN1212" localSheetId="6">[19]BASE!#REF!</definedName>
    <definedName name="_TPN1212" localSheetId="7">[19]BASE!#REF!</definedName>
    <definedName name="_TPN1212">[19]BASE!#REF!</definedName>
    <definedName name="_TPN1225" localSheetId="3">#REF!</definedName>
    <definedName name="_TPN1225" localSheetId="2">#REF!</definedName>
    <definedName name="_TPN1225" localSheetId="6">#REF!</definedName>
    <definedName name="_TPN1225" localSheetId="7">#REF!</definedName>
    <definedName name="_TPN1225">#REF!</definedName>
    <definedName name="_TPN1232" localSheetId="3">#REF!</definedName>
    <definedName name="_TPN1232" localSheetId="2">#REF!</definedName>
    <definedName name="_TPN1232" localSheetId="6">#REF!</definedName>
    <definedName name="_TPN1232" localSheetId="7">#REF!</definedName>
    <definedName name="_TPN1232">#REF!</definedName>
    <definedName name="_TPN16012" localSheetId="3">[19]BASE!#REF!</definedName>
    <definedName name="_TPN16012">[31]BASE!$D$167</definedName>
    <definedName name="_TPN1602" localSheetId="3">[19]BASE!#REF!</definedName>
    <definedName name="_TPN1602">[31]BASE!$D$168</definedName>
    <definedName name="_TPN1603" localSheetId="3">[19]BASE!#REF!</definedName>
    <definedName name="_TPN1603">[31]BASE!$D$169</definedName>
    <definedName name="_TPN1604" localSheetId="3">[19]BASE!#REF!</definedName>
    <definedName name="_TPN1604">[31]BASE!$D$170</definedName>
    <definedName name="_TPN1606" localSheetId="3">[19]BASE!#REF!</definedName>
    <definedName name="_TPN1606">[31]BASE!$D$171</definedName>
    <definedName name="_TPN1608" localSheetId="3">[19]BASE!#REF!</definedName>
    <definedName name="_TPN1608">[31]BASE!$D$172</definedName>
    <definedName name="_TPN1610" localSheetId="3">[19]BASE!#REF!</definedName>
    <definedName name="_TPN1610" localSheetId="2">#REF!</definedName>
    <definedName name="_TPN1610" localSheetId="6">#REF!</definedName>
    <definedName name="_TPN1610" localSheetId="7">#REF!</definedName>
    <definedName name="_TPN1610">#REF!</definedName>
    <definedName name="_TPN1611" localSheetId="3">[19]BASE!#REF!</definedName>
    <definedName name="_TPN1611" localSheetId="2">[19]BASE!#REF!</definedName>
    <definedName name="_TPN1611" localSheetId="6">[19]BASE!#REF!</definedName>
    <definedName name="_TPN1611" localSheetId="7">[19]BASE!#REF!</definedName>
    <definedName name="_TPN1611">[19]BASE!#REF!</definedName>
    <definedName name="_TPN2096" localSheetId="3">[19]BASE!#REF!</definedName>
    <definedName name="_TPN2096" localSheetId="2">[19]BASE!#REF!</definedName>
    <definedName name="_TPN2096" localSheetId="6">[19]BASE!#REF!</definedName>
    <definedName name="_TPN2096" localSheetId="7">[19]BASE!#REF!</definedName>
    <definedName name="_TPN2096">[19]BASE!#REF!</definedName>
    <definedName name="_TPVCME" localSheetId="3">[19]BASE!#REF!</definedName>
    <definedName name="_TPVCME" localSheetId="2">[19]BASE!#REF!</definedName>
    <definedName name="_TPVCME" localSheetId="6">[19]BASE!#REF!</definedName>
    <definedName name="_TPVCME" localSheetId="7">[19]BASE!#REF!</definedName>
    <definedName name="_TPVCME">[19]BASE!#REF!</definedName>
    <definedName name="_TPVCP1" localSheetId="3">[19]BASE!#REF!</definedName>
    <definedName name="_TPVCP1" localSheetId="2">[19]BASE!#REF!</definedName>
    <definedName name="_TPVCP1" localSheetId="6">[19]BASE!#REF!</definedName>
    <definedName name="_TPVCP1" localSheetId="7">[19]BASE!#REF!</definedName>
    <definedName name="_TPVCP1">[19]BASE!#REF!</definedName>
    <definedName name="_TR114">[18]BASE!$D$272</definedName>
    <definedName name="_TRANAG" localSheetId="5">[19]BASE!#REF!</definedName>
    <definedName name="_TRANAG">[19]BASE!#REF!</definedName>
    <definedName name="_TRANAR">[19]BASE!$E$84</definedName>
    <definedName name="_TRANS" localSheetId="5">[19]BASE!#REF!</definedName>
    <definedName name="_TRANS">[19]BASE!#REF!</definedName>
    <definedName name="_TRI15" localSheetId="3">#REF!</definedName>
    <definedName name="_TRI15" localSheetId="2">#REF!</definedName>
    <definedName name="_TRI15" localSheetId="6">#REF!</definedName>
    <definedName name="_TRI15" localSheetId="7">#REF!</definedName>
    <definedName name="_TRI15">#REF!</definedName>
    <definedName name="_TRI16" localSheetId="3">#REF!</definedName>
    <definedName name="_TRI16" localSheetId="2">#REF!</definedName>
    <definedName name="_TRI16" localSheetId="6">#REF!</definedName>
    <definedName name="_TRI16" localSheetId="7">#REF!</definedName>
    <definedName name="_TRI16">#REF!</definedName>
    <definedName name="_TRI17" localSheetId="3">#REF!</definedName>
    <definedName name="_TRI17" localSheetId="2">#REF!</definedName>
    <definedName name="_TRI17" localSheetId="6">#REF!</definedName>
    <definedName name="_TRI17" localSheetId="7">#REF!</definedName>
    <definedName name="_TRI17">#REF!</definedName>
    <definedName name="_TRI18">#REF!</definedName>
    <definedName name="_TRI19">#REF!</definedName>
    <definedName name="_TRI20">#REF!</definedName>
    <definedName name="_TRI21">#REF!</definedName>
    <definedName name="_TRI22">[18]BASE!$D$280</definedName>
    <definedName name="_TRI23">#REF!</definedName>
    <definedName name="_TRI25">#REF!</definedName>
    <definedName name="_TRI26">[18]BASE!$D$283</definedName>
    <definedName name="_TRI27">#REF!</definedName>
    <definedName name="_TRI28">[18]BASE!$D$285</definedName>
    <definedName name="_TRI29">#REF!</definedName>
    <definedName name="_TRI30">#REF!</definedName>
    <definedName name="_TRI31">#REF!</definedName>
    <definedName name="_TRI32">[18]BASE!$D$289</definedName>
    <definedName name="_TRI33">#REF!</definedName>
    <definedName name="_TRI47">[18]BASE!$D$291</definedName>
    <definedName name="_TRITM" localSheetId="5">[19]BASE!#REF!</definedName>
    <definedName name="_TRITM">[19]BASE!#REF!</definedName>
    <definedName name="_TRITU">[19]BASE!$E$26</definedName>
    <definedName name="_TUAC12" localSheetId="5">[19]BASE!#REF!</definedName>
    <definedName name="_TUAC12">[19]BASE!#REF!</definedName>
    <definedName name="_tub91">[26]PrecRec!$D$45</definedName>
    <definedName name="_TUBS3" localSheetId="5">[19]BASE!#REF!</definedName>
    <definedName name="_TUBS3">[19]BASE!#REF!</definedName>
    <definedName name="_TUBS4" localSheetId="5">[19]BASE!#REF!</definedName>
    <definedName name="_TUBS4">[19]BASE!#REF!</definedName>
    <definedName name="_TUBS6" localSheetId="5">[19]BASE!#REF!</definedName>
    <definedName name="_TUBS6">[19]BASE!#REF!</definedName>
    <definedName name="_TUZ22" localSheetId="5">[32]BASE!#REF!</definedName>
    <definedName name="_TUZ22">[32]BASE!#REF!</definedName>
    <definedName name="_TUZ36">[32]BASE!#REF!</definedName>
    <definedName name="_TZ13">[19]BASE!#REF!</definedName>
    <definedName name="_TZ131">[19]BASE!#REF!</definedName>
    <definedName name="_TZ132">[19]BASE!#REF!</definedName>
    <definedName name="_TZ133">[19]BASE!#REF!</definedName>
    <definedName name="_TZ134">[19]BASE!#REF!</definedName>
    <definedName name="_TZ135">[19]BASE!#REF!</definedName>
    <definedName name="_TZ136">[19]BASE!#REF!</definedName>
    <definedName name="_TZ137">[19]BASE!#REF!</definedName>
    <definedName name="_TZ138">[19]BASE!#REF!</definedName>
    <definedName name="_TZ2110" localSheetId="3">#REF!</definedName>
    <definedName name="_TZ2110" localSheetId="2">#REF!</definedName>
    <definedName name="_TZ2110" localSheetId="6">#REF!</definedName>
    <definedName name="_TZ2110" localSheetId="7">#REF!</definedName>
    <definedName name="_TZ2110">#REF!</definedName>
    <definedName name="_TZ2112" localSheetId="3">#REF!</definedName>
    <definedName name="_TZ2112" localSheetId="2">#REF!</definedName>
    <definedName name="_TZ2112" localSheetId="6">#REF!</definedName>
    <definedName name="_TZ2112" localSheetId="7">#REF!</definedName>
    <definedName name="_TZ2112">#REF!</definedName>
    <definedName name="_TZ2114" localSheetId="3">[19]BASE!#REF!</definedName>
    <definedName name="_TZ2114" localSheetId="2">#REF!</definedName>
    <definedName name="_TZ2114" localSheetId="6">#REF!</definedName>
    <definedName name="_TZ2114" localSheetId="7">#REF!</definedName>
    <definedName name="_TZ2114">#REF!</definedName>
    <definedName name="_TZ2116" localSheetId="3">[19]BASE!#REF!</definedName>
    <definedName name="_TZ2116" localSheetId="2">#REF!</definedName>
    <definedName name="_TZ2116" localSheetId="6">#REF!</definedName>
    <definedName name="_TZ2116" localSheetId="7">#REF!</definedName>
    <definedName name="_TZ2116">#REF!</definedName>
    <definedName name="_TZ212" localSheetId="3">[19]BASE!#REF!</definedName>
    <definedName name="_TZ212" localSheetId="2">#REF!</definedName>
    <definedName name="_TZ212" localSheetId="6">#REF!</definedName>
    <definedName name="_TZ212" localSheetId="7">#REF!</definedName>
    <definedName name="_TZ212">#REF!</definedName>
    <definedName name="_TZ213" localSheetId="3">[19]BASE!#REF!</definedName>
    <definedName name="_TZ213">[20]BASE!$D$85</definedName>
    <definedName name="_TZ214" localSheetId="3">[19]BASE!#REF!</definedName>
    <definedName name="_TZ214">[18]BASE!$D$87</definedName>
    <definedName name="_TZ216" localSheetId="3">[19]BASE!#REF!</definedName>
    <definedName name="_TZ216" localSheetId="2">#REF!</definedName>
    <definedName name="_TZ216" localSheetId="6">#REF!</definedName>
    <definedName name="_TZ216" localSheetId="7">#REF!</definedName>
    <definedName name="_TZ216">#REF!</definedName>
    <definedName name="_TZ218" localSheetId="3">#REF!</definedName>
    <definedName name="_TZ218" localSheetId="2">#REF!</definedName>
    <definedName name="_TZ218" localSheetId="6">#REF!</definedName>
    <definedName name="_TZ218" localSheetId="7">#REF!</definedName>
    <definedName name="_TZ218">#REF!</definedName>
    <definedName name="_TZ225" localSheetId="3">#REF!</definedName>
    <definedName name="_TZ225" localSheetId="2">#REF!</definedName>
    <definedName name="_TZ225" localSheetId="6">#REF!</definedName>
    <definedName name="_TZ225" localSheetId="7">#REF!</definedName>
    <definedName name="_TZ225">#REF!</definedName>
    <definedName name="_TZ2610" localSheetId="3">[19]BASE!#REF!</definedName>
    <definedName name="_TZ2610" localSheetId="2">#REF!</definedName>
    <definedName name="_TZ2610" localSheetId="6">#REF!</definedName>
    <definedName name="_TZ2610" localSheetId="7">#REF!</definedName>
    <definedName name="_TZ2610">#REF!</definedName>
    <definedName name="_TZ2612" localSheetId="3">[19]BASE!#REF!</definedName>
    <definedName name="_TZ2612" localSheetId="2">#REF!</definedName>
    <definedName name="_TZ2612" localSheetId="6">#REF!</definedName>
    <definedName name="_TZ2612" localSheetId="7">#REF!</definedName>
    <definedName name="_TZ2612">#REF!</definedName>
    <definedName name="_TZ2616" localSheetId="3">#REF!</definedName>
    <definedName name="_TZ2616" localSheetId="2">#REF!</definedName>
    <definedName name="_TZ2616" localSheetId="6">#REF!</definedName>
    <definedName name="_TZ2616" localSheetId="7">#REF!</definedName>
    <definedName name="_TZ2616">#REF!</definedName>
    <definedName name="_TZ262" localSheetId="3">[19]BASE!#REF!</definedName>
    <definedName name="_TZ262" localSheetId="2">#REF!</definedName>
    <definedName name="_TZ262" localSheetId="6">#REF!</definedName>
    <definedName name="_TZ262" localSheetId="7">#REF!</definedName>
    <definedName name="_TZ262">#REF!</definedName>
    <definedName name="_TZ263" localSheetId="3">[19]BASE!#REF!</definedName>
    <definedName name="_TZ263" localSheetId="2">#REF!</definedName>
    <definedName name="_TZ263" localSheetId="6">#REF!</definedName>
    <definedName name="_TZ263" localSheetId="7">#REF!</definedName>
    <definedName name="_TZ263">#REF!</definedName>
    <definedName name="_TZ264" localSheetId="3">#REF!</definedName>
    <definedName name="_TZ264" localSheetId="2">#REF!</definedName>
    <definedName name="_TZ264" localSheetId="6">#REF!</definedName>
    <definedName name="_TZ264" localSheetId="7">#REF!</definedName>
    <definedName name="_TZ264">#REF!</definedName>
    <definedName name="_TZ266" localSheetId="3">#REF!</definedName>
    <definedName name="_TZ266" localSheetId="2">#REF!</definedName>
    <definedName name="_TZ266" localSheetId="6">#REF!</definedName>
    <definedName name="_TZ266" localSheetId="7">#REF!</definedName>
    <definedName name="_TZ266">#REF!</definedName>
    <definedName name="_TZ268" localSheetId="3">[19]BASE!#REF!</definedName>
    <definedName name="_TZ268" localSheetId="2">#REF!</definedName>
    <definedName name="_TZ268" localSheetId="6">#REF!</definedName>
    <definedName name="_TZ268" localSheetId="7">#REF!</definedName>
    <definedName name="_TZ268">#REF!</definedName>
    <definedName name="_TZ323" localSheetId="3">[32]BASE!#REF!</definedName>
    <definedName name="_TZ323" localSheetId="2">[32]BASE!#REF!</definedName>
    <definedName name="_TZ323" localSheetId="6">[32]BASE!#REF!</definedName>
    <definedName name="_TZ323" localSheetId="7">[32]BASE!#REF!</definedName>
    <definedName name="_TZ323">[32]BASE!#REF!</definedName>
    <definedName name="_TZ324" localSheetId="3">[32]BASE!#REF!</definedName>
    <definedName name="_TZ324" localSheetId="2">[32]BASE!#REF!</definedName>
    <definedName name="_TZ324" localSheetId="6">[32]BASE!#REF!</definedName>
    <definedName name="_TZ324" localSheetId="7">[32]BASE!#REF!</definedName>
    <definedName name="_TZ324">[32]BASE!#REF!</definedName>
    <definedName name="_TZ32510" localSheetId="3">#REF!</definedName>
    <definedName name="_TZ32510" localSheetId="2">#REF!</definedName>
    <definedName name="_TZ32510" localSheetId="6">#REF!</definedName>
    <definedName name="_TZ32510" localSheetId="7">#REF!</definedName>
    <definedName name="_TZ32510">#REF!</definedName>
    <definedName name="_TZ32512" localSheetId="3">#REF!</definedName>
    <definedName name="_TZ32512" localSheetId="2">#REF!</definedName>
    <definedName name="_TZ32512" localSheetId="6">#REF!</definedName>
    <definedName name="_TZ32512" localSheetId="7">#REF!</definedName>
    <definedName name="_TZ32512">#REF!</definedName>
    <definedName name="_TZ3253" localSheetId="3">[19]BASE!#REF!</definedName>
    <definedName name="_TZ3253" localSheetId="2">#REF!</definedName>
    <definedName name="_TZ3253" localSheetId="6">#REF!</definedName>
    <definedName name="_TZ3253" localSheetId="7">#REF!</definedName>
    <definedName name="_TZ3253">#REF!</definedName>
    <definedName name="_TZ3254" localSheetId="3">[19]BASE!#REF!</definedName>
    <definedName name="_TZ3254" localSheetId="2">#REF!</definedName>
    <definedName name="_TZ3254" localSheetId="6">#REF!</definedName>
    <definedName name="_TZ3254" localSheetId="7">#REF!</definedName>
    <definedName name="_TZ3254">#REF!</definedName>
    <definedName name="_TZ3256" localSheetId="3">[19]BASE!#REF!</definedName>
    <definedName name="_TZ3256" localSheetId="2">#REF!</definedName>
    <definedName name="_TZ3256" localSheetId="6">#REF!</definedName>
    <definedName name="_TZ3256" localSheetId="7">#REF!</definedName>
    <definedName name="_TZ3256">#REF!</definedName>
    <definedName name="_TZ3258" localSheetId="3">[19]BASE!#REF!</definedName>
    <definedName name="_TZ3258" localSheetId="2">#REF!</definedName>
    <definedName name="_TZ3258" localSheetId="6">#REF!</definedName>
    <definedName name="_TZ3258" localSheetId="7">#REF!</definedName>
    <definedName name="_TZ3258">#REF!</definedName>
    <definedName name="_TZ4110" localSheetId="3">[19]BASE!#REF!</definedName>
    <definedName name="_TZ4110" localSheetId="2">#REF!</definedName>
    <definedName name="_TZ4110" localSheetId="6">#REF!</definedName>
    <definedName name="_TZ4110" localSheetId="7">#REF!</definedName>
    <definedName name="_TZ4110">#REF!</definedName>
    <definedName name="_TZ4112" localSheetId="3">[19]BASE!#REF!</definedName>
    <definedName name="_TZ4112" localSheetId="2">#REF!</definedName>
    <definedName name="_TZ4112" localSheetId="6">#REF!</definedName>
    <definedName name="_TZ4112" localSheetId="7">#REF!</definedName>
    <definedName name="_TZ4112">#REF!</definedName>
    <definedName name="_TZ414" localSheetId="3">[19]BASE!#REF!</definedName>
    <definedName name="_TZ414" localSheetId="2">#REF!</definedName>
    <definedName name="_TZ414" localSheetId="6">#REF!</definedName>
    <definedName name="_TZ414" localSheetId="7">#REF!</definedName>
    <definedName name="_TZ414">#REF!</definedName>
    <definedName name="_TZ416" localSheetId="3">[19]BASE!#REF!</definedName>
    <definedName name="_TZ416" localSheetId="2">#REF!</definedName>
    <definedName name="_TZ416" localSheetId="6">#REF!</definedName>
    <definedName name="_TZ416" localSheetId="7">#REF!</definedName>
    <definedName name="_TZ416">#REF!</definedName>
    <definedName name="_TZ418" localSheetId="3">[19]BASE!#REF!</definedName>
    <definedName name="_TZ418" localSheetId="2">#REF!</definedName>
    <definedName name="_TZ418" localSheetId="6">#REF!</definedName>
    <definedName name="_TZ418" localSheetId="7">#REF!</definedName>
    <definedName name="_TZ418">#REF!</definedName>
    <definedName name="_u4" localSheetId="5">{"TAB1",#N/A,TRUE,"GENERAL";"TAB2",#N/A,TRUE,"GENERAL";"TAB3",#N/A,TRUE,"GENERAL";"TAB4",#N/A,TRUE,"GENERAL";"TAB5",#N/A,TRUE,"GENERAL"}</definedName>
    <definedName name="_u4" localSheetId="3">{"TAB1",#N/A,TRUE,"GENERAL";"TAB2",#N/A,TRUE,"GENERAL";"TAB3",#N/A,TRUE,"GENERAL";"TAB4",#N/A,TRUE,"GENERAL";"TAB5",#N/A,TRUE,"GENERAL"}</definedName>
    <definedName name="_u4" localSheetId="2">{"TAB1",#N/A,TRUE,"GENERAL";"TAB2",#N/A,TRUE,"GENERAL";"TAB3",#N/A,TRUE,"GENERAL";"TAB4",#N/A,TRUE,"GENERAL";"TAB5",#N/A,TRUE,"GENERAL"}</definedName>
    <definedName name="_u4" localSheetId="6">{"TAB1",#N/A,TRUE,"GENERAL";"TAB2",#N/A,TRUE,"GENERAL";"TAB3",#N/A,TRUE,"GENERAL";"TAB4",#N/A,TRUE,"GENERAL";"TAB5",#N/A,TRUE,"GENERAL"}</definedName>
    <definedName name="_u4" localSheetId="7">{"TAB1",#N/A,TRUE,"GENERAL";"TAB2",#N/A,TRUE,"GENERAL";"TAB3",#N/A,TRUE,"GENERAL";"TAB4",#N/A,TRUE,"GENERAL";"TAB5",#N/A,TRUE,"GENERAL"}</definedName>
    <definedName name="_u4">{"TAB1",#N/A,TRUE,"GENERAL";"TAB2",#N/A,TRUE,"GENERAL";"TAB3",#N/A,TRUE,"GENERAL";"TAB4",#N/A,TRUE,"GENERAL";"TAB5",#N/A,TRUE,"GENERAL"}</definedName>
    <definedName name="_u5" localSheetId="5">{"TAB1",#N/A,TRUE,"GENERAL";"TAB2",#N/A,TRUE,"GENERAL";"TAB3",#N/A,TRUE,"GENERAL";"TAB4",#N/A,TRUE,"GENERAL";"TAB5",#N/A,TRUE,"GENERAL"}</definedName>
    <definedName name="_u5" localSheetId="3">{"TAB1",#N/A,TRUE,"GENERAL";"TAB2",#N/A,TRUE,"GENERAL";"TAB3",#N/A,TRUE,"GENERAL";"TAB4",#N/A,TRUE,"GENERAL";"TAB5",#N/A,TRUE,"GENERAL"}</definedName>
    <definedName name="_u5" localSheetId="2">{"TAB1",#N/A,TRUE,"GENERAL";"TAB2",#N/A,TRUE,"GENERAL";"TAB3",#N/A,TRUE,"GENERAL";"TAB4",#N/A,TRUE,"GENERAL";"TAB5",#N/A,TRUE,"GENERAL"}</definedName>
    <definedName name="_u5" localSheetId="6">{"TAB1",#N/A,TRUE,"GENERAL";"TAB2",#N/A,TRUE,"GENERAL";"TAB3",#N/A,TRUE,"GENERAL";"TAB4",#N/A,TRUE,"GENERAL";"TAB5",#N/A,TRUE,"GENERAL"}</definedName>
    <definedName name="_u5" localSheetId="7">{"TAB1",#N/A,TRUE,"GENERAL";"TAB2",#N/A,TRUE,"GENERAL";"TAB3",#N/A,TRUE,"GENERAL";"TAB4",#N/A,TRUE,"GENERAL";"TAB5",#N/A,TRUE,"GENERAL"}</definedName>
    <definedName name="_u5">{"TAB1",#N/A,TRUE,"GENERAL";"TAB2",#N/A,TRUE,"GENERAL";"TAB3",#N/A,TRUE,"GENERAL";"TAB4",#N/A,TRUE,"GENERAL";"TAB5",#N/A,TRUE,"GENERAL"}</definedName>
    <definedName name="_u6" localSheetId="5">{"TAB1",#N/A,TRUE,"GENERAL";"TAB2",#N/A,TRUE,"GENERAL";"TAB3",#N/A,TRUE,"GENERAL";"TAB4",#N/A,TRUE,"GENERAL";"TAB5",#N/A,TRUE,"GENERAL"}</definedName>
    <definedName name="_u6" localSheetId="3">{"TAB1",#N/A,TRUE,"GENERAL";"TAB2",#N/A,TRUE,"GENERAL";"TAB3",#N/A,TRUE,"GENERAL";"TAB4",#N/A,TRUE,"GENERAL";"TAB5",#N/A,TRUE,"GENERAL"}</definedName>
    <definedName name="_u6" localSheetId="2">{"TAB1",#N/A,TRUE,"GENERAL";"TAB2",#N/A,TRUE,"GENERAL";"TAB3",#N/A,TRUE,"GENERAL";"TAB4",#N/A,TRUE,"GENERAL";"TAB5",#N/A,TRUE,"GENERAL"}</definedName>
    <definedName name="_u6" localSheetId="6">{"TAB1",#N/A,TRUE,"GENERAL";"TAB2",#N/A,TRUE,"GENERAL";"TAB3",#N/A,TRUE,"GENERAL";"TAB4",#N/A,TRUE,"GENERAL";"TAB5",#N/A,TRUE,"GENERAL"}</definedName>
    <definedName name="_u6" localSheetId="7">{"TAB1",#N/A,TRUE,"GENERAL";"TAB2",#N/A,TRUE,"GENERAL";"TAB3",#N/A,TRUE,"GENERAL";"TAB4",#N/A,TRUE,"GENERAL";"TAB5",#N/A,TRUE,"GENERAL"}</definedName>
    <definedName name="_u6">{"TAB1",#N/A,TRUE,"GENERAL";"TAB2",#N/A,TRUE,"GENERAL";"TAB3",#N/A,TRUE,"GENERAL";"TAB4",#N/A,TRUE,"GENERAL";"TAB5",#N/A,TRUE,"GENERAL"}</definedName>
    <definedName name="_u7" localSheetId="5">{"via1",#N/A,TRUE,"general";"via2",#N/A,TRUE,"general";"via3",#N/A,TRUE,"general"}</definedName>
    <definedName name="_u7" localSheetId="3">{"via1",#N/A,TRUE,"general";"via2",#N/A,TRUE,"general";"via3",#N/A,TRUE,"general"}</definedName>
    <definedName name="_u7" localSheetId="2">{"via1",#N/A,TRUE,"general";"via2",#N/A,TRUE,"general";"via3",#N/A,TRUE,"general"}</definedName>
    <definedName name="_u7" localSheetId="6">{"via1",#N/A,TRUE,"general";"via2",#N/A,TRUE,"general";"via3",#N/A,TRUE,"general"}</definedName>
    <definedName name="_u7" localSheetId="7">{"via1",#N/A,TRUE,"general";"via2",#N/A,TRUE,"general";"via3",#N/A,TRUE,"general"}</definedName>
    <definedName name="_u7">{"via1",#N/A,TRUE,"general";"via2",#N/A,TRUE,"general";"via3",#N/A,TRUE,"general"}</definedName>
    <definedName name="_u8" localSheetId="5">{"TAB1",#N/A,TRUE,"GENERAL";"TAB2",#N/A,TRUE,"GENERAL";"TAB3",#N/A,TRUE,"GENERAL";"TAB4",#N/A,TRUE,"GENERAL";"TAB5",#N/A,TRUE,"GENERAL"}</definedName>
    <definedName name="_u8" localSheetId="3">{"TAB1",#N/A,TRUE,"GENERAL";"TAB2",#N/A,TRUE,"GENERAL";"TAB3",#N/A,TRUE,"GENERAL";"TAB4",#N/A,TRUE,"GENERAL";"TAB5",#N/A,TRUE,"GENERAL"}</definedName>
    <definedName name="_u8" localSheetId="2">{"TAB1",#N/A,TRUE,"GENERAL";"TAB2",#N/A,TRUE,"GENERAL";"TAB3",#N/A,TRUE,"GENERAL";"TAB4",#N/A,TRUE,"GENERAL";"TAB5",#N/A,TRUE,"GENERAL"}</definedName>
    <definedName name="_u8" localSheetId="6">{"TAB1",#N/A,TRUE,"GENERAL";"TAB2",#N/A,TRUE,"GENERAL";"TAB3",#N/A,TRUE,"GENERAL";"TAB4",#N/A,TRUE,"GENERAL";"TAB5",#N/A,TRUE,"GENERAL"}</definedName>
    <definedName name="_u8" localSheetId="7">{"TAB1",#N/A,TRUE,"GENERAL";"TAB2",#N/A,TRUE,"GENERAL";"TAB3",#N/A,TRUE,"GENERAL";"TAB4",#N/A,TRUE,"GENERAL";"TAB5",#N/A,TRUE,"GENERAL"}</definedName>
    <definedName name="_u8">{"TAB1",#N/A,TRUE,"GENERAL";"TAB2",#N/A,TRUE,"GENERAL";"TAB3",#N/A,TRUE,"GENERAL";"TAB4",#N/A,TRUE,"GENERAL";"TAB5",#N/A,TRUE,"GENERAL"}</definedName>
    <definedName name="_u9" localSheetId="5">{"TAB1",#N/A,TRUE,"GENERAL";"TAB2",#N/A,TRUE,"GENERAL";"TAB3",#N/A,TRUE,"GENERAL";"TAB4",#N/A,TRUE,"GENERAL";"TAB5",#N/A,TRUE,"GENERAL"}</definedName>
    <definedName name="_u9" localSheetId="3">{"TAB1",#N/A,TRUE,"GENERAL";"TAB2",#N/A,TRUE,"GENERAL";"TAB3",#N/A,TRUE,"GENERAL";"TAB4",#N/A,TRUE,"GENERAL";"TAB5",#N/A,TRUE,"GENERAL"}</definedName>
    <definedName name="_u9" localSheetId="2">{"TAB1",#N/A,TRUE,"GENERAL";"TAB2",#N/A,TRUE,"GENERAL";"TAB3",#N/A,TRUE,"GENERAL";"TAB4",#N/A,TRUE,"GENERAL";"TAB5",#N/A,TRUE,"GENERAL"}</definedName>
    <definedName name="_u9" localSheetId="6">{"TAB1",#N/A,TRUE,"GENERAL";"TAB2",#N/A,TRUE,"GENERAL";"TAB3",#N/A,TRUE,"GENERAL";"TAB4",#N/A,TRUE,"GENERAL";"TAB5",#N/A,TRUE,"GENERAL"}</definedName>
    <definedName name="_u9" localSheetId="7">{"TAB1",#N/A,TRUE,"GENERAL";"TAB2",#N/A,TRUE,"GENERAL";"TAB3",#N/A,TRUE,"GENERAL";"TAB4",#N/A,TRUE,"GENERAL";"TAB5",#N/A,TRUE,"GENERAL"}</definedName>
    <definedName name="_u9">{"TAB1",#N/A,TRUE,"GENERAL";"TAB2",#N/A,TRUE,"GENERAL";"TAB3",#N/A,TRUE,"GENERAL";"TAB4",#N/A,TRUE,"GENERAL";"TAB5",#N/A,TRUE,"GENERAL"}</definedName>
    <definedName name="_UALU" localSheetId="5">[19]BASE!#REF!</definedName>
    <definedName name="_UALU">[19]BASE!#REF!</definedName>
    <definedName name="_UDD06" localSheetId="3">#REF!</definedName>
    <definedName name="_UDD06" localSheetId="2">#REF!</definedName>
    <definedName name="_UDD06" localSheetId="6">#REF!</definedName>
    <definedName name="_UDD06" localSheetId="7">#REF!</definedName>
    <definedName name="_UDD06">#REF!</definedName>
    <definedName name="_UDD08" localSheetId="3">#REF!</definedName>
    <definedName name="_UDD08" localSheetId="2">#REF!</definedName>
    <definedName name="_UDD08" localSheetId="6">#REF!</definedName>
    <definedName name="_UDD08" localSheetId="7">#REF!</definedName>
    <definedName name="_UDD08">#REF!</definedName>
    <definedName name="_UNI32" localSheetId="3">#REF!</definedName>
    <definedName name="_UNI32" localSheetId="2">#REF!</definedName>
    <definedName name="_UNI32" localSheetId="6">#REF!</definedName>
    <definedName name="_UNI32" localSheetId="7">#REF!</definedName>
    <definedName name="_UNI32">#REF!</definedName>
    <definedName name="_unj1" localSheetId="3">[4]INST!#REF!</definedName>
    <definedName name="_unj1" localSheetId="2">[4]INST!#REF!</definedName>
    <definedName name="_unj1" localSheetId="6">[4]INST!#REF!</definedName>
    <definedName name="_unj1" localSheetId="7">[4]INST!#REF!</definedName>
    <definedName name="_unj1">[4]INST!#REF!</definedName>
    <definedName name="_UNL24">[18]BASE!$D$239</definedName>
    <definedName name="_UNL27" localSheetId="3">[19]BASE!#REF!</definedName>
    <definedName name="_UNL27" localSheetId="2">#REF!</definedName>
    <definedName name="_UNL27" localSheetId="6">#REF!</definedName>
    <definedName name="_UNL27" localSheetId="7">#REF!</definedName>
    <definedName name="_UNL27">#REF!</definedName>
    <definedName name="_UNL30" localSheetId="3">[19]BASE!#REF!</definedName>
    <definedName name="_UNL30">[18]BASE!$D$241</definedName>
    <definedName name="_UNL33" localSheetId="3">[19]BASE!#REF!</definedName>
    <definedName name="_UNL33" localSheetId="2">#REF!</definedName>
    <definedName name="_UNL33" localSheetId="6">#REF!</definedName>
    <definedName name="_UNL33" localSheetId="7">#REF!</definedName>
    <definedName name="_UNL33">#REF!</definedName>
    <definedName name="_UNL36" localSheetId="3">[19]BASE!#REF!</definedName>
    <definedName name="_UNL36">[18]BASE!$D$243</definedName>
    <definedName name="_UNL39" localSheetId="3">[19]BASE!#REF!</definedName>
    <definedName name="_UNL39" localSheetId="2">#REF!</definedName>
    <definedName name="_UNL39" localSheetId="6">#REF!</definedName>
    <definedName name="_UNL39" localSheetId="7">#REF!</definedName>
    <definedName name="_UNL39">#REF!</definedName>
    <definedName name="_UNL42" localSheetId="3">[19]BASE!#REF!</definedName>
    <definedName name="_UNL42" localSheetId="2">#REF!</definedName>
    <definedName name="_UNL42" localSheetId="6">#REF!</definedName>
    <definedName name="_UNL42" localSheetId="7">#REF!</definedName>
    <definedName name="_UNL42">#REF!</definedName>
    <definedName name="_UNL45" localSheetId="3">[19]BASE!#REF!</definedName>
    <definedName name="_UNL45" localSheetId="2">#REF!</definedName>
    <definedName name="_UNL45" localSheetId="6">#REF!</definedName>
    <definedName name="_UNL45" localSheetId="7">#REF!</definedName>
    <definedName name="_UNL45">#REF!</definedName>
    <definedName name="_UNL48" localSheetId="3">[19]BASE!#REF!</definedName>
    <definedName name="_UNL48" localSheetId="2">#REF!</definedName>
    <definedName name="_UNL48" localSheetId="6">#REF!</definedName>
    <definedName name="_UNL48" localSheetId="7">#REF!</definedName>
    <definedName name="_UNL48">#REF!</definedName>
    <definedName name="_UNL51" localSheetId="3">[19]BASE!#REF!</definedName>
    <definedName name="_UNL51" localSheetId="2">#REF!</definedName>
    <definedName name="_UNL51" localSheetId="6">#REF!</definedName>
    <definedName name="_UNL51" localSheetId="7">#REF!</definedName>
    <definedName name="_UNL51">#REF!</definedName>
    <definedName name="_UNL54" localSheetId="3">[19]BASE!#REF!</definedName>
    <definedName name="_UNL54">[18]BASE!$D$249</definedName>
    <definedName name="_UNL60" localSheetId="3">[19]BASE!#REF!</definedName>
    <definedName name="_UNL60" localSheetId="2">#REF!</definedName>
    <definedName name="_UNL60" localSheetId="6">#REF!</definedName>
    <definedName name="_UNL60" localSheetId="7">#REF!</definedName>
    <definedName name="_UNL60">#REF!</definedName>
    <definedName name="_ur7" localSheetId="5">{"TAB1",#N/A,TRUE,"GENERAL";"TAB2",#N/A,TRUE,"GENERAL";"TAB3",#N/A,TRUE,"GENERAL";"TAB4",#N/A,TRUE,"GENERAL";"TAB5",#N/A,TRUE,"GENERAL"}</definedName>
    <definedName name="_ur7" localSheetId="3">{"TAB1",#N/A,TRUE,"GENERAL";"TAB2",#N/A,TRUE,"GENERAL";"TAB3",#N/A,TRUE,"GENERAL";"TAB4",#N/A,TRUE,"GENERAL";"TAB5",#N/A,TRUE,"GENERAL"}</definedName>
    <definedName name="_ur7" localSheetId="2">{"TAB1",#N/A,TRUE,"GENERAL";"TAB2",#N/A,TRUE,"GENERAL";"TAB3",#N/A,TRUE,"GENERAL";"TAB4",#N/A,TRUE,"GENERAL";"TAB5",#N/A,TRUE,"GENERAL"}</definedName>
    <definedName name="_ur7" localSheetId="6">{"TAB1",#N/A,TRUE,"GENERAL";"TAB2",#N/A,TRUE,"GENERAL";"TAB3",#N/A,TRUE,"GENERAL";"TAB4",#N/A,TRUE,"GENERAL";"TAB5",#N/A,TRUE,"GENERAL"}</definedName>
    <definedName name="_ur7" localSheetId="7">{"TAB1",#N/A,TRUE,"GENERAL";"TAB2",#N/A,TRUE,"GENERAL";"TAB3",#N/A,TRUE,"GENERAL";"TAB4",#N/A,TRUE,"GENERAL";"TAB5",#N/A,TRUE,"GENERAL"}</definedName>
    <definedName name="_ur7">{"TAB1",#N/A,TRUE,"GENERAL";"TAB2",#N/A,TRUE,"GENERAL";"TAB3",#N/A,TRUE,"GENERAL";"TAB4",#N/A,TRUE,"GENERAL";"TAB5",#N/A,TRUE,"GENERAL"}</definedName>
    <definedName name="_URAP10" localSheetId="5">[19]BASE!#REF!</definedName>
    <definedName name="_URAP10">[19]BASE!#REF!</definedName>
    <definedName name="_URAP2" localSheetId="5">[19]BASE!#REF!</definedName>
    <definedName name="_URAP2">[19]BASE!#REF!</definedName>
    <definedName name="_URAP3" localSheetId="5">[19]BASE!#REF!</definedName>
    <definedName name="_URAP3">[19]BASE!#REF!</definedName>
    <definedName name="_URAP4" localSheetId="5">[19]BASE!#REF!</definedName>
    <definedName name="_URAP4">[19]BASE!#REF!</definedName>
    <definedName name="_URAP6">[19]BASE!#REF!</definedName>
    <definedName name="_UREP215">[19]BASE!#REF!</definedName>
    <definedName name="_UREP3">[19]BASE!#REF!</definedName>
    <definedName name="_UREP4">[19]BASE!#REF!</definedName>
    <definedName name="_UREP6">[19]BASE!#REF!</definedName>
    <definedName name="_v2" localSheetId="5">{"via1",#N/A,TRUE,"general";"via2",#N/A,TRUE,"general";"via3",#N/A,TRUE,"general"}</definedName>
    <definedName name="_v2" localSheetId="3">{"via1",#N/A,TRUE,"general";"via2",#N/A,TRUE,"general";"via3",#N/A,TRUE,"general"}</definedName>
    <definedName name="_v2" localSheetId="2">{"via1",#N/A,TRUE,"general";"via2",#N/A,TRUE,"general";"via3",#N/A,TRUE,"general"}</definedName>
    <definedName name="_v2" localSheetId="6">{"via1",#N/A,TRUE,"general";"via2",#N/A,TRUE,"general";"via3",#N/A,TRUE,"general"}</definedName>
    <definedName name="_v2" localSheetId="7">{"via1",#N/A,TRUE,"general";"via2",#N/A,TRUE,"general";"via3",#N/A,TRUE,"general"}</definedName>
    <definedName name="_v2">{"via1",#N/A,TRUE,"general";"via2",#N/A,TRUE,"general";"via3",#N/A,TRUE,"general"}</definedName>
    <definedName name="_v3" localSheetId="5">{"TAB1",#N/A,TRUE,"GENERAL";"TAB2",#N/A,TRUE,"GENERAL";"TAB3",#N/A,TRUE,"GENERAL";"TAB4",#N/A,TRUE,"GENERAL";"TAB5",#N/A,TRUE,"GENERAL"}</definedName>
    <definedName name="_v3" localSheetId="3">{"TAB1",#N/A,TRUE,"GENERAL";"TAB2",#N/A,TRUE,"GENERAL";"TAB3",#N/A,TRUE,"GENERAL";"TAB4",#N/A,TRUE,"GENERAL";"TAB5",#N/A,TRUE,"GENERAL"}</definedName>
    <definedName name="_v3" localSheetId="2">{"TAB1",#N/A,TRUE,"GENERAL";"TAB2",#N/A,TRUE,"GENERAL";"TAB3",#N/A,TRUE,"GENERAL";"TAB4",#N/A,TRUE,"GENERAL";"TAB5",#N/A,TRUE,"GENERAL"}</definedName>
    <definedName name="_v3" localSheetId="6">{"TAB1",#N/A,TRUE,"GENERAL";"TAB2",#N/A,TRUE,"GENERAL";"TAB3",#N/A,TRUE,"GENERAL";"TAB4",#N/A,TRUE,"GENERAL";"TAB5",#N/A,TRUE,"GENERAL"}</definedName>
    <definedName name="_v3" localSheetId="7">{"TAB1",#N/A,TRUE,"GENERAL";"TAB2",#N/A,TRUE,"GENERAL";"TAB3",#N/A,TRUE,"GENERAL";"TAB4",#N/A,TRUE,"GENERAL";"TAB5",#N/A,TRUE,"GENERAL"}</definedName>
    <definedName name="_v3">{"TAB1",#N/A,TRUE,"GENERAL";"TAB2",#N/A,TRUE,"GENERAL";"TAB3",#N/A,TRUE,"GENERAL";"TAB4",#N/A,TRUE,"GENERAL";"TAB5",#N/A,TRUE,"GENERAL"}</definedName>
    <definedName name="_v4" localSheetId="5">{"TAB1",#N/A,TRUE,"GENERAL";"TAB2",#N/A,TRUE,"GENERAL";"TAB3",#N/A,TRUE,"GENERAL";"TAB4",#N/A,TRUE,"GENERAL";"TAB5",#N/A,TRUE,"GENERAL"}</definedName>
    <definedName name="_v4" localSheetId="3">{"TAB1",#N/A,TRUE,"GENERAL";"TAB2",#N/A,TRUE,"GENERAL";"TAB3",#N/A,TRUE,"GENERAL";"TAB4",#N/A,TRUE,"GENERAL";"TAB5",#N/A,TRUE,"GENERAL"}</definedName>
    <definedName name="_v4" localSheetId="2">{"TAB1",#N/A,TRUE,"GENERAL";"TAB2",#N/A,TRUE,"GENERAL";"TAB3",#N/A,TRUE,"GENERAL";"TAB4",#N/A,TRUE,"GENERAL";"TAB5",#N/A,TRUE,"GENERAL"}</definedName>
    <definedName name="_v4" localSheetId="6">{"TAB1",#N/A,TRUE,"GENERAL";"TAB2",#N/A,TRUE,"GENERAL";"TAB3",#N/A,TRUE,"GENERAL";"TAB4",#N/A,TRUE,"GENERAL";"TAB5",#N/A,TRUE,"GENERAL"}</definedName>
    <definedName name="_v4" localSheetId="7">{"TAB1",#N/A,TRUE,"GENERAL";"TAB2",#N/A,TRUE,"GENERAL";"TAB3",#N/A,TRUE,"GENERAL";"TAB4",#N/A,TRUE,"GENERAL";"TAB5",#N/A,TRUE,"GENERAL"}</definedName>
    <definedName name="_v4">{"TAB1",#N/A,TRUE,"GENERAL";"TAB2",#N/A,TRUE,"GENERAL";"TAB3",#N/A,TRUE,"GENERAL";"TAB4",#N/A,TRUE,"GENERAL";"TAB5",#N/A,TRUE,"GENERAL"}</definedName>
    <definedName name="_v5" localSheetId="5">{"TAB1",#N/A,TRUE,"GENERAL";"TAB2",#N/A,TRUE,"GENERAL";"TAB3",#N/A,TRUE,"GENERAL";"TAB4",#N/A,TRUE,"GENERAL";"TAB5",#N/A,TRUE,"GENERAL"}</definedName>
    <definedName name="_v5" localSheetId="3">{"TAB1",#N/A,TRUE,"GENERAL";"TAB2",#N/A,TRUE,"GENERAL";"TAB3",#N/A,TRUE,"GENERAL";"TAB4",#N/A,TRUE,"GENERAL";"TAB5",#N/A,TRUE,"GENERAL"}</definedName>
    <definedName name="_v5" localSheetId="2">{"TAB1",#N/A,TRUE,"GENERAL";"TAB2",#N/A,TRUE,"GENERAL";"TAB3",#N/A,TRUE,"GENERAL";"TAB4",#N/A,TRUE,"GENERAL";"TAB5",#N/A,TRUE,"GENERAL"}</definedName>
    <definedName name="_v5" localSheetId="6">{"TAB1",#N/A,TRUE,"GENERAL";"TAB2",#N/A,TRUE,"GENERAL";"TAB3",#N/A,TRUE,"GENERAL";"TAB4",#N/A,TRUE,"GENERAL";"TAB5",#N/A,TRUE,"GENERAL"}</definedName>
    <definedName name="_v5" localSheetId="7">{"TAB1",#N/A,TRUE,"GENERAL";"TAB2",#N/A,TRUE,"GENERAL";"TAB3",#N/A,TRUE,"GENERAL";"TAB4",#N/A,TRUE,"GENERAL";"TAB5",#N/A,TRUE,"GENERAL"}</definedName>
    <definedName name="_v5">{"TAB1",#N/A,TRUE,"GENERAL";"TAB2",#N/A,TRUE,"GENERAL";"TAB3",#N/A,TRUE,"GENERAL";"TAB4",#N/A,TRUE,"GENERAL";"TAB5",#N/A,TRUE,"GENERAL"}</definedName>
    <definedName name="_v6" localSheetId="5">{"TAB1",#N/A,TRUE,"GENERAL";"TAB2",#N/A,TRUE,"GENERAL";"TAB3",#N/A,TRUE,"GENERAL";"TAB4",#N/A,TRUE,"GENERAL";"TAB5",#N/A,TRUE,"GENERAL"}</definedName>
    <definedName name="_v6" localSheetId="3">{"TAB1",#N/A,TRUE,"GENERAL";"TAB2",#N/A,TRUE,"GENERAL";"TAB3",#N/A,TRUE,"GENERAL";"TAB4",#N/A,TRUE,"GENERAL";"TAB5",#N/A,TRUE,"GENERAL"}</definedName>
    <definedName name="_v6" localSheetId="2">{"TAB1",#N/A,TRUE,"GENERAL";"TAB2",#N/A,TRUE,"GENERAL";"TAB3",#N/A,TRUE,"GENERAL";"TAB4",#N/A,TRUE,"GENERAL";"TAB5",#N/A,TRUE,"GENERAL"}</definedName>
    <definedName name="_v6" localSheetId="6">{"TAB1",#N/A,TRUE,"GENERAL";"TAB2",#N/A,TRUE,"GENERAL";"TAB3",#N/A,TRUE,"GENERAL";"TAB4",#N/A,TRUE,"GENERAL";"TAB5",#N/A,TRUE,"GENERAL"}</definedName>
    <definedName name="_v6" localSheetId="7">{"TAB1",#N/A,TRUE,"GENERAL";"TAB2",#N/A,TRUE,"GENERAL";"TAB3",#N/A,TRUE,"GENERAL";"TAB4",#N/A,TRUE,"GENERAL";"TAB5",#N/A,TRUE,"GENERAL"}</definedName>
    <definedName name="_v6">{"TAB1",#N/A,TRUE,"GENERAL";"TAB2",#N/A,TRUE,"GENERAL";"TAB3",#N/A,TRUE,"GENERAL";"TAB4",#N/A,TRUE,"GENERAL";"TAB5",#N/A,TRUE,"GENERAL"}</definedName>
    <definedName name="_v7" localSheetId="5">{"via1",#N/A,TRUE,"general";"via2",#N/A,TRUE,"general";"via3",#N/A,TRUE,"general"}</definedName>
    <definedName name="_v7" localSheetId="3">{"via1",#N/A,TRUE,"general";"via2",#N/A,TRUE,"general";"via3",#N/A,TRUE,"general"}</definedName>
    <definedName name="_v7" localSheetId="2">{"via1",#N/A,TRUE,"general";"via2",#N/A,TRUE,"general";"via3",#N/A,TRUE,"general"}</definedName>
    <definedName name="_v7" localSheetId="6">{"via1",#N/A,TRUE,"general";"via2",#N/A,TRUE,"general";"via3",#N/A,TRUE,"general"}</definedName>
    <definedName name="_v7" localSheetId="7">{"via1",#N/A,TRUE,"general";"via2",#N/A,TRUE,"general";"via3",#N/A,TRUE,"general"}</definedName>
    <definedName name="_v7">{"via1",#N/A,TRUE,"general";"via2",#N/A,TRUE,"general";"via3",#N/A,TRUE,"general"}</definedName>
    <definedName name="_v8" localSheetId="5">{"TAB1",#N/A,TRUE,"GENERAL";"TAB2",#N/A,TRUE,"GENERAL";"TAB3",#N/A,TRUE,"GENERAL";"TAB4",#N/A,TRUE,"GENERAL";"TAB5",#N/A,TRUE,"GENERAL"}</definedName>
    <definedName name="_v8" localSheetId="3">{"TAB1",#N/A,TRUE,"GENERAL";"TAB2",#N/A,TRUE,"GENERAL";"TAB3",#N/A,TRUE,"GENERAL";"TAB4",#N/A,TRUE,"GENERAL";"TAB5",#N/A,TRUE,"GENERAL"}</definedName>
    <definedName name="_v8" localSheetId="2">{"TAB1",#N/A,TRUE,"GENERAL";"TAB2",#N/A,TRUE,"GENERAL";"TAB3",#N/A,TRUE,"GENERAL";"TAB4",#N/A,TRUE,"GENERAL";"TAB5",#N/A,TRUE,"GENERAL"}</definedName>
    <definedName name="_v8" localSheetId="6">{"TAB1",#N/A,TRUE,"GENERAL";"TAB2",#N/A,TRUE,"GENERAL";"TAB3",#N/A,TRUE,"GENERAL";"TAB4",#N/A,TRUE,"GENERAL";"TAB5",#N/A,TRUE,"GENERAL"}</definedName>
    <definedName name="_v8" localSheetId="7">{"TAB1",#N/A,TRUE,"GENERAL";"TAB2",#N/A,TRUE,"GENERAL";"TAB3",#N/A,TRUE,"GENERAL";"TAB4",#N/A,TRUE,"GENERAL";"TAB5",#N/A,TRUE,"GENERAL"}</definedName>
    <definedName name="_v8">{"TAB1",#N/A,TRUE,"GENERAL";"TAB2",#N/A,TRUE,"GENERAL";"TAB3",#N/A,TRUE,"GENERAL";"TAB4",#N/A,TRUE,"GENERAL";"TAB5",#N/A,TRUE,"GENERAL"}</definedName>
    <definedName name="_v9" localSheetId="5">{"TAB1",#N/A,TRUE,"GENERAL";"TAB2",#N/A,TRUE,"GENERAL";"TAB3",#N/A,TRUE,"GENERAL";"TAB4",#N/A,TRUE,"GENERAL";"TAB5",#N/A,TRUE,"GENERAL"}</definedName>
    <definedName name="_v9" localSheetId="3">{"TAB1",#N/A,TRUE,"GENERAL";"TAB2",#N/A,TRUE,"GENERAL";"TAB3",#N/A,TRUE,"GENERAL";"TAB4",#N/A,TRUE,"GENERAL";"TAB5",#N/A,TRUE,"GENERAL"}</definedName>
    <definedName name="_v9" localSheetId="2">{"TAB1",#N/A,TRUE,"GENERAL";"TAB2",#N/A,TRUE,"GENERAL";"TAB3",#N/A,TRUE,"GENERAL";"TAB4",#N/A,TRUE,"GENERAL";"TAB5",#N/A,TRUE,"GENERAL"}</definedName>
    <definedName name="_v9" localSheetId="6">{"TAB1",#N/A,TRUE,"GENERAL";"TAB2",#N/A,TRUE,"GENERAL";"TAB3",#N/A,TRUE,"GENERAL";"TAB4",#N/A,TRUE,"GENERAL";"TAB5",#N/A,TRUE,"GENERAL"}</definedName>
    <definedName name="_v9" localSheetId="7">{"TAB1",#N/A,TRUE,"GENERAL";"TAB2",#N/A,TRUE,"GENERAL";"TAB3",#N/A,TRUE,"GENERAL";"TAB4",#N/A,TRUE,"GENERAL";"TAB5",#N/A,TRUE,"GENERAL"}</definedName>
    <definedName name="_v9">{"TAB1",#N/A,TRUE,"GENERAL";"TAB2",#N/A,TRUE,"GENERAL";"TAB3",#N/A,TRUE,"GENERAL";"TAB4",#N/A,TRUE,"GENERAL";"TAB5",#N/A,TRUE,"GENERAL"}</definedName>
    <definedName name="_VALMA4" localSheetId="5">[19]BASE!#REF!</definedName>
    <definedName name="_VALMA4">[19]BASE!#REF!</definedName>
    <definedName name="_vfv4" localSheetId="5">{"via1",#N/A,TRUE,"general";"via2",#N/A,TRUE,"general";"via3",#N/A,TRUE,"general"}</definedName>
    <definedName name="_vfv4" localSheetId="3">{"via1",#N/A,TRUE,"general";"via2",#N/A,TRUE,"general";"via3",#N/A,TRUE,"general"}</definedName>
    <definedName name="_vfv4" localSheetId="2">{"via1",#N/A,TRUE,"general";"via2",#N/A,TRUE,"general";"via3",#N/A,TRUE,"general"}</definedName>
    <definedName name="_vfv4" localSheetId="6">{"via1",#N/A,TRUE,"general";"via2",#N/A,TRUE,"general";"via3",#N/A,TRUE,"general"}</definedName>
    <definedName name="_vfv4" localSheetId="7">{"via1",#N/A,TRUE,"general";"via2",#N/A,TRUE,"general";"via3",#N/A,TRUE,"general"}</definedName>
    <definedName name="_vfv4">{"via1",#N/A,TRUE,"general";"via2",#N/A,TRUE,"general";"via3",#N/A,TRUE,"general"}</definedName>
    <definedName name="_VIAJE">[19]BASE!$E$91</definedName>
    <definedName name="_VIDRI" localSheetId="5">[19]BASE!#REF!</definedName>
    <definedName name="_VIDRI">[19]BASE!#REF!</definedName>
    <definedName name="_x1" localSheetId="5">{"TAB1",#N/A,TRUE,"GENERAL";"TAB2",#N/A,TRUE,"GENERAL";"TAB3",#N/A,TRUE,"GENERAL";"TAB4",#N/A,TRUE,"GENERAL";"TAB5",#N/A,TRUE,"GENERAL"}</definedName>
    <definedName name="_x1" localSheetId="3">{"TAB1",#N/A,TRUE,"GENERAL";"TAB2",#N/A,TRUE,"GENERAL";"TAB3",#N/A,TRUE,"GENERAL";"TAB4",#N/A,TRUE,"GENERAL";"TAB5",#N/A,TRUE,"GENERAL"}</definedName>
    <definedName name="_x1" localSheetId="2">{"TAB1",#N/A,TRUE,"GENERAL";"TAB2",#N/A,TRUE,"GENERAL";"TAB3",#N/A,TRUE,"GENERAL";"TAB4",#N/A,TRUE,"GENERAL";"TAB5",#N/A,TRUE,"GENERAL"}</definedName>
    <definedName name="_x1" localSheetId="6">{"TAB1",#N/A,TRUE,"GENERAL";"TAB2",#N/A,TRUE,"GENERAL";"TAB3",#N/A,TRUE,"GENERAL";"TAB4",#N/A,TRUE,"GENERAL";"TAB5",#N/A,TRUE,"GENERAL"}</definedName>
    <definedName name="_x1" localSheetId="7">{"TAB1",#N/A,TRUE,"GENERAL";"TAB2",#N/A,TRUE,"GENERAL";"TAB3",#N/A,TRUE,"GENERAL";"TAB4",#N/A,TRUE,"GENERAL";"TAB5",#N/A,TRUE,"GENERAL"}</definedName>
    <definedName name="_x1">{"TAB1",#N/A,TRUE,"GENERAL";"TAB2",#N/A,TRUE,"GENERAL";"TAB3",#N/A,TRUE,"GENERAL";"TAB4",#N/A,TRUE,"GENERAL";"TAB5",#N/A,TRUE,"GENERAL"}</definedName>
    <definedName name="_x2" localSheetId="5">{"via1",#N/A,TRUE,"general";"via2",#N/A,TRUE,"general";"via3",#N/A,TRUE,"general"}</definedName>
    <definedName name="_x2" localSheetId="3">{"via1",#N/A,TRUE,"general";"via2",#N/A,TRUE,"general";"via3",#N/A,TRUE,"general"}</definedName>
    <definedName name="_x2" localSheetId="2">{"via1",#N/A,TRUE,"general";"via2",#N/A,TRUE,"general";"via3",#N/A,TRUE,"general"}</definedName>
    <definedName name="_x2" localSheetId="6">{"via1",#N/A,TRUE,"general";"via2",#N/A,TRUE,"general";"via3",#N/A,TRUE,"general"}</definedName>
    <definedName name="_x2" localSheetId="7">{"via1",#N/A,TRUE,"general";"via2",#N/A,TRUE,"general";"via3",#N/A,TRUE,"general"}</definedName>
    <definedName name="_x2">{"via1",#N/A,TRUE,"general";"via2",#N/A,TRUE,"general";"via3",#N/A,TRUE,"general"}</definedName>
    <definedName name="_x3" localSheetId="5">{"via1",#N/A,TRUE,"general";"via2",#N/A,TRUE,"general";"via3",#N/A,TRUE,"general"}</definedName>
    <definedName name="_x3" localSheetId="3">{"via1",#N/A,TRUE,"general";"via2",#N/A,TRUE,"general";"via3",#N/A,TRUE,"general"}</definedName>
    <definedName name="_x3" localSheetId="2">{"via1",#N/A,TRUE,"general";"via2",#N/A,TRUE,"general";"via3",#N/A,TRUE,"general"}</definedName>
    <definedName name="_x3" localSheetId="6">{"via1",#N/A,TRUE,"general";"via2",#N/A,TRUE,"general";"via3",#N/A,TRUE,"general"}</definedName>
    <definedName name="_x3" localSheetId="7">{"via1",#N/A,TRUE,"general";"via2",#N/A,TRUE,"general";"via3",#N/A,TRUE,"general"}</definedName>
    <definedName name="_x3">{"via1",#N/A,TRUE,"general";"via2",#N/A,TRUE,"general";"via3",#N/A,TRUE,"general"}</definedName>
    <definedName name="_x4" localSheetId="5">{"via1",#N/A,TRUE,"general";"via2",#N/A,TRUE,"general";"via3",#N/A,TRUE,"general"}</definedName>
    <definedName name="_x4" localSheetId="3">{"via1",#N/A,TRUE,"general";"via2",#N/A,TRUE,"general";"via3",#N/A,TRUE,"general"}</definedName>
    <definedName name="_x4" localSheetId="2">{"via1",#N/A,TRUE,"general";"via2",#N/A,TRUE,"general";"via3",#N/A,TRUE,"general"}</definedName>
    <definedName name="_x4" localSheetId="6">{"via1",#N/A,TRUE,"general";"via2",#N/A,TRUE,"general";"via3",#N/A,TRUE,"general"}</definedName>
    <definedName name="_x4" localSheetId="7">{"via1",#N/A,TRUE,"general";"via2",#N/A,TRUE,"general";"via3",#N/A,TRUE,"general"}</definedName>
    <definedName name="_x4">{"via1",#N/A,TRUE,"general";"via2",#N/A,TRUE,"general";"via3",#N/A,TRUE,"general"}</definedName>
    <definedName name="_x5" localSheetId="5">{"TAB1",#N/A,TRUE,"GENERAL";"TAB2",#N/A,TRUE,"GENERAL";"TAB3",#N/A,TRUE,"GENERAL";"TAB4",#N/A,TRUE,"GENERAL";"TAB5",#N/A,TRUE,"GENERAL"}</definedName>
    <definedName name="_x5" localSheetId="3">{"TAB1",#N/A,TRUE,"GENERAL";"TAB2",#N/A,TRUE,"GENERAL";"TAB3",#N/A,TRUE,"GENERAL";"TAB4",#N/A,TRUE,"GENERAL";"TAB5",#N/A,TRUE,"GENERAL"}</definedName>
    <definedName name="_x5" localSheetId="2">{"TAB1",#N/A,TRUE,"GENERAL";"TAB2",#N/A,TRUE,"GENERAL";"TAB3",#N/A,TRUE,"GENERAL";"TAB4",#N/A,TRUE,"GENERAL";"TAB5",#N/A,TRUE,"GENERAL"}</definedName>
    <definedName name="_x5" localSheetId="6">{"TAB1",#N/A,TRUE,"GENERAL";"TAB2",#N/A,TRUE,"GENERAL";"TAB3",#N/A,TRUE,"GENERAL";"TAB4",#N/A,TRUE,"GENERAL";"TAB5",#N/A,TRUE,"GENERAL"}</definedName>
    <definedName name="_x5" localSheetId="7">{"TAB1",#N/A,TRUE,"GENERAL";"TAB2",#N/A,TRUE,"GENERAL";"TAB3",#N/A,TRUE,"GENERAL";"TAB4",#N/A,TRUE,"GENERAL";"TAB5",#N/A,TRUE,"GENERAL"}</definedName>
    <definedName name="_x5">{"TAB1",#N/A,TRUE,"GENERAL";"TAB2",#N/A,TRUE,"GENERAL";"TAB3",#N/A,TRUE,"GENERAL";"TAB4",#N/A,TRUE,"GENERAL";"TAB5",#N/A,TRUE,"GENERAL"}</definedName>
    <definedName name="_x6" localSheetId="5">{"TAB1",#N/A,TRUE,"GENERAL";"TAB2",#N/A,TRUE,"GENERAL";"TAB3",#N/A,TRUE,"GENERAL";"TAB4",#N/A,TRUE,"GENERAL";"TAB5",#N/A,TRUE,"GENERAL"}</definedName>
    <definedName name="_x6" localSheetId="3">{"TAB1",#N/A,TRUE,"GENERAL";"TAB2",#N/A,TRUE,"GENERAL";"TAB3",#N/A,TRUE,"GENERAL";"TAB4",#N/A,TRUE,"GENERAL";"TAB5",#N/A,TRUE,"GENERAL"}</definedName>
    <definedName name="_x6" localSheetId="2">{"TAB1",#N/A,TRUE,"GENERAL";"TAB2",#N/A,TRUE,"GENERAL";"TAB3",#N/A,TRUE,"GENERAL";"TAB4",#N/A,TRUE,"GENERAL";"TAB5",#N/A,TRUE,"GENERAL"}</definedName>
    <definedName name="_x6" localSheetId="6">{"TAB1",#N/A,TRUE,"GENERAL";"TAB2",#N/A,TRUE,"GENERAL";"TAB3",#N/A,TRUE,"GENERAL";"TAB4",#N/A,TRUE,"GENERAL";"TAB5",#N/A,TRUE,"GENERAL"}</definedName>
    <definedName name="_x6" localSheetId="7">{"TAB1",#N/A,TRUE,"GENERAL";"TAB2",#N/A,TRUE,"GENERAL";"TAB3",#N/A,TRUE,"GENERAL";"TAB4",#N/A,TRUE,"GENERAL";"TAB5",#N/A,TRUE,"GENERAL"}</definedName>
    <definedName name="_x6">{"TAB1",#N/A,TRUE,"GENERAL";"TAB2",#N/A,TRUE,"GENERAL";"TAB3",#N/A,TRUE,"GENERAL";"TAB4",#N/A,TRUE,"GENERAL";"TAB5",#N/A,TRUE,"GENERAL"}</definedName>
    <definedName name="_x7" localSheetId="5">{"TAB1",#N/A,TRUE,"GENERAL";"TAB2",#N/A,TRUE,"GENERAL";"TAB3",#N/A,TRUE,"GENERAL";"TAB4",#N/A,TRUE,"GENERAL";"TAB5",#N/A,TRUE,"GENERAL"}</definedName>
    <definedName name="_x7" localSheetId="3">{"TAB1",#N/A,TRUE,"GENERAL";"TAB2",#N/A,TRUE,"GENERAL";"TAB3",#N/A,TRUE,"GENERAL";"TAB4",#N/A,TRUE,"GENERAL";"TAB5",#N/A,TRUE,"GENERAL"}</definedName>
    <definedName name="_x7" localSheetId="2">{"TAB1",#N/A,TRUE,"GENERAL";"TAB2",#N/A,TRUE,"GENERAL";"TAB3",#N/A,TRUE,"GENERAL";"TAB4",#N/A,TRUE,"GENERAL";"TAB5",#N/A,TRUE,"GENERAL"}</definedName>
    <definedName name="_x7" localSheetId="6">{"TAB1",#N/A,TRUE,"GENERAL";"TAB2",#N/A,TRUE,"GENERAL";"TAB3",#N/A,TRUE,"GENERAL";"TAB4",#N/A,TRUE,"GENERAL";"TAB5",#N/A,TRUE,"GENERAL"}</definedName>
    <definedName name="_x7" localSheetId="7">{"TAB1",#N/A,TRUE,"GENERAL";"TAB2",#N/A,TRUE,"GENERAL";"TAB3",#N/A,TRUE,"GENERAL";"TAB4",#N/A,TRUE,"GENERAL";"TAB5",#N/A,TRUE,"GENERAL"}</definedName>
    <definedName name="_x7">{"TAB1",#N/A,TRUE,"GENERAL";"TAB2",#N/A,TRUE,"GENERAL";"TAB3",#N/A,TRUE,"GENERAL";"TAB4",#N/A,TRUE,"GENERAL";"TAB5",#N/A,TRUE,"GENERAL"}</definedName>
    <definedName name="_x8" localSheetId="5">{"via1",#N/A,TRUE,"general";"via2",#N/A,TRUE,"general";"via3",#N/A,TRUE,"general"}</definedName>
    <definedName name="_x8" localSheetId="3">{"via1",#N/A,TRUE,"general";"via2",#N/A,TRUE,"general";"via3",#N/A,TRUE,"general"}</definedName>
    <definedName name="_x8" localSheetId="2">{"via1",#N/A,TRUE,"general";"via2",#N/A,TRUE,"general";"via3",#N/A,TRUE,"general"}</definedName>
    <definedName name="_x8" localSheetId="6">{"via1",#N/A,TRUE,"general";"via2",#N/A,TRUE,"general";"via3",#N/A,TRUE,"general"}</definedName>
    <definedName name="_x8" localSheetId="7">{"via1",#N/A,TRUE,"general";"via2",#N/A,TRUE,"general";"via3",#N/A,TRUE,"general"}</definedName>
    <definedName name="_x8">{"via1",#N/A,TRUE,"general";"via2",#N/A,TRUE,"general";"via3",#N/A,TRUE,"general"}</definedName>
    <definedName name="_x9" localSheetId="5">{"TAB1",#N/A,TRUE,"GENERAL";"TAB2",#N/A,TRUE,"GENERAL";"TAB3",#N/A,TRUE,"GENERAL";"TAB4",#N/A,TRUE,"GENERAL";"TAB5",#N/A,TRUE,"GENERAL"}</definedName>
    <definedName name="_x9" localSheetId="3">{"TAB1",#N/A,TRUE,"GENERAL";"TAB2",#N/A,TRUE,"GENERAL";"TAB3",#N/A,TRUE,"GENERAL";"TAB4",#N/A,TRUE,"GENERAL";"TAB5",#N/A,TRUE,"GENERAL"}</definedName>
    <definedName name="_x9" localSheetId="2">{"TAB1",#N/A,TRUE,"GENERAL";"TAB2",#N/A,TRUE,"GENERAL";"TAB3",#N/A,TRUE,"GENERAL";"TAB4",#N/A,TRUE,"GENERAL";"TAB5",#N/A,TRUE,"GENERAL"}</definedName>
    <definedName name="_x9" localSheetId="6">{"TAB1",#N/A,TRUE,"GENERAL";"TAB2",#N/A,TRUE,"GENERAL";"TAB3",#N/A,TRUE,"GENERAL";"TAB4",#N/A,TRUE,"GENERAL";"TAB5",#N/A,TRUE,"GENERAL"}</definedName>
    <definedName name="_x9" localSheetId="7">{"TAB1",#N/A,TRUE,"GENERAL";"TAB2",#N/A,TRUE,"GENERAL";"TAB3",#N/A,TRUE,"GENERAL";"TAB4",#N/A,TRUE,"GENERAL";"TAB5",#N/A,TRUE,"GENERAL"}</definedName>
    <definedName name="_x9">{"TAB1",#N/A,TRUE,"GENERAL";"TAB2",#N/A,TRUE,"GENERAL";"TAB3",#N/A,TRUE,"GENERAL";"TAB4",#N/A,TRUE,"GENERAL";"TAB5",#N/A,TRUE,"GENERAL"}</definedName>
    <definedName name="_y2" localSheetId="5">{"TAB1",#N/A,TRUE,"GENERAL";"TAB2",#N/A,TRUE,"GENERAL";"TAB3",#N/A,TRUE,"GENERAL";"TAB4",#N/A,TRUE,"GENERAL";"TAB5",#N/A,TRUE,"GENERAL"}</definedName>
    <definedName name="_y2" localSheetId="3">{"TAB1",#N/A,TRUE,"GENERAL";"TAB2",#N/A,TRUE,"GENERAL";"TAB3",#N/A,TRUE,"GENERAL";"TAB4",#N/A,TRUE,"GENERAL";"TAB5",#N/A,TRUE,"GENERAL"}</definedName>
    <definedName name="_y2" localSheetId="2">{"TAB1",#N/A,TRUE,"GENERAL";"TAB2",#N/A,TRUE,"GENERAL";"TAB3",#N/A,TRUE,"GENERAL";"TAB4",#N/A,TRUE,"GENERAL";"TAB5",#N/A,TRUE,"GENERAL"}</definedName>
    <definedName name="_y2" localSheetId="6">{"TAB1",#N/A,TRUE,"GENERAL";"TAB2",#N/A,TRUE,"GENERAL";"TAB3",#N/A,TRUE,"GENERAL";"TAB4",#N/A,TRUE,"GENERAL";"TAB5",#N/A,TRUE,"GENERAL"}</definedName>
    <definedName name="_y2" localSheetId="7">{"TAB1",#N/A,TRUE,"GENERAL";"TAB2",#N/A,TRUE,"GENERAL";"TAB3",#N/A,TRUE,"GENERAL";"TAB4",#N/A,TRUE,"GENERAL";"TAB5",#N/A,TRUE,"GENERAL"}</definedName>
    <definedName name="_y2">{"TAB1",#N/A,TRUE,"GENERAL";"TAB2",#N/A,TRUE,"GENERAL";"TAB3",#N/A,TRUE,"GENERAL";"TAB4",#N/A,TRUE,"GENERAL";"TAB5",#N/A,TRUE,"GENERAL"}</definedName>
    <definedName name="_Y22EL" localSheetId="5">[19]BASE!#REF!</definedName>
    <definedName name="_Y22EL">[19]BASE!#REF!</definedName>
    <definedName name="_Y22JH" localSheetId="5">[19]BASE!#REF!</definedName>
    <definedName name="_Y22JH">[19]BASE!#REF!</definedName>
    <definedName name="_y3" localSheetId="5">{"via1",#N/A,TRUE,"general";"via2",#N/A,TRUE,"general";"via3",#N/A,TRUE,"general"}</definedName>
    <definedName name="_y3" localSheetId="3">{"via1",#N/A,TRUE,"general";"via2",#N/A,TRUE,"general";"via3",#N/A,TRUE,"general"}</definedName>
    <definedName name="_y3" localSheetId="2">{"via1",#N/A,TRUE,"general";"via2",#N/A,TRUE,"general";"via3",#N/A,TRUE,"general"}</definedName>
    <definedName name="_y3" localSheetId="6">{"via1",#N/A,TRUE,"general";"via2",#N/A,TRUE,"general";"via3",#N/A,TRUE,"general"}</definedName>
    <definedName name="_y3" localSheetId="7">{"via1",#N/A,TRUE,"general";"via2",#N/A,TRUE,"general";"via3",#N/A,TRUE,"general"}</definedName>
    <definedName name="_y3">{"via1",#N/A,TRUE,"general";"via2",#N/A,TRUE,"general";"via3",#N/A,TRUE,"general"}</definedName>
    <definedName name="_Y33JH" localSheetId="5">[19]BASE!#REF!</definedName>
    <definedName name="_Y33JH">[19]BASE!#REF!</definedName>
    <definedName name="_y4" localSheetId="5">{"via1",#N/A,TRUE,"general";"via2",#N/A,TRUE,"general";"via3",#N/A,TRUE,"general"}</definedName>
    <definedName name="_y4" localSheetId="3">{"via1",#N/A,TRUE,"general";"via2",#N/A,TRUE,"general";"via3",#N/A,TRUE,"general"}</definedName>
    <definedName name="_y4" localSheetId="2">{"via1",#N/A,TRUE,"general";"via2",#N/A,TRUE,"general";"via3",#N/A,TRUE,"general"}</definedName>
    <definedName name="_y4" localSheetId="6">{"via1",#N/A,TRUE,"general";"via2",#N/A,TRUE,"general";"via3",#N/A,TRUE,"general"}</definedName>
    <definedName name="_y4" localSheetId="7">{"via1",#N/A,TRUE,"general";"via2",#N/A,TRUE,"general";"via3",#N/A,TRUE,"general"}</definedName>
    <definedName name="_y4">{"via1",#N/A,TRUE,"general";"via2",#N/A,TRUE,"general";"via3",#N/A,TRUE,"general"}</definedName>
    <definedName name="_Y44EL" localSheetId="5">[19]BASE!#REF!</definedName>
    <definedName name="_Y44EL">[19]BASE!#REF!</definedName>
    <definedName name="_Y44JH" localSheetId="5">[19]BASE!#REF!</definedName>
    <definedName name="_Y44JH">[19]BASE!#REF!</definedName>
    <definedName name="_y5" localSheetId="5">{"TAB1",#N/A,TRUE,"GENERAL";"TAB2",#N/A,TRUE,"GENERAL";"TAB3",#N/A,TRUE,"GENERAL";"TAB4",#N/A,TRUE,"GENERAL";"TAB5",#N/A,TRUE,"GENERAL"}</definedName>
    <definedName name="_y5" localSheetId="3">{"TAB1",#N/A,TRUE,"GENERAL";"TAB2",#N/A,TRUE,"GENERAL";"TAB3",#N/A,TRUE,"GENERAL";"TAB4",#N/A,TRUE,"GENERAL";"TAB5",#N/A,TRUE,"GENERAL"}</definedName>
    <definedName name="_y5" localSheetId="2">{"TAB1",#N/A,TRUE,"GENERAL";"TAB2",#N/A,TRUE,"GENERAL";"TAB3",#N/A,TRUE,"GENERAL";"TAB4",#N/A,TRUE,"GENERAL";"TAB5",#N/A,TRUE,"GENERAL"}</definedName>
    <definedName name="_y5" localSheetId="6">{"TAB1",#N/A,TRUE,"GENERAL";"TAB2",#N/A,TRUE,"GENERAL";"TAB3",#N/A,TRUE,"GENERAL";"TAB4",#N/A,TRUE,"GENERAL";"TAB5",#N/A,TRUE,"GENERAL"}</definedName>
    <definedName name="_y5" localSheetId="7">{"TAB1",#N/A,TRUE,"GENERAL";"TAB2",#N/A,TRUE,"GENERAL";"TAB3",#N/A,TRUE,"GENERAL";"TAB4",#N/A,TRUE,"GENERAL";"TAB5",#N/A,TRUE,"GENERAL"}</definedName>
    <definedName name="_y5">{"TAB1",#N/A,TRUE,"GENERAL";"TAB2",#N/A,TRUE,"GENERAL";"TAB3",#N/A,TRUE,"GENERAL";"TAB4",#N/A,TRUE,"GENERAL";"TAB5",#N/A,TRUE,"GENERAL"}</definedName>
    <definedName name="_y6" localSheetId="5">{"via1",#N/A,TRUE,"general";"via2",#N/A,TRUE,"general";"via3",#N/A,TRUE,"general"}</definedName>
    <definedName name="_y6" localSheetId="3">{"via1",#N/A,TRUE,"general";"via2",#N/A,TRUE,"general";"via3",#N/A,TRUE,"general"}</definedName>
    <definedName name="_y6" localSheetId="2">{"via1",#N/A,TRUE,"general";"via2",#N/A,TRUE,"general";"via3",#N/A,TRUE,"general"}</definedName>
    <definedName name="_y6" localSheetId="6">{"via1",#N/A,TRUE,"general";"via2",#N/A,TRUE,"general";"via3",#N/A,TRUE,"general"}</definedName>
    <definedName name="_y6" localSheetId="7">{"via1",#N/A,TRUE,"general";"via2",#N/A,TRUE,"general";"via3",#N/A,TRUE,"general"}</definedName>
    <definedName name="_y6">{"via1",#N/A,TRUE,"general";"via2",#N/A,TRUE,"general";"via3",#N/A,TRUE,"general"}</definedName>
    <definedName name="_y7" localSheetId="5">{"via1",#N/A,TRUE,"general";"via2",#N/A,TRUE,"general";"via3",#N/A,TRUE,"general"}</definedName>
    <definedName name="_y7" localSheetId="3">{"via1",#N/A,TRUE,"general";"via2",#N/A,TRUE,"general";"via3",#N/A,TRUE,"general"}</definedName>
    <definedName name="_y7" localSheetId="2">{"via1",#N/A,TRUE,"general";"via2",#N/A,TRUE,"general";"via3",#N/A,TRUE,"general"}</definedName>
    <definedName name="_y7" localSheetId="6">{"via1",#N/A,TRUE,"general";"via2",#N/A,TRUE,"general";"via3",#N/A,TRUE,"general"}</definedName>
    <definedName name="_y7" localSheetId="7">{"via1",#N/A,TRUE,"general";"via2",#N/A,TRUE,"general";"via3",#N/A,TRUE,"general"}</definedName>
    <definedName name="_y7">{"via1",#N/A,TRUE,"general";"via2",#N/A,TRUE,"general";"via3",#N/A,TRUE,"general"}</definedName>
    <definedName name="_y8" localSheetId="5">{"via1",#N/A,TRUE,"general";"via2",#N/A,TRUE,"general";"via3",#N/A,TRUE,"general"}</definedName>
    <definedName name="_y8" localSheetId="3">{"via1",#N/A,TRUE,"general";"via2",#N/A,TRUE,"general";"via3",#N/A,TRUE,"general"}</definedName>
    <definedName name="_y8" localSheetId="2">{"via1",#N/A,TRUE,"general";"via2",#N/A,TRUE,"general";"via3",#N/A,TRUE,"general"}</definedName>
    <definedName name="_y8" localSheetId="6">{"via1",#N/A,TRUE,"general";"via2",#N/A,TRUE,"general";"via3",#N/A,TRUE,"general"}</definedName>
    <definedName name="_y8" localSheetId="7">{"via1",#N/A,TRUE,"general";"via2",#N/A,TRUE,"general";"via3",#N/A,TRUE,"general"}</definedName>
    <definedName name="_y8">{"via1",#N/A,TRUE,"general";"via2",#N/A,TRUE,"general";"via3",#N/A,TRUE,"general"}</definedName>
    <definedName name="_y9" localSheetId="5">{"TAB1",#N/A,TRUE,"GENERAL";"TAB2",#N/A,TRUE,"GENERAL";"TAB3",#N/A,TRUE,"GENERAL";"TAB4",#N/A,TRUE,"GENERAL";"TAB5",#N/A,TRUE,"GENERAL"}</definedName>
    <definedName name="_y9" localSheetId="3">{"TAB1",#N/A,TRUE,"GENERAL";"TAB2",#N/A,TRUE,"GENERAL";"TAB3",#N/A,TRUE,"GENERAL";"TAB4",#N/A,TRUE,"GENERAL";"TAB5",#N/A,TRUE,"GENERAL"}</definedName>
    <definedName name="_y9" localSheetId="2">{"TAB1",#N/A,TRUE,"GENERAL";"TAB2",#N/A,TRUE,"GENERAL";"TAB3",#N/A,TRUE,"GENERAL";"TAB4",#N/A,TRUE,"GENERAL";"TAB5",#N/A,TRUE,"GENERAL"}</definedName>
    <definedName name="_y9" localSheetId="6">{"TAB1",#N/A,TRUE,"GENERAL";"TAB2",#N/A,TRUE,"GENERAL";"TAB3",#N/A,TRUE,"GENERAL";"TAB4",#N/A,TRUE,"GENERAL";"TAB5",#N/A,TRUE,"GENERAL"}</definedName>
    <definedName name="_y9" localSheetId="7">{"TAB1",#N/A,TRUE,"GENERAL";"TAB2",#N/A,TRUE,"GENERAL";"TAB3",#N/A,TRUE,"GENERAL";"TAB4",#N/A,TRUE,"GENERAL";"TAB5",#N/A,TRUE,"GENERAL"}</definedName>
    <definedName name="_y9">{"TAB1",#N/A,TRUE,"GENERAL";"TAB2",#N/A,TRUE,"GENERAL";"TAB3",#N/A,TRUE,"GENERAL";"TAB4",#N/A,TRUE,"GENERAL";"TAB5",#N/A,TRUE,"GENERAL"}</definedName>
    <definedName name="_z1" localSheetId="5">{"TAB1",#N/A,TRUE,"GENERAL";"TAB2",#N/A,TRUE,"GENERAL";"TAB3",#N/A,TRUE,"GENERAL";"TAB4",#N/A,TRUE,"GENERAL";"TAB5",#N/A,TRUE,"GENERAL"}</definedName>
    <definedName name="_z1" localSheetId="3">{"TAB1",#N/A,TRUE,"GENERAL";"TAB2",#N/A,TRUE,"GENERAL";"TAB3",#N/A,TRUE,"GENERAL";"TAB4",#N/A,TRUE,"GENERAL";"TAB5",#N/A,TRUE,"GENERAL"}</definedName>
    <definedName name="_z1" localSheetId="2">{"TAB1",#N/A,TRUE,"GENERAL";"TAB2",#N/A,TRUE,"GENERAL";"TAB3",#N/A,TRUE,"GENERAL";"TAB4",#N/A,TRUE,"GENERAL";"TAB5",#N/A,TRUE,"GENERAL"}</definedName>
    <definedName name="_z1" localSheetId="6">{"TAB1",#N/A,TRUE,"GENERAL";"TAB2",#N/A,TRUE,"GENERAL";"TAB3",#N/A,TRUE,"GENERAL";"TAB4",#N/A,TRUE,"GENERAL";"TAB5",#N/A,TRUE,"GENERAL"}</definedName>
    <definedName name="_z1" localSheetId="7">{"TAB1",#N/A,TRUE,"GENERAL";"TAB2",#N/A,TRUE,"GENERAL";"TAB3",#N/A,TRUE,"GENERAL";"TAB4",#N/A,TRUE,"GENERAL";"TAB5",#N/A,TRUE,"GENERAL"}</definedName>
    <definedName name="_z1">{"TAB1",#N/A,TRUE,"GENERAL";"TAB2",#N/A,TRUE,"GENERAL";"TAB3",#N/A,TRUE,"GENERAL";"TAB4",#N/A,TRUE,"GENERAL";"TAB5",#N/A,TRUE,"GENERAL"}</definedName>
    <definedName name="_z2" localSheetId="5">{"via1",#N/A,TRUE,"general";"via2",#N/A,TRUE,"general";"via3",#N/A,TRUE,"general"}</definedName>
    <definedName name="_z2" localSheetId="3">{"via1",#N/A,TRUE,"general";"via2",#N/A,TRUE,"general";"via3",#N/A,TRUE,"general"}</definedName>
    <definedName name="_z2" localSheetId="2">{"via1",#N/A,TRUE,"general";"via2",#N/A,TRUE,"general";"via3",#N/A,TRUE,"general"}</definedName>
    <definedName name="_z2" localSheetId="6">{"via1",#N/A,TRUE,"general";"via2",#N/A,TRUE,"general";"via3",#N/A,TRUE,"general"}</definedName>
    <definedName name="_z2" localSheetId="7">{"via1",#N/A,TRUE,"general";"via2",#N/A,TRUE,"general";"via3",#N/A,TRUE,"general"}</definedName>
    <definedName name="_z2">{"via1",#N/A,TRUE,"general";"via2",#N/A,TRUE,"general";"via3",#N/A,TRUE,"general"}</definedName>
    <definedName name="_z3" localSheetId="5">{"via1",#N/A,TRUE,"general";"via2",#N/A,TRUE,"general";"via3",#N/A,TRUE,"general"}</definedName>
    <definedName name="_z3" localSheetId="3">{"via1",#N/A,TRUE,"general";"via2",#N/A,TRUE,"general";"via3",#N/A,TRUE,"general"}</definedName>
    <definedName name="_z3" localSheetId="2">{"via1",#N/A,TRUE,"general";"via2",#N/A,TRUE,"general";"via3",#N/A,TRUE,"general"}</definedName>
    <definedName name="_z3" localSheetId="6">{"via1",#N/A,TRUE,"general";"via2",#N/A,TRUE,"general";"via3",#N/A,TRUE,"general"}</definedName>
    <definedName name="_z3" localSheetId="7">{"via1",#N/A,TRUE,"general";"via2",#N/A,TRUE,"general";"via3",#N/A,TRUE,"general"}</definedName>
    <definedName name="_z3">{"via1",#N/A,TRUE,"general";"via2",#N/A,TRUE,"general";"via3",#N/A,TRUE,"general"}</definedName>
    <definedName name="_z4" localSheetId="5">{"TAB1",#N/A,TRUE,"GENERAL";"TAB2",#N/A,TRUE,"GENERAL";"TAB3",#N/A,TRUE,"GENERAL";"TAB4",#N/A,TRUE,"GENERAL";"TAB5",#N/A,TRUE,"GENERAL"}</definedName>
    <definedName name="_z4" localSheetId="3">{"TAB1",#N/A,TRUE,"GENERAL";"TAB2",#N/A,TRUE,"GENERAL";"TAB3",#N/A,TRUE,"GENERAL";"TAB4",#N/A,TRUE,"GENERAL";"TAB5",#N/A,TRUE,"GENERAL"}</definedName>
    <definedName name="_z4" localSheetId="2">{"TAB1",#N/A,TRUE,"GENERAL";"TAB2",#N/A,TRUE,"GENERAL";"TAB3",#N/A,TRUE,"GENERAL";"TAB4",#N/A,TRUE,"GENERAL";"TAB5",#N/A,TRUE,"GENERAL"}</definedName>
    <definedName name="_z4" localSheetId="6">{"TAB1",#N/A,TRUE,"GENERAL";"TAB2",#N/A,TRUE,"GENERAL";"TAB3",#N/A,TRUE,"GENERAL";"TAB4",#N/A,TRUE,"GENERAL";"TAB5",#N/A,TRUE,"GENERAL"}</definedName>
    <definedName name="_z4" localSheetId="7">{"TAB1",#N/A,TRUE,"GENERAL";"TAB2",#N/A,TRUE,"GENERAL";"TAB3",#N/A,TRUE,"GENERAL";"TAB4",#N/A,TRUE,"GENERAL";"TAB5",#N/A,TRUE,"GENERAL"}</definedName>
    <definedName name="_z4">{"TAB1",#N/A,TRUE,"GENERAL";"TAB2",#N/A,TRUE,"GENERAL";"TAB3",#N/A,TRUE,"GENERAL";"TAB4",#N/A,TRUE,"GENERAL";"TAB5",#N/A,TRUE,"GENERAL"}</definedName>
    <definedName name="_z5" localSheetId="5">{"via1",#N/A,TRUE,"general";"via2",#N/A,TRUE,"general";"via3",#N/A,TRUE,"general"}</definedName>
    <definedName name="_z5" localSheetId="3">{"via1",#N/A,TRUE,"general";"via2",#N/A,TRUE,"general";"via3",#N/A,TRUE,"general"}</definedName>
    <definedName name="_z5" localSheetId="2">{"via1",#N/A,TRUE,"general";"via2",#N/A,TRUE,"general";"via3",#N/A,TRUE,"general"}</definedName>
    <definedName name="_z5" localSheetId="6">{"via1",#N/A,TRUE,"general";"via2",#N/A,TRUE,"general";"via3",#N/A,TRUE,"general"}</definedName>
    <definedName name="_z5" localSheetId="7">{"via1",#N/A,TRUE,"general";"via2",#N/A,TRUE,"general";"via3",#N/A,TRUE,"general"}</definedName>
    <definedName name="_z5">{"via1",#N/A,TRUE,"general";"via2",#N/A,TRUE,"general";"via3",#N/A,TRUE,"general"}</definedName>
    <definedName name="_z6" localSheetId="5">{"TAB1",#N/A,TRUE,"GENERAL";"TAB2",#N/A,TRUE,"GENERAL";"TAB3",#N/A,TRUE,"GENERAL";"TAB4",#N/A,TRUE,"GENERAL";"TAB5",#N/A,TRUE,"GENERAL"}</definedName>
    <definedName name="_z6" localSheetId="3">{"TAB1",#N/A,TRUE,"GENERAL";"TAB2",#N/A,TRUE,"GENERAL";"TAB3",#N/A,TRUE,"GENERAL";"TAB4",#N/A,TRUE,"GENERAL";"TAB5",#N/A,TRUE,"GENERAL"}</definedName>
    <definedName name="_z6" localSheetId="2">{"TAB1",#N/A,TRUE,"GENERAL";"TAB2",#N/A,TRUE,"GENERAL";"TAB3",#N/A,TRUE,"GENERAL";"TAB4",#N/A,TRUE,"GENERAL";"TAB5",#N/A,TRUE,"GENERAL"}</definedName>
    <definedName name="_z6" localSheetId="6">{"TAB1",#N/A,TRUE,"GENERAL";"TAB2",#N/A,TRUE,"GENERAL";"TAB3",#N/A,TRUE,"GENERAL";"TAB4",#N/A,TRUE,"GENERAL";"TAB5",#N/A,TRUE,"GENERAL"}</definedName>
    <definedName name="_z6" localSheetId="7">{"TAB1",#N/A,TRUE,"GENERAL";"TAB2",#N/A,TRUE,"GENERAL";"TAB3",#N/A,TRUE,"GENERAL";"TAB4",#N/A,TRUE,"GENERAL";"TAB5",#N/A,TRUE,"GENERAL"}</definedName>
    <definedName name="_z6">{"TAB1",#N/A,TRUE,"GENERAL";"TAB2",#N/A,TRUE,"GENERAL";"TAB3",#N/A,TRUE,"GENERAL";"TAB4",#N/A,TRUE,"GENERAL";"TAB5",#N/A,TRUE,"GENERAL"}</definedName>
    <definedName name="´b5016">#REF!</definedName>
    <definedName name="A" localSheetId="5">{#N/A,#N/A,FALSE,"GRAFICO";#N/A,#N/A,FALSE,"CAJA (2)";#N/A,#N/A,FALSE,"TERCEROS-PROMEDIO";#N/A,#N/A,FALSE,"CAJA";#N/A,#N/A,FALSE,"INGRESOS1995-2003";#N/A,#N/A,FALSE,"GASTOS1995-2003"}</definedName>
    <definedName name="a" localSheetId="3">#REF!</definedName>
    <definedName name="A" localSheetId="2">{#N/A,#N/A,FALSE,"GRAFICO";#N/A,#N/A,FALSE,"CAJA (2)";#N/A,#N/A,FALSE,"TERCEROS-PROMEDIO";#N/A,#N/A,FALSE,"CAJA";#N/A,#N/A,FALSE,"INGRESOS1995-2003";#N/A,#N/A,FALSE,"GASTOS1995-2003"}</definedName>
    <definedName name="A" localSheetId="6">{#N/A,#N/A,FALSE,"GRAFICO";#N/A,#N/A,FALSE,"CAJA (2)";#N/A,#N/A,FALSE,"TERCEROS-PROMEDIO";#N/A,#N/A,FALSE,"CAJA";#N/A,#N/A,FALSE,"INGRESOS1995-2003";#N/A,#N/A,FALSE,"GASTOS1995-2003"}</definedName>
    <definedName name="a" localSheetId="7">#REF!</definedName>
    <definedName name="A">{#N/A,#N/A,FALSE,"GRAFICO";#N/A,#N/A,FALSE,"CAJA (2)";#N/A,#N/A,FALSE,"TERCEROS-PROMEDIO";#N/A,#N/A,FALSE,"CAJA";#N/A,#N/A,FALSE,"INGRESOS1995-2003";#N/A,#N/A,FALSE,"GASTOS1995-2003"}</definedName>
    <definedName name="A_impresión_IM">#REF!</definedName>
    <definedName name="a2a" localSheetId="5">{"TAB1",#N/A,TRUE,"GENERAL";"TAB2",#N/A,TRUE,"GENERAL";"TAB3",#N/A,TRUE,"GENERAL";"TAB4",#N/A,TRUE,"GENERAL";"TAB5",#N/A,TRUE,"GENERAL"}</definedName>
    <definedName name="a2a" localSheetId="3">{"TAB1",#N/A,TRUE,"GENERAL";"TAB2",#N/A,TRUE,"GENERAL";"TAB3",#N/A,TRUE,"GENERAL";"TAB4",#N/A,TRUE,"GENERAL";"TAB5",#N/A,TRUE,"GENERAL"}</definedName>
    <definedName name="a2a" localSheetId="2">{"TAB1",#N/A,TRUE,"GENERAL";"TAB2",#N/A,TRUE,"GENERAL";"TAB3",#N/A,TRUE,"GENERAL";"TAB4",#N/A,TRUE,"GENERAL";"TAB5",#N/A,TRUE,"GENERAL"}</definedName>
    <definedName name="a2a" localSheetId="6">{"TAB1",#N/A,TRUE,"GENERAL";"TAB2",#N/A,TRUE,"GENERAL";"TAB3",#N/A,TRUE,"GENERAL";"TAB4",#N/A,TRUE,"GENERAL";"TAB5",#N/A,TRUE,"GENERAL"}</definedName>
    <definedName name="a2a" localSheetId="7">{"TAB1",#N/A,TRUE,"GENERAL";"TAB2",#N/A,TRUE,"GENERAL";"TAB3",#N/A,TRUE,"GENERAL";"TAB4",#N/A,TRUE,"GENERAL";"TAB5",#N/A,TRUE,"GENERAL"}</definedName>
    <definedName name="a2a">{"TAB1",#N/A,TRUE,"GENERAL";"TAB2",#N/A,TRUE,"GENERAL";"TAB3",#N/A,TRUE,"GENERAL";"TAB4",#N/A,TRUE,"GENERAL";"TAB5",#N/A,TRUE,"GENERAL"}</definedName>
    <definedName name="A40FI" localSheetId="3">[19]BASE!#REF!</definedName>
    <definedName name="A40FI" localSheetId="2">#REF!</definedName>
    <definedName name="A40FI" localSheetId="6">#REF!</definedName>
    <definedName name="A40FI" localSheetId="7">#REF!</definedName>
    <definedName name="A40FI">#REF!</definedName>
    <definedName name="A40LI" localSheetId="3">[19]BASE!#REF!</definedName>
    <definedName name="A40LI" localSheetId="2">#REF!</definedName>
    <definedName name="A40LI" localSheetId="6">#REF!</definedName>
    <definedName name="A40LI" localSheetId="7">#REF!</definedName>
    <definedName name="A40LI">#REF!</definedName>
    <definedName name="A60FI">[18]BASE!$D$24</definedName>
    <definedName name="A60FI1">[18]BASE!$D$25</definedName>
    <definedName name="aaa" localSheetId="5">{#N/A,#N/A,FALSE,"Aging Summary";#N/A,#N/A,FALSE,"Ratio Analysis";#N/A,#N/A,FALSE,"Test 120 Day Accts";#N/A,#N/A,FALSE,"Tickmarks"}</definedName>
    <definedName name="aaa" localSheetId="3">{#N/A,#N/A,FALSE,"Aging Summary";#N/A,#N/A,FALSE,"Ratio Analysis";#N/A,#N/A,FALSE,"Test 120 Day Accts";#N/A,#N/A,FALSE,"Tickmarks"}</definedName>
    <definedName name="aaa" localSheetId="2">{#N/A,#N/A,FALSE,"Aging Summary";#N/A,#N/A,FALSE,"Ratio Analysis";#N/A,#N/A,FALSE,"Test 120 Day Accts";#N/A,#N/A,FALSE,"Tickmarks"}</definedName>
    <definedName name="aaa" localSheetId="6">{#N/A,#N/A,FALSE,"Aging Summary";#N/A,#N/A,FALSE,"Ratio Analysis";#N/A,#N/A,FALSE,"Test 120 Day Accts";#N/A,#N/A,FALSE,"Tickmarks"}</definedName>
    <definedName name="aaa" localSheetId="7">{#N/A,#N/A,FALSE,"Aging Summary";#N/A,#N/A,FALSE,"Ratio Analysis";#N/A,#N/A,FALSE,"Test 120 Day Accts";#N/A,#N/A,FALSE,"Tickmarks"}</definedName>
    <definedName name="aaa">{#N/A,#N/A,FALSE,"Aging Summary";#N/A,#N/A,FALSE,"Ratio Analysis";#N/A,#N/A,FALSE,"Test 120 Day Accts";#N/A,#N/A,FALSE,"Tickmarks"}</definedName>
    <definedName name="aaaa" localSheetId="5">{#N/A,#N/A,FALSE,"GRAFICO";#N/A,#N/A,FALSE,"CAJA (2)";#N/A,#N/A,FALSE,"TERCEROS-PROMEDIO";#N/A,#N/A,FALSE,"CAJA";#N/A,#N/A,FALSE,"INGRESOS1995-2003";#N/A,#N/A,FALSE,"GASTOS1995-2003"}</definedName>
    <definedName name="aaaa" localSheetId="3">#REF!</definedName>
    <definedName name="aaaa" localSheetId="2">{#N/A,#N/A,FALSE,"GRAFICO";#N/A,#N/A,FALSE,"CAJA (2)";#N/A,#N/A,FALSE,"TERCEROS-PROMEDIO";#N/A,#N/A,FALSE,"CAJA";#N/A,#N/A,FALSE,"INGRESOS1995-2003";#N/A,#N/A,FALSE,"GASTOS1995-2003"}</definedName>
    <definedName name="aaaa" localSheetId="6">{#N/A,#N/A,FALSE,"GRAFICO";#N/A,#N/A,FALSE,"CAJA (2)";#N/A,#N/A,FALSE,"TERCEROS-PROMEDIO";#N/A,#N/A,FALSE,"CAJA";#N/A,#N/A,FALSE,"INGRESOS1995-2003";#N/A,#N/A,FALSE,"GASTOS1995-2003"}</definedName>
    <definedName name="aaaa" localSheetId="7">#REF!</definedName>
    <definedName name="aaaa">{#N/A,#N/A,FALSE,"GRAFICO";#N/A,#N/A,FALSE,"CAJA (2)";#N/A,#N/A,FALSE,"TERCEROS-PROMEDIO";#N/A,#N/A,FALSE,"CAJA";#N/A,#N/A,FALSE,"INGRESOS1995-2003";#N/A,#N/A,FALSE,"GASTOS1995-2003"}</definedName>
    <definedName name="aaaaas" localSheetId="5">{"TAB1",#N/A,TRUE,"GENERAL";"TAB2",#N/A,TRUE,"GENERAL";"TAB3",#N/A,TRUE,"GENERAL";"TAB4",#N/A,TRUE,"GENERAL";"TAB5",#N/A,TRUE,"GENERAL"}</definedName>
    <definedName name="aaaaas" localSheetId="3">{"TAB1",#N/A,TRUE,"GENERAL";"TAB2",#N/A,TRUE,"GENERAL";"TAB3",#N/A,TRUE,"GENERAL";"TAB4",#N/A,TRUE,"GENERAL";"TAB5",#N/A,TRUE,"GENERAL"}</definedName>
    <definedName name="aaaaas" localSheetId="2">{"TAB1",#N/A,TRUE,"GENERAL";"TAB2",#N/A,TRUE,"GENERAL";"TAB3",#N/A,TRUE,"GENERAL";"TAB4",#N/A,TRUE,"GENERAL";"TAB5",#N/A,TRUE,"GENERAL"}</definedName>
    <definedName name="aaaaas" localSheetId="6">{"TAB1",#N/A,TRUE,"GENERAL";"TAB2",#N/A,TRUE,"GENERAL";"TAB3",#N/A,TRUE,"GENERAL";"TAB4",#N/A,TRUE,"GENERAL";"TAB5",#N/A,TRUE,"GENERAL"}</definedName>
    <definedName name="aaaaas" localSheetId="7">{"TAB1",#N/A,TRUE,"GENERAL";"TAB2",#N/A,TRUE,"GENERAL";"TAB3",#N/A,TRUE,"GENERAL";"TAB4",#N/A,TRUE,"GENERAL";"TAB5",#N/A,TRUE,"GENERAL"}</definedName>
    <definedName name="aaaaas">{"TAB1",#N/A,TRUE,"GENERAL";"TAB2",#N/A,TRUE,"GENERAL";"TAB3",#N/A,TRUE,"GENERAL";"TAB4",#N/A,TRUE,"GENERAL";"TAB5",#N/A,TRUE,"GENERAL"}</definedName>
    <definedName name="AAC">[13]AASHTO!$A$14:$F$17</definedName>
    <definedName name="aas" localSheetId="5">{"TAB1",#N/A,TRUE,"GENERAL";"TAB2",#N/A,TRUE,"GENERAL";"TAB3",#N/A,TRUE,"GENERAL";"TAB4",#N/A,TRUE,"GENERAL";"TAB5",#N/A,TRUE,"GENERAL"}</definedName>
    <definedName name="aas" localSheetId="3">{"TAB1",#N/A,TRUE,"GENERAL";"TAB2",#N/A,TRUE,"GENERAL";"TAB3",#N/A,TRUE,"GENERAL";"TAB4",#N/A,TRUE,"GENERAL";"TAB5",#N/A,TRUE,"GENERAL"}</definedName>
    <definedName name="aas" localSheetId="2">{"TAB1",#N/A,TRUE,"GENERAL";"TAB2",#N/A,TRUE,"GENERAL";"TAB3",#N/A,TRUE,"GENERAL";"TAB4",#N/A,TRUE,"GENERAL";"TAB5",#N/A,TRUE,"GENERAL"}</definedName>
    <definedName name="aas" localSheetId="6">{"TAB1",#N/A,TRUE,"GENERAL";"TAB2",#N/A,TRUE,"GENERAL";"TAB3",#N/A,TRUE,"GENERAL";"TAB4",#N/A,TRUE,"GENERAL";"TAB5",#N/A,TRUE,"GENERAL"}</definedName>
    <definedName name="aas" localSheetId="7">{"TAB1",#N/A,TRUE,"GENERAL";"TAB2",#N/A,TRUE,"GENERAL";"TAB3",#N/A,TRUE,"GENERAL";"TAB4",#N/A,TRUE,"GENERAL";"TAB5",#N/A,TRUE,"GENERAL"}</definedName>
    <definedName name="aas">{"TAB1",#N/A,TRUE,"GENERAL";"TAB2",#N/A,TRUE,"GENERAL";"TAB3",#N/A,TRUE,"GENERAL";"TAB4",#N/A,TRUE,"GENERAL";"TAB5",#N/A,TRUE,"GENERAL"}</definedName>
    <definedName name="ab">#REF!</definedName>
    <definedName name="ABCD">#REF!</definedName>
    <definedName name="ABCDE">#REF!</definedName>
    <definedName name="ABG">[13]AASHTO!$A$2:$F$5</definedName>
    <definedName name="ACARREO" localSheetId="3">#REF!</definedName>
    <definedName name="ACARREO" localSheetId="2">#REF!</definedName>
    <definedName name="ACARREO" localSheetId="6">#REF!</definedName>
    <definedName name="ACARREO" localSheetId="7">#REF!</definedName>
    <definedName name="ACARREO">#REF!</definedName>
    <definedName name="ACARRH" localSheetId="7">[19]BASE!#REF!</definedName>
    <definedName name="ACARRH">[19]BASE!#REF!</definedName>
    <definedName name="AccessDatabase">"C:\C-314\VOLUMENES\volfin4.mdb"</definedName>
    <definedName name="ace">[26]PrecRec!$D$35</definedName>
    <definedName name="Acero" localSheetId="5">'[33]1 Mem. Chocho'!#REF!</definedName>
    <definedName name="Acero" localSheetId="3">#REF!</definedName>
    <definedName name="Acero" localSheetId="2">'[33]1 Mem. Chocho'!#REF!</definedName>
    <definedName name="Acero" localSheetId="6">'[33]1 Mem. Chocho'!#REF!</definedName>
    <definedName name="Acero" localSheetId="7">#REF!</definedName>
    <definedName name="Acero">'[33]1 Mem. Chocho'!#REF!</definedName>
    <definedName name="ACERO_APU_STI" localSheetId="3">'[19]CONC, MAMP Y ACERO'!#REF!</definedName>
    <definedName name="ACERO_APU_STI" localSheetId="2">'[19]CONC, MAMP Y ACERO'!#REF!</definedName>
    <definedName name="ACERO_APU_STI" localSheetId="6">'[19]CONC, MAMP Y ACERO'!#REF!</definedName>
    <definedName name="ACERO_APU_STI" localSheetId="7">'[19]CONC, MAMP Y ACERO'!#REF!</definedName>
    <definedName name="ACERO_APU_STI">'[19]CONC, MAMP Y ACERO'!#REF!</definedName>
    <definedName name="ACOM" localSheetId="3">#REF!</definedName>
    <definedName name="ACOM" localSheetId="2">#REF!</definedName>
    <definedName name="ACOM" localSheetId="6">#REF!</definedName>
    <definedName name="ACOM" localSheetId="7">#REF!</definedName>
    <definedName name="ACOM">#REF!</definedName>
    <definedName name="ACOND" localSheetId="3">[19]BASE!#REF!</definedName>
    <definedName name="ACOND" localSheetId="2">#REF!</definedName>
    <definedName name="ACOND" localSheetId="6">#REF!</definedName>
    <definedName name="ACOND" localSheetId="7">#REF!</definedName>
    <definedName name="ACOND">#REF!</definedName>
    <definedName name="ACONDP" localSheetId="3">[19]BASE!#REF!</definedName>
    <definedName name="ACONDP" localSheetId="2">[19]BASE!#REF!</definedName>
    <definedName name="ACONDP" localSheetId="6">[19]BASE!#REF!</definedName>
    <definedName name="ACONDP" localSheetId="7">[19]BASE!#REF!</definedName>
    <definedName name="ACONDP">[19]BASE!#REF!</definedName>
    <definedName name="ACPM" localSheetId="3">[19]BASE!$E$95</definedName>
    <definedName name="ACPM" localSheetId="2">#REF!</definedName>
    <definedName name="ACPM" localSheetId="6">#REF!</definedName>
    <definedName name="ACPM" localSheetId="7">#REF!</definedName>
    <definedName name="ACPM">#REF!</definedName>
    <definedName name="Acta" localSheetId="3">#REF!</definedName>
    <definedName name="Acta" localSheetId="2">#REF!</definedName>
    <definedName name="Acta" localSheetId="6">#REF!</definedName>
    <definedName name="Acta" localSheetId="7">#REF!</definedName>
    <definedName name="Acta">#REF!</definedName>
    <definedName name="Acta1" localSheetId="3">#REF!</definedName>
    <definedName name="Acta1" localSheetId="2">#REF!</definedName>
    <definedName name="Acta1" localSheetId="6">#REF!</definedName>
    <definedName name="Acta1" localSheetId="7">#REF!</definedName>
    <definedName name="Acta1">#REF!</definedName>
    <definedName name="acueducto">'[34]FORMATO ACOM ACDTO FRENTE'!$M$8</definedName>
    <definedName name="ACwvu.TAB1." localSheetId="3">[35]Presupuesto_Via_distribuidora!#REF!</definedName>
    <definedName name="ACwvu.TAB1." localSheetId="2">[25]Presupuesto_Via_distribuidora!#REF!</definedName>
    <definedName name="ACwvu.TAB1." localSheetId="6">[25]Presupuesto_Via_distribuidora!#REF!</definedName>
    <definedName name="ACwvu.TAB1." localSheetId="7">[35]Presupuesto_Via_distribuidora!#REF!</definedName>
    <definedName name="ACwvu.TAB1.">[25]Presupuesto_Via_distribuidora!#REF!</definedName>
    <definedName name="ACwvu.TAB10." localSheetId="3">#REF!</definedName>
    <definedName name="ACwvu.TAB10." localSheetId="2">#REF!</definedName>
    <definedName name="ACwvu.TAB10." localSheetId="6">#REF!</definedName>
    <definedName name="ACwvu.TAB10." localSheetId="7">#REF!</definedName>
    <definedName name="ACwvu.TAB10.">#REF!</definedName>
    <definedName name="ACwvu.TAB2." localSheetId="3">[35]Presupuesto_Via_distribuidora!#REF!</definedName>
    <definedName name="ACwvu.TAB2." localSheetId="2">[25]Presupuesto_Via_distribuidora!#REF!</definedName>
    <definedName name="ACwvu.TAB2." localSheetId="6">[25]Presupuesto_Via_distribuidora!#REF!</definedName>
    <definedName name="ACwvu.TAB2." localSheetId="7">[35]Presupuesto_Via_distribuidora!#REF!</definedName>
    <definedName name="ACwvu.TAB2.">[25]Presupuesto_Via_distribuidora!#REF!</definedName>
    <definedName name="ACwvu.TAB3." localSheetId="3">[35]Presupuesto_Via_distribuidora!#REF!</definedName>
    <definedName name="ACwvu.TAB3." localSheetId="2">[25]Presupuesto_Via_distribuidora!#REF!</definedName>
    <definedName name="ACwvu.TAB3." localSheetId="6">[25]Presupuesto_Via_distribuidora!#REF!</definedName>
    <definedName name="ACwvu.TAB3." localSheetId="7">[35]Presupuesto_Via_distribuidora!#REF!</definedName>
    <definedName name="ACwvu.TAB3.">[25]Presupuesto_Via_distribuidora!#REF!</definedName>
    <definedName name="ACwvu.TAB4." localSheetId="3">[35]Presupuesto_Via_distribuidora!#REF!</definedName>
    <definedName name="ACwvu.TAB4." localSheetId="2">[25]Presupuesto_Via_distribuidora!#REF!</definedName>
    <definedName name="ACwvu.TAB4." localSheetId="6">[25]Presupuesto_Via_distribuidora!#REF!</definedName>
    <definedName name="ACwvu.TAB4." localSheetId="7">[35]Presupuesto_Via_distribuidora!#REF!</definedName>
    <definedName name="ACwvu.TAB4.">[25]Presupuesto_Via_distribuidora!#REF!</definedName>
    <definedName name="ACwvu.TAB5." localSheetId="3">[35]Presupuesto_Via_distribuidora!#REF!</definedName>
    <definedName name="ACwvu.TAB5." localSheetId="2">[25]Presupuesto_Via_distribuidora!#REF!</definedName>
    <definedName name="ACwvu.TAB5." localSheetId="6">[25]Presupuesto_Via_distribuidora!#REF!</definedName>
    <definedName name="ACwvu.TAB5." localSheetId="7">[35]Presupuesto_Via_distribuidora!#REF!</definedName>
    <definedName name="ACwvu.TAB5.">[25]Presupuesto_Via_distribuidora!#REF!</definedName>
    <definedName name="ad">[36]BASE!$D$347</definedName>
    <definedName name="ADFGSDB" localSheetId="5">{"via1",#N/A,TRUE,"general";"via2",#N/A,TRUE,"general";"via3",#N/A,TRUE,"general"}</definedName>
    <definedName name="ADFGSDB" localSheetId="3">{"via1",#N/A,TRUE,"general";"via2",#N/A,TRUE,"general";"via3",#N/A,TRUE,"general"}</definedName>
    <definedName name="ADFGSDB" localSheetId="2">{"via1",#N/A,TRUE,"general";"via2",#N/A,TRUE,"general";"via3",#N/A,TRUE,"general"}</definedName>
    <definedName name="ADFGSDB" localSheetId="6">{"via1",#N/A,TRUE,"general";"via2",#N/A,TRUE,"general";"via3",#N/A,TRUE,"general"}</definedName>
    <definedName name="ADFGSDB" localSheetId="7">{"via1",#N/A,TRUE,"general";"via2",#N/A,TRUE,"general";"via3",#N/A,TRUE,"general"}</definedName>
    <definedName name="ADFGSDB">{"via1",#N/A,TRUE,"general";"via2",#N/A,TRUE,"general";"via3",#N/A,TRUE,"general"}</definedName>
    <definedName name="ADMINISTRACION">#REF!</definedName>
    <definedName name="ADMM" localSheetId="3">[19]BASE!#REF!</definedName>
    <definedName name="ADMM" localSheetId="2">#REF!</definedName>
    <definedName name="ADMM" localSheetId="6">#REF!</definedName>
    <definedName name="ADMM" localSheetId="7">#REF!</definedName>
    <definedName name="ADMM">#REF!</definedName>
    <definedName name="ADMON">'[37]Formulario N° 4'!$F$129</definedName>
    <definedName name="adoquin" localSheetId="3">#REF!</definedName>
    <definedName name="adoquin" localSheetId="2">#REF!</definedName>
    <definedName name="adoquin" localSheetId="6">#REF!</definedName>
    <definedName name="adoquin" localSheetId="7">#REF!</definedName>
    <definedName name="adoquin">#REF!</definedName>
    <definedName name="ADSAD" localSheetId="5">{"TAB1",#N/A,TRUE,"GENERAL";"TAB2",#N/A,TRUE,"GENERAL";"TAB3",#N/A,TRUE,"GENERAL";"TAB4",#N/A,TRUE,"GENERAL";"TAB5",#N/A,TRUE,"GENERAL"}</definedName>
    <definedName name="ADSAD" localSheetId="3">{"TAB1",#N/A,TRUE,"GENERAL";"TAB2",#N/A,TRUE,"GENERAL";"TAB3",#N/A,TRUE,"GENERAL";"TAB4",#N/A,TRUE,"GENERAL";"TAB5",#N/A,TRUE,"GENERAL"}</definedName>
    <definedName name="ADSAD" localSheetId="2">{"TAB1",#N/A,TRUE,"GENERAL";"TAB2",#N/A,TRUE,"GENERAL";"TAB3",#N/A,TRUE,"GENERAL";"TAB4",#N/A,TRUE,"GENERAL";"TAB5",#N/A,TRUE,"GENERAL"}</definedName>
    <definedName name="ADSAD" localSheetId="6">{"TAB1",#N/A,TRUE,"GENERAL";"TAB2",#N/A,TRUE,"GENERAL";"TAB3",#N/A,TRUE,"GENERAL";"TAB4",#N/A,TRUE,"GENERAL";"TAB5",#N/A,TRUE,"GENERAL"}</definedName>
    <definedName name="ADSAD" localSheetId="7">{"TAB1",#N/A,TRUE,"GENERAL";"TAB2",#N/A,TRUE,"GENERAL";"TAB3",#N/A,TRUE,"GENERAL";"TAB4",#N/A,TRUE,"GENERAL";"TAB5",#N/A,TRUE,"GENERAL"}</definedName>
    <definedName name="ADSAD">{"TAB1",#N/A,TRUE,"GENERAL";"TAB2",#N/A,TRUE,"GENERAL";"TAB3",#N/A,TRUE,"GENERAL";"TAB4",#N/A,TRUE,"GENERAL";"TAB5",#N/A,TRUE,"GENERAL"}</definedName>
    <definedName name="aefa" localSheetId="5">{"via1",#N/A,TRUE,"general";"via2",#N/A,TRUE,"general";"via3",#N/A,TRUE,"general"}</definedName>
    <definedName name="aefa" localSheetId="3">{"via1",#N/A,TRUE,"general";"via2",#N/A,TRUE,"general";"via3",#N/A,TRUE,"general"}</definedName>
    <definedName name="aefa" localSheetId="2">{"via1",#N/A,TRUE,"general";"via2",#N/A,TRUE,"general";"via3",#N/A,TRUE,"general"}</definedName>
    <definedName name="aefa" localSheetId="6">{"via1",#N/A,TRUE,"general";"via2",#N/A,TRUE,"general";"via3",#N/A,TRUE,"general"}</definedName>
    <definedName name="aefa" localSheetId="7">{"via1",#N/A,TRUE,"general";"via2",#N/A,TRUE,"general";"via3",#N/A,TRUE,"general"}</definedName>
    <definedName name="aefa">{"via1",#N/A,TRUE,"general";"via2",#N/A,TRUE,"general";"via3",#N/A,TRUE,"general"}</definedName>
    <definedName name="afdsw" localSheetId="5">{"TAB1",#N/A,TRUE,"GENERAL";"TAB2",#N/A,TRUE,"GENERAL";"TAB3",#N/A,TRUE,"GENERAL";"TAB4",#N/A,TRUE,"GENERAL";"TAB5",#N/A,TRUE,"GENERAL"}</definedName>
    <definedName name="afdsw" localSheetId="3">{"TAB1",#N/A,TRUE,"GENERAL";"TAB2",#N/A,TRUE,"GENERAL";"TAB3",#N/A,TRUE,"GENERAL";"TAB4",#N/A,TRUE,"GENERAL";"TAB5",#N/A,TRUE,"GENERAL"}</definedName>
    <definedName name="afdsw" localSheetId="2">{"TAB1",#N/A,TRUE,"GENERAL";"TAB2",#N/A,TRUE,"GENERAL";"TAB3",#N/A,TRUE,"GENERAL";"TAB4",#N/A,TRUE,"GENERAL";"TAB5",#N/A,TRUE,"GENERAL"}</definedName>
    <definedName name="afdsw" localSheetId="6">{"TAB1",#N/A,TRUE,"GENERAL";"TAB2",#N/A,TRUE,"GENERAL";"TAB3",#N/A,TRUE,"GENERAL";"TAB4",#N/A,TRUE,"GENERAL";"TAB5",#N/A,TRUE,"GENERAL"}</definedName>
    <definedName name="afdsw" localSheetId="7">{"TAB1",#N/A,TRUE,"GENERAL";"TAB2",#N/A,TRUE,"GENERAL";"TAB3",#N/A,TRUE,"GENERAL";"TAB4",#N/A,TRUE,"GENERAL";"TAB5",#N/A,TRUE,"GENERAL"}</definedName>
    <definedName name="afdsw">{"TAB1",#N/A,TRUE,"GENERAL";"TAB2",#N/A,TRUE,"GENERAL";"TAB3",#N/A,TRUE,"GENERAL";"TAB4",#N/A,TRUE,"GENERAL";"TAB5",#N/A,TRUE,"GENERAL"}</definedName>
    <definedName name="Afranio">#REF!</definedName>
    <definedName name="agdsgg" localSheetId="5">{"via1",#N/A,TRUE,"general";"via2",#N/A,TRUE,"general";"via3",#N/A,TRUE,"general"}</definedName>
    <definedName name="agdsgg" localSheetId="3">{"via1",#N/A,TRUE,"general";"via2",#N/A,TRUE,"general";"via3",#N/A,TRUE,"general"}</definedName>
    <definedName name="agdsgg" localSheetId="2">{"via1",#N/A,TRUE,"general";"via2",#N/A,TRUE,"general";"via3",#N/A,TRUE,"general"}</definedName>
    <definedName name="agdsgg" localSheetId="6">{"via1",#N/A,TRUE,"general";"via2",#N/A,TRUE,"general";"via3",#N/A,TRUE,"general"}</definedName>
    <definedName name="agdsgg" localSheetId="7">{"via1",#N/A,TRUE,"general";"via2",#N/A,TRUE,"general";"via3",#N/A,TRUE,"general"}</definedName>
    <definedName name="agdsgg">{"via1",#N/A,TRUE,"general";"via2",#N/A,TRUE,"general";"via3",#N/A,TRUE,"general"}</definedName>
    <definedName name="AGRICOLA">[38]PRES.AGRI!$B$1:$N$35</definedName>
    <definedName name="AGUA">[18]BASE!$D$515</definedName>
    <definedName name="AIU" localSheetId="3">[39]BASE!$C$3</definedName>
    <definedName name="AIU">[18]BASE!$C$3</definedName>
    <definedName name="AIU_">#REF!</definedName>
    <definedName name="AIU_1">'[40]FORMULARIO AIU'!$G$48</definedName>
    <definedName name="AIU_2">'[41]FORMULARIO AIU'!$G$44</definedName>
    <definedName name="AIUA" localSheetId="3">#REF!</definedName>
    <definedName name="AIUA" localSheetId="2">#REF!</definedName>
    <definedName name="AIUA" localSheetId="6">#REF!</definedName>
    <definedName name="AIUA" localSheetId="7">#REF!</definedName>
    <definedName name="AIUA">#REF!</definedName>
    <definedName name="aiun">[42]BASE!$C$3</definedName>
    <definedName name="Ajizal">'[43]AJIZAL 3335'!$A$7:$J$142</definedName>
    <definedName name="alambre">[26]PrecRec!$D$59</definedName>
    <definedName name="ALANR">[18]BASE!$D$23</definedName>
    <definedName name="alcantarillado">'[44]FORMATO ACOM ALDO. FRENTE'!$L$9</definedName>
    <definedName name="ALIV487" localSheetId="3">#REF!</definedName>
    <definedName name="ALIV487" localSheetId="2">#REF!</definedName>
    <definedName name="ALIV487" localSheetId="6">#REF!</definedName>
    <definedName name="ALIV487" localSheetId="7">#REF!</definedName>
    <definedName name="ALIV487">#REF!</definedName>
    <definedName name="Almacenista" localSheetId="3">#REF!</definedName>
    <definedName name="Almacenista" localSheetId="2">#REF!</definedName>
    <definedName name="Almacenista" localSheetId="6">#REF!</definedName>
    <definedName name="Almacenista" localSheetId="7">#REF!</definedName>
    <definedName name="Almacenista">#REF!</definedName>
    <definedName name="ALPUA" localSheetId="3">[19]BASE!#REF!</definedName>
    <definedName name="ALPUA" localSheetId="2">#REF!</definedName>
    <definedName name="ALPUA" localSheetId="6">#REF!</definedName>
    <definedName name="ALPUA" localSheetId="7">#REF!</definedName>
    <definedName name="ALPUA">#REF!</definedName>
    <definedName name="ANALISIS" localSheetId="3">#REF!</definedName>
    <definedName name="ANALISIS" localSheetId="2">#REF!</definedName>
    <definedName name="ANALISIS" localSheetId="6">#REF!</definedName>
    <definedName name="ANALISIS" localSheetId="7">#REF!</definedName>
    <definedName name="ANALISIS">#REF!</definedName>
    <definedName name="ANDAM" localSheetId="3">[19]BASE!$E$78</definedName>
    <definedName name="ANDAM" localSheetId="2">#REF!</definedName>
    <definedName name="ANDAM" localSheetId="6">#REF!</definedName>
    <definedName name="ANDAM" localSheetId="7">#REF!</definedName>
    <definedName name="ANDAM">#REF!</definedName>
    <definedName name="ANTRA" localSheetId="3">[19]BASE!#REF!</definedName>
    <definedName name="ANTRA" localSheetId="2">#REF!</definedName>
    <definedName name="ANTRA" localSheetId="6">#REF!</definedName>
    <definedName name="ANTRA" localSheetId="7">#REF!</definedName>
    <definedName name="ANTRA">#REF!</definedName>
    <definedName name="apu" localSheetId="3">#REF!</definedName>
    <definedName name="apu" localSheetId="2">#REF!</definedName>
    <definedName name="apu" localSheetId="6">#REF!</definedName>
    <definedName name="apu" localSheetId="7">#REF!</definedName>
    <definedName name="apu">#REF!</definedName>
    <definedName name="APU_AUX" localSheetId="6">'[45]APU Aux'!$B$5:$H$128</definedName>
    <definedName name="APU_AUX">'[46]APU Aux'!$B$5:$H$128</definedName>
    <definedName name="APUANTONIO">'[47]APU ANTONIO'!$C:$W</definedName>
    <definedName name="APUCHOCHO" localSheetId="3">#REF!</definedName>
    <definedName name="APUCHOCHO" localSheetId="7">#REF!</definedName>
    <definedName name="APUCHOCHO">'[33]1 APU CHOCHO'!$C:$X</definedName>
    <definedName name="APULUCIANA" localSheetId="3">#REF!</definedName>
    <definedName name="APULUCIANA" localSheetId="7">#REF!</definedName>
    <definedName name="APULUCIANA">'[33]3 APU LUCIANA'!$C:$W</definedName>
    <definedName name="APUMORELIA" localSheetId="3">#REF!</definedName>
    <definedName name="APUMORELIA" localSheetId="7">#REF!</definedName>
    <definedName name="APUMORELIA">'[33]4 APU MORELIA'!$C:$W</definedName>
    <definedName name="APUMORRON" localSheetId="3">#REF!</definedName>
    <definedName name="APUMORRON" localSheetId="7">#REF!</definedName>
    <definedName name="APUMORRON">'[33]2 APU MORRÓN'!$C:$W</definedName>
    <definedName name="APUS">[45]APU!$B$4:$H$845</definedName>
    <definedName name="APUSENDEROSVILLALILIAM" localSheetId="3">#REF!</definedName>
    <definedName name="APUSENDEROSVILLALILIAM" localSheetId="2">#REF!</definedName>
    <definedName name="APUSENDEROSVILLALILIAM" localSheetId="6">#REF!</definedName>
    <definedName name="APUSENDEROSVILLALILIAM" localSheetId="7">#REF!</definedName>
    <definedName name="APUSENDEROSVILLALILIAM">#REF!</definedName>
    <definedName name="aqaq" localSheetId="5">{"TAB1",#N/A,TRUE,"GENERAL";"TAB2",#N/A,TRUE,"GENERAL";"TAB3",#N/A,TRUE,"GENERAL";"TAB4",#N/A,TRUE,"GENERAL";"TAB5",#N/A,TRUE,"GENERAL"}</definedName>
    <definedName name="aqaq" localSheetId="3">{"TAB1",#N/A,TRUE,"GENERAL";"TAB2",#N/A,TRUE,"GENERAL";"TAB3",#N/A,TRUE,"GENERAL";"TAB4",#N/A,TRUE,"GENERAL";"TAB5",#N/A,TRUE,"GENERAL"}</definedName>
    <definedName name="aqaq" localSheetId="2">{"TAB1",#N/A,TRUE,"GENERAL";"TAB2",#N/A,TRUE,"GENERAL";"TAB3",#N/A,TRUE,"GENERAL";"TAB4",#N/A,TRUE,"GENERAL";"TAB5",#N/A,TRUE,"GENERAL"}</definedName>
    <definedName name="aqaq" localSheetId="6">{"TAB1",#N/A,TRUE,"GENERAL";"TAB2",#N/A,TRUE,"GENERAL";"TAB3",#N/A,TRUE,"GENERAL";"TAB4",#N/A,TRUE,"GENERAL";"TAB5",#N/A,TRUE,"GENERAL"}</definedName>
    <definedName name="aqaq" localSheetId="7">{"TAB1",#N/A,TRUE,"GENERAL";"TAB2",#N/A,TRUE,"GENERAL";"TAB3",#N/A,TRUE,"GENERAL";"TAB4",#N/A,TRUE,"GENERAL";"TAB5",#N/A,TRUE,"GENERAL"}</definedName>
    <definedName name="aqaq">{"TAB1",#N/A,TRUE,"GENERAL";"TAB2",#N/A,TRUE,"GENERAL";"TAB3",#N/A,TRUE,"GENERAL";"TAB4",#N/A,TRUE,"GENERAL";"TAB5",#N/A,TRUE,"GENERAL"}</definedName>
    <definedName name="ARANA">#REF!</definedName>
    <definedName name="arbol">[26]PrecRec!$D$65</definedName>
    <definedName name="arbolunmetro" localSheetId="3">#REF!</definedName>
    <definedName name="arbolunmetro" localSheetId="2">#REF!</definedName>
    <definedName name="arbolunmetro" localSheetId="6">#REF!</definedName>
    <definedName name="arbolunmetro" localSheetId="7">#REF!</definedName>
    <definedName name="arbolunmetro">#REF!</definedName>
    <definedName name="are">[26]PrecRec!$D$33</definedName>
    <definedName name="Área_de_Cantidades" localSheetId="3">#REF!</definedName>
    <definedName name="Área_de_Cantidades" localSheetId="2">#REF!</definedName>
    <definedName name="Área_de_Cantidades" localSheetId="6">#REF!</definedName>
    <definedName name="Área_de_Cantidades" localSheetId="7">#REF!</definedName>
    <definedName name="Área_de_Cantidades">#REF!</definedName>
    <definedName name="_xlnm.Extract">'[48]AC2-AG96'!#REF!</definedName>
    <definedName name="_xlnm.Print_Area">#REF!</definedName>
    <definedName name="ARELC" localSheetId="3">[19]BASE!#REF!</definedName>
    <definedName name="ARELC">[49]BASE!$C$50</definedName>
    <definedName name="ARELF" localSheetId="3">[19]BASE!#REF!</definedName>
    <definedName name="ARELF" localSheetId="2">#REF!</definedName>
    <definedName name="ARELF" localSheetId="6">#REF!</definedName>
    <definedName name="ARELF" localSheetId="7">#REF!</definedName>
    <definedName name="ARELF">#REF!</definedName>
    <definedName name="ARENA">[37]MATERIALES!$D$2</definedName>
    <definedName name="ARENC" localSheetId="3">[19]BASE!$E$25</definedName>
    <definedName name="ARENC">[18]BASE!$D$60</definedName>
    <definedName name="ARENI">[18]BASE!$D$59</definedName>
    <definedName name="ARENP" localSheetId="3">[19]BASE!#REF!</definedName>
    <definedName name="ARENP">[18]BASE!$D$58</definedName>
    <definedName name="ARRENDAM1" localSheetId="5">{#N/A,#N/A,FALSE,"Aging Summary";#N/A,#N/A,FALSE,"Ratio Analysis";#N/A,#N/A,FALSE,"Test 120 Day Accts";#N/A,#N/A,FALSE,"Tickmarks"}</definedName>
    <definedName name="ARRENDAM1" localSheetId="3">{#N/A,#N/A,FALSE,"Aging Summary";#N/A,#N/A,FALSE,"Ratio Analysis";#N/A,#N/A,FALSE,"Test 120 Day Accts";#N/A,#N/A,FALSE,"Tickmarks"}</definedName>
    <definedName name="ARRENDAM1" localSheetId="2">{#N/A,#N/A,FALSE,"Aging Summary";#N/A,#N/A,FALSE,"Ratio Analysis";#N/A,#N/A,FALSE,"Test 120 Day Accts";#N/A,#N/A,FALSE,"Tickmarks"}</definedName>
    <definedName name="ARRENDAM1" localSheetId="6">{#N/A,#N/A,FALSE,"Aging Summary";#N/A,#N/A,FALSE,"Ratio Analysis";#N/A,#N/A,FALSE,"Test 120 Day Accts";#N/A,#N/A,FALSE,"Tickmarks"}</definedName>
    <definedName name="ARRENDAM1" localSheetId="7">{#N/A,#N/A,FALSE,"Aging Summary";#N/A,#N/A,FALSE,"Ratio Analysis";#N/A,#N/A,FALSE,"Test 120 Day Accts";#N/A,#N/A,FALSE,"Tickmarks"}</definedName>
    <definedName name="ARRENDAM1">{#N/A,#N/A,FALSE,"Aging Summary";#N/A,#N/A,FALSE,"Ratio Analysis";#N/A,#N/A,FALSE,"Test 120 Day Accts";#N/A,#N/A,FALSE,"Tickmarks"}</definedName>
    <definedName name="ARRENDAMIENTO" localSheetId="5">{#N/A,#N/A,FALSE,"Aging Summary";#N/A,#N/A,FALSE,"Ratio Analysis";#N/A,#N/A,FALSE,"Test 120 Day Accts";#N/A,#N/A,FALSE,"Tickmarks"}</definedName>
    <definedName name="ARRENDAMIENTO" localSheetId="3">{#N/A,#N/A,FALSE,"Aging Summary";#N/A,#N/A,FALSE,"Ratio Analysis";#N/A,#N/A,FALSE,"Test 120 Day Accts";#N/A,#N/A,FALSE,"Tickmarks"}</definedName>
    <definedName name="ARRENDAMIENTO" localSheetId="2">{#N/A,#N/A,FALSE,"Aging Summary";#N/A,#N/A,FALSE,"Ratio Analysis";#N/A,#N/A,FALSE,"Test 120 Day Accts";#N/A,#N/A,FALSE,"Tickmarks"}</definedName>
    <definedName name="ARRENDAMIENTO" localSheetId="6">{#N/A,#N/A,FALSE,"Aging Summary";#N/A,#N/A,FALSE,"Ratio Analysis";#N/A,#N/A,FALSE,"Test 120 Day Accts";#N/A,#N/A,FALSE,"Tickmarks"}</definedName>
    <definedName name="ARRENDAMIENTO" localSheetId="7">{#N/A,#N/A,FALSE,"Aging Summary";#N/A,#N/A,FALSE,"Ratio Analysis";#N/A,#N/A,FALSE,"Test 120 Day Accts";#N/A,#N/A,FALSE,"Tickmarks"}</definedName>
    <definedName name="ARRENDAMIENTO">{#N/A,#N/A,FALSE,"Aging Summary";#N/A,#N/A,FALSE,"Ratio Analysis";#N/A,#N/A,FALSE,"Test 120 Day Accts";#N/A,#N/A,FALSE,"Tickmarks"}</definedName>
    <definedName name="ARTURO">#REF!</definedName>
    <definedName name="AS2DocOpenMode">"AS2DocumentEdit"</definedName>
    <definedName name="ASB">[13]AASHTO!$A$8:$F$11</definedName>
    <definedName name="ASD" localSheetId="5">{"via1",#N/A,TRUE,"general";"via2",#N/A,TRUE,"general";"via3",#N/A,TRUE,"general"}</definedName>
    <definedName name="ASD" localSheetId="3">{"via1",#N/A,TRUE,"general";"via2",#N/A,TRUE,"general";"via3",#N/A,TRUE,"general"}</definedName>
    <definedName name="ASD" localSheetId="2">{"via1",#N/A,TRUE,"general";"via2",#N/A,TRUE,"general";"via3",#N/A,TRUE,"general"}</definedName>
    <definedName name="ASD" localSheetId="6">{"via1",#N/A,TRUE,"general";"via2",#N/A,TRUE,"general";"via3",#N/A,TRUE,"general"}</definedName>
    <definedName name="ASD" localSheetId="7">{"via1",#N/A,TRUE,"general";"via2",#N/A,TRUE,"general";"via3",#N/A,TRUE,"general"}</definedName>
    <definedName name="ASD">{"via1",#N/A,TRUE,"general";"via2",#N/A,TRUE,"general";"via3",#N/A,TRUE,"general"}</definedName>
    <definedName name="ASDA" localSheetId="5">{"via1",#N/A,TRUE,"general";"via2",#N/A,TRUE,"general";"via3",#N/A,TRUE,"general"}</definedName>
    <definedName name="ASDA" localSheetId="3">{"via1",#N/A,TRUE,"general";"via2",#N/A,TRUE,"general";"via3",#N/A,TRUE,"general"}</definedName>
    <definedName name="ASDA" localSheetId="2">{"via1",#N/A,TRUE,"general";"via2",#N/A,TRUE,"general";"via3",#N/A,TRUE,"general"}</definedName>
    <definedName name="ASDA" localSheetId="6">{"via1",#N/A,TRUE,"general";"via2",#N/A,TRUE,"general";"via3",#N/A,TRUE,"general"}</definedName>
    <definedName name="ASDA" localSheetId="7">{"via1",#N/A,TRUE,"general";"via2",#N/A,TRUE,"general";"via3",#N/A,TRUE,"general"}</definedName>
    <definedName name="ASDA">{"via1",#N/A,TRUE,"general";"via2",#N/A,TRUE,"general";"via3",#N/A,TRUE,"general"}</definedName>
    <definedName name="asdasd" localSheetId="5">{"TAB1",#N/A,TRUE,"GENERAL";"TAB2",#N/A,TRUE,"GENERAL";"TAB3",#N/A,TRUE,"GENERAL";"TAB4",#N/A,TRUE,"GENERAL";"TAB5",#N/A,TRUE,"GENERAL"}</definedName>
    <definedName name="asdasd" localSheetId="3">{"TAB1",#N/A,TRUE,"GENERAL";"TAB2",#N/A,TRUE,"GENERAL";"TAB3",#N/A,TRUE,"GENERAL";"TAB4",#N/A,TRUE,"GENERAL";"TAB5",#N/A,TRUE,"GENERAL"}</definedName>
    <definedName name="asdasd" localSheetId="2">{"TAB1",#N/A,TRUE,"GENERAL";"TAB2",#N/A,TRUE,"GENERAL";"TAB3",#N/A,TRUE,"GENERAL";"TAB4",#N/A,TRUE,"GENERAL";"TAB5",#N/A,TRUE,"GENERAL"}</definedName>
    <definedName name="asdasd" localSheetId="6">{"TAB1",#N/A,TRUE,"GENERAL";"TAB2",#N/A,TRUE,"GENERAL";"TAB3",#N/A,TRUE,"GENERAL";"TAB4",#N/A,TRUE,"GENERAL";"TAB5",#N/A,TRUE,"GENERAL"}</definedName>
    <definedName name="asdasd" localSheetId="7">{"TAB1",#N/A,TRUE,"GENERAL";"TAB2",#N/A,TRUE,"GENERAL";"TAB3",#N/A,TRUE,"GENERAL";"TAB4",#N/A,TRUE,"GENERAL";"TAB5",#N/A,TRUE,"GENERAL"}</definedName>
    <definedName name="asdasd">{"TAB1",#N/A,TRUE,"GENERAL";"TAB2",#N/A,TRUE,"GENERAL";"TAB3",#N/A,TRUE,"GENERAL";"TAB4",#N/A,TRUE,"GENERAL";"TAB5",#N/A,TRUE,"GENERAL"}</definedName>
    <definedName name="asdf" localSheetId="5">{"via1",#N/A,TRUE,"general";"via2",#N/A,TRUE,"general";"via3",#N/A,TRUE,"general"}</definedName>
    <definedName name="asdf" localSheetId="3">{"via1",#N/A,TRUE,"general";"via2",#N/A,TRUE,"general";"via3",#N/A,TRUE,"general"}</definedName>
    <definedName name="asdf" localSheetId="2">{"via1",#N/A,TRUE,"general";"via2",#N/A,TRUE,"general";"via3",#N/A,TRUE,"general"}</definedName>
    <definedName name="asdf" localSheetId="6">{"via1",#N/A,TRUE,"general";"via2",#N/A,TRUE,"general";"via3",#N/A,TRUE,"general"}</definedName>
    <definedName name="asdf" localSheetId="7">{"via1",#N/A,TRUE,"general";"via2",#N/A,TRUE,"general";"via3",#N/A,TRUE,"general"}</definedName>
    <definedName name="asdf">{"via1",#N/A,TRUE,"general";"via2",#N/A,TRUE,"general";"via3",#N/A,TRUE,"general"}</definedName>
    <definedName name="asdfa" localSheetId="5">{"via1",#N/A,TRUE,"general";"via2",#N/A,TRUE,"general";"via3",#N/A,TRUE,"general"}</definedName>
    <definedName name="asdfa" localSheetId="3">{"via1",#N/A,TRUE,"general";"via2",#N/A,TRUE,"general";"via3",#N/A,TRUE,"general"}</definedName>
    <definedName name="asdfa" localSheetId="2">{"via1",#N/A,TRUE,"general";"via2",#N/A,TRUE,"general";"via3",#N/A,TRUE,"general"}</definedName>
    <definedName name="asdfa" localSheetId="6">{"via1",#N/A,TRUE,"general";"via2",#N/A,TRUE,"general";"via3",#N/A,TRUE,"general"}</definedName>
    <definedName name="asdfa" localSheetId="7">{"via1",#N/A,TRUE,"general";"via2",#N/A,TRUE,"general";"via3",#N/A,TRUE,"general"}</definedName>
    <definedName name="asdfa">{"via1",#N/A,TRUE,"general";"via2",#N/A,TRUE,"general";"via3",#N/A,TRUE,"general"}</definedName>
    <definedName name="asfasd" localSheetId="5">{"via1",#N/A,TRUE,"general";"via2",#N/A,TRUE,"general";"via3",#N/A,TRUE,"general"}</definedName>
    <definedName name="asfasd" localSheetId="3">{"via1",#N/A,TRUE,"general";"via2",#N/A,TRUE,"general";"via3",#N/A,TRUE,"general"}</definedName>
    <definedName name="asfasd" localSheetId="2">{"via1",#N/A,TRUE,"general";"via2",#N/A,TRUE,"general";"via3",#N/A,TRUE,"general"}</definedName>
    <definedName name="asfasd" localSheetId="6">{"via1",#N/A,TRUE,"general";"via2",#N/A,TRUE,"general";"via3",#N/A,TRUE,"general"}</definedName>
    <definedName name="asfasd" localSheetId="7">{"via1",#N/A,TRUE,"general";"via2",#N/A,TRUE,"general";"via3",#N/A,TRUE,"general"}</definedName>
    <definedName name="asfasd">{"via1",#N/A,TRUE,"general";"via2",#N/A,TRUE,"general";"via3",#N/A,TRUE,"general"}</definedName>
    <definedName name="asfasdl" localSheetId="5">{"via1",#N/A,TRUE,"general";"via2",#N/A,TRUE,"general";"via3",#N/A,TRUE,"general"}</definedName>
    <definedName name="asfasdl" localSheetId="3">{"via1",#N/A,TRUE,"general";"via2",#N/A,TRUE,"general";"via3",#N/A,TRUE,"general"}</definedName>
    <definedName name="asfasdl" localSheetId="2">{"via1",#N/A,TRUE,"general";"via2",#N/A,TRUE,"general";"via3",#N/A,TRUE,"general"}</definedName>
    <definedName name="asfasdl" localSheetId="6">{"via1",#N/A,TRUE,"general";"via2",#N/A,TRUE,"general";"via3",#N/A,TRUE,"general"}</definedName>
    <definedName name="asfasdl" localSheetId="7">{"via1",#N/A,TRUE,"general";"via2",#N/A,TRUE,"general";"via3",#N/A,TRUE,"general"}</definedName>
    <definedName name="asfasdl">{"via1",#N/A,TRUE,"general";"via2",#N/A,TRUE,"general";"via3",#N/A,TRUE,"general"}</definedName>
    <definedName name="asfdfe" localSheetId="5">{#N/A,#N/A,TRUE,"INGENIERIA";#N/A,#N/A,TRUE,"COMPRAS";#N/A,#N/A,TRUE,"DIRECCION";#N/A,#N/A,TRUE,"RESUMEN"}</definedName>
    <definedName name="asfdfe" localSheetId="3">{#N/A,#N/A,TRUE,"INGENIERIA";#N/A,#N/A,TRUE,"COMPRAS";#N/A,#N/A,TRUE,"DIRECCION";#N/A,#N/A,TRUE,"RESUMEN"}</definedName>
    <definedName name="asfdfe" localSheetId="2">{#N/A,#N/A,TRUE,"INGENIERIA";#N/A,#N/A,TRUE,"COMPRAS";#N/A,#N/A,TRUE,"DIRECCION";#N/A,#N/A,TRUE,"RESUMEN"}</definedName>
    <definedName name="asfdfe" localSheetId="6">{#N/A,#N/A,TRUE,"INGENIERIA";#N/A,#N/A,TRUE,"COMPRAS";#N/A,#N/A,TRUE,"DIRECCION";#N/A,#N/A,TRUE,"RESUMEN"}</definedName>
    <definedName name="asfdfe" localSheetId="7">{#N/A,#N/A,TRUE,"INGENIERIA";#N/A,#N/A,TRUE,"COMPRAS";#N/A,#N/A,TRUE,"DIRECCION";#N/A,#N/A,TRUE,"RESUMEN"}</definedName>
    <definedName name="asfdfe">{#N/A,#N/A,TRUE,"INGENIERIA";#N/A,#N/A,TRUE,"COMPRAS";#N/A,#N/A,TRUE,"DIRECCION";#N/A,#N/A,TRUE,"RESUMEN"}</definedName>
    <definedName name="asff" localSheetId="5">{"TAB1",#N/A,TRUE,"GENERAL";"TAB2",#N/A,TRUE,"GENERAL";"TAB3",#N/A,TRUE,"GENERAL";"TAB4",#N/A,TRUE,"GENERAL";"TAB5",#N/A,TRUE,"GENERAL"}</definedName>
    <definedName name="asff" localSheetId="3">{"TAB1",#N/A,TRUE,"GENERAL";"TAB2",#N/A,TRUE,"GENERAL";"TAB3",#N/A,TRUE,"GENERAL";"TAB4",#N/A,TRUE,"GENERAL";"TAB5",#N/A,TRUE,"GENERAL"}</definedName>
    <definedName name="asff" localSheetId="2">{"TAB1",#N/A,TRUE,"GENERAL";"TAB2",#N/A,TRUE,"GENERAL";"TAB3",#N/A,TRUE,"GENERAL";"TAB4",#N/A,TRUE,"GENERAL";"TAB5",#N/A,TRUE,"GENERAL"}</definedName>
    <definedName name="asff" localSheetId="6">{"TAB1",#N/A,TRUE,"GENERAL";"TAB2",#N/A,TRUE,"GENERAL";"TAB3",#N/A,TRUE,"GENERAL";"TAB4",#N/A,TRUE,"GENERAL";"TAB5",#N/A,TRUE,"GENERAL"}</definedName>
    <definedName name="asff" localSheetId="7">{"TAB1",#N/A,TRUE,"GENERAL";"TAB2",#N/A,TRUE,"GENERAL";"TAB3",#N/A,TRUE,"GENERAL";"TAB4",#N/A,TRUE,"GENERAL";"TAB5",#N/A,TRUE,"GENERAL"}</definedName>
    <definedName name="asff">{"TAB1",#N/A,TRUE,"GENERAL";"TAB2",#N/A,TRUE,"GENERAL";"TAB3",#N/A,TRUE,"GENERAL";"TAB4",#N/A,TRUE,"GENERAL";"TAB5",#N/A,TRUE,"GENERAL"}</definedName>
    <definedName name="asfghjoi" localSheetId="5">{"via1",#N/A,TRUE,"general";"via2",#N/A,TRUE,"general";"via3",#N/A,TRUE,"general"}</definedName>
    <definedName name="asfghjoi" localSheetId="3">{"via1",#N/A,TRUE,"general";"via2",#N/A,TRUE,"general";"via3",#N/A,TRUE,"general"}</definedName>
    <definedName name="asfghjoi" localSheetId="2">{"via1",#N/A,TRUE,"general";"via2",#N/A,TRUE,"general";"via3",#N/A,TRUE,"general"}</definedName>
    <definedName name="asfghjoi" localSheetId="6">{"via1",#N/A,TRUE,"general";"via2",#N/A,TRUE,"general";"via3",#N/A,TRUE,"general"}</definedName>
    <definedName name="asfghjoi" localSheetId="7">{"via1",#N/A,TRUE,"general";"via2",#N/A,TRUE,"general";"via3",#N/A,TRUE,"general"}</definedName>
    <definedName name="asfghjoi">{"via1",#N/A,TRUE,"general";"via2",#N/A,TRUE,"general";"via3",#N/A,TRUE,"general"}</definedName>
    <definedName name="asojkdr" localSheetId="5">{"TAB1",#N/A,TRUE,"GENERAL";"TAB2",#N/A,TRUE,"GENERAL";"TAB3",#N/A,TRUE,"GENERAL";"TAB4",#N/A,TRUE,"GENERAL";"TAB5",#N/A,TRUE,"GENERAL"}</definedName>
    <definedName name="asojkdr" localSheetId="3">{"TAB1",#N/A,TRUE,"GENERAL";"TAB2",#N/A,TRUE,"GENERAL";"TAB3",#N/A,TRUE,"GENERAL";"TAB4",#N/A,TRUE,"GENERAL";"TAB5",#N/A,TRUE,"GENERAL"}</definedName>
    <definedName name="asojkdr" localSheetId="2">{"TAB1",#N/A,TRUE,"GENERAL";"TAB2",#N/A,TRUE,"GENERAL";"TAB3",#N/A,TRUE,"GENERAL";"TAB4",#N/A,TRUE,"GENERAL";"TAB5",#N/A,TRUE,"GENERAL"}</definedName>
    <definedName name="asojkdr" localSheetId="6">{"TAB1",#N/A,TRUE,"GENERAL";"TAB2",#N/A,TRUE,"GENERAL";"TAB3",#N/A,TRUE,"GENERAL";"TAB4",#N/A,TRUE,"GENERAL";"TAB5",#N/A,TRUE,"GENERAL"}</definedName>
    <definedName name="asojkdr" localSheetId="7">{"TAB1",#N/A,TRUE,"GENERAL";"TAB2",#N/A,TRUE,"GENERAL";"TAB3",#N/A,TRUE,"GENERAL";"TAB4",#N/A,TRUE,"GENERAL";"TAB5",#N/A,TRUE,"GENERAL"}</definedName>
    <definedName name="asojkdr">{"TAB1",#N/A,TRUE,"GENERAL";"TAB2",#N/A,TRUE,"GENERAL";"TAB3",#N/A,TRUE,"GENERAL";"TAB4",#N/A,TRUE,"GENERAL";"TAB5",#N/A,TRUE,"GENERAL"}</definedName>
    <definedName name="aspecto">'[50]Aspecto General Obras'!$B$3</definedName>
    <definedName name="ay">[36]BASE!$D$12</definedName>
    <definedName name="ayu">[36]BASE!$D$13</definedName>
    <definedName name="AYUDA" localSheetId="3">[19]BASE!$E$12</definedName>
    <definedName name="AYUDA">[18]BASE!$D$12</definedName>
    <definedName name="AYUDA_">[41]BASE!$D$12</definedName>
    <definedName name="AYUDR" localSheetId="3">[19]BASE!$E$13</definedName>
    <definedName name="AYUDR">[18]BASE!$D$13</definedName>
    <definedName name="azaz" localSheetId="5">{"TAB1",#N/A,TRUE,"GENERAL";"TAB2",#N/A,TRUE,"GENERAL";"TAB3",#N/A,TRUE,"GENERAL";"TAB4",#N/A,TRUE,"GENERAL";"TAB5",#N/A,TRUE,"GENERAL"}</definedName>
    <definedName name="azaz" localSheetId="3">{"TAB1",#N/A,TRUE,"GENERAL";"TAB2",#N/A,TRUE,"GENERAL";"TAB3",#N/A,TRUE,"GENERAL";"TAB4",#N/A,TRUE,"GENERAL";"TAB5",#N/A,TRUE,"GENERAL"}</definedName>
    <definedName name="azaz" localSheetId="2">{"TAB1",#N/A,TRUE,"GENERAL";"TAB2",#N/A,TRUE,"GENERAL";"TAB3",#N/A,TRUE,"GENERAL";"TAB4",#N/A,TRUE,"GENERAL";"TAB5",#N/A,TRUE,"GENERAL"}</definedName>
    <definedName name="azaz" localSheetId="6">{"TAB1",#N/A,TRUE,"GENERAL";"TAB2",#N/A,TRUE,"GENERAL";"TAB3",#N/A,TRUE,"GENERAL";"TAB4",#N/A,TRUE,"GENERAL";"TAB5",#N/A,TRUE,"GENERAL"}</definedName>
    <definedName name="azaz" localSheetId="7">{"TAB1",#N/A,TRUE,"GENERAL";"TAB2",#N/A,TRUE,"GENERAL";"TAB3",#N/A,TRUE,"GENERAL";"TAB4",#N/A,TRUE,"GENERAL";"TAB5",#N/A,TRUE,"GENERAL"}</definedName>
    <definedName name="azaz">{"TAB1",#N/A,TRUE,"GENERAL";"TAB2",#N/A,TRUE,"GENERAL";"TAB3",#N/A,TRUE,"GENERAL";"TAB4",#N/A,TRUE,"GENERAL";"TAB5",#N/A,TRUE,"GENERAL"}</definedName>
    <definedName name="B" localSheetId="5">{"PYGS",#N/A,FALSE,"PYG";"ACTIS",#N/A,FALSE,"BCE_GRAL-ACTIVO";"PASIS",#N/A,FALSE,"BCE_GRAL-PASIVO-PATRIM";"CAJAS",#N/A,FALSE,"CAJA"}</definedName>
    <definedName name="b" localSheetId="3">#REF!</definedName>
    <definedName name="B" localSheetId="2">{"PYGS",#N/A,FALSE,"PYG";"ACTIS",#N/A,FALSE,"BCE_GRAL-ACTIVO";"PASIS",#N/A,FALSE,"BCE_GRAL-PASIVO-PATRIM";"CAJAS",#N/A,FALSE,"CAJA"}</definedName>
    <definedName name="B" localSheetId="6">{"PYGS",#N/A,FALSE,"PYG";"ACTIS",#N/A,FALSE,"BCE_GRAL-ACTIVO";"PASIS",#N/A,FALSE,"BCE_GRAL-PASIVO-PATRIM";"CAJAS",#N/A,FALSE,"CAJA"}</definedName>
    <definedName name="b" localSheetId="7">#REF!</definedName>
    <definedName name="B">{"PYGS",#N/A,FALSE,"PYG";"ACTIS",#N/A,FALSE,"BCE_GRAL-ACTIVO";"PASIS",#N/A,FALSE,"BCE_GRAL-PASIVO-PATRIM";"CAJAS",#N/A,FALSE,"CAJA"}</definedName>
    <definedName name="b2.37">#REF!</definedName>
    <definedName name="band">[26]PrecRec!$D$54</definedName>
    <definedName name="bandera" localSheetId="3">#REF!</definedName>
    <definedName name="bandera" localSheetId="2">#REF!</definedName>
    <definedName name="bandera" localSheetId="6">#REF!</definedName>
    <definedName name="bandera" localSheetId="7">#REF!</definedName>
    <definedName name="bandera">#REF!</definedName>
    <definedName name="BASE" localSheetId="3">#REF!</definedName>
    <definedName name="BASE" localSheetId="2">#REF!</definedName>
    <definedName name="BASE" localSheetId="6">#REF!</definedName>
    <definedName name="BASE" localSheetId="7">#REF!</definedName>
    <definedName name="BASE">#REF!</definedName>
    <definedName name="Base_datos_IM" localSheetId="3">#REF!</definedName>
    <definedName name="Base_datos_IM" localSheetId="2">#REF!</definedName>
    <definedName name="Base_datos_IM" localSheetId="6">#REF!</definedName>
    <definedName name="Base_datos_IM" localSheetId="7">#REF!</definedName>
    <definedName name="Base_datos_IM">#REF!</definedName>
    <definedName name="_xlnm.Database">#REF!</definedName>
    <definedName name="BASEG" localSheetId="3">[19]BASE!#REF!</definedName>
    <definedName name="BASEG">[18]BASE!$D$54</definedName>
    <definedName name="bbbbbb" localSheetId="5">{"via1",#N/A,TRUE,"general";"via2",#N/A,TRUE,"general";"via3",#N/A,TRUE,"general"}</definedName>
    <definedName name="bbbbbb" localSheetId="3">{"via1",#N/A,TRUE,"general";"via2",#N/A,TRUE,"general";"via3",#N/A,TRUE,"general"}</definedName>
    <definedName name="bbbbbb" localSheetId="2">{"via1",#N/A,TRUE,"general";"via2",#N/A,TRUE,"general";"via3",#N/A,TRUE,"general"}</definedName>
    <definedName name="bbbbbb" localSheetId="6">{"via1",#N/A,TRUE,"general";"via2",#N/A,TRUE,"general";"via3",#N/A,TRUE,"general"}</definedName>
    <definedName name="bbbbbb" localSheetId="7">{"via1",#N/A,TRUE,"general";"via2",#N/A,TRUE,"general";"via3",#N/A,TRUE,"general"}</definedName>
    <definedName name="bbbbbb">{"via1",#N/A,TRUE,"general";"via2",#N/A,TRUE,"general";"via3",#N/A,TRUE,"general"}</definedName>
    <definedName name="bbbbbh" localSheetId="5">{"TAB1",#N/A,TRUE,"GENERAL";"TAB2",#N/A,TRUE,"GENERAL";"TAB3",#N/A,TRUE,"GENERAL";"TAB4",#N/A,TRUE,"GENERAL";"TAB5",#N/A,TRUE,"GENERAL"}</definedName>
    <definedName name="bbbbbh" localSheetId="3">{"TAB1",#N/A,TRUE,"GENERAL";"TAB2",#N/A,TRUE,"GENERAL";"TAB3",#N/A,TRUE,"GENERAL";"TAB4",#N/A,TRUE,"GENERAL";"TAB5",#N/A,TRUE,"GENERAL"}</definedName>
    <definedName name="bbbbbh" localSheetId="2">{"TAB1",#N/A,TRUE,"GENERAL";"TAB2",#N/A,TRUE,"GENERAL";"TAB3",#N/A,TRUE,"GENERAL";"TAB4",#N/A,TRUE,"GENERAL";"TAB5",#N/A,TRUE,"GENERAL"}</definedName>
    <definedName name="bbbbbh" localSheetId="6">{"TAB1",#N/A,TRUE,"GENERAL";"TAB2",#N/A,TRUE,"GENERAL";"TAB3",#N/A,TRUE,"GENERAL";"TAB4",#N/A,TRUE,"GENERAL";"TAB5",#N/A,TRUE,"GENERAL"}</definedName>
    <definedName name="bbbbbh" localSheetId="7">{"TAB1",#N/A,TRUE,"GENERAL";"TAB2",#N/A,TRUE,"GENERAL";"TAB3",#N/A,TRUE,"GENERAL";"TAB4",#N/A,TRUE,"GENERAL";"TAB5",#N/A,TRUE,"GENERAL"}</definedName>
    <definedName name="bbbbbh">{"TAB1",#N/A,TRUE,"GENERAL";"TAB2",#N/A,TRUE,"GENERAL";"TAB3",#N/A,TRUE,"GENERAL";"TAB4",#N/A,TRUE,"GENERAL";"TAB5",#N/A,TRUE,"GENERAL"}</definedName>
    <definedName name="bbd" localSheetId="5">{"TAB1",#N/A,TRUE,"GENERAL";"TAB2",#N/A,TRUE,"GENERAL";"TAB3",#N/A,TRUE,"GENERAL";"TAB4",#N/A,TRUE,"GENERAL";"TAB5",#N/A,TRUE,"GENERAL"}</definedName>
    <definedName name="bbd" localSheetId="3">{"TAB1",#N/A,TRUE,"GENERAL";"TAB2",#N/A,TRUE,"GENERAL";"TAB3",#N/A,TRUE,"GENERAL";"TAB4",#N/A,TRUE,"GENERAL";"TAB5",#N/A,TRUE,"GENERAL"}</definedName>
    <definedName name="bbd" localSheetId="2">{"TAB1",#N/A,TRUE,"GENERAL";"TAB2",#N/A,TRUE,"GENERAL";"TAB3",#N/A,TRUE,"GENERAL";"TAB4",#N/A,TRUE,"GENERAL";"TAB5",#N/A,TRUE,"GENERAL"}</definedName>
    <definedName name="bbd" localSheetId="6">{"TAB1",#N/A,TRUE,"GENERAL";"TAB2",#N/A,TRUE,"GENERAL";"TAB3",#N/A,TRUE,"GENERAL";"TAB4",#N/A,TRUE,"GENERAL";"TAB5",#N/A,TRUE,"GENERAL"}</definedName>
    <definedName name="bbd" localSheetId="7">{"TAB1",#N/A,TRUE,"GENERAL";"TAB2",#N/A,TRUE,"GENERAL";"TAB3",#N/A,TRUE,"GENERAL";"TAB4",#N/A,TRUE,"GENERAL";"TAB5",#N/A,TRUE,"GENERAL"}</definedName>
    <definedName name="bbd">{"TAB1",#N/A,TRUE,"GENERAL";"TAB2",#N/A,TRUE,"GENERAL";"TAB3",#N/A,TRUE,"GENERAL";"TAB4",#N/A,TRUE,"GENERAL";"TAB5",#N/A,TRUE,"GENERAL"}</definedName>
    <definedName name="BCXBDFG" localSheetId="5">{"TAB1",#N/A,TRUE,"GENERAL";"TAB2",#N/A,TRUE,"GENERAL";"TAB3",#N/A,TRUE,"GENERAL";"TAB4",#N/A,TRUE,"GENERAL";"TAB5",#N/A,TRUE,"GENERAL"}</definedName>
    <definedName name="BCXBDFG" localSheetId="3">{"TAB1",#N/A,TRUE,"GENERAL";"TAB2",#N/A,TRUE,"GENERAL";"TAB3",#N/A,TRUE,"GENERAL";"TAB4",#N/A,TRUE,"GENERAL";"TAB5",#N/A,TRUE,"GENERAL"}</definedName>
    <definedName name="BCXBDFG" localSheetId="2">{"TAB1",#N/A,TRUE,"GENERAL";"TAB2",#N/A,TRUE,"GENERAL";"TAB3",#N/A,TRUE,"GENERAL";"TAB4",#N/A,TRUE,"GENERAL";"TAB5",#N/A,TRUE,"GENERAL"}</definedName>
    <definedName name="BCXBDFG" localSheetId="6">{"TAB1",#N/A,TRUE,"GENERAL";"TAB2",#N/A,TRUE,"GENERAL";"TAB3",#N/A,TRUE,"GENERAL";"TAB4",#N/A,TRUE,"GENERAL";"TAB5",#N/A,TRUE,"GENERAL"}</definedName>
    <definedName name="BCXBDFG" localSheetId="7">{"TAB1",#N/A,TRUE,"GENERAL";"TAB2",#N/A,TRUE,"GENERAL";"TAB3",#N/A,TRUE,"GENERAL";"TAB4",#N/A,TRUE,"GENERAL";"TAB5",#N/A,TRUE,"GENERAL"}</definedName>
    <definedName name="BCXBDFG">{"TAB1",#N/A,TRUE,"GENERAL";"TAB2",#N/A,TRUE,"GENERAL";"TAB3",#N/A,TRUE,"GENERAL";"TAB4",#N/A,TRUE,"GENERAL";"TAB5",#N/A,TRUE,"GENERAL"}</definedName>
    <definedName name="BDFB" localSheetId="5">{"via1",#N/A,TRUE,"general";"via2",#N/A,TRUE,"general";"via3",#N/A,TRUE,"general"}</definedName>
    <definedName name="BDFB" localSheetId="3">{"via1",#N/A,TRUE,"general";"via2",#N/A,TRUE,"general";"via3",#N/A,TRUE,"general"}</definedName>
    <definedName name="BDFB" localSheetId="2">{"via1",#N/A,TRUE,"general";"via2",#N/A,TRUE,"general";"via3",#N/A,TRUE,"general"}</definedName>
    <definedName name="BDFB" localSheetId="6">{"via1",#N/A,TRUE,"general";"via2",#N/A,TRUE,"general";"via3",#N/A,TRUE,"general"}</definedName>
    <definedName name="BDFB" localSheetId="7">{"via1",#N/A,TRUE,"general";"via2",#N/A,TRUE,"general";"via3",#N/A,TRUE,"general"}</definedName>
    <definedName name="BDFB">{"via1",#N/A,TRUE,"general";"via2",#N/A,TRUE,"general";"via3",#N/A,TRUE,"general"}</definedName>
    <definedName name="BDFGDG" localSheetId="5">{"TAB1",#N/A,TRUE,"GENERAL";"TAB2",#N/A,TRUE,"GENERAL";"TAB3",#N/A,TRUE,"GENERAL";"TAB4",#N/A,TRUE,"GENERAL";"TAB5",#N/A,TRUE,"GENERAL"}</definedName>
    <definedName name="BDFGDG" localSheetId="3">{"TAB1",#N/A,TRUE,"GENERAL";"TAB2",#N/A,TRUE,"GENERAL";"TAB3",#N/A,TRUE,"GENERAL";"TAB4",#N/A,TRUE,"GENERAL";"TAB5",#N/A,TRUE,"GENERAL"}</definedName>
    <definedName name="BDFGDG" localSheetId="2">{"TAB1",#N/A,TRUE,"GENERAL";"TAB2",#N/A,TRUE,"GENERAL";"TAB3",#N/A,TRUE,"GENERAL";"TAB4",#N/A,TRUE,"GENERAL";"TAB5",#N/A,TRUE,"GENERAL"}</definedName>
    <definedName name="BDFGDG" localSheetId="6">{"TAB1",#N/A,TRUE,"GENERAL";"TAB2",#N/A,TRUE,"GENERAL";"TAB3",#N/A,TRUE,"GENERAL";"TAB4",#N/A,TRUE,"GENERAL";"TAB5",#N/A,TRUE,"GENERAL"}</definedName>
    <definedName name="BDFGDG" localSheetId="7">{"TAB1",#N/A,TRUE,"GENERAL";"TAB2",#N/A,TRUE,"GENERAL";"TAB3",#N/A,TRUE,"GENERAL";"TAB4",#N/A,TRUE,"GENERAL";"TAB5",#N/A,TRUE,"GENERAL"}</definedName>
    <definedName name="BDFGDG">{"TAB1",#N/A,TRUE,"GENERAL";"TAB2",#N/A,TRUE,"GENERAL";"TAB3",#N/A,TRUE,"GENERAL";"TAB4",#N/A,TRUE,"GENERAL";"TAB5",#N/A,TRUE,"GENERAL"}</definedName>
    <definedName name="be" localSheetId="5">{"TAB1",#N/A,TRUE,"GENERAL";"TAB2",#N/A,TRUE,"GENERAL";"TAB3",#N/A,TRUE,"GENERAL";"TAB4",#N/A,TRUE,"GENERAL";"TAB5",#N/A,TRUE,"GENERAL"}</definedName>
    <definedName name="be" localSheetId="3">{"TAB1",#N/A,TRUE,"GENERAL";"TAB2",#N/A,TRUE,"GENERAL";"TAB3",#N/A,TRUE,"GENERAL";"TAB4",#N/A,TRUE,"GENERAL";"TAB5",#N/A,TRUE,"GENERAL"}</definedName>
    <definedName name="be" localSheetId="2">{"TAB1",#N/A,TRUE,"GENERAL";"TAB2",#N/A,TRUE,"GENERAL";"TAB3",#N/A,TRUE,"GENERAL";"TAB4",#N/A,TRUE,"GENERAL";"TAB5",#N/A,TRUE,"GENERAL"}</definedName>
    <definedName name="be" localSheetId="6">{"TAB1",#N/A,TRUE,"GENERAL";"TAB2",#N/A,TRUE,"GENERAL";"TAB3",#N/A,TRUE,"GENERAL";"TAB4",#N/A,TRUE,"GENERAL";"TAB5",#N/A,TRUE,"GENERAL"}</definedName>
    <definedName name="be" localSheetId="7">{"TAB1",#N/A,TRUE,"GENERAL";"TAB2",#N/A,TRUE,"GENERAL";"TAB3",#N/A,TRUE,"GENERAL";"TAB4",#N/A,TRUE,"GENERAL";"TAB5",#N/A,TRUE,"GENERAL"}</definedName>
    <definedName name="be">{"TAB1",#N/A,TRUE,"GENERAL";"TAB2",#N/A,TRUE,"GENERAL";"TAB3",#N/A,TRUE,"GENERAL";"TAB4",#N/A,TRUE,"GENERAL";"TAB5",#N/A,TRUE,"GENERAL"}</definedName>
    <definedName name="bfnfv" localSheetId="5">{"TAB1",#N/A,TRUE,"GENERAL";"TAB2",#N/A,TRUE,"GENERAL";"TAB3",#N/A,TRUE,"GENERAL";"TAB4",#N/A,TRUE,"GENERAL";"TAB5",#N/A,TRUE,"GENERAL"}</definedName>
    <definedName name="bfnfv" localSheetId="3">{"TAB1",#N/A,TRUE,"GENERAL";"TAB2",#N/A,TRUE,"GENERAL";"TAB3",#N/A,TRUE,"GENERAL";"TAB4",#N/A,TRUE,"GENERAL";"TAB5",#N/A,TRUE,"GENERAL"}</definedName>
    <definedName name="bfnfv" localSheetId="2">{"TAB1",#N/A,TRUE,"GENERAL";"TAB2",#N/A,TRUE,"GENERAL";"TAB3",#N/A,TRUE,"GENERAL";"TAB4",#N/A,TRUE,"GENERAL";"TAB5",#N/A,TRUE,"GENERAL"}</definedName>
    <definedName name="bfnfv" localSheetId="6">{"TAB1",#N/A,TRUE,"GENERAL";"TAB2",#N/A,TRUE,"GENERAL";"TAB3",#N/A,TRUE,"GENERAL";"TAB4",#N/A,TRUE,"GENERAL";"TAB5",#N/A,TRUE,"GENERAL"}</definedName>
    <definedName name="bfnfv" localSheetId="7">{"TAB1",#N/A,TRUE,"GENERAL";"TAB2",#N/A,TRUE,"GENERAL";"TAB3",#N/A,TRUE,"GENERAL";"TAB4",#N/A,TRUE,"GENERAL";"TAB5",#N/A,TRUE,"GENERAL"}</definedName>
    <definedName name="bfnfv">{"TAB1",#N/A,TRUE,"GENERAL";"TAB2",#N/A,TRUE,"GENERAL";"TAB3",#N/A,TRUE,"GENERAL";"TAB4",#N/A,TRUE,"GENERAL";"TAB5",#N/A,TRUE,"GENERAL"}</definedName>
    <definedName name="bg">[26]PrecRec!$D$36</definedName>
    <definedName name="bgb" localSheetId="5">{"TAB1",#N/A,TRUE,"GENERAL";"TAB2",#N/A,TRUE,"GENERAL";"TAB3",#N/A,TRUE,"GENERAL";"TAB4",#N/A,TRUE,"GENERAL";"TAB5",#N/A,TRUE,"GENERAL"}</definedName>
    <definedName name="bgb" localSheetId="3">{"TAB1",#N/A,TRUE,"GENERAL";"TAB2",#N/A,TRUE,"GENERAL";"TAB3",#N/A,TRUE,"GENERAL";"TAB4",#N/A,TRUE,"GENERAL";"TAB5",#N/A,TRUE,"GENERAL"}</definedName>
    <definedName name="bgb" localSheetId="2">{"TAB1",#N/A,TRUE,"GENERAL";"TAB2",#N/A,TRUE,"GENERAL";"TAB3",#N/A,TRUE,"GENERAL";"TAB4",#N/A,TRUE,"GENERAL";"TAB5",#N/A,TRUE,"GENERAL"}</definedName>
    <definedName name="bgb" localSheetId="6">{"TAB1",#N/A,TRUE,"GENERAL";"TAB2",#N/A,TRUE,"GENERAL";"TAB3",#N/A,TRUE,"GENERAL";"TAB4",#N/A,TRUE,"GENERAL";"TAB5",#N/A,TRUE,"GENERAL"}</definedName>
    <definedName name="bgb" localSheetId="7">{"TAB1",#N/A,TRUE,"GENERAL";"TAB2",#N/A,TRUE,"GENERAL";"TAB3",#N/A,TRUE,"GENERAL";"TAB4",#N/A,TRUE,"GENERAL";"TAB5",#N/A,TRUE,"GENERAL"}</definedName>
    <definedName name="bgb">{"TAB1",#N/A,TRUE,"GENERAL";"TAB2",#N/A,TRUE,"GENERAL";"TAB3",#N/A,TRUE,"GENERAL";"TAB4",#N/A,TRUE,"GENERAL";"TAB5",#N/A,TRUE,"GENERAL"}</definedName>
    <definedName name="BGDGFRT" localSheetId="5">{"via1",#N/A,TRUE,"general";"via2",#N/A,TRUE,"general";"via3",#N/A,TRUE,"general"}</definedName>
    <definedName name="BGDGFRT" localSheetId="3">{"via1",#N/A,TRUE,"general";"via2",#N/A,TRUE,"general";"via3",#N/A,TRUE,"general"}</definedName>
    <definedName name="BGDGFRT" localSheetId="2">{"via1",#N/A,TRUE,"general";"via2",#N/A,TRUE,"general";"via3",#N/A,TRUE,"general"}</definedName>
    <definedName name="BGDGFRT" localSheetId="6">{"via1",#N/A,TRUE,"general";"via2",#N/A,TRUE,"general";"via3",#N/A,TRUE,"general"}</definedName>
    <definedName name="BGDGFRT" localSheetId="7">{"via1",#N/A,TRUE,"general";"via2",#N/A,TRUE,"general";"via3",#N/A,TRUE,"general"}</definedName>
    <definedName name="BGDGFRT">{"via1",#N/A,TRUE,"general";"via2",#N/A,TRUE,"general";"via3",#N/A,TRUE,"general"}</definedName>
    <definedName name="BGFBFH" localSheetId="5">{"via1",#N/A,TRUE,"general";"via2",#N/A,TRUE,"general";"via3",#N/A,TRUE,"general"}</definedName>
    <definedName name="BGFBFH" localSheetId="3">{"via1",#N/A,TRUE,"general";"via2",#N/A,TRUE,"general";"via3",#N/A,TRUE,"general"}</definedName>
    <definedName name="BGFBFH" localSheetId="2">{"via1",#N/A,TRUE,"general";"via2",#N/A,TRUE,"general";"via3",#N/A,TRUE,"general"}</definedName>
    <definedName name="BGFBFH" localSheetId="6">{"via1",#N/A,TRUE,"general";"via2",#N/A,TRUE,"general";"via3",#N/A,TRUE,"general"}</definedName>
    <definedName name="BGFBFH" localSheetId="7">{"via1",#N/A,TRUE,"general";"via2",#N/A,TRUE,"general";"via3",#N/A,TRUE,"general"}</definedName>
    <definedName name="BGFBFH">{"via1",#N/A,TRUE,"general";"via2",#N/A,TRUE,"general";"via3",#N/A,TRUE,"general"}</definedName>
    <definedName name="bgvfcdx" localSheetId="5">{"via1",#N/A,TRUE,"general";"via2",#N/A,TRUE,"general";"via3",#N/A,TRUE,"general"}</definedName>
    <definedName name="bgvfcdx" localSheetId="3">{"via1",#N/A,TRUE,"general";"via2",#N/A,TRUE,"general";"via3",#N/A,TRUE,"general"}</definedName>
    <definedName name="bgvfcdx" localSheetId="2">{"via1",#N/A,TRUE,"general";"via2",#N/A,TRUE,"general";"via3",#N/A,TRUE,"general"}</definedName>
    <definedName name="bgvfcdx" localSheetId="6">{"via1",#N/A,TRUE,"general";"via2",#N/A,TRUE,"general";"via3",#N/A,TRUE,"general"}</definedName>
    <definedName name="bgvfcdx" localSheetId="7">{"via1",#N/A,TRUE,"general";"via2",#N/A,TRUE,"general";"via3",#N/A,TRUE,"general"}</definedName>
    <definedName name="bgvfcdx">{"via1",#N/A,TRUE,"general";"via2",#N/A,TRUE,"general";"via3",#N/A,TRUE,"general"}</definedName>
    <definedName name="bhjk">#REF!</definedName>
    <definedName name="BISCO" localSheetId="3">[19]BASE!#REF!</definedName>
    <definedName name="BISCO" localSheetId="2">#REF!</definedName>
    <definedName name="BISCO" localSheetId="6">#REF!</definedName>
    <definedName name="BISCO" localSheetId="7">#REF!</definedName>
    <definedName name="BISCO">#REF!</definedName>
    <definedName name="BLOCT">[40]BASE!$D$503</definedName>
    <definedName name="bloque" localSheetId="3">#REF!</definedName>
    <definedName name="bloque" localSheetId="2">#REF!</definedName>
    <definedName name="bloque" localSheetId="6">#REF!</definedName>
    <definedName name="bloque" localSheetId="7">#REF!</definedName>
    <definedName name="bloque">#REF!</definedName>
    <definedName name="BLPH1" localSheetId="3">#REF!</definedName>
    <definedName name="BLPH1" localSheetId="2">#REF!</definedName>
    <definedName name="BLPH1" localSheetId="6">#REF!</definedName>
    <definedName name="BLPH1" localSheetId="7">#REF!</definedName>
    <definedName name="BLPH1">#REF!</definedName>
    <definedName name="BOBCAT" localSheetId="3">#REF!</definedName>
    <definedName name="BOBCAT" localSheetId="2">#REF!</definedName>
    <definedName name="BOBCAT" localSheetId="6">#REF!</definedName>
    <definedName name="BOBCAT" localSheetId="7">#REF!</definedName>
    <definedName name="BOBCAT">#REF!</definedName>
    <definedName name="BOMBA" localSheetId="3">[19]BASE!$E$79</definedName>
    <definedName name="BOMBA">[18]BASE!$D$487</definedName>
    <definedName name="BORDE1">#REF!</definedName>
    <definedName name="BORDE2">#REF!</definedName>
    <definedName name="BORDE3">#REF!</definedName>
    <definedName name="Bordevia">#REF!</definedName>
    <definedName name="BOTAD" localSheetId="3">[19]BASE!#REF!</definedName>
    <definedName name="BOTAD">[18]BASE!$D$498</definedName>
    <definedName name="BOTADA">#REF!</definedName>
    <definedName name="BOTES" localSheetId="3">[19]BASE!#REF!</definedName>
    <definedName name="BOTES">[18]BASE!$D$507</definedName>
    <definedName name="br" localSheetId="5">{"TAB1",#N/A,TRUE,"GENERAL";"TAB2",#N/A,TRUE,"GENERAL";"TAB3",#N/A,TRUE,"GENERAL";"TAB4",#N/A,TRUE,"GENERAL";"TAB5",#N/A,TRUE,"GENERAL"}</definedName>
    <definedName name="br" localSheetId="3">{"TAB1",#N/A,TRUE,"GENERAL";"TAB2",#N/A,TRUE,"GENERAL";"TAB3",#N/A,TRUE,"GENERAL";"TAB4",#N/A,TRUE,"GENERAL";"TAB5",#N/A,TRUE,"GENERAL"}</definedName>
    <definedName name="br" localSheetId="2">{"TAB1",#N/A,TRUE,"GENERAL";"TAB2",#N/A,TRUE,"GENERAL";"TAB3",#N/A,TRUE,"GENERAL";"TAB4",#N/A,TRUE,"GENERAL";"TAB5",#N/A,TRUE,"GENERAL"}</definedName>
    <definedName name="br" localSheetId="6">{"TAB1",#N/A,TRUE,"GENERAL";"TAB2",#N/A,TRUE,"GENERAL";"TAB3",#N/A,TRUE,"GENERAL";"TAB4",#N/A,TRUE,"GENERAL";"TAB5",#N/A,TRUE,"GENERAL"}</definedName>
    <definedName name="br" localSheetId="7">{"TAB1",#N/A,TRUE,"GENERAL";"TAB2",#N/A,TRUE,"GENERAL";"TAB3",#N/A,TRUE,"GENERAL";"TAB4",#N/A,TRUE,"GENERAL";"TAB5",#N/A,TRUE,"GENERAL"}</definedName>
    <definedName name="br">{"TAB1",#N/A,TRUE,"GENERAL";"TAB2",#N/A,TRUE,"GENERAL";"TAB3",#N/A,TRUE,"GENERAL";"TAB4",#N/A,TRUE,"GENERAL";"TAB5",#N/A,TRUE,"GENERAL"}</definedName>
    <definedName name="Brida">#REF!</definedName>
    <definedName name="BROCH" localSheetId="3">[19]BASE!#REF!</definedName>
    <definedName name="BROCH" localSheetId="2">#REF!</definedName>
    <definedName name="BROCH" localSheetId="6">#REF!</definedName>
    <definedName name="BROCH" localSheetId="7">#REF!</definedName>
    <definedName name="BROCH">#REF!</definedName>
    <definedName name="bsb" localSheetId="5">{"via1",#N/A,TRUE,"general";"via2",#N/A,TRUE,"general";"via3",#N/A,TRUE,"general"}</definedName>
    <definedName name="bsb" localSheetId="3">{"via1",#N/A,TRUE,"general";"via2",#N/A,TRUE,"general";"via3",#N/A,TRUE,"general"}</definedName>
    <definedName name="bsb" localSheetId="2">{"via1",#N/A,TRUE,"general";"via2",#N/A,TRUE,"general";"via3",#N/A,TRUE,"general"}</definedName>
    <definedName name="bsb" localSheetId="6">{"via1",#N/A,TRUE,"general";"via2",#N/A,TRUE,"general";"via3",#N/A,TRUE,"general"}</definedName>
    <definedName name="bsb" localSheetId="7">{"via1",#N/A,TRUE,"general";"via2",#N/A,TRUE,"general";"via3",#N/A,TRUE,"general"}</definedName>
    <definedName name="bsb">{"via1",#N/A,TRUE,"general";"via2",#N/A,TRUE,"general";"via3",#N/A,TRUE,"general"}</definedName>
    <definedName name="bspoi" localSheetId="5">{"TAB1",#N/A,TRUE,"GENERAL";"TAB2",#N/A,TRUE,"GENERAL";"TAB3",#N/A,TRUE,"GENERAL";"TAB4",#N/A,TRUE,"GENERAL";"TAB5",#N/A,TRUE,"GENERAL"}</definedName>
    <definedName name="bspoi" localSheetId="3">{"TAB1",#N/A,TRUE,"GENERAL";"TAB2",#N/A,TRUE,"GENERAL";"TAB3",#N/A,TRUE,"GENERAL";"TAB4",#N/A,TRUE,"GENERAL";"TAB5",#N/A,TRUE,"GENERAL"}</definedName>
    <definedName name="bspoi" localSheetId="2">{"TAB1",#N/A,TRUE,"GENERAL";"TAB2",#N/A,TRUE,"GENERAL";"TAB3",#N/A,TRUE,"GENERAL";"TAB4",#N/A,TRUE,"GENERAL";"TAB5",#N/A,TRUE,"GENERAL"}</definedName>
    <definedName name="bspoi" localSheetId="6">{"TAB1",#N/A,TRUE,"GENERAL";"TAB2",#N/A,TRUE,"GENERAL";"TAB3",#N/A,TRUE,"GENERAL";"TAB4",#N/A,TRUE,"GENERAL";"TAB5",#N/A,TRUE,"GENERAL"}</definedName>
    <definedName name="bspoi" localSheetId="7">{"TAB1",#N/A,TRUE,"GENERAL";"TAB2",#N/A,TRUE,"GENERAL";"TAB3",#N/A,TRUE,"GENERAL";"TAB4",#N/A,TRUE,"GENERAL";"TAB5",#N/A,TRUE,"GENERAL"}</definedName>
    <definedName name="bspoi">{"TAB1",#N/A,TRUE,"GENERAL";"TAB2",#N/A,TRUE,"GENERAL";"TAB3",#N/A,TRUE,"GENERAL";"TAB4",#N/A,TRUE,"GENERAL";"TAB5",#N/A,TRUE,"GENERAL"}</definedName>
    <definedName name="bt" localSheetId="5">{"via1",#N/A,TRUE,"general";"via2",#N/A,TRUE,"general";"via3",#N/A,TRUE,"general"}</definedName>
    <definedName name="bt" localSheetId="3">{"via1",#N/A,TRUE,"general";"via2",#N/A,TRUE,"general";"via3",#N/A,TRUE,"general"}</definedName>
    <definedName name="bt" localSheetId="2">{"via1",#N/A,TRUE,"general";"via2",#N/A,TRUE,"general";"via3",#N/A,TRUE,"general"}</definedName>
    <definedName name="bt" localSheetId="6">{"via1",#N/A,TRUE,"general";"via2",#N/A,TRUE,"general";"via3",#N/A,TRUE,"general"}</definedName>
    <definedName name="bt" localSheetId="7">{"via1",#N/A,TRUE,"general";"via2",#N/A,TRUE,"general";"via3",#N/A,TRUE,"general"}</definedName>
    <definedName name="bt">{"via1",#N/A,TRUE,"general";"via2",#N/A,TRUE,"general";"via3",#N/A,TRUE,"general"}</definedName>
    <definedName name="BTYJHTR" localSheetId="5">{"TAB1",#N/A,TRUE,"GENERAL";"TAB2",#N/A,TRUE,"GENERAL";"TAB3",#N/A,TRUE,"GENERAL";"TAB4",#N/A,TRUE,"GENERAL";"TAB5",#N/A,TRUE,"GENERAL"}</definedName>
    <definedName name="BTYJHTR" localSheetId="3">{"TAB1",#N/A,TRUE,"GENERAL";"TAB2",#N/A,TRUE,"GENERAL";"TAB3",#N/A,TRUE,"GENERAL";"TAB4",#N/A,TRUE,"GENERAL";"TAB5",#N/A,TRUE,"GENERAL"}</definedName>
    <definedName name="BTYJHTR" localSheetId="2">{"TAB1",#N/A,TRUE,"GENERAL";"TAB2",#N/A,TRUE,"GENERAL";"TAB3",#N/A,TRUE,"GENERAL";"TAB4",#N/A,TRUE,"GENERAL";"TAB5",#N/A,TRUE,"GENERAL"}</definedName>
    <definedName name="BTYJHTR" localSheetId="6">{"TAB1",#N/A,TRUE,"GENERAL";"TAB2",#N/A,TRUE,"GENERAL";"TAB3",#N/A,TRUE,"GENERAL";"TAB4",#N/A,TRUE,"GENERAL";"TAB5",#N/A,TRUE,"GENERAL"}</definedName>
    <definedName name="BTYJHTR" localSheetId="7">{"TAB1",#N/A,TRUE,"GENERAL";"TAB2",#N/A,TRUE,"GENERAL";"TAB3",#N/A,TRUE,"GENERAL";"TAB4",#N/A,TRUE,"GENERAL";"TAB5",#N/A,TRUE,"GENERAL"}</definedName>
    <definedName name="BTYJHTR">{"TAB1",#N/A,TRUE,"GENERAL";"TAB2",#N/A,TRUE,"GENERAL";"TAB3",#N/A,TRUE,"GENERAL";"TAB4",#N/A,TRUE,"GENERAL";"TAB5",#N/A,TRUE,"GENERAL"}</definedName>
    <definedName name="BuiltIn_Print_Area">#REF!</definedName>
    <definedName name="BuiltIn_Print_Area___0">#REF!</definedName>
    <definedName name="BuiltIn_Print_Area___0___0">#REF!</definedName>
    <definedName name="BuiltIn_Print_Area___0___0___0">#REF!</definedName>
    <definedName name="BuiltIn_Print_Titles">#REF!</definedName>
    <definedName name="buld">[26]PrecRec!$D$7</definedName>
    <definedName name="BULL" localSheetId="3">#REF!</definedName>
    <definedName name="BULL" localSheetId="2">#REF!</definedName>
    <definedName name="BULL" localSheetId="6">#REF!</definedName>
    <definedName name="BULL" localSheetId="7">#REF!</definedName>
    <definedName name="BULL">#REF!</definedName>
    <definedName name="BULLDOZ" localSheetId="3">#REF!</definedName>
    <definedName name="BULLDOZ" localSheetId="2">#REF!</definedName>
    <definedName name="BULLDOZ" localSheetId="6">#REF!</definedName>
    <definedName name="BULLDOZ" localSheetId="7">#REF!</definedName>
    <definedName name="BULLDOZ">#REF!</definedName>
    <definedName name="bvbc" localSheetId="5">{"TAB1",#N/A,TRUE,"GENERAL";"TAB2",#N/A,TRUE,"GENERAL";"TAB3",#N/A,TRUE,"GENERAL";"TAB4",#N/A,TRUE,"GENERAL";"TAB5",#N/A,TRUE,"GENERAL"}</definedName>
    <definedName name="bvbc" localSheetId="3">{"TAB1",#N/A,TRUE,"GENERAL";"TAB2",#N/A,TRUE,"GENERAL";"TAB3",#N/A,TRUE,"GENERAL";"TAB4",#N/A,TRUE,"GENERAL";"TAB5",#N/A,TRUE,"GENERAL"}</definedName>
    <definedName name="bvbc" localSheetId="2">{"TAB1",#N/A,TRUE,"GENERAL";"TAB2",#N/A,TRUE,"GENERAL";"TAB3",#N/A,TRUE,"GENERAL";"TAB4",#N/A,TRUE,"GENERAL";"TAB5",#N/A,TRUE,"GENERAL"}</definedName>
    <definedName name="bvbc" localSheetId="6">{"TAB1",#N/A,TRUE,"GENERAL";"TAB2",#N/A,TRUE,"GENERAL";"TAB3",#N/A,TRUE,"GENERAL";"TAB4",#N/A,TRUE,"GENERAL";"TAB5",#N/A,TRUE,"GENERAL"}</definedName>
    <definedName name="bvbc" localSheetId="7">{"TAB1",#N/A,TRUE,"GENERAL";"TAB2",#N/A,TRUE,"GENERAL";"TAB3",#N/A,TRUE,"GENERAL";"TAB4",#N/A,TRUE,"GENERAL";"TAB5",#N/A,TRUE,"GENERAL"}</definedName>
    <definedName name="bvbc">{"TAB1",#N/A,TRUE,"GENERAL";"TAB2",#N/A,TRUE,"GENERAL";"TAB3",#N/A,TRUE,"GENERAL";"TAB4",#N/A,TRUE,"GENERAL";"TAB5",#N/A,TRUE,"GENERAL"}</definedName>
    <definedName name="bvcb" localSheetId="5">{"via1",#N/A,TRUE,"general";"via2",#N/A,TRUE,"general";"via3",#N/A,TRUE,"general"}</definedName>
    <definedName name="bvcb" localSheetId="3">{"via1",#N/A,TRUE,"general";"via2",#N/A,TRUE,"general";"via3",#N/A,TRUE,"general"}</definedName>
    <definedName name="bvcb" localSheetId="2">{"via1",#N/A,TRUE,"general";"via2",#N/A,TRUE,"general";"via3",#N/A,TRUE,"general"}</definedName>
    <definedName name="bvcb" localSheetId="6">{"via1",#N/A,TRUE,"general";"via2",#N/A,TRUE,"general";"via3",#N/A,TRUE,"general"}</definedName>
    <definedName name="bvcb" localSheetId="7">{"via1",#N/A,TRUE,"general";"via2",#N/A,TRUE,"general";"via3",#N/A,TRUE,"general"}</definedName>
    <definedName name="bvcb">{"via1",#N/A,TRUE,"general";"via2",#N/A,TRUE,"general";"via3",#N/A,TRUE,"general"}</definedName>
    <definedName name="bvn" localSheetId="5">{"via1",#N/A,TRUE,"general";"via2",#N/A,TRUE,"general";"via3",#N/A,TRUE,"general"}</definedName>
    <definedName name="bvn" localSheetId="3">{"via1",#N/A,TRUE,"general";"via2",#N/A,TRUE,"general";"via3",#N/A,TRUE,"general"}</definedName>
    <definedName name="bvn" localSheetId="2">{"via1",#N/A,TRUE,"general";"via2",#N/A,TRUE,"general";"via3",#N/A,TRUE,"general"}</definedName>
    <definedName name="bvn" localSheetId="6">{"via1",#N/A,TRUE,"general";"via2",#N/A,TRUE,"general";"via3",#N/A,TRUE,"general"}</definedName>
    <definedName name="bvn" localSheetId="7">{"via1",#N/A,TRUE,"general";"via2",#N/A,TRUE,"general";"via3",#N/A,TRUE,"general"}</definedName>
    <definedName name="bvn">{"via1",#N/A,TRUE,"general";"via2",#N/A,TRUE,"general";"via3",#N/A,TRUE,"general"}</definedName>
    <definedName name="by" localSheetId="5">{"via1",#N/A,TRUE,"general";"via2",#N/A,TRUE,"general";"via3",#N/A,TRUE,"general"}</definedName>
    <definedName name="by" localSheetId="3">{"via1",#N/A,TRUE,"general";"via2",#N/A,TRUE,"general";"via3",#N/A,TRUE,"general"}</definedName>
    <definedName name="by" localSheetId="2">{"via1",#N/A,TRUE,"general";"via2",#N/A,TRUE,"general";"via3",#N/A,TRUE,"general"}</definedName>
    <definedName name="by" localSheetId="6">{"via1",#N/A,TRUE,"general";"via2",#N/A,TRUE,"general";"via3",#N/A,TRUE,"general"}</definedName>
    <definedName name="by" localSheetId="7">{"via1",#N/A,TRUE,"general";"via2",#N/A,TRUE,"general";"via3",#N/A,TRUE,"general"}</definedName>
    <definedName name="by">{"via1",#N/A,TRUE,"general";"via2",#N/A,TRUE,"general";"via3",#N/A,TRUE,"general"}</definedName>
    <definedName name="byhyj">#REF!</definedName>
    <definedName name="C_">#REF!</definedName>
    <definedName name="C90445L">#REF!</definedName>
    <definedName name="caa">#REF!</definedName>
    <definedName name="CABAL" localSheetId="3">[19]BASE!#REF!</definedName>
    <definedName name="CABAL" localSheetId="2">#REF!</definedName>
    <definedName name="CABAL" localSheetId="6">#REF!</definedName>
    <definedName name="CABAL" localSheetId="7">#REF!</definedName>
    <definedName name="CABAL">#REF!</definedName>
    <definedName name="CAJAC" localSheetId="3">[19]BASE!#REF!</definedName>
    <definedName name="CAJAC" localSheetId="2">#REF!</definedName>
    <definedName name="CAJAC" localSheetId="6">#REF!</definedName>
    <definedName name="CAJAC" localSheetId="7">#REF!</definedName>
    <definedName name="CAJAC">#REF!</definedName>
    <definedName name="CAJAV" localSheetId="3">[19]BASE!#REF!</definedName>
    <definedName name="CAJAV" localSheetId="2">#REF!</definedName>
    <definedName name="CAJAV" localSheetId="6">#REF!</definedName>
    <definedName name="CAJAV" localSheetId="7">#REF!</definedName>
    <definedName name="CAJAV">#REF!</definedName>
    <definedName name="CAJMI" localSheetId="3">#REF!</definedName>
    <definedName name="CAJMI" localSheetId="2">#REF!</definedName>
    <definedName name="CAJMI" localSheetId="6">#REF!</definedName>
    <definedName name="CAJMI" localSheetId="7">#REF!</definedName>
    <definedName name="CAJMI">#REF!</definedName>
    <definedName name="CANAL" localSheetId="3">[19]BASE!#REF!</definedName>
    <definedName name="CANAL" localSheetId="2">#REF!</definedName>
    <definedName name="CANAL" localSheetId="6">#REF!</definedName>
    <definedName name="CANAL" localSheetId="7">#REF!</definedName>
    <definedName name="CANAL">#REF!</definedName>
    <definedName name="cang">[26]PrecRec!$D$16</definedName>
    <definedName name="CANGU">[18]BASE!$D$466</definedName>
    <definedName name="CANGURO">#REF!</definedName>
    <definedName name="CANT">#REF!</definedName>
    <definedName name="Cantidad">#REF!</definedName>
    <definedName name="Cantidades">[45]Cantidades!$B$1:$K$1683</definedName>
    <definedName name="CAP" localSheetId="3">#REF!</definedName>
    <definedName name="CAP" localSheetId="2">#REF!</definedName>
    <definedName name="CAP" localSheetId="6">#REF!</definedName>
    <definedName name="CAP" localSheetId="7">#REF!</definedName>
    <definedName name="CAP">#REF!</definedName>
    <definedName name="capt">[26]PrecRec!$D$52</definedName>
    <definedName name="carg">[26]PrecRec!$D$8</definedName>
    <definedName name="CARGAD" localSheetId="3">#REF!</definedName>
    <definedName name="CARGAD" localSheetId="2">#REF!</definedName>
    <definedName name="CARGAD" localSheetId="6">#REF!</definedName>
    <definedName name="CARGAD" localSheetId="7">#REF!</definedName>
    <definedName name="CARGAD">#REF!</definedName>
    <definedName name="CARGADOR">[37]EQUIPO!$D$10</definedName>
    <definedName name="CARGUER">[51]BASE!$D$392</definedName>
    <definedName name="CARRETERA" localSheetId="3">#REF!</definedName>
    <definedName name="CARRETERA" localSheetId="2">#REF!</definedName>
    <definedName name="CARRETERA" localSheetId="6">#REF!</definedName>
    <definedName name="CARRETERA" localSheetId="7">#REF!</definedName>
    <definedName name="CARRETERA">#REF!</definedName>
    <definedName name="CARRO" localSheetId="3">#REF!</definedName>
    <definedName name="CARRO" localSheetId="2">#REF!</definedName>
    <definedName name="CARRO" localSheetId="6">#REF!</definedName>
    <definedName name="CARRO" localSheetId="7">#REF!</definedName>
    <definedName name="CARRO">#REF!</definedName>
    <definedName name="CARRTA" localSheetId="3">#REF!</definedName>
    <definedName name="CARRTA" localSheetId="2">#REF!</definedName>
    <definedName name="CARRTA" localSheetId="6">#REF!</definedName>
    <definedName name="CARRTA" localSheetId="7">#REF!</definedName>
    <definedName name="CARRTA">#REF!</definedName>
    <definedName name="Casa">[52]Hoja1!$A$4:$F$211</definedName>
    <definedName name="cata">#REF!</definedName>
    <definedName name="CBWorkbookPriority">-1602700874</definedName>
    <definedName name="ccc" localSheetId="5">[53]BASE!#REF!</definedName>
    <definedName name="ccc">[53]BASE!#REF!</definedName>
    <definedName name="ccccc" localSheetId="5">{"TAB1",#N/A,TRUE,"GENERAL";"TAB2",#N/A,TRUE,"GENERAL";"TAB3",#N/A,TRUE,"GENERAL";"TAB4",#N/A,TRUE,"GENERAL";"TAB5",#N/A,TRUE,"GENERAL"}</definedName>
    <definedName name="ccccc" localSheetId="3">{"TAB1",#N/A,TRUE,"GENERAL";"TAB2",#N/A,TRUE,"GENERAL";"TAB3",#N/A,TRUE,"GENERAL";"TAB4",#N/A,TRUE,"GENERAL";"TAB5",#N/A,TRUE,"GENERAL"}</definedName>
    <definedName name="ccccc" localSheetId="2">{"TAB1",#N/A,TRUE,"GENERAL";"TAB2",#N/A,TRUE,"GENERAL";"TAB3",#N/A,TRUE,"GENERAL";"TAB4",#N/A,TRUE,"GENERAL";"TAB5",#N/A,TRUE,"GENERAL"}</definedName>
    <definedName name="ccccc" localSheetId="6">{"TAB1",#N/A,TRUE,"GENERAL";"TAB2",#N/A,TRUE,"GENERAL";"TAB3",#N/A,TRUE,"GENERAL";"TAB4",#N/A,TRUE,"GENERAL";"TAB5",#N/A,TRUE,"GENERAL"}</definedName>
    <definedName name="ccccc" localSheetId="7">{"TAB1",#N/A,TRUE,"GENERAL";"TAB2",#N/A,TRUE,"GENERAL";"TAB3",#N/A,TRUE,"GENERAL";"TAB4",#N/A,TRUE,"GENERAL";"TAB5",#N/A,TRUE,"GENERAL"}</definedName>
    <definedName name="ccccc">{"TAB1",#N/A,TRUE,"GENERAL";"TAB2",#N/A,TRUE,"GENERAL";"TAB3",#N/A,TRUE,"GENERAL";"TAB4",#N/A,TRUE,"GENERAL";"TAB5",#N/A,TRUE,"GENERAL"}</definedName>
    <definedName name="cd">[54]Hoja1!$C$81</definedName>
    <definedName name="CD454JH" localSheetId="3">#REF!</definedName>
    <definedName name="CD454JH" localSheetId="2">#REF!</definedName>
    <definedName name="CD454JH" localSheetId="6">#REF!</definedName>
    <definedName name="CD454JH" localSheetId="7">#REF!</definedName>
    <definedName name="CD454JH">#REF!</definedName>
    <definedName name="cdcdc" localSheetId="5">{"via1",#N/A,TRUE,"general";"via2",#N/A,TRUE,"general";"via3",#N/A,TRUE,"general"}</definedName>
    <definedName name="cdcdc" localSheetId="3">{"via1",#N/A,TRUE,"general";"via2",#N/A,TRUE,"general";"via3",#N/A,TRUE,"general"}</definedName>
    <definedName name="cdcdc" localSheetId="2">{"via1",#N/A,TRUE,"general";"via2",#N/A,TRUE,"general";"via3",#N/A,TRUE,"general"}</definedName>
    <definedName name="cdcdc" localSheetId="6">{"via1",#N/A,TRUE,"general";"via2",#N/A,TRUE,"general";"via3",#N/A,TRUE,"general"}</definedName>
    <definedName name="cdcdc" localSheetId="7">{"via1",#N/A,TRUE,"general";"via2",#N/A,TRUE,"general";"via3",#N/A,TRUE,"general"}</definedName>
    <definedName name="cdcdc">{"via1",#N/A,TRUE,"general";"via2",#N/A,TRUE,"general";"via3",#N/A,TRUE,"general"}</definedName>
    <definedName name="cdfgrtfd">#REF!</definedName>
    <definedName name="ceerf" localSheetId="5">{"TAB1",#N/A,TRUE,"GENERAL";"TAB2",#N/A,TRUE,"GENERAL";"TAB3",#N/A,TRUE,"GENERAL";"TAB4",#N/A,TRUE,"GENERAL";"TAB5",#N/A,TRUE,"GENERAL"}</definedName>
    <definedName name="ceerf" localSheetId="3">{"TAB1",#N/A,TRUE,"GENERAL";"TAB2",#N/A,TRUE,"GENERAL";"TAB3",#N/A,TRUE,"GENERAL";"TAB4",#N/A,TRUE,"GENERAL";"TAB5",#N/A,TRUE,"GENERAL"}</definedName>
    <definedName name="ceerf" localSheetId="2">{"TAB1",#N/A,TRUE,"GENERAL";"TAB2",#N/A,TRUE,"GENERAL";"TAB3",#N/A,TRUE,"GENERAL";"TAB4",#N/A,TRUE,"GENERAL";"TAB5",#N/A,TRUE,"GENERAL"}</definedName>
    <definedName name="ceerf" localSheetId="6">{"TAB1",#N/A,TRUE,"GENERAL";"TAB2",#N/A,TRUE,"GENERAL";"TAB3",#N/A,TRUE,"GENERAL";"TAB4",#N/A,TRUE,"GENERAL";"TAB5",#N/A,TRUE,"GENERAL"}</definedName>
    <definedName name="ceerf" localSheetId="7">{"TAB1",#N/A,TRUE,"GENERAL";"TAB2",#N/A,TRUE,"GENERAL";"TAB3",#N/A,TRUE,"GENERAL";"TAB4",#N/A,TRUE,"GENERAL";"TAB5",#N/A,TRUE,"GENERAL"}</definedName>
    <definedName name="ceerf">{"TAB1",#N/A,TRUE,"GENERAL";"TAB2",#N/A,TRUE,"GENERAL";"TAB3",#N/A,TRUE,"GENERAL";"TAB4",#N/A,TRUE,"GENERAL";"TAB5",#N/A,TRUE,"GENERAL"}</definedName>
    <definedName name="Celador">#REF!</definedName>
    <definedName name="cem">[26]PrecRec!$D$31</definedName>
    <definedName name="CEMEG" localSheetId="3">[19]BASE!$E$28</definedName>
    <definedName name="CEMEG">[18]BASE!$D$62</definedName>
    <definedName name="centro" localSheetId="5">{#N/A,#N/A,FALSE,"GRAFICO";#N/A,#N/A,FALSE,"CAJA (2)";#N/A,#N/A,FALSE,"TERCEROS-PROMEDIO";#N/A,#N/A,FALSE,"CAJA";#N/A,#N/A,FALSE,"INGRESOS1995-2003";#N/A,#N/A,FALSE,"GASTOS1995-2003"}</definedName>
    <definedName name="centro" localSheetId="3">{#N/A,#N/A,FALSE,"GRAFICO";#N/A,#N/A,FALSE,"CAJA (2)";#N/A,#N/A,FALSE,"TERCEROS-PROMEDIO";#N/A,#N/A,FALSE,"CAJA";#N/A,#N/A,FALSE,"INGRESOS1995-2003";#N/A,#N/A,FALSE,"GASTOS1995-2003"}</definedName>
    <definedName name="centro" localSheetId="2">{#N/A,#N/A,FALSE,"GRAFICO";#N/A,#N/A,FALSE,"CAJA (2)";#N/A,#N/A,FALSE,"TERCEROS-PROMEDIO";#N/A,#N/A,FALSE,"CAJA";#N/A,#N/A,FALSE,"INGRESOS1995-2003";#N/A,#N/A,FALSE,"GASTOS1995-2003"}</definedName>
    <definedName name="centro" localSheetId="6">{#N/A,#N/A,FALSE,"GRAFICO";#N/A,#N/A,FALSE,"CAJA (2)";#N/A,#N/A,FALSE,"TERCEROS-PROMEDIO";#N/A,#N/A,FALSE,"CAJA";#N/A,#N/A,FALSE,"INGRESOS1995-2003";#N/A,#N/A,FALSE,"GASTOS1995-2003"}</definedName>
    <definedName name="centro" localSheetId="7">{#N/A,#N/A,FALSE,"GRAFICO";#N/A,#N/A,FALSE,"CAJA (2)";#N/A,#N/A,FALSE,"TERCEROS-PROMEDIO";#N/A,#N/A,FALSE,"CAJA";#N/A,#N/A,FALSE,"INGRESOS1995-2003";#N/A,#N/A,FALSE,"GASTOS1995-2003"}</definedName>
    <definedName name="centro">{#N/A,#N/A,FALSE,"GRAFICO";#N/A,#N/A,FALSE,"CAJA (2)";#N/A,#N/A,FALSE,"TERCEROS-PROMEDIO";#N/A,#N/A,FALSE,"CAJA";#N/A,#N/A,FALSE,"INGRESOS1995-2003";#N/A,#N/A,FALSE,"GASTOS1995-2003"}</definedName>
    <definedName name="CER" localSheetId="5">{#N/A,#N/A,FALSE,"PROPON.2001"}</definedName>
    <definedName name="CER" localSheetId="3">{#N/A,#N/A,FALSE,"PROPON.2001"}</definedName>
    <definedName name="CER" localSheetId="2">{#N/A,#N/A,FALSE,"PROPON.2001"}</definedName>
    <definedName name="CER" localSheetId="6">{#N/A,#N/A,FALSE,"PROPON.2001"}</definedName>
    <definedName name="CER" localSheetId="7">{#N/A,#N/A,FALSE,"PROPON.2001"}</definedName>
    <definedName name="CER">{#N/A,#N/A,FALSE,"PROPON.2001"}</definedName>
    <definedName name="cesped">[26]PrecRec!$D$64</definedName>
    <definedName name="CHAPA" localSheetId="3">[19]BASE!#REF!</definedName>
    <definedName name="CHAPA" localSheetId="2">#REF!</definedName>
    <definedName name="CHAPA" localSheetId="6">#REF!</definedName>
    <definedName name="CHAPA" localSheetId="7">#REF!</definedName>
    <definedName name="CHAPA">#REF!</definedName>
    <definedName name="cjsa" localSheetId="3">#REF!</definedName>
    <definedName name="cjsa" localSheetId="2">#REF!</definedName>
    <definedName name="cjsa" localSheetId="6">#REF!</definedName>
    <definedName name="cjsa" localSheetId="7">#REF!</definedName>
    <definedName name="cjsa">#REF!</definedName>
    <definedName name="CLAVO" localSheetId="3">[19]BASE!$E$34</definedName>
    <definedName name="CLAVO">[18]BASE!$D$76</definedName>
    <definedName name="CMMO" localSheetId="3">[19]BASE!#REF!</definedName>
    <definedName name="CMMO">[18]BASE!$D$464</definedName>
    <definedName name="CMMOA">[55]BASE!$D$455</definedName>
    <definedName name="CN" localSheetId="3">#REF!</definedName>
    <definedName name="CN" localSheetId="2">#REF!</definedName>
    <definedName name="CN" localSheetId="6">#REF!</definedName>
    <definedName name="CN" localSheetId="7">#REF!</definedName>
    <definedName name="CN">#REF!</definedName>
    <definedName name="CO22JH" localSheetId="3">[19]BASE!#REF!</definedName>
    <definedName name="CO22JH" localSheetId="2">#REF!</definedName>
    <definedName name="CO22JH" localSheetId="6">#REF!</definedName>
    <definedName name="CO22JH" localSheetId="7">#REF!</definedName>
    <definedName name="CO22JH">#REF!</definedName>
    <definedName name="CO23JH" localSheetId="3">#REF!</definedName>
    <definedName name="CO23JH" localSheetId="2">#REF!</definedName>
    <definedName name="CO23JH" localSheetId="6">#REF!</definedName>
    <definedName name="CO23JH" localSheetId="7">#REF!</definedName>
    <definedName name="CO23JH">#REF!</definedName>
    <definedName name="CO456JH" localSheetId="3">#REF!</definedName>
    <definedName name="CO456JH" localSheetId="2">#REF!</definedName>
    <definedName name="CO456JH" localSheetId="6">#REF!</definedName>
    <definedName name="CO456JH" localSheetId="7">#REF!</definedName>
    <definedName name="CO456JH">#REF!</definedName>
    <definedName name="CO458JH" localSheetId="3">[19]BASE!#REF!</definedName>
    <definedName name="CO458JH" localSheetId="2">#REF!</definedName>
    <definedName name="CO458JH" localSheetId="6">#REF!</definedName>
    <definedName name="CO458JH" localSheetId="7">#REF!</definedName>
    <definedName name="CO458JH">#REF!</definedName>
    <definedName name="CO45S2" localSheetId="3">#REF!</definedName>
    <definedName name="CO45S2" localSheetId="2">#REF!</definedName>
    <definedName name="CO45S2" localSheetId="6">#REF!</definedName>
    <definedName name="CO45S2" localSheetId="7">#REF!</definedName>
    <definedName name="CO45S2">#REF!</definedName>
    <definedName name="CO45S3" localSheetId="3">#REF!</definedName>
    <definedName name="CO45S3" localSheetId="2">#REF!</definedName>
    <definedName name="CO45S3" localSheetId="6">#REF!</definedName>
    <definedName name="CO45S3" localSheetId="7">#REF!</definedName>
    <definedName name="CO45S3">#REF!</definedName>
    <definedName name="CO45S4">#REF!</definedName>
    <definedName name="CO45S6">#REF!</definedName>
    <definedName name="CO902JH" localSheetId="3">[19]BASE!#REF!</definedName>
    <definedName name="CO902JH" localSheetId="2">#REF!</definedName>
    <definedName name="CO902JH" localSheetId="6">#REF!</definedName>
    <definedName name="CO902JH" localSheetId="7">#REF!</definedName>
    <definedName name="CO902JH">#REF!</definedName>
    <definedName name="CO903JH" localSheetId="3">[19]BASE!#REF!</definedName>
    <definedName name="CO903JH" localSheetId="2">#REF!</definedName>
    <definedName name="CO903JH" localSheetId="6">#REF!</definedName>
    <definedName name="CO903JH" localSheetId="7">#REF!</definedName>
    <definedName name="CO903JH">#REF!</definedName>
    <definedName name="CO904JH" localSheetId="3">[19]BASE!#REF!</definedName>
    <definedName name="CO904JH" localSheetId="2">#REF!</definedName>
    <definedName name="CO904JH" localSheetId="6">#REF!</definedName>
    <definedName name="CO904JH" localSheetId="7">#REF!</definedName>
    <definedName name="CO904JH">#REF!</definedName>
    <definedName name="CO906JH" localSheetId="3">[19]BASE!#REF!</definedName>
    <definedName name="CO906JH" localSheetId="2">#REF!</definedName>
    <definedName name="CO906JH" localSheetId="6">#REF!</definedName>
    <definedName name="CO906JH" localSheetId="7">#REF!</definedName>
    <definedName name="CO906JH">#REF!</definedName>
    <definedName name="CO908JH" localSheetId="3">[19]BASE!#REF!</definedName>
    <definedName name="CO908JH" localSheetId="2">#REF!</definedName>
    <definedName name="CO908JH" localSheetId="6">#REF!</definedName>
    <definedName name="CO908JH" localSheetId="7">#REF!</definedName>
    <definedName name="CO908JH">#REF!</definedName>
    <definedName name="CO90P4" localSheetId="3">#REF!</definedName>
    <definedName name="CO90P4" localSheetId="2">#REF!</definedName>
    <definedName name="CO90P4" localSheetId="6">#REF!</definedName>
    <definedName name="CO90P4" localSheetId="7">#REF!</definedName>
    <definedName name="CO90P4">#REF!</definedName>
    <definedName name="CO90S2" localSheetId="3">#REF!</definedName>
    <definedName name="CO90S2" localSheetId="2">#REF!</definedName>
    <definedName name="CO90S2" localSheetId="6">#REF!</definedName>
    <definedName name="CO90S2" localSheetId="7">#REF!</definedName>
    <definedName name="CO90S2">#REF!</definedName>
    <definedName name="CO90S3">#REF!</definedName>
    <definedName name="CO90S4">#REF!</definedName>
    <definedName name="CO90S6">#REF!</definedName>
    <definedName name="CO910JH">#REF!</definedName>
    <definedName name="Cod">#REF!</definedName>
    <definedName name="CODOS">#REF!</definedName>
    <definedName name="ColTap">'[28]Coloc. e Interc. Tapones'!$E$1:$E$65536</definedName>
    <definedName name="COMN1" localSheetId="5">[56]BASE!#REF!</definedName>
    <definedName name="COMN1">[56]BASE!#REF!</definedName>
    <definedName name="compneu">[26]PrecRec!$D$13</definedName>
    <definedName name="COMPR" localSheetId="3">[19]BASE!#REF!</definedName>
    <definedName name="COMPR">[18]BASE!$D$463</definedName>
    <definedName name="COMPRE">#REF!</definedName>
    <definedName name="COMPRESOR">[37]EQUIPO!$D$5</definedName>
    <definedName name="conc">[26]PrecRec!$D$17</definedName>
    <definedName name="CONCRETCOMB">[19]BASE!$E$53</definedName>
    <definedName name="CONCRETO21_SINCONCRETADORA_TTEMULAR">[57]BASE!$E$44</definedName>
    <definedName name="CONCRETO28_CONCONCRETADORA">[58]BASE!$E$36</definedName>
    <definedName name="Conexion" localSheetId="3">#REF!</definedName>
    <definedName name="Conexion" localSheetId="2">#REF!</definedName>
    <definedName name="Conexion" localSheetId="6">#REF!</definedName>
    <definedName name="Conexion" localSheetId="7">#REF!</definedName>
    <definedName name="Conexion">#REF!</definedName>
    <definedName name="CONM1">[18]BASE!$D$467</definedName>
    <definedName name="CONM2">[18]BASE!$D$468</definedName>
    <definedName name="CONMI" localSheetId="5">[56]BASE!#REF!</definedName>
    <definedName name="CONMI">[56]BASE!#REF!</definedName>
    <definedName name="CONMX" localSheetId="3">[19]BASE!#REF!</definedName>
    <definedName name="CONMX">[18]BASE!$D$516</definedName>
    <definedName name="contra">#REF!</definedName>
    <definedName name="copia">#REF!</definedName>
    <definedName name="CORTA">#REF!</definedName>
    <definedName name="CORTACT">[19]BASE!#REF!</definedName>
    <definedName name="costo2" localSheetId="3">#REF!</definedName>
    <definedName name="costo2" localSheetId="2">#REF!</definedName>
    <definedName name="costo2" localSheetId="6">#REF!</definedName>
    <definedName name="costo2" localSheetId="7">#REF!</definedName>
    <definedName name="costo2">#REF!</definedName>
    <definedName name="cota" localSheetId="5">'[59]Base de Diseño'!$A$1:$D$290</definedName>
    <definedName name="cota">#REF!</definedName>
    <definedName name="COTAS" localSheetId="5">[60]Hoja3!$A$5:$B$154</definedName>
    <definedName name="COTAS">#REF!</definedName>
    <definedName name="COYLL" localSheetId="5">[18]BASE!#REF!</definedName>
    <definedName name="COYLL">[18]BASE!#REF!</definedName>
    <definedName name="CP452L" localSheetId="3">[19]BASE!#REF!</definedName>
    <definedName name="CP452L" localSheetId="2">#REF!</definedName>
    <definedName name="CP452L" localSheetId="6">#REF!</definedName>
    <definedName name="CP452L" localSheetId="7">#REF!</definedName>
    <definedName name="CP452L">#REF!</definedName>
    <definedName name="CP453L" localSheetId="3">[19]BASE!#REF!</definedName>
    <definedName name="CP453L" localSheetId="2">#REF!</definedName>
    <definedName name="CP453L" localSheetId="6">#REF!</definedName>
    <definedName name="CP453L" localSheetId="7">#REF!</definedName>
    <definedName name="CP453L">#REF!</definedName>
    <definedName name="CP454L" localSheetId="3">[19]BASE!#REF!</definedName>
    <definedName name="CP454L" localSheetId="2">[19]BASE!#REF!</definedName>
    <definedName name="CP454L" localSheetId="6">[19]BASE!#REF!</definedName>
    <definedName name="CP454L" localSheetId="7">[19]BASE!#REF!</definedName>
    <definedName name="CP454L">[19]BASE!#REF!</definedName>
    <definedName name="CP902L" localSheetId="3">[19]BASE!#REF!</definedName>
    <definedName name="CP902L" localSheetId="2">#REF!</definedName>
    <definedName name="CP902L" localSheetId="6">#REF!</definedName>
    <definedName name="CP902L" localSheetId="7">#REF!</definedName>
    <definedName name="CP902L">#REF!</definedName>
    <definedName name="CP903L" localSheetId="3">[19]BASE!#REF!</definedName>
    <definedName name="CP903L" localSheetId="2">#REF!</definedName>
    <definedName name="CP903L" localSheetId="6">#REF!</definedName>
    <definedName name="CP903L" localSheetId="7">#REF!</definedName>
    <definedName name="CP903L">#REF!</definedName>
    <definedName name="CP904L" localSheetId="3">[19]BASE!#REF!</definedName>
    <definedName name="CP904L" localSheetId="2">#REF!</definedName>
    <definedName name="CP904L" localSheetId="6">#REF!</definedName>
    <definedName name="CP904L" localSheetId="7">#REF!</definedName>
    <definedName name="CP904L">#REF!</definedName>
    <definedName name="CR22JH" localSheetId="3">[19]BASE!#REF!</definedName>
    <definedName name="CR22JH" localSheetId="2">#REF!</definedName>
    <definedName name="CR22JH" localSheetId="6">#REF!</definedName>
    <definedName name="CR22JH" localSheetId="7">#REF!</definedName>
    <definedName name="CR22JH">#REF!</definedName>
    <definedName name="CR42JH" localSheetId="3">#REF!</definedName>
    <definedName name="CR42JH" localSheetId="2">#REF!</definedName>
    <definedName name="CR42JH" localSheetId="6">#REF!</definedName>
    <definedName name="CR42JH" localSheetId="7">#REF!</definedName>
    <definedName name="CR42JH">#REF!</definedName>
    <definedName name="CR44JH" localSheetId="3">[19]BASE!#REF!</definedName>
    <definedName name="CR44JH" localSheetId="2">#REF!</definedName>
    <definedName name="CR44JH" localSheetId="6">#REF!</definedName>
    <definedName name="CR44JH" localSheetId="7">#REF!</definedName>
    <definedName name="CR44JH">#REF!</definedName>
    <definedName name="CRAS" localSheetId="3">#REF!</definedName>
    <definedName name="CRAS" localSheetId="2">#REF!</definedName>
    <definedName name="CRAS" localSheetId="6">#REF!</definedName>
    <definedName name="CRAS" localSheetId="7">#REF!</definedName>
    <definedName name="CRAS">#REF!</definedName>
    <definedName name="_xlnm.Criteria" hidden="1">{#N/A,#N/A,FALSE,"GRAFICO";#N/A,#N/A,FALSE,"CAJA (2)";#N/A,#N/A,FALSE,"TERCEROS-PROMEDIO";#N/A,#N/A,FALSE,"CAJA";#N/A,#N/A,FALSE,"INGRESOS1995-2003";#N/A,#N/A,FALSE,"GASTOS1995-2003"}</definedName>
    <definedName name="Criterios_IM">#REF!</definedName>
    <definedName name="crt" localSheetId="5">{#N/A,#N/A,FALSE,"GRAFICO";#N/A,#N/A,FALSE,"CAJA (2)";#N/A,#N/A,FALSE,"TERCEROS-PROMEDIO";#N/A,#N/A,FALSE,"CAJA";#N/A,#N/A,FALSE,"INGRESOS1995-2003";#N/A,#N/A,FALSE,"GASTOS1995-2003"}</definedName>
    <definedName name="crt" localSheetId="3">{#N/A,#N/A,FALSE,"GRAFICO";#N/A,#N/A,FALSE,"CAJA (2)";#N/A,#N/A,FALSE,"TERCEROS-PROMEDIO";#N/A,#N/A,FALSE,"CAJA";#N/A,#N/A,FALSE,"INGRESOS1995-2003";#N/A,#N/A,FALSE,"GASTOS1995-2003"}</definedName>
    <definedName name="crt" localSheetId="2">{#N/A,#N/A,FALSE,"GRAFICO";#N/A,#N/A,FALSE,"CAJA (2)";#N/A,#N/A,FALSE,"TERCEROS-PROMEDIO";#N/A,#N/A,FALSE,"CAJA";#N/A,#N/A,FALSE,"INGRESOS1995-2003";#N/A,#N/A,FALSE,"GASTOS1995-2003"}</definedName>
    <definedName name="crt" localSheetId="6">{#N/A,#N/A,FALSE,"GRAFICO";#N/A,#N/A,FALSE,"CAJA (2)";#N/A,#N/A,FALSE,"TERCEROS-PROMEDIO";#N/A,#N/A,FALSE,"CAJA";#N/A,#N/A,FALSE,"INGRESOS1995-2003";#N/A,#N/A,FALSE,"GASTOS1995-2003"}</definedName>
    <definedName name="crt" localSheetId="7">{#N/A,#N/A,FALSE,"GRAFICO";#N/A,#N/A,FALSE,"CAJA (2)";#N/A,#N/A,FALSE,"TERCEROS-PROMEDIO";#N/A,#N/A,FALSE,"CAJA";#N/A,#N/A,FALSE,"INGRESOS1995-2003";#N/A,#N/A,FALSE,"GASTOS1995-2003"}</definedName>
    <definedName name="crt">{#N/A,#N/A,FALSE,"GRAFICO";#N/A,#N/A,FALSE,"CAJA (2)";#N/A,#N/A,FALSE,"TERCEROS-PROMEDIO";#N/A,#N/A,FALSE,"CAJA";#N/A,#N/A,FALSE,"INGRESOS1995-2003";#N/A,#N/A,FALSE,"GASTOS1995-2003"}</definedName>
    <definedName name="CSIKA" localSheetId="3">[19]BASE!#REF!</definedName>
    <definedName name="CSIKA">[18]BASE!$D$382</definedName>
    <definedName name="CT070KG" localSheetId="3">[19]BASE!#REF!</definedName>
    <definedName name="CT070KG" localSheetId="2">#REF!</definedName>
    <definedName name="CT070KG" localSheetId="6">#REF!</definedName>
    <definedName name="CT070KG" localSheetId="7">#REF!</definedName>
    <definedName name="CT070KG">#REF!</definedName>
    <definedName name="CT080KG" localSheetId="3">[19]BASE!#REF!</definedName>
    <definedName name="CT080KG" localSheetId="2">#REF!</definedName>
    <definedName name="CT080KG" localSheetId="6">#REF!</definedName>
    <definedName name="CT080KG" localSheetId="7">#REF!</definedName>
    <definedName name="CT080KG">#REF!</definedName>
    <definedName name="CT110K" localSheetId="3">'[18]BASE CTOS'!#REF!</definedName>
    <definedName name="CT110K" localSheetId="2">'[18]BASE CTOS'!#REF!</definedName>
    <definedName name="CT110K" localSheetId="6">'[18]BASE CTOS'!#REF!</definedName>
    <definedName name="CT110K" localSheetId="7">'[18]BASE CTOS'!#REF!</definedName>
    <definedName name="CT110K">'[18]BASE CTOS'!#REF!</definedName>
    <definedName name="CT110KG" localSheetId="3">[19]BASE!#REF!</definedName>
    <definedName name="CT110KG" localSheetId="2">#REF!</definedName>
    <definedName name="CT110KG" localSheetId="6">#REF!</definedName>
    <definedName name="CT110KG" localSheetId="7">#REF!</definedName>
    <definedName name="CT110KG">#REF!</definedName>
    <definedName name="CT140K" localSheetId="3">'[18]BASE CTOS'!#REF!</definedName>
    <definedName name="CT140K" localSheetId="2">'[18]BASE CTOS'!#REF!</definedName>
    <definedName name="CT140K" localSheetId="6">'[18]BASE CTOS'!#REF!</definedName>
    <definedName name="CT140K" localSheetId="7">'[18]BASE CTOS'!#REF!</definedName>
    <definedName name="CT140K">'[18]BASE CTOS'!#REF!</definedName>
    <definedName name="CT140KG" localSheetId="3">[19]BASE!#REF!</definedName>
    <definedName name="CT140KG">[18]BASE!$D$39</definedName>
    <definedName name="CT170KG" localSheetId="3">[19]BASE!#REF!</definedName>
    <definedName name="CT170KG">[18]BASE!$D$38</definedName>
    <definedName name="CT180K" localSheetId="5">'[18]BASE CTOS'!#REF!</definedName>
    <definedName name="CT180K">'[18]BASE CTOS'!#REF!</definedName>
    <definedName name="CT180KG" localSheetId="3">#REF!</definedName>
    <definedName name="CT180KG" localSheetId="2">#REF!</definedName>
    <definedName name="CT180KG" localSheetId="6">#REF!</definedName>
    <definedName name="CT180KG" localSheetId="7">#REF!</definedName>
    <definedName name="CT180KG">#REF!</definedName>
    <definedName name="CT210K" localSheetId="3">'[18]BASE CTOS'!#REF!</definedName>
    <definedName name="CT210K" localSheetId="2">'[18]BASE CTOS'!#REF!</definedName>
    <definedName name="CT210K" localSheetId="6">'[18]BASE CTOS'!#REF!</definedName>
    <definedName name="CT210K" localSheetId="7">'[18]BASE CTOS'!#REF!</definedName>
    <definedName name="CT210K">'[18]BASE CTOS'!#REF!</definedName>
    <definedName name="CT210KG" localSheetId="3">[19]BASE!#REF!</definedName>
    <definedName name="CT210KG">[18]BASE!$D$36</definedName>
    <definedName name="CT245K" localSheetId="3">[61]BASE_Concretos!$B$139</definedName>
    <definedName name="CT245K" localSheetId="2">'[18]BASE CTOS'!#REF!</definedName>
    <definedName name="CT245K" localSheetId="6">'[18]BASE CTOS'!#REF!</definedName>
    <definedName name="CT245K" localSheetId="7">'[18]BASE CTOS'!#REF!</definedName>
    <definedName name="CT245K">'[18]BASE CTOS'!#REF!</definedName>
    <definedName name="CT245KG" localSheetId="3">[19]BASE!#REF!</definedName>
    <definedName name="CT245KG">[18]BASE!$D$35</definedName>
    <definedName name="CT280KG" localSheetId="3">[19]BASE!#REF!</definedName>
    <definedName name="CT280KG">[42]BASE!$D$44</definedName>
    <definedName name="cuad">[26]PrecRec!$D$24</definedName>
    <definedName name="cuadpav">[26]PrecRec!$D$26</definedName>
    <definedName name="Cuadro" localSheetId="3">#REF!</definedName>
    <definedName name="Cuadro" localSheetId="2">#REF!</definedName>
    <definedName name="Cuadro" localSheetId="6">#REF!</definedName>
    <definedName name="Cuadro" localSheetId="7">#REF!</definedName>
    <definedName name="Cuadro">#REF!</definedName>
    <definedName name="cUCA" localSheetId="3">#REF!</definedName>
    <definedName name="cUCA" localSheetId="2">#REF!</definedName>
    <definedName name="cUCA" localSheetId="6">#REF!</definedName>
    <definedName name="cUCA" localSheetId="7">#REF!</definedName>
    <definedName name="cUCA">#REF!</definedName>
    <definedName name="CUNET" localSheetId="5">{"via1",#N/A,TRUE,"general";"via2",#N/A,TRUE,"general";"via3",#N/A,TRUE,"general"}</definedName>
    <definedName name="CUNET" localSheetId="3">{"via1",#N/A,TRUE,"general";"via2",#N/A,TRUE,"general";"via3",#N/A,TRUE,"general"}</definedName>
    <definedName name="CUNET" localSheetId="2">{"via1",#N/A,TRUE,"general";"via2",#N/A,TRUE,"general";"via3",#N/A,TRUE,"general"}</definedName>
    <definedName name="CUNET" localSheetId="6">{"via1",#N/A,TRUE,"general";"via2",#N/A,TRUE,"general";"via3",#N/A,TRUE,"general"}</definedName>
    <definedName name="CUNET" localSheetId="7">{"via1",#N/A,TRUE,"general";"via2",#N/A,TRUE,"general";"via3",#N/A,TRUE,"general"}</definedName>
    <definedName name="CUNET">{"via1",#N/A,TRUE,"general";"via2",#N/A,TRUE,"general";"via3",#N/A,TRUE,"general"}</definedName>
    <definedName name="Cunetavia">#REF!</definedName>
    <definedName name="cv" localSheetId="5">{"TAB1",#N/A,TRUE,"GENERAL";"TAB2",#N/A,TRUE,"GENERAL";"TAB3",#N/A,TRUE,"GENERAL";"TAB4",#N/A,TRUE,"GENERAL";"TAB5",#N/A,TRUE,"GENERAL"}</definedName>
    <definedName name="cv" localSheetId="3">{"TAB1",#N/A,TRUE,"GENERAL";"TAB2",#N/A,TRUE,"GENERAL";"TAB3",#N/A,TRUE,"GENERAL";"TAB4",#N/A,TRUE,"GENERAL";"TAB5",#N/A,TRUE,"GENERAL"}</definedName>
    <definedName name="cv" localSheetId="2">{"TAB1",#N/A,TRUE,"GENERAL";"TAB2",#N/A,TRUE,"GENERAL";"TAB3",#N/A,TRUE,"GENERAL";"TAB4",#N/A,TRUE,"GENERAL";"TAB5",#N/A,TRUE,"GENERAL"}</definedName>
    <definedName name="cv" localSheetId="6">{"TAB1",#N/A,TRUE,"GENERAL";"TAB2",#N/A,TRUE,"GENERAL";"TAB3",#N/A,TRUE,"GENERAL";"TAB4",#N/A,TRUE,"GENERAL";"TAB5",#N/A,TRUE,"GENERAL"}</definedName>
    <definedName name="cv" localSheetId="7">{"TAB1",#N/A,TRUE,"GENERAL";"TAB2",#N/A,TRUE,"GENERAL";"TAB3",#N/A,TRUE,"GENERAL";"TAB4",#N/A,TRUE,"GENERAL";"TAB5",#N/A,TRUE,"GENERAL"}</definedName>
    <definedName name="cv">{"TAB1",#N/A,TRUE,"GENERAL";"TAB2",#N/A,TRUE,"GENERAL";"TAB3",#N/A,TRUE,"GENERAL";"TAB4",#N/A,TRUE,"GENERAL";"TAB5",#N/A,TRUE,"GENERAL"}</definedName>
    <definedName name="CVa">'[28]Cambio de Valv.'!$E$1:$E$65536</definedName>
    <definedName name="cvbcvbf" localSheetId="5">{#N/A,#N/A,TRUE,"INGENIERIA";#N/A,#N/A,TRUE,"COMPRAS";#N/A,#N/A,TRUE,"DIRECCION";#N/A,#N/A,TRUE,"RESUMEN"}</definedName>
    <definedName name="cvbcvbf" localSheetId="3">{#N/A,#N/A,TRUE,"INGENIERIA";#N/A,#N/A,TRUE,"COMPRAS";#N/A,#N/A,TRUE,"DIRECCION";#N/A,#N/A,TRUE,"RESUMEN"}</definedName>
    <definedName name="cvbcvbf" localSheetId="2">{#N/A,#N/A,TRUE,"INGENIERIA";#N/A,#N/A,TRUE,"COMPRAS";#N/A,#N/A,TRUE,"DIRECCION";#N/A,#N/A,TRUE,"RESUMEN"}</definedName>
    <definedName name="cvbcvbf" localSheetId="6">{#N/A,#N/A,TRUE,"INGENIERIA";#N/A,#N/A,TRUE,"COMPRAS";#N/A,#N/A,TRUE,"DIRECCION";#N/A,#N/A,TRUE,"RESUMEN"}</definedName>
    <definedName name="cvbcvbf" localSheetId="7">{#N/A,#N/A,TRUE,"INGENIERIA";#N/A,#N/A,TRUE,"COMPRAS";#N/A,#N/A,TRUE,"DIRECCION";#N/A,#N/A,TRUE,"RESUMEN"}</definedName>
    <definedName name="cvbcvbf">{#N/A,#N/A,TRUE,"INGENIERIA";#N/A,#N/A,TRUE,"COMPRAS";#N/A,#N/A,TRUE,"DIRECCION";#N/A,#N/A,TRUE,"RESUMEN"}</definedName>
    <definedName name="cvfvd" localSheetId="5">{"via1",#N/A,TRUE,"general";"via2",#N/A,TRUE,"general";"via3",#N/A,TRUE,"general"}</definedName>
    <definedName name="cvfvd" localSheetId="3">{"via1",#N/A,TRUE,"general";"via2",#N/A,TRUE,"general";"via3",#N/A,TRUE,"general"}</definedName>
    <definedName name="cvfvd" localSheetId="2">{"via1",#N/A,TRUE,"general";"via2",#N/A,TRUE,"general";"via3",#N/A,TRUE,"general"}</definedName>
    <definedName name="cvfvd" localSheetId="6">{"via1",#N/A,TRUE,"general";"via2",#N/A,TRUE,"general";"via3",#N/A,TRUE,"general"}</definedName>
    <definedName name="cvfvd" localSheetId="7">{"via1",#N/A,TRUE,"general";"via2",#N/A,TRUE,"general";"via3",#N/A,TRUE,"general"}</definedName>
    <definedName name="cvfvd">{"via1",#N/A,TRUE,"general";"via2",#N/A,TRUE,"general";"via3",#N/A,TRUE,"general"}</definedName>
    <definedName name="cvn" localSheetId="5">{"TAB1",#N/A,TRUE,"GENERAL";"TAB2",#N/A,TRUE,"GENERAL";"TAB3",#N/A,TRUE,"GENERAL";"TAB4",#N/A,TRUE,"GENERAL";"TAB5",#N/A,TRUE,"GENERAL"}</definedName>
    <definedName name="cvn" localSheetId="3">{"TAB1",#N/A,TRUE,"GENERAL";"TAB2",#N/A,TRUE,"GENERAL";"TAB3",#N/A,TRUE,"GENERAL";"TAB4",#N/A,TRUE,"GENERAL";"TAB5",#N/A,TRUE,"GENERAL"}</definedName>
    <definedName name="cvn" localSheetId="2">{"TAB1",#N/A,TRUE,"GENERAL";"TAB2",#N/A,TRUE,"GENERAL";"TAB3",#N/A,TRUE,"GENERAL";"TAB4",#N/A,TRUE,"GENERAL";"TAB5",#N/A,TRUE,"GENERAL"}</definedName>
    <definedName name="cvn" localSheetId="6">{"TAB1",#N/A,TRUE,"GENERAL";"TAB2",#N/A,TRUE,"GENERAL";"TAB3",#N/A,TRUE,"GENERAL";"TAB4",#N/A,TRUE,"GENERAL";"TAB5",#N/A,TRUE,"GENERAL"}</definedName>
    <definedName name="cvn" localSheetId="7">{"TAB1",#N/A,TRUE,"GENERAL";"TAB2",#N/A,TRUE,"GENERAL";"TAB3",#N/A,TRUE,"GENERAL";"TAB4",#N/A,TRUE,"GENERAL";"TAB5",#N/A,TRUE,"GENERAL"}</definedName>
    <definedName name="cvn">{"TAB1",#N/A,TRUE,"GENERAL";"TAB2",#N/A,TRUE,"GENERAL";"TAB3",#N/A,TRUE,"GENERAL";"TAB4",#N/A,TRUE,"GENERAL";"TAB5",#N/A,TRUE,"GENERAL"}</definedName>
    <definedName name="CVXC" localSheetId="5">{"via1",#N/A,TRUE,"general";"via2",#N/A,TRUE,"general";"via3",#N/A,TRUE,"general"}</definedName>
    <definedName name="CVXC" localSheetId="3">{"via1",#N/A,TRUE,"general";"via2",#N/A,TRUE,"general";"via3",#N/A,TRUE,"general"}</definedName>
    <definedName name="CVXC" localSheetId="2">{"via1",#N/A,TRUE,"general";"via2",#N/A,TRUE,"general";"via3",#N/A,TRUE,"general"}</definedName>
    <definedName name="CVXC" localSheetId="6">{"via1",#N/A,TRUE,"general";"via2",#N/A,TRUE,"general";"via3",#N/A,TRUE,"general"}</definedName>
    <definedName name="CVXC" localSheetId="7">{"via1",#N/A,TRUE,"general";"via2",#N/A,TRUE,"general";"via3",#N/A,TRUE,"general"}</definedName>
    <definedName name="CVXC">{"via1",#N/A,TRUE,"general";"via2",#N/A,TRUE,"general";"via3",#N/A,TRUE,"general"}</definedName>
    <definedName name="cy">[36]BASE!$D$348</definedName>
    <definedName name="CYLL2" localSheetId="3">[19]BASE!#REF!</definedName>
    <definedName name="CYLL2" localSheetId="2">#REF!</definedName>
    <definedName name="CYLL2" localSheetId="6">#REF!</definedName>
    <definedName name="CYLL2" localSheetId="7">#REF!</definedName>
    <definedName name="CYLL2">#REF!</definedName>
    <definedName name="CYLL3">[18]BASE!$D$372</definedName>
    <definedName name="CYLL4">#REF!</definedName>
    <definedName name="CYLL6" localSheetId="3">[19]BASE!#REF!</definedName>
    <definedName name="CYLL6" localSheetId="2">#REF!</definedName>
    <definedName name="CYLL6" localSheetId="6">#REF!</definedName>
    <definedName name="CYLL6" localSheetId="7">#REF!</definedName>
    <definedName name="CYLL6">#REF!</definedName>
    <definedName name="D" localSheetId="5">{"PYGT",#N/A,FALSE,"PYG";"ACTIT",#N/A,FALSE,"BCE_GRAL-ACTIVO";"PASIT",#N/A,FALSE,"BCE_GRAL-PASIVO-PATRIM";"CAJAT",#N/A,FALSE,"CAJA"}</definedName>
    <definedName name="D" localSheetId="3">#REF!</definedName>
    <definedName name="D" localSheetId="2">{"PYGT",#N/A,FALSE,"PYG";"ACTIT",#N/A,FALSE,"BCE_GRAL-ACTIVO";"PASIT",#N/A,FALSE,"BCE_GRAL-PASIVO-PATRIM";"CAJAT",#N/A,FALSE,"CAJA"}</definedName>
    <definedName name="D" localSheetId="6">{"PYGT",#N/A,FALSE,"PYG";"ACTIT",#N/A,FALSE,"BCE_GRAL-ACTIVO";"PASIT",#N/A,FALSE,"BCE_GRAL-PASIVO-PATRIM";"CAJAT",#N/A,FALSE,"CAJA"}</definedName>
    <definedName name="D" localSheetId="7">#REF!</definedName>
    <definedName name="D">{"PYGT",#N/A,FALSE,"PYG";"ACTIT",#N/A,FALSE,"BCE_GRAL-ACTIVO";"PASIT",#N/A,FALSE,"BCE_GRAL-PASIVO-PATRIM";"CAJAT",#N/A,FALSE,"CAJA"}</definedName>
    <definedName name="DASD" localSheetId="5">{"TAB1",#N/A,TRUE,"GENERAL";"TAB2",#N/A,TRUE,"GENERAL";"TAB3",#N/A,TRUE,"GENERAL";"TAB4",#N/A,TRUE,"GENERAL";"TAB5",#N/A,TRUE,"GENERAL"}</definedName>
    <definedName name="DASD" localSheetId="3">{"TAB1",#N/A,TRUE,"GENERAL";"TAB2",#N/A,TRUE,"GENERAL";"TAB3",#N/A,TRUE,"GENERAL";"TAB4",#N/A,TRUE,"GENERAL";"TAB5",#N/A,TRUE,"GENERAL"}</definedName>
    <definedName name="DASD" localSheetId="2">{"TAB1",#N/A,TRUE,"GENERAL";"TAB2",#N/A,TRUE,"GENERAL";"TAB3",#N/A,TRUE,"GENERAL";"TAB4",#N/A,TRUE,"GENERAL";"TAB5",#N/A,TRUE,"GENERAL"}</definedName>
    <definedName name="DASD" localSheetId="6">{"TAB1",#N/A,TRUE,"GENERAL";"TAB2",#N/A,TRUE,"GENERAL";"TAB3",#N/A,TRUE,"GENERAL";"TAB4",#N/A,TRUE,"GENERAL";"TAB5",#N/A,TRUE,"GENERAL"}</definedName>
    <definedName name="DASD" localSheetId="7">{"TAB1",#N/A,TRUE,"GENERAL";"TAB2",#N/A,TRUE,"GENERAL";"TAB3",#N/A,TRUE,"GENERAL";"TAB4",#N/A,TRUE,"GENERAL";"TAB5",#N/A,TRUE,"GENERAL"}</definedName>
    <definedName name="DASD">{"TAB1",#N/A,TRUE,"GENERAL";"TAB2",#N/A,TRUE,"GENERAL";"TAB3",#N/A,TRUE,"GENERAL";"TAB4",#N/A,TRUE,"GENERAL";"TAB5",#N/A,TRUE,"GENERAL"}</definedName>
    <definedName name="datos">#REF!</definedName>
    <definedName name="Datos_G1">#REF!</definedName>
    <definedName name="Datos_G2">#REF!</definedName>
    <definedName name="Datos_SW_G1">#REF!</definedName>
    <definedName name="Datos_SW_G2">#REF!</definedName>
    <definedName name="datos1" localSheetId="5">'[62]Base de Diseño'!$A$1:$D$204</definedName>
    <definedName name="datos1">'[63]Base de Diseño'!$A$1:$D$204</definedName>
    <definedName name="dbfdfbi" localSheetId="5">{"TAB1",#N/A,TRUE,"GENERAL";"TAB2",#N/A,TRUE,"GENERAL";"TAB3",#N/A,TRUE,"GENERAL";"TAB4",#N/A,TRUE,"GENERAL";"TAB5",#N/A,TRUE,"GENERAL"}</definedName>
    <definedName name="dbfdfbi" localSheetId="3">{"TAB1",#N/A,TRUE,"GENERAL";"TAB2",#N/A,TRUE,"GENERAL";"TAB3",#N/A,TRUE,"GENERAL";"TAB4",#N/A,TRUE,"GENERAL";"TAB5",#N/A,TRUE,"GENERAL"}</definedName>
    <definedName name="dbfdfbi" localSheetId="2">{"TAB1",#N/A,TRUE,"GENERAL";"TAB2",#N/A,TRUE,"GENERAL";"TAB3",#N/A,TRUE,"GENERAL";"TAB4",#N/A,TRUE,"GENERAL";"TAB5",#N/A,TRUE,"GENERAL"}</definedName>
    <definedName name="dbfdfbi" localSheetId="6">{"TAB1",#N/A,TRUE,"GENERAL";"TAB2",#N/A,TRUE,"GENERAL";"TAB3",#N/A,TRUE,"GENERAL";"TAB4",#N/A,TRUE,"GENERAL";"TAB5",#N/A,TRUE,"GENERAL"}</definedName>
    <definedName name="dbfdfbi" localSheetId="7">{"TAB1",#N/A,TRUE,"GENERAL";"TAB2",#N/A,TRUE,"GENERAL";"TAB3",#N/A,TRUE,"GENERAL";"TAB4",#N/A,TRUE,"GENERAL";"TAB5",#N/A,TRUE,"GENERAL"}</definedName>
    <definedName name="dbfdfbi">{"TAB1",#N/A,TRUE,"GENERAL";"TAB2",#N/A,TRUE,"GENERAL";"TAB3",#N/A,TRUE,"GENERAL";"TAB4",#N/A,TRUE,"GENERAL";"TAB5",#N/A,TRUE,"GENERAL"}</definedName>
    <definedName name="DCSDCTV" localSheetId="5">{"via1",#N/A,TRUE,"general";"via2",#N/A,TRUE,"general";"via3",#N/A,TRUE,"general"}</definedName>
    <definedName name="DCSDCTV" localSheetId="3">{"via1",#N/A,TRUE,"general";"via2",#N/A,TRUE,"general";"via3",#N/A,TRUE,"general"}</definedName>
    <definedName name="DCSDCTV" localSheetId="2">{"via1",#N/A,TRUE,"general";"via2",#N/A,TRUE,"general";"via3",#N/A,TRUE,"general"}</definedName>
    <definedName name="DCSDCTV" localSheetId="6">{"via1",#N/A,TRUE,"general";"via2",#N/A,TRUE,"general";"via3",#N/A,TRUE,"general"}</definedName>
    <definedName name="DCSDCTV" localSheetId="7">{"via1",#N/A,TRUE,"general";"via2",#N/A,TRUE,"general";"via3",#N/A,TRUE,"general"}</definedName>
    <definedName name="DCSDCTV">{"via1",#N/A,TRUE,"general";"via2",#N/A,TRUE,"general";"via3",#N/A,TRUE,"general"}</definedName>
    <definedName name="ddd" localSheetId="5">{"via1",#N/A,TRUE,"general";"via2",#N/A,TRUE,"general";"via3",#N/A,TRUE,"general"}</definedName>
    <definedName name="ddd" localSheetId="3">{"via1",#N/A,TRUE,"general";"via2",#N/A,TRUE,"general";"via3",#N/A,TRUE,"general"}</definedName>
    <definedName name="ddd" localSheetId="2">{"via1",#N/A,TRUE,"general";"via2",#N/A,TRUE,"general";"via3",#N/A,TRUE,"general"}</definedName>
    <definedName name="ddd" localSheetId="6">{"via1",#N/A,TRUE,"general";"via2",#N/A,TRUE,"general";"via3",#N/A,TRUE,"general"}</definedName>
    <definedName name="ddd" localSheetId="7">{"via1",#N/A,TRUE,"general";"via2",#N/A,TRUE,"general";"via3",#N/A,TRUE,"general"}</definedName>
    <definedName name="ddd">{"via1",#N/A,TRUE,"general";"via2",#N/A,TRUE,"general";"via3",#N/A,TRUE,"general"}</definedName>
    <definedName name="DDDDDDD" localSheetId="5">{#N/A,#N/A,FALSE,"orthoflow";#N/A,#N/A,FALSE,"Miscelaneos";#N/A,#N/A,FALSE,"Instrumentacio";#N/A,#N/A,FALSE,"Electrico";#N/A,#N/A,FALSE,"Valv. Seguridad"}</definedName>
    <definedName name="DDDDDDD" localSheetId="3">{#N/A,#N/A,FALSE,"orthoflow";#N/A,#N/A,FALSE,"Miscelaneos";#N/A,#N/A,FALSE,"Instrumentacio";#N/A,#N/A,FALSE,"Electrico";#N/A,#N/A,FALSE,"Valv. Seguridad"}</definedName>
    <definedName name="DDDDDDD" localSheetId="2">{#N/A,#N/A,FALSE,"orthoflow";#N/A,#N/A,FALSE,"Miscelaneos";#N/A,#N/A,FALSE,"Instrumentacio";#N/A,#N/A,FALSE,"Electrico";#N/A,#N/A,FALSE,"Valv. Seguridad"}</definedName>
    <definedName name="DDDDDDD" localSheetId="6">{#N/A,#N/A,FALSE,"orthoflow";#N/A,#N/A,FALSE,"Miscelaneos";#N/A,#N/A,FALSE,"Instrumentacio";#N/A,#N/A,FALSE,"Electrico";#N/A,#N/A,FALSE,"Valv. Seguridad"}</definedName>
    <definedName name="DDDDDDD" localSheetId="7">{#N/A,#N/A,FALSE,"orthoflow";#N/A,#N/A,FALSE,"Miscelaneos";#N/A,#N/A,FALSE,"Instrumentacio";#N/A,#N/A,FALSE,"Electrico";#N/A,#N/A,FALSE,"Valv. Seguridad"}</definedName>
    <definedName name="DDDDDDD">{#N/A,#N/A,FALSE,"orthoflow";#N/A,#N/A,FALSE,"Miscelaneos";#N/A,#N/A,FALSE,"Instrumentacio";#N/A,#N/A,FALSE,"Electrico";#N/A,#N/A,FALSE,"Valv. Seguridad"}</definedName>
    <definedName name="ddddt" localSheetId="5">{"via1",#N/A,TRUE,"general";"via2",#N/A,TRUE,"general";"via3",#N/A,TRUE,"general"}</definedName>
    <definedName name="ddddt" localSheetId="3">{"via1",#N/A,TRUE,"general";"via2",#N/A,TRUE,"general";"via3",#N/A,TRUE,"general"}</definedName>
    <definedName name="ddddt" localSheetId="2">{"via1",#N/A,TRUE,"general";"via2",#N/A,TRUE,"general";"via3",#N/A,TRUE,"general"}</definedName>
    <definedName name="ddddt" localSheetId="6">{"via1",#N/A,TRUE,"general";"via2",#N/A,TRUE,"general";"via3",#N/A,TRUE,"general"}</definedName>
    <definedName name="ddddt" localSheetId="7">{"via1",#N/A,TRUE,"general";"via2",#N/A,TRUE,"general";"via3",#N/A,TRUE,"general"}</definedName>
    <definedName name="ddddt">{"via1",#N/A,TRUE,"general";"via2",#N/A,TRUE,"general";"via3",#N/A,TRUE,"general"}</definedName>
    <definedName name="ddewdw" localSheetId="5">{"TAB1",#N/A,TRUE,"GENERAL";"TAB2",#N/A,TRUE,"GENERAL";"TAB3",#N/A,TRUE,"GENERAL";"TAB4",#N/A,TRUE,"GENERAL";"TAB5",#N/A,TRUE,"GENERAL"}</definedName>
    <definedName name="ddewdw" localSheetId="3">{"TAB1",#N/A,TRUE,"GENERAL";"TAB2",#N/A,TRUE,"GENERAL";"TAB3",#N/A,TRUE,"GENERAL";"TAB4",#N/A,TRUE,"GENERAL";"TAB5",#N/A,TRUE,"GENERAL"}</definedName>
    <definedName name="ddewdw" localSheetId="2">{"TAB1",#N/A,TRUE,"GENERAL";"TAB2",#N/A,TRUE,"GENERAL";"TAB3",#N/A,TRUE,"GENERAL";"TAB4",#N/A,TRUE,"GENERAL";"TAB5",#N/A,TRUE,"GENERAL"}</definedName>
    <definedName name="ddewdw" localSheetId="6">{"TAB1",#N/A,TRUE,"GENERAL";"TAB2",#N/A,TRUE,"GENERAL";"TAB3",#N/A,TRUE,"GENERAL";"TAB4",#N/A,TRUE,"GENERAL";"TAB5",#N/A,TRUE,"GENERAL"}</definedName>
    <definedName name="ddewdw" localSheetId="7">{"TAB1",#N/A,TRUE,"GENERAL";"TAB2",#N/A,TRUE,"GENERAL";"TAB3",#N/A,TRUE,"GENERAL";"TAB4",#N/A,TRUE,"GENERAL";"TAB5",#N/A,TRUE,"GENERAL"}</definedName>
    <definedName name="ddewdw">{"TAB1",#N/A,TRUE,"GENERAL";"TAB2",#N/A,TRUE,"GENERAL";"TAB3",#N/A,TRUE,"GENERAL";"TAB4",#N/A,TRUE,"GENERAL";"TAB5",#N/A,TRUE,"GENERAL"}</definedName>
    <definedName name="ddfdh" localSheetId="5">{"TAB1",#N/A,TRUE,"GENERAL";"TAB2",#N/A,TRUE,"GENERAL";"TAB3",#N/A,TRUE,"GENERAL";"TAB4",#N/A,TRUE,"GENERAL";"TAB5",#N/A,TRUE,"GENERAL"}</definedName>
    <definedName name="ddfdh" localSheetId="3">{"TAB1",#N/A,TRUE,"GENERAL";"TAB2",#N/A,TRUE,"GENERAL";"TAB3",#N/A,TRUE,"GENERAL";"TAB4",#N/A,TRUE,"GENERAL";"TAB5",#N/A,TRUE,"GENERAL"}</definedName>
    <definedName name="ddfdh" localSheetId="2">{"TAB1",#N/A,TRUE,"GENERAL";"TAB2",#N/A,TRUE,"GENERAL";"TAB3",#N/A,TRUE,"GENERAL";"TAB4",#N/A,TRUE,"GENERAL";"TAB5",#N/A,TRUE,"GENERAL"}</definedName>
    <definedName name="ddfdh" localSheetId="6">{"TAB1",#N/A,TRUE,"GENERAL";"TAB2",#N/A,TRUE,"GENERAL";"TAB3",#N/A,TRUE,"GENERAL";"TAB4",#N/A,TRUE,"GENERAL";"TAB5",#N/A,TRUE,"GENERAL"}</definedName>
    <definedName name="ddfdh" localSheetId="7">{"TAB1",#N/A,TRUE,"GENERAL";"TAB2",#N/A,TRUE,"GENERAL";"TAB3",#N/A,TRUE,"GENERAL";"TAB4",#N/A,TRUE,"GENERAL";"TAB5",#N/A,TRUE,"GENERAL"}</definedName>
    <definedName name="ddfdh">{"TAB1",#N/A,TRUE,"GENERAL";"TAB2",#N/A,TRUE,"GENERAL";"TAB3",#N/A,TRUE,"GENERAL";"TAB4",#N/A,TRUE,"GENERAL";"TAB5",#N/A,TRUE,"GENERAL"}</definedName>
    <definedName name="DDGSDP" localSheetId="5">{"TAB1",#N/A,TRUE,"GENERAL";"TAB2",#N/A,TRUE,"GENERAL";"TAB3",#N/A,TRUE,"GENERAL";"TAB4",#N/A,TRUE,"GENERAL";"TAB5",#N/A,TRUE,"GENERAL"}</definedName>
    <definedName name="DDGSDP" localSheetId="3">{"TAB1",#N/A,TRUE,"GENERAL";"TAB2",#N/A,TRUE,"GENERAL";"TAB3",#N/A,TRUE,"GENERAL";"TAB4",#N/A,TRUE,"GENERAL";"TAB5",#N/A,TRUE,"GENERAL"}</definedName>
    <definedName name="DDGSDP" localSheetId="2">{"TAB1",#N/A,TRUE,"GENERAL";"TAB2",#N/A,TRUE,"GENERAL";"TAB3",#N/A,TRUE,"GENERAL";"TAB4",#N/A,TRUE,"GENERAL";"TAB5",#N/A,TRUE,"GENERAL"}</definedName>
    <definedName name="DDGSDP" localSheetId="6">{"TAB1",#N/A,TRUE,"GENERAL";"TAB2",#N/A,TRUE,"GENERAL";"TAB3",#N/A,TRUE,"GENERAL";"TAB4",#N/A,TRUE,"GENERAL";"TAB5",#N/A,TRUE,"GENERAL"}</definedName>
    <definedName name="DDGSDP" localSheetId="7">{"TAB1",#N/A,TRUE,"GENERAL";"TAB2",#N/A,TRUE,"GENERAL";"TAB3",#N/A,TRUE,"GENERAL";"TAB4",#N/A,TRUE,"GENERAL";"TAB5",#N/A,TRUE,"GENERAL"}</definedName>
    <definedName name="DDGSDP">{"TAB1",#N/A,TRUE,"GENERAL";"TAB2",#N/A,TRUE,"GENERAL";"TAB3",#N/A,TRUE,"GENERAL";"TAB4",#N/A,TRUE,"GENERAL";"TAB5",#N/A,TRUE,"GENERAL"}</definedName>
    <definedName name="deded" localSheetId="5">{"TAB1",#N/A,TRUE,"GENERAL";"TAB2",#N/A,TRUE,"GENERAL";"TAB3",#N/A,TRUE,"GENERAL";"TAB4",#N/A,TRUE,"GENERAL";"TAB5",#N/A,TRUE,"GENERAL"}</definedName>
    <definedName name="deded" localSheetId="3">{"TAB1",#N/A,TRUE,"GENERAL";"TAB2",#N/A,TRUE,"GENERAL";"TAB3",#N/A,TRUE,"GENERAL";"TAB4",#N/A,TRUE,"GENERAL";"TAB5",#N/A,TRUE,"GENERAL"}</definedName>
    <definedName name="deded" localSheetId="2">{"TAB1",#N/A,TRUE,"GENERAL";"TAB2",#N/A,TRUE,"GENERAL";"TAB3",#N/A,TRUE,"GENERAL";"TAB4",#N/A,TRUE,"GENERAL";"TAB5",#N/A,TRUE,"GENERAL"}</definedName>
    <definedName name="deded" localSheetId="6">{"TAB1",#N/A,TRUE,"GENERAL";"TAB2",#N/A,TRUE,"GENERAL";"TAB3",#N/A,TRUE,"GENERAL";"TAB4",#N/A,TRUE,"GENERAL";"TAB5",#N/A,TRUE,"GENERAL"}</definedName>
    <definedName name="deded" localSheetId="7">{"TAB1",#N/A,TRUE,"GENERAL";"TAB2",#N/A,TRUE,"GENERAL";"TAB3",#N/A,TRUE,"GENERAL";"TAB4",#N/A,TRUE,"GENERAL";"TAB5",#N/A,TRUE,"GENERAL"}</definedName>
    <definedName name="deded">{"TAB1",#N/A,TRUE,"GENERAL";"TAB2",#N/A,TRUE,"GENERAL";"TAB3",#N/A,TRUE,"GENERAL";"TAB4",#N/A,TRUE,"GENERAL";"TAB5",#N/A,TRUE,"GENERAL"}</definedName>
    <definedName name="def">[26]PrecRec!$D$50</definedName>
    <definedName name="defd" localSheetId="5">{"via1",#N/A,TRUE,"general";"via2",#N/A,TRUE,"general";"via3",#N/A,TRUE,"general"}</definedName>
    <definedName name="defd" localSheetId="3">{"via1",#N/A,TRUE,"general";"via2",#N/A,TRUE,"general";"via3",#N/A,TRUE,"general"}</definedName>
    <definedName name="defd" localSheetId="2">{"via1",#N/A,TRUE,"general";"via2",#N/A,TRUE,"general";"via3",#N/A,TRUE,"general"}</definedName>
    <definedName name="defd" localSheetId="6">{"via1",#N/A,TRUE,"general";"via2",#N/A,TRUE,"general";"via3",#N/A,TRUE,"general"}</definedName>
    <definedName name="defd" localSheetId="7">{"via1",#N/A,TRUE,"general";"via2",#N/A,TRUE,"general";"via3",#N/A,TRUE,"general"}</definedName>
    <definedName name="defd">{"via1",#N/A,TRUE,"general";"via2",#N/A,TRUE,"general";"via3",#N/A,TRUE,"general"}</definedName>
    <definedName name="delin">[26]PrecRec!$D$55</definedName>
    <definedName name="demarc">[26]PrecRec!$D$19</definedName>
    <definedName name="DENS" localSheetId="3">#REF!</definedName>
    <definedName name="DENS" localSheetId="2">#REF!</definedName>
    <definedName name="DENS" localSheetId="6">#REF!</definedName>
    <definedName name="DENS" localSheetId="7">#REF!</definedName>
    <definedName name="DENS">#REF!</definedName>
    <definedName name="DENSIDAD" localSheetId="3">#REF!</definedName>
    <definedName name="DENSIDAD" localSheetId="2">#REF!</definedName>
    <definedName name="DENSIDAD" localSheetId="6">#REF!</definedName>
    <definedName name="DENSIDAD" localSheetId="7">#REF!</definedName>
    <definedName name="DENSIDAD">#REF!</definedName>
    <definedName name="descrip_mat" localSheetId="3">#REF!</definedName>
    <definedName name="descrip_mat" localSheetId="2">#REF!</definedName>
    <definedName name="descrip_mat" localSheetId="6">#REF!</definedName>
    <definedName name="descrip_mat" localSheetId="7">#REF!</definedName>
    <definedName name="descrip_mat">#REF!</definedName>
    <definedName name="DESFRE" localSheetId="5">{#N/A,#N/A,FALSE,"GRAFICO";#N/A,#N/A,FALSE,"CAJA (2)";#N/A,#N/A,FALSE,"TERCEROS-PROMEDIO";#N/A,#N/A,FALSE,"CAJA";#N/A,#N/A,FALSE,"INGRESOS1995-2003";#N/A,#N/A,FALSE,"GASTOS1995-2003"}</definedName>
    <definedName name="DESFRE" localSheetId="3">{#N/A,#N/A,FALSE,"GRAFICO";#N/A,#N/A,FALSE,"CAJA (2)";#N/A,#N/A,FALSE,"TERCEROS-PROMEDIO";#N/A,#N/A,FALSE,"CAJA";#N/A,#N/A,FALSE,"INGRESOS1995-2003";#N/A,#N/A,FALSE,"GASTOS1995-2003"}</definedName>
    <definedName name="DESFRE" localSheetId="2">{#N/A,#N/A,FALSE,"GRAFICO";#N/A,#N/A,FALSE,"CAJA (2)";#N/A,#N/A,FALSE,"TERCEROS-PROMEDIO";#N/A,#N/A,FALSE,"CAJA";#N/A,#N/A,FALSE,"INGRESOS1995-2003";#N/A,#N/A,FALSE,"GASTOS1995-2003"}</definedName>
    <definedName name="DESFRE" localSheetId="6">{#N/A,#N/A,FALSE,"GRAFICO";#N/A,#N/A,FALSE,"CAJA (2)";#N/A,#N/A,FALSE,"TERCEROS-PROMEDIO";#N/A,#N/A,FALSE,"CAJA";#N/A,#N/A,FALSE,"INGRESOS1995-2003";#N/A,#N/A,FALSE,"GASTOS1995-2003"}</definedName>
    <definedName name="DESFRE" localSheetId="7">{#N/A,#N/A,FALSE,"GRAFICO";#N/A,#N/A,FALSE,"CAJA (2)";#N/A,#N/A,FALSE,"TERCEROS-PROMEDIO";#N/A,#N/A,FALSE,"CAJA";#N/A,#N/A,FALSE,"INGRESOS1995-2003";#N/A,#N/A,FALSE,"GASTOS1995-2003"}</definedName>
    <definedName name="DESFRE">{#N/A,#N/A,FALSE,"GRAFICO";#N/A,#N/A,FALSE,"CAJA (2)";#N/A,#N/A,FALSE,"TERCEROS-PROMEDIO";#N/A,#N/A,FALSE,"CAJA";#N/A,#N/A,FALSE,"INGRESOS1995-2003";#N/A,#N/A,FALSE,"GASTOS1995-2003"}</definedName>
    <definedName name="design">'[64]Design (3)'!$A$12:$CM$71</definedName>
    <definedName name="design2">[64]Design!$A$24:$CM$66</definedName>
    <definedName name="DEX" localSheetId="3">#REF!</definedName>
    <definedName name="DEX" localSheetId="2">#REF!</definedName>
    <definedName name="DEX" localSheetId="6">#REF!</definedName>
    <definedName name="DEX" localSheetId="7">#REF!</definedName>
    <definedName name="DEX">#REF!</definedName>
    <definedName name="dfa" localSheetId="5">{"TAB1",#N/A,TRUE,"GENERAL";"TAB2",#N/A,TRUE,"GENERAL";"TAB3",#N/A,TRUE,"GENERAL";"TAB4",#N/A,TRUE,"GENERAL";"TAB5",#N/A,TRUE,"GENERAL"}</definedName>
    <definedName name="dfa" localSheetId="3">{"TAB1",#N/A,TRUE,"GENERAL";"TAB2",#N/A,TRUE,"GENERAL";"TAB3",#N/A,TRUE,"GENERAL";"TAB4",#N/A,TRUE,"GENERAL";"TAB5",#N/A,TRUE,"GENERAL"}</definedName>
    <definedName name="dfa" localSheetId="2">{"TAB1",#N/A,TRUE,"GENERAL";"TAB2",#N/A,TRUE,"GENERAL";"TAB3",#N/A,TRUE,"GENERAL";"TAB4",#N/A,TRUE,"GENERAL";"TAB5",#N/A,TRUE,"GENERAL"}</definedName>
    <definedName name="dfa" localSheetId="6">{"TAB1",#N/A,TRUE,"GENERAL";"TAB2",#N/A,TRUE,"GENERAL";"TAB3",#N/A,TRUE,"GENERAL";"TAB4",#N/A,TRUE,"GENERAL";"TAB5",#N/A,TRUE,"GENERAL"}</definedName>
    <definedName name="dfa" localSheetId="7">{"TAB1",#N/A,TRUE,"GENERAL";"TAB2",#N/A,TRUE,"GENERAL";"TAB3",#N/A,TRUE,"GENERAL";"TAB4",#N/A,TRUE,"GENERAL";"TAB5",#N/A,TRUE,"GENERAL"}</definedName>
    <definedName name="dfa">{"TAB1",#N/A,TRUE,"GENERAL";"TAB2",#N/A,TRUE,"GENERAL";"TAB3",#N/A,TRUE,"GENERAL";"TAB4",#N/A,TRUE,"GENERAL";"TAB5",#N/A,TRUE,"GENERAL"}</definedName>
    <definedName name="dfasd" localSheetId="5">{"TAB1",#N/A,TRUE,"GENERAL";"TAB2",#N/A,TRUE,"GENERAL";"TAB3",#N/A,TRUE,"GENERAL";"TAB4",#N/A,TRUE,"GENERAL";"TAB5",#N/A,TRUE,"GENERAL"}</definedName>
    <definedName name="dfasd" localSheetId="3">{"TAB1",#N/A,TRUE,"GENERAL";"TAB2",#N/A,TRUE,"GENERAL";"TAB3",#N/A,TRUE,"GENERAL";"TAB4",#N/A,TRUE,"GENERAL";"TAB5",#N/A,TRUE,"GENERAL"}</definedName>
    <definedName name="dfasd" localSheetId="2">{"TAB1",#N/A,TRUE,"GENERAL";"TAB2",#N/A,TRUE,"GENERAL";"TAB3",#N/A,TRUE,"GENERAL";"TAB4",#N/A,TRUE,"GENERAL";"TAB5",#N/A,TRUE,"GENERAL"}</definedName>
    <definedName name="dfasd" localSheetId="6">{"TAB1",#N/A,TRUE,"GENERAL";"TAB2",#N/A,TRUE,"GENERAL";"TAB3",#N/A,TRUE,"GENERAL";"TAB4",#N/A,TRUE,"GENERAL";"TAB5",#N/A,TRUE,"GENERAL"}</definedName>
    <definedName name="dfasd" localSheetId="7">{"TAB1",#N/A,TRUE,"GENERAL";"TAB2",#N/A,TRUE,"GENERAL";"TAB3",#N/A,TRUE,"GENERAL";"TAB4",#N/A,TRUE,"GENERAL";"TAB5",#N/A,TRUE,"GENERAL"}</definedName>
    <definedName name="dfasd">{"TAB1",#N/A,TRUE,"GENERAL";"TAB2",#N/A,TRUE,"GENERAL";"TAB3",#N/A,TRUE,"GENERAL";"TAB4",#N/A,TRUE,"GENERAL";"TAB5",#N/A,TRUE,"GENERAL"}</definedName>
    <definedName name="DFBNJ" localSheetId="5">{"via1",#N/A,TRUE,"general";"via2",#N/A,TRUE,"general";"via3",#N/A,TRUE,"general"}</definedName>
    <definedName name="DFBNJ" localSheetId="3">{"via1",#N/A,TRUE,"general";"via2",#N/A,TRUE,"general";"via3",#N/A,TRUE,"general"}</definedName>
    <definedName name="DFBNJ" localSheetId="2">{"via1",#N/A,TRUE,"general";"via2",#N/A,TRUE,"general";"via3",#N/A,TRUE,"general"}</definedName>
    <definedName name="DFBNJ" localSheetId="6">{"via1",#N/A,TRUE,"general";"via2",#N/A,TRUE,"general";"via3",#N/A,TRUE,"general"}</definedName>
    <definedName name="DFBNJ" localSheetId="7">{"via1",#N/A,TRUE,"general";"via2",#N/A,TRUE,"general";"via3",#N/A,TRUE,"general"}</definedName>
    <definedName name="DFBNJ">{"via1",#N/A,TRUE,"general";"via2",#N/A,TRUE,"general";"via3",#N/A,TRUE,"general"}</definedName>
    <definedName name="dfds" localSheetId="5">{"TAB1",#N/A,TRUE,"GENERAL";"TAB2",#N/A,TRUE,"GENERAL";"TAB3",#N/A,TRUE,"GENERAL";"TAB4",#N/A,TRUE,"GENERAL";"TAB5",#N/A,TRUE,"GENERAL"}</definedName>
    <definedName name="dfds" localSheetId="3">{"TAB1",#N/A,TRUE,"GENERAL";"TAB2",#N/A,TRUE,"GENERAL";"TAB3",#N/A,TRUE,"GENERAL";"TAB4",#N/A,TRUE,"GENERAL";"TAB5",#N/A,TRUE,"GENERAL"}</definedName>
    <definedName name="dfds" localSheetId="2">{"TAB1",#N/A,TRUE,"GENERAL";"TAB2",#N/A,TRUE,"GENERAL";"TAB3",#N/A,TRUE,"GENERAL";"TAB4",#N/A,TRUE,"GENERAL";"TAB5",#N/A,TRUE,"GENERAL"}</definedName>
    <definedName name="dfds" localSheetId="6">{"TAB1",#N/A,TRUE,"GENERAL";"TAB2",#N/A,TRUE,"GENERAL";"TAB3",#N/A,TRUE,"GENERAL";"TAB4",#N/A,TRUE,"GENERAL";"TAB5",#N/A,TRUE,"GENERAL"}</definedName>
    <definedName name="dfds" localSheetId="7">{"TAB1",#N/A,TRUE,"GENERAL";"TAB2",#N/A,TRUE,"GENERAL";"TAB3",#N/A,TRUE,"GENERAL";"TAB4",#N/A,TRUE,"GENERAL";"TAB5",#N/A,TRUE,"GENERAL"}</definedName>
    <definedName name="dfds">{"TAB1",#N/A,TRUE,"GENERAL";"TAB2",#N/A,TRUE,"GENERAL";"TAB3",#N/A,TRUE,"GENERAL";"TAB4",#N/A,TRUE,"GENERAL";"TAB5",#N/A,TRUE,"GENERAL"}</definedName>
    <definedName name="dfdsfi" localSheetId="5">{"via1",#N/A,TRUE,"general";"via2",#N/A,TRUE,"general";"via3",#N/A,TRUE,"general"}</definedName>
    <definedName name="dfdsfi" localSheetId="3">{"via1",#N/A,TRUE,"general";"via2",#N/A,TRUE,"general";"via3",#N/A,TRUE,"general"}</definedName>
    <definedName name="dfdsfi" localSheetId="2">{"via1",#N/A,TRUE,"general";"via2",#N/A,TRUE,"general";"via3",#N/A,TRUE,"general"}</definedName>
    <definedName name="dfdsfi" localSheetId="6">{"via1",#N/A,TRUE,"general";"via2",#N/A,TRUE,"general";"via3",#N/A,TRUE,"general"}</definedName>
    <definedName name="dfdsfi" localSheetId="7">{"via1",#N/A,TRUE,"general";"via2",#N/A,TRUE,"general";"via3",#N/A,TRUE,"general"}</definedName>
    <definedName name="dfdsfi">{"via1",#N/A,TRUE,"general";"via2",#N/A,TRUE,"general";"via3",#N/A,TRUE,"general"}</definedName>
    <definedName name="dffffe" localSheetId="5">{"TAB1",#N/A,TRUE,"GENERAL";"TAB2",#N/A,TRUE,"GENERAL";"TAB3",#N/A,TRUE,"GENERAL";"TAB4",#N/A,TRUE,"GENERAL";"TAB5",#N/A,TRUE,"GENERAL"}</definedName>
    <definedName name="dffffe" localSheetId="3">{"TAB1",#N/A,TRUE,"GENERAL";"TAB2",#N/A,TRUE,"GENERAL";"TAB3",#N/A,TRUE,"GENERAL";"TAB4",#N/A,TRUE,"GENERAL";"TAB5",#N/A,TRUE,"GENERAL"}</definedName>
    <definedName name="dffffe" localSheetId="2">{"TAB1",#N/A,TRUE,"GENERAL";"TAB2",#N/A,TRUE,"GENERAL";"TAB3",#N/A,TRUE,"GENERAL";"TAB4",#N/A,TRUE,"GENERAL";"TAB5",#N/A,TRUE,"GENERAL"}</definedName>
    <definedName name="dffffe" localSheetId="6">{"TAB1",#N/A,TRUE,"GENERAL";"TAB2",#N/A,TRUE,"GENERAL";"TAB3",#N/A,TRUE,"GENERAL";"TAB4",#N/A,TRUE,"GENERAL";"TAB5",#N/A,TRUE,"GENERAL"}</definedName>
    <definedName name="dffffe" localSheetId="7">{"TAB1",#N/A,TRUE,"GENERAL";"TAB2",#N/A,TRUE,"GENERAL";"TAB3",#N/A,TRUE,"GENERAL";"TAB4",#N/A,TRUE,"GENERAL";"TAB5",#N/A,TRUE,"GENERAL"}</definedName>
    <definedName name="dffffe">{"TAB1",#N/A,TRUE,"GENERAL";"TAB2",#N/A,TRUE,"GENERAL";"TAB3",#N/A,TRUE,"GENERAL";"TAB4",#N/A,TRUE,"GENERAL";"TAB5",#N/A,TRUE,"GENERAL"}</definedName>
    <definedName name="DFG" localSheetId="5">{"via1",#N/A,TRUE,"general";"via2",#N/A,TRUE,"general";"via3",#N/A,TRUE,"general"}</definedName>
    <definedName name="DFG" localSheetId="3">{"via1",#N/A,TRUE,"general";"via2",#N/A,TRUE,"general";"via3",#N/A,TRUE,"general"}</definedName>
    <definedName name="DFG" localSheetId="2">{"via1",#N/A,TRUE,"general";"via2",#N/A,TRUE,"general";"via3",#N/A,TRUE,"general"}</definedName>
    <definedName name="DFG" localSheetId="6">{"via1",#N/A,TRUE,"general";"via2",#N/A,TRUE,"general";"via3",#N/A,TRUE,"general"}</definedName>
    <definedName name="DFG" localSheetId="7">{"via1",#N/A,TRUE,"general";"via2",#N/A,TRUE,"general";"via3",#N/A,TRUE,"general"}</definedName>
    <definedName name="DFG">{"via1",#N/A,TRUE,"general";"via2",#N/A,TRUE,"general";"via3",#N/A,TRUE,"general"}</definedName>
    <definedName name="DFGBHJ" localSheetId="5">{"via1",#N/A,TRUE,"general";"via2",#N/A,TRUE,"general";"via3",#N/A,TRUE,"general"}</definedName>
    <definedName name="DFGBHJ" localSheetId="3">{"via1",#N/A,TRUE,"general";"via2",#N/A,TRUE,"general";"via3",#N/A,TRUE,"general"}</definedName>
    <definedName name="DFGBHJ" localSheetId="2">{"via1",#N/A,TRUE,"general";"via2",#N/A,TRUE,"general";"via3",#N/A,TRUE,"general"}</definedName>
    <definedName name="DFGBHJ" localSheetId="6">{"via1",#N/A,TRUE,"general";"via2",#N/A,TRUE,"general";"via3",#N/A,TRUE,"general"}</definedName>
    <definedName name="DFGBHJ" localSheetId="7">{"via1",#N/A,TRUE,"general";"via2",#N/A,TRUE,"general";"via3",#N/A,TRUE,"general"}</definedName>
    <definedName name="DFGBHJ">{"via1",#N/A,TRUE,"general";"via2",#N/A,TRUE,"general";"via3",#N/A,TRUE,"general"}</definedName>
    <definedName name="DFGDFG" localSheetId="5">{"via1",#N/A,TRUE,"general";"via2",#N/A,TRUE,"general";"via3",#N/A,TRUE,"general"}</definedName>
    <definedName name="DFGDFG" localSheetId="3">{"via1",#N/A,TRUE,"general";"via2",#N/A,TRUE,"general";"via3",#N/A,TRUE,"general"}</definedName>
    <definedName name="DFGDFG" localSheetId="2">{"via1",#N/A,TRUE,"general";"via2",#N/A,TRUE,"general";"via3",#N/A,TRUE,"general"}</definedName>
    <definedName name="DFGDFG" localSheetId="6">{"via1",#N/A,TRUE,"general";"via2",#N/A,TRUE,"general";"via3",#N/A,TRUE,"general"}</definedName>
    <definedName name="DFGDFG" localSheetId="7">{"via1",#N/A,TRUE,"general";"via2",#N/A,TRUE,"general";"via3",#N/A,TRUE,"general"}</definedName>
    <definedName name="DFGDFG">{"via1",#N/A,TRUE,"general";"via2",#N/A,TRUE,"general";"via3",#N/A,TRUE,"general"}</definedName>
    <definedName name="DFGDYYB" localSheetId="5">{"TAB1",#N/A,TRUE,"GENERAL";"TAB2",#N/A,TRUE,"GENERAL";"TAB3",#N/A,TRUE,"GENERAL";"TAB4",#N/A,TRUE,"GENERAL";"TAB5",#N/A,TRUE,"GENERAL"}</definedName>
    <definedName name="DFGDYYB" localSheetId="3">{"TAB1",#N/A,TRUE,"GENERAL";"TAB2",#N/A,TRUE,"GENERAL";"TAB3",#N/A,TRUE,"GENERAL";"TAB4",#N/A,TRUE,"GENERAL";"TAB5",#N/A,TRUE,"GENERAL"}</definedName>
    <definedName name="DFGDYYB" localSheetId="2">{"TAB1",#N/A,TRUE,"GENERAL";"TAB2",#N/A,TRUE,"GENERAL";"TAB3",#N/A,TRUE,"GENERAL";"TAB4",#N/A,TRUE,"GENERAL";"TAB5",#N/A,TRUE,"GENERAL"}</definedName>
    <definedName name="DFGDYYB" localSheetId="6">{"TAB1",#N/A,TRUE,"GENERAL";"TAB2",#N/A,TRUE,"GENERAL";"TAB3",#N/A,TRUE,"GENERAL";"TAB4",#N/A,TRUE,"GENERAL";"TAB5",#N/A,TRUE,"GENERAL"}</definedName>
    <definedName name="DFGDYYB" localSheetId="7">{"TAB1",#N/A,TRUE,"GENERAL";"TAB2",#N/A,TRUE,"GENERAL";"TAB3",#N/A,TRUE,"GENERAL";"TAB4",#N/A,TRUE,"GENERAL";"TAB5",#N/A,TRUE,"GENERAL"}</definedName>
    <definedName name="DFGDYYB">{"TAB1",#N/A,TRUE,"GENERAL";"TAB2",#N/A,TRUE,"GENERAL";"TAB3",#N/A,TRUE,"GENERAL";"TAB4",#N/A,TRUE,"GENERAL";"TAB5",#N/A,TRUE,"GENERAL"}</definedName>
    <definedName name="dfgf" localSheetId="5">{"via1",#N/A,TRUE,"general";"via2",#N/A,TRUE,"general";"via3",#N/A,TRUE,"general"}</definedName>
    <definedName name="dfgf" localSheetId="3">{"via1",#N/A,TRUE,"general";"via2",#N/A,TRUE,"general";"via3",#N/A,TRUE,"general"}</definedName>
    <definedName name="dfgf" localSheetId="2">{"via1",#N/A,TRUE,"general";"via2",#N/A,TRUE,"general";"via3",#N/A,TRUE,"general"}</definedName>
    <definedName name="dfgf" localSheetId="6">{"via1",#N/A,TRUE,"general";"via2",#N/A,TRUE,"general";"via3",#N/A,TRUE,"general"}</definedName>
    <definedName name="dfgf" localSheetId="7">{"via1",#N/A,TRUE,"general";"via2",#N/A,TRUE,"general";"via3",#N/A,TRUE,"general"}</definedName>
    <definedName name="dfgf">{"via1",#N/A,TRUE,"general";"via2",#N/A,TRUE,"general";"via3",#N/A,TRUE,"general"}</definedName>
    <definedName name="DFGFBOP" localSheetId="5">{"TAB1",#N/A,TRUE,"GENERAL";"TAB2",#N/A,TRUE,"GENERAL";"TAB3",#N/A,TRUE,"GENERAL";"TAB4",#N/A,TRUE,"GENERAL";"TAB5",#N/A,TRUE,"GENERAL"}</definedName>
    <definedName name="DFGFBOP" localSheetId="3">{"TAB1",#N/A,TRUE,"GENERAL";"TAB2",#N/A,TRUE,"GENERAL";"TAB3",#N/A,TRUE,"GENERAL";"TAB4",#N/A,TRUE,"GENERAL";"TAB5",#N/A,TRUE,"GENERAL"}</definedName>
    <definedName name="DFGFBOP" localSheetId="2">{"TAB1",#N/A,TRUE,"GENERAL";"TAB2",#N/A,TRUE,"GENERAL";"TAB3",#N/A,TRUE,"GENERAL";"TAB4",#N/A,TRUE,"GENERAL";"TAB5",#N/A,TRUE,"GENERAL"}</definedName>
    <definedName name="DFGFBOP" localSheetId="6">{"TAB1",#N/A,TRUE,"GENERAL";"TAB2",#N/A,TRUE,"GENERAL";"TAB3",#N/A,TRUE,"GENERAL";"TAB4",#N/A,TRUE,"GENERAL";"TAB5",#N/A,TRUE,"GENERAL"}</definedName>
    <definedName name="DFGFBOP" localSheetId="7">{"TAB1",#N/A,TRUE,"GENERAL";"TAB2",#N/A,TRUE,"GENERAL";"TAB3",#N/A,TRUE,"GENERAL";"TAB4",#N/A,TRUE,"GENERAL";"TAB5",#N/A,TRUE,"GENERAL"}</definedName>
    <definedName name="DFGFBOP">{"TAB1",#N/A,TRUE,"GENERAL";"TAB2",#N/A,TRUE,"GENERAL";"TAB3",#N/A,TRUE,"GENERAL";"TAB4",#N/A,TRUE,"GENERAL";"TAB5",#N/A,TRUE,"GENERAL"}</definedName>
    <definedName name="DFGFDG" localSheetId="5">{"TAB1",#N/A,TRUE,"GENERAL";"TAB2",#N/A,TRUE,"GENERAL";"TAB3",#N/A,TRUE,"GENERAL";"TAB4",#N/A,TRUE,"GENERAL";"TAB5",#N/A,TRUE,"GENERAL"}</definedName>
    <definedName name="DFGFDG" localSheetId="3">{"TAB1",#N/A,TRUE,"GENERAL";"TAB2",#N/A,TRUE,"GENERAL";"TAB3",#N/A,TRUE,"GENERAL";"TAB4",#N/A,TRUE,"GENERAL";"TAB5",#N/A,TRUE,"GENERAL"}</definedName>
    <definedName name="DFGFDG" localSheetId="2">{"TAB1",#N/A,TRUE,"GENERAL";"TAB2",#N/A,TRUE,"GENERAL";"TAB3",#N/A,TRUE,"GENERAL";"TAB4",#N/A,TRUE,"GENERAL";"TAB5",#N/A,TRUE,"GENERAL"}</definedName>
    <definedName name="DFGFDG" localSheetId="6">{"TAB1",#N/A,TRUE,"GENERAL";"TAB2",#N/A,TRUE,"GENERAL";"TAB3",#N/A,TRUE,"GENERAL";"TAB4",#N/A,TRUE,"GENERAL";"TAB5",#N/A,TRUE,"GENERAL"}</definedName>
    <definedName name="DFGFDG" localSheetId="7">{"TAB1",#N/A,TRUE,"GENERAL";"TAB2",#N/A,TRUE,"GENERAL";"TAB3",#N/A,TRUE,"GENERAL";"TAB4",#N/A,TRUE,"GENERAL";"TAB5",#N/A,TRUE,"GENERAL"}</definedName>
    <definedName name="DFGFDG">{"TAB1",#N/A,TRUE,"GENERAL";"TAB2",#N/A,TRUE,"GENERAL";"TAB3",#N/A,TRUE,"GENERAL";"TAB4",#N/A,TRUE,"GENERAL";"TAB5",#N/A,TRUE,"GENERAL"}</definedName>
    <definedName name="DFGV" localSheetId="5">{"TAB1",#N/A,TRUE,"GENERAL";"TAB2",#N/A,TRUE,"GENERAL";"TAB3",#N/A,TRUE,"GENERAL";"TAB4",#N/A,TRUE,"GENERAL";"TAB5",#N/A,TRUE,"GENERAL"}</definedName>
    <definedName name="DFGV" localSheetId="3">{"TAB1",#N/A,TRUE,"GENERAL";"TAB2",#N/A,TRUE,"GENERAL";"TAB3",#N/A,TRUE,"GENERAL";"TAB4",#N/A,TRUE,"GENERAL";"TAB5",#N/A,TRUE,"GENERAL"}</definedName>
    <definedName name="DFGV" localSheetId="2">{"TAB1",#N/A,TRUE,"GENERAL";"TAB2",#N/A,TRUE,"GENERAL";"TAB3",#N/A,TRUE,"GENERAL";"TAB4",#N/A,TRUE,"GENERAL";"TAB5",#N/A,TRUE,"GENERAL"}</definedName>
    <definedName name="DFGV" localSheetId="6">{"TAB1",#N/A,TRUE,"GENERAL";"TAB2",#N/A,TRUE,"GENERAL";"TAB3",#N/A,TRUE,"GENERAL";"TAB4",#N/A,TRUE,"GENERAL";"TAB5",#N/A,TRUE,"GENERAL"}</definedName>
    <definedName name="DFGV" localSheetId="7">{"TAB1",#N/A,TRUE,"GENERAL";"TAB2",#N/A,TRUE,"GENERAL";"TAB3",#N/A,TRUE,"GENERAL";"TAB4",#N/A,TRUE,"GENERAL";"TAB5",#N/A,TRUE,"GENERAL"}</definedName>
    <definedName name="DFGV">{"TAB1",#N/A,TRUE,"GENERAL";"TAB2",#N/A,TRUE,"GENERAL";"TAB3",#N/A,TRUE,"GENERAL";"TAB4",#N/A,TRUE,"GENERAL";"TAB5",#N/A,TRUE,"GENERAL"}</definedName>
    <definedName name="dfgypuj" localSheetId="5">{"TAB1",#N/A,TRUE,"GENERAL";"TAB2",#N/A,TRUE,"GENERAL";"TAB3",#N/A,TRUE,"GENERAL";"TAB4",#N/A,TRUE,"GENERAL";"TAB5",#N/A,TRUE,"GENERAL"}</definedName>
    <definedName name="dfgypuj" localSheetId="3">{"TAB1",#N/A,TRUE,"GENERAL";"TAB2",#N/A,TRUE,"GENERAL";"TAB3",#N/A,TRUE,"GENERAL";"TAB4",#N/A,TRUE,"GENERAL";"TAB5",#N/A,TRUE,"GENERAL"}</definedName>
    <definedName name="dfgypuj" localSheetId="2">{"TAB1",#N/A,TRUE,"GENERAL";"TAB2",#N/A,TRUE,"GENERAL";"TAB3",#N/A,TRUE,"GENERAL";"TAB4",#N/A,TRUE,"GENERAL";"TAB5",#N/A,TRUE,"GENERAL"}</definedName>
    <definedName name="dfgypuj" localSheetId="6">{"TAB1",#N/A,TRUE,"GENERAL";"TAB2",#N/A,TRUE,"GENERAL";"TAB3",#N/A,TRUE,"GENERAL";"TAB4",#N/A,TRUE,"GENERAL";"TAB5",#N/A,TRUE,"GENERAL"}</definedName>
    <definedName name="dfgypuj" localSheetId="7">{"TAB1",#N/A,TRUE,"GENERAL";"TAB2",#N/A,TRUE,"GENERAL";"TAB3",#N/A,TRUE,"GENERAL";"TAB4",#N/A,TRUE,"GENERAL";"TAB5",#N/A,TRUE,"GENERAL"}</definedName>
    <definedName name="dfgypuj">{"TAB1",#N/A,TRUE,"GENERAL";"TAB2",#N/A,TRUE,"GENERAL";"TAB3",#N/A,TRUE,"GENERAL";"TAB4",#N/A,TRUE,"GENERAL";"TAB5",#N/A,TRUE,"GENERAL"}</definedName>
    <definedName name="dfh" localSheetId="5">{"TAB1",#N/A,TRUE,"GENERAL";"TAB2",#N/A,TRUE,"GENERAL";"TAB3",#N/A,TRUE,"GENERAL";"TAB4",#N/A,TRUE,"GENERAL";"TAB5",#N/A,TRUE,"GENERAL"}</definedName>
    <definedName name="dfh" localSheetId="3">{"TAB1",#N/A,TRUE,"GENERAL";"TAB2",#N/A,TRUE,"GENERAL";"TAB3",#N/A,TRUE,"GENERAL";"TAB4",#N/A,TRUE,"GENERAL";"TAB5",#N/A,TRUE,"GENERAL"}</definedName>
    <definedName name="dfh" localSheetId="2">{"TAB1",#N/A,TRUE,"GENERAL";"TAB2",#N/A,TRUE,"GENERAL";"TAB3",#N/A,TRUE,"GENERAL";"TAB4",#N/A,TRUE,"GENERAL";"TAB5",#N/A,TRUE,"GENERAL"}</definedName>
    <definedName name="dfh" localSheetId="6">{"TAB1",#N/A,TRUE,"GENERAL";"TAB2",#N/A,TRUE,"GENERAL";"TAB3",#N/A,TRUE,"GENERAL";"TAB4",#N/A,TRUE,"GENERAL";"TAB5",#N/A,TRUE,"GENERAL"}</definedName>
    <definedName name="dfh" localSheetId="7">{"TAB1",#N/A,TRUE,"GENERAL";"TAB2",#N/A,TRUE,"GENERAL";"TAB3",#N/A,TRUE,"GENERAL";"TAB4",#N/A,TRUE,"GENERAL";"TAB5",#N/A,TRUE,"GENERAL"}</definedName>
    <definedName name="dfh">{"TAB1",#N/A,TRUE,"GENERAL";"TAB2",#N/A,TRUE,"GENERAL";"TAB3",#N/A,TRUE,"GENERAL";"TAB4",#N/A,TRUE,"GENERAL";"TAB5",#N/A,TRUE,"GENERAL"}</definedName>
    <definedName name="dfhdr" localSheetId="5">{"via1",#N/A,TRUE,"general";"via2",#N/A,TRUE,"general";"via3",#N/A,TRUE,"general"}</definedName>
    <definedName name="dfhdr" localSheetId="3">{"via1",#N/A,TRUE,"general";"via2",#N/A,TRUE,"general";"via3",#N/A,TRUE,"general"}</definedName>
    <definedName name="dfhdr" localSheetId="2">{"via1",#N/A,TRUE,"general";"via2",#N/A,TRUE,"general";"via3",#N/A,TRUE,"general"}</definedName>
    <definedName name="dfhdr" localSheetId="6">{"via1",#N/A,TRUE,"general";"via2",#N/A,TRUE,"general";"via3",#N/A,TRUE,"general"}</definedName>
    <definedName name="dfhdr" localSheetId="7">{"via1",#N/A,TRUE,"general";"via2",#N/A,TRUE,"general";"via3",#N/A,TRUE,"general"}</definedName>
    <definedName name="dfhdr">{"via1",#N/A,TRUE,"general";"via2",#N/A,TRUE,"general";"via3",#N/A,TRUE,"general"}</definedName>
    <definedName name="dfhgh" localSheetId="5">{"via1",#N/A,TRUE,"general";"via2",#N/A,TRUE,"general";"via3",#N/A,TRUE,"general"}</definedName>
    <definedName name="dfhgh" localSheetId="3">{"via1",#N/A,TRUE,"general";"via2",#N/A,TRUE,"general";"via3",#N/A,TRUE,"general"}</definedName>
    <definedName name="dfhgh" localSheetId="2">{"via1",#N/A,TRUE,"general";"via2",#N/A,TRUE,"general";"via3",#N/A,TRUE,"general"}</definedName>
    <definedName name="dfhgh" localSheetId="6">{"via1",#N/A,TRUE,"general";"via2",#N/A,TRUE,"general";"via3",#N/A,TRUE,"general"}</definedName>
    <definedName name="dfhgh" localSheetId="7">{"via1",#N/A,TRUE,"general";"via2",#N/A,TRUE,"general";"via3",#N/A,TRUE,"general"}</definedName>
    <definedName name="dfhgh">{"via1",#N/A,TRUE,"general";"via2",#N/A,TRUE,"general";"via3",#N/A,TRUE,"general"}</definedName>
    <definedName name="dfj" localSheetId="5">{"via1",#N/A,TRUE,"general";"via2",#N/A,TRUE,"general";"via3",#N/A,TRUE,"general"}</definedName>
    <definedName name="dfj" localSheetId="3">{"via1",#N/A,TRUE,"general";"via2",#N/A,TRUE,"general";"via3",#N/A,TRUE,"general"}</definedName>
    <definedName name="dfj" localSheetId="2">{"via1",#N/A,TRUE,"general";"via2",#N/A,TRUE,"general";"via3",#N/A,TRUE,"general"}</definedName>
    <definedName name="dfj" localSheetId="6">{"via1",#N/A,TRUE,"general";"via2",#N/A,TRUE,"general";"via3",#N/A,TRUE,"general"}</definedName>
    <definedName name="dfj" localSheetId="7">{"via1",#N/A,TRUE,"general";"via2",#N/A,TRUE,"general";"via3",#N/A,TRUE,"general"}</definedName>
    <definedName name="dfj">{"via1",#N/A,TRUE,"general";"via2",#N/A,TRUE,"general";"via3",#N/A,TRUE,"general"}</definedName>
    <definedName name="DFRFRF" localSheetId="5">{"via1",#N/A,TRUE,"general";"via2",#N/A,TRUE,"general";"via3",#N/A,TRUE,"general"}</definedName>
    <definedName name="DFRFRF" localSheetId="3">{"via1",#N/A,TRUE,"general";"via2",#N/A,TRUE,"general";"via3",#N/A,TRUE,"general"}</definedName>
    <definedName name="DFRFRF" localSheetId="2">{"via1",#N/A,TRUE,"general";"via2",#N/A,TRUE,"general";"via3",#N/A,TRUE,"general"}</definedName>
    <definedName name="DFRFRF" localSheetId="6">{"via1",#N/A,TRUE,"general";"via2",#N/A,TRUE,"general";"via3",#N/A,TRUE,"general"}</definedName>
    <definedName name="DFRFRF" localSheetId="7">{"via1",#N/A,TRUE,"general";"via2",#N/A,TRUE,"general";"via3",#N/A,TRUE,"general"}</definedName>
    <definedName name="DFRFRF">{"via1",#N/A,TRUE,"general";"via2",#N/A,TRUE,"general";"via3",#N/A,TRUE,"general"}</definedName>
    <definedName name="DFSDGDFG">#REF!</definedName>
    <definedName name="DFVUI" localSheetId="5">{"via1",#N/A,TRUE,"general";"via2",#N/A,TRUE,"general";"via3",#N/A,TRUE,"general"}</definedName>
    <definedName name="DFVUI" localSheetId="3">{"via1",#N/A,TRUE,"general";"via2",#N/A,TRUE,"general";"via3",#N/A,TRUE,"general"}</definedName>
    <definedName name="DFVUI" localSheetId="2">{"via1",#N/A,TRUE,"general";"via2",#N/A,TRUE,"general";"via3",#N/A,TRUE,"general"}</definedName>
    <definedName name="DFVUI" localSheetId="6">{"via1",#N/A,TRUE,"general";"via2",#N/A,TRUE,"general";"via3",#N/A,TRUE,"general"}</definedName>
    <definedName name="DFVUI" localSheetId="7">{"via1",#N/A,TRUE,"general";"via2",#N/A,TRUE,"general";"via3",#N/A,TRUE,"general"}</definedName>
    <definedName name="DFVUI">{"via1",#N/A,TRUE,"general";"via2",#N/A,TRUE,"general";"via3",#N/A,TRUE,"general"}</definedName>
    <definedName name="dg" localSheetId="5">{"via1",#N/A,TRUE,"general";"via2",#N/A,TRUE,"general";"via3",#N/A,TRUE,"general"}</definedName>
    <definedName name="dg" localSheetId="3">{"via1",#N/A,TRUE,"general";"via2",#N/A,TRUE,"general";"via3",#N/A,TRUE,"general"}</definedName>
    <definedName name="dg" localSheetId="2">{"via1",#N/A,TRUE,"general";"via2",#N/A,TRUE,"general";"via3",#N/A,TRUE,"general"}</definedName>
    <definedName name="dg" localSheetId="6">{"via1",#N/A,TRUE,"general";"via2",#N/A,TRUE,"general";"via3",#N/A,TRUE,"general"}</definedName>
    <definedName name="dg" localSheetId="7">{"via1",#N/A,TRUE,"general";"via2",#N/A,TRUE,"general";"via3",#N/A,TRUE,"general"}</definedName>
    <definedName name="dg">{"via1",#N/A,TRUE,"general";"via2",#N/A,TRUE,"general";"via3",#N/A,TRUE,"general"}</definedName>
    <definedName name="dgdgr" localSheetId="5">{"via1",#N/A,TRUE,"general";"via2",#N/A,TRUE,"general";"via3",#N/A,TRUE,"general"}</definedName>
    <definedName name="dgdgr" localSheetId="3">{"via1",#N/A,TRUE,"general";"via2",#N/A,TRUE,"general";"via3",#N/A,TRUE,"general"}</definedName>
    <definedName name="dgdgr" localSheetId="2">{"via1",#N/A,TRUE,"general";"via2",#N/A,TRUE,"general";"via3",#N/A,TRUE,"general"}</definedName>
    <definedName name="dgdgr" localSheetId="6">{"via1",#N/A,TRUE,"general";"via2",#N/A,TRUE,"general";"via3",#N/A,TRUE,"general"}</definedName>
    <definedName name="dgdgr" localSheetId="7">{"via1",#N/A,TRUE,"general";"via2",#N/A,TRUE,"general";"via3",#N/A,TRUE,"general"}</definedName>
    <definedName name="dgdgr">{"via1",#N/A,TRUE,"general";"via2",#N/A,TRUE,"general";"via3",#N/A,TRUE,"general"}</definedName>
    <definedName name="dgfd" localSheetId="5">{"TAB1",#N/A,TRUE,"GENERAL";"TAB2",#N/A,TRUE,"GENERAL";"TAB3",#N/A,TRUE,"GENERAL";"TAB4",#N/A,TRUE,"GENERAL";"TAB5",#N/A,TRUE,"GENERAL"}</definedName>
    <definedName name="dgfd" localSheetId="3">{"TAB1",#N/A,TRUE,"GENERAL";"TAB2",#N/A,TRUE,"GENERAL";"TAB3",#N/A,TRUE,"GENERAL";"TAB4",#N/A,TRUE,"GENERAL";"TAB5",#N/A,TRUE,"GENERAL"}</definedName>
    <definedName name="dgfd" localSheetId="2">{"TAB1",#N/A,TRUE,"GENERAL";"TAB2",#N/A,TRUE,"GENERAL";"TAB3",#N/A,TRUE,"GENERAL";"TAB4",#N/A,TRUE,"GENERAL";"TAB5",#N/A,TRUE,"GENERAL"}</definedName>
    <definedName name="dgfd" localSheetId="6">{"TAB1",#N/A,TRUE,"GENERAL";"TAB2",#N/A,TRUE,"GENERAL";"TAB3",#N/A,TRUE,"GENERAL";"TAB4",#N/A,TRUE,"GENERAL";"TAB5",#N/A,TRUE,"GENERAL"}</definedName>
    <definedName name="dgfd" localSheetId="7">{"TAB1",#N/A,TRUE,"GENERAL";"TAB2",#N/A,TRUE,"GENERAL";"TAB3",#N/A,TRUE,"GENERAL";"TAB4",#N/A,TRUE,"GENERAL";"TAB5",#N/A,TRUE,"GENERAL"}</definedName>
    <definedName name="dgfd">{"TAB1",#N/A,TRUE,"GENERAL";"TAB2",#N/A,TRUE,"GENERAL";"TAB3",#N/A,TRUE,"GENERAL";"TAB4",#N/A,TRUE,"GENERAL";"TAB5",#N/A,TRUE,"GENERAL"}</definedName>
    <definedName name="DGFDFVSDF" localSheetId="5">{"via1",#N/A,TRUE,"general";"via2",#N/A,TRUE,"general";"via3",#N/A,TRUE,"general"}</definedName>
    <definedName name="DGFDFVSDF" localSheetId="3">{"via1",#N/A,TRUE,"general";"via2",#N/A,TRUE,"general";"via3",#N/A,TRUE,"general"}</definedName>
    <definedName name="DGFDFVSDF" localSheetId="2">{"via1",#N/A,TRUE,"general";"via2",#N/A,TRUE,"general";"via3",#N/A,TRUE,"general"}</definedName>
    <definedName name="DGFDFVSDF" localSheetId="6">{"via1",#N/A,TRUE,"general";"via2",#N/A,TRUE,"general";"via3",#N/A,TRUE,"general"}</definedName>
    <definedName name="DGFDFVSDF" localSheetId="7">{"via1",#N/A,TRUE,"general";"via2",#N/A,TRUE,"general";"via3",#N/A,TRUE,"general"}</definedName>
    <definedName name="DGFDFVSDF">{"via1",#N/A,TRUE,"general";"via2",#N/A,TRUE,"general";"via3",#N/A,TRUE,"general"}</definedName>
    <definedName name="dgfdg" localSheetId="5">{"via1",#N/A,TRUE,"general";"via2",#N/A,TRUE,"general";"via3",#N/A,TRUE,"general"}</definedName>
    <definedName name="dgfdg" localSheetId="3">{"via1",#N/A,TRUE,"general";"via2",#N/A,TRUE,"general";"via3",#N/A,TRUE,"general"}</definedName>
    <definedName name="dgfdg" localSheetId="2">{"via1",#N/A,TRUE,"general";"via2",#N/A,TRUE,"general";"via3",#N/A,TRUE,"general"}</definedName>
    <definedName name="dgfdg" localSheetId="6">{"via1",#N/A,TRUE,"general";"via2",#N/A,TRUE,"general";"via3",#N/A,TRUE,"general"}</definedName>
    <definedName name="dgfdg" localSheetId="7">{"via1",#N/A,TRUE,"general";"via2",#N/A,TRUE,"general";"via3",#N/A,TRUE,"general"}</definedName>
    <definedName name="dgfdg">{"via1",#N/A,TRUE,"general";"via2",#N/A,TRUE,"general";"via3",#N/A,TRUE,"general"}</definedName>
    <definedName name="DGFG" localSheetId="5">{"via1",#N/A,TRUE,"general";"via2",#N/A,TRUE,"general";"via3",#N/A,TRUE,"general"}</definedName>
    <definedName name="DGFG" localSheetId="3">{"via1",#N/A,TRUE,"general";"via2",#N/A,TRUE,"general";"via3",#N/A,TRUE,"general"}</definedName>
    <definedName name="DGFG" localSheetId="2">{"via1",#N/A,TRUE,"general";"via2",#N/A,TRUE,"general";"via3",#N/A,TRUE,"general"}</definedName>
    <definedName name="DGFG" localSheetId="6">{"via1",#N/A,TRUE,"general";"via2",#N/A,TRUE,"general";"via3",#N/A,TRUE,"general"}</definedName>
    <definedName name="DGFG" localSheetId="7">{"via1",#N/A,TRUE,"general";"via2",#N/A,TRUE,"general";"via3",#N/A,TRUE,"general"}</definedName>
    <definedName name="DGFG">{"via1",#N/A,TRUE,"general";"via2",#N/A,TRUE,"general";"via3",#N/A,TRUE,"general"}</definedName>
    <definedName name="dgfsado" localSheetId="5">{"TAB1",#N/A,TRUE,"GENERAL";"TAB2",#N/A,TRUE,"GENERAL";"TAB3",#N/A,TRUE,"GENERAL";"TAB4",#N/A,TRUE,"GENERAL";"TAB5",#N/A,TRUE,"GENERAL"}</definedName>
    <definedName name="dgfsado" localSheetId="3">{"TAB1",#N/A,TRUE,"GENERAL";"TAB2",#N/A,TRUE,"GENERAL";"TAB3",#N/A,TRUE,"GENERAL";"TAB4",#N/A,TRUE,"GENERAL";"TAB5",#N/A,TRUE,"GENERAL"}</definedName>
    <definedName name="dgfsado" localSheetId="2">{"TAB1",#N/A,TRUE,"GENERAL";"TAB2",#N/A,TRUE,"GENERAL";"TAB3",#N/A,TRUE,"GENERAL";"TAB4",#N/A,TRUE,"GENERAL";"TAB5",#N/A,TRUE,"GENERAL"}</definedName>
    <definedName name="dgfsado" localSheetId="6">{"TAB1",#N/A,TRUE,"GENERAL";"TAB2",#N/A,TRUE,"GENERAL";"TAB3",#N/A,TRUE,"GENERAL";"TAB4",#N/A,TRUE,"GENERAL";"TAB5",#N/A,TRUE,"GENERAL"}</definedName>
    <definedName name="dgfsado" localSheetId="7">{"TAB1",#N/A,TRUE,"GENERAL";"TAB2",#N/A,TRUE,"GENERAL";"TAB3",#N/A,TRUE,"GENERAL";"TAB4",#N/A,TRUE,"GENERAL";"TAB5",#N/A,TRUE,"GENERAL"}</definedName>
    <definedName name="dgfsado">{"TAB1",#N/A,TRUE,"GENERAL";"TAB2",#N/A,TRUE,"GENERAL";"TAB3",#N/A,TRUE,"GENERAL";"TAB4",#N/A,TRUE,"GENERAL";"TAB5",#N/A,TRUE,"GENERAL"}</definedName>
    <definedName name="dghfs">#REF!</definedName>
    <definedName name="dgrdeb" localSheetId="5">{"TAB1",#N/A,TRUE,"GENERAL";"TAB2",#N/A,TRUE,"GENERAL";"TAB3",#N/A,TRUE,"GENERAL";"TAB4",#N/A,TRUE,"GENERAL";"TAB5",#N/A,TRUE,"GENERAL"}</definedName>
    <definedName name="dgrdeb" localSheetId="3">{"TAB1",#N/A,TRUE,"GENERAL";"TAB2",#N/A,TRUE,"GENERAL";"TAB3",#N/A,TRUE,"GENERAL";"TAB4",#N/A,TRUE,"GENERAL";"TAB5",#N/A,TRUE,"GENERAL"}</definedName>
    <definedName name="dgrdeb" localSheetId="2">{"TAB1",#N/A,TRUE,"GENERAL";"TAB2",#N/A,TRUE,"GENERAL";"TAB3",#N/A,TRUE,"GENERAL";"TAB4",#N/A,TRUE,"GENERAL";"TAB5",#N/A,TRUE,"GENERAL"}</definedName>
    <definedName name="dgrdeb" localSheetId="6">{"TAB1",#N/A,TRUE,"GENERAL";"TAB2",#N/A,TRUE,"GENERAL";"TAB3",#N/A,TRUE,"GENERAL";"TAB4",#N/A,TRUE,"GENERAL";"TAB5",#N/A,TRUE,"GENERAL"}</definedName>
    <definedName name="dgrdeb" localSheetId="7">{"TAB1",#N/A,TRUE,"GENERAL";"TAB2",#N/A,TRUE,"GENERAL";"TAB3",#N/A,TRUE,"GENERAL";"TAB4",#N/A,TRUE,"GENERAL";"TAB5",#N/A,TRUE,"GENERAL"}</definedName>
    <definedName name="dgrdeb">{"TAB1",#N/A,TRUE,"GENERAL";"TAB2",#N/A,TRUE,"GENERAL";"TAB3",#N/A,TRUE,"GENERAL";"TAB4",#N/A,TRUE,"GENERAL";"TAB5",#N/A,TRUE,"GENERAL"}</definedName>
    <definedName name="dgreg" localSheetId="5">{"via1",#N/A,TRUE,"general";"via2",#N/A,TRUE,"general";"via3",#N/A,TRUE,"general"}</definedName>
    <definedName name="dgreg" localSheetId="3">{"via1",#N/A,TRUE,"general";"via2",#N/A,TRUE,"general";"via3",#N/A,TRUE,"general"}</definedName>
    <definedName name="dgreg" localSheetId="2">{"via1",#N/A,TRUE,"general";"via2",#N/A,TRUE,"general";"via3",#N/A,TRUE,"general"}</definedName>
    <definedName name="dgreg" localSheetId="6">{"via1",#N/A,TRUE,"general";"via2",#N/A,TRUE,"general";"via3",#N/A,TRUE,"general"}</definedName>
    <definedName name="dgreg" localSheetId="7">{"via1",#N/A,TRUE,"general";"via2",#N/A,TRUE,"general";"via3",#N/A,TRUE,"general"}</definedName>
    <definedName name="dgreg">{"via1",#N/A,TRUE,"general";"via2",#N/A,TRUE,"general";"via3",#N/A,TRUE,"general"}</definedName>
    <definedName name="DH" localSheetId="5">{"via1",#N/A,TRUE,"general";"via2",#N/A,TRUE,"general";"via3",#N/A,TRUE,"general"}</definedName>
    <definedName name="DH" localSheetId="3">{"via1",#N/A,TRUE,"general";"via2",#N/A,TRUE,"general";"via3",#N/A,TRUE,"general"}</definedName>
    <definedName name="DH" localSheetId="2">{"via1",#N/A,TRUE,"general";"via2",#N/A,TRUE,"general";"via3",#N/A,TRUE,"general"}</definedName>
    <definedName name="DH" localSheetId="6">{"via1",#N/A,TRUE,"general";"via2",#N/A,TRUE,"general";"via3",#N/A,TRUE,"general"}</definedName>
    <definedName name="DH" localSheetId="7">{"via1",#N/A,TRUE,"general";"via2",#N/A,TRUE,"general";"via3",#N/A,TRUE,"general"}</definedName>
    <definedName name="DH">{"via1",#N/A,TRUE,"general";"via2",#N/A,TRUE,"general";"via3",#N/A,TRUE,"general"}</definedName>
    <definedName name="dhdth" localSheetId="5">{"TAB1",#N/A,TRUE,"GENERAL";"TAB2",#N/A,TRUE,"GENERAL";"TAB3",#N/A,TRUE,"GENERAL";"TAB4",#N/A,TRUE,"GENERAL";"TAB5",#N/A,TRUE,"GENERAL"}</definedName>
    <definedName name="dhdth" localSheetId="3">{"TAB1",#N/A,TRUE,"GENERAL";"TAB2",#N/A,TRUE,"GENERAL";"TAB3",#N/A,TRUE,"GENERAL";"TAB4",#N/A,TRUE,"GENERAL";"TAB5",#N/A,TRUE,"GENERAL"}</definedName>
    <definedName name="dhdth" localSheetId="2">{"TAB1",#N/A,TRUE,"GENERAL";"TAB2",#N/A,TRUE,"GENERAL";"TAB3",#N/A,TRUE,"GENERAL";"TAB4",#N/A,TRUE,"GENERAL";"TAB5",#N/A,TRUE,"GENERAL"}</definedName>
    <definedName name="dhdth" localSheetId="6">{"TAB1",#N/A,TRUE,"GENERAL";"TAB2",#N/A,TRUE,"GENERAL";"TAB3",#N/A,TRUE,"GENERAL";"TAB4",#N/A,TRUE,"GENERAL";"TAB5",#N/A,TRUE,"GENERAL"}</definedName>
    <definedName name="dhdth" localSheetId="7">{"TAB1",#N/A,TRUE,"GENERAL";"TAB2",#N/A,TRUE,"GENERAL";"TAB3",#N/A,TRUE,"GENERAL";"TAB4",#N/A,TRUE,"GENERAL";"TAB5",#N/A,TRUE,"GENERAL"}</definedName>
    <definedName name="dhdth">{"TAB1",#N/A,TRUE,"GENERAL";"TAB2",#N/A,TRUE,"GENERAL";"TAB3",#N/A,TRUE,"GENERAL";"TAB4",#N/A,TRUE,"GENERAL";"TAB5",#N/A,TRUE,"GENERAL"}</definedName>
    <definedName name="dhgh" localSheetId="5">{"via1",#N/A,TRUE,"general";"via2",#N/A,TRUE,"general";"via3",#N/A,TRUE,"general"}</definedName>
    <definedName name="dhgh" localSheetId="3">{"via1",#N/A,TRUE,"general";"via2",#N/A,TRUE,"general";"via3",#N/A,TRUE,"general"}</definedName>
    <definedName name="dhgh" localSheetId="2">{"via1",#N/A,TRUE,"general";"via2",#N/A,TRUE,"general";"via3",#N/A,TRUE,"general"}</definedName>
    <definedName name="dhgh" localSheetId="6">{"via1",#N/A,TRUE,"general";"via2",#N/A,TRUE,"general";"via3",#N/A,TRUE,"general"}</definedName>
    <definedName name="dhgh" localSheetId="7">{"via1",#N/A,TRUE,"general";"via2",#N/A,TRUE,"general";"via3",#N/A,TRUE,"general"}</definedName>
    <definedName name="dhgh">{"via1",#N/A,TRUE,"general";"via2",#N/A,TRUE,"general";"via3",#N/A,TRUE,"general"}</definedName>
    <definedName name="día">#REF!</definedName>
    <definedName name="DIAME">#REF!</definedName>
    <definedName name="diametros">#REF!</definedName>
    <definedName name="DISTRIBUCION" localSheetId="5">{#N/A,#N/A,FALSE,"GRAFICO";#N/A,#N/A,FALSE,"CAJA (2)";#N/A,#N/A,FALSE,"TERCEROS-PROMEDIO";#N/A,#N/A,FALSE,"CAJA";#N/A,#N/A,FALSE,"INGRESOS1995-2003";#N/A,#N/A,FALSE,"GASTOS1995-2003"}</definedName>
    <definedName name="DISTRIBUCION" localSheetId="3">{#N/A,#N/A,FALSE,"GRAFICO";#N/A,#N/A,FALSE,"CAJA (2)";#N/A,#N/A,FALSE,"TERCEROS-PROMEDIO";#N/A,#N/A,FALSE,"CAJA";#N/A,#N/A,FALSE,"INGRESOS1995-2003";#N/A,#N/A,FALSE,"GASTOS1995-2003"}</definedName>
    <definedName name="DISTRIBUCION" localSheetId="2">{#N/A,#N/A,FALSE,"GRAFICO";#N/A,#N/A,FALSE,"CAJA (2)";#N/A,#N/A,FALSE,"TERCEROS-PROMEDIO";#N/A,#N/A,FALSE,"CAJA";#N/A,#N/A,FALSE,"INGRESOS1995-2003";#N/A,#N/A,FALSE,"GASTOS1995-2003"}</definedName>
    <definedName name="DISTRIBUCION" localSheetId="6">{#N/A,#N/A,FALSE,"GRAFICO";#N/A,#N/A,FALSE,"CAJA (2)";#N/A,#N/A,FALSE,"TERCEROS-PROMEDIO";#N/A,#N/A,FALSE,"CAJA";#N/A,#N/A,FALSE,"INGRESOS1995-2003";#N/A,#N/A,FALSE,"GASTOS1995-2003"}</definedName>
    <definedName name="DISTRIBUCION" localSheetId="7">{#N/A,#N/A,FALSE,"GRAFICO";#N/A,#N/A,FALSE,"CAJA (2)";#N/A,#N/A,FALSE,"TERCEROS-PROMEDIO";#N/A,#N/A,FALSE,"CAJA";#N/A,#N/A,FALSE,"INGRESOS1995-2003";#N/A,#N/A,FALSE,"GASTOS1995-2003"}</definedName>
    <definedName name="DISTRIBUCION">{#N/A,#N/A,FALSE,"GRAFICO";#N/A,#N/A,FALSE,"CAJA (2)";#N/A,#N/A,FALSE,"TERCEROS-PROMEDIO";#N/A,#N/A,FALSE,"CAJA";#N/A,#N/A,FALSE,"INGRESOS1995-2003";#N/A,#N/A,FALSE,"GASTOS1995-2003"}</definedName>
    <definedName name="djdytj" localSheetId="5">{"TAB1",#N/A,TRUE,"GENERAL";"TAB2",#N/A,TRUE,"GENERAL";"TAB3",#N/A,TRUE,"GENERAL";"TAB4",#N/A,TRUE,"GENERAL";"TAB5",#N/A,TRUE,"GENERAL"}</definedName>
    <definedName name="djdytj" localSheetId="3">{"TAB1",#N/A,TRUE,"GENERAL";"TAB2",#N/A,TRUE,"GENERAL";"TAB3",#N/A,TRUE,"GENERAL";"TAB4",#N/A,TRUE,"GENERAL";"TAB5",#N/A,TRUE,"GENERAL"}</definedName>
    <definedName name="djdytj" localSheetId="2">{"TAB1",#N/A,TRUE,"GENERAL";"TAB2",#N/A,TRUE,"GENERAL";"TAB3",#N/A,TRUE,"GENERAL";"TAB4",#N/A,TRUE,"GENERAL";"TAB5",#N/A,TRUE,"GENERAL"}</definedName>
    <definedName name="djdytj" localSheetId="6">{"TAB1",#N/A,TRUE,"GENERAL";"TAB2",#N/A,TRUE,"GENERAL";"TAB3",#N/A,TRUE,"GENERAL";"TAB4",#N/A,TRUE,"GENERAL";"TAB5",#N/A,TRUE,"GENERAL"}</definedName>
    <definedName name="djdytj" localSheetId="7">{"TAB1",#N/A,TRUE,"GENERAL";"TAB2",#N/A,TRUE,"GENERAL";"TAB3",#N/A,TRUE,"GENERAL";"TAB4",#N/A,TRUE,"GENERAL";"TAB5",#N/A,TRUE,"GENERAL"}</definedName>
    <definedName name="djdytj">{"TAB1",#N/A,TRUE,"GENERAL";"TAB2",#N/A,TRUE,"GENERAL";"TAB3",#N/A,TRUE,"GENERAL";"TAB4",#N/A,TRUE,"GENERAL";"TAB5",#N/A,TRUE,"GENERAL"}</definedName>
    <definedName name="Domiciliaria">#REF!</definedName>
    <definedName name="DOT">#REF!</definedName>
    <definedName name="dren4">[26]PrecRec!$D$43</definedName>
    <definedName name="dry" localSheetId="5">{"via1",#N/A,TRUE,"general";"via2",#N/A,TRUE,"general";"via3",#N/A,TRUE,"general"}</definedName>
    <definedName name="dry" localSheetId="3">{"via1",#N/A,TRUE,"general";"via2",#N/A,TRUE,"general";"via3",#N/A,TRUE,"general"}</definedName>
    <definedName name="dry" localSheetId="2">{"via1",#N/A,TRUE,"general";"via2",#N/A,TRUE,"general";"via3",#N/A,TRUE,"general"}</definedName>
    <definedName name="dry" localSheetId="6">{"via1",#N/A,TRUE,"general";"via2",#N/A,TRUE,"general";"via3",#N/A,TRUE,"general"}</definedName>
    <definedName name="dry" localSheetId="7">{"via1",#N/A,TRUE,"general";"via2",#N/A,TRUE,"general";"via3",#N/A,TRUE,"general"}</definedName>
    <definedName name="dry">{"via1",#N/A,TRUE,"general";"via2",#N/A,TRUE,"general";"via3",#N/A,TRUE,"general"}</definedName>
    <definedName name="DS">#REF!</definedName>
    <definedName name="DSAD" localSheetId="5">{"via1",#N/A,TRUE,"general";"via2",#N/A,TRUE,"general";"via3",#N/A,TRUE,"general"}</definedName>
    <definedName name="DSAD" localSheetId="3">{"via1",#N/A,TRUE,"general";"via2",#N/A,TRUE,"general";"via3",#N/A,TRUE,"general"}</definedName>
    <definedName name="DSAD" localSheetId="2">{"via1",#N/A,TRUE,"general";"via2",#N/A,TRUE,"general";"via3",#N/A,TRUE,"general"}</definedName>
    <definedName name="DSAD" localSheetId="6">{"via1",#N/A,TRUE,"general";"via2",#N/A,TRUE,"general";"via3",#N/A,TRUE,"general"}</definedName>
    <definedName name="DSAD" localSheetId="7">{"via1",#N/A,TRUE,"general";"via2",#N/A,TRUE,"general";"via3",#N/A,TRUE,"general"}</definedName>
    <definedName name="DSAD">{"via1",#N/A,TRUE,"general";"via2",#N/A,TRUE,"general";"via3",#N/A,TRUE,"general"}</definedName>
    <definedName name="dsadfp" localSheetId="5">{"TAB1",#N/A,TRUE,"GENERAL";"TAB2",#N/A,TRUE,"GENERAL";"TAB3",#N/A,TRUE,"GENERAL";"TAB4",#N/A,TRUE,"GENERAL";"TAB5",#N/A,TRUE,"GENERAL"}</definedName>
    <definedName name="dsadfp" localSheetId="3">{"TAB1",#N/A,TRUE,"GENERAL";"TAB2",#N/A,TRUE,"GENERAL";"TAB3",#N/A,TRUE,"GENERAL";"TAB4",#N/A,TRUE,"GENERAL";"TAB5",#N/A,TRUE,"GENERAL"}</definedName>
    <definedName name="dsadfp" localSheetId="2">{"TAB1",#N/A,TRUE,"GENERAL";"TAB2",#N/A,TRUE,"GENERAL";"TAB3",#N/A,TRUE,"GENERAL";"TAB4",#N/A,TRUE,"GENERAL";"TAB5",#N/A,TRUE,"GENERAL"}</definedName>
    <definedName name="dsadfp" localSheetId="6">{"TAB1",#N/A,TRUE,"GENERAL";"TAB2",#N/A,TRUE,"GENERAL";"TAB3",#N/A,TRUE,"GENERAL";"TAB4",#N/A,TRUE,"GENERAL";"TAB5",#N/A,TRUE,"GENERAL"}</definedName>
    <definedName name="dsadfp" localSheetId="7">{"TAB1",#N/A,TRUE,"GENERAL";"TAB2",#N/A,TRUE,"GENERAL";"TAB3",#N/A,TRUE,"GENERAL";"TAB4",#N/A,TRUE,"GENERAL";"TAB5",#N/A,TRUE,"GENERAL"}</definedName>
    <definedName name="dsadfp">{"TAB1",#N/A,TRUE,"GENERAL";"TAB2",#N/A,TRUE,"GENERAL";"TAB3",#N/A,TRUE,"GENERAL";"TAB4",#N/A,TRUE,"GENERAL";"TAB5",#N/A,TRUE,"GENERAL"}</definedName>
    <definedName name="DSD" localSheetId="5">{"via1",#N/A,TRUE,"general";"via2",#N/A,TRUE,"general";"via3",#N/A,TRUE,"general"}</definedName>
    <definedName name="DSD" localSheetId="3">{"via1",#N/A,TRUE,"general";"via2",#N/A,TRUE,"general";"via3",#N/A,TRUE,"general"}</definedName>
    <definedName name="DSD" localSheetId="2">{"via1",#N/A,TRUE,"general";"via2",#N/A,TRUE,"general";"via3",#N/A,TRUE,"general"}</definedName>
    <definedName name="DSD" localSheetId="6">{"via1",#N/A,TRUE,"general";"via2",#N/A,TRUE,"general";"via3",#N/A,TRUE,"general"}</definedName>
    <definedName name="DSD" localSheetId="7">{"via1",#N/A,TRUE,"general";"via2",#N/A,TRUE,"general";"via3",#N/A,TRUE,"general"}</definedName>
    <definedName name="DSD">{"via1",#N/A,TRUE,"general";"via2",#N/A,TRUE,"general";"via3",#N/A,TRUE,"general"}</definedName>
    <definedName name="dsdads4" localSheetId="5">{"TAB1",#N/A,TRUE,"GENERAL";"TAB2",#N/A,TRUE,"GENERAL";"TAB3",#N/A,TRUE,"GENERAL";"TAB4",#N/A,TRUE,"GENERAL";"TAB5",#N/A,TRUE,"GENERAL"}</definedName>
    <definedName name="dsdads4" localSheetId="3">{"TAB1",#N/A,TRUE,"GENERAL";"TAB2",#N/A,TRUE,"GENERAL";"TAB3",#N/A,TRUE,"GENERAL";"TAB4",#N/A,TRUE,"GENERAL";"TAB5",#N/A,TRUE,"GENERAL"}</definedName>
    <definedName name="dsdads4" localSheetId="2">{"TAB1",#N/A,TRUE,"GENERAL";"TAB2",#N/A,TRUE,"GENERAL";"TAB3",#N/A,TRUE,"GENERAL";"TAB4",#N/A,TRUE,"GENERAL";"TAB5",#N/A,TRUE,"GENERAL"}</definedName>
    <definedName name="dsdads4" localSheetId="6">{"TAB1",#N/A,TRUE,"GENERAL";"TAB2",#N/A,TRUE,"GENERAL";"TAB3",#N/A,TRUE,"GENERAL";"TAB4",#N/A,TRUE,"GENERAL";"TAB5",#N/A,TRUE,"GENERAL"}</definedName>
    <definedName name="dsdads4" localSheetId="7">{"TAB1",#N/A,TRUE,"GENERAL";"TAB2",#N/A,TRUE,"GENERAL";"TAB3",#N/A,TRUE,"GENERAL";"TAB4",#N/A,TRUE,"GENERAL";"TAB5",#N/A,TRUE,"GENERAL"}</definedName>
    <definedName name="dsdads4">{"TAB1",#N/A,TRUE,"GENERAL";"TAB2",#N/A,TRUE,"GENERAL";"TAB3",#N/A,TRUE,"GENERAL";"TAB4",#N/A,TRUE,"GENERAL";"TAB5",#N/A,TRUE,"GENERAL"}</definedName>
    <definedName name="DSF" localSheetId="5">{"via1",#N/A,TRUE,"general";"via2",#N/A,TRUE,"general";"via3",#N/A,TRUE,"general"}</definedName>
    <definedName name="DSF" localSheetId="3">{"via1",#N/A,TRUE,"general";"via2",#N/A,TRUE,"general";"via3",#N/A,TRUE,"general"}</definedName>
    <definedName name="DSF" localSheetId="2">{"via1",#N/A,TRUE,"general";"via2",#N/A,TRUE,"general";"via3",#N/A,TRUE,"general"}</definedName>
    <definedName name="DSF" localSheetId="6">{"via1",#N/A,TRUE,"general";"via2",#N/A,TRUE,"general";"via3",#N/A,TRUE,"general"}</definedName>
    <definedName name="DSF" localSheetId="7">{"via1",#N/A,TRUE,"general";"via2",#N/A,TRUE,"general";"via3",#N/A,TRUE,"general"}</definedName>
    <definedName name="DSF">{"via1",#N/A,TRUE,"general";"via2",#N/A,TRUE,"general";"via3",#N/A,TRUE,"general"}</definedName>
    <definedName name="DSFCVTY" localSheetId="5">{"TAB1",#N/A,TRUE,"GENERAL";"TAB2",#N/A,TRUE,"GENERAL";"TAB3",#N/A,TRUE,"GENERAL";"TAB4",#N/A,TRUE,"GENERAL";"TAB5",#N/A,TRUE,"GENERAL"}</definedName>
    <definedName name="DSFCVTY" localSheetId="3">{"TAB1",#N/A,TRUE,"GENERAL";"TAB2",#N/A,TRUE,"GENERAL";"TAB3",#N/A,TRUE,"GENERAL";"TAB4",#N/A,TRUE,"GENERAL";"TAB5",#N/A,TRUE,"GENERAL"}</definedName>
    <definedName name="DSFCVTY" localSheetId="2">{"TAB1",#N/A,TRUE,"GENERAL";"TAB2",#N/A,TRUE,"GENERAL";"TAB3",#N/A,TRUE,"GENERAL";"TAB4",#N/A,TRUE,"GENERAL";"TAB5",#N/A,TRUE,"GENERAL"}</definedName>
    <definedName name="DSFCVTY" localSheetId="6">{"TAB1",#N/A,TRUE,"GENERAL";"TAB2",#N/A,TRUE,"GENERAL";"TAB3",#N/A,TRUE,"GENERAL";"TAB4",#N/A,TRUE,"GENERAL";"TAB5",#N/A,TRUE,"GENERAL"}</definedName>
    <definedName name="DSFCVTY" localSheetId="7">{"TAB1",#N/A,TRUE,"GENERAL";"TAB2",#N/A,TRUE,"GENERAL";"TAB3",#N/A,TRUE,"GENERAL";"TAB4",#N/A,TRUE,"GENERAL";"TAB5",#N/A,TRUE,"GENERAL"}</definedName>
    <definedName name="DSFCVTY">{"TAB1",#N/A,TRUE,"GENERAL";"TAB2",#N/A,TRUE,"GENERAL";"TAB3",#N/A,TRUE,"GENERAL";"TAB4",#N/A,TRUE,"GENERAL";"TAB5",#N/A,TRUE,"GENERAL"}</definedName>
    <definedName name="dsfg" localSheetId="5">{"via1",#N/A,TRUE,"general";"via2",#N/A,TRUE,"general";"via3",#N/A,TRUE,"general"}</definedName>
    <definedName name="dsfg" localSheetId="3">{"via1",#N/A,TRUE,"general";"via2",#N/A,TRUE,"general";"via3",#N/A,TRUE,"general"}</definedName>
    <definedName name="dsfg" localSheetId="2">{"via1",#N/A,TRUE,"general";"via2",#N/A,TRUE,"general";"via3",#N/A,TRUE,"general"}</definedName>
    <definedName name="dsfg" localSheetId="6">{"via1",#N/A,TRUE,"general";"via2",#N/A,TRUE,"general";"via3",#N/A,TRUE,"general"}</definedName>
    <definedName name="dsfg" localSheetId="7">{"via1",#N/A,TRUE,"general";"via2",#N/A,TRUE,"general";"via3",#N/A,TRUE,"general"}</definedName>
    <definedName name="dsfg">{"via1",#N/A,TRUE,"general";"via2",#N/A,TRUE,"general";"via3",#N/A,TRUE,"general"}</definedName>
    <definedName name="dsfhgfdh" localSheetId="5">{"TAB1",#N/A,TRUE,"GENERAL";"TAB2",#N/A,TRUE,"GENERAL";"TAB3",#N/A,TRUE,"GENERAL";"TAB4",#N/A,TRUE,"GENERAL";"TAB5",#N/A,TRUE,"GENERAL"}</definedName>
    <definedName name="dsfhgfdh" localSheetId="3">{"TAB1",#N/A,TRUE,"GENERAL";"TAB2",#N/A,TRUE,"GENERAL";"TAB3",#N/A,TRUE,"GENERAL";"TAB4",#N/A,TRUE,"GENERAL";"TAB5",#N/A,TRUE,"GENERAL"}</definedName>
    <definedName name="dsfhgfdh" localSheetId="2">{"TAB1",#N/A,TRUE,"GENERAL";"TAB2",#N/A,TRUE,"GENERAL";"TAB3",#N/A,TRUE,"GENERAL";"TAB4",#N/A,TRUE,"GENERAL";"TAB5",#N/A,TRUE,"GENERAL"}</definedName>
    <definedName name="dsfhgfdh" localSheetId="6">{"TAB1",#N/A,TRUE,"GENERAL";"TAB2",#N/A,TRUE,"GENERAL";"TAB3",#N/A,TRUE,"GENERAL";"TAB4",#N/A,TRUE,"GENERAL";"TAB5",#N/A,TRUE,"GENERAL"}</definedName>
    <definedName name="dsfhgfdh" localSheetId="7">{"TAB1",#N/A,TRUE,"GENERAL";"TAB2",#N/A,TRUE,"GENERAL";"TAB3",#N/A,TRUE,"GENERAL";"TAB4",#N/A,TRUE,"GENERAL";"TAB5",#N/A,TRUE,"GENERAL"}</definedName>
    <definedName name="dsfhgfdh">{"TAB1",#N/A,TRUE,"GENERAL";"TAB2",#N/A,TRUE,"GENERAL";"TAB3",#N/A,TRUE,"GENERAL";"TAB4",#N/A,TRUE,"GENERAL";"TAB5",#N/A,TRUE,"GENERAL"}</definedName>
    <definedName name="dsfsdf" localSheetId="5">{"via1",#N/A,TRUE,"general";"via2",#N/A,TRUE,"general";"via3",#N/A,TRUE,"general"}</definedName>
    <definedName name="dsfsdf" localSheetId="3">{"via1",#N/A,TRUE,"general";"via2",#N/A,TRUE,"general";"via3",#N/A,TRUE,"general"}</definedName>
    <definedName name="dsfsdf" localSheetId="2">{"via1",#N/A,TRUE,"general";"via2",#N/A,TRUE,"general";"via3",#N/A,TRUE,"general"}</definedName>
    <definedName name="dsfsdf" localSheetId="6">{"via1",#N/A,TRUE,"general";"via2",#N/A,TRUE,"general";"via3",#N/A,TRUE,"general"}</definedName>
    <definedName name="dsfsdf" localSheetId="7">{"via1",#N/A,TRUE,"general";"via2",#N/A,TRUE,"general";"via3",#N/A,TRUE,"general"}</definedName>
    <definedName name="dsfsdf">{"via1",#N/A,TRUE,"general";"via2",#N/A,TRUE,"general";"via3",#N/A,TRUE,"general"}</definedName>
    <definedName name="DSFSDFCXV" localSheetId="5">{"TAB1",#N/A,TRUE,"GENERAL";"TAB2",#N/A,TRUE,"GENERAL";"TAB3",#N/A,TRUE,"GENERAL";"TAB4",#N/A,TRUE,"GENERAL";"TAB5",#N/A,TRUE,"GENERAL"}</definedName>
    <definedName name="DSFSDFCXV" localSheetId="3">{"TAB1",#N/A,TRUE,"GENERAL";"TAB2",#N/A,TRUE,"GENERAL";"TAB3",#N/A,TRUE,"GENERAL";"TAB4",#N/A,TRUE,"GENERAL";"TAB5",#N/A,TRUE,"GENERAL"}</definedName>
    <definedName name="DSFSDFCXV" localSheetId="2">{"TAB1",#N/A,TRUE,"GENERAL";"TAB2",#N/A,TRUE,"GENERAL";"TAB3",#N/A,TRUE,"GENERAL";"TAB4",#N/A,TRUE,"GENERAL";"TAB5",#N/A,TRUE,"GENERAL"}</definedName>
    <definedName name="DSFSDFCXV" localSheetId="6">{"TAB1",#N/A,TRUE,"GENERAL";"TAB2",#N/A,TRUE,"GENERAL";"TAB3",#N/A,TRUE,"GENERAL";"TAB4",#N/A,TRUE,"GENERAL";"TAB5",#N/A,TRUE,"GENERAL"}</definedName>
    <definedName name="DSFSDFCXV" localSheetId="7">{"TAB1",#N/A,TRUE,"GENERAL";"TAB2",#N/A,TRUE,"GENERAL";"TAB3",#N/A,TRUE,"GENERAL";"TAB4",#N/A,TRUE,"GENERAL";"TAB5",#N/A,TRUE,"GENERAL"}</definedName>
    <definedName name="DSFSDFCXV">{"TAB1",#N/A,TRUE,"GENERAL";"TAB2",#N/A,TRUE,"GENERAL";"TAB3",#N/A,TRUE,"GENERAL";"TAB4",#N/A,TRUE,"GENERAL";"TAB5",#N/A,TRUE,"GENERAL"}</definedName>
    <definedName name="dsfsvm" localSheetId="5">{"TAB1",#N/A,TRUE,"GENERAL";"TAB2",#N/A,TRUE,"GENERAL";"TAB3",#N/A,TRUE,"GENERAL";"TAB4",#N/A,TRUE,"GENERAL";"TAB5",#N/A,TRUE,"GENERAL"}</definedName>
    <definedName name="dsfsvm" localSheetId="3">{"TAB1",#N/A,TRUE,"GENERAL";"TAB2",#N/A,TRUE,"GENERAL";"TAB3",#N/A,TRUE,"GENERAL";"TAB4",#N/A,TRUE,"GENERAL";"TAB5",#N/A,TRUE,"GENERAL"}</definedName>
    <definedName name="dsfsvm" localSheetId="2">{"TAB1",#N/A,TRUE,"GENERAL";"TAB2",#N/A,TRUE,"GENERAL";"TAB3",#N/A,TRUE,"GENERAL";"TAB4",#N/A,TRUE,"GENERAL";"TAB5",#N/A,TRUE,"GENERAL"}</definedName>
    <definedName name="dsfsvm" localSheetId="6">{"TAB1",#N/A,TRUE,"GENERAL";"TAB2",#N/A,TRUE,"GENERAL";"TAB3",#N/A,TRUE,"GENERAL";"TAB4",#N/A,TRUE,"GENERAL";"TAB5",#N/A,TRUE,"GENERAL"}</definedName>
    <definedName name="dsfsvm" localSheetId="7">{"TAB1",#N/A,TRUE,"GENERAL";"TAB2",#N/A,TRUE,"GENERAL";"TAB3",#N/A,TRUE,"GENERAL";"TAB4",#N/A,TRUE,"GENERAL";"TAB5",#N/A,TRUE,"GENERAL"}</definedName>
    <definedName name="dsfsvm">{"TAB1",#N/A,TRUE,"GENERAL";"TAB2",#N/A,TRUE,"GENERAL";"TAB3",#N/A,TRUE,"GENERAL";"TAB4",#N/A,TRUE,"GENERAL";"TAB5",#N/A,TRUE,"GENERAL"}</definedName>
    <definedName name="dsftbv" localSheetId="5">{"via1",#N/A,TRUE,"general";"via2",#N/A,TRUE,"general";"via3",#N/A,TRUE,"general"}</definedName>
    <definedName name="dsftbv" localSheetId="3">{"via1",#N/A,TRUE,"general";"via2",#N/A,TRUE,"general";"via3",#N/A,TRUE,"general"}</definedName>
    <definedName name="dsftbv" localSheetId="2">{"via1",#N/A,TRUE,"general";"via2",#N/A,TRUE,"general";"via3",#N/A,TRUE,"general"}</definedName>
    <definedName name="dsftbv" localSheetId="6">{"via1",#N/A,TRUE,"general";"via2",#N/A,TRUE,"general";"via3",#N/A,TRUE,"general"}</definedName>
    <definedName name="dsftbv" localSheetId="7">{"via1",#N/A,TRUE,"general";"via2",#N/A,TRUE,"general";"via3",#N/A,TRUE,"general"}</definedName>
    <definedName name="dsftbv">{"via1",#N/A,TRUE,"general";"via2",#N/A,TRUE,"general";"via3",#N/A,TRUE,"general"}</definedName>
    <definedName name="DT">#REF!</definedName>
    <definedName name="dtrhj" localSheetId="5">{"via1",#N/A,TRUE,"general";"via2",#N/A,TRUE,"general";"via3",#N/A,TRUE,"general"}</definedName>
    <definedName name="dtrhj" localSheetId="3">{"via1",#N/A,TRUE,"general";"via2",#N/A,TRUE,"general";"via3",#N/A,TRUE,"general"}</definedName>
    <definedName name="dtrhj" localSheetId="2">{"via1",#N/A,TRUE,"general";"via2",#N/A,TRUE,"general";"via3",#N/A,TRUE,"general"}</definedName>
    <definedName name="dtrhj" localSheetId="6">{"via1",#N/A,TRUE,"general";"via2",#N/A,TRUE,"general";"via3",#N/A,TRUE,"general"}</definedName>
    <definedName name="dtrhj" localSheetId="7">{"via1",#N/A,TRUE,"general";"via2",#N/A,TRUE,"general";"via3",#N/A,TRUE,"general"}</definedName>
    <definedName name="dtrhj">{"via1",#N/A,TRUE,"general";"via2",#N/A,TRUE,"general";"via3",#N/A,TRUE,"general"}</definedName>
    <definedName name="DUCTO" localSheetId="5">[65]CONDUIT!#REF!</definedName>
    <definedName name="DUCTO">[65]CONDUIT!#REF!</definedName>
    <definedName name="dxfgg" localSheetId="5">{"via1",#N/A,TRUE,"general";"via2",#N/A,TRUE,"general";"via3",#N/A,TRUE,"general"}</definedName>
    <definedName name="dxfgg" localSheetId="3">{"via1",#N/A,TRUE,"general";"via2",#N/A,TRUE,"general";"via3",#N/A,TRUE,"general"}</definedName>
    <definedName name="dxfgg" localSheetId="2">{"via1",#N/A,TRUE,"general";"via2",#N/A,TRUE,"general";"via3",#N/A,TRUE,"general"}</definedName>
    <definedName name="dxfgg" localSheetId="6">{"via1",#N/A,TRUE,"general";"via2",#N/A,TRUE,"general";"via3",#N/A,TRUE,"general"}</definedName>
    <definedName name="dxfgg" localSheetId="7">{"via1",#N/A,TRUE,"general";"via2",#N/A,TRUE,"general";"via3",#N/A,TRUE,"general"}</definedName>
    <definedName name="dxfgg">{"via1",#N/A,TRUE,"general";"via2",#N/A,TRUE,"general";"via3",#N/A,TRUE,"general"}</definedName>
    <definedName name="e">#REF!</definedName>
    <definedName name="e3e33" localSheetId="5">{"via1",#N/A,TRUE,"general";"via2",#N/A,TRUE,"general";"via3",#N/A,TRUE,"general"}</definedName>
    <definedName name="e3e33" localSheetId="3">{"via1",#N/A,TRUE,"general";"via2",#N/A,TRUE,"general";"via3",#N/A,TRUE,"general"}</definedName>
    <definedName name="e3e33" localSheetId="2">{"via1",#N/A,TRUE,"general";"via2",#N/A,TRUE,"general";"via3",#N/A,TRUE,"general"}</definedName>
    <definedName name="e3e33" localSheetId="6">{"via1",#N/A,TRUE,"general";"via2",#N/A,TRUE,"general";"via3",#N/A,TRUE,"general"}</definedName>
    <definedName name="e3e33" localSheetId="7">{"via1",#N/A,TRUE,"general";"via2",#N/A,TRUE,"general";"via3",#N/A,TRUE,"general"}</definedName>
    <definedName name="e3e33">{"via1",#N/A,TRUE,"general";"via2",#N/A,TRUE,"general";"via3",#N/A,TRUE,"general"}</definedName>
    <definedName name="Ebitda" localSheetId="5">{#N/A,#N/A,FALSE,"GRAFICO";#N/A,#N/A,FALSE,"CAJA (2)";#N/A,#N/A,FALSE,"TERCEROS-PROMEDIO";#N/A,#N/A,FALSE,"CAJA";#N/A,#N/A,FALSE,"INGRESOS1995-2003";#N/A,#N/A,FALSE,"GASTOS1995-2003"}</definedName>
    <definedName name="Ebitda" localSheetId="3">{#N/A,#N/A,FALSE,"GRAFICO";#N/A,#N/A,FALSE,"CAJA (2)";#N/A,#N/A,FALSE,"TERCEROS-PROMEDIO";#N/A,#N/A,FALSE,"CAJA";#N/A,#N/A,FALSE,"INGRESOS1995-2003";#N/A,#N/A,FALSE,"GASTOS1995-2003"}</definedName>
    <definedName name="Ebitda" localSheetId="2">{#N/A,#N/A,FALSE,"GRAFICO";#N/A,#N/A,FALSE,"CAJA (2)";#N/A,#N/A,FALSE,"TERCEROS-PROMEDIO";#N/A,#N/A,FALSE,"CAJA";#N/A,#N/A,FALSE,"INGRESOS1995-2003";#N/A,#N/A,FALSE,"GASTOS1995-2003"}</definedName>
    <definedName name="Ebitda" localSheetId="6">{#N/A,#N/A,FALSE,"GRAFICO";#N/A,#N/A,FALSE,"CAJA (2)";#N/A,#N/A,FALSE,"TERCEROS-PROMEDIO";#N/A,#N/A,FALSE,"CAJA";#N/A,#N/A,FALSE,"INGRESOS1995-2003";#N/A,#N/A,FALSE,"GASTOS1995-2003"}</definedName>
    <definedName name="Ebitda" localSheetId="7">{#N/A,#N/A,FALSE,"GRAFICO";#N/A,#N/A,FALSE,"CAJA (2)";#N/A,#N/A,FALSE,"TERCEROS-PROMEDIO";#N/A,#N/A,FALSE,"CAJA";#N/A,#N/A,FALSE,"INGRESOS1995-2003";#N/A,#N/A,FALSE,"GASTOS1995-2003"}</definedName>
    <definedName name="Ebitda">{#N/A,#N/A,FALSE,"GRAFICO";#N/A,#N/A,FALSE,"CAJA (2)";#N/A,#N/A,FALSE,"TERCEROS-PROMEDIO";#N/A,#N/A,FALSE,"CAJA";#N/A,#N/A,FALSE,"INGRESOS1995-2003";#N/A,#N/A,FALSE,"GASTOS1995-2003"}</definedName>
    <definedName name="EDEDWSWQA" localSheetId="5">{"TAB1",#N/A,TRUE,"GENERAL";"TAB2",#N/A,TRUE,"GENERAL";"TAB3",#N/A,TRUE,"GENERAL";"TAB4",#N/A,TRUE,"GENERAL";"TAB5",#N/A,TRUE,"GENERAL"}</definedName>
    <definedName name="EDEDWSWQA" localSheetId="3">{"TAB1",#N/A,TRUE,"GENERAL";"TAB2",#N/A,TRUE,"GENERAL";"TAB3",#N/A,TRUE,"GENERAL";"TAB4",#N/A,TRUE,"GENERAL";"TAB5",#N/A,TRUE,"GENERAL"}</definedName>
    <definedName name="EDEDWSWQA" localSheetId="2">{"TAB1",#N/A,TRUE,"GENERAL";"TAB2",#N/A,TRUE,"GENERAL";"TAB3",#N/A,TRUE,"GENERAL";"TAB4",#N/A,TRUE,"GENERAL";"TAB5",#N/A,TRUE,"GENERAL"}</definedName>
    <definedName name="EDEDWSWQA" localSheetId="6">{"TAB1",#N/A,TRUE,"GENERAL";"TAB2",#N/A,TRUE,"GENERAL";"TAB3",#N/A,TRUE,"GENERAL";"TAB4",#N/A,TRUE,"GENERAL";"TAB5",#N/A,TRUE,"GENERAL"}</definedName>
    <definedName name="EDEDWSWQA" localSheetId="7">{"TAB1",#N/A,TRUE,"GENERAL";"TAB2",#N/A,TRUE,"GENERAL";"TAB3",#N/A,TRUE,"GENERAL";"TAB4",#N/A,TRUE,"GENERAL";"TAB5",#N/A,TRUE,"GENERAL"}</definedName>
    <definedName name="EDEDWSWQA">{"TAB1",#N/A,TRUE,"GENERAL";"TAB2",#N/A,TRUE,"GENERAL";"TAB3",#N/A,TRUE,"GENERAL";"TAB4",#N/A,TRUE,"GENERAL";"TAB5",#N/A,TRUE,"GENERAL"}</definedName>
    <definedName name="edgfhmn" localSheetId="5">{"via1",#N/A,TRUE,"general";"via2",#N/A,TRUE,"general";"via3",#N/A,TRUE,"general"}</definedName>
    <definedName name="edgfhmn" localSheetId="3">{"via1",#N/A,TRUE,"general";"via2",#N/A,TRUE,"general";"via3",#N/A,TRUE,"general"}</definedName>
    <definedName name="edgfhmn" localSheetId="2">{"via1",#N/A,TRUE,"general";"via2",#N/A,TRUE,"general";"via3",#N/A,TRUE,"general"}</definedName>
    <definedName name="edgfhmn" localSheetId="6">{"via1",#N/A,TRUE,"general";"via2",#N/A,TRUE,"general";"via3",#N/A,TRUE,"general"}</definedName>
    <definedName name="edgfhmn" localSheetId="7">{"via1",#N/A,TRUE,"general";"via2",#N/A,TRUE,"general";"via3",#N/A,TRUE,"general"}</definedName>
    <definedName name="edgfhmn">{"via1",#N/A,TRUE,"general";"via2",#N/A,TRUE,"general";"via3",#N/A,TRUE,"general"}</definedName>
    <definedName name="ee">#REF!</definedName>
    <definedName name="eee">#REF!</definedName>
    <definedName name="eeedfr" localSheetId="5">{"TAB1",#N/A,TRUE,"GENERAL";"TAB2",#N/A,TRUE,"GENERAL";"TAB3",#N/A,TRUE,"GENERAL";"TAB4",#N/A,TRUE,"GENERAL";"TAB5",#N/A,TRUE,"GENERAL"}</definedName>
    <definedName name="eeedfr" localSheetId="3">{"TAB1",#N/A,TRUE,"GENERAL";"TAB2",#N/A,TRUE,"GENERAL";"TAB3",#N/A,TRUE,"GENERAL";"TAB4",#N/A,TRUE,"GENERAL";"TAB5",#N/A,TRUE,"GENERAL"}</definedName>
    <definedName name="eeedfr" localSheetId="2">{"TAB1",#N/A,TRUE,"GENERAL";"TAB2",#N/A,TRUE,"GENERAL";"TAB3",#N/A,TRUE,"GENERAL";"TAB4",#N/A,TRUE,"GENERAL";"TAB5",#N/A,TRUE,"GENERAL"}</definedName>
    <definedName name="eeedfr" localSheetId="6">{"TAB1",#N/A,TRUE,"GENERAL";"TAB2",#N/A,TRUE,"GENERAL";"TAB3",#N/A,TRUE,"GENERAL";"TAB4",#N/A,TRUE,"GENERAL";"TAB5",#N/A,TRUE,"GENERAL"}</definedName>
    <definedName name="eeedfr" localSheetId="7">{"TAB1",#N/A,TRUE,"GENERAL";"TAB2",#N/A,TRUE,"GENERAL";"TAB3",#N/A,TRUE,"GENERAL";"TAB4",#N/A,TRUE,"GENERAL";"TAB5",#N/A,TRUE,"GENERAL"}</definedName>
    <definedName name="eeedfr">{"TAB1",#N/A,TRUE,"GENERAL";"TAB2",#N/A,TRUE,"GENERAL";"TAB3",#N/A,TRUE,"GENERAL";"TAB4",#N/A,TRUE,"GENERAL";"TAB5",#N/A,TRUE,"GENERAL"}</definedName>
    <definedName name="eeeeer" localSheetId="5">{"TAB1",#N/A,TRUE,"GENERAL";"TAB2",#N/A,TRUE,"GENERAL";"TAB3",#N/A,TRUE,"GENERAL";"TAB4",#N/A,TRUE,"GENERAL";"TAB5",#N/A,TRUE,"GENERAL"}</definedName>
    <definedName name="eeeeer" localSheetId="3">{"TAB1",#N/A,TRUE,"GENERAL";"TAB2",#N/A,TRUE,"GENERAL";"TAB3",#N/A,TRUE,"GENERAL";"TAB4",#N/A,TRUE,"GENERAL";"TAB5",#N/A,TRUE,"GENERAL"}</definedName>
    <definedName name="eeeeer" localSheetId="2">{"TAB1",#N/A,TRUE,"GENERAL";"TAB2",#N/A,TRUE,"GENERAL";"TAB3",#N/A,TRUE,"GENERAL";"TAB4",#N/A,TRUE,"GENERAL";"TAB5",#N/A,TRUE,"GENERAL"}</definedName>
    <definedName name="eeeeer" localSheetId="6">{"TAB1",#N/A,TRUE,"GENERAL";"TAB2",#N/A,TRUE,"GENERAL";"TAB3",#N/A,TRUE,"GENERAL";"TAB4",#N/A,TRUE,"GENERAL";"TAB5",#N/A,TRUE,"GENERAL"}</definedName>
    <definedName name="eeeeer" localSheetId="7">{"TAB1",#N/A,TRUE,"GENERAL";"TAB2",#N/A,TRUE,"GENERAL";"TAB3",#N/A,TRUE,"GENERAL";"TAB4",#N/A,TRUE,"GENERAL";"TAB5",#N/A,TRUE,"GENERAL"}</definedName>
    <definedName name="eeeeer">{"TAB1",#N/A,TRUE,"GENERAL";"TAB2",#N/A,TRUE,"GENERAL";"TAB3",#N/A,TRUE,"GENERAL";"TAB4",#N/A,TRUE,"GENERAL";"TAB5",#N/A,TRUE,"GENERAL"}</definedName>
    <definedName name="eeerfd" localSheetId="5">{"via1",#N/A,TRUE,"general";"via2",#N/A,TRUE,"general";"via3",#N/A,TRUE,"general"}</definedName>
    <definedName name="eeerfd" localSheetId="3">{"via1",#N/A,TRUE,"general";"via2",#N/A,TRUE,"general";"via3",#N/A,TRUE,"general"}</definedName>
    <definedName name="eeerfd" localSheetId="2">{"via1",#N/A,TRUE,"general";"via2",#N/A,TRUE,"general";"via3",#N/A,TRUE,"general"}</definedName>
    <definedName name="eeerfd" localSheetId="6">{"via1",#N/A,TRUE,"general";"via2",#N/A,TRUE,"general";"via3",#N/A,TRUE,"general"}</definedName>
    <definedName name="eeerfd" localSheetId="7">{"via1",#N/A,TRUE,"general";"via2",#N/A,TRUE,"general";"via3",#N/A,TRUE,"general"}</definedName>
    <definedName name="eeerfd">{"via1",#N/A,TRUE,"general";"via2",#N/A,TRUE,"general";"via3",#N/A,TRUE,"general"}</definedName>
    <definedName name="efef" localSheetId="5">{"TAB1",#N/A,TRUE,"GENERAL";"TAB2",#N/A,TRUE,"GENERAL";"TAB3",#N/A,TRUE,"GENERAL";"TAB4",#N/A,TRUE,"GENERAL";"TAB5",#N/A,TRUE,"GENERAL"}</definedName>
    <definedName name="efef" localSheetId="3">{"TAB1",#N/A,TRUE,"GENERAL";"TAB2",#N/A,TRUE,"GENERAL";"TAB3",#N/A,TRUE,"GENERAL";"TAB4",#N/A,TRUE,"GENERAL";"TAB5",#N/A,TRUE,"GENERAL"}</definedName>
    <definedName name="efef" localSheetId="2">{"TAB1",#N/A,TRUE,"GENERAL";"TAB2",#N/A,TRUE,"GENERAL";"TAB3",#N/A,TRUE,"GENERAL";"TAB4",#N/A,TRUE,"GENERAL";"TAB5",#N/A,TRUE,"GENERAL"}</definedName>
    <definedName name="efef" localSheetId="6">{"TAB1",#N/A,TRUE,"GENERAL";"TAB2",#N/A,TRUE,"GENERAL";"TAB3",#N/A,TRUE,"GENERAL";"TAB4",#N/A,TRUE,"GENERAL";"TAB5",#N/A,TRUE,"GENERAL"}</definedName>
    <definedName name="efef" localSheetId="7">{"TAB1",#N/A,TRUE,"GENERAL";"TAB2",#N/A,TRUE,"GENERAL";"TAB3",#N/A,TRUE,"GENERAL";"TAB4",#N/A,TRUE,"GENERAL";"TAB5",#N/A,TRUE,"GENERAL"}</definedName>
    <definedName name="efef">{"TAB1",#N/A,TRUE,"GENERAL";"TAB2",#N/A,TRUE,"GENERAL";"TAB3",#N/A,TRUE,"GENERAL";"TAB4",#N/A,TRUE,"GENERAL";"TAB5",#N/A,TRUE,"GENERAL"}</definedName>
    <definedName name="efer" localSheetId="5">{"via1",#N/A,TRUE,"general";"via2",#N/A,TRUE,"general";"via3",#N/A,TRUE,"general"}</definedName>
    <definedName name="efer" localSheetId="3">{"via1",#N/A,TRUE,"general";"via2",#N/A,TRUE,"general";"via3",#N/A,TRUE,"general"}</definedName>
    <definedName name="efer" localSheetId="2">{"via1",#N/A,TRUE,"general";"via2",#N/A,TRUE,"general";"via3",#N/A,TRUE,"general"}</definedName>
    <definedName name="efer" localSheetId="6">{"via1",#N/A,TRUE,"general";"via2",#N/A,TRUE,"general";"via3",#N/A,TRUE,"general"}</definedName>
    <definedName name="efer" localSheetId="7">{"via1",#N/A,TRUE,"general";"via2",#N/A,TRUE,"general";"via3",#N/A,TRUE,"general"}</definedName>
    <definedName name="efer">{"via1",#N/A,TRUE,"general";"via2",#N/A,TRUE,"general";"via3",#N/A,TRUE,"general"}</definedName>
    <definedName name="egeg" localSheetId="5">{"TAB1",#N/A,TRUE,"GENERAL";"TAB2",#N/A,TRUE,"GENERAL";"TAB3",#N/A,TRUE,"GENERAL";"TAB4",#N/A,TRUE,"GENERAL";"TAB5",#N/A,TRUE,"GENERAL"}</definedName>
    <definedName name="egeg" localSheetId="3">{"TAB1",#N/A,TRUE,"GENERAL";"TAB2",#N/A,TRUE,"GENERAL";"TAB3",#N/A,TRUE,"GENERAL";"TAB4",#N/A,TRUE,"GENERAL";"TAB5",#N/A,TRUE,"GENERAL"}</definedName>
    <definedName name="egeg" localSheetId="2">{"TAB1",#N/A,TRUE,"GENERAL";"TAB2",#N/A,TRUE,"GENERAL";"TAB3",#N/A,TRUE,"GENERAL";"TAB4",#N/A,TRUE,"GENERAL";"TAB5",#N/A,TRUE,"GENERAL"}</definedName>
    <definedName name="egeg" localSheetId="6">{"TAB1",#N/A,TRUE,"GENERAL";"TAB2",#N/A,TRUE,"GENERAL";"TAB3",#N/A,TRUE,"GENERAL";"TAB4",#N/A,TRUE,"GENERAL";"TAB5",#N/A,TRUE,"GENERAL"}</definedName>
    <definedName name="egeg" localSheetId="7">{"TAB1",#N/A,TRUE,"GENERAL";"TAB2",#N/A,TRUE,"GENERAL";"TAB3",#N/A,TRUE,"GENERAL";"TAB4",#N/A,TRUE,"GENERAL";"TAB5",#N/A,TRUE,"GENERAL"}</definedName>
    <definedName name="egeg">{"TAB1",#N/A,TRUE,"GENERAL";"TAB2",#N/A,TRUE,"GENERAL";"TAB3",#N/A,TRUE,"GENERAL";"TAB4",#N/A,TRUE,"GENERAL";"TAB5",#N/A,TRUE,"GENERAL"}</definedName>
    <definedName name="egtrgthrt" localSheetId="5">{"TAB1",#N/A,TRUE,"GENERAL";"TAB2",#N/A,TRUE,"GENERAL";"TAB3",#N/A,TRUE,"GENERAL";"TAB4",#N/A,TRUE,"GENERAL";"TAB5",#N/A,TRUE,"GENERAL"}</definedName>
    <definedName name="egtrgthrt" localSheetId="3">{"TAB1",#N/A,TRUE,"GENERAL";"TAB2",#N/A,TRUE,"GENERAL";"TAB3",#N/A,TRUE,"GENERAL";"TAB4",#N/A,TRUE,"GENERAL";"TAB5",#N/A,TRUE,"GENERAL"}</definedName>
    <definedName name="egtrgthrt" localSheetId="2">{"TAB1",#N/A,TRUE,"GENERAL";"TAB2",#N/A,TRUE,"GENERAL";"TAB3",#N/A,TRUE,"GENERAL";"TAB4",#N/A,TRUE,"GENERAL";"TAB5",#N/A,TRUE,"GENERAL"}</definedName>
    <definedName name="egtrgthrt" localSheetId="6">{"TAB1",#N/A,TRUE,"GENERAL";"TAB2",#N/A,TRUE,"GENERAL";"TAB3",#N/A,TRUE,"GENERAL";"TAB4",#N/A,TRUE,"GENERAL";"TAB5",#N/A,TRUE,"GENERAL"}</definedName>
    <definedName name="egtrgthrt" localSheetId="7">{"TAB1",#N/A,TRUE,"GENERAL";"TAB2",#N/A,TRUE,"GENERAL";"TAB3",#N/A,TRUE,"GENERAL";"TAB4",#N/A,TRUE,"GENERAL";"TAB5",#N/A,TRUE,"GENERAL"}</definedName>
    <definedName name="egtrgthrt">{"TAB1",#N/A,TRUE,"GENERAL";"TAB2",#N/A,TRUE,"GENERAL";"TAB3",#N/A,TRUE,"GENERAL";"TAB4",#N/A,TRUE,"GENERAL";"TAB5",#N/A,TRUE,"GENERAL"}</definedName>
    <definedName name="electrosoldada">#REF!</definedName>
    <definedName name="emul">[26]PrecRec!$D$58</definedName>
    <definedName name="Ene">[66]ENE!$A$12:$H$34</definedName>
    <definedName name="Ene_C">[66]ENE!$A$35:$H$52</definedName>
    <definedName name="EneFeb">'[67]Ene-Feb'!$A$12:$H$34</definedName>
    <definedName name="ENSAY" localSheetId="3">#REF!</definedName>
    <definedName name="ENSAY" localSheetId="2">#REF!</definedName>
    <definedName name="ENSAY" localSheetId="6">#REF!</definedName>
    <definedName name="ENSAY" localSheetId="7">#REF!</definedName>
    <definedName name="ENSAY">#REF!</definedName>
    <definedName name="EQPL" localSheetId="7">[19]BASE!#REF!</definedName>
    <definedName name="EQPL">[19]BASE!#REF!</definedName>
    <definedName name="EQUI">[68]EQUIPO!$B$2:$B$36</definedName>
    <definedName name="EQUIPO_1">[68]EQUIPO!$B$2:$D$36</definedName>
    <definedName name="Equipos" localSheetId="3">#REF!</definedName>
    <definedName name="Equipos" localSheetId="7">#REF!</definedName>
    <definedName name="Equipos">[33]Equipos!$1:$1048576</definedName>
    <definedName name="eqw" localSheetId="5">{"via1",#N/A,TRUE,"general";"via2",#N/A,TRUE,"general";"via3",#N/A,TRUE,"general"}</definedName>
    <definedName name="eqw" localSheetId="3">{"via1",#N/A,TRUE,"general";"via2",#N/A,TRUE,"general";"via3",#N/A,TRUE,"general"}</definedName>
    <definedName name="eqw" localSheetId="2">{"via1",#N/A,TRUE,"general";"via2",#N/A,TRUE,"general";"via3",#N/A,TRUE,"general"}</definedName>
    <definedName name="eqw" localSheetId="6">{"via1",#N/A,TRUE,"general";"via2",#N/A,TRUE,"general";"via3",#N/A,TRUE,"general"}</definedName>
    <definedName name="eqw" localSheetId="7">{"via1",#N/A,TRUE,"general";"via2",#N/A,TRUE,"general";"via3",#N/A,TRUE,"general"}</definedName>
    <definedName name="eqw">{"via1",#N/A,TRUE,"general";"via2",#N/A,TRUE,"general";"via3",#N/A,TRUE,"general"}</definedName>
    <definedName name="erfg" localSheetId="5">{#N/A,#N/A,FALSE,"Hoja1";#N/A,#N/A,FALSE,"Hoja2"}</definedName>
    <definedName name="erfg" localSheetId="3">{#N/A,#N/A,FALSE,"Hoja1";#N/A,#N/A,FALSE,"Hoja2"}</definedName>
    <definedName name="erfg" localSheetId="2">{#N/A,#N/A,FALSE,"Hoja1";#N/A,#N/A,FALSE,"Hoja2"}</definedName>
    <definedName name="erfg" localSheetId="6">{#N/A,#N/A,FALSE,"Hoja1";#N/A,#N/A,FALSE,"Hoja2"}</definedName>
    <definedName name="erfg" localSheetId="7">{#N/A,#N/A,FALSE,"Hoja1";#N/A,#N/A,FALSE,"Hoja2"}</definedName>
    <definedName name="erfg">{#N/A,#N/A,FALSE,"Hoja1";#N/A,#N/A,FALSE,"Hoja2"}</definedName>
    <definedName name="erg" localSheetId="5">{"TAB1",#N/A,TRUE,"GENERAL";"TAB2",#N/A,TRUE,"GENERAL";"TAB3",#N/A,TRUE,"GENERAL";"TAB4",#N/A,TRUE,"GENERAL";"TAB5",#N/A,TRUE,"GENERAL"}</definedName>
    <definedName name="erg" localSheetId="3">{"TAB1",#N/A,TRUE,"GENERAL";"TAB2",#N/A,TRUE,"GENERAL";"TAB3",#N/A,TRUE,"GENERAL";"TAB4",#N/A,TRUE,"GENERAL";"TAB5",#N/A,TRUE,"GENERAL"}</definedName>
    <definedName name="erg" localSheetId="2">{"TAB1",#N/A,TRUE,"GENERAL";"TAB2",#N/A,TRUE,"GENERAL";"TAB3",#N/A,TRUE,"GENERAL";"TAB4",#N/A,TRUE,"GENERAL";"TAB5",#N/A,TRUE,"GENERAL"}</definedName>
    <definedName name="erg" localSheetId="6">{"TAB1",#N/A,TRUE,"GENERAL";"TAB2",#N/A,TRUE,"GENERAL";"TAB3",#N/A,TRUE,"GENERAL";"TAB4",#N/A,TRUE,"GENERAL";"TAB5",#N/A,TRUE,"GENERAL"}</definedName>
    <definedName name="erg" localSheetId="7">{"TAB1",#N/A,TRUE,"GENERAL";"TAB2",#N/A,TRUE,"GENERAL";"TAB3",#N/A,TRUE,"GENERAL";"TAB4",#N/A,TRUE,"GENERAL";"TAB5",#N/A,TRUE,"GENERAL"}</definedName>
    <definedName name="erg">{"TAB1",#N/A,TRUE,"GENERAL";"TAB2",#N/A,TRUE,"GENERAL";"TAB3",#N/A,TRUE,"GENERAL";"TAB4",#N/A,TRUE,"GENERAL";"TAB5",#N/A,TRUE,"GENERAL"}</definedName>
    <definedName name="erger" localSheetId="5">{"via1",#N/A,TRUE,"general";"via2",#N/A,TRUE,"general";"via3",#N/A,TRUE,"general"}</definedName>
    <definedName name="erger" localSheetId="3">{"via1",#N/A,TRUE,"general";"via2",#N/A,TRUE,"general";"via3",#N/A,TRUE,"general"}</definedName>
    <definedName name="erger" localSheetId="2">{"via1",#N/A,TRUE,"general";"via2",#N/A,TRUE,"general";"via3",#N/A,TRUE,"general"}</definedName>
    <definedName name="erger" localSheetId="6">{"via1",#N/A,TRUE,"general";"via2",#N/A,TRUE,"general";"via3",#N/A,TRUE,"general"}</definedName>
    <definedName name="erger" localSheetId="7">{"via1",#N/A,TRUE,"general";"via2",#N/A,TRUE,"general";"via3",#N/A,TRUE,"general"}</definedName>
    <definedName name="erger">{"via1",#N/A,TRUE,"general";"via2",#N/A,TRUE,"general";"via3",#N/A,TRUE,"general"}</definedName>
    <definedName name="ergerg" localSheetId="5">{"via1",#N/A,TRUE,"general";"via2",#N/A,TRUE,"general";"via3",#N/A,TRUE,"general"}</definedName>
    <definedName name="ergerg" localSheetId="3">{"via1",#N/A,TRUE,"general";"via2",#N/A,TRUE,"general";"via3",#N/A,TRUE,"general"}</definedName>
    <definedName name="ergerg" localSheetId="2">{"via1",#N/A,TRUE,"general";"via2",#N/A,TRUE,"general";"via3",#N/A,TRUE,"general"}</definedName>
    <definedName name="ergerg" localSheetId="6">{"via1",#N/A,TRUE,"general";"via2",#N/A,TRUE,"general";"via3",#N/A,TRUE,"general"}</definedName>
    <definedName name="ergerg" localSheetId="7">{"via1",#N/A,TRUE,"general";"via2",#N/A,TRUE,"general";"via3",#N/A,TRUE,"general"}</definedName>
    <definedName name="ergerg">{"via1",#N/A,TRUE,"general";"via2",#N/A,TRUE,"general";"via3",#N/A,TRUE,"general"}</definedName>
    <definedName name="ergfegr" localSheetId="5">{"via1",#N/A,TRUE,"general";"via2",#N/A,TRUE,"general";"via3",#N/A,TRUE,"general"}</definedName>
    <definedName name="ergfegr" localSheetId="3">{"via1",#N/A,TRUE,"general";"via2",#N/A,TRUE,"general";"via3",#N/A,TRUE,"general"}</definedName>
    <definedName name="ergfegr" localSheetId="2">{"via1",#N/A,TRUE,"general";"via2",#N/A,TRUE,"general";"via3",#N/A,TRUE,"general"}</definedName>
    <definedName name="ergfegr" localSheetId="6">{"via1",#N/A,TRUE,"general";"via2",#N/A,TRUE,"general";"via3",#N/A,TRUE,"general"}</definedName>
    <definedName name="ergfegr" localSheetId="7">{"via1",#N/A,TRUE,"general";"via2",#N/A,TRUE,"general";"via3",#N/A,TRUE,"general"}</definedName>
    <definedName name="ergfegr">{"via1",#N/A,TRUE,"general";"via2",#N/A,TRUE,"general";"via3",#N/A,TRUE,"general"}</definedName>
    <definedName name="ergge" localSheetId="5">{"TAB1",#N/A,TRUE,"GENERAL";"TAB2",#N/A,TRUE,"GENERAL";"TAB3",#N/A,TRUE,"GENERAL";"TAB4",#N/A,TRUE,"GENERAL";"TAB5",#N/A,TRUE,"GENERAL"}</definedName>
    <definedName name="ergge" localSheetId="3">{"TAB1",#N/A,TRUE,"GENERAL";"TAB2",#N/A,TRUE,"GENERAL";"TAB3",#N/A,TRUE,"GENERAL";"TAB4",#N/A,TRUE,"GENERAL";"TAB5",#N/A,TRUE,"GENERAL"}</definedName>
    <definedName name="ergge" localSheetId="2">{"TAB1",#N/A,TRUE,"GENERAL";"TAB2",#N/A,TRUE,"GENERAL";"TAB3",#N/A,TRUE,"GENERAL";"TAB4",#N/A,TRUE,"GENERAL";"TAB5",#N/A,TRUE,"GENERAL"}</definedName>
    <definedName name="ergge" localSheetId="6">{"TAB1",#N/A,TRUE,"GENERAL";"TAB2",#N/A,TRUE,"GENERAL";"TAB3",#N/A,TRUE,"GENERAL";"TAB4",#N/A,TRUE,"GENERAL";"TAB5",#N/A,TRUE,"GENERAL"}</definedName>
    <definedName name="ergge" localSheetId="7">{"TAB1",#N/A,TRUE,"GENERAL";"TAB2",#N/A,TRUE,"GENERAL";"TAB3",#N/A,TRUE,"GENERAL";"TAB4",#N/A,TRUE,"GENERAL";"TAB5",#N/A,TRUE,"GENERAL"}</definedName>
    <definedName name="ergge">{"TAB1",#N/A,TRUE,"GENERAL";"TAB2",#N/A,TRUE,"GENERAL";"TAB3",#N/A,TRUE,"GENERAL";"TAB4",#N/A,TRUE,"GENERAL";"TAB5",#N/A,TRUE,"GENERAL"}</definedName>
    <definedName name="erggewg" localSheetId="5">{"via1",#N/A,TRUE,"general";"via2",#N/A,TRUE,"general";"via3",#N/A,TRUE,"general"}</definedName>
    <definedName name="erggewg" localSheetId="3">{"via1",#N/A,TRUE,"general";"via2",#N/A,TRUE,"general";"via3",#N/A,TRUE,"general"}</definedName>
    <definedName name="erggewg" localSheetId="2">{"via1",#N/A,TRUE,"general";"via2",#N/A,TRUE,"general";"via3",#N/A,TRUE,"general"}</definedName>
    <definedName name="erggewg" localSheetId="6">{"via1",#N/A,TRUE,"general";"via2",#N/A,TRUE,"general";"via3",#N/A,TRUE,"general"}</definedName>
    <definedName name="erggewg" localSheetId="7">{"via1",#N/A,TRUE,"general";"via2",#N/A,TRUE,"general";"via3",#N/A,TRUE,"general"}</definedName>
    <definedName name="erggewg">{"via1",#N/A,TRUE,"general";"via2",#N/A,TRUE,"general";"via3",#N/A,TRUE,"general"}</definedName>
    <definedName name="ergreg" localSheetId="5">{"TAB1",#N/A,TRUE,"GENERAL";"TAB2",#N/A,TRUE,"GENERAL";"TAB3",#N/A,TRUE,"GENERAL";"TAB4",#N/A,TRUE,"GENERAL";"TAB5",#N/A,TRUE,"GENERAL"}</definedName>
    <definedName name="ergreg" localSheetId="3">{"TAB1",#N/A,TRUE,"GENERAL";"TAB2",#N/A,TRUE,"GENERAL";"TAB3",#N/A,TRUE,"GENERAL";"TAB4",#N/A,TRUE,"GENERAL";"TAB5",#N/A,TRUE,"GENERAL"}</definedName>
    <definedName name="ergreg" localSheetId="2">{"TAB1",#N/A,TRUE,"GENERAL";"TAB2",#N/A,TRUE,"GENERAL";"TAB3",#N/A,TRUE,"GENERAL";"TAB4",#N/A,TRUE,"GENERAL";"TAB5",#N/A,TRUE,"GENERAL"}</definedName>
    <definedName name="ergreg" localSheetId="6">{"TAB1",#N/A,TRUE,"GENERAL";"TAB2",#N/A,TRUE,"GENERAL";"TAB3",#N/A,TRUE,"GENERAL";"TAB4",#N/A,TRUE,"GENERAL";"TAB5",#N/A,TRUE,"GENERAL"}</definedName>
    <definedName name="ergreg" localSheetId="7">{"TAB1",#N/A,TRUE,"GENERAL";"TAB2",#N/A,TRUE,"GENERAL";"TAB3",#N/A,TRUE,"GENERAL";"TAB4",#N/A,TRUE,"GENERAL";"TAB5",#N/A,TRUE,"GENERAL"}</definedName>
    <definedName name="ergreg">{"TAB1",#N/A,TRUE,"GENERAL";"TAB2",#N/A,TRUE,"GENERAL";"TAB3",#N/A,TRUE,"GENERAL";"TAB4",#N/A,TRUE,"GENERAL";"TAB5",#N/A,TRUE,"GENERAL"}</definedName>
    <definedName name="ergregerg" localSheetId="5">{"via1",#N/A,TRUE,"general";"via2",#N/A,TRUE,"general";"via3",#N/A,TRUE,"general"}</definedName>
    <definedName name="ergregerg" localSheetId="3">{"via1",#N/A,TRUE,"general";"via2",#N/A,TRUE,"general";"via3",#N/A,TRUE,"general"}</definedName>
    <definedName name="ergregerg" localSheetId="2">{"via1",#N/A,TRUE,"general";"via2",#N/A,TRUE,"general";"via3",#N/A,TRUE,"general"}</definedName>
    <definedName name="ergregerg" localSheetId="6">{"via1",#N/A,TRUE,"general";"via2",#N/A,TRUE,"general";"via3",#N/A,TRUE,"general"}</definedName>
    <definedName name="ergregerg" localSheetId="7">{"via1",#N/A,TRUE,"general";"via2",#N/A,TRUE,"general";"via3",#N/A,TRUE,"general"}</definedName>
    <definedName name="ergregerg">{"via1",#N/A,TRUE,"general";"via2",#N/A,TRUE,"general";"via3",#N/A,TRUE,"general"}</definedName>
    <definedName name="ergrg" localSheetId="5">{"TAB1",#N/A,TRUE,"GENERAL";"TAB2",#N/A,TRUE,"GENERAL";"TAB3",#N/A,TRUE,"GENERAL";"TAB4",#N/A,TRUE,"GENERAL";"TAB5",#N/A,TRUE,"GENERAL"}</definedName>
    <definedName name="ergrg" localSheetId="3">{"TAB1",#N/A,TRUE,"GENERAL";"TAB2",#N/A,TRUE,"GENERAL";"TAB3",#N/A,TRUE,"GENERAL";"TAB4",#N/A,TRUE,"GENERAL";"TAB5",#N/A,TRUE,"GENERAL"}</definedName>
    <definedName name="ergrg" localSheetId="2">{"TAB1",#N/A,TRUE,"GENERAL";"TAB2",#N/A,TRUE,"GENERAL";"TAB3",#N/A,TRUE,"GENERAL";"TAB4",#N/A,TRUE,"GENERAL";"TAB5",#N/A,TRUE,"GENERAL"}</definedName>
    <definedName name="ergrg" localSheetId="6">{"TAB1",#N/A,TRUE,"GENERAL";"TAB2",#N/A,TRUE,"GENERAL";"TAB3",#N/A,TRUE,"GENERAL";"TAB4",#N/A,TRUE,"GENERAL";"TAB5",#N/A,TRUE,"GENERAL"}</definedName>
    <definedName name="ergrg" localSheetId="7">{"TAB1",#N/A,TRUE,"GENERAL";"TAB2",#N/A,TRUE,"GENERAL";"TAB3",#N/A,TRUE,"GENERAL";"TAB4",#N/A,TRUE,"GENERAL";"TAB5",#N/A,TRUE,"GENERAL"}</definedName>
    <definedName name="ergrg">{"TAB1",#N/A,TRUE,"GENERAL";"TAB2",#N/A,TRUE,"GENERAL";"TAB3",#N/A,TRUE,"GENERAL";"TAB4",#N/A,TRUE,"GENERAL";"TAB5",#N/A,TRUE,"GENERAL"}</definedName>
    <definedName name="ergweg" localSheetId="5">{"TAB1",#N/A,TRUE,"GENERAL";"TAB2",#N/A,TRUE,"GENERAL";"TAB3",#N/A,TRUE,"GENERAL";"TAB4",#N/A,TRUE,"GENERAL";"TAB5",#N/A,TRUE,"GENERAL"}</definedName>
    <definedName name="ergweg" localSheetId="3">{"TAB1",#N/A,TRUE,"GENERAL";"TAB2",#N/A,TRUE,"GENERAL";"TAB3",#N/A,TRUE,"GENERAL";"TAB4",#N/A,TRUE,"GENERAL";"TAB5",#N/A,TRUE,"GENERAL"}</definedName>
    <definedName name="ergweg" localSheetId="2">{"TAB1",#N/A,TRUE,"GENERAL";"TAB2",#N/A,TRUE,"GENERAL";"TAB3",#N/A,TRUE,"GENERAL";"TAB4",#N/A,TRUE,"GENERAL";"TAB5",#N/A,TRUE,"GENERAL"}</definedName>
    <definedName name="ergweg" localSheetId="6">{"TAB1",#N/A,TRUE,"GENERAL";"TAB2",#N/A,TRUE,"GENERAL";"TAB3",#N/A,TRUE,"GENERAL";"TAB4",#N/A,TRUE,"GENERAL";"TAB5",#N/A,TRUE,"GENERAL"}</definedName>
    <definedName name="ergweg" localSheetId="7">{"TAB1",#N/A,TRUE,"GENERAL";"TAB2",#N/A,TRUE,"GENERAL";"TAB3",#N/A,TRUE,"GENERAL";"TAB4",#N/A,TRUE,"GENERAL";"TAB5",#N/A,TRUE,"GENERAL"}</definedName>
    <definedName name="ergweg">{"TAB1",#N/A,TRUE,"GENERAL";"TAB2",#N/A,TRUE,"GENERAL";"TAB3",#N/A,TRUE,"GENERAL";"TAB4",#N/A,TRUE,"GENERAL";"TAB5",#N/A,TRUE,"GENERAL"}</definedName>
    <definedName name="ergwreg" localSheetId="5">{"via1",#N/A,TRUE,"general";"via2",#N/A,TRUE,"general";"via3",#N/A,TRUE,"general"}</definedName>
    <definedName name="ergwreg" localSheetId="3">{"via1",#N/A,TRUE,"general";"via2",#N/A,TRUE,"general";"via3",#N/A,TRUE,"general"}</definedName>
    <definedName name="ergwreg" localSheetId="2">{"via1",#N/A,TRUE,"general";"via2",#N/A,TRUE,"general";"via3",#N/A,TRUE,"general"}</definedName>
    <definedName name="ergwreg" localSheetId="6">{"via1",#N/A,TRUE,"general";"via2",#N/A,TRUE,"general";"via3",#N/A,TRUE,"general"}</definedName>
    <definedName name="ergwreg" localSheetId="7">{"via1",#N/A,TRUE,"general";"via2",#N/A,TRUE,"general";"via3",#N/A,TRUE,"general"}</definedName>
    <definedName name="ergwreg">{"via1",#N/A,TRUE,"general";"via2",#N/A,TRUE,"general";"via3",#N/A,TRUE,"general"}</definedName>
    <definedName name="erheyh" localSheetId="5">{"TAB1",#N/A,TRUE,"GENERAL";"TAB2",#N/A,TRUE,"GENERAL";"TAB3",#N/A,TRUE,"GENERAL";"TAB4",#N/A,TRUE,"GENERAL";"TAB5",#N/A,TRUE,"GENERAL"}</definedName>
    <definedName name="erheyh" localSheetId="3">{"TAB1",#N/A,TRUE,"GENERAL";"TAB2",#N/A,TRUE,"GENERAL";"TAB3",#N/A,TRUE,"GENERAL";"TAB4",#N/A,TRUE,"GENERAL";"TAB5",#N/A,TRUE,"GENERAL"}</definedName>
    <definedName name="erheyh" localSheetId="2">{"TAB1",#N/A,TRUE,"GENERAL";"TAB2",#N/A,TRUE,"GENERAL";"TAB3",#N/A,TRUE,"GENERAL";"TAB4",#N/A,TRUE,"GENERAL";"TAB5",#N/A,TRUE,"GENERAL"}</definedName>
    <definedName name="erheyh" localSheetId="6">{"TAB1",#N/A,TRUE,"GENERAL";"TAB2",#N/A,TRUE,"GENERAL";"TAB3",#N/A,TRUE,"GENERAL";"TAB4",#N/A,TRUE,"GENERAL";"TAB5",#N/A,TRUE,"GENERAL"}</definedName>
    <definedName name="erheyh" localSheetId="7">{"TAB1",#N/A,TRUE,"GENERAL";"TAB2",#N/A,TRUE,"GENERAL";"TAB3",#N/A,TRUE,"GENERAL";"TAB4",#N/A,TRUE,"GENERAL";"TAB5",#N/A,TRUE,"GENERAL"}</definedName>
    <definedName name="erheyh">{"TAB1",#N/A,TRUE,"GENERAL";"TAB2",#N/A,TRUE,"GENERAL";"TAB3",#N/A,TRUE,"GENERAL";"TAB4",#N/A,TRUE,"GENERAL";"TAB5",#N/A,TRUE,"GENERAL"}</definedName>
    <definedName name="eririutriuthdc" localSheetId="5">{#N/A,#N/A,FALSE,"Formato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3">{#N/A,#N/A,FALSE,"Formato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2">{#N/A,#N/A,FALSE,"Formato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6">{#N/A,#N/A,FALSE,"Formato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7">{#N/A,#N/A,FALSE,"Formato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5">{"TAB1",#N/A,TRUE,"GENERAL";"TAB2",#N/A,TRUE,"GENERAL";"TAB3",#N/A,TRUE,"GENERAL";"TAB4",#N/A,TRUE,"GENERAL";"TAB5",#N/A,TRUE,"GENERAL"}</definedName>
    <definedName name="err" localSheetId="3">{"TAB1",#N/A,TRUE,"GENERAL";"TAB2",#N/A,TRUE,"GENERAL";"TAB3",#N/A,TRUE,"GENERAL";"TAB4",#N/A,TRUE,"GENERAL";"TAB5",#N/A,TRUE,"GENERAL"}</definedName>
    <definedName name="err" localSheetId="2">{"TAB1",#N/A,TRUE,"GENERAL";"TAB2",#N/A,TRUE,"GENERAL";"TAB3",#N/A,TRUE,"GENERAL";"TAB4",#N/A,TRUE,"GENERAL";"TAB5",#N/A,TRUE,"GENERAL"}</definedName>
    <definedName name="err" localSheetId="6">{"TAB1",#N/A,TRUE,"GENERAL";"TAB2",#N/A,TRUE,"GENERAL";"TAB3",#N/A,TRUE,"GENERAL";"TAB4",#N/A,TRUE,"GENERAL";"TAB5",#N/A,TRUE,"GENERAL"}</definedName>
    <definedName name="err" localSheetId="7">{"TAB1",#N/A,TRUE,"GENERAL";"TAB2",#N/A,TRUE,"GENERAL";"TAB3",#N/A,TRUE,"GENERAL";"TAB4",#N/A,TRUE,"GENERAL";"TAB5",#N/A,TRUE,"GENERAL"}</definedName>
    <definedName name="err">{"TAB1",#N/A,TRUE,"GENERAL";"TAB2",#N/A,TRUE,"GENERAL";"TAB3",#N/A,TRUE,"GENERAL";"TAB4",#N/A,TRUE,"GENERAL";"TAB5",#N/A,TRUE,"GENERAL"}</definedName>
    <definedName name="ert" localSheetId="5">{"via1",#N/A,TRUE,"general";"via2",#N/A,TRUE,"general";"via3",#N/A,TRUE,"general"}</definedName>
    <definedName name="ert" localSheetId="3">{"via1",#N/A,TRUE,"general";"via2",#N/A,TRUE,"general";"via3",#N/A,TRUE,"general"}</definedName>
    <definedName name="ert" localSheetId="2">{"via1",#N/A,TRUE,"general";"via2",#N/A,TRUE,"general";"via3",#N/A,TRUE,"general"}</definedName>
    <definedName name="ert" localSheetId="6">{"via1",#N/A,TRUE,"general";"via2",#N/A,TRUE,"general";"via3",#N/A,TRUE,"general"}</definedName>
    <definedName name="ert" localSheetId="7">{"via1",#N/A,TRUE,"general";"via2",#N/A,TRUE,"general";"via3",#N/A,TRUE,"general"}</definedName>
    <definedName name="ert">{"via1",#N/A,TRUE,"general";"via2",#N/A,TRUE,"general";"via3",#N/A,TRUE,"general"}</definedName>
    <definedName name="erte" localSheetId="5">{"via1",#N/A,TRUE,"general";"via2",#N/A,TRUE,"general";"via3",#N/A,TRUE,"general"}</definedName>
    <definedName name="erte" localSheetId="3">{"via1",#N/A,TRUE,"general";"via2",#N/A,TRUE,"general";"via3",#N/A,TRUE,"general"}</definedName>
    <definedName name="erte" localSheetId="2">{"via1",#N/A,TRUE,"general";"via2",#N/A,TRUE,"general";"via3",#N/A,TRUE,"general"}</definedName>
    <definedName name="erte" localSheetId="6">{"via1",#N/A,TRUE,"general";"via2",#N/A,TRUE,"general";"via3",#N/A,TRUE,"general"}</definedName>
    <definedName name="erte" localSheetId="7">{"via1",#N/A,TRUE,"general";"via2",#N/A,TRUE,"general";"via3",#N/A,TRUE,"general"}</definedName>
    <definedName name="erte">{"via1",#N/A,TRUE,"general";"via2",#N/A,TRUE,"general";"via3",#N/A,TRUE,"general"}</definedName>
    <definedName name="erter" localSheetId="5">{"TAB1",#N/A,TRUE,"GENERAL";"TAB2",#N/A,TRUE,"GENERAL";"TAB3",#N/A,TRUE,"GENERAL";"TAB4",#N/A,TRUE,"GENERAL";"TAB5",#N/A,TRUE,"GENERAL"}</definedName>
    <definedName name="erter" localSheetId="3">{"TAB1",#N/A,TRUE,"GENERAL";"TAB2",#N/A,TRUE,"GENERAL";"TAB3",#N/A,TRUE,"GENERAL";"TAB4",#N/A,TRUE,"GENERAL";"TAB5",#N/A,TRUE,"GENERAL"}</definedName>
    <definedName name="erter" localSheetId="2">{"TAB1",#N/A,TRUE,"GENERAL";"TAB2",#N/A,TRUE,"GENERAL";"TAB3",#N/A,TRUE,"GENERAL";"TAB4",#N/A,TRUE,"GENERAL";"TAB5",#N/A,TRUE,"GENERAL"}</definedName>
    <definedName name="erter" localSheetId="6">{"TAB1",#N/A,TRUE,"GENERAL";"TAB2",#N/A,TRUE,"GENERAL";"TAB3",#N/A,TRUE,"GENERAL";"TAB4",#N/A,TRUE,"GENERAL";"TAB5",#N/A,TRUE,"GENERAL"}</definedName>
    <definedName name="erter" localSheetId="7">{"TAB1",#N/A,TRUE,"GENERAL";"TAB2",#N/A,TRUE,"GENERAL";"TAB3",#N/A,TRUE,"GENERAL";"TAB4",#N/A,TRUE,"GENERAL";"TAB5",#N/A,TRUE,"GENERAL"}</definedName>
    <definedName name="erter">{"TAB1",#N/A,TRUE,"GENERAL";"TAB2",#N/A,TRUE,"GENERAL";"TAB3",#N/A,TRUE,"GENERAL";"TAB4",#N/A,TRUE,"GENERAL";"TAB5",#N/A,TRUE,"GENERAL"}</definedName>
    <definedName name="ertert" localSheetId="5">{"via1",#N/A,TRUE,"general";"via2",#N/A,TRUE,"general";"via3",#N/A,TRUE,"general"}</definedName>
    <definedName name="ertert" localSheetId="3">{"via1",#N/A,TRUE,"general";"via2",#N/A,TRUE,"general";"via3",#N/A,TRUE,"general"}</definedName>
    <definedName name="ertert" localSheetId="2">{"via1",#N/A,TRUE,"general";"via2",#N/A,TRUE,"general";"via3",#N/A,TRUE,"general"}</definedName>
    <definedName name="ertert" localSheetId="6">{"via1",#N/A,TRUE,"general";"via2",#N/A,TRUE,"general";"via3",#N/A,TRUE,"general"}</definedName>
    <definedName name="ertert" localSheetId="7">{"via1",#N/A,TRUE,"general";"via2",#N/A,TRUE,"general";"via3",#N/A,TRUE,"general"}</definedName>
    <definedName name="ertert">{"via1",#N/A,TRUE,"general";"via2",#N/A,TRUE,"general";"via3",#N/A,TRUE,"general"}</definedName>
    <definedName name="ertgyhik" localSheetId="5">{"TAB1",#N/A,TRUE,"GENERAL";"TAB2",#N/A,TRUE,"GENERAL";"TAB3",#N/A,TRUE,"GENERAL";"TAB4",#N/A,TRUE,"GENERAL";"TAB5",#N/A,TRUE,"GENERAL"}</definedName>
    <definedName name="ertgyhik" localSheetId="3">{"TAB1",#N/A,TRUE,"GENERAL";"TAB2",#N/A,TRUE,"GENERAL";"TAB3",#N/A,TRUE,"GENERAL";"TAB4",#N/A,TRUE,"GENERAL";"TAB5",#N/A,TRUE,"GENERAL"}</definedName>
    <definedName name="ertgyhik" localSheetId="2">{"TAB1",#N/A,TRUE,"GENERAL";"TAB2",#N/A,TRUE,"GENERAL";"TAB3",#N/A,TRUE,"GENERAL";"TAB4",#N/A,TRUE,"GENERAL";"TAB5",#N/A,TRUE,"GENERAL"}</definedName>
    <definedName name="ertgyhik" localSheetId="6">{"TAB1",#N/A,TRUE,"GENERAL";"TAB2",#N/A,TRUE,"GENERAL";"TAB3",#N/A,TRUE,"GENERAL";"TAB4",#N/A,TRUE,"GENERAL";"TAB5",#N/A,TRUE,"GENERAL"}</definedName>
    <definedName name="ertgyhik" localSheetId="7">{"TAB1",#N/A,TRUE,"GENERAL";"TAB2",#N/A,TRUE,"GENERAL";"TAB3",#N/A,TRUE,"GENERAL";"TAB4",#N/A,TRUE,"GENERAL";"TAB5",#N/A,TRUE,"GENERAL"}</definedName>
    <definedName name="ertgyhik">{"TAB1",#N/A,TRUE,"GENERAL";"TAB2",#N/A,TRUE,"GENERAL";"TAB3",#N/A,TRUE,"GENERAL";"TAB4",#N/A,TRUE,"GENERAL";"TAB5",#N/A,TRUE,"GENERAL"}</definedName>
    <definedName name="ertreb" localSheetId="5">{"via1",#N/A,TRUE,"general";"via2",#N/A,TRUE,"general";"via3",#N/A,TRUE,"general"}</definedName>
    <definedName name="ertreb" localSheetId="3">{"via1",#N/A,TRUE,"general";"via2",#N/A,TRUE,"general";"via3",#N/A,TRUE,"general"}</definedName>
    <definedName name="ertreb" localSheetId="2">{"via1",#N/A,TRUE,"general";"via2",#N/A,TRUE,"general";"via3",#N/A,TRUE,"general"}</definedName>
    <definedName name="ertreb" localSheetId="6">{"via1",#N/A,TRUE,"general";"via2",#N/A,TRUE,"general";"via3",#N/A,TRUE,"general"}</definedName>
    <definedName name="ertreb" localSheetId="7">{"via1",#N/A,TRUE,"general";"via2",#N/A,TRUE,"general";"via3",#N/A,TRUE,"general"}</definedName>
    <definedName name="ertreb">{"via1",#N/A,TRUE,"general";"via2",#N/A,TRUE,"general";"via3",#N/A,TRUE,"general"}</definedName>
    <definedName name="ertret" localSheetId="5">{"TAB1",#N/A,TRUE,"GENERAL";"TAB2",#N/A,TRUE,"GENERAL";"TAB3",#N/A,TRUE,"GENERAL";"TAB4",#N/A,TRUE,"GENERAL";"TAB5",#N/A,TRUE,"GENERAL"}</definedName>
    <definedName name="ertret" localSheetId="3">{"TAB1",#N/A,TRUE,"GENERAL";"TAB2",#N/A,TRUE,"GENERAL";"TAB3",#N/A,TRUE,"GENERAL";"TAB4",#N/A,TRUE,"GENERAL";"TAB5",#N/A,TRUE,"GENERAL"}</definedName>
    <definedName name="ertret" localSheetId="2">{"TAB1",#N/A,TRUE,"GENERAL";"TAB2",#N/A,TRUE,"GENERAL";"TAB3",#N/A,TRUE,"GENERAL";"TAB4",#N/A,TRUE,"GENERAL";"TAB5",#N/A,TRUE,"GENERAL"}</definedName>
    <definedName name="ertret" localSheetId="6">{"TAB1",#N/A,TRUE,"GENERAL";"TAB2",#N/A,TRUE,"GENERAL";"TAB3",#N/A,TRUE,"GENERAL";"TAB4",#N/A,TRUE,"GENERAL";"TAB5",#N/A,TRUE,"GENERAL"}</definedName>
    <definedName name="ertret" localSheetId="7">{"TAB1",#N/A,TRUE,"GENERAL";"TAB2",#N/A,TRUE,"GENERAL";"TAB3",#N/A,TRUE,"GENERAL";"TAB4",#N/A,TRUE,"GENERAL";"TAB5",#N/A,TRUE,"GENERAL"}</definedName>
    <definedName name="ertret">{"TAB1",#N/A,TRUE,"GENERAL";"TAB2",#N/A,TRUE,"GENERAL";"TAB3",#N/A,TRUE,"GENERAL";"TAB4",#N/A,TRUE,"GENERAL";"TAB5",#N/A,TRUE,"GENERAL"}</definedName>
    <definedName name="erttret" localSheetId="5">{"via1",#N/A,TRUE,"general";"via2",#N/A,TRUE,"general";"via3",#N/A,TRUE,"general"}</definedName>
    <definedName name="erttret" localSheetId="3">{"via1",#N/A,TRUE,"general";"via2",#N/A,TRUE,"general";"via3",#N/A,TRUE,"general"}</definedName>
    <definedName name="erttret" localSheetId="2">{"via1",#N/A,TRUE,"general";"via2",#N/A,TRUE,"general";"via3",#N/A,TRUE,"general"}</definedName>
    <definedName name="erttret" localSheetId="6">{"via1",#N/A,TRUE,"general";"via2",#N/A,TRUE,"general";"via3",#N/A,TRUE,"general"}</definedName>
    <definedName name="erttret" localSheetId="7">{"via1",#N/A,TRUE,"general";"via2",#N/A,TRUE,"general";"via3",#N/A,TRUE,"general"}</definedName>
    <definedName name="erttret">{"via1",#N/A,TRUE,"general";"via2",#N/A,TRUE,"general";"via3",#N/A,TRUE,"general"}</definedName>
    <definedName name="ertuiy" localSheetId="5">{"via1",#N/A,TRUE,"general";"via2",#N/A,TRUE,"general";"via3",#N/A,TRUE,"general"}</definedName>
    <definedName name="ertuiy" localSheetId="3">{"via1",#N/A,TRUE,"general";"via2",#N/A,TRUE,"general";"via3",#N/A,TRUE,"general"}</definedName>
    <definedName name="ertuiy" localSheetId="2">{"via1",#N/A,TRUE,"general";"via2",#N/A,TRUE,"general";"via3",#N/A,TRUE,"general"}</definedName>
    <definedName name="ertuiy" localSheetId="6">{"via1",#N/A,TRUE,"general";"via2",#N/A,TRUE,"general";"via3",#N/A,TRUE,"general"}</definedName>
    <definedName name="ertuiy" localSheetId="7">{"via1",#N/A,TRUE,"general";"via2",#N/A,TRUE,"general";"via3",#N/A,TRUE,"general"}</definedName>
    <definedName name="ertuiy">{"via1",#N/A,TRUE,"general";"via2",#N/A,TRUE,"general";"via3",#N/A,TRUE,"general"}</definedName>
    <definedName name="ertwert" localSheetId="5">{"TAB1",#N/A,TRUE,"GENERAL";"TAB2",#N/A,TRUE,"GENERAL";"TAB3",#N/A,TRUE,"GENERAL";"TAB4",#N/A,TRUE,"GENERAL";"TAB5",#N/A,TRUE,"GENERAL"}</definedName>
    <definedName name="ertwert" localSheetId="3">{"TAB1",#N/A,TRUE,"GENERAL";"TAB2",#N/A,TRUE,"GENERAL";"TAB3",#N/A,TRUE,"GENERAL";"TAB4",#N/A,TRUE,"GENERAL";"TAB5",#N/A,TRUE,"GENERAL"}</definedName>
    <definedName name="ertwert" localSheetId="2">{"TAB1",#N/A,TRUE,"GENERAL";"TAB2",#N/A,TRUE,"GENERAL";"TAB3",#N/A,TRUE,"GENERAL";"TAB4",#N/A,TRUE,"GENERAL";"TAB5",#N/A,TRUE,"GENERAL"}</definedName>
    <definedName name="ertwert" localSheetId="6">{"TAB1",#N/A,TRUE,"GENERAL";"TAB2",#N/A,TRUE,"GENERAL";"TAB3",#N/A,TRUE,"GENERAL";"TAB4",#N/A,TRUE,"GENERAL";"TAB5",#N/A,TRUE,"GENERAL"}</definedName>
    <definedName name="ertwert" localSheetId="7">{"TAB1",#N/A,TRUE,"GENERAL";"TAB2",#N/A,TRUE,"GENERAL";"TAB3",#N/A,TRUE,"GENERAL";"TAB4",#N/A,TRUE,"GENERAL";"TAB5",#N/A,TRUE,"GENERAL"}</definedName>
    <definedName name="ertwert">{"TAB1",#N/A,TRUE,"GENERAL";"TAB2",#N/A,TRUE,"GENERAL";"TAB3",#N/A,TRUE,"GENERAL";"TAB4",#N/A,TRUE,"GENERAL";"TAB5",#N/A,TRUE,"GENERAL"}</definedName>
    <definedName name="eru" localSheetId="5">{"TAB1",#N/A,TRUE,"GENERAL";"TAB2",#N/A,TRUE,"GENERAL";"TAB3",#N/A,TRUE,"GENERAL";"TAB4",#N/A,TRUE,"GENERAL";"TAB5",#N/A,TRUE,"GENERAL"}</definedName>
    <definedName name="eru" localSheetId="3">{"TAB1",#N/A,TRUE,"GENERAL";"TAB2",#N/A,TRUE,"GENERAL";"TAB3",#N/A,TRUE,"GENERAL";"TAB4",#N/A,TRUE,"GENERAL";"TAB5",#N/A,TRUE,"GENERAL"}</definedName>
    <definedName name="eru" localSheetId="2">{"TAB1",#N/A,TRUE,"GENERAL";"TAB2",#N/A,TRUE,"GENERAL";"TAB3",#N/A,TRUE,"GENERAL";"TAB4",#N/A,TRUE,"GENERAL";"TAB5",#N/A,TRUE,"GENERAL"}</definedName>
    <definedName name="eru" localSheetId="6">{"TAB1",#N/A,TRUE,"GENERAL";"TAB2",#N/A,TRUE,"GENERAL";"TAB3",#N/A,TRUE,"GENERAL";"TAB4",#N/A,TRUE,"GENERAL";"TAB5",#N/A,TRUE,"GENERAL"}</definedName>
    <definedName name="eru" localSheetId="7">{"TAB1",#N/A,TRUE,"GENERAL";"TAB2",#N/A,TRUE,"GENERAL";"TAB3",#N/A,TRUE,"GENERAL";"TAB4",#N/A,TRUE,"GENERAL";"TAB5",#N/A,TRUE,"GENERAL"}</definedName>
    <definedName name="eru">{"TAB1",#N/A,TRUE,"GENERAL";"TAB2",#N/A,TRUE,"GENERAL";"TAB3",#N/A,TRUE,"GENERAL";"TAB4",#N/A,TRUE,"GENERAL";"TAB5",#N/A,TRUE,"GENERAL"}</definedName>
    <definedName name="ERV" localSheetId="5">{"via1",#N/A,TRUE,"general";"via2",#N/A,TRUE,"general";"via3",#N/A,TRUE,"general"}</definedName>
    <definedName name="ERV" localSheetId="3">{"via1",#N/A,TRUE,"general";"via2",#N/A,TRUE,"general";"via3",#N/A,TRUE,"general"}</definedName>
    <definedName name="ERV" localSheetId="2">{"via1",#N/A,TRUE,"general";"via2",#N/A,TRUE,"general";"via3",#N/A,TRUE,"general"}</definedName>
    <definedName name="ERV" localSheetId="6">{"via1",#N/A,TRUE,"general";"via2",#N/A,TRUE,"general";"via3",#N/A,TRUE,"general"}</definedName>
    <definedName name="ERV" localSheetId="7">{"via1",#N/A,TRUE,"general";"via2",#N/A,TRUE,"general";"via3",#N/A,TRUE,"general"}</definedName>
    <definedName name="ERV">{"via1",#N/A,TRUE,"general";"via2",#N/A,TRUE,"general";"via3",#N/A,TRUE,"general"}</definedName>
    <definedName name="erware" localSheetId="5">{"via1",#N/A,TRUE,"general";"via2",#N/A,TRUE,"general";"via3",#N/A,TRUE,"general"}</definedName>
    <definedName name="erware" localSheetId="3">{"via1",#N/A,TRUE,"general";"via2",#N/A,TRUE,"general";"via3",#N/A,TRUE,"general"}</definedName>
    <definedName name="erware" localSheetId="2">{"via1",#N/A,TRUE,"general";"via2",#N/A,TRUE,"general";"via3",#N/A,TRUE,"general"}</definedName>
    <definedName name="erware" localSheetId="6">{"via1",#N/A,TRUE,"general";"via2",#N/A,TRUE,"general";"via3",#N/A,TRUE,"general"}</definedName>
    <definedName name="erware" localSheetId="7">{"via1",#N/A,TRUE,"general";"via2",#N/A,TRUE,"general";"via3",#N/A,TRUE,"general"}</definedName>
    <definedName name="erware">{"via1",#N/A,TRUE,"general";"via2",#N/A,TRUE,"general";"via3",#N/A,TRUE,"general"}</definedName>
    <definedName name="ERWER" localSheetId="5">{"via1",#N/A,TRUE,"general";"via2",#N/A,TRUE,"general";"via3",#N/A,TRUE,"general"}</definedName>
    <definedName name="ERWER" localSheetId="3">{"via1",#N/A,TRUE,"general";"via2",#N/A,TRUE,"general";"via3",#N/A,TRUE,"general"}</definedName>
    <definedName name="ERWER" localSheetId="2">{"via1",#N/A,TRUE,"general";"via2",#N/A,TRUE,"general";"via3",#N/A,TRUE,"general"}</definedName>
    <definedName name="ERWER" localSheetId="6">{"via1",#N/A,TRUE,"general";"via2",#N/A,TRUE,"general";"via3",#N/A,TRUE,"general"}</definedName>
    <definedName name="ERWER" localSheetId="7">{"via1",#N/A,TRUE,"general";"via2",#N/A,TRUE,"general";"via3",#N/A,TRUE,"general"}</definedName>
    <definedName name="ERWER">{"via1",#N/A,TRUE,"general";"via2",#N/A,TRUE,"general";"via3",#N/A,TRUE,"general"}</definedName>
    <definedName name="erwertd" localSheetId="5">{"TAB1",#N/A,TRUE,"GENERAL";"TAB2",#N/A,TRUE,"GENERAL";"TAB3",#N/A,TRUE,"GENERAL";"TAB4",#N/A,TRUE,"GENERAL";"TAB5",#N/A,TRUE,"GENERAL"}</definedName>
    <definedName name="erwertd" localSheetId="3">{"TAB1",#N/A,TRUE,"GENERAL";"TAB2",#N/A,TRUE,"GENERAL";"TAB3",#N/A,TRUE,"GENERAL";"TAB4",#N/A,TRUE,"GENERAL";"TAB5",#N/A,TRUE,"GENERAL"}</definedName>
    <definedName name="erwertd" localSheetId="2">{"TAB1",#N/A,TRUE,"GENERAL";"TAB2",#N/A,TRUE,"GENERAL";"TAB3",#N/A,TRUE,"GENERAL";"TAB4",#N/A,TRUE,"GENERAL";"TAB5",#N/A,TRUE,"GENERAL"}</definedName>
    <definedName name="erwertd" localSheetId="6">{"TAB1",#N/A,TRUE,"GENERAL";"TAB2",#N/A,TRUE,"GENERAL";"TAB3",#N/A,TRUE,"GENERAL";"TAB4",#N/A,TRUE,"GENERAL";"TAB5",#N/A,TRUE,"GENERAL"}</definedName>
    <definedName name="erwertd" localSheetId="7">{"TAB1",#N/A,TRUE,"GENERAL";"TAB2",#N/A,TRUE,"GENERAL";"TAB3",#N/A,TRUE,"GENERAL";"TAB4",#N/A,TRUE,"GENERAL";"TAB5",#N/A,TRUE,"GENERAL"}</definedName>
    <definedName name="erwertd">{"TAB1",#N/A,TRUE,"GENERAL";"TAB2",#N/A,TRUE,"GENERAL";"TAB3",#N/A,TRUE,"GENERAL";"TAB4",#N/A,TRUE,"GENERAL";"TAB5",#N/A,TRUE,"GENERAL"}</definedName>
    <definedName name="erwr" localSheetId="5">{"TAB1",#N/A,TRUE,"GENERAL";"TAB2",#N/A,TRUE,"GENERAL";"TAB3",#N/A,TRUE,"GENERAL";"TAB4",#N/A,TRUE,"GENERAL";"TAB5",#N/A,TRUE,"GENERAL"}</definedName>
    <definedName name="erwr" localSheetId="3">{"TAB1",#N/A,TRUE,"GENERAL";"TAB2",#N/A,TRUE,"GENERAL";"TAB3",#N/A,TRUE,"GENERAL";"TAB4",#N/A,TRUE,"GENERAL";"TAB5",#N/A,TRUE,"GENERAL"}</definedName>
    <definedName name="erwr" localSheetId="2">{"TAB1",#N/A,TRUE,"GENERAL";"TAB2",#N/A,TRUE,"GENERAL";"TAB3",#N/A,TRUE,"GENERAL";"TAB4",#N/A,TRUE,"GENERAL";"TAB5",#N/A,TRUE,"GENERAL"}</definedName>
    <definedName name="erwr" localSheetId="6">{"TAB1",#N/A,TRUE,"GENERAL";"TAB2",#N/A,TRUE,"GENERAL";"TAB3",#N/A,TRUE,"GENERAL";"TAB4",#N/A,TRUE,"GENERAL";"TAB5",#N/A,TRUE,"GENERAL"}</definedName>
    <definedName name="erwr" localSheetId="7">{"TAB1",#N/A,TRUE,"GENERAL";"TAB2",#N/A,TRUE,"GENERAL";"TAB3",#N/A,TRUE,"GENERAL";"TAB4",#N/A,TRUE,"GENERAL";"TAB5",#N/A,TRUE,"GENERAL"}</definedName>
    <definedName name="erwr">{"TAB1",#N/A,TRUE,"GENERAL";"TAB2",#N/A,TRUE,"GENERAL";"TAB3",#N/A,TRUE,"GENERAL";"TAB4",#N/A,TRUE,"GENERAL";"TAB5",#N/A,TRUE,"GENERAL"}</definedName>
    <definedName name="ERWRL" localSheetId="5">{"via1",#N/A,TRUE,"general";"via2",#N/A,TRUE,"general";"via3",#N/A,TRUE,"general"}</definedName>
    <definedName name="ERWRL" localSheetId="3">{"via1",#N/A,TRUE,"general";"via2",#N/A,TRUE,"general";"via3",#N/A,TRUE,"general"}</definedName>
    <definedName name="ERWRL" localSheetId="2">{"via1",#N/A,TRUE,"general";"via2",#N/A,TRUE,"general";"via3",#N/A,TRUE,"general"}</definedName>
    <definedName name="ERWRL" localSheetId="6">{"via1",#N/A,TRUE,"general";"via2",#N/A,TRUE,"general";"via3",#N/A,TRUE,"general"}</definedName>
    <definedName name="ERWRL" localSheetId="7">{"via1",#N/A,TRUE,"general";"via2",#N/A,TRUE,"general";"via3",#N/A,TRUE,"general"}</definedName>
    <definedName name="ERWRL">{"via1",#N/A,TRUE,"general";"via2",#N/A,TRUE,"general";"via3",#N/A,TRUE,"general"}</definedName>
    <definedName name="ery" localSheetId="5">{"via1",#N/A,TRUE,"general";"via2",#N/A,TRUE,"general";"via3",#N/A,TRUE,"general"}</definedName>
    <definedName name="ery" localSheetId="3">{"via1",#N/A,TRUE,"general";"via2",#N/A,TRUE,"general";"via3",#N/A,TRUE,"general"}</definedName>
    <definedName name="ery" localSheetId="2">{"via1",#N/A,TRUE,"general";"via2",#N/A,TRUE,"general";"via3",#N/A,TRUE,"general"}</definedName>
    <definedName name="ery" localSheetId="6">{"via1",#N/A,TRUE,"general";"via2",#N/A,TRUE,"general";"via3",#N/A,TRUE,"general"}</definedName>
    <definedName name="ery" localSheetId="7">{"via1",#N/A,TRUE,"general";"via2",#N/A,TRUE,"general";"via3",#N/A,TRUE,"general"}</definedName>
    <definedName name="ery">{"via1",#N/A,TRUE,"general";"via2",#N/A,TRUE,"general";"via3",#N/A,TRUE,"general"}</definedName>
    <definedName name="eryhd" localSheetId="5">{"via1",#N/A,TRUE,"general";"via2",#N/A,TRUE,"general";"via3",#N/A,TRUE,"general"}</definedName>
    <definedName name="eryhd" localSheetId="3">{"via1",#N/A,TRUE,"general";"via2",#N/A,TRUE,"general";"via3",#N/A,TRUE,"general"}</definedName>
    <definedName name="eryhd" localSheetId="2">{"via1",#N/A,TRUE,"general";"via2",#N/A,TRUE,"general";"via3",#N/A,TRUE,"general"}</definedName>
    <definedName name="eryhd" localSheetId="6">{"via1",#N/A,TRUE,"general";"via2",#N/A,TRUE,"general";"via3",#N/A,TRUE,"general"}</definedName>
    <definedName name="eryhd" localSheetId="7">{"via1",#N/A,TRUE,"general";"via2",#N/A,TRUE,"general";"via3",#N/A,TRUE,"general"}</definedName>
    <definedName name="eryhd">{"via1",#N/A,TRUE,"general";"via2",#N/A,TRUE,"general";"via3",#N/A,TRUE,"general"}</definedName>
    <definedName name="eryhdf" localSheetId="5">{"TAB1",#N/A,TRUE,"GENERAL";"TAB2",#N/A,TRUE,"GENERAL";"TAB3",#N/A,TRUE,"GENERAL";"TAB4",#N/A,TRUE,"GENERAL";"TAB5",#N/A,TRUE,"GENERAL"}</definedName>
    <definedName name="eryhdf" localSheetId="3">{"TAB1",#N/A,TRUE,"GENERAL";"TAB2",#N/A,TRUE,"GENERAL";"TAB3",#N/A,TRUE,"GENERAL";"TAB4",#N/A,TRUE,"GENERAL";"TAB5",#N/A,TRUE,"GENERAL"}</definedName>
    <definedName name="eryhdf" localSheetId="2">{"TAB1",#N/A,TRUE,"GENERAL";"TAB2",#N/A,TRUE,"GENERAL";"TAB3",#N/A,TRUE,"GENERAL";"TAB4",#N/A,TRUE,"GENERAL";"TAB5",#N/A,TRUE,"GENERAL"}</definedName>
    <definedName name="eryhdf" localSheetId="6">{"TAB1",#N/A,TRUE,"GENERAL";"TAB2",#N/A,TRUE,"GENERAL";"TAB3",#N/A,TRUE,"GENERAL";"TAB4",#N/A,TRUE,"GENERAL";"TAB5",#N/A,TRUE,"GENERAL"}</definedName>
    <definedName name="eryhdf" localSheetId="7">{"TAB1",#N/A,TRUE,"GENERAL";"TAB2",#N/A,TRUE,"GENERAL";"TAB3",#N/A,TRUE,"GENERAL";"TAB4",#N/A,TRUE,"GENERAL";"TAB5",#N/A,TRUE,"GENERAL"}</definedName>
    <definedName name="eryhdf">{"TAB1",#N/A,TRUE,"GENERAL";"TAB2",#N/A,TRUE,"GENERAL";"TAB3",#N/A,TRUE,"GENERAL";"TAB4",#N/A,TRUE,"GENERAL";"TAB5",#N/A,TRUE,"GENERAL"}</definedName>
    <definedName name="eryhk" localSheetId="5">{"TAB1",#N/A,TRUE,"GENERAL";"TAB2",#N/A,TRUE,"GENERAL";"TAB3",#N/A,TRUE,"GENERAL";"TAB4",#N/A,TRUE,"GENERAL";"TAB5",#N/A,TRUE,"GENERAL"}</definedName>
    <definedName name="eryhk" localSheetId="3">{"TAB1",#N/A,TRUE,"GENERAL";"TAB2",#N/A,TRUE,"GENERAL";"TAB3",#N/A,TRUE,"GENERAL";"TAB4",#N/A,TRUE,"GENERAL";"TAB5",#N/A,TRUE,"GENERAL"}</definedName>
    <definedName name="eryhk" localSheetId="2">{"TAB1",#N/A,TRUE,"GENERAL";"TAB2",#N/A,TRUE,"GENERAL";"TAB3",#N/A,TRUE,"GENERAL";"TAB4",#N/A,TRUE,"GENERAL";"TAB5",#N/A,TRUE,"GENERAL"}</definedName>
    <definedName name="eryhk" localSheetId="6">{"TAB1",#N/A,TRUE,"GENERAL";"TAB2",#N/A,TRUE,"GENERAL";"TAB3",#N/A,TRUE,"GENERAL";"TAB4",#N/A,TRUE,"GENERAL";"TAB5",#N/A,TRUE,"GENERAL"}</definedName>
    <definedName name="eryhk" localSheetId="7">{"TAB1",#N/A,TRUE,"GENERAL";"TAB2",#N/A,TRUE,"GENERAL";"TAB3",#N/A,TRUE,"GENERAL";"TAB4",#N/A,TRUE,"GENERAL";"TAB5",#N/A,TRUE,"GENERAL"}</definedName>
    <definedName name="eryhk">{"TAB1",#N/A,TRUE,"GENERAL";"TAB2",#N/A,TRUE,"GENERAL";"TAB3",#N/A,TRUE,"GENERAL";"TAB4",#N/A,TRUE,"GENERAL";"TAB5",#N/A,TRUE,"GENERAL"}</definedName>
    <definedName name="eryhrf" localSheetId="5">{"TAB1",#N/A,TRUE,"GENERAL";"TAB2",#N/A,TRUE,"GENERAL";"TAB3",#N/A,TRUE,"GENERAL";"TAB4",#N/A,TRUE,"GENERAL";"TAB5",#N/A,TRUE,"GENERAL"}</definedName>
    <definedName name="eryhrf" localSheetId="3">{"TAB1",#N/A,TRUE,"GENERAL";"TAB2",#N/A,TRUE,"GENERAL";"TAB3",#N/A,TRUE,"GENERAL";"TAB4",#N/A,TRUE,"GENERAL";"TAB5",#N/A,TRUE,"GENERAL"}</definedName>
    <definedName name="eryhrf" localSheetId="2">{"TAB1",#N/A,TRUE,"GENERAL";"TAB2",#N/A,TRUE,"GENERAL";"TAB3",#N/A,TRUE,"GENERAL";"TAB4",#N/A,TRUE,"GENERAL";"TAB5",#N/A,TRUE,"GENERAL"}</definedName>
    <definedName name="eryhrf" localSheetId="6">{"TAB1",#N/A,TRUE,"GENERAL";"TAB2",#N/A,TRUE,"GENERAL";"TAB3",#N/A,TRUE,"GENERAL";"TAB4",#N/A,TRUE,"GENERAL";"TAB5",#N/A,TRUE,"GENERAL"}</definedName>
    <definedName name="eryhrf" localSheetId="7">{"TAB1",#N/A,TRUE,"GENERAL";"TAB2",#N/A,TRUE,"GENERAL";"TAB3",#N/A,TRUE,"GENERAL";"TAB4",#N/A,TRUE,"GENERAL";"TAB5",#N/A,TRUE,"GENERAL"}</definedName>
    <definedName name="eryhrf">{"TAB1",#N/A,TRUE,"GENERAL";"TAB2",#N/A,TRUE,"GENERAL";"TAB3",#N/A,TRUE,"GENERAL";"TAB4",#N/A,TRUE,"GENERAL";"TAB5",#N/A,TRUE,"GENERAL"}</definedName>
    <definedName name="eryre" localSheetId="5">{"TAB1",#N/A,TRUE,"GENERAL";"TAB2",#N/A,TRUE,"GENERAL";"TAB3",#N/A,TRUE,"GENERAL";"TAB4",#N/A,TRUE,"GENERAL";"TAB5",#N/A,TRUE,"GENERAL"}</definedName>
    <definedName name="eryre" localSheetId="3">{"TAB1",#N/A,TRUE,"GENERAL";"TAB2",#N/A,TRUE,"GENERAL";"TAB3",#N/A,TRUE,"GENERAL";"TAB4",#N/A,TRUE,"GENERAL";"TAB5",#N/A,TRUE,"GENERAL"}</definedName>
    <definedName name="eryre" localSheetId="2">{"TAB1",#N/A,TRUE,"GENERAL";"TAB2",#N/A,TRUE,"GENERAL";"TAB3",#N/A,TRUE,"GENERAL";"TAB4",#N/A,TRUE,"GENERAL";"TAB5",#N/A,TRUE,"GENERAL"}</definedName>
    <definedName name="eryre" localSheetId="6">{"TAB1",#N/A,TRUE,"GENERAL";"TAB2",#N/A,TRUE,"GENERAL";"TAB3",#N/A,TRUE,"GENERAL";"TAB4",#N/A,TRUE,"GENERAL";"TAB5",#N/A,TRUE,"GENERAL"}</definedName>
    <definedName name="eryre" localSheetId="7">{"TAB1",#N/A,TRUE,"GENERAL";"TAB2",#N/A,TRUE,"GENERAL";"TAB3",#N/A,TRUE,"GENERAL";"TAB4",#N/A,TRUE,"GENERAL";"TAB5",#N/A,TRUE,"GENERAL"}</definedName>
    <definedName name="eryre">{"TAB1",#N/A,TRUE,"GENERAL";"TAB2",#N/A,TRUE,"GENERAL";"TAB3",#N/A,TRUE,"GENERAL";"TAB4",#N/A,TRUE,"GENERAL";"TAB5",#N/A,TRUE,"GENERAL"}</definedName>
    <definedName name="erytd" localSheetId="5">{"via1",#N/A,TRUE,"general";"via2",#N/A,TRUE,"general";"via3",#N/A,TRUE,"general"}</definedName>
    <definedName name="erytd" localSheetId="3">{"via1",#N/A,TRUE,"general";"via2",#N/A,TRUE,"general";"via3",#N/A,TRUE,"general"}</definedName>
    <definedName name="erytd" localSheetId="2">{"via1",#N/A,TRUE,"general";"via2",#N/A,TRUE,"general";"via3",#N/A,TRUE,"general"}</definedName>
    <definedName name="erytd" localSheetId="6">{"via1",#N/A,TRUE,"general";"via2",#N/A,TRUE,"general";"via3",#N/A,TRUE,"general"}</definedName>
    <definedName name="erytd" localSheetId="7">{"via1",#N/A,TRUE,"general";"via2",#N/A,TRUE,"general";"via3",#N/A,TRUE,"general"}</definedName>
    <definedName name="erytd">{"via1",#N/A,TRUE,"general";"via2",#N/A,TRUE,"general";"via3",#N/A,TRUE,"general"}</definedName>
    <definedName name="eryty" localSheetId="5">{"via1",#N/A,TRUE,"general";"via2",#N/A,TRUE,"general";"via3",#N/A,TRUE,"general"}</definedName>
    <definedName name="eryty" localSheetId="3">{"via1",#N/A,TRUE,"general";"via2",#N/A,TRUE,"general";"via3",#N/A,TRUE,"general"}</definedName>
    <definedName name="eryty" localSheetId="2">{"via1",#N/A,TRUE,"general";"via2",#N/A,TRUE,"general";"via3",#N/A,TRUE,"general"}</definedName>
    <definedName name="eryty" localSheetId="6">{"via1",#N/A,TRUE,"general";"via2",#N/A,TRUE,"general";"via3",#N/A,TRUE,"general"}</definedName>
    <definedName name="eryty" localSheetId="7">{"via1",#N/A,TRUE,"general";"via2",#N/A,TRUE,"general";"via3",#N/A,TRUE,"general"}</definedName>
    <definedName name="eryty">{"via1",#N/A,TRUE,"general";"via2",#N/A,TRUE,"general";"via3",#N/A,TRUE,"general"}</definedName>
    <definedName name="eryy" localSheetId="5">{"via1",#N/A,TRUE,"general";"via2",#N/A,TRUE,"general";"via3",#N/A,TRUE,"general"}</definedName>
    <definedName name="eryy" localSheetId="3">{"via1",#N/A,TRUE,"general";"via2",#N/A,TRUE,"general";"via3",#N/A,TRUE,"general"}</definedName>
    <definedName name="eryy" localSheetId="2">{"via1",#N/A,TRUE,"general";"via2",#N/A,TRUE,"general";"via3",#N/A,TRUE,"general"}</definedName>
    <definedName name="eryy" localSheetId="6">{"via1",#N/A,TRUE,"general";"via2",#N/A,TRUE,"general";"via3",#N/A,TRUE,"general"}</definedName>
    <definedName name="eryy" localSheetId="7">{"via1",#N/A,TRUE,"general";"via2",#N/A,TRUE,"general";"via3",#N/A,TRUE,"general"}</definedName>
    <definedName name="eryy">{"via1",#N/A,TRUE,"general";"via2",#N/A,TRUE,"general";"via3",#N/A,TRUE,"general"}</definedName>
    <definedName name="ESCENARIO" localSheetId="5">{#N/A,#N/A,FALSE,"GRAFICO";#N/A,#N/A,FALSE,"CAJA (2)";#N/A,#N/A,FALSE,"TERCEROS-PROMEDIO";#N/A,#N/A,FALSE,"CAJA";#N/A,#N/A,FALSE,"INGRESOS1995-2003";#N/A,#N/A,FALSE,"GASTOS1995-2003"}</definedName>
    <definedName name="ESCENARIO" localSheetId="3">{#N/A,#N/A,FALSE,"GRAFICO";#N/A,#N/A,FALSE,"CAJA (2)";#N/A,#N/A,FALSE,"TERCEROS-PROMEDIO";#N/A,#N/A,FALSE,"CAJA";#N/A,#N/A,FALSE,"INGRESOS1995-2003";#N/A,#N/A,FALSE,"GASTOS1995-2003"}</definedName>
    <definedName name="ESCENARIO" localSheetId="2">{#N/A,#N/A,FALSE,"GRAFICO";#N/A,#N/A,FALSE,"CAJA (2)";#N/A,#N/A,FALSE,"TERCEROS-PROMEDIO";#N/A,#N/A,FALSE,"CAJA";#N/A,#N/A,FALSE,"INGRESOS1995-2003";#N/A,#N/A,FALSE,"GASTOS1995-2003"}</definedName>
    <definedName name="ESCENARIO" localSheetId="6">{#N/A,#N/A,FALSE,"GRAFICO";#N/A,#N/A,FALSE,"CAJA (2)";#N/A,#N/A,FALSE,"TERCEROS-PROMEDIO";#N/A,#N/A,FALSE,"CAJA";#N/A,#N/A,FALSE,"INGRESOS1995-2003";#N/A,#N/A,FALSE,"GASTOS1995-2003"}</definedName>
    <definedName name="ESCENARIO" localSheetId="7">{#N/A,#N/A,FALSE,"GRAFICO";#N/A,#N/A,FALSE,"CAJA (2)";#N/A,#N/A,FALSE,"TERCEROS-PROMEDIO";#N/A,#N/A,FALSE,"CAJA";#N/A,#N/A,FALSE,"INGRESOS1995-2003";#N/A,#N/A,FALSE,"GASTOS1995-2003"}</definedName>
    <definedName name="ESCENARIO">{#N/A,#N/A,FALSE,"GRAFICO";#N/A,#N/A,FALSE,"CAJA (2)";#N/A,#N/A,FALSE,"TERCEROS-PROMEDIO";#N/A,#N/A,FALSE,"CAJA";#N/A,#N/A,FALSE,"INGRESOS1995-2003";#N/A,#N/A,FALSE,"GASTOS1995-2003"}</definedName>
    <definedName name="ESP201.15">'[69]201.15'!$H$49</definedName>
    <definedName name="ESP201.21">'[69]201.21'!$H$50</definedName>
    <definedName name="ESP201.7">'[69]201.7'!$H$52</definedName>
    <definedName name="ESP201.8">'[69]201.8'!$H$53</definedName>
    <definedName name="ESP210.2.2" localSheetId="3">#REF!</definedName>
    <definedName name="ESP210.2.2" localSheetId="2">#REF!</definedName>
    <definedName name="ESP210.2.2" localSheetId="6">#REF!</definedName>
    <definedName name="ESP210.2.2" localSheetId="7">#REF!</definedName>
    <definedName name="ESP210.2.2">#REF!</definedName>
    <definedName name="ESP225P" localSheetId="3">#REF!</definedName>
    <definedName name="ESP225P" localSheetId="2">#REF!</definedName>
    <definedName name="ESP225P" localSheetId="6">#REF!</definedName>
    <definedName name="ESP225P" localSheetId="7">#REF!</definedName>
    <definedName name="ESP225P">#REF!</definedName>
    <definedName name="ESP330.1P">'[69]330.1P (7801)'!$H$50</definedName>
    <definedName name="ESP632.1P">'[69]632.1P '!$H$57</definedName>
    <definedName name="ESP632.4P">'[69]632.4P'!$H$51</definedName>
    <definedName name="ESTAC" localSheetId="3">[19]BASE!#REF!</definedName>
    <definedName name="ESTAC" localSheetId="2">#REF!</definedName>
    <definedName name="ESTAC" localSheetId="6">#REF!</definedName>
    <definedName name="ESTAC" localSheetId="7">#REF!</definedName>
    <definedName name="ESTAC">#REF!</definedName>
    <definedName name="ESTACION" localSheetId="3">#REF!</definedName>
    <definedName name="ESTACION" localSheetId="2">#REF!</definedName>
    <definedName name="ESTACION" localSheetId="6">#REF!</definedName>
    <definedName name="ESTACION" localSheetId="7">#REF!</definedName>
    <definedName name="ESTACION">#REF!</definedName>
    <definedName name="ESTADO_ACUEDUCTO" localSheetId="3">#REF!</definedName>
    <definedName name="ESTADO_ACUEDUCTO" localSheetId="2">#REF!</definedName>
    <definedName name="ESTADO_ACUEDUCTO" localSheetId="6">#REF!</definedName>
    <definedName name="ESTADO_ACUEDUCTO" localSheetId="7">#REF!</definedName>
    <definedName name="ESTADO_ACUEDUCTO">#REF!</definedName>
    <definedName name="ESTADO_ALCANTARILLADO">#REF!</definedName>
    <definedName name="Estadocamara">#REF!</definedName>
    <definedName name="este" localSheetId="5">{"PYGT",#N/A,FALSE,"PYG";"ACTIT",#N/A,FALSE,"BCE_GRAL-ACTIVO";"PASIT",#N/A,FALSE,"BCE_GRAL-PASIVO-PATRIM";"CAJAT",#N/A,FALSE,"CAJA"}</definedName>
    <definedName name="este" localSheetId="3">{"PYGT",#N/A,FALSE,"PYG";"ACTIT",#N/A,FALSE,"BCE_GRAL-ACTIVO";"PASIT",#N/A,FALSE,"BCE_GRAL-PASIVO-PATRIM";"CAJAT",#N/A,FALSE,"CAJA"}</definedName>
    <definedName name="este" localSheetId="2">{"PYGT",#N/A,FALSE,"PYG";"ACTIT",#N/A,FALSE,"BCE_GRAL-ACTIVO";"PASIT",#N/A,FALSE,"BCE_GRAL-PASIVO-PATRIM";"CAJAT",#N/A,FALSE,"CAJA"}</definedName>
    <definedName name="este" localSheetId="6">{"PYGT",#N/A,FALSE,"PYG";"ACTIT",#N/A,FALSE,"BCE_GRAL-ACTIVO";"PASIT",#N/A,FALSE,"BCE_GRAL-PASIVO-PATRIM";"CAJAT",#N/A,FALSE,"CAJA"}</definedName>
    <definedName name="este" localSheetId="7">{"PYGT",#N/A,FALSE,"PYG";"ACTIT",#N/A,FALSE,"BCE_GRAL-ACTIVO";"PASIT",#N/A,FALSE,"BCE_GRAL-PASIVO-PATRIM";"CAJAT",#N/A,FALSE,"CAJA"}</definedName>
    <definedName name="este">{"PYGT",#N/A,FALSE,"PYG";"ACTIT",#N/A,FALSE,"BCE_GRAL-ACTIVO";"PASIT",#N/A,FALSE,"BCE_GRAL-PASIVO-PATRIM";"CAJAT",#N/A,FALSE,"CAJA"}</definedName>
    <definedName name="ESTEWW" localSheetId="5">{#N/A,#N/A,FALSE,"GRAFICO";#N/A,#N/A,FALSE,"CAJA (2)";#N/A,#N/A,FALSE,"TERCEROS-PROMEDIO";#N/A,#N/A,FALSE,"CAJA";#N/A,#N/A,FALSE,"INGRESOS1995-2003";#N/A,#N/A,FALSE,"GASTOS1995-2003"}</definedName>
    <definedName name="ESTEWW" localSheetId="3">{#N/A,#N/A,FALSE,"GRAFICO";#N/A,#N/A,FALSE,"CAJA (2)";#N/A,#N/A,FALSE,"TERCEROS-PROMEDIO";#N/A,#N/A,FALSE,"CAJA";#N/A,#N/A,FALSE,"INGRESOS1995-2003";#N/A,#N/A,FALSE,"GASTOS1995-2003"}</definedName>
    <definedName name="ESTEWW" localSheetId="2">{#N/A,#N/A,FALSE,"GRAFICO";#N/A,#N/A,FALSE,"CAJA (2)";#N/A,#N/A,FALSE,"TERCEROS-PROMEDIO";#N/A,#N/A,FALSE,"CAJA";#N/A,#N/A,FALSE,"INGRESOS1995-2003";#N/A,#N/A,FALSE,"GASTOS1995-2003"}</definedName>
    <definedName name="ESTEWW" localSheetId="6">{#N/A,#N/A,FALSE,"GRAFICO";#N/A,#N/A,FALSE,"CAJA (2)";#N/A,#N/A,FALSE,"TERCEROS-PROMEDIO";#N/A,#N/A,FALSE,"CAJA";#N/A,#N/A,FALSE,"INGRESOS1995-2003";#N/A,#N/A,FALSE,"GASTOS1995-2003"}</definedName>
    <definedName name="ESTEWW" localSheetId="7">{#N/A,#N/A,FALSE,"GRAFICO";#N/A,#N/A,FALSE,"CAJA (2)";#N/A,#N/A,FALSE,"TERCEROS-PROMEDIO";#N/A,#N/A,FALSE,"CAJA";#N/A,#N/A,FALSE,"INGRESOS1995-2003";#N/A,#N/A,FALSE,"GASTOS1995-2003"}</definedName>
    <definedName name="ESTEWW">{#N/A,#N/A,FALSE,"GRAFICO";#N/A,#N/A,FALSE,"CAJA (2)";#N/A,#N/A,FALSE,"TERCEROS-PROMEDIO";#N/A,#N/A,FALSE,"CAJA";#N/A,#N/A,FALSE,"INGRESOS1995-2003";#N/A,#N/A,FALSE,"GASTOS1995-2003"}</definedName>
    <definedName name="ESTOP" localSheetId="5">#REF!</definedName>
    <definedName name="ESTOP" localSheetId="3">[19]BASE!$E$40</definedName>
    <definedName name="ESTOP">#REF!</definedName>
    <definedName name="estre" localSheetId="5">{#N/A,#N/A,FALSE,"GRAFICO";#N/A,#N/A,FALSE,"CAJA (2)";#N/A,#N/A,FALSE,"TERCEROS-PROMEDIO";#N/A,#N/A,FALSE,"CAJA";#N/A,#N/A,FALSE,"INGRESOS1995-2003";#N/A,#N/A,FALSE,"GASTOS1995-2003"}</definedName>
    <definedName name="estre" localSheetId="3">{#N/A,#N/A,FALSE,"GRAFICO";#N/A,#N/A,FALSE,"CAJA (2)";#N/A,#N/A,FALSE,"TERCEROS-PROMEDIO";#N/A,#N/A,FALSE,"CAJA";#N/A,#N/A,FALSE,"INGRESOS1995-2003";#N/A,#N/A,FALSE,"GASTOS1995-2003"}</definedName>
    <definedName name="estre" localSheetId="2">{#N/A,#N/A,FALSE,"GRAFICO";#N/A,#N/A,FALSE,"CAJA (2)";#N/A,#N/A,FALSE,"TERCEROS-PROMEDIO";#N/A,#N/A,FALSE,"CAJA";#N/A,#N/A,FALSE,"INGRESOS1995-2003";#N/A,#N/A,FALSE,"GASTOS1995-2003"}</definedName>
    <definedName name="estre" localSheetId="6">{#N/A,#N/A,FALSE,"GRAFICO";#N/A,#N/A,FALSE,"CAJA (2)";#N/A,#N/A,FALSE,"TERCEROS-PROMEDIO";#N/A,#N/A,FALSE,"CAJA";#N/A,#N/A,FALSE,"INGRESOS1995-2003";#N/A,#N/A,FALSE,"GASTOS1995-2003"}</definedName>
    <definedName name="estre" localSheetId="7">{#N/A,#N/A,FALSE,"GRAFICO";#N/A,#N/A,FALSE,"CAJA (2)";#N/A,#N/A,FALSE,"TERCEROS-PROMEDIO";#N/A,#N/A,FALSE,"CAJA";#N/A,#N/A,FALSE,"INGRESOS1995-2003";#N/A,#N/A,FALSE,"GASTOS1995-2003"}</definedName>
    <definedName name="estre">{#N/A,#N/A,FALSE,"GRAFICO";#N/A,#N/A,FALSE,"CAJA (2)";#N/A,#N/A,FALSE,"TERCEROS-PROMEDIO";#N/A,#N/A,FALSE,"CAJA";#N/A,#N/A,FALSE,"INGRESOS1995-2003";#N/A,#N/A,FALSE,"GASTOS1995-2003"}</definedName>
    <definedName name="etertgg" localSheetId="5">{"via1",#N/A,TRUE,"general";"via2",#N/A,TRUE,"general";"via3",#N/A,TRUE,"general"}</definedName>
    <definedName name="etertgg" localSheetId="3">{"via1",#N/A,TRUE,"general";"via2",#N/A,TRUE,"general";"via3",#N/A,TRUE,"general"}</definedName>
    <definedName name="etertgg" localSheetId="2">{"via1",#N/A,TRUE,"general";"via2",#N/A,TRUE,"general";"via3",#N/A,TRUE,"general"}</definedName>
    <definedName name="etertgg" localSheetId="6">{"via1",#N/A,TRUE,"general";"via2",#N/A,TRUE,"general";"via3",#N/A,TRUE,"general"}</definedName>
    <definedName name="etertgg" localSheetId="7">{"via1",#N/A,TRUE,"general";"via2",#N/A,TRUE,"general";"via3",#N/A,TRUE,"general"}</definedName>
    <definedName name="etertgg">{"via1",#N/A,TRUE,"general";"via2",#N/A,TRUE,"general";"via3",#N/A,TRUE,"general"}</definedName>
    <definedName name="etertt" localSheetId="5">{#N/A,#N/A,TRUE,"1842CWN0"}</definedName>
    <definedName name="etertt" localSheetId="3">{#N/A,#N/A,TRUE,"1842CWN0"}</definedName>
    <definedName name="etertt" localSheetId="2">{#N/A,#N/A,TRUE,"1842CWN0"}</definedName>
    <definedName name="etertt" localSheetId="6">{#N/A,#N/A,TRUE,"1842CWN0"}</definedName>
    <definedName name="etertt" localSheetId="7">{#N/A,#N/A,TRUE,"1842CWN0"}</definedName>
    <definedName name="etertt">{#N/A,#N/A,TRUE,"1842CWN0"}</definedName>
    <definedName name="etewt" localSheetId="5">{"TAB1",#N/A,TRUE,"GENERAL";"TAB2",#N/A,TRUE,"GENERAL";"TAB3",#N/A,TRUE,"GENERAL";"TAB4",#N/A,TRUE,"GENERAL";"TAB5",#N/A,TRUE,"GENERAL"}</definedName>
    <definedName name="etewt" localSheetId="3">{"TAB1",#N/A,TRUE,"GENERAL";"TAB2",#N/A,TRUE,"GENERAL";"TAB3",#N/A,TRUE,"GENERAL";"TAB4",#N/A,TRUE,"GENERAL";"TAB5",#N/A,TRUE,"GENERAL"}</definedName>
    <definedName name="etewt" localSheetId="2">{"TAB1",#N/A,TRUE,"GENERAL";"TAB2",#N/A,TRUE,"GENERAL";"TAB3",#N/A,TRUE,"GENERAL";"TAB4",#N/A,TRUE,"GENERAL";"TAB5",#N/A,TRUE,"GENERAL"}</definedName>
    <definedName name="etewt" localSheetId="6">{"TAB1",#N/A,TRUE,"GENERAL";"TAB2",#N/A,TRUE,"GENERAL";"TAB3",#N/A,TRUE,"GENERAL";"TAB4",#N/A,TRUE,"GENERAL";"TAB5",#N/A,TRUE,"GENERAL"}</definedName>
    <definedName name="etewt" localSheetId="7">{"TAB1",#N/A,TRUE,"GENERAL";"TAB2",#N/A,TRUE,"GENERAL";"TAB3",#N/A,TRUE,"GENERAL";"TAB4",#N/A,TRUE,"GENERAL";"TAB5",#N/A,TRUE,"GENERAL"}</definedName>
    <definedName name="etewt">{"TAB1",#N/A,TRUE,"GENERAL";"TAB2",#N/A,TRUE,"GENERAL";"TAB3",#N/A,TRUE,"GENERAL";"TAB4",#N/A,TRUE,"GENERAL";"TAB5",#N/A,TRUE,"GENERAL"}</definedName>
    <definedName name="etu" localSheetId="5">{"via1",#N/A,TRUE,"general";"via2",#N/A,TRUE,"general";"via3",#N/A,TRUE,"general"}</definedName>
    <definedName name="etu" localSheetId="3">{"via1",#N/A,TRUE,"general";"via2",#N/A,TRUE,"general";"via3",#N/A,TRUE,"general"}</definedName>
    <definedName name="etu" localSheetId="2">{"via1",#N/A,TRUE,"general";"via2",#N/A,TRUE,"general";"via3",#N/A,TRUE,"general"}</definedName>
    <definedName name="etu" localSheetId="6">{"via1",#N/A,TRUE,"general";"via2",#N/A,TRUE,"general";"via3",#N/A,TRUE,"general"}</definedName>
    <definedName name="etu" localSheetId="7">{"via1",#N/A,TRUE,"general";"via2",#N/A,TRUE,"general";"via3",#N/A,TRUE,"general"}</definedName>
    <definedName name="etu">{"via1",#N/A,TRUE,"general";"via2",#N/A,TRUE,"general";"via3",#N/A,TRUE,"general"}</definedName>
    <definedName name="etueh" localSheetId="5">{"via1",#N/A,TRUE,"general";"via2",#N/A,TRUE,"general";"via3",#N/A,TRUE,"general"}</definedName>
    <definedName name="etueh" localSheetId="3">{"via1",#N/A,TRUE,"general";"via2",#N/A,TRUE,"general";"via3",#N/A,TRUE,"general"}</definedName>
    <definedName name="etueh" localSheetId="2">{"via1",#N/A,TRUE,"general";"via2",#N/A,TRUE,"general";"via3",#N/A,TRUE,"general"}</definedName>
    <definedName name="etueh" localSheetId="6">{"via1",#N/A,TRUE,"general";"via2",#N/A,TRUE,"general";"via3",#N/A,TRUE,"general"}</definedName>
    <definedName name="etueh" localSheetId="7">{"via1",#N/A,TRUE,"general";"via2",#N/A,TRUE,"general";"via3",#N/A,TRUE,"general"}</definedName>
    <definedName name="etueh">{"via1",#N/A,TRUE,"general";"via2",#N/A,TRUE,"general";"via3",#N/A,TRUE,"general"}</definedName>
    <definedName name="etyty" localSheetId="5">{"via1",#N/A,TRUE,"general";"via2",#N/A,TRUE,"general";"via3",#N/A,TRUE,"general"}</definedName>
    <definedName name="etyty" localSheetId="3">{"via1",#N/A,TRUE,"general";"via2",#N/A,TRUE,"general";"via3",#N/A,TRUE,"general"}</definedName>
    <definedName name="etyty" localSheetId="2">{"via1",#N/A,TRUE,"general";"via2",#N/A,TRUE,"general";"via3",#N/A,TRUE,"general"}</definedName>
    <definedName name="etyty" localSheetId="6">{"via1",#N/A,TRUE,"general";"via2",#N/A,TRUE,"general";"via3",#N/A,TRUE,"general"}</definedName>
    <definedName name="etyty" localSheetId="7">{"via1",#N/A,TRUE,"general";"via2",#N/A,TRUE,"general";"via3",#N/A,TRUE,"general"}</definedName>
    <definedName name="etyty">{"via1",#N/A,TRUE,"general";"via2",#N/A,TRUE,"general";"via3",#N/A,TRUE,"general"}</definedName>
    <definedName name="etyu" localSheetId="5">{"TAB1",#N/A,TRUE,"GENERAL";"TAB2",#N/A,TRUE,"GENERAL";"TAB3",#N/A,TRUE,"GENERAL";"TAB4",#N/A,TRUE,"GENERAL";"TAB5",#N/A,TRUE,"GENERAL"}</definedName>
    <definedName name="etyu" localSheetId="3">{"TAB1",#N/A,TRUE,"GENERAL";"TAB2",#N/A,TRUE,"GENERAL";"TAB3",#N/A,TRUE,"GENERAL";"TAB4",#N/A,TRUE,"GENERAL";"TAB5",#N/A,TRUE,"GENERAL"}</definedName>
    <definedName name="etyu" localSheetId="2">{"TAB1",#N/A,TRUE,"GENERAL";"TAB2",#N/A,TRUE,"GENERAL";"TAB3",#N/A,TRUE,"GENERAL";"TAB4",#N/A,TRUE,"GENERAL";"TAB5",#N/A,TRUE,"GENERAL"}</definedName>
    <definedName name="etyu" localSheetId="6">{"TAB1",#N/A,TRUE,"GENERAL";"TAB2",#N/A,TRUE,"GENERAL";"TAB3",#N/A,TRUE,"GENERAL";"TAB4",#N/A,TRUE,"GENERAL";"TAB5",#N/A,TRUE,"GENERAL"}</definedName>
    <definedName name="etyu" localSheetId="7">{"TAB1",#N/A,TRUE,"GENERAL";"TAB2",#N/A,TRUE,"GENERAL";"TAB3",#N/A,TRUE,"GENERAL";"TAB4",#N/A,TRUE,"GENERAL";"TAB5",#N/A,TRUE,"GENERAL"}</definedName>
    <definedName name="etyu">{"TAB1",#N/A,TRUE,"GENERAL";"TAB2",#N/A,TRUE,"GENERAL";"TAB3",#N/A,TRUE,"GENERAL";"TAB4",#N/A,TRUE,"GENERAL";"TAB5",#N/A,TRUE,"GENERAL"}</definedName>
    <definedName name="eu" localSheetId="5">{"via1",#N/A,TRUE,"general";"via2",#N/A,TRUE,"general";"via3",#N/A,TRUE,"general"}</definedName>
    <definedName name="eu" localSheetId="3">{"via1",#N/A,TRUE,"general";"via2",#N/A,TRUE,"general";"via3",#N/A,TRUE,"general"}</definedName>
    <definedName name="eu" localSheetId="2">{"via1",#N/A,TRUE,"general";"via2",#N/A,TRUE,"general";"via3",#N/A,TRUE,"general"}</definedName>
    <definedName name="eu" localSheetId="6">{"via1",#N/A,TRUE,"general";"via2",#N/A,TRUE,"general";"via3",#N/A,TRUE,"general"}</definedName>
    <definedName name="eu" localSheetId="7">{"via1",#N/A,TRUE,"general";"via2",#N/A,TRUE,"general";"via3",#N/A,TRUE,"general"}</definedName>
    <definedName name="eu">{"via1",#N/A,TRUE,"general";"via2",#N/A,TRUE,"general";"via3",#N/A,TRUE,"general"}</definedName>
    <definedName name="eut" localSheetId="5">{"via1",#N/A,TRUE,"general";"via2",#N/A,TRUE,"general";"via3",#N/A,TRUE,"general"}</definedName>
    <definedName name="eut" localSheetId="3">{"via1",#N/A,TRUE,"general";"via2",#N/A,TRUE,"general";"via3",#N/A,TRUE,"general"}</definedName>
    <definedName name="eut" localSheetId="2">{"via1",#N/A,TRUE,"general";"via2",#N/A,TRUE,"general";"via3",#N/A,TRUE,"general"}</definedName>
    <definedName name="eut" localSheetId="6">{"via1",#N/A,TRUE,"general";"via2",#N/A,TRUE,"general";"via3",#N/A,TRUE,"general"}</definedName>
    <definedName name="eut" localSheetId="7">{"via1",#N/A,TRUE,"general";"via2",#N/A,TRUE,"general";"via3",#N/A,TRUE,"general"}</definedName>
    <definedName name="eut">{"via1",#N/A,TRUE,"general";"via2",#N/A,TRUE,"general";"via3",#N/A,TRUE,"general"}</definedName>
    <definedName name="euyt" localSheetId="5">{"TAB1",#N/A,TRUE,"GENERAL";"TAB2",#N/A,TRUE,"GENERAL";"TAB3",#N/A,TRUE,"GENERAL";"TAB4",#N/A,TRUE,"GENERAL";"TAB5",#N/A,TRUE,"GENERAL"}</definedName>
    <definedName name="euyt" localSheetId="3">{"TAB1",#N/A,TRUE,"GENERAL";"TAB2",#N/A,TRUE,"GENERAL";"TAB3",#N/A,TRUE,"GENERAL";"TAB4",#N/A,TRUE,"GENERAL";"TAB5",#N/A,TRUE,"GENERAL"}</definedName>
    <definedName name="euyt" localSheetId="2">{"TAB1",#N/A,TRUE,"GENERAL";"TAB2",#N/A,TRUE,"GENERAL";"TAB3",#N/A,TRUE,"GENERAL";"TAB4",#N/A,TRUE,"GENERAL";"TAB5",#N/A,TRUE,"GENERAL"}</definedName>
    <definedName name="euyt" localSheetId="6">{"TAB1",#N/A,TRUE,"GENERAL";"TAB2",#N/A,TRUE,"GENERAL";"TAB3",#N/A,TRUE,"GENERAL";"TAB4",#N/A,TRUE,"GENERAL";"TAB5",#N/A,TRUE,"GENERAL"}</definedName>
    <definedName name="euyt" localSheetId="7">{"TAB1",#N/A,TRUE,"GENERAL";"TAB2",#N/A,TRUE,"GENERAL";"TAB3",#N/A,TRUE,"GENERAL";"TAB4",#N/A,TRUE,"GENERAL";"TAB5",#N/A,TRUE,"GENERAL"}</definedName>
    <definedName name="euyt">{"TAB1",#N/A,TRUE,"GENERAL";"TAB2",#N/A,TRUE,"GENERAL";"TAB3",#N/A,TRUE,"GENERAL";"TAB4",#N/A,TRUE,"GENERAL";"TAB5",#N/A,TRUE,"GENERAL"}</definedName>
    <definedName name="ewegt" localSheetId="5">{"TAB1",#N/A,TRUE,"GENERAL";"TAB2",#N/A,TRUE,"GENERAL";"TAB3",#N/A,TRUE,"GENERAL";"TAB4",#N/A,TRUE,"GENERAL";"TAB5",#N/A,TRUE,"GENERAL"}</definedName>
    <definedName name="ewegt" localSheetId="3">{"TAB1",#N/A,TRUE,"GENERAL";"TAB2",#N/A,TRUE,"GENERAL";"TAB3",#N/A,TRUE,"GENERAL";"TAB4",#N/A,TRUE,"GENERAL";"TAB5",#N/A,TRUE,"GENERAL"}</definedName>
    <definedName name="ewegt" localSheetId="2">{"TAB1",#N/A,TRUE,"GENERAL";"TAB2",#N/A,TRUE,"GENERAL";"TAB3",#N/A,TRUE,"GENERAL";"TAB4",#N/A,TRUE,"GENERAL";"TAB5",#N/A,TRUE,"GENERAL"}</definedName>
    <definedName name="ewegt" localSheetId="6">{"TAB1",#N/A,TRUE,"GENERAL";"TAB2",#N/A,TRUE,"GENERAL";"TAB3",#N/A,TRUE,"GENERAL";"TAB4",#N/A,TRUE,"GENERAL";"TAB5",#N/A,TRUE,"GENERAL"}</definedName>
    <definedName name="ewegt" localSheetId="7">{"TAB1",#N/A,TRUE,"GENERAL";"TAB2",#N/A,TRUE,"GENERAL";"TAB3",#N/A,TRUE,"GENERAL";"TAB4",#N/A,TRUE,"GENERAL";"TAB5",#N/A,TRUE,"GENERAL"}</definedName>
    <definedName name="ewegt">{"TAB1",#N/A,TRUE,"GENERAL";"TAB2",#N/A,TRUE,"GENERAL";"TAB3",#N/A,TRUE,"GENERAL";"TAB4",#N/A,TRUE,"GENERAL";"TAB5",#N/A,TRUE,"GENERAL"}</definedName>
    <definedName name="ewfewfg" localSheetId="5">{"TAB1",#N/A,TRUE,"GENERAL";"TAB2",#N/A,TRUE,"GENERAL";"TAB3",#N/A,TRUE,"GENERAL";"TAB4",#N/A,TRUE,"GENERAL";"TAB5",#N/A,TRUE,"GENERAL"}</definedName>
    <definedName name="ewfewfg" localSheetId="3">{"TAB1",#N/A,TRUE,"GENERAL";"TAB2",#N/A,TRUE,"GENERAL";"TAB3",#N/A,TRUE,"GENERAL";"TAB4",#N/A,TRUE,"GENERAL";"TAB5",#N/A,TRUE,"GENERAL"}</definedName>
    <definedName name="ewfewfg" localSheetId="2">{"TAB1",#N/A,TRUE,"GENERAL";"TAB2",#N/A,TRUE,"GENERAL";"TAB3",#N/A,TRUE,"GENERAL";"TAB4",#N/A,TRUE,"GENERAL";"TAB5",#N/A,TRUE,"GENERAL"}</definedName>
    <definedName name="ewfewfg" localSheetId="6">{"TAB1",#N/A,TRUE,"GENERAL";"TAB2",#N/A,TRUE,"GENERAL";"TAB3",#N/A,TRUE,"GENERAL";"TAB4",#N/A,TRUE,"GENERAL";"TAB5",#N/A,TRUE,"GENERAL"}</definedName>
    <definedName name="ewfewfg" localSheetId="7">{"TAB1",#N/A,TRUE,"GENERAL";"TAB2",#N/A,TRUE,"GENERAL";"TAB3",#N/A,TRUE,"GENERAL";"TAB4",#N/A,TRUE,"GENERAL";"TAB5",#N/A,TRUE,"GENERAL"}</definedName>
    <definedName name="ewfewfg">{"TAB1",#N/A,TRUE,"GENERAL";"TAB2",#N/A,TRUE,"GENERAL";"TAB3",#N/A,TRUE,"GENERAL";"TAB4",#N/A,TRUE,"GENERAL";"TAB5",#N/A,TRUE,"GENERAL"}</definedName>
    <definedName name="ewre" localSheetId="5">{"TAB1",#N/A,TRUE,"GENERAL";"TAB2",#N/A,TRUE,"GENERAL";"TAB3",#N/A,TRUE,"GENERAL";"TAB4",#N/A,TRUE,"GENERAL";"TAB5",#N/A,TRUE,"GENERAL"}</definedName>
    <definedName name="ewre" localSheetId="3">{"TAB1",#N/A,TRUE,"GENERAL";"TAB2",#N/A,TRUE,"GENERAL";"TAB3",#N/A,TRUE,"GENERAL";"TAB4",#N/A,TRUE,"GENERAL";"TAB5",#N/A,TRUE,"GENERAL"}</definedName>
    <definedName name="ewre" localSheetId="2">{"TAB1",#N/A,TRUE,"GENERAL";"TAB2",#N/A,TRUE,"GENERAL";"TAB3",#N/A,TRUE,"GENERAL";"TAB4",#N/A,TRUE,"GENERAL";"TAB5",#N/A,TRUE,"GENERAL"}</definedName>
    <definedName name="ewre" localSheetId="6">{"TAB1",#N/A,TRUE,"GENERAL";"TAB2",#N/A,TRUE,"GENERAL";"TAB3",#N/A,TRUE,"GENERAL";"TAB4",#N/A,TRUE,"GENERAL";"TAB5",#N/A,TRUE,"GENERAL"}</definedName>
    <definedName name="ewre" localSheetId="7">{"TAB1",#N/A,TRUE,"GENERAL";"TAB2",#N/A,TRUE,"GENERAL";"TAB3",#N/A,TRUE,"GENERAL";"TAB4",#N/A,TRUE,"GENERAL";"TAB5",#N/A,TRUE,"GENERAL"}</definedName>
    <definedName name="ewre">{"TAB1",#N/A,TRUE,"GENERAL";"TAB2",#N/A,TRUE,"GENERAL";"TAB3",#N/A,TRUE,"GENERAL";"TAB4",#N/A,TRUE,"GENERAL";"TAB5",#N/A,TRUE,"GENERAL"}</definedName>
    <definedName name="ewrewf" localSheetId="5">{"TAB1",#N/A,TRUE,"GENERAL";"TAB2",#N/A,TRUE,"GENERAL";"TAB3",#N/A,TRUE,"GENERAL";"TAB4",#N/A,TRUE,"GENERAL";"TAB5",#N/A,TRUE,"GENERAL"}</definedName>
    <definedName name="ewrewf" localSheetId="3">{"TAB1",#N/A,TRUE,"GENERAL";"TAB2",#N/A,TRUE,"GENERAL";"TAB3",#N/A,TRUE,"GENERAL";"TAB4",#N/A,TRUE,"GENERAL";"TAB5",#N/A,TRUE,"GENERAL"}</definedName>
    <definedName name="ewrewf" localSheetId="2">{"TAB1",#N/A,TRUE,"GENERAL";"TAB2",#N/A,TRUE,"GENERAL";"TAB3",#N/A,TRUE,"GENERAL";"TAB4",#N/A,TRUE,"GENERAL";"TAB5",#N/A,TRUE,"GENERAL"}</definedName>
    <definedName name="ewrewf" localSheetId="6">{"TAB1",#N/A,TRUE,"GENERAL";"TAB2",#N/A,TRUE,"GENERAL";"TAB3",#N/A,TRUE,"GENERAL";"TAB4",#N/A,TRUE,"GENERAL";"TAB5",#N/A,TRUE,"GENERAL"}</definedName>
    <definedName name="ewrewf" localSheetId="7">{"TAB1",#N/A,TRUE,"GENERAL";"TAB2",#N/A,TRUE,"GENERAL";"TAB3",#N/A,TRUE,"GENERAL";"TAB4",#N/A,TRUE,"GENERAL";"TAB5",#N/A,TRUE,"GENERAL"}</definedName>
    <definedName name="ewrewf">{"TAB1",#N/A,TRUE,"GENERAL";"TAB2",#N/A,TRUE,"GENERAL";"TAB3",#N/A,TRUE,"GENERAL";"TAB4",#N/A,TRUE,"GENERAL";"TAB5",#N/A,TRUE,"GENERAL"}</definedName>
    <definedName name="ewrr" localSheetId="5">{"TAB1",#N/A,TRUE,"GENERAL";"TAB2",#N/A,TRUE,"GENERAL";"TAB3",#N/A,TRUE,"GENERAL";"TAB4",#N/A,TRUE,"GENERAL";"TAB5",#N/A,TRUE,"GENERAL"}</definedName>
    <definedName name="ewrr" localSheetId="3">{"TAB1",#N/A,TRUE,"GENERAL";"TAB2",#N/A,TRUE,"GENERAL";"TAB3",#N/A,TRUE,"GENERAL";"TAB4",#N/A,TRUE,"GENERAL";"TAB5",#N/A,TRUE,"GENERAL"}</definedName>
    <definedName name="ewrr" localSheetId="2">{"TAB1",#N/A,TRUE,"GENERAL";"TAB2",#N/A,TRUE,"GENERAL";"TAB3",#N/A,TRUE,"GENERAL";"TAB4",#N/A,TRUE,"GENERAL";"TAB5",#N/A,TRUE,"GENERAL"}</definedName>
    <definedName name="ewrr" localSheetId="6">{"TAB1",#N/A,TRUE,"GENERAL";"TAB2",#N/A,TRUE,"GENERAL";"TAB3",#N/A,TRUE,"GENERAL";"TAB4",#N/A,TRUE,"GENERAL";"TAB5",#N/A,TRUE,"GENERAL"}</definedName>
    <definedName name="ewrr" localSheetId="7">{"TAB1",#N/A,TRUE,"GENERAL";"TAB2",#N/A,TRUE,"GENERAL";"TAB3",#N/A,TRUE,"GENERAL";"TAB4",#N/A,TRUE,"GENERAL";"TAB5",#N/A,TRUE,"GENERAL"}</definedName>
    <definedName name="ewrr">{"TAB1",#N/A,TRUE,"GENERAL";"TAB2",#N/A,TRUE,"GENERAL";"TAB3",#N/A,TRUE,"GENERAL";"TAB4",#N/A,TRUE,"GENERAL";"TAB5",#N/A,TRUE,"GENERAL"}</definedName>
    <definedName name="ewrt" localSheetId="5">{"TAB1",#N/A,TRUE,"GENERAL";"TAB2",#N/A,TRUE,"GENERAL";"TAB3",#N/A,TRUE,"GENERAL";"TAB4",#N/A,TRUE,"GENERAL";"TAB5",#N/A,TRUE,"GENERAL"}</definedName>
    <definedName name="ewrt" localSheetId="3">{"TAB1",#N/A,TRUE,"GENERAL";"TAB2",#N/A,TRUE,"GENERAL";"TAB3",#N/A,TRUE,"GENERAL";"TAB4",#N/A,TRUE,"GENERAL";"TAB5",#N/A,TRUE,"GENERAL"}</definedName>
    <definedName name="ewrt" localSheetId="2">{"TAB1",#N/A,TRUE,"GENERAL";"TAB2",#N/A,TRUE,"GENERAL";"TAB3",#N/A,TRUE,"GENERAL";"TAB4",#N/A,TRUE,"GENERAL";"TAB5",#N/A,TRUE,"GENERAL"}</definedName>
    <definedName name="ewrt" localSheetId="6">{"TAB1",#N/A,TRUE,"GENERAL";"TAB2",#N/A,TRUE,"GENERAL";"TAB3",#N/A,TRUE,"GENERAL";"TAB4",#N/A,TRUE,"GENERAL";"TAB5",#N/A,TRUE,"GENERAL"}</definedName>
    <definedName name="ewrt" localSheetId="7">{"TAB1",#N/A,TRUE,"GENERAL";"TAB2",#N/A,TRUE,"GENERAL";"TAB3",#N/A,TRUE,"GENERAL";"TAB4",#N/A,TRUE,"GENERAL";"TAB5",#N/A,TRUE,"GENERAL"}</definedName>
    <definedName name="ewrt">{"TAB1",#N/A,TRUE,"GENERAL";"TAB2",#N/A,TRUE,"GENERAL";"TAB3",#N/A,TRUE,"GENERAL";"TAB4",#N/A,TRUE,"GENERAL";"TAB5",#N/A,TRUE,"GENERAL"}</definedName>
    <definedName name="ewrwer" localSheetId="5">{"TAB1",#N/A,TRUE,"GENERAL";"TAB2",#N/A,TRUE,"GENERAL";"TAB3",#N/A,TRUE,"GENERAL";"TAB4",#N/A,TRUE,"GENERAL";"TAB5",#N/A,TRUE,"GENERAL"}</definedName>
    <definedName name="ewrwer" localSheetId="3">{"TAB1",#N/A,TRUE,"GENERAL";"TAB2",#N/A,TRUE,"GENERAL";"TAB3",#N/A,TRUE,"GENERAL";"TAB4",#N/A,TRUE,"GENERAL";"TAB5",#N/A,TRUE,"GENERAL"}</definedName>
    <definedName name="ewrwer" localSheetId="2">{"TAB1",#N/A,TRUE,"GENERAL";"TAB2",#N/A,TRUE,"GENERAL";"TAB3",#N/A,TRUE,"GENERAL";"TAB4",#N/A,TRUE,"GENERAL";"TAB5",#N/A,TRUE,"GENERAL"}</definedName>
    <definedName name="ewrwer" localSheetId="6">{"TAB1",#N/A,TRUE,"GENERAL";"TAB2",#N/A,TRUE,"GENERAL";"TAB3",#N/A,TRUE,"GENERAL";"TAB4",#N/A,TRUE,"GENERAL";"TAB5",#N/A,TRUE,"GENERAL"}</definedName>
    <definedName name="ewrwer" localSheetId="7">{"TAB1",#N/A,TRUE,"GENERAL";"TAB2",#N/A,TRUE,"GENERAL";"TAB3",#N/A,TRUE,"GENERAL";"TAB4",#N/A,TRUE,"GENERAL";"TAB5",#N/A,TRUE,"GENERAL"}</definedName>
    <definedName name="ewrwer">{"TAB1",#N/A,TRUE,"GENERAL";"TAB2",#N/A,TRUE,"GENERAL";"TAB3",#N/A,TRUE,"GENERAL";"TAB4",#N/A,TRUE,"GENERAL";"TAB5",#N/A,TRUE,"GENERAL"}</definedName>
    <definedName name="EX">#REF!</definedName>
    <definedName name="EX_1">#REF!</definedName>
    <definedName name="exc">[26]PrecRec!$D$6</definedName>
    <definedName name="Excel_BuiltIn__FilterDatabase">[70]Presupuesto_Via_distribuidora!$A$9:$H$344</definedName>
    <definedName name="Excel_BuiltIn_Database" localSheetId="3">#REF!</definedName>
    <definedName name="Excel_BuiltIn_Database" localSheetId="2">#REF!</definedName>
    <definedName name="Excel_BuiltIn_Database" localSheetId="6">#REF!</definedName>
    <definedName name="Excel_BuiltIn_Database" localSheetId="7">#REF!</definedName>
    <definedName name="Excel_BuiltIn_Database">#REF!</definedName>
    <definedName name="Excel_BuiltIn_Print_Area">[70]Presupuesto_Via_distribuidora!$C$1:$H$344</definedName>
    <definedName name="Excel_BuiltIn_Print_Area_1" localSheetId="3">#REF!</definedName>
    <definedName name="Excel_BuiltIn_Print_Area_1" localSheetId="2">#REF!</definedName>
    <definedName name="Excel_BuiltIn_Print_Area_1" localSheetId="6">#REF!</definedName>
    <definedName name="Excel_BuiltIn_Print_Area_1" localSheetId="7">#REF!</definedName>
    <definedName name="Excel_BuiltIn_Print_Area_1">#REF!</definedName>
    <definedName name="Excel_BuiltIn_Print_Area_1_1" localSheetId="3">#REF!</definedName>
    <definedName name="Excel_BuiltIn_Print_Area_1_1" localSheetId="2">#REF!</definedName>
    <definedName name="Excel_BuiltIn_Print_Area_1_1" localSheetId="6">#REF!</definedName>
    <definedName name="Excel_BuiltIn_Print_Area_1_1" localSheetId="7">#REF!</definedName>
    <definedName name="Excel_BuiltIn_Print_Area_1_1">#REF!</definedName>
    <definedName name="Excel_BuiltIn_Print_Area_1_1_1" localSheetId="3">#REF!</definedName>
    <definedName name="Excel_BuiltIn_Print_Area_1_1_1" localSheetId="2">#REF!</definedName>
    <definedName name="Excel_BuiltIn_Print_Area_1_1_1" localSheetId="6">#REF!</definedName>
    <definedName name="Excel_BuiltIn_Print_Area_1_1_1" localSheetId="7">#REF!</definedName>
    <definedName name="Excel_BuiltIn_Print_Area_1_1_1">#REF!</definedName>
    <definedName name="Excel_BuiltIn_Print_Area_1_1_1_1">#REF!</definedName>
    <definedName name="Excel_BuiltIn_Print_Area_1_1_2">#REF!</definedName>
    <definedName name="Excel_BuiltIn_Print_Area_1_1_3">#REF!</definedName>
    <definedName name="Excel_BuiltIn_Print_Area_1_1_3_2">#REF!</definedName>
    <definedName name="Excel_BuiltIn_Print_Area_1_1_3_7">#REF!</definedName>
    <definedName name="Excel_BuiltIn_Print_Area_1_1_4">#REF!</definedName>
    <definedName name="Excel_BuiltIn_Print_Area_1_1_7">#REF!</definedName>
    <definedName name="Excel_BuiltIn_Print_Area_2_1">#REF!</definedName>
    <definedName name="Excel_BuiltIn_Print_Area_2_1_1">#REF!</definedName>
    <definedName name="Excel_BuiltIn_Print_Area_2_1_2">#REF!</definedName>
    <definedName name="Excel_BuiltIn_Print_Area_2_1_3">#REF!</definedName>
    <definedName name="Excel_BuiltIn_Print_Area_2_1_3_2">#REF!</definedName>
    <definedName name="Excel_BuiltIn_Print_Area_2_1_3_7">#REF!</definedName>
    <definedName name="Excel_BuiltIn_Print_Area_2_1_4">#REF!</definedName>
    <definedName name="Excel_BuiltIn_Print_Area_2_1_7">#REF!</definedName>
    <definedName name="Excel_BuiltIn_Print_Area_4">#REF!</definedName>
    <definedName name="Excel_BuiltIn_Print_Area_4_1">#REF!</definedName>
    <definedName name="Excel_BuiltIn_Print_Area_4_1_2">#REF!</definedName>
    <definedName name="Excel_BuiltIn_Print_Area_5">#REF!</definedName>
    <definedName name="Excel_BuiltIn_Print_Area_5_1">#REF!</definedName>
    <definedName name="Excel_BuiltIn_Print_Area_5_1_2">#REF!</definedName>
    <definedName name="Excel_BuiltIn_Print_Area_5_1_3">#REF!</definedName>
    <definedName name="Excel_BuiltIn_Print_Area_5_1_3_2">#REF!</definedName>
    <definedName name="Excel_BuiltIn_Print_Area_5_1_3_7">#REF!</definedName>
    <definedName name="Excel_BuiltIn_Print_Area_5_1_4">#REF!</definedName>
    <definedName name="Excel_BuiltIn_Print_Area_5_1_7">#REF!</definedName>
    <definedName name="Excel_BuiltIn_Print_Area_5_2">#REF!</definedName>
    <definedName name="Excel_BuiltIn_Print_Area_7">#REF!</definedName>
    <definedName name="Excel_BuiltIn_Print_Titles">[70]Presupuesto_Via_distribuidora!$A$2:$IV$8</definedName>
    <definedName name="Excel_BuiltIn_Print_Titles_1" localSheetId="3">#REF!</definedName>
    <definedName name="Excel_BuiltIn_Print_Titles_1" localSheetId="2">#REF!</definedName>
    <definedName name="Excel_BuiltIn_Print_Titles_1" localSheetId="6">#REF!</definedName>
    <definedName name="Excel_BuiltIn_Print_Titles_1" localSheetId="7">#REF!</definedName>
    <definedName name="Excel_BuiltIn_Print_Titles_1">#REF!</definedName>
    <definedName name="Excel_BuiltIn_Print_Titles_1_1" localSheetId="3">#REF!</definedName>
    <definedName name="Excel_BuiltIn_Print_Titles_1_1" localSheetId="2">#REF!</definedName>
    <definedName name="Excel_BuiltIn_Print_Titles_1_1" localSheetId="6">#REF!</definedName>
    <definedName name="Excel_BuiltIn_Print_Titles_1_1" localSheetId="7">#REF!</definedName>
    <definedName name="Excel_BuiltIn_Print_Titles_1_1">#REF!</definedName>
    <definedName name="Excel_BuiltIn_Print_Titles_1_1_1" localSheetId="3">#REF!</definedName>
    <definedName name="Excel_BuiltIn_Print_Titles_1_1_1" localSheetId="2">#REF!</definedName>
    <definedName name="Excel_BuiltIn_Print_Titles_1_1_1" localSheetId="6">#REF!</definedName>
    <definedName name="Excel_BuiltIn_Print_Titles_1_1_1" localSheetId="7">#REF!</definedName>
    <definedName name="Excel_BuiltIn_Print_Titles_1_1_1">#REF!</definedName>
    <definedName name="Excel_BuiltIn_Print_Titles_3" localSheetId="3">'[71]COSTOS OFICINA'!#REF!</definedName>
    <definedName name="Excel_BuiltIn_Print_Titles_3" localSheetId="2">'[71]COSTOS OFICINA'!#REF!</definedName>
    <definedName name="Excel_BuiltIn_Print_Titles_3" localSheetId="6">'[71]COSTOS OFICINA'!#REF!</definedName>
    <definedName name="Excel_BuiltIn_Print_Titles_3" localSheetId="7">'[71]COSTOS OFICINA'!#REF!</definedName>
    <definedName name="Excel_BuiltIn_Print_Titles_3">'[71]COSTOS OFICINA'!#REF!</definedName>
    <definedName name="Excel_BuiltIn_Print_Titles_4" localSheetId="3">'[71]COSTOS CAMPAMENTO'!#REF!</definedName>
    <definedName name="Excel_BuiltIn_Print_Titles_4" localSheetId="2">'[71]COSTOS CAMPAMENTO'!#REF!</definedName>
    <definedName name="Excel_BuiltIn_Print_Titles_4" localSheetId="6">'[71]COSTOS CAMPAMENTO'!#REF!</definedName>
    <definedName name="Excel_BuiltIn_Print_Titles_4" localSheetId="7">'[71]COSTOS CAMPAMENTO'!#REF!</definedName>
    <definedName name="Excel_BuiltIn_Print_Titles_4">'[71]COSTOS CAMPAMENTO'!#REF!</definedName>
    <definedName name="Existencia" localSheetId="3">#REF!</definedName>
    <definedName name="Existencia" localSheetId="2">#REF!</definedName>
    <definedName name="Existencia" localSheetId="6">#REF!</definedName>
    <definedName name="Existencia" localSheetId="7">#REF!</definedName>
    <definedName name="Existencia">#REF!</definedName>
    <definedName name="extra">'[72]Liquidación de Obra x Administr'!$C$3</definedName>
    <definedName name="F.M" localSheetId="3">#REF!</definedName>
    <definedName name="F.M" localSheetId="7">#REF!</definedName>
    <definedName name="F.M">'[33]Prestaciones Sociales'!$E$8:$AP$40</definedName>
    <definedName name="f6.2.1.4" localSheetId="3">#REF!</definedName>
    <definedName name="f6.2.1.4" localSheetId="2">#REF!</definedName>
    <definedName name="f6.2.1.4" localSheetId="6">#REF!</definedName>
    <definedName name="f6.2.1.4" localSheetId="7">#REF!</definedName>
    <definedName name="f6.2.1.4">#REF!</definedName>
    <definedName name="Factor_1.55" localSheetId="3">#REF!</definedName>
    <definedName name="Factor_1.55" localSheetId="2">#REF!</definedName>
    <definedName name="Factor_1.55" localSheetId="6">#REF!</definedName>
    <definedName name="Factor_1.55" localSheetId="7">#REF!</definedName>
    <definedName name="Factor_1.55">#REF!</definedName>
    <definedName name="Factor1.55" localSheetId="3">#REF!</definedName>
    <definedName name="Factor1.55" localSheetId="2">#REF!</definedName>
    <definedName name="Factor1.55" localSheetId="6">#REF!</definedName>
    <definedName name="Factor1.55" localSheetId="7">#REF!</definedName>
    <definedName name="Factor1.55">#REF!</definedName>
    <definedName name="Factor2.1">#REF!</definedName>
    <definedName name="fafssdfasfd">#REF!</definedName>
    <definedName name="fda" localSheetId="5">{"TAB1",#N/A,TRUE,"GENERAL";"TAB2",#N/A,TRUE,"GENERAL";"TAB3",#N/A,TRUE,"GENERAL";"TAB4",#N/A,TRUE,"GENERAL";"TAB5",#N/A,TRUE,"GENERAL"}</definedName>
    <definedName name="fda" localSheetId="3">{"TAB1",#N/A,TRUE,"GENERAL";"TAB2",#N/A,TRUE,"GENERAL";"TAB3",#N/A,TRUE,"GENERAL";"TAB4",#N/A,TRUE,"GENERAL";"TAB5",#N/A,TRUE,"GENERAL"}</definedName>
    <definedName name="fda" localSheetId="2">{"TAB1",#N/A,TRUE,"GENERAL";"TAB2",#N/A,TRUE,"GENERAL";"TAB3",#N/A,TRUE,"GENERAL";"TAB4",#N/A,TRUE,"GENERAL";"TAB5",#N/A,TRUE,"GENERAL"}</definedName>
    <definedName name="fda" localSheetId="6">{"TAB1",#N/A,TRUE,"GENERAL";"TAB2",#N/A,TRUE,"GENERAL";"TAB3",#N/A,TRUE,"GENERAL";"TAB4",#N/A,TRUE,"GENERAL";"TAB5",#N/A,TRUE,"GENERAL"}</definedName>
    <definedName name="fda" localSheetId="7">{"TAB1",#N/A,TRUE,"GENERAL";"TAB2",#N/A,TRUE,"GENERAL";"TAB3",#N/A,TRUE,"GENERAL";"TAB4",#N/A,TRUE,"GENERAL";"TAB5",#N/A,TRUE,"GENERAL"}</definedName>
    <definedName name="fda">{"TAB1",#N/A,TRUE,"GENERAL";"TAB2",#N/A,TRUE,"GENERAL";"TAB3",#N/A,TRUE,"GENERAL";"TAB4",#N/A,TRUE,"GENERAL";"TAB5",#N/A,TRUE,"GENERAL"}</definedName>
    <definedName name="fdbjp" localSheetId="5">{"TAB1",#N/A,TRUE,"GENERAL";"TAB2",#N/A,TRUE,"GENERAL";"TAB3",#N/A,TRUE,"GENERAL";"TAB4",#N/A,TRUE,"GENERAL";"TAB5",#N/A,TRUE,"GENERAL"}</definedName>
    <definedName name="fdbjp" localSheetId="3">{"TAB1",#N/A,TRUE,"GENERAL";"TAB2",#N/A,TRUE,"GENERAL";"TAB3",#N/A,TRUE,"GENERAL";"TAB4",#N/A,TRUE,"GENERAL";"TAB5",#N/A,TRUE,"GENERAL"}</definedName>
    <definedName name="fdbjp" localSheetId="2">{"TAB1",#N/A,TRUE,"GENERAL";"TAB2",#N/A,TRUE,"GENERAL";"TAB3",#N/A,TRUE,"GENERAL";"TAB4",#N/A,TRUE,"GENERAL";"TAB5",#N/A,TRUE,"GENERAL"}</definedName>
    <definedName name="fdbjp" localSheetId="6">{"TAB1",#N/A,TRUE,"GENERAL";"TAB2",#N/A,TRUE,"GENERAL";"TAB3",#N/A,TRUE,"GENERAL";"TAB4",#N/A,TRUE,"GENERAL";"TAB5",#N/A,TRUE,"GENERAL"}</definedName>
    <definedName name="fdbjp" localSheetId="7">{"TAB1",#N/A,TRUE,"GENERAL";"TAB2",#N/A,TRUE,"GENERAL";"TAB3",#N/A,TRUE,"GENERAL";"TAB4",#N/A,TRUE,"GENERAL";"TAB5",#N/A,TRUE,"GENERAL"}</definedName>
    <definedName name="fdbjp">{"TAB1",#N/A,TRUE,"GENERAL";"TAB2",#N/A,TRUE,"GENERAL";"TAB3",#N/A,TRUE,"GENERAL";"TAB4",#N/A,TRUE,"GENERAL";"TAB5",#N/A,TRUE,"GENERAL"}</definedName>
    <definedName name="fdf" localSheetId="5">{"TAB1",#N/A,TRUE,"GENERAL";"TAB2",#N/A,TRUE,"GENERAL";"TAB3",#N/A,TRUE,"GENERAL";"TAB4",#N/A,TRUE,"GENERAL";"TAB5",#N/A,TRUE,"GENERAL"}</definedName>
    <definedName name="fdf" localSheetId="3">{"TAB1",#N/A,TRUE,"GENERAL";"TAB2",#N/A,TRUE,"GENERAL";"TAB3",#N/A,TRUE,"GENERAL";"TAB4",#N/A,TRUE,"GENERAL";"TAB5",#N/A,TRUE,"GENERAL"}</definedName>
    <definedName name="fdf" localSheetId="2">{"TAB1",#N/A,TRUE,"GENERAL";"TAB2",#N/A,TRUE,"GENERAL";"TAB3",#N/A,TRUE,"GENERAL";"TAB4",#N/A,TRUE,"GENERAL";"TAB5",#N/A,TRUE,"GENERAL"}</definedName>
    <definedName name="fdf" localSheetId="6">{"TAB1",#N/A,TRUE,"GENERAL";"TAB2",#N/A,TRUE,"GENERAL";"TAB3",#N/A,TRUE,"GENERAL";"TAB4",#N/A,TRUE,"GENERAL";"TAB5",#N/A,TRUE,"GENERAL"}</definedName>
    <definedName name="fdf" localSheetId="7">{"TAB1",#N/A,TRUE,"GENERAL";"TAB2",#N/A,TRUE,"GENERAL";"TAB3",#N/A,TRUE,"GENERAL";"TAB4",#N/A,TRUE,"GENERAL";"TAB5",#N/A,TRUE,"GENERAL"}</definedName>
    <definedName name="fdf">{"TAB1",#N/A,TRUE,"GENERAL";"TAB2",#N/A,TRUE,"GENERAL";"TAB3",#N/A,TRUE,"GENERAL";"TAB4",#N/A,TRUE,"GENERAL";"TAB5",#N/A,TRUE,"GENERAL"}</definedName>
    <definedName name="fdg" localSheetId="5">{"via1",#N/A,TRUE,"general";"via2",#N/A,TRUE,"general";"via3",#N/A,TRUE,"general"}</definedName>
    <definedName name="fdg" localSheetId="3">{"via1",#N/A,TRUE,"general";"via2",#N/A,TRUE,"general";"via3",#N/A,TRUE,"general"}</definedName>
    <definedName name="fdg" localSheetId="2">{"via1",#N/A,TRUE,"general";"via2",#N/A,TRUE,"general";"via3",#N/A,TRUE,"general"}</definedName>
    <definedName name="fdg" localSheetId="6">{"via1",#N/A,TRUE,"general";"via2",#N/A,TRUE,"general";"via3",#N/A,TRUE,"general"}</definedName>
    <definedName name="fdg" localSheetId="7">{"via1",#N/A,TRUE,"general";"via2",#N/A,TRUE,"general";"via3",#N/A,TRUE,"general"}</definedName>
    <definedName name="fdg">{"via1",#N/A,TRUE,"general";"via2",#N/A,TRUE,"general";"via3",#N/A,TRUE,"general"}</definedName>
    <definedName name="FDGASDFASD">#REF!</definedName>
    <definedName name="FDGD" localSheetId="5">{"TAB1",#N/A,TRUE,"GENERAL";"TAB2",#N/A,TRUE,"GENERAL";"TAB3",#N/A,TRUE,"GENERAL";"TAB4",#N/A,TRUE,"GENERAL";"TAB5",#N/A,TRUE,"GENERAL"}</definedName>
    <definedName name="FDGD" localSheetId="3">{"TAB1",#N/A,TRUE,"GENERAL";"TAB2",#N/A,TRUE,"GENERAL";"TAB3",#N/A,TRUE,"GENERAL";"TAB4",#N/A,TRUE,"GENERAL";"TAB5",#N/A,TRUE,"GENERAL"}</definedName>
    <definedName name="FDGD" localSheetId="2">{"TAB1",#N/A,TRUE,"GENERAL";"TAB2",#N/A,TRUE,"GENERAL";"TAB3",#N/A,TRUE,"GENERAL";"TAB4",#N/A,TRUE,"GENERAL";"TAB5",#N/A,TRUE,"GENERAL"}</definedName>
    <definedName name="FDGD" localSheetId="6">{"TAB1",#N/A,TRUE,"GENERAL";"TAB2",#N/A,TRUE,"GENERAL";"TAB3",#N/A,TRUE,"GENERAL";"TAB4",#N/A,TRUE,"GENERAL";"TAB5",#N/A,TRUE,"GENERAL"}</definedName>
    <definedName name="FDGD" localSheetId="7">{"TAB1",#N/A,TRUE,"GENERAL";"TAB2",#N/A,TRUE,"GENERAL";"TAB3",#N/A,TRUE,"GENERAL";"TAB4",#N/A,TRUE,"GENERAL";"TAB5",#N/A,TRUE,"GENERAL"}</definedName>
    <definedName name="FDGD">{"TAB1",#N/A,TRUE,"GENERAL";"TAB2",#N/A,TRUE,"GENERAL";"TAB3",#N/A,TRUE,"GENERAL";"TAB4",#N/A,TRUE,"GENERAL";"TAB5",#N/A,TRUE,"GENERAL"}</definedName>
    <definedName name="FDGFDBBP" localSheetId="5">{"TAB1",#N/A,TRUE,"GENERAL";"TAB2",#N/A,TRUE,"GENERAL";"TAB3",#N/A,TRUE,"GENERAL";"TAB4",#N/A,TRUE,"GENERAL";"TAB5",#N/A,TRUE,"GENERAL"}</definedName>
    <definedName name="FDGFDBBP" localSheetId="3">{"TAB1",#N/A,TRUE,"GENERAL";"TAB2",#N/A,TRUE,"GENERAL";"TAB3",#N/A,TRUE,"GENERAL";"TAB4",#N/A,TRUE,"GENERAL";"TAB5",#N/A,TRUE,"GENERAL"}</definedName>
    <definedName name="FDGFDBBP" localSheetId="2">{"TAB1",#N/A,TRUE,"GENERAL";"TAB2",#N/A,TRUE,"GENERAL";"TAB3",#N/A,TRUE,"GENERAL";"TAB4",#N/A,TRUE,"GENERAL";"TAB5",#N/A,TRUE,"GENERAL"}</definedName>
    <definedName name="FDGFDBBP" localSheetId="6">{"TAB1",#N/A,TRUE,"GENERAL";"TAB2",#N/A,TRUE,"GENERAL";"TAB3",#N/A,TRUE,"GENERAL";"TAB4",#N/A,TRUE,"GENERAL";"TAB5",#N/A,TRUE,"GENERAL"}</definedName>
    <definedName name="FDGFDBBP" localSheetId="7">{"TAB1",#N/A,TRUE,"GENERAL";"TAB2",#N/A,TRUE,"GENERAL";"TAB3",#N/A,TRUE,"GENERAL";"TAB4",#N/A,TRUE,"GENERAL";"TAB5",#N/A,TRUE,"GENERAL"}</definedName>
    <definedName name="FDGFDBBP">{"TAB1",#N/A,TRUE,"GENERAL";"TAB2",#N/A,TRUE,"GENERAL";"TAB3",#N/A,TRUE,"GENERAL";"TAB4",#N/A,TRUE,"GENERAL";"TAB5",#N/A,TRUE,"GENERAL"}</definedName>
    <definedName name="fdh" localSheetId="5">{"TAB1",#N/A,TRUE,"GENERAL";"TAB2",#N/A,TRUE,"GENERAL";"TAB3",#N/A,TRUE,"GENERAL";"TAB4",#N/A,TRUE,"GENERAL";"TAB5",#N/A,TRUE,"GENERAL"}</definedName>
    <definedName name="fdh" localSheetId="3">{"TAB1",#N/A,TRUE,"GENERAL";"TAB2",#N/A,TRUE,"GENERAL";"TAB3",#N/A,TRUE,"GENERAL";"TAB4",#N/A,TRUE,"GENERAL";"TAB5",#N/A,TRUE,"GENERAL"}</definedName>
    <definedName name="fdh" localSheetId="2">{"TAB1",#N/A,TRUE,"GENERAL";"TAB2",#N/A,TRUE,"GENERAL";"TAB3",#N/A,TRUE,"GENERAL";"TAB4",#N/A,TRUE,"GENERAL";"TAB5",#N/A,TRUE,"GENERAL"}</definedName>
    <definedName name="fdh" localSheetId="6">{"TAB1",#N/A,TRUE,"GENERAL";"TAB2",#N/A,TRUE,"GENERAL";"TAB3",#N/A,TRUE,"GENERAL";"TAB4",#N/A,TRUE,"GENERAL";"TAB5",#N/A,TRUE,"GENERAL"}</definedName>
    <definedName name="fdh" localSheetId="7">{"TAB1",#N/A,TRUE,"GENERAL";"TAB2",#N/A,TRUE,"GENERAL";"TAB3",#N/A,TRUE,"GENERAL";"TAB4",#N/A,TRUE,"GENERAL";"TAB5",#N/A,TRUE,"GENERAL"}</definedName>
    <definedName name="fdh">{"TAB1",#N/A,TRUE,"GENERAL";"TAB2",#N/A,TRUE,"GENERAL";"TAB3",#N/A,TRUE,"GENERAL";"TAB4",#N/A,TRUE,"GENERAL";"TAB5",#N/A,TRUE,"GENERAL"}</definedName>
    <definedName name="fdsf" localSheetId="5">{"TAB1",#N/A,TRUE,"GENERAL";"TAB2",#N/A,TRUE,"GENERAL";"TAB3",#N/A,TRUE,"GENERAL";"TAB4",#N/A,TRUE,"GENERAL";"TAB5",#N/A,TRUE,"GENERAL"}</definedName>
    <definedName name="fdsf" localSheetId="3">{"TAB1",#N/A,TRUE,"GENERAL";"TAB2",#N/A,TRUE,"GENERAL";"TAB3",#N/A,TRUE,"GENERAL";"TAB4",#N/A,TRUE,"GENERAL";"TAB5",#N/A,TRUE,"GENERAL"}</definedName>
    <definedName name="fdsf" localSheetId="2">{"TAB1",#N/A,TRUE,"GENERAL";"TAB2",#N/A,TRUE,"GENERAL";"TAB3",#N/A,TRUE,"GENERAL";"TAB4",#N/A,TRUE,"GENERAL";"TAB5",#N/A,TRUE,"GENERAL"}</definedName>
    <definedName name="fdsf" localSheetId="6">{"TAB1",#N/A,TRUE,"GENERAL";"TAB2",#N/A,TRUE,"GENERAL";"TAB3",#N/A,TRUE,"GENERAL";"TAB4",#N/A,TRUE,"GENERAL";"TAB5",#N/A,TRUE,"GENERAL"}</definedName>
    <definedName name="fdsf" localSheetId="7">{"TAB1",#N/A,TRUE,"GENERAL";"TAB2",#N/A,TRUE,"GENERAL";"TAB3",#N/A,TRUE,"GENERAL";"TAB4",#N/A,TRUE,"GENERAL";"TAB5",#N/A,TRUE,"GENERAL"}</definedName>
    <definedName name="fdsf">{"TAB1",#N/A,TRUE,"GENERAL";"TAB2",#N/A,TRUE,"GENERAL";"TAB3",#N/A,TRUE,"GENERAL";"TAB4",#N/A,TRUE,"GENERAL";"TAB5",#N/A,TRUE,"GENERAL"}</definedName>
    <definedName name="fdsfds" localSheetId="5">{"TAB1",#N/A,TRUE,"GENERAL";"TAB2",#N/A,TRUE,"GENERAL";"TAB3",#N/A,TRUE,"GENERAL";"TAB4",#N/A,TRUE,"GENERAL";"TAB5",#N/A,TRUE,"GENERAL"}</definedName>
    <definedName name="fdsfds" localSheetId="3">{"TAB1",#N/A,TRUE,"GENERAL";"TAB2",#N/A,TRUE,"GENERAL";"TAB3",#N/A,TRUE,"GENERAL";"TAB4",#N/A,TRUE,"GENERAL";"TAB5",#N/A,TRUE,"GENERAL"}</definedName>
    <definedName name="fdsfds" localSheetId="2">{"TAB1",#N/A,TRUE,"GENERAL";"TAB2",#N/A,TRUE,"GENERAL";"TAB3",#N/A,TRUE,"GENERAL";"TAB4",#N/A,TRUE,"GENERAL";"TAB5",#N/A,TRUE,"GENERAL"}</definedName>
    <definedName name="fdsfds" localSheetId="6">{"TAB1",#N/A,TRUE,"GENERAL";"TAB2",#N/A,TRUE,"GENERAL";"TAB3",#N/A,TRUE,"GENERAL";"TAB4",#N/A,TRUE,"GENERAL";"TAB5",#N/A,TRUE,"GENERAL"}</definedName>
    <definedName name="fdsfds" localSheetId="7">{"TAB1",#N/A,TRUE,"GENERAL";"TAB2",#N/A,TRUE,"GENERAL";"TAB3",#N/A,TRUE,"GENERAL";"TAB4",#N/A,TRUE,"GENERAL";"TAB5",#N/A,TRUE,"GENERAL"}</definedName>
    <definedName name="fdsfds">{"TAB1",#N/A,TRUE,"GENERAL";"TAB2",#N/A,TRUE,"GENERAL";"TAB3",#N/A,TRUE,"GENERAL";"TAB4",#N/A,TRUE,"GENERAL";"TAB5",#N/A,TRUE,"GENERAL"}</definedName>
    <definedName name="fdsfdsf" localSheetId="5">{"via1",#N/A,TRUE,"general";"via2",#N/A,TRUE,"general";"via3",#N/A,TRUE,"general"}</definedName>
    <definedName name="fdsfdsf" localSheetId="3">{"via1",#N/A,TRUE,"general";"via2",#N/A,TRUE,"general";"via3",#N/A,TRUE,"general"}</definedName>
    <definedName name="fdsfdsf" localSheetId="2">{"via1",#N/A,TRUE,"general";"via2",#N/A,TRUE,"general";"via3",#N/A,TRUE,"general"}</definedName>
    <definedName name="fdsfdsf" localSheetId="6">{"via1",#N/A,TRUE,"general";"via2",#N/A,TRUE,"general";"via3",#N/A,TRUE,"general"}</definedName>
    <definedName name="fdsfdsf" localSheetId="7">{"via1",#N/A,TRUE,"general";"via2",#N/A,TRUE,"general";"via3",#N/A,TRUE,"general"}</definedName>
    <definedName name="fdsfdsf">{"via1",#N/A,TRUE,"general";"via2",#N/A,TRUE,"general";"via3",#N/A,TRUE,"general"}</definedName>
    <definedName name="fdsgfds" localSheetId="5">{"via1",#N/A,TRUE,"general";"via2",#N/A,TRUE,"general";"via3",#N/A,TRUE,"general"}</definedName>
    <definedName name="fdsgfds" localSheetId="3">{"via1",#N/A,TRUE,"general";"via2",#N/A,TRUE,"general";"via3",#N/A,TRUE,"general"}</definedName>
    <definedName name="fdsgfds" localSheetId="2">{"via1",#N/A,TRUE,"general";"via2",#N/A,TRUE,"general";"via3",#N/A,TRUE,"general"}</definedName>
    <definedName name="fdsgfds" localSheetId="6">{"via1",#N/A,TRUE,"general";"via2",#N/A,TRUE,"general";"via3",#N/A,TRUE,"general"}</definedName>
    <definedName name="fdsgfds" localSheetId="7">{"via1",#N/A,TRUE,"general";"via2",#N/A,TRUE,"general";"via3",#N/A,TRUE,"general"}</definedName>
    <definedName name="fdsgfds">{"via1",#N/A,TRUE,"general";"via2",#N/A,TRUE,"general";"via3",#N/A,TRUE,"general"}</definedName>
    <definedName name="fdsgsdfu" localSheetId="5">{"TAB1",#N/A,TRUE,"GENERAL";"TAB2",#N/A,TRUE,"GENERAL";"TAB3",#N/A,TRUE,"GENERAL";"TAB4",#N/A,TRUE,"GENERAL";"TAB5",#N/A,TRUE,"GENERAL"}</definedName>
    <definedName name="fdsgsdfu" localSheetId="3">{"TAB1",#N/A,TRUE,"GENERAL";"TAB2",#N/A,TRUE,"GENERAL";"TAB3",#N/A,TRUE,"GENERAL";"TAB4",#N/A,TRUE,"GENERAL";"TAB5",#N/A,TRUE,"GENERAL"}</definedName>
    <definedName name="fdsgsdfu" localSheetId="2">{"TAB1",#N/A,TRUE,"GENERAL";"TAB2",#N/A,TRUE,"GENERAL";"TAB3",#N/A,TRUE,"GENERAL";"TAB4",#N/A,TRUE,"GENERAL";"TAB5",#N/A,TRUE,"GENERAL"}</definedName>
    <definedName name="fdsgsdfu" localSheetId="6">{"TAB1",#N/A,TRUE,"GENERAL";"TAB2",#N/A,TRUE,"GENERAL";"TAB3",#N/A,TRUE,"GENERAL";"TAB4",#N/A,TRUE,"GENERAL";"TAB5",#N/A,TRUE,"GENERAL"}</definedName>
    <definedName name="fdsgsdfu" localSheetId="7">{"TAB1",#N/A,TRUE,"GENERAL";"TAB2",#N/A,TRUE,"GENERAL";"TAB3",#N/A,TRUE,"GENERAL";"TAB4",#N/A,TRUE,"GENERAL";"TAB5",#N/A,TRUE,"GENERAL"}</definedName>
    <definedName name="fdsgsdfu">{"TAB1",#N/A,TRUE,"GENERAL";"TAB2",#N/A,TRUE,"GENERAL";"TAB3",#N/A,TRUE,"GENERAL";"TAB4",#N/A,TRUE,"GENERAL";"TAB5",#N/A,TRUE,"GENERAL"}</definedName>
    <definedName name="FDSIO" localSheetId="5">{"TAB1",#N/A,TRUE,"GENERAL";"TAB2",#N/A,TRUE,"GENERAL";"TAB3",#N/A,TRUE,"GENERAL";"TAB4",#N/A,TRUE,"GENERAL";"TAB5",#N/A,TRUE,"GENERAL"}</definedName>
    <definedName name="FDSIO" localSheetId="3">{"TAB1",#N/A,TRUE,"GENERAL";"TAB2",#N/A,TRUE,"GENERAL";"TAB3",#N/A,TRUE,"GENERAL";"TAB4",#N/A,TRUE,"GENERAL";"TAB5",#N/A,TRUE,"GENERAL"}</definedName>
    <definedName name="FDSIO" localSheetId="2">{"TAB1",#N/A,TRUE,"GENERAL";"TAB2",#N/A,TRUE,"GENERAL";"TAB3",#N/A,TRUE,"GENERAL";"TAB4",#N/A,TRUE,"GENERAL";"TAB5",#N/A,TRUE,"GENERAL"}</definedName>
    <definedName name="FDSIO" localSheetId="6">{"TAB1",#N/A,TRUE,"GENERAL";"TAB2",#N/A,TRUE,"GENERAL";"TAB3",#N/A,TRUE,"GENERAL";"TAB4",#N/A,TRUE,"GENERAL";"TAB5",#N/A,TRUE,"GENERAL"}</definedName>
    <definedName name="FDSIO" localSheetId="7">{"TAB1",#N/A,TRUE,"GENERAL";"TAB2",#N/A,TRUE,"GENERAL";"TAB3",#N/A,TRUE,"GENERAL";"TAB4",#N/A,TRUE,"GENERAL";"TAB5",#N/A,TRUE,"GENERAL"}</definedName>
    <definedName name="FDSIO">{"TAB1",#N/A,TRUE,"GENERAL";"TAB2",#N/A,TRUE,"GENERAL";"TAB3",#N/A,TRUE,"GENERAL";"TAB4",#N/A,TRUE,"GENERAL";"TAB5",#N/A,TRUE,"GENERAL"}</definedName>
    <definedName name="Feb">[66]FEB!$A$12:$H$33</definedName>
    <definedName name="Feb_C">[66]FEB!$A$35:$H$51</definedName>
    <definedName name="FECHA" localSheetId="3">#REF!</definedName>
    <definedName name="FECHA" localSheetId="2">#REF!</definedName>
    <definedName name="FECHA" localSheetId="6">#REF!</definedName>
    <definedName name="FECHA" localSheetId="7">#REF!</definedName>
    <definedName name="FECHA">#REF!</definedName>
    <definedName name="ferfer" localSheetId="5">{"via1",#N/A,TRUE,"general";"via2",#N/A,TRUE,"general";"via3",#N/A,TRUE,"general"}</definedName>
    <definedName name="ferfer" localSheetId="3">{"via1",#N/A,TRUE,"general";"via2",#N/A,TRUE,"general";"via3",#N/A,TRUE,"general"}</definedName>
    <definedName name="ferfer" localSheetId="2">{"via1",#N/A,TRUE,"general";"via2",#N/A,TRUE,"general";"via3",#N/A,TRUE,"general"}</definedName>
    <definedName name="ferfer" localSheetId="6">{"via1",#N/A,TRUE,"general";"via2",#N/A,TRUE,"general";"via3",#N/A,TRUE,"general"}</definedName>
    <definedName name="ferfer" localSheetId="7">{"via1",#N/A,TRUE,"general";"via2",#N/A,TRUE,"general";"via3",#N/A,TRUE,"general"}</definedName>
    <definedName name="ferfer">{"via1",#N/A,TRUE,"general";"via2",#N/A,TRUE,"general";"via3",#N/A,TRUE,"general"}</definedName>
    <definedName name="Festivos">'[73]días habiles 2015'!$D$2:$D$21</definedName>
    <definedName name="fff" localSheetId="5">{"via1",#N/A,TRUE,"general";"via2",#N/A,TRUE,"general";"via3",#N/A,TRUE,"general"}</definedName>
    <definedName name="fff" localSheetId="3">{"via1",#N/A,TRUE,"general";"via2",#N/A,TRUE,"general";"via3",#N/A,TRUE,"general"}</definedName>
    <definedName name="fff" localSheetId="2">{"via1",#N/A,TRUE,"general";"via2",#N/A,TRUE,"general";"via3",#N/A,TRUE,"general"}</definedName>
    <definedName name="fff" localSheetId="6">{"via1",#N/A,TRUE,"general";"via2",#N/A,TRUE,"general";"via3",#N/A,TRUE,"general"}</definedName>
    <definedName name="fff" localSheetId="7">{"via1",#N/A,TRUE,"general";"via2",#N/A,TRUE,"general";"via3",#N/A,TRUE,"general"}</definedName>
    <definedName name="fff">{"via1",#N/A,TRUE,"general";"via2",#N/A,TRUE,"general";"via3",#N/A,TRUE,"general"}</definedName>
    <definedName name="ffffd" localSheetId="5">{"via1",#N/A,TRUE,"general";"via2",#N/A,TRUE,"general";"via3",#N/A,TRUE,"general"}</definedName>
    <definedName name="ffffd" localSheetId="3">{"via1",#N/A,TRUE,"general";"via2",#N/A,TRUE,"general";"via3",#N/A,TRUE,"general"}</definedName>
    <definedName name="ffffd" localSheetId="2">{"via1",#N/A,TRUE,"general";"via2",#N/A,TRUE,"general";"via3",#N/A,TRUE,"general"}</definedName>
    <definedName name="ffffd" localSheetId="6">{"via1",#N/A,TRUE,"general";"via2",#N/A,TRUE,"general";"via3",#N/A,TRUE,"general"}</definedName>
    <definedName name="ffffd" localSheetId="7">{"via1",#N/A,TRUE,"general";"via2",#N/A,TRUE,"general";"via3",#N/A,TRUE,"general"}</definedName>
    <definedName name="ffffd">{"via1",#N/A,TRUE,"general";"via2",#N/A,TRUE,"general";"via3",#N/A,TRUE,"general"}</definedName>
    <definedName name="fffffft" localSheetId="5">{"TAB1",#N/A,TRUE,"GENERAL";"TAB2",#N/A,TRUE,"GENERAL";"TAB3",#N/A,TRUE,"GENERAL";"TAB4",#N/A,TRUE,"GENERAL";"TAB5",#N/A,TRUE,"GENERAL"}</definedName>
    <definedName name="fffffft" localSheetId="3">{"TAB1",#N/A,TRUE,"GENERAL";"TAB2",#N/A,TRUE,"GENERAL";"TAB3",#N/A,TRUE,"GENERAL";"TAB4",#N/A,TRUE,"GENERAL";"TAB5",#N/A,TRUE,"GENERAL"}</definedName>
    <definedName name="fffffft" localSheetId="2">{"TAB1",#N/A,TRUE,"GENERAL";"TAB2",#N/A,TRUE,"GENERAL";"TAB3",#N/A,TRUE,"GENERAL";"TAB4",#N/A,TRUE,"GENERAL";"TAB5",#N/A,TRUE,"GENERAL"}</definedName>
    <definedName name="fffffft" localSheetId="6">{"TAB1",#N/A,TRUE,"GENERAL";"TAB2",#N/A,TRUE,"GENERAL";"TAB3",#N/A,TRUE,"GENERAL";"TAB4",#N/A,TRUE,"GENERAL";"TAB5",#N/A,TRUE,"GENERAL"}</definedName>
    <definedName name="fffffft" localSheetId="7">{"TAB1",#N/A,TRUE,"GENERAL";"TAB2",#N/A,TRUE,"GENERAL";"TAB3",#N/A,TRUE,"GENERAL";"TAB4",#N/A,TRUE,"GENERAL";"TAB5",#N/A,TRUE,"GENERAL"}</definedName>
    <definedName name="fffffft">{"TAB1",#N/A,TRUE,"GENERAL";"TAB2",#N/A,TRUE,"GENERAL";"TAB3",#N/A,TRUE,"GENERAL";"TAB4",#N/A,TRUE,"GENERAL";"TAB5",#N/A,TRUE,"GENERAL"}</definedName>
    <definedName name="fffffik" localSheetId="5">{"TAB1",#N/A,TRUE,"GENERAL";"TAB2",#N/A,TRUE,"GENERAL";"TAB3",#N/A,TRUE,"GENERAL";"TAB4",#N/A,TRUE,"GENERAL";"TAB5",#N/A,TRUE,"GENERAL"}</definedName>
    <definedName name="fffffik" localSheetId="3">{"TAB1",#N/A,TRUE,"GENERAL";"TAB2",#N/A,TRUE,"GENERAL";"TAB3",#N/A,TRUE,"GENERAL";"TAB4",#N/A,TRUE,"GENERAL";"TAB5",#N/A,TRUE,"GENERAL"}</definedName>
    <definedName name="fffffik" localSheetId="2">{"TAB1",#N/A,TRUE,"GENERAL";"TAB2",#N/A,TRUE,"GENERAL";"TAB3",#N/A,TRUE,"GENERAL";"TAB4",#N/A,TRUE,"GENERAL";"TAB5",#N/A,TRUE,"GENERAL"}</definedName>
    <definedName name="fffffik" localSheetId="6">{"TAB1",#N/A,TRUE,"GENERAL";"TAB2",#N/A,TRUE,"GENERAL";"TAB3",#N/A,TRUE,"GENERAL";"TAB4",#N/A,TRUE,"GENERAL";"TAB5",#N/A,TRUE,"GENERAL"}</definedName>
    <definedName name="fffffik" localSheetId="7">{"TAB1",#N/A,TRUE,"GENERAL";"TAB2",#N/A,TRUE,"GENERAL";"TAB3",#N/A,TRUE,"GENERAL";"TAB4",#N/A,TRUE,"GENERAL";"TAB5",#N/A,TRUE,"GENERAL"}</definedName>
    <definedName name="fffffik">{"TAB1",#N/A,TRUE,"GENERAL";"TAB2",#N/A,TRUE,"GENERAL";"TAB3",#N/A,TRUE,"GENERAL";"TAB4",#N/A,TRUE,"GENERAL";"TAB5",#N/A,TRUE,"GENERAL"}</definedName>
    <definedName name="fffffj" localSheetId="5">{"TAB1",#N/A,TRUE,"GENERAL";"TAB2",#N/A,TRUE,"GENERAL";"TAB3",#N/A,TRUE,"GENERAL";"TAB4",#N/A,TRUE,"GENERAL";"TAB5",#N/A,TRUE,"GENERAL"}</definedName>
    <definedName name="fffffj" localSheetId="3">{"TAB1",#N/A,TRUE,"GENERAL";"TAB2",#N/A,TRUE,"GENERAL";"TAB3",#N/A,TRUE,"GENERAL";"TAB4",#N/A,TRUE,"GENERAL";"TAB5",#N/A,TRUE,"GENERAL"}</definedName>
    <definedName name="fffffj" localSheetId="2">{"TAB1",#N/A,TRUE,"GENERAL";"TAB2",#N/A,TRUE,"GENERAL";"TAB3",#N/A,TRUE,"GENERAL";"TAB4",#N/A,TRUE,"GENERAL";"TAB5",#N/A,TRUE,"GENERAL"}</definedName>
    <definedName name="fffffj" localSheetId="6">{"TAB1",#N/A,TRUE,"GENERAL";"TAB2",#N/A,TRUE,"GENERAL";"TAB3",#N/A,TRUE,"GENERAL";"TAB4",#N/A,TRUE,"GENERAL";"TAB5",#N/A,TRUE,"GENERAL"}</definedName>
    <definedName name="fffffj" localSheetId="7">{"TAB1",#N/A,TRUE,"GENERAL";"TAB2",#N/A,TRUE,"GENERAL";"TAB3",#N/A,TRUE,"GENERAL";"TAB4",#N/A,TRUE,"GENERAL";"TAB5",#N/A,TRUE,"GENERAL"}</definedName>
    <definedName name="fffffj">{"TAB1",#N/A,TRUE,"GENERAL";"TAB2",#N/A,TRUE,"GENERAL";"TAB3",#N/A,TRUE,"GENERAL";"TAB4",#N/A,TRUE,"GENERAL";"TAB5",#N/A,TRUE,"GENERAL"}</definedName>
    <definedName name="ffffrd" localSheetId="5">{"via1",#N/A,TRUE,"general";"via2",#N/A,TRUE,"general";"via3",#N/A,TRUE,"general"}</definedName>
    <definedName name="ffffrd" localSheetId="3">{"via1",#N/A,TRUE,"general";"via2",#N/A,TRUE,"general";"via3",#N/A,TRUE,"general"}</definedName>
    <definedName name="ffffrd" localSheetId="2">{"via1",#N/A,TRUE,"general";"via2",#N/A,TRUE,"general";"via3",#N/A,TRUE,"general"}</definedName>
    <definedName name="ffffrd" localSheetId="6">{"via1",#N/A,TRUE,"general";"via2",#N/A,TRUE,"general";"via3",#N/A,TRUE,"general"}</definedName>
    <definedName name="ffffrd" localSheetId="7">{"via1",#N/A,TRUE,"general";"via2",#N/A,TRUE,"general";"via3",#N/A,TRUE,"general"}</definedName>
    <definedName name="ffffrd">{"via1",#N/A,TRUE,"general";"via2",#N/A,TRUE,"general";"via3",#N/A,TRUE,"general"}</definedName>
    <definedName name="ffffy" localSheetId="5">{"TAB1",#N/A,TRUE,"GENERAL";"TAB2",#N/A,TRUE,"GENERAL";"TAB3",#N/A,TRUE,"GENERAL";"TAB4",#N/A,TRUE,"GENERAL";"TAB5",#N/A,TRUE,"GENERAL"}</definedName>
    <definedName name="ffffy" localSheetId="3">{"TAB1",#N/A,TRUE,"GENERAL";"TAB2",#N/A,TRUE,"GENERAL";"TAB3",#N/A,TRUE,"GENERAL";"TAB4",#N/A,TRUE,"GENERAL";"TAB5",#N/A,TRUE,"GENERAL"}</definedName>
    <definedName name="ffffy" localSheetId="2">{"TAB1",#N/A,TRUE,"GENERAL";"TAB2",#N/A,TRUE,"GENERAL";"TAB3",#N/A,TRUE,"GENERAL";"TAB4",#N/A,TRUE,"GENERAL";"TAB5",#N/A,TRUE,"GENERAL"}</definedName>
    <definedName name="ffffy" localSheetId="6">{"TAB1",#N/A,TRUE,"GENERAL";"TAB2",#N/A,TRUE,"GENERAL";"TAB3",#N/A,TRUE,"GENERAL";"TAB4",#N/A,TRUE,"GENERAL";"TAB5",#N/A,TRUE,"GENERAL"}</definedName>
    <definedName name="ffffy" localSheetId="7">{"TAB1",#N/A,TRUE,"GENERAL";"TAB2",#N/A,TRUE,"GENERAL";"TAB3",#N/A,TRUE,"GENERAL";"TAB4",#N/A,TRUE,"GENERAL";"TAB5",#N/A,TRUE,"GENERAL"}</definedName>
    <definedName name="ffffy">{"TAB1",#N/A,TRUE,"GENERAL";"TAB2",#N/A,TRUE,"GENERAL";"TAB3",#N/A,TRUE,"GENERAL";"TAB4",#N/A,TRUE,"GENERAL";"TAB5",#N/A,TRUE,"GENERAL"}</definedName>
    <definedName name="fffrfr" localSheetId="5">{"TAB1",#N/A,TRUE,"GENERAL";"TAB2",#N/A,TRUE,"GENERAL";"TAB3",#N/A,TRUE,"GENERAL";"TAB4",#N/A,TRUE,"GENERAL";"TAB5",#N/A,TRUE,"GENERAL"}</definedName>
    <definedName name="fffrfr" localSheetId="3">{"TAB1",#N/A,TRUE,"GENERAL";"TAB2",#N/A,TRUE,"GENERAL";"TAB3",#N/A,TRUE,"GENERAL";"TAB4",#N/A,TRUE,"GENERAL";"TAB5",#N/A,TRUE,"GENERAL"}</definedName>
    <definedName name="fffrfr" localSheetId="2">{"TAB1",#N/A,TRUE,"GENERAL";"TAB2",#N/A,TRUE,"GENERAL";"TAB3",#N/A,TRUE,"GENERAL";"TAB4",#N/A,TRUE,"GENERAL";"TAB5",#N/A,TRUE,"GENERAL"}</definedName>
    <definedName name="fffrfr" localSheetId="6">{"TAB1",#N/A,TRUE,"GENERAL";"TAB2",#N/A,TRUE,"GENERAL";"TAB3",#N/A,TRUE,"GENERAL";"TAB4",#N/A,TRUE,"GENERAL";"TAB5",#N/A,TRUE,"GENERAL"}</definedName>
    <definedName name="fffrfr" localSheetId="7">{"TAB1",#N/A,TRUE,"GENERAL";"TAB2",#N/A,TRUE,"GENERAL";"TAB3",#N/A,TRUE,"GENERAL";"TAB4",#N/A,TRUE,"GENERAL";"TAB5",#N/A,TRUE,"GENERAL"}</definedName>
    <definedName name="fffrfr">{"TAB1",#N/A,TRUE,"GENERAL";"TAB2",#N/A,TRUE,"GENERAL";"TAB3",#N/A,TRUE,"GENERAL";"TAB4",#N/A,TRUE,"GENERAL";"TAB5",#N/A,TRUE,"GENERAL"}</definedName>
    <definedName name="fffs" localSheetId="5">{"TAB1",#N/A,TRUE,"GENERAL";"TAB2",#N/A,TRUE,"GENERAL";"TAB3",#N/A,TRUE,"GENERAL";"TAB4",#N/A,TRUE,"GENERAL";"TAB5",#N/A,TRUE,"GENERAL"}</definedName>
    <definedName name="fffs" localSheetId="3">{"TAB1",#N/A,TRUE,"GENERAL";"TAB2",#N/A,TRUE,"GENERAL";"TAB3",#N/A,TRUE,"GENERAL";"TAB4",#N/A,TRUE,"GENERAL";"TAB5",#N/A,TRUE,"GENERAL"}</definedName>
    <definedName name="fffs" localSheetId="2">{"TAB1",#N/A,TRUE,"GENERAL";"TAB2",#N/A,TRUE,"GENERAL";"TAB3",#N/A,TRUE,"GENERAL";"TAB4",#N/A,TRUE,"GENERAL";"TAB5",#N/A,TRUE,"GENERAL"}</definedName>
    <definedName name="fffs" localSheetId="6">{"TAB1",#N/A,TRUE,"GENERAL";"TAB2",#N/A,TRUE,"GENERAL";"TAB3",#N/A,TRUE,"GENERAL";"TAB4",#N/A,TRUE,"GENERAL";"TAB5",#N/A,TRUE,"GENERAL"}</definedName>
    <definedName name="fffs" localSheetId="7">{"TAB1",#N/A,TRUE,"GENERAL";"TAB2",#N/A,TRUE,"GENERAL";"TAB3",#N/A,TRUE,"GENERAL";"TAB4",#N/A,TRUE,"GENERAL";"TAB5",#N/A,TRUE,"GENERAL"}</definedName>
    <definedName name="fffs">{"TAB1",#N/A,TRUE,"GENERAL";"TAB2",#N/A,TRUE,"GENERAL";"TAB3",#N/A,TRUE,"GENERAL";"TAB4",#N/A,TRUE,"GENERAL";"TAB5",#N/A,TRUE,"GENERAL"}</definedName>
    <definedName name="fgdfg" localSheetId="5">{"TAB1",#N/A,TRUE,"GENERAL";"TAB2",#N/A,TRUE,"GENERAL";"TAB3",#N/A,TRUE,"GENERAL";"TAB4",#N/A,TRUE,"GENERAL";"TAB5",#N/A,TRUE,"GENERAL"}</definedName>
    <definedName name="fgdfg" localSheetId="3">{"TAB1",#N/A,TRUE,"GENERAL";"TAB2",#N/A,TRUE,"GENERAL";"TAB3",#N/A,TRUE,"GENERAL";"TAB4",#N/A,TRUE,"GENERAL";"TAB5",#N/A,TRUE,"GENERAL"}</definedName>
    <definedName name="fgdfg" localSheetId="2">{"TAB1",#N/A,TRUE,"GENERAL";"TAB2",#N/A,TRUE,"GENERAL";"TAB3",#N/A,TRUE,"GENERAL";"TAB4",#N/A,TRUE,"GENERAL";"TAB5",#N/A,TRUE,"GENERAL"}</definedName>
    <definedName name="fgdfg" localSheetId="6">{"TAB1",#N/A,TRUE,"GENERAL";"TAB2",#N/A,TRUE,"GENERAL";"TAB3",#N/A,TRUE,"GENERAL";"TAB4",#N/A,TRUE,"GENERAL";"TAB5",#N/A,TRUE,"GENERAL"}</definedName>
    <definedName name="fgdfg" localSheetId="7">{"TAB1",#N/A,TRUE,"GENERAL";"TAB2",#N/A,TRUE,"GENERAL";"TAB3",#N/A,TRUE,"GENERAL";"TAB4",#N/A,TRUE,"GENERAL";"TAB5",#N/A,TRUE,"GENERAL"}</definedName>
    <definedName name="fgdfg">{"TAB1",#N/A,TRUE,"GENERAL";"TAB2",#N/A,TRUE,"GENERAL";"TAB3",#N/A,TRUE,"GENERAL";"TAB4",#N/A,TRUE,"GENERAL";"TAB5",#N/A,TRUE,"GENERAL"}</definedName>
    <definedName name="fgdfsgr" localSheetId="5">{"via1",#N/A,TRUE,"general";"via2",#N/A,TRUE,"general";"via3",#N/A,TRUE,"general"}</definedName>
    <definedName name="fgdfsgr" localSheetId="3">{"via1",#N/A,TRUE,"general";"via2",#N/A,TRUE,"general";"via3",#N/A,TRUE,"general"}</definedName>
    <definedName name="fgdfsgr" localSheetId="2">{"via1",#N/A,TRUE,"general";"via2",#N/A,TRUE,"general";"via3",#N/A,TRUE,"general"}</definedName>
    <definedName name="fgdfsgr" localSheetId="6">{"via1",#N/A,TRUE,"general";"via2",#N/A,TRUE,"general";"via3",#N/A,TRUE,"general"}</definedName>
    <definedName name="fgdfsgr" localSheetId="7">{"via1",#N/A,TRUE,"general";"via2",#N/A,TRUE,"general";"via3",#N/A,TRUE,"general"}</definedName>
    <definedName name="fgdfsgr">{"via1",#N/A,TRUE,"general";"via2",#N/A,TRUE,"general";"via3",#N/A,TRUE,"general"}</definedName>
    <definedName name="fgdsfg" localSheetId="5">{"TAB1",#N/A,TRUE,"GENERAL";"TAB2",#N/A,TRUE,"GENERAL";"TAB3",#N/A,TRUE,"GENERAL";"TAB4",#N/A,TRUE,"GENERAL";"TAB5",#N/A,TRUE,"GENERAL"}</definedName>
    <definedName name="fgdsfg" localSheetId="3">{"TAB1",#N/A,TRUE,"GENERAL";"TAB2",#N/A,TRUE,"GENERAL";"TAB3",#N/A,TRUE,"GENERAL";"TAB4",#N/A,TRUE,"GENERAL";"TAB5",#N/A,TRUE,"GENERAL"}</definedName>
    <definedName name="fgdsfg" localSheetId="2">{"TAB1",#N/A,TRUE,"GENERAL";"TAB2",#N/A,TRUE,"GENERAL";"TAB3",#N/A,TRUE,"GENERAL";"TAB4",#N/A,TRUE,"GENERAL";"TAB5",#N/A,TRUE,"GENERAL"}</definedName>
    <definedName name="fgdsfg" localSheetId="6">{"TAB1",#N/A,TRUE,"GENERAL";"TAB2",#N/A,TRUE,"GENERAL";"TAB3",#N/A,TRUE,"GENERAL";"TAB4",#N/A,TRUE,"GENERAL";"TAB5",#N/A,TRUE,"GENERAL"}</definedName>
    <definedName name="fgdsfg" localSheetId="7">{"TAB1",#N/A,TRUE,"GENERAL";"TAB2",#N/A,TRUE,"GENERAL";"TAB3",#N/A,TRUE,"GENERAL";"TAB4",#N/A,TRUE,"GENERAL";"TAB5",#N/A,TRUE,"GENERAL"}</definedName>
    <definedName name="fgdsfg">{"TAB1",#N/A,TRUE,"GENERAL";"TAB2",#N/A,TRUE,"GENERAL";"TAB3",#N/A,TRUE,"GENERAL";"TAB4",#N/A,TRUE,"GENERAL";"TAB5",#N/A,TRUE,"GENERAL"}</definedName>
    <definedName name="FGFDH" localSheetId="5">{"via1",#N/A,TRUE,"general";"via2",#N/A,TRUE,"general";"via3",#N/A,TRUE,"general"}</definedName>
    <definedName name="FGFDH" localSheetId="3">{"via1",#N/A,TRUE,"general";"via2",#N/A,TRUE,"general";"via3",#N/A,TRUE,"general"}</definedName>
    <definedName name="FGFDH" localSheetId="2">{"via1",#N/A,TRUE,"general";"via2",#N/A,TRUE,"general";"via3",#N/A,TRUE,"general"}</definedName>
    <definedName name="FGFDH" localSheetId="6">{"via1",#N/A,TRUE,"general";"via2",#N/A,TRUE,"general";"via3",#N/A,TRUE,"general"}</definedName>
    <definedName name="FGFDH" localSheetId="7">{"via1",#N/A,TRUE,"general";"via2",#N/A,TRUE,"general";"via3",#N/A,TRUE,"general"}</definedName>
    <definedName name="FGFDH">{"via1",#N/A,TRUE,"general";"via2",#N/A,TRUE,"general";"via3",#N/A,TRUE,"general"}</definedName>
    <definedName name="fgghhj" localSheetId="5">{"via1",#N/A,TRUE,"general";"via2",#N/A,TRUE,"general";"via3",#N/A,TRUE,"general"}</definedName>
    <definedName name="fgghhj" localSheetId="3">{"via1",#N/A,TRUE,"general";"via2",#N/A,TRUE,"general";"via3",#N/A,TRUE,"general"}</definedName>
    <definedName name="fgghhj" localSheetId="2">{"via1",#N/A,TRUE,"general";"via2",#N/A,TRUE,"general";"via3",#N/A,TRUE,"general"}</definedName>
    <definedName name="fgghhj" localSheetId="6">{"via1",#N/A,TRUE,"general";"via2",#N/A,TRUE,"general";"via3",#N/A,TRUE,"general"}</definedName>
    <definedName name="fgghhj" localSheetId="7">{"via1",#N/A,TRUE,"general";"via2",#N/A,TRUE,"general";"via3",#N/A,TRUE,"general"}</definedName>
    <definedName name="fgghhj">{"via1",#N/A,TRUE,"general";"via2",#N/A,TRUE,"general";"via3",#N/A,TRUE,"general"}</definedName>
    <definedName name="FGHFBC" localSheetId="5">{"via1",#N/A,TRUE,"general";"via2",#N/A,TRUE,"general";"via3",#N/A,TRUE,"general"}</definedName>
    <definedName name="FGHFBC" localSheetId="3">{"via1",#N/A,TRUE,"general";"via2",#N/A,TRUE,"general";"via3",#N/A,TRUE,"general"}</definedName>
    <definedName name="FGHFBC" localSheetId="2">{"via1",#N/A,TRUE,"general";"via2",#N/A,TRUE,"general";"via3",#N/A,TRUE,"general"}</definedName>
    <definedName name="FGHFBC" localSheetId="6">{"via1",#N/A,TRUE,"general";"via2",#N/A,TRUE,"general";"via3",#N/A,TRUE,"general"}</definedName>
    <definedName name="FGHFBC" localSheetId="7">{"via1",#N/A,TRUE,"general";"via2",#N/A,TRUE,"general";"via3",#N/A,TRUE,"general"}</definedName>
    <definedName name="FGHFBC">{"via1",#N/A,TRUE,"general";"via2",#N/A,TRUE,"general";"via3",#N/A,TRUE,"general"}</definedName>
    <definedName name="fghfg" localSheetId="5">{"TAB1",#N/A,TRUE,"GENERAL";"TAB2",#N/A,TRUE,"GENERAL";"TAB3",#N/A,TRUE,"GENERAL";"TAB4",#N/A,TRUE,"GENERAL";"TAB5",#N/A,TRUE,"GENERAL"}</definedName>
    <definedName name="fghfg" localSheetId="3">{"TAB1",#N/A,TRUE,"GENERAL";"TAB2",#N/A,TRUE,"GENERAL";"TAB3",#N/A,TRUE,"GENERAL";"TAB4",#N/A,TRUE,"GENERAL";"TAB5",#N/A,TRUE,"GENERAL"}</definedName>
    <definedName name="fghfg" localSheetId="2">{"TAB1",#N/A,TRUE,"GENERAL";"TAB2",#N/A,TRUE,"GENERAL";"TAB3",#N/A,TRUE,"GENERAL";"TAB4",#N/A,TRUE,"GENERAL";"TAB5",#N/A,TRUE,"GENERAL"}</definedName>
    <definedName name="fghfg" localSheetId="6">{"TAB1",#N/A,TRUE,"GENERAL";"TAB2",#N/A,TRUE,"GENERAL";"TAB3",#N/A,TRUE,"GENERAL";"TAB4",#N/A,TRUE,"GENERAL";"TAB5",#N/A,TRUE,"GENERAL"}</definedName>
    <definedName name="fghfg" localSheetId="7">{"TAB1",#N/A,TRUE,"GENERAL";"TAB2",#N/A,TRUE,"GENERAL";"TAB3",#N/A,TRUE,"GENERAL";"TAB4",#N/A,TRUE,"GENERAL";"TAB5",#N/A,TRUE,"GENERAL"}</definedName>
    <definedName name="fghfg">{"TAB1",#N/A,TRUE,"GENERAL";"TAB2",#N/A,TRUE,"GENERAL";"TAB3",#N/A,TRUE,"GENERAL";"TAB4",#N/A,TRUE,"GENERAL";"TAB5",#N/A,TRUE,"GENERAL"}</definedName>
    <definedName name="fghfgh" localSheetId="5">{"via1",#N/A,TRUE,"general";"via2",#N/A,TRUE,"general";"via3",#N/A,TRUE,"general"}</definedName>
    <definedName name="fghfgh" localSheetId="3">{"via1",#N/A,TRUE,"general";"via2",#N/A,TRUE,"general";"via3",#N/A,TRUE,"general"}</definedName>
    <definedName name="fghfgh" localSheetId="2">{"via1",#N/A,TRUE,"general";"via2",#N/A,TRUE,"general";"via3",#N/A,TRUE,"general"}</definedName>
    <definedName name="fghfgh" localSheetId="6">{"via1",#N/A,TRUE,"general";"via2",#N/A,TRUE,"general";"via3",#N/A,TRUE,"general"}</definedName>
    <definedName name="fghfgh" localSheetId="7">{"via1",#N/A,TRUE,"general";"via2",#N/A,TRUE,"general";"via3",#N/A,TRUE,"general"}</definedName>
    <definedName name="fghfgh">{"via1",#N/A,TRUE,"general";"via2",#N/A,TRUE,"general";"via3",#N/A,TRUE,"general"}</definedName>
    <definedName name="FGHFW" localSheetId="5">{"via1",#N/A,TRUE,"general";"via2",#N/A,TRUE,"general";"via3",#N/A,TRUE,"general"}</definedName>
    <definedName name="FGHFW" localSheetId="3">{"via1",#N/A,TRUE,"general";"via2",#N/A,TRUE,"general";"via3",#N/A,TRUE,"general"}</definedName>
    <definedName name="FGHFW" localSheetId="2">{"via1",#N/A,TRUE,"general";"via2",#N/A,TRUE,"general";"via3",#N/A,TRUE,"general"}</definedName>
    <definedName name="FGHFW" localSheetId="6">{"via1",#N/A,TRUE,"general";"via2",#N/A,TRUE,"general";"via3",#N/A,TRUE,"general"}</definedName>
    <definedName name="FGHFW" localSheetId="7">{"via1",#N/A,TRUE,"general";"via2",#N/A,TRUE,"general";"via3",#N/A,TRUE,"general"}</definedName>
    <definedName name="FGHFW">{"via1",#N/A,TRUE,"general";"via2",#N/A,TRUE,"general";"via3",#N/A,TRUE,"general"}</definedName>
    <definedName name="fghhh" localSheetId="5">{"TAB1",#N/A,TRUE,"GENERAL";"TAB2",#N/A,TRUE,"GENERAL";"TAB3",#N/A,TRUE,"GENERAL";"TAB4",#N/A,TRUE,"GENERAL";"TAB5",#N/A,TRUE,"GENERAL"}</definedName>
    <definedName name="fghhh" localSheetId="3">{"TAB1",#N/A,TRUE,"GENERAL";"TAB2",#N/A,TRUE,"GENERAL";"TAB3",#N/A,TRUE,"GENERAL";"TAB4",#N/A,TRUE,"GENERAL";"TAB5",#N/A,TRUE,"GENERAL"}</definedName>
    <definedName name="fghhh" localSheetId="2">{"TAB1",#N/A,TRUE,"GENERAL";"TAB2",#N/A,TRUE,"GENERAL";"TAB3",#N/A,TRUE,"GENERAL";"TAB4",#N/A,TRUE,"GENERAL";"TAB5",#N/A,TRUE,"GENERAL"}</definedName>
    <definedName name="fghhh" localSheetId="6">{"TAB1",#N/A,TRUE,"GENERAL";"TAB2",#N/A,TRUE,"GENERAL";"TAB3",#N/A,TRUE,"GENERAL";"TAB4",#N/A,TRUE,"GENERAL";"TAB5",#N/A,TRUE,"GENERAL"}</definedName>
    <definedName name="fghhh" localSheetId="7">{"TAB1",#N/A,TRUE,"GENERAL";"TAB2",#N/A,TRUE,"GENERAL";"TAB3",#N/A,TRUE,"GENERAL";"TAB4",#N/A,TRUE,"GENERAL";"TAB5",#N/A,TRUE,"GENERAL"}</definedName>
    <definedName name="fghhh">{"TAB1",#N/A,TRUE,"GENERAL";"TAB2",#N/A,TRUE,"GENERAL";"TAB3",#N/A,TRUE,"GENERAL";"TAB4",#N/A,TRUE,"GENERAL";"TAB5",#N/A,TRUE,"GENERAL"}</definedName>
    <definedName name="fghsfgh" localSheetId="5">{"via1",#N/A,TRUE,"general";"via2",#N/A,TRUE,"general";"via3",#N/A,TRUE,"general"}</definedName>
    <definedName name="fghsfgh" localSheetId="3">{"via1",#N/A,TRUE,"general";"via2",#N/A,TRUE,"general";"via3",#N/A,TRUE,"general"}</definedName>
    <definedName name="fghsfgh" localSheetId="2">{"via1",#N/A,TRUE,"general";"via2",#N/A,TRUE,"general";"via3",#N/A,TRUE,"general"}</definedName>
    <definedName name="fghsfgh" localSheetId="6">{"via1",#N/A,TRUE,"general";"via2",#N/A,TRUE,"general";"via3",#N/A,TRUE,"general"}</definedName>
    <definedName name="fghsfgh" localSheetId="7">{"via1",#N/A,TRUE,"general";"via2",#N/A,TRUE,"general";"via3",#N/A,TRUE,"general"}</definedName>
    <definedName name="fghsfgh">{"via1",#N/A,TRUE,"general";"via2",#N/A,TRUE,"general";"via3",#N/A,TRUE,"general"}</definedName>
    <definedName name="fght" localSheetId="5">{"TAB1",#N/A,TRUE,"GENERAL";"TAB2",#N/A,TRUE,"GENERAL";"TAB3",#N/A,TRUE,"GENERAL";"TAB4",#N/A,TRUE,"GENERAL";"TAB5",#N/A,TRUE,"GENERAL"}</definedName>
    <definedName name="fght" localSheetId="3">{"TAB1",#N/A,TRUE,"GENERAL";"TAB2",#N/A,TRUE,"GENERAL";"TAB3",#N/A,TRUE,"GENERAL";"TAB4",#N/A,TRUE,"GENERAL";"TAB5",#N/A,TRUE,"GENERAL"}</definedName>
    <definedName name="fght" localSheetId="2">{"TAB1",#N/A,TRUE,"GENERAL";"TAB2",#N/A,TRUE,"GENERAL";"TAB3",#N/A,TRUE,"GENERAL";"TAB4",#N/A,TRUE,"GENERAL";"TAB5",#N/A,TRUE,"GENERAL"}</definedName>
    <definedName name="fght" localSheetId="6">{"TAB1",#N/A,TRUE,"GENERAL";"TAB2",#N/A,TRUE,"GENERAL";"TAB3",#N/A,TRUE,"GENERAL";"TAB4",#N/A,TRUE,"GENERAL";"TAB5",#N/A,TRUE,"GENERAL"}</definedName>
    <definedName name="fght" localSheetId="7">{"TAB1",#N/A,TRUE,"GENERAL";"TAB2",#N/A,TRUE,"GENERAL";"TAB3",#N/A,TRUE,"GENERAL";"TAB4",#N/A,TRUE,"GENERAL";"TAB5",#N/A,TRUE,"GENERAL"}</definedName>
    <definedName name="fght">{"TAB1",#N/A,TRUE,"GENERAL";"TAB2",#N/A,TRUE,"GENERAL";"TAB3",#N/A,TRUE,"GENERAL";"TAB4",#N/A,TRUE,"GENERAL";"TAB5",#N/A,TRUE,"GENERAL"}</definedName>
    <definedName name="fgjgryi" localSheetId="5">{"TAB1",#N/A,TRUE,"GENERAL";"TAB2",#N/A,TRUE,"GENERAL";"TAB3",#N/A,TRUE,"GENERAL";"TAB4",#N/A,TRUE,"GENERAL";"TAB5",#N/A,TRUE,"GENERAL"}</definedName>
    <definedName name="fgjgryi" localSheetId="3">{"TAB1",#N/A,TRUE,"GENERAL";"TAB2",#N/A,TRUE,"GENERAL";"TAB3",#N/A,TRUE,"GENERAL";"TAB4",#N/A,TRUE,"GENERAL";"TAB5",#N/A,TRUE,"GENERAL"}</definedName>
    <definedName name="fgjgryi" localSheetId="2">{"TAB1",#N/A,TRUE,"GENERAL";"TAB2",#N/A,TRUE,"GENERAL";"TAB3",#N/A,TRUE,"GENERAL";"TAB4",#N/A,TRUE,"GENERAL";"TAB5",#N/A,TRUE,"GENERAL"}</definedName>
    <definedName name="fgjgryi" localSheetId="6">{"TAB1",#N/A,TRUE,"GENERAL";"TAB2",#N/A,TRUE,"GENERAL";"TAB3",#N/A,TRUE,"GENERAL";"TAB4",#N/A,TRUE,"GENERAL";"TAB5",#N/A,TRUE,"GENERAL"}</definedName>
    <definedName name="fgjgryi" localSheetId="7">{"TAB1",#N/A,TRUE,"GENERAL";"TAB2",#N/A,TRUE,"GENERAL";"TAB3",#N/A,TRUE,"GENERAL";"TAB4",#N/A,TRUE,"GENERAL";"TAB5",#N/A,TRUE,"GENERAL"}</definedName>
    <definedName name="fgjgryi">{"TAB1",#N/A,TRUE,"GENERAL";"TAB2",#N/A,TRUE,"GENERAL";"TAB3",#N/A,TRUE,"GENERAL";"TAB4",#N/A,TRUE,"GENERAL";"TAB5",#N/A,TRUE,"GENERAL"}</definedName>
    <definedName name="fhfg" localSheetId="5">{"TAB1",#N/A,TRUE,"GENERAL";"TAB2",#N/A,TRUE,"GENERAL";"TAB3",#N/A,TRUE,"GENERAL";"TAB4",#N/A,TRUE,"GENERAL";"TAB5",#N/A,TRUE,"GENERAL"}</definedName>
    <definedName name="fhfg" localSheetId="3">{"TAB1",#N/A,TRUE,"GENERAL";"TAB2",#N/A,TRUE,"GENERAL";"TAB3",#N/A,TRUE,"GENERAL";"TAB4",#N/A,TRUE,"GENERAL";"TAB5",#N/A,TRUE,"GENERAL"}</definedName>
    <definedName name="fhfg" localSheetId="2">{"TAB1",#N/A,TRUE,"GENERAL";"TAB2",#N/A,TRUE,"GENERAL";"TAB3",#N/A,TRUE,"GENERAL";"TAB4",#N/A,TRUE,"GENERAL";"TAB5",#N/A,TRUE,"GENERAL"}</definedName>
    <definedName name="fhfg" localSheetId="6">{"TAB1",#N/A,TRUE,"GENERAL";"TAB2",#N/A,TRUE,"GENERAL";"TAB3",#N/A,TRUE,"GENERAL";"TAB4",#N/A,TRUE,"GENERAL";"TAB5",#N/A,TRUE,"GENERAL"}</definedName>
    <definedName name="fhfg" localSheetId="7">{"TAB1",#N/A,TRUE,"GENERAL";"TAB2",#N/A,TRUE,"GENERAL";"TAB3",#N/A,TRUE,"GENERAL";"TAB4",#N/A,TRUE,"GENERAL";"TAB5",#N/A,TRUE,"GENERAL"}</definedName>
    <definedName name="fhfg">{"TAB1",#N/A,TRUE,"GENERAL";"TAB2",#N/A,TRUE,"GENERAL";"TAB3",#N/A,TRUE,"GENERAL";"TAB4",#N/A,TRUE,"GENERAL";"TAB5",#N/A,TRUE,"GENERAL"}</definedName>
    <definedName name="fhfgh" localSheetId="5">{"via1",#N/A,TRUE,"general";"via2",#N/A,TRUE,"general";"via3",#N/A,TRUE,"general"}</definedName>
    <definedName name="fhfgh" localSheetId="3">{"via1",#N/A,TRUE,"general";"via2",#N/A,TRUE,"general";"via3",#N/A,TRUE,"general"}</definedName>
    <definedName name="fhfgh" localSheetId="2">{"via1",#N/A,TRUE,"general";"via2",#N/A,TRUE,"general";"via3",#N/A,TRUE,"general"}</definedName>
    <definedName name="fhfgh" localSheetId="6">{"via1",#N/A,TRUE,"general";"via2",#N/A,TRUE,"general";"via3",#N/A,TRUE,"general"}</definedName>
    <definedName name="fhfgh" localSheetId="7">{"via1",#N/A,TRUE,"general";"via2",#N/A,TRUE,"general";"via3",#N/A,TRUE,"general"}</definedName>
    <definedName name="fhfgh">{"via1",#N/A,TRUE,"general";"via2",#N/A,TRUE,"general";"via3",#N/A,TRUE,"general"}</definedName>
    <definedName name="fhg" localSheetId="5">{#N/A,#N/A,TRUE,"1842CWN0"}</definedName>
    <definedName name="fhg" localSheetId="3">{#N/A,#N/A,TRUE,"1842CWN0"}</definedName>
    <definedName name="fhg" localSheetId="2">{#N/A,#N/A,TRUE,"1842CWN0"}</definedName>
    <definedName name="fhg" localSheetId="6">{#N/A,#N/A,TRUE,"1842CWN0"}</definedName>
    <definedName name="fhg" localSheetId="7">{#N/A,#N/A,TRUE,"1842CWN0"}</definedName>
    <definedName name="fhg">{#N/A,#N/A,TRUE,"1842CWN0"}</definedName>
    <definedName name="fhgh" localSheetId="5">{"via1",#N/A,TRUE,"general";"via2",#N/A,TRUE,"general";"via3",#N/A,TRUE,"general"}</definedName>
    <definedName name="fhgh" localSheetId="3">{"via1",#N/A,TRUE,"general";"via2",#N/A,TRUE,"general";"via3",#N/A,TRUE,"general"}</definedName>
    <definedName name="fhgh" localSheetId="2">{"via1",#N/A,TRUE,"general";"via2",#N/A,TRUE,"general";"via3",#N/A,TRUE,"general"}</definedName>
    <definedName name="fhgh" localSheetId="6">{"via1",#N/A,TRUE,"general";"via2",#N/A,TRUE,"general";"via3",#N/A,TRUE,"general"}</definedName>
    <definedName name="fhgh" localSheetId="7">{"via1",#N/A,TRUE,"general";"via2",#N/A,TRUE,"general";"via3",#N/A,TRUE,"general"}</definedName>
    <definedName name="fhgh">{"via1",#N/A,TRUE,"general";"via2",#N/A,TRUE,"general";"via3",#N/A,TRUE,"general"}</definedName>
    <definedName name="fhpltyunh" localSheetId="5">{"via1",#N/A,TRUE,"general";"via2",#N/A,TRUE,"general";"via3",#N/A,TRUE,"general"}</definedName>
    <definedName name="fhpltyunh" localSheetId="3">{"via1",#N/A,TRUE,"general";"via2",#N/A,TRUE,"general";"via3",#N/A,TRUE,"general"}</definedName>
    <definedName name="fhpltyunh" localSheetId="2">{"via1",#N/A,TRUE,"general";"via2",#N/A,TRUE,"general";"via3",#N/A,TRUE,"general"}</definedName>
    <definedName name="fhpltyunh" localSheetId="6">{"via1",#N/A,TRUE,"general";"via2",#N/A,TRUE,"general";"via3",#N/A,TRUE,"general"}</definedName>
    <definedName name="fhpltyunh" localSheetId="7">{"via1",#N/A,TRUE,"general";"via2",#N/A,TRUE,"general";"via3",#N/A,TRUE,"general"}</definedName>
    <definedName name="fhpltyunh">{"via1",#N/A,TRUE,"general";"via2",#N/A,TRUE,"general";"via3",#N/A,TRUE,"general"}</definedName>
    <definedName name="fi">#REF!</definedName>
    <definedName name="FIDUCIASOCTUBRE" localSheetId="5">{#N/A,#N/A,FALSE,"Aging Summary";#N/A,#N/A,FALSE,"Ratio Analysis";#N/A,#N/A,FALSE,"Test 120 Day Accts";#N/A,#N/A,FALSE,"Tickmarks"}</definedName>
    <definedName name="FIDUCIASOCTUBRE" localSheetId="3">{#N/A,#N/A,FALSE,"Aging Summary";#N/A,#N/A,FALSE,"Ratio Analysis";#N/A,#N/A,FALSE,"Test 120 Day Accts";#N/A,#N/A,FALSE,"Tickmarks"}</definedName>
    <definedName name="FIDUCIASOCTUBRE" localSheetId="2">{#N/A,#N/A,FALSE,"Aging Summary";#N/A,#N/A,FALSE,"Ratio Analysis";#N/A,#N/A,FALSE,"Test 120 Day Accts";#N/A,#N/A,FALSE,"Tickmarks"}</definedName>
    <definedName name="FIDUCIASOCTUBRE" localSheetId="6">{#N/A,#N/A,FALSE,"Aging Summary";#N/A,#N/A,FALSE,"Ratio Analysis";#N/A,#N/A,FALSE,"Test 120 Day Accts";#N/A,#N/A,FALSE,"Tickmarks"}</definedName>
    <definedName name="FIDUCIASOCTUBRE" localSheetId="7">{#N/A,#N/A,FALSE,"Aging Summary";#N/A,#N/A,FALSE,"Ratio Analysis";#N/A,#N/A,FALSE,"Test 120 Day Accts";#N/A,#N/A,FALSE,"Tickmarks"}</definedName>
    <definedName name="FIDUCIASOCTUBRE">{#N/A,#N/A,FALSE,"Aging Summary";#N/A,#N/A,FALSE,"Ratio Analysis";#N/A,#N/A,FALSE,"Test 120 Day Accts";#N/A,#N/A,FALSE,"Tickmarks"}</definedName>
    <definedName name="FIELT">#REF!</definedName>
    <definedName name="fill1">#REF!</definedName>
    <definedName name="filt">[26]PrecRec!$D$47</definedName>
    <definedName name="Fin_de_semana">'[73]días habiles 2015'!$M$1:$M$2</definedName>
    <definedName name="final" localSheetId="3">#REF!</definedName>
    <definedName name="final" localSheetId="2">#REF!</definedName>
    <definedName name="final" localSheetId="6">#REF!</definedName>
    <definedName name="final" localSheetId="7">#REF!</definedName>
    <definedName name="final">#REF!</definedName>
    <definedName name="FINI" localSheetId="3">#REF!</definedName>
    <definedName name="FINI" localSheetId="2">#REF!</definedName>
    <definedName name="FINI" localSheetId="6">#REF!</definedName>
    <definedName name="FINI" localSheetId="7">#REF!</definedName>
    <definedName name="FINI">#REF!</definedName>
    <definedName name="form">[26]PrecRec!$D$20</definedName>
    <definedName name="FORM3" localSheetId="3">[19]BASE!#REF!</definedName>
    <definedName name="FORM3">[18]BASE!$D$486</definedName>
    <definedName name="FORMA" localSheetId="3">[19]BASE!#REF!</definedName>
    <definedName name="FORMA">[18]BASE!$D$482</definedName>
    <definedName name="FORMA_">[41]BASE!$D$460</definedName>
    <definedName name="FORMALE" localSheetId="3">#REF!</definedName>
    <definedName name="FORMALE" localSheetId="2">#REF!</definedName>
    <definedName name="FORMALE" localSheetId="6">#REF!</definedName>
    <definedName name="FORMALE" localSheetId="7">#REF!</definedName>
    <definedName name="FORMALE">#REF!</definedName>
    <definedName name="FORMCON" localSheetId="7">[19]BASE!#REF!</definedName>
    <definedName name="FORMCON">[19]BASE!#REF!</definedName>
    <definedName name="FORMCUELL" localSheetId="7">[19]BASE!#REF!</definedName>
    <definedName name="FORMCUELL">[19]BASE!#REF!</definedName>
    <definedName name="FORMH" localSheetId="3">[19]BASE!#REF!</definedName>
    <definedName name="FORMH">[18]BASE!$D$485</definedName>
    <definedName name="FORMM" localSheetId="3">[19]BASE!#REF!</definedName>
    <definedName name="FORMM" localSheetId="2">#REF!</definedName>
    <definedName name="FORMM" localSheetId="6">#REF!</definedName>
    <definedName name="FORMM" localSheetId="7">#REF!</definedName>
    <definedName name="FORMM">#REF!</definedName>
    <definedName name="Formulario">+[74]Formular!$B$7:$G$71</definedName>
    <definedName name="formularioCantidades" localSheetId="3">#REF!</definedName>
    <definedName name="formularioCantidades" localSheetId="2">#REF!</definedName>
    <definedName name="formularioCantidades" localSheetId="6">#REF!</definedName>
    <definedName name="formularioCantidades" localSheetId="7">#REF!</definedName>
    <definedName name="formularioCantidades">#REF!</definedName>
    <definedName name="frbgsd" localSheetId="5">{"TAB1",#N/A,TRUE,"GENERAL";"TAB2",#N/A,TRUE,"GENERAL";"TAB3",#N/A,TRUE,"GENERAL";"TAB4",#N/A,TRUE,"GENERAL";"TAB5",#N/A,TRUE,"GENERAL"}</definedName>
    <definedName name="frbgsd" localSheetId="3">{"TAB1",#N/A,TRUE,"GENERAL";"TAB2",#N/A,TRUE,"GENERAL";"TAB3",#N/A,TRUE,"GENERAL";"TAB4",#N/A,TRUE,"GENERAL";"TAB5",#N/A,TRUE,"GENERAL"}</definedName>
    <definedName name="frbgsd" localSheetId="2">{"TAB1",#N/A,TRUE,"GENERAL";"TAB2",#N/A,TRUE,"GENERAL";"TAB3",#N/A,TRUE,"GENERAL";"TAB4",#N/A,TRUE,"GENERAL";"TAB5",#N/A,TRUE,"GENERAL"}</definedName>
    <definedName name="frbgsd" localSheetId="6">{"TAB1",#N/A,TRUE,"GENERAL";"TAB2",#N/A,TRUE,"GENERAL";"TAB3",#N/A,TRUE,"GENERAL";"TAB4",#N/A,TRUE,"GENERAL";"TAB5",#N/A,TRUE,"GENERAL"}</definedName>
    <definedName name="frbgsd" localSheetId="7">{"TAB1",#N/A,TRUE,"GENERAL";"TAB2",#N/A,TRUE,"GENERAL";"TAB3",#N/A,TRUE,"GENERAL";"TAB4",#N/A,TRUE,"GENERAL";"TAB5",#N/A,TRUE,"GENERAL"}</definedName>
    <definedName name="frbgsd">{"TAB1",#N/A,TRUE,"GENERAL";"TAB2",#N/A,TRUE,"GENERAL";"TAB3",#N/A,TRUE,"GENERAL";"TAB4",#N/A,TRUE,"GENERAL";"TAB5",#N/A,TRUE,"GENERAL"}</definedName>
    <definedName name="frefr" localSheetId="5">{"via1",#N/A,TRUE,"general";"via2",#N/A,TRUE,"general";"via3",#N/A,TRUE,"general"}</definedName>
    <definedName name="frefr" localSheetId="3">{"via1",#N/A,TRUE,"general";"via2",#N/A,TRUE,"general";"via3",#N/A,TRUE,"general"}</definedName>
    <definedName name="frefr" localSheetId="2">{"via1",#N/A,TRUE,"general";"via2",#N/A,TRUE,"general";"via3",#N/A,TRUE,"general"}</definedName>
    <definedName name="frefr" localSheetId="6">{"via1",#N/A,TRUE,"general";"via2",#N/A,TRUE,"general";"via3",#N/A,TRUE,"general"}</definedName>
    <definedName name="frefr" localSheetId="7">{"via1",#N/A,TRUE,"general";"via2",#N/A,TRUE,"general";"via3",#N/A,TRUE,"general"}</definedName>
    <definedName name="frefr">{"via1",#N/A,TRUE,"general";"via2",#N/A,TRUE,"general";"via3",#N/A,TRUE,"general"}</definedName>
    <definedName name="FREV" localSheetId="5">{"PYGT",#N/A,FALSE,"PYG";"ACTIT",#N/A,FALSE,"BCE_GRAL-ACTIVO";"PASIT",#N/A,FALSE,"BCE_GRAL-PASIVO-PATRIM";"CAJAT",#N/A,FALSE,"CAJA"}</definedName>
    <definedName name="FREV" localSheetId="3">{"PYGT",#N/A,FALSE,"PYG";"ACTIT",#N/A,FALSE,"BCE_GRAL-ACTIVO";"PASIT",#N/A,FALSE,"BCE_GRAL-PASIVO-PATRIM";"CAJAT",#N/A,FALSE,"CAJA"}</definedName>
    <definedName name="FREV" localSheetId="2">{"PYGT",#N/A,FALSE,"PYG";"ACTIT",#N/A,FALSE,"BCE_GRAL-ACTIVO";"PASIT",#N/A,FALSE,"BCE_GRAL-PASIVO-PATRIM";"CAJAT",#N/A,FALSE,"CAJA"}</definedName>
    <definedName name="FREV" localSheetId="6">{"PYGT",#N/A,FALSE,"PYG";"ACTIT",#N/A,FALSE,"BCE_GRAL-ACTIVO";"PASIT",#N/A,FALSE,"BCE_GRAL-PASIVO-PATRIM";"CAJAT",#N/A,FALSE,"CAJA"}</definedName>
    <definedName name="FREV" localSheetId="7">{"PYGT",#N/A,FALSE,"PYG";"ACTIT",#N/A,FALSE,"BCE_GRAL-ACTIVO";"PASIT",#N/A,FALSE,"BCE_GRAL-PASIVO-PATRIM";"CAJAT",#N/A,FALSE,"CAJA"}</definedName>
    <definedName name="FREV">{"PYGT",#N/A,FALSE,"PYG";"ACTIT",#N/A,FALSE,"BCE_GRAL-ACTIVO";"PASIT",#N/A,FALSE,"BCE_GRAL-PASIVO-PATRIM";"CAJAT",#N/A,FALSE,"CAJA"}</definedName>
    <definedName name="frfa" localSheetId="5">{"via1",#N/A,TRUE,"general";"via2",#N/A,TRUE,"general";"via3",#N/A,TRUE,"general"}</definedName>
    <definedName name="frfa" localSheetId="3">{"via1",#N/A,TRUE,"general";"via2",#N/A,TRUE,"general";"via3",#N/A,TRUE,"general"}</definedName>
    <definedName name="frfa" localSheetId="2">{"via1",#N/A,TRUE,"general";"via2",#N/A,TRUE,"general";"via3",#N/A,TRUE,"general"}</definedName>
    <definedName name="frfa" localSheetId="6">{"via1",#N/A,TRUE,"general";"via2",#N/A,TRUE,"general";"via3",#N/A,TRUE,"general"}</definedName>
    <definedName name="frfa" localSheetId="7">{"via1",#N/A,TRUE,"general";"via2",#N/A,TRUE,"general";"via3",#N/A,TRUE,"general"}</definedName>
    <definedName name="frfa">{"via1",#N/A,TRUE,"general";"via2",#N/A,TRUE,"general";"via3",#N/A,TRUE,"general"}</definedName>
    <definedName name="frfr" localSheetId="5">{"TAB1",#N/A,TRUE,"GENERAL";"TAB2",#N/A,TRUE,"GENERAL";"TAB3",#N/A,TRUE,"GENERAL";"TAB4",#N/A,TRUE,"GENERAL";"TAB5",#N/A,TRUE,"GENERAL"}</definedName>
    <definedName name="frfr" localSheetId="3">{"TAB1",#N/A,TRUE,"GENERAL";"TAB2",#N/A,TRUE,"GENERAL";"TAB3",#N/A,TRUE,"GENERAL";"TAB4",#N/A,TRUE,"GENERAL";"TAB5",#N/A,TRUE,"GENERAL"}</definedName>
    <definedName name="frfr" localSheetId="2">{"TAB1",#N/A,TRUE,"GENERAL";"TAB2",#N/A,TRUE,"GENERAL";"TAB3",#N/A,TRUE,"GENERAL";"TAB4",#N/A,TRUE,"GENERAL";"TAB5",#N/A,TRUE,"GENERAL"}</definedName>
    <definedName name="frfr" localSheetId="6">{"TAB1",#N/A,TRUE,"GENERAL";"TAB2",#N/A,TRUE,"GENERAL";"TAB3",#N/A,TRUE,"GENERAL";"TAB4",#N/A,TRUE,"GENERAL";"TAB5",#N/A,TRUE,"GENERAL"}</definedName>
    <definedName name="frfr" localSheetId="7">{"TAB1",#N/A,TRUE,"GENERAL";"TAB2",#N/A,TRUE,"GENERAL";"TAB3",#N/A,TRUE,"GENERAL";"TAB4",#N/A,TRUE,"GENERAL";"TAB5",#N/A,TRUE,"GENERAL"}</definedName>
    <definedName name="frfr">{"TAB1",#N/A,TRUE,"GENERAL";"TAB2",#N/A,TRUE,"GENERAL";"TAB3",#N/A,TRUE,"GENERAL";"TAB4",#N/A,TRUE,"GENERAL";"TAB5",#N/A,TRUE,"GENERAL"}</definedName>
    <definedName name="fwff" localSheetId="5">{"via1",#N/A,TRUE,"general";"via2",#N/A,TRUE,"general";"via3",#N/A,TRUE,"general"}</definedName>
    <definedName name="fwff" localSheetId="3">{"via1",#N/A,TRUE,"general";"via2",#N/A,TRUE,"general";"via3",#N/A,TRUE,"general"}</definedName>
    <definedName name="fwff" localSheetId="2">{"via1",#N/A,TRUE,"general";"via2",#N/A,TRUE,"general";"via3",#N/A,TRUE,"general"}</definedName>
    <definedName name="fwff" localSheetId="6">{"via1",#N/A,TRUE,"general";"via2",#N/A,TRUE,"general";"via3",#N/A,TRUE,"general"}</definedName>
    <definedName name="fwff" localSheetId="7">{"via1",#N/A,TRUE,"general";"via2",#N/A,TRUE,"general";"via3",#N/A,TRUE,"general"}</definedName>
    <definedName name="fwff">{"via1",#N/A,TRUE,"general";"via2",#N/A,TRUE,"general";"via3",#N/A,TRUE,"general"}</definedName>
    <definedName name="fwwe" localSheetId="5">{"via1",#N/A,TRUE,"general";"via2",#N/A,TRUE,"general";"via3",#N/A,TRUE,"general"}</definedName>
    <definedName name="fwwe" localSheetId="3">{"via1",#N/A,TRUE,"general";"via2",#N/A,TRUE,"general";"via3",#N/A,TRUE,"general"}</definedName>
    <definedName name="fwwe" localSheetId="2">{"via1",#N/A,TRUE,"general";"via2",#N/A,TRUE,"general";"via3",#N/A,TRUE,"general"}</definedName>
    <definedName name="fwwe" localSheetId="6">{"via1",#N/A,TRUE,"general";"via2",#N/A,TRUE,"general";"via3",#N/A,TRUE,"general"}</definedName>
    <definedName name="fwwe" localSheetId="7">{"via1",#N/A,TRUE,"general";"via2",#N/A,TRUE,"general";"via3",#N/A,TRUE,"general"}</definedName>
    <definedName name="fwwe">{"via1",#N/A,TRUE,"general";"via2",#N/A,TRUE,"general";"via3",#N/A,TRUE,"general"}</definedName>
    <definedName name="g">#REF!</definedName>
    <definedName name="GASO">#REF!</definedName>
    <definedName name="Gastos" localSheetId="5">{#N/A,#N/A,FALSE,"GRAFICO";#N/A,#N/A,FALSE,"CAJA (2)";#N/A,#N/A,FALSE,"TERCEROS-PROMEDIO";#N/A,#N/A,FALSE,"CAJA";#N/A,#N/A,FALSE,"INGRESOS1995-2003";#N/A,#N/A,FALSE,"GASTOS1995-2003"}</definedName>
    <definedName name="Gastos" localSheetId="3">{#N/A,#N/A,FALSE,"GRAFICO";#N/A,#N/A,FALSE,"CAJA (2)";#N/A,#N/A,FALSE,"TERCEROS-PROMEDIO";#N/A,#N/A,FALSE,"CAJA";#N/A,#N/A,FALSE,"INGRESOS1995-2003";#N/A,#N/A,FALSE,"GASTOS1995-2003"}</definedName>
    <definedName name="Gastos" localSheetId="2">{#N/A,#N/A,FALSE,"GRAFICO";#N/A,#N/A,FALSE,"CAJA (2)";#N/A,#N/A,FALSE,"TERCEROS-PROMEDIO";#N/A,#N/A,FALSE,"CAJA";#N/A,#N/A,FALSE,"INGRESOS1995-2003";#N/A,#N/A,FALSE,"GASTOS1995-2003"}</definedName>
    <definedName name="Gastos" localSheetId="6">{#N/A,#N/A,FALSE,"GRAFICO";#N/A,#N/A,FALSE,"CAJA (2)";#N/A,#N/A,FALSE,"TERCEROS-PROMEDIO";#N/A,#N/A,FALSE,"CAJA";#N/A,#N/A,FALSE,"INGRESOS1995-2003";#N/A,#N/A,FALSE,"GASTOS1995-2003"}</definedName>
    <definedName name="Gastos" localSheetId="7">{#N/A,#N/A,FALSE,"GRAFICO";#N/A,#N/A,FALSE,"CAJA (2)";#N/A,#N/A,FALSE,"TERCEROS-PROMEDIO";#N/A,#N/A,FALSE,"CAJA";#N/A,#N/A,FALSE,"INGRESOS1995-2003";#N/A,#N/A,FALSE,"GASTOS1995-2003"}</definedName>
    <definedName name="Gastos">{#N/A,#N/A,FALSE,"GRAFICO";#N/A,#N/A,FALSE,"CAJA (2)";#N/A,#N/A,FALSE,"TERCEROS-PROMEDIO";#N/A,#N/A,FALSE,"CAJA";#N/A,#N/A,FALSE,"INGRESOS1995-2003";#N/A,#N/A,FALSE,"GASTOS1995-2003"}</definedName>
    <definedName name="gba" localSheetId="5">{#N/A,#N/A,FALSE,"orthoflow";#N/A,#N/A,FALSE,"Miscelaneos";#N/A,#N/A,FALSE,"Instrumentacio";#N/A,#N/A,FALSE,"Electrico";#N/A,#N/A,FALSE,"Valv. Seguridad"}</definedName>
    <definedName name="gba" localSheetId="3">{#N/A,#N/A,FALSE,"orthoflow";#N/A,#N/A,FALSE,"Miscelaneos";#N/A,#N/A,FALSE,"Instrumentacio";#N/A,#N/A,FALSE,"Electrico";#N/A,#N/A,FALSE,"Valv. Seguridad"}</definedName>
    <definedName name="gba" localSheetId="2">{#N/A,#N/A,FALSE,"orthoflow";#N/A,#N/A,FALSE,"Miscelaneos";#N/A,#N/A,FALSE,"Instrumentacio";#N/A,#N/A,FALSE,"Electrico";#N/A,#N/A,FALSE,"Valv. Seguridad"}</definedName>
    <definedName name="gba" localSheetId="6">{#N/A,#N/A,FALSE,"orthoflow";#N/A,#N/A,FALSE,"Miscelaneos";#N/A,#N/A,FALSE,"Instrumentacio";#N/A,#N/A,FALSE,"Electrico";#N/A,#N/A,FALSE,"Valv. Seguridad"}</definedName>
    <definedName name="gba" localSheetId="7">{#N/A,#N/A,FALSE,"orthoflow";#N/A,#N/A,FALSE,"Miscelaneos";#N/A,#N/A,FALSE,"Instrumentacio";#N/A,#N/A,FALSE,"Electrico";#N/A,#N/A,FALSE,"Valv. Seguridad"}</definedName>
    <definedName name="gba">{#N/A,#N/A,FALSE,"orthoflow";#N/A,#N/A,FALSE,"Miscelaneos";#N/A,#N/A,FALSE,"Instrumentacio";#N/A,#N/A,FALSE,"Electrico";#N/A,#N/A,FALSE,"Valv. Seguridad"}</definedName>
    <definedName name="gbac" localSheetId="5">{#N/A,#N/A,FALSE,"Estatico";#N/A,#N/A,FALSE,"Tuberia";#N/A,#N/A,FALSE,"Instrumentación";#N/A,#N/A,FALSE,"Mecanica";#N/A,#N/A,FALSE,"Electrico";#N/A,#N/A,FALSE,"Ofic.Civiles"}</definedName>
    <definedName name="gbac" localSheetId="3">{#N/A,#N/A,FALSE,"Estatico";#N/A,#N/A,FALSE,"Tuberia";#N/A,#N/A,FALSE,"Instrumentación";#N/A,#N/A,FALSE,"Mecanica";#N/A,#N/A,FALSE,"Electrico";#N/A,#N/A,FALSE,"Ofic.Civiles"}</definedName>
    <definedName name="gbac" localSheetId="2">{#N/A,#N/A,FALSE,"Estatico";#N/A,#N/A,FALSE,"Tuberia";#N/A,#N/A,FALSE,"Instrumentación";#N/A,#N/A,FALSE,"Mecanica";#N/A,#N/A,FALSE,"Electrico";#N/A,#N/A,FALSE,"Ofic.Civiles"}</definedName>
    <definedName name="gbac" localSheetId="6">{#N/A,#N/A,FALSE,"Estatico";#N/A,#N/A,FALSE,"Tuberia";#N/A,#N/A,FALSE,"Instrumentación";#N/A,#N/A,FALSE,"Mecanica";#N/A,#N/A,FALSE,"Electrico";#N/A,#N/A,FALSE,"Ofic.Civiles"}</definedName>
    <definedName name="gbac" localSheetId="7">{#N/A,#N/A,FALSE,"Estatico";#N/A,#N/A,FALSE,"Tuberia";#N/A,#N/A,FALSE,"Instrumentación";#N/A,#N/A,FALSE,"Mecanica";#N/A,#N/A,FALSE,"Electrico";#N/A,#N/A,FALSE,"Ofic.Civiles"}</definedName>
    <definedName name="gbac">{#N/A,#N/A,FALSE,"Estatico";#N/A,#N/A,FALSE,"Tuberia";#N/A,#N/A,FALSE,"Instrumentación";#N/A,#N/A,FALSE,"Mecanica";#N/A,#N/A,FALSE,"Electrico";#N/A,#N/A,FALSE,"Ofic.Civiles"}</definedName>
    <definedName name="gbbfghghj" localSheetId="5">{"TAB1",#N/A,TRUE,"GENERAL";"TAB2",#N/A,TRUE,"GENERAL";"TAB3",#N/A,TRUE,"GENERAL";"TAB4",#N/A,TRUE,"GENERAL";"TAB5",#N/A,TRUE,"GENERAL"}</definedName>
    <definedName name="gbbfghghj" localSheetId="3">{"TAB1",#N/A,TRUE,"GENERAL";"TAB2",#N/A,TRUE,"GENERAL";"TAB3",#N/A,TRUE,"GENERAL";"TAB4",#N/A,TRUE,"GENERAL";"TAB5",#N/A,TRUE,"GENERAL"}</definedName>
    <definedName name="gbbfghghj" localSheetId="2">{"TAB1",#N/A,TRUE,"GENERAL";"TAB2",#N/A,TRUE,"GENERAL";"TAB3",#N/A,TRUE,"GENERAL";"TAB4",#N/A,TRUE,"GENERAL";"TAB5",#N/A,TRUE,"GENERAL"}</definedName>
    <definedName name="gbbfghghj" localSheetId="6">{"TAB1",#N/A,TRUE,"GENERAL";"TAB2",#N/A,TRUE,"GENERAL";"TAB3",#N/A,TRUE,"GENERAL";"TAB4",#N/A,TRUE,"GENERAL";"TAB5",#N/A,TRUE,"GENERAL"}</definedName>
    <definedName name="gbbfghghj" localSheetId="7">{"TAB1",#N/A,TRUE,"GENERAL";"TAB2",#N/A,TRUE,"GENERAL";"TAB3",#N/A,TRUE,"GENERAL";"TAB4",#N/A,TRUE,"GENERAL";"TAB5",#N/A,TRUE,"GENERAL"}</definedName>
    <definedName name="gbbfghghj">{"TAB1",#N/A,TRUE,"GENERAL";"TAB2",#N/A,TRUE,"GENERAL";"TAB3",#N/A,TRUE,"GENERAL";"TAB4",#N/A,TRUE,"GENERAL";"TAB5",#N/A,TRUE,"GENERAL"}</definedName>
    <definedName name="gdt" localSheetId="5">{"TAB1",#N/A,TRUE,"GENERAL";"TAB2",#N/A,TRUE,"GENERAL";"TAB3",#N/A,TRUE,"GENERAL";"TAB4",#N/A,TRUE,"GENERAL";"TAB5",#N/A,TRUE,"GENERAL"}</definedName>
    <definedName name="gdt" localSheetId="3">{"TAB1",#N/A,TRUE,"GENERAL";"TAB2",#N/A,TRUE,"GENERAL";"TAB3",#N/A,TRUE,"GENERAL";"TAB4",#N/A,TRUE,"GENERAL";"TAB5",#N/A,TRUE,"GENERAL"}</definedName>
    <definedName name="gdt" localSheetId="2">{"TAB1",#N/A,TRUE,"GENERAL";"TAB2",#N/A,TRUE,"GENERAL";"TAB3",#N/A,TRUE,"GENERAL";"TAB4",#N/A,TRUE,"GENERAL";"TAB5",#N/A,TRUE,"GENERAL"}</definedName>
    <definedName name="gdt" localSheetId="6">{"TAB1",#N/A,TRUE,"GENERAL";"TAB2",#N/A,TRUE,"GENERAL";"TAB3",#N/A,TRUE,"GENERAL";"TAB4",#N/A,TRUE,"GENERAL";"TAB5",#N/A,TRUE,"GENERAL"}</definedName>
    <definedName name="gdt" localSheetId="7">{"TAB1",#N/A,TRUE,"GENERAL";"TAB2",#N/A,TRUE,"GENERAL";"TAB3",#N/A,TRUE,"GENERAL";"TAB4",#N/A,TRUE,"GENERAL";"TAB5",#N/A,TRUE,"GENERAL"}</definedName>
    <definedName name="gdt">{"TAB1",#N/A,TRUE,"GENERAL";"TAB2",#N/A,TRUE,"GENERAL";"TAB3",#N/A,TRUE,"GENERAL";"TAB4",#N/A,TRUE,"GENERAL";"TAB5",#N/A,TRUE,"GENERAL"}</definedName>
    <definedName name="geg" localSheetId="5">{"via1",#N/A,TRUE,"general";"via2",#N/A,TRUE,"general";"via3",#N/A,TRUE,"general"}</definedName>
    <definedName name="geg" localSheetId="3">{"via1",#N/A,TRUE,"general";"via2",#N/A,TRUE,"general";"via3",#N/A,TRUE,"general"}</definedName>
    <definedName name="geg" localSheetId="2">{"via1",#N/A,TRUE,"general";"via2",#N/A,TRUE,"general";"via3",#N/A,TRUE,"general"}</definedName>
    <definedName name="geg" localSheetId="6">{"via1",#N/A,TRUE,"general";"via2",#N/A,TRUE,"general";"via3",#N/A,TRUE,"general"}</definedName>
    <definedName name="geg" localSheetId="7">{"via1",#N/A,TRUE,"general";"via2",#N/A,TRUE,"general";"via3",#N/A,TRUE,"general"}</definedName>
    <definedName name="geg">{"via1",#N/A,TRUE,"general";"via2",#N/A,TRUE,"general";"via3",#N/A,TRUE,"general"}</definedName>
    <definedName name="geo">[26]PrecRec!$D$39</definedName>
    <definedName name="GEOD4">[42]BASE!$D$138</definedName>
    <definedName name="geodren">[26]PrecRec!$D$42</definedName>
    <definedName name="geomalla">[26]PrecRec!$D$41</definedName>
    <definedName name="GEOT" localSheetId="3">[19]BASE!#REF!</definedName>
    <definedName name="GEOT" localSheetId="2">#REF!</definedName>
    <definedName name="GEOT" localSheetId="6">#REF!</definedName>
    <definedName name="GEOT" localSheetId="7">#REF!</definedName>
    <definedName name="GEOT">#REF!</definedName>
    <definedName name="gerg" localSheetId="5">{"TAB1",#N/A,TRUE,"GENERAL";"TAB2",#N/A,TRUE,"GENERAL";"TAB3",#N/A,TRUE,"GENERAL";"TAB4",#N/A,TRUE,"GENERAL";"TAB5",#N/A,TRUE,"GENERAL"}</definedName>
    <definedName name="gerg" localSheetId="3">{"TAB1",#N/A,TRUE,"GENERAL";"TAB2",#N/A,TRUE,"GENERAL";"TAB3",#N/A,TRUE,"GENERAL";"TAB4",#N/A,TRUE,"GENERAL";"TAB5",#N/A,TRUE,"GENERAL"}</definedName>
    <definedName name="gerg" localSheetId="2">{"TAB1",#N/A,TRUE,"GENERAL";"TAB2",#N/A,TRUE,"GENERAL";"TAB3",#N/A,TRUE,"GENERAL";"TAB4",#N/A,TRUE,"GENERAL";"TAB5",#N/A,TRUE,"GENERAL"}</definedName>
    <definedName name="gerg" localSheetId="6">{"TAB1",#N/A,TRUE,"GENERAL";"TAB2",#N/A,TRUE,"GENERAL";"TAB3",#N/A,TRUE,"GENERAL";"TAB4",#N/A,TRUE,"GENERAL";"TAB5",#N/A,TRUE,"GENERAL"}</definedName>
    <definedName name="gerg" localSheetId="7">{"TAB1",#N/A,TRUE,"GENERAL";"TAB2",#N/A,TRUE,"GENERAL";"TAB3",#N/A,TRUE,"GENERAL";"TAB4",#N/A,TRUE,"GENERAL";"TAB5",#N/A,TRUE,"GENERAL"}</definedName>
    <definedName name="gerg">{"TAB1",#N/A,TRUE,"GENERAL";"TAB2",#N/A,TRUE,"GENERAL";"TAB3",#N/A,TRUE,"GENERAL";"TAB4",#N/A,TRUE,"GENERAL";"TAB5",#N/A,TRUE,"GENERAL"}</definedName>
    <definedName name="gerg54" localSheetId="5">{"via1",#N/A,TRUE,"general";"via2",#N/A,TRUE,"general";"via3",#N/A,TRUE,"general"}</definedName>
    <definedName name="gerg54" localSheetId="3">{"via1",#N/A,TRUE,"general";"via2",#N/A,TRUE,"general";"via3",#N/A,TRUE,"general"}</definedName>
    <definedName name="gerg54" localSheetId="2">{"via1",#N/A,TRUE,"general";"via2",#N/A,TRUE,"general";"via3",#N/A,TRUE,"general"}</definedName>
    <definedName name="gerg54" localSheetId="6">{"via1",#N/A,TRUE,"general";"via2",#N/A,TRUE,"general";"via3",#N/A,TRUE,"general"}</definedName>
    <definedName name="gerg54" localSheetId="7">{"via1",#N/A,TRUE,"general";"via2",#N/A,TRUE,"general";"via3",#N/A,TRUE,"general"}</definedName>
    <definedName name="gerg54">{"via1",#N/A,TRUE,"general";"via2",#N/A,TRUE,"general";"via3",#N/A,TRUE,"general"}</definedName>
    <definedName name="gergew" localSheetId="5">{"TAB1",#N/A,TRUE,"GENERAL";"TAB2",#N/A,TRUE,"GENERAL";"TAB3",#N/A,TRUE,"GENERAL";"TAB4",#N/A,TRUE,"GENERAL";"TAB5",#N/A,TRUE,"GENERAL"}</definedName>
    <definedName name="gergew" localSheetId="3">{"TAB1",#N/A,TRUE,"GENERAL";"TAB2",#N/A,TRUE,"GENERAL";"TAB3",#N/A,TRUE,"GENERAL";"TAB4",#N/A,TRUE,"GENERAL";"TAB5",#N/A,TRUE,"GENERAL"}</definedName>
    <definedName name="gergew" localSheetId="2">{"TAB1",#N/A,TRUE,"GENERAL";"TAB2",#N/A,TRUE,"GENERAL";"TAB3",#N/A,TRUE,"GENERAL";"TAB4",#N/A,TRUE,"GENERAL";"TAB5",#N/A,TRUE,"GENERAL"}</definedName>
    <definedName name="gergew" localSheetId="6">{"TAB1",#N/A,TRUE,"GENERAL";"TAB2",#N/A,TRUE,"GENERAL";"TAB3",#N/A,TRUE,"GENERAL";"TAB4",#N/A,TRUE,"GENERAL";"TAB5",#N/A,TRUE,"GENERAL"}</definedName>
    <definedName name="gergew" localSheetId="7">{"TAB1",#N/A,TRUE,"GENERAL";"TAB2",#N/A,TRUE,"GENERAL";"TAB3",#N/A,TRUE,"GENERAL";"TAB4",#N/A,TRUE,"GENERAL";"TAB5",#N/A,TRUE,"GENERAL"}</definedName>
    <definedName name="gergew">{"TAB1",#N/A,TRUE,"GENERAL";"TAB2",#N/A,TRUE,"GENERAL";"TAB3",#N/A,TRUE,"GENERAL";"TAB4",#N/A,TRUE,"GENERAL";"TAB5",#N/A,TRUE,"GENERAL"}</definedName>
    <definedName name="gergw" localSheetId="5">{"TAB1",#N/A,TRUE,"GENERAL";"TAB2",#N/A,TRUE,"GENERAL";"TAB3",#N/A,TRUE,"GENERAL";"TAB4",#N/A,TRUE,"GENERAL";"TAB5",#N/A,TRUE,"GENERAL"}</definedName>
    <definedName name="gergw" localSheetId="3">{"TAB1",#N/A,TRUE,"GENERAL";"TAB2",#N/A,TRUE,"GENERAL";"TAB3",#N/A,TRUE,"GENERAL";"TAB4",#N/A,TRUE,"GENERAL";"TAB5",#N/A,TRUE,"GENERAL"}</definedName>
    <definedName name="gergw" localSheetId="2">{"TAB1",#N/A,TRUE,"GENERAL";"TAB2",#N/A,TRUE,"GENERAL";"TAB3",#N/A,TRUE,"GENERAL";"TAB4",#N/A,TRUE,"GENERAL";"TAB5",#N/A,TRUE,"GENERAL"}</definedName>
    <definedName name="gergw" localSheetId="6">{"TAB1",#N/A,TRUE,"GENERAL";"TAB2",#N/A,TRUE,"GENERAL";"TAB3",#N/A,TRUE,"GENERAL";"TAB4",#N/A,TRUE,"GENERAL";"TAB5",#N/A,TRUE,"GENERAL"}</definedName>
    <definedName name="gergw" localSheetId="7">{"TAB1",#N/A,TRUE,"GENERAL";"TAB2",#N/A,TRUE,"GENERAL";"TAB3",#N/A,TRUE,"GENERAL";"TAB4",#N/A,TRUE,"GENERAL";"TAB5",#N/A,TRUE,"GENERAL"}</definedName>
    <definedName name="gergw">{"TAB1",#N/A,TRUE,"GENERAL";"TAB2",#N/A,TRUE,"GENERAL";"TAB3",#N/A,TRUE,"GENERAL";"TAB4",#N/A,TRUE,"GENERAL";"TAB5",#N/A,TRUE,"GENERAL"}</definedName>
    <definedName name="gfd" localSheetId="5">{"TAB1",#N/A,TRUE,"GENERAL";"TAB2",#N/A,TRUE,"GENERAL";"TAB3",#N/A,TRUE,"GENERAL";"TAB4",#N/A,TRUE,"GENERAL";"TAB5",#N/A,TRUE,"GENERAL"}</definedName>
    <definedName name="gfd" localSheetId="3">{"TAB1",#N/A,TRUE,"GENERAL";"TAB2",#N/A,TRUE,"GENERAL";"TAB3",#N/A,TRUE,"GENERAL";"TAB4",#N/A,TRUE,"GENERAL";"TAB5",#N/A,TRUE,"GENERAL"}</definedName>
    <definedName name="gfd" localSheetId="2">{"TAB1",#N/A,TRUE,"GENERAL";"TAB2",#N/A,TRUE,"GENERAL";"TAB3",#N/A,TRUE,"GENERAL";"TAB4",#N/A,TRUE,"GENERAL";"TAB5",#N/A,TRUE,"GENERAL"}</definedName>
    <definedName name="gfd" localSheetId="6">{"TAB1",#N/A,TRUE,"GENERAL";"TAB2",#N/A,TRUE,"GENERAL";"TAB3",#N/A,TRUE,"GENERAL";"TAB4",#N/A,TRUE,"GENERAL";"TAB5",#N/A,TRUE,"GENERAL"}</definedName>
    <definedName name="gfd" localSheetId="7">{"TAB1",#N/A,TRUE,"GENERAL";"TAB2",#N/A,TRUE,"GENERAL";"TAB3",#N/A,TRUE,"GENERAL";"TAB4",#N/A,TRUE,"GENERAL";"TAB5",#N/A,TRUE,"GENERAL"}</definedName>
    <definedName name="gfd">{"TAB1",#N/A,TRUE,"GENERAL";"TAB2",#N/A,TRUE,"GENERAL";"TAB3",#N/A,TRUE,"GENERAL";"TAB4",#N/A,TRUE,"GENERAL";"TAB5",#N/A,TRUE,"GENERAL"}</definedName>
    <definedName name="gfdg" localSheetId="5">{"via1",#N/A,TRUE,"general";"via2",#N/A,TRUE,"general";"via3",#N/A,TRUE,"general"}</definedName>
    <definedName name="gfdg" localSheetId="3">{"via1",#N/A,TRUE,"general";"via2",#N/A,TRUE,"general";"via3",#N/A,TRUE,"general"}</definedName>
    <definedName name="gfdg" localSheetId="2">{"via1",#N/A,TRUE,"general";"via2",#N/A,TRUE,"general";"via3",#N/A,TRUE,"general"}</definedName>
    <definedName name="gfdg" localSheetId="6">{"via1",#N/A,TRUE,"general";"via2",#N/A,TRUE,"general";"via3",#N/A,TRUE,"general"}</definedName>
    <definedName name="gfdg" localSheetId="7">{"via1",#N/A,TRUE,"general";"via2",#N/A,TRUE,"general";"via3",#N/A,TRUE,"general"}</definedName>
    <definedName name="gfdg">{"via1",#N/A,TRUE,"general";"via2",#N/A,TRUE,"general";"via3",#N/A,TRUE,"general"}</definedName>
    <definedName name="gffgfhhf" localSheetId="5">{#N/A,#N/A,TRUE,"INGENIERIA";#N/A,#N/A,TRUE,"COMPRAS";#N/A,#N/A,TRUE,"DIRECCION";#N/A,#N/A,TRUE,"RESUMEN"}</definedName>
    <definedName name="gffgfhhf" localSheetId="3">{#N/A,#N/A,TRUE,"INGENIERIA";#N/A,#N/A,TRUE,"COMPRAS";#N/A,#N/A,TRUE,"DIRECCION";#N/A,#N/A,TRUE,"RESUMEN"}</definedName>
    <definedName name="gffgfhhf" localSheetId="2">{#N/A,#N/A,TRUE,"INGENIERIA";#N/A,#N/A,TRUE,"COMPRAS";#N/A,#N/A,TRUE,"DIRECCION";#N/A,#N/A,TRUE,"RESUMEN"}</definedName>
    <definedName name="gffgfhhf" localSheetId="6">{#N/A,#N/A,TRUE,"INGENIERIA";#N/A,#N/A,TRUE,"COMPRAS";#N/A,#N/A,TRUE,"DIRECCION";#N/A,#N/A,TRUE,"RESUMEN"}</definedName>
    <definedName name="gffgfhhf" localSheetId="7">{#N/A,#N/A,TRUE,"INGENIERIA";#N/A,#N/A,TRUE,"COMPRAS";#N/A,#N/A,TRUE,"DIRECCION";#N/A,#N/A,TRUE,"RESUMEN"}</definedName>
    <definedName name="gffgfhhf">{#N/A,#N/A,TRUE,"INGENIERIA";#N/A,#N/A,TRUE,"COMPRAS";#N/A,#N/A,TRUE,"DIRECCION";#N/A,#N/A,TRUE,"RESUMEN"}</definedName>
    <definedName name="gfgfgr" localSheetId="5">{"via1",#N/A,TRUE,"general";"via2",#N/A,TRUE,"general";"via3",#N/A,TRUE,"general"}</definedName>
    <definedName name="gfgfgr" localSheetId="3">{"via1",#N/A,TRUE,"general";"via2",#N/A,TRUE,"general";"via3",#N/A,TRUE,"general"}</definedName>
    <definedName name="gfgfgr" localSheetId="2">{"via1",#N/A,TRUE,"general";"via2",#N/A,TRUE,"general";"via3",#N/A,TRUE,"general"}</definedName>
    <definedName name="gfgfgr" localSheetId="6">{"via1",#N/A,TRUE,"general";"via2",#N/A,TRUE,"general";"via3",#N/A,TRUE,"general"}</definedName>
    <definedName name="gfgfgr" localSheetId="7">{"via1",#N/A,TRUE,"general";"via2",#N/A,TRUE,"general";"via3",#N/A,TRUE,"general"}</definedName>
    <definedName name="gfgfgr">{"via1",#N/A,TRUE,"general";"via2",#N/A,TRUE,"general";"via3",#N/A,TRUE,"general"}</definedName>
    <definedName name="gfhf" localSheetId="5">{"via1",#N/A,TRUE,"general";"via2",#N/A,TRUE,"general";"via3",#N/A,TRUE,"general"}</definedName>
    <definedName name="gfhf" localSheetId="3">{"via1",#N/A,TRUE,"general";"via2",#N/A,TRUE,"general";"via3",#N/A,TRUE,"general"}</definedName>
    <definedName name="gfhf" localSheetId="2">{"via1",#N/A,TRUE,"general";"via2",#N/A,TRUE,"general";"via3",#N/A,TRUE,"general"}</definedName>
    <definedName name="gfhf" localSheetId="6">{"via1",#N/A,TRUE,"general";"via2",#N/A,TRUE,"general";"via3",#N/A,TRUE,"general"}</definedName>
    <definedName name="gfhf" localSheetId="7">{"via1",#N/A,TRUE,"general";"via2",#N/A,TRUE,"general";"via3",#N/A,TRUE,"general"}</definedName>
    <definedName name="gfhf">{"via1",#N/A,TRUE,"general";"via2",#N/A,TRUE,"general";"via3",#N/A,TRUE,"general"}</definedName>
    <definedName name="gfhfdh" localSheetId="5">{"TAB1",#N/A,TRUE,"GENERAL";"TAB2",#N/A,TRUE,"GENERAL";"TAB3",#N/A,TRUE,"GENERAL";"TAB4",#N/A,TRUE,"GENERAL";"TAB5",#N/A,TRUE,"GENERAL"}</definedName>
    <definedName name="gfhfdh" localSheetId="3">{"TAB1",#N/A,TRUE,"GENERAL";"TAB2",#N/A,TRUE,"GENERAL";"TAB3",#N/A,TRUE,"GENERAL";"TAB4",#N/A,TRUE,"GENERAL";"TAB5",#N/A,TRUE,"GENERAL"}</definedName>
    <definedName name="gfhfdh" localSheetId="2">{"TAB1",#N/A,TRUE,"GENERAL";"TAB2",#N/A,TRUE,"GENERAL";"TAB3",#N/A,TRUE,"GENERAL";"TAB4",#N/A,TRUE,"GENERAL";"TAB5",#N/A,TRUE,"GENERAL"}</definedName>
    <definedName name="gfhfdh" localSheetId="6">{"TAB1",#N/A,TRUE,"GENERAL";"TAB2",#N/A,TRUE,"GENERAL";"TAB3",#N/A,TRUE,"GENERAL";"TAB4",#N/A,TRUE,"GENERAL";"TAB5",#N/A,TRUE,"GENERAL"}</definedName>
    <definedName name="gfhfdh" localSheetId="7">{"TAB1",#N/A,TRUE,"GENERAL";"TAB2",#N/A,TRUE,"GENERAL";"TAB3",#N/A,TRUE,"GENERAL";"TAB4",#N/A,TRUE,"GENERAL";"TAB5",#N/A,TRUE,"GENERAL"}</definedName>
    <definedName name="gfhfdh">{"TAB1",#N/A,TRUE,"GENERAL";"TAB2",#N/A,TRUE,"GENERAL";"TAB3",#N/A,TRUE,"GENERAL";"TAB4",#N/A,TRUE,"GENERAL";"TAB5",#N/A,TRUE,"GENERAL"}</definedName>
    <definedName name="gfhgfh" localSheetId="5">{"TAB1",#N/A,TRUE,"GENERAL";"TAB2",#N/A,TRUE,"GENERAL";"TAB3",#N/A,TRUE,"GENERAL";"TAB4",#N/A,TRUE,"GENERAL";"TAB5",#N/A,TRUE,"GENERAL"}</definedName>
    <definedName name="gfhgfh" localSheetId="3">{"TAB1",#N/A,TRUE,"GENERAL";"TAB2",#N/A,TRUE,"GENERAL";"TAB3",#N/A,TRUE,"GENERAL";"TAB4",#N/A,TRUE,"GENERAL";"TAB5",#N/A,TRUE,"GENERAL"}</definedName>
    <definedName name="gfhgfh" localSheetId="2">{"TAB1",#N/A,TRUE,"GENERAL";"TAB2",#N/A,TRUE,"GENERAL";"TAB3",#N/A,TRUE,"GENERAL";"TAB4",#N/A,TRUE,"GENERAL";"TAB5",#N/A,TRUE,"GENERAL"}</definedName>
    <definedName name="gfhgfh" localSheetId="6">{"TAB1",#N/A,TRUE,"GENERAL";"TAB2",#N/A,TRUE,"GENERAL";"TAB3",#N/A,TRUE,"GENERAL";"TAB4",#N/A,TRUE,"GENERAL";"TAB5",#N/A,TRUE,"GENERAL"}</definedName>
    <definedName name="gfhgfh" localSheetId="7">{"TAB1",#N/A,TRUE,"GENERAL";"TAB2",#N/A,TRUE,"GENERAL";"TAB3",#N/A,TRUE,"GENERAL";"TAB4",#N/A,TRUE,"GENERAL";"TAB5",#N/A,TRUE,"GENERAL"}</definedName>
    <definedName name="gfhgfh">{"TAB1",#N/A,TRUE,"GENERAL";"TAB2",#N/A,TRUE,"GENERAL";"TAB3",#N/A,TRUE,"GENERAL";"TAB4",#N/A,TRUE,"GENERAL";"TAB5",#N/A,TRUE,"GENERAL"}</definedName>
    <definedName name="GFJHGJ" localSheetId="5">{"TAB1",#N/A,TRUE,"GENERAL";"TAB2",#N/A,TRUE,"GENERAL";"TAB3",#N/A,TRUE,"GENERAL";"TAB4",#N/A,TRUE,"GENERAL";"TAB5",#N/A,TRUE,"GENERAL"}</definedName>
    <definedName name="GFJHGJ" localSheetId="3">{"TAB1",#N/A,TRUE,"GENERAL";"TAB2",#N/A,TRUE,"GENERAL";"TAB3",#N/A,TRUE,"GENERAL";"TAB4",#N/A,TRUE,"GENERAL";"TAB5",#N/A,TRUE,"GENERAL"}</definedName>
    <definedName name="GFJHGJ" localSheetId="2">{"TAB1",#N/A,TRUE,"GENERAL";"TAB2",#N/A,TRUE,"GENERAL";"TAB3",#N/A,TRUE,"GENERAL";"TAB4",#N/A,TRUE,"GENERAL";"TAB5",#N/A,TRUE,"GENERAL"}</definedName>
    <definedName name="GFJHGJ" localSheetId="6">{"TAB1",#N/A,TRUE,"GENERAL";"TAB2",#N/A,TRUE,"GENERAL";"TAB3",#N/A,TRUE,"GENERAL";"TAB4",#N/A,TRUE,"GENERAL";"TAB5",#N/A,TRUE,"GENERAL"}</definedName>
    <definedName name="GFJHGJ" localSheetId="7">{"TAB1",#N/A,TRUE,"GENERAL";"TAB2",#N/A,TRUE,"GENERAL";"TAB3",#N/A,TRUE,"GENERAL";"TAB4",#N/A,TRUE,"GENERAL";"TAB5",#N/A,TRUE,"GENERAL"}</definedName>
    <definedName name="GFJHGJ">{"TAB1",#N/A,TRUE,"GENERAL";"TAB2",#N/A,TRUE,"GENERAL";"TAB3",#N/A,TRUE,"GENERAL";"TAB4",#N/A,TRUE,"GENERAL";"TAB5",#N/A,TRUE,"GENERAL"}</definedName>
    <definedName name="gfjjh" localSheetId="5">{"via1",#N/A,TRUE,"general";"via2",#N/A,TRUE,"general";"via3",#N/A,TRUE,"general"}</definedName>
    <definedName name="gfjjh" localSheetId="3">{"via1",#N/A,TRUE,"general";"via2",#N/A,TRUE,"general";"via3",#N/A,TRUE,"general"}</definedName>
    <definedName name="gfjjh" localSheetId="2">{"via1",#N/A,TRUE,"general";"via2",#N/A,TRUE,"general";"via3",#N/A,TRUE,"general"}</definedName>
    <definedName name="gfjjh" localSheetId="6">{"via1",#N/A,TRUE,"general";"via2",#N/A,TRUE,"general";"via3",#N/A,TRUE,"general"}</definedName>
    <definedName name="gfjjh" localSheetId="7">{"via1",#N/A,TRUE,"general";"via2",#N/A,TRUE,"general";"via3",#N/A,TRUE,"general"}</definedName>
    <definedName name="gfjjh">{"via1",#N/A,TRUE,"general";"via2",#N/A,TRUE,"general";"via3",#N/A,TRUE,"general"}</definedName>
    <definedName name="gfutyj6" localSheetId="5">{"via1",#N/A,TRUE,"general";"via2",#N/A,TRUE,"general";"via3",#N/A,TRUE,"general"}</definedName>
    <definedName name="gfutyj6" localSheetId="3">{"via1",#N/A,TRUE,"general";"via2",#N/A,TRUE,"general";"via3",#N/A,TRUE,"general"}</definedName>
    <definedName name="gfutyj6" localSheetId="2">{"via1",#N/A,TRUE,"general";"via2",#N/A,TRUE,"general";"via3",#N/A,TRUE,"general"}</definedName>
    <definedName name="gfutyj6" localSheetId="6">{"via1",#N/A,TRUE,"general";"via2",#N/A,TRUE,"general";"via3",#N/A,TRUE,"general"}</definedName>
    <definedName name="gfutyj6" localSheetId="7">{"via1",#N/A,TRUE,"general";"via2",#N/A,TRUE,"general";"via3",#N/A,TRUE,"general"}</definedName>
    <definedName name="gfutyj6">{"via1",#N/A,TRUE,"general";"via2",#N/A,TRUE,"general";"via3",#N/A,TRUE,"general"}</definedName>
    <definedName name="gg" localSheetId="5">{"TAB1",#N/A,TRUE,"GENERAL";"TAB2",#N/A,TRUE,"GENERAL";"TAB3",#N/A,TRUE,"GENERAL";"TAB4",#N/A,TRUE,"GENERAL";"TAB5",#N/A,TRUE,"GENERAL"}</definedName>
    <definedName name="gg" localSheetId="3">{"TAB1",#N/A,TRUE,"GENERAL";"TAB2",#N/A,TRUE,"GENERAL";"TAB3",#N/A,TRUE,"GENERAL";"TAB4",#N/A,TRUE,"GENERAL";"TAB5",#N/A,TRUE,"GENERAL"}</definedName>
    <definedName name="gg" localSheetId="2">{"TAB1",#N/A,TRUE,"GENERAL";"TAB2",#N/A,TRUE,"GENERAL";"TAB3",#N/A,TRUE,"GENERAL";"TAB4",#N/A,TRUE,"GENERAL";"TAB5",#N/A,TRUE,"GENERAL"}</definedName>
    <definedName name="gg" localSheetId="6">{"TAB1",#N/A,TRUE,"GENERAL";"TAB2",#N/A,TRUE,"GENERAL";"TAB3",#N/A,TRUE,"GENERAL";"TAB4",#N/A,TRUE,"GENERAL";"TAB5",#N/A,TRUE,"GENERAL"}</definedName>
    <definedName name="gg" localSheetId="7">{"TAB1",#N/A,TRUE,"GENERAL";"TAB2",#N/A,TRUE,"GENERAL";"TAB3",#N/A,TRUE,"GENERAL";"TAB4",#N/A,TRUE,"GENERAL";"TAB5",#N/A,TRUE,"GENERAL"}</definedName>
    <definedName name="gg">{"TAB1",#N/A,TRUE,"GENERAL";"TAB2",#N/A,TRUE,"GENERAL";"TAB3",#N/A,TRUE,"GENERAL";"TAB4",#N/A,TRUE,"GENERAL";"TAB5",#N/A,TRUE,"GENERAL"}</definedName>
    <definedName name="ggdr" localSheetId="5">{"via1",#N/A,TRUE,"general";"via2",#N/A,TRUE,"general";"via3",#N/A,TRUE,"general"}</definedName>
    <definedName name="ggdr" localSheetId="3">{"via1",#N/A,TRUE,"general";"via2",#N/A,TRUE,"general";"via3",#N/A,TRUE,"general"}</definedName>
    <definedName name="ggdr" localSheetId="2">{"via1",#N/A,TRUE,"general";"via2",#N/A,TRUE,"general";"via3",#N/A,TRUE,"general"}</definedName>
    <definedName name="ggdr" localSheetId="6">{"via1",#N/A,TRUE,"general";"via2",#N/A,TRUE,"general";"via3",#N/A,TRUE,"general"}</definedName>
    <definedName name="ggdr" localSheetId="7">{"via1",#N/A,TRUE,"general";"via2",#N/A,TRUE,"general";"via3",#N/A,TRUE,"general"}</definedName>
    <definedName name="ggdr">{"via1",#N/A,TRUE,"general";"via2",#N/A,TRUE,"general";"via3",#N/A,TRUE,"general"}</definedName>
    <definedName name="ggerg" localSheetId="5">{"TAB1",#N/A,TRUE,"GENERAL";"TAB2",#N/A,TRUE,"GENERAL";"TAB3",#N/A,TRUE,"GENERAL";"TAB4",#N/A,TRUE,"GENERAL";"TAB5",#N/A,TRUE,"GENERAL"}</definedName>
    <definedName name="ggerg" localSheetId="3">{"TAB1",#N/A,TRUE,"GENERAL";"TAB2",#N/A,TRUE,"GENERAL";"TAB3",#N/A,TRUE,"GENERAL";"TAB4",#N/A,TRUE,"GENERAL";"TAB5",#N/A,TRUE,"GENERAL"}</definedName>
    <definedName name="ggerg" localSheetId="2">{"TAB1",#N/A,TRUE,"GENERAL";"TAB2",#N/A,TRUE,"GENERAL";"TAB3",#N/A,TRUE,"GENERAL";"TAB4",#N/A,TRUE,"GENERAL";"TAB5",#N/A,TRUE,"GENERAL"}</definedName>
    <definedName name="ggerg" localSheetId="6">{"TAB1",#N/A,TRUE,"GENERAL";"TAB2",#N/A,TRUE,"GENERAL";"TAB3",#N/A,TRUE,"GENERAL";"TAB4",#N/A,TRUE,"GENERAL";"TAB5",#N/A,TRUE,"GENERAL"}</definedName>
    <definedName name="ggerg" localSheetId="7">{"TAB1",#N/A,TRUE,"GENERAL";"TAB2",#N/A,TRUE,"GENERAL";"TAB3",#N/A,TRUE,"GENERAL";"TAB4",#N/A,TRUE,"GENERAL";"TAB5",#N/A,TRUE,"GENERAL"}</definedName>
    <definedName name="ggerg">{"TAB1",#N/A,TRUE,"GENERAL";"TAB2",#N/A,TRUE,"GENERAL";"TAB3",#N/A,TRUE,"GENERAL";"TAB4",#N/A,TRUE,"GENERAL";"TAB5",#N/A,TRUE,"GENERAL"}</definedName>
    <definedName name="gggb" localSheetId="5">{"TAB1",#N/A,TRUE,"GENERAL";"TAB2",#N/A,TRUE,"GENERAL";"TAB3",#N/A,TRUE,"GENERAL";"TAB4",#N/A,TRUE,"GENERAL";"TAB5",#N/A,TRUE,"GENERAL"}</definedName>
    <definedName name="gggb" localSheetId="3">{"TAB1",#N/A,TRUE,"GENERAL";"TAB2",#N/A,TRUE,"GENERAL";"TAB3",#N/A,TRUE,"GENERAL";"TAB4",#N/A,TRUE,"GENERAL";"TAB5",#N/A,TRUE,"GENERAL"}</definedName>
    <definedName name="gggb" localSheetId="2">{"TAB1",#N/A,TRUE,"GENERAL";"TAB2",#N/A,TRUE,"GENERAL";"TAB3",#N/A,TRUE,"GENERAL";"TAB4",#N/A,TRUE,"GENERAL";"TAB5",#N/A,TRUE,"GENERAL"}</definedName>
    <definedName name="gggb" localSheetId="6">{"TAB1",#N/A,TRUE,"GENERAL";"TAB2",#N/A,TRUE,"GENERAL";"TAB3",#N/A,TRUE,"GENERAL";"TAB4",#N/A,TRUE,"GENERAL";"TAB5",#N/A,TRUE,"GENERAL"}</definedName>
    <definedName name="gggb" localSheetId="7">{"TAB1",#N/A,TRUE,"GENERAL";"TAB2",#N/A,TRUE,"GENERAL";"TAB3",#N/A,TRUE,"GENERAL";"TAB4",#N/A,TRUE,"GENERAL";"TAB5",#N/A,TRUE,"GENERAL"}</definedName>
    <definedName name="gggb">{"TAB1",#N/A,TRUE,"GENERAL";"TAB2",#N/A,TRUE,"GENERAL";"TAB3",#N/A,TRUE,"GENERAL";"TAB4",#N/A,TRUE,"GENERAL";"TAB5",#N/A,TRUE,"GENERAL"}</definedName>
    <definedName name="gggg" localSheetId="5">{"via1",#N/A,TRUE,"general";"via2",#N/A,TRUE,"general";"via3",#N/A,TRUE,"general"}</definedName>
    <definedName name="gggg" localSheetId="3">{"via1",#N/A,TRUE,"general";"via2",#N/A,TRUE,"general";"via3",#N/A,TRUE,"general"}</definedName>
    <definedName name="gggg" localSheetId="2">{"via1",#N/A,TRUE,"general";"via2",#N/A,TRUE,"general";"via3",#N/A,TRUE,"general"}</definedName>
    <definedName name="gggg" localSheetId="6">{"via1",#N/A,TRUE,"general";"via2",#N/A,TRUE,"general";"via3",#N/A,TRUE,"general"}</definedName>
    <definedName name="gggg" localSheetId="7">{"via1",#N/A,TRUE,"general";"via2",#N/A,TRUE,"general";"via3",#N/A,TRUE,"general"}</definedName>
    <definedName name="gggg">{"via1",#N/A,TRUE,"general";"via2",#N/A,TRUE,"general";"via3",#N/A,TRUE,"general"}</definedName>
    <definedName name="ggggd" localSheetId="5">{"TAB1",#N/A,TRUE,"GENERAL";"TAB2",#N/A,TRUE,"GENERAL";"TAB3",#N/A,TRUE,"GENERAL";"TAB4",#N/A,TRUE,"GENERAL";"TAB5",#N/A,TRUE,"GENERAL"}</definedName>
    <definedName name="ggggd" localSheetId="3">{"TAB1",#N/A,TRUE,"GENERAL";"TAB2",#N/A,TRUE,"GENERAL";"TAB3",#N/A,TRUE,"GENERAL";"TAB4",#N/A,TRUE,"GENERAL";"TAB5",#N/A,TRUE,"GENERAL"}</definedName>
    <definedName name="ggggd" localSheetId="2">{"TAB1",#N/A,TRUE,"GENERAL";"TAB2",#N/A,TRUE,"GENERAL";"TAB3",#N/A,TRUE,"GENERAL";"TAB4",#N/A,TRUE,"GENERAL";"TAB5",#N/A,TRUE,"GENERAL"}</definedName>
    <definedName name="ggggd" localSheetId="6">{"TAB1",#N/A,TRUE,"GENERAL";"TAB2",#N/A,TRUE,"GENERAL";"TAB3",#N/A,TRUE,"GENERAL";"TAB4",#N/A,TRUE,"GENERAL";"TAB5",#N/A,TRUE,"GENERAL"}</definedName>
    <definedName name="ggggd" localSheetId="7">{"TAB1",#N/A,TRUE,"GENERAL";"TAB2",#N/A,TRUE,"GENERAL";"TAB3",#N/A,TRUE,"GENERAL";"TAB4",#N/A,TRUE,"GENERAL";"TAB5",#N/A,TRUE,"GENERAL"}</definedName>
    <definedName name="ggggd">{"TAB1",#N/A,TRUE,"GENERAL";"TAB2",#N/A,TRUE,"GENERAL";"TAB3",#N/A,TRUE,"GENERAL";"TAB4",#N/A,TRUE,"GENERAL";"TAB5",#N/A,TRUE,"GENERAL"}</definedName>
    <definedName name="gggggt" localSheetId="5">{"via1",#N/A,TRUE,"general";"via2",#N/A,TRUE,"general";"via3",#N/A,TRUE,"general"}</definedName>
    <definedName name="gggggt" localSheetId="3">{"via1",#N/A,TRUE,"general";"via2",#N/A,TRUE,"general";"via3",#N/A,TRUE,"general"}</definedName>
    <definedName name="gggggt" localSheetId="2">{"via1",#N/A,TRUE,"general";"via2",#N/A,TRUE,"general";"via3",#N/A,TRUE,"general"}</definedName>
    <definedName name="gggggt" localSheetId="6">{"via1",#N/A,TRUE,"general";"via2",#N/A,TRUE,"general";"via3",#N/A,TRUE,"general"}</definedName>
    <definedName name="gggggt" localSheetId="7">{"via1",#N/A,TRUE,"general";"via2",#N/A,TRUE,"general";"via3",#N/A,TRUE,"general"}</definedName>
    <definedName name="gggggt">{"via1",#N/A,TRUE,"general";"via2",#N/A,TRUE,"general";"via3",#N/A,TRUE,"general"}</definedName>
    <definedName name="gggghn" localSheetId="5">{"TAB1",#N/A,TRUE,"GENERAL";"TAB2",#N/A,TRUE,"GENERAL";"TAB3",#N/A,TRUE,"GENERAL";"TAB4",#N/A,TRUE,"GENERAL";"TAB5",#N/A,TRUE,"GENERAL"}</definedName>
    <definedName name="gggghn" localSheetId="3">{"TAB1",#N/A,TRUE,"GENERAL";"TAB2",#N/A,TRUE,"GENERAL";"TAB3",#N/A,TRUE,"GENERAL";"TAB4",#N/A,TRUE,"GENERAL";"TAB5",#N/A,TRUE,"GENERAL"}</definedName>
    <definedName name="gggghn" localSheetId="2">{"TAB1",#N/A,TRUE,"GENERAL";"TAB2",#N/A,TRUE,"GENERAL";"TAB3",#N/A,TRUE,"GENERAL";"TAB4",#N/A,TRUE,"GENERAL";"TAB5",#N/A,TRUE,"GENERAL"}</definedName>
    <definedName name="gggghn" localSheetId="6">{"TAB1",#N/A,TRUE,"GENERAL";"TAB2",#N/A,TRUE,"GENERAL";"TAB3",#N/A,TRUE,"GENERAL";"TAB4",#N/A,TRUE,"GENERAL";"TAB5",#N/A,TRUE,"GENERAL"}</definedName>
    <definedName name="gggghn" localSheetId="7">{"TAB1",#N/A,TRUE,"GENERAL";"TAB2",#N/A,TRUE,"GENERAL";"TAB3",#N/A,TRUE,"GENERAL";"TAB4",#N/A,TRUE,"GENERAL";"TAB5",#N/A,TRUE,"GENERAL"}</definedName>
    <definedName name="gggghn">{"TAB1",#N/A,TRUE,"GENERAL";"TAB2",#N/A,TRUE,"GENERAL";"TAB3",#N/A,TRUE,"GENERAL";"TAB4",#N/A,TRUE,"GENERAL";"TAB5",#N/A,TRUE,"GENERAL"}</definedName>
    <definedName name="ggggt" localSheetId="5">{"TAB1",#N/A,TRUE,"GENERAL";"TAB2",#N/A,TRUE,"GENERAL";"TAB3",#N/A,TRUE,"GENERAL";"TAB4",#N/A,TRUE,"GENERAL";"TAB5",#N/A,TRUE,"GENERAL"}</definedName>
    <definedName name="ggggt" localSheetId="3">{"TAB1",#N/A,TRUE,"GENERAL";"TAB2",#N/A,TRUE,"GENERAL";"TAB3",#N/A,TRUE,"GENERAL";"TAB4",#N/A,TRUE,"GENERAL";"TAB5",#N/A,TRUE,"GENERAL"}</definedName>
    <definedName name="ggggt" localSheetId="2">{"TAB1",#N/A,TRUE,"GENERAL";"TAB2",#N/A,TRUE,"GENERAL";"TAB3",#N/A,TRUE,"GENERAL";"TAB4",#N/A,TRUE,"GENERAL";"TAB5",#N/A,TRUE,"GENERAL"}</definedName>
    <definedName name="ggggt" localSheetId="6">{"TAB1",#N/A,TRUE,"GENERAL";"TAB2",#N/A,TRUE,"GENERAL";"TAB3",#N/A,TRUE,"GENERAL";"TAB4",#N/A,TRUE,"GENERAL";"TAB5",#N/A,TRUE,"GENERAL"}</definedName>
    <definedName name="ggggt" localSheetId="7">{"TAB1",#N/A,TRUE,"GENERAL";"TAB2",#N/A,TRUE,"GENERAL";"TAB3",#N/A,TRUE,"GENERAL";"TAB4",#N/A,TRUE,"GENERAL";"TAB5",#N/A,TRUE,"GENERAL"}</definedName>
    <definedName name="ggggt">{"TAB1",#N/A,TRUE,"GENERAL";"TAB2",#N/A,TRUE,"GENERAL";"TAB3",#N/A,TRUE,"GENERAL";"TAB4",#N/A,TRUE,"GENERAL";"TAB5",#N/A,TRUE,"GENERAL"}</definedName>
    <definedName name="ggggy" localSheetId="5">{"TAB1",#N/A,TRUE,"GENERAL";"TAB2",#N/A,TRUE,"GENERAL";"TAB3",#N/A,TRUE,"GENERAL";"TAB4",#N/A,TRUE,"GENERAL";"TAB5",#N/A,TRUE,"GENERAL"}</definedName>
    <definedName name="ggggy" localSheetId="3">{"TAB1",#N/A,TRUE,"GENERAL";"TAB2",#N/A,TRUE,"GENERAL";"TAB3",#N/A,TRUE,"GENERAL";"TAB4",#N/A,TRUE,"GENERAL";"TAB5",#N/A,TRUE,"GENERAL"}</definedName>
    <definedName name="ggggy" localSheetId="2">{"TAB1",#N/A,TRUE,"GENERAL";"TAB2",#N/A,TRUE,"GENERAL";"TAB3",#N/A,TRUE,"GENERAL";"TAB4",#N/A,TRUE,"GENERAL";"TAB5",#N/A,TRUE,"GENERAL"}</definedName>
    <definedName name="ggggy" localSheetId="6">{"TAB1",#N/A,TRUE,"GENERAL";"TAB2",#N/A,TRUE,"GENERAL";"TAB3",#N/A,TRUE,"GENERAL";"TAB4",#N/A,TRUE,"GENERAL";"TAB5",#N/A,TRUE,"GENERAL"}</definedName>
    <definedName name="ggggy" localSheetId="7">{"TAB1",#N/A,TRUE,"GENERAL";"TAB2",#N/A,TRUE,"GENERAL";"TAB3",#N/A,TRUE,"GENERAL";"TAB4",#N/A,TRUE,"GENERAL";"TAB5",#N/A,TRUE,"GENERAL"}</definedName>
    <definedName name="ggggy">{"TAB1",#N/A,TRUE,"GENERAL";"TAB2",#N/A,TRUE,"GENERAL";"TAB3",#N/A,TRUE,"GENERAL";"TAB4",#N/A,TRUE,"GENERAL";"TAB5",#N/A,TRUE,"GENERAL"}</definedName>
    <definedName name="gggtgd" localSheetId="5">{"via1",#N/A,TRUE,"general";"via2",#N/A,TRUE,"general";"via3",#N/A,TRUE,"general"}</definedName>
    <definedName name="gggtgd" localSheetId="3">{"via1",#N/A,TRUE,"general";"via2",#N/A,TRUE,"general";"via3",#N/A,TRUE,"general"}</definedName>
    <definedName name="gggtgd" localSheetId="2">{"via1",#N/A,TRUE,"general";"via2",#N/A,TRUE,"general";"via3",#N/A,TRUE,"general"}</definedName>
    <definedName name="gggtgd" localSheetId="6">{"via1",#N/A,TRUE,"general";"via2",#N/A,TRUE,"general";"via3",#N/A,TRUE,"general"}</definedName>
    <definedName name="gggtgd" localSheetId="7">{"via1",#N/A,TRUE,"general";"via2",#N/A,TRUE,"general";"via3",#N/A,TRUE,"general"}</definedName>
    <definedName name="gggtgd">{"via1",#N/A,TRUE,"general";"via2",#N/A,TRUE,"general";"via3",#N/A,TRUE,"general"}</definedName>
    <definedName name="ggjgjkg" localSheetId="5">{#N/A,#N/A,TRUE,"1842CWN0"}</definedName>
    <definedName name="ggjgjkg" localSheetId="3">{#N/A,#N/A,TRUE,"1842CWN0"}</definedName>
    <definedName name="ggjgjkg" localSheetId="2">{#N/A,#N/A,TRUE,"1842CWN0"}</definedName>
    <definedName name="ggjgjkg" localSheetId="6">{#N/A,#N/A,TRUE,"1842CWN0"}</definedName>
    <definedName name="ggjgjkg" localSheetId="7">{#N/A,#N/A,TRUE,"1842CWN0"}</definedName>
    <definedName name="ggjgjkg">{#N/A,#N/A,TRUE,"1842CWN0"}</definedName>
    <definedName name="ggtgt" localSheetId="5">{"via1",#N/A,TRUE,"general";"via2",#N/A,TRUE,"general";"via3",#N/A,TRUE,"general"}</definedName>
    <definedName name="ggtgt" localSheetId="3">{"via1",#N/A,TRUE,"general";"via2",#N/A,TRUE,"general";"via3",#N/A,TRUE,"general"}</definedName>
    <definedName name="ggtgt" localSheetId="2">{"via1",#N/A,TRUE,"general";"via2",#N/A,TRUE,"general";"via3",#N/A,TRUE,"general"}</definedName>
    <definedName name="ggtgt" localSheetId="6">{"via1",#N/A,TRUE,"general";"via2",#N/A,TRUE,"general";"via3",#N/A,TRUE,"general"}</definedName>
    <definedName name="ggtgt" localSheetId="7">{"via1",#N/A,TRUE,"general";"via2",#N/A,TRUE,"general";"via3",#N/A,TRUE,"general"}</definedName>
    <definedName name="ggtgt">{"via1",#N/A,TRUE,"general";"via2",#N/A,TRUE,"general";"via3",#N/A,TRUE,"general"}</definedName>
    <definedName name="ghdghuy" localSheetId="5">{"via1",#N/A,TRUE,"general";"via2",#N/A,TRUE,"general";"via3",#N/A,TRUE,"general"}</definedName>
    <definedName name="ghdghuy" localSheetId="3">{"via1",#N/A,TRUE,"general";"via2",#N/A,TRUE,"general";"via3",#N/A,TRUE,"general"}</definedName>
    <definedName name="ghdghuy" localSheetId="2">{"via1",#N/A,TRUE,"general";"via2",#N/A,TRUE,"general";"via3",#N/A,TRUE,"general"}</definedName>
    <definedName name="ghdghuy" localSheetId="6">{"via1",#N/A,TRUE,"general";"via2",#N/A,TRUE,"general";"via3",#N/A,TRUE,"general"}</definedName>
    <definedName name="ghdghuy" localSheetId="7">{"via1",#N/A,TRUE,"general";"via2",#N/A,TRUE,"general";"via3",#N/A,TRUE,"general"}</definedName>
    <definedName name="ghdghuy">{"via1",#N/A,TRUE,"general";"via2",#N/A,TRUE,"general";"via3",#N/A,TRUE,"general"}</definedName>
    <definedName name="GHDP" localSheetId="5">{"via1",#N/A,TRUE,"general";"via2",#N/A,TRUE,"general";"via3",#N/A,TRUE,"general"}</definedName>
    <definedName name="GHDP" localSheetId="3">{"via1",#N/A,TRUE,"general";"via2",#N/A,TRUE,"general";"via3",#N/A,TRUE,"general"}</definedName>
    <definedName name="GHDP" localSheetId="2">{"via1",#N/A,TRUE,"general";"via2",#N/A,TRUE,"general";"via3",#N/A,TRUE,"general"}</definedName>
    <definedName name="GHDP" localSheetId="6">{"via1",#N/A,TRUE,"general";"via2",#N/A,TRUE,"general";"via3",#N/A,TRUE,"general"}</definedName>
    <definedName name="GHDP" localSheetId="7">{"via1",#N/A,TRUE,"general";"via2",#N/A,TRUE,"general";"via3",#N/A,TRUE,"general"}</definedName>
    <definedName name="GHDP">{"via1",#N/A,TRUE,"general";"via2",#N/A,TRUE,"general";"via3",#N/A,TRUE,"general"}</definedName>
    <definedName name="ghfg" localSheetId="5">{"via1",#N/A,TRUE,"general";"via2",#N/A,TRUE,"general";"via3",#N/A,TRUE,"general"}</definedName>
    <definedName name="ghfg" localSheetId="3">{"via1",#N/A,TRUE,"general";"via2",#N/A,TRUE,"general";"via3",#N/A,TRUE,"general"}</definedName>
    <definedName name="ghfg" localSheetId="2">{"via1",#N/A,TRUE,"general";"via2",#N/A,TRUE,"general";"via3",#N/A,TRUE,"general"}</definedName>
    <definedName name="ghfg" localSheetId="6">{"via1",#N/A,TRUE,"general";"via2",#N/A,TRUE,"general";"via3",#N/A,TRUE,"general"}</definedName>
    <definedName name="ghfg" localSheetId="7">{"via1",#N/A,TRUE,"general";"via2",#N/A,TRUE,"general";"via3",#N/A,TRUE,"general"}</definedName>
    <definedName name="ghfg">{"via1",#N/A,TRUE,"general";"via2",#N/A,TRUE,"general";"via3",#N/A,TRUE,"general"}</definedName>
    <definedName name="ghjghj" localSheetId="5">{"TAB1",#N/A,TRUE,"GENERAL";"TAB2",#N/A,TRUE,"GENERAL";"TAB3",#N/A,TRUE,"GENERAL";"TAB4",#N/A,TRUE,"GENERAL";"TAB5",#N/A,TRUE,"GENERAL"}</definedName>
    <definedName name="ghjghj" localSheetId="3">{"TAB1",#N/A,TRUE,"GENERAL";"TAB2",#N/A,TRUE,"GENERAL";"TAB3",#N/A,TRUE,"GENERAL";"TAB4",#N/A,TRUE,"GENERAL";"TAB5",#N/A,TRUE,"GENERAL"}</definedName>
    <definedName name="ghjghj" localSheetId="2">{"TAB1",#N/A,TRUE,"GENERAL";"TAB2",#N/A,TRUE,"GENERAL";"TAB3",#N/A,TRUE,"GENERAL";"TAB4",#N/A,TRUE,"GENERAL";"TAB5",#N/A,TRUE,"GENERAL"}</definedName>
    <definedName name="ghjghj" localSheetId="6">{"TAB1",#N/A,TRUE,"GENERAL";"TAB2",#N/A,TRUE,"GENERAL";"TAB3",#N/A,TRUE,"GENERAL";"TAB4",#N/A,TRUE,"GENERAL";"TAB5",#N/A,TRUE,"GENERAL"}</definedName>
    <definedName name="ghjghj" localSheetId="7">{"TAB1",#N/A,TRUE,"GENERAL";"TAB2",#N/A,TRUE,"GENERAL";"TAB3",#N/A,TRUE,"GENERAL";"TAB4",#N/A,TRUE,"GENERAL";"TAB5",#N/A,TRUE,"GENERAL"}</definedName>
    <definedName name="ghjghj">{"TAB1",#N/A,TRUE,"GENERAL";"TAB2",#N/A,TRUE,"GENERAL";"TAB3",#N/A,TRUE,"GENERAL";"TAB4",#N/A,TRUE,"GENERAL";"TAB5",#N/A,TRUE,"GENERAL"}</definedName>
    <definedName name="GHKJHK" localSheetId="5">{"TAB1",#N/A,TRUE,"GENERAL";"TAB2",#N/A,TRUE,"GENERAL";"TAB3",#N/A,TRUE,"GENERAL";"TAB4",#N/A,TRUE,"GENERAL";"TAB5",#N/A,TRUE,"GENERAL"}</definedName>
    <definedName name="GHKJHK" localSheetId="3">{"TAB1",#N/A,TRUE,"GENERAL";"TAB2",#N/A,TRUE,"GENERAL";"TAB3",#N/A,TRUE,"GENERAL";"TAB4",#N/A,TRUE,"GENERAL";"TAB5",#N/A,TRUE,"GENERAL"}</definedName>
    <definedName name="GHKJHK" localSheetId="2">{"TAB1",#N/A,TRUE,"GENERAL";"TAB2",#N/A,TRUE,"GENERAL";"TAB3",#N/A,TRUE,"GENERAL";"TAB4",#N/A,TRUE,"GENERAL";"TAB5",#N/A,TRUE,"GENERAL"}</definedName>
    <definedName name="GHKJHK" localSheetId="6">{"TAB1",#N/A,TRUE,"GENERAL";"TAB2",#N/A,TRUE,"GENERAL";"TAB3",#N/A,TRUE,"GENERAL";"TAB4",#N/A,TRUE,"GENERAL";"TAB5",#N/A,TRUE,"GENERAL"}</definedName>
    <definedName name="GHKJHK" localSheetId="7">{"TAB1",#N/A,TRUE,"GENERAL";"TAB2",#N/A,TRUE,"GENERAL";"TAB3",#N/A,TRUE,"GENERAL";"TAB4",#N/A,TRUE,"GENERAL";"TAB5",#N/A,TRUE,"GENERAL"}</definedName>
    <definedName name="GHKJHK">{"TAB1",#N/A,TRUE,"GENERAL";"TAB2",#N/A,TRUE,"GENERAL";"TAB3",#N/A,TRUE,"GENERAL";"TAB4",#N/A,TRUE,"GENERAL";"TAB5",#N/A,TRUE,"GENERAL"}</definedName>
    <definedName name="ghnbbfr" localSheetId="5">{#N/A,#N/A,TRUE,"1842CWN0"}</definedName>
    <definedName name="ghnbbfr" localSheetId="3">{#N/A,#N/A,TRUE,"1842CWN0"}</definedName>
    <definedName name="ghnbbfr" localSheetId="2">{#N/A,#N/A,TRUE,"1842CWN0"}</definedName>
    <definedName name="ghnbbfr" localSheetId="6">{#N/A,#N/A,TRUE,"1842CWN0"}</definedName>
    <definedName name="ghnbbfr" localSheetId="7">{#N/A,#N/A,TRUE,"1842CWN0"}</definedName>
    <definedName name="ghnbbfr">{#N/A,#N/A,TRUE,"1842CWN0"}</definedName>
    <definedName name="ghyju">#REF!</definedName>
    <definedName name="giova">#REF!</definedName>
    <definedName name="GJHVCB" localSheetId="5">{"TAB1",#N/A,TRUE,"GENERAL";"TAB2",#N/A,TRUE,"GENERAL";"TAB3",#N/A,TRUE,"GENERAL";"TAB4",#N/A,TRUE,"GENERAL";"TAB5",#N/A,TRUE,"GENERAL"}</definedName>
    <definedName name="GJHVCB" localSheetId="3">{"TAB1",#N/A,TRUE,"GENERAL";"TAB2",#N/A,TRUE,"GENERAL";"TAB3",#N/A,TRUE,"GENERAL";"TAB4",#N/A,TRUE,"GENERAL";"TAB5",#N/A,TRUE,"GENERAL"}</definedName>
    <definedName name="GJHVCB" localSheetId="2">{"TAB1",#N/A,TRUE,"GENERAL";"TAB2",#N/A,TRUE,"GENERAL";"TAB3",#N/A,TRUE,"GENERAL";"TAB4",#N/A,TRUE,"GENERAL";"TAB5",#N/A,TRUE,"GENERAL"}</definedName>
    <definedName name="GJHVCB" localSheetId="6">{"TAB1",#N/A,TRUE,"GENERAL";"TAB2",#N/A,TRUE,"GENERAL";"TAB3",#N/A,TRUE,"GENERAL";"TAB4",#N/A,TRUE,"GENERAL";"TAB5",#N/A,TRUE,"GENERAL"}</definedName>
    <definedName name="GJHVCB" localSheetId="7">{"TAB1",#N/A,TRUE,"GENERAL";"TAB2",#N/A,TRUE,"GENERAL";"TAB3",#N/A,TRUE,"GENERAL";"TAB4",#N/A,TRUE,"GENERAL";"TAB5",#N/A,TRUE,"GENERAL"}</definedName>
    <definedName name="GJHVCB">{"TAB1",#N/A,TRUE,"GENERAL";"TAB2",#N/A,TRUE,"GENERAL";"TAB3",#N/A,TRUE,"GENERAL";"TAB4",#N/A,TRUE,"GENERAL";"TAB5",#N/A,TRUE,"GENERAL"}</definedName>
    <definedName name="gk" localSheetId="5">{"via1",#N/A,TRUE,"general";"via2",#N/A,TRUE,"general";"via3",#N/A,TRUE,"general"}</definedName>
    <definedName name="gk" localSheetId="3">{"via1",#N/A,TRUE,"general";"via2",#N/A,TRUE,"general";"via3",#N/A,TRUE,"general"}</definedName>
    <definedName name="gk" localSheetId="2">{"via1",#N/A,TRUE,"general";"via2",#N/A,TRUE,"general";"via3",#N/A,TRUE,"general"}</definedName>
    <definedName name="gk" localSheetId="6">{"via1",#N/A,TRUE,"general";"via2",#N/A,TRUE,"general";"via3",#N/A,TRUE,"general"}</definedName>
    <definedName name="gk" localSheetId="7">{"via1",#N/A,TRUE,"general";"via2",#N/A,TRUE,"general";"via3",#N/A,TRUE,"general"}</definedName>
    <definedName name="gk">{"via1",#N/A,TRUE,"general";"via2",#N/A,TRUE,"general";"via3",#N/A,TRUE,"general"}</definedName>
    <definedName name="GRAF1ANO" localSheetId="5">{"via1",#N/A,TRUE,"general";"via2",#N/A,TRUE,"general";"via3",#N/A,TRUE,"general"}</definedName>
    <definedName name="GRAF1ANO" localSheetId="3">{"via1",#N/A,TRUE,"general";"via2",#N/A,TRUE,"general";"via3",#N/A,TRUE,"general"}</definedName>
    <definedName name="GRAF1ANO" localSheetId="2">{"via1",#N/A,TRUE,"general";"via2",#N/A,TRUE,"general";"via3",#N/A,TRUE,"general"}</definedName>
    <definedName name="GRAF1ANO" localSheetId="6">{"via1",#N/A,TRUE,"general";"via2",#N/A,TRUE,"general";"via3",#N/A,TRUE,"general"}</definedName>
    <definedName name="GRAF1ANO" localSheetId="7">{"via1",#N/A,TRUE,"general";"via2",#N/A,TRUE,"general";"via3",#N/A,TRUE,"general"}</definedName>
    <definedName name="GRAF1ANO">{"via1",#N/A,TRUE,"general";"via2",#N/A,TRUE,"general";"via3",#N/A,TRUE,"general"}</definedName>
    <definedName name="GRAF1AÑO" localSheetId="5">{"TAB1",#N/A,TRUE,"GENERAL";"TAB2",#N/A,TRUE,"GENERAL";"TAB3",#N/A,TRUE,"GENERAL";"TAB4",#N/A,TRUE,"GENERAL";"TAB5",#N/A,TRUE,"GENERAL"}</definedName>
    <definedName name="GRAF1AÑO" localSheetId="3">{"TAB1",#N/A,TRUE,"GENERAL";"TAB2",#N/A,TRUE,"GENERAL";"TAB3",#N/A,TRUE,"GENERAL";"TAB4",#N/A,TRUE,"GENERAL";"TAB5",#N/A,TRUE,"GENERAL"}</definedName>
    <definedName name="GRAF1AÑO" localSheetId="2">{"TAB1",#N/A,TRUE,"GENERAL";"TAB2",#N/A,TRUE,"GENERAL";"TAB3",#N/A,TRUE,"GENERAL";"TAB4",#N/A,TRUE,"GENERAL";"TAB5",#N/A,TRUE,"GENERAL"}</definedName>
    <definedName name="GRAF1AÑO" localSheetId="6">{"TAB1",#N/A,TRUE,"GENERAL";"TAB2",#N/A,TRUE,"GENERAL";"TAB3",#N/A,TRUE,"GENERAL";"TAB4",#N/A,TRUE,"GENERAL";"TAB5",#N/A,TRUE,"GENERAL"}</definedName>
    <definedName name="GRAF1AÑO" localSheetId="7">{"TAB1",#N/A,TRUE,"GENERAL";"TAB2",#N/A,TRUE,"GENERAL";"TAB3",#N/A,TRUE,"GENERAL";"TAB4",#N/A,TRUE,"GENERAL";"TAB5",#N/A,TRUE,"GENERAL"}</definedName>
    <definedName name="GRAF1AÑO">{"TAB1",#N/A,TRUE,"GENERAL";"TAB2",#N/A,TRUE,"GENERAL";"TAB3",#N/A,TRUE,"GENERAL";"TAB4",#N/A,TRUE,"GENERAL";"TAB5",#N/A,TRUE,"GENERAL"}</definedName>
    <definedName name="GRAMA" localSheetId="3">[19]BASE!#REF!</definedName>
    <definedName name="GRAMA" localSheetId="2">#REF!</definedName>
    <definedName name="GRAMA" localSheetId="6">#REF!</definedName>
    <definedName name="GRAMA" localSheetId="7">#REF!</definedName>
    <definedName name="GRAMA">#REF!</definedName>
    <definedName name="GRAP" localSheetId="3">[19]BASE!#REF!</definedName>
    <definedName name="GRAP" localSheetId="2">#REF!</definedName>
    <definedName name="GRAP" localSheetId="6">#REF!</definedName>
    <definedName name="GRAP" localSheetId="7">#REF!</definedName>
    <definedName name="GRAP">#REF!</definedName>
    <definedName name="grapas">'[26]32'!$E$24</definedName>
    <definedName name="GRAV2" localSheetId="3">[19]BASE!#REF!</definedName>
    <definedName name="GRAV2" localSheetId="2">#REF!</definedName>
    <definedName name="GRAV2" localSheetId="6">#REF!</definedName>
    <definedName name="GRAV2" localSheetId="7">#REF!</definedName>
    <definedName name="GRAV2">#REF!</definedName>
    <definedName name="GRAV3" localSheetId="3">[19]BASE!#REF!</definedName>
    <definedName name="GRAV3">[49]BASE!$C$47</definedName>
    <definedName name="GRAV4">[75]BASE!$D$63</definedName>
    <definedName name="GRAVILLA">[37]MATERIALES!$D$3</definedName>
    <definedName name="gregds" localSheetId="5">{"TAB1",#N/A,TRUE,"GENERAL";"TAB2",#N/A,TRUE,"GENERAL";"TAB3",#N/A,TRUE,"GENERAL";"TAB4",#N/A,TRUE,"GENERAL";"TAB5",#N/A,TRUE,"GENERAL"}</definedName>
    <definedName name="gregds" localSheetId="3">{"TAB1",#N/A,TRUE,"GENERAL";"TAB2",#N/A,TRUE,"GENERAL";"TAB3",#N/A,TRUE,"GENERAL";"TAB4",#N/A,TRUE,"GENERAL";"TAB5",#N/A,TRUE,"GENERAL"}</definedName>
    <definedName name="gregds" localSheetId="2">{"TAB1",#N/A,TRUE,"GENERAL";"TAB2",#N/A,TRUE,"GENERAL";"TAB3",#N/A,TRUE,"GENERAL";"TAB4",#N/A,TRUE,"GENERAL";"TAB5",#N/A,TRUE,"GENERAL"}</definedName>
    <definedName name="gregds" localSheetId="6">{"TAB1",#N/A,TRUE,"GENERAL";"TAB2",#N/A,TRUE,"GENERAL";"TAB3",#N/A,TRUE,"GENERAL";"TAB4",#N/A,TRUE,"GENERAL";"TAB5",#N/A,TRUE,"GENERAL"}</definedName>
    <definedName name="gregds" localSheetId="7">{"TAB1",#N/A,TRUE,"GENERAL";"TAB2",#N/A,TRUE,"GENERAL";"TAB3",#N/A,TRUE,"GENERAL";"TAB4",#N/A,TRUE,"GENERAL";"TAB5",#N/A,TRUE,"GENERAL"}</definedName>
    <definedName name="gregds">{"TAB1",#N/A,TRUE,"GENERAL";"TAB2",#N/A,TRUE,"GENERAL";"TAB3",#N/A,TRUE,"GENERAL";"TAB4",#N/A,TRUE,"GENERAL";"TAB5",#N/A,TRUE,"GENERAL"}</definedName>
    <definedName name="grehrtyh" localSheetId="5">{"TAB1",#N/A,TRUE,"GENERAL";"TAB2",#N/A,TRUE,"GENERAL";"TAB3",#N/A,TRUE,"GENERAL";"TAB4",#N/A,TRUE,"GENERAL";"TAB5",#N/A,TRUE,"GENERAL"}</definedName>
    <definedName name="grehrtyh" localSheetId="3">{"TAB1",#N/A,TRUE,"GENERAL";"TAB2",#N/A,TRUE,"GENERAL";"TAB3",#N/A,TRUE,"GENERAL";"TAB4",#N/A,TRUE,"GENERAL";"TAB5",#N/A,TRUE,"GENERAL"}</definedName>
    <definedName name="grehrtyh" localSheetId="2">{"TAB1",#N/A,TRUE,"GENERAL";"TAB2",#N/A,TRUE,"GENERAL";"TAB3",#N/A,TRUE,"GENERAL";"TAB4",#N/A,TRUE,"GENERAL";"TAB5",#N/A,TRUE,"GENERAL"}</definedName>
    <definedName name="grehrtyh" localSheetId="6">{"TAB1",#N/A,TRUE,"GENERAL";"TAB2",#N/A,TRUE,"GENERAL";"TAB3",#N/A,TRUE,"GENERAL";"TAB4",#N/A,TRUE,"GENERAL";"TAB5",#N/A,TRUE,"GENERAL"}</definedName>
    <definedName name="grehrtyh" localSheetId="7">{"TAB1",#N/A,TRUE,"GENERAL";"TAB2",#N/A,TRUE,"GENERAL";"TAB3",#N/A,TRUE,"GENERAL";"TAB4",#N/A,TRUE,"GENERAL";"TAB5",#N/A,TRUE,"GENERAL"}</definedName>
    <definedName name="grehrtyh">{"TAB1",#N/A,TRUE,"GENERAL";"TAB2",#N/A,TRUE,"GENERAL";"TAB3",#N/A,TRUE,"GENERAL";"TAB4",#N/A,TRUE,"GENERAL";"TAB5",#N/A,TRUE,"GENERAL"}</definedName>
    <definedName name="grggwero" localSheetId="5">{"via1",#N/A,TRUE,"general";"via2",#N/A,TRUE,"general";"via3",#N/A,TRUE,"general"}</definedName>
    <definedName name="grggwero" localSheetId="3">{"via1",#N/A,TRUE,"general";"via2",#N/A,TRUE,"general";"via3",#N/A,TRUE,"general"}</definedName>
    <definedName name="grggwero" localSheetId="2">{"via1",#N/A,TRUE,"general";"via2",#N/A,TRUE,"general";"via3",#N/A,TRUE,"general"}</definedName>
    <definedName name="grggwero" localSheetId="6">{"via1",#N/A,TRUE,"general";"via2",#N/A,TRUE,"general";"via3",#N/A,TRUE,"general"}</definedName>
    <definedName name="grggwero" localSheetId="7">{"via1",#N/A,TRUE,"general";"via2",#N/A,TRUE,"general";"via3",#N/A,TRUE,"general"}</definedName>
    <definedName name="grggwero">{"via1",#N/A,TRUE,"general";"via2",#N/A,TRUE,"general";"via3",#N/A,TRUE,"general"}</definedName>
    <definedName name="grtyerh" localSheetId="5">{"TAB1",#N/A,TRUE,"GENERAL";"TAB2",#N/A,TRUE,"GENERAL";"TAB3",#N/A,TRUE,"GENERAL";"TAB4",#N/A,TRUE,"GENERAL";"TAB5",#N/A,TRUE,"GENERAL"}</definedName>
    <definedName name="grtyerh" localSheetId="3">{"TAB1",#N/A,TRUE,"GENERAL";"TAB2",#N/A,TRUE,"GENERAL";"TAB3",#N/A,TRUE,"GENERAL";"TAB4",#N/A,TRUE,"GENERAL";"TAB5",#N/A,TRUE,"GENERAL"}</definedName>
    <definedName name="grtyerh" localSheetId="2">{"TAB1",#N/A,TRUE,"GENERAL";"TAB2",#N/A,TRUE,"GENERAL";"TAB3",#N/A,TRUE,"GENERAL";"TAB4",#N/A,TRUE,"GENERAL";"TAB5",#N/A,TRUE,"GENERAL"}</definedName>
    <definedName name="grtyerh" localSheetId="6">{"TAB1",#N/A,TRUE,"GENERAL";"TAB2",#N/A,TRUE,"GENERAL";"TAB3",#N/A,TRUE,"GENERAL";"TAB4",#N/A,TRUE,"GENERAL";"TAB5",#N/A,TRUE,"GENERAL"}</definedName>
    <definedName name="grtyerh" localSheetId="7">{"TAB1",#N/A,TRUE,"GENERAL";"TAB2",#N/A,TRUE,"GENERAL";"TAB3",#N/A,TRUE,"GENERAL";"TAB4",#N/A,TRUE,"GENERAL";"TAB5",#N/A,TRUE,"GENERAL"}</definedName>
    <definedName name="grtyerh">{"TAB1",#N/A,TRUE,"GENERAL";"TAB2",#N/A,TRUE,"GENERAL";"TAB3",#N/A,TRUE,"GENERAL";"TAB4",#N/A,TRUE,"GENERAL";"TAB5",#N/A,TRUE,"GENERAL"}</definedName>
    <definedName name="GSDG" localSheetId="5">{"TAB1",#N/A,TRUE,"GENERAL";"TAB2",#N/A,TRUE,"GENERAL";"TAB3",#N/A,TRUE,"GENERAL";"TAB4",#N/A,TRUE,"GENERAL";"TAB5",#N/A,TRUE,"GENERAL"}</definedName>
    <definedName name="GSDG" localSheetId="3">{"TAB1",#N/A,TRUE,"GENERAL";"TAB2",#N/A,TRUE,"GENERAL";"TAB3",#N/A,TRUE,"GENERAL";"TAB4",#N/A,TRUE,"GENERAL";"TAB5",#N/A,TRUE,"GENERAL"}</definedName>
    <definedName name="GSDG" localSheetId="2">{"TAB1",#N/A,TRUE,"GENERAL";"TAB2",#N/A,TRUE,"GENERAL";"TAB3",#N/A,TRUE,"GENERAL";"TAB4",#N/A,TRUE,"GENERAL";"TAB5",#N/A,TRUE,"GENERAL"}</definedName>
    <definedName name="GSDG" localSheetId="6">{"TAB1",#N/A,TRUE,"GENERAL";"TAB2",#N/A,TRUE,"GENERAL";"TAB3",#N/A,TRUE,"GENERAL";"TAB4",#N/A,TRUE,"GENERAL";"TAB5",#N/A,TRUE,"GENERAL"}</definedName>
    <definedName name="GSDG" localSheetId="7">{"TAB1",#N/A,TRUE,"GENERAL";"TAB2",#N/A,TRUE,"GENERAL";"TAB3",#N/A,TRUE,"GENERAL";"TAB4",#N/A,TRUE,"GENERAL";"TAB5",#N/A,TRUE,"GENERAL"}</definedName>
    <definedName name="GSDG">{"TAB1",#N/A,TRUE,"GENERAL";"TAB2",#N/A,TRUE,"GENERAL";"TAB3",#N/A,TRUE,"GENERAL";"TAB4",#N/A,TRUE,"GENERAL";"TAB5",#N/A,TRUE,"GENERAL"}</definedName>
    <definedName name="gsfsf" localSheetId="5">{"via1",#N/A,TRUE,"general";"via2",#N/A,TRUE,"general";"via3",#N/A,TRUE,"general"}</definedName>
    <definedName name="gsfsf" localSheetId="3">{"via1",#N/A,TRUE,"general";"via2",#N/A,TRUE,"general";"via3",#N/A,TRUE,"general"}</definedName>
    <definedName name="gsfsf" localSheetId="2">{"via1",#N/A,TRUE,"general";"via2",#N/A,TRUE,"general";"via3",#N/A,TRUE,"general"}</definedName>
    <definedName name="gsfsf" localSheetId="6">{"via1",#N/A,TRUE,"general";"via2",#N/A,TRUE,"general";"via3",#N/A,TRUE,"general"}</definedName>
    <definedName name="gsfsf" localSheetId="7">{"via1",#N/A,TRUE,"general";"via2",#N/A,TRUE,"general";"via3",#N/A,TRUE,"general"}</definedName>
    <definedName name="gsfsf">{"via1",#N/A,TRUE,"general";"via2",#N/A,TRUE,"general";"via3",#N/A,TRUE,"general"}</definedName>
    <definedName name="gtgt" localSheetId="5">{"via1",#N/A,TRUE,"general";"via2",#N/A,TRUE,"general";"via3",#N/A,TRUE,"general"}</definedName>
    <definedName name="gtgt" localSheetId="3">{"via1",#N/A,TRUE,"general";"via2",#N/A,TRUE,"general";"via3",#N/A,TRUE,"general"}</definedName>
    <definedName name="gtgt" localSheetId="2">{"via1",#N/A,TRUE,"general";"via2",#N/A,TRUE,"general";"via3",#N/A,TRUE,"general"}</definedName>
    <definedName name="gtgt" localSheetId="6">{"via1",#N/A,TRUE,"general";"via2",#N/A,TRUE,"general";"via3",#N/A,TRUE,"general"}</definedName>
    <definedName name="gtgt" localSheetId="7">{"via1",#N/A,TRUE,"general";"via2",#N/A,TRUE,"general";"via3",#N/A,TRUE,"general"}</definedName>
    <definedName name="gtgt">{"via1",#N/A,TRUE,"general";"via2",#N/A,TRUE,"general";"via3",#N/A,TRUE,"general"}</definedName>
    <definedName name="gtgtg" localSheetId="5">{"via1",#N/A,TRUE,"general";"via2",#N/A,TRUE,"general";"via3",#N/A,TRUE,"general"}</definedName>
    <definedName name="gtgtg" localSheetId="3">{"via1",#N/A,TRUE,"general";"via2",#N/A,TRUE,"general";"via3",#N/A,TRUE,"general"}</definedName>
    <definedName name="gtgtg" localSheetId="2">{"via1",#N/A,TRUE,"general";"via2",#N/A,TRUE,"general";"via3",#N/A,TRUE,"general"}</definedName>
    <definedName name="gtgtg" localSheetId="6">{"via1",#N/A,TRUE,"general";"via2",#N/A,TRUE,"general";"via3",#N/A,TRUE,"general"}</definedName>
    <definedName name="gtgtg" localSheetId="7">{"via1",#N/A,TRUE,"general";"via2",#N/A,TRUE,"general";"via3",#N/A,TRUE,"general"}</definedName>
    <definedName name="gtgtg">{"via1",#N/A,TRUE,"general";"via2",#N/A,TRUE,"general";"via3",#N/A,TRUE,"general"}</definedName>
    <definedName name="gtgtgff" localSheetId="5">{"via1",#N/A,TRUE,"general";"via2",#N/A,TRUE,"general";"via3",#N/A,TRUE,"general"}</definedName>
    <definedName name="gtgtgff" localSheetId="3">{"via1",#N/A,TRUE,"general";"via2",#N/A,TRUE,"general";"via3",#N/A,TRUE,"general"}</definedName>
    <definedName name="gtgtgff" localSheetId="2">{"via1",#N/A,TRUE,"general";"via2",#N/A,TRUE,"general";"via3",#N/A,TRUE,"general"}</definedName>
    <definedName name="gtgtgff" localSheetId="6">{"via1",#N/A,TRUE,"general";"via2",#N/A,TRUE,"general";"via3",#N/A,TRUE,"general"}</definedName>
    <definedName name="gtgtgff" localSheetId="7">{"via1",#N/A,TRUE,"general";"via2",#N/A,TRUE,"general";"via3",#N/A,TRUE,"general"}</definedName>
    <definedName name="gtgtgff">{"via1",#N/A,TRUE,"general";"via2",#N/A,TRUE,"general";"via3",#N/A,TRUE,"general"}</definedName>
    <definedName name="gtgtgyh" localSheetId="5">{"TAB1",#N/A,TRUE,"GENERAL";"TAB2",#N/A,TRUE,"GENERAL";"TAB3",#N/A,TRUE,"GENERAL";"TAB4",#N/A,TRUE,"GENERAL";"TAB5",#N/A,TRUE,"GENERAL"}</definedName>
    <definedName name="gtgtgyh" localSheetId="3">{"TAB1",#N/A,TRUE,"GENERAL";"TAB2",#N/A,TRUE,"GENERAL";"TAB3",#N/A,TRUE,"GENERAL";"TAB4",#N/A,TRUE,"GENERAL";"TAB5",#N/A,TRUE,"GENERAL"}</definedName>
    <definedName name="gtgtgyh" localSheetId="2">{"TAB1",#N/A,TRUE,"GENERAL";"TAB2",#N/A,TRUE,"GENERAL";"TAB3",#N/A,TRUE,"GENERAL";"TAB4",#N/A,TRUE,"GENERAL";"TAB5",#N/A,TRUE,"GENERAL"}</definedName>
    <definedName name="gtgtgyh" localSheetId="6">{"TAB1",#N/A,TRUE,"GENERAL";"TAB2",#N/A,TRUE,"GENERAL";"TAB3",#N/A,TRUE,"GENERAL";"TAB4",#N/A,TRUE,"GENERAL";"TAB5",#N/A,TRUE,"GENERAL"}</definedName>
    <definedName name="gtgtgyh" localSheetId="7">{"TAB1",#N/A,TRUE,"GENERAL";"TAB2",#N/A,TRUE,"GENERAL";"TAB3",#N/A,TRUE,"GENERAL";"TAB4",#N/A,TRUE,"GENERAL";"TAB5",#N/A,TRUE,"GENERAL"}</definedName>
    <definedName name="gtgtgyh">{"TAB1",#N/A,TRUE,"GENERAL";"TAB2",#N/A,TRUE,"GENERAL";"TAB3",#N/A,TRUE,"GENERAL";"TAB4",#N/A,TRUE,"GENERAL";"TAB5",#N/A,TRUE,"GENERAL"}</definedName>
    <definedName name="gtgth" localSheetId="5">{"TAB1",#N/A,TRUE,"GENERAL";"TAB2",#N/A,TRUE,"GENERAL";"TAB3",#N/A,TRUE,"GENERAL";"TAB4",#N/A,TRUE,"GENERAL";"TAB5",#N/A,TRUE,"GENERAL"}</definedName>
    <definedName name="gtgth" localSheetId="3">{"TAB1",#N/A,TRUE,"GENERAL";"TAB2",#N/A,TRUE,"GENERAL";"TAB3",#N/A,TRUE,"GENERAL";"TAB4",#N/A,TRUE,"GENERAL";"TAB5",#N/A,TRUE,"GENERAL"}</definedName>
    <definedName name="gtgth" localSheetId="2">{"TAB1",#N/A,TRUE,"GENERAL";"TAB2",#N/A,TRUE,"GENERAL";"TAB3",#N/A,TRUE,"GENERAL";"TAB4",#N/A,TRUE,"GENERAL";"TAB5",#N/A,TRUE,"GENERAL"}</definedName>
    <definedName name="gtgth" localSheetId="6">{"TAB1",#N/A,TRUE,"GENERAL";"TAB2",#N/A,TRUE,"GENERAL";"TAB3",#N/A,TRUE,"GENERAL";"TAB4",#N/A,TRUE,"GENERAL";"TAB5",#N/A,TRUE,"GENERAL"}</definedName>
    <definedName name="gtgth" localSheetId="7">{"TAB1",#N/A,TRUE,"GENERAL";"TAB2",#N/A,TRUE,"GENERAL";"TAB3",#N/A,TRUE,"GENERAL";"TAB4",#N/A,TRUE,"GENERAL";"TAB5",#N/A,TRUE,"GENERAL"}</definedName>
    <definedName name="gtgth">{"TAB1",#N/A,TRUE,"GENERAL";"TAB2",#N/A,TRUE,"GENERAL";"TAB3",#N/A,TRUE,"GENERAL";"TAB4",#N/A,TRUE,"GENERAL";"TAB5",#N/A,TRUE,"GENERAL"}</definedName>
    <definedName name="H">#REF!</definedName>
    <definedName name="H5917Ç">#REF!</definedName>
    <definedName name="h9h" localSheetId="5">{"via1",#N/A,TRUE,"general";"via2",#N/A,TRUE,"general";"via3",#N/A,TRUE,"general"}</definedName>
    <definedName name="h9h" localSheetId="3">{"via1",#N/A,TRUE,"general";"via2",#N/A,TRUE,"general";"via3",#N/A,TRUE,"general"}</definedName>
    <definedName name="h9h" localSheetId="2">{"via1",#N/A,TRUE,"general";"via2",#N/A,TRUE,"general";"via3",#N/A,TRUE,"general"}</definedName>
    <definedName name="h9h" localSheetId="6">{"via1",#N/A,TRUE,"general";"via2",#N/A,TRUE,"general";"via3",#N/A,TRUE,"general"}</definedName>
    <definedName name="h9h" localSheetId="7">{"via1",#N/A,TRUE,"general";"via2",#N/A,TRUE,"general";"via3",#N/A,TRUE,"general"}</definedName>
    <definedName name="h9h">{"via1",#N/A,TRUE,"general";"via2",#N/A,TRUE,"general";"via3",#N/A,TRUE,"general"}</definedName>
    <definedName name="HABITANTES">#REF!</definedName>
    <definedName name="hbfdhrw" localSheetId="5">{"TAB1",#N/A,TRUE,"GENERAL";"TAB2",#N/A,TRUE,"GENERAL";"TAB3",#N/A,TRUE,"GENERAL";"TAB4",#N/A,TRUE,"GENERAL";"TAB5",#N/A,TRUE,"GENERAL"}</definedName>
    <definedName name="hbfdhrw" localSheetId="3">{"TAB1",#N/A,TRUE,"GENERAL";"TAB2",#N/A,TRUE,"GENERAL";"TAB3",#N/A,TRUE,"GENERAL";"TAB4",#N/A,TRUE,"GENERAL";"TAB5",#N/A,TRUE,"GENERAL"}</definedName>
    <definedName name="hbfdhrw" localSheetId="2">{"TAB1",#N/A,TRUE,"GENERAL";"TAB2",#N/A,TRUE,"GENERAL";"TAB3",#N/A,TRUE,"GENERAL";"TAB4",#N/A,TRUE,"GENERAL";"TAB5",#N/A,TRUE,"GENERAL"}</definedName>
    <definedName name="hbfdhrw" localSheetId="6">{"TAB1",#N/A,TRUE,"GENERAL";"TAB2",#N/A,TRUE,"GENERAL";"TAB3",#N/A,TRUE,"GENERAL";"TAB4",#N/A,TRUE,"GENERAL";"TAB5",#N/A,TRUE,"GENERAL"}</definedName>
    <definedName name="hbfdhrw" localSheetId="7">{"TAB1",#N/A,TRUE,"GENERAL";"TAB2",#N/A,TRUE,"GENERAL";"TAB3",#N/A,TRUE,"GENERAL";"TAB4",#N/A,TRUE,"GENERAL";"TAB5",#N/A,TRUE,"GENERAL"}</definedName>
    <definedName name="hbfdhrw">{"TAB1",#N/A,TRUE,"GENERAL";"TAB2",#N/A,TRUE,"GENERAL";"TAB3",#N/A,TRUE,"GENERAL";"TAB4",#N/A,TRUE,"GENERAL";"TAB5",#N/A,TRUE,"GENERAL"}</definedName>
    <definedName name="HC78MH" localSheetId="3">[19]BASE!#REF!</definedName>
    <definedName name="HC78MH" localSheetId="2">#REF!</definedName>
    <definedName name="HC78MH" localSheetId="6">#REF!</definedName>
    <definedName name="HC78MH" localSheetId="7">#REF!</definedName>
    <definedName name="HC78MH">#REF!</definedName>
    <definedName name="hdfh" localSheetId="5">{"via1",#N/A,TRUE,"general";"via2",#N/A,TRUE,"general";"via3",#N/A,TRUE,"general"}</definedName>
    <definedName name="hdfh" localSheetId="3">{"via1",#N/A,TRUE,"general";"via2",#N/A,TRUE,"general";"via3",#N/A,TRUE,"general"}</definedName>
    <definedName name="hdfh" localSheetId="2">{"via1",#N/A,TRUE,"general";"via2",#N/A,TRUE,"general";"via3",#N/A,TRUE,"general"}</definedName>
    <definedName name="hdfh" localSheetId="6">{"via1",#N/A,TRUE,"general";"via2",#N/A,TRUE,"general";"via3",#N/A,TRUE,"general"}</definedName>
    <definedName name="hdfh" localSheetId="7">{"via1",#N/A,TRUE,"general";"via2",#N/A,TRUE,"general";"via3",#N/A,TRUE,"general"}</definedName>
    <definedName name="hdfh">{"via1",#N/A,TRUE,"general";"via2",#N/A,TRUE,"general";"via3",#N/A,TRUE,"general"}</definedName>
    <definedName name="hdfh4" localSheetId="5">{"TAB1",#N/A,TRUE,"GENERAL";"TAB2",#N/A,TRUE,"GENERAL";"TAB3",#N/A,TRUE,"GENERAL";"TAB4",#N/A,TRUE,"GENERAL";"TAB5",#N/A,TRUE,"GENERAL"}</definedName>
    <definedName name="hdfh4" localSheetId="3">{"TAB1",#N/A,TRUE,"GENERAL";"TAB2",#N/A,TRUE,"GENERAL";"TAB3",#N/A,TRUE,"GENERAL";"TAB4",#N/A,TRUE,"GENERAL";"TAB5",#N/A,TRUE,"GENERAL"}</definedName>
    <definedName name="hdfh4" localSheetId="2">{"TAB1",#N/A,TRUE,"GENERAL";"TAB2",#N/A,TRUE,"GENERAL";"TAB3",#N/A,TRUE,"GENERAL";"TAB4",#N/A,TRUE,"GENERAL";"TAB5",#N/A,TRUE,"GENERAL"}</definedName>
    <definedName name="hdfh4" localSheetId="6">{"TAB1",#N/A,TRUE,"GENERAL";"TAB2",#N/A,TRUE,"GENERAL";"TAB3",#N/A,TRUE,"GENERAL";"TAB4",#N/A,TRUE,"GENERAL";"TAB5",#N/A,TRUE,"GENERAL"}</definedName>
    <definedName name="hdfh4" localSheetId="7">{"TAB1",#N/A,TRUE,"GENERAL";"TAB2",#N/A,TRUE,"GENERAL";"TAB3",#N/A,TRUE,"GENERAL";"TAB4",#N/A,TRUE,"GENERAL";"TAB5",#N/A,TRUE,"GENERAL"}</definedName>
    <definedName name="hdfh4">{"TAB1",#N/A,TRUE,"GENERAL";"TAB2",#N/A,TRUE,"GENERAL";"TAB3",#N/A,TRUE,"GENERAL";"TAB4",#N/A,TRUE,"GENERAL";"TAB5",#N/A,TRUE,"GENERAL"}</definedName>
    <definedName name="hdfhwq" localSheetId="5">{"TAB1",#N/A,TRUE,"GENERAL";"TAB2",#N/A,TRUE,"GENERAL";"TAB3",#N/A,TRUE,"GENERAL";"TAB4",#N/A,TRUE,"GENERAL";"TAB5",#N/A,TRUE,"GENERAL"}</definedName>
    <definedName name="hdfhwq" localSheetId="3">{"TAB1",#N/A,TRUE,"GENERAL";"TAB2",#N/A,TRUE,"GENERAL";"TAB3",#N/A,TRUE,"GENERAL";"TAB4",#N/A,TRUE,"GENERAL";"TAB5",#N/A,TRUE,"GENERAL"}</definedName>
    <definedName name="hdfhwq" localSheetId="2">{"TAB1",#N/A,TRUE,"GENERAL";"TAB2",#N/A,TRUE,"GENERAL";"TAB3",#N/A,TRUE,"GENERAL";"TAB4",#N/A,TRUE,"GENERAL";"TAB5",#N/A,TRUE,"GENERAL"}</definedName>
    <definedName name="hdfhwq" localSheetId="6">{"TAB1",#N/A,TRUE,"GENERAL";"TAB2",#N/A,TRUE,"GENERAL";"TAB3",#N/A,TRUE,"GENERAL";"TAB4",#N/A,TRUE,"GENERAL";"TAB5",#N/A,TRUE,"GENERAL"}</definedName>
    <definedName name="hdfhwq" localSheetId="7">{"TAB1",#N/A,TRUE,"GENERAL";"TAB2",#N/A,TRUE,"GENERAL";"TAB3",#N/A,TRUE,"GENERAL";"TAB4",#N/A,TRUE,"GENERAL";"TAB5",#N/A,TRUE,"GENERAL"}</definedName>
    <definedName name="hdfhwq">{"TAB1",#N/A,TRUE,"GENERAL";"TAB2",#N/A,TRUE,"GENERAL";"TAB3",#N/A,TRUE,"GENERAL";"TAB4",#N/A,TRUE,"GENERAL";"TAB5",#N/A,TRUE,"GENERAL"}</definedName>
    <definedName name="hdgh" localSheetId="5">{"via1",#N/A,TRUE,"general";"via2",#N/A,TRUE,"general";"via3",#N/A,TRUE,"general"}</definedName>
    <definedName name="hdgh" localSheetId="3">{"via1",#N/A,TRUE,"general";"via2",#N/A,TRUE,"general";"via3",#N/A,TRUE,"general"}</definedName>
    <definedName name="hdgh" localSheetId="2">{"via1",#N/A,TRUE,"general";"via2",#N/A,TRUE,"general";"via3",#N/A,TRUE,"general"}</definedName>
    <definedName name="hdgh" localSheetId="6">{"via1",#N/A,TRUE,"general";"via2",#N/A,TRUE,"general";"via3",#N/A,TRUE,"general"}</definedName>
    <definedName name="hdgh" localSheetId="7">{"via1",#N/A,TRUE,"general";"via2",#N/A,TRUE,"general";"via3",#N/A,TRUE,"general"}</definedName>
    <definedName name="hdgh">{"via1",#N/A,TRUE,"general";"via2",#N/A,TRUE,"general";"via3",#N/A,TRUE,"general"}</definedName>
    <definedName name="hdhf" localSheetId="5">{"TAB1",#N/A,TRUE,"GENERAL";"TAB2",#N/A,TRUE,"GENERAL";"TAB3",#N/A,TRUE,"GENERAL";"TAB4",#N/A,TRUE,"GENERAL";"TAB5",#N/A,TRUE,"GENERAL"}</definedName>
    <definedName name="hdhf" localSheetId="3">{"TAB1",#N/A,TRUE,"GENERAL";"TAB2",#N/A,TRUE,"GENERAL";"TAB3",#N/A,TRUE,"GENERAL";"TAB4",#N/A,TRUE,"GENERAL";"TAB5",#N/A,TRUE,"GENERAL"}</definedName>
    <definedName name="hdhf" localSheetId="2">{"TAB1",#N/A,TRUE,"GENERAL";"TAB2",#N/A,TRUE,"GENERAL";"TAB3",#N/A,TRUE,"GENERAL";"TAB4",#N/A,TRUE,"GENERAL";"TAB5",#N/A,TRUE,"GENERAL"}</definedName>
    <definedName name="hdhf" localSheetId="6">{"TAB1",#N/A,TRUE,"GENERAL";"TAB2",#N/A,TRUE,"GENERAL";"TAB3",#N/A,TRUE,"GENERAL";"TAB4",#N/A,TRUE,"GENERAL";"TAB5",#N/A,TRUE,"GENERAL"}</definedName>
    <definedName name="hdhf" localSheetId="7">{"TAB1",#N/A,TRUE,"GENERAL";"TAB2",#N/A,TRUE,"GENERAL";"TAB3",#N/A,TRUE,"GENERAL";"TAB4",#N/A,TRUE,"GENERAL";"TAB5",#N/A,TRUE,"GENERAL"}</definedName>
    <definedName name="hdhf">{"TAB1",#N/A,TRUE,"GENERAL";"TAB2",#N/A,TRUE,"GENERAL";"TAB3",#N/A,TRUE,"GENERAL";"TAB4",#N/A,TRUE,"GENERAL";"TAB5",#N/A,TRUE,"GENERAL"}</definedName>
    <definedName name="hfgh" localSheetId="5">{"via1",#N/A,TRUE,"general";"via2",#N/A,TRUE,"general";"via3",#N/A,TRUE,"general"}</definedName>
    <definedName name="hfgh" localSheetId="3">{"via1",#N/A,TRUE,"general";"via2",#N/A,TRUE,"general";"via3",#N/A,TRUE,"general"}</definedName>
    <definedName name="hfgh" localSheetId="2">{"via1",#N/A,TRUE,"general";"via2",#N/A,TRUE,"general";"via3",#N/A,TRUE,"general"}</definedName>
    <definedName name="hfgh" localSheetId="6">{"via1",#N/A,TRUE,"general";"via2",#N/A,TRUE,"general";"via3",#N/A,TRUE,"general"}</definedName>
    <definedName name="hfgh" localSheetId="7">{"via1",#N/A,TRUE,"general";"via2",#N/A,TRUE,"general";"via3",#N/A,TRUE,"general"}</definedName>
    <definedName name="hfgh">{"via1",#N/A,TRUE,"general";"via2",#N/A,TRUE,"general";"via3",#N/A,TRUE,"general"}</definedName>
    <definedName name="hfh" localSheetId="5">{"TAB1",#N/A,TRUE,"GENERAL";"TAB2",#N/A,TRUE,"GENERAL";"TAB3",#N/A,TRUE,"GENERAL";"TAB4",#N/A,TRUE,"GENERAL";"TAB5",#N/A,TRUE,"GENERAL"}</definedName>
    <definedName name="hfh" localSheetId="3">{"TAB1",#N/A,TRUE,"GENERAL";"TAB2",#N/A,TRUE,"GENERAL";"TAB3",#N/A,TRUE,"GENERAL";"TAB4",#N/A,TRUE,"GENERAL";"TAB5",#N/A,TRUE,"GENERAL"}</definedName>
    <definedName name="hfh" localSheetId="2">{"TAB1",#N/A,TRUE,"GENERAL";"TAB2",#N/A,TRUE,"GENERAL";"TAB3",#N/A,TRUE,"GENERAL";"TAB4",#N/A,TRUE,"GENERAL";"TAB5",#N/A,TRUE,"GENERAL"}</definedName>
    <definedName name="hfh" localSheetId="6">{"TAB1",#N/A,TRUE,"GENERAL";"TAB2",#N/A,TRUE,"GENERAL";"TAB3",#N/A,TRUE,"GENERAL";"TAB4",#N/A,TRUE,"GENERAL";"TAB5",#N/A,TRUE,"GENERAL"}</definedName>
    <definedName name="hfh" localSheetId="7">{"TAB1",#N/A,TRUE,"GENERAL";"TAB2",#N/A,TRUE,"GENERAL";"TAB3",#N/A,TRUE,"GENERAL";"TAB4",#N/A,TRUE,"GENERAL";"TAB5",#N/A,TRUE,"GENERAL"}</definedName>
    <definedName name="hfh">{"TAB1",#N/A,TRUE,"GENERAL";"TAB2",#N/A,TRUE,"GENERAL";"TAB3",#N/A,TRUE,"GENERAL";"TAB4",#N/A,TRUE,"GENERAL";"TAB5",#N/A,TRUE,"GENERAL"}</definedName>
    <definedName name="hfhg" localSheetId="5">{"TAB1",#N/A,TRUE,"GENERAL";"TAB2",#N/A,TRUE,"GENERAL";"TAB3",#N/A,TRUE,"GENERAL";"TAB4",#N/A,TRUE,"GENERAL";"TAB5",#N/A,TRUE,"GENERAL"}</definedName>
    <definedName name="hfhg" localSheetId="3">{"TAB1",#N/A,TRUE,"GENERAL";"TAB2",#N/A,TRUE,"GENERAL";"TAB3",#N/A,TRUE,"GENERAL";"TAB4",#N/A,TRUE,"GENERAL";"TAB5",#N/A,TRUE,"GENERAL"}</definedName>
    <definedName name="hfhg" localSheetId="2">{"TAB1",#N/A,TRUE,"GENERAL";"TAB2",#N/A,TRUE,"GENERAL";"TAB3",#N/A,TRUE,"GENERAL";"TAB4",#N/A,TRUE,"GENERAL";"TAB5",#N/A,TRUE,"GENERAL"}</definedName>
    <definedName name="hfhg" localSheetId="6">{"TAB1",#N/A,TRUE,"GENERAL";"TAB2",#N/A,TRUE,"GENERAL";"TAB3",#N/A,TRUE,"GENERAL";"TAB4",#N/A,TRUE,"GENERAL";"TAB5",#N/A,TRUE,"GENERAL"}</definedName>
    <definedName name="hfhg" localSheetId="7">{"TAB1",#N/A,TRUE,"GENERAL";"TAB2",#N/A,TRUE,"GENERAL";"TAB3",#N/A,TRUE,"GENERAL";"TAB4",#N/A,TRUE,"GENERAL";"TAB5",#N/A,TRUE,"GENERAL"}</definedName>
    <definedName name="hfhg">{"TAB1",#N/A,TRUE,"GENERAL";"TAB2",#N/A,TRUE,"GENERAL";"TAB3",#N/A,TRUE,"GENERAL";"TAB4",#N/A,TRUE,"GENERAL";"TAB5",#N/A,TRUE,"GENERAL"}</definedName>
    <definedName name="hfthr" localSheetId="5">{"via1",#N/A,TRUE,"general";"via2",#N/A,TRUE,"general";"via3",#N/A,TRUE,"general"}</definedName>
    <definedName name="hfthr" localSheetId="3">{"via1",#N/A,TRUE,"general";"via2",#N/A,TRUE,"general";"via3",#N/A,TRUE,"general"}</definedName>
    <definedName name="hfthr" localSheetId="2">{"via1",#N/A,TRUE,"general";"via2",#N/A,TRUE,"general";"via3",#N/A,TRUE,"general"}</definedName>
    <definedName name="hfthr" localSheetId="6">{"via1",#N/A,TRUE,"general";"via2",#N/A,TRUE,"general";"via3",#N/A,TRUE,"general"}</definedName>
    <definedName name="hfthr" localSheetId="7">{"via1",#N/A,TRUE,"general";"via2",#N/A,TRUE,"general";"via3",#N/A,TRUE,"general"}</definedName>
    <definedName name="hfthr">{"via1",#N/A,TRUE,"general";"via2",#N/A,TRUE,"general";"via3",#N/A,TRUE,"general"}</definedName>
    <definedName name="hg" localSheetId="5">{"via1",#N/A,TRUE,"general";"via2",#N/A,TRUE,"general";"via3",#N/A,TRUE,"general"}</definedName>
    <definedName name="hg" localSheetId="3">{"via1",#N/A,TRUE,"general";"via2",#N/A,TRUE,"general";"via3",#N/A,TRUE,"general"}</definedName>
    <definedName name="hg" localSheetId="2">{"via1",#N/A,TRUE,"general";"via2",#N/A,TRUE,"general";"via3",#N/A,TRUE,"general"}</definedName>
    <definedName name="hg" localSheetId="6">{"via1",#N/A,TRUE,"general";"via2",#N/A,TRUE,"general";"via3",#N/A,TRUE,"general"}</definedName>
    <definedName name="hg" localSheetId="7">{"via1",#N/A,TRUE,"general";"via2",#N/A,TRUE,"general";"via3",#N/A,TRUE,"general"}</definedName>
    <definedName name="hg">{"via1",#N/A,TRUE,"general";"via2",#N/A,TRUE,"general";"via3",#N/A,TRUE,"general"}</definedName>
    <definedName name="HGFH" localSheetId="5">{"via1",#N/A,TRUE,"general";"via2",#N/A,TRUE,"general";"via3",#N/A,TRUE,"general"}</definedName>
    <definedName name="HGFH" localSheetId="3">{"via1",#N/A,TRUE,"general";"via2",#N/A,TRUE,"general";"via3",#N/A,TRUE,"general"}</definedName>
    <definedName name="HGFH" localSheetId="2">{"via1",#N/A,TRUE,"general";"via2",#N/A,TRUE,"general";"via3",#N/A,TRUE,"general"}</definedName>
    <definedName name="HGFH" localSheetId="6">{"via1",#N/A,TRUE,"general";"via2",#N/A,TRUE,"general";"via3",#N/A,TRUE,"general"}</definedName>
    <definedName name="HGFH" localSheetId="7">{"via1",#N/A,TRUE,"general";"via2",#N/A,TRUE,"general";"via3",#N/A,TRUE,"general"}</definedName>
    <definedName name="HGFH">{"via1",#N/A,TRUE,"general";"via2",#N/A,TRUE,"general";"via3",#N/A,TRUE,"general"}</definedName>
    <definedName name="hgfhty" localSheetId="5">{"via1",#N/A,TRUE,"general";"via2",#N/A,TRUE,"general";"via3",#N/A,TRUE,"general"}</definedName>
    <definedName name="hgfhty" localSheetId="3">{"via1",#N/A,TRUE,"general";"via2",#N/A,TRUE,"general";"via3",#N/A,TRUE,"general"}</definedName>
    <definedName name="hgfhty" localSheetId="2">{"via1",#N/A,TRUE,"general";"via2",#N/A,TRUE,"general";"via3",#N/A,TRUE,"general"}</definedName>
    <definedName name="hgfhty" localSheetId="6">{"via1",#N/A,TRUE,"general";"via2",#N/A,TRUE,"general";"via3",#N/A,TRUE,"general"}</definedName>
    <definedName name="hgfhty" localSheetId="7">{"via1",#N/A,TRUE,"general";"via2",#N/A,TRUE,"general";"via3",#N/A,TRUE,"general"}</definedName>
    <definedName name="hgfhty">{"via1",#N/A,TRUE,"general";"via2",#N/A,TRUE,"general";"via3",#N/A,TRUE,"general"}</definedName>
    <definedName name="HGHFH7" localSheetId="5">{"TAB1",#N/A,TRUE,"GENERAL";"TAB2",#N/A,TRUE,"GENERAL";"TAB3",#N/A,TRUE,"GENERAL";"TAB4",#N/A,TRUE,"GENERAL";"TAB5",#N/A,TRUE,"GENERAL"}</definedName>
    <definedName name="HGHFH7" localSheetId="3">{"TAB1",#N/A,TRUE,"GENERAL";"TAB2",#N/A,TRUE,"GENERAL";"TAB3",#N/A,TRUE,"GENERAL";"TAB4",#N/A,TRUE,"GENERAL";"TAB5",#N/A,TRUE,"GENERAL"}</definedName>
    <definedName name="HGHFH7" localSheetId="2">{"TAB1",#N/A,TRUE,"GENERAL";"TAB2",#N/A,TRUE,"GENERAL";"TAB3",#N/A,TRUE,"GENERAL";"TAB4",#N/A,TRUE,"GENERAL";"TAB5",#N/A,TRUE,"GENERAL"}</definedName>
    <definedName name="HGHFH7" localSheetId="6">{"TAB1",#N/A,TRUE,"GENERAL";"TAB2",#N/A,TRUE,"GENERAL";"TAB3",#N/A,TRUE,"GENERAL";"TAB4",#N/A,TRUE,"GENERAL";"TAB5",#N/A,TRUE,"GENERAL"}</definedName>
    <definedName name="HGHFH7" localSheetId="7">{"TAB1",#N/A,TRUE,"GENERAL";"TAB2",#N/A,TRUE,"GENERAL";"TAB3",#N/A,TRUE,"GENERAL";"TAB4",#N/A,TRUE,"GENERAL";"TAB5",#N/A,TRUE,"GENERAL"}</definedName>
    <definedName name="HGHFH7">{"TAB1",#N/A,TRUE,"GENERAL";"TAB2",#N/A,TRUE,"GENERAL";"TAB3",#N/A,TRUE,"GENERAL";"TAB4",#N/A,TRUE,"GENERAL";"TAB5",#N/A,TRUE,"GENERAL"}</definedName>
    <definedName name="hghhj" localSheetId="5">{"TAB1",#N/A,TRUE,"GENERAL";"TAB2",#N/A,TRUE,"GENERAL";"TAB3",#N/A,TRUE,"GENERAL";"TAB4",#N/A,TRUE,"GENERAL";"TAB5",#N/A,TRUE,"GENERAL"}</definedName>
    <definedName name="hghhj" localSheetId="3">{"TAB1",#N/A,TRUE,"GENERAL";"TAB2",#N/A,TRUE,"GENERAL";"TAB3",#N/A,TRUE,"GENERAL";"TAB4",#N/A,TRUE,"GENERAL";"TAB5",#N/A,TRUE,"GENERAL"}</definedName>
    <definedName name="hghhj" localSheetId="2">{"TAB1",#N/A,TRUE,"GENERAL";"TAB2",#N/A,TRUE,"GENERAL";"TAB3",#N/A,TRUE,"GENERAL";"TAB4",#N/A,TRUE,"GENERAL";"TAB5",#N/A,TRUE,"GENERAL"}</definedName>
    <definedName name="hghhj" localSheetId="6">{"TAB1",#N/A,TRUE,"GENERAL";"TAB2",#N/A,TRUE,"GENERAL";"TAB3",#N/A,TRUE,"GENERAL";"TAB4",#N/A,TRUE,"GENERAL";"TAB5",#N/A,TRUE,"GENERAL"}</definedName>
    <definedName name="hghhj" localSheetId="7">{"TAB1",#N/A,TRUE,"GENERAL";"TAB2",#N/A,TRUE,"GENERAL";"TAB3",#N/A,TRUE,"GENERAL";"TAB4",#N/A,TRUE,"GENERAL";"TAB5",#N/A,TRUE,"GENERAL"}</definedName>
    <definedName name="hghhj">{"TAB1",#N/A,TRUE,"GENERAL";"TAB2",#N/A,TRUE,"GENERAL";"TAB3",#N/A,TRUE,"GENERAL";"TAB4",#N/A,TRUE,"GENERAL";"TAB5",#N/A,TRUE,"GENERAL"}</definedName>
    <definedName name="hghydj" localSheetId="5">{"via1",#N/A,TRUE,"general";"via2",#N/A,TRUE,"general";"via3",#N/A,TRUE,"general"}</definedName>
    <definedName name="hghydj" localSheetId="3">{"via1",#N/A,TRUE,"general";"via2",#N/A,TRUE,"general";"via3",#N/A,TRUE,"general"}</definedName>
    <definedName name="hghydj" localSheetId="2">{"via1",#N/A,TRUE,"general";"via2",#N/A,TRUE,"general";"via3",#N/A,TRUE,"general"}</definedName>
    <definedName name="hghydj" localSheetId="6">{"via1",#N/A,TRUE,"general";"via2",#N/A,TRUE,"general";"via3",#N/A,TRUE,"general"}</definedName>
    <definedName name="hghydj" localSheetId="7">{"via1",#N/A,TRUE,"general";"via2",#N/A,TRUE,"general";"via3",#N/A,TRUE,"general"}</definedName>
    <definedName name="hghydj">{"via1",#N/A,TRUE,"general";"via2",#N/A,TRUE,"general";"via3",#N/A,TRUE,"general"}</definedName>
    <definedName name="hgjfjw" localSheetId="5">{"via1",#N/A,TRUE,"general";"via2",#N/A,TRUE,"general";"via3",#N/A,TRUE,"general"}</definedName>
    <definedName name="hgjfjw" localSheetId="3">{"via1",#N/A,TRUE,"general";"via2",#N/A,TRUE,"general";"via3",#N/A,TRUE,"general"}</definedName>
    <definedName name="hgjfjw" localSheetId="2">{"via1",#N/A,TRUE,"general";"via2",#N/A,TRUE,"general";"via3",#N/A,TRUE,"general"}</definedName>
    <definedName name="hgjfjw" localSheetId="6">{"via1",#N/A,TRUE,"general";"via2",#N/A,TRUE,"general";"via3",#N/A,TRUE,"general"}</definedName>
    <definedName name="hgjfjw" localSheetId="7">{"via1",#N/A,TRUE,"general";"via2",#N/A,TRUE,"general";"via3",#N/A,TRUE,"general"}</definedName>
    <definedName name="hgjfjw">{"via1",#N/A,TRUE,"general";"via2",#N/A,TRUE,"general";"via3",#N/A,TRUE,"general"}</definedName>
    <definedName name="HGJG" localSheetId="5">{"TAB1",#N/A,TRUE,"GENERAL";"TAB2",#N/A,TRUE,"GENERAL";"TAB3",#N/A,TRUE,"GENERAL";"TAB4",#N/A,TRUE,"GENERAL";"TAB5",#N/A,TRUE,"GENERAL"}</definedName>
    <definedName name="HGJG" localSheetId="3">{"TAB1",#N/A,TRUE,"GENERAL";"TAB2",#N/A,TRUE,"GENERAL";"TAB3",#N/A,TRUE,"GENERAL";"TAB4",#N/A,TRUE,"GENERAL";"TAB5",#N/A,TRUE,"GENERAL"}</definedName>
    <definedName name="HGJG" localSheetId="2">{"TAB1",#N/A,TRUE,"GENERAL";"TAB2",#N/A,TRUE,"GENERAL";"TAB3",#N/A,TRUE,"GENERAL";"TAB4",#N/A,TRUE,"GENERAL";"TAB5",#N/A,TRUE,"GENERAL"}</definedName>
    <definedName name="HGJG" localSheetId="6">{"TAB1",#N/A,TRUE,"GENERAL";"TAB2",#N/A,TRUE,"GENERAL";"TAB3",#N/A,TRUE,"GENERAL";"TAB4",#N/A,TRUE,"GENERAL";"TAB5",#N/A,TRUE,"GENERAL"}</definedName>
    <definedName name="HGJG" localSheetId="7">{"TAB1",#N/A,TRUE,"GENERAL";"TAB2",#N/A,TRUE,"GENERAL";"TAB3",#N/A,TRUE,"GENERAL";"TAB4",#N/A,TRUE,"GENERAL";"TAB5",#N/A,TRUE,"GENERAL"}</definedName>
    <definedName name="HGJG">{"TAB1",#N/A,TRUE,"GENERAL";"TAB2",#N/A,TRUE,"GENERAL";"TAB3",#N/A,TRUE,"GENERAL";"TAB4",#N/A,TRUE,"GENERAL";"TAB5",#N/A,TRUE,"GENERAL"}</definedName>
    <definedName name="hh" localSheetId="5">'[22]46W9'!#REF!</definedName>
    <definedName name="hh">'[22]46W9'!#REF!</definedName>
    <definedName name="hhg" localSheetId="5">{#N/A,#N/A,TRUE,"1842CWN0"}</definedName>
    <definedName name="hhg" localSheetId="3">{#N/A,#N/A,TRUE,"1842CWN0"}</definedName>
    <definedName name="hhg" localSheetId="2">{#N/A,#N/A,TRUE,"1842CWN0"}</definedName>
    <definedName name="hhg" localSheetId="6">{#N/A,#N/A,TRUE,"1842CWN0"}</definedName>
    <definedName name="hhg" localSheetId="7">{#N/A,#N/A,TRUE,"1842CWN0"}</definedName>
    <definedName name="hhg">{#N/A,#N/A,TRUE,"1842CWN0"}</definedName>
    <definedName name="hhh" localSheetId="5">{"TAB1",#N/A,TRUE,"GENERAL";"TAB2",#N/A,TRUE,"GENERAL";"TAB3",#N/A,TRUE,"GENERAL";"TAB4",#N/A,TRUE,"GENERAL";"TAB5",#N/A,TRUE,"GENERAL"}</definedName>
    <definedName name="hhh" localSheetId="3">{"TAB1",#N/A,TRUE,"GENERAL";"TAB2",#N/A,TRUE,"GENERAL";"TAB3",#N/A,TRUE,"GENERAL";"TAB4",#N/A,TRUE,"GENERAL";"TAB5",#N/A,TRUE,"GENERAL"}</definedName>
    <definedName name="hhh" localSheetId="2">{"TAB1",#N/A,TRUE,"GENERAL";"TAB2",#N/A,TRUE,"GENERAL";"TAB3",#N/A,TRUE,"GENERAL";"TAB4",#N/A,TRUE,"GENERAL";"TAB5",#N/A,TRUE,"GENERAL"}</definedName>
    <definedName name="hhh" localSheetId="6">{"TAB1",#N/A,TRUE,"GENERAL";"TAB2",#N/A,TRUE,"GENERAL";"TAB3",#N/A,TRUE,"GENERAL";"TAB4",#N/A,TRUE,"GENERAL";"TAB5",#N/A,TRUE,"GENERAL"}</definedName>
    <definedName name="hhh" localSheetId="7">{"TAB1",#N/A,TRUE,"GENERAL";"TAB2",#N/A,TRUE,"GENERAL";"TAB3",#N/A,TRUE,"GENERAL";"TAB4",#N/A,TRUE,"GENERAL";"TAB5",#N/A,TRUE,"GENERAL"}</definedName>
    <definedName name="hhh">{"TAB1",#N/A,TRUE,"GENERAL";"TAB2",#N/A,TRUE,"GENERAL";"TAB3",#N/A,TRUE,"GENERAL";"TAB4",#N/A,TRUE,"GENERAL";"TAB5",#N/A,TRUE,"GENERAL"}</definedName>
    <definedName name="hhhhhh" localSheetId="5">{"via1",#N/A,TRUE,"general";"via2",#N/A,TRUE,"general";"via3",#N/A,TRUE,"general"}</definedName>
    <definedName name="hhhhhh" localSheetId="3">{"via1",#N/A,TRUE,"general";"via2",#N/A,TRUE,"general";"via3",#N/A,TRUE,"general"}</definedName>
    <definedName name="hhhhhh" localSheetId="2">{"via1",#N/A,TRUE,"general";"via2",#N/A,TRUE,"general";"via3",#N/A,TRUE,"general"}</definedName>
    <definedName name="hhhhhh" localSheetId="6">{"via1",#N/A,TRUE,"general";"via2",#N/A,TRUE,"general";"via3",#N/A,TRUE,"general"}</definedName>
    <definedName name="hhhhhh" localSheetId="7">{"via1",#N/A,TRUE,"general";"via2",#N/A,TRUE,"general";"via3",#N/A,TRUE,"general"}</definedName>
    <definedName name="hhhhhh">{"via1",#N/A,TRUE,"general";"via2",#N/A,TRUE,"general";"via3",#N/A,TRUE,"general"}</definedName>
    <definedName name="hhhhhho" localSheetId="5">{"TAB1",#N/A,TRUE,"GENERAL";"TAB2",#N/A,TRUE,"GENERAL";"TAB3",#N/A,TRUE,"GENERAL";"TAB4",#N/A,TRUE,"GENERAL";"TAB5",#N/A,TRUE,"GENERAL"}</definedName>
    <definedName name="hhhhhho" localSheetId="3">{"TAB1",#N/A,TRUE,"GENERAL";"TAB2",#N/A,TRUE,"GENERAL";"TAB3",#N/A,TRUE,"GENERAL";"TAB4",#N/A,TRUE,"GENERAL";"TAB5",#N/A,TRUE,"GENERAL"}</definedName>
    <definedName name="hhhhhho" localSheetId="2">{"TAB1",#N/A,TRUE,"GENERAL";"TAB2",#N/A,TRUE,"GENERAL";"TAB3",#N/A,TRUE,"GENERAL";"TAB4",#N/A,TRUE,"GENERAL";"TAB5",#N/A,TRUE,"GENERAL"}</definedName>
    <definedName name="hhhhhho" localSheetId="6">{"TAB1",#N/A,TRUE,"GENERAL";"TAB2",#N/A,TRUE,"GENERAL";"TAB3",#N/A,TRUE,"GENERAL";"TAB4",#N/A,TRUE,"GENERAL";"TAB5",#N/A,TRUE,"GENERAL"}</definedName>
    <definedName name="hhhhhho" localSheetId="7">{"TAB1",#N/A,TRUE,"GENERAL";"TAB2",#N/A,TRUE,"GENERAL";"TAB3",#N/A,TRUE,"GENERAL";"TAB4",#N/A,TRUE,"GENERAL";"TAB5",#N/A,TRUE,"GENERAL"}</definedName>
    <definedName name="hhhhhho">{"TAB1",#N/A,TRUE,"GENERAL";"TAB2",#N/A,TRUE,"GENERAL";"TAB3",#N/A,TRUE,"GENERAL";"TAB4",#N/A,TRUE,"GENERAL";"TAB5",#N/A,TRUE,"GENERAL"}</definedName>
    <definedName name="hhhhhpy" localSheetId="5">{"TAB1",#N/A,TRUE,"GENERAL";"TAB2",#N/A,TRUE,"GENERAL";"TAB3",#N/A,TRUE,"GENERAL";"TAB4",#N/A,TRUE,"GENERAL";"TAB5",#N/A,TRUE,"GENERAL"}</definedName>
    <definedName name="hhhhhpy" localSheetId="3">{"TAB1",#N/A,TRUE,"GENERAL";"TAB2",#N/A,TRUE,"GENERAL";"TAB3",#N/A,TRUE,"GENERAL";"TAB4",#N/A,TRUE,"GENERAL";"TAB5",#N/A,TRUE,"GENERAL"}</definedName>
    <definedName name="hhhhhpy" localSheetId="2">{"TAB1",#N/A,TRUE,"GENERAL";"TAB2",#N/A,TRUE,"GENERAL";"TAB3",#N/A,TRUE,"GENERAL";"TAB4",#N/A,TRUE,"GENERAL";"TAB5",#N/A,TRUE,"GENERAL"}</definedName>
    <definedName name="hhhhhpy" localSheetId="6">{"TAB1",#N/A,TRUE,"GENERAL";"TAB2",#N/A,TRUE,"GENERAL";"TAB3",#N/A,TRUE,"GENERAL";"TAB4",#N/A,TRUE,"GENERAL";"TAB5",#N/A,TRUE,"GENERAL"}</definedName>
    <definedName name="hhhhhpy" localSheetId="7">{"TAB1",#N/A,TRUE,"GENERAL";"TAB2",#N/A,TRUE,"GENERAL";"TAB3",#N/A,TRUE,"GENERAL";"TAB4",#N/A,TRUE,"GENERAL";"TAB5",#N/A,TRUE,"GENERAL"}</definedName>
    <definedName name="hhhhhpy">{"TAB1",#N/A,TRUE,"GENERAL";"TAB2",#N/A,TRUE,"GENERAL";"TAB3",#N/A,TRUE,"GENERAL";"TAB4",#N/A,TRUE,"GENERAL";"TAB5",#N/A,TRUE,"GENERAL"}</definedName>
    <definedName name="hhhhth" localSheetId="5">{"via1",#N/A,TRUE,"general";"via2",#N/A,TRUE,"general";"via3",#N/A,TRUE,"general"}</definedName>
    <definedName name="hhhhth" localSheetId="3">{"via1",#N/A,TRUE,"general";"via2",#N/A,TRUE,"general";"via3",#N/A,TRUE,"general"}</definedName>
    <definedName name="hhhhth" localSheetId="2">{"via1",#N/A,TRUE,"general";"via2",#N/A,TRUE,"general";"via3",#N/A,TRUE,"general"}</definedName>
    <definedName name="hhhhth" localSheetId="6">{"via1",#N/A,TRUE,"general";"via2",#N/A,TRUE,"general";"via3",#N/A,TRUE,"general"}</definedName>
    <definedName name="hhhhth" localSheetId="7">{"via1",#N/A,TRUE,"general";"via2",#N/A,TRUE,"general";"via3",#N/A,TRUE,"general"}</definedName>
    <definedName name="hhhhth">{"via1",#N/A,TRUE,"general";"via2",#N/A,TRUE,"general";"via3",#N/A,TRUE,"general"}</definedName>
    <definedName name="hhhyhyh" localSheetId="5">{"TAB1",#N/A,TRUE,"GENERAL";"TAB2",#N/A,TRUE,"GENERAL";"TAB3",#N/A,TRUE,"GENERAL";"TAB4",#N/A,TRUE,"GENERAL";"TAB5",#N/A,TRUE,"GENERAL"}</definedName>
    <definedName name="hhhyhyh" localSheetId="3">{"TAB1",#N/A,TRUE,"GENERAL";"TAB2",#N/A,TRUE,"GENERAL";"TAB3",#N/A,TRUE,"GENERAL";"TAB4",#N/A,TRUE,"GENERAL";"TAB5",#N/A,TRUE,"GENERAL"}</definedName>
    <definedName name="hhhyhyh" localSheetId="2">{"TAB1",#N/A,TRUE,"GENERAL";"TAB2",#N/A,TRUE,"GENERAL";"TAB3",#N/A,TRUE,"GENERAL";"TAB4",#N/A,TRUE,"GENERAL";"TAB5",#N/A,TRUE,"GENERAL"}</definedName>
    <definedName name="hhhyhyh" localSheetId="6">{"TAB1",#N/A,TRUE,"GENERAL";"TAB2",#N/A,TRUE,"GENERAL";"TAB3",#N/A,TRUE,"GENERAL";"TAB4",#N/A,TRUE,"GENERAL";"TAB5",#N/A,TRUE,"GENERAL"}</definedName>
    <definedName name="hhhyhyh" localSheetId="7">{"TAB1",#N/A,TRUE,"GENERAL";"TAB2",#N/A,TRUE,"GENERAL";"TAB3",#N/A,TRUE,"GENERAL";"TAB4",#N/A,TRUE,"GENERAL";"TAB5",#N/A,TRUE,"GENERAL"}</definedName>
    <definedName name="hhhyhyh">{"TAB1",#N/A,TRUE,"GENERAL";"TAB2",#N/A,TRUE,"GENERAL";"TAB3",#N/A,TRUE,"GENERAL";"TAB4",#N/A,TRUE,"GENERAL";"TAB5",#N/A,TRUE,"GENERAL"}</definedName>
    <definedName name="hhtrhreh" localSheetId="5">{"via1",#N/A,TRUE,"general";"via2",#N/A,TRUE,"general";"via3",#N/A,TRUE,"general"}</definedName>
    <definedName name="hhtrhreh" localSheetId="3">{"via1",#N/A,TRUE,"general";"via2",#N/A,TRUE,"general";"via3",#N/A,TRUE,"general"}</definedName>
    <definedName name="hhtrhreh" localSheetId="2">{"via1",#N/A,TRUE,"general";"via2",#N/A,TRUE,"general";"via3",#N/A,TRUE,"general"}</definedName>
    <definedName name="hhtrhreh" localSheetId="6">{"via1",#N/A,TRUE,"general";"via2",#N/A,TRUE,"general";"via3",#N/A,TRUE,"general"}</definedName>
    <definedName name="hhtrhreh" localSheetId="7">{"via1",#N/A,TRUE,"general";"via2",#N/A,TRUE,"general";"via3",#N/A,TRUE,"general"}</definedName>
    <definedName name="hhtrhreh">{"via1",#N/A,TRUE,"general";"via2",#N/A,TRUE,"general";"via3",#N/A,TRUE,"general"}</definedName>
    <definedName name="Hid">'[28]Interc de Hidr.'!$E$1:$E$65536</definedName>
    <definedName name="hjfg" localSheetId="5">{"via1",#N/A,TRUE,"general";"via2",#N/A,TRUE,"general";"via3",#N/A,TRUE,"general"}</definedName>
    <definedName name="hjfg" localSheetId="3">{"via1",#N/A,TRUE,"general";"via2",#N/A,TRUE,"general";"via3",#N/A,TRUE,"general"}</definedName>
    <definedName name="hjfg" localSheetId="2">{"via1",#N/A,TRUE,"general";"via2",#N/A,TRUE,"general";"via3",#N/A,TRUE,"general"}</definedName>
    <definedName name="hjfg" localSheetId="6">{"via1",#N/A,TRUE,"general";"via2",#N/A,TRUE,"general";"via3",#N/A,TRUE,"general"}</definedName>
    <definedName name="hjfg" localSheetId="7">{"via1",#N/A,TRUE,"general";"via2",#N/A,TRUE,"general";"via3",#N/A,TRUE,"general"}</definedName>
    <definedName name="hjfg">{"via1",#N/A,TRUE,"general";"via2",#N/A,TRUE,"general";"via3",#N/A,TRUE,"general"}</definedName>
    <definedName name="hjgh" localSheetId="5">{"TAB1",#N/A,TRUE,"GENERAL";"TAB2",#N/A,TRUE,"GENERAL";"TAB3",#N/A,TRUE,"GENERAL";"TAB4",#N/A,TRUE,"GENERAL";"TAB5",#N/A,TRUE,"GENERAL"}</definedName>
    <definedName name="hjgh" localSheetId="3">{"TAB1",#N/A,TRUE,"GENERAL";"TAB2",#N/A,TRUE,"GENERAL";"TAB3",#N/A,TRUE,"GENERAL";"TAB4",#N/A,TRUE,"GENERAL";"TAB5",#N/A,TRUE,"GENERAL"}</definedName>
    <definedName name="hjgh" localSheetId="2">{"TAB1",#N/A,TRUE,"GENERAL";"TAB2",#N/A,TRUE,"GENERAL";"TAB3",#N/A,TRUE,"GENERAL";"TAB4",#N/A,TRUE,"GENERAL";"TAB5",#N/A,TRUE,"GENERAL"}</definedName>
    <definedName name="hjgh" localSheetId="6">{"TAB1",#N/A,TRUE,"GENERAL";"TAB2",#N/A,TRUE,"GENERAL";"TAB3",#N/A,TRUE,"GENERAL";"TAB4",#N/A,TRUE,"GENERAL";"TAB5",#N/A,TRUE,"GENERAL"}</definedName>
    <definedName name="hjgh" localSheetId="7">{"TAB1",#N/A,TRUE,"GENERAL";"TAB2",#N/A,TRUE,"GENERAL";"TAB3",#N/A,TRUE,"GENERAL";"TAB4",#N/A,TRUE,"GENERAL";"TAB5",#N/A,TRUE,"GENERAL"}</definedName>
    <definedName name="hjgh">{"TAB1",#N/A,TRUE,"GENERAL";"TAB2",#N/A,TRUE,"GENERAL";"TAB3",#N/A,TRUE,"GENERAL";"TAB4",#N/A,TRUE,"GENERAL";"TAB5",#N/A,TRUE,"GENERAL"}</definedName>
    <definedName name="hjghj" localSheetId="5">{"TAB1",#N/A,TRUE,"GENERAL";"TAB2",#N/A,TRUE,"GENERAL";"TAB3",#N/A,TRUE,"GENERAL";"TAB4",#N/A,TRUE,"GENERAL";"TAB5",#N/A,TRUE,"GENERAL"}</definedName>
    <definedName name="hjghj" localSheetId="3">{"TAB1",#N/A,TRUE,"GENERAL";"TAB2",#N/A,TRUE,"GENERAL";"TAB3",#N/A,TRUE,"GENERAL";"TAB4",#N/A,TRUE,"GENERAL";"TAB5",#N/A,TRUE,"GENERAL"}</definedName>
    <definedName name="hjghj" localSheetId="2">{"TAB1",#N/A,TRUE,"GENERAL";"TAB2",#N/A,TRUE,"GENERAL";"TAB3",#N/A,TRUE,"GENERAL";"TAB4",#N/A,TRUE,"GENERAL";"TAB5",#N/A,TRUE,"GENERAL"}</definedName>
    <definedName name="hjghj" localSheetId="6">{"TAB1",#N/A,TRUE,"GENERAL";"TAB2",#N/A,TRUE,"GENERAL";"TAB3",#N/A,TRUE,"GENERAL";"TAB4",#N/A,TRUE,"GENERAL";"TAB5",#N/A,TRUE,"GENERAL"}</definedName>
    <definedName name="hjghj" localSheetId="7">{"TAB1",#N/A,TRUE,"GENERAL";"TAB2",#N/A,TRUE,"GENERAL";"TAB3",#N/A,TRUE,"GENERAL";"TAB4",#N/A,TRUE,"GENERAL";"TAB5",#N/A,TRUE,"GENERAL"}</definedName>
    <definedName name="hjghj">{"TAB1",#N/A,TRUE,"GENERAL";"TAB2",#N/A,TRUE,"GENERAL";"TAB3",#N/A,TRUE,"GENERAL";"TAB4",#N/A,TRUE,"GENERAL";"TAB5",#N/A,TRUE,"GENERAL"}</definedName>
    <definedName name="hjhjhg" localSheetId="5">{"TAB1",#N/A,TRUE,"GENERAL";"TAB2",#N/A,TRUE,"GENERAL";"TAB3",#N/A,TRUE,"GENERAL";"TAB4",#N/A,TRUE,"GENERAL";"TAB5",#N/A,TRUE,"GENERAL"}</definedName>
    <definedName name="hjhjhg" localSheetId="3">{"TAB1",#N/A,TRUE,"GENERAL";"TAB2",#N/A,TRUE,"GENERAL";"TAB3",#N/A,TRUE,"GENERAL";"TAB4",#N/A,TRUE,"GENERAL";"TAB5",#N/A,TRUE,"GENERAL"}</definedName>
    <definedName name="hjhjhg" localSheetId="2">{"TAB1",#N/A,TRUE,"GENERAL";"TAB2",#N/A,TRUE,"GENERAL";"TAB3",#N/A,TRUE,"GENERAL";"TAB4",#N/A,TRUE,"GENERAL";"TAB5",#N/A,TRUE,"GENERAL"}</definedName>
    <definedName name="hjhjhg" localSheetId="6">{"TAB1",#N/A,TRUE,"GENERAL";"TAB2",#N/A,TRUE,"GENERAL";"TAB3",#N/A,TRUE,"GENERAL";"TAB4",#N/A,TRUE,"GENERAL";"TAB5",#N/A,TRUE,"GENERAL"}</definedName>
    <definedName name="hjhjhg" localSheetId="7">{"TAB1",#N/A,TRUE,"GENERAL";"TAB2",#N/A,TRUE,"GENERAL";"TAB3",#N/A,TRUE,"GENERAL";"TAB4",#N/A,TRUE,"GENERAL";"TAB5",#N/A,TRUE,"GENERAL"}</definedName>
    <definedName name="hjhjhg">{"TAB1",#N/A,TRUE,"GENERAL";"TAB2",#N/A,TRUE,"GENERAL";"TAB3",#N/A,TRUE,"GENERAL";"TAB4",#N/A,TRUE,"GENERAL";"TAB5",#N/A,TRUE,"GENERAL"}</definedName>
    <definedName name="hjk" localSheetId="5">[76]INDICE!#REF!</definedName>
    <definedName name="hjk">[76]INDICE!#REF!</definedName>
    <definedName name="HJKH" localSheetId="5">{"via1",#N/A,TRUE,"general";"via2",#N/A,TRUE,"general";"via3",#N/A,TRUE,"general"}</definedName>
    <definedName name="HJKH" localSheetId="3">{"via1",#N/A,TRUE,"general";"via2",#N/A,TRUE,"general";"via3",#N/A,TRUE,"general"}</definedName>
    <definedName name="HJKH" localSheetId="2">{"via1",#N/A,TRUE,"general";"via2",#N/A,TRUE,"general";"via3",#N/A,TRUE,"general"}</definedName>
    <definedName name="HJKH" localSheetId="6">{"via1",#N/A,TRUE,"general";"via2",#N/A,TRUE,"general";"via3",#N/A,TRUE,"general"}</definedName>
    <definedName name="HJKH" localSheetId="7">{"via1",#N/A,TRUE,"general";"via2",#N/A,TRUE,"general";"via3",#N/A,TRUE,"general"}</definedName>
    <definedName name="HJKH">{"via1",#N/A,TRUE,"general";"via2",#N/A,TRUE,"general";"via3",#N/A,TRUE,"general"}</definedName>
    <definedName name="hjkjk" localSheetId="5">{"via1",#N/A,TRUE,"general";"via2",#N/A,TRUE,"general";"via3",#N/A,TRUE,"general"}</definedName>
    <definedName name="hjkjk" localSheetId="3">{"via1",#N/A,TRUE,"general";"via2",#N/A,TRUE,"general";"via3",#N/A,TRUE,"general"}</definedName>
    <definedName name="hjkjk" localSheetId="2">{"via1",#N/A,TRUE,"general";"via2",#N/A,TRUE,"general";"via3",#N/A,TRUE,"general"}</definedName>
    <definedName name="hjkjk" localSheetId="6">{"via1",#N/A,TRUE,"general";"via2",#N/A,TRUE,"general";"via3",#N/A,TRUE,"general"}</definedName>
    <definedName name="hjkjk" localSheetId="7">{"via1",#N/A,TRUE,"general";"via2",#N/A,TRUE,"general";"via3",#N/A,TRUE,"general"}</definedName>
    <definedName name="hjkjk">{"via1",#N/A,TRUE,"general";"via2",#N/A,TRUE,"general";"via3",#N/A,TRUE,"general"}</definedName>
    <definedName name="HM3EB">#REF!</definedName>
    <definedName name="HM3JH" localSheetId="3">[19]BASE!#REF!</definedName>
    <definedName name="HM3JH" localSheetId="2">#REF!</definedName>
    <definedName name="HM3JH" localSheetId="6">#REF!</definedName>
    <definedName name="HM3JH" localSheetId="7">#REF!</definedName>
    <definedName name="HM3JH">#REF!</definedName>
    <definedName name="HMHF3" localSheetId="3">[18]BASE!#REF!</definedName>
    <definedName name="HMHF3" localSheetId="2">[18]BASE!#REF!</definedName>
    <definedName name="HMHF3" localSheetId="6">[18]BASE!#REF!</definedName>
    <definedName name="HMHF3" localSheetId="7">[18]BASE!#REF!</definedName>
    <definedName name="HMHF3">[18]BASE!#REF!</definedName>
    <definedName name="hn" localSheetId="5">{"TAB1",#N/A,TRUE,"GENERAL";"TAB2",#N/A,TRUE,"GENERAL";"TAB3",#N/A,TRUE,"GENERAL";"TAB4",#N/A,TRUE,"GENERAL";"TAB5",#N/A,TRUE,"GENERAL"}</definedName>
    <definedName name="hn" localSheetId="3">{"TAB1",#N/A,TRUE,"GENERAL";"TAB2",#N/A,TRUE,"GENERAL";"TAB3",#N/A,TRUE,"GENERAL";"TAB4",#N/A,TRUE,"GENERAL";"TAB5",#N/A,TRUE,"GENERAL"}</definedName>
    <definedName name="hn" localSheetId="2">{"TAB1",#N/A,TRUE,"GENERAL";"TAB2",#N/A,TRUE,"GENERAL";"TAB3",#N/A,TRUE,"GENERAL";"TAB4",#N/A,TRUE,"GENERAL";"TAB5",#N/A,TRUE,"GENERAL"}</definedName>
    <definedName name="hn" localSheetId="6">{"TAB1",#N/A,TRUE,"GENERAL";"TAB2",#N/A,TRUE,"GENERAL";"TAB3",#N/A,TRUE,"GENERAL";"TAB4",#N/A,TRUE,"GENERAL";"TAB5",#N/A,TRUE,"GENERAL"}</definedName>
    <definedName name="hn" localSheetId="7">{"TAB1",#N/A,TRUE,"GENERAL";"TAB2",#N/A,TRUE,"GENERAL";"TAB3",#N/A,TRUE,"GENERAL";"TAB4",#N/A,TRUE,"GENERAL";"TAB5",#N/A,TRUE,"GENERAL"}</definedName>
    <definedName name="hn">{"TAB1",#N/A,TRUE,"GENERAL";"TAB2",#N/A,TRUE,"GENERAL";"TAB3",#N/A,TRUE,"GENERAL";"TAB4",#N/A,TRUE,"GENERAL";"TAB5",#N/A,TRUE,"GENERAL"}</definedName>
    <definedName name="hoha" localSheetId="5">{"PYGT",#N/A,FALSE,"PYG";"ACTIT",#N/A,FALSE,"BCE_GRAL-ACTIVO";"PASIT",#N/A,FALSE,"BCE_GRAL-PASIVO-PATRIM";"CAJAT",#N/A,FALSE,"CAJA"}</definedName>
    <definedName name="hoha" localSheetId="3">{"PYGT",#N/A,FALSE,"PYG";"ACTIT",#N/A,FALSE,"BCE_GRAL-ACTIVO";"PASIT",#N/A,FALSE,"BCE_GRAL-PASIVO-PATRIM";"CAJAT",#N/A,FALSE,"CAJA"}</definedName>
    <definedName name="hoha" localSheetId="2">{"PYGT",#N/A,FALSE,"PYG";"ACTIT",#N/A,FALSE,"BCE_GRAL-ACTIVO";"PASIT",#N/A,FALSE,"BCE_GRAL-PASIVO-PATRIM";"CAJAT",#N/A,FALSE,"CAJA"}</definedName>
    <definedName name="hoha" localSheetId="6">{"PYGT",#N/A,FALSE,"PYG";"ACTIT",#N/A,FALSE,"BCE_GRAL-ACTIVO";"PASIT",#N/A,FALSE,"BCE_GRAL-PASIVO-PATRIM";"CAJAT",#N/A,FALSE,"CAJA"}</definedName>
    <definedName name="hoha" localSheetId="7">{"PYGT",#N/A,FALSE,"PYG";"ACTIT",#N/A,FALSE,"BCE_GRAL-ACTIVO";"PASIT",#N/A,FALSE,"BCE_GRAL-PASIVO-PATRIM";"CAJAT",#N/A,FALSE,"CAJA"}</definedName>
    <definedName name="hoha">{"PYGT",#N/A,FALSE,"PYG";"ACTIT",#N/A,FALSE,"BCE_GRAL-ACTIVO";"PASIT",#N/A,FALSE,"BCE_GRAL-PASIVO-PATRIM";"CAJAT",#N/A,FALSE,"CAJA"}</definedName>
    <definedName name="horat" localSheetId="5">'[77]Itemes Renovación'!#REF!</definedName>
    <definedName name="horat">'[77]Itemes Renovación'!#REF!</definedName>
    <definedName name="hreer" localSheetId="5">{"TAB1",#N/A,TRUE,"GENERAL";"TAB2",#N/A,TRUE,"GENERAL";"TAB3",#N/A,TRUE,"GENERAL";"TAB4",#N/A,TRUE,"GENERAL";"TAB5",#N/A,TRUE,"GENERAL"}</definedName>
    <definedName name="hreer" localSheetId="3">{"TAB1",#N/A,TRUE,"GENERAL";"TAB2",#N/A,TRUE,"GENERAL";"TAB3",#N/A,TRUE,"GENERAL";"TAB4",#N/A,TRUE,"GENERAL";"TAB5",#N/A,TRUE,"GENERAL"}</definedName>
    <definedName name="hreer" localSheetId="2">{"TAB1",#N/A,TRUE,"GENERAL";"TAB2",#N/A,TRUE,"GENERAL";"TAB3",#N/A,TRUE,"GENERAL";"TAB4",#N/A,TRUE,"GENERAL";"TAB5",#N/A,TRUE,"GENERAL"}</definedName>
    <definedName name="hreer" localSheetId="6">{"TAB1",#N/A,TRUE,"GENERAL";"TAB2",#N/A,TRUE,"GENERAL";"TAB3",#N/A,TRUE,"GENERAL";"TAB4",#N/A,TRUE,"GENERAL";"TAB5",#N/A,TRUE,"GENERAL"}</definedName>
    <definedName name="hreer" localSheetId="7">{"TAB1",#N/A,TRUE,"GENERAL";"TAB2",#N/A,TRUE,"GENERAL";"TAB3",#N/A,TRUE,"GENERAL";"TAB4",#N/A,TRUE,"GENERAL";"TAB5",#N/A,TRUE,"GENERAL"}</definedName>
    <definedName name="hreer">{"TAB1",#N/A,TRUE,"GENERAL";"TAB2",#N/A,TRUE,"GENERAL";"TAB3",#N/A,TRUE,"GENERAL";"TAB4",#N/A,TRUE,"GENERAL";"TAB5",#N/A,TRUE,"GENERAL"}</definedName>
    <definedName name="hrhth" localSheetId="5">{"TAB1",#N/A,TRUE,"GENERAL";"TAB2",#N/A,TRUE,"GENERAL";"TAB3",#N/A,TRUE,"GENERAL";"TAB4",#N/A,TRUE,"GENERAL";"TAB5",#N/A,TRUE,"GENERAL"}</definedName>
    <definedName name="hrhth" localSheetId="3">{"TAB1",#N/A,TRUE,"GENERAL";"TAB2",#N/A,TRUE,"GENERAL";"TAB3",#N/A,TRUE,"GENERAL";"TAB4",#N/A,TRUE,"GENERAL";"TAB5",#N/A,TRUE,"GENERAL"}</definedName>
    <definedName name="hrhth" localSheetId="2">{"TAB1",#N/A,TRUE,"GENERAL";"TAB2",#N/A,TRUE,"GENERAL";"TAB3",#N/A,TRUE,"GENERAL";"TAB4",#N/A,TRUE,"GENERAL";"TAB5",#N/A,TRUE,"GENERAL"}</definedName>
    <definedName name="hrhth" localSheetId="6">{"TAB1",#N/A,TRUE,"GENERAL";"TAB2",#N/A,TRUE,"GENERAL";"TAB3",#N/A,TRUE,"GENERAL";"TAB4",#N/A,TRUE,"GENERAL";"TAB5",#N/A,TRUE,"GENERAL"}</definedName>
    <definedName name="hrhth" localSheetId="7">{"TAB1",#N/A,TRUE,"GENERAL";"TAB2",#N/A,TRUE,"GENERAL";"TAB3",#N/A,TRUE,"GENERAL";"TAB4",#N/A,TRUE,"GENERAL";"TAB5",#N/A,TRUE,"GENERAL"}</definedName>
    <definedName name="hrhth">{"TAB1",#N/A,TRUE,"GENERAL";"TAB2",#N/A,TRUE,"GENERAL";"TAB3",#N/A,TRUE,"GENERAL";"TAB4",#N/A,TRUE,"GENERAL";"TAB5",#N/A,TRUE,"GENERAL"}</definedName>
    <definedName name="hrthtrh" localSheetId="5">{"TAB1",#N/A,TRUE,"GENERAL";"TAB2",#N/A,TRUE,"GENERAL";"TAB3",#N/A,TRUE,"GENERAL";"TAB4",#N/A,TRUE,"GENERAL";"TAB5",#N/A,TRUE,"GENERAL"}</definedName>
    <definedName name="hrthtrh" localSheetId="3">{"TAB1",#N/A,TRUE,"GENERAL";"TAB2",#N/A,TRUE,"GENERAL";"TAB3",#N/A,TRUE,"GENERAL";"TAB4",#N/A,TRUE,"GENERAL";"TAB5",#N/A,TRUE,"GENERAL"}</definedName>
    <definedName name="hrthtrh" localSheetId="2">{"TAB1",#N/A,TRUE,"GENERAL";"TAB2",#N/A,TRUE,"GENERAL";"TAB3",#N/A,TRUE,"GENERAL";"TAB4",#N/A,TRUE,"GENERAL";"TAB5",#N/A,TRUE,"GENERAL"}</definedName>
    <definedName name="hrthtrh" localSheetId="6">{"TAB1",#N/A,TRUE,"GENERAL";"TAB2",#N/A,TRUE,"GENERAL";"TAB3",#N/A,TRUE,"GENERAL";"TAB4",#N/A,TRUE,"GENERAL";"TAB5",#N/A,TRUE,"GENERAL"}</definedName>
    <definedName name="hrthtrh" localSheetId="7">{"TAB1",#N/A,TRUE,"GENERAL";"TAB2",#N/A,TRUE,"GENERAL";"TAB3",#N/A,TRUE,"GENERAL";"TAB4",#N/A,TRUE,"GENERAL";"TAB5",#N/A,TRUE,"GENERAL"}</definedName>
    <definedName name="hrthtrh">{"TAB1",#N/A,TRUE,"GENERAL";"TAB2",#N/A,TRUE,"GENERAL";"TAB3",#N/A,TRUE,"GENERAL";"TAB4",#N/A,TRUE,"GENERAL";"TAB5",#N/A,TRUE,"GENERAL"}</definedName>
    <definedName name="hsfg" localSheetId="5">{"via1",#N/A,TRUE,"general";"via2",#N/A,TRUE,"general";"via3",#N/A,TRUE,"general"}</definedName>
    <definedName name="hsfg" localSheetId="3">{"via1",#N/A,TRUE,"general";"via2",#N/A,TRUE,"general";"via3",#N/A,TRUE,"general"}</definedName>
    <definedName name="hsfg" localSheetId="2">{"via1",#N/A,TRUE,"general";"via2",#N/A,TRUE,"general";"via3",#N/A,TRUE,"general"}</definedName>
    <definedName name="hsfg" localSheetId="6">{"via1",#N/A,TRUE,"general";"via2",#N/A,TRUE,"general";"via3",#N/A,TRUE,"general"}</definedName>
    <definedName name="hsfg" localSheetId="7">{"via1",#N/A,TRUE,"general";"via2",#N/A,TRUE,"general";"via3",#N/A,TRUE,"general"}</definedName>
    <definedName name="hsfg">{"via1",#N/A,TRUE,"general";"via2",#N/A,TRUE,"general";"via3",#N/A,TRUE,"general"}</definedName>
    <definedName name="HT75MH">#REF!</definedName>
    <definedName name="hthdrf" localSheetId="5">{"TAB1",#N/A,TRUE,"GENERAL";"TAB2",#N/A,TRUE,"GENERAL";"TAB3",#N/A,TRUE,"GENERAL";"TAB4",#N/A,TRUE,"GENERAL";"TAB5",#N/A,TRUE,"GENERAL"}</definedName>
    <definedName name="hthdrf" localSheetId="3">{"TAB1",#N/A,TRUE,"GENERAL";"TAB2",#N/A,TRUE,"GENERAL";"TAB3",#N/A,TRUE,"GENERAL";"TAB4",#N/A,TRUE,"GENERAL";"TAB5",#N/A,TRUE,"GENERAL"}</definedName>
    <definedName name="hthdrf" localSheetId="2">{"TAB1",#N/A,TRUE,"GENERAL";"TAB2",#N/A,TRUE,"GENERAL";"TAB3",#N/A,TRUE,"GENERAL";"TAB4",#N/A,TRUE,"GENERAL";"TAB5",#N/A,TRUE,"GENERAL"}</definedName>
    <definedName name="hthdrf" localSheetId="6">{"TAB1",#N/A,TRUE,"GENERAL";"TAB2",#N/A,TRUE,"GENERAL";"TAB3",#N/A,TRUE,"GENERAL";"TAB4",#N/A,TRUE,"GENERAL";"TAB5",#N/A,TRUE,"GENERAL"}</definedName>
    <definedName name="hthdrf" localSheetId="7">{"TAB1",#N/A,TRUE,"GENERAL";"TAB2",#N/A,TRUE,"GENERAL";"TAB3",#N/A,TRUE,"GENERAL";"TAB4",#N/A,TRUE,"GENERAL";"TAB5",#N/A,TRUE,"GENERAL"}</definedName>
    <definedName name="hthdrf">{"TAB1",#N/A,TRUE,"GENERAL";"TAB2",#N/A,TRUE,"GENERAL";"TAB3",#N/A,TRUE,"GENERAL";"TAB4",#N/A,TRUE,"GENERAL";"TAB5",#N/A,TRUE,"GENERAL"}</definedName>
    <definedName name="HTML_CodePage">1252</definedName>
    <definedName name="HTML_Control" localSheetId="5">{"'PACÍFICO12'!$A$1:$E$6"}</definedName>
    <definedName name="HTML_Control" localSheetId="3">{"'PACÍFICO12'!$A$1:$E$6"}</definedName>
    <definedName name="HTML_Control" localSheetId="2">{"'PACÍFICO12'!$A$1:$E$6"}</definedName>
    <definedName name="HTML_Control" localSheetId="6">{"'PACÍFICO12'!$A$1:$E$6"}</definedName>
    <definedName name="HTML_Control" localSheetId="7">{"'PACÍFICO12'!$A$1:$E$6"}</definedName>
    <definedName name="HTML_Control">{"'PACÍFICO12'!$A$1:$E$6"}</definedName>
    <definedName name="HTML_Description">""</definedName>
    <definedName name="HTML_Email">""</definedName>
    <definedName name="HTML_Header">"PACÍFICO12"</definedName>
    <definedName name="HTML_LastUpdate">"11/12/01"</definedName>
    <definedName name="HTML_LineAfter">FALSE</definedName>
    <definedName name="HTML_LineBefore">FALSE</definedName>
    <definedName name="HTML_Name">"GERENCIA DE SISTEMAS"</definedName>
    <definedName name="HTML_OBDlg2">TRUE</definedName>
    <definedName name="HTML_OBDlg4">TRUE</definedName>
    <definedName name="HTML_OS">0</definedName>
    <definedName name="HTML_PathFile">"\\Sap1002264\c\COMPAQ\HTML.htm"</definedName>
    <definedName name="HTML_Title">"Planeacion 2002-cto11"</definedName>
    <definedName name="HTML1_1">"'[06Cumplimiento1996.xls]GASTOS'!$A$3:$B$16"</definedName>
    <definedName name="HTML1_10">""</definedName>
    <definedName name="HTML1_11">1</definedName>
    <definedName name="HTML1_12">"c:\prueba.htm"</definedName>
    <definedName name="HTML1_2">1</definedName>
    <definedName name="HTML1_3">"06Cumplimiento1996"</definedName>
    <definedName name="HTML1_4">"GASTOS"</definedName>
    <definedName name="HTML1_5">""</definedName>
    <definedName name="HTML1_6">-4146</definedName>
    <definedName name="HTML1_7">-4146</definedName>
    <definedName name="HTML1_8">"16/12/1996"</definedName>
    <definedName name="HTML1_9">"JUAN CARLOS TORO VALDERRAMA"</definedName>
    <definedName name="HTML2_1">"'[INDICES.XLS]INDICES I'!$A$1:$K$36"</definedName>
    <definedName name="HTML2_10">""</definedName>
    <definedName name="HTML2_11">1</definedName>
    <definedName name="HTML2_12">"C:\Mis documentos\INDICESI.htm"</definedName>
    <definedName name="HTML2_2">1</definedName>
    <definedName name="HTML2_3">"INDICES"</definedName>
    <definedName name="HTML2_4">"INDICES I"</definedName>
    <definedName name="HTML2_5">""</definedName>
    <definedName name="HTML2_6">-4146</definedName>
    <definedName name="HTML2_7">-4146</definedName>
    <definedName name="HTML2_8">"5/02/1997"</definedName>
    <definedName name="HTML2_9">"JUAN CARLOS TORO VALDERRAMA"</definedName>
    <definedName name="HTML3_1">"'[INDICES.XLS]IPC NAL'!$A$4:$B$43"</definedName>
    <definedName name="HTML3_10">""</definedName>
    <definedName name="HTML3_11">1</definedName>
    <definedName name="HTML3_12">"C:\Mis documentos\IPCNAL.htm"</definedName>
    <definedName name="HTML3_2">1</definedName>
    <definedName name="HTML3_3">"INDICES"</definedName>
    <definedName name="HTML3_4">"IPC NAL"</definedName>
    <definedName name="HTML3_5">""</definedName>
    <definedName name="HTML3_6">-4146</definedName>
    <definedName name="HTML3_7">-4146</definedName>
    <definedName name="HTML3_8">"5/02/1997"</definedName>
    <definedName name="HTML3_9">"JUAN CARLOS TORO VALDERRAMA"</definedName>
    <definedName name="HTML4_1">"'[INDICES.XLS]IPC NAL'!$A$4:$C$43"</definedName>
    <definedName name="HTML4_10">""</definedName>
    <definedName name="HTML4_11">1</definedName>
    <definedName name="HTML4_12">"C:\Mis documentos\IPCNAL.htm"</definedName>
    <definedName name="HTML4_2">1</definedName>
    <definedName name="HTML4_3">"INDICES"</definedName>
    <definedName name="HTML4_4">"IPC NAL"</definedName>
    <definedName name="HTML4_5">""</definedName>
    <definedName name="HTML4_6">-4146</definedName>
    <definedName name="HTML4_7">-4146</definedName>
    <definedName name="HTML4_8">"5/02/1997"</definedName>
    <definedName name="HTML4_9">"JUAN CARLOS TORO VALDERRAMA"</definedName>
    <definedName name="HTML5_1">"'[INDICES.XLS]INDICES I'!$A$1:$I$36"</definedName>
    <definedName name="HTML5_10">""</definedName>
    <definedName name="HTML5_11">1</definedName>
    <definedName name="HTML5_12">"C:\Mis documentos\INDICESI.htm"</definedName>
    <definedName name="HTML5_2">1</definedName>
    <definedName name="HTML5_3">"INDICES"</definedName>
    <definedName name="HTML5_4">"INDICES I"</definedName>
    <definedName name="HTML5_5">""</definedName>
    <definedName name="HTML5_6">-4146</definedName>
    <definedName name="HTML5_7">-4146</definedName>
    <definedName name="HTML5_8">"5/02/1997"</definedName>
    <definedName name="HTML5_9">"JUAN CARLOS TORO VALDERRAMA"</definedName>
    <definedName name="HTML6_1">"'[INDICES.XLS]INDICES 1'!$A$3:$K$30"</definedName>
    <definedName name="HTML6_10">""</definedName>
    <definedName name="HTML6_11">1</definedName>
    <definedName name="HTML6_12">"C:\Mis documentos\INDICES1.htm"</definedName>
    <definedName name="HTML6_2">1</definedName>
    <definedName name="HTML6_3">"INDICES"</definedName>
    <definedName name="HTML6_4">"INDICES 1"</definedName>
    <definedName name="HTML6_5">""</definedName>
    <definedName name="HTML6_6">-4146</definedName>
    <definedName name="HTML6_7">-4146</definedName>
    <definedName name="HTML6_8">"5/02/1997"</definedName>
    <definedName name="HTML6_9">"JUAN CARLOS TORO VALDERRAMA"</definedName>
    <definedName name="HTMLCount">1</definedName>
    <definedName name="htryrt7" localSheetId="5">{"via1",#N/A,TRUE,"general";"via2",#N/A,TRUE,"general";"via3",#N/A,TRUE,"general"}</definedName>
    <definedName name="htryrt7" localSheetId="3">{"via1",#N/A,TRUE,"general";"via2",#N/A,TRUE,"general";"via3",#N/A,TRUE,"general"}</definedName>
    <definedName name="htryrt7" localSheetId="2">{"via1",#N/A,TRUE,"general";"via2",#N/A,TRUE,"general";"via3",#N/A,TRUE,"general"}</definedName>
    <definedName name="htryrt7" localSheetId="6">{"via1",#N/A,TRUE,"general";"via2",#N/A,TRUE,"general";"via3",#N/A,TRUE,"general"}</definedName>
    <definedName name="htryrt7" localSheetId="7">{"via1",#N/A,TRUE,"general";"via2",#N/A,TRUE,"general";"via3",#N/A,TRUE,"general"}</definedName>
    <definedName name="htryrt7">{"via1",#N/A,TRUE,"general";"via2",#N/A,TRUE,"general";"via3",#N/A,TRUE,"general"}</definedName>
    <definedName name="hyhjop" localSheetId="5">{"TAB1",#N/A,TRUE,"GENERAL";"TAB2",#N/A,TRUE,"GENERAL";"TAB3",#N/A,TRUE,"GENERAL";"TAB4",#N/A,TRUE,"GENERAL";"TAB5",#N/A,TRUE,"GENERAL"}</definedName>
    <definedName name="hyhjop" localSheetId="3">{"TAB1",#N/A,TRUE,"GENERAL";"TAB2",#N/A,TRUE,"GENERAL";"TAB3",#N/A,TRUE,"GENERAL";"TAB4",#N/A,TRUE,"GENERAL";"TAB5",#N/A,TRUE,"GENERAL"}</definedName>
    <definedName name="hyhjop" localSheetId="2">{"TAB1",#N/A,TRUE,"GENERAL";"TAB2",#N/A,TRUE,"GENERAL";"TAB3",#N/A,TRUE,"GENERAL";"TAB4",#N/A,TRUE,"GENERAL";"TAB5",#N/A,TRUE,"GENERAL"}</definedName>
    <definedName name="hyhjop" localSheetId="6">{"TAB1",#N/A,TRUE,"GENERAL";"TAB2",#N/A,TRUE,"GENERAL";"TAB3",#N/A,TRUE,"GENERAL";"TAB4",#N/A,TRUE,"GENERAL";"TAB5",#N/A,TRUE,"GENERAL"}</definedName>
    <definedName name="hyhjop" localSheetId="7">{"TAB1",#N/A,TRUE,"GENERAL";"TAB2",#N/A,TRUE,"GENERAL";"TAB3",#N/A,TRUE,"GENERAL";"TAB4",#N/A,TRUE,"GENERAL";"TAB5",#N/A,TRUE,"GENERAL"}</definedName>
    <definedName name="hyhjop">{"TAB1",#N/A,TRUE,"GENERAL";"TAB2",#N/A,TRUE,"GENERAL";"TAB3",#N/A,TRUE,"GENERAL";"TAB4",#N/A,TRUE,"GENERAL";"TAB5",#N/A,TRUE,"GENERAL"}</definedName>
    <definedName name="hyhyh" localSheetId="5">{"TAB1",#N/A,TRUE,"GENERAL";"TAB2",#N/A,TRUE,"GENERAL";"TAB3",#N/A,TRUE,"GENERAL";"TAB4",#N/A,TRUE,"GENERAL";"TAB5",#N/A,TRUE,"GENERAL"}</definedName>
    <definedName name="hyhyh" localSheetId="3">{"TAB1",#N/A,TRUE,"GENERAL";"TAB2",#N/A,TRUE,"GENERAL";"TAB3",#N/A,TRUE,"GENERAL";"TAB4",#N/A,TRUE,"GENERAL";"TAB5",#N/A,TRUE,"GENERAL"}</definedName>
    <definedName name="hyhyh" localSheetId="2">{"TAB1",#N/A,TRUE,"GENERAL";"TAB2",#N/A,TRUE,"GENERAL";"TAB3",#N/A,TRUE,"GENERAL";"TAB4",#N/A,TRUE,"GENERAL";"TAB5",#N/A,TRUE,"GENERAL"}</definedName>
    <definedName name="hyhyh" localSheetId="6">{"TAB1",#N/A,TRUE,"GENERAL";"TAB2",#N/A,TRUE,"GENERAL";"TAB3",#N/A,TRUE,"GENERAL";"TAB4",#N/A,TRUE,"GENERAL";"TAB5",#N/A,TRUE,"GENERAL"}</definedName>
    <definedName name="hyhyh" localSheetId="7">{"TAB1",#N/A,TRUE,"GENERAL";"TAB2",#N/A,TRUE,"GENERAL";"TAB3",#N/A,TRUE,"GENERAL";"TAB4",#N/A,TRUE,"GENERAL";"TAB5",#N/A,TRUE,"GENERAL"}</definedName>
    <definedName name="hyhyh">{"TAB1",#N/A,TRUE,"GENERAL";"TAB2",#N/A,TRUE,"GENERAL";"TAB3",#N/A,TRUE,"GENERAL";"TAB4",#N/A,TRUE,"GENERAL";"TAB5",#N/A,TRUE,"GENERAL"}</definedName>
    <definedName name="HYSTER">#REF!</definedName>
    <definedName name="hytirs" localSheetId="5">{"via1",#N/A,TRUE,"general";"via2",#N/A,TRUE,"general";"via3",#N/A,TRUE,"general"}</definedName>
    <definedName name="hytirs" localSheetId="3">{"via1",#N/A,TRUE,"general";"via2",#N/A,TRUE,"general";"via3",#N/A,TRUE,"general"}</definedName>
    <definedName name="hytirs" localSheetId="2">{"via1",#N/A,TRUE,"general";"via2",#N/A,TRUE,"general";"via3",#N/A,TRUE,"general"}</definedName>
    <definedName name="hytirs" localSheetId="6">{"via1",#N/A,TRUE,"general";"via2",#N/A,TRUE,"general";"via3",#N/A,TRUE,"general"}</definedName>
    <definedName name="hytirs" localSheetId="7">{"via1",#N/A,TRUE,"general";"via2",#N/A,TRUE,"general";"via3",#N/A,TRUE,"general"}</definedName>
    <definedName name="hytirs">{"via1",#N/A,TRUE,"general";"via2",#N/A,TRUE,"general";"via3",#N/A,TRUE,"general"}</definedName>
    <definedName name="I" localSheetId="5">{"PYGT",#N/A,FALSE,"PYG";"ACTIT",#N/A,FALSE,"BCE_GRAL-ACTIVO";"PASIT",#N/A,FALSE,"BCE_GRAL-PASIVO-PATRIM";"CAJAT",#N/A,FALSE,"CAJA"}</definedName>
    <definedName name="I" localSheetId="3">[26]PrecRec!$D$72</definedName>
    <definedName name="I" localSheetId="2">{"PYGT",#N/A,FALSE,"PYG";"ACTIT",#N/A,FALSE,"BCE_GRAL-ACTIVO";"PASIT",#N/A,FALSE,"BCE_GRAL-PASIVO-PATRIM";"CAJAT",#N/A,FALSE,"CAJA"}</definedName>
    <definedName name="I" localSheetId="6">{"PYGT",#N/A,FALSE,"PYG";"ACTIT",#N/A,FALSE,"BCE_GRAL-ACTIVO";"PASIT",#N/A,FALSE,"BCE_GRAL-PASIVO-PATRIM";"CAJAT",#N/A,FALSE,"CAJA"}</definedName>
    <definedName name="I" localSheetId="7">[26]PrecRec!$D$72</definedName>
    <definedName name="I">{"PYGT",#N/A,FALSE,"PYG";"ACTIT",#N/A,FALSE,"BCE_GRAL-ACTIVO";"PASIT",#N/A,FALSE,"BCE_GRAL-PASIVO-PATRIM";"CAJAT",#N/A,FALSE,"CAJA"}</definedName>
    <definedName name="i8i" localSheetId="5">{"TAB1",#N/A,TRUE,"GENERAL";"TAB2",#N/A,TRUE,"GENERAL";"TAB3",#N/A,TRUE,"GENERAL";"TAB4",#N/A,TRUE,"GENERAL";"TAB5",#N/A,TRUE,"GENERAL"}</definedName>
    <definedName name="i8i" localSheetId="3">{"TAB1",#N/A,TRUE,"GENERAL";"TAB2",#N/A,TRUE,"GENERAL";"TAB3",#N/A,TRUE,"GENERAL";"TAB4",#N/A,TRUE,"GENERAL";"TAB5",#N/A,TRUE,"GENERAL"}</definedName>
    <definedName name="i8i" localSheetId="2">{"TAB1",#N/A,TRUE,"GENERAL";"TAB2",#N/A,TRUE,"GENERAL";"TAB3",#N/A,TRUE,"GENERAL";"TAB4",#N/A,TRUE,"GENERAL";"TAB5",#N/A,TRUE,"GENERAL"}</definedName>
    <definedName name="i8i" localSheetId="6">{"TAB1",#N/A,TRUE,"GENERAL";"TAB2",#N/A,TRUE,"GENERAL";"TAB3",#N/A,TRUE,"GENERAL";"TAB4",#N/A,TRUE,"GENERAL";"TAB5",#N/A,TRUE,"GENERAL"}</definedName>
    <definedName name="i8i" localSheetId="7">{"TAB1",#N/A,TRUE,"GENERAL";"TAB2",#N/A,TRUE,"GENERAL";"TAB3",#N/A,TRUE,"GENERAL";"TAB4",#N/A,TRUE,"GENERAL";"TAB5",#N/A,TRUE,"GENERAL"}</definedName>
    <definedName name="i8i">{"TAB1",#N/A,TRUE,"GENERAL";"TAB2",#N/A,TRUE,"GENERAL";"TAB3",#N/A,TRUE,"GENERAL";"TAB4",#N/A,TRUE,"GENERAL";"TAB5",#N/A,TRUE,"GENERAL"}</definedName>
    <definedName name="ii" localSheetId="5">{"TAB1",#N/A,TRUE,"GENERAL";"TAB2",#N/A,TRUE,"GENERAL";"TAB3",#N/A,TRUE,"GENERAL";"TAB4",#N/A,TRUE,"GENERAL";"TAB5",#N/A,TRUE,"GENERAL"}</definedName>
    <definedName name="ii" localSheetId="3">{"TAB1",#N/A,TRUE,"GENERAL";"TAB2",#N/A,TRUE,"GENERAL";"TAB3",#N/A,TRUE,"GENERAL";"TAB4",#N/A,TRUE,"GENERAL";"TAB5",#N/A,TRUE,"GENERAL"}</definedName>
    <definedName name="ii" localSheetId="2">{"TAB1",#N/A,TRUE,"GENERAL";"TAB2",#N/A,TRUE,"GENERAL";"TAB3",#N/A,TRUE,"GENERAL";"TAB4",#N/A,TRUE,"GENERAL";"TAB5",#N/A,TRUE,"GENERAL"}</definedName>
    <definedName name="ii" localSheetId="6">{"TAB1",#N/A,TRUE,"GENERAL";"TAB2",#N/A,TRUE,"GENERAL";"TAB3",#N/A,TRUE,"GENERAL";"TAB4",#N/A,TRUE,"GENERAL";"TAB5",#N/A,TRUE,"GENERAL"}</definedName>
    <definedName name="ii" localSheetId="7">{"TAB1",#N/A,TRUE,"GENERAL";"TAB2",#N/A,TRUE,"GENERAL";"TAB3",#N/A,TRUE,"GENERAL";"TAB4",#N/A,TRUE,"GENERAL";"TAB5",#N/A,TRUE,"GENERAL"}</definedName>
    <definedName name="ii">{"TAB1",#N/A,TRUE,"GENERAL";"TAB2",#N/A,TRUE,"GENERAL";"TAB3",#N/A,TRUE,"GENERAL";"TAB4",#N/A,TRUE,"GENERAL";"TAB5",#N/A,TRUE,"GENERAL"}</definedName>
    <definedName name="iii" localSheetId="5">{"via1",#N/A,TRUE,"general";"via2",#N/A,TRUE,"general";"via3",#N/A,TRUE,"general"}</definedName>
    <definedName name="iii" localSheetId="3">{"via1",#N/A,TRUE,"general";"via2",#N/A,TRUE,"general";"via3",#N/A,TRUE,"general"}</definedName>
    <definedName name="iii" localSheetId="2">{"via1",#N/A,TRUE,"general";"via2",#N/A,TRUE,"general";"via3",#N/A,TRUE,"general"}</definedName>
    <definedName name="iii" localSheetId="6">{"via1",#N/A,TRUE,"general";"via2",#N/A,TRUE,"general";"via3",#N/A,TRUE,"general"}</definedName>
    <definedName name="iii" localSheetId="7">{"via1",#N/A,TRUE,"general";"via2",#N/A,TRUE,"general";"via3",#N/A,TRUE,"general"}</definedName>
    <definedName name="iii">{"via1",#N/A,TRUE,"general";"via2",#N/A,TRUE,"general";"via3",#N/A,TRUE,"general"}</definedName>
    <definedName name="iiii" localSheetId="5">{"via1",#N/A,TRUE,"general";"via2",#N/A,TRUE,"general";"via3",#N/A,TRUE,"general"}</definedName>
    <definedName name="iiii" localSheetId="3">{"via1",#N/A,TRUE,"general";"via2",#N/A,TRUE,"general";"via3",#N/A,TRUE,"general"}</definedName>
    <definedName name="iiii" localSheetId="2">{"via1",#N/A,TRUE,"general";"via2",#N/A,TRUE,"general";"via3",#N/A,TRUE,"general"}</definedName>
    <definedName name="iiii" localSheetId="6">{"via1",#N/A,TRUE,"general";"via2",#N/A,TRUE,"general";"via3",#N/A,TRUE,"general"}</definedName>
    <definedName name="iiii" localSheetId="7">{"via1",#N/A,TRUE,"general";"via2",#N/A,TRUE,"general";"via3",#N/A,TRUE,"general"}</definedName>
    <definedName name="iiii">{"via1",#N/A,TRUE,"general";"via2",#N/A,TRUE,"general";"via3",#N/A,TRUE,"general"}</definedName>
    <definedName name="iiiiiiik" localSheetId="5">{"via1",#N/A,TRUE,"general";"via2",#N/A,TRUE,"general";"via3",#N/A,TRUE,"general"}</definedName>
    <definedName name="iiiiiiik" localSheetId="3">{"via1",#N/A,TRUE,"general";"via2",#N/A,TRUE,"general";"via3",#N/A,TRUE,"general"}</definedName>
    <definedName name="iiiiiiik" localSheetId="2">{"via1",#N/A,TRUE,"general";"via2",#N/A,TRUE,"general";"via3",#N/A,TRUE,"general"}</definedName>
    <definedName name="iiiiiiik" localSheetId="6">{"via1",#N/A,TRUE,"general";"via2",#N/A,TRUE,"general";"via3",#N/A,TRUE,"general"}</definedName>
    <definedName name="iiiiiiik" localSheetId="7">{"via1",#N/A,TRUE,"general";"via2",#N/A,TRUE,"general";"via3",#N/A,TRUE,"general"}</definedName>
    <definedName name="iiiiiiik">{"via1",#N/A,TRUE,"general";"via2",#N/A,TRUE,"general";"via3",#N/A,TRUE,"general"}</definedName>
    <definedName name="iiiiuh" localSheetId="5">{"TAB1",#N/A,TRUE,"GENERAL";"TAB2",#N/A,TRUE,"GENERAL";"TAB3",#N/A,TRUE,"GENERAL";"TAB4",#N/A,TRUE,"GENERAL";"TAB5",#N/A,TRUE,"GENERAL"}</definedName>
    <definedName name="iiiiuh" localSheetId="3">{"TAB1",#N/A,TRUE,"GENERAL";"TAB2",#N/A,TRUE,"GENERAL";"TAB3",#N/A,TRUE,"GENERAL";"TAB4",#N/A,TRUE,"GENERAL";"TAB5",#N/A,TRUE,"GENERAL"}</definedName>
    <definedName name="iiiiuh" localSheetId="2">{"TAB1",#N/A,TRUE,"GENERAL";"TAB2",#N/A,TRUE,"GENERAL";"TAB3",#N/A,TRUE,"GENERAL";"TAB4",#N/A,TRUE,"GENERAL";"TAB5",#N/A,TRUE,"GENERAL"}</definedName>
    <definedName name="iiiiuh" localSheetId="6">{"TAB1",#N/A,TRUE,"GENERAL";"TAB2",#N/A,TRUE,"GENERAL";"TAB3",#N/A,TRUE,"GENERAL";"TAB4",#N/A,TRUE,"GENERAL";"TAB5",#N/A,TRUE,"GENERAL"}</definedName>
    <definedName name="iiiiuh" localSheetId="7">{"TAB1",#N/A,TRUE,"GENERAL";"TAB2",#N/A,TRUE,"GENERAL";"TAB3",#N/A,TRUE,"GENERAL";"TAB4",#N/A,TRUE,"GENERAL";"TAB5",#N/A,TRUE,"GENERAL"}</definedName>
    <definedName name="iiiiuh">{"TAB1",#N/A,TRUE,"GENERAL";"TAB2",#N/A,TRUE,"GENERAL";"TAB3",#N/A,TRUE,"GENERAL";"TAB4",#N/A,TRUE,"GENERAL";"TAB5",#N/A,TRUE,"GENERAL"}</definedName>
    <definedName name="iktgvfmu" localSheetId="5">{"TAB1",#N/A,TRUE,"GENERAL";"TAB2",#N/A,TRUE,"GENERAL";"TAB3",#N/A,TRUE,"GENERAL";"TAB4",#N/A,TRUE,"GENERAL";"TAB5",#N/A,TRUE,"GENERAL"}</definedName>
    <definedName name="iktgvfmu" localSheetId="3">{"TAB1",#N/A,TRUE,"GENERAL";"TAB2",#N/A,TRUE,"GENERAL";"TAB3",#N/A,TRUE,"GENERAL";"TAB4",#N/A,TRUE,"GENERAL";"TAB5",#N/A,TRUE,"GENERAL"}</definedName>
    <definedName name="iktgvfmu" localSheetId="2">{"TAB1",#N/A,TRUE,"GENERAL";"TAB2",#N/A,TRUE,"GENERAL";"TAB3",#N/A,TRUE,"GENERAL";"TAB4",#N/A,TRUE,"GENERAL";"TAB5",#N/A,TRUE,"GENERAL"}</definedName>
    <definedName name="iktgvfmu" localSheetId="6">{"TAB1",#N/A,TRUE,"GENERAL";"TAB2",#N/A,TRUE,"GENERAL";"TAB3",#N/A,TRUE,"GENERAL";"TAB4",#N/A,TRUE,"GENERAL";"TAB5",#N/A,TRUE,"GENERAL"}</definedName>
    <definedName name="iktgvfmu" localSheetId="7">{"TAB1",#N/A,TRUE,"GENERAL";"TAB2",#N/A,TRUE,"GENERAL";"TAB3",#N/A,TRUE,"GENERAL";"TAB4",#N/A,TRUE,"GENERAL";"TAB5",#N/A,TRUE,"GENERAL"}</definedName>
    <definedName name="iktgvfmu">{"TAB1",#N/A,TRUE,"GENERAL";"TAB2",#N/A,TRUE,"GENERAL";"TAB3",#N/A,TRUE,"GENERAL";"TAB4",#N/A,TRUE,"GENERAL";"TAB5",#N/A,TRUE,"GENERAL"}</definedName>
    <definedName name="Impacto">#REF!</definedName>
    <definedName name="IMPRE">#REF!</definedName>
    <definedName name="IMPREVISTOS">'[37]Formulario N° 4'!$F$130</definedName>
    <definedName name="IMPRI" localSheetId="3">[19]BASE!#REF!</definedName>
    <definedName name="IMPRI" localSheetId="2">#REF!</definedName>
    <definedName name="IMPRI" localSheetId="6">#REF!</definedName>
    <definedName name="IMPRI" localSheetId="7">#REF!</definedName>
    <definedName name="IMPRI">#REF!</definedName>
    <definedName name="inf" localSheetId="3">#REF!</definedName>
    <definedName name="inf" localSheetId="2">#REF!</definedName>
    <definedName name="inf" localSheetId="6">#REF!</definedName>
    <definedName name="inf" localSheetId="7">#REF!</definedName>
    <definedName name="inf">#REF!</definedName>
    <definedName name="Informe" localSheetId="3">{#N/A,#N/A,FALSE,"PROPON.2001"}</definedName>
    <definedName name="informe" localSheetId="2">#REF!</definedName>
    <definedName name="informe" localSheetId="6">#REF!</definedName>
    <definedName name="informe" localSheetId="7">#REF!</definedName>
    <definedName name="informe">#REF!</definedName>
    <definedName name="INGENIERIA1" localSheetId="3">#REF!</definedName>
    <definedName name="INGENIERIA1" localSheetId="2">#REF!</definedName>
    <definedName name="INGENIERIA1" localSheetId="6">#REF!</definedName>
    <definedName name="INGENIERIA1" localSheetId="7">#REF!</definedName>
    <definedName name="INGENIERIA1">#REF!</definedName>
    <definedName name="INGENIERIA11" localSheetId="3">#REF!</definedName>
    <definedName name="INGENIERIA11" localSheetId="2">#REF!</definedName>
    <definedName name="INGENIERIA11" localSheetId="6">#REF!</definedName>
    <definedName name="INGENIERIA11" localSheetId="7">#REF!</definedName>
    <definedName name="INGENIERIA11">#REF!</definedName>
    <definedName name="Ingeniero">#REF!</definedName>
    <definedName name="INSU">INSUMOS!$A$1:$E$65536</definedName>
    <definedName name="INSUMOS" localSheetId="5">#REF!</definedName>
    <definedName name="INSUMOS">#REF!</definedName>
    <definedName name="INSUMOS2">INSUMOS!$B$7:$D$587</definedName>
    <definedName name="InTap">[28]Interc.tapones!$E$1:$E$65536</definedName>
    <definedName name="INTERv">[75]BASE!$C$5</definedName>
    <definedName name="IntVal">'[28]Interc.válv.'!$E$1:$E$65536</definedName>
    <definedName name="INV_11">'[78]PR 1'!$A$2:$N$655</definedName>
    <definedName name="irng" localSheetId="3">#REF!</definedName>
    <definedName name="irng" localSheetId="2">#REF!</definedName>
    <definedName name="irng" localSheetId="6">#REF!</definedName>
    <definedName name="irng" localSheetId="7">#REF!</definedName>
    <definedName name="irng">#REF!</definedName>
    <definedName name="irrigador" localSheetId="3">#REF!</definedName>
    <definedName name="irrigador" localSheetId="2">#REF!</definedName>
    <definedName name="irrigador" localSheetId="6">#REF!</definedName>
    <definedName name="irrigador" localSheetId="7">#REF!</definedName>
    <definedName name="irrigador">#REF!</definedName>
    <definedName name="ITEM1" localSheetId="3">#REF!</definedName>
    <definedName name="ITEM1" localSheetId="2">#REF!</definedName>
    <definedName name="ITEM1" localSheetId="6">#REF!</definedName>
    <definedName name="ITEM1" localSheetId="7">#REF!</definedName>
    <definedName name="ITEM1">#REF!</definedName>
    <definedName name="ITEM2">#REF!</definedName>
    <definedName name="ITEM3">#REF!</definedName>
    <definedName name="ItemCodos">#REF!</definedName>
    <definedName name="ITEMS">#REF!</definedName>
    <definedName name="ITEMS_DEF">[45]Presupuesto!$B$5:$I$64</definedName>
    <definedName name="Iterar" localSheetId="3">#REF!</definedName>
    <definedName name="Iterar" localSheetId="2">#REF!</definedName>
    <definedName name="Iterar" localSheetId="6">#REF!</definedName>
    <definedName name="Iterar" localSheetId="7">#REF!</definedName>
    <definedName name="Iterar">#REF!</definedName>
    <definedName name="IUI" localSheetId="5">{"TAB1",#N/A,TRUE,"GENERAL";"TAB2",#N/A,TRUE,"GENERAL";"TAB3",#N/A,TRUE,"GENERAL";"TAB4",#N/A,TRUE,"GENERAL";"TAB5",#N/A,TRUE,"GENERAL"}</definedName>
    <definedName name="IUI" localSheetId="3">{"TAB1",#N/A,TRUE,"GENERAL";"TAB2",#N/A,TRUE,"GENERAL";"TAB3",#N/A,TRUE,"GENERAL";"TAB4",#N/A,TRUE,"GENERAL";"TAB5",#N/A,TRUE,"GENERAL"}</definedName>
    <definedName name="IUI" localSheetId="2">{"TAB1",#N/A,TRUE,"GENERAL";"TAB2",#N/A,TRUE,"GENERAL";"TAB3",#N/A,TRUE,"GENERAL";"TAB4",#N/A,TRUE,"GENERAL";"TAB5",#N/A,TRUE,"GENERAL"}</definedName>
    <definedName name="IUI" localSheetId="6">{"TAB1",#N/A,TRUE,"GENERAL";"TAB2",#N/A,TRUE,"GENERAL";"TAB3",#N/A,TRUE,"GENERAL";"TAB4",#N/A,TRUE,"GENERAL";"TAB5",#N/A,TRUE,"GENERAL"}</definedName>
    <definedName name="IUI" localSheetId="7">{"TAB1",#N/A,TRUE,"GENERAL";"TAB2",#N/A,TRUE,"GENERAL";"TAB3",#N/A,TRUE,"GENERAL";"TAB4",#N/A,TRUE,"GENERAL";"TAB5",#N/A,TRUE,"GENERAL"}</definedName>
    <definedName name="IUI">{"TAB1",#N/A,TRUE,"GENERAL";"TAB2",#N/A,TRUE,"GENERAL";"TAB3",#N/A,TRUE,"GENERAL";"TAB4",#N/A,TRUE,"GENERAL";"TAB5",#N/A,TRUE,"GENERAL"}</definedName>
    <definedName name="iuit7" localSheetId="5">{"TAB1",#N/A,TRUE,"GENERAL";"TAB2",#N/A,TRUE,"GENERAL";"TAB3",#N/A,TRUE,"GENERAL";"TAB4",#N/A,TRUE,"GENERAL";"TAB5",#N/A,TRUE,"GENERAL"}</definedName>
    <definedName name="iuit7" localSheetId="3">{"TAB1",#N/A,TRUE,"GENERAL";"TAB2",#N/A,TRUE,"GENERAL";"TAB3",#N/A,TRUE,"GENERAL";"TAB4",#N/A,TRUE,"GENERAL";"TAB5",#N/A,TRUE,"GENERAL"}</definedName>
    <definedName name="iuit7" localSheetId="2">{"TAB1",#N/A,TRUE,"GENERAL";"TAB2",#N/A,TRUE,"GENERAL";"TAB3",#N/A,TRUE,"GENERAL";"TAB4",#N/A,TRUE,"GENERAL";"TAB5",#N/A,TRUE,"GENERAL"}</definedName>
    <definedName name="iuit7" localSheetId="6">{"TAB1",#N/A,TRUE,"GENERAL";"TAB2",#N/A,TRUE,"GENERAL";"TAB3",#N/A,TRUE,"GENERAL";"TAB4",#N/A,TRUE,"GENERAL";"TAB5",#N/A,TRUE,"GENERAL"}</definedName>
    <definedName name="iuit7" localSheetId="7">{"TAB1",#N/A,TRUE,"GENERAL";"TAB2",#N/A,TRUE,"GENERAL";"TAB3",#N/A,TRUE,"GENERAL";"TAB4",#N/A,TRUE,"GENERAL";"TAB5",#N/A,TRUE,"GENERAL"}</definedName>
    <definedName name="iuit7">{"TAB1",#N/A,TRUE,"GENERAL";"TAB2",#N/A,TRUE,"GENERAL";"TAB3",#N/A,TRUE,"GENERAL";"TAB4",#N/A,TRUE,"GENERAL";"TAB5",#N/A,TRUE,"GENERAL"}</definedName>
    <definedName name="iul" localSheetId="5">{"via1",#N/A,TRUE,"general";"via2",#N/A,TRUE,"general";"via3",#N/A,TRUE,"general"}</definedName>
    <definedName name="iul" localSheetId="3">{"via1",#N/A,TRUE,"general";"via2",#N/A,TRUE,"general";"via3",#N/A,TRUE,"general"}</definedName>
    <definedName name="iul" localSheetId="2">{"via1",#N/A,TRUE,"general";"via2",#N/A,TRUE,"general";"via3",#N/A,TRUE,"general"}</definedName>
    <definedName name="iul" localSheetId="6">{"via1",#N/A,TRUE,"general";"via2",#N/A,TRUE,"general";"via3",#N/A,TRUE,"general"}</definedName>
    <definedName name="iul" localSheetId="7">{"via1",#N/A,TRUE,"general";"via2",#N/A,TRUE,"general";"via3",#N/A,TRUE,"general"}</definedName>
    <definedName name="iul">{"via1",#N/A,TRUE,"general";"via2",#N/A,TRUE,"general";"via3",#N/A,TRUE,"general"}</definedName>
    <definedName name="iuouio" localSheetId="5">{"via1",#N/A,TRUE,"general";"via2",#N/A,TRUE,"general";"via3",#N/A,TRUE,"general"}</definedName>
    <definedName name="iuouio" localSheetId="3">{"via1",#N/A,TRUE,"general";"via2",#N/A,TRUE,"general";"via3",#N/A,TRUE,"general"}</definedName>
    <definedName name="iuouio" localSheetId="2">{"via1",#N/A,TRUE,"general";"via2",#N/A,TRUE,"general";"via3",#N/A,TRUE,"general"}</definedName>
    <definedName name="iuouio" localSheetId="6">{"via1",#N/A,TRUE,"general";"via2",#N/A,TRUE,"general";"via3",#N/A,TRUE,"general"}</definedName>
    <definedName name="iuouio" localSheetId="7">{"via1",#N/A,TRUE,"general";"via2",#N/A,TRUE,"general";"via3",#N/A,TRUE,"general"}</definedName>
    <definedName name="iuouio">{"via1",#N/A,TRUE,"general";"via2",#N/A,TRUE,"general";"via3",#N/A,TRUE,"general"}</definedName>
    <definedName name="iuyi9" localSheetId="5">{"TAB1",#N/A,TRUE,"GENERAL";"TAB2",#N/A,TRUE,"GENERAL";"TAB3",#N/A,TRUE,"GENERAL";"TAB4",#N/A,TRUE,"GENERAL";"TAB5",#N/A,TRUE,"GENERAL"}</definedName>
    <definedName name="iuyi9" localSheetId="3">{"TAB1",#N/A,TRUE,"GENERAL";"TAB2",#N/A,TRUE,"GENERAL";"TAB3",#N/A,TRUE,"GENERAL";"TAB4",#N/A,TRUE,"GENERAL";"TAB5",#N/A,TRUE,"GENERAL"}</definedName>
    <definedName name="iuyi9" localSheetId="2">{"TAB1",#N/A,TRUE,"GENERAL";"TAB2",#N/A,TRUE,"GENERAL";"TAB3",#N/A,TRUE,"GENERAL";"TAB4",#N/A,TRUE,"GENERAL";"TAB5",#N/A,TRUE,"GENERAL"}</definedName>
    <definedName name="iuyi9" localSheetId="6">{"TAB1",#N/A,TRUE,"GENERAL";"TAB2",#N/A,TRUE,"GENERAL";"TAB3",#N/A,TRUE,"GENERAL";"TAB4",#N/A,TRUE,"GENERAL";"TAB5",#N/A,TRUE,"GENERAL"}</definedName>
    <definedName name="iuyi9" localSheetId="7">{"TAB1",#N/A,TRUE,"GENERAL";"TAB2",#N/A,TRUE,"GENERAL";"TAB3",#N/A,TRUE,"GENERAL";"TAB4",#N/A,TRUE,"GENERAL";"TAB5",#N/A,TRUE,"GENERAL"}</definedName>
    <definedName name="iuyi9">{"TAB1",#N/A,TRUE,"GENERAL";"TAB2",#N/A,TRUE,"GENERAL";"TAB3",#N/A,TRUE,"GENERAL";"TAB4",#N/A,TRUE,"GENERAL";"TAB5",#N/A,TRUE,"GENERAL"}</definedName>
    <definedName name="iyuiuyi" localSheetId="5">{"via1",#N/A,TRUE,"general";"via2",#N/A,TRUE,"general";"via3",#N/A,TRUE,"general"}</definedName>
    <definedName name="iyuiuyi" localSheetId="3">{"via1",#N/A,TRUE,"general";"via2",#N/A,TRUE,"general";"via3",#N/A,TRUE,"general"}</definedName>
    <definedName name="iyuiuyi" localSheetId="2">{"via1",#N/A,TRUE,"general";"via2",#N/A,TRUE,"general";"via3",#N/A,TRUE,"general"}</definedName>
    <definedName name="iyuiuyi" localSheetId="6">{"via1",#N/A,TRUE,"general";"via2",#N/A,TRUE,"general";"via3",#N/A,TRUE,"general"}</definedName>
    <definedName name="iyuiuyi" localSheetId="7">{"via1",#N/A,TRUE,"general";"via2",#N/A,TRUE,"general";"via3",#N/A,TRUE,"general"}</definedName>
    <definedName name="iyuiuyi">{"via1",#N/A,TRUE,"general";"via2",#N/A,TRUE,"general";"via3",#N/A,TRUE,"general"}</definedName>
    <definedName name="j" localSheetId="5">{"TAB1",#N/A,TRUE,"GENERAL";"TAB2",#N/A,TRUE,"GENERAL";"TAB3",#N/A,TRUE,"GENERAL";"TAB4",#N/A,TRUE,"GENERAL";"TAB5",#N/A,TRUE,"GENERAL"}</definedName>
    <definedName name="j" localSheetId="3">{"TAB1",#N/A,TRUE,"GENERAL";"TAB2",#N/A,TRUE,"GENERAL";"TAB3",#N/A,TRUE,"GENERAL";"TAB4",#N/A,TRUE,"GENERAL";"TAB5",#N/A,TRUE,"GENERAL"}</definedName>
    <definedName name="j" localSheetId="2">{"TAB1",#N/A,TRUE,"GENERAL";"TAB2",#N/A,TRUE,"GENERAL";"TAB3",#N/A,TRUE,"GENERAL";"TAB4",#N/A,TRUE,"GENERAL";"TAB5",#N/A,TRUE,"GENERAL"}</definedName>
    <definedName name="j" localSheetId="6">{"TAB1",#N/A,TRUE,"GENERAL";"TAB2",#N/A,TRUE,"GENERAL";"TAB3",#N/A,TRUE,"GENERAL";"TAB4",#N/A,TRUE,"GENERAL";"TAB5",#N/A,TRUE,"GENERAL"}</definedName>
    <definedName name="j" localSheetId="7">{"TAB1",#N/A,TRUE,"GENERAL";"TAB2",#N/A,TRUE,"GENERAL";"TAB3",#N/A,TRUE,"GENERAL";"TAB4",#N/A,TRUE,"GENERAL";"TAB5",#N/A,TRUE,"GENERAL"}</definedName>
    <definedName name="j">{"TAB1",#N/A,TRUE,"GENERAL";"TAB2",#N/A,TRUE,"GENERAL";"TAB3",#N/A,TRUE,"GENERAL";"TAB4",#N/A,TRUE,"GENERAL";"TAB5",#N/A,TRUE,"GENERAL"}</definedName>
    <definedName name="jd" localSheetId="5">{"via1",#N/A,TRUE,"general";"via2",#N/A,TRUE,"general";"via3",#N/A,TRUE,"general"}</definedName>
    <definedName name="jd" localSheetId="3">{"via1",#N/A,TRUE,"general";"via2",#N/A,TRUE,"general";"via3",#N/A,TRUE,"general"}</definedName>
    <definedName name="jd" localSheetId="2">{"via1",#N/A,TRUE,"general";"via2",#N/A,TRUE,"general";"via3",#N/A,TRUE,"general"}</definedName>
    <definedName name="jd" localSheetId="6">{"via1",#N/A,TRUE,"general";"via2",#N/A,TRUE,"general";"via3",#N/A,TRUE,"general"}</definedName>
    <definedName name="jd" localSheetId="7">{"via1",#N/A,TRUE,"general";"via2",#N/A,TRUE,"general";"via3",#N/A,TRUE,"general"}</definedName>
    <definedName name="jd">{"via1",#N/A,TRUE,"general";"via2",#N/A,TRUE,"general";"via3",#N/A,TRUE,"general"}</definedName>
    <definedName name="jdfjkd">#REF!</definedName>
    <definedName name="jdh" localSheetId="5">{"TAB1",#N/A,TRUE,"GENERAL";"TAB2",#N/A,TRUE,"GENERAL";"TAB3",#N/A,TRUE,"GENERAL";"TAB4",#N/A,TRUE,"GENERAL";"TAB5",#N/A,TRUE,"GENERAL"}</definedName>
    <definedName name="jdh" localSheetId="3">{"TAB1",#N/A,TRUE,"GENERAL";"TAB2",#N/A,TRUE,"GENERAL";"TAB3",#N/A,TRUE,"GENERAL";"TAB4",#N/A,TRUE,"GENERAL";"TAB5",#N/A,TRUE,"GENERAL"}</definedName>
    <definedName name="jdh" localSheetId="2">{"TAB1",#N/A,TRUE,"GENERAL";"TAB2",#N/A,TRUE,"GENERAL";"TAB3",#N/A,TRUE,"GENERAL";"TAB4",#N/A,TRUE,"GENERAL";"TAB5",#N/A,TRUE,"GENERAL"}</definedName>
    <definedName name="jdh" localSheetId="6">{"TAB1",#N/A,TRUE,"GENERAL";"TAB2",#N/A,TRUE,"GENERAL";"TAB3",#N/A,TRUE,"GENERAL";"TAB4",#N/A,TRUE,"GENERAL";"TAB5",#N/A,TRUE,"GENERAL"}</definedName>
    <definedName name="jdh" localSheetId="7">{"TAB1",#N/A,TRUE,"GENERAL";"TAB2",#N/A,TRUE,"GENERAL";"TAB3",#N/A,TRUE,"GENERAL";"TAB4",#N/A,TRUE,"GENERAL";"TAB5",#N/A,TRUE,"GENERAL"}</definedName>
    <definedName name="jdh">{"TAB1",#N/A,TRUE,"GENERAL";"TAB2",#N/A,TRUE,"GENERAL";"TAB3",#N/A,TRUE,"GENERAL";"TAB4",#N/A,TRUE,"GENERAL";"TAB5",#N/A,TRUE,"GENERAL"}</definedName>
    <definedName name="jdhdh" localSheetId="3">[35]Presupuesto_Via_distribuidora!#REF!</definedName>
    <definedName name="jdhdh" localSheetId="7">[35]Presupuesto_Via_distribuidora!#REF!</definedName>
    <definedName name="jdhdh">[25]Presupuesto_Via_distribuidora!#REF!</definedName>
    <definedName name="jeytj" localSheetId="5">{"TAB1",#N/A,TRUE,"GENERAL";"TAB2",#N/A,TRUE,"GENERAL";"TAB3",#N/A,TRUE,"GENERAL";"TAB4",#N/A,TRUE,"GENERAL";"TAB5",#N/A,TRUE,"GENERAL"}</definedName>
    <definedName name="jeytj" localSheetId="3">{"TAB1",#N/A,TRUE,"GENERAL";"TAB2",#N/A,TRUE,"GENERAL";"TAB3",#N/A,TRUE,"GENERAL";"TAB4",#N/A,TRUE,"GENERAL";"TAB5",#N/A,TRUE,"GENERAL"}</definedName>
    <definedName name="jeytj" localSheetId="2">{"TAB1",#N/A,TRUE,"GENERAL";"TAB2",#N/A,TRUE,"GENERAL";"TAB3",#N/A,TRUE,"GENERAL";"TAB4",#N/A,TRUE,"GENERAL";"TAB5",#N/A,TRUE,"GENERAL"}</definedName>
    <definedName name="jeytj" localSheetId="6">{"TAB1",#N/A,TRUE,"GENERAL";"TAB2",#N/A,TRUE,"GENERAL";"TAB3",#N/A,TRUE,"GENERAL";"TAB4",#N/A,TRUE,"GENERAL";"TAB5",#N/A,TRUE,"GENERAL"}</definedName>
    <definedName name="jeytj" localSheetId="7">{"TAB1",#N/A,TRUE,"GENERAL";"TAB2",#N/A,TRUE,"GENERAL";"TAB3",#N/A,TRUE,"GENERAL";"TAB4",#N/A,TRUE,"GENERAL";"TAB5",#N/A,TRUE,"GENERAL"}</definedName>
    <definedName name="jeytj">{"TAB1",#N/A,TRUE,"GENERAL";"TAB2",#N/A,TRUE,"GENERAL";"TAB3",#N/A,TRUE,"GENERAL";"TAB4",#N/A,TRUE,"GENERAL";"TAB5",#N/A,TRUE,"GENERAL"}</definedName>
    <definedName name="jfç">#REF!</definedName>
    <definedName name="jfhjfrt" localSheetId="5">{"TAB1",#N/A,TRUE,"GENERAL";"TAB2",#N/A,TRUE,"GENERAL";"TAB3",#N/A,TRUE,"GENERAL";"TAB4",#N/A,TRUE,"GENERAL";"TAB5",#N/A,TRUE,"GENERAL"}</definedName>
    <definedName name="jfhjfrt" localSheetId="3">{"TAB1",#N/A,TRUE,"GENERAL";"TAB2",#N/A,TRUE,"GENERAL";"TAB3",#N/A,TRUE,"GENERAL";"TAB4",#N/A,TRUE,"GENERAL";"TAB5",#N/A,TRUE,"GENERAL"}</definedName>
    <definedName name="jfhjfrt" localSheetId="2">{"TAB1",#N/A,TRUE,"GENERAL";"TAB2",#N/A,TRUE,"GENERAL";"TAB3",#N/A,TRUE,"GENERAL";"TAB4",#N/A,TRUE,"GENERAL";"TAB5",#N/A,TRUE,"GENERAL"}</definedName>
    <definedName name="jfhjfrt" localSheetId="6">{"TAB1",#N/A,TRUE,"GENERAL";"TAB2",#N/A,TRUE,"GENERAL";"TAB3",#N/A,TRUE,"GENERAL";"TAB4",#N/A,TRUE,"GENERAL";"TAB5",#N/A,TRUE,"GENERAL"}</definedName>
    <definedName name="jfhjfrt" localSheetId="7">{"TAB1",#N/A,TRUE,"GENERAL";"TAB2",#N/A,TRUE,"GENERAL";"TAB3",#N/A,TRUE,"GENERAL";"TAB4",#N/A,TRUE,"GENERAL";"TAB5",#N/A,TRUE,"GENERAL"}</definedName>
    <definedName name="jfhjfrt">{"TAB1",#N/A,TRUE,"GENERAL";"TAB2",#N/A,TRUE,"GENERAL";"TAB3",#N/A,TRUE,"GENERAL";"TAB4",#N/A,TRUE,"GENERAL";"TAB5",#N/A,TRUE,"GENERAL"}</definedName>
    <definedName name="jgfj" localSheetId="5">{"via1",#N/A,TRUE,"general";"via2",#N/A,TRUE,"general";"via3",#N/A,TRUE,"general"}</definedName>
    <definedName name="jgfj" localSheetId="3">{"via1",#N/A,TRUE,"general";"via2",#N/A,TRUE,"general";"via3",#N/A,TRUE,"general"}</definedName>
    <definedName name="jgfj" localSheetId="2">{"via1",#N/A,TRUE,"general";"via2",#N/A,TRUE,"general";"via3",#N/A,TRUE,"general"}</definedName>
    <definedName name="jgfj" localSheetId="6">{"via1",#N/A,TRUE,"general";"via2",#N/A,TRUE,"general";"via3",#N/A,TRUE,"general"}</definedName>
    <definedName name="jgfj" localSheetId="7">{"via1",#N/A,TRUE,"general";"via2",#N/A,TRUE,"general";"via3",#N/A,TRUE,"general"}</definedName>
    <definedName name="jgfj">{"via1",#N/A,TRUE,"general";"via2",#N/A,TRUE,"general";"via3",#N/A,TRUE,"general"}</definedName>
    <definedName name="jghj" localSheetId="5">{"TAB1",#N/A,TRUE,"GENERAL";"TAB2",#N/A,TRUE,"GENERAL";"TAB3",#N/A,TRUE,"GENERAL";"TAB4",#N/A,TRUE,"GENERAL";"TAB5",#N/A,TRUE,"GENERAL"}</definedName>
    <definedName name="jghj" localSheetId="3">{"TAB1",#N/A,TRUE,"GENERAL";"TAB2",#N/A,TRUE,"GENERAL";"TAB3",#N/A,TRUE,"GENERAL";"TAB4",#N/A,TRUE,"GENERAL";"TAB5",#N/A,TRUE,"GENERAL"}</definedName>
    <definedName name="jghj" localSheetId="2">{"TAB1",#N/A,TRUE,"GENERAL";"TAB2",#N/A,TRUE,"GENERAL";"TAB3",#N/A,TRUE,"GENERAL";"TAB4",#N/A,TRUE,"GENERAL";"TAB5",#N/A,TRUE,"GENERAL"}</definedName>
    <definedName name="jghj" localSheetId="6">{"TAB1",#N/A,TRUE,"GENERAL";"TAB2",#N/A,TRUE,"GENERAL";"TAB3",#N/A,TRUE,"GENERAL";"TAB4",#N/A,TRUE,"GENERAL";"TAB5",#N/A,TRUE,"GENERAL"}</definedName>
    <definedName name="jghj" localSheetId="7">{"TAB1",#N/A,TRUE,"GENERAL";"TAB2",#N/A,TRUE,"GENERAL";"TAB3",#N/A,TRUE,"GENERAL";"TAB4",#N/A,TRUE,"GENERAL";"TAB5",#N/A,TRUE,"GENERAL"}</definedName>
    <definedName name="jghj">{"TAB1",#N/A,TRUE,"GENERAL";"TAB2",#N/A,TRUE,"GENERAL";"TAB3",#N/A,TRUE,"GENERAL";"TAB4",#N/A,TRUE,"GENERAL";"TAB5",#N/A,TRUE,"GENERAL"}</definedName>
    <definedName name="jgj" localSheetId="5">{"TAB1",#N/A,TRUE,"GENERAL";"TAB2",#N/A,TRUE,"GENERAL";"TAB3",#N/A,TRUE,"GENERAL";"TAB4",#N/A,TRUE,"GENERAL";"TAB5",#N/A,TRUE,"GENERAL"}</definedName>
    <definedName name="jgj" localSheetId="3">{"TAB1",#N/A,TRUE,"GENERAL";"TAB2",#N/A,TRUE,"GENERAL";"TAB3",#N/A,TRUE,"GENERAL";"TAB4",#N/A,TRUE,"GENERAL";"TAB5",#N/A,TRUE,"GENERAL"}</definedName>
    <definedName name="jgj" localSheetId="2">{"TAB1",#N/A,TRUE,"GENERAL";"TAB2",#N/A,TRUE,"GENERAL";"TAB3",#N/A,TRUE,"GENERAL";"TAB4",#N/A,TRUE,"GENERAL";"TAB5",#N/A,TRUE,"GENERAL"}</definedName>
    <definedName name="jgj" localSheetId="6">{"TAB1",#N/A,TRUE,"GENERAL";"TAB2",#N/A,TRUE,"GENERAL";"TAB3",#N/A,TRUE,"GENERAL";"TAB4",#N/A,TRUE,"GENERAL";"TAB5",#N/A,TRUE,"GENERAL"}</definedName>
    <definedName name="jgj" localSheetId="7">{"TAB1",#N/A,TRUE,"GENERAL";"TAB2",#N/A,TRUE,"GENERAL";"TAB3",#N/A,TRUE,"GENERAL";"TAB4",#N/A,TRUE,"GENERAL";"TAB5",#N/A,TRUE,"GENERAL"}</definedName>
    <definedName name="jgj">{"TAB1",#N/A,TRUE,"GENERAL";"TAB2",#N/A,TRUE,"GENERAL";"TAB3",#N/A,TRUE,"GENERAL";"TAB4",#N/A,TRUE,"GENERAL";"TAB5",#N/A,TRUE,"GENERAL"}</definedName>
    <definedName name="jhg" localSheetId="5">{"TAB1",#N/A,TRUE,"GENERAL";"TAB2",#N/A,TRUE,"GENERAL";"TAB3",#N/A,TRUE,"GENERAL";"TAB4",#N/A,TRUE,"GENERAL";"TAB5",#N/A,TRUE,"GENERAL"}</definedName>
    <definedName name="jhg" localSheetId="3">{"TAB1",#N/A,TRUE,"GENERAL";"TAB2",#N/A,TRUE,"GENERAL";"TAB3",#N/A,TRUE,"GENERAL";"TAB4",#N/A,TRUE,"GENERAL";"TAB5",#N/A,TRUE,"GENERAL"}</definedName>
    <definedName name="jhg" localSheetId="2">{"TAB1",#N/A,TRUE,"GENERAL";"TAB2",#N/A,TRUE,"GENERAL";"TAB3",#N/A,TRUE,"GENERAL";"TAB4",#N/A,TRUE,"GENERAL";"TAB5",#N/A,TRUE,"GENERAL"}</definedName>
    <definedName name="jhg" localSheetId="6">{"TAB1",#N/A,TRUE,"GENERAL";"TAB2",#N/A,TRUE,"GENERAL";"TAB3",#N/A,TRUE,"GENERAL";"TAB4",#N/A,TRUE,"GENERAL";"TAB5",#N/A,TRUE,"GENERAL"}</definedName>
    <definedName name="jhg" localSheetId="7">{"TAB1",#N/A,TRUE,"GENERAL";"TAB2",#N/A,TRUE,"GENERAL";"TAB3",#N/A,TRUE,"GENERAL";"TAB4",#N/A,TRUE,"GENERAL";"TAB5",#N/A,TRUE,"GENERAL"}</definedName>
    <definedName name="jhg">{"TAB1",#N/A,TRUE,"GENERAL";"TAB2",#N/A,TRUE,"GENERAL";"TAB3",#N/A,TRUE,"GENERAL";"TAB4",#N/A,TRUE,"GENERAL";"TAB5",#N/A,TRUE,"GENERAL"}</definedName>
    <definedName name="jhjyj" localSheetId="5">{"via1",#N/A,TRUE,"general";"via2",#N/A,TRUE,"general";"via3",#N/A,TRUE,"general"}</definedName>
    <definedName name="jhjyj" localSheetId="3">{"via1",#N/A,TRUE,"general";"via2",#N/A,TRUE,"general";"via3",#N/A,TRUE,"general"}</definedName>
    <definedName name="jhjyj" localSheetId="2">{"via1",#N/A,TRUE,"general";"via2",#N/A,TRUE,"general";"via3",#N/A,TRUE,"general"}</definedName>
    <definedName name="jhjyj" localSheetId="6">{"via1",#N/A,TRUE,"general";"via2",#N/A,TRUE,"general";"via3",#N/A,TRUE,"general"}</definedName>
    <definedName name="jhjyj" localSheetId="7">{"via1",#N/A,TRUE,"general";"via2",#N/A,TRUE,"general";"via3",#N/A,TRUE,"general"}</definedName>
    <definedName name="jhjyj">{"via1",#N/A,TRUE,"general";"via2",#N/A,TRUE,"general";"via3",#N/A,TRUE,"general"}</definedName>
    <definedName name="JHK" localSheetId="5">{"TAB1",#N/A,TRUE,"GENERAL";"TAB2",#N/A,TRUE,"GENERAL";"TAB3",#N/A,TRUE,"GENERAL";"TAB4",#N/A,TRUE,"GENERAL";"TAB5",#N/A,TRUE,"GENERAL"}</definedName>
    <definedName name="JHK" localSheetId="3">{"TAB1",#N/A,TRUE,"GENERAL";"TAB2",#N/A,TRUE,"GENERAL";"TAB3",#N/A,TRUE,"GENERAL";"TAB4",#N/A,TRUE,"GENERAL";"TAB5",#N/A,TRUE,"GENERAL"}</definedName>
    <definedName name="JHK" localSheetId="2">{"TAB1",#N/A,TRUE,"GENERAL";"TAB2",#N/A,TRUE,"GENERAL";"TAB3",#N/A,TRUE,"GENERAL";"TAB4",#N/A,TRUE,"GENERAL";"TAB5",#N/A,TRUE,"GENERAL"}</definedName>
    <definedName name="JHK" localSheetId="6">{"TAB1",#N/A,TRUE,"GENERAL";"TAB2",#N/A,TRUE,"GENERAL";"TAB3",#N/A,TRUE,"GENERAL";"TAB4",#N/A,TRUE,"GENERAL";"TAB5",#N/A,TRUE,"GENERAL"}</definedName>
    <definedName name="JHK" localSheetId="7">{"TAB1",#N/A,TRUE,"GENERAL";"TAB2",#N/A,TRUE,"GENERAL";"TAB3",#N/A,TRUE,"GENERAL";"TAB4",#N/A,TRUE,"GENERAL";"TAB5",#N/A,TRUE,"GENERAL"}</definedName>
    <definedName name="JHK">{"TAB1",#N/A,TRUE,"GENERAL";"TAB2",#N/A,TRUE,"GENERAL";"TAB3",#N/A,TRUE,"GENERAL";"TAB4",#N/A,TRUE,"GENERAL";"TAB5",#N/A,TRUE,"GENERAL"}</definedName>
    <definedName name="jhkgjkvf" localSheetId="5">{"TAB1",#N/A,TRUE,"GENERAL";"TAB2",#N/A,TRUE,"GENERAL";"TAB3",#N/A,TRUE,"GENERAL";"TAB4",#N/A,TRUE,"GENERAL";"TAB5",#N/A,TRUE,"GENERAL"}</definedName>
    <definedName name="jhkgjkvf" localSheetId="3">{"TAB1",#N/A,TRUE,"GENERAL";"TAB2",#N/A,TRUE,"GENERAL";"TAB3",#N/A,TRUE,"GENERAL";"TAB4",#N/A,TRUE,"GENERAL";"TAB5",#N/A,TRUE,"GENERAL"}</definedName>
    <definedName name="jhkgjkvf" localSheetId="2">{"TAB1",#N/A,TRUE,"GENERAL";"TAB2",#N/A,TRUE,"GENERAL";"TAB3",#N/A,TRUE,"GENERAL";"TAB4",#N/A,TRUE,"GENERAL";"TAB5",#N/A,TRUE,"GENERAL"}</definedName>
    <definedName name="jhkgjkvf" localSheetId="6">{"TAB1",#N/A,TRUE,"GENERAL";"TAB2",#N/A,TRUE,"GENERAL";"TAB3",#N/A,TRUE,"GENERAL";"TAB4",#N/A,TRUE,"GENERAL";"TAB5",#N/A,TRUE,"GENERAL"}</definedName>
    <definedName name="jhkgjkvf" localSheetId="7">{"TAB1",#N/A,TRUE,"GENERAL";"TAB2",#N/A,TRUE,"GENERAL";"TAB3",#N/A,TRUE,"GENERAL";"TAB4",#N/A,TRUE,"GENERAL";"TAB5",#N/A,TRUE,"GENERAL"}</definedName>
    <definedName name="jhkgjkvf">{"TAB1",#N/A,TRUE,"GENERAL";"TAB2",#N/A,TRUE,"GENERAL";"TAB3",#N/A,TRUE,"GENERAL";"TAB4",#N/A,TRUE,"GENERAL";"TAB5",#N/A,TRUE,"GENERAL"}</definedName>
    <definedName name="jj" localSheetId="5">{"via1",#N/A,TRUE,"general";"via2",#N/A,TRUE,"general";"via3",#N/A,TRUE,"general"}</definedName>
    <definedName name="jj" localSheetId="3">{"via1",#N/A,TRUE,"general";"via2",#N/A,TRUE,"general";"via3",#N/A,TRUE,"general"}</definedName>
    <definedName name="jj" localSheetId="2">{"via1",#N/A,TRUE,"general";"via2",#N/A,TRUE,"general";"via3",#N/A,TRUE,"general"}</definedName>
    <definedName name="jj" localSheetId="6">{"via1",#N/A,TRUE,"general";"via2",#N/A,TRUE,"general";"via3",#N/A,TRUE,"general"}</definedName>
    <definedName name="jj" localSheetId="7">{"via1",#N/A,TRUE,"general";"via2",#N/A,TRUE,"general";"via3",#N/A,TRUE,"general"}</definedName>
    <definedName name="jj">{"via1",#N/A,TRUE,"general";"via2",#N/A,TRUE,"general";"via3",#N/A,TRUE,"general"}</definedName>
    <definedName name="jjfq" localSheetId="5">{"via1",#N/A,TRUE,"general";"via2",#N/A,TRUE,"general";"via3",#N/A,TRUE,"general"}</definedName>
    <definedName name="jjfq" localSheetId="3">{"via1",#N/A,TRUE,"general";"via2",#N/A,TRUE,"general";"via3",#N/A,TRUE,"general"}</definedName>
    <definedName name="jjfq" localSheetId="2">{"via1",#N/A,TRUE,"general";"via2",#N/A,TRUE,"general";"via3",#N/A,TRUE,"general"}</definedName>
    <definedName name="jjfq" localSheetId="6">{"via1",#N/A,TRUE,"general";"via2",#N/A,TRUE,"general";"via3",#N/A,TRUE,"general"}</definedName>
    <definedName name="jjfq" localSheetId="7">{"via1",#N/A,TRUE,"general";"via2",#N/A,TRUE,"general";"via3",#N/A,TRUE,"general"}</definedName>
    <definedName name="jjfq">{"via1",#N/A,TRUE,"general";"via2",#N/A,TRUE,"general";"via3",#N/A,TRUE,"general"}</definedName>
    <definedName name="JJJ" localSheetId="5">{#N/A,#N/A,FALSE,"Hoja1";#N/A,#N/A,FALSE,"Hoja2"}</definedName>
    <definedName name="JJJ" localSheetId="3">{#N/A,#N/A,FALSE,"Hoja1";#N/A,#N/A,FALSE,"Hoja2"}</definedName>
    <definedName name="JJJ" localSheetId="2">{#N/A,#N/A,FALSE,"Hoja1";#N/A,#N/A,FALSE,"Hoja2"}</definedName>
    <definedName name="JJJ" localSheetId="6">{#N/A,#N/A,FALSE,"Hoja1";#N/A,#N/A,FALSE,"Hoja2"}</definedName>
    <definedName name="JJJ" localSheetId="7">{#N/A,#N/A,FALSE,"Hoja1";#N/A,#N/A,FALSE,"Hoja2"}</definedName>
    <definedName name="JJJ">{#N/A,#N/A,FALSE,"Hoja1";#N/A,#N/A,FALSE,"Hoja2"}</definedName>
    <definedName name="jjjhjddfg" localSheetId="5">{"via1",#N/A,TRUE,"general";"via2",#N/A,TRUE,"general";"via3",#N/A,TRUE,"general"}</definedName>
    <definedName name="jjjhjddfg" localSheetId="3">{"via1",#N/A,TRUE,"general";"via2",#N/A,TRUE,"general";"via3",#N/A,TRUE,"general"}</definedName>
    <definedName name="jjjhjddfg" localSheetId="2">{"via1",#N/A,TRUE,"general";"via2",#N/A,TRUE,"general";"via3",#N/A,TRUE,"general"}</definedName>
    <definedName name="jjjhjddfg" localSheetId="6">{"via1",#N/A,TRUE,"general";"via2",#N/A,TRUE,"general";"via3",#N/A,TRUE,"general"}</definedName>
    <definedName name="jjjhjddfg" localSheetId="7">{"via1",#N/A,TRUE,"general";"via2",#N/A,TRUE,"general";"via3",#N/A,TRUE,"general"}</definedName>
    <definedName name="jjjhjddfg">{"via1",#N/A,TRUE,"general";"via2",#N/A,TRUE,"general";"via3",#N/A,TRUE,"general"}</definedName>
    <definedName name="jjjjju" localSheetId="5">{"via1",#N/A,TRUE,"general";"via2",#N/A,TRUE,"general";"via3",#N/A,TRUE,"general"}</definedName>
    <definedName name="jjjjju" localSheetId="3">{"via1",#N/A,TRUE,"general";"via2",#N/A,TRUE,"general";"via3",#N/A,TRUE,"general"}</definedName>
    <definedName name="jjjjju" localSheetId="2">{"via1",#N/A,TRUE,"general";"via2",#N/A,TRUE,"general";"via3",#N/A,TRUE,"general"}</definedName>
    <definedName name="jjjjju" localSheetId="6">{"via1",#N/A,TRUE,"general";"via2",#N/A,TRUE,"general";"via3",#N/A,TRUE,"general"}</definedName>
    <definedName name="jjjjju" localSheetId="7">{"via1",#N/A,TRUE,"general";"via2",#N/A,TRUE,"general";"via3",#N/A,TRUE,"general"}</definedName>
    <definedName name="jjjjju">{"via1",#N/A,TRUE,"general";"via2",#N/A,TRUE,"general";"via3",#N/A,TRUE,"general"}</definedName>
    <definedName name="jjujujty" localSheetId="5">{"TAB1",#N/A,TRUE,"GENERAL";"TAB2",#N/A,TRUE,"GENERAL";"TAB3",#N/A,TRUE,"GENERAL";"TAB4",#N/A,TRUE,"GENERAL";"TAB5",#N/A,TRUE,"GENERAL"}</definedName>
    <definedName name="jjujujty" localSheetId="3">{"TAB1",#N/A,TRUE,"GENERAL";"TAB2",#N/A,TRUE,"GENERAL";"TAB3",#N/A,TRUE,"GENERAL";"TAB4",#N/A,TRUE,"GENERAL";"TAB5",#N/A,TRUE,"GENERAL"}</definedName>
    <definedName name="jjujujty" localSheetId="2">{"TAB1",#N/A,TRUE,"GENERAL";"TAB2",#N/A,TRUE,"GENERAL";"TAB3",#N/A,TRUE,"GENERAL";"TAB4",#N/A,TRUE,"GENERAL";"TAB5",#N/A,TRUE,"GENERAL"}</definedName>
    <definedName name="jjujujty" localSheetId="6">{"TAB1",#N/A,TRUE,"GENERAL";"TAB2",#N/A,TRUE,"GENERAL";"TAB3",#N/A,TRUE,"GENERAL";"TAB4",#N/A,TRUE,"GENERAL";"TAB5",#N/A,TRUE,"GENERAL"}</definedName>
    <definedName name="jjujujty" localSheetId="7">{"TAB1",#N/A,TRUE,"GENERAL";"TAB2",#N/A,TRUE,"GENERAL";"TAB3",#N/A,TRUE,"GENERAL";"TAB4",#N/A,TRUE,"GENERAL";"TAB5",#N/A,TRUE,"GENERAL"}</definedName>
    <definedName name="jjujujty">{"TAB1",#N/A,TRUE,"GENERAL";"TAB2",#N/A,TRUE,"GENERAL";"TAB3",#N/A,TRUE,"GENERAL";"TAB4",#N/A,TRUE,"GENERAL";"TAB5",#N/A,TRUE,"GENERAL"}</definedName>
    <definedName name="jjyjy" localSheetId="5">{"via1",#N/A,TRUE,"general";"via2",#N/A,TRUE,"general";"via3",#N/A,TRUE,"general"}</definedName>
    <definedName name="jjyjy" localSheetId="3">{"via1",#N/A,TRUE,"general";"via2",#N/A,TRUE,"general";"via3",#N/A,TRUE,"general"}</definedName>
    <definedName name="jjyjy" localSheetId="2">{"via1",#N/A,TRUE,"general";"via2",#N/A,TRUE,"general";"via3",#N/A,TRUE,"general"}</definedName>
    <definedName name="jjyjy" localSheetId="6">{"via1",#N/A,TRUE,"general";"via2",#N/A,TRUE,"general";"via3",#N/A,TRUE,"general"}</definedName>
    <definedName name="jjyjy" localSheetId="7">{"via1",#N/A,TRUE,"general";"via2",#N/A,TRUE,"general";"via3",#N/A,TRUE,"general"}</definedName>
    <definedName name="jjyjy">{"via1",#N/A,TRUE,"general";"via2",#N/A,TRUE,"general";"via3",#N/A,TRUE,"general"}</definedName>
    <definedName name="jkk" localSheetId="5">{"TAB1",#N/A,TRUE,"GENERAL";"TAB2",#N/A,TRUE,"GENERAL";"TAB3",#N/A,TRUE,"GENERAL";"TAB4",#N/A,TRUE,"GENERAL";"TAB5",#N/A,TRUE,"GENERAL"}</definedName>
    <definedName name="jkk" localSheetId="3">{"TAB1",#N/A,TRUE,"GENERAL";"TAB2",#N/A,TRUE,"GENERAL";"TAB3",#N/A,TRUE,"GENERAL";"TAB4",#N/A,TRUE,"GENERAL";"TAB5",#N/A,TRUE,"GENERAL"}</definedName>
    <definedName name="jkk" localSheetId="2">{"TAB1",#N/A,TRUE,"GENERAL";"TAB2",#N/A,TRUE,"GENERAL";"TAB3",#N/A,TRUE,"GENERAL";"TAB4",#N/A,TRUE,"GENERAL";"TAB5",#N/A,TRUE,"GENERAL"}</definedName>
    <definedName name="jkk" localSheetId="6">{"TAB1",#N/A,TRUE,"GENERAL";"TAB2",#N/A,TRUE,"GENERAL";"TAB3",#N/A,TRUE,"GENERAL";"TAB4",#N/A,TRUE,"GENERAL";"TAB5",#N/A,TRUE,"GENERAL"}</definedName>
    <definedName name="jkk" localSheetId="7">{"TAB1",#N/A,TRUE,"GENERAL";"TAB2",#N/A,TRUE,"GENERAL";"TAB3",#N/A,TRUE,"GENERAL";"TAB4",#N/A,TRUE,"GENERAL";"TAB5",#N/A,TRUE,"GENERAL"}</definedName>
    <definedName name="jkk">{"TAB1",#N/A,TRUE,"GENERAL";"TAB2",#N/A,TRUE,"GENERAL";"TAB3",#N/A,TRUE,"GENERAL";"TAB4",#N/A,TRUE,"GENERAL";"TAB5",#N/A,TRUE,"GENERAL"}</definedName>
    <definedName name="jkl" localSheetId="5">{"TAB1",#N/A,TRUE,"GENERAL";"TAB2",#N/A,TRUE,"GENERAL";"TAB3",#N/A,TRUE,"GENERAL";"TAB4",#N/A,TRUE,"GENERAL";"TAB5",#N/A,TRUE,"GENERAL"}</definedName>
    <definedName name="jkl" localSheetId="3">{"TAB1",#N/A,TRUE,"GENERAL";"TAB2",#N/A,TRUE,"GENERAL";"TAB3",#N/A,TRUE,"GENERAL";"TAB4",#N/A,TRUE,"GENERAL";"TAB5",#N/A,TRUE,"GENERAL"}</definedName>
    <definedName name="jkl" localSheetId="2">{"TAB1",#N/A,TRUE,"GENERAL";"TAB2",#N/A,TRUE,"GENERAL";"TAB3",#N/A,TRUE,"GENERAL";"TAB4",#N/A,TRUE,"GENERAL";"TAB5",#N/A,TRUE,"GENERAL"}</definedName>
    <definedName name="jkl" localSheetId="6">{"TAB1",#N/A,TRUE,"GENERAL";"TAB2",#N/A,TRUE,"GENERAL";"TAB3",#N/A,TRUE,"GENERAL";"TAB4",#N/A,TRUE,"GENERAL";"TAB5",#N/A,TRUE,"GENERAL"}</definedName>
    <definedName name="jkl" localSheetId="7">{"TAB1",#N/A,TRUE,"GENERAL";"TAB2",#N/A,TRUE,"GENERAL";"TAB3",#N/A,TRUE,"GENERAL";"TAB4",#N/A,TRUE,"GENERAL";"TAB5",#N/A,TRUE,"GENERAL"}</definedName>
    <definedName name="jkl">{"TAB1",#N/A,TRUE,"GENERAL";"TAB2",#N/A,TRUE,"GENERAL";"TAB3",#N/A,TRUE,"GENERAL";"TAB4",#N/A,TRUE,"GENERAL";"TAB5",#N/A,TRUE,"GENERAL"}</definedName>
    <definedName name="JRYJ" localSheetId="5">{"via1",#N/A,TRUE,"general";"via2",#N/A,TRUE,"general";"via3",#N/A,TRUE,"general"}</definedName>
    <definedName name="JRYJ" localSheetId="3">{"via1",#N/A,TRUE,"general";"via2",#N/A,TRUE,"general";"via3",#N/A,TRUE,"general"}</definedName>
    <definedName name="JRYJ" localSheetId="2">{"via1",#N/A,TRUE,"general";"via2",#N/A,TRUE,"general";"via3",#N/A,TRUE,"general"}</definedName>
    <definedName name="JRYJ" localSheetId="6">{"via1",#N/A,TRUE,"general";"via2",#N/A,TRUE,"general";"via3",#N/A,TRUE,"general"}</definedName>
    <definedName name="JRYJ" localSheetId="7">{"via1",#N/A,TRUE,"general";"via2",#N/A,TRUE,"general";"via3",#N/A,TRUE,"general"}</definedName>
    <definedName name="JRYJ">{"via1",#N/A,TRUE,"general";"via2",#N/A,TRUE,"general";"via3",#N/A,TRUE,"general"}</definedName>
    <definedName name="jtyj" localSheetId="5">{"TAB1",#N/A,TRUE,"GENERAL";"TAB2",#N/A,TRUE,"GENERAL";"TAB3",#N/A,TRUE,"GENERAL";"TAB4",#N/A,TRUE,"GENERAL";"TAB5",#N/A,TRUE,"GENERAL"}</definedName>
    <definedName name="jtyj" localSheetId="3">{"TAB1",#N/A,TRUE,"GENERAL";"TAB2",#N/A,TRUE,"GENERAL";"TAB3",#N/A,TRUE,"GENERAL";"TAB4",#N/A,TRUE,"GENERAL";"TAB5",#N/A,TRUE,"GENERAL"}</definedName>
    <definedName name="jtyj" localSheetId="2">{"TAB1",#N/A,TRUE,"GENERAL";"TAB2",#N/A,TRUE,"GENERAL";"TAB3",#N/A,TRUE,"GENERAL";"TAB4",#N/A,TRUE,"GENERAL";"TAB5",#N/A,TRUE,"GENERAL"}</definedName>
    <definedName name="jtyj" localSheetId="6">{"TAB1",#N/A,TRUE,"GENERAL";"TAB2",#N/A,TRUE,"GENERAL";"TAB3",#N/A,TRUE,"GENERAL";"TAB4",#N/A,TRUE,"GENERAL";"TAB5",#N/A,TRUE,"GENERAL"}</definedName>
    <definedName name="jtyj" localSheetId="7">{"TAB1",#N/A,TRUE,"GENERAL";"TAB2",#N/A,TRUE,"GENERAL";"TAB3",#N/A,TRUE,"GENERAL";"TAB4",#N/A,TRUE,"GENERAL";"TAB5",#N/A,TRUE,"GENERAL"}</definedName>
    <definedName name="jtyj">{"TAB1",#N/A,TRUE,"GENERAL";"TAB2",#N/A,TRUE,"GENERAL";"TAB3",#N/A,TRUE,"GENERAL";"TAB4",#N/A,TRUE,"GENERAL";"TAB5",#N/A,TRUE,"GENERAL"}</definedName>
    <definedName name="jtyry" localSheetId="5">{"TAB1",#N/A,TRUE,"GENERAL";"TAB2",#N/A,TRUE,"GENERAL";"TAB3",#N/A,TRUE,"GENERAL";"TAB4",#N/A,TRUE,"GENERAL";"TAB5",#N/A,TRUE,"GENERAL"}</definedName>
    <definedName name="jtyry" localSheetId="3">{"TAB1",#N/A,TRUE,"GENERAL";"TAB2",#N/A,TRUE,"GENERAL";"TAB3",#N/A,TRUE,"GENERAL";"TAB4",#N/A,TRUE,"GENERAL";"TAB5",#N/A,TRUE,"GENERAL"}</definedName>
    <definedName name="jtyry" localSheetId="2">{"TAB1",#N/A,TRUE,"GENERAL";"TAB2",#N/A,TRUE,"GENERAL";"TAB3",#N/A,TRUE,"GENERAL";"TAB4",#N/A,TRUE,"GENERAL";"TAB5",#N/A,TRUE,"GENERAL"}</definedName>
    <definedName name="jtyry" localSheetId="6">{"TAB1",#N/A,TRUE,"GENERAL";"TAB2",#N/A,TRUE,"GENERAL";"TAB3",#N/A,TRUE,"GENERAL";"TAB4",#N/A,TRUE,"GENERAL";"TAB5",#N/A,TRUE,"GENERAL"}</definedName>
    <definedName name="jtyry" localSheetId="7">{"TAB1",#N/A,TRUE,"GENERAL";"TAB2",#N/A,TRUE,"GENERAL";"TAB3",#N/A,TRUE,"GENERAL";"TAB4",#N/A,TRUE,"GENERAL";"TAB5",#N/A,TRUE,"GENERAL"}</definedName>
    <definedName name="jtyry">{"TAB1",#N/A,TRUE,"GENERAL";"TAB2",#N/A,TRUE,"GENERAL";"TAB3",#N/A,TRUE,"GENERAL";"TAB4",#N/A,TRUE,"GENERAL";"TAB5",#N/A,TRUE,"GENERAL"}</definedName>
    <definedName name="juj" localSheetId="5">{"via1",#N/A,TRUE,"general";"via2",#N/A,TRUE,"general";"via3",#N/A,TRUE,"general"}</definedName>
    <definedName name="juj" localSheetId="3">{"via1",#N/A,TRUE,"general";"via2",#N/A,TRUE,"general";"via3",#N/A,TRUE,"general"}</definedName>
    <definedName name="juj" localSheetId="2">{"via1",#N/A,TRUE,"general";"via2",#N/A,TRUE,"general";"via3",#N/A,TRUE,"general"}</definedName>
    <definedName name="juj" localSheetId="6">{"via1",#N/A,TRUE,"general";"via2",#N/A,TRUE,"general";"via3",#N/A,TRUE,"general"}</definedName>
    <definedName name="juj" localSheetId="7">{"via1",#N/A,TRUE,"general";"via2",#N/A,TRUE,"general";"via3",#N/A,TRUE,"general"}</definedName>
    <definedName name="juj">{"via1",#N/A,TRUE,"general";"via2",#N/A,TRUE,"general";"via3",#N/A,TRUE,"general"}</definedName>
    <definedName name="jujcx" localSheetId="5">{"via1",#N/A,TRUE,"general";"via2",#N/A,TRUE,"general";"via3",#N/A,TRUE,"general"}</definedName>
    <definedName name="jujcx" localSheetId="3">{"via1",#N/A,TRUE,"general";"via2",#N/A,TRUE,"general";"via3",#N/A,TRUE,"general"}</definedName>
    <definedName name="jujcx" localSheetId="2">{"via1",#N/A,TRUE,"general";"via2",#N/A,TRUE,"general";"via3",#N/A,TRUE,"general"}</definedName>
    <definedName name="jujcx" localSheetId="6">{"via1",#N/A,TRUE,"general";"via2",#N/A,TRUE,"general";"via3",#N/A,TRUE,"general"}</definedName>
    <definedName name="jujcx" localSheetId="7">{"via1",#N/A,TRUE,"general";"via2",#N/A,TRUE,"general";"via3",#N/A,TRUE,"general"}</definedName>
    <definedName name="jujcx">{"via1",#N/A,TRUE,"general";"via2",#N/A,TRUE,"general";"via3",#N/A,TRUE,"general"}</definedName>
    <definedName name="jujuj" localSheetId="5">{"via1",#N/A,TRUE,"general";"via2",#N/A,TRUE,"general";"via3",#N/A,TRUE,"general"}</definedName>
    <definedName name="jujuj" localSheetId="3">{"via1",#N/A,TRUE,"general";"via2",#N/A,TRUE,"general";"via3",#N/A,TRUE,"general"}</definedName>
    <definedName name="jujuj" localSheetId="2">{"via1",#N/A,TRUE,"general";"via2",#N/A,TRUE,"general";"via3",#N/A,TRUE,"general"}</definedName>
    <definedName name="jujuj" localSheetId="6">{"via1",#N/A,TRUE,"general";"via2",#N/A,TRUE,"general";"via3",#N/A,TRUE,"general"}</definedName>
    <definedName name="jujuj" localSheetId="7">{"via1",#N/A,TRUE,"general";"via2",#N/A,TRUE,"general";"via3",#N/A,TRUE,"general"}</definedName>
    <definedName name="jujuj">{"via1",#N/A,TRUE,"general";"via2",#N/A,TRUE,"general";"via3",#N/A,TRUE,"general"}</definedName>
    <definedName name="jujujuju" localSheetId="5">{"TAB1",#N/A,TRUE,"GENERAL";"TAB2",#N/A,TRUE,"GENERAL";"TAB3",#N/A,TRUE,"GENERAL";"TAB4",#N/A,TRUE,"GENERAL";"TAB5",#N/A,TRUE,"GENERAL"}</definedName>
    <definedName name="jujujuju" localSheetId="3">{"TAB1",#N/A,TRUE,"GENERAL";"TAB2",#N/A,TRUE,"GENERAL";"TAB3",#N/A,TRUE,"GENERAL";"TAB4",#N/A,TRUE,"GENERAL";"TAB5",#N/A,TRUE,"GENERAL"}</definedName>
    <definedName name="jujujuju" localSheetId="2">{"TAB1",#N/A,TRUE,"GENERAL";"TAB2",#N/A,TRUE,"GENERAL";"TAB3",#N/A,TRUE,"GENERAL";"TAB4",#N/A,TRUE,"GENERAL";"TAB5",#N/A,TRUE,"GENERAL"}</definedName>
    <definedName name="jujujuju" localSheetId="6">{"TAB1",#N/A,TRUE,"GENERAL";"TAB2",#N/A,TRUE,"GENERAL";"TAB3",#N/A,TRUE,"GENERAL";"TAB4",#N/A,TRUE,"GENERAL";"TAB5",#N/A,TRUE,"GENERAL"}</definedName>
    <definedName name="jujujuju" localSheetId="7">{"TAB1",#N/A,TRUE,"GENERAL";"TAB2",#N/A,TRUE,"GENERAL";"TAB3",#N/A,TRUE,"GENERAL";"TAB4",#N/A,TRUE,"GENERAL";"TAB5",#N/A,TRUE,"GENERAL"}</definedName>
    <definedName name="jujujuju">{"TAB1",#N/A,TRUE,"GENERAL";"TAB2",#N/A,TRUE,"GENERAL";"TAB3",#N/A,TRUE,"GENERAL";"TAB4",#N/A,TRUE,"GENERAL";"TAB5",#N/A,TRUE,"GENERAL"}</definedName>
    <definedName name="JulAgo">'[67]Jul-Ago'!$A$12:$H$29</definedName>
    <definedName name="JulAgo_C">'[79]Jul-Ago'!$A$30:$H$45</definedName>
    <definedName name="juuuhb" localSheetId="5">{"TAB1",#N/A,TRUE,"GENERAL";"TAB2",#N/A,TRUE,"GENERAL";"TAB3",#N/A,TRUE,"GENERAL";"TAB4",#N/A,TRUE,"GENERAL";"TAB5",#N/A,TRUE,"GENERAL"}</definedName>
    <definedName name="juuuhb" localSheetId="3">{"TAB1",#N/A,TRUE,"GENERAL";"TAB2",#N/A,TRUE,"GENERAL";"TAB3",#N/A,TRUE,"GENERAL";"TAB4",#N/A,TRUE,"GENERAL";"TAB5",#N/A,TRUE,"GENERAL"}</definedName>
    <definedName name="juuuhb" localSheetId="2">{"TAB1",#N/A,TRUE,"GENERAL";"TAB2",#N/A,TRUE,"GENERAL";"TAB3",#N/A,TRUE,"GENERAL";"TAB4",#N/A,TRUE,"GENERAL";"TAB5",#N/A,TRUE,"GENERAL"}</definedName>
    <definedName name="juuuhb" localSheetId="6">{"TAB1",#N/A,TRUE,"GENERAL";"TAB2",#N/A,TRUE,"GENERAL";"TAB3",#N/A,TRUE,"GENERAL";"TAB4",#N/A,TRUE,"GENERAL";"TAB5",#N/A,TRUE,"GENERAL"}</definedName>
    <definedName name="juuuhb" localSheetId="7">{"TAB1",#N/A,TRUE,"GENERAL";"TAB2",#N/A,TRUE,"GENERAL";"TAB3",#N/A,TRUE,"GENERAL";"TAB4",#N/A,TRUE,"GENERAL";"TAB5",#N/A,TRUE,"GENERAL"}</definedName>
    <definedName name="juuuhb">{"TAB1",#N/A,TRUE,"GENERAL";"TAB2",#N/A,TRUE,"GENERAL";"TAB3",#N/A,TRUE,"GENERAL";"TAB4",#N/A,TRUE,"GENERAL";"TAB5",#N/A,TRUE,"GENERAL"}</definedName>
    <definedName name="jyjt7" localSheetId="5">{"via1",#N/A,TRUE,"general";"via2",#N/A,TRUE,"general";"via3",#N/A,TRUE,"general"}</definedName>
    <definedName name="jyjt7" localSheetId="3">{"via1",#N/A,TRUE,"general";"via2",#N/A,TRUE,"general";"via3",#N/A,TRUE,"general"}</definedName>
    <definedName name="jyjt7" localSheetId="2">{"via1",#N/A,TRUE,"general";"via2",#N/A,TRUE,"general";"via3",#N/A,TRUE,"general"}</definedName>
    <definedName name="jyjt7" localSheetId="6">{"via1",#N/A,TRUE,"general";"via2",#N/A,TRUE,"general";"via3",#N/A,TRUE,"general"}</definedName>
    <definedName name="jyjt7" localSheetId="7">{"via1",#N/A,TRUE,"general";"via2",#N/A,TRUE,"general";"via3",#N/A,TRUE,"general"}</definedName>
    <definedName name="jyjt7">{"via1",#N/A,TRUE,"general";"via2",#N/A,TRUE,"general";"via3",#N/A,TRUE,"general"}</definedName>
    <definedName name="jyt" localSheetId="5">{"via1",#N/A,TRUE,"general";"via2",#N/A,TRUE,"general";"via3",#N/A,TRUE,"general"}</definedName>
    <definedName name="jyt" localSheetId="3">{"via1",#N/A,TRUE,"general";"via2",#N/A,TRUE,"general";"via3",#N/A,TRUE,"general"}</definedName>
    <definedName name="jyt" localSheetId="2">{"via1",#N/A,TRUE,"general";"via2",#N/A,TRUE,"general";"via3",#N/A,TRUE,"general"}</definedName>
    <definedName name="jyt" localSheetId="6">{"via1",#N/A,TRUE,"general";"via2",#N/A,TRUE,"general";"via3",#N/A,TRUE,"general"}</definedName>
    <definedName name="jyt" localSheetId="7">{"via1",#N/A,TRUE,"general";"via2",#N/A,TRUE,"general";"via3",#N/A,TRUE,"general"}</definedName>
    <definedName name="jyt">{"via1",#N/A,TRUE,"general";"via2",#N/A,TRUE,"general";"via3",#N/A,TRUE,"general"}</definedName>
    <definedName name="jytj" localSheetId="5">{"via1",#N/A,TRUE,"general";"via2",#N/A,TRUE,"general";"via3",#N/A,TRUE,"general"}</definedName>
    <definedName name="jytj" localSheetId="3">{"via1",#N/A,TRUE,"general";"via2",#N/A,TRUE,"general";"via3",#N/A,TRUE,"general"}</definedName>
    <definedName name="jytj" localSheetId="2">{"via1",#N/A,TRUE,"general";"via2",#N/A,TRUE,"general";"via3",#N/A,TRUE,"general"}</definedName>
    <definedName name="jytj" localSheetId="6">{"via1",#N/A,TRUE,"general";"via2",#N/A,TRUE,"general";"via3",#N/A,TRUE,"general"}</definedName>
    <definedName name="jytj" localSheetId="7">{"via1",#N/A,TRUE,"general";"via2",#N/A,TRUE,"general";"via3",#N/A,TRUE,"general"}</definedName>
    <definedName name="jytj">{"via1",#N/A,TRUE,"general";"via2",#N/A,TRUE,"general";"via3",#N/A,TRUE,"general"}</definedName>
    <definedName name="jyuju" localSheetId="5">{"via1",#N/A,TRUE,"general";"via2",#N/A,TRUE,"general";"via3",#N/A,TRUE,"general"}</definedName>
    <definedName name="jyuju" localSheetId="3">{"via1",#N/A,TRUE,"general";"via2",#N/A,TRUE,"general";"via3",#N/A,TRUE,"general"}</definedName>
    <definedName name="jyuju" localSheetId="2">{"via1",#N/A,TRUE,"general";"via2",#N/A,TRUE,"general";"via3",#N/A,TRUE,"general"}</definedName>
    <definedName name="jyuju" localSheetId="6">{"via1",#N/A,TRUE,"general";"via2",#N/A,TRUE,"general";"via3",#N/A,TRUE,"general"}</definedName>
    <definedName name="jyuju" localSheetId="7">{"via1",#N/A,TRUE,"general";"via2",#N/A,TRUE,"general";"via3",#N/A,TRUE,"general"}</definedName>
    <definedName name="jyuju">{"via1",#N/A,TRUE,"general";"via2",#N/A,TRUE,"general";"via3",#N/A,TRUE,"general"}</definedName>
    <definedName name="jyujyuj" localSheetId="5">{"via1",#N/A,TRUE,"general";"via2",#N/A,TRUE,"general";"via3",#N/A,TRUE,"general"}</definedName>
    <definedName name="jyujyuj" localSheetId="3">{"via1",#N/A,TRUE,"general";"via2",#N/A,TRUE,"general";"via3",#N/A,TRUE,"general"}</definedName>
    <definedName name="jyujyuj" localSheetId="2">{"via1",#N/A,TRUE,"general";"via2",#N/A,TRUE,"general";"via3",#N/A,TRUE,"general"}</definedName>
    <definedName name="jyujyuj" localSheetId="6">{"via1",#N/A,TRUE,"general";"via2",#N/A,TRUE,"general";"via3",#N/A,TRUE,"general"}</definedName>
    <definedName name="jyujyuj" localSheetId="7">{"via1",#N/A,TRUE,"general";"via2",#N/A,TRUE,"general";"via3",#N/A,TRUE,"general"}</definedName>
    <definedName name="jyujyuj">{"via1",#N/A,TRUE,"general";"via2",#N/A,TRUE,"general";"via3",#N/A,TRUE,"general"}</definedName>
    <definedName name="K" localSheetId="5">{"PYGT",#N/A,FALSE,"PYG";"ACTIT",#N/A,FALSE,"BCE_GRAL-ACTIVO";"PASIT",#N/A,FALSE,"BCE_GRAL-PASIVO-PATRIM";"CAJAT",#N/A,FALSE,"CAJA"}</definedName>
    <definedName name="K" localSheetId="3">{"PYGT",#N/A,FALSE,"PYG";"ACTIT",#N/A,FALSE,"BCE_GRAL-ACTIVO";"PASIT",#N/A,FALSE,"BCE_GRAL-PASIVO-PATRIM";"CAJAT",#N/A,FALSE,"CAJA"}</definedName>
    <definedName name="K" localSheetId="2">{"PYGT",#N/A,FALSE,"PYG";"ACTIT",#N/A,FALSE,"BCE_GRAL-ACTIVO";"PASIT",#N/A,FALSE,"BCE_GRAL-PASIVO-PATRIM";"CAJAT",#N/A,FALSE,"CAJA"}</definedName>
    <definedName name="K" localSheetId="6">{"PYGT",#N/A,FALSE,"PYG";"ACTIT",#N/A,FALSE,"BCE_GRAL-ACTIVO";"PASIT",#N/A,FALSE,"BCE_GRAL-PASIVO-PATRIM";"CAJAT",#N/A,FALSE,"CAJA"}</definedName>
    <definedName name="K" localSheetId="7">{"PYGT",#N/A,FALSE,"PYG";"ACTIT",#N/A,FALSE,"BCE_GRAL-ACTIVO";"PASIT",#N/A,FALSE,"BCE_GRAL-PASIVO-PATRIM";"CAJAT",#N/A,FALSE,"CAJA"}</definedName>
    <definedName name="K">{"PYGT",#N/A,FALSE,"PYG";"ACTIT",#N/A,FALSE,"BCE_GRAL-ACTIVO";"PASIT",#N/A,FALSE,"BCE_GRAL-PASIVO-PATRIM";"CAJAT",#N/A,FALSE,"CAJA"}</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mfm">#REF!</definedName>
    <definedName name="KHGGH" localSheetId="5">{"via1",#N/A,TRUE,"general";"via2",#N/A,TRUE,"general";"via3",#N/A,TRUE,"general"}</definedName>
    <definedName name="KHGGH" localSheetId="3">{"via1",#N/A,TRUE,"general";"via2",#N/A,TRUE,"general";"via3",#N/A,TRUE,"general"}</definedName>
    <definedName name="KHGGH" localSheetId="2">{"via1",#N/A,TRUE,"general";"via2",#N/A,TRUE,"general";"via3",#N/A,TRUE,"general"}</definedName>
    <definedName name="KHGGH" localSheetId="6">{"via1",#N/A,TRUE,"general";"via2",#N/A,TRUE,"general";"via3",#N/A,TRUE,"general"}</definedName>
    <definedName name="KHGGH" localSheetId="7">{"via1",#N/A,TRUE,"general";"via2",#N/A,TRUE,"general";"via3",#N/A,TRUE,"general"}</definedName>
    <definedName name="KHGGH">{"via1",#N/A,TRUE,"general";"via2",#N/A,TRUE,"general";"via3",#N/A,TRUE,"general"}</definedName>
    <definedName name="khjk7" localSheetId="5">{"TAB1",#N/A,TRUE,"GENERAL";"TAB2",#N/A,TRUE,"GENERAL";"TAB3",#N/A,TRUE,"GENERAL";"TAB4",#N/A,TRUE,"GENERAL";"TAB5",#N/A,TRUE,"GENERAL"}</definedName>
    <definedName name="khjk7" localSheetId="3">{"TAB1",#N/A,TRUE,"GENERAL";"TAB2",#N/A,TRUE,"GENERAL";"TAB3",#N/A,TRUE,"GENERAL";"TAB4",#N/A,TRUE,"GENERAL";"TAB5",#N/A,TRUE,"GENERAL"}</definedName>
    <definedName name="khjk7" localSheetId="2">{"TAB1",#N/A,TRUE,"GENERAL";"TAB2",#N/A,TRUE,"GENERAL";"TAB3",#N/A,TRUE,"GENERAL";"TAB4",#N/A,TRUE,"GENERAL";"TAB5",#N/A,TRUE,"GENERAL"}</definedName>
    <definedName name="khjk7" localSheetId="6">{"TAB1",#N/A,TRUE,"GENERAL";"TAB2",#N/A,TRUE,"GENERAL";"TAB3",#N/A,TRUE,"GENERAL";"TAB4",#N/A,TRUE,"GENERAL";"TAB5",#N/A,TRUE,"GENERAL"}</definedName>
    <definedName name="khjk7" localSheetId="7">{"TAB1",#N/A,TRUE,"GENERAL";"TAB2",#N/A,TRUE,"GENERAL";"TAB3",#N/A,TRUE,"GENERAL";"TAB4",#N/A,TRUE,"GENERAL";"TAB5",#N/A,TRUE,"GENERAL"}</definedName>
    <definedName name="khjk7">{"TAB1",#N/A,TRUE,"GENERAL";"TAB2",#N/A,TRUE,"GENERAL";"TAB3",#N/A,TRUE,"GENERAL";"TAB4",#N/A,TRUE,"GENERAL";"TAB5",#N/A,TRUE,"GENERAL"}</definedName>
    <definedName name="kikik" localSheetId="5">{"via1",#N/A,TRUE,"general";"via2",#N/A,TRUE,"general";"via3",#N/A,TRUE,"general"}</definedName>
    <definedName name="kikik" localSheetId="3">{"via1",#N/A,TRUE,"general";"via2",#N/A,TRUE,"general";"via3",#N/A,TRUE,"general"}</definedName>
    <definedName name="kikik" localSheetId="2">{"via1",#N/A,TRUE,"general";"via2",#N/A,TRUE,"general";"via3",#N/A,TRUE,"general"}</definedName>
    <definedName name="kikik" localSheetId="6">{"via1",#N/A,TRUE,"general";"via2",#N/A,TRUE,"general";"via3",#N/A,TRUE,"general"}</definedName>
    <definedName name="kikik" localSheetId="7">{"via1",#N/A,TRUE,"general";"via2",#N/A,TRUE,"general";"via3",#N/A,TRUE,"general"}</definedName>
    <definedName name="kikik">{"via1",#N/A,TRUE,"general";"via2",#N/A,TRUE,"general";"via3",#N/A,TRUE,"general"}</definedName>
    <definedName name="kjhkd" localSheetId="5">{"via1",#N/A,TRUE,"general";"via2",#N/A,TRUE,"general";"via3",#N/A,TRUE,"general"}</definedName>
    <definedName name="kjhkd" localSheetId="3">{"via1",#N/A,TRUE,"general";"via2",#N/A,TRUE,"general";"via3",#N/A,TRUE,"general"}</definedName>
    <definedName name="kjhkd" localSheetId="2">{"via1",#N/A,TRUE,"general";"via2",#N/A,TRUE,"general";"via3",#N/A,TRUE,"general"}</definedName>
    <definedName name="kjhkd" localSheetId="6">{"via1",#N/A,TRUE,"general";"via2",#N/A,TRUE,"general";"via3",#N/A,TRUE,"general"}</definedName>
    <definedName name="kjhkd" localSheetId="7">{"via1",#N/A,TRUE,"general";"via2",#N/A,TRUE,"general";"via3",#N/A,TRUE,"general"}</definedName>
    <definedName name="kjhkd">{"via1",#N/A,TRUE,"general";"via2",#N/A,TRUE,"general";"via3",#N/A,TRUE,"general"}</definedName>
    <definedName name="kjk" localSheetId="5">{"via1",#N/A,TRUE,"general";"via2",#N/A,TRUE,"general";"via3",#N/A,TRUE,"general"}</definedName>
    <definedName name="kjk" localSheetId="3">{"via1",#N/A,TRUE,"general";"via2",#N/A,TRUE,"general";"via3",#N/A,TRUE,"general"}</definedName>
    <definedName name="kjk" localSheetId="2">{"via1",#N/A,TRUE,"general";"via2",#N/A,TRUE,"general";"via3",#N/A,TRUE,"general"}</definedName>
    <definedName name="kjk" localSheetId="6">{"via1",#N/A,TRUE,"general";"via2",#N/A,TRUE,"general";"via3",#N/A,TRUE,"general"}</definedName>
    <definedName name="kjk" localSheetId="7">{"via1",#N/A,TRUE,"general";"via2",#N/A,TRUE,"general";"via3",#N/A,TRUE,"general"}</definedName>
    <definedName name="kjk">{"via1",#N/A,TRUE,"general";"via2",#N/A,TRUE,"general";"via3",#N/A,TRUE,"general"}</definedName>
    <definedName name="kjtrkjr" localSheetId="5">{"via1",#N/A,TRUE,"general";"via2",#N/A,TRUE,"general";"via3",#N/A,TRUE,"general"}</definedName>
    <definedName name="kjtrkjr" localSheetId="3">{"via1",#N/A,TRUE,"general";"via2",#N/A,TRUE,"general";"via3",#N/A,TRUE,"general"}</definedName>
    <definedName name="kjtrkjr" localSheetId="2">{"via1",#N/A,TRUE,"general";"via2",#N/A,TRUE,"general";"via3",#N/A,TRUE,"general"}</definedName>
    <definedName name="kjtrkjr" localSheetId="6">{"via1",#N/A,TRUE,"general";"via2",#N/A,TRUE,"general";"via3",#N/A,TRUE,"general"}</definedName>
    <definedName name="kjtrkjr" localSheetId="7">{"via1",#N/A,TRUE,"general";"via2",#N/A,TRUE,"general";"via3",#N/A,TRUE,"general"}</definedName>
    <definedName name="kjtrkjr">{"via1",#N/A,TRUE,"general";"via2",#N/A,TRUE,"general";"via3",#N/A,TRUE,"general"}</definedName>
    <definedName name="kkkki" localSheetId="5">{"via1",#N/A,TRUE,"general";"via2",#N/A,TRUE,"general";"via3",#N/A,TRUE,"general"}</definedName>
    <definedName name="kkkki" localSheetId="3">{"via1",#N/A,TRUE,"general";"via2",#N/A,TRUE,"general";"via3",#N/A,TRUE,"general"}</definedName>
    <definedName name="kkkki" localSheetId="2">{"via1",#N/A,TRUE,"general";"via2",#N/A,TRUE,"general";"via3",#N/A,TRUE,"general"}</definedName>
    <definedName name="kkkki" localSheetId="6">{"via1",#N/A,TRUE,"general";"via2",#N/A,TRUE,"general";"via3",#N/A,TRUE,"general"}</definedName>
    <definedName name="kkkki" localSheetId="7">{"via1",#N/A,TRUE,"general";"via2",#N/A,TRUE,"general";"via3",#N/A,TRUE,"general"}</definedName>
    <definedName name="kkkki">{"via1",#N/A,TRUE,"general";"via2",#N/A,TRUE,"general";"via3",#N/A,TRUE,"general"}</definedName>
    <definedName name="kkkkkki" localSheetId="5">{"TAB1",#N/A,TRUE,"GENERAL";"TAB2",#N/A,TRUE,"GENERAL";"TAB3",#N/A,TRUE,"GENERAL";"TAB4",#N/A,TRUE,"GENERAL";"TAB5",#N/A,TRUE,"GENERAL"}</definedName>
    <definedName name="kkkkkki" localSheetId="3">{"TAB1",#N/A,TRUE,"GENERAL";"TAB2",#N/A,TRUE,"GENERAL";"TAB3",#N/A,TRUE,"GENERAL";"TAB4",#N/A,TRUE,"GENERAL";"TAB5",#N/A,TRUE,"GENERAL"}</definedName>
    <definedName name="kkkkkki" localSheetId="2">{"TAB1",#N/A,TRUE,"GENERAL";"TAB2",#N/A,TRUE,"GENERAL";"TAB3",#N/A,TRUE,"GENERAL";"TAB4",#N/A,TRUE,"GENERAL";"TAB5",#N/A,TRUE,"GENERAL"}</definedName>
    <definedName name="kkkkkki" localSheetId="6">{"TAB1",#N/A,TRUE,"GENERAL";"TAB2",#N/A,TRUE,"GENERAL";"TAB3",#N/A,TRUE,"GENERAL";"TAB4",#N/A,TRUE,"GENERAL";"TAB5",#N/A,TRUE,"GENERAL"}</definedName>
    <definedName name="kkkkkki" localSheetId="7">{"TAB1",#N/A,TRUE,"GENERAL";"TAB2",#N/A,TRUE,"GENERAL";"TAB3",#N/A,TRUE,"GENERAL";"TAB4",#N/A,TRUE,"GENERAL";"TAB5",#N/A,TRUE,"GENERAL"}</definedName>
    <definedName name="kkkkkki">{"TAB1",#N/A,TRUE,"GENERAL";"TAB2",#N/A,TRUE,"GENERAL";"TAB3",#N/A,TRUE,"GENERAL";"TAB4",#N/A,TRUE,"GENERAL";"TAB5",#N/A,TRUE,"GENERAL"}</definedName>
    <definedName name="KL">#REF!</definedName>
    <definedName name="KO" localSheetId="3">#REF!</definedName>
    <definedName name="KO" localSheetId="2">#REF!</definedName>
    <definedName name="KO" localSheetId="6">#REF!</definedName>
    <definedName name="KO" localSheetId="7">#REF!</definedName>
    <definedName name="KO">#REF!</definedName>
    <definedName name="krtrk" localSheetId="5">{"via1",#N/A,TRUE,"general";"via2",#N/A,TRUE,"general";"via3",#N/A,TRUE,"general"}</definedName>
    <definedName name="krtrk" localSheetId="3">{"via1",#N/A,TRUE,"general";"via2",#N/A,TRUE,"general";"via3",#N/A,TRUE,"general"}</definedName>
    <definedName name="krtrk" localSheetId="2">{"via1",#N/A,TRUE,"general";"via2",#N/A,TRUE,"general";"via3",#N/A,TRUE,"general"}</definedName>
    <definedName name="krtrk" localSheetId="6">{"via1",#N/A,TRUE,"general";"via2",#N/A,TRUE,"general";"via3",#N/A,TRUE,"general"}</definedName>
    <definedName name="krtrk" localSheetId="7">{"via1",#N/A,TRUE,"general";"via2",#N/A,TRUE,"general";"via3",#N/A,TRUE,"general"}</definedName>
    <definedName name="krtrk">{"via1",#N/A,TRUE,"general";"via2",#N/A,TRUE,"general";"via3",#N/A,TRUE,"general"}</definedName>
    <definedName name="KU">#REF!</definedName>
    <definedName name="kyr" localSheetId="5">{"TAB1",#N/A,TRUE,"GENERAL";"TAB2",#N/A,TRUE,"GENERAL";"TAB3",#N/A,TRUE,"GENERAL";"TAB4",#N/A,TRUE,"GENERAL";"TAB5",#N/A,TRUE,"GENERAL"}</definedName>
    <definedName name="kyr" localSheetId="3">{"TAB1",#N/A,TRUE,"GENERAL";"TAB2",#N/A,TRUE,"GENERAL";"TAB3",#N/A,TRUE,"GENERAL";"TAB4",#N/A,TRUE,"GENERAL";"TAB5",#N/A,TRUE,"GENERAL"}</definedName>
    <definedName name="kyr" localSheetId="2">{"TAB1",#N/A,TRUE,"GENERAL";"TAB2",#N/A,TRUE,"GENERAL";"TAB3",#N/A,TRUE,"GENERAL";"TAB4",#N/A,TRUE,"GENERAL";"TAB5",#N/A,TRUE,"GENERAL"}</definedName>
    <definedName name="kyr" localSheetId="6">{"TAB1",#N/A,TRUE,"GENERAL";"TAB2",#N/A,TRUE,"GENERAL";"TAB3",#N/A,TRUE,"GENERAL";"TAB4",#N/A,TRUE,"GENERAL";"TAB5",#N/A,TRUE,"GENERAL"}</definedName>
    <definedName name="kyr" localSheetId="7">{"TAB1",#N/A,TRUE,"GENERAL";"TAB2",#N/A,TRUE,"GENERAL";"TAB3",#N/A,TRUE,"GENERAL";"TAB4",#N/A,TRUE,"GENERAL";"TAB5",#N/A,TRUE,"GENERAL"}</definedName>
    <definedName name="kyr">{"TAB1",#N/A,TRUE,"GENERAL";"TAB2",#N/A,TRUE,"GENERAL";"TAB3",#N/A,TRUE,"GENERAL";"TAB4",#N/A,TRUE,"GENERAL";"TAB5",#N/A,TRUE,"GENERAL"}</definedName>
    <definedName name="la">[36]BASE!$D$353</definedName>
    <definedName name="lame" localSheetId="3">#REF!</definedName>
    <definedName name="lame" localSheetId="2">#REF!</definedName>
    <definedName name="lame" localSheetId="6">#REF!</definedName>
    <definedName name="lame" localSheetId="7">#REF!</definedName>
    <definedName name="lame">#REF!</definedName>
    <definedName name="LARGUE">[51]BASE!$D$394</definedName>
    <definedName name="LIMP" localSheetId="3">#REF!</definedName>
    <definedName name="LIMP" localSheetId="2">#REF!</definedName>
    <definedName name="LIMP" localSheetId="6">#REF!</definedName>
    <definedName name="LIMP" localSheetId="7">#REF!</definedName>
    <definedName name="LIMP">#REF!</definedName>
    <definedName name="LisaCodSAO" localSheetId="3">#REF!</definedName>
    <definedName name="LisaCodSAO" localSheetId="2">#REF!</definedName>
    <definedName name="LisaCodSAO" localSheetId="6">#REF!</definedName>
    <definedName name="LisaCodSAO" localSheetId="7">#REF!</definedName>
    <definedName name="LisaCodSAO">#REF!</definedName>
    <definedName name="lista" localSheetId="3">#REF!</definedName>
    <definedName name="lista" localSheetId="2">#REF!</definedName>
    <definedName name="lista" localSheetId="6">#REF!</definedName>
    <definedName name="lista" localSheetId="7">#REF!</definedName>
    <definedName name="lista">#REF!</definedName>
    <definedName name="Listacanti">#REF!</definedName>
    <definedName name="ListaCantidad">#REF!</definedName>
    <definedName name="listado1" localSheetId="5">{#N/A,#N/A,FALSE,"PROPON.2001"}</definedName>
    <definedName name="listado1" localSheetId="3">{#N/A,#N/A,FALSE,"PROPON.2001"}</definedName>
    <definedName name="listado1" localSheetId="2">{#N/A,#N/A,FALSE,"PROPON.2001"}</definedName>
    <definedName name="listado1" localSheetId="6">{#N/A,#N/A,FALSE,"PROPON.2001"}</definedName>
    <definedName name="listado1" localSheetId="7">{#N/A,#N/A,FALSE,"PROPON.2001"}</definedName>
    <definedName name="listado1">{#N/A,#N/A,FALSE,"PROPON.2001"}</definedName>
    <definedName name="ListaItem">#REF!</definedName>
    <definedName name="listaprecios">#REF!</definedName>
    <definedName name="ListaUni">[80]TOTALES!$D$7:$D$654</definedName>
    <definedName name="LISTON">[51]BASE!$D$395</definedName>
    <definedName name="liuoo" localSheetId="5">{"TAB1",#N/A,TRUE,"GENERAL";"TAB2",#N/A,TRUE,"GENERAL";"TAB3",#N/A,TRUE,"GENERAL";"TAB4",#N/A,TRUE,"GENERAL";"TAB5",#N/A,TRUE,"GENERAL"}</definedName>
    <definedName name="liuoo" localSheetId="3">{"TAB1",#N/A,TRUE,"GENERAL";"TAB2",#N/A,TRUE,"GENERAL";"TAB3",#N/A,TRUE,"GENERAL";"TAB4",#N/A,TRUE,"GENERAL";"TAB5",#N/A,TRUE,"GENERAL"}</definedName>
    <definedName name="liuoo" localSheetId="2">{"TAB1",#N/A,TRUE,"GENERAL";"TAB2",#N/A,TRUE,"GENERAL";"TAB3",#N/A,TRUE,"GENERAL";"TAB4",#N/A,TRUE,"GENERAL";"TAB5",#N/A,TRUE,"GENERAL"}</definedName>
    <definedName name="liuoo" localSheetId="6">{"TAB1",#N/A,TRUE,"GENERAL";"TAB2",#N/A,TRUE,"GENERAL";"TAB3",#N/A,TRUE,"GENERAL";"TAB4",#N/A,TRUE,"GENERAL";"TAB5",#N/A,TRUE,"GENERAL"}</definedName>
    <definedName name="liuoo" localSheetId="7">{"TAB1",#N/A,TRUE,"GENERAL";"TAB2",#N/A,TRUE,"GENERAL";"TAB3",#N/A,TRUE,"GENERAL";"TAB4",#N/A,TRUE,"GENERAL";"TAB5",#N/A,TRUE,"GENERAL"}</definedName>
    <definedName name="liuoo">{"TAB1",#N/A,TRUE,"GENERAL";"TAB2",#N/A,TRUE,"GENERAL";"TAB3",#N/A,TRUE,"GENERAL";"TAB4",#N/A,TRUE,"GENERAL";"TAB5",#N/A,TRUE,"GENERAL"}</definedName>
    <definedName name="lkj" localSheetId="5">{"via1",#N/A,TRUE,"general";"via2",#N/A,TRUE,"general";"via3",#N/A,TRUE,"general"}</definedName>
    <definedName name="lkj" localSheetId="3">{"via1",#N/A,TRUE,"general";"via2",#N/A,TRUE,"general";"via3",#N/A,TRUE,"general"}</definedName>
    <definedName name="lkj" localSheetId="2">{"via1",#N/A,TRUE,"general";"via2",#N/A,TRUE,"general";"via3",#N/A,TRUE,"general"}</definedName>
    <definedName name="lkj" localSheetId="6">{"via1",#N/A,TRUE,"general";"via2",#N/A,TRUE,"general";"via3",#N/A,TRUE,"general"}</definedName>
    <definedName name="lkj" localSheetId="7">{"via1",#N/A,TRUE,"general";"via2",#N/A,TRUE,"general";"via3",#N/A,TRUE,"general"}</definedName>
    <definedName name="lkj">{"via1",#N/A,TRUE,"general";"via2",#N/A,TRUE,"general";"via3",#N/A,TRUE,"general"}</definedName>
    <definedName name="LKJLJK" localSheetId="5">{"TAB1",#N/A,TRUE,"GENERAL";"TAB2",#N/A,TRUE,"GENERAL";"TAB3",#N/A,TRUE,"GENERAL";"TAB4",#N/A,TRUE,"GENERAL";"TAB5",#N/A,TRUE,"GENERAL"}</definedName>
    <definedName name="LKJLJK" localSheetId="3">{"TAB1",#N/A,TRUE,"GENERAL";"TAB2",#N/A,TRUE,"GENERAL";"TAB3",#N/A,TRUE,"GENERAL";"TAB4",#N/A,TRUE,"GENERAL";"TAB5",#N/A,TRUE,"GENERAL"}</definedName>
    <definedName name="LKJLJK" localSheetId="2">{"TAB1",#N/A,TRUE,"GENERAL";"TAB2",#N/A,TRUE,"GENERAL";"TAB3",#N/A,TRUE,"GENERAL";"TAB4",#N/A,TRUE,"GENERAL";"TAB5",#N/A,TRUE,"GENERAL"}</definedName>
    <definedName name="LKJLJK" localSheetId="6">{"TAB1",#N/A,TRUE,"GENERAL";"TAB2",#N/A,TRUE,"GENERAL";"TAB3",#N/A,TRUE,"GENERAL";"TAB4",#N/A,TRUE,"GENERAL";"TAB5",#N/A,TRUE,"GENERAL"}</definedName>
    <definedName name="LKJLJK" localSheetId="7">{"TAB1",#N/A,TRUE,"GENERAL";"TAB2",#N/A,TRUE,"GENERAL";"TAB3",#N/A,TRUE,"GENERAL";"TAB4",#N/A,TRUE,"GENERAL";"TAB5",#N/A,TRUE,"GENERAL"}</definedName>
    <definedName name="LKJLJK">{"TAB1",#N/A,TRUE,"GENERAL";"TAB2",#N/A,TRUE,"GENERAL";"TAB3",#N/A,TRUE,"GENERAL";"TAB4",#N/A,TRUE,"GENERAL";"TAB5",#N/A,TRUE,"GENERAL"}</definedName>
    <definedName name="ll">#REF!</definedName>
    <definedName name="LLAC12" localSheetId="3">[19]BASE!#REF!</definedName>
    <definedName name="LLAC12">[18]BASE!$D$376</definedName>
    <definedName name="LLANTAS">#REF!</definedName>
    <definedName name="LLAP12" localSheetId="3">[19]BASE!#REF!</definedName>
    <definedName name="LLAP12">[18]BASE!$D$375</definedName>
    <definedName name="lllllh" localSheetId="5">{"via1",#N/A,TRUE,"general";"via2",#N/A,TRUE,"general";"via3",#N/A,TRUE,"general"}</definedName>
    <definedName name="lllllh" localSheetId="3">{"via1",#N/A,TRUE,"general";"via2",#N/A,TRUE,"general";"via3",#N/A,TRUE,"general"}</definedName>
    <definedName name="lllllh" localSheetId="2">{"via1",#N/A,TRUE,"general";"via2",#N/A,TRUE,"general";"via3",#N/A,TRUE,"general"}</definedName>
    <definedName name="lllllh" localSheetId="6">{"via1",#N/A,TRUE,"general";"via2",#N/A,TRUE,"general";"via3",#N/A,TRUE,"general"}</definedName>
    <definedName name="lllllh" localSheetId="7">{"via1",#N/A,TRUE,"general";"via2",#N/A,TRUE,"general";"via3",#N/A,TRUE,"general"}</definedName>
    <definedName name="lllllh">{"via1",#N/A,TRUE,"general";"via2",#N/A,TRUE,"general";"via3",#N/A,TRUE,"general"}</definedName>
    <definedName name="lllllllo" localSheetId="5">{"via1",#N/A,TRUE,"general";"via2",#N/A,TRUE,"general";"via3",#N/A,TRUE,"general"}</definedName>
    <definedName name="lllllllo" localSheetId="3">{"via1",#N/A,TRUE,"general";"via2",#N/A,TRUE,"general";"via3",#N/A,TRUE,"general"}</definedName>
    <definedName name="lllllllo" localSheetId="2">{"via1",#N/A,TRUE,"general";"via2",#N/A,TRUE,"general";"via3",#N/A,TRUE,"general"}</definedName>
    <definedName name="lllllllo" localSheetId="6">{"via1",#N/A,TRUE,"general";"via2",#N/A,TRUE,"general";"via3",#N/A,TRUE,"general"}</definedName>
    <definedName name="lllllllo" localSheetId="7">{"via1",#N/A,TRUE,"general";"via2",#N/A,TRUE,"general";"via3",#N/A,TRUE,"general"}</definedName>
    <definedName name="lllllllo">{"via1",#N/A,TRUE,"general";"via2",#N/A,TRUE,"general";"via3",#N/A,TRUE,"general"}</definedName>
    <definedName name="lo" localSheetId="5">{#N/A,#N/A,FALSE,"GRAFICO";#N/A,#N/A,FALSE,"CAJA (2)";#N/A,#N/A,FALSE,"TERCEROS-PROMEDIO";#N/A,#N/A,FALSE,"CAJA";#N/A,#N/A,FALSE,"INGRESOS1995-2003";#N/A,#N/A,FALSE,"GASTOS1995-2003"}</definedName>
    <definedName name="lo" localSheetId="3">{#N/A,#N/A,FALSE,"GRAFICO";#N/A,#N/A,FALSE,"CAJA (2)";#N/A,#N/A,FALSE,"TERCEROS-PROMEDIO";#N/A,#N/A,FALSE,"CAJA";#N/A,#N/A,FALSE,"INGRESOS1995-2003";#N/A,#N/A,FALSE,"GASTOS1995-2003"}</definedName>
    <definedName name="lo" localSheetId="2">{#N/A,#N/A,FALSE,"GRAFICO";#N/A,#N/A,FALSE,"CAJA (2)";#N/A,#N/A,FALSE,"TERCEROS-PROMEDIO";#N/A,#N/A,FALSE,"CAJA";#N/A,#N/A,FALSE,"INGRESOS1995-2003";#N/A,#N/A,FALSE,"GASTOS1995-2003"}</definedName>
    <definedName name="lo" localSheetId="6">{#N/A,#N/A,FALSE,"GRAFICO";#N/A,#N/A,FALSE,"CAJA (2)";#N/A,#N/A,FALSE,"TERCEROS-PROMEDIO";#N/A,#N/A,FALSE,"CAJA";#N/A,#N/A,FALSE,"INGRESOS1995-2003";#N/A,#N/A,FALSE,"GASTOS1995-2003"}</definedName>
    <definedName name="lo" localSheetId="7">{#N/A,#N/A,FALSE,"GRAFICO";#N/A,#N/A,FALSE,"CAJA (2)";#N/A,#N/A,FALSE,"TERCEROS-PROMEDIO";#N/A,#N/A,FALSE,"CAJA";#N/A,#N/A,FALSE,"INGRESOS1995-2003";#N/A,#N/A,FALSE,"GASTOS1995-2003"}</definedName>
    <definedName name="lo">{#N/A,#N/A,FALSE,"GRAFICO";#N/A,#N/A,FALSE,"CAJA (2)";#N/A,#N/A,FALSE,"TERCEROS-PROMEDIO";#N/A,#N/A,FALSE,"CAJA";#N/A,#N/A,FALSE,"INGRESOS1995-2003";#N/A,#N/A,FALSE,"GASTOS1995-2003"}</definedName>
    <definedName name="LOCALIZACION">#REF!</definedName>
    <definedName name="LOCALIZACIÓN_Y_REPLANTEO._ESTRUCTURAS" localSheetId="5">[76]INDICE!#REF!</definedName>
    <definedName name="LOCALIZACIÓN_Y_REPLANTEO._ESTRUCTURAS">[76]INDICE!#REF!</definedName>
    <definedName name="lolol" localSheetId="5">{"TAB1",#N/A,TRUE,"GENERAL";"TAB2",#N/A,TRUE,"GENERAL";"TAB3",#N/A,TRUE,"GENERAL";"TAB4",#N/A,TRUE,"GENERAL";"TAB5",#N/A,TRUE,"GENERAL"}</definedName>
    <definedName name="lolol" localSheetId="3">{"TAB1",#N/A,TRUE,"GENERAL";"TAB2",#N/A,TRUE,"GENERAL";"TAB3",#N/A,TRUE,"GENERAL";"TAB4",#N/A,TRUE,"GENERAL";"TAB5",#N/A,TRUE,"GENERAL"}</definedName>
    <definedName name="lolol" localSheetId="2">{"TAB1",#N/A,TRUE,"GENERAL";"TAB2",#N/A,TRUE,"GENERAL";"TAB3",#N/A,TRUE,"GENERAL";"TAB4",#N/A,TRUE,"GENERAL";"TAB5",#N/A,TRUE,"GENERAL"}</definedName>
    <definedName name="lolol" localSheetId="6">{"TAB1",#N/A,TRUE,"GENERAL";"TAB2",#N/A,TRUE,"GENERAL";"TAB3",#N/A,TRUE,"GENERAL";"TAB4",#N/A,TRUE,"GENERAL";"TAB5",#N/A,TRUE,"GENERAL"}</definedName>
    <definedName name="lolol" localSheetId="7">{"TAB1",#N/A,TRUE,"GENERAL";"TAB2",#N/A,TRUE,"GENERAL";"TAB3",#N/A,TRUE,"GENERAL";"TAB4",#N/A,TRUE,"GENERAL";"TAB5",#N/A,TRUE,"GENERAL"}</definedName>
    <definedName name="lolol">{"TAB1",#N/A,TRUE,"GENERAL";"TAB2",#N/A,TRUE,"GENERAL";"TAB3",#N/A,TRUE,"GENERAL";"TAB4",#N/A,TRUE,"GENERAL";"TAB5",#N/A,TRUE,"GENERAL"}</definedName>
    <definedName name="LONG">#REF!</definedName>
    <definedName name="longitud">#REF!</definedName>
    <definedName name="LOPE">#REF!</definedName>
    <definedName name="louujhvh">#REF!</definedName>
    <definedName name="lplpl" localSheetId="5">{"via1",#N/A,TRUE,"general";"via2",#N/A,TRUE,"general";"via3",#N/A,TRUE,"general"}</definedName>
    <definedName name="lplpl" localSheetId="3">{"via1",#N/A,TRUE,"general";"via2",#N/A,TRUE,"general";"via3",#N/A,TRUE,"general"}</definedName>
    <definedName name="lplpl" localSheetId="2">{"via1",#N/A,TRUE,"general";"via2",#N/A,TRUE,"general";"via3",#N/A,TRUE,"general"}</definedName>
    <definedName name="lplpl" localSheetId="6">{"via1",#N/A,TRUE,"general";"via2",#N/A,TRUE,"general";"via3",#N/A,TRUE,"general"}</definedName>
    <definedName name="lplpl" localSheetId="7">{"via1",#N/A,TRUE,"general";"via2",#N/A,TRUE,"general";"via3",#N/A,TRUE,"general"}</definedName>
    <definedName name="lplpl">{"via1",#N/A,TRUE,"general";"via2",#N/A,TRUE,"general";"via3",#N/A,TRUE,"general"}</definedName>
    <definedName name="LUBRI">[18]BASE!$D$365</definedName>
    <definedName name="Lubricante" localSheetId="5">'[81]MATER Y MO'!#REF!</definedName>
    <definedName name="Lubricante">'[81]MATER Y MO'!#REF!</definedName>
    <definedName name="LUPVC" localSheetId="3">#REF!</definedName>
    <definedName name="LUPVC" localSheetId="2">#REF!</definedName>
    <definedName name="LUPVC" localSheetId="6">#REF!</definedName>
    <definedName name="LUPVC" localSheetId="7">#REF!</definedName>
    <definedName name="LUPVC">#REF!</definedName>
    <definedName name="LUPVC_">[41]BASE!$D$76</definedName>
    <definedName name="LUPVT">[18]BASE!$D$78</definedName>
    <definedName name="LUZ" localSheetId="3">{#N/A,#N/A,FALSE,"PROPON.2001"}</definedName>
    <definedName name="luz" localSheetId="2">#REF!</definedName>
    <definedName name="luz" localSheetId="6">#REF!</definedName>
    <definedName name="luz" localSheetId="7">#REF!</definedName>
    <definedName name="luz">#REF!</definedName>
    <definedName name="M" localSheetId="3">{#N/A,#N/A,FALSE,"PROPON.2001"}</definedName>
    <definedName name="M" localSheetId="2">#REF!</definedName>
    <definedName name="M" localSheetId="6">#REF!</definedName>
    <definedName name="M" localSheetId="7">#REF!</definedName>
    <definedName name="M">#REF!</definedName>
    <definedName name="M120K" localSheetId="3">[19]BASE!#REF!</definedName>
    <definedName name="M120K" localSheetId="2">#REF!</definedName>
    <definedName name="M120K" localSheetId="6">#REF!</definedName>
    <definedName name="M120K" localSheetId="7">#REF!</definedName>
    <definedName name="M120K">#REF!</definedName>
    <definedName name="M240K" localSheetId="3">[19]BASE!#REF!</definedName>
    <definedName name="M240K" localSheetId="2">#REF!</definedName>
    <definedName name="M240K" localSheetId="6">#REF!</definedName>
    <definedName name="M240K" localSheetId="7">#REF!</definedName>
    <definedName name="M240K">#REF!</definedName>
    <definedName name="M280K" localSheetId="3">[19]BASE!#REF!</definedName>
    <definedName name="M280K" localSheetId="2">#REF!</definedName>
    <definedName name="M280K" localSheetId="6">#REF!</definedName>
    <definedName name="M280K" localSheetId="7">#REF!</definedName>
    <definedName name="M280K">#REF!</definedName>
    <definedName name="mac" localSheetId="3">#REF!</definedName>
    <definedName name="mac" localSheetId="2">#REF!</definedName>
    <definedName name="mac" localSheetId="6">#REF!</definedName>
    <definedName name="mac" localSheetId="7">#REF!</definedName>
    <definedName name="mac">#REF!</definedName>
    <definedName name="MADCJ" localSheetId="3">[19]BASE!#REF!</definedName>
    <definedName name="MADCJ" localSheetId="2">#REF!</definedName>
    <definedName name="MADCJ" localSheetId="6">#REF!</definedName>
    <definedName name="MADCJ" localSheetId="7">#REF!</definedName>
    <definedName name="MADCJ">#REF!</definedName>
    <definedName name="mafdsf" localSheetId="5">{"via1",#N/A,TRUE,"general";"via2",#N/A,TRUE,"general";"via3",#N/A,TRUE,"general"}</definedName>
    <definedName name="mafdsf" localSheetId="3">{"via1",#N/A,TRUE,"general";"via2",#N/A,TRUE,"general";"via3",#N/A,TRUE,"general"}</definedName>
    <definedName name="mafdsf" localSheetId="2">{"via1",#N/A,TRUE,"general";"via2",#N/A,TRUE,"general";"via3",#N/A,TRUE,"general"}</definedName>
    <definedName name="mafdsf" localSheetId="6">{"via1",#N/A,TRUE,"general";"via2",#N/A,TRUE,"general";"via3",#N/A,TRUE,"general"}</definedName>
    <definedName name="mafdsf" localSheetId="7">{"via1",#N/A,TRUE,"general";"via2",#N/A,TRUE,"general";"via3",#N/A,TRUE,"general"}</definedName>
    <definedName name="mafdsf">{"via1",#N/A,TRUE,"general";"via2",#N/A,TRUE,"general";"via3",#N/A,TRUE,"general"}</definedName>
    <definedName name="malla">#REF!</definedName>
    <definedName name="MALO" localSheetId="5">'[82]ESTADO VÍA-CRIT.TECNICO'!#REF!&lt;2.5</definedName>
    <definedName name="MALO">'[82]ESTADO VÍA-CRIT.TECNICO'!#REF!&lt;2.5</definedName>
    <definedName name="mama" localSheetId="3">'[84]Datos-Gráfica-Apartada'!#REF!</definedName>
    <definedName name="mama" localSheetId="2">'[83]Datos-Gráfica-Apartada'!#REF!</definedName>
    <definedName name="mama" localSheetId="6">'[83]Datos-Gráfica-Apartada'!#REF!</definedName>
    <definedName name="mama" localSheetId="7">'[83]Datos-Gráfica-Apartada'!#REF!</definedName>
    <definedName name="mama">'[83]Datos-Gráfica-Apartada'!#REF!</definedName>
    <definedName name="ManodeObra" localSheetId="3">#REF!</definedName>
    <definedName name="ManodeObra" localSheetId="7">#REF!</definedName>
    <definedName name="ManodeObra">'[33]Mano de Obra'!$A$7:$F$28</definedName>
    <definedName name="MANTO">[51]BASE!$D$401</definedName>
    <definedName name="mao" localSheetId="5">{"TAB1",#N/A,TRUE,"GENERAL";"TAB2",#N/A,TRUE,"GENERAL";"TAB3",#N/A,TRUE,"GENERAL";"TAB4",#N/A,TRUE,"GENERAL";"TAB5",#N/A,TRUE,"GENERAL"}</definedName>
    <definedName name="mao" localSheetId="3">{"TAB1",#N/A,TRUE,"GENERAL";"TAB2",#N/A,TRUE,"GENERAL";"TAB3",#N/A,TRUE,"GENERAL";"TAB4",#N/A,TRUE,"GENERAL";"TAB5",#N/A,TRUE,"GENERAL"}</definedName>
    <definedName name="mao" localSheetId="2">{"TAB1",#N/A,TRUE,"GENERAL";"TAB2",#N/A,TRUE,"GENERAL";"TAB3",#N/A,TRUE,"GENERAL";"TAB4",#N/A,TRUE,"GENERAL";"TAB5",#N/A,TRUE,"GENERAL"}</definedName>
    <definedName name="mao" localSheetId="6">{"TAB1",#N/A,TRUE,"GENERAL";"TAB2",#N/A,TRUE,"GENERAL";"TAB3",#N/A,TRUE,"GENERAL";"TAB4",#N/A,TRUE,"GENERAL";"TAB5",#N/A,TRUE,"GENERAL"}</definedName>
    <definedName name="mao" localSheetId="7">{"TAB1",#N/A,TRUE,"GENERAL";"TAB2",#N/A,TRUE,"GENERAL";"TAB3",#N/A,TRUE,"GENERAL";"TAB4",#N/A,TRUE,"GENERAL";"TAB5",#N/A,TRUE,"GENERAL"}</definedName>
    <definedName name="mao">{"TAB1",#N/A,TRUE,"GENERAL";"TAB2",#N/A,TRUE,"GENERAL";"TAB3",#N/A,TRUE,"GENERAL";"TAB4",#N/A,TRUE,"GENERAL";"TAB5",#N/A,TRUE,"GENERAL"}</definedName>
    <definedName name="maow" localSheetId="5">{"via1",#N/A,TRUE,"general";"via2",#N/A,TRUE,"general";"via3",#N/A,TRUE,"general"}</definedName>
    <definedName name="maow" localSheetId="3">{"via1",#N/A,TRUE,"general";"via2",#N/A,TRUE,"general";"via3",#N/A,TRUE,"general"}</definedName>
    <definedName name="maow" localSheetId="2">{"via1",#N/A,TRUE,"general";"via2",#N/A,TRUE,"general";"via3",#N/A,TRUE,"general"}</definedName>
    <definedName name="maow" localSheetId="6">{"via1",#N/A,TRUE,"general";"via2",#N/A,TRUE,"general";"via3",#N/A,TRUE,"general"}</definedName>
    <definedName name="maow" localSheetId="7">{"via1",#N/A,TRUE,"general";"via2",#N/A,TRUE,"general";"via3",#N/A,TRUE,"general"}</definedName>
    <definedName name="maow">{"via1",#N/A,TRUE,"general";"via2",#N/A,TRUE,"general";"via3",#N/A,TRUE,"general"}</definedName>
    <definedName name="Mar">[66]MAR!$A$12:$H$33</definedName>
    <definedName name="Mar_C">[66]MAR!$A$35:$H$51</definedName>
    <definedName name="MARABA" localSheetId="3">[19]BASE!#REF!</definedName>
    <definedName name="MARABA" localSheetId="2">#REF!</definedName>
    <definedName name="MARABA" localSheetId="6">#REF!</definedName>
    <definedName name="MARABA" localSheetId="7">#REF!</definedName>
    <definedName name="MARABA">#REF!</definedName>
    <definedName name="MarAbr">'[67]Mar-Abr'!$A$12:$H$34</definedName>
    <definedName name="MARIA" localSheetId="5">{#N/A,#N/A,FALSE,"PROPON.2001"}</definedName>
    <definedName name="MARIA" localSheetId="3">{#N/A,#N/A,FALSE,"PROPON.2001"}</definedName>
    <definedName name="MARIA" localSheetId="2">{#N/A,#N/A,FALSE,"PROPON.2001"}</definedName>
    <definedName name="MARIA" localSheetId="6">{#N/A,#N/A,FALSE,"PROPON.2001"}</definedName>
    <definedName name="MARIA" localSheetId="7">{#N/A,#N/A,FALSE,"PROPON.2001"}</definedName>
    <definedName name="MARIA">{#N/A,#N/A,FALSE,"PROPON.2001"}</definedName>
    <definedName name="MarkP" localSheetId="5">{#N/A,#N/A,FALSE,"GRAFICO";#N/A,#N/A,FALSE,"CAJA (2)";#N/A,#N/A,FALSE,"TERCEROS-PROMEDIO";#N/A,#N/A,FALSE,"CAJA";#N/A,#N/A,FALSE,"INGRESOS1995-2003";#N/A,#N/A,FALSE,"GASTOS1995-2003"}</definedName>
    <definedName name="MarkP" localSheetId="3">{#N/A,#N/A,FALSE,"GRAFICO";#N/A,#N/A,FALSE,"CAJA (2)";#N/A,#N/A,FALSE,"TERCEROS-PROMEDIO";#N/A,#N/A,FALSE,"CAJA";#N/A,#N/A,FALSE,"INGRESOS1995-2003";#N/A,#N/A,FALSE,"GASTOS1995-2003"}</definedName>
    <definedName name="MarkP" localSheetId="2">{#N/A,#N/A,FALSE,"GRAFICO";#N/A,#N/A,FALSE,"CAJA (2)";#N/A,#N/A,FALSE,"TERCEROS-PROMEDIO";#N/A,#N/A,FALSE,"CAJA";#N/A,#N/A,FALSE,"INGRESOS1995-2003";#N/A,#N/A,FALSE,"GASTOS1995-2003"}</definedName>
    <definedName name="MarkP" localSheetId="6">{#N/A,#N/A,FALSE,"GRAFICO";#N/A,#N/A,FALSE,"CAJA (2)";#N/A,#N/A,FALSE,"TERCEROS-PROMEDIO";#N/A,#N/A,FALSE,"CAJA";#N/A,#N/A,FALSE,"INGRESOS1995-2003";#N/A,#N/A,FALSE,"GASTOS1995-2003"}</definedName>
    <definedName name="MarkP" localSheetId="7">{#N/A,#N/A,FALSE,"GRAFICO";#N/A,#N/A,FALSE,"CAJA (2)";#N/A,#N/A,FALSE,"TERCEROS-PROMEDIO";#N/A,#N/A,FALSE,"CAJA";#N/A,#N/A,FALSE,"INGRESOS1995-2003";#N/A,#N/A,FALSE,"GASTOS1995-2003"}</definedName>
    <definedName name="MarkP">{#N/A,#N/A,FALSE,"GRAFICO";#N/A,#N/A,FALSE,"CAJA (2)";#N/A,#N/A,FALSE,"TERCEROS-PROMEDIO";#N/A,#N/A,FALSE,"CAJA";#N/A,#N/A,FALSE,"INGRESOS1995-2003";#N/A,#N/A,FALSE,"GASTOS1995-2003"}</definedName>
    <definedName name="MARTA" localSheetId="5">{#N/A,#N/A,FALSE,"PROPON.2001"}</definedName>
    <definedName name="MARTA" localSheetId="3">{#N/A,#N/A,FALSE,"PROPON.2001"}</definedName>
    <definedName name="MARTA" localSheetId="2">{#N/A,#N/A,FALSE,"PROPON.2001"}</definedName>
    <definedName name="MARTA" localSheetId="6">{#N/A,#N/A,FALSE,"PROPON.2001"}</definedName>
    <definedName name="MARTA" localSheetId="7">{#N/A,#N/A,FALSE,"PROPON.2001"}</definedName>
    <definedName name="MARTA">{#N/A,#N/A,FALSE,"PROPON.2001"}</definedName>
    <definedName name="masor" localSheetId="5">{"via1",#N/A,TRUE,"general";"via2",#N/A,TRUE,"general";"via3",#N/A,TRUE,"general"}</definedName>
    <definedName name="masor" localSheetId="3">{"via1",#N/A,TRUE,"general";"via2",#N/A,TRUE,"general";"via3",#N/A,TRUE,"general"}</definedName>
    <definedName name="masor" localSheetId="2">{"via1",#N/A,TRUE,"general";"via2",#N/A,TRUE,"general";"via3",#N/A,TRUE,"general"}</definedName>
    <definedName name="masor" localSheetId="6">{"via1",#N/A,TRUE,"general";"via2",#N/A,TRUE,"general";"via3",#N/A,TRUE,"general"}</definedName>
    <definedName name="masor" localSheetId="7">{"via1",#N/A,TRUE,"general";"via2",#N/A,TRUE,"general";"via3",#N/A,TRUE,"general"}</definedName>
    <definedName name="masor">{"via1",#N/A,TRUE,"general";"via2",#N/A,TRUE,"general";"via3",#N/A,TRUE,"general"}</definedName>
    <definedName name="MATER">[68]MATERIAL!$B$3:$B$580</definedName>
    <definedName name="MATERIAL" localSheetId="3">#REF!</definedName>
    <definedName name="MATERIAL" localSheetId="2">#REF!</definedName>
    <definedName name="MATERIAL" localSheetId="6">#REF!</definedName>
    <definedName name="MATERIAL" localSheetId="7">#REF!</definedName>
    <definedName name="MATERIAL">#REF!</definedName>
    <definedName name="MATERIALES" localSheetId="3">[68]MATERIAL!$B$2:$D$580</definedName>
    <definedName name="Materiales" localSheetId="7">#REF!</definedName>
    <definedName name="Materiales">[33]Materiales!$1:$1048576</definedName>
    <definedName name="MaterialTub" localSheetId="3">#REF!</definedName>
    <definedName name="MaterialTub" localSheetId="2">#REF!</definedName>
    <definedName name="MaterialTub" localSheetId="6">#REF!</definedName>
    <definedName name="MaterialTub" localSheetId="7">#REF!</definedName>
    <definedName name="MaterialTub">#REF!</definedName>
    <definedName name="MATPR" localSheetId="3">[19]BASE!#REF!</definedName>
    <definedName name="MATPR">[18]BASE!$D$56</definedName>
    <definedName name="MatTuberia">#REF!</definedName>
    <definedName name="MayJun">'[67]May-Jun'!$A$12:$H$32</definedName>
    <definedName name="MayJun_C">'[79]May-Jun'!$A$33:$H$52</definedName>
    <definedName name="MC4CM" localSheetId="3">[19]BASE!#REF!</definedName>
    <definedName name="MC4CM" localSheetId="2">#REF!</definedName>
    <definedName name="MC4CM" localSheetId="6">#REF!</definedName>
    <definedName name="MC4CM" localSheetId="7">#REF!</definedName>
    <definedName name="MC4CM">#REF!</definedName>
    <definedName name="mdc2a">[26]PrecRec!$D$30</definedName>
    <definedName name="mdd" localSheetId="5">{"via1",#N/A,TRUE,"general";"via2",#N/A,TRUE,"general";"via3",#N/A,TRUE,"general"}</definedName>
    <definedName name="mdd" localSheetId="3">{"via1",#N/A,TRUE,"general";"via2",#N/A,TRUE,"general";"via3",#N/A,TRUE,"general"}</definedName>
    <definedName name="mdd" localSheetId="2">{"via1",#N/A,TRUE,"general";"via2",#N/A,TRUE,"general";"via3",#N/A,TRUE,"general"}</definedName>
    <definedName name="mdd" localSheetId="6">{"via1",#N/A,TRUE,"general";"via2",#N/A,TRUE,"general";"via3",#N/A,TRUE,"general"}</definedName>
    <definedName name="mdd" localSheetId="7">{"via1",#N/A,TRUE,"general";"via2",#N/A,TRUE,"general";"via3",#N/A,TRUE,"general"}</definedName>
    <definedName name="mdd">{"via1",#N/A,TRUE,"general";"via2",#N/A,TRUE,"general";"via3",#N/A,TRUE,"general"}</definedName>
    <definedName name="med">[36]BASE!$D$354</definedName>
    <definedName name="MEDID" localSheetId="3">#REF!</definedName>
    <definedName name="MEDID" localSheetId="2">#REF!</definedName>
    <definedName name="MEDID" localSheetId="6">#REF!</definedName>
    <definedName name="MEDID" localSheetId="7">#REF!</definedName>
    <definedName name="MEDID">#REF!</definedName>
    <definedName name="meg" localSheetId="5">{"TAB1",#N/A,TRUE,"GENERAL";"TAB2",#N/A,TRUE,"GENERAL";"TAB3",#N/A,TRUE,"GENERAL";"TAB4",#N/A,TRUE,"GENERAL";"TAB5",#N/A,TRUE,"GENERAL"}</definedName>
    <definedName name="meg" localSheetId="3">{"TAB1",#N/A,TRUE,"GENERAL";"TAB2",#N/A,TRUE,"GENERAL";"TAB3",#N/A,TRUE,"GENERAL";"TAB4",#N/A,TRUE,"GENERAL";"TAB5",#N/A,TRUE,"GENERAL"}</definedName>
    <definedName name="meg" localSheetId="2">{"TAB1",#N/A,TRUE,"GENERAL";"TAB2",#N/A,TRUE,"GENERAL";"TAB3",#N/A,TRUE,"GENERAL";"TAB4",#N/A,TRUE,"GENERAL";"TAB5",#N/A,TRUE,"GENERAL"}</definedName>
    <definedName name="meg" localSheetId="6">{"TAB1",#N/A,TRUE,"GENERAL";"TAB2",#N/A,TRUE,"GENERAL";"TAB3",#N/A,TRUE,"GENERAL";"TAB4",#N/A,TRUE,"GENERAL";"TAB5",#N/A,TRUE,"GENERAL"}</definedName>
    <definedName name="meg" localSheetId="7">{"TAB1",#N/A,TRUE,"GENERAL";"TAB2",#N/A,TRUE,"GENERAL";"TAB3",#N/A,TRUE,"GENERAL";"TAB4",#N/A,TRUE,"GENERAL";"TAB5",#N/A,TRUE,"GENERAL"}</definedName>
    <definedName name="meg">{"TAB1",#N/A,TRUE,"GENERAL";"TAB2",#N/A,TRUE,"GENERAL";"TAB3",#N/A,TRUE,"GENERAL";"TAB4",#N/A,TRUE,"GENERAL";"TAB5",#N/A,TRUE,"GENERAL"}</definedName>
    <definedName name="MEJORA">#REF!</definedName>
    <definedName name="memantonio">'[47]Mem. Antonio'!$AI:$AJ</definedName>
    <definedName name="memluciana" localSheetId="3">#REF!</definedName>
    <definedName name="memluciana" localSheetId="7">#REF!</definedName>
    <definedName name="memluciana">'[33]3 Mem. Luciana'!$AI:$AJ</definedName>
    <definedName name="memmorelia" localSheetId="3">#REF!</definedName>
    <definedName name="memmorelia" localSheetId="7">#REF!</definedName>
    <definedName name="memmorelia">'[33]4 Mem. Morelia'!$AI:$AJ</definedName>
    <definedName name="memmorron" localSheetId="3">#REF!</definedName>
    <definedName name="memmorron" localSheetId="7">#REF!</definedName>
    <definedName name="memmorron">'[33]2 Mem. Morrón'!$AI:$AJ</definedName>
    <definedName name="memoria" localSheetId="3">#REF!</definedName>
    <definedName name="memoria" localSheetId="7">#REF!</definedName>
    <definedName name="memoria">'[33]1 Mem. Chocho'!$AI:$AJ</definedName>
    <definedName name="mfgjrdt" localSheetId="5">{"TAB1",#N/A,TRUE,"GENERAL";"TAB2",#N/A,TRUE,"GENERAL";"TAB3",#N/A,TRUE,"GENERAL";"TAB4",#N/A,TRUE,"GENERAL";"TAB5",#N/A,TRUE,"GENERAL"}</definedName>
    <definedName name="mfgjrdt" localSheetId="3">{"TAB1",#N/A,TRUE,"GENERAL";"TAB2",#N/A,TRUE,"GENERAL";"TAB3",#N/A,TRUE,"GENERAL";"TAB4",#N/A,TRUE,"GENERAL";"TAB5",#N/A,TRUE,"GENERAL"}</definedName>
    <definedName name="mfgjrdt" localSheetId="2">{"TAB1",#N/A,TRUE,"GENERAL";"TAB2",#N/A,TRUE,"GENERAL";"TAB3",#N/A,TRUE,"GENERAL";"TAB4",#N/A,TRUE,"GENERAL";"TAB5",#N/A,TRUE,"GENERAL"}</definedName>
    <definedName name="mfgjrdt" localSheetId="6">{"TAB1",#N/A,TRUE,"GENERAL";"TAB2",#N/A,TRUE,"GENERAL";"TAB3",#N/A,TRUE,"GENERAL";"TAB4",#N/A,TRUE,"GENERAL";"TAB5",#N/A,TRUE,"GENERAL"}</definedName>
    <definedName name="mfgjrdt" localSheetId="7">{"TAB1",#N/A,TRUE,"GENERAL";"TAB2",#N/A,TRUE,"GENERAL";"TAB3",#N/A,TRUE,"GENERAL";"TAB4",#N/A,TRUE,"GENERAL";"TAB5",#N/A,TRUE,"GENERAL"}</definedName>
    <definedName name="mfgjrdt">{"TAB1",#N/A,TRUE,"GENERAL";"TAB2",#N/A,TRUE,"GENERAL";"TAB3",#N/A,TRUE,"GENERAL";"TAB4",#N/A,TRUE,"GENERAL";"TAB5",#N/A,TRUE,"GENERAL"}</definedName>
    <definedName name="mghm" localSheetId="5">{"via1",#N/A,TRUE,"general";"via2",#N/A,TRUE,"general";"via3",#N/A,TRUE,"general"}</definedName>
    <definedName name="mghm" localSheetId="3">{"via1",#N/A,TRUE,"general";"via2",#N/A,TRUE,"general";"via3",#N/A,TRUE,"general"}</definedName>
    <definedName name="mghm" localSheetId="2">{"via1",#N/A,TRUE,"general";"via2",#N/A,TRUE,"general";"via3",#N/A,TRUE,"general"}</definedName>
    <definedName name="mghm" localSheetId="6">{"via1",#N/A,TRUE,"general";"via2",#N/A,TRUE,"general";"via3",#N/A,TRUE,"general"}</definedName>
    <definedName name="mghm" localSheetId="7">{"via1",#N/A,TRUE,"general";"via2",#N/A,TRUE,"general";"via3",#N/A,TRUE,"general"}</definedName>
    <definedName name="mghm">{"via1",#N/A,TRUE,"general";"via2",#N/A,TRUE,"general";"via3",#N/A,TRUE,"general"}</definedName>
    <definedName name="mjk" localSheetId="5">'[82]ESTADO VÍA-CRIT.TECNICO'!#REF!&lt;2.5</definedName>
    <definedName name="mjk">'[82]ESTADO VÍA-CRIT.TECNICO'!#REF!&lt;2.5</definedName>
    <definedName name="mjmj" localSheetId="5">{"via1",#N/A,TRUE,"general";"via2",#N/A,TRUE,"general";"via3",#N/A,TRUE,"general"}</definedName>
    <definedName name="mjmj" localSheetId="3">{"via1",#N/A,TRUE,"general";"via2",#N/A,TRUE,"general";"via3",#N/A,TRUE,"general"}</definedName>
    <definedName name="mjmj" localSheetId="2">{"via1",#N/A,TRUE,"general";"via2",#N/A,TRUE,"general";"via3",#N/A,TRUE,"general"}</definedName>
    <definedName name="mjmj" localSheetId="6">{"via1",#N/A,TRUE,"general";"via2",#N/A,TRUE,"general";"via3",#N/A,TRUE,"general"}</definedName>
    <definedName name="mjmj" localSheetId="7">{"via1",#N/A,TRUE,"general";"via2",#N/A,TRUE,"general";"via3",#N/A,TRUE,"general"}</definedName>
    <definedName name="mjmj">{"via1",#N/A,TRUE,"general";"via2",#N/A,TRUE,"general";"via3",#N/A,TRUE,"general"}</definedName>
    <definedName name="mjmjmn" localSheetId="5">{"via1",#N/A,TRUE,"general";"via2",#N/A,TRUE,"general";"via3",#N/A,TRUE,"general"}</definedName>
    <definedName name="mjmjmn" localSheetId="3">{"via1",#N/A,TRUE,"general";"via2",#N/A,TRUE,"general";"via3",#N/A,TRUE,"general"}</definedName>
    <definedName name="mjmjmn" localSheetId="2">{"via1",#N/A,TRUE,"general";"via2",#N/A,TRUE,"general";"via3",#N/A,TRUE,"general"}</definedName>
    <definedName name="mjmjmn" localSheetId="6">{"via1",#N/A,TRUE,"general";"via2",#N/A,TRUE,"general";"via3",#N/A,TRUE,"general"}</definedName>
    <definedName name="mjmjmn" localSheetId="7">{"via1",#N/A,TRUE,"general";"via2",#N/A,TRUE,"general";"via3",#N/A,TRUE,"general"}</definedName>
    <definedName name="mjmjmn">{"via1",#N/A,TRUE,"general";"via2",#N/A,TRUE,"general";"via3",#N/A,TRUE,"general"}</definedName>
    <definedName name="mjnhgkio" localSheetId="5">{"via1",#N/A,TRUE,"general";"via2",#N/A,TRUE,"general";"via3",#N/A,TRUE,"general"}</definedName>
    <definedName name="mjnhgkio" localSheetId="3">{"via1",#N/A,TRUE,"general";"via2",#N/A,TRUE,"general";"via3",#N/A,TRUE,"general"}</definedName>
    <definedName name="mjnhgkio" localSheetId="2">{"via1",#N/A,TRUE,"general";"via2",#N/A,TRUE,"general";"via3",#N/A,TRUE,"general"}</definedName>
    <definedName name="mjnhgkio" localSheetId="6">{"via1",#N/A,TRUE,"general";"via2",#N/A,TRUE,"general";"via3",#N/A,TRUE,"general"}</definedName>
    <definedName name="mjnhgkio" localSheetId="7">{"via1",#N/A,TRUE,"general";"via2",#N/A,TRUE,"general";"via3",#N/A,TRUE,"general"}</definedName>
    <definedName name="mjnhgkio">{"via1",#N/A,TRUE,"general";"via2",#N/A,TRUE,"general";"via3",#N/A,TRUE,"general"}</definedName>
    <definedName name="mmjmjh" localSheetId="5">{"TAB1",#N/A,TRUE,"GENERAL";"TAB2",#N/A,TRUE,"GENERAL";"TAB3",#N/A,TRUE,"GENERAL";"TAB4",#N/A,TRUE,"GENERAL";"TAB5",#N/A,TRUE,"GENERAL"}</definedName>
    <definedName name="mmjmjh" localSheetId="3">{"TAB1",#N/A,TRUE,"GENERAL";"TAB2",#N/A,TRUE,"GENERAL";"TAB3",#N/A,TRUE,"GENERAL";"TAB4",#N/A,TRUE,"GENERAL";"TAB5",#N/A,TRUE,"GENERAL"}</definedName>
    <definedName name="mmjmjh" localSheetId="2">{"TAB1",#N/A,TRUE,"GENERAL";"TAB2",#N/A,TRUE,"GENERAL";"TAB3",#N/A,TRUE,"GENERAL";"TAB4",#N/A,TRUE,"GENERAL";"TAB5",#N/A,TRUE,"GENERAL"}</definedName>
    <definedName name="mmjmjh" localSheetId="6">{"TAB1",#N/A,TRUE,"GENERAL";"TAB2",#N/A,TRUE,"GENERAL";"TAB3",#N/A,TRUE,"GENERAL";"TAB4",#N/A,TRUE,"GENERAL";"TAB5",#N/A,TRUE,"GENERAL"}</definedName>
    <definedName name="mmjmjh" localSheetId="7">{"TAB1",#N/A,TRUE,"GENERAL";"TAB2",#N/A,TRUE,"GENERAL";"TAB3",#N/A,TRUE,"GENERAL";"TAB4",#N/A,TRUE,"GENERAL";"TAB5",#N/A,TRUE,"GENERAL"}</definedName>
    <definedName name="mmjmjh">{"TAB1",#N/A,TRUE,"GENERAL";"TAB2",#N/A,TRUE,"GENERAL";"TAB3",#N/A,TRUE,"GENERAL";"TAB4",#N/A,TRUE,"GENERAL";"TAB5",#N/A,TRUE,"GENERAL"}</definedName>
    <definedName name="mmm" localSheetId="5">{"TAB1",#N/A,TRUE,"GENERAL";"TAB2",#N/A,TRUE,"GENERAL";"TAB3",#N/A,TRUE,"GENERAL";"TAB4",#N/A,TRUE,"GENERAL";"TAB5",#N/A,TRUE,"GENERAL"}</definedName>
    <definedName name="mmm" localSheetId="3">{"TAB1",#N/A,TRUE,"GENERAL";"TAB2",#N/A,TRUE,"GENERAL";"TAB3",#N/A,TRUE,"GENERAL";"TAB4",#N/A,TRUE,"GENERAL";"TAB5",#N/A,TRUE,"GENERAL"}</definedName>
    <definedName name="mmm" localSheetId="2">{"TAB1",#N/A,TRUE,"GENERAL";"TAB2",#N/A,TRUE,"GENERAL";"TAB3",#N/A,TRUE,"GENERAL";"TAB4",#N/A,TRUE,"GENERAL";"TAB5",#N/A,TRUE,"GENERAL"}</definedName>
    <definedName name="mmm" localSheetId="6">{"TAB1",#N/A,TRUE,"GENERAL";"TAB2",#N/A,TRUE,"GENERAL";"TAB3",#N/A,TRUE,"GENERAL";"TAB4",#N/A,TRUE,"GENERAL";"TAB5",#N/A,TRUE,"GENERAL"}</definedName>
    <definedName name="mmm" localSheetId="7">{"TAB1",#N/A,TRUE,"GENERAL";"TAB2",#N/A,TRUE,"GENERAL";"TAB3",#N/A,TRUE,"GENERAL";"TAB4",#N/A,TRUE,"GENERAL";"TAB5",#N/A,TRUE,"GENERAL"}</definedName>
    <definedName name="mmm">{"TAB1",#N/A,TRUE,"GENERAL";"TAB2",#N/A,TRUE,"GENERAL";"TAB3",#N/A,TRUE,"GENERAL";"TAB4",#N/A,TRUE,"GENERAL";"TAB5",#N/A,TRUE,"GENERAL"}</definedName>
    <definedName name="mmmh" localSheetId="5">{"via1",#N/A,TRUE,"general";"via2",#N/A,TRUE,"general";"via3",#N/A,TRUE,"general"}</definedName>
    <definedName name="mmmh" localSheetId="3">{"via1",#N/A,TRUE,"general";"via2",#N/A,TRUE,"general";"via3",#N/A,TRUE,"general"}</definedName>
    <definedName name="mmmh" localSheetId="2">{"via1",#N/A,TRUE,"general";"via2",#N/A,TRUE,"general";"via3",#N/A,TRUE,"general"}</definedName>
    <definedName name="mmmh" localSheetId="6">{"via1",#N/A,TRUE,"general";"via2",#N/A,TRUE,"general";"via3",#N/A,TRUE,"general"}</definedName>
    <definedName name="mmmh" localSheetId="7">{"via1",#N/A,TRUE,"general";"via2",#N/A,TRUE,"general";"via3",#N/A,TRUE,"general"}</definedName>
    <definedName name="mmmh">{"via1",#N/A,TRUE,"general";"via2",#N/A,TRUE,"general";"via3",#N/A,TRUE,"general"}</definedName>
    <definedName name="mmmmmjyt" localSheetId="5">{"TAB1",#N/A,TRUE,"GENERAL";"TAB2",#N/A,TRUE,"GENERAL";"TAB3",#N/A,TRUE,"GENERAL";"TAB4",#N/A,TRUE,"GENERAL";"TAB5",#N/A,TRUE,"GENERAL"}</definedName>
    <definedName name="mmmmmjyt" localSheetId="3">{"TAB1",#N/A,TRUE,"GENERAL";"TAB2",#N/A,TRUE,"GENERAL";"TAB3",#N/A,TRUE,"GENERAL";"TAB4",#N/A,TRUE,"GENERAL";"TAB5",#N/A,TRUE,"GENERAL"}</definedName>
    <definedName name="mmmmmjyt" localSheetId="2">{"TAB1",#N/A,TRUE,"GENERAL";"TAB2",#N/A,TRUE,"GENERAL";"TAB3",#N/A,TRUE,"GENERAL";"TAB4",#N/A,TRUE,"GENERAL";"TAB5",#N/A,TRUE,"GENERAL"}</definedName>
    <definedName name="mmmmmjyt" localSheetId="6">{"TAB1",#N/A,TRUE,"GENERAL";"TAB2",#N/A,TRUE,"GENERAL";"TAB3",#N/A,TRUE,"GENERAL";"TAB4",#N/A,TRUE,"GENERAL";"TAB5",#N/A,TRUE,"GENERAL"}</definedName>
    <definedName name="mmmmmjyt" localSheetId="7">{"TAB1",#N/A,TRUE,"GENERAL";"TAB2",#N/A,TRUE,"GENERAL";"TAB3",#N/A,TRUE,"GENERAL";"TAB4",#N/A,TRUE,"GENERAL";"TAB5",#N/A,TRUE,"GENERAL"}</definedName>
    <definedName name="mmmmmjyt">{"TAB1",#N/A,TRUE,"GENERAL";"TAB2",#N/A,TRUE,"GENERAL";"TAB3",#N/A,TRUE,"GENERAL";"TAB4",#N/A,TRUE,"GENERAL";"TAB5",#N/A,TRUE,"GENERAL"}</definedName>
    <definedName name="mmmmmmg" localSheetId="5">{"via1",#N/A,TRUE,"general";"via2",#N/A,TRUE,"general";"via3",#N/A,TRUE,"general"}</definedName>
    <definedName name="mmmmmmg" localSheetId="3">{"via1",#N/A,TRUE,"general";"via2",#N/A,TRUE,"general";"via3",#N/A,TRUE,"general"}</definedName>
    <definedName name="mmmmmmg" localSheetId="2">{"via1",#N/A,TRUE,"general";"via2",#N/A,TRUE,"general";"via3",#N/A,TRUE,"general"}</definedName>
    <definedName name="mmmmmmg" localSheetId="6">{"via1",#N/A,TRUE,"general";"via2",#N/A,TRUE,"general";"via3",#N/A,TRUE,"general"}</definedName>
    <definedName name="mmmmmmg" localSheetId="7">{"via1",#N/A,TRUE,"general";"via2",#N/A,TRUE,"general";"via3",#N/A,TRUE,"general"}</definedName>
    <definedName name="mmmmmmg">{"via1",#N/A,TRUE,"general";"via2",#N/A,TRUE,"general";"via3",#N/A,TRUE,"general"}</definedName>
    <definedName name="MN" localSheetId="5">{"via1",#N/A,TRUE,"general";"via2",#N/A,TRUE,"general";"via3",#N/A,TRUE,"general"}</definedName>
    <definedName name="MN" localSheetId="3">{"via1",#N/A,TRUE,"general";"via2",#N/A,TRUE,"general";"via3",#N/A,TRUE,"general"}</definedName>
    <definedName name="MN" localSheetId="2">{"via1",#N/A,TRUE,"general";"via2",#N/A,TRUE,"general";"via3",#N/A,TRUE,"general"}</definedName>
    <definedName name="MN" localSheetId="6">{"via1",#N/A,TRUE,"general";"via2",#N/A,TRUE,"general";"via3",#N/A,TRUE,"general"}</definedName>
    <definedName name="MN" localSheetId="7">{"via1",#N/A,TRUE,"general";"via2",#N/A,TRUE,"general";"via3",#N/A,TRUE,"general"}</definedName>
    <definedName name="MN">{"via1",#N/A,TRUE,"general";"via2",#N/A,TRUE,"general";"via3",#N/A,TRUE,"general"}</definedName>
    <definedName name="MO_INTERNA">[85]NOMINA!$A$4:$A$9</definedName>
    <definedName name="MO120K" localSheetId="3">#REF!</definedName>
    <definedName name="MO120K" localSheetId="2">#REF!</definedName>
    <definedName name="MO120K" localSheetId="6">#REF!</definedName>
    <definedName name="MO120K" localSheetId="7">#REF!</definedName>
    <definedName name="MO120K">#REF!</definedName>
    <definedName name="MO240K" localSheetId="3">#REF!</definedName>
    <definedName name="MO240K" localSheetId="2">#REF!</definedName>
    <definedName name="MO240K" localSheetId="6">#REF!</definedName>
    <definedName name="MO240K" localSheetId="7">#REF!</definedName>
    <definedName name="MO240K">#REF!</definedName>
    <definedName name="MO280K" localSheetId="3">#REF!</definedName>
    <definedName name="MO280K" localSheetId="2">#REF!</definedName>
    <definedName name="MO280K" localSheetId="6">#REF!</definedName>
    <definedName name="MO280K" localSheetId="7">#REF!</definedName>
    <definedName name="MO280K">#REF!</definedName>
    <definedName name="MOA" localSheetId="5">{#N/A,#N/A,FALSE,"Hoja1";#N/A,#N/A,FALSE,"Hoja2"}</definedName>
    <definedName name="MOA" localSheetId="3">{#N/A,#N/A,FALSE,"Hoja1";#N/A,#N/A,FALSE,"Hoja2"}</definedName>
    <definedName name="MOA" localSheetId="2">{#N/A,#N/A,FALSE,"Hoja1";#N/A,#N/A,FALSE,"Hoja2"}</definedName>
    <definedName name="MOA" localSheetId="6">{#N/A,#N/A,FALSE,"Hoja1";#N/A,#N/A,FALSE,"Hoja2"}</definedName>
    <definedName name="MOA" localSheetId="7">{#N/A,#N/A,FALSE,"Hoja1";#N/A,#N/A,FALSE,"Hoja2"}</definedName>
    <definedName name="MOA">{#N/A,#N/A,FALSE,"Hoja1";#N/A,#N/A,FALSE,"Hoja2"}</definedName>
    <definedName name="MOCARG" localSheetId="3">[19]BASE!#REF!</definedName>
    <definedName name="MOCARG" localSheetId="2">#REF!</definedName>
    <definedName name="MOCARG" localSheetId="6">#REF!</definedName>
    <definedName name="MOCARG" localSheetId="7">#REF!</definedName>
    <definedName name="MOCARG">#REF!</definedName>
    <definedName name="MOD_EXTERNA">[85]NOMINA!$A$24:$A$37</definedName>
    <definedName name="MODIF1" localSheetId="3">#REF!</definedName>
    <definedName name="MODIF1" localSheetId="2">#REF!</definedName>
    <definedName name="MODIF1" localSheetId="6">#REF!</definedName>
    <definedName name="MODIF1" localSheetId="7">#REF!</definedName>
    <definedName name="MODIF1">#REF!</definedName>
    <definedName name="MODIF1_2" localSheetId="3">#REF!</definedName>
    <definedName name="MODIF1_2" localSheetId="2">#REF!</definedName>
    <definedName name="MODIF1_2" localSheetId="6">#REF!</definedName>
    <definedName name="MODIF1_2" localSheetId="7">#REF!</definedName>
    <definedName name="MODIF1_2">#REF!</definedName>
    <definedName name="MODIF1_7" localSheetId="3">#REF!</definedName>
    <definedName name="MODIF1_7" localSheetId="2">#REF!</definedName>
    <definedName name="MODIF1_7" localSheetId="6">#REF!</definedName>
    <definedName name="MODIF1_7" localSheetId="7">#REF!</definedName>
    <definedName name="MODIF1_7">#REF!</definedName>
    <definedName name="MODIVejec" localSheetId="5">{#N/A,#N/A,FALSE,"Hoja1";#N/A,#N/A,FALSE,"Hoja2"}</definedName>
    <definedName name="MODIVejec" localSheetId="3">{#N/A,#N/A,FALSE,"Hoja1";#N/A,#N/A,FALSE,"Hoja2"}</definedName>
    <definedName name="MODIVejec" localSheetId="2">{#N/A,#N/A,FALSE,"Hoja1";#N/A,#N/A,FALSE,"Hoja2"}</definedName>
    <definedName name="MODIVejec" localSheetId="6">{#N/A,#N/A,FALSE,"Hoja1";#N/A,#N/A,FALSE,"Hoja2"}</definedName>
    <definedName name="MODIVejec" localSheetId="7">{#N/A,#N/A,FALSE,"Hoja1";#N/A,#N/A,FALSE,"Hoja2"}</definedName>
    <definedName name="MODIVejec">{#N/A,#N/A,FALSE,"Hoja1";#N/A,#N/A,FALSE,"Hoja2"}</definedName>
    <definedName name="MOE" localSheetId="5">{#N/A,#N/A,FALSE,"Hoja1";#N/A,#N/A,FALSE,"Hoja2"}</definedName>
    <definedName name="MOE" localSheetId="3">{#N/A,#N/A,FALSE,"Hoja1";#N/A,#N/A,FALSE,"Hoja2"}</definedName>
    <definedName name="MOE" localSheetId="2">{#N/A,#N/A,FALSE,"Hoja1";#N/A,#N/A,FALSE,"Hoja2"}</definedName>
    <definedName name="MOE" localSheetId="6">{#N/A,#N/A,FALSE,"Hoja1";#N/A,#N/A,FALSE,"Hoja2"}</definedName>
    <definedName name="MOE" localSheetId="7">{#N/A,#N/A,FALSE,"Hoja1";#N/A,#N/A,FALSE,"Hoja2"}</definedName>
    <definedName name="MOE">{#N/A,#N/A,FALSE,"Hoja1";#N/A,#N/A,FALSE,"Hoja2"}</definedName>
    <definedName name="MOENC" localSheetId="3">[19]BASE!#REF!</definedName>
    <definedName name="MOENC" localSheetId="2">#REF!</definedName>
    <definedName name="MOENC" localSheetId="6">#REF!</definedName>
    <definedName name="MOENC" localSheetId="7">#REF!</definedName>
    <definedName name="MOENC">#REF!</definedName>
    <definedName name="MOIHF" localSheetId="3">#REF!</definedName>
    <definedName name="MOIHF" localSheetId="2">#REF!</definedName>
    <definedName name="MOIHF" localSheetId="6">#REF!</definedName>
    <definedName name="MOIHF" localSheetId="7">#REF!</definedName>
    <definedName name="MOIHF">#REF!</definedName>
    <definedName name="MOPRE" localSheetId="3">[19]BASE!#REF!</definedName>
    <definedName name="MOPRE" localSheetId="2">#REF!</definedName>
    <definedName name="MOPRE" localSheetId="6">#REF!</definedName>
    <definedName name="MOPRE" localSheetId="7">#REF!</definedName>
    <definedName name="MOPRE">#REF!</definedName>
    <definedName name="MOTO" localSheetId="3">#REF!</definedName>
    <definedName name="MOTO" localSheetId="2">#REF!</definedName>
    <definedName name="MOTO" localSheetId="6">#REF!</definedName>
    <definedName name="MOTO" localSheetId="7">#REF!</definedName>
    <definedName name="MOTO">#REF!</definedName>
    <definedName name="MOTOBOMBA" localSheetId="3">#REF!</definedName>
    <definedName name="MOTOBOMBA" localSheetId="2">#REF!</definedName>
    <definedName name="MOTOBOMBA" localSheetId="6">#REF!</definedName>
    <definedName name="MOTOBOMBA" localSheetId="7">#REF!</definedName>
    <definedName name="MOTOBOMBA">#REF!</definedName>
    <definedName name="MOTON">#REF!</definedName>
    <definedName name="MOTOP" localSheetId="3">[19]BASE!$E$14</definedName>
    <definedName name="MOTOP">[18]BASE!$D$14</definedName>
    <definedName name="MOVOL">[18]BASE!$D$16</definedName>
    <definedName name="n" localSheetId="5">{"via1",#N/A,TRUE,"general";"via2",#N/A,TRUE,"general";"via3",#N/A,TRUE,"general"}</definedName>
    <definedName name="n" localSheetId="3">{"via1",#N/A,TRUE,"general";"via2",#N/A,TRUE,"general";"via3",#N/A,TRUE,"general"}</definedName>
    <definedName name="n" localSheetId="2">{"via1",#N/A,TRUE,"general";"via2",#N/A,TRUE,"general";"via3",#N/A,TRUE,"general"}</definedName>
    <definedName name="n" localSheetId="6">{"via1",#N/A,TRUE,"general";"via2",#N/A,TRUE,"general";"via3",#N/A,TRUE,"general"}</definedName>
    <definedName name="n" localSheetId="7">{"via1",#N/A,TRUE,"general";"via2",#N/A,TRUE,"general";"via3",#N/A,TRUE,"general"}</definedName>
    <definedName name="n">{"via1",#N/A,TRUE,"general";"via2",#N/A,TRUE,"general";"via3",#N/A,TRUE,"general"}</definedName>
    <definedName name="nbvnv" localSheetId="5">{"via1",#N/A,TRUE,"general";"via2",#N/A,TRUE,"general";"via3",#N/A,TRUE,"general"}</definedName>
    <definedName name="nbvnv" localSheetId="3">{"via1",#N/A,TRUE,"general";"via2",#N/A,TRUE,"general";"via3",#N/A,TRUE,"general"}</definedName>
    <definedName name="nbvnv" localSheetId="2">{"via1",#N/A,TRUE,"general";"via2",#N/A,TRUE,"general";"via3",#N/A,TRUE,"general"}</definedName>
    <definedName name="nbvnv" localSheetId="6">{"via1",#N/A,TRUE,"general";"via2",#N/A,TRUE,"general";"via3",#N/A,TRUE,"general"}</definedName>
    <definedName name="nbvnv" localSheetId="7">{"via1",#N/A,TRUE,"general";"via2",#N/A,TRUE,"general";"via3",#N/A,TRUE,"general"}</definedName>
    <definedName name="nbvnv">{"via1",#N/A,TRUE,"general";"via2",#N/A,TRUE,"general";"via3",#N/A,TRUE,"general"}</definedName>
    <definedName name="NDHS" localSheetId="5">{"TAB1",#N/A,TRUE,"GENERAL";"TAB2",#N/A,TRUE,"GENERAL";"TAB3",#N/A,TRUE,"GENERAL";"TAB4",#N/A,TRUE,"GENERAL";"TAB5",#N/A,TRUE,"GENERAL"}</definedName>
    <definedName name="NDHS" localSheetId="3">{"TAB1",#N/A,TRUE,"GENERAL";"TAB2",#N/A,TRUE,"GENERAL";"TAB3",#N/A,TRUE,"GENERAL";"TAB4",#N/A,TRUE,"GENERAL";"TAB5",#N/A,TRUE,"GENERAL"}</definedName>
    <definedName name="NDHS" localSheetId="2">{"TAB1",#N/A,TRUE,"GENERAL";"TAB2",#N/A,TRUE,"GENERAL";"TAB3",#N/A,TRUE,"GENERAL";"TAB4",#N/A,TRUE,"GENERAL";"TAB5",#N/A,TRUE,"GENERAL"}</definedName>
    <definedName name="NDHS" localSheetId="6">{"TAB1",#N/A,TRUE,"GENERAL";"TAB2",#N/A,TRUE,"GENERAL";"TAB3",#N/A,TRUE,"GENERAL";"TAB4",#N/A,TRUE,"GENERAL";"TAB5",#N/A,TRUE,"GENERAL"}</definedName>
    <definedName name="NDHS" localSheetId="7">{"TAB1",#N/A,TRUE,"GENERAL";"TAB2",#N/A,TRUE,"GENERAL";"TAB3",#N/A,TRUE,"GENERAL";"TAB4",#N/A,TRUE,"GENERAL";"TAB5",#N/A,TRUE,"GENERAL"}</definedName>
    <definedName name="NDHS">{"TAB1",#N/A,TRUE,"GENERAL";"TAB2",#N/A,TRUE,"GENERAL";"TAB3",#N/A,TRUE,"GENERAL";"TAB4",#N/A,TRUE,"GENERAL";"TAB5",#N/A,TRUE,"GENERAL"}</definedName>
    <definedName name="nf" localSheetId="5">{"TAB1",#N/A,TRUE,"GENERAL";"TAB2",#N/A,TRUE,"GENERAL";"TAB3",#N/A,TRUE,"GENERAL";"TAB4",#N/A,TRUE,"GENERAL";"TAB5",#N/A,TRUE,"GENERAL"}</definedName>
    <definedName name="nf" localSheetId="3">{"TAB1",#N/A,TRUE,"GENERAL";"TAB2",#N/A,TRUE,"GENERAL";"TAB3",#N/A,TRUE,"GENERAL";"TAB4",#N/A,TRUE,"GENERAL";"TAB5",#N/A,TRUE,"GENERAL"}</definedName>
    <definedName name="nf" localSheetId="2">{"TAB1",#N/A,TRUE,"GENERAL";"TAB2",#N/A,TRUE,"GENERAL";"TAB3",#N/A,TRUE,"GENERAL";"TAB4",#N/A,TRUE,"GENERAL";"TAB5",#N/A,TRUE,"GENERAL"}</definedName>
    <definedName name="nf" localSheetId="6">{"TAB1",#N/A,TRUE,"GENERAL";"TAB2",#N/A,TRUE,"GENERAL";"TAB3",#N/A,TRUE,"GENERAL";"TAB4",#N/A,TRUE,"GENERAL";"TAB5",#N/A,TRUE,"GENERAL"}</definedName>
    <definedName name="nf" localSheetId="7">{"TAB1",#N/A,TRUE,"GENERAL";"TAB2",#N/A,TRUE,"GENERAL";"TAB3",#N/A,TRUE,"GENERAL";"TAB4",#N/A,TRUE,"GENERAL";"TAB5",#N/A,TRUE,"GENERAL"}</definedName>
    <definedName name="nf">{"TAB1",#N/A,TRUE,"GENERAL";"TAB2",#N/A,TRUE,"GENERAL";"TAB3",#N/A,TRUE,"GENERAL";"TAB4",#N/A,TRUE,"GENERAL";"TAB5",#N/A,TRUE,"GENERAL"}</definedName>
    <definedName name="nfg" localSheetId="5">{"via1",#N/A,TRUE,"general";"via2",#N/A,TRUE,"general";"via3",#N/A,TRUE,"general"}</definedName>
    <definedName name="nfg" localSheetId="3">{"via1",#N/A,TRUE,"general";"via2",#N/A,TRUE,"general";"via3",#N/A,TRUE,"general"}</definedName>
    <definedName name="nfg" localSheetId="2">{"via1",#N/A,TRUE,"general";"via2",#N/A,TRUE,"general";"via3",#N/A,TRUE,"general"}</definedName>
    <definedName name="nfg" localSheetId="6">{"via1",#N/A,TRUE,"general";"via2",#N/A,TRUE,"general";"via3",#N/A,TRUE,"general"}</definedName>
    <definedName name="nfg" localSheetId="7">{"via1",#N/A,TRUE,"general";"via2",#N/A,TRUE,"general";"via3",#N/A,TRUE,"general"}</definedName>
    <definedName name="nfg">{"via1",#N/A,TRUE,"general";"via2",#N/A,TRUE,"general";"via3",#N/A,TRUE,"general"}</definedName>
    <definedName name="nfgn" localSheetId="5">{"via1",#N/A,TRUE,"general";"via2",#N/A,TRUE,"general";"via3",#N/A,TRUE,"general"}</definedName>
    <definedName name="nfgn" localSheetId="3">{"via1",#N/A,TRUE,"general";"via2",#N/A,TRUE,"general";"via3",#N/A,TRUE,"general"}</definedName>
    <definedName name="nfgn" localSheetId="2">{"via1",#N/A,TRUE,"general";"via2",#N/A,TRUE,"general";"via3",#N/A,TRUE,"general"}</definedName>
    <definedName name="nfgn" localSheetId="6">{"via1",#N/A,TRUE,"general";"via2",#N/A,TRUE,"general";"via3",#N/A,TRUE,"general"}</definedName>
    <definedName name="nfgn" localSheetId="7">{"via1",#N/A,TRUE,"general";"via2",#N/A,TRUE,"general";"via3",#N/A,TRUE,"general"}</definedName>
    <definedName name="nfgn">{"via1",#N/A,TRUE,"general";"via2",#N/A,TRUE,"general";"via3",#N/A,TRUE,"general"}</definedName>
    <definedName name="ngdn" localSheetId="5">{"TAB1",#N/A,TRUE,"GENERAL";"TAB2",#N/A,TRUE,"GENERAL";"TAB3",#N/A,TRUE,"GENERAL";"TAB4",#N/A,TRUE,"GENERAL";"TAB5",#N/A,TRUE,"GENERAL"}</definedName>
    <definedName name="ngdn" localSheetId="3">{"TAB1",#N/A,TRUE,"GENERAL";"TAB2",#N/A,TRUE,"GENERAL";"TAB3",#N/A,TRUE,"GENERAL";"TAB4",#N/A,TRUE,"GENERAL";"TAB5",#N/A,TRUE,"GENERAL"}</definedName>
    <definedName name="ngdn" localSheetId="2">{"TAB1",#N/A,TRUE,"GENERAL";"TAB2",#N/A,TRUE,"GENERAL";"TAB3",#N/A,TRUE,"GENERAL";"TAB4",#N/A,TRUE,"GENERAL";"TAB5",#N/A,TRUE,"GENERAL"}</definedName>
    <definedName name="ngdn" localSheetId="6">{"TAB1",#N/A,TRUE,"GENERAL";"TAB2",#N/A,TRUE,"GENERAL";"TAB3",#N/A,TRUE,"GENERAL";"TAB4",#N/A,TRUE,"GENERAL";"TAB5",#N/A,TRUE,"GENERAL"}</definedName>
    <definedName name="ngdn" localSheetId="7">{"TAB1",#N/A,TRUE,"GENERAL";"TAB2",#N/A,TRUE,"GENERAL";"TAB3",#N/A,TRUE,"GENERAL";"TAB4",#N/A,TRUE,"GENERAL";"TAB5",#N/A,TRUE,"GENERAL"}</definedName>
    <definedName name="ngdn">{"TAB1",#N/A,TRUE,"GENERAL";"TAB2",#N/A,TRUE,"GENERAL";"TAB3",#N/A,TRUE,"GENERAL";"TAB4",#N/A,TRUE,"GENERAL";"TAB5",#N/A,TRUE,"GENERAL"}</definedName>
    <definedName name="ngfh" localSheetId="5">{"via1",#N/A,TRUE,"general";"via2",#N/A,TRUE,"general";"via3",#N/A,TRUE,"general"}</definedName>
    <definedName name="ngfh" localSheetId="3">{"via1",#N/A,TRUE,"general";"via2",#N/A,TRUE,"general";"via3",#N/A,TRUE,"general"}</definedName>
    <definedName name="ngfh" localSheetId="2">{"via1",#N/A,TRUE,"general";"via2",#N/A,TRUE,"general";"via3",#N/A,TRUE,"general"}</definedName>
    <definedName name="ngfh" localSheetId="6">{"via1",#N/A,TRUE,"general";"via2",#N/A,TRUE,"general";"via3",#N/A,TRUE,"general"}</definedName>
    <definedName name="ngfh" localSheetId="7">{"via1",#N/A,TRUE,"general";"via2",#N/A,TRUE,"general";"via3",#N/A,TRUE,"general"}</definedName>
    <definedName name="ngfh">{"via1",#N/A,TRUE,"general";"via2",#N/A,TRUE,"general";"via3",#N/A,TRUE,"general"}</definedName>
    <definedName name="nhn" localSheetId="5">{"via1",#N/A,TRUE,"general";"via2",#N/A,TRUE,"general";"via3",#N/A,TRUE,"general"}</definedName>
    <definedName name="nhn" localSheetId="3">{"via1",#N/A,TRUE,"general";"via2",#N/A,TRUE,"general";"via3",#N/A,TRUE,"general"}</definedName>
    <definedName name="nhn" localSheetId="2">{"via1",#N/A,TRUE,"general";"via2",#N/A,TRUE,"general";"via3",#N/A,TRUE,"general"}</definedName>
    <definedName name="nhn" localSheetId="6">{"via1",#N/A,TRUE,"general";"via2",#N/A,TRUE,"general";"via3",#N/A,TRUE,"general"}</definedName>
    <definedName name="nhn" localSheetId="7">{"via1",#N/A,TRUE,"general";"via2",#N/A,TRUE,"general";"via3",#N/A,TRUE,"general"}</definedName>
    <definedName name="nhn">{"via1",#N/A,TRUE,"general";"via2",#N/A,TRUE,"general";"via3",#N/A,TRUE,"general"}</definedName>
    <definedName name="nhncfgn" localSheetId="5">{"TAB1",#N/A,TRUE,"GENERAL";"TAB2",#N/A,TRUE,"GENERAL";"TAB3",#N/A,TRUE,"GENERAL";"TAB4",#N/A,TRUE,"GENERAL";"TAB5",#N/A,TRUE,"GENERAL"}</definedName>
    <definedName name="nhncfgn" localSheetId="3">{"TAB1",#N/A,TRUE,"GENERAL";"TAB2",#N/A,TRUE,"GENERAL";"TAB3",#N/A,TRUE,"GENERAL";"TAB4",#N/A,TRUE,"GENERAL";"TAB5",#N/A,TRUE,"GENERAL"}</definedName>
    <definedName name="nhncfgn" localSheetId="2">{"TAB1",#N/A,TRUE,"GENERAL";"TAB2",#N/A,TRUE,"GENERAL";"TAB3",#N/A,TRUE,"GENERAL";"TAB4",#N/A,TRUE,"GENERAL";"TAB5",#N/A,TRUE,"GENERAL"}</definedName>
    <definedName name="nhncfgn" localSheetId="6">{"TAB1",#N/A,TRUE,"GENERAL";"TAB2",#N/A,TRUE,"GENERAL";"TAB3",#N/A,TRUE,"GENERAL";"TAB4",#N/A,TRUE,"GENERAL";"TAB5",#N/A,TRUE,"GENERAL"}</definedName>
    <definedName name="nhncfgn" localSheetId="7">{"TAB1",#N/A,TRUE,"GENERAL";"TAB2",#N/A,TRUE,"GENERAL";"TAB3",#N/A,TRUE,"GENERAL";"TAB4",#N/A,TRUE,"GENERAL";"TAB5",#N/A,TRUE,"GENERAL"}</definedName>
    <definedName name="nhncfgn">{"TAB1",#N/A,TRUE,"GENERAL";"TAB2",#N/A,TRUE,"GENERAL";"TAB3",#N/A,TRUE,"GENERAL";"TAB4",#N/A,TRUE,"GENERAL";"TAB5",#N/A,TRUE,"GENERAL"}</definedName>
    <definedName name="nhndr" localSheetId="5">{"via1",#N/A,TRUE,"general";"via2",#N/A,TRUE,"general";"via3",#N/A,TRUE,"general"}</definedName>
    <definedName name="nhndr" localSheetId="3">{"via1",#N/A,TRUE,"general";"via2",#N/A,TRUE,"general";"via3",#N/A,TRUE,"general"}</definedName>
    <definedName name="nhndr" localSheetId="2">{"via1",#N/A,TRUE,"general";"via2",#N/A,TRUE,"general";"via3",#N/A,TRUE,"general"}</definedName>
    <definedName name="nhndr" localSheetId="6">{"via1",#N/A,TRUE,"general";"via2",#N/A,TRUE,"general";"via3",#N/A,TRUE,"general"}</definedName>
    <definedName name="nhndr" localSheetId="7">{"via1",#N/A,TRUE,"general";"via2",#N/A,TRUE,"general";"via3",#N/A,TRUE,"general"}</definedName>
    <definedName name="nhndr">{"via1",#N/A,TRUE,"general";"via2",#N/A,TRUE,"general";"via3",#N/A,TRUE,"general"}</definedName>
    <definedName name="Niqui">#REF!</definedName>
    <definedName name="nmmmm" localSheetId="5">{"via1",#N/A,TRUE,"general";"via2",#N/A,TRUE,"general";"via3",#N/A,TRUE,"general"}</definedName>
    <definedName name="nmmmm" localSheetId="3">{"via1",#N/A,TRUE,"general";"via2",#N/A,TRUE,"general";"via3",#N/A,TRUE,"general"}</definedName>
    <definedName name="nmmmm" localSheetId="2">{"via1",#N/A,TRUE,"general";"via2",#N/A,TRUE,"general";"via3",#N/A,TRUE,"general"}</definedName>
    <definedName name="nmmmm" localSheetId="6">{"via1",#N/A,TRUE,"general";"via2",#N/A,TRUE,"general";"via3",#N/A,TRUE,"general"}</definedName>
    <definedName name="nmmmm" localSheetId="7">{"via1",#N/A,TRUE,"general";"via2",#N/A,TRUE,"general";"via3",#N/A,TRUE,"general"}</definedName>
    <definedName name="nmmmm">{"via1",#N/A,TRUE,"general";"via2",#N/A,TRUE,"general";"via3",#N/A,TRUE,"general"}</definedName>
    <definedName name="NN" localSheetId="5">{"TAB1",#N/A,TRUE,"GENERAL";"TAB2",#N/A,TRUE,"GENERAL";"TAB3",#N/A,TRUE,"GENERAL";"TAB4",#N/A,TRUE,"GENERAL";"TAB5",#N/A,TRUE,"GENERAL"}</definedName>
    <definedName name="NN" localSheetId="3">{"TAB1",#N/A,TRUE,"GENERAL";"TAB2",#N/A,TRUE,"GENERAL";"TAB3",#N/A,TRUE,"GENERAL";"TAB4",#N/A,TRUE,"GENERAL";"TAB5",#N/A,TRUE,"GENERAL"}</definedName>
    <definedName name="NN" localSheetId="2">{"TAB1",#N/A,TRUE,"GENERAL";"TAB2",#N/A,TRUE,"GENERAL";"TAB3",#N/A,TRUE,"GENERAL";"TAB4",#N/A,TRUE,"GENERAL";"TAB5",#N/A,TRUE,"GENERAL"}</definedName>
    <definedName name="NN" localSheetId="6">{"TAB1",#N/A,TRUE,"GENERAL";"TAB2",#N/A,TRUE,"GENERAL";"TAB3",#N/A,TRUE,"GENERAL";"TAB4",#N/A,TRUE,"GENERAL";"TAB5",#N/A,TRUE,"GENERAL"}</definedName>
    <definedName name="NN" localSheetId="7">{"TAB1",#N/A,TRUE,"GENERAL";"TAB2",#N/A,TRUE,"GENERAL";"TAB3",#N/A,TRUE,"GENERAL";"TAB4",#N/A,TRUE,"GENERAL";"TAB5",#N/A,TRUE,"GENERAL"}</definedName>
    <definedName name="NN">{"TAB1",#N/A,TRUE,"GENERAL";"TAB2",#N/A,TRUE,"GENERAL";"TAB3",#N/A,TRUE,"GENERAL";"TAB4",#N/A,TRUE,"GENERAL";"TAB5",#N/A,TRUE,"GENERAL"}</definedName>
    <definedName name="nndng" localSheetId="5">{"TAB1",#N/A,TRUE,"GENERAL";"TAB2",#N/A,TRUE,"GENERAL";"TAB3",#N/A,TRUE,"GENERAL";"TAB4",#N/A,TRUE,"GENERAL";"TAB5",#N/A,TRUE,"GENERAL"}</definedName>
    <definedName name="nndng" localSheetId="3">{"TAB1",#N/A,TRUE,"GENERAL";"TAB2",#N/A,TRUE,"GENERAL";"TAB3",#N/A,TRUE,"GENERAL";"TAB4",#N/A,TRUE,"GENERAL";"TAB5",#N/A,TRUE,"GENERAL"}</definedName>
    <definedName name="nndng" localSheetId="2">{"TAB1",#N/A,TRUE,"GENERAL";"TAB2",#N/A,TRUE,"GENERAL";"TAB3",#N/A,TRUE,"GENERAL";"TAB4",#N/A,TRUE,"GENERAL";"TAB5",#N/A,TRUE,"GENERAL"}</definedName>
    <definedName name="nndng" localSheetId="6">{"TAB1",#N/A,TRUE,"GENERAL";"TAB2",#N/A,TRUE,"GENERAL";"TAB3",#N/A,TRUE,"GENERAL";"TAB4",#N/A,TRUE,"GENERAL";"TAB5",#N/A,TRUE,"GENERAL"}</definedName>
    <definedName name="nndng" localSheetId="7">{"TAB1",#N/A,TRUE,"GENERAL";"TAB2",#N/A,TRUE,"GENERAL";"TAB3",#N/A,TRUE,"GENERAL";"TAB4",#N/A,TRUE,"GENERAL";"TAB5",#N/A,TRUE,"GENERAL"}</definedName>
    <definedName name="nndng">{"TAB1",#N/A,TRUE,"GENERAL";"TAB2",#N/A,TRUE,"GENERAL";"TAB3",#N/A,TRUE,"GENERAL";"TAB4",#N/A,TRUE,"GENERAL";"TAB5",#N/A,TRUE,"GENERAL"}</definedName>
    <definedName name="nnn" localSheetId="5">{"TAB1",#N/A,TRUE,"GENERAL";"TAB2",#N/A,TRUE,"GENERAL";"TAB3",#N/A,TRUE,"GENERAL";"TAB4",#N/A,TRUE,"GENERAL";"TAB5",#N/A,TRUE,"GENERAL"}</definedName>
    <definedName name="nnn" localSheetId="3">{"TAB1",#N/A,TRUE,"GENERAL";"TAB2",#N/A,TRUE,"GENERAL";"TAB3",#N/A,TRUE,"GENERAL";"TAB4",#N/A,TRUE,"GENERAL";"TAB5",#N/A,TRUE,"GENERAL"}</definedName>
    <definedName name="nnn" localSheetId="2">{"TAB1",#N/A,TRUE,"GENERAL";"TAB2",#N/A,TRUE,"GENERAL";"TAB3",#N/A,TRUE,"GENERAL";"TAB4",#N/A,TRUE,"GENERAL";"TAB5",#N/A,TRUE,"GENERAL"}</definedName>
    <definedName name="nnn" localSheetId="6">{"TAB1",#N/A,TRUE,"GENERAL";"TAB2",#N/A,TRUE,"GENERAL";"TAB3",#N/A,TRUE,"GENERAL";"TAB4",#N/A,TRUE,"GENERAL";"TAB5",#N/A,TRUE,"GENERAL"}</definedName>
    <definedName name="nnn" localSheetId="7">{"TAB1",#N/A,TRUE,"GENERAL";"TAB2",#N/A,TRUE,"GENERAL";"TAB3",#N/A,TRUE,"GENERAL";"TAB4",#N/A,TRUE,"GENERAL";"TAB5",#N/A,TRUE,"GENERAL"}</definedName>
    <definedName name="nnn">{"TAB1",#N/A,TRUE,"GENERAL";"TAB2",#N/A,TRUE,"GENERAL";"TAB3",#N/A,TRUE,"GENERAL";"TAB4",#N/A,TRUE,"GENERAL";"TAB5",#N/A,TRUE,"GENERAL"}</definedName>
    <definedName name="nnnhd" localSheetId="5">{"via1",#N/A,TRUE,"general";"via2",#N/A,TRUE,"general";"via3",#N/A,TRUE,"general"}</definedName>
    <definedName name="nnnhd" localSheetId="3">{"via1",#N/A,TRUE,"general";"via2",#N/A,TRUE,"general";"via3",#N/A,TRUE,"general"}</definedName>
    <definedName name="nnnhd" localSheetId="2">{"via1",#N/A,TRUE,"general";"via2",#N/A,TRUE,"general";"via3",#N/A,TRUE,"general"}</definedName>
    <definedName name="nnnhd" localSheetId="6">{"via1",#N/A,TRUE,"general";"via2",#N/A,TRUE,"general";"via3",#N/A,TRUE,"general"}</definedName>
    <definedName name="nnnhd" localSheetId="7">{"via1",#N/A,TRUE,"general";"via2",#N/A,TRUE,"general";"via3",#N/A,TRUE,"general"}</definedName>
    <definedName name="nnnhd">{"via1",#N/A,TRUE,"general";"via2",#N/A,TRUE,"general";"via3",#N/A,TRUE,"general"}</definedName>
    <definedName name="nnnnn" localSheetId="5">{"via1",#N/A,TRUE,"general";"via2",#N/A,TRUE,"general";"via3",#N/A,TRUE,"general"}</definedName>
    <definedName name="nnnnn" localSheetId="3">{"via1",#N/A,TRUE,"general";"via2",#N/A,TRUE,"general";"via3",#N/A,TRUE,"general"}</definedName>
    <definedName name="nnnnn" localSheetId="2">{"via1",#N/A,TRUE,"general";"via2",#N/A,TRUE,"general";"via3",#N/A,TRUE,"general"}</definedName>
    <definedName name="nnnnn" localSheetId="6">{"via1",#N/A,TRUE,"general";"via2",#N/A,TRUE,"general";"via3",#N/A,TRUE,"general"}</definedName>
    <definedName name="nnnnn" localSheetId="7">{"via1",#N/A,TRUE,"general";"via2",#N/A,TRUE,"general";"via3",#N/A,TRUE,"general"}</definedName>
    <definedName name="nnnnn">{"via1",#N/A,TRUE,"general";"via2",#N/A,TRUE,"general";"via3",#N/A,TRUE,"general"}</definedName>
    <definedName name="nnnnnd" localSheetId="5">{"TAB1",#N/A,TRUE,"GENERAL";"TAB2",#N/A,TRUE,"GENERAL";"TAB3",#N/A,TRUE,"GENERAL";"TAB4",#N/A,TRUE,"GENERAL";"TAB5",#N/A,TRUE,"GENERAL"}</definedName>
    <definedName name="nnnnnd" localSheetId="3">{"TAB1",#N/A,TRUE,"GENERAL";"TAB2",#N/A,TRUE,"GENERAL";"TAB3",#N/A,TRUE,"GENERAL";"TAB4",#N/A,TRUE,"GENERAL";"TAB5",#N/A,TRUE,"GENERAL"}</definedName>
    <definedName name="nnnnnd" localSheetId="2">{"TAB1",#N/A,TRUE,"GENERAL";"TAB2",#N/A,TRUE,"GENERAL";"TAB3",#N/A,TRUE,"GENERAL";"TAB4",#N/A,TRUE,"GENERAL";"TAB5",#N/A,TRUE,"GENERAL"}</definedName>
    <definedName name="nnnnnd" localSheetId="6">{"TAB1",#N/A,TRUE,"GENERAL";"TAB2",#N/A,TRUE,"GENERAL";"TAB3",#N/A,TRUE,"GENERAL";"TAB4",#N/A,TRUE,"GENERAL";"TAB5",#N/A,TRUE,"GENERAL"}</definedName>
    <definedName name="nnnnnd" localSheetId="7">{"TAB1",#N/A,TRUE,"GENERAL";"TAB2",#N/A,TRUE,"GENERAL";"TAB3",#N/A,TRUE,"GENERAL";"TAB4",#N/A,TRUE,"GENERAL";"TAB5",#N/A,TRUE,"GENERAL"}</definedName>
    <definedName name="nnnnnd">{"TAB1",#N/A,TRUE,"GENERAL";"TAB2",#N/A,TRUE,"GENERAL";"TAB3",#N/A,TRUE,"GENERAL";"TAB4",#N/A,TRUE,"GENERAL";"TAB5",#N/A,TRUE,"GENERAL"}</definedName>
    <definedName name="nnnnnf" localSheetId="5">{"TAB1",#N/A,TRUE,"GENERAL";"TAB2",#N/A,TRUE,"GENERAL";"TAB3",#N/A,TRUE,"GENERAL";"TAB4",#N/A,TRUE,"GENERAL";"TAB5",#N/A,TRUE,"GENERAL"}</definedName>
    <definedName name="nnnnnf" localSheetId="3">{"TAB1",#N/A,TRUE,"GENERAL";"TAB2",#N/A,TRUE,"GENERAL";"TAB3",#N/A,TRUE,"GENERAL";"TAB4",#N/A,TRUE,"GENERAL";"TAB5",#N/A,TRUE,"GENERAL"}</definedName>
    <definedName name="nnnnnf" localSheetId="2">{"TAB1",#N/A,TRUE,"GENERAL";"TAB2",#N/A,TRUE,"GENERAL";"TAB3",#N/A,TRUE,"GENERAL";"TAB4",#N/A,TRUE,"GENERAL";"TAB5",#N/A,TRUE,"GENERAL"}</definedName>
    <definedName name="nnnnnf" localSheetId="6">{"TAB1",#N/A,TRUE,"GENERAL";"TAB2",#N/A,TRUE,"GENERAL";"TAB3",#N/A,TRUE,"GENERAL";"TAB4",#N/A,TRUE,"GENERAL";"TAB5",#N/A,TRUE,"GENERAL"}</definedName>
    <definedName name="nnnnnf" localSheetId="7">{"TAB1",#N/A,TRUE,"GENERAL";"TAB2",#N/A,TRUE,"GENERAL";"TAB3",#N/A,TRUE,"GENERAL";"TAB4",#N/A,TRUE,"GENERAL";"TAB5",#N/A,TRUE,"GENERAL"}</definedName>
    <definedName name="nnnnnf">{"TAB1",#N/A,TRUE,"GENERAL";"TAB2",#N/A,TRUE,"GENERAL";"TAB3",#N/A,TRUE,"GENERAL";"TAB4",#N/A,TRUE,"GENERAL";"TAB5",#N/A,TRUE,"GENERAL"}</definedName>
    <definedName name="nnnnnh" localSheetId="5">{"via1",#N/A,TRUE,"general";"via2",#N/A,TRUE,"general";"via3",#N/A,TRUE,"general"}</definedName>
    <definedName name="nnnnnh" localSheetId="3">{"via1",#N/A,TRUE,"general";"via2",#N/A,TRUE,"general";"via3",#N/A,TRUE,"general"}</definedName>
    <definedName name="nnnnnh" localSheetId="2">{"via1",#N/A,TRUE,"general";"via2",#N/A,TRUE,"general";"via3",#N/A,TRUE,"general"}</definedName>
    <definedName name="nnnnnh" localSheetId="6">{"via1",#N/A,TRUE,"general";"via2",#N/A,TRUE,"general";"via3",#N/A,TRUE,"general"}</definedName>
    <definedName name="nnnnnh" localSheetId="7">{"via1",#N/A,TRUE,"general";"via2",#N/A,TRUE,"general";"via3",#N/A,TRUE,"general"}</definedName>
    <definedName name="nnnnnh">{"via1",#N/A,TRUE,"general";"via2",#N/A,TRUE,"general";"via3",#N/A,TRUE,"general"}</definedName>
    <definedName name="NO" localSheetId="5">{"PYGT",#N/A,FALSE,"PYG";"ACTIT",#N/A,FALSE,"BCE_GRAL-ACTIVO";"PASIT",#N/A,FALSE,"BCE_GRAL-PASIVO-PATRIM";"CAJAT",#N/A,FALSE,"CAJA"}</definedName>
    <definedName name="NO" localSheetId="3">{"PYGT",#N/A,FALSE,"PYG";"ACTIT",#N/A,FALSE,"BCE_GRAL-ACTIVO";"PASIT",#N/A,FALSE,"BCE_GRAL-PASIVO-PATRIM";"CAJAT",#N/A,FALSE,"CAJA"}</definedName>
    <definedName name="NO" localSheetId="2">{"PYGT",#N/A,FALSE,"PYG";"ACTIT",#N/A,FALSE,"BCE_GRAL-ACTIVO";"PASIT",#N/A,FALSE,"BCE_GRAL-PASIVO-PATRIM";"CAJAT",#N/A,FALSE,"CAJA"}</definedName>
    <definedName name="NO" localSheetId="6">{"PYGT",#N/A,FALSE,"PYG";"ACTIT",#N/A,FALSE,"BCE_GRAL-ACTIVO";"PASIT",#N/A,FALSE,"BCE_GRAL-PASIVO-PATRIM";"CAJAT",#N/A,FALSE,"CAJA"}</definedName>
    <definedName name="NO" localSheetId="7">{"PYGT",#N/A,FALSE,"PYG";"ACTIT",#N/A,FALSE,"BCE_GRAL-ACTIVO";"PASIT",#N/A,FALSE,"BCE_GRAL-PASIVO-PATRIM";"CAJAT",#N/A,FALSE,"CAJA"}</definedName>
    <definedName name="NO">{"PYGT",#N/A,FALSE,"PYG";"ACTIT",#N/A,FALSE,"BCE_GRAL-ACTIVO";"PASIT",#N/A,FALSE,"BCE_GRAL-PASIVO-PATRIM";"CAJAT",#N/A,FALSE,"CAJA"}</definedName>
    <definedName name="nombre">#REF!</definedName>
    <definedName name="Norte">#REF!</definedName>
    <definedName name="NovDic">'[67]Nov-Dic'!$A$12:$H$34</definedName>
    <definedName name="nxn" localSheetId="5">{"via1",#N/A,TRUE,"general";"via2",#N/A,TRUE,"general";"via3",#N/A,TRUE,"general"}</definedName>
    <definedName name="nxn" localSheetId="3">{"via1",#N/A,TRUE,"general";"via2",#N/A,TRUE,"general";"via3",#N/A,TRUE,"general"}</definedName>
    <definedName name="nxn" localSheetId="2">{"via1",#N/A,TRUE,"general";"via2",#N/A,TRUE,"general";"via3",#N/A,TRUE,"general"}</definedName>
    <definedName name="nxn" localSheetId="6">{"via1",#N/A,TRUE,"general";"via2",#N/A,TRUE,"general";"via3",#N/A,TRUE,"general"}</definedName>
    <definedName name="nxn" localSheetId="7">{"via1",#N/A,TRUE,"general";"via2",#N/A,TRUE,"general";"via3",#N/A,TRUE,"general"}</definedName>
    <definedName name="nxn">{"via1",#N/A,TRUE,"general";"via2",#N/A,TRUE,"general";"via3",#N/A,TRUE,"general"}</definedName>
    <definedName name="ñ">#REF!</definedName>
    <definedName name="ÑÑÑ">#REF!</definedName>
    <definedName name="ñpñpñ" localSheetId="5">{"via1",#N/A,TRUE,"general";"via2",#N/A,TRUE,"general";"via3",#N/A,TRUE,"general"}</definedName>
    <definedName name="ñpñpñ" localSheetId="3">{"via1",#N/A,TRUE,"general";"via2",#N/A,TRUE,"general";"via3",#N/A,TRUE,"general"}</definedName>
    <definedName name="ñpñpñ" localSheetId="2">{"via1",#N/A,TRUE,"general";"via2",#N/A,TRUE,"general";"via3",#N/A,TRUE,"general"}</definedName>
    <definedName name="ñpñpñ" localSheetId="6">{"via1",#N/A,TRUE,"general";"via2",#N/A,TRUE,"general";"via3",#N/A,TRUE,"general"}</definedName>
    <definedName name="ñpñpñ" localSheetId="7">{"via1",#N/A,TRUE,"general";"via2",#N/A,TRUE,"general";"via3",#N/A,TRUE,"general"}</definedName>
    <definedName name="ñpñpñ">{"via1",#N/A,TRUE,"general";"via2",#N/A,TRUE,"general";"via3",#N/A,TRUE,"general"}</definedName>
    <definedName name="O" localSheetId="3">[86]BASE!$D$12</definedName>
    <definedName name="O" localSheetId="2">#REF!</definedName>
    <definedName name="O" localSheetId="6">#REF!</definedName>
    <definedName name="O" localSheetId="7">#REF!</definedName>
    <definedName name="O">#REF!</definedName>
    <definedName name="o9o9" localSheetId="5">{"via1",#N/A,TRUE,"general";"via2",#N/A,TRUE,"general";"via3",#N/A,TRUE,"general"}</definedName>
    <definedName name="o9o9" localSheetId="3">{"via1",#N/A,TRUE,"general";"via2",#N/A,TRUE,"general";"via3",#N/A,TRUE,"general"}</definedName>
    <definedName name="o9o9" localSheetId="2">{"via1",#N/A,TRUE,"general";"via2",#N/A,TRUE,"general";"via3",#N/A,TRUE,"general"}</definedName>
    <definedName name="o9o9" localSheetId="6">{"via1",#N/A,TRUE,"general";"via2",#N/A,TRUE,"general";"via3",#N/A,TRUE,"general"}</definedName>
    <definedName name="o9o9" localSheetId="7">{"via1",#N/A,TRUE,"general";"via2",#N/A,TRUE,"general";"via3",#N/A,TRUE,"general"}</definedName>
    <definedName name="o9o9">{"via1",#N/A,TRUE,"general";"via2",#N/A,TRUE,"general";"via3",#N/A,TRUE,"general"}</definedName>
    <definedName name="OBJETO">#REF!</definedName>
    <definedName name="obra">'[87]Informe de Obra Extra'!$D$8</definedName>
    <definedName name="obras" localSheetId="3">#REF!</definedName>
    <definedName name="obras" localSheetId="2">#REF!</definedName>
    <definedName name="obras" localSheetId="6">#REF!</definedName>
    <definedName name="obras" localSheetId="7">#REF!</definedName>
    <definedName name="obras">#REF!</definedName>
    <definedName name="obras11" localSheetId="3">#REF!</definedName>
    <definedName name="obras11" localSheetId="2">#REF!</definedName>
    <definedName name="obras11" localSheetId="6">#REF!</definedName>
    <definedName name="obras11" localSheetId="7">#REF!</definedName>
    <definedName name="obras11">#REF!</definedName>
    <definedName name="obre">[26]PrecRec!$D$25</definedName>
    <definedName name="Observaciones" localSheetId="3">#REF!</definedName>
    <definedName name="Observaciones" localSheetId="2">#REF!</definedName>
    <definedName name="Observaciones" localSheetId="6">#REF!</definedName>
    <definedName name="Observaciones" localSheetId="7">#REF!</definedName>
    <definedName name="Observaciones">#REF!</definedName>
    <definedName name="OCTUBRE" localSheetId="5">{#N/A,#N/A,FALSE,"orthoflow";#N/A,#N/A,FALSE,"Miscelaneos";#N/A,#N/A,FALSE,"Instrumentacio";#N/A,#N/A,FALSE,"Electrico";#N/A,#N/A,FALSE,"Valv. Seguridad"}</definedName>
    <definedName name="OCTUBRE" localSheetId="3">{#N/A,#N/A,FALSE,"orthoflow";#N/A,#N/A,FALSE,"Miscelaneos";#N/A,#N/A,FALSE,"Instrumentacio";#N/A,#N/A,FALSE,"Electrico";#N/A,#N/A,FALSE,"Valv. Seguridad"}</definedName>
    <definedName name="OCTUBRE" localSheetId="2">{#N/A,#N/A,FALSE,"orthoflow";#N/A,#N/A,FALSE,"Miscelaneos";#N/A,#N/A,FALSE,"Instrumentacio";#N/A,#N/A,FALSE,"Electrico";#N/A,#N/A,FALSE,"Valv. Seguridad"}</definedName>
    <definedName name="OCTUBRE" localSheetId="6">{#N/A,#N/A,FALSE,"orthoflow";#N/A,#N/A,FALSE,"Miscelaneos";#N/A,#N/A,FALSE,"Instrumentacio";#N/A,#N/A,FALSE,"Electrico";#N/A,#N/A,FALSE,"Valv. Seguridad"}</definedName>
    <definedName name="OCTUBRE" localSheetId="7">{#N/A,#N/A,FALSE,"orthoflow";#N/A,#N/A,FALSE,"Miscelaneos";#N/A,#N/A,FALSE,"Instrumentacio";#N/A,#N/A,FALSE,"Electrico";#N/A,#N/A,FALSE,"Valv. Seguridad"}</definedName>
    <definedName name="OCTUBRE">{#N/A,#N/A,FALSE,"orthoflow";#N/A,#N/A,FALSE,"Miscelaneos";#N/A,#N/A,FALSE,"Instrumentacio";#N/A,#N/A,FALSE,"Electrico";#N/A,#N/A,FALSE,"Valv. Seguridad"}</definedName>
    <definedName name="oera" localSheetId="5">{#N/A,#N/A,FALSE,"Aging Summary";#N/A,#N/A,FALSE,"Ratio Analysis";#N/A,#N/A,FALSE,"Test 120 Day Accts";#N/A,#N/A,FALSE,"Tickmarks"}</definedName>
    <definedName name="oera" localSheetId="3">{#N/A,#N/A,FALSE,"Aging Summary";#N/A,#N/A,FALSE,"Ratio Analysis";#N/A,#N/A,FALSE,"Test 120 Day Accts";#N/A,#N/A,FALSE,"Tickmarks"}</definedName>
    <definedName name="oera" localSheetId="2">{#N/A,#N/A,FALSE,"Aging Summary";#N/A,#N/A,FALSE,"Ratio Analysis";#N/A,#N/A,FALSE,"Test 120 Day Accts";#N/A,#N/A,FALSE,"Tickmarks"}</definedName>
    <definedName name="oera" localSheetId="6">{#N/A,#N/A,FALSE,"Aging Summary";#N/A,#N/A,FALSE,"Ratio Analysis";#N/A,#N/A,FALSE,"Test 120 Day Accts";#N/A,#N/A,FALSE,"Tickmarks"}</definedName>
    <definedName name="oera" localSheetId="7">{#N/A,#N/A,FALSE,"Aging Summary";#N/A,#N/A,FALSE,"Ratio Analysis";#N/A,#N/A,FALSE,"Test 120 Day Accts";#N/A,#N/A,FALSE,"Tickmarks"}</definedName>
    <definedName name="oera">{#N/A,#N/A,FALSE,"Aging Summary";#N/A,#N/A,FALSE,"Ratio Analysis";#N/A,#N/A,FALSE,"Test 120 Day Accts";#N/A,#N/A,FALSE,"Tickmarks"}</definedName>
    <definedName name="ofi">[26]PrecRec!$D$23</definedName>
    <definedName name="OFICI" localSheetId="3">[19]BASE!$E$11</definedName>
    <definedName name="OFICI">[18]BASE!$D$11</definedName>
    <definedName name="OFICI_">[41]BASE!$D$11</definedName>
    <definedName name="ofici1">[36]BASE!$D$11</definedName>
    <definedName name="oiret" localSheetId="5">{"TAB1",#N/A,TRUE,"GENERAL";"TAB2",#N/A,TRUE,"GENERAL";"TAB3",#N/A,TRUE,"GENERAL";"TAB4",#N/A,TRUE,"GENERAL";"TAB5",#N/A,TRUE,"GENERAL"}</definedName>
    <definedName name="oiret" localSheetId="3">{"TAB1",#N/A,TRUE,"GENERAL";"TAB2",#N/A,TRUE,"GENERAL";"TAB3",#N/A,TRUE,"GENERAL";"TAB4",#N/A,TRUE,"GENERAL";"TAB5",#N/A,TRUE,"GENERAL"}</definedName>
    <definedName name="oiret" localSheetId="2">{"TAB1",#N/A,TRUE,"GENERAL";"TAB2",#N/A,TRUE,"GENERAL";"TAB3",#N/A,TRUE,"GENERAL";"TAB4",#N/A,TRUE,"GENERAL";"TAB5",#N/A,TRUE,"GENERAL"}</definedName>
    <definedName name="oiret" localSheetId="6">{"TAB1",#N/A,TRUE,"GENERAL";"TAB2",#N/A,TRUE,"GENERAL";"TAB3",#N/A,TRUE,"GENERAL";"TAB4",#N/A,TRUE,"GENERAL";"TAB5",#N/A,TRUE,"GENERAL"}</definedName>
    <definedName name="oiret" localSheetId="7">{"TAB1",#N/A,TRUE,"GENERAL";"TAB2",#N/A,TRUE,"GENERAL";"TAB3",#N/A,TRUE,"GENERAL";"TAB4",#N/A,TRUE,"GENERAL";"TAB5",#N/A,TRUE,"GENERAL"}</definedName>
    <definedName name="oiret">{"TAB1",#N/A,TRUE,"GENERAL";"TAB2",#N/A,TRUE,"GENERAL";"TAB3",#N/A,TRUE,"GENERAL";"TAB4",#N/A,TRUE,"GENERAL";"TAB5",#N/A,TRUE,"GENERAL"}</definedName>
    <definedName name="oirgrth" localSheetId="5">{"TAB1",#N/A,TRUE,"GENERAL";"TAB2",#N/A,TRUE,"GENERAL";"TAB3",#N/A,TRUE,"GENERAL";"TAB4",#N/A,TRUE,"GENERAL";"TAB5",#N/A,TRUE,"GENERAL"}</definedName>
    <definedName name="oirgrth" localSheetId="3">{"TAB1",#N/A,TRUE,"GENERAL";"TAB2",#N/A,TRUE,"GENERAL";"TAB3",#N/A,TRUE,"GENERAL";"TAB4",#N/A,TRUE,"GENERAL";"TAB5",#N/A,TRUE,"GENERAL"}</definedName>
    <definedName name="oirgrth" localSheetId="2">{"TAB1",#N/A,TRUE,"GENERAL";"TAB2",#N/A,TRUE,"GENERAL";"TAB3",#N/A,TRUE,"GENERAL";"TAB4",#N/A,TRUE,"GENERAL";"TAB5",#N/A,TRUE,"GENERAL"}</definedName>
    <definedName name="oirgrth" localSheetId="6">{"TAB1",#N/A,TRUE,"GENERAL";"TAB2",#N/A,TRUE,"GENERAL";"TAB3",#N/A,TRUE,"GENERAL";"TAB4",#N/A,TRUE,"GENERAL";"TAB5",#N/A,TRUE,"GENERAL"}</definedName>
    <definedName name="oirgrth" localSheetId="7">{"TAB1",#N/A,TRUE,"GENERAL";"TAB2",#N/A,TRUE,"GENERAL";"TAB3",#N/A,TRUE,"GENERAL";"TAB4",#N/A,TRUE,"GENERAL";"TAB5",#N/A,TRUE,"GENERAL"}</definedName>
    <definedName name="oirgrth">{"TAB1",#N/A,TRUE,"GENERAL";"TAB2",#N/A,TRUE,"GENERAL";"TAB3",#N/A,TRUE,"GENERAL";"TAB4",#N/A,TRUE,"GENERAL";"TAB5",#N/A,TRUE,"GENERAL"}</definedName>
    <definedName name="OIUOIU" localSheetId="5">{"via1",#N/A,TRUE,"general";"via2",#N/A,TRUE,"general";"via3",#N/A,TRUE,"general"}</definedName>
    <definedName name="OIUOIU" localSheetId="3">{"via1",#N/A,TRUE,"general";"via2",#N/A,TRUE,"general";"via3",#N/A,TRUE,"general"}</definedName>
    <definedName name="OIUOIU" localSheetId="2">{"via1",#N/A,TRUE,"general";"via2",#N/A,TRUE,"general";"via3",#N/A,TRUE,"general"}</definedName>
    <definedName name="OIUOIU" localSheetId="6">{"via1",#N/A,TRUE,"general";"via2",#N/A,TRUE,"general";"via3",#N/A,TRUE,"general"}</definedName>
    <definedName name="OIUOIU" localSheetId="7">{"via1",#N/A,TRUE,"general";"via2",#N/A,TRUE,"general";"via3",#N/A,TRUE,"general"}</definedName>
    <definedName name="OIUOIU">{"via1",#N/A,TRUE,"general";"via2",#N/A,TRUE,"general";"via3",#N/A,TRUE,"general"}</definedName>
    <definedName name="OJO">#REF!</definedName>
    <definedName name="ooo" localSheetId="5">{"via1",#N/A,TRUE,"general";"via2",#N/A,TRUE,"general";"via3",#N/A,TRUE,"general"}</definedName>
    <definedName name="ooo" localSheetId="3">{"via1",#N/A,TRUE,"general";"via2",#N/A,TRUE,"general";"via3",#N/A,TRUE,"general"}</definedName>
    <definedName name="ooo" localSheetId="2">{"via1",#N/A,TRUE,"general";"via2",#N/A,TRUE,"general";"via3",#N/A,TRUE,"general"}</definedName>
    <definedName name="ooo" localSheetId="6">{"via1",#N/A,TRUE,"general";"via2",#N/A,TRUE,"general";"via3",#N/A,TRUE,"general"}</definedName>
    <definedName name="ooo" localSheetId="7">{"via1",#N/A,TRUE,"general";"via2",#N/A,TRUE,"general";"via3",#N/A,TRUE,"general"}</definedName>
    <definedName name="ooo">{"via1",#N/A,TRUE,"general";"via2",#N/A,TRUE,"general";"via3",#N/A,TRUE,"general"}</definedName>
    <definedName name="ooooiii" localSheetId="5">{"TAB1",#N/A,TRUE,"GENERAL";"TAB2",#N/A,TRUE,"GENERAL";"TAB3",#N/A,TRUE,"GENERAL";"TAB4",#N/A,TRUE,"GENERAL";"TAB5",#N/A,TRUE,"GENERAL"}</definedName>
    <definedName name="ooooiii" localSheetId="3">{"TAB1",#N/A,TRUE,"GENERAL";"TAB2",#N/A,TRUE,"GENERAL";"TAB3",#N/A,TRUE,"GENERAL";"TAB4",#N/A,TRUE,"GENERAL";"TAB5",#N/A,TRUE,"GENERAL"}</definedName>
    <definedName name="ooooiii" localSheetId="2">{"TAB1",#N/A,TRUE,"GENERAL";"TAB2",#N/A,TRUE,"GENERAL";"TAB3",#N/A,TRUE,"GENERAL";"TAB4",#N/A,TRUE,"GENERAL";"TAB5",#N/A,TRUE,"GENERAL"}</definedName>
    <definedName name="ooooiii" localSheetId="6">{"TAB1",#N/A,TRUE,"GENERAL";"TAB2",#N/A,TRUE,"GENERAL";"TAB3",#N/A,TRUE,"GENERAL";"TAB4",#N/A,TRUE,"GENERAL";"TAB5",#N/A,TRUE,"GENERAL"}</definedName>
    <definedName name="ooooiii" localSheetId="7">{"TAB1",#N/A,TRUE,"GENERAL";"TAB2",#N/A,TRUE,"GENERAL";"TAB3",#N/A,TRUE,"GENERAL";"TAB4",#N/A,TRUE,"GENERAL";"TAB5",#N/A,TRUE,"GENERAL"}</definedName>
    <definedName name="ooooiii">{"TAB1",#N/A,TRUE,"GENERAL";"TAB2",#N/A,TRUE,"GENERAL";"TAB3",#N/A,TRUE,"GENERAL";"TAB4",#N/A,TRUE,"GENERAL";"TAB5",#N/A,TRUE,"GENERAL"}</definedName>
    <definedName name="oooos" localSheetId="5">{"via1",#N/A,TRUE,"general";"via2",#N/A,TRUE,"general";"via3",#N/A,TRUE,"general"}</definedName>
    <definedName name="oooos" localSheetId="3">{"via1",#N/A,TRUE,"general";"via2",#N/A,TRUE,"general";"via3",#N/A,TRUE,"general"}</definedName>
    <definedName name="oooos" localSheetId="2">{"via1",#N/A,TRUE,"general";"via2",#N/A,TRUE,"general";"via3",#N/A,TRUE,"general"}</definedName>
    <definedName name="oooos" localSheetId="6">{"via1",#N/A,TRUE,"general";"via2",#N/A,TRUE,"general";"via3",#N/A,TRUE,"general"}</definedName>
    <definedName name="oooos" localSheetId="7">{"via1",#N/A,TRUE,"general";"via2",#N/A,TRUE,"general";"via3",#N/A,TRUE,"general"}</definedName>
    <definedName name="oooos">{"via1",#N/A,TRUE,"general";"via2",#N/A,TRUE,"general";"via3",#N/A,TRUE,"general"}</definedName>
    <definedName name="ORIGINAL" localSheetId="5">{#N/A,#N/A,FALSE,"orthoflow";#N/A,#N/A,FALSE,"Miscelaneos";#N/A,#N/A,FALSE,"Instrumentacio";#N/A,#N/A,FALSE,"Electrico";#N/A,#N/A,FALSE,"Valv. Seguridad"}</definedName>
    <definedName name="ORIGINAL" localSheetId="3">{#N/A,#N/A,FALSE,"orthoflow";#N/A,#N/A,FALSE,"Miscelaneos";#N/A,#N/A,FALSE,"Instrumentacio";#N/A,#N/A,FALSE,"Electrico";#N/A,#N/A,FALSE,"Valv. Seguridad"}</definedName>
    <definedName name="ORIGINAL" localSheetId="2">{#N/A,#N/A,FALSE,"orthoflow";#N/A,#N/A,FALSE,"Miscelaneos";#N/A,#N/A,FALSE,"Instrumentacio";#N/A,#N/A,FALSE,"Electrico";#N/A,#N/A,FALSE,"Valv. Seguridad"}</definedName>
    <definedName name="ORIGINAL" localSheetId="6">{#N/A,#N/A,FALSE,"orthoflow";#N/A,#N/A,FALSE,"Miscelaneos";#N/A,#N/A,FALSE,"Instrumentacio";#N/A,#N/A,FALSE,"Electrico";#N/A,#N/A,FALSE,"Valv. Seguridad"}</definedName>
    <definedName name="ORIGINAL" localSheetId="7">{#N/A,#N/A,FALSE,"orthoflow";#N/A,#N/A,FALSE,"Miscelaneos";#N/A,#N/A,FALSE,"Instrumentacio";#N/A,#N/A,FALSE,"Electrico";#N/A,#N/A,FALSE,"Valv. Seguridad"}</definedName>
    <definedName name="ORIGINAL">{#N/A,#N/A,FALSE,"orthoflow";#N/A,#N/A,FALSE,"Miscelaneos";#N/A,#N/A,FALSE,"Instrumentacio";#N/A,#N/A,FALSE,"Electrico";#N/A,#N/A,FALSE,"Valv. Seguridad"}</definedName>
    <definedName name="OROZCO" localSheetId="5">[3]INST!#REF!</definedName>
    <definedName name="OROZCO">[3]INST!#REF!</definedName>
    <definedName name="OSCAR" localSheetId="5">#REF!</definedName>
    <definedName name="OSCAR">#REF!</definedName>
    <definedName name="P">#REF!</definedName>
    <definedName name="p0p0" localSheetId="5">{"via1",#N/A,TRUE,"general";"via2",#N/A,TRUE,"general";"via3",#N/A,TRUE,"general"}</definedName>
    <definedName name="p0p0" localSheetId="3">{"via1",#N/A,TRUE,"general";"via2",#N/A,TRUE,"general";"via3",#N/A,TRUE,"general"}</definedName>
    <definedName name="p0p0" localSheetId="2">{"via1",#N/A,TRUE,"general";"via2",#N/A,TRUE,"general";"via3",#N/A,TRUE,"general"}</definedName>
    <definedName name="p0p0" localSheetId="6">{"via1",#N/A,TRUE,"general";"via2",#N/A,TRUE,"general";"via3",#N/A,TRUE,"general"}</definedName>
    <definedName name="p0p0" localSheetId="7">{"via1",#N/A,TRUE,"general";"via2",#N/A,TRUE,"general";"via3",#N/A,TRUE,"general"}</definedName>
    <definedName name="p0p0">{"via1",#N/A,TRUE,"general";"via2",#N/A,TRUE,"general";"via3",#N/A,TRUE,"general"}</definedName>
    <definedName name="P150X240" localSheetId="3">[19]BASE!#REF!</definedName>
    <definedName name="P150X240" localSheetId="2">#REF!</definedName>
    <definedName name="P150X240" localSheetId="6">#REF!</definedName>
    <definedName name="P150X240" localSheetId="7">#REF!</definedName>
    <definedName name="P150X240">#REF!</definedName>
    <definedName name="P80X200" localSheetId="3">[19]BASE!#REF!</definedName>
    <definedName name="P80X200" localSheetId="2">#REF!</definedName>
    <definedName name="P80X200" localSheetId="6">#REF!</definedName>
    <definedName name="P80X200" localSheetId="7">#REF!</definedName>
    <definedName name="P80X200">#REF!</definedName>
    <definedName name="P90X200" localSheetId="3">[19]BASE!#REF!</definedName>
    <definedName name="P90X200" localSheetId="2">#REF!</definedName>
    <definedName name="P90X200" localSheetId="6">#REF!</definedName>
    <definedName name="P90X200" localSheetId="7">#REF!</definedName>
    <definedName name="P90X200">#REF!</definedName>
    <definedName name="PA14X" localSheetId="3">[19]BASE!#REF!</definedName>
    <definedName name="PA14X" localSheetId="2">#REF!</definedName>
    <definedName name="PA14X" localSheetId="6">#REF!</definedName>
    <definedName name="PA14X" localSheetId="7">#REF!</definedName>
    <definedName name="PA14X">#REF!</definedName>
    <definedName name="PAJARITA" localSheetId="3">#REF!</definedName>
    <definedName name="PAJARITA" localSheetId="2">#REF!</definedName>
    <definedName name="PAJARITA" localSheetId="6">#REF!</definedName>
    <definedName name="PAJARITA" localSheetId="7">#REF!</definedName>
    <definedName name="PAJARITA">#REF!</definedName>
    <definedName name="PAPA" localSheetId="3">#REF!</definedName>
    <definedName name="PAPA" localSheetId="2">#REF!</definedName>
    <definedName name="PAPA" localSheetId="6">#REF!</definedName>
    <definedName name="PAPA" localSheetId="7">#REF!</definedName>
    <definedName name="PAPA">#REF!</definedName>
    <definedName name="par">[26]PrecRec!$D$51</definedName>
    <definedName name="PARAMETROS" localSheetId="3">#REF!</definedName>
    <definedName name="PARAMETROS" localSheetId="2">#REF!</definedName>
    <definedName name="PARAMETROS" localSheetId="6">#REF!</definedName>
    <definedName name="PARAMETROS" localSheetId="7">#REF!</definedName>
    <definedName name="PARAMETROS">#REF!</definedName>
    <definedName name="particulares1" localSheetId="5">{#N/A,#N/A,FALSE,"Aging Summary";#N/A,#N/A,FALSE,"Ratio Analysis";#N/A,#N/A,FALSE,"Test 120 Day Accts";#N/A,#N/A,FALSE,"Tickmarks"}</definedName>
    <definedName name="particulares1" localSheetId="3">{#N/A,#N/A,FALSE,"Aging Summary";#N/A,#N/A,FALSE,"Ratio Analysis";#N/A,#N/A,FALSE,"Test 120 Day Accts";#N/A,#N/A,FALSE,"Tickmarks"}</definedName>
    <definedName name="particulares1" localSheetId="2">{#N/A,#N/A,FALSE,"Aging Summary";#N/A,#N/A,FALSE,"Ratio Analysis";#N/A,#N/A,FALSE,"Test 120 Day Accts";#N/A,#N/A,FALSE,"Tickmarks"}</definedName>
    <definedName name="particulares1" localSheetId="6">{#N/A,#N/A,FALSE,"Aging Summary";#N/A,#N/A,FALSE,"Ratio Analysis";#N/A,#N/A,FALSE,"Test 120 Day Accts";#N/A,#N/A,FALSE,"Tickmarks"}</definedName>
    <definedName name="particulares1" localSheetId="7">{#N/A,#N/A,FALSE,"Aging Summary";#N/A,#N/A,FALSE,"Ratio Analysis";#N/A,#N/A,FALSE,"Test 120 Day Accts";#N/A,#N/A,FALSE,"Tickmarks"}</definedName>
    <definedName name="particulares1">{#N/A,#N/A,FALSE,"Aging Summary";#N/A,#N/A,FALSE,"Ratio Analysis";#N/A,#N/A,FALSE,"Test 120 Day Accts";#N/A,#N/A,FALSE,"Tickmarks"}</definedName>
    <definedName name="pasav">[26]PrecRec!$D$56</definedName>
    <definedName name="pasavia" localSheetId="3">#REF!</definedName>
    <definedName name="pasavia" localSheetId="2">#REF!</definedName>
    <definedName name="pasavia" localSheetId="6">#REF!</definedName>
    <definedName name="pasavia" localSheetId="7">#REF!</definedName>
    <definedName name="pasavia">#REF!</definedName>
    <definedName name="PEGCO" localSheetId="3">[19]BASE!#REF!</definedName>
    <definedName name="PEGCO" localSheetId="2">#REF!</definedName>
    <definedName name="PEGCO" localSheetId="6">#REF!</definedName>
    <definedName name="PEGCO" localSheetId="7">#REF!</definedName>
    <definedName name="PEGCO">#REF!</definedName>
    <definedName name="Peldaño" localSheetId="3">#REF!</definedName>
    <definedName name="Peldaño" localSheetId="2">#REF!</definedName>
    <definedName name="Peldaño" localSheetId="6">#REF!</definedName>
    <definedName name="Peldaño" localSheetId="7">#REF!</definedName>
    <definedName name="Peldaño">#REF!</definedName>
    <definedName name="PERFIL_DEL_TRAMO" localSheetId="3">#REF!</definedName>
    <definedName name="PERFIL_DEL_TRAMO" localSheetId="2">#REF!</definedName>
    <definedName name="PERFIL_DEL_TRAMO" localSheetId="6">#REF!</definedName>
    <definedName name="PERFIL_DEL_TRAMO" localSheetId="7">#REF!</definedName>
    <definedName name="PERFIL_DEL_TRAMO">#REF!</definedName>
    <definedName name="PERNO">#REF!</definedName>
    <definedName name="PIE4A6" localSheetId="3">[19]BASE!#REF!</definedName>
    <definedName name="PIE4A6" localSheetId="2">#REF!</definedName>
    <definedName name="PIE4A6" localSheetId="6">#REF!</definedName>
    <definedName name="PIE4A6" localSheetId="7">#REF!</definedName>
    <definedName name="PIE4A6">#REF!</definedName>
    <definedName name="PIECR">[49]BASE!$C$51</definedName>
    <definedName name="pied">[26]PrecRec!$D$46</definedName>
    <definedName name="PIEDR" localSheetId="3">[19]BASE!#REF!</definedName>
    <definedName name="PIEDR">[18]BASE!$D$57</definedName>
    <definedName name="piedragav">[26]PrecRec!$D$67</definedName>
    <definedName name="PILOTE" localSheetId="3">#REF!</definedName>
    <definedName name="PILOTE" localSheetId="2">#REF!</definedName>
    <definedName name="PILOTE" localSheetId="6">#REF!</definedName>
    <definedName name="PILOTE" localSheetId="7">#REF!</definedName>
    <definedName name="PILOTE">#REF!</definedName>
    <definedName name="Pin">[26]PrecRec!$D$57</definedName>
    <definedName name="PINBAR" localSheetId="3">[19]BASE!#REF!</definedName>
    <definedName name="PINBAR" localSheetId="2">#REF!</definedName>
    <definedName name="PINBAR" localSheetId="6">#REF!</definedName>
    <definedName name="PINBAR" localSheetId="7">#REF!</definedName>
    <definedName name="PINBAR">#REF!</definedName>
    <definedName name="PINBLA" localSheetId="3">[19]BASE!#REF!</definedName>
    <definedName name="PINBLA" localSheetId="2">#REF!</definedName>
    <definedName name="PINBLA" localSheetId="6">#REF!</definedName>
    <definedName name="PINBLA" localSheetId="7">#REF!</definedName>
    <definedName name="PINBLA">#REF!</definedName>
    <definedName name="pint">[26]PrecRec!$D$68</definedName>
    <definedName name="PKHK" localSheetId="5">{"TAB1",#N/A,TRUE,"GENERAL";"TAB2",#N/A,TRUE,"GENERAL";"TAB3",#N/A,TRUE,"GENERAL";"TAB4",#N/A,TRUE,"GENERAL";"TAB5",#N/A,TRUE,"GENERAL"}</definedName>
    <definedName name="PKHK" localSheetId="3">{"TAB1",#N/A,TRUE,"GENERAL";"TAB2",#N/A,TRUE,"GENERAL";"TAB3",#N/A,TRUE,"GENERAL";"TAB4",#N/A,TRUE,"GENERAL";"TAB5",#N/A,TRUE,"GENERAL"}</definedName>
    <definedName name="PKHK" localSheetId="2">{"TAB1",#N/A,TRUE,"GENERAL";"TAB2",#N/A,TRUE,"GENERAL";"TAB3",#N/A,TRUE,"GENERAL";"TAB4",#N/A,TRUE,"GENERAL";"TAB5",#N/A,TRUE,"GENERAL"}</definedName>
    <definedName name="PKHK" localSheetId="6">{"TAB1",#N/A,TRUE,"GENERAL";"TAB2",#N/A,TRUE,"GENERAL";"TAB3",#N/A,TRUE,"GENERAL";"TAB4",#N/A,TRUE,"GENERAL";"TAB5",#N/A,TRUE,"GENERAL"}</definedName>
    <definedName name="PKHK" localSheetId="7">{"TAB1",#N/A,TRUE,"GENERAL";"TAB2",#N/A,TRUE,"GENERAL";"TAB3",#N/A,TRUE,"GENERAL";"TAB4",#N/A,TRUE,"GENERAL";"TAB5",#N/A,TRUE,"GENERAL"}</definedName>
    <definedName name="PKHK">{"TAB1",#N/A,TRUE,"GENERAL";"TAB2",#N/A,TRUE,"GENERAL";"TAB3",#N/A,TRUE,"GENERAL";"TAB4",#N/A,TRUE,"GENERAL";"TAB5",#N/A,TRUE,"GENERAL"}</definedName>
    <definedName name="pkj" localSheetId="5">{"TAB1",#N/A,TRUE,"GENERAL";"TAB2",#N/A,TRUE,"GENERAL";"TAB3",#N/A,TRUE,"GENERAL";"TAB4",#N/A,TRUE,"GENERAL";"TAB5",#N/A,TRUE,"GENERAL"}</definedName>
    <definedName name="pkj" localSheetId="3">{"TAB1",#N/A,TRUE,"GENERAL";"TAB2",#N/A,TRUE,"GENERAL";"TAB3",#N/A,TRUE,"GENERAL";"TAB4",#N/A,TRUE,"GENERAL";"TAB5",#N/A,TRUE,"GENERAL"}</definedName>
    <definedName name="pkj" localSheetId="2">{"TAB1",#N/A,TRUE,"GENERAL";"TAB2",#N/A,TRUE,"GENERAL";"TAB3",#N/A,TRUE,"GENERAL";"TAB4",#N/A,TRUE,"GENERAL";"TAB5",#N/A,TRUE,"GENERAL"}</definedName>
    <definedName name="pkj" localSheetId="6">{"TAB1",#N/A,TRUE,"GENERAL";"TAB2",#N/A,TRUE,"GENERAL";"TAB3",#N/A,TRUE,"GENERAL";"TAB4",#N/A,TRUE,"GENERAL";"TAB5",#N/A,TRUE,"GENERAL"}</definedName>
    <definedName name="pkj" localSheetId="7">{"TAB1",#N/A,TRUE,"GENERAL";"TAB2",#N/A,TRUE,"GENERAL";"TAB3",#N/A,TRUE,"GENERAL";"TAB4",#N/A,TRUE,"GENERAL";"TAB5",#N/A,TRUE,"GENERAL"}</definedName>
    <definedName name="pkj">{"TAB1",#N/A,TRUE,"GENERAL";"TAB2",#N/A,TRUE,"GENERAL";"TAB3",#N/A,TRUE,"GENERAL";"TAB4",#N/A,TRUE,"GENERAL";"TAB5",#N/A,TRUE,"GENERAL"}</definedName>
    <definedName name="PLAD" localSheetId="5">{"TAB1",#N/A,TRUE,"GENERAL";"TAB2",#N/A,TRUE,"GENERAL";"TAB3",#N/A,TRUE,"GENERAL";"TAB4",#N/A,TRUE,"GENERAL";"TAB5",#N/A,TRUE,"GENERAL"}</definedName>
    <definedName name="PLAD" localSheetId="3">{"TAB1",#N/A,TRUE,"GENERAL";"TAB2",#N/A,TRUE,"GENERAL";"TAB3",#N/A,TRUE,"GENERAL";"TAB4",#N/A,TRUE,"GENERAL";"TAB5",#N/A,TRUE,"GENERAL"}</definedName>
    <definedName name="PLAD" localSheetId="2">{"TAB1",#N/A,TRUE,"GENERAL";"TAB2",#N/A,TRUE,"GENERAL";"TAB3",#N/A,TRUE,"GENERAL";"TAB4",#N/A,TRUE,"GENERAL";"TAB5",#N/A,TRUE,"GENERAL"}</definedName>
    <definedName name="PLAD" localSheetId="6">{"TAB1",#N/A,TRUE,"GENERAL";"TAB2",#N/A,TRUE,"GENERAL";"TAB3",#N/A,TRUE,"GENERAL";"TAB4",#N/A,TRUE,"GENERAL";"TAB5",#N/A,TRUE,"GENERAL"}</definedName>
    <definedName name="PLAD" localSheetId="7">{"TAB1",#N/A,TRUE,"GENERAL";"TAB2",#N/A,TRUE,"GENERAL";"TAB3",#N/A,TRUE,"GENERAL";"TAB4",#N/A,TRUE,"GENERAL";"TAB5",#N/A,TRUE,"GENERAL"}</definedName>
    <definedName name="PLAD">{"TAB1",#N/A,TRUE,"GENERAL";"TAB2",#N/A,TRUE,"GENERAL";"TAB3",#N/A,TRUE,"GENERAL";"TAB4",#N/A,TRUE,"GENERAL";"TAB5",#N/A,TRUE,"GENERAL"}</definedName>
    <definedName name="PLAELE" localSheetId="3">[19]BASE!#REF!</definedName>
    <definedName name="PLAELE" localSheetId="2">#REF!</definedName>
    <definedName name="PLAELE" localSheetId="6">#REF!</definedName>
    <definedName name="PLAELE" localSheetId="7">#REF!</definedName>
    <definedName name="PLAELE">#REF!</definedName>
    <definedName name="PLAST" localSheetId="3">[19]BASE!#REF!</definedName>
    <definedName name="PLAST">[18]BASE!$D$380</definedName>
    <definedName name="Plazo">#REF!</definedName>
    <definedName name="PLPLUNN" localSheetId="5">{"TAB1",#N/A,TRUE,"GENERAL";"TAB2",#N/A,TRUE,"GENERAL";"TAB3",#N/A,TRUE,"GENERAL";"TAB4",#N/A,TRUE,"GENERAL";"TAB5",#N/A,TRUE,"GENERAL"}</definedName>
    <definedName name="PLPLUNN" localSheetId="3">{"TAB1",#N/A,TRUE,"GENERAL";"TAB2",#N/A,TRUE,"GENERAL";"TAB3",#N/A,TRUE,"GENERAL";"TAB4",#N/A,TRUE,"GENERAL";"TAB5",#N/A,TRUE,"GENERAL"}</definedName>
    <definedName name="PLPLUNN" localSheetId="2">{"TAB1",#N/A,TRUE,"GENERAL";"TAB2",#N/A,TRUE,"GENERAL";"TAB3",#N/A,TRUE,"GENERAL";"TAB4",#N/A,TRUE,"GENERAL";"TAB5",#N/A,TRUE,"GENERAL"}</definedName>
    <definedName name="PLPLUNN" localSheetId="6">{"TAB1",#N/A,TRUE,"GENERAL";"TAB2",#N/A,TRUE,"GENERAL";"TAB3",#N/A,TRUE,"GENERAL";"TAB4",#N/A,TRUE,"GENERAL";"TAB5",#N/A,TRUE,"GENERAL"}</definedName>
    <definedName name="PLPLUNN" localSheetId="7">{"TAB1",#N/A,TRUE,"GENERAL";"TAB2",#N/A,TRUE,"GENERAL";"TAB3",#N/A,TRUE,"GENERAL";"TAB4",#N/A,TRUE,"GENERAL";"TAB5",#N/A,TRUE,"GENERAL"}</definedName>
    <definedName name="PLPLUNN">{"TAB1",#N/A,TRUE,"GENERAL";"TAB2",#N/A,TRUE,"GENERAL";"TAB3",#N/A,TRUE,"GENERAL";"TAB4",#N/A,TRUE,"GENERAL";"TAB5",#N/A,TRUE,"GENERAL"}</definedName>
    <definedName name="POIUP" localSheetId="5">{"via1",#N/A,TRUE,"general";"via2",#N/A,TRUE,"general";"via3",#N/A,TRUE,"general"}</definedName>
    <definedName name="POIUP" localSheetId="3">{"via1",#N/A,TRUE,"general";"via2",#N/A,TRUE,"general";"via3",#N/A,TRUE,"general"}</definedName>
    <definedName name="POIUP" localSheetId="2">{"via1",#N/A,TRUE,"general";"via2",#N/A,TRUE,"general";"via3",#N/A,TRUE,"general"}</definedName>
    <definedName name="POIUP" localSheetId="6">{"via1",#N/A,TRUE,"general";"via2",#N/A,TRUE,"general";"via3",#N/A,TRUE,"general"}</definedName>
    <definedName name="POIUP" localSheetId="7">{"via1",#N/A,TRUE,"general";"via2",#N/A,TRUE,"general";"via3",#N/A,TRUE,"general"}</definedName>
    <definedName name="POIUP">{"via1",#N/A,TRUE,"general";"via2",#N/A,TRUE,"general";"via3",#N/A,TRUE,"general"}</definedName>
    <definedName name="POLINOMIAL1" localSheetId="5">[88]CANALETA9!#REF!</definedName>
    <definedName name="POLINOMIAL1">[88]CANALETA9!#REF!</definedName>
    <definedName name="POLIZAS" localSheetId="5">{"TAB1",#N/A,TRUE,"GENERAL";"TAB2",#N/A,TRUE,"GENERAL";"TAB3",#N/A,TRUE,"GENERAL";"TAB4",#N/A,TRUE,"GENERAL";"TAB5",#N/A,TRUE,"GENERAL"}</definedName>
    <definedName name="POLIZAS" localSheetId="3">{"TAB1",#N/A,TRUE,"GENERAL";"TAB2",#N/A,TRUE,"GENERAL";"TAB3",#N/A,TRUE,"GENERAL";"TAB4",#N/A,TRUE,"GENERAL";"TAB5",#N/A,TRUE,"GENERAL"}</definedName>
    <definedName name="POLIZAS" localSheetId="2">{"TAB1",#N/A,TRUE,"GENERAL";"TAB2",#N/A,TRUE,"GENERAL";"TAB3",#N/A,TRUE,"GENERAL";"TAB4",#N/A,TRUE,"GENERAL";"TAB5",#N/A,TRUE,"GENERAL"}</definedName>
    <definedName name="POLIZAS" localSheetId="6">{"TAB1",#N/A,TRUE,"GENERAL";"TAB2",#N/A,TRUE,"GENERAL";"TAB3",#N/A,TRUE,"GENERAL";"TAB4",#N/A,TRUE,"GENERAL";"TAB5",#N/A,TRUE,"GENERAL"}</definedName>
    <definedName name="POLIZAS" localSheetId="7">{"TAB1",#N/A,TRUE,"GENERAL";"TAB2",#N/A,TRUE,"GENERAL";"TAB3",#N/A,TRUE,"GENERAL";"TAB4",#N/A,TRUE,"GENERAL";"TAB5",#N/A,TRUE,"GENERAL"}</definedName>
    <definedName name="POLIZAS">{"TAB1",#N/A,TRUE,"GENERAL";"TAB2",#N/A,TRUE,"GENERAL";"TAB3",#N/A,TRUE,"GENERAL";"TAB4",#N/A,TRUE,"GENERAL";"TAB5",#N/A,TRUE,"GENERAL"}</definedName>
    <definedName name="Polynomial">#REF!</definedName>
    <definedName name="PoMede">#REF!</definedName>
    <definedName name="popop" localSheetId="5">{"via1",#N/A,TRUE,"general";"via2",#N/A,TRUE,"general";"via3",#N/A,TRUE,"general"}</definedName>
    <definedName name="popop" localSheetId="3">{"via1",#N/A,TRUE,"general";"via2",#N/A,TRUE,"general";"via3",#N/A,TRUE,"general"}</definedName>
    <definedName name="popop" localSheetId="2">{"via1",#N/A,TRUE,"general";"via2",#N/A,TRUE,"general";"via3",#N/A,TRUE,"general"}</definedName>
    <definedName name="popop" localSheetId="6">{"via1",#N/A,TRUE,"general";"via2",#N/A,TRUE,"general";"via3",#N/A,TRUE,"general"}</definedName>
    <definedName name="popop" localSheetId="7">{"via1",#N/A,TRUE,"general";"via2",#N/A,TRUE,"general";"via3",#N/A,TRUE,"general"}</definedName>
    <definedName name="popop">{"via1",#N/A,TRUE,"general";"via2",#N/A,TRUE,"general";"via3",#N/A,TRUE,"general"}</definedName>
    <definedName name="popp" localSheetId="5">{"via1",#N/A,TRUE,"general";"via2",#N/A,TRUE,"general";"via3",#N/A,TRUE,"general"}</definedName>
    <definedName name="popp" localSheetId="3">{"via1",#N/A,TRUE,"general";"via2",#N/A,TRUE,"general";"via3",#N/A,TRUE,"general"}</definedName>
    <definedName name="popp" localSheetId="2">{"via1",#N/A,TRUE,"general";"via2",#N/A,TRUE,"general";"via3",#N/A,TRUE,"general"}</definedName>
    <definedName name="popp" localSheetId="6">{"via1",#N/A,TRUE,"general";"via2",#N/A,TRUE,"general";"via3",#N/A,TRUE,"general"}</definedName>
    <definedName name="popp" localSheetId="7">{"via1",#N/A,TRUE,"general";"via2",#N/A,TRUE,"general";"via3",#N/A,TRUE,"general"}</definedName>
    <definedName name="popp">{"via1",#N/A,TRUE,"general";"via2",#N/A,TRUE,"general";"via3",#N/A,TRUE,"general"}</definedName>
    <definedName name="popvds" localSheetId="5">{"TAB1",#N/A,TRUE,"GENERAL";"TAB2",#N/A,TRUE,"GENERAL";"TAB3",#N/A,TRUE,"GENERAL";"TAB4",#N/A,TRUE,"GENERAL";"TAB5",#N/A,TRUE,"GENERAL"}</definedName>
    <definedName name="popvds" localSheetId="3">{"TAB1",#N/A,TRUE,"GENERAL";"TAB2",#N/A,TRUE,"GENERAL";"TAB3",#N/A,TRUE,"GENERAL";"TAB4",#N/A,TRUE,"GENERAL";"TAB5",#N/A,TRUE,"GENERAL"}</definedName>
    <definedName name="popvds" localSheetId="2">{"TAB1",#N/A,TRUE,"GENERAL";"TAB2",#N/A,TRUE,"GENERAL";"TAB3",#N/A,TRUE,"GENERAL";"TAB4",#N/A,TRUE,"GENERAL";"TAB5",#N/A,TRUE,"GENERAL"}</definedName>
    <definedName name="popvds" localSheetId="6">{"TAB1",#N/A,TRUE,"GENERAL";"TAB2",#N/A,TRUE,"GENERAL";"TAB3",#N/A,TRUE,"GENERAL";"TAB4",#N/A,TRUE,"GENERAL";"TAB5",#N/A,TRUE,"GENERAL"}</definedName>
    <definedName name="popvds" localSheetId="7">{"TAB1",#N/A,TRUE,"GENERAL";"TAB2",#N/A,TRUE,"GENERAL";"TAB3",#N/A,TRUE,"GENERAL";"TAB4",#N/A,TRUE,"GENERAL";"TAB5",#N/A,TRUE,"GENERAL"}</definedName>
    <definedName name="popvds">{"TAB1",#N/A,TRUE,"GENERAL";"TAB2",#N/A,TRUE,"GENERAL";"TAB3",#N/A,TRUE,"GENERAL";"TAB4",#N/A,TRUE,"GENERAL";"TAB5",#N/A,TRUE,"GENERAL"}</definedName>
    <definedName name="pos">[26]PrecRec!$D$60</definedName>
    <definedName name="post">[26]PrecRec!$D$66</definedName>
    <definedName name="poste">[26]PrecRec!$D$60</definedName>
    <definedName name="pouig" localSheetId="5">{"via1",#N/A,TRUE,"general";"via2",#N/A,TRUE,"general";"via3",#N/A,TRUE,"general"}</definedName>
    <definedName name="pouig" localSheetId="3">{"via1",#N/A,TRUE,"general";"via2",#N/A,TRUE,"general";"via3",#N/A,TRUE,"general"}</definedName>
    <definedName name="pouig" localSheetId="2">{"via1",#N/A,TRUE,"general";"via2",#N/A,TRUE,"general";"via3",#N/A,TRUE,"general"}</definedName>
    <definedName name="pouig" localSheetId="6">{"via1",#N/A,TRUE,"general";"via2",#N/A,TRUE,"general";"via3",#N/A,TRUE,"general"}</definedName>
    <definedName name="pouig" localSheetId="7">{"via1",#N/A,TRUE,"general";"via2",#N/A,TRUE,"general";"via3",#N/A,TRUE,"general"}</definedName>
    <definedName name="pouig">{"via1",#N/A,TRUE,"general";"via2",#N/A,TRUE,"general";"via3",#N/A,TRUE,"general"}</definedName>
    <definedName name="PPPP" localSheetId="5">{#N/A,#N/A,FALSE,"orthoflow";#N/A,#N/A,FALSE,"Miscelaneos";#N/A,#N/A,FALSE,"Instrumentacio";#N/A,#N/A,FALSE,"Electrico";#N/A,#N/A,FALSE,"Valv. Seguridad"}</definedName>
    <definedName name="PPPP" localSheetId="3">{#N/A,#N/A,FALSE,"orthoflow";#N/A,#N/A,FALSE,"Miscelaneos";#N/A,#N/A,FALSE,"Instrumentacio";#N/A,#N/A,FALSE,"Electrico";#N/A,#N/A,FALSE,"Valv. Seguridad"}</definedName>
    <definedName name="PPPP" localSheetId="2">{#N/A,#N/A,FALSE,"orthoflow";#N/A,#N/A,FALSE,"Miscelaneos";#N/A,#N/A,FALSE,"Instrumentacio";#N/A,#N/A,FALSE,"Electrico";#N/A,#N/A,FALSE,"Valv. Seguridad"}</definedName>
    <definedName name="PPPP" localSheetId="6">{#N/A,#N/A,FALSE,"orthoflow";#N/A,#N/A,FALSE,"Miscelaneos";#N/A,#N/A,FALSE,"Instrumentacio";#N/A,#N/A,FALSE,"Electrico";#N/A,#N/A,FALSE,"Valv. Seguridad"}</definedName>
    <definedName name="PPPP" localSheetId="7">{#N/A,#N/A,FALSE,"orthoflow";#N/A,#N/A,FALSE,"Miscelaneos";#N/A,#N/A,FALSE,"Instrumentacio";#N/A,#N/A,FALSE,"Electrico";#N/A,#N/A,FALSE,"Valv. Seguridad"}</definedName>
    <definedName name="PPPP">{#N/A,#N/A,FALSE,"orthoflow";#N/A,#N/A,FALSE,"Miscelaneos";#N/A,#N/A,FALSE,"Instrumentacio";#N/A,#N/A,FALSE,"Electrico";#N/A,#N/A,FALSE,"Valv. Seguridad"}</definedName>
    <definedName name="ppppp9" localSheetId="5">{"via1",#N/A,TRUE,"general";"via2",#N/A,TRUE,"general";"via3",#N/A,TRUE,"general"}</definedName>
    <definedName name="ppppp9" localSheetId="3">{"via1",#N/A,TRUE,"general";"via2",#N/A,TRUE,"general";"via3",#N/A,TRUE,"general"}</definedName>
    <definedName name="ppppp9" localSheetId="2">{"via1",#N/A,TRUE,"general";"via2",#N/A,TRUE,"general";"via3",#N/A,TRUE,"general"}</definedName>
    <definedName name="ppppp9" localSheetId="6">{"via1",#N/A,TRUE,"general";"via2",#N/A,TRUE,"general";"via3",#N/A,TRUE,"general"}</definedName>
    <definedName name="ppppp9" localSheetId="7">{"via1",#N/A,TRUE,"general";"via2",#N/A,TRUE,"general";"via3",#N/A,TRUE,"general"}</definedName>
    <definedName name="ppppp9">{"via1",#N/A,TRUE,"general";"via2",#N/A,TRUE,"general";"via3",#N/A,TRUE,"general"}</definedName>
    <definedName name="pppppd" localSheetId="5">{"TAB1",#N/A,TRUE,"GENERAL";"TAB2",#N/A,TRUE,"GENERAL";"TAB3",#N/A,TRUE,"GENERAL";"TAB4",#N/A,TRUE,"GENERAL";"TAB5",#N/A,TRUE,"GENERAL"}</definedName>
    <definedName name="pppppd" localSheetId="3">{"TAB1",#N/A,TRUE,"GENERAL";"TAB2",#N/A,TRUE,"GENERAL";"TAB3",#N/A,TRUE,"GENERAL";"TAB4",#N/A,TRUE,"GENERAL";"TAB5",#N/A,TRUE,"GENERAL"}</definedName>
    <definedName name="pppppd" localSheetId="2">{"TAB1",#N/A,TRUE,"GENERAL";"TAB2",#N/A,TRUE,"GENERAL";"TAB3",#N/A,TRUE,"GENERAL";"TAB4",#N/A,TRUE,"GENERAL";"TAB5",#N/A,TRUE,"GENERAL"}</definedName>
    <definedName name="pppppd" localSheetId="6">{"TAB1",#N/A,TRUE,"GENERAL";"TAB2",#N/A,TRUE,"GENERAL";"TAB3",#N/A,TRUE,"GENERAL";"TAB4",#N/A,TRUE,"GENERAL";"TAB5",#N/A,TRUE,"GENERAL"}</definedName>
    <definedName name="pppppd" localSheetId="7">{"TAB1",#N/A,TRUE,"GENERAL";"TAB2",#N/A,TRUE,"GENERAL";"TAB3",#N/A,TRUE,"GENERAL";"TAB4",#N/A,TRUE,"GENERAL";"TAB5",#N/A,TRUE,"GENERAL"}</definedName>
    <definedName name="pppppd">{"TAB1",#N/A,TRUE,"GENERAL";"TAB2",#N/A,TRUE,"GENERAL";"TAB3",#N/A,TRUE,"GENERAL";"TAB4",#N/A,TRUE,"GENERAL";"TAB5",#N/A,TRUE,"GENERAL"}</definedName>
    <definedName name="Ppto" localSheetId="3">#REF!</definedName>
    <definedName name="Ppto" localSheetId="7">#REF!</definedName>
    <definedName name="PPTO">[45]Presupuesto!$B$5:$I$65</definedName>
    <definedName name="PPtoNorte" localSheetId="3">#REF!</definedName>
    <definedName name="PPtoNorte" localSheetId="2">#REF!</definedName>
    <definedName name="PPtoNorte" localSheetId="6">#REF!</definedName>
    <definedName name="PPtoNorte" localSheetId="7">#REF!</definedName>
    <definedName name="PPtoNorte">#REF!</definedName>
    <definedName name="pqroj" localSheetId="5">{"via1",#N/A,TRUE,"general";"via2",#N/A,TRUE,"general";"via3",#N/A,TRUE,"general"}</definedName>
    <definedName name="pqroj" localSheetId="3">{"via1",#N/A,TRUE,"general";"via2",#N/A,TRUE,"general";"via3",#N/A,TRUE,"general"}</definedName>
    <definedName name="pqroj" localSheetId="2">{"via1",#N/A,TRUE,"general";"via2",#N/A,TRUE,"general";"via3",#N/A,TRUE,"general"}</definedName>
    <definedName name="pqroj" localSheetId="6">{"via1",#N/A,TRUE,"general";"via2",#N/A,TRUE,"general";"via3",#N/A,TRUE,"general"}</definedName>
    <definedName name="pqroj" localSheetId="7">{"via1",#N/A,TRUE,"general";"via2",#N/A,TRUE,"general";"via3",#N/A,TRUE,"general"}</definedName>
    <definedName name="pqroj">{"via1",#N/A,TRUE,"general";"via2",#N/A,TRUE,"general";"via3",#N/A,TRUE,"general"}</definedName>
    <definedName name="PRCSO_EXTERNO">'[85]GASTOS FIJOS'!$A$91:$A$150</definedName>
    <definedName name="pre">[36]BASE!$D$8</definedName>
    <definedName name="Precio" localSheetId="3">#REF!</definedName>
    <definedName name="Precio" localSheetId="2">#REF!</definedName>
    <definedName name="Precio" localSheetId="6">#REF!</definedName>
    <definedName name="Precio" localSheetId="7">#REF!</definedName>
    <definedName name="Precio">#REF!</definedName>
    <definedName name="precio2" localSheetId="3">#REF!</definedName>
    <definedName name="precio2" localSheetId="2">#REF!</definedName>
    <definedName name="precio2" localSheetId="6">#REF!</definedName>
    <definedName name="precio2" localSheetId="7">#REF!</definedName>
    <definedName name="precio2">#REF!</definedName>
    <definedName name="PrecioS" localSheetId="3">#REF!</definedName>
    <definedName name="PrecioS" localSheetId="2">#REF!</definedName>
    <definedName name="PrecioS" localSheetId="6">#REF!</definedName>
    <definedName name="PrecioS" localSheetId="7">#REF!</definedName>
    <definedName name="PrecioS">#REF!</definedName>
    <definedName name="PRES.AGRI">#REF!</definedName>
    <definedName name="PRESIPISTO">#REF!</definedName>
    <definedName name="PRESTA" localSheetId="3">[19]BASE!$E$10</definedName>
    <definedName name="presta">[18]BASE!$D$8</definedName>
    <definedName name="PRESUPUESTO" localSheetId="3">#REF!</definedName>
    <definedName name="PRESUPUESTO" localSheetId="7">#REF!</definedName>
    <definedName name="PRESUPUESTO">[33]PRESUPUESTO!$D$12:$K$458</definedName>
    <definedName name="PRIMER" localSheetId="5">{"via1",#N/A,TRUE,"general";"via2",#N/A,TRUE,"general";"via3",#N/A,TRUE,"general"}</definedName>
    <definedName name="PRIMER" localSheetId="3">{"via1",#N/A,TRUE,"general";"via2",#N/A,TRUE,"general";"via3",#N/A,TRUE,"general"}</definedName>
    <definedName name="PRIMER" localSheetId="2">{"via1",#N/A,TRUE,"general";"via2",#N/A,TRUE,"general";"via3",#N/A,TRUE,"general"}</definedName>
    <definedName name="PRIMER" localSheetId="6">{"via1",#N/A,TRUE,"general";"via2",#N/A,TRUE,"general";"via3",#N/A,TRUE,"general"}</definedName>
    <definedName name="PRIMER" localSheetId="7">{"via1",#N/A,TRUE,"general";"via2",#N/A,TRUE,"general";"via3",#N/A,TRUE,"general"}</definedName>
    <definedName name="PRIMER">{"via1",#N/A,TRUE,"general";"via2",#N/A,TRUE,"general";"via3",#N/A,TRUE,"general"}</definedName>
    <definedName name="PRIMET" localSheetId="5">{"TAB1",#N/A,TRUE,"GENERAL";"TAB2",#N/A,TRUE,"GENERAL";"TAB3",#N/A,TRUE,"GENERAL";"TAB4",#N/A,TRUE,"GENERAL";"TAB5",#N/A,TRUE,"GENERAL"}</definedName>
    <definedName name="PRIMET" localSheetId="3">{"TAB1",#N/A,TRUE,"GENERAL";"TAB2",#N/A,TRUE,"GENERAL";"TAB3",#N/A,TRUE,"GENERAL";"TAB4",#N/A,TRUE,"GENERAL";"TAB5",#N/A,TRUE,"GENERAL"}</definedName>
    <definedName name="PRIMET" localSheetId="2">{"TAB1",#N/A,TRUE,"GENERAL";"TAB2",#N/A,TRUE,"GENERAL";"TAB3",#N/A,TRUE,"GENERAL";"TAB4",#N/A,TRUE,"GENERAL";"TAB5",#N/A,TRUE,"GENERAL"}</definedName>
    <definedName name="PRIMET" localSheetId="6">{"TAB1",#N/A,TRUE,"GENERAL";"TAB2",#N/A,TRUE,"GENERAL";"TAB3",#N/A,TRUE,"GENERAL";"TAB4",#N/A,TRUE,"GENERAL";"TAB5",#N/A,TRUE,"GENERAL"}</definedName>
    <definedName name="PRIMET" localSheetId="7">{"TAB1",#N/A,TRUE,"GENERAL";"TAB2",#N/A,TRUE,"GENERAL";"TAB3",#N/A,TRUE,"GENERAL";"TAB4",#N/A,TRUE,"GENERAL";"TAB5",#N/A,TRUE,"GENERAL"}</definedName>
    <definedName name="PRIMET">{"TAB1",#N/A,TRUE,"GENERAL";"TAB2",#N/A,TRUE,"GENERAL";"TAB3",#N/A,TRUE,"GENERAL";"TAB4",#N/A,TRUE,"GENERAL";"TAB5",#N/A,TRUE,"GENERAL"}</definedName>
    <definedName name="PRINT_AREA">#REF!</definedName>
    <definedName name="Print_Area_MI">#REF!</definedName>
    <definedName name="PRINT_TITLES">#REF!</definedName>
    <definedName name="PRINT_TITLES_MI">#REF!</definedName>
    <definedName name="PRODUCTOS">[85]PRODUCTOS!$B$3:$B$65536</definedName>
    <definedName name="PROF" localSheetId="3">#REF!</definedName>
    <definedName name="PROF" localSheetId="2">#REF!</definedName>
    <definedName name="PROF" localSheetId="6">#REF!</definedName>
    <definedName name="PROF" localSheetId="7">#REF!</definedName>
    <definedName name="PROF">#REF!</definedName>
    <definedName name="prueba" localSheetId="3">#REF!</definedName>
    <definedName name="prueba" localSheetId="2">#REF!</definedName>
    <definedName name="prueba" localSheetId="6">#REF!</definedName>
    <definedName name="prueba" localSheetId="7">#REF!</definedName>
    <definedName name="prueba">#REF!</definedName>
    <definedName name="PTAR" localSheetId="5">{#N/A,#N/A,FALSE,"Estatico";#N/A,#N/A,FALSE,"Tuberia";#N/A,#N/A,FALSE,"Instrumentación";#N/A,#N/A,FALSE,"Mecanica";#N/A,#N/A,FALSE,"Electrico";#N/A,#N/A,FALSE,"Ofic.Civiles"}</definedName>
    <definedName name="PTAR" localSheetId="3">{#N/A,#N/A,FALSE,"Estatico";#N/A,#N/A,FALSE,"Tuberia";#N/A,#N/A,FALSE,"Instrumentación";#N/A,#N/A,FALSE,"Mecanica";#N/A,#N/A,FALSE,"Electrico";#N/A,#N/A,FALSE,"Ofic.Civiles"}</definedName>
    <definedName name="PTAR" localSheetId="2">{#N/A,#N/A,FALSE,"Estatico";#N/A,#N/A,FALSE,"Tuberia";#N/A,#N/A,FALSE,"Instrumentación";#N/A,#N/A,FALSE,"Mecanica";#N/A,#N/A,FALSE,"Electrico";#N/A,#N/A,FALSE,"Ofic.Civiles"}</definedName>
    <definedName name="PTAR" localSheetId="6">{#N/A,#N/A,FALSE,"Estatico";#N/A,#N/A,FALSE,"Tuberia";#N/A,#N/A,FALSE,"Instrumentación";#N/A,#N/A,FALSE,"Mecanica";#N/A,#N/A,FALSE,"Electrico";#N/A,#N/A,FALSE,"Ofic.Civiles"}</definedName>
    <definedName name="PTAR" localSheetId="7">{#N/A,#N/A,FALSE,"Estatico";#N/A,#N/A,FALSE,"Tuberia";#N/A,#N/A,FALSE,"Instrumentación";#N/A,#N/A,FALSE,"Mecanica";#N/A,#N/A,FALSE,"Electrico";#N/A,#N/A,FALSE,"Ofic.Civiles"}</definedName>
    <definedName name="PTAR">{#N/A,#N/A,FALSE,"Estatico";#N/A,#N/A,FALSE,"Tuberia";#N/A,#N/A,FALSE,"Instrumentación";#N/A,#N/A,FALSE,"Mecanica";#N/A,#N/A,FALSE,"Electrico";#N/A,#N/A,FALSE,"Ofic.Civiles"}</definedName>
    <definedName name="ptope" localSheetId="5">{"TAB1",#N/A,TRUE,"GENERAL";"TAB2",#N/A,TRUE,"GENERAL";"TAB3",#N/A,TRUE,"GENERAL";"TAB4",#N/A,TRUE,"GENERAL";"TAB5",#N/A,TRUE,"GENERAL"}</definedName>
    <definedName name="ptope" localSheetId="3">{"TAB1",#N/A,TRUE,"GENERAL";"TAB2",#N/A,TRUE,"GENERAL";"TAB3",#N/A,TRUE,"GENERAL";"TAB4",#N/A,TRUE,"GENERAL";"TAB5",#N/A,TRUE,"GENERAL"}</definedName>
    <definedName name="ptope" localSheetId="2">{"TAB1",#N/A,TRUE,"GENERAL";"TAB2",#N/A,TRUE,"GENERAL";"TAB3",#N/A,TRUE,"GENERAL";"TAB4",#N/A,TRUE,"GENERAL";"TAB5",#N/A,TRUE,"GENERAL"}</definedName>
    <definedName name="ptope" localSheetId="6">{"TAB1",#N/A,TRUE,"GENERAL";"TAB2",#N/A,TRUE,"GENERAL";"TAB3",#N/A,TRUE,"GENERAL";"TAB4",#N/A,TRUE,"GENERAL";"TAB5",#N/A,TRUE,"GENERAL"}</definedName>
    <definedName name="ptope" localSheetId="7">{"TAB1",#N/A,TRUE,"GENERAL";"TAB2",#N/A,TRUE,"GENERAL";"TAB3",#N/A,TRUE,"GENERAL";"TAB4",#N/A,TRUE,"GENERAL";"TAB5",#N/A,TRUE,"GENERAL"}</definedName>
    <definedName name="ptope">{"TAB1",#N/A,TRUE,"GENERAL";"TAB2",#N/A,TRUE,"GENERAL";"TAB3",#N/A,TRUE,"GENERAL";"TAB4",#N/A,TRUE,"GENERAL";"TAB5",#N/A,TRUE,"GENERAL"}</definedName>
    <definedName name="ptopes" localSheetId="5">{"via1",#N/A,TRUE,"general";"via2",#N/A,TRUE,"general";"via3",#N/A,TRUE,"general"}</definedName>
    <definedName name="ptopes" localSheetId="3">{"via1",#N/A,TRUE,"general";"via2",#N/A,TRUE,"general";"via3",#N/A,TRUE,"general"}</definedName>
    <definedName name="ptopes" localSheetId="2">{"via1",#N/A,TRUE,"general";"via2",#N/A,TRUE,"general";"via3",#N/A,TRUE,"general"}</definedName>
    <definedName name="ptopes" localSheetId="6">{"via1",#N/A,TRUE,"general";"via2",#N/A,TRUE,"general";"via3",#N/A,TRUE,"general"}</definedName>
    <definedName name="ptopes" localSheetId="7">{"via1",#N/A,TRUE,"general";"via2",#N/A,TRUE,"general";"via3",#N/A,TRUE,"general"}</definedName>
    <definedName name="ptopes">{"via1",#N/A,TRUE,"general";"via2",#N/A,TRUE,"general";"via3",#N/A,TRUE,"general"}</definedName>
    <definedName name="PULIDMAN" localSheetId="5">[19]BASE!#REF!</definedName>
    <definedName name="PULIDMAN">[19]BASE!#REF!</definedName>
    <definedName name="PUNTI" localSheetId="3">[19]BASE!#REF!</definedName>
    <definedName name="PUNTI">[18]BASE!$D$381</definedName>
    <definedName name="Q">#REF!</definedName>
    <definedName name="q1q1q" localSheetId="5">{"via1",#N/A,TRUE,"general";"via2",#N/A,TRUE,"general";"via3",#N/A,TRUE,"general"}</definedName>
    <definedName name="q1q1q" localSheetId="3">{"via1",#N/A,TRUE,"general";"via2",#N/A,TRUE,"general";"via3",#N/A,TRUE,"general"}</definedName>
    <definedName name="q1q1q" localSheetId="2">{"via1",#N/A,TRUE,"general";"via2",#N/A,TRUE,"general";"via3",#N/A,TRUE,"general"}</definedName>
    <definedName name="q1q1q" localSheetId="6">{"via1",#N/A,TRUE,"general";"via2",#N/A,TRUE,"general";"via3",#N/A,TRUE,"general"}</definedName>
    <definedName name="q1q1q" localSheetId="7">{"via1",#N/A,TRUE,"general";"via2",#N/A,TRUE,"general";"via3",#N/A,TRUE,"general"}</definedName>
    <definedName name="q1q1q">{"via1",#N/A,TRUE,"general";"via2",#N/A,TRUE,"general";"via3",#N/A,TRUE,"general"}</definedName>
    <definedName name="qaedtguj" localSheetId="5">{"via1",#N/A,TRUE,"general";"via2",#N/A,TRUE,"general";"via3",#N/A,TRUE,"general"}</definedName>
    <definedName name="qaedtguj" localSheetId="3">{"via1",#N/A,TRUE,"general";"via2",#N/A,TRUE,"general";"via3",#N/A,TRUE,"general"}</definedName>
    <definedName name="qaedtguj" localSheetId="2">{"via1",#N/A,TRUE,"general";"via2",#N/A,TRUE,"general";"via3",#N/A,TRUE,"general"}</definedName>
    <definedName name="qaedtguj" localSheetId="6">{"via1",#N/A,TRUE,"general";"via2",#N/A,TRUE,"general";"via3",#N/A,TRUE,"general"}</definedName>
    <definedName name="qaedtguj" localSheetId="7">{"via1",#N/A,TRUE,"general";"via2",#N/A,TRUE,"general";"via3",#N/A,TRUE,"general"}</definedName>
    <definedName name="qaedtguj">{"via1",#N/A,TRUE,"general";"via2",#N/A,TRUE,"general";"via3",#N/A,TRUE,"general"}</definedName>
    <definedName name="QAQSWS" localSheetId="5">{"via1",#N/A,TRUE,"general";"via2",#N/A,TRUE,"general";"via3",#N/A,TRUE,"general"}</definedName>
    <definedName name="QAQSWS" localSheetId="3">{"via1",#N/A,TRUE,"general";"via2",#N/A,TRUE,"general";"via3",#N/A,TRUE,"general"}</definedName>
    <definedName name="QAQSWS" localSheetId="2">{"via1",#N/A,TRUE,"general";"via2",#N/A,TRUE,"general";"via3",#N/A,TRUE,"general"}</definedName>
    <definedName name="QAQSWS" localSheetId="6">{"via1",#N/A,TRUE,"general";"via2",#N/A,TRUE,"general";"via3",#N/A,TRUE,"general"}</definedName>
    <definedName name="QAQSWS" localSheetId="7">{"via1",#N/A,TRUE,"general";"via2",#N/A,TRUE,"general";"via3",#N/A,TRUE,"general"}</definedName>
    <definedName name="QAQSWS">{"via1",#N/A,TRUE,"general";"via2",#N/A,TRUE,"general";"via3",#N/A,TRUE,"general"}</definedName>
    <definedName name="qaqwwxcr" localSheetId="5">{"via1",#N/A,TRUE,"general";"via2",#N/A,TRUE,"general";"via3",#N/A,TRUE,"general"}</definedName>
    <definedName name="qaqwwxcr" localSheetId="3">{"via1",#N/A,TRUE,"general";"via2",#N/A,TRUE,"general";"via3",#N/A,TRUE,"general"}</definedName>
    <definedName name="qaqwwxcr" localSheetId="2">{"via1",#N/A,TRUE,"general";"via2",#N/A,TRUE,"general";"via3",#N/A,TRUE,"general"}</definedName>
    <definedName name="qaqwwxcr" localSheetId="6">{"via1",#N/A,TRUE,"general";"via2",#N/A,TRUE,"general";"via3",#N/A,TRUE,"general"}</definedName>
    <definedName name="qaqwwxcr" localSheetId="7">{"via1",#N/A,TRUE,"general";"via2",#N/A,TRUE,"general";"via3",#N/A,TRUE,"general"}</definedName>
    <definedName name="qaqwwxcr">{"via1",#N/A,TRUE,"general";"via2",#N/A,TRUE,"general";"via3",#N/A,TRUE,"general"}</definedName>
    <definedName name="qedcd" localSheetId="5">{"via1",#N/A,TRUE,"general";"via2",#N/A,TRUE,"general";"via3",#N/A,TRUE,"general"}</definedName>
    <definedName name="qedcd" localSheetId="3">{"via1",#N/A,TRUE,"general";"via2",#N/A,TRUE,"general";"via3",#N/A,TRUE,"general"}</definedName>
    <definedName name="qedcd" localSheetId="2">{"via1",#N/A,TRUE,"general";"via2",#N/A,TRUE,"general";"via3",#N/A,TRUE,"general"}</definedName>
    <definedName name="qedcd" localSheetId="6">{"via1",#N/A,TRUE,"general";"via2",#N/A,TRUE,"general";"via3",#N/A,TRUE,"general"}</definedName>
    <definedName name="qedcd" localSheetId="7">{"via1",#N/A,TRUE,"general";"via2",#N/A,TRUE,"general";"via3",#N/A,TRUE,"general"}</definedName>
    <definedName name="qedcd">{"via1",#N/A,TRUE,"general";"via2",#N/A,TRUE,"general";"via3",#N/A,TRUE,"general"}</definedName>
    <definedName name="qeqewe" localSheetId="5">{"TAB1",#N/A,TRUE,"GENERAL";"TAB2",#N/A,TRUE,"GENERAL";"TAB3",#N/A,TRUE,"GENERAL";"TAB4",#N/A,TRUE,"GENERAL";"TAB5",#N/A,TRUE,"GENERAL"}</definedName>
    <definedName name="qeqewe" localSheetId="3">{"TAB1",#N/A,TRUE,"GENERAL";"TAB2",#N/A,TRUE,"GENERAL";"TAB3",#N/A,TRUE,"GENERAL";"TAB4",#N/A,TRUE,"GENERAL";"TAB5",#N/A,TRUE,"GENERAL"}</definedName>
    <definedName name="qeqewe" localSheetId="2">{"TAB1",#N/A,TRUE,"GENERAL";"TAB2",#N/A,TRUE,"GENERAL";"TAB3",#N/A,TRUE,"GENERAL";"TAB4",#N/A,TRUE,"GENERAL";"TAB5",#N/A,TRUE,"GENERAL"}</definedName>
    <definedName name="qeqewe" localSheetId="6">{"TAB1",#N/A,TRUE,"GENERAL";"TAB2",#N/A,TRUE,"GENERAL";"TAB3",#N/A,TRUE,"GENERAL";"TAB4",#N/A,TRUE,"GENERAL";"TAB5",#N/A,TRUE,"GENERAL"}</definedName>
    <definedName name="qeqewe" localSheetId="7">{"TAB1",#N/A,TRUE,"GENERAL";"TAB2",#N/A,TRUE,"GENERAL";"TAB3",#N/A,TRUE,"GENERAL";"TAB4",#N/A,TRUE,"GENERAL";"TAB5",#N/A,TRUE,"GENERAL"}</definedName>
    <definedName name="qeqewe">{"TAB1",#N/A,TRUE,"GENERAL";"TAB2",#N/A,TRUE,"GENERAL";"TAB3",#N/A,TRUE,"GENERAL";"TAB4",#N/A,TRUE,"GENERAL";"TAB5",#N/A,TRUE,"GENERAL"}</definedName>
    <definedName name="qewj" localSheetId="5">{"via1",#N/A,TRUE,"general";"via2",#N/A,TRUE,"general";"via3",#N/A,TRUE,"general"}</definedName>
    <definedName name="qewj" localSheetId="3">{"via1",#N/A,TRUE,"general";"via2",#N/A,TRUE,"general";"via3",#N/A,TRUE,"general"}</definedName>
    <definedName name="qewj" localSheetId="2">{"via1",#N/A,TRUE,"general";"via2",#N/A,TRUE,"general";"via3",#N/A,TRUE,"general"}</definedName>
    <definedName name="qewj" localSheetId="6">{"via1",#N/A,TRUE,"general";"via2",#N/A,TRUE,"general";"via3",#N/A,TRUE,"general"}</definedName>
    <definedName name="qewj" localSheetId="7">{"via1",#N/A,TRUE,"general";"via2",#N/A,TRUE,"general";"via3",#N/A,TRUE,"general"}</definedName>
    <definedName name="qewj">{"via1",#N/A,TRUE,"general";"via2",#N/A,TRUE,"general";"via3",#N/A,TRUE,"general"}</definedName>
    <definedName name="qqqqqw" localSheetId="5">{"via1",#N/A,TRUE,"general";"via2",#N/A,TRUE,"general";"via3",#N/A,TRUE,"general"}</definedName>
    <definedName name="qqqqqw" localSheetId="3">{"via1",#N/A,TRUE,"general";"via2",#N/A,TRUE,"general";"via3",#N/A,TRUE,"general"}</definedName>
    <definedName name="qqqqqw" localSheetId="2">{"via1",#N/A,TRUE,"general";"via2",#N/A,TRUE,"general";"via3",#N/A,TRUE,"general"}</definedName>
    <definedName name="qqqqqw" localSheetId="6">{"via1",#N/A,TRUE,"general";"via2",#N/A,TRUE,"general";"via3",#N/A,TRUE,"general"}</definedName>
    <definedName name="qqqqqw" localSheetId="7">{"via1",#N/A,TRUE,"general";"via2",#N/A,TRUE,"general";"via3",#N/A,TRUE,"general"}</definedName>
    <definedName name="qqqqqw">{"via1",#N/A,TRUE,"general";"via2",#N/A,TRUE,"general";"via3",#N/A,TRUE,"general"}</definedName>
    <definedName name="qw" localSheetId="5">{"via1",#N/A,TRUE,"general";"via2",#N/A,TRUE,"general";"via3",#N/A,TRUE,"general"}</definedName>
    <definedName name="qw" localSheetId="3">{"via1",#N/A,TRUE,"general";"via2",#N/A,TRUE,"general";"via3",#N/A,TRUE,"general"}</definedName>
    <definedName name="qw" localSheetId="2">{"via1",#N/A,TRUE,"general";"via2",#N/A,TRUE,"general";"via3",#N/A,TRUE,"general"}</definedName>
    <definedName name="qw" localSheetId="6">{"via1",#N/A,TRUE,"general";"via2",#N/A,TRUE,"general";"via3",#N/A,TRUE,"general"}</definedName>
    <definedName name="qw" localSheetId="7">{"via1",#N/A,TRUE,"general";"via2",#N/A,TRUE,"general";"via3",#N/A,TRUE,"general"}</definedName>
    <definedName name="qw">{"via1",#N/A,TRUE,"general";"via2",#N/A,TRUE,"general";"via3",#N/A,TRUE,"general"}</definedName>
    <definedName name="qwdas2" localSheetId="5">{"via1",#N/A,TRUE,"general";"via2",#N/A,TRUE,"general";"via3",#N/A,TRUE,"general"}</definedName>
    <definedName name="qwdas2" localSheetId="3">{"via1",#N/A,TRUE,"general";"via2",#N/A,TRUE,"general";"via3",#N/A,TRUE,"general"}</definedName>
    <definedName name="qwdas2" localSheetId="2">{"via1",#N/A,TRUE,"general";"via2",#N/A,TRUE,"general";"via3",#N/A,TRUE,"general"}</definedName>
    <definedName name="qwdas2" localSheetId="6">{"via1",#N/A,TRUE,"general";"via2",#N/A,TRUE,"general";"via3",#N/A,TRUE,"general"}</definedName>
    <definedName name="qwdas2" localSheetId="7">{"via1",#N/A,TRUE,"general";"via2",#N/A,TRUE,"general";"via3",#N/A,TRUE,"general"}</definedName>
    <definedName name="qwdas2">{"via1",#N/A,TRUE,"general";"via2",#N/A,TRUE,"general";"via3",#N/A,TRUE,"general"}</definedName>
    <definedName name="qweqe" localSheetId="5">{"TAB1",#N/A,TRUE,"GENERAL";"TAB2",#N/A,TRUE,"GENERAL";"TAB3",#N/A,TRUE,"GENERAL";"TAB4",#N/A,TRUE,"GENERAL";"TAB5",#N/A,TRUE,"GENERAL"}</definedName>
    <definedName name="qweqe" localSheetId="3">{"TAB1",#N/A,TRUE,"GENERAL";"TAB2",#N/A,TRUE,"GENERAL";"TAB3",#N/A,TRUE,"GENERAL";"TAB4",#N/A,TRUE,"GENERAL";"TAB5",#N/A,TRUE,"GENERAL"}</definedName>
    <definedName name="qweqe" localSheetId="2">{"TAB1",#N/A,TRUE,"GENERAL";"TAB2",#N/A,TRUE,"GENERAL";"TAB3",#N/A,TRUE,"GENERAL";"TAB4",#N/A,TRUE,"GENERAL";"TAB5",#N/A,TRUE,"GENERAL"}</definedName>
    <definedName name="qweqe" localSheetId="6">{"TAB1",#N/A,TRUE,"GENERAL";"TAB2",#N/A,TRUE,"GENERAL";"TAB3",#N/A,TRUE,"GENERAL";"TAB4",#N/A,TRUE,"GENERAL";"TAB5",#N/A,TRUE,"GENERAL"}</definedName>
    <definedName name="qweqe" localSheetId="7">{"TAB1",#N/A,TRUE,"GENERAL";"TAB2",#N/A,TRUE,"GENERAL";"TAB3",#N/A,TRUE,"GENERAL";"TAB4",#N/A,TRUE,"GENERAL";"TAB5",#N/A,TRUE,"GENERAL"}</definedName>
    <definedName name="qweqe">{"TAB1",#N/A,TRUE,"GENERAL";"TAB2",#N/A,TRUE,"GENERAL";"TAB3",#N/A,TRUE,"GENERAL";"TAB4",#N/A,TRUE,"GENERAL";"TAB5",#N/A,TRUE,"GENERAL"}</definedName>
    <definedName name="qwewertet" localSheetId="5">{#N/A,#N/A,TRUE,"1842CWN0"}</definedName>
    <definedName name="qwewertet" localSheetId="3">{#N/A,#N/A,TRUE,"1842CWN0"}</definedName>
    <definedName name="qwewertet" localSheetId="2">{#N/A,#N/A,TRUE,"1842CWN0"}</definedName>
    <definedName name="qwewertet" localSheetId="6">{#N/A,#N/A,TRUE,"1842CWN0"}</definedName>
    <definedName name="qwewertet" localSheetId="7">{#N/A,#N/A,TRUE,"1842CWN0"}</definedName>
    <definedName name="qwewertet">{#N/A,#N/A,TRUE,"1842CWN0"}</definedName>
    <definedName name="qwqwqwj" localSheetId="5">{"TAB1",#N/A,TRUE,"GENERAL";"TAB2",#N/A,TRUE,"GENERAL";"TAB3",#N/A,TRUE,"GENERAL";"TAB4",#N/A,TRUE,"GENERAL";"TAB5",#N/A,TRUE,"GENERAL"}</definedName>
    <definedName name="qwqwqwj" localSheetId="3">{"TAB1",#N/A,TRUE,"GENERAL";"TAB2",#N/A,TRUE,"GENERAL";"TAB3",#N/A,TRUE,"GENERAL";"TAB4",#N/A,TRUE,"GENERAL";"TAB5",#N/A,TRUE,"GENERAL"}</definedName>
    <definedName name="qwqwqwj" localSheetId="2">{"TAB1",#N/A,TRUE,"GENERAL";"TAB2",#N/A,TRUE,"GENERAL";"TAB3",#N/A,TRUE,"GENERAL";"TAB4",#N/A,TRUE,"GENERAL";"TAB5",#N/A,TRUE,"GENERAL"}</definedName>
    <definedName name="qwqwqwj" localSheetId="6">{"TAB1",#N/A,TRUE,"GENERAL";"TAB2",#N/A,TRUE,"GENERAL";"TAB3",#N/A,TRUE,"GENERAL";"TAB4",#N/A,TRUE,"GENERAL";"TAB5",#N/A,TRUE,"GENERAL"}</definedName>
    <definedName name="qwqwqwj" localSheetId="7">{"TAB1",#N/A,TRUE,"GENERAL";"TAB2",#N/A,TRUE,"GENERAL";"TAB3",#N/A,TRUE,"GENERAL";"TAB4",#N/A,TRUE,"GENERAL";"TAB5",#N/A,TRUE,"GENERAL"}</definedName>
    <definedName name="qwqwqwj">{"TAB1",#N/A,TRUE,"GENERAL";"TAB2",#N/A,TRUE,"GENERAL";"TAB3",#N/A,TRUE,"GENERAL";"TAB4",#N/A,TRUE,"GENERAL";"TAB5",#N/A,TRUE,"GENERAL"}</definedName>
    <definedName name="Rasante">#REF!</definedName>
    <definedName name="RECURSOS">[74]Recursos!$A$6:$D$124</definedName>
    <definedName name="Red" localSheetId="3">#REF!</definedName>
    <definedName name="Red" localSheetId="2">#REF!</definedName>
    <definedName name="Red" localSheetId="6">#REF!</definedName>
    <definedName name="Red" localSheetId="7">#REF!</definedName>
    <definedName name="Red">#REF!</definedName>
    <definedName name="rege" localSheetId="5">{"TAB1",#N/A,TRUE,"GENERAL";"TAB2",#N/A,TRUE,"GENERAL";"TAB3",#N/A,TRUE,"GENERAL";"TAB4",#N/A,TRUE,"GENERAL";"TAB5",#N/A,TRUE,"GENERAL"}</definedName>
    <definedName name="rege" localSheetId="3">{"TAB1",#N/A,TRUE,"GENERAL";"TAB2",#N/A,TRUE,"GENERAL";"TAB3",#N/A,TRUE,"GENERAL";"TAB4",#N/A,TRUE,"GENERAL";"TAB5",#N/A,TRUE,"GENERAL"}</definedName>
    <definedName name="rege" localSheetId="2">{"TAB1",#N/A,TRUE,"GENERAL";"TAB2",#N/A,TRUE,"GENERAL";"TAB3",#N/A,TRUE,"GENERAL";"TAB4",#N/A,TRUE,"GENERAL";"TAB5",#N/A,TRUE,"GENERAL"}</definedName>
    <definedName name="rege" localSheetId="6">{"TAB1",#N/A,TRUE,"GENERAL";"TAB2",#N/A,TRUE,"GENERAL";"TAB3",#N/A,TRUE,"GENERAL";"TAB4",#N/A,TRUE,"GENERAL";"TAB5",#N/A,TRUE,"GENERAL"}</definedName>
    <definedName name="rege" localSheetId="7">{"TAB1",#N/A,TRUE,"GENERAL";"TAB2",#N/A,TRUE,"GENERAL";"TAB3",#N/A,TRUE,"GENERAL";"TAB4",#N/A,TRUE,"GENERAL";"TAB5",#N/A,TRUE,"GENERAL"}</definedName>
    <definedName name="rege">{"TAB1",#N/A,TRUE,"GENERAL";"TAB2",#N/A,TRUE,"GENERAL";"TAB3",#N/A,TRUE,"GENERAL";"TAB4",#N/A,TRUE,"GENERAL";"TAB5",#N/A,TRUE,"GENERAL"}</definedName>
    <definedName name="regresd" localSheetId="5">{"TAB1",#N/A,TRUE,"GENERAL";"TAB2",#N/A,TRUE,"GENERAL";"TAB3",#N/A,TRUE,"GENERAL";"TAB4",#N/A,TRUE,"GENERAL";"TAB5",#N/A,TRUE,"GENERAL"}</definedName>
    <definedName name="regresd" localSheetId="3">{"TAB1",#N/A,TRUE,"GENERAL";"TAB2",#N/A,TRUE,"GENERAL";"TAB3",#N/A,TRUE,"GENERAL";"TAB4",#N/A,TRUE,"GENERAL";"TAB5",#N/A,TRUE,"GENERAL"}</definedName>
    <definedName name="regresd" localSheetId="2">{"TAB1",#N/A,TRUE,"GENERAL";"TAB2",#N/A,TRUE,"GENERAL";"TAB3",#N/A,TRUE,"GENERAL";"TAB4",#N/A,TRUE,"GENERAL";"TAB5",#N/A,TRUE,"GENERAL"}</definedName>
    <definedName name="regresd" localSheetId="6">{"TAB1",#N/A,TRUE,"GENERAL";"TAB2",#N/A,TRUE,"GENERAL";"TAB3",#N/A,TRUE,"GENERAL";"TAB4",#N/A,TRUE,"GENERAL";"TAB5",#N/A,TRUE,"GENERAL"}</definedName>
    <definedName name="regresd" localSheetId="7">{"TAB1",#N/A,TRUE,"GENERAL";"TAB2",#N/A,TRUE,"GENERAL";"TAB3",#N/A,TRUE,"GENERAL";"TAB4",#N/A,TRUE,"GENERAL";"TAB5",#N/A,TRUE,"GENERAL"}</definedName>
    <definedName name="regresd">{"TAB1",#N/A,TRUE,"GENERAL";"TAB2",#N/A,TRUE,"GENERAL";"TAB3",#N/A,TRUE,"GENERAL";"TAB4",#N/A,TRUE,"GENERAL";"TAB5",#N/A,TRUE,"GENERAL"}</definedName>
    <definedName name="regthio" localSheetId="5">{"TAB1",#N/A,TRUE,"GENERAL";"TAB2",#N/A,TRUE,"GENERAL";"TAB3",#N/A,TRUE,"GENERAL";"TAB4",#N/A,TRUE,"GENERAL";"TAB5",#N/A,TRUE,"GENERAL"}</definedName>
    <definedName name="regthio" localSheetId="3">{"TAB1",#N/A,TRUE,"GENERAL";"TAB2",#N/A,TRUE,"GENERAL";"TAB3",#N/A,TRUE,"GENERAL";"TAB4",#N/A,TRUE,"GENERAL";"TAB5",#N/A,TRUE,"GENERAL"}</definedName>
    <definedName name="regthio" localSheetId="2">{"TAB1",#N/A,TRUE,"GENERAL";"TAB2",#N/A,TRUE,"GENERAL";"TAB3",#N/A,TRUE,"GENERAL";"TAB4",#N/A,TRUE,"GENERAL";"TAB5",#N/A,TRUE,"GENERAL"}</definedName>
    <definedName name="regthio" localSheetId="6">{"TAB1",#N/A,TRUE,"GENERAL";"TAB2",#N/A,TRUE,"GENERAL";"TAB3",#N/A,TRUE,"GENERAL";"TAB4",#N/A,TRUE,"GENERAL";"TAB5",#N/A,TRUE,"GENERAL"}</definedName>
    <definedName name="regthio" localSheetId="7">{"TAB1",#N/A,TRUE,"GENERAL";"TAB2",#N/A,TRUE,"GENERAL";"TAB3",#N/A,TRUE,"GENERAL";"TAB4",#N/A,TRUE,"GENERAL";"TAB5",#N/A,TRUE,"GENERAL"}</definedName>
    <definedName name="regthio">{"TAB1",#N/A,TRUE,"GENERAL";"TAB2",#N/A,TRUE,"GENERAL";"TAB3",#N/A,TRUE,"GENERAL";"TAB4",#N/A,TRUE,"GENERAL";"TAB5",#N/A,TRUE,"GENERAL"}</definedName>
    <definedName name="REGULAR">'[82]ESTADO VÍA-CRIT.TECNICO'!XFC1&gt;2.5</definedName>
    <definedName name="REJHE" localSheetId="5">{"via1",#N/A,TRUE,"general";"via2",#N/A,TRUE,"general";"via3",#N/A,TRUE,"general"}</definedName>
    <definedName name="REJHE" localSheetId="3">{"via1",#N/A,TRUE,"general";"via2",#N/A,TRUE,"general";"via3",#N/A,TRUE,"general"}</definedName>
    <definedName name="REJHE" localSheetId="2">{"via1",#N/A,TRUE,"general";"via2",#N/A,TRUE,"general";"via3",#N/A,TRUE,"general"}</definedName>
    <definedName name="REJHE" localSheetId="6">{"via1",#N/A,TRUE,"general";"via2",#N/A,TRUE,"general";"via3",#N/A,TRUE,"general"}</definedName>
    <definedName name="REJHE" localSheetId="7">{"via1",#N/A,TRUE,"general";"via2",#N/A,TRUE,"general";"via3",#N/A,TRUE,"general"}</definedName>
    <definedName name="REJHE">{"via1",#N/A,TRUE,"general";"via2",#N/A,TRUE,"general";"via3",#N/A,TRUE,"general"}</definedName>
    <definedName name="REJILLA" localSheetId="3">[19]BASE!#REF!</definedName>
    <definedName name="REJILLA" localSheetId="2">#REF!</definedName>
    <definedName name="REJILLA" localSheetId="6">#REF!</definedName>
    <definedName name="REJILLA" localSheetId="7">#REF!</definedName>
    <definedName name="REJILLA">#REF!</definedName>
    <definedName name="rell">[26]PrecRec!$D$38</definedName>
    <definedName name="rer" localSheetId="5">{"via1",#N/A,TRUE,"general";"via2",#N/A,TRUE,"general";"via3",#N/A,TRUE,"general"}</definedName>
    <definedName name="rer" localSheetId="3">{"via1",#N/A,TRUE,"general";"via2",#N/A,TRUE,"general";"via3",#N/A,TRUE,"general"}</definedName>
    <definedName name="rer" localSheetId="2">{"via1",#N/A,TRUE,"general";"via2",#N/A,TRUE,"general";"via3",#N/A,TRUE,"general"}</definedName>
    <definedName name="rer" localSheetId="6">{"via1",#N/A,TRUE,"general";"via2",#N/A,TRUE,"general";"via3",#N/A,TRUE,"general"}</definedName>
    <definedName name="rer" localSheetId="7">{"via1",#N/A,TRUE,"general";"via2",#N/A,TRUE,"general";"via3",#N/A,TRUE,"general"}</definedName>
    <definedName name="rer">{"via1",#N/A,TRUE,"general";"via2",#N/A,TRUE,"general";"via3",#N/A,TRUE,"general"}</definedName>
    <definedName name="rererw" localSheetId="5">{"TAB1",#N/A,TRUE,"GENERAL";"TAB2",#N/A,TRUE,"GENERAL";"TAB3",#N/A,TRUE,"GENERAL";"TAB4",#N/A,TRUE,"GENERAL";"TAB5",#N/A,TRUE,"GENERAL"}</definedName>
    <definedName name="rererw" localSheetId="3">{"TAB1",#N/A,TRUE,"GENERAL";"TAB2",#N/A,TRUE,"GENERAL";"TAB3",#N/A,TRUE,"GENERAL";"TAB4",#N/A,TRUE,"GENERAL";"TAB5",#N/A,TRUE,"GENERAL"}</definedName>
    <definedName name="rererw" localSheetId="2">{"TAB1",#N/A,TRUE,"GENERAL";"TAB2",#N/A,TRUE,"GENERAL";"TAB3",#N/A,TRUE,"GENERAL";"TAB4",#N/A,TRUE,"GENERAL";"TAB5",#N/A,TRUE,"GENERAL"}</definedName>
    <definedName name="rererw" localSheetId="6">{"TAB1",#N/A,TRUE,"GENERAL";"TAB2",#N/A,TRUE,"GENERAL";"TAB3",#N/A,TRUE,"GENERAL";"TAB4",#N/A,TRUE,"GENERAL";"TAB5",#N/A,TRUE,"GENERAL"}</definedName>
    <definedName name="rererw" localSheetId="7">{"TAB1",#N/A,TRUE,"GENERAL";"TAB2",#N/A,TRUE,"GENERAL";"TAB3",#N/A,TRUE,"GENERAL";"TAB4",#N/A,TRUE,"GENERAL";"TAB5",#N/A,TRUE,"GENERAL"}</definedName>
    <definedName name="rererw">{"TAB1",#N/A,TRUE,"GENERAL";"TAB2",#N/A,TRUE,"GENERAL";"TAB3",#N/A,TRUE,"GENERAL";"TAB4",#N/A,TRUE,"GENERAL";"TAB5",#N/A,TRUE,"GENERAL"}</definedName>
    <definedName name="rerg" localSheetId="5">{"TAB1",#N/A,TRUE,"GENERAL";"TAB2",#N/A,TRUE,"GENERAL";"TAB3",#N/A,TRUE,"GENERAL";"TAB4",#N/A,TRUE,"GENERAL";"TAB5",#N/A,TRUE,"GENERAL"}</definedName>
    <definedName name="rerg" localSheetId="3">{"TAB1",#N/A,TRUE,"GENERAL";"TAB2",#N/A,TRUE,"GENERAL";"TAB3",#N/A,TRUE,"GENERAL";"TAB4",#N/A,TRUE,"GENERAL";"TAB5",#N/A,TRUE,"GENERAL"}</definedName>
    <definedName name="rerg" localSheetId="2">{"TAB1",#N/A,TRUE,"GENERAL";"TAB2",#N/A,TRUE,"GENERAL";"TAB3",#N/A,TRUE,"GENERAL";"TAB4",#N/A,TRUE,"GENERAL";"TAB5",#N/A,TRUE,"GENERAL"}</definedName>
    <definedName name="rerg" localSheetId="6">{"TAB1",#N/A,TRUE,"GENERAL";"TAB2",#N/A,TRUE,"GENERAL";"TAB3",#N/A,TRUE,"GENERAL";"TAB4",#N/A,TRUE,"GENERAL";"TAB5",#N/A,TRUE,"GENERAL"}</definedName>
    <definedName name="rerg" localSheetId="7">{"TAB1",#N/A,TRUE,"GENERAL";"TAB2",#N/A,TRUE,"GENERAL";"TAB3",#N/A,TRUE,"GENERAL";"TAB4",#N/A,TRUE,"GENERAL";"TAB5",#N/A,TRUE,"GENERAL"}</definedName>
    <definedName name="rerg">{"TAB1",#N/A,TRUE,"GENERAL";"TAB2",#N/A,TRUE,"GENERAL";"TAB3",#N/A,TRUE,"GENERAL";"TAB4",#N/A,TRUE,"GENERAL";"TAB5",#N/A,TRUE,"GENERAL"}</definedName>
    <definedName name="rerrrrw" localSheetId="5">{"TAB1",#N/A,TRUE,"GENERAL";"TAB2",#N/A,TRUE,"GENERAL";"TAB3",#N/A,TRUE,"GENERAL";"TAB4",#N/A,TRUE,"GENERAL";"TAB5",#N/A,TRUE,"GENERAL"}</definedName>
    <definedName name="rerrrrw" localSheetId="3">{"TAB1",#N/A,TRUE,"GENERAL";"TAB2",#N/A,TRUE,"GENERAL";"TAB3",#N/A,TRUE,"GENERAL";"TAB4",#N/A,TRUE,"GENERAL";"TAB5",#N/A,TRUE,"GENERAL"}</definedName>
    <definedName name="rerrrrw" localSheetId="2">{"TAB1",#N/A,TRUE,"GENERAL";"TAB2",#N/A,TRUE,"GENERAL";"TAB3",#N/A,TRUE,"GENERAL";"TAB4",#N/A,TRUE,"GENERAL";"TAB5",#N/A,TRUE,"GENERAL"}</definedName>
    <definedName name="rerrrrw" localSheetId="6">{"TAB1",#N/A,TRUE,"GENERAL";"TAB2",#N/A,TRUE,"GENERAL";"TAB3",#N/A,TRUE,"GENERAL";"TAB4",#N/A,TRUE,"GENERAL";"TAB5",#N/A,TRUE,"GENERAL"}</definedName>
    <definedName name="rerrrrw" localSheetId="7">{"TAB1",#N/A,TRUE,"GENERAL";"TAB2",#N/A,TRUE,"GENERAL";"TAB3",#N/A,TRUE,"GENERAL";"TAB4",#N/A,TRUE,"GENERAL";"TAB5",#N/A,TRUE,"GENERAL"}</definedName>
    <definedName name="rerrrrw">{"TAB1",#N/A,TRUE,"GENERAL";"TAB2",#N/A,TRUE,"GENERAL";"TAB3",#N/A,TRUE,"GENERAL";"TAB4",#N/A,TRUE,"GENERAL";"TAB5",#N/A,TRUE,"GENERAL"}</definedName>
    <definedName name="res" localSheetId="5">{#N/A,#N/A,FALSE,"GRAFICO";#N/A,#N/A,FALSE,"CAJA (2)";#N/A,#N/A,FALSE,"TERCEROS-PROMEDIO";#N/A,#N/A,FALSE,"CAJA";#N/A,#N/A,FALSE,"INGRESOS1995-2003";#N/A,#N/A,FALSE,"GASTOS1995-2003"}</definedName>
    <definedName name="res" localSheetId="3">{#N/A,#N/A,FALSE,"GRAFICO";#N/A,#N/A,FALSE,"CAJA (2)";#N/A,#N/A,FALSE,"TERCEROS-PROMEDIO";#N/A,#N/A,FALSE,"CAJA";#N/A,#N/A,FALSE,"INGRESOS1995-2003";#N/A,#N/A,FALSE,"GASTOS1995-2003"}</definedName>
    <definedName name="res" localSheetId="2">{#N/A,#N/A,FALSE,"GRAFICO";#N/A,#N/A,FALSE,"CAJA (2)";#N/A,#N/A,FALSE,"TERCEROS-PROMEDIO";#N/A,#N/A,FALSE,"CAJA";#N/A,#N/A,FALSE,"INGRESOS1995-2003";#N/A,#N/A,FALSE,"GASTOS1995-2003"}</definedName>
    <definedName name="res" localSheetId="6">{#N/A,#N/A,FALSE,"GRAFICO";#N/A,#N/A,FALSE,"CAJA (2)";#N/A,#N/A,FALSE,"TERCEROS-PROMEDIO";#N/A,#N/A,FALSE,"CAJA";#N/A,#N/A,FALSE,"INGRESOS1995-2003";#N/A,#N/A,FALSE,"GASTOS1995-2003"}</definedName>
    <definedName name="res" localSheetId="7">{#N/A,#N/A,FALSE,"GRAFICO";#N/A,#N/A,FALSE,"CAJA (2)";#N/A,#N/A,FALSE,"TERCEROS-PROMEDIO";#N/A,#N/A,FALSE,"CAJA";#N/A,#N/A,FALSE,"INGRESOS1995-2003";#N/A,#N/A,FALSE,"GASTOS1995-2003"}</definedName>
    <definedName name="res">{#N/A,#N/A,FALSE,"GRAFICO";#N/A,#N/A,FALSE,"CAJA (2)";#N/A,#N/A,FALSE,"TERCEROS-PROMEDIO";#N/A,#N/A,FALSE,"CAJA";#N/A,#N/A,FALSE,"INGRESOS1995-2003";#N/A,#N/A,FALSE,"GASTOS1995-2003"}</definedName>
    <definedName name="RESU">#REF!</definedName>
    <definedName name="resumen">#REF!</definedName>
    <definedName name="RET">#REF!</definedName>
    <definedName name="RETRO" localSheetId="3">[19]BASE!$E$45</definedName>
    <definedName name="RETRO">[18]BASE!$D$465</definedName>
    <definedName name="RETTRE" localSheetId="5">{"via1",#N/A,TRUE,"general";"via2",#N/A,TRUE,"general";"via3",#N/A,TRUE,"general"}</definedName>
    <definedName name="RETTRE" localSheetId="3">{"via1",#N/A,TRUE,"general";"via2",#N/A,TRUE,"general";"via3",#N/A,TRUE,"general"}</definedName>
    <definedName name="RETTRE" localSheetId="2">{"via1",#N/A,TRUE,"general";"via2",#N/A,TRUE,"general";"via3",#N/A,TRUE,"general"}</definedName>
    <definedName name="RETTRE" localSheetId="6">{"via1",#N/A,TRUE,"general";"via2",#N/A,TRUE,"general";"via3",#N/A,TRUE,"general"}</definedName>
    <definedName name="RETTRE" localSheetId="7">{"via1",#N/A,TRUE,"general";"via2",#N/A,TRUE,"general";"via3",#N/A,TRUE,"general"}</definedName>
    <definedName name="RETTRE">{"via1",#N/A,TRUE,"general";"via2",#N/A,TRUE,"general";"via3",#N/A,TRUE,"general"}</definedName>
    <definedName name="rety" localSheetId="5">{"TAB1",#N/A,TRUE,"GENERAL";"TAB2",#N/A,TRUE,"GENERAL";"TAB3",#N/A,TRUE,"GENERAL";"TAB4",#N/A,TRUE,"GENERAL";"TAB5",#N/A,TRUE,"GENERAL"}</definedName>
    <definedName name="rety" localSheetId="3">{"TAB1",#N/A,TRUE,"GENERAL";"TAB2",#N/A,TRUE,"GENERAL";"TAB3",#N/A,TRUE,"GENERAL";"TAB4",#N/A,TRUE,"GENERAL";"TAB5",#N/A,TRUE,"GENERAL"}</definedName>
    <definedName name="rety" localSheetId="2">{"TAB1",#N/A,TRUE,"GENERAL";"TAB2",#N/A,TRUE,"GENERAL";"TAB3",#N/A,TRUE,"GENERAL";"TAB4",#N/A,TRUE,"GENERAL";"TAB5",#N/A,TRUE,"GENERAL"}</definedName>
    <definedName name="rety" localSheetId="6">{"TAB1",#N/A,TRUE,"GENERAL";"TAB2",#N/A,TRUE,"GENERAL";"TAB3",#N/A,TRUE,"GENERAL";"TAB4",#N/A,TRUE,"GENERAL";"TAB5",#N/A,TRUE,"GENERAL"}</definedName>
    <definedName name="rety" localSheetId="7">{"TAB1",#N/A,TRUE,"GENERAL";"TAB2",#N/A,TRUE,"GENERAL";"TAB3",#N/A,TRUE,"GENERAL";"TAB4",#N/A,TRUE,"GENERAL";"TAB5",#N/A,TRUE,"GENERAL"}</definedName>
    <definedName name="rety">{"TAB1",#N/A,TRUE,"GENERAL";"TAB2",#N/A,TRUE,"GENERAL";"TAB3",#N/A,TRUE,"GENERAL";"TAB4",#N/A,TRUE,"GENERAL";"TAB5",#N/A,TRUE,"GENERAL"}</definedName>
    <definedName name="rewfreg" localSheetId="5">{"via1",#N/A,TRUE,"general";"via2",#N/A,TRUE,"general";"via3",#N/A,TRUE,"general"}</definedName>
    <definedName name="rewfreg" localSheetId="3">{"via1",#N/A,TRUE,"general";"via2",#N/A,TRUE,"general";"via3",#N/A,TRUE,"general"}</definedName>
    <definedName name="rewfreg" localSheetId="2">{"via1",#N/A,TRUE,"general";"via2",#N/A,TRUE,"general";"via3",#N/A,TRUE,"general"}</definedName>
    <definedName name="rewfreg" localSheetId="6">{"via1",#N/A,TRUE,"general";"via2",#N/A,TRUE,"general";"via3",#N/A,TRUE,"general"}</definedName>
    <definedName name="rewfreg" localSheetId="7">{"via1",#N/A,TRUE,"general";"via2",#N/A,TRUE,"general";"via3",#N/A,TRUE,"general"}</definedName>
    <definedName name="rewfreg">{"via1",#N/A,TRUE,"general";"via2",#N/A,TRUE,"general";"via3",#N/A,TRUE,"general"}</definedName>
    <definedName name="rewr" localSheetId="5">{"via1",#N/A,TRUE,"general";"via2",#N/A,TRUE,"general";"via3",#N/A,TRUE,"general"}</definedName>
    <definedName name="rewr" localSheetId="3">{"via1",#N/A,TRUE,"general";"via2",#N/A,TRUE,"general";"via3",#N/A,TRUE,"general"}</definedName>
    <definedName name="rewr" localSheetId="2">{"via1",#N/A,TRUE,"general";"via2",#N/A,TRUE,"general";"via3",#N/A,TRUE,"general"}</definedName>
    <definedName name="rewr" localSheetId="6">{"via1",#N/A,TRUE,"general";"via2",#N/A,TRUE,"general";"via3",#N/A,TRUE,"general"}</definedName>
    <definedName name="rewr" localSheetId="7">{"via1",#N/A,TRUE,"general";"via2",#N/A,TRUE,"general";"via3",#N/A,TRUE,"general"}</definedName>
    <definedName name="rewr">{"via1",#N/A,TRUE,"general";"via2",#N/A,TRUE,"general";"via3",#N/A,TRUE,"general"}</definedName>
    <definedName name="REWWER" localSheetId="5">{"TAB1",#N/A,TRUE,"GENERAL";"TAB2",#N/A,TRUE,"GENERAL";"TAB3",#N/A,TRUE,"GENERAL";"TAB4",#N/A,TRUE,"GENERAL";"TAB5",#N/A,TRUE,"GENERAL"}</definedName>
    <definedName name="REWWER" localSheetId="3">{"TAB1",#N/A,TRUE,"GENERAL";"TAB2",#N/A,TRUE,"GENERAL";"TAB3",#N/A,TRUE,"GENERAL";"TAB4",#N/A,TRUE,"GENERAL";"TAB5",#N/A,TRUE,"GENERAL"}</definedName>
    <definedName name="REWWER" localSheetId="2">{"TAB1",#N/A,TRUE,"GENERAL";"TAB2",#N/A,TRUE,"GENERAL";"TAB3",#N/A,TRUE,"GENERAL";"TAB4",#N/A,TRUE,"GENERAL";"TAB5",#N/A,TRUE,"GENERAL"}</definedName>
    <definedName name="REWWER" localSheetId="6">{"TAB1",#N/A,TRUE,"GENERAL";"TAB2",#N/A,TRUE,"GENERAL";"TAB3",#N/A,TRUE,"GENERAL";"TAB4",#N/A,TRUE,"GENERAL";"TAB5",#N/A,TRUE,"GENERAL"}</definedName>
    <definedName name="REWWER" localSheetId="7">{"TAB1",#N/A,TRUE,"GENERAL";"TAB2",#N/A,TRUE,"GENERAL";"TAB3",#N/A,TRUE,"GENERAL";"TAB4",#N/A,TRUE,"GENERAL";"TAB5",#N/A,TRUE,"GENERAL"}</definedName>
    <definedName name="REWWER">{"TAB1",#N/A,TRUE,"GENERAL";"TAB2",#N/A,TRUE,"GENERAL";"TAB3",#N/A,TRUE,"GENERAL";"TAB4",#N/A,TRUE,"GENERAL";"TAB5",#N/A,TRUE,"GENERAL"}</definedName>
    <definedName name="REY" localSheetId="5">'[89]Tabla 1.1'!#REF!</definedName>
    <definedName name="REY">'[89]Tabla 1.1'!#REF!</definedName>
    <definedName name="reyepoi" localSheetId="5">{"TAB1",#N/A,TRUE,"GENERAL";"TAB2",#N/A,TRUE,"GENERAL";"TAB3",#N/A,TRUE,"GENERAL";"TAB4",#N/A,TRUE,"GENERAL";"TAB5",#N/A,TRUE,"GENERAL"}</definedName>
    <definedName name="reyepoi" localSheetId="3">{"TAB1",#N/A,TRUE,"GENERAL";"TAB2",#N/A,TRUE,"GENERAL";"TAB3",#N/A,TRUE,"GENERAL";"TAB4",#N/A,TRUE,"GENERAL";"TAB5",#N/A,TRUE,"GENERAL"}</definedName>
    <definedName name="reyepoi" localSheetId="2">{"TAB1",#N/A,TRUE,"GENERAL";"TAB2",#N/A,TRUE,"GENERAL";"TAB3",#N/A,TRUE,"GENERAL";"TAB4",#N/A,TRUE,"GENERAL";"TAB5",#N/A,TRUE,"GENERAL"}</definedName>
    <definedName name="reyepoi" localSheetId="6">{"TAB1",#N/A,TRUE,"GENERAL";"TAB2",#N/A,TRUE,"GENERAL";"TAB3",#N/A,TRUE,"GENERAL";"TAB4",#N/A,TRUE,"GENERAL";"TAB5",#N/A,TRUE,"GENERAL"}</definedName>
    <definedName name="reyepoi" localSheetId="7">{"TAB1",#N/A,TRUE,"GENERAL";"TAB2",#N/A,TRUE,"GENERAL";"TAB3",#N/A,TRUE,"GENERAL";"TAB4",#N/A,TRUE,"GENERAL";"TAB5",#N/A,TRUE,"GENERAL"}</definedName>
    <definedName name="reyepoi">{"TAB1",#N/A,TRUE,"GENERAL";"TAB2",#N/A,TRUE,"GENERAL";"TAB3",#N/A,TRUE,"GENERAL";"TAB4",#N/A,TRUE,"GENERAL";"TAB5",#N/A,TRUE,"GENERAL"}</definedName>
    <definedName name="reyety" localSheetId="5">{"via1",#N/A,TRUE,"general";"via2",#N/A,TRUE,"general";"via3",#N/A,TRUE,"general"}</definedName>
    <definedName name="reyety" localSheetId="3">{"via1",#N/A,TRUE,"general";"via2",#N/A,TRUE,"general";"via3",#N/A,TRUE,"general"}</definedName>
    <definedName name="reyety" localSheetId="2">{"via1",#N/A,TRUE,"general";"via2",#N/A,TRUE,"general";"via3",#N/A,TRUE,"general"}</definedName>
    <definedName name="reyety" localSheetId="6">{"via1",#N/A,TRUE,"general";"via2",#N/A,TRUE,"general";"via3",#N/A,TRUE,"general"}</definedName>
    <definedName name="reyety" localSheetId="7">{"via1",#N/A,TRUE,"general";"via2",#N/A,TRUE,"general";"via3",#N/A,TRUE,"general"}</definedName>
    <definedName name="reyety">{"via1",#N/A,TRUE,"general";"via2",#N/A,TRUE,"general";"via3",#N/A,TRUE,"general"}</definedName>
    <definedName name="reyty" localSheetId="5">{"via1",#N/A,TRUE,"general";"via2",#N/A,TRUE,"general";"via3",#N/A,TRUE,"general"}</definedName>
    <definedName name="reyty" localSheetId="3">{"via1",#N/A,TRUE,"general";"via2",#N/A,TRUE,"general";"via3",#N/A,TRUE,"general"}</definedName>
    <definedName name="reyty" localSheetId="2">{"via1",#N/A,TRUE,"general";"via2",#N/A,TRUE,"general";"via3",#N/A,TRUE,"general"}</definedName>
    <definedName name="reyty" localSheetId="6">{"via1",#N/A,TRUE,"general";"via2",#N/A,TRUE,"general";"via3",#N/A,TRUE,"general"}</definedName>
    <definedName name="reyty" localSheetId="7">{"via1",#N/A,TRUE,"general";"via2",#N/A,TRUE,"general";"via3",#N/A,TRUE,"general"}</definedName>
    <definedName name="reyty">{"via1",#N/A,TRUE,"general";"via2",#N/A,TRUE,"general";"via3",#N/A,TRUE,"general"}</definedName>
    <definedName name="reyyt" localSheetId="5">{"via1",#N/A,TRUE,"general";"via2",#N/A,TRUE,"general";"via3",#N/A,TRUE,"general"}</definedName>
    <definedName name="reyyt" localSheetId="3">{"via1",#N/A,TRUE,"general";"via2",#N/A,TRUE,"general";"via3",#N/A,TRUE,"general"}</definedName>
    <definedName name="reyyt" localSheetId="2">{"via1",#N/A,TRUE,"general";"via2",#N/A,TRUE,"general";"via3",#N/A,TRUE,"general"}</definedName>
    <definedName name="reyyt" localSheetId="6">{"via1",#N/A,TRUE,"general";"via2",#N/A,TRUE,"general";"via3",#N/A,TRUE,"general"}</definedName>
    <definedName name="reyyt" localSheetId="7">{"via1",#N/A,TRUE,"general";"via2",#N/A,TRUE,"general";"via3",#N/A,TRUE,"general"}</definedName>
    <definedName name="reyyt">{"via1",#N/A,TRUE,"general";"via2",#N/A,TRUE,"general";"via3",#N/A,TRUE,"general"}</definedName>
    <definedName name="rfhnhjyu" localSheetId="5">{"TAB1",#N/A,TRUE,"GENERAL";"TAB2",#N/A,TRUE,"GENERAL";"TAB3",#N/A,TRUE,"GENERAL";"TAB4",#N/A,TRUE,"GENERAL";"TAB5",#N/A,TRUE,"GENERAL"}</definedName>
    <definedName name="rfhnhjyu" localSheetId="3">{"TAB1",#N/A,TRUE,"GENERAL";"TAB2",#N/A,TRUE,"GENERAL";"TAB3",#N/A,TRUE,"GENERAL";"TAB4",#N/A,TRUE,"GENERAL";"TAB5",#N/A,TRUE,"GENERAL"}</definedName>
    <definedName name="rfhnhjyu" localSheetId="2">{"TAB1",#N/A,TRUE,"GENERAL";"TAB2",#N/A,TRUE,"GENERAL";"TAB3",#N/A,TRUE,"GENERAL";"TAB4",#N/A,TRUE,"GENERAL";"TAB5",#N/A,TRUE,"GENERAL"}</definedName>
    <definedName name="rfhnhjyu" localSheetId="6">{"TAB1",#N/A,TRUE,"GENERAL";"TAB2",#N/A,TRUE,"GENERAL";"TAB3",#N/A,TRUE,"GENERAL";"TAB4",#N/A,TRUE,"GENERAL";"TAB5",#N/A,TRUE,"GENERAL"}</definedName>
    <definedName name="rfhnhjyu" localSheetId="7">{"TAB1",#N/A,TRUE,"GENERAL";"TAB2",#N/A,TRUE,"GENERAL";"TAB3",#N/A,TRUE,"GENERAL";"TAB4",#N/A,TRUE,"GENERAL";"TAB5",#N/A,TRUE,"GENERAL"}</definedName>
    <definedName name="rfhnhjyu">{"TAB1",#N/A,TRUE,"GENERAL";"TAB2",#N/A,TRUE,"GENERAL";"TAB3",#N/A,TRUE,"GENERAL";"TAB4",#N/A,TRUE,"GENERAL";"TAB5",#N/A,TRUE,"GENERAL"}</definedName>
    <definedName name="rfref">#REF!</definedName>
    <definedName name="rfrf" localSheetId="5">{"via1",#N/A,TRUE,"general";"via2",#N/A,TRUE,"general";"via3",#N/A,TRUE,"general"}</definedName>
    <definedName name="rfrf" localSheetId="3">{"via1",#N/A,TRUE,"general";"via2",#N/A,TRUE,"general";"via3",#N/A,TRUE,"general"}</definedName>
    <definedName name="rfrf" localSheetId="2">{"via1",#N/A,TRUE,"general";"via2",#N/A,TRUE,"general";"via3",#N/A,TRUE,"general"}</definedName>
    <definedName name="rfrf" localSheetId="6">{"via1",#N/A,TRUE,"general";"via2",#N/A,TRUE,"general";"via3",#N/A,TRUE,"general"}</definedName>
    <definedName name="rfrf" localSheetId="7">{"via1",#N/A,TRUE,"general";"via2",#N/A,TRUE,"general";"via3",#N/A,TRUE,"general"}</definedName>
    <definedName name="rfrf">{"via1",#N/A,TRUE,"general";"via2",#N/A,TRUE,"general";"via3",#N/A,TRUE,"general"}</definedName>
    <definedName name="rge" localSheetId="5">{"via1",#N/A,TRUE,"general";"via2",#N/A,TRUE,"general";"via3",#N/A,TRUE,"general"}</definedName>
    <definedName name="rge" localSheetId="3">{"via1",#N/A,TRUE,"general";"via2",#N/A,TRUE,"general";"via3",#N/A,TRUE,"general"}</definedName>
    <definedName name="rge" localSheetId="2">{"via1",#N/A,TRUE,"general";"via2",#N/A,TRUE,"general";"via3",#N/A,TRUE,"general"}</definedName>
    <definedName name="rge" localSheetId="6">{"via1",#N/A,TRUE,"general";"via2",#N/A,TRUE,"general";"via3",#N/A,TRUE,"general"}</definedName>
    <definedName name="rge" localSheetId="7">{"via1",#N/A,TRUE,"general";"via2",#N/A,TRUE,"general";"via3",#N/A,TRUE,"general"}</definedName>
    <definedName name="rge">{"via1",#N/A,TRUE,"general";"via2",#N/A,TRUE,"general";"via3",#N/A,TRUE,"general"}</definedName>
    <definedName name="rgegg" localSheetId="5">{"via1",#N/A,TRUE,"general";"via2",#N/A,TRUE,"general";"via3",#N/A,TRUE,"general"}</definedName>
    <definedName name="rgegg" localSheetId="3">{"via1",#N/A,TRUE,"general";"via2",#N/A,TRUE,"general";"via3",#N/A,TRUE,"general"}</definedName>
    <definedName name="rgegg" localSheetId="2">{"via1",#N/A,TRUE,"general";"via2",#N/A,TRUE,"general";"via3",#N/A,TRUE,"general"}</definedName>
    <definedName name="rgegg" localSheetId="6">{"via1",#N/A,TRUE,"general";"via2",#N/A,TRUE,"general";"via3",#N/A,TRUE,"general"}</definedName>
    <definedName name="rgegg" localSheetId="7">{"via1",#N/A,TRUE,"general";"via2",#N/A,TRUE,"general";"via3",#N/A,TRUE,"general"}</definedName>
    <definedName name="rgegg">{"via1",#N/A,TRUE,"general";"via2",#N/A,TRUE,"general";"via3",#N/A,TRUE,"general"}</definedName>
    <definedName name="rhh" localSheetId="5">{"TAB1",#N/A,TRUE,"GENERAL";"TAB2",#N/A,TRUE,"GENERAL";"TAB3",#N/A,TRUE,"GENERAL";"TAB4",#N/A,TRUE,"GENERAL";"TAB5",#N/A,TRUE,"GENERAL"}</definedName>
    <definedName name="rhh" localSheetId="3">{"TAB1",#N/A,TRUE,"GENERAL";"TAB2",#N/A,TRUE,"GENERAL";"TAB3",#N/A,TRUE,"GENERAL";"TAB4",#N/A,TRUE,"GENERAL";"TAB5",#N/A,TRUE,"GENERAL"}</definedName>
    <definedName name="rhh" localSheetId="2">{"TAB1",#N/A,TRUE,"GENERAL";"TAB2",#N/A,TRUE,"GENERAL";"TAB3",#N/A,TRUE,"GENERAL";"TAB4",#N/A,TRUE,"GENERAL";"TAB5",#N/A,TRUE,"GENERAL"}</definedName>
    <definedName name="rhh" localSheetId="6">{"TAB1",#N/A,TRUE,"GENERAL";"TAB2",#N/A,TRUE,"GENERAL";"TAB3",#N/A,TRUE,"GENERAL";"TAB4",#N/A,TRUE,"GENERAL";"TAB5",#N/A,TRUE,"GENERAL"}</definedName>
    <definedName name="rhh" localSheetId="7">{"TAB1",#N/A,TRUE,"GENERAL";"TAB2",#N/A,TRUE,"GENERAL";"TAB3",#N/A,TRUE,"GENERAL";"TAB4",#N/A,TRUE,"GENERAL";"TAB5",#N/A,TRUE,"GENERAL"}</definedName>
    <definedName name="rhh">{"TAB1",#N/A,TRUE,"GENERAL";"TAB2",#N/A,TRUE,"GENERAL";"TAB3",#N/A,TRUE,"GENERAL";"TAB4",#N/A,TRUE,"GENERAL";"TAB5",#N/A,TRUE,"GENERAL"}</definedName>
    <definedName name="rhrtd" localSheetId="5">{"TAB1",#N/A,TRUE,"GENERAL";"TAB2",#N/A,TRUE,"GENERAL";"TAB3",#N/A,TRUE,"GENERAL";"TAB4",#N/A,TRUE,"GENERAL";"TAB5",#N/A,TRUE,"GENERAL"}</definedName>
    <definedName name="rhrtd" localSheetId="3">{"TAB1",#N/A,TRUE,"GENERAL";"TAB2",#N/A,TRUE,"GENERAL";"TAB3",#N/A,TRUE,"GENERAL";"TAB4",#N/A,TRUE,"GENERAL";"TAB5",#N/A,TRUE,"GENERAL"}</definedName>
    <definedName name="rhrtd" localSheetId="2">{"TAB1",#N/A,TRUE,"GENERAL";"TAB2",#N/A,TRUE,"GENERAL";"TAB3",#N/A,TRUE,"GENERAL";"TAB4",#N/A,TRUE,"GENERAL";"TAB5",#N/A,TRUE,"GENERAL"}</definedName>
    <definedName name="rhrtd" localSheetId="6">{"TAB1",#N/A,TRUE,"GENERAL";"TAB2",#N/A,TRUE,"GENERAL";"TAB3",#N/A,TRUE,"GENERAL";"TAB4",#N/A,TRUE,"GENERAL";"TAB5",#N/A,TRUE,"GENERAL"}</definedName>
    <definedName name="rhrtd" localSheetId="7">{"TAB1",#N/A,TRUE,"GENERAL";"TAB2",#N/A,TRUE,"GENERAL";"TAB3",#N/A,TRUE,"GENERAL";"TAB4",#N/A,TRUE,"GENERAL";"TAB5",#N/A,TRUE,"GENERAL"}</definedName>
    <definedName name="rhrtd">{"TAB1",#N/A,TRUE,"GENERAL";"TAB2",#N/A,TRUE,"GENERAL";"TAB3",#N/A,TRUE,"GENERAL";"TAB4",#N/A,TRUE,"GENERAL";"TAB5",#N/A,TRUE,"GENERAL"}</definedName>
    <definedName name="rhtry" localSheetId="5">{"TAB1",#N/A,TRUE,"GENERAL";"TAB2",#N/A,TRUE,"GENERAL";"TAB3",#N/A,TRUE,"GENERAL";"TAB4",#N/A,TRUE,"GENERAL";"TAB5",#N/A,TRUE,"GENERAL"}</definedName>
    <definedName name="rhtry" localSheetId="3">{"TAB1",#N/A,TRUE,"GENERAL";"TAB2",#N/A,TRUE,"GENERAL";"TAB3",#N/A,TRUE,"GENERAL";"TAB4",#N/A,TRUE,"GENERAL";"TAB5",#N/A,TRUE,"GENERAL"}</definedName>
    <definedName name="rhtry" localSheetId="2">{"TAB1",#N/A,TRUE,"GENERAL";"TAB2",#N/A,TRUE,"GENERAL";"TAB3",#N/A,TRUE,"GENERAL";"TAB4",#N/A,TRUE,"GENERAL";"TAB5",#N/A,TRUE,"GENERAL"}</definedName>
    <definedName name="rhtry" localSheetId="6">{"TAB1",#N/A,TRUE,"GENERAL";"TAB2",#N/A,TRUE,"GENERAL";"TAB3",#N/A,TRUE,"GENERAL";"TAB4",#N/A,TRUE,"GENERAL";"TAB5",#N/A,TRUE,"GENERAL"}</definedName>
    <definedName name="rhtry" localSheetId="7">{"TAB1",#N/A,TRUE,"GENERAL";"TAB2",#N/A,TRUE,"GENERAL";"TAB3",#N/A,TRUE,"GENERAL";"TAB4",#N/A,TRUE,"GENERAL";"TAB5",#N/A,TRUE,"GENERAL"}</definedName>
    <definedName name="rhtry">{"TAB1",#N/A,TRUE,"GENERAL";"TAB2",#N/A,TRUE,"GENERAL";"TAB3",#N/A,TRUE,"GENERAL";"TAB4",#N/A,TRUE,"GENERAL";"TAB5",#N/A,TRUE,"GENERAL"}</definedName>
    <definedName name="RiskAfterRecalcMacro">""</definedName>
    <definedName name="RiskAfterSimMacro">""</definedName>
    <definedName name="RiskBeforeRecalcMacro">""</definedName>
    <definedName name="RiskBeforeSimMacro">""</definedName>
    <definedName name="RiskCollectDistributionSamples">2</definedName>
    <definedName name="RiskFixedSeed">1</definedName>
    <definedName name="RiskHasSettings">5</definedName>
    <definedName name="RiskMinimizeOnStart">FALSE</definedName>
    <definedName name="RiskMonitorConvergence">FALSE</definedName>
    <definedName name="RiskMultipleCPUSupportEnabled">TRUE</definedName>
    <definedName name="RiskNumIterations">10000</definedName>
    <definedName name="RiskNumSimulations">1</definedName>
    <definedName name="RiskPauseOnError">FALSE</definedName>
    <definedName name="RiskRunAfterRecalcMacro">FALSE</definedName>
    <definedName name="RiskRunAfterSimMacro">FALSE</definedName>
    <definedName name="RiskRunBeforeRecalcMacro">FALSE</definedName>
    <definedName name="RiskRunBeforeSimMacro">FALSE</definedName>
    <definedName name="RiskSamplingType">2</definedName>
    <definedName name="RiskStandardRecalc">1</definedName>
    <definedName name="RiskUpdateDisplay">FALSE</definedName>
    <definedName name="RiskUseDifferentSeedForEachSim">FALSE</definedName>
    <definedName name="RiskUseFixedSeed">FALSE</definedName>
    <definedName name="RiskUseMultipleCPUs">TRUE</definedName>
    <definedName name="rj" localSheetId="5">{"TAB1",#N/A,TRUE,"GENERAL";"TAB2",#N/A,TRUE,"GENERAL";"TAB3",#N/A,TRUE,"GENERAL";"TAB4",#N/A,TRUE,"GENERAL";"TAB5",#N/A,TRUE,"GENERAL"}</definedName>
    <definedName name="rj" localSheetId="3">{"TAB1",#N/A,TRUE,"GENERAL";"TAB2",#N/A,TRUE,"GENERAL";"TAB3",#N/A,TRUE,"GENERAL";"TAB4",#N/A,TRUE,"GENERAL";"TAB5",#N/A,TRUE,"GENERAL"}</definedName>
    <definedName name="rj" localSheetId="2">{"TAB1",#N/A,TRUE,"GENERAL";"TAB2",#N/A,TRUE,"GENERAL";"TAB3",#N/A,TRUE,"GENERAL";"TAB4",#N/A,TRUE,"GENERAL";"TAB5",#N/A,TRUE,"GENERAL"}</definedName>
    <definedName name="rj" localSheetId="6">{"TAB1",#N/A,TRUE,"GENERAL";"TAB2",#N/A,TRUE,"GENERAL";"TAB3",#N/A,TRUE,"GENERAL";"TAB4",#N/A,TRUE,"GENERAL";"TAB5",#N/A,TRUE,"GENERAL"}</definedName>
    <definedName name="rj" localSheetId="7">{"TAB1",#N/A,TRUE,"GENERAL";"TAB2",#N/A,TRUE,"GENERAL";"TAB3",#N/A,TRUE,"GENERAL";"TAB4",#N/A,TRUE,"GENERAL";"TAB5",#N/A,TRUE,"GENERAL"}</definedName>
    <definedName name="rj">{"TAB1",#N/A,TRUE,"GENERAL";"TAB2",#N/A,TRUE,"GENERAL";"TAB3",#N/A,TRUE,"GENERAL";"TAB4",#N/A,TRUE,"GENERAL";"TAB5",#N/A,TRUE,"GENERAL"}</definedName>
    <definedName name="rjjth" localSheetId="5">{"TAB1",#N/A,TRUE,"GENERAL";"TAB2",#N/A,TRUE,"GENERAL";"TAB3",#N/A,TRUE,"GENERAL";"TAB4",#N/A,TRUE,"GENERAL";"TAB5",#N/A,TRUE,"GENERAL"}</definedName>
    <definedName name="rjjth" localSheetId="3">{"TAB1",#N/A,TRUE,"GENERAL";"TAB2",#N/A,TRUE,"GENERAL";"TAB3",#N/A,TRUE,"GENERAL";"TAB4",#N/A,TRUE,"GENERAL";"TAB5",#N/A,TRUE,"GENERAL"}</definedName>
    <definedName name="rjjth" localSheetId="2">{"TAB1",#N/A,TRUE,"GENERAL";"TAB2",#N/A,TRUE,"GENERAL";"TAB3",#N/A,TRUE,"GENERAL";"TAB4",#N/A,TRUE,"GENERAL";"TAB5",#N/A,TRUE,"GENERAL"}</definedName>
    <definedName name="rjjth" localSheetId="6">{"TAB1",#N/A,TRUE,"GENERAL";"TAB2",#N/A,TRUE,"GENERAL";"TAB3",#N/A,TRUE,"GENERAL";"TAB4",#N/A,TRUE,"GENERAL";"TAB5",#N/A,TRUE,"GENERAL"}</definedName>
    <definedName name="rjjth" localSheetId="7">{"TAB1",#N/A,TRUE,"GENERAL";"TAB2",#N/A,TRUE,"GENERAL";"TAB3",#N/A,TRUE,"GENERAL";"TAB4",#N/A,TRUE,"GENERAL";"TAB5",#N/A,TRUE,"GENERAL"}</definedName>
    <definedName name="rjjth">{"TAB1",#N/A,TRUE,"GENERAL";"TAB2",#N/A,TRUE,"GENERAL";"TAB3",#N/A,TRUE,"GENERAL";"TAB4",#N/A,TRUE,"GENERAL";"TAB5",#N/A,TRUE,"GENERAL"}</definedName>
    <definedName name="rjy" localSheetId="5">{"via1",#N/A,TRUE,"general";"via2",#N/A,TRUE,"general";"via3",#N/A,TRUE,"general"}</definedName>
    <definedName name="rjy" localSheetId="3">{"via1",#N/A,TRUE,"general";"via2",#N/A,TRUE,"general";"via3",#N/A,TRUE,"general"}</definedName>
    <definedName name="rjy" localSheetId="2">{"via1",#N/A,TRUE,"general";"via2",#N/A,TRUE,"general";"via3",#N/A,TRUE,"general"}</definedName>
    <definedName name="rjy" localSheetId="6">{"via1",#N/A,TRUE,"general";"via2",#N/A,TRUE,"general";"via3",#N/A,TRUE,"general"}</definedName>
    <definedName name="rjy" localSheetId="7">{"via1",#N/A,TRUE,"general";"via2",#N/A,TRUE,"general";"via3",#N/A,TRUE,"general"}</definedName>
    <definedName name="rjy">{"via1",#N/A,TRUE,"general";"via2",#N/A,TRUE,"general";"via3",#N/A,TRUE,"general"}</definedName>
    <definedName name="rkjyk" localSheetId="5">{"TAB1",#N/A,TRUE,"GENERAL";"TAB2",#N/A,TRUE,"GENERAL";"TAB3",#N/A,TRUE,"GENERAL";"TAB4",#N/A,TRUE,"GENERAL";"TAB5",#N/A,TRUE,"GENERAL"}</definedName>
    <definedName name="rkjyk" localSheetId="3">{"TAB1",#N/A,TRUE,"GENERAL";"TAB2",#N/A,TRUE,"GENERAL";"TAB3",#N/A,TRUE,"GENERAL";"TAB4",#N/A,TRUE,"GENERAL";"TAB5",#N/A,TRUE,"GENERAL"}</definedName>
    <definedName name="rkjyk" localSheetId="2">{"TAB1",#N/A,TRUE,"GENERAL";"TAB2",#N/A,TRUE,"GENERAL";"TAB3",#N/A,TRUE,"GENERAL";"TAB4",#N/A,TRUE,"GENERAL";"TAB5",#N/A,TRUE,"GENERAL"}</definedName>
    <definedName name="rkjyk" localSheetId="6">{"TAB1",#N/A,TRUE,"GENERAL";"TAB2",#N/A,TRUE,"GENERAL";"TAB3",#N/A,TRUE,"GENERAL";"TAB4",#N/A,TRUE,"GENERAL";"TAB5",#N/A,TRUE,"GENERAL"}</definedName>
    <definedName name="rkjyk" localSheetId="7">{"TAB1",#N/A,TRUE,"GENERAL";"TAB2",#N/A,TRUE,"GENERAL";"TAB3",#N/A,TRUE,"GENERAL";"TAB4",#N/A,TRUE,"GENERAL";"TAB5",#N/A,TRUE,"GENERAL"}</definedName>
    <definedName name="rkjyk">{"TAB1",#N/A,TRUE,"GENERAL";"TAB2",#N/A,TRUE,"GENERAL";"TAB3",#N/A,TRUE,"GENERAL";"TAB4",#N/A,TRUE,"GENERAL";"TAB5",#N/A,TRUE,"GENERAL"}</definedName>
    <definedName name="rkru" localSheetId="5">{"via1",#N/A,TRUE,"general";"via2",#N/A,TRUE,"general";"via3",#N/A,TRUE,"general"}</definedName>
    <definedName name="rkru" localSheetId="3">{"via1",#N/A,TRUE,"general";"via2",#N/A,TRUE,"general";"via3",#N/A,TRUE,"general"}</definedName>
    <definedName name="rkru" localSheetId="2">{"via1",#N/A,TRUE,"general";"via2",#N/A,TRUE,"general";"via3",#N/A,TRUE,"general"}</definedName>
    <definedName name="rkru" localSheetId="6">{"via1",#N/A,TRUE,"general";"via2",#N/A,TRUE,"general";"via3",#N/A,TRUE,"general"}</definedName>
    <definedName name="rkru" localSheetId="7">{"via1",#N/A,TRUE,"general";"via2",#N/A,TRUE,"general";"via3",#N/A,TRUE,"general"}</definedName>
    <definedName name="rkru">{"via1",#N/A,TRUE,"general";"via2",#N/A,TRUE,"general";"via3",#N/A,TRUE,"general"}</definedName>
    <definedName name="rky" localSheetId="5">{"TAB1",#N/A,TRUE,"GENERAL";"TAB2",#N/A,TRUE,"GENERAL";"TAB3",#N/A,TRUE,"GENERAL";"TAB4",#N/A,TRUE,"GENERAL";"TAB5",#N/A,TRUE,"GENERAL"}</definedName>
    <definedName name="rky" localSheetId="3">{"TAB1",#N/A,TRUE,"GENERAL";"TAB2",#N/A,TRUE,"GENERAL";"TAB3",#N/A,TRUE,"GENERAL";"TAB4",#N/A,TRUE,"GENERAL";"TAB5",#N/A,TRUE,"GENERAL"}</definedName>
    <definedName name="rky" localSheetId="2">{"TAB1",#N/A,TRUE,"GENERAL";"TAB2",#N/A,TRUE,"GENERAL";"TAB3",#N/A,TRUE,"GENERAL";"TAB4",#N/A,TRUE,"GENERAL";"TAB5",#N/A,TRUE,"GENERAL"}</definedName>
    <definedName name="rky" localSheetId="6">{"TAB1",#N/A,TRUE,"GENERAL";"TAB2",#N/A,TRUE,"GENERAL";"TAB3",#N/A,TRUE,"GENERAL";"TAB4",#N/A,TRUE,"GENERAL";"TAB5",#N/A,TRUE,"GENERAL"}</definedName>
    <definedName name="rky" localSheetId="7">{"TAB1",#N/A,TRUE,"GENERAL";"TAB2",#N/A,TRUE,"GENERAL";"TAB3",#N/A,TRUE,"GENERAL";"TAB4",#N/A,TRUE,"GENERAL";"TAB5",#N/A,TRUE,"GENERAL"}</definedName>
    <definedName name="rky">{"TAB1",#N/A,TRUE,"GENERAL";"TAB2",#N/A,TRUE,"GENERAL";"TAB3",#N/A,TRUE,"GENERAL";"TAB4",#N/A,TRUE,"GENERAL";"TAB5",#N/A,TRUE,"GENERAL"}</definedName>
    <definedName name="RL">'[90]MAMPOSTERIA CONFINADA'!$F$3:$G$5</definedName>
    <definedName name="RLIGA" localSheetId="3">[19]BASE!#REF!</definedName>
    <definedName name="RLIGA" localSheetId="2">#REF!</definedName>
    <definedName name="RLIGA" localSheetId="6">#REF!</definedName>
    <definedName name="RLIGA" localSheetId="7">#REF!</definedName>
    <definedName name="RLIGA">#REF!</definedName>
    <definedName name="RODILLO" localSheetId="3">#REF!</definedName>
    <definedName name="RODILLO" localSheetId="2">#REF!</definedName>
    <definedName name="RODILLO" localSheetId="6">#REF!</definedName>
    <definedName name="RODILLO" localSheetId="7">#REF!</definedName>
    <definedName name="RODILLO">#REF!</definedName>
    <definedName name="rrr" localSheetId="5">{"via1",#N/A,TRUE,"general";"via2",#N/A,TRUE,"general";"via3",#N/A,TRUE,"general"}</definedName>
    <definedName name="rrr" localSheetId="3">{"via1",#N/A,TRUE,"general";"via2",#N/A,TRUE,"general";"via3",#N/A,TRUE,"general"}</definedName>
    <definedName name="rrr" localSheetId="2">{"via1",#N/A,TRUE,"general";"via2",#N/A,TRUE,"general";"via3",#N/A,TRUE,"general"}</definedName>
    <definedName name="rrr" localSheetId="6">{"via1",#N/A,TRUE,"general";"via2",#N/A,TRUE,"general";"via3",#N/A,TRUE,"general"}</definedName>
    <definedName name="rrr" localSheetId="7">{"via1",#N/A,TRUE,"general";"via2",#N/A,TRUE,"general";"via3",#N/A,TRUE,"general"}</definedName>
    <definedName name="rrr">{"via1",#N/A,TRUE,"general";"via2",#N/A,TRUE,"general";"via3",#N/A,TRUE,"general"}</definedName>
    <definedName name="rrrrrb" localSheetId="5">{"via1",#N/A,TRUE,"general";"via2",#N/A,TRUE,"general";"via3",#N/A,TRUE,"general"}</definedName>
    <definedName name="rrrrrb" localSheetId="3">{"via1",#N/A,TRUE,"general";"via2",#N/A,TRUE,"general";"via3",#N/A,TRUE,"general"}</definedName>
    <definedName name="rrrrrb" localSheetId="2">{"via1",#N/A,TRUE,"general";"via2",#N/A,TRUE,"general";"via3",#N/A,TRUE,"general"}</definedName>
    <definedName name="rrrrrb" localSheetId="6">{"via1",#N/A,TRUE,"general";"via2",#N/A,TRUE,"general";"via3",#N/A,TRUE,"general"}</definedName>
    <definedName name="rrrrrb" localSheetId="7">{"via1",#N/A,TRUE,"general";"via2",#N/A,TRUE,"general";"via3",#N/A,TRUE,"general"}</definedName>
    <definedName name="rrrrrb">{"via1",#N/A,TRUE,"general";"via2",#N/A,TRUE,"general";"via3",#N/A,TRUE,"general"}</definedName>
    <definedName name="rrrrrrre" localSheetId="5">{"TAB1",#N/A,TRUE,"GENERAL";"TAB2",#N/A,TRUE,"GENERAL";"TAB3",#N/A,TRUE,"GENERAL";"TAB4",#N/A,TRUE,"GENERAL";"TAB5",#N/A,TRUE,"GENERAL"}</definedName>
    <definedName name="rrrrrrre" localSheetId="3">{"TAB1",#N/A,TRUE,"GENERAL";"TAB2",#N/A,TRUE,"GENERAL";"TAB3",#N/A,TRUE,"GENERAL";"TAB4",#N/A,TRUE,"GENERAL";"TAB5",#N/A,TRUE,"GENERAL"}</definedName>
    <definedName name="rrrrrrre" localSheetId="2">{"TAB1",#N/A,TRUE,"GENERAL";"TAB2",#N/A,TRUE,"GENERAL";"TAB3",#N/A,TRUE,"GENERAL";"TAB4",#N/A,TRUE,"GENERAL";"TAB5",#N/A,TRUE,"GENERAL"}</definedName>
    <definedName name="rrrrrrre" localSheetId="6">{"TAB1",#N/A,TRUE,"GENERAL";"TAB2",#N/A,TRUE,"GENERAL";"TAB3",#N/A,TRUE,"GENERAL";"TAB4",#N/A,TRUE,"GENERAL";"TAB5",#N/A,TRUE,"GENERAL"}</definedName>
    <definedName name="rrrrrrre" localSheetId="7">{"TAB1",#N/A,TRUE,"GENERAL";"TAB2",#N/A,TRUE,"GENERAL";"TAB3",#N/A,TRUE,"GENERAL";"TAB4",#N/A,TRUE,"GENERAL";"TAB5",#N/A,TRUE,"GENERAL"}</definedName>
    <definedName name="rrrrrrre">{"TAB1",#N/A,TRUE,"GENERAL";"TAB2",#N/A,TRUE,"GENERAL";"TAB3",#N/A,TRUE,"GENERAL";"TAB4",#N/A,TRUE,"GENERAL";"TAB5",#N/A,TRUE,"GENERAL"}</definedName>
    <definedName name="rrrrt" localSheetId="5">{"via1",#N/A,TRUE,"general";"via2",#N/A,TRUE,"general";"via3",#N/A,TRUE,"general"}</definedName>
    <definedName name="rrrrt" localSheetId="3">{"via1",#N/A,TRUE,"general";"via2",#N/A,TRUE,"general";"via3",#N/A,TRUE,"general"}</definedName>
    <definedName name="rrrrt" localSheetId="2">{"via1",#N/A,TRUE,"general";"via2",#N/A,TRUE,"general";"via3",#N/A,TRUE,"general"}</definedName>
    <definedName name="rrrrt" localSheetId="6">{"via1",#N/A,TRUE,"general";"via2",#N/A,TRUE,"general";"via3",#N/A,TRUE,"general"}</definedName>
    <definedName name="rrrrt" localSheetId="7">{"via1",#N/A,TRUE,"general";"via2",#N/A,TRUE,"general";"via3",#N/A,TRUE,"general"}</definedName>
    <definedName name="rrrrt">{"via1",#N/A,TRUE,"general";"via2",#N/A,TRUE,"general";"via3",#N/A,TRUE,"general"}</definedName>
    <definedName name="rsdgsd5" localSheetId="5">{"TAB1",#N/A,TRUE,"GENERAL";"TAB2",#N/A,TRUE,"GENERAL";"TAB3",#N/A,TRUE,"GENERAL";"TAB4",#N/A,TRUE,"GENERAL";"TAB5",#N/A,TRUE,"GENERAL"}</definedName>
    <definedName name="rsdgsd5" localSheetId="3">{"TAB1",#N/A,TRUE,"GENERAL";"TAB2",#N/A,TRUE,"GENERAL";"TAB3",#N/A,TRUE,"GENERAL";"TAB4",#N/A,TRUE,"GENERAL";"TAB5",#N/A,TRUE,"GENERAL"}</definedName>
    <definedName name="rsdgsd5" localSheetId="2">{"TAB1",#N/A,TRUE,"GENERAL";"TAB2",#N/A,TRUE,"GENERAL";"TAB3",#N/A,TRUE,"GENERAL";"TAB4",#N/A,TRUE,"GENERAL";"TAB5",#N/A,TRUE,"GENERAL"}</definedName>
    <definedName name="rsdgsd5" localSheetId="6">{"TAB1",#N/A,TRUE,"GENERAL";"TAB2",#N/A,TRUE,"GENERAL";"TAB3",#N/A,TRUE,"GENERAL";"TAB4",#N/A,TRUE,"GENERAL";"TAB5",#N/A,TRUE,"GENERAL"}</definedName>
    <definedName name="rsdgsd5" localSheetId="7">{"TAB1",#N/A,TRUE,"GENERAL";"TAB2",#N/A,TRUE,"GENERAL";"TAB3",#N/A,TRUE,"GENERAL";"TAB4",#N/A,TRUE,"GENERAL";"TAB5",#N/A,TRUE,"GENERAL"}</definedName>
    <definedName name="rsdgsd5">{"TAB1",#N/A,TRUE,"GENERAL";"TAB2",#N/A,TRUE,"GENERAL";"TAB3",#N/A,TRUE,"GENERAL";"TAB4",#N/A,TRUE,"GENERAL";"TAB5",#N/A,TRUE,"GENERAL"}</definedName>
    <definedName name="rt" localSheetId="5">{"TAB1",#N/A,TRUE,"GENERAL";"TAB2",#N/A,TRUE,"GENERAL";"TAB3",#N/A,TRUE,"GENERAL";"TAB4",#N/A,TRUE,"GENERAL";"TAB5",#N/A,TRUE,"GENERAL"}</definedName>
    <definedName name="rt" localSheetId="3">{"TAB1",#N/A,TRUE,"GENERAL";"TAB2",#N/A,TRUE,"GENERAL";"TAB3",#N/A,TRUE,"GENERAL";"TAB4",#N/A,TRUE,"GENERAL";"TAB5",#N/A,TRUE,"GENERAL"}</definedName>
    <definedName name="rt" localSheetId="2">{"TAB1",#N/A,TRUE,"GENERAL";"TAB2",#N/A,TRUE,"GENERAL";"TAB3",#N/A,TRUE,"GENERAL";"TAB4",#N/A,TRUE,"GENERAL";"TAB5",#N/A,TRUE,"GENERAL"}</definedName>
    <definedName name="rt" localSheetId="6">{"TAB1",#N/A,TRUE,"GENERAL";"TAB2",#N/A,TRUE,"GENERAL";"TAB3",#N/A,TRUE,"GENERAL";"TAB4",#N/A,TRUE,"GENERAL";"TAB5",#N/A,TRUE,"GENERAL"}</definedName>
    <definedName name="rt" localSheetId="7">{"TAB1",#N/A,TRUE,"GENERAL";"TAB2",#N/A,TRUE,"GENERAL";"TAB3",#N/A,TRUE,"GENERAL";"TAB4",#N/A,TRUE,"GENERAL";"TAB5",#N/A,TRUE,"GENERAL"}</definedName>
    <definedName name="rt">{"TAB1",#N/A,TRUE,"GENERAL";"TAB2",#N/A,TRUE,"GENERAL";"TAB3",#N/A,TRUE,"GENERAL";"TAB4",#N/A,TRUE,"GENERAL";"TAB5",#N/A,TRUE,"GENERAL"}</definedName>
    <definedName name="rte" localSheetId="5">{"TAB1",#N/A,TRUE,"GENERAL";"TAB2",#N/A,TRUE,"GENERAL";"TAB3",#N/A,TRUE,"GENERAL";"TAB4",#N/A,TRUE,"GENERAL";"TAB5",#N/A,TRUE,"GENERAL"}</definedName>
    <definedName name="rte" localSheetId="3">{"TAB1",#N/A,TRUE,"GENERAL";"TAB2",#N/A,TRUE,"GENERAL";"TAB3",#N/A,TRUE,"GENERAL";"TAB4",#N/A,TRUE,"GENERAL";"TAB5",#N/A,TRUE,"GENERAL"}</definedName>
    <definedName name="rte" localSheetId="2">{"TAB1",#N/A,TRUE,"GENERAL";"TAB2",#N/A,TRUE,"GENERAL";"TAB3",#N/A,TRUE,"GENERAL";"TAB4",#N/A,TRUE,"GENERAL";"TAB5",#N/A,TRUE,"GENERAL"}</definedName>
    <definedName name="rte" localSheetId="6">{"TAB1",#N/A,TRUE,"GENERAL";"TAB2",#N/A,TRUE,"GENERAL";"TAB3",#N/A,TRUE,"GENERAL";"TAB4",#N/A,TRUE,"GENERAL";"TAB5",#N/A,TRUE,"GENERAL"}</definedName>
    <definedName name="rte" localSheetId="7">{"TAB1",#N/A,TRUE,"GENERAL";"TAB2",#N/A,TRUE,"GENERAL";"TAB3",#N/A,TRUE,"GENERAL";"TAB4",#N/A,TRUE,"GENERAL";"TAB5",#N/A,TRUE,"GENERAL"}</definedName>
    <definedName name="rte">{"TAB1",#N/A,TRUE,"GENERAL";"TAB2",#N/A,TRUE,"GENERAL";"TAB3",#N/A,TRUE,"GENERAL";"TAB4",#N/A,TRUE,"GENERAL";"TAB5",#N/A,TRUE,"GENERAL"}</definedName>
    <definedName name="rteg" localSheetId="5">{"via1",#N/A,TRUE,"general";"via2",#N/A,TRUE,"general";"via3",#N/A,TRUE,"general"}</definedName>
    <definedName name="rteg" localSheetId="3">{"via1",#N/A,TRUE,"general";"via2",#N/A,TRUE,"general";"via3",#N/A,TRUE,"general"}</definedName>
    <definedName name="rteg" localSheetId="2">{"via1",#N/A,TRUE,"general";"via2",#N/A,TRUE,"general";"via3",#N/A,TRUE,"general"}</definedName>
    <definedName name="rteg" localSheetId="6">{"via1",#N/A,TRUE,"general";"via2",#N/A,TRUE,"general";"via3",#N/A,TRUE,"general"}</definedName>
    <definedName name="rteg" localSheetId="7">{"via1",#N/A,TRUE,"general";"via2",#N/A,TRUE,"general";"via3",#N/A,TRUE,"general"}</definedName>
    <definedName name="rteg">{"via1",#N/A,TRUE,"general";"via2",#N/A,TRUE,"general";"via3",#N/A,TRUE,"general"}</definedName>
    <definedName name="rtert" localSheetId="5">{"TAB1",#N/A,TRUE,"GENERAL";"TAB2",#N/A,TRUE,"GENERAL";"TAB3",#N/A,TRUE,"GENERAL";"TAB4",#N/A,TRUE,"GENERAL";"TAB5",#N/A,TRUE,"GENERAL"}</definedName>
    <definedName name="rtert" localSheetId="3">{"TAB1",#N/A,TRUE,"GENERAL";"TAB2",#N/A,TRUE,"GENERAL";"TAB3",#N/A,TRUE,"GENERAL";"TAB4",#N/A,TRUE,"GENERAL";"TAB5",#N/A,TRUE,"GENERAL"}</definedName>
    <definedName name="rtert" localSheetId="2">{"TAB1",#N/A,TRUE,"GENERAL";"TAB2",#N/A,TRUE,"GENERAL";"TAB3",#N/A,TRUE,"GENERAL";"TAB4",#N/A,TRUE,"GENERAL";"TAB5",#N/A,TRUE,"GENERAL"}</definedName>
    <definedName name="rtert" localSheetId="6">{"TAB1",#N/A,TRUE,"GENERAL";"TAB2",#N/A,TRUE,"GENERAL";"TAB3",#N/A,TRUE,"GENERAL";"TAB4",#N/A,TRUE,"GENERAL";"TAB5",#N/A,TRUE,"GENERAL"}</definedName>
    <definedName name="rtert" localSheetId="7">{"TAB1",#N/A,TRUE,"GENERAL";"TAB2",#N/A,TRUE,"GENERAL";"TAB3",#N/A,TRUE,"GENERAL";"TAB4",#N/A,TRUE,"GENERAL";"TAB5",#N/A,TRUE,"GENERAL"}</definedName>
    <definedName name="rtert">{"TAB1",#N/A,TRUE,"GENERAL";"TAB2",#N/A,TRUE,"GENERAL";"TAB3",#N/A,TRUE,"GENERAL";"TAB4",#N/A,TRUE,"GENERAL";"TAB5",#N/A,TRUE,"GENERAL"}</definedName>
    <definedName name="rtes" localSheetId="5">{"via1",#N/A,TRUE,"general";"via2",#N/A,TRUE,"general";"via3",#N/A,TRUE,"general"}</definedName>
    <definedName name="rtes" localSheetId="3">{"via1",#N/A,TRUE,"general";"via2",#N/A,TRUE,"general";"via3",#N/A,TRUE,"general"}</definedName>
    <definedName name="rtes" localSheetId="2">{"via1",#N/A,TRUE,"general";"via2",#N/A,TRUE,"general";"via3",#N/A,TRUE,"general"}</definedName>
    <definedName name="rtes" localSheetId="6">{"via1",#N/A,TRUE,"general";"via2",#N/A,TRUE,"general";"via3",#N/A,TRUE,"general"}</definedName>
    <definedName name="rtes" localSheetId="7">{"via1",#N/A,TRUE,"general";"via2",#N/A,TRUE,"general";"via3",#N/A,TRUE,"general"}</definedName>
    <definedName name="rtes">{"via1",#N/A,TRUE,"general";"via2",#N/A,TRUE,"general";"via3",#N/A,TRUE,"general"}</definedName>
    <definedName name="rtewth" localSheetId="5">{"TAB1",#N/A,TRUE,"GENERAL";"TAB2",#N/A,TRUE,"GENERAL";"TAB3",#N/A,TRUE,"GENERAL";"TAB4",#N/A,TRUE,"GENERAL";"TAB5",#N/A,TRUE,"GENERAL"}</definedName>
    <definedName name="rtewth" localSheetId="3">{"TAB1",#N/A,TRUE,"GENERAL";"TAB2",#N/A,TRUE,"GENERAL";"TAB3",#N/A,TRUE,"GENERAL";"TAB4",#N/A,TRUE,"GENERAL";"TAB5",#N/A,TRUE,"GENERAL"}</definedName>
    <definedName name="rtewth" localSheetId="2">{"TAB1",#N/A,TRUE,"GENERAL";"TAB2",#N/A,TRUE,"GENERAL";"TAB3",#N/A,TRUE,"GENERAL";"TAB4",#N/A,TRUE,"GENERAL";"TAB5",#N/A,TRUE,"GENERAL"}</definedName>
    <definedName name="rtewth" localSheetId="6">{"TAB1",#N/A,TRUE,"GENERAL";"TAB2",#N/A,TRUE,"GENERAL";"TAB3",#N/A,TRUE,"GENERAL";"TAB4",#N/A,TRUE,"GENERAL";"TAB5",#N/A,TRUE,"GENERAL"}</definedName>
    <definedName name="rtewth" localSheetId="7">{"TAB1",#N/A,TRUE,"GENERAL";"TAB2",#N/A,TRUE,"GENERAL";"TAB3",#N/A,TRUE,"GENERAL";"TAB4",#N/A,TRUE,"GENERAL";"TAB5",#N/A,TRUE,"GENERAL"}</definedName>
    <definedName name="rtewth">{"TAB1",#N/A,TRUE,"GENERAL";"TAB2",#N/A,TRUE,"GENERAL";"TAB3",#N/A,TRUE,"GENERAL";"TAB4",#N/A,TRUE,"GENERAL";"TAB5",#N/A,TRUE,"GENERAL"}</definedName>
    <definedName name="rthjtj" localSheetId="5">{"TAB1",#N/A,TRUE,"GENERAL";"TAB2",#N/A,TRUE,"GENERAL";"TAB3",#N/A,TRUE,"GENERAL";"TAB4",#N/A,TRUE,"GENERAL";"TAB5",#N/A,TRUE,"GENERAL"}</definedName>
    <definedName name="rthjtj" localSheetId="3">{"TAB1",#N/A,TRUE,"GENERAL";"TAB2",#N/A,TRUE,"GENERAL";"TAB3",#N/A,TRUE,"GENERAL";"TAB4",#N/A,TRUE,"GENERAL";"TAB5",#N/A,TRUE,"GENERAL"}</definedName>
    <definedName name="rthjtj" localSheetId="2">{"TAB1",#N/A,TRUE,"GENERAL";"TAB2",#N/A,TRUE,"GENERAL";"TAB3",#N/A,TRUE,"GENERAL";"TAB4",#N/A,TRUE,"GENERAL";"TAB5",#N/A,TRUE,"GENERAL"}</definedName>
    <definedName name="rthjtj" localSheetId="6">{"TAB1",#N/A,TRUE,"GENERAL";"TAB2",#N/A,TRUE,"GENERAL";"TAB3",#N/A,TRUE,"GENERAL";"TAB4",#N/A,TRUE,"GENERAL";"TAB5",#N/A,TRUE,"GENERAL"}</definedName>
    <definedName name="rthjtj" localSheetId="7">{"TAB1",#N/A,TRUE,"GENERAL";"TAB2",#N/A,TRUE,"GENERAL";"TAB3",#N/A,TRUE,"GENERAL";"TAB4",#N/A,TRUE,"GENERAL";"TAB5",#N/A,TRUE,"GENERAL"}</definedName>
    <definedName name="rthjtj">{"TAB1",#N/A,TRUE,"GENERAL";"TAB2",#N/A,TRUE,"GENERAL";"TAB3",#N/A,TRUE,"GENERAL";"TAB4",#N/A,TRUE,"GENERAL";"TAB5",#N/A,TRUE,"GENERAL"}</definedName>
    <definedName name="rthrthg" localSheetId="5">{"via1",#N/A,TRUE,"general";"via2",#N/A,TRUE,"general";"via3",#N/A,TRUE,"general"}</definedName>
    <definedName name="rthrthg" localSheetId="3">{"via1",#N/A,TRUE,"general";"via2",#N/A,TRUE,"general";"via3",#N/A,TRUE,"general"}</definedName>
    <definedName name="rthrthg" localSheetId="2">{"via1",#N/A,TRUE,"general";"via2",#N/A,TRUE,"general";"via3",#N/A,TRUE,"general"}</definedName>
    <definedName name="rthrthg" localSheetId="6">{"via1",#N/A,TRUE,"general";"via2",#N/A,TRUE,"general";"via3",#N/A,TRUE,"general"}</definedName>
    <definedName name="rthrthg" localSheetId="7">{"via1",#N/A,TRUE,"general";"via2",#N/A,TRUE,"general";"via3",#N/A,TRUE,"general"}</definedName>
    <definedName name="rthrthg">{"via1",#N/A,TRUE,"general";"via2",#N/A,TRUE,"general";"via3",#N/A,TRUE,"general"}</definedName>
    <definedName name="rthtrh" localSheetId="5">{"via1",#N/A,TRUE,"general";"via2",#N/A,TRUE,"general";"via3",#N/A,TRUE,"general"}</definedName>
    <definedName name="rthtrh" localSheetId="3">{"via1",#N/A,TRUE,"general";"via2",#N/A,TRUE,"general";"via3",#N/A,TRUE,"general"}</definedName>
    <definedName name="rthtrh" localSheetId="2">{"via1",#N/A,TRUE,"general";"via2",#N/A,TRUE,"general";"via3",#N/A,TRUE,"general"}</definedName>
    <definedName name="rthtrh" localSheetId="6">{"via1",#N/A,TRUE,"general";"via2",#N/A,TRUE,"general";"via3",#N/A,TRUE,"general"}</definedName>
    <definedName name="rthtrh" localSheetId="7">{"via1",#N/A,TRUE,"general";"via2",#N/A,TRUE,"general";"via3",#N/A,TRUE,"general"}</definedName>
    <definedName name="rthtrh">{"via1",#N/A,TRUE,"general";"via2",#N/A,TRUE,"general";"via3",#N/A,TRUE,"general"}</definedName>
    <definedName name="rtkk" localSheetId="5">{"via1",#N/A,TRUE,"general";"via2",#N/A,TRUE,"general";"via3",#N/A,TRUE,"general"}</definedName>
    <definedName name="rtkk" localSheetId="3">{"via1",#N/A,TRUE,"general";"via2",#N/A,TRUE,"general";"via3",#N/A,TRUE,"general"}</definedName>
    <definedName name="rtkk" localSheetId="2">{"via1",#N/A,TRUE,"general";"via2",#N/A,TRUE,"general";"via3",#N/A,TRUE,"general"}</definedName>
    <definedName name="rtkk" localSheetId="6">{"via1",#N/A,TRUE,"general";"via2",#N/A,TRUE,"general";"via3",#N/A,TRUE,"general"}</definedName>
    <definedName name="rtkk" localSheetId="7">{"via1",#N/A,TRUE,"general";"via2",#N/A,TRUE,"general";"via3",#N/A,TRUE,"general"}</definedName>
    <definedName name="rtkk">{"via1",#N/A,TRUE,"general";"via2",#N/A,TRUE,"general";"via3",#N/A,TRUE,"general"}</definedName>
    <definedName name="rttthy" localSheetId="5">{"via1",#N/A,TRUE,"general";"via2",#N/A,TRUE,"general";"via3",#N/A,TRUE,"general"}</definedName>
    <definedName name="rttthy" localSheetId="3">{"via1",#N/A,TRUE,"general";"via2",#N/A,TRUE,"general";"via3",#N/A,TRUE,"general"}</definedName>
    <definedName name="rttthy" localSheetId="2">{"via1",#N/A,TRUE,"general";"via2",#N/A,TRUE,"general";"via3",#N/A,TRUE,"general"}</definedName>
    <definedName name="rttthy" localSheetId="6">{"via1",#N/A,TRUE,"general";"via2",#N/A,TRUE,"general";"via3",#N/A,TRUE,"general"}</definedName>
    <definedName name="rttthy" localSheetId="7">{"via1",#N/A,TRUE,"general";"via2",#N/A,TRUE,"general";"via3",#N/A,TRUE,"general"}</definedName>
    <definedName name="rttthy">{"via1",#N/A,TRUE,"general";"via2",#N/A,TRUE,"general";"via3",#N/A,TRUE,"general"}</definedName>
    <definedName name="rtu" localSheetId="5">{"via1",#N/A,TRUE,"general";"via2",#N/A,TRUE,"general";"via3",#N/A,TRUE,"general"}</definedName>
    <definedName name="rtu" localSheetId="3">{"via1",#N/A,TRUE,"general";"via2",#N/A,TRUE,"general";"via3",#N/A,TRUE,"general"}</definedName>
    <definedName name="rtu" localSheetId="2">{"via1",#N/A,TRUE,"general";"via2",#N/A,TRUE,"general";"via3",#N/A,TRUE,"general"}</definedName>
    <definedName name="rtu" localSheetId="6">{"via1",#N/A,TRUE,"general";"via2",#N/A,TRUE,"general";"via3",#N/A,TRUE,"general"}</definedName>
    <definedName name="rtu" localSheetId="7">{"via1",#N/A,TRUE,"general";"via2",#N/A,TRUE,"general";"via3",#N/A,TRUE,"general"}</definedName>
    <definedName name="rtu">{"via1",#N/A,TRUE,"general";"via2",#N/A,TRUE,"general";"via3",#N/A,TRUE,"general"}</definedName>
    <definedName name="rtug" localSheetId="5">{"TAB1",#N/A,TRUE,"GENERAL";"TAB2",#N/A,TRUE,"GENERAL";"TAB3",#N/A,TRUE,"GENERAL";"TAB4",#N/A,TRUE,"GENERAL";"TAB5",#N/A,TRUE,"GENERAL"}</definedName>
    <definedName name="rtug" localSheetId="3">{"TAB1",#N/A,TRUE,"GENERAL";"TAB2",#N/A,TRUE,"GENERAL";"TAB3",#N/A,TRUE,"GENERAL";"TAB4",#N/A,TRUE,"GENERAL";"TAB5",#N/A,TRUE,"GENERAL"}</definedName>
    <definedName name="rtug" localSheetId="2">{"TAB1",#N/A,TRUE,"GENERAL";"TAB2",#N/A,TRUE,"GENERAL";"TAB3",#N/A,TRUE,"GENERAL";"TAB4",#N/A,TRUE,"GENERAL";"TAB5",#N/A,TRUE,"GENERAL"}</definedName>
    <definedName name="rtug" localSheetId="6">{"TAB1",#N/A,TRUE,"GENERAL";"TAB2",#N/A,TRUE,"GENERAL";"TAB3",#N/A,TRUE,"GENERAL";"TAB4",#N/A,TRUE,"GENERAL";"TAB5",#N/A,TRUE,"GENERAL"}</definedName>
    <definedName name="rtug" localSheetId="7">{"TAB1",#N/A,TRUE,"GENERAL";"TAB2",#N/A,TRUE,"GENERAL";"TAB3",#N/A,TRUE,"GENERAL";"TAB4",#N/A,TRUE,"GENERAL";"TAB5",#N/A,TRUE,"GENERAL"}</definedName>
    <definedName name="rtug">{"TAB1",#N/A,TRUE,"GENERAL";"TAB2",#N/A,TRUE,"GENERAL";"TAB3",#N/A,TRUE,"GENERAL";"TAB4",#N/A,TRUE,"GENERAL";"TAB5",#N/A,TRUE,"GENERAL"}</definedName>
    <definedName name="rtugsd" localSheetId="5">{"TAB1",#N/A,TRUE,"GENERAL";"TAB2",#N/A,TRUE,"GENERAL";"TAB3",#N/A,TRUE,"GENERAL";"TAB4",#N/A,TRUE,"GENERAL";"TAB5",#N/A,TRUE,"GENERAL"}</definedName>
    <definedName name="rtugsd" localSheetId="3">{"TAB1",#N/A,TRUE,"GENERAL";"TAB2",#N/A,TRUE,"GENERAL";"TAB3",#N/A,TRUE,"GENERAL";"TAB4",#N/A,TRUE,"GENERAL";"TAB5",#N/A,TRUE,"GENERAL"}</definedName>
    <definedName name="rtugsd" localSheetId="2">{"TAB1",#N/A,TRUE,"GENERAL";"TAB2",#N/A,TRUE,"GENERAL";"TAB3",#N/A,TRUE,"GENERAL";"TAB4",#N/A,TRUE,"GENERAL";"TAB5",#N/A,TRUE,"GENERAL"}</definedName>
    <definedName name="rtugsd" localSheetId="6">{"TAB1",#N/A,TRUE,"GENERAL";"TAB2",#N/A,TRUE,"GENERAL";"TAB3",#N/A,TRUE,"GENERAL";"TAB4",#N/A,TRUE,"GENERAL";"TAB5",#N/A,TRUE,"GENERAL"}</definedName>
    <definedName name="rtugsd" localSheetId="7">{"TAB1",#N/A,TRUE,"GENERAL";"TAB2",#N/A,TRUE,"GENERAL";"TAB3",#N/A,TRUE,"GENERAL";"TAB4",#N/A,TRUE,"GENERAL";"TAB5",#N/A,TRUE,"GENERAL"}</definedName>
    <definedName name="rtugsd">{"TAB1",#N/A,TRUE,"GENERAL";"TAB2",#N/A,TRUE,"GENERAL";"TAB3",#N/A,TRUE,"GENERAL";"TAB4",#N/A,TRUE,"GENERAL";"TAB5",#N/A,TRUE,"GENERAL"}</definedName>
    <definedName name="rturtu" localSheetId="5">{"via1",#N/A,TRUE,"general";"via2",#N/A,TRUE,"general";"via3",#N/A,TRUE,"general"}</definedName>
    <definedName name="rturtu" localSheetId="3">{"via1",#N/A,TRUE,"general";"via2",#N/A,TRUE,"general";"via3",#N/A,TRUE,"general"}</definedName>
    <definedName name="rturtu" localSheetId="2">{"via1",#N/A,TRUE,"general";"via2",#N/A,TRUE,"general";"via3",#N/A,TRUE,"general"}</definedName>
    <definedName name="rturtu" localSheetId="6">{"via1",#N/A,TRUE,"general";"via2",#N/A,TRUE,"general";"via3",#N/A,TRUE,"general"}</definedName>
    <definedName name="rturtu" localSheetId="7">{"via1",#N/A,TRUE,"general";"via2",#N/A,TRUE,"general";"via3",#N/A,TRUE,"general"}</definedName>
    <definedName name="rturtu">{"via1",#N/A,TRUE,"general";"via2",#N/A,TRUE,"general";"via3",#N/A,TRUE,"general"}</definedName>
    <definedName name="rturu" localSheetId="5">{"via1",#N/A,TRUE,"general";"via2",#N/A,TRUE,"general";"via3",#N/A,TRUE,"general"}</definedName>
    <definedName name="rturu" localSheetId="3">{"via1",#N/A,TRUE,"general";"via2",#N/A,TRUE,"general";"via3",#N/A,TRUE,"general"}</definedName>
    <definedName name="rturu" localSheetId="2">{"via1",#N/A,TRUE,"general";"via2",#N/A,TRUE,"general";"via3",#N/A,TRUE,"general"}</definedName>
    <definedName name="rturu" localSheetId="6">{"via1",#N/A,TRUE,"general";"via2",#N/A,TRUE,"general";"via3",#N/A,TRUE,"general"}</definedName>
    <definedName name="rturu" localSheetId="7">{"via1",#N/A,TRUE,"general";"via2",#N/A,TRUE,"general";"via3",#N/A,TRUE,"general"}</definedName>
    <definedName name="rturu">{"via1",#N/A,TRUE,"general";"via2",#N/A,TRUE,"general";"via3",#N/A,TRUE,"general"}</definedName>
    <definedName name="rtut" localSheetId="5">{"via1",#N/A,TRUE,"general";"via2",#N/A,TRUE,"general";"via3",#N/A,TRUE,"general"}</definedName>
    <definedName name="rtut" localSheetId="3">{"via1",#N/A,TRUE,"general";"via2",#N/A,TRUE,"general";"via3",#N/A,TRUE,"general"}</definedName>
    <definedName name="rtut" localSheetId="2">{"via1",#N/A,TRUE,"general";"via2",#N/A,TRUE,"general";"via3",#N/A,TRUE,"general"}</definedName>
    <definedName name="rtut" localSheetId="6">{"via1",#N/A,TRUE,"general";"via2",#N/A,TRUE,"general";"via3",#N/A,TRUE,"general"}</definedName>
    <definedName name="rtut" localSheetId="7">{"via1",#N/A,TRUE,"general";"via2",#N/A,TRUE,"general";"via3",#N/A,TRUE,"general"}</definedName>
    <definedName name="rtut">{"via1",#N/A,TRUE,"general";"via2",#N/A,TRUE,"general";"via3",#N/A,TRUE,"general"}</definedName>
    <definedName name="rtutru" localSheetId="5">{"via1",#N/A,TRUE,"general";"via2",#N/A,TRUE,"general";"via3",#N/A,TRUE,"general"}</definedName>
    <definedName name="rtutru" localSheetId="3">{"via1",#N/A,TRUE,"general";"via2",#N/A,TRUE,"general";"via3",#N/A,TRUE,"general"}</definedName>
    <definedName name="rtutru" localSheetId="2">{"via1",#N/A,TRUE,"general";"via2",#N/A,TRUE,"general";"via3",#N/A,TRUE,"general"}</definedName>
    <definedName name="rtutru" localSheetId="6">{"via1",#N/A,TRUE,"general";"via2",#N/A,TRUE,"general";"via3",#N/A,TRUE,"general"}</definedName>
    <definedName name="rtutru" localSheetId="7">{"via1",#N/A,TRUE,"general";"via2",#N/A,TRUE,"general";"via3",#N/A,TRUE,"general"}</definedName>
    <definedName name="rtutru">{"via1",#N/A,TRUE,"general";"via2",#N/A,TRUE,"general";"via3",#N/A,TRUE,"general"}</definedName>
    <definedName name="rtuy" localSheetId="5">{"via1",#N/A,TRUE,"general";"via2",#N/A,TRUE,"general";"via3",#N/A,TRUE,"general"}</definedName>
    <definedName name="rtuy" localSheetId="3">{"via1",#N/A,TRUE,"general";"via2",#N/A,TRUE,"general";"via3",#N/A,TRUE,"general"}</definedName>
    <definedName name="rtuy" localSheetId="2">{"via1",#N/A,TRUE,"general";"via2",#N/A,TRUE,"general";"via3",#N/A,TRUE,"general"}</definedName>
    <definedName name="rtuy" localSheetId="6">{"via1",#N/A,TRUE,"general";"via2",#N/A,TRUE,"general";"via3",#N/A,TRUE,"general"}</definedName>
    <definedName name="rtuy" localSheetId="7">{"via1",#N/A,TRUE,"general";"via2",#N/A,TRUE,"general";"via3",#N/A,TRUE,"general"}</definedName>
    <definedName name="rtuy">{"via1",#N/A,TRUE,"general";"via2",#N/A,TRUE,"general";"via3",#N/A,TRUE,"general"}</definedName>
    <definedName name="rtyhr" localSheetId="5">{"TAB1",#N/A,TRUE,"GENERAL";"TAB2",#N/A,TRUE,"GENERAL";"TAB3",#N/A,TRUE,"GENERAL";"TAB4",#N/A,TRUE,"GENERAL";"TAB5",#N/A,TRUE,"GENERAL"}</definedName>
    <definedName name="rtyhr" localSheetId="3">{"TAB1",#N/A,TRUE,"GENERAL";"TAB2",#N/A,TRUE,"GENERAL";"TAB3",#N/A,TRUE,"GENERAL";"TAB4",#N/A,TRUE,"GENERAL";"TAB5",#N/A,TRUE,"GENERAL"}</definedName>
    <definedName name="rtyhr" localSheetId="2">{"TAB1",#N/A,TRUE,"GENERAL";"TAB2",#N/A,TRUE,"GENERAL";"TAB3",#N/A,TRUE,"GENERAL";"TAB4",#N/A,TRUE,"GENERAL";"TAB5",#N/A,TRUE,"GENERAL"}</definedName>
    <definedName name="rtyhr" localSheetId="6">{"TAB1",#N/A,TRUE,"GENERAL";"TAB2",#N/A,TRUE,"GENERAL";"TAB3",#N/A,TRUE,"GENERAL";"TAB4",#N/A,TRUE,"GENERAL";"TAB5",#N/A,TRUE,"GENERAL"}</definedName>
    <definedName name="rtyhr" localSheetId="7">{"TAB1",#N/A,TRUE,"GENERAL";"TAB2",#N/A,TRUE,"GENERAL";"TAB3",#N/A,TRUE,"GENERAL";"TAB4",#N/A,TRUE,"GENERAL";"TAB5",#N/A,TRUE,"GENERAL"}</definedName>
    <definedName name="rtyhr">{"TAB1",#N/A,TRUE,"GENERAL";"TAB2",#N/A,TRUE,"GENERAL";"TAB3",#N/A,TRUE,"GENERAL";"TAB4",#N/A,TRUE,"GENERAL";"TAB5",#N/A,TRUE,"GENERAL"}</definedName>
    <definedName name="rtym" localSheetId="5">{"via1",#N/A,TRUE,"general";"via2",#N/A,TRUE,"general";"via3",#N/A,TRUE,"general"}</definedName>
    <definedName name="rtym" localSheetId="3">{"via1",#N/A,TRUE,"general";"via2",#N/A,TRUE,"general";"via3",#N/A,TRUE,"general"}</definedName>
    <definedName name="rtym" localSheetId="2">{"via1",#N/A,TRUE,"general";"via2",#N/A,TRUE,"general";"via3",#N/A,TRUE,"general"}</definedName>
    <definedName name="rtym" localSheetId="6">{"via1",#N/A,TRUE,"general";"via2",#N/A,TRUE,"general";"via3",#N/A,TRUE,"general"}</definedName>
    <definedName name="rtym" localSheetId="7">{"via1",#N/A,TRUE,"general";"via2",#N/A,TRUE,"general";"via3",#N/A,TRUE,"general"}</definedName>
    <definedName name="rtym">{"via1",#N/A,TRUE,"general";"via2",#N/A,TRUE,"general";"via3",#N/A,TRUE,"general"}</definedName>
    <definedName name="rtyrey" localSheetId="5">{"TAB1",#N/A,TRUE,"GENERAL";"TAB2",#N/A,TRUE,"GENERAL";"TAB3",#N/A,TRUE,"GENERAL";"TAB4",#N/A,TRUE,"GENERAL";"TAB5",#N/A,TRUE,"GENERAL"}</definedName>
    <definedName name="rtyrey" localSheetId="3">{"TAB1",#N/A,TRUE,"GENERAL";"TAB2",#N/A,TRUE,"GENERAL";"TAB3",#N/A,TRUE,"GENERAL";"TAB4",#N/A,TRUE,"GENERAL";"TAB5",#N/A,TRUE,"GENERAL"}</definedName>
    <definedName name="rtyrey" localSheetId="2">{"TAB1",#N/A,TRUE,"GENERAL";"TAB2",#N/A,TRUE,"GENERAL";"TAB3",#N/A,TRUE,"GENERAL";"TAB4",#N/A,TRUE,"GENERAL";"TAB5",#N/A,TRUE,"GENERAL"}</definedName>
    <definedName name="rtyrey" localSheetId="6">{"TAB1",#N/A,TRUE,"GENERAL";"TAB2",#N/A,TRUE,"GENERAL";"TAB3",#N/A,TRUE,"GENERAL";"TAB4",#N/A,TRUE,"GENERAL";"TAB5",#N/A,TRUE,"GENERAL"}</definedName>
    <definedName name="rtyrey" localSheetId="7">{"TAB1",#N/A,TRUE,"GENERAL";"TAB2",#N/A,TRUE,"GENERAL";"TAB3",#N/A,TRUE,"GENERAL";"TAB4",#N/A,TRUE,"GENERAL";"TAB5",#N/A,TRUE,"GENERAL"}</definedName>
    <definedName name="rtyrey">{"TAB1",#N/A,TRUE,"GENERAL";"TAB2",#N/A,TRUE,"GENERAL";"TAB3",#N/A,TRUE,"GENERAL";"TAB4",#N/A,TRUE,"GENERAL";"TAB5",#N/A,TRUE,"GENERAL"}</definedName>
    <definedName name="rtyrh" localSheetId="5">{"via1",#N/A,TRUE,"general";"via2",#N/A,TRUE,"general";"via3",#N/A,TRUE,"general"}</definedName>
    <definedName name="rtyrh" localSheetId="3">{"via1",#N/A,TRUE,"general";"via2",#N/A,TRUE,"general";"via3",#N/A,TRUE,"general"}</definedName>
    <definedName name="rtyrh" localSheetId="2">{"via1",#N/A,TRUE,"general";"via2",#N/A,TRUE,"general";"via3",#N/A,TRUE,"general"}</definedName>
    <definedName name="rtyrh" localSheetId="6">{"via1",#N/A,TRUE,"general";"via2",#N/A,TRUE,"general";"via3",#N/A,TRUE,"general"}</definedName>
    <definedName name="rtyrh" localSheetId="7">{"via1",#N/A,TRUE,"general";"via2",#N/A,TRUE,"general";"via3",#N/A,TRUE,"general"}</definedName>
    <definedName name="rtyrh">{"via1",#N/A,TRUE,"general";"via2",#N/A,TRUE,"general";"via3",#N/A,TRUE,"general"}</definedName>
    <definedName name="RTYRTY" localSheetId="5">{"via1",#N/A,TRUE,"general";"via2",#N/A,TRUE,"general";"via3",#N/A,TRUE,"general"}</definedName>
    <definedName name="RTYRTY" localSheetId="3">{"via1",#N/A,TRUE,"general";"via2",#N/A,TRUE,"general";"via3",#N/A,TRUE,"general"}</definedName>
    <definedName name="RTYRTY" localSheetId="2">{"via1",#N/A,TRUE,"general";"via2",#N/A,TRUE,"general";"via3",#N/A,TRUE,"general"}</definedName>
    <definedName name="RTYRTY" localSheetId="6">{"via1",#N/A,TRUE,"general";"via2",#N/A,TRUE,"general";"via3",#N/A,TRUE,"general"}</definedName>
    <definedName name="RTYRTY" localSheetId="7">{"via1",#N/A,TRUE,"general";"via2",#N/A,TRUE,"general";"via3",#N/A,TRUE,"general"}</definedName>
    <definedName name="RTYRTY">{"via1",#N/A,TRUE,"general";"via2",#N/A,TRUE,"general";"via3",#N/A,TRUE,"general"}</definedName>
    <definedName name="rtyt" localSheetId="5">{"TAB1",#N/A,TRUE,"GENERAL";"TAB2",#N/A,TRUE,"GENERAL";"TAB3",#N/A,TRUE,"GENERAL";"TAB4",#N/A,TRUE,"GENERAL";"TAB5",#N/A,TRUE,"GENERAL"}</definedName>
    <definedName name="rtyt" localSheetId="3">{"TAB1",#N/A,TRUE,"GENERAL";"TAB2",#N/A,TRUE,"GENERAL";"TAB3",#N/A,TRUE,"GENERAL";"TAB4",#N/A,TRUE,"GENERAL";"TAB5",#N/A,TRUE,"GENERAL"}</definedName>
    <definedName name="rtyt" localSheetId="2">{"TAB1",#N/A,TRUE,"GENERAL";"TAB2",#N/A,TRUE,"GENERAL";"TAB3",#N/A,TRUE,"GENERAL";"TAB4",#N/A,TRUE,"GENERAL";"TAB5",#N/A,TRUE,"GENERAL"}</definedName>
    <definedName name="rtyt" localSheetId="6">{"TAB1",#N/A,TRUE,"GENERAL";"TAB2",#N/A,TRUE,"GENERAL";"TAB3",#N/A,TRUE,"GENERAL";"TAB4",#N/A,TRUE,"GENERAL";"TAB5",#N/A,TRUE,"GENERAL"}</definedName>
    <definedName name="rtyt" localSheetId="7">{"TAB1",#N/A,TRUE,"GENERAL";"TAB2",#N/A,TRUE,"GENERAL";"TAB3",#N/A,TRUE,"GENERAL";"TAB4",#N/A,TRUE,"GENERAL";"TAB5",#N/A,TRUE,"GENERAL"}</definedName>
    <definedName name="rtyt">{"TAB1",#N/A,TRUE,"GENERAL";"TAB2",#N/A,TRUE,"GENERAL";"TAB3",#N/A,TRUE,"GENERAL";"TAB4",#N/A,TRUE,"GENERAL";"TAB5",#N/A,TRUE,"GENERAL"}</definedName>
    <definedName name="rtytry" localSheetId="5">{"via1",#N/A,TRUE,"general";"via2",#N/A,TRUE,"general";"via3",#N/A,TRUE,"general"}</definedName>
    <definedName name="rtytry" localSheetId="3">{"via1",#N/A,TRUE,"general";"via2",#N/A,TRUE,"general";"via3",#N/A,TRUE,"general"}</definedName>
    <definedName name="rtytry" localSheetId="2">{"via1",#N/A,TRUE,"general";"via2",#N/A,TRUE,"general";"via3",#N/A,TRUE,"general"}</definedName>
    <definedName name="rtytry" localSheetId="6">{"via1",#N/A,TRUE,"general";"via2",#N/A,TRUE,"general";"via3",#N/A,TRUE,"general"}</definedName>
    <definedName name="rtytry" localSheetId="7">{"via1",#N/A,TRUE,"general";"via2",#N/A,TRUE,"general";"via3",#N/A,TRUE,"general"}</definedName>
    <definedName name="rtytry">{"via1",#N/A,TRUE,"general";"via2",#N/A,TRUE,"general";"via3",#N/A,TRUE,"general"}</definedName>
    <definedName name="ruru" localSheetId="5">{"TAB1",#N/A,TRUE,"GENERAL";"TAB2",#N/A,TRUE,"GENERAL";"TAB3",#N/A,TRUE,"GENERAL";"TAB4",#N/A,TRUE,"GENERAL";"TAB5",#N/A,TRUE,"GENERAL"}</definedName>
    <definedName name="ruru" localSheetId="3">{"TAB1",#N/A,TRUE,"GENERAL";"TAB2",#N/A,TRUE,"GENERAL";"TAB3",#N/A,TRUE,"GENERAL";"TAB4",#N/A,TRUE,"GENERAL";"TAB5",#N/A,TRUE,"GENERAL"}</definedName>
    <definedName name="ruru" localSheetId="2">{"TAB1",#N/A,TRUE,"GENERAL";"TAB2",#N/A,TRUE,"GENERAL";"TAB3",#N/A,TRUE,"GENERAL";"TAB4",#N/A,TRUE,"GENERAL";"TAB5",#N/A,TRUE,"GENERAL"}</definedName>
    <definedName name="ruru" localSheetId="6">{"TAB1",#N/A,TRUE,"GENERAL";"TAB2",#N/A,TRUE,"GENERAL";"TAB3",#N/A,TRUE,"GENERAL";"TAB4",#N/A,TRUE,"GENERAL";"TAB5",#N/A,TRUE,"GENERAL"}</definedName>
    <definedName name="ruru" localSheetId="7">{"TAB1",#N/A,TRUE,"GENERAL";"TAB2",#N/A,TRUE,"GENERAL";"TAB3",#N/A,TRUE,"GENERAL";"TAB4",#N/A,TRUE,"GENERAL";"TAB5",#N/A,TRUE,"GENERAL"}</definedName>
    <definedName name="ruru">{"TAB1",#N/A,TRUE,"GENERAL";"TAB2",#N/A,TRUE,"GENERAL";"TAB3",#N/A,TRUE,"GENERAL";"TAB4",#N/A,TRUE,"GENERAL";"TAB5",#N/A,TRUE,"GENERAL"}</definedName>
    <definedName name="rutu" localSheetId="5">{"via1",#N/A,TRUE,"general";"via2",#N/A,TRUE,"general";"via3",#N/A,TRUE,"general"}</definedName>
    <definedName name="rutu" localSheetId="3">{"via1",#N/A,TRUE,"general";"via2",#N/A,TRUE,"general";"via3",#N/A,TRUE,"general"}</definedName>
    <definedName name="rutu" localSheetId="2">{"via1",#N/A,TRUE,"general";"via2",#N/A,TRUE,"general";"via3",#N/A,TRUE,"general"}</definedName>
    <definedName name="rutu" localSheetId="6">{"via1",#N/A,TRUE,"general";"via2",#N/A,TRUE,"general";"via3",#N/A,TRUE,"general"}</definedName>
    <definedName name="rutu" localSheetId="7">{"via1",#N/A,TRUE,"general";"via2",#N/A,TRUE,"general";"via3",#N/A,TRUE,"general"}</definedName>
    <definedName name="rutu">{"via1",#N/A,TRUE,"general";"via2",#N/A,TRUE,"general";"via3",#N/A,TRUE,"general"}</definedName>
    <definedName name="rwt" localSheetId="5">{"via1",#N/A,TRUE,"general";"via2",#N/A,TRUE,"general";"via3",#N/A,TRUE,"general"}</definedName>
    <definedName name="rwt" localSheetId="3">{"via1",#N/A,TRUE,"general";"via2",#N/A,TRUE,"general";"via3",#N/A,TRUE,"general"}</definedName>
    <definedName name="rwt" localSheetId="2">{"via1",#N/A,TRUE,"general";"via2",#N/A,TRUE,"general";"via3",#N/A,TRUE,"general"}</definedName>
    <definedName name="rwt" localSheetId="6">{"via1",#N/A,TRUE,"general";"via2",#N/A,TRUE,"general";"via3",#N/A,TRUE,"general"}</definedName>
    <definedName name="rwt" localSheetId="7">{"via1",#N/A,TRUE,"general";"via2",#N/A,TRUE,"general";"via3",#N/A,TRUE,"general"}</definedName>
    <definedName name="rwt">{"via1",#N/A,TRUE,"general";"via2",#N/A,TRUE,"general";"via3",#N/A,TRUE,"general"}</definedName>
    <definedName name="ry" localSheetId="5">{"via1",#N/A,TRUE,"general";"via2",#N/A,TRUE,"general";"via3",#N/A,TRUE,"general"}</definedName>
    <definedName name="ry" localSheetId="3">{"via1",#N/A,TRUE,"general";"via2",#N/A,TRUE,"general";"via3",#N/A,TRUE,"general"}</definedName>
    <definedName name="ry" localSheetId="2">{"via1",#N/A,TRUE,"general";"via2",#N/A,TRUE,"general";"via3",#N/A,TRUE,"general"}</definedName>
    <definedName name="ry" localSheetId="6">{"via1",#N/A,TRUE,"general";"via2",#N/A,TRUE,"general";"via3",#N/A,TRUE,"general"}</definedName>
    <definedName name="ry" localSheetId="7">{"via1",#N/A,TRUE,"general";"via2",#N/A,TRUE,"general";"via3",#N/A,TRUE,"general"}</definedName>
    <definedName name="ry">{"via1",#N/A,TRUE,"general";"via2",#N/A,TRUE,"general";"via3",#N/A,TRUE,"general"}</definedName>
    <definedName name="ryeryb" localSheetId="5">{"TAB1",#N/A,TRUE,"GENERAL";"TAB2",#N/A,TRUE,"GENERAL";"TAB3",#N/A,TRUE,"GENERAL";"TAB4",#N/A,TRUE,"GENERAL";"TAB5",#N/A,TRUE,"GENERAL"}</definedName>
    <definedName name="ryeryb" localSheetId="3">{"TAB1",#N/A,TRUE,"GENERAL";"TAB2",#N/A,TRUE,"GENERAL";"TAB3",#N/A,TRUE,"GENERAL";"TAB4",#N/A,TRUE,"GENERAL";"TAB5",#N/A,TRUE,"GENERAL"}</definedName>
    <definedName name="ryeryb" localSheetId="2">{"TAB1",#N/A,TRUE,"GENERAL";"TAB2",#N/A,TRUE,"GENERAL";"TAB3",#N/A,TRUE,"GENERAL";"TAB4",#N/A,TRUE,"GENERAL";"TAB5",#N/A,TRUE,"GENERAL"}</definedName>
    <definedName name="ryeryb" localSheetId="6">{"TAB1",#N/A,TRUE,"GENERAL";"TAB2",#N/A,TRUE,"GENERAL";"TAB3",#N/A,TRUE,"GENERAL";"TAB4",#N/A,TRUE,"GENERAL";"TAB5",#N/A,TRUE,"GENERAL"}</definedName>
    <definedName name="ryeryb" localSheetId="7">{"TAB1",#N/A,TRUE,"GENERAL";"TAB2",#N/A,TRUE,"GENERAL";"TAB3",#N/A,TRUE,"GENERAL";"TAB4",#N/A,TRUE,"GENERAL";"TAB5",#N/A,TRUE,"GENERAL"}</definedName>
    <definedName name="ryeryb">{"TAB1",#N/A,TRUE,"GENERAL";"TAB2",#N/A,TRUE,"GENERAL";"TAB3",#N/A,TRUE,"GENERAL";"TAB4",#N/A,TRUE,"GENERAL";"TAB5",#N/A,TRUE,"GENERAL"}</definedName>
    <definedName name="rytrsdg" localSheetId="5">{"via1",#N/A,TRUE,"general";"via2",#N/A,TRUE,"general";"via3",#N/A,TRUE,"general"}</definedName>
    <definedName name="rytrsdg" localSheetId="3">{"via1",#N/A,TRUE,"general";"via2",#N/A,TRUE,"general";"via3",#N/A,TRUE,"general"}</definedName>
    <definedName name="rytrsdg" localSheetId="2">{"via1",#N/A,TRUE,"general";"via2",#N/A,TRUE,"general";"via3",#N/A,TRUE,"general"}</definedName>
    <definedName name="rytrsdg" localSheetId="6">{"via1",#N/A,TRUE,"general";"via2",#N/A,TRUE,"general";"via3",#N/A,TRUE,"general"}</definedName>
    <definedName name="rytrsdg" localSheetId="7">{"via1",#N/A,TRUE,"general";"via2",#N/A,TRUE,"general";"via3",#N/A,TRUE,"general"}</definedName>
    <definedName name="rytrsdg">{"via1",#N/A,TRUE,"general";"via2",#N/A,TRUE,"general";"via3",#N/A,TRUE,"general"}</definedName>
    <definedName name="S">#REF!</definedName>
    <definedName name="saa" localSheetId="5">{"via1",#N/A,TRUE,"general";"via2",#N/A,TRUE,"general";"via3",#N/A,TRUE,"general"}</definedName>
    <definedName name="saa" localSheetId="3">{"via1",#N/A,TRUE,"general";"via2",#N/A,TRUE,"general";"via3",#N/A,TRUE,"general"}</definedName>
    <definedName name="saa" localSheetId="2">{"via1",#N/A,TRUE,"general";"via2",#N/A,TRUE,"general";"via3",#N/A,TRUE,"general"}</definedName>
    <definedName name="saa" localSheetId="6">{"via1",#N/A,TRUE,"general";"via2",#N/A,TRUE,"general";"via3",#N/A,TRUE,"general"}</definedName>
    <definedName name="saa" localSheetId="7">{"via1",#N/A,TRUE,"general";"via2",#N/A,TRUE,"general";"via3",#N/A,TRUE,"general"}</definedName>
    <definedName name="saa">{"via1",#N/A,TRUE,"general";"via2",#N/A,TRUE,"general";"via3",#N/A,TRUE,"general"}</definedName>
    <definedName name="Sabaneta">'[43]SABANETA 3335'!$B$7:$L$475</definedName>
    <definedName name="SAD" localSheetId="5">{"via1",#N/A,TRUE,"general";"via2",#N/A,TRUE,"general";"via3",#N/A,TRUE,"general"}</definedName>
    <definedName name="SAD" localSheetId="3">{"via1",#N/A,TRUE,"general";"via2",#N/A,TRUE,"general";"via3",#N/A,TRUE,"general"}</definedName>
    <definedName name="SAD" localSheetId="2">{"via1",#N/A,TRUE,"general";"via2",#N/A,TRUE,"general";"via3",#N/A,TRUE,"general"}</definedName>
    <definedName name="SAD" localSheetId="6">{"via1",#N/A,TRUE,"general";"via2",#N/A,TRUE,"general";"via3",#N/A,TRUE,"general"}</definedName>
    <definedName name="SAD" localSheetId="7">{"via1",#N/A,TRUE,"general";"via2",#N/A,TRUE,"general";"via3",#N/A,TRUE,"general"}</definedName>
    <definedName name="SAD">{"via1",#N/A,TRUE,"general";"via2",#N/A,TRUE,"general";"via3",#N/A,TRUE,"general"}</definedName>
    <definedName name="SADF" localSheetId="5">{"via1",#N/A,TRUE,"general";"via2",#N/A,TRUE,"general";"via3",#N/A,TRUE,"general"}</definedName>
    <definedName name="SADF" localSheetId="3">{"via1",#N/A,TRUE,"general";"via2",#N/A,TRUE,"general";"via3",#N/A,TRUE,"general"}</definedName>
    <definedName name="SADF" localSheetId="2">{"via1",#N/A,TRUE,"general";"via2",#N/A,TRUE,"general";"via3",#N/A,TRUE,"general"}</definedName>
    <definedName name="SADF" localSheetId="6">{"via1",#N/A,TRUE,"general";"via2",#N/A,TRUE,"general";"via3",#N/A,TRUE,"general"}</definedName>
    <definedName name="SADF" localSheetId="7">{"via1",#N/A,TRUE,"general";"via2",#N/A,TRUE,"general";"via3",#N/A,TRUE,"general"}</definedName>
    <definedName name="SADF">{"via1",#N/A,TRUE,"general";"via2",#N/A,TRUE,"general";"via3",#N/A,TRUE,"general"}</definedName>
    <definedName name="sadff" localSheetId="5">{"TAB1",#N/A,TRUE,"GENERAL";"TAB2",#N/A,TRUE,"GENERAL";"TAB3",#N/A,TRUE,"GENERAL";"TAB4",#N/A,TRUE,"GENERAL";"TAB5",#N/A,TRUE,"GENERAL"}</definedName>
    <definedName name="sadff" localSheetId="3">{"TAB1",#N/A,TRUE,"GENERAL";"TAB2",#N/A,TRUE,"GENERAL";"TAB3",#N/A,TRUE,"GENERAL";"TAB4",#N/A,TRUE,"GENERAL";"TAB5",#N/A,TRUE,"GENERAL"}</definedName>
    <definedName name="sadff" localSheetId="2">{"TAB1",#N/A,TRUE,"GENERAL";"TAB2",#N/A,TRUE,"GENERAL";"TAB3",#N/A,TRUE,"GENERAL";"TAB4",#N/A,TRUE,"GENERAL";"TAB5",#N/A,TRUE,"GENERAL"}</definedName>
    <definedName name="sadff" localSheetId="6">{"TAB1",#N/A,TRUE,"GENERAL";"TAB2",#N/A,TRUE,"GENERAL";"TAB3",#N/A,TRUE,"GENERAL";"TAB4",#N/A,TRUE,"GENERAL";"TAB5",#N/A,TRUE,"GENERAL"}</definedName>
    <definedName name="sadff" localSheetId="7">{"TAB1",#N/A,TRUE,"GENERAL";"TAB2",#N/A,TRUE,"GENERAL";"TAB3",#N/A,TRUE,"GENERAL";"TAB4",#N/A,TRUE,"GENERAL";"TAB5",#N/A,TRUE,"GENERAL"}</definedName>
    <definedName name="sadff">{"TAB1",#N/A,TRUE,"GENERAL";"TAB2",#N/A,TRUE,"GENERAL";"TAB3",#N/A,TRUE,"GENERAL";"TAB4",#N/A,TRUE,"GENERAL";"TAB5",#N/A,TRUE,"GENERAL"}</definedName>
    <definedName name="sadfo" localSheetId="5">{"via1",#N/A,TRUE,"general";"via2",#N/A,TRUE,"general";"via3",#N/A,TRUE,"general"}</definedName>
    <definedName name="sadfo" localSheetId="3">{"via1",#N/A,TRUE,"general";"via2",#N/A,TRUE,"general";"via3",#N/A,TRUE,"general"}</definedName>
    <definedName name="sadfo" localSheetId="2">{"via1",#N/A,TRUE,"general";"via2",#N/A,TRUE,"general";"via3",#N/A,TRUE,"general"}</definedName>
    <definedName name="sadfo" localSheetId="6">{"via1",#N/A,TRUE,"general";"via2",#N/A,TRUE,"general";"via3",#N/A,TRUE,"general"}</definedName>
    <definedName name="sadfo" localSheetId="7">{"via1",#N/A,TRUE,"general";"via2",#N/A,TRUE,"general";"via3",#N/A,TRUE,"general"}</definedName>
    <definedName name="sadfo">{"via1",#N/A,TRUE,"general";"via2",#N/A,TRUE,"general";"via3",#N/A,TRUE,"general"}</definedName>
    <definedName name="safdp" localSheetId="5">{"TAB1",#N/A,TRUE,"GENERAL";"TAB2",#N/A,TRUE,"GENERAL";"TAB3",#N/A,TRUE,"GENERAL";"TAB4",#N/A,TRUE,"GENERAL";"TAB5",#N/A,TRUE,"GENERAL"}</definedName>
    <definedName name="safdp" localSheetId="3">{"TAB1",#N/A,TRUE,"GENERAL";"TAB2",#N/A,TRUE,"GENERAL";"TAB3",#N/A,TRUE,"GENERAL";"TAB4",#N/A,TRUE,"GENERAL";"TAB5",#N/A,TRUE,"GENERAL"}</definedName>
    <definedName name="safdp" localSheetId="2">{"TAB1",#N/A,TRUE,"GENERAL";"TAB2",#N/A,TRUE,"GENERAL";"TAB3",#N/A,TRUE,"GENERAL";"TAB4",#N/A,TRUE,"GENERAL";"TAB5",#N/A,TRUE,"GENERAL"}</definedName>
    <definedName name="safdp" localSheetId="6">{"TAB1",#N/A,TRUE,"GENERAL";"TAB2",#N/A,TRUE,"GENERAL";"TAB3",#N/A,TRUE,"GENERAL";"TAB4",#N/A,TRUE,"GENERAL";"TAB5",#N/A,TRUE,"GENERAL"}</definedName>
    <definedName name="safdp" localSheetId="7">{"TAB1",#N/A,TRUE,"GENERAL";"TAB2",#N/A,TRUE,"GENERAL";"TAB3",#N/A,TRUE,"GENERAL";"TAB4",#N/A,TRUE,"GENERAL";"TAB5",#N/A,TRUE,"GENERAL"}</definedName>
    <definedName name="safdp">{"TAB1",#N/A,TRUE,"GENERAL";"TAB2",#N/A,TRUE,"GENERAL";"TAB3",#N/A,TRUE,"GENERAL";"TAB4",#N/A,TRUE,"GENERAL";"TAB5",#N/A,TRUE,"GENERAL"}</definedName>
    <definedName name="salarios" localSheetId="3">#REF!</definedName>
    <definedName name="salarios" localSheetId="7">#REF!</definedName>
    <definedName name="salarios">'[33]Prestaciones Sociales'!$AR$4:$AT$42</definedName>
    <definedName name="SAOG7" localSheetId="3">#REF!</definedName>
    <definedName name="SAOG7" localSheetId="2">#REF!</definedName>
    <definedName name="SAOG7" localSheetId="6">#REF!</definedName>
    <definedName name="SAOG7" localSheetId="7">#REF!</definedName>
    <definedName name="SAOG7">#REF!</definedName>
    <definedName name="SAOG7OCTUBRE" localSheetId="3">#REF!</definedName>
    <definedName name="SAOG7OCTUBRE" localSheetId="2">#REF!</definedName>
    <definedName name="SAOG7OCTUBRE" localSheetId="6">#REF!</definedName>
    <definedName name="SAOG7OCTUBRE" localSheetId="7">#REF!</definedName>
    <definedName name="SAOG7OCTUBRE">#REF!</definedName>
    <definedName name="sbg">[26]PrecRec!$D$37</definedName>
    <definedName name="sbgfbgdr" localSheetId="5">{"via1",#N/A,TRUE,"general";"via2",#N/A,TRUE,"general";"via3",#N/A,TRUE,"general"}</definedName>
    <definedName name="sbgfbgdr" localSheetId="3">{"via1",#N/A,TRUE,"general";"via2",#N/A,TRUE,"general";"via3",#N/A,TRUE,"general"}</definedName>
    <definedName name="sbgfbgdr" localSheetId="2">{"via1",#N/A,TRUE,"general";"via2",#N/A,TRUE,"general";"via3",#N/A,TRUE,"general"}</definedName>
    <definedName name="sbgfbgdr" localSheetId="6">{"via1",#N/A,TRUE,"general";"via2",#N/A,TRUE,"general";"via3",#N/A,TRUE,"general"}</definedName>
    <definedName name="sbgfbgdr" localSheetId="7">{"via1",#N/A,TRUE,"general";"via2",#N/A,TRUE,"general";"via3",#N/A,TRUE,"general"}</definedName>
    <definedName name="sbgfbgdr">{"via1",#N/A,TRUE,"general";"via2",#N/A,TRUE,"general";"via3",#N/A,TRUE,"general"}</definedName>
    <definedName name="sd" localSheetId="5">{"TAB1",#N/A,TRUE,"GENERAL";"TAB2",#N/A,TRUE,"GENERAL";"TAB3",#N/A,TRUE,"GENERAL";"TAB4",#N/A,TRUE,"GENERAL";"TAB5",#N/A,TRUE,"GENERAL"}</definedName>
    <definedName name="sd" localSheetId="3">{"TAB1",#N/A,TRUE,"GENERAL";"TAB2",#N/A,TRUE,"GENERAL";"TAB3",#N/A,TRUE,"GENERAL";"TAB4",#N/A,TRUE,"GENERAL";"TAB5",#N/A,TRUE,"GENERAL"}</definedName>
    <definedName name="sd" localSheetId="2">{"TAB1",#N/A,TRUE,"GENERAL";"TAB2",#N/A,TRUE,"GENERAL";"TAB3",#N/A,TRUE,"GENERAL";"TAB4",#N/A,TRUE,"GENERAL";"TAB5",#N/A,TRUE,"GENERAL"}</definedName>
    <definedName name="sd" localSheetId="6">{"TAB1",#N/A,TRUE,"GENERAL";"TAB2",#N/A,TRUE,"GENERAL";"TAB3",#N/A,TRUE,"GENERAL";"TAB4",#N/A,TRUE,"GENERAL";"TAB5",#N/A,TRUE,"GENERAL"}</definedName>
    <definedName name="sd" localSheetId="7">{"TAB1",#N/A,TRUE,"GENERAL";"TAB2",#N/A,TRUE,"GENERAL";"TAB3",#N/A,TRUE,"GENERAL";"TAB4",#N/A,TRUE,"GENERAL";"TAB5",#N/A,TRUE,"GENERAL"}</definedName>
    <definedName name="sd">{"TAB1",#N/A,TRUE,"GENERAL";"TAB2",#N/A,TRUE,"GENERAL";"TAB3",#N/A,TRUE,"GENERAL";"TAB4",#N/A,TRUE,"GENERAL";"TAB5",#N/A,TRUE,"GENERAL"}</definedName>
    <definedName name="sdaf" localSheetId="5">{"via1",#N/A,TRUE,"general";"via2",#N/A,TRUE,"general";"via3",#N/A,TRUE,"general"}</definedName>
    <definedName name="sdaf" localSheetId="3">{"via1",#N/A,TRUE,"general";"via2",#N/A,TRUE,"general";"via3",#N/A,TRUE,"general"}</definedName>
    <definedName name="sdaf" localSheetId="2">{"via1",#N/A,TRUE,"general";"via2",#N/A,TRUE,"general";"via3",#N/A,TRUE,"general"}</definedName>
    <definedName name="sdaf" localSheetId="6">{"via1",#N/A,TRUE,"general";"via2",#N/A,TRUE,"general";"via3",#N/A,TRUE,"general"}</definedName>
    <definedName name="sdaf" localSheetId="7">{"via1",#N/A,TRUE,"general";"via2",#N/A,TRUE,"general";"via3",#N/A,TRUE,"general"}</definedName>
    <definedName name="sdaf">{"via1",#N/A,TRUE,"general";"via2",#N/A,TRUE,"general";"via3",#N/A,TRUE,"general"}</definedName>
    <definedName name="sdas" localSheetId="5">{"via1",#N/A,TRUE,"general";"via2",#N/A,TRUE,"general";"via3",#N/A,TRUE,"general"}</definedName>
    <definedName name="sdas" localSheetId="3">{"via1",#N/A,TRUE,"general";"via2",#N/A,TRUE,"general";"via3",#N/A,TRUE,"general"}</definedName>
    <definedName name="sdas" localSheetId="2">{"via1",#N/A,TRUE,"general";"via2",#N/A,TRUE,"general";"via3",#N/A,TRUE,"general"}</definedName>
    <definedName name="sdas" localSheetId="6">{"via1",#N/A,TRUE,"general";"via2",#N/A,TRUE,"general";"via3",#N/A,TRUE,"general"}</definedName>
    <definedName name="sdas" localSheetId="7">{"via1",#N/A,TRUE,"general";"via2",#N/A,TRUE,"general";"via3",#N/A,TRUE,"general"}</definedName>
    <definedName name="sdas">{"via1",#N/A,TRUE,"general";"via2",#N/A,TRUE,"general";"via3",#N/A,TRUE,"general"}</definedName>
    <definedName name="sdasdf" localSheetId="5">{"via1",#N/A,TRUE,"general";"via2",#N/A,TRUE,"general";"via3",#N/A,TRUE,"general"}</definedName>
    <definedName name="sdasdf" localSheetId="3">{"via1",#N/A,TRUE,"general";"via2",#N/A,TRUE,"general";"via3",#N/A,TRUE,"general"}</definedName>
    <definedName name="sdasdf" localSheetId="2">{"via1",#N/A,TRUE,"general";"via2",#N/A,TRUE,"general";"via3",#N/A,TRUE,"general"}</definedName>
    <definedName name="sdasdf" localSheetId="6">{"via1",#N/A,TRUE,"general";"via2",#N/A,TRUE,"general";"via3",#N/A,TRUE,"general"}</definedName>
    <definedName name="sdasdf" localSheetId="7">{"via1",#N/A,TRUE,"general";"via2",#N/A,TRUE,"general";"via3",#N/A,TRUE,"general"}</definedName>
    <definedName name="sdasdf">{"via1",#N/A,TRUE,"general";"via2",#N/A,TRUE,"general";"via3",#N/A,TRUE,"general"}</definedName>
    <definedName name="SDCDSCT" localSheetId="5">{"TAB1",#N/A,TRUE,"GENERAL";"TAB2",#N/A,TRUE,"GENERAL";"TAB3",#N/A,TRUE,"GENERAL";"TAB4",#N/A,TRUE,"GENERAL";"TAB5",#N/A,TRUE,"GENERAL"}</definedName>
    <definedName name="SDCDSCT" localSheetId="3">{"TAB1",#N/A,TRUE,"GENERAL";"TAB2",#N/A,TRUE,"GENERAL";"TAB3",#N/A,TRUE,"GENERAL";"TAB4",#N/A,TRUE,"GENERAL";"TAB5",#N/A,TRUE,"GENERAL"}</definedName>
    <definedName name="SDCDSCT" localSheetId="2">{"TAB1",#N/A,TRUE,"GENERAL";"TAB2",#N/A,TRUE,"GENERAL";"TAB3",#N/A,TRUE,"GENERAL";"TAB4",#N/A,TRUE,"GENERAL";"TAB5",#N/A,TRUE,"GENERAL"}</definedName>
    <definedName name="SDCDSCT" localSheetId="6">{"TAB1",#N/A,TRUE,"GENERAL";"TAB2",#N/A,TRUE,"GENERAL";"TAB3",#N/A,TRUE,"GENERAL";"TAB4",#N/A,TRUE,"GENERAL";"TAB5",#N/A,TRUE,"GENERAL"}</definedName>
    <definedName name="SDCDSCT" localSheetId="7">{"TAB1",#N/A,TRUE,"GENERAL";"TAB2",#N/A,TRUE,"GENERAL";"TAB3",#N/A,TRUE,"GENERAL";"TAB4",#N/A,TRUE,"GENERAL";"TAB5",#N/A,TRUE,"GENERAL"}</definedName>
    <definedName name="SDCDSCT">{"TAB1",#N/A,TRUE,"GENERAL";"TAB2",#N/A,TRUE,"GENERAL";"TAB3",#N/A,TRUE,"GENERAL";"TAB4",#N/A,TRUE,"GENERAL";"TAB5",#N/A,TRUE,"GENERAL"}</definedName>
    <definedName name="SDDSAFF" localSheetId="5">{#N/A,#N/A,TRUE,"1842CWN0"}</definedName>
    <definedName name="SDDSAFF" localSheetId="3">{#N/A,#N/A,TRUE,"1842CWN0"}</definedName>
    <definedName name="SDDSAFF" localSheetId="2">{#N/A,#N/A,TRUE,"1842CWN0"}</definedName>
    <definedName name="SDDSAFF" localSheetId="6">{#N/A,#N/A,TRUE,"1842CWN0"}</definedName>
    <definedName name="SDDSAFF" localSheetId="7">{#N/A,#N/A,TRUE,"1842CWN0"}</definedName>
    <definedName name="SDDSAFF">{#N/A,#N/A,TRUE,"1842CWN0"}</definedName>
    <definedName name="sdf">#REF!</definedName>
    <definedName name="SDFCE" localSheetId="5">{"TAB1",#N/A,TRUE,"GENERAL";"TAB2",#N/A,TRUE,"GENERAL";"TAB3",#N/A,TRUE,"GENERAL";"TAB4",#N/A,TRUE,"GENERAL";"TAB5",#N/A,TRUE,"GENERAL"}</definedName>
    <definedName name="SDFCE" localSheetId="3">{"TAB1",#N/A,TRUE,"GENERAL";"TAB2",#N/A,TRUE,"GENERAL";"TAB3",#N/A,TRUE,"GENERAL";"TAB4",#N/A,TRUE,"GENERAL";"TAB5",#N/A,TRUE,"GENERAL"}</definedName>
    <definedName name="SDFCE" localSheetId="2">{"TAB1",#N/A,TRUE,"GENERAL";"TAB2",#N/A,TRUE,"GENERAL";"TAB3",#N/A,TRUE,"GENERAL";"TAB4",#N/A,TRUE,"GENERAL";"TAB5",#N/A,TRUE,"GENERAL"}</definedName>
    <definedName name="SDFCE" localSheetId="6">{"TAB1",#N/A,TRUE,"GENERAL";"TAB2",#N/A,TRUE,"GENERAL";"TAB3",#N/A,TRUE,"GENERAL";"TAB4",#N/A,TRUE,"GENERAL";"TAB5",#N/A,TRUE,"GENERAL"}</definedName>
    <definedName name="SDFCE" localSheetId="7">{"TAB1",#N/A,TRUE,"GENERAL";"TAB2",#N/A,TRUE,"GENERAL";"TAB3",#N/A,TRUE,"GENERAL";"TAB4",#N/A,TRUE,"GENERAL";"TAB5",#N/A,TRUE,"GENERAL"}</definedName>
    <definedName name="SDFCE">{"TAB1",#N/A,TRUE,"GENERAL";"TAB2",#N/A,TRUE,"GENERAL";"TAB3",#N/A,TRUE,"GENERAL";"TAB4",#N/A,TRUE,"GENERAL";"TAB5",#N/A,TRUE,"GENERAL"}</definedName>
    <definedName name="sdfd" localSheetId="5">{"via1",#N/A,TRUE,"general";"via2",#N/A,TRUE,"general";"via3",#N/A,TRUE,"general"}</definedName>
    <definedName name="sdfd" localSheetId="3">{"via1",#N/A,TRUE,"general";"via2",#N/A,TRUE,"general";"via3",#N/A,TRUE,"general"}</definedName>
    <definedName name="sdfd" localSheetId="2">{"via1",#N/A,TRUE,"general";"via2",#N/A,TRUE,"general";"via3",#N/A,TRUE,"general"}</definedName>
    <definedName name="sdfd" localSheetId="6">{"via1",#N/A,TRUE,"general";"via2",#N/A,TRUE,"general";"via3",#N/A,TRUE,"general"}</definedName>
    <definedName name="sdfd" localSheetId="7">{"via1",#N/A,TRUE,"general";"via2",#N/A,TRUE,"general";"via3",#N/A,TRUE,"general"}</definedName>
    <definedName name="sdfd">{"via1",#N/A,TRUE,"general";"via2",#N/A,TRUE,"general";"via3",#N/A,TRUE,"general"}</definedName>
    <definedName name="SDFDG" localSheetId="5">{#N/A,#N/A,TRUE,"1842CWN0"}</definedName>
    <definedName name="SDFDG" localSheetId="3">{#N/A,#N/A,TRUE,"1842CWN0"}</definedName>
    <definedName name="SDFDG" localSheetId="2">{#N/A,#N/A,TRUE,"1842CWN0"}</definedName>
    <definedName name="SDFDG" localSheetId="6">{#N/A,#N/A,TRUE,"1842CWN0"}</definedName>
    <definedName name="SDFDG" localSheetId="7">{#N/A,#N/A,TRUE,"1842CWN0"}</definedName>
    <definedName name="SDFDG">{#N/A,#N/A,TRUE,"1842CWN0"}</definedName>
    <definedName name="sdfds" localSheetId="5">{"via1",#N/A,TRUE,"general";"via2",#N/A,TRUE,"general";"via3",#N/A,TRUE,"general"}</definedName>
    <definedName name="sdfds" localSheetId="3">{"via1",#N/A,TRUE,"general";"via2",#N/A,TRUE,"general";"via3",#N/A,TRUE,"general"}</definedName>
    <definedName name="sdfds" localSheetId="2">{"via1",#N/A,TRUE,"general";"via2",#N/A,TRUE,"general";"via3",#N/A,TRUE,"general"}</definedName>
    <definedName name="sdfds" localSheetId="6">{"via1",#N/A,TRUE,"general";"via2",#N/A,TRUE,"general";"via3",#N/A,TRUE,"general"}</definedName>
    <definedName name="sdfds" localSheetId="7">{"via1",#N/A,TRUE,"general";"via2",#N/A,TRUE,"general";"via3",#N/A,TRUE,"general"}</definedName>
    <definedName name="sdfds">{"via1",#N/A,TRUE,"general";"via2",#N/A,TRUE,"general";"via3",#N/A,TRUE,"general"}</definedName>
    <definedName name="SDFDSO" localSheetId="5">{"via1",#N/A,TRUE,"general";"via2",#N/A,TRUE,"general";"via3",#N/A,TRUE,"general"}</definedName>
    <definedName name="SDFDSO" localSheetId="3">{"via1",#N/A,TRUE,"general";"via2",#N/A,TRUE,"general";"via3",#N/A,TRUE,"general"}</definedName>
    <definedName name="SDFDSO" localSheetId="2">{"via1",#N/A,TRUE,"general";"via2",#N/A,TRUE,"general";"via3",#N/A,TRUE,"general"}</definedName>
    <definedName name="SDFDSO" localSheetId="6">{"via1",#N/A,TRUE,"general";"via2",#N/A,TRUE,"general";"via3",#N/A,TRUE,"general"}</definedName>
    <definedName name="SDFDSO" localSheetId="7">{"via1",#N/A,TRUE,"general";"via2",#N/A,TRUE,"general";"via3",#N/A,TRUE,"general"}</definedName>
    <definedName name="SDFDSO">{"via1",#N/A,TRUE,"general";"via2",#N/A,TRUE,"general";"via3",#N/A,TRUE,"general"}</definedName>
    <definedName name="sdfdstp" localSheetId="5">{"TAB1",#N/A,TRUE,"GENERAL";"TAB2",#N/A,TRUE,"GENERAL";"TAB3",#N/A,TRUE,"GENERAL";"TAB4",#N/A,TRUE,"GENERAL";"TAB5",#N/A,TRUE,"GENERAL"}</definedName>
    <definedName name="sdfdstp" localSheetId="3">{"TAB1",#N/A,TRUE,"GENERAL";"TAB2",#N/A,TRUE,"GENERAL";"TAB3",#N/A,TRUE,"GENERAL";"TAB4",#N/A,TRUE,"GENERAL";"TAB5",#N/A,TRUE,"GENERAL"}</definedName>
    <definedName name="sdfdstp" localSheetId="2">{"TAB1",#N/A,TRUE,"GENERAL";"TAB2",#N/A,TRUE,"GENERAL";"TAB3",#N/A,TRUE,"GENERAL";"TAB4",#N/A,TRUE,"GENERAL";"TAB5",#N/A,TRUE,"GENERAL"}</definedName>
    <definedName name="sdfdstp" localSheetId="6">{"TAB1",#N/A,TRUE,"GENERAL";"TAB2",#N/A,TRUE,"GENERAL";"TAB3",#N/A,TRUE,"GENERAL";"TAB4",#N/A,TRUE,"GENERAL";"TAB5",#N/A,TRUE,"GENERAL"}</definedName>
    <definedName name="sdfdstp" localSheetId="7">{"TAB1",#N/A,TRUE,"GENERAL";"TAB2",#N/A,TRUE,"GENERAL";"TAB3",#N/A,TRUE,"GENERAL";"TAB4",#N/A,TRUE,"GENERAL";"TAB5",#N/A,TRUE,"GENERAL"}</definedName>
    <definedName name="sdfdstp">{"TAB1",#N/A,TRUE,"GENERAL";"TAB2",#N/A,TRUE,"GENERAL";"TAB3",#N/A,TRUE,"GENERAL";"TAB4",#N/A,TRUE,"GENERAL";"TAB5",#N/A,TRUE,"GENERAL"}</definedName>
    <definedName name="SDFEO" localSheetId="5">{"via1",#N/A,TRUE,"general";"via2",#N/A,TRUE,"general";"via3",#N/A,TRUE,"general"}</definedName>
    <definedName name="SDFEO" localSheetId="3">{"via1",#N/A,TRUE,"general";"via2",#N/A,TRUE,"general";"via3",#N/A,TRUE,"general"}</definedName>
    <definedName name="SDFEO" localSheetId="2">{"via1",#N/A,TRUE,"general";"via2",#N/A,TRUE,"general";"via3",#N/A,TRUE,"general"}</definedName>
    <definedName name="SDFEO" localSheetId="6">{"via1",#N/A,TRUE,"general";"via2",#N/A,TRUE,"general";"via3",#N/A,TRUE,"general"}</definedName>
    <definedName name="SDFEO" localSheetId="7">{"via1",#N/A,TRUE,"general";"via2",#N/A,TRUE,"general";"via3",#N/A,TRUE,"general"}</definedName>
    <definedName name="SDFEO">{"via1",#N/A,TRUE,"general";"via2",#N/A,TRUE,"general";"via3",#N/A,TRUE,"general"}</definedName>
    <definedName name="sdfg" localSheetId="5">{"TAB1",#N/A,TRUE,"GENERAL";"TAB2",#N/A,TRUE,"GENERAL";"TAB3",#N/A,TRUE,"GENERAL";"TAB4",#N/A,TRUE,"GENERAL";"TAB5",#N/A,TRUE,"GENERAL"}</definedName>
    <definedName name="sdfg" localSheetId="3">{"TAB1",#N/A,TRUE,"GENERAL";"TAB2",#N/A,TRUE,"GENERAL";"TAB3",#N/A,TRUE,"GENERAL";"TAB4",#N/A,TRUE,"GENERAL";"TAB5",#N/A,TRUE,"GENERAL"}</definedName>
    <definedName name="sdfg" localSheetId="2">{"TAB1",#N/A,TRUE,"GENERAL";"TAB2",#N/A,TRUE,"GENERAL";"TAB3",#N/A,TRUE,"GENERAL";"TAB4",#N/A,TRUE,"GENERAL";"TAB5",#N/A,TRUE,"GENERAL"}</definedName>
    <definedName name="sdfg" localSheetId="6">{"TAB1",#N/A,TRUE,"GENERAL";"TAB2",#N/A,TRUE,"GENERAL";"TAB3",#N/A,TRUE,"GENERAL";"TAB4",#N/A,TRUE,"GENERAL";"TAB5",#N/A,TRUE,"GENERAL"}</definedName>
    <definedName name="sdfg" localSheetId="7">{"TAB1",#N/A,TRUE,"GENERAL";"TAB2",#N/A,TRUE,"GENERAL";"TAB3",#N/A,TRUE,"GENERAL";"TAB4",#N/A,TRUE,"GENERAL";"TAB5",#N/A,TRUE,"GENERAL"}</definedName>
    <definedName name="sdfg">{"TAB1",#N/A,TRUE,"GENERAL";"TAB2",#N/A,TRUE,"GENERAL";"TAB3",#N/A,TRUE,"GENERAL";"TAB4",#N/A,TRUE,"GENERAL";"TAB5",#N/A,TRUE,"GENERAL"}</definedName>
    <definedName name="sdfgdsfk" localSheetId="5">{"via1",#N/A,TRUE,"general";"via2",#N/A,TRUE,"general";"via3",#N/A,TRUE,"general"}</definedName>
    <definedName name="sdfgdsfk" localSheetId="3">{"via1",#N/A,TRUE,"general";"via2",#N/A,TRUE,"general";"via3",#N/A,TRUE,"general"}</definedName>
    <definedName name="sdfgdsfk" localSheetId="2">{"via1",#N/A,TRUE,"general";"via2",#N/A,TRUE,"general";"via3",#N/A,TRUE,"general"}</definedName>
    <definedName name="sdfgdsfk" localSheetId="6">{"via1",#N/A,TRUE,"general";"via2",#N/A,TRUE,"general";"via3",#N/A,TRUE,"general"}</definedName>
    <definedName name="sdfgdsfk" localSheetId="7">{"via1",#N/A,TRUE,"general";"via2",#N/A,TRUE,"general";"via3",#N/A,TRUE,"general"}</definedName>
    <definedName name="sdfgdsfk">{"via1",#N/A,TRUE,"general";"via2",#N/A,TRUE,"general";"via3",#N/A,TRUE,"general"}</definedName>
    <definedName name="sdfgsg" localSheetId="5">{"via1",#N/A,TRUE,"general";"via2",#N/A,TRUE,"general";"via3",#N/A,TRUE,"general"}</definedName>
    <definedName name="sdfgsg" localSheetId="3">{"via1",#N/A,TRUE,"general";"via2",#N/A,TRUE,"general";"via3",#N/A,TRUE,"general"}</definedName>
    <definedName name="sdfgsg" localSheetId="2">{"via1",#N/A,TRUE,"general";"via2",#N/A,TRUE,"general";"via3",#N/A,TRUE,"general"}</definedName>
    <definedName name="sdfgsg" localSheetId="6">{"via1",#N/A,TRUE,"general";"via2",#N/A,TRUE,"general";"via3",#N/A,TRUE,"general"}</definedName>
    <definedName name="sdfgsg" localSheetId="7">{"via1",#N/A,TRUE,"general";"via2",#N/A,TRUE,"general";"via3",#N/A,TRUE,"general"}</definedName>
    <definedName name="sdfgsg">{"via1",#N/A,TRUE,"general";"via2",#N/A,TRUE,"general";"via3",#N/A,TRUE,"general"}</definedName>
    <definedName name="SDFLJK" localSheetId="5">{"TAB1",#N/A,TRUE,"GENERAL";"TAB2",#N/A,TRUE,"GENERAL";"TAB3",#N/A,TRUE,"GENERAL";"TAB4",#N/A,TRUE,"GENERAL";"TAB5",#N/A,TRUE,"GENERAL"}</definedName>
    <definedName name="SDFLJK" localSheetId="3">{"TAB1",#N/A,TRUE,"GENERAL";"TAB2",#N/A,TRUE,"GENERAL";"TAB3",#N/A,TRUE,"GENERAL";"TAB4",#N/A,TRUE,"GENERAL";"TAB5",#N/A,TRUE,"GENERAL"}</definedName>
    <definedName name="SDFLJK" localSheetId="2">{"TAB1",#N/A,TRUE,"GENERAL";"TAB2",#N/A,TRUE,"GENERAL";"TAB3",#N/A,TRUE,"GENERAL";"TAB4",#N/A,TRUE,"GENERAL";"TAB5",#N/A,TRUE,"GENERAL"}</definedName>
    <definedName name="SDFLJK" localSheetId="6">{"TAB1",#N/A,TRUE,"GENERAL";"TAB2",#N/A,TRUE,"GENERAL";"TAB3",#N/A,TRUE,"GENERAL";"TAB4",#N/A,TRUE,"GENERAL";"TAB5",#N/A,TRUE,"GENERAL"}</definedName>
    <definedName name="SDFLJK" localSheetId="7">{"TAB1",#N/A,TRUE,"GENERAL";"TAB2",#N/A,TRUE,"GENERAL";"TAB3",#N/A,TRUE,"GENERAL";"TAB4",#N/A,TRUE,"GENERAL";"TAB5",#N/A,TRUE,"GENERAL"}</definedName>
    <definedName name="SDFLJK">{"TAB1",#N/A,TRUE,"GENERAL";"TAB2",#N/A,TRUE,"GENERAL";"TAB3",#N/A,TRUE,"GENERAL";"TAB4",#N/A,TRUE,"GENERAL";"TAB5",#N/A,TRUE,"GENERAL"}</definedName>
    <definedName name="sdfsd4" localSheetId="5">{"via1",#N/A,TRUE,"general";"via2",#N/A,TRUE,"general";"via3",#N/A,TRUE,"general"}</definedName>
    <definedName name="sdfsd4" localSheetId="3">{"via1",#N/A,TRUE,"general";"via2",#N/A,TRUE,"general";"via3",#N/A,TRUE,"general"}</definedName>
    <definedName name="sdfsd4" localSheetId="2">{"via1",#N/A,TRUE,"general";"via2",#N/A,TRUE,"general";"via3",#N/A,TRUE,"general"}</definedName>
    <definedName name="sdfsd4" localSheetId="6">{"via1",#N/A,TRUE,"general";"via2",#N/A,TRUE,"general";"via3",#N/A,TRUE,"general"}</definedName>
    <definedName name="sdfsd4" localSheetId="7">{"via1",#N/A,TRUE,"general";"via2",#N/A,TRUE,"general";"via3",#N/A,TRUE,"general"}</definedName>
    <definedName name="sdfsd4">{"via1",#N/A,TRUE,"general";"via2",#N/A,TRUE,"general";"via3",#N/A,TRUE,"general"}</definedName>
    <definedName name="SDFSDF" localSheetId="5">{"TAB1",#N/A,TRUE,"GENERAL";"TAB2",#N/A,TRUE,"GENERAL";"TAB3",#N/A,TRUE,"GENERAL";"TAB4",#N/A,TRUE,"GENERAL";"TAB5",#N/A,TRUE,"GENERAL"}</definedName>
    <definedName name="SDFSDF" localSheetId="3">{"TAB1",#N/A,TRUE,"GENERAL";"TAB2",#N/A,TRUE,"GENERAL";"TAB3",#N/A,TRUE,"GENERAL";"TAB4",#N/A,TRUE,"GENERAL";"TAB5",#N/A,TRUE,"GENERAL"}</definedName>
    <definedName name="SDFSDF" localSheetId="2">{"TAB1",#N/A,TRUE,"GENERAL";"TAB2",#N/A,TRUE,"GENERAL";"TAB3",#N/A,TRUE,"GENERAL";"TAB4",#N/A,TRUE,"GENERAL";"TAB5",#N/A,TRUE,"GENERAL"}</definedName>
    <definedName name="SDFSDF" localSheetId="6">{"TAB1",#N/A,TRUE,"GENERAL";"TAB2",#N/A,TRUE,"GENERAL";"TAB3",#N/A,TRUE,"GENERAL";"TAB4",#N/A,TRUE,"GENERAL";"TAB5",#N/A,TRUE,"GENERAL"}</definedName>
    <definedName name="SDFSDF" localSheetId="7">{"TAB1",#N/A,TRUE,"GENERAL";"TAB2",#N/A,TRUE,"GENERAL";"TAB3",#N/A,TRUE,"GENERAL";"TAB4",#N/A,TRUE,"GENERAL";"TAB5",#N/A,TRUE,"GENERAL"}</definedName>
    <definedName name="SDFSDF">{"TAB1",#N/A,TRUE,"GENERAL";"TAB2",#N/A,TRUE,"GENERAL";"TAB3",#N/A,TRUE,"GENERAL";"TAB4",#N/A,TRUE,"GENERAL";"TAB5",#N/A,TRUE,"GENERAL"}</definedName>
    <definedName name="sdfsdfb" localSheetId="5">{"via1",#N/A,TRUE,"general";"via2",#N/A,TRUE,"general";"via3",#N/A,TRUE,"general"}</definedName>
    <definedName name="sdfsdfb" localSheetId="3">{"via1",#N/A,TRUE,"general";"via2",#N/A,TRUE,"general";"via3",#N/A,TRUE,"general"}</definedName>
    <definedName name="sdfsdfb" localSheetId="2">{"via1",#N/A,TRUE,"general";"via2",#N/A,TRUE,"general";"via3",#N/A,TRUE,"general"}</definedName>
    <definedName name="sdfsdfb" localSheetId="6">{"via1",#N/A,TRUE,"general";"via2",#N/A,TRUE,"general";"via3",#N/A,TRUE,"general"}</definedName>
    <definedName name="sdfsdfb" localSheetId="7">{"via1",#N/A,TRUE,"general";"via2",#N/A,TRUE,"general";"via3",#N/A,TRUE,"general"}</definedName>
    <definedName name="sdfsdfb">{"via1",#N/A,TRUE,"general";"via2",#N/A,TRUE,"general";"via3",#N/A,TRUE,"general"}</definedName>
    <definedName name="sdfsdgg" localSheetId="5">{#N/A,#N/A,TRUE,"INGENIERIA";#N/A,#N/A,TRUE,"COMPRAS";#N/A,#N/A,TRUE,"DIRECCION";#N/A,#N/A,TRUE,"RESUMEN"}</definedName>
    <definedName name="sdfsdgg" localSheetId="3">{#N/A,#N/A,TRUE,"INGENIERIA";#N/A,#N/A,TRUE,"COMPRAS";#N/A,#N/A,TRUE,"DIRECCION";#N/A,#N/A,TRUE,"RESUMEN"}</definedName>
    <definedName name="sdfsdgg" localSheetId="2">{#N/A,#N/A,TRUE,"INGENIERIA";#N/A,#N/A,TRUE,"COMPRAS";#N/A,#N/A,TRUE,"DIRECCION";#N/A,#N/A,TRUE,"RESUMEN"}</definedName>
    <definedName name="sdfsdgg" localSheetId="6">{#N/A,#N/A,TRUE,"INGENIERIA";#N/A,#N/A,TRUE,"COMPRAS";#N/A,#N/A,TRUE,"DIRECCION";#N/A,#N/A,TRUE,"RESUMEN"}</definedName>
    <definedName name="sdfsdgg" localSheetId="7">{#N/A,#N/A,TRUE,"INGENIERIA";#N/A,#N/A,TRUE,"COMPRAS";#N/A,#N/A,TRUE,"DIRECCION";#N/A,#N/A,TRUE,"RESUMEN"}</definedName>
    <definedName name="sdfsdgg">{#N/A,#N/A,TRUE,"INGENIERIA";#N/A,#N/A,TRUE,"COMPRAS";#N/A,#N/A,TRUE,"DIRECCION";#N/A,#N/A,TRUE,"RESUMEN"}</definedName>
    <definedName name="SDFSF" localSheetId="5">{"TAB1",#N/A,TRUE,"GENERAL";"TAB2",#N/A,TRUE,"GENERAL";"TAB3",#N/A,TRUE,"GENERAL";"TAB4",#N/A,TRUE,"GENERAL";"TAB5",#N/A,TRUE,"GENERAL"}</definedName>
    <definedName name="SDFSF" localSheetId="3">{"TAB1",#N/A,TRUE,"GENERAL";"TAB2",#N/A,TRUE,"GENERAL";"TAB3",#N/A,TRUE,"GENERAL";"TAB4",#N/A,TRUE,"GENERAL";"TAB5",#N/A,TRUE,"GENERAL"}</definedName>
    <definedName name="SDFSF" localSheetId="2">{"TAB1",#N/A,TRUE,"GENERAL";"TAB2",#N/A,TRUE,"GENERAL";"TAB3",#N/A,TRUE,"GENERAL";"TAB4",#N/A,TRUE,"GENERAL";"TAB5",#N/A,TRUE,"GENERAL"}</definedName>
    <definedName name="SDFSF" localSheetId="6">{"TAB1",#N/A,TRUE,"GENERAL";"TAB2",#N/A,TRUE,"GENERAL";"TAB3",#N/A,TRUE,"GENERAL";"TAB4",#N/A,TRUE,"GENERAL";"TAB5",#N/A,TRUE,"GENERAL"}</definedName>
    <definedName name="SDFSF" localSheetId="7">{"TAB1",#N/A,TRUE,"GENERAL";"TAB2",#N/A,TRUE,"GENERAL";"TAB3",#N/A,TRUE,"GENERAL";"TAB4",#N/A,TRUE,"GENERAL";"TAB5",#N/A,TRUE,"GENERAL"}</definedName>
    <definedName name="SDFSF">{"TAB1",#N/A,TRUE,"GENERAL";"TAB2",#N/A,TRUE,"GENERAL";"TAB3",#N/A,TRUE,"GENERAL";"TAB4",#N/A,TRUE,"GENERAL";"TAB5",#N/A,TRUE,"GENERAL"}</definedName>
    <definedName name="sdfsv" localSheetId="5">{"TAB1",#N/A,TRUE,"GENERAL";"TAB2",#N/A,TRUE,"GENERAL";"TAB3",#N/A,TRUE,"GENERAL";"TAB4",#N/A,TRUE,"GENERAL";"TAB5",#N/A,TRUE,"GENERAL"}</definedName>
    <definedName name="sdfsv" localSheetId="3">{"TAB1",#N/A,TRUE,"GENERAL";"TAB2",#N/A,TRUE,"GENERAL";"TAB3",#N/A,TRUE,"GENERAL";"TAB4",#N/A,TRUE,"GENERAL";"TAB5",#N/A,TRUE,"GENERAL"}</definedName>
    <definedName name="sdfsv" localSheetId="2">{"TAB1",#N/A,TRUE,"GENERAL";"TAB2",#N/A,TRUE,"GENERAL";"TAB3",#N/A,TRUE,"GENERAL";"TAB4",#N/A,TRUE,"GENERAL";"TAB5",#N/A,TRUE,"GENERAL"}</definedName>
    <definedName name="sdfsv" localSheetId="6">{"TAB1",#N/A,TRUE,"GENERAL";"TAB2",#N/A,TRUE,"GENERAL";"TAB3",#N/A,TRUE,"GENERAL";"TAB4",#N/A,TRUE,"GENERAL";"TAB5",#N/A,TRUE,"GENERAL"}</definedName>
    <definedName name="sdfsv" localSheetId="7">{"TAB1",#N/A,TRUE,"GENERAL";"TAB2",#N/A,TRUE,"GENERAL";"TAB3",#N/A,TRUE,"GENERAL";"TAB4",#N/A,TRUE,"GENERAL";"TAB5",#N/A,TRUE,"GENERAL"}</definedName>
    <definedName name="sdfsv">{"TAB1",#N/A,TRUE,"GENERAL";"TAB2",#N/A,TRUE,"GENERAL";"TAB3",#N/A,TRUE,"GENERAL";"TAB4",#N/A,TRUE,"GENERAL";"TAB5",#N/A,TRUE,"GENERAL"}</definedName>
    <definedName name="sdgfd" localSheetId="5">{"TAB1",#N/A,TRUE,"GENERAL";"TAB2",#N/A,TRUE,"GENERAL";"TAB3",#N/A,TRUE,"GENERAL";"TAB4",#N/A,TRUE,"GENERAL";"TAB5",#N/A,TRUE,"GENERAL"}</definedName>
    <definedName name="sdgfd" localSheetId="3">{"TAB1",#N/A,TRUE,"GENERAL";"TAB2",#N/A,TRUE,"GENERAL";"TAB3",#N/A,TRUE,"GENERAL";"TAB4",#N/A,TRUE,"GENERAL";"TAB5",#N/A,TRUE,"GENERAL"}</definedName>
    <definedName name="sdgfd" localSheetId="2">{"TAB1",#N/A,TRUE,"GENERAL";"TAB2",#N/A,TRUE,"GENERAL";"TAB3",#N/A,TRUE,"GENERAL";"TAB4",#N/A,TRUE,"GENERAL";"TAB5",#N/A,TRUE,"GENERAL"}</definedName>
    <definedName name="sdgfd" localSheetId="6">{"TAB1",#N/A,TRUE,"GENERAL";"TAB2",#N/A,TRUE,"GENERAL";"TAB3",#N/A,TRUE,"GENERAL";"TAB4",#N/A,TRUE,"GENERAL";"TAB5",#N/A,TRUE,"GENERAL"}</definedName>
    <definedName name="sdgfd" localSheetId="7">{"TAB1",#N/A,TRUE,"GENERAL";"TAB2",#N/A,TRUE,"GENERAL";"TAB3",#N/A,TRUE,"GENERAL";"TAB4",#N/A,TRUE,"GENERAL";"TAB5",#N/A,TRUE,"GENERAL"}</definedName>
    <definedName name="sdgfd">{"TAB1",#N/A,TRUE,"GENERAL";"TAB2",#N/A,TRUE,"GENERAL";"TAB3",#N/A,TRUE,"GENERAL";"TAB4",#N/A,TRUE,"GENERAL";"TAB5",#N/A,TRUE,"GENERAL"}</definedName>
    <definedName name="sdgfgp" localSheetId="5">{"via1",#N/A,TRUE,"general";"via2",#N/A,TRUE,"general";"via3",#N/A,TRUE,"general"}</definedName>
    <definedName name="sdgfgp" localSheetId="3">{"via1",#N/A,TRUE,"general";"via2",#N/A,TRUE,"general";"via3",#N/A,TRUE,"general"}</definedName>
    <definedName name="sdgfgp" localSheetId="2">{"via1",#N/A,TRUE,"general";"via2",#N/A,TRUE,"general";"via3",#N/A,TRUE,"general"}</definedName>
    <definedName name="sdgfgp" localSheetId="6">{"via1",#N/A,TRUE,"general";"via2",#N/A,TRUE,"general";"via3",#N/A,TRUE,"general"}</definedName>
    <definedName name="sdgfgp" localSheetId="7">{"via1",#N/A,TRUE,"general";"via2",#N/A,TRUE,"general";"via3",#N/A,TRUE,"general"}</definedName>
    <definedName name="sdgfgp">{"via1",#N/A,TRUE,"general";"via2",#N/A,TRUE,"general";"via3",#N/A,TRUE,"general"}</definedName>
    <definedName name="sdgfiu" localSheetId="5">{"via1",#N/A,TRUE,"general";"via2",#N/A,TRUE,"general";"via3",#N/A,TRUE,"general"}</definedName>
    <definedName name="sdgfiu" localSheetId="3">{"via1",#N/A,TRUE,"general";"via2",#N/A,TRUE,"general";"via3",#N/A,TRUE,"general"}</definedName>
    <definedName name="sdgfiu" localSheetId="2">{"via1",#N/A,TRUE,"general";"via2",#N/A,TRUE,"general";"via3",#N/A,TRUE,"general"}</definedName>
    <definedName name="sdgfiu" localSheetId="6">{"via1",#N/A,TRUE,"general";"via2",#N/A,TRUE,"general";"via3",#N/A,TRUE,"general"}</definedName>
    <definedName name="sdgfiu" localSheetId="7">{"via1",#N/A,TRUE,"general";"via2",#N/A,TRUE,"general";"via3",#N/A,TRUE,"general"}</definedName>
    <definedName name="sdgfiu">{"via1",#N/A,TRUE,"general";"via2",#N/A,TRUE,"general";"via3",#N/A,TRUE,"general"}</definedName>
    <definedName name="sdgsd" localSheetId="5">{"TAB1",#N/A,TRUE,"GENERAL";"TAB2",#N/A,TRUE,"GENERAL";"TAB3",#N/A,TRUE,"GENERAL";"TAB4",#N/A,TRUE,"GENERAL";"TAB5",#N/A,TRUE,"GENERAL"}</definedName>
    <definedName name="sdgsd" localSheetId="3">{"TAB1",#N/A,TRUE,"GENERAL";"TAB2",#N/A,TRUE,"GENERAL";"TAB3",#N/A,TRUE,"GENERAL";"TAB4",#N/A,TRUE,"GENERAL";"TAB5",#N/A,TRUE,"GENERAL"}</definedName>
    <definedName name="sdgsd" localSheetId="2">{"TAB1",#N/A,TRUE,"GENERAL";"TAB2",#N/A,TRUE,"GENERAL";"TAB3",#N/A,TRUE,"GENERAL";"TAB4",#N/A,TRUE,"GENERAL";"TAB5",#N/A,TRUE,"GENERAL"}</definedName>
    <definedName name="sdgsd" localSheetId="6">{"TAB1",#N/A,TRUE,"GENERAL";"TAB2",#N/A,TRUE,"GENERAL";"TAB3",#N/A,TRUE,"GENERAL";"TAB4",#N/A,TRUE,"GENERAL";"TAB5",#N/A,TRUE,"GENERAL"}</definedName>
    <definedName name="sdgsd" localSheetId="7">{"TAB1",#N/A,TRUE,"GENERAL";"TAB2",#N/A,TRUE,"GENERAL";"TAB3",#N/A,TRUE,"GENERAL";"TAB4",#N/A,TRUE,"GENERAL";"TAB5",#N/A,TRUE,"GENERAL"}</definedName>
    <definedName name="sdgsd">{"TAB1",#N/A,TRUE,"GENERAL";"TAB2",#N/A,TRUE,"GENERAL";"TAB3",#N/A,TRUE,"GENERAL";"TAB4",#N/A,TRUE,"GENERAL";"TAB5",#N/A,TRUE,"GENERAL"}</definedName>
    <definedName name="sdgsg" localSheetId="5">{"via1",#N/A,TRUE,"general";"via2",#N/A,TRUE,"general";"via3",#N/A,TRUE,"general"}</definedName>
    <definedName name="sdgsg" localSheetId="3">{"via1",#N/A,TRUE,"general";"via2",#N/A,TRUE,"general";"via3",#N/A,TRUE,"general"}</definedName>
    <definedName name="sdgsg" localSheetId="2">{"via1",#N/A,TRUE,"general";"via2",#N/A,TRUE,"general";"via3",#N/A,TRUE,"general"}</definedName>
    <definedName name="sdgsg" localSheetId="6">{"via1",#N/A,TRUE,"general";"via2",#N/A,TRUE,"general";"via3",#N/A,TRUE,"general"}</definedName>
    <definedName name="sdgsg" localSheetId="7">{"via1",#N/A,TRUE,"general";"via2",#N/A,TRUE,"general";"via3",#N/A,TRUE,"general"}</definedName>
    <definedName name="sdgsg">{"via1",#N/A,TRUE,"general";"via2",#N/A,TRUE,"general";"via3",#N/A,TRUE,"general"}</definedName>
    <definedName name="SDIKOM" localSheetId="5">{"TAB1",#N/A,TRUE,"GENERAL";"TAB2",#N/A,TRUE,"GENERAL";"TAB3",#N/A,TRUE,"GENERAL";"TAB4",#N/A,TRUE,"GENERAL";"TAB5",#N/A,TRUE,"GENERAL"}</definedName>
    <definedName name="SDIKOM" localSheetId="3">{"TAB1",#N/A,TRUE,"GENERAL";"TAB2",#N/A,TRUE,"GENERAL";"TAB3",#N/A,TRUE,"GENERAL";"TAB4",#N/A,TRUE,"GENERAL";"TAB5",#N/A,TRUE,"GENERAL"}</definedName>
    <definedName name="SDIKOM" localSheetId="2">{"TAB1",#N/A,TRUE,"GENERAL";"TAB2",#N/A,TRUE,"GENERAL";"TAB3",#N/A,TRUE,"GENERAL";"TAB4",#N/A,TRUE,"GENERAL";"TAB5",#N/A,TRUE,"GENERAL"}</definedName>
    <definedName name="SDIKOM" localSheetId="6">{"TAB1",#N/A,TRUE,"GENERAL";"TAB2",#N/A,TRUE,"GENERAL";"TAB3",#N/A,TRUE,"GENERAL";"TAB4",#N/A,TRUE,"GENERAL";"TAB5",#N/A,TRUE,"GENERAL"}</definedName>
    <definedName name="SDIKOM" localSheetId="7">{"TAB1",#N/A,TRUE,"GENERAL";"TAB2",#N/A,TRUE,"GENERAL";"TAB3",#N/A,TRUE,"GENERAL";"TAB4",#N/A,TRUE,"GENERAL";"TAB5",#N/A,TRUE,"GENERAL"}</definedName>
    <definedName name="SDIKOM">{"TAB1",#N/A,TRUE,"GENERAL";"TAB2",#N/A,TRUE,"GENERAL";"TAB3",#N/A,TRUE,"GENERAL";"TAB4",#N/A,TRUE,"GENERAL";"TAB5",#N/A,TRUE,"GENERAL"}</definedName>
    <definedName name="sdsdfh" localSheetId="5">{"via1",#N/A,TRUE,"general";"via2",#N/A,TRUE,"general";"via3",#N/A,TRUE,"general"}</definedName>
    <definedName name="sdsdfh" localSheetId="3">{"via1",#N/A,TRUE,"general";"via2",#N/A,TRUE,"general";"via3",#N/A,TRUE,"general"}</definedName>
    <definedName name="sdsdfh" localSheetId="2">{"via1",#N/A,TRUE,"general";"via2",#N/A,TRUE,"general";"via3",#N/A,TRUE,"general"}</definedName>
    <definedName name="sdsdfh" localSheetId="6">{"via1",#N/A,TRUE,"general";"via2",#N/A,TRUE,"general";"via3",#N/A,TRUE,"general"}</definedName>
    <definedName name="sdsdfh" localSheetId="7">{"via1",#N/A,TRUE,"general";"via2",#N/A,TRUE,"general";"via3",#N/A,TRUE,"general"}</definedName>
    <definedName name="sdsdfh">{"via1",#N/A,TRUE,"general";"via2",#N/A,TRUE,"general";"via3",#N/A,TRUE,"general"}</definedName>
    <definedName name="sdsdfsdff" localSheetId="5">{#N/A,#N/A,TRUE,"1842CWN0"}</definedName>
    <definedName name="sdsdfsdff" localSheetId="3">{#N/A,#N/A,TRUE,"1842CWN0"}</definedName>
    <definedName name="sdsdfsdff" localSheetId="2">{#N/A,#N/A,TRUE,"1842CWN0"}</definedName>
    <definedName name="sdsdfsdff" localSheetId="6">{#N/A,#N/A,TRUE,"1842CWN0"}</definedName>
    <definedName name="sdsdfsdff" localSheetId="7">{#N/A,#N/A,TRUE,"1842CWN0"}</definedName>
    <definedName name="sdsdfsdff">{#N/A,#N/A,TRUE,"1842CWN0"}</definedName>
    <definedName name="sem">[26]PrecRec!$D$63</definedName>
    <definedName name="semanal">'[91]Informe Obra Cívil'!$C$5</definedName>
    <definedName name="semilla" localSheetId="3">#REF!</definedName>
    <definedName name="semilla" localSheetId="2">#REF!</definedName>
    <definedName name="semilla" localSheetId="6">#REF!</definedName>
    <definedName name="semilla" localSheetId="7">#REF!</definedName>
    <definedName name="semilla">#REF!</definedName>
    <definedName name="señv">[26]PrecRec!$D$48</definedName>
    <definedName name="SepOct">'[67]Sep-Oct'!$A$12:$H$30</definedName>
    <definedName name="SepOct_C">'[79]Sep-Oct'!$A$31:$H$45</definedName>
    <definedName name="septico" localSheetId="3">#REF!</definedName>
    <definedName name="septico" localSheetId="2">#REF!</definedName>
    <definedName name="septico" localSheetId="6">#REF!</definedName>
    <definedName name="septico" localSheetId="7">#REF!</definedName>
    <definedName name="septico">#REF!</definedName>
    <definedName name="servicio">'[92]Solicitud de Servicios'!$B$4</definedName>
    <definedName name="setrj" localSheetId="5">{"via1",#N/A,TRUE,"general";"via2",#N/A,TRUE,"general";"via3",#N/A,TRUE,"general"}</definedName>
    <definedName name="setrj" localSheetId="3">{"via1",#N/A,TRUE,"general";"via2",#N/A,TRUE,"general";"via3",#N/A,TRUE,"general"}</definedName>
    <definedName name="setrj" localSheetId="2">{"via1",#N/A,TRUE,"general";"via2",#N/A,TRUE,"general";"via3",#N/A,TRUE,"general"}</definedName>
    <definedName name="setrj" localSheetId="6">{"via1",#N/A,TRUE,"general";"via2",#N/A,TRUE,"general";"via3",#N/A,TRUE,"general"}</definedName>
    <definedName name="setrj" localSheetId="7">{"via1",#N/A,TRUE,"general";"via2",#N/A,TRUE,"general";"via3",#N/A,TRUE,"general"}</definedName>
    <definedName name="setrj">{"via1",#N/A,TRUE,"general";"via2",#N/A,TRUE,"general";"via3",#N/A,TRUE,"general"}</definedName>
    <definedName name="sett" localSheetId="5">{"via1",#N/A,TRUE,"general";"via2",#N/A,TRUE,"general";"via3",#N/A,TRUE,"general"}</definedName>
    <definedName name="sett" localSheetId="3">{"via1",#N/A,TRUE,"general";"via2",#N/A,TRUE,"general";"via3",#N/A,TRUE,"general"}</definedName>
    <definedName name="sett" localSheetId="2">{"via1",#N/A,TRUE,"general";"via2",#N/A,TRUE,"general";"via3",#N/A,TRUE,"general"}</definedName>
    <definedName name="sett" localSheetId="6">{"via1",#N/A,TRUE,"general";"via2",#N/A,TRUE,"general";"via3",#N/A,TRUE,"general"}</definedName>
    <definedName name="sett" localSheetId="7">{"via1",#N/A,TRUE,"general";"via2",#N/A,TRUE,"general";"via3",#N/A,TRUE,"general"}</definedName>
    <definedName name="sett">{"via1",#N/A,TRUE,"general";"via2",#N/A,TRUE,"general";"via3",#N/A,TRUE,"general"}</definedName>
    <definedName name="sfasf" localSheetId="5">{"TAB1",#N/A,TRUE,"GENERAL";"TAB2",#N/A,TRUE,"GENERAL";"TAB3",#N/A,TRUE,"GENERAL";"TAB4",#N/A,TRUE,"GENERAL";"TAB5",#N/A,TRUE,"GENERAL"}</definedName>
    <definedName name="sfasf" localSheetId="3">{"TAB1",#N/A,TRUE,"GENERAL";"TAB2",#N/A,TRUE,"GENERAL";"TAB3",#N/A,TRUE,"GENERAL";"TAB4",#N/A,TRUE,"GENERAL";"TAB5",#N/A,TRUE,"GENERAL"}</definedName>
    <definedName name="sfasf" localSheetId="2">{"TAB1",#N/A,TRUE,"GENERAL";"TAB2",#N/A,TRUE,"GENERAL";"TAB3",#N/A,TRUE,"GENERAL";"TAB4",#N/A,TRUE,"GENERAL";"TAB5",#N/A,TRUE,"GENERAL"}</definedName>
    <definedName name="sfasf" localSheetId="6">{"TAB1",#N/A,TRUE,"GENERAL";"TAB2",#N/A,TRUE,"GENERAL";"TAB3",#N/A,TRUE,"GENERAL";"TAB4",#N/A,TRUE,"GENERAL";"TAB5",#N/A,TRUE,"GENERAL"}</definedName>
    <definedName name="sfasf" localSheetId="7">{"TAB1",#N/A,TRUE,"GENERAL";"TAB2",#N/A,TRUE,"GENERAL";"TAB3",#N/A,TRUE,"GENERAL";"TAB4",#N/A,TRUE,"GENERAL";"TAB5",#N/A,TRUE,"GENERAL"}</definedName>
    <definedName name="sfasf">{"TAB1",#N/A,TRUE,"GENERAL";"TAB2",#N/A,TRUE,"GENERAL";"TAB3",#N/A,TRUE,"GENERAL";"TAB4",#N/A,TRUE,"GENERAL";"TAB5",#N/A,TRUE,"GENERAL"}</definedName>
    <definedName name="SFHSGFH" localSheetId="5">{"TAB1",#N/A,TRUE,"GENERAL";"TAB2",#N/A,TRUE,"GENERAL";"TAB3",#N/A,TRUE,"GENERAL";"TAB4",#N/A,TRUE,"GENERAL";"TAB5",#N/A,TRUE,"GENERAL"}</definedName>
    <definedName name="SFHSGFH" localSheetId="3">{"TAB1",#N/A,TRUE,"GENERAL";"TAB2",#N/A,TRUE,"GENERAL";"TAB3",#N/A,TRUE,"GENERAL";"TAB4",#N/A,TRUE,"GENERAL";"TAB5",#N/A,TRUE,"GENERAL"}</definedName>
    <definedName name="SFHSGFH" localSheetId="2">{"TAB1",#N/A,TRUE,"GENERAL";"TAB2",#N/A,TRUE,"GENERAL";"TAB3",#N/A,TRUE,"GENERAL";"TAB4",#N/A,TRUE,"GENERAL";"TAB5",#N/A,TRUE,"GENERAL"}</definedName>
    <definedName name="SFHSGFH" localSheetId="6">{"TAB1",#N/A,TRUE,"GENERAL";"TAB2",#N/A,TRUE,"GENERAL";"TAB3",#N/A,TRUE,"GENERAL";"TAB4",#N/A,TRUE,"GENERAL";"TAB5",#N/A,TRUE,"GENERAL"}</definedName>
    <definedName name="SFHSGFH" localSheetId="7">{"TAB1",#N/A,TRUE,"GENERAL";"TAB2",#N/A,TRUE,"GENERAL";"TAB3",#N/A,TRUE,"GENERAL";"TAB4",#N/A,TRUE,"GENERAL";"TAB5",#N/A,TRUE,"GENERAL"}</definedName>
    <definedName name="SFHSGFH">{"TAB1",#N/A,TRUE,"GENERAL";"TAB2",#N/A,TRUE,"GENERAL";"TAB3",#N/A,TRUE,"GENERAL";"TAB4",#N/A,TRUE,"GENERAL";"TAB5",#N/A,TRUE,"GENERAL"}</definedName>
    <definedName name="sfsd" localSheetId="5">{"via1",#N/A,TRUE,"general";"via2",#N/A,TRUE,"general";"via3",#N/A,TRUE,"general"}</definedName>
    <definedName name="sfsd" localSheetId="3">{"via1",#N/A,TRUE,"general";"via2",#N/A,TRUE,"general";"via3",#N/A,TRUE,"general"}</definedName>
    <definedName name="sfsd" localSheetId="2">{"via1",#N/A,TRUE,"general";"via2",#N/A,TRUE,"general";"via3",#N/A,TRUE,"general"}</definedName>
    <definedName name="sfsd" localSheetId="6">{"via1",#N/A,TRUE,"general";"via2",#N/A,TRUE,"general";"via3",#N/A,TRUE,"general"}</definedName>
    <definedName name="sfsd" localSheetId="7">{"via1",#N/A,TRUE,"general";"via2",#N/A,TRUE,"general";"via3",#N/A,TRUE,"general"}</definedName>
    <definedName name="sfsd">{"via1",#N/A,TRUE,"general";"via2",#N/A,TRUE,"general";"via3",#N/A,TRUE,"general"}</definedName>
    <definedName name="sfsdf" localSheetId="5">{"TAB1",#N/A,TRUE,"GENERAL";"TAB2",#N/A,TRUE,"GENERAL";"TAB3",#N/A,TRUE,"GENERAL";"TAB4",#N/A,TRUE,"GENERAL";"TAB5",#N/A,TRUE,"GENERAL"}</definedName>
    <definedName name="sfsdf" localSheetId="3">{"TAB1",#N/A,TRUE,"GENERAL";"TAB2",#N/A,TRUE,"GENERAL";"TAB3",#N/A,TRUE,"GENERAL";"TAB4",#N/A,TRUE,"GENERAL";"TAB5",#N/A,TRUE,"GENERAL"}</definedName>
    <definedName name="sfsdf" localSheetId="2">{"TAB1",#N/A,TRUE,"GENERAL";"TAB2",#N/A,TRUE,"GENERAL";"TAB3",#N/A,TRUE,"GENERAL";"TAB4",#N/A,TRUE,"GENERAL";"TAB5",#N/A,TRUE,"GENERAL"}</definedName>
    <definedName name="sfsdf" localSheetId="6">{"TAB1",#N/A,TRUE,"GENERAL";"TAB2",#N/A,TRUE,"GENERAL";"TAB3",#N/A,TRUE,"GENERAL";"TAB4",#N/A,TRUE,"GENERAL";"TAB5",#N/A,TRUE,"GENERAL"}</definedName>
    <definedName name="sfsdf" localSheetId="7">{"TAB1",#N/A,TRUE,"GENERAL";"TAB2",#N/A,TRUE,"GENERAL";"TAB3",#N/A,TRUE,"GENERAL";"TAB4",#N/A,TRUE,"GENERAL";"TAB5",#N/A,TRUE,"GENERAL"}</definedName>
    <definedName name="sfsdf">{"TAB1",#N/A,TRUE,"GENERAL";"TAB2",#N/A,TRUE,"GENERAL";"TAB3",#N/A,TRUE,"GENERAL";"TAB4",#N/A,TRUE,"GENERAL";"TAB5",#N/A,TRUE,"GENERAL"}</definedName>
    <definedName name="sfsdferg" localSheetId="5">{"TAB1",#N/A,TRUE,"GENERAL";"TAB2",#N/A,TRUE,"GENERAL";"TAB3",#N/A,TRUE,"GENERAL";"TAB4",#N/A,TRUE,"GENERAL";"TAB5",#N/A,TRUE,"GENERAL"}</definedName>
    <definedName name="sfsdferg" localSheetId="3">{"TAB1",#N/A,TRUE,"GENERAL";"TAB2",#N/A,TRUE,"GENERAL";"TAB3",#N/A,TRUE,"GENERAL";"TAB4",#N/A,TRUE,"GENERAL";"TAB5",#N/A,TRUE,"GENERAL"}</definedName>
    <definedName name="sfsdferg" localSheetId="2">{"TAB1",#N/A,TRUE,"GENERAL";"TAB2",#N/A,TRUE,"GENERAL";"TAB3",#N/A,TRUE,"GENERAL";"TAB4",#N/A,TRUE,"GENERAL";"TAB5",#N/A,TRUE,"GENERAL"}</definedName>
    <definedName name="sfsdferg" localSheetId="6">{"TAB1",#N/A,TRUE,"GENERAL";"TAB2",#N/A,TRUE,"GENERAL";"TAB3",#N/A,TRUE,"GENERAL";"TAB4",#N/A,TRUE,"GENERAL";"TAB5",#N/A,TRUE,"GENERAL"}</definedName>
    <definedName name="sfsdferg" localSheetId="7">{"TAB1",#N/A,TRUE,"GENERAL";"TAB2",#N/A,TRUE,"GENERAL";"TAB3",#N/A,TRUE,"GENERAL";"TAB4",#N/A,TRUE,"GENERAL";"TAB5",#N/A,TRUE,"GENERAL"}</definedName>
    <definedName name="sfsdferg">{"TAB1",#N/A,TRUE,"GENERAL";"TAB2",#N/A,TRUE,"GENERAL";"TAB3",#N/A,TRUE,"GENERAL";"TAB4",#N/A,TRUE,"GENERAL";"TAB5",#N/A,TRUE,"GENERAL"}</definedName>
    <definedName name="sfsdfs" localSheetId="5">{"TAB1",#N/A,TRUE,"GENERAL";"TAB2",#N/A,TRUE,"GENERAL";"TAB3",#N/A,TRUE,"GENERAL";"TAB4",#N/A,TRUE,"GENERAL";"TAB5",#N/A,TRUE,"GENERAL"}</definedName>
    <definedName name="sfsdfs" localSheetId="3">{"TAB1",#N/A,TRUE,"GENERAL";"TAB2",#N/A,TRUE,"GENERAL";"TAB3",#N/A,TRUE,"GENERAL";"TAB4",#N/A,TRUE,"GENERAL";"TAB5",#N/A,TRUE,"GENERAL"}</definedName>
    <definedName name="sfsdfs" localSheetId="2">{"TAB1",#N/A,TRUE,"GENERAL";"TAB2",#N/A,TRUE,"GENERAL";"TAB3",#N/A,TRUE,"GENERAL";"TAB4",#N/A,TRUE,"GENERAL";"TAB5",#N/A,TRUE,"GENERAL"}</definedName>
    <definedName name="sfsdfs" localSheetId="6">{"TAB1",#N/A,TRUE,"GENERAL";"TAB2",#N/A,TRUE,"GENERAL";"TAB3",#N/A,TRUE,"GENERAL";"TAB4",#N/A,TRUE,"GENERAL";"TAB5",#N/A,TRUE,"GENERAL"}</definedName>
    <definedName name="sfsdfs" localSheetId="7">{"TAB1",#N/A,TRUE,"GENERAL";"TAB2",#N/A,TRUE,"GENERAL";"TAB3",#N/A,TRUE,"GENERAL";"TAB4",#N/A,TRUE,"GENERAL";"TAB5",#N/A,TRUE,"GENERAL"}</definedName>
    <definedName name="sfsdfs">{"TAB1",#N/A,TRUE,"GENERAL";"TAB2",#N/A,TRUE,"GENERAL";"TAB3",#N/A,TRUE,"GENERAL";"TAB4",#N/A,TRUE,"GENERAL";"TAB5",#N/A,TRUE,"GENERAL"}</definedName>
    <definedName name="SHARED_FORMULA_21">#REF!</definedName>
    <definedName name="SIKAD">#REF!</definedName>
    <definedName name="Sin_nombre">#REF!</definedName>
    <definedName name="SLPVC">#REF!</definedName>
    <definedName name="sm">#REF!</definedName>
    <definedName name="SMMLV">[18]PRESTA!$D$13</definedName>
    <definedName name="SOLDA" localSheetId="3">[19]BASE!#REF!</definedName>
    <definedName name="SOLDA" localSheetId="2">#REF!</definedName>
    <definedName name="SOLDA" localSheetId="6">#REF!</definedName>
    <definedName name="SOLDA" localSheetId="7">#REF!</definedName>
    <definedName name="SOLDA">#REF!</definedName>
    <definedName name="SOLPVC" localSheetId="3">[93]BASE!$D$96</definedName>
    <definedName name="SOLPVC" localSheetId="2">#REF!</definedName>
    <definedName name="SOLPVC" localSheetId="6">#REF!</definedName>
    <definedName name="SOLPVC" localSheetId="7">#REF!</definedName>
    <definedName name="SOLPVC">#REF!</definedName>
    <definedName name="srwrwr" localSheetId="5">{"TAB1",#N/A,TRUE,"GENERAL";"TAB2",#N/A,TRUE,"GENERAL";"TAB3",#N/A,TRUE,"GENERAL";"TAB4",#N/A,TRUE,"GENERAL";"TAB5",#N/A,TRUE,"GENERAL"}</definedName>
    <definedName name="srwrwr" localSheetId="3">{"TAB1",#N/A,TRUE,"GENERAL";"TAB2",#N/A,TRUE,"GENERAL";"TAB3",#N/A,TRUE,"GENERAL";"TAB4",#N/A,TRUE,"GENERAL";"TAB5",#N/A,TRUE,"GENERAL"}</definedName>
    <definedName name="srwrwr" localSheetId="2">{"TAB1",#N/A,TRUE,"GENERAL";"TAB2",#N/A,TRUE,"GENERAL";"TAB3",#N/A,TRUE,"GENERAL";"TAB4",#N/A,TRUE,"GENERAL";"TAB5",#N/A,TRUE,"GENERAL"}</definedName>
    <definedName name="srwrwr" localSheetId="6">{"TAB1",#N/A,TRUE,"GENERAL";"TAB2",#N/A,TRUE,"GENERAL";"TAB3",#N/A,TRUE,"GENERAL";"TAB4",#N/A,TRUE,"GENERAL";"TAB5",#N/A,TRUE,"GENERAL"}</definedName>
    <definedName name="srwrwr" localSheetId="7">{"TAB1",#N/A,TRUE,"GENERAL";"TAB2",#N/A,TRUE,"GENERAL";"TAB3",#N/A,TRUE,"GENERAL";"TAB4",#N/A,TRUE,"GENERAL";"TAB5",#N/A,TRUE,"GENERAL"}</definedName>
    <definedName name="srwrwr">{"TAB1",#N/A,TRUE,"GENERAL";"TAB2",#N/A,TRUE,"GENERAL";"TAB3",#N/A,TRUE,"GENERAL";"TAB4",#N/A,TRUE,"GENERAL";"TAB5",#N/A,TRUE,"GENERAL"}</definedName>
    <definedName name="sss">#REF!</definedName>
    <definedName name="sssss7" localSheetId="5">{"via1",#N/A,TRUE,"general";"via2",#N/A,TRUE,"general";"via3",#N/A,TRUE,"general"}</definedName>
    <definedName name="sssss7" localSheetId="3">{"via1",#N/A,TRUE,"general";"via2",#N/A,TRUE,"general";"via3",#N/A,TRUE,"general"}</definedName>
    <definedName name="sssss7" localSheetId="2">{"via1",#N/A,TRUE,"general";"via2",#N/A,TRUE,"general";"via3",#N/A,TRUE,"general"}</definedName>
    <definedName name="sssss7" localSheetId="6">{"via1",#N/A,TRUE,"general";"via2",#N/A,TRUE,"general";"via3",#N/A,TRUE,"general"}</definedName>
    <definedName name="sssss7" localSheetId="7">{"via1",#N/A,TRUE,"general";"via2",#N/A,TRUE,"general";"via3",#N/A,TRUE,"general"}</definedName>
    <definedName name="sssss7">{"via1",#N/A,TRUE,"general";"via2",#N/A,TRUE,"general";"via3",#N/A,TRUE,"general"}</definedName>
    <definedName name="sssssa" localSheetId="5">{"TAB1",#N/A,TRUE,"GENERAL";"TAB2",#N/A,TRUE,"GENERAL";"TAB3",#N/A,TRUE,"GENERAL";"TAB4",#N/A,TRUE,"GENERAL";"TAB5",#N/A,TRUE,"GENERAL"}</definedName>
    <definedName name="sssssa" localSheetId="3">{"TAB1",#N/A,TRUE,"GENERAL";"TAB2",#N/A,TRUE,"GENERAL";"TAB3",#N/A,TRUE,"GENERAL";"TAB4",#N/A,TRUE,"GENERAL";"TAB5",#N/A,TRUE,"GENERAL"}</definedName>
    <definedName name="sssssa" localSheetId="2">{"TAB1",#N/A,TRUE,"GENERAL";"TAB2",#N/A,TRUE,"GENERAL";"TAB3",#N/A,TRUE,"GENERAL";"TAB4",#N/A,TRUE,"GENERAL";"TAB5",#N/A,TRUE,"GENERAL"}</definedName>
    <definedName name="sssssa" localSheetId="6">{"TAB1",#N/A,TRUE,"GENERAL";"TAB2",#N/A,TRUE,"GENERAL";"TAB3",#N/A,TRUE,"GENERAL";"TAB4",#N/A,TRUE,"GENERAL";"TAB5",#N/A,TRUE,"GENERAL"}</definedName>
    <definedName name="sssssa" localSheetId="7">{"TAB1",#N/A,TRUE,"GENERAL";"TAB2",#N/A,TRUE,"GENERAL";"TAB3",#N/A,TRUE,"GENERAL";"TAB4",#N/A,TRUE,"GENERAL";"TAB5",#N/A,TRUE,"GENERAL"}</definedName>
    <definedName name="sssssa">{"TAB1",#N/A,TRUE,"GENERAL";"TAB2",#N/A,TRUE,"GENERAL";"TAB3",#N/A,TRUE,"GENERAL";"TAB4",#N/A,TRUE,"GENERAL";"TAB5",#N/A,TRUE,"GENERAL"}</definedName>
    <definedName name="sssssssssss">#REF!</definedName>
    <definedName name="sssssy" localSheetId="5">{"via1",#N/A,TRUE,"general";"via2",#N/A,TRUE,"general";"via3",#N/A,TRUE,"general"}</definedName>
    <definedName name="sssssy" localSheetId="3">{"via1",#N/A,TRUE,"general";"via2",#N/A,TRUE,"general";"via3",#N/A,TRUE,"general"}</definedName>
    <definedName name="sssssy" localSheetId="2">{"via1",#N/A,TRUE,"general";"via2",#N/A,TRUE,"general";"via3",#N/A,TRUE,"general"}</definedName>
    <definedName name="sssssy" localSheetId="6">{"via1",#N/A,TRUE,"general";"via2",#N/A,TRUE,"general";"via3",#N/A,TRUE,"general"}</definedName>
    <definedName name="sssssy" localSheetId="7">{"via1",#N/A,TRUE,"general";"via2",#N/A,TRUE,"general";"via3",#N/A,TRUE,"general"}</definedName>
    <definedName name="sssssy">{"via1",#N/A,TRUE,"general";"via2",#N/A,TRUE,"general";"via3",#N/A,TRUE,"general"}</definedName>
    <definedName name="stt" localSheetId="5">{"via1",#N/A,TRUE,"general";"via2",#N/A,TRUE,"general";"via3",#N/A,TRUE,"general"}</definedName>
    <definedName name="stt" localSheetId="3">{"via1",#N/A,TRUE,"general";"via2",#N/A,TRUE,"general";"via3",#N/A,TRUE,"general"}</definedName>
    <definedName name="stt" localSheetId="2">{"via1",#N/A,TRUE,"general";"via2",#N/A,TRUE,"general";"via3",#N/A,TRUE,"general"}</definedName>
    <definedName name="stt" localSheetId="6">{"via1",#N/A,TRUE,"general";"via2",#N/A,TRUE,"general";"via3",#N/A,TRUE,"general"}</definedName>
    <definedName name="stt" localSheetId="7">{"via1",#N/A,TRUE,"general";"via2",#N/A,TRUE,"general";"via3",#N/A,TRUE,"general"}</definedName>
    <definedName name="stt">{"via1",#N/A,TRUE,"general";"via2",#N/A,TRUE,"general";"via3",#N/A,TRUE,"general"}</definedName>
    <definedName name="SUBA">'[94]SUB APU'!$A$1:$D$65536</definedName>
    <definedName name="SUBBASE" localSheetId="3">#REF!</definedName>
    <definedName name="SUBBASE" localSheetId="2">#REF!</definedName>
    <definedName name="SUBBASE" localSheetId="6">#REF!</definedName>
    <definedName name="SUBBASE" localSheetId="7">#REF!</definedName>
    <definedName name="SUBBASE">#REF!</definedName>
    <definedName name="sum">'[89]Tabla 1.1'!#REF!</definedName>
    <definedName name="suma">[54]Hoja1!$F$60</definedName>
    <definedName name="SUMIN" localSheetId="3">[19]BASE!#REF!</definedName>
    <definedName name="SUMIN" localSheetId="2">#REF!</definedName>
    <definedName name="SUMIN" localSheetId="6">#REF!</definedName>
    <definedName name="SUMIN" localSheetId="7">#REF!</definedName>
    <definedName name="SUMIN">#REF!</definedName>
    <definedName name="swsw" localSheetId="5">{"via1",#N/A,TRUE,"general";"via2",#N/A,TRUE,"general";"via3",#N/A,TRUE,"general"}</definedName>
    <definedName name="swsw" localSheetId="3">{"via1",#N/A,TRUE,"general";"via2",#N/A,TRUE,"general";"via3",#N/A,TRUE,"general"}</definedName>
    <definedName name="swsw" localSheetId="2">{"via1",#N/A,TRUE,"general";"via2",#N/A,TRUE,"general";"via3",#N/A,TRUE,"general"}</definedName>
    <definedName name="swsw" localSheetId="6">{"via1",#N/A,TRUE,"general";"via2",#N/A,TRUE,"general";"via3",#N/A,TRUE,"general"}</definedName>
    <definedName name="swsw" localSheetId="7">{"via1",#N/A,TRUE,"general";"via2",#N/A,TRUE,"general";"via3",#N/A,TRUE,"general"}</definedName>
    <definedName name="swsw">{"via1",#N/A,TRUE,"general";"via2",#N/A,TRUE,"general";"via3",#N/A,TRUE,"general"}</definedName>
    <definedName name="swsw3" localSheetId="5">{"TAB1",#N/A,TRUE,"GENERAL";"TAB2",#N/A,TRUE,"GENERAL";"TAB3",#N/A,TRUE,"GENERAL";"TAB4",#N/A,TRUE,"GENERAL";"TAB5",#N/A,TRUE,"GENERAL"}</definedName>
    <definedName name="swsw3" localSheetId="3">{"TAB1",#N/A,TRUE,"GENERAL";"TAB2",#N/A,TRUE,"GENERAL";"TAB3",#N/A,TRUE,"GENERAL";"TAB4",#N/A,TRUE,"GENERAL";"TAB5",#N/A,TRUE,"GENERAL"}</definedName>
    <definedName name="swsw3" localSheetId="2">{"TAB1",#N/A,TRUE,"GENERAL";"TAB2",#N/A,TRUE,"GENERAL";"TAB3",#N/A,TRUE,"GENERAL";"TAB4",#N/A,TRUE,"GENERAL";"TAB5",#N/A,TRUE,"GENERAL"}</definedName>
    <definedName name="swsw3" localSheetId="6">{"TAB1",#N/A,TRUE,"GENERAL";"TAB2",#N/A,TRUE,"GENERAL";"TAB3",#N/A,TRUE,"GENERAL";"TAB4",#N/A,TRUE,"GENERAL";"TAB5",#N/A,TRUE,"GENERAL"}</definedName>
    <definedName name="swsw3" localSheetId="7">{"TAB1",#N/A,TRUE,"GENERAL";"TAB2",#N/A,TRUE,"GENERAL";"TAB3",#N/A,TRUE,"GENERAL";"TAB4",#N/A,TRUE,"GENERAL";"TAB5",#N/A,TRUE,"GENERAL"}</definedName>
    <definedName name="swsw3">{"TAB1",#N/A,TRUE,"GENERAL";"TAB2",#N/A,TRUE,"GENERAL";"TAB3",#N/A,TRUE,"GENERAL";"TAB4",#N/A,TRUE,"GENERAL";"TAB5",#N/A,TRUE,"GENERAL"}</definedName>
    <definedName name="Swvu.TAB1." localSheetId="3">[35]Presupuesto_Via_distribuidora!#REF!</definedName>
    <definedName name="Swvu.TAB1." localSheetId="7">[35]Presupuesto_Via_distribuidora!#REF!</definedName>
    <definedName name="Swvu.TAB1.">[25]Presupuesto_Via_distribuidora!#REF!</definedName>
    <definedName name="Swvu.TAB2." localSheetId="3">[35]Presupuesto_Via_distribuidora!#REF!</definedName>
    <definedName name="Swvu.TAB2." localSheetId="7">[35]Presupuesto_Via_distribuidora!#REF!</definedName>
    <definedName name="Swvu.TAB2.">[25]Presupuesto_Via_distribuidora!#REF!</definedName>
    <definedName name="Swvu.TAB3." localSheetId="3">[35]Presupuesto_Via_distribuidora!#REF!</definedName>
    <definedName name="Swvu.TAB3." localSheetId="7">[35]Presupuesto_Via_distribuidora!#REF!</definedName>
    <definedName name="Swvu.TAB3.">[25]Presupuesto_Via_distribuidora!#REF!</definedName>
    <definedName name="Swvu.TAB4." localSheetId="3">[35]Presupuesto_Via_distribuidora!#REF!</definedName>
    <definedName name="Swvu.TAB4." localSheetId="7">[35]Presupuesto_Via_distribuidora!#REF!</definedName>
    <definedName name="Swvu.TAB4.">[25]Presupuesto_Via_distribuidora!#REF!</definedName>
    <definedName name="Swvu.TAB5." localSheetId="3">[35]Presupuesto_Via_distribuidora!#REF!</definedName>
    <definedName name="Swvu.TAB5." localSheetId="7">[35]Presupuesto_Via_distribuidora!#REF!</definedName>
    <definedName name="Swvu.TAB5.">[25]Presupuesto_Via_distribuidora!#REF!</definedName>
    <definedName name="T22JH" localSheetId="3">#REF!</definedName>
    <definedName name="T22JH" localSheetId="2">#REF!</definedName>
    <definedName name="T22JH" localSheetId="6">#REF!</definedName>
    <definedName name="T22JH" localSheetId="7">#REF!</definedName>
    <definedName name="T22JH">#REF!</definedName>
    <definedName name="T32JH" localSheetId="3">#REF!</definedName>
    <definedName name="T32JH" localSheetId="2">#REF!</definedName>
    <definedName name="T32JH" localSheetId="6">#REF!</definedName>
    <definedName name="T32JH" localSheetId="7">#REF!</definedName>
    <definedName name="T32JH">#REF!</definedName>
    <definedName name="T33JH" localSheetId="3">#REF!</definedName>
    <definedName name="T33JH" localSheetId="2">#REF!</definedName>
    <definedName name="T33JH" localSheetId="6">#REF!</definedName>
    <definedName name="T33JH" localSheetId="7">#REF!</definedName>
    <definedName name="T33JH">#REF!</definedName>
    <definedName name="T42JH">#REF!</definedName>
    <definedName name="T43JH">#REF!</definedName>
    <definedName name="T44JH">#REF!</definedName>
    <definedName name="t5t5" localSheetId="5">{"TAB1",#N/A,TRUE,"GENERAL";"TAB2",#N/A,TRUE,"GENERAL";"TAB3",#N/A,TRUE,"GENERAL";"TAB4",#N/A,TRUE,"GENERAL";"TAB5",#N/A,TRUE,"GENERAL"}</definedName>
    <definedName name="t5t5" localSheetId="3">{"TAB1",#N/A,TRUE,"GENERAL";"TAB2",#N/A,TRUE,"GENERAL";"TAB3",#N/A,TRUE,"GENERAL";"TAB4",#N/A,TRUE,"GENERAL";"TAB5",#N/A,TRUE,"GENERAL"}</definedName>
    <definedName name="t5t5" localSheetId="2">{"TAB1",#N/A,TRUE,"GENERAL";"TAB2",#N/A,TRUE,"GENERAL";"TAB3",#N/A,TRUE,"GENERAL";"TAB4",#N/A,TRUE,"GENERAL";"TAB5",#N/A,TRUE,"GENERAL"}</definedName>
    <definedName name="t5t5" localSheetId="6">{"TAB1",#N/A,TRUE,"GENERAL";"TAB2",#N/A,TRUE,"GENERAL";"TAB3",#N/A,TRUE,"GENERAL";"TAB4",#N/A,TRUE,"GENERAL";"TAB5",#N/A,TRUE,"GENERAL"}</definedName>
    <definedName name="t5t5" localSheetId="7">{"TAB1",#N/A,TRUE,"GENERAL";"TAB2",#N/A,TRUE,"GENERAL";"TAB3",#N/A,TRUE,"GENERAL";"TAB4",#N/A,TRUE,"GENERAL";"TAB5",#N/A,TRUE,"GENERAL"}</definedName>
    <definedName name="t5t5">{"TAB1",#N/A,TRUE,"GENERAL";"TAB2",#N/A,TRUE,"GENERAL";"TAB3",#N/A,TRUE,"GENERAL";"TAB4",#N/A,TRUE,"GENERAL";"TAB5",#N/A,TRUE,"GENERAL"}</definedName>
    <definedName name="T62JH">#REF!</definedName>
    <definedName name="T63JH">#REF!</definedName>
    <definedName name="T64JH">#REF!</definedName>
    <definedName name="T66JH">#REF!</definedName>
    <definedName name="T82JH">#REF!</definedName>
    <definedName name="T83JH">#REF!</definedName>
    <definedName name="T84JH">#REF!</definedName>
    <definedName name="T88EB">#REF!</definedName>
    <definedName name="T88EL">#REF!</definedName>
    <definedName name="T88JH">[11]BASE!$D$259</definedName>
    <definedName name="tabla" localSheetId="3">#REF!</definedName>
    <definedName name="Tabla" localSheetId="2">#REF!</definedName>
    <definedName name="Tabla" localSheetId="6">#REF!</definedName>
    <definedName name="Tabla" localSheetId="7">#REF!</definedName>
    <definedName name="Tabla">#REF!</definedName>
    <definedName name="TABLILLA">[51]BASE!$D$396</definedName>
    <definedName name="tacha">[26]PrecRec!$D$53</definedName>
    <definedName name="TACOM">[18]BASE!$D$480</definedName>
    <definedName name="TACOM1">[95]BASE!$D$306</definedName>
    <definedName name="TACOR">[18]BASE!$D$478</definedName>
    <definedName name="TANQUE">#REF!</definedName>
    <definedName name="TAPAM">#REF!</definedName>
    <definedName name="TASH2_">[40]BASE!$D$137</definedName>
    <definedName name="TASH4_">[40]BASE!$D$234</definedName>
    <definedName name="TASP1" localSheetId="3">#REF!</definedName>
    <definedName name="TASP1" localSheetId="2">#REF!</definedName>
    <definedName name="TASP1" localSheetId="6">#REF!</definedName>
    <definedName name="TASP1" localSheetId="7">#REF!</definedName>
    <definedName name="TASP1">#REF!</definedName>
    <definedName name="TASP2" localSheetId="3">#REF!</definedName>
    <definedName name="TASP2" localSheetId="2">#REF!</definedName>
    <definedName name="TASP2" localSheetId="6">#REF!</definedName>
    <definedName name="TASP2" localSheetId="7">#REF!</definedName>
    <definedName name="TASP2">#REF!</definedName>
    <definedName name="TASP3" localSheetId="3">#REF!</definedName>
    <definedName name="TASP3" localSheetId="2">#REF!</definedName>
    <definedName name="TASP3" localSheetId="6">#REF!</definedName>
    <definedName name="TASP3" localSheetId="7">#REF!</definedName>
    <definedName name="TASP3">#REF!</definedName>
    <definedName name="TASP4">#REF!</definedName>
    <definedName name="TASR4">#REF!</definedName>
    <definedName name="TC" localSheetId="5">{#N/A,#N/A,FALSE,"GRAFICO";#N/A,#N/A,FALSE,"CAJA (2)";#N/A,#N/A,FALSE,"TERCEROS-PROMEDIO";#N/A,#N/A,FALSE,"CAJA";#N/A,#N/A,FALSE,"INGRESOS1995-2003";#N/A,#N/A,FALSE,"GASTOS1995-2003"}</definedName>
    <definedName name="TC" localSheetId="3">{#N/A,#N/A,FALSE,"GRAFICO";#N/A,#N/A,FALSE,"CAJA (2)";#N/A,#N/A,FALSE,"TERCEROS-PROMEDIO";#N/A,#N/A,FALSE,"CAJA";#N/A,#N/A,FALSE,"INGRESOS1995-2003";#N/A,#N/A,FALSE,"GASTOS1995-2003"}</definedName>
    <definedName name="TC" localSheetId="2">{#N/A,#N/A,FALSE,"GRAFICO";#N/A,#N/A,FALSE,"CAJA (2)";#N/A,#N/A,FALSE,"TERCEROS-PROMEDIO";#N/A,#N/A,FALSE,"CAJA";#N/A,#N/A,FALSE,"INGRESOS1995-2003";#N/A,#N/A,FALSE,"GASTOS1995-2003"}</definedName>
    <definedName name="TC" localSheetId="6">{#N/A,#N/A,FALSE,"GRAFICO";#N/A,#N/A,FALSE,"CAJA (2)";#N/A,#N/A,FALSE,"TERCEROS-PROMEDIO";#N/A,#N/A,FALSE,"CAJA";#N/A,#N/A,FALSE,"INGRESOS1995-2003";#N/A,#N/A,FALSE,"GASTOS1995-2003"}</definedName>
    <definedName name="TC" localSheetId="7">{#N/A,#N/A,FALSE,"GRAFICO";#N/A,#N/A,FALSE,"CAJA (2)";#N/A,#N/A,FALSE,"TERCEROS-PROMEDIO";#N/A,#N/A,FALSE,"CAJA";#N/A,#N/A,FALSE,"INGRESOS1995-2003";#N/A,#N/A,FALSE,"GASTOS1995-2003"}</definedName>
    <definedName name="TC">{#N/A,#N/A,FALSE,"GRAFICO";#N/A,#N/A,FALSE,"CAJA (2)";#N/A,#N/A,FALSE,"TERCEROS-PROMEDIO";#N/A,#N/A,FALSE,"CAJA";#N/A,#N/A,FALSE,"INGRESOS1995-2003";#N/A,#N/A,FALSE,"GASTOS1995-2003"}</definedName>
    <definedName name="tdy" localSheetId="5">{"TAB1",#N/A,TRUE,"GENERAL";"TAB2",#N/A,TRUE,"GENERAL";"TAB3",#N/A,TRUE,"GENERAL";"TAB4",#N/A,TRUE,"GENERAL";"TAB5",#N/A,TRUE,"GENERAL"}</definedName>
    <definedName name="tdy" localSheetId="3">{"TAB1",#N/A,TRUE,"GENERAL";"TAB2",#N/A,TRUE,"GENERAL";"TAB3",#N/A,TRUE,"GENERAL";"TAB4",#N/A,TRUE,"GENERAL";"TAB5",#N/A,TRUE,"GENERAL"}</definedName>
    <definedName name="tdy" localSheetId="2">{"TAB1",#N/A,TRUE,"GENERAL";"TAB2",#N/A,TRUE,"GENERAL";"TAB3",#N/A,TRUE,"GENERAL";"TAB4",#N/A,TRUE,"GENERAL";"TAB5",#N/A,TRUE,"GENERAL"}</definedName>
    <definedName name="tdy" localSheetId="6">{"TAB1",#N/A,TRUE,"GENERAL";"TAB2",#N/A,TRUE,"GENERAL";"TAB3",#N/A,TRUE,"GENERAL";"TAB4",#N/A,TRUE,"GENERAL";"TAB5",#N/A,TRUE,"GENERAL"}</definedName>
    <definedName name="tdy" localSheetId="7">{"TAB1",#N/A,TRUE,"GENERAL";"TAB2",#N/A,TRUE,"GENERAL";"TAB3",#N/A,TRUE,"GENERAL";"TAB4",#N/A,TRUE,"GENERAL";"TAB5",#N/A,TRUE,"GENERAL"}</definedName>
    <definedName name="tdy">{"TAB1",#N/A,TRUE,"GENERAL";"TAB2",#N/A,TRUE,"GENERAL";"TAB3",#N/A,TRUE,"GENERAL";"TAB4",#N/A,TRUE,"GENERAL";"TAB5",#N/A,TRUE,"GENERAL"}</definedName>
    <definedName name="TEJAB" localSheetId="3">[96]BASE!$D$105</definedName>
    <definedName name="TEJAB" localSheetId="2">#REF!</definedName>
    <definedName name="TEJAB" localSheetId="6">#REF!</definedName>
    <definedName name="TEJAB" localSheetId="7">#REF!</definedName>
    <definedName name="TEJAB">#REF!</definedName>
    <definedName name="TEJAJ" localSheetId="3">#REF!</definedName>
    <definedName name="TEJAJ" localSheetId="2">#REF!</definedName>
    <definedName name="TEJAJ" localSheetId="6">#REF!</definedName>
    <definedName name="TEJAJ" localSheetId="7">#REF!</definedName>
    <definedName name="TEJAJ">#REF!</definedName>
    <definedName name="TEJBAR" localSheetId="3">[16]BASE!#REF!</definedName>
    <definedName name="TEJBAR" localSheetId="2">[16]BASE!#REF!</definedName>
    <definedName name="TEJBAR" localSheetId="6">[16]BASE!#REF!</definedName>
    <definedName name="TEJBAR" localSheetId="7">[16]BASE!#REF!</definedName>
    <definedName name="TEJBAR">[16]BASE!#REF!</definedName>
    <definedName name="TELEP">[18]BASE!$D$477</definedName>
    <definedName name="term">[26]PrecRec!$D$49</definedName>
    <definedName name="terminadora">[26]PrecRec!$D$12</definedName>
    <definedName name="terminales" localSheetId="3">#REF!</definedName>
    <definedName name="terminales" localSheetId="2">#REF!</definedName>
    <definedName name="terminales" localSheetId="6">#REF!</definedName>
    <definedName name="terminales" localSheetId="7">#REF!</definedName>
    <definedName name="terminales">#REF!</definedName>
    <definedName name="tewst" localSheetId="5">{"TAB1",#N/A,TRUE,"GENERAL";"TAB2",#N/A,TRUE,"GENERAL";"TAB3",#N/A,TRUE,"GENERAL";"TAB4",#N/A,TRUE,"GENERAL";"TAB5",#N/A,TRUE,"GENERAL"}</definedName>
    <definedName name="tewst" localSheetId="3">{"TAB1",#N/A,TRUE,"GENERAL";"TAB2",#N/A,TRUE,"GENERAL";"TAB3",#N/A,TRUE,"GENERAL";"TAB4",#N/A,TRUE,"GENERAL";"TAB5",#N/A,TRUE,"GENERAL"}</definedName>
    <definedName name="tewst" localSheetId="2">{"TAB1",#N/A,TRUE,"GENERAL";"TAB2",#N/A,TRUE,"GENERAL";"TAB3",#N/A,TRUE,"GENERAL";"TAB4",#N/A,TRUE,"GENERAL";"TAB5",#N/A,TRUE,"GENERAL"}</definedName>
    <definedName name="tewst" localSheetId="6">{"TAB1",#N/A,TRUE,"GENERAL";"TAB2",#N/A,TRUE,"GENERAL";"TAB3",#N/A,TRUE,"GENERAL";"TAB4",#N/A,TRUE,"GENERAL";"TAB5",#N/A,TRUE,"GENERAL"}</definedName>
    <definedName name="tewst" localSheetId="7">{"TAB1",#N/A,TRUE,"GENERAL";"TAB2",#N/A,TRUE,"GENERAL";"TAB3",#N/A,TRUE,"GENERAL";"TAB4",#N/A,TRUE,"GENERAL";"TAB5",#N/A,TRUE,"GENERAL"}</definedName>
    <definedName name="tewst">{"TAB1",#N/A,TRUE,"GENERAL";"TAB2",#N/A,TRUE,"GENERAL";"TAB3",#N/A,TRUE,"GENERAL";"TAB4",#N/A,TRUE,"GENERAL";"TAB5",#N/A,TRUE,"GENERAL"}</definedName>
    <definedName name="teytrh" localSheetId="5">{"via1",#N/A,TRUE,"general";"via2",#N/A,TRUE,"general";"via3",#N/A,TRUE,"general"}</definedName>
    <definedName name="teytrh" localSheetId="3">{"via1",#N/A,TRUE,"general";"via2",#N/A,TRUE,"general";"via3",#N/A,TRUE,"general"}</definedName>
    <definedName name="teytrh" localSheetId="2">{"via1",#N/A,TRUE,"general";"via2",#N/A,TRUE,"general";"via3",#N/A,TRUE,"general"}</definedName>
    <definedName name="teytrh" localSheetId="6">{"via1",#N/A,TRUE,"general";"via2",#N/A,TRUE,"general";"via3",#N/A,TRUE,"general"}</definedName>
    <definedName name="teytrh" localSheetId="7">{"via1",#N/A,TRUE,"general";"via2",#N/A,TRUE,"general";"via3",#N/A,TRUE,"general"}</definedName>
    <definedName name="teytrh">{"via1",#N/A,TRUE,"general";"via2",#N/A,TRUE,"general";"via3",#N/A,TRUE,"general"}</definedName>
    <definedName name="TGALV">#REF!</definedName>
    <definedName name="TGRASA">[97]BASE!$D$280</definedName>
    <definedName name="TH10J" localSheetId="3">#REF!</definedName>
    <definedName name="TH10J" localSheetId="2">#REF!</definedName>
    <definedName name="TH10J" localSheetId="6">#REF!</definedName>
    <definedName name="TH10J" localSheetId="7">#REF!</definedName>
    <definedName name="TH10J">#REF!</definedName>
    <definedName name="thdh" localSheetId="5">{"TAB1",#N/A,TRUE,"GENERAL";"TAB2",#N/A,TRUE,"GENERAL";"TAB3",#N/A,TRUE,"GENERAL";"TAB4",#N/A,TRUE,"GENERAL";"TAB5",#N/A,TRUE,"GENERAL"}</definedName>
    <definedName name="thdh" localSheetId="3">{"TAB1",#N/A,TRUE,"GENERAL";"TAB2",#N/A,TRUE,"GENERAL";"TAB3",#N/A,TRUE,"GENERAL";"TAB4",#N/A,TRUE,"GENERAL";"TAB5",#N/A,TRUE,"GENERAL"}</definedName>
    <definedName name="thdh" localSheetId="2">{"TAB1",#N/A,TRUE,"GENERAL";"TAB2",#N/A,TRUE,"GENERAL";"TAB3",#N/A,TRUE,"GENERAL";"TAB4",#N/A,TRUE,"GENERAL";"TAB5",#N/A,TRUE,"GENERAL"}</definedName>
    <definedName name="thdh" localSheetId="6">{"TAB1",#N/A,TRUE,"GENERAL";"TAB2",#N/A,TRUE,"GENERAL";"TAB3",#N/A,TRUE,"GENERAL";"TAB4",#N/A,TRUE,"GENERAL";"TAB5",#N/A,TRUE,"GENERAL"}</definedName>
    <definedName name="thdh" localSheetId="7">{"TAB1",#N/A,TRUE,"GENERAL";"TAB2",#N/A,TRUE,"GENERAL";"TAB3",#N/A,TRUE,"GENERAL";"TAB4",#N/A,TRUE,"GENERAL";"TAB5",#N/A,TRUE,"GENERAL"}</definedName>
    <definedName name="thdh">{"TAB1",#N/A,TRUE,"GENERAL";"TAB2",#N/A,TRUE,"GENERAL";"TAB3",#N/A,TRUE,"GENERAL";"TAB4",#N/A,TRUE,"GENERAL";"TAB5",#N/A,TRUE,"GENERAL"}</definedName>
    <definedName name="THF6JH">#REF!</definedName>
    <definedName name="THF6RO">#REF!</definedName>
    <definedName name="THF8JH">#REF!</definedName>
    <definedName name="thtj" localSheetId="5">{"via1",#N/A,TRUE,"general";"via2",#N/A,TRUE,"general";"via3",#N/A,TRUE,"general"}</definedName>
    <definedName name="thtj" localSheetId="3">{"via1",#N/A,TRUE,"general";"via2",#N/A,TRUE,"general";"via3",#N/A,TRUE,"general"}</definedName>
    <definedName name="thtj" localSheetId="2">{"via1",#N/A,TRUE,"general";"via2",#N/A,TRUE,"general";"via3",#N/A,TRUE,"general"}</definedName>
    <definedName name="thtj" localSheetId="6">{"via1",#N/A,TRUE,"general";"via2",#N/A,TRUE,"general";"via3",#N/A,TRUE,"general"}</definedName>
    <definedName name="thtj" localSheetId="7">{"via1",#N/A,TRUE,"general";"via2",#N/A,TRUE,"general";"via3",#N/A,TRUE,"general"}</definedName>
    <definedName name="thtj">{"via1",#N/A,TRUE,"general";"via2",#N/A,TRUE,"general";"via3",#N/A,TRUE,"general"}</definedName>
    <definedName name="Tipocimentacion">#REF!</definedName>
    <definedName name="_xlnm.Print_Titles">#N/A</definedName>
    <definedName name="TK_1" localSheetId="3">[27]INST!#REF!</definedName>
    <definedName name="TK_1" localSheetId="2">[27]INST!#REF!</definedName>
    <definedName name="TK_1" localSheetId="6">[27]INST!#REF!</definedName>
    <definedName name="TK_1" localSheetId="7">[27]INST!#REF!</definedName>
    <definedName name="TK_1">[27]INST!#REF!</definedName>
    <definedName name="TNOV10">[18]BASE!$D$220</definedName>
    <definedName name="TNOV12">[18]BASE!$D$221</definedName>
    <definedName name="TNOV16">[18]BASE!$D$222</definedName>
    <definedName name="TNOV18">[18]BASE!$D$223</definedName>
    <definedName name="TNOV20">[18]BASE!$D$224</definedName>
    <definedName name="TNOV6">[18]BASE!$D$218</definedName>
    <definedName name="TNOV8">[18]BASE!$D$219</definedName>
    <definedName name="TODOANA">#REF!</definedName>
    <definedName name="TODOINSU">#REF!</definedName>
    <definedName name="TODOITEM">#REF!</definedName>
    <definedName name="TopEncargado">#REF!</definedName>
    <definedName name="TORNI">#REF!</definedName>
    <definedName name="tortas" localSheetId="5">{"TAB1",#N/A,TRUE,"GENERAL";"TAB2",#N/A,TRUE,"GENERAL";"TAB3",#N/A,TRUE,"GENERAL";"TAB4",#N/A,TRUE,"GENERAL";"TAB5",#N/A,TRUE,"GENERAL"}</definedName>
    <definedName name="tortas" localSheetId="3">{"TAB1",#N/A,TRUE,"GENERAL";"TAB2",#N/A,TRUE,"GENERAL";"TAB3",#N/A,TRUE,"GENERAL";"TAB4",#N/A,TRUE,"GENERAL";"TAB5",#N/A,TRUE,"GENERAL"}</definedName>
    <definedName name="tortas" localSheetId="2">{"TAB1",#N/A,TRUE,"GENERAL";"TAB2",#N/A,TRUE,"GENERAL";"TAB3",#N/A,TRUE,"GENERAL";"TAB4",#N/A,TRUE,"GENERAL";"TAB5",#N/A,TRUE,"GENERAL"}</definedName>
    <definedName name="tortas" localSheetId="6">{"TAB1",#N/A,TRUE,"GENERAL";"TAB2",#N/A,TRUE,"GENERAL";"TAB3",#N/A,TRUE,"GENERAL";"TAB4",#N/A,TRUE,"GENERAL";"TAB5",#N/A,TRUE,"GENERAL"}</definedName>
    <definedName name="tortas" localSheetId="7">{"TAB1",#N/A,TRUE,"GENERAL";"TAB2",#N/A,TRUE,"GENERAL";"TAB3",#N/A,TRUE,"GENERAL";"TAB4",#N/A,TRUE,"GENERAL";"TAB5",#N/A,TRUE,"GENERAL"}</definedName>
    <definedName name="tortas">{"TAB1",#N/A,TRUE,"GENERAL";"TAB2",#N/A,TRUE,"GENERAL";"TAB3",#N/A,TRUE,"GENERAL";"TAB4",#N/A,TRUE,"GENERAL";"TAB5",#N/A,TRUE,"GENERAL"}</definedName>
    <definedName name="tortas2" localSheetId="5">{"via1",#N/A,TRUE,"general";"via2",#N/A,TRUE,"general";"via3",#N/A,TRUE,"general"}</definedName>
    <definedName name="tortas2" localSheetId="3">{"via1",#N/A,TRUE,"general";"via2",#N/A,TRUE,"general";"via3",#N/A,TRUE,"general"}</definedName>
    <definedName name="tortas2" localSheetId="2">{"via1",#N/A,TRUE,"general";"via2",#N/A,TRUE,"general";"via3",#N/A,TRUE,"general"}</definedName>
    <definedName name="tortas2" localSheetId="6">{"via1",#N/A,TRUE,"general";"via2",#N/A,TRUE,"general";"via3",#N/A,TRUE,"general"}</definedName>
    <definedName name="tortas2" localSheetId="7">{"via1",#N/A,TRUE,"general";"via2",#N/A,TRUE,"general";"via3",#N/A,TRUE,"general"}</definedName>
    <definedName name="tortas2">{"via1",#N/A,TRUE,"general";"via2",#N/A,TRUE,"general";"via3",#N/A,TRUE,"general"}</definedName>
    <definedName name="Tot_Act01">#REF!</definedName>
    <definedName name="Tot_Act02">#REF!</definedName>
    <definedName name="Tot_Act03">#REF!</definedName>
    <definedName name="TotalOpti">#REF!</definedName>
    <definedName name="TOTALOPTIM">[98]Hoja2!$E$11:$E$704</definedName>
    <definedName name="TOTALOPTIMIZACION">[98]Hoja2!$E$11:$E$704</definedName>
    <definedName name="TOTALREPOS">[98]Hoja2!$E$11:$E$704</definedName>
    <definedName name="TOTALREPOSICION">[98]Hoja2!$E$11:$E$704</definedName>
    <definedName name="TP" localSheetId="3">#REF!</definedName>
    <definedName name="TP" localSheetId="2">#REF!</definedName>
    <definedName name="TP" localSheetId="6">#REF!</definedName>
    <definedName name="TP" localSheetId="7">#REF!</definedName>
    <definedName name="TP">#REF!</definedName>
    <definedName name="TPVCME" localSheetId="3">#REF!</definedName>
    <definedName name="TPVCME" localSheetId="2">#REF!</definedName>
    <definedName name="TPVCME" localSheetId="6">#REF!</definedName>
    <definedName name="TPVCME" localSheetId="7">#REF!</definedName>
    <definedName name="TPVCME">#REF!</definedName>
    <definedName name="TPVCP1" localSheetId="3">#REF!</definedName>
    <definedName name="TPVCP1" localSheetId="2">#REF!</definedName>
    <definedName name="TPVCP1" localSheetId="6">#REF!</definedName>
    <definedName name="TPVCP1" localSheetId="7">#REF!</definedName>
    <definedName name="TPVCP1">#REF!</definedName>
    <definedName name="TPVCS3" localSheetId="3">[18]BASE!#REF!</definedName>
    <definedName name="TPVCS3" localSheetId="2">[18]BASE!#REF!</definedName>
    <definedName name="TPVCS3" localSheetId="6">[18]BASE!#REF!</definedName>
    <definedName name="TPVCS3" localSheetId="7">[18]BASE!#REF!</definedName>
    <definedName name="TPVCS3">[18]BASE!#REF!</definedName>
    <definedName name="TPVCS4" localSheetId="3">#REF!</definedName>
    <definedName name="TPVCS4" localSheetId="2">#REF!</definedName>
    <definedName name="TPVCS4" localSheetId="6">#REF!</definedName>
    <definedName name="TPVCS4" localSheetId="7">#REF!</definedName>
    <definedName name="TPVCS4">#REF!</definedName>
    <definedName name="tr" localSheetId="5">{"TAB1",#N/A,TRUE,"GENERAL";"TAB2",#N/A,TRUE,"GENERAL";"TAB3",#N/A,TRUE,"GENERAL";"TAB4",#N/A,TRUE,"GENERAL";"TAB5",#N/A,TRUE,"GENERAL"}</definedName>
    <definedName name="tr" localSheetId="3">{"TAB1",#N/A,TRUE,"GENERAL";"TAB2",#N/A,TRUE,"GENERAL";"TAB3",#N/A,TRUE,"GENERAL";"TAB4",#N/A,TRUE,"GENERAL";"TAB5",#N/A,TRUE,"GENERAL"}</definedName>
    <definedName name="tr" localSheetId="2">{"TAB1",#N/A,TRUE,"GENERAL";"TAB2",#N/A,TRUE,"GENERAL";"TAB3",#N/A,TRUE,"GENERAL";"TAB4",#N/A,TRUE,"GENERAL";"TAB5",#N/A,TRUE,"GENERAL"}</definedName>
    <definedName name="tr" localSheetId="6">{"TAB1",#N/A,TRUE,"GENERAL";"TAB2",#N/A,TRUE,"GENERAL";"TAB3",#N/A,TRUE,"GENERAL";"TAB4",#N/A,TRUE,"GENERAL";"TAB5",#N/A,TRUE,"GENERAL"}</definedName>
    <definedName name="tr" localSheetId="7">{"TAB1",#N/A,TRUE,"GENERAL";"TAB2",#N/A,TRUE,"GENERAL";"TAB3",#N/A,TRUE,"GENERAL";"TAB4",#N/A,TRUE,"GENERAL";"TAB5",#N/A,TRUE,"GENERAL"}</definedName>
    <definedName name="tr">{"TAB1",#N/A,TRUE,"GENERAL";"TAB2",#N/A,TRUE,"GENERAL";"TAB3",#N/A,TRUE,"GENERAL";"TAB4",#N/A,TRUE,"GENERAL";"TAB5",#N/A,TRUE,"GENERAL"}</definedName>
    <definedName name="tramos">'[99] Liquidacion de Obra por Tramos'!$B$8</definedName>
    <definedName name="TRANA" localSheetId="5">[18]BASE!#REF!</definedName>
    <definedName name="TRANA">[18]BASE!#REF!</definedName>
    <definedName name="TRANAG" localSheetId="3">[39]BASE!$D$1878</definedName>
    <definedName name="TRANAG">[18]BASE!$D$508</definedName>
    <definedName name="TRANAR">[18]BASE!$D$499</definedName>
    <definedName name="TRANS" localSheetId="3">[100]BASE!$D$573</definedName>
    <definedName name="TRANS">[18]BASE!$D$500</definedName>
    <definedName name="TRANS_">[41]BASE!$D$478</definedName>
    <definedName name="TRANSPORI" localSheetId="5">{#N/A,#N/A,TRUE,"INGENIERIA";#N/A,#N/A,TRUE,"COMPRAS";#N/A,#N/A,TRUE,"DIRECCION";#N/A,#N/A,TRUE,"RESUMEN"}</definedName>
    <definedName name="TRANSPORI" localSheetId="3">{#N/A,#N/A,TRUE,"INGENIERIA";#N/A,#N/A,TRUE,"COMPRAS";#N/A,#N/A,TRUE,"DIRECCION";#N/A,#N/A,TRUE,"RESUMEN"}</definedName>
    <definedName name="TRANSPORI" localSheetId="2">{#N/A,#N/A,TRUE,"INGENIERIA";#N/A,#N/A,TRUE,"COMPRAS";#N/A,#N/A,TRUE,"DIRECCION";#N/A,#N/A,TRUE,"RESUMEN"}</definedName>
    <definedName name="TRANSPORI" localSheetId="6">{#N/A,#N/A,TRUE,"INGENIERIA";#N/A,#N/A,TRUE,"COMPRAS";#N/A,#N/A,TRUE,"DIRECCION";#N/A,#N/A,TRUE,"RESUMEN"}</definedName>
    <definedName name="TRANSPORI" localSheetId="7">{#N/A,#N/A,TRUE,"INGENIERIA";#N/A,#N/A,TRUE,"COMPRAS";#N/A,#N/A,TRUE,"DIRECCION";#N/A,#N/A,TRUE,"RESUMEN"}</definedName>
    <definedName name="TRANSPORI">{#N/A,#N/A,TRUE,"INGENIERIA";#N/A,#N/A,TRUE,"COMPRAS";#N/A,#N/A,TRUE,"DIRECCION";#N/A,#N/A,TRUE,"RESUMEN"}</definedName>
    <definedName name="transporte">#REF!</definedName>
    <definedName name="Transportes" localSheetId="3">#REF!</definedName>
    <definedName name="Transportes" localSheetId="7">#REF!</definedName>
    <definedName name="Transportes">[33]Transportes!$1:$1048576</definedName>
    <definedName name="trest" localSheetId="5">{"TAB1",#N/A,TRUE,"GENERAL";"TAB2",#N/A,TRUE,"GENERAL";"TAB3",#N/A,TRUE,"GENERAL";"TAB4",#N/A,TRUE,"GENERAL";"TAB5",#N/A,TRUE,"GENERAL"}</definedName>
    <definedName name="trest" localSheetId="3">{"TAB1",#N/A,TRUE,"GENERAL";"TAB2",#N/A,TRUE,"GENERAL";"TAB3",#N/A,TRUE,"GENERAL";"TAB4",#N/A,TRUE,"GENERAL";"TAB5",#N/A,TRUE,"GENERAL"}</definedName>
    <definedName name="trest" localSheetId="2">{"TAB1",#N/A,TRUE,"GENERAL";"TAB2",#N/A,TRUE,"GENERAL";"TAB3",#N/A,TRUE,"GENERAL";"TAB4",#N/A,TRUE,"GENERAL";"TAB5",#N/A,TRUE,"GENERAL"}</definedName>
    <definedName name="trest" localSheetId="6">{"TAB1",#N/A,TRUE,"GENERAL";"TAB2",#N/A,TRUE,"GENERAL";"TAB3",#N/A,TRUE,"GENERAL";"TAB4",#N/A,TRUE,"GENERAL";"TAB5",#N/A,TRUE,"GENERAL"}</definedName>
    <definedName name="trest" localSheetId="7">{"TAB1",#N/A,TRUE,"GENERAL";"TAB2",#N/A,TRUE,"GENERAL";"TAB3",#N/A,TRUE,"GENERAL";"TAB4",#N/A,TRUE,"GENERAL";"TAB5",#N/A,TRUE,"GENERAL"}</definedName>
    <definedName name="trest">{"TAB1",#N/A,TRUE,"GENERAL";"TAB2",#N/A,TRUE,"GENERAL";"TAB3",#N/A,TRUE,"GENERAL";"TAB4",#N/A,TRUE,"GENERAL";"TAB5",#N/A,TRUE,"GENERAL"}</definedName>
    <definedName name="tret" localSheetId="5">{"TAB1",#N/A,TRUE,"GENERAL";"TAB2",#N/A,TRUE,"GENERAL";"TAB3",#N/A,TRUE,"GENERAL";"TAB4",#N/A,TRUE,"GENERAL";"TAB5",#N/A,TRUE,"GENERAL"}</definedName>
    <definedName name="tret" localSheetId="3">{"TAB1",#N/A,TRUE,"GENERAL";"TAB2",#N/A,TRUE,"GENERAL";"TAB3",#N/A,TRUE,"GENERAL";"TAB4",#N/A,TRUE,"GENERAL";"TAB5",#N/A,TRUE,"GENERAL"}</definedName>
    <definedName name="tret" localSheetId="2">{"TAB1",#N/A,TRUE,"GENERAL";"TAB2",#N/A,TRUE,"GENERAL";"TAB3",#N/A,TRUE,"GENERAL";"TAB4",#N/A,TRUE,"GENERAL";"TAB5",#N/A,TRUE,"GENERAL"}</definedName>
    <definedName name="tret" localSheetId="6">{"TAB1",#N/A,TRUE,"GENERAL";"TAB2",#N/A,TRUE,"GENERAL";"TAB3",#N/A,TRUE,"GENERAL";"TAB4",#N/A,TRUE,"GENERAL";"TAB5",#N/A,TRUE,"GENERAL"}</definedName>
    <definedName name="tret" localSheetId="7">{"TAB1",#N/A,TRUE,"GENERAL";"TAB2",#N/A,TRUE,"GENERAL";"TAB3",#N/A,TRUE,"GENERAL";"TAB4",#N/A,TRUE,"GENERAL";"TAB5",#N/A,TRUE,"GENERAL"}</definedName>
    <definedName name="tret">{"TAB1",#N/A,TRUE,"GENERAL";"TAB2",#N/A,TRUE,"GENERAL";"TAB3",#N/A,TRUE,"GENERAL";"TAB4",#N/A,TRUE,"GENERAL";"TAB5",#N/A,TRUE,"GENERAL"}</definedName>
    <definedName name="trh" localSheetId="5">{"via1",#N/A,TRUE,"general";"via2",#N/A,TRUE,"general";"via3",#N/A,TRUE,"general"}</definedName>
    <definedName name="trh" localSheetId="3">{"via1",#N/A,TRUE,"general";"via2",#N/A,TRUE,"general";"via3",#N/A,TRUE,"general"}</definedName>
    <definedName name="trh" localSheetId="2">{"via1",#N/A,TRUE,"general";"via2",#N/A,TRUE,"general";"via3",#N/A,TRUE,"general"}</definedName>
    <definedName name="trh" localSheetId="6">{"via1",#N/A,TRUE,"general";"via2",#N/A,TRUE,"general";"via3",#N/A,TRUE,"general"}</definedName>
    <definedName name="trh" localSheetId="7">{"via1",#N/A,TRUE,"general";"via2",#N/A,TRUE,"general";"via3",#N/A,TRUE,"general"}</definedName>
    <definedName name="trh">{"via1",#N/A,TRUE,"general";"via2",#N/A,TRUE,"general";"via3",#N/A,TRUE,"general"}</definedName>
    <definedName name="trhfh" localSheetId="5">{"via1",#N/A,TRUE,"general";"via2",#N/A,TRUE,"general";"via3",#N/A,TRUE,"general"}</definedName>
    <definedName name="trhfh" localSheetId="3">{"via1",#N/A,TRUE,"general";"via2",#N/A,TRUE,"general";"via3",#N/A,TRUE,"general"}</definedName>
    <definedName name="trhfh" localSheetId="2">{"via1",#N/A,TRUE,"general";"via2",#N/A,TRUE,"general";"via3",#N/A,TRUE,"general"}</definedName>
    <definedName name="trhfh" localSheetId="6">{"via1",#N/A,TRUE,"general";"via2",#N/A,TRUE,"general";"via3",#N/A,TRUE,"general"}</definedName>
    <definedName name="trhfh" localSheetId="7">{"via1",#N/A,TRUE,"general";"via2",#N/A,TRUE,"general";"via3",#N/A,TRUE,"general"}</definedName>
    <definedName name="trhfh">{"via1",#N/A,TRUE,"general";"via2",#N/A,TRUE,"general";"via3",#N/A,TRUE,"general"}</definedName>
    <definedName name="trit">[26]PrecRec!$D$34</definedName>
    <definedName name="TRITM" localSheetId="3">#REF!</definedName>
    <definedName name="TRITM" localSheetId="2">#REF!</definedName>
    <definedName name="TRITM" localSheetId="6">#REF!</definedName>
    <definedName name="TRITM" localSheetId="7">#REF!</definedName>
    <definedName name="TRITM">#REF!</definedName>
    <definedName name="TRITU" localSheetId="3">[39]BASE!$D$68</definedName>
    <definedName name="TRITU">[18]BASE!$D$61</definedName>
    <definedName name="trjfgjh" localSheetId="5">{"via1",#N/A,TRUE,"general";"via2",#N/A,TRUE,"general";"via3",#N/A,TRUE,"general"}</definedName>
    <definedName name="trjfgjh" localSheetId="3">{"via1",#N/A,TRUE,"general";"via2",#N/A,TRUE,"general";"via3",#N/A,TRUE,"general"}</definedName>
    <definedName name="trjfgjh" localSheetId="2">{"via1",#N/A,TRUE,"general";"via2",#N/A,TRUE,"general";"via3",#N/A,TRUE,"general"}</definedName>
    <definedName name="trjfgjh" localSheetId="6">{"via1",#N/A,TRUE,"general";"via2",#N/A,TRUE,"general";"via3",#N/A,TRUE,"general"}</definedName>
    <definedName name="trjfgjh" localSheetId="7">{"via1",#N/A,TRUE,"general";"via2",#N/A,TRUE,"general";"via3",#N/A,TRUE,"general"}</definedName>
    <definedName name="trjfgjh">{"via1",#N/A,TRUE,"general";"via2",#N/A,TRUE,"general";"via3",#N/A,TRUE,"general"}</definedName>
    <definedName name="tru" localSheetId="5">{"via1",#N/A,TRUE,"general";"via2",#N/A,TRUE,"general";"via3",#N/A,TRUE,"general"}</definedName>
    <definedName name="tru" localSheetId="3">{"via1",#N/A,TRUE,"general";"via2",#N/A,TRUE,"general";"via3",#N/A,TRUE,"general"}</definedName>
    <definedName name="tru" localSheetId="2">{"via1",#N/A,TRUE,"general";"via2",#N/A,TRUE,"general";"via3",#N/A,TRUE,"general"}</definedName>
    <definedName name="tru" localSheetId="6">{"via1",#N/A,TRUE,"general";"via2",#N/A,TRUE,"general";"via3",#N/A,TRUE,"general"}</definedName>
    <definedName name="tru" localSheetId="7">{"via1",#N/A,TRUE,"general";"via2",#N/A,TRUE,"general";"via3",#N/A,TRUE,"general"}</definedName>
    <definedName name="tru">{"via1",#N/A,TRUE,"general";"via2",#N/A,TRUE,"general";"via3",#N/A,TRUE,"general"}</definedName>
    <definedName name="truds" localSheetId="5">{"via1",#N/A,TRUE,"general";"via2",#N/A,TRUE,"general";"via3",#N/A,TRUE,"general"}</definedName>
    <definedName name="truds" localSheetId="3">{"via1",#N/A,TRUE,"general";"via2",#N/A,TRUE,"general";"via3",#N/A,TRUE,"general"}</definedName>
    <definedName name="truds" localSheetId="2">{"via1",#N/A,TRUE,"general";"via2",#N/A,TRUE,"general";"via3",#N/A,TRUE,"general"}</definedName>
    <definedName name="truds" localSheetId="6">{"via1",#N/A,TRUE,"general";"via2",#N/A,TRUE,"general";"via3",#N/A,TRUE,"general"}</definedName>
    <definedName name="truds" localSheetId="7">{"via1",#N/A,TRUE,"general";"via2",#N/A,TRUE,"general";"via3",#N/A,TRUE,"general"}</definedName>
    <definedName name="truds">{"via1",#N/A,TRUE,"general";"via2",#N/A,TRUE,"general";"via3",#N/A,TRUE,"general"}</definedName>
    <definedName name="trutu" localSheetId="5">{"via1",#N/A,TRUE,"general";"via2",#N/A,TRUE,"general";"via3",#N/A,TRUE,"general"}</definedName>
    <definedName name="trutu" localSheetId="3">{"via1",#N/A,TRUE,"general";"via2",#N/A,TRUE,"general";"via3",#N/A,TRUE,"general"}</definedName>
    <definedName name="trutu" localSheetId="2">{"via1",#N/A,TRUE,"general";"via2",#N/A,TRUE,"general";"via3",#N/A,TRUE,"general"}</definedName>
    <definedName name="trutu" localSheetId="6">{"via1",#N/A,TRUE,"general";"via2",#N/A,TRUE,"general";"via3",#N/A,TRUE,"general"}</definedName>
    <definedName name="trutu" localSheetId="7">{"via1",#N/A,TRUE,"general";"via2",#N/A,TRUE,"general";"via3",#N/A,TRUE,"general"}</definedName>
    <definedName name="trutu">{"via1",#N/A,TRUE,"general";"via2",#N/A,TRUE,"general";"via3",#N/A,TRUE,"general"}</definedName>
    <definedName name="trydfg" localSheetId="5">{"via1",#N/A,TRUE,"general";"via2",#N/A,TRUE,"general";"via3",#N/A,TRUE,"general"}</definedName>
    <definedName name="trydfg" localSheetId="3">{"via1",#N/A,TRUE,"general";"via2",#N/A,TRUE,"general";"via3",#N/A,TRUE,"general"}</definedName>
    <definedName name="trydfg" localSheetId="2">{"via1",#N/A,TRUE,"general";"via2",#N/A,TRUE,"general";"via3",#N/A,TRUE,"general"}</definedName>
    <definedName name="trydfg" localSheetId="6">{"via1",#N/A,TRUE,"general";"via2",#N/A,TRUE,"general";"via3",#N/A,TRUE,"general"}</definedName>
    <definedName name="trydfg" localSheetId="7">{"via1",#N/A,TRUE,"general";"via2",#N/A,TRUE,"general";"via3",#N/A,TRUE,"general"}</definedName>
    <definedName name="trydfg">{"via1",#N/A,TRUE,"general";"via2",#N/A,TRUE,"general";"via3",#N/A,TRUE,"general"}</definedName>
    <definedName name="trydtrygf" localSheetId="5">{"via1",#N/A,TRUE,"general";"via2",#N/A,TRUE,"general";"via3",#N/A,TRUE,"general"}</definedName>
    <definedName name="trydtrygf" localSheetId="3">{"via1",#N/A,TRUE,"general";"via2",#N/A,TRUE,"general";"via3",#N/A,TRUE,"general"}</definedName>
    <definedName name="trydtrygf" localSheetId="2">{"via1",#N/A,TRUE,"general";"via2",#N/A,TRUE,"general";"via3",#N/A,TRUE,"general"}</definedName>
    <definedName name="trydtrygf" localSheetId="6">{"via1",#N/A,TRUE,"general";"via2",#N/A,TRUE,"general";"via3",#N/A,TRUE,"general"}</definedName>
    <definedName name="trydtrygf" localSheetId="7">{"via1",#N/A,TRUE,"general";"via2",#N/A,TRUE,"general";"via3",#N/A,TRUE,"general"}</definedName>
    <definedName name="trydtrygf">{"via1",#N/A,TRUE,"general";"via2",#N/A,TRUE,"general";"via3",#N/A,TRUE,"general"}</definedName>
    <definedName name="tryery" localSheetId="5">{"TAB1",#N/A,TRUE,"GENERAL";"TAB2",#N/A,TRUE,"GENERAL";"TAB3",#N/A,TRUE,"GENERAL";"TAB4",#N/A,TRUE,"GENERAL";"TAB5",#N/A,TRUE,"GENERAL"}</definedName>
    <definedName name="tryery" localSheetId="3">{"TAB1",#N/A,TRUE,"GENERAL";"TAB2",#N/A,TRUE,"GENERAL";"TAB3",#N/A,TRUE,"GENERAL";"TAB4",#N/A,TRUE,"GENERAL";"TAB5",#N/A,TRUE,"GENERAL"}</definedName>
    <definedName name="tryery" localSheetId="2">{"TAB1",#N/A,TRUE,"GENERAL";"TAB2",#N/A,TRUE,"GENERAL";"TAB3",#N/A,TRUE,"GENERAL";"TAB4",#N/A,TRUE,"GENERAL";"TAB5",#N/A,TRUE,"GENERAL"}</definedName>
    <definedName name="tryery" localSheetId="6">{"TAB1",#N/A,TRUE,"GENERAL";"TAB2",#N/A,TRUE,"GENERAL";"TAB3",#N/A,TRUE,"GENERAL";"TAB4",#N/A,TRUE,"GENERAL";"TAB5",#N/A,TRUE,"GENERAL"}</definedName>
    <definedName name="tryery" localSheetId="7">{"TAB1",#N/A,TRUE,"GENERAL";"TAB2",#N/A,TRUE,"GENERAL";"TAB3",#N/A,TRUE,"GENERAL";"TAB4",#N/A,TRUE,"GENERAL";"TAB5",#N/A,TRUE,"GENERAL"}</definedName>
    <definedName name="tryery">{"TAB1",#N/A,TRUE,"GENERAL";"TAB2",#N/A,TRUE,"GENERAL";"TAB3",#N/A,TRUE,"GENERAL";"TAB4",#N/A,TRUE,"GENERAL";"TAB5",#N/A,TRUE,"GENERAL"}</definedName>
    <definedName name="tryi6" localSheetId="5">{"TAB1",#N/A,TRUE,"GENERAL";"TAB2",#N/A,TRUE,"GENERAL";"TAB3",#N/A,TRUE,"GENERAL";"TAB4",#N/A,TRUE,"GENERAL";"TAB5",#N/A,TRUE,"GENERAL"}</definedName>
    <definedName name="tryi6" localSheetId="3">{"TAB1",#N/A,TRUE,"GENERAL";"TAB2",#N/A,TRUE,"GENERAL";"TAB3",#N/A,TRUE,"GENERAL";"TAB4",#N/A,TRUE,"GENERAL";"TAB5",#N/A,TRUE,"GENERAL"}</definedName>
    <definedName name="tryi6" localSheetId="2">{"TAB1",#N/A,TRUE,"GENERAL";"TAB2",#N/A,TRUE,"GENERAL";"TAB3",#N/A,TRUE,"GENERAL";"TAB4",#N/A,TRUE,"GENERAL";"TAB5",#N/A,TRUE,"GENERAL"}</definedName>
    <definedName name="tryi6" localSheetId="6">{"TAB1",#N/A,TRUE,"GENERAL";"TAB2",#N/A,TRUE,"GENERAL";"TAB3",#N/A,TRUE,"GENERAL";"TAB4",#N/A,TRUE,"GENERAL";"TAB5",#N/A,TRUE,"GENERAL"}</definedName>
    <definedName name="tryi6" localSheetId="7">{"TAB1",#N/A,TRUE,"GENERAL";"TAB2",#N/A,TRUE,"GENERAL";"TAB3",#N/A,TRUE,"GENERAL";"TAB4",#N/A,TRUE,"GENERAL";"TAB5",#N/A,TRUE,"GENERAL"}</definedName>
    <definedName name="tryi6">{"TAB1",#N/A,TRUE,"GENERAL";"TAB2",#N/A,TRUE,"GENERAL";"TAB3",#N/A,TRUE,"GENERAL";"TAB4",#N/A,TRUE,"GENERAL";"TAB5",#N/A,TRUE,"GENERAL"}</definedName>
    <definedName name="tryrth" localSheetId="5">{"via1",#N/A,TRUE,"general";"via2",#N/A,TRUE,"general";"via3",#N/A,TRUE,"general"}</definedName>
    <definedName name="tryrth" localSheetId="3">{"via1",#N/A,TRUE,"general";"via2",#N/A,TRUE,"general";"via3",#N/A,TRUE,"general"}</definedName>
    <definedName name="tryrth" localSheetId="2">{"via1",#N/A,TRUE,"general";"via2",#N/A,TRUE,"general";"via3",#N/A,TRUE,"general"}</definedName>
    <definedName name="tryrth" localSheetId="6">{"via1",#N/A,TRUE,"general";"via2",#N/A,TRUE,"general";"via3",#N/A,TRUE,"general"}</definedName>
    <definedName name="tryrth" localSheetId="7">{"via1",#N/A,TRUE,"general";"via2",#N/A,TRUE,"general";"via3",#N/A,TRUE,"general"}</definedName>
    <definedName name="tryrth">{"via1",#N/A,TRUE,"general";"via2",#N/A,TRUE,"general";"via3",#N/A,TRUE,"general"}</definedName>
    <definedName name="tsert" localSheetId="5">{"TAB1",#N/A,TRUE,"GENERAL";"TAB2",#N/A,TRUE,"GENERAL";"TAB3",#N/A,TRUE,"GENERAL";"TAB4",#N/A,TRUE,"GENERAL";"TAB5",#N/A,TRUE,"GENERAL"}</definedName>
    <definedName name="tsert" localSheetId="3">{"TAB1",#N/A,TRUE,"GENERAL";"TAB2",#N/A,TRUE,"GENERAL";"TAB3",#N/A,TRUE,"GENERAL";"TAB4",#N/A,TRUE,"GENERAL";"TAB5",#N/A,TRUE,"GENERAL"}</definedName>
    <definedName name="tsert" localSheetId="2">{"TAB1",#N/A,TRUE,"GENERAL";"TAB2",#N/A,TRUE,"GENERAL";"TAB3",#N/A,TRUE,"GENERAL";"TAB4",#N/A,TRUE,"GENERAL";"TAB5",#N/A,TRUE,"GENERAL"}</definedName>
    <definedName name="tsert" localSheetId="6">{"TAB1",#N/A,TRUE,"GENERAL";"TAB2",#N/A,TRUE,"GENERAL";"TAB3",#N/A,TRUE,"GENERAL";"TAB4",#N/A,TRUE,"GENERAL";"TAB5",#N/A,TRUE,"GENERAL"}</definedName>
    <definedName name="tsert" localSheetId="7">{"TAB1",#N/A,TRUE,"GENERAL";"TAB2",#N/A,TRUE,"GENERAL";"TAB3",#N/A,TRUE,"GENERAL";"TAB4",#N/A,TRUE,"GENERAL";"TAB5",#N/A,TRUE,"GENERAL"}</definedName>
    <definedName name="tsert">{"TAB1",#N/A,TRUE,"GENERAL";"TAB2",#N/A,TRUE,"GENERAL";"TAB3",#N/A,TRUE,"GENERAL";"TAB4",#N/A,TRUE,"GENERAL";"TAB5",#N/A,TRUE,"GENERAL"}</definedName>
    <definedName name="TTR" localSheetId="5">{"via1",#N/A,TRUE,"general";"via2",#N/A,TRUE,"general";"via3",#N/A,TRUE,"general"}</definedName>
    <definedName name="TTR" localSheetId="3">{"via1",#N/A,TRUE,"general";"via2",#N/A,TRUE,"general";"via3",#N/A,TRUE,"general"}</definedName>
    <definedName name="TTR" localSheetId="2">{"via1",#N/A,TRUE,"general";"via2",#N/A,TRUE,"general";"via3",#N/A,TRUE,"general"}</definedName>
    <definedName name="TTR" localSheetId="6">{"via1",#N/A,TRUE,"general";"via2",#N/A,TRUE,"general";"via3",#N/A,TRUE,"general"}</definedName>
    <definedName name="TTR" localSheetId="7">{"via1",#N/A,TRUE,"general";"via2",#N/A,TRUE,"general";"via3",#N/A,TRUE,"general"}</definedName>
    <definedName name="TTR">{"via1",#N/A,TRUE,"general";"via2",#N/A,TRUE,"general";"via3",#N/A,TRUE,"general"}</definedName>
    <definedName name="ttrff" localSheetId="5">{"via1",#N/A,TRUE,"general";"via2",#N/A,TRUE,"general";"via3",#N/A,TRUE,"general"}</definedName>
    <definedName name="ttrff" localSheetId="3">{"via1",#N/A,TRUE,"general";"via2",#N/A,TRUE,"general";"via3",#N/A,TRUE,"general"}</definedName>
    <definedName name="ttrff" localSheetId="2">{"via1",#N/A,TRUE,"general";"via2",#N/A,TRUE,"general";"via3",#N/A,TRUE,"general"}</definedName>
    <definedName name="ttrff" localSheetId="6">{"via1",#N/A,TRUE,"general";"via2",#N/A,TRUE,"general";"via3",#N/A,TRUE,"general"}</definedName>
    <definedName name="ttrff" localSheetId="7">{"via1",#N/A,TRUE,"general";"via2",#N/A,TRUE,"general";"via3",#N/A,TRUE,"general"}</definedName>
    <definedName name="ttrff">{"via1",#N/A,TRUE,"general";"via2",#N/A,TRUE,"general";"via3",#N/A,TRUE,"general"}</definedName>
    <definedName name="ttt" localSheetId="5">{"TAB1",#N/A,TRUE,"GENERAL";"TAB2",#N/A,TRUE,"GENERAL";"TAB3",#N/A,TRUE,"GENERAL";"TAB4",#N/A,TRUE,"GENERAL";"TAB5",#N/A,TRUE,"GENERAL"}</definedName>
    <definedName name="ttt" localSheetId="3">{"TAB1",#N/A,TRUE,"GENERAL";"TAB2",#N/A,TRUE,"GENERAL";"TAB3",#N/A,TRUE,"GENERAL";"TAB4",#N/A,TRUE,"GENERAL";"TAB5",#N/A,TRUE,"GENERAL"}</definedName>
    <definedName name="ttt" localSheetId="2">{"TAB1",#N/A,TRUE,"GENERAL";"TAB2",#N/A,TRUE,"GENERAL";"TAB3",#N/A,TRUE,"GENERAL";"TAB4",#N/A,TRUE,"GENERAL";"TAB5",#N/A,TRUE,"GENERAL"}</definedName>
    <definedName name="ttt" localSheetId="6">{"TAB1",#N/A,TRUE,"GENERAL";"TAB2",#N/A,TRUE,"GENERAL";"TAB3",#N/A,TRUE,"GENERAL";"TAB4",#N/A,TRUE,"GENERAL";"TAB5",#N/A,TRUE,"GENERAL"}</definedName>
    <definedName name="ttt" localSheetId="7">{"TAB1",#N/A,TRUE,"GENERAL";"TAB2",#N/A,TRUE,"GENERAL";"TAB3",#N/A,TRUE,"GENERAL";"TAB4",#N/A,TRUE,"GENERAL";"TAB5",#N/A,TRUE,"GENERAL"}</definedName>
    <definedName name="ttt">{"TAB1",#N/A,TRUE,"GENERAL";"TAB2",#N/A,TRUE,"GENERAL";"TAB3",#N/A,TRUE,"GENERAL";"TAB4",#N/A,TRUE,"GENERAL";"TAB5",#N/A,TRUE,"GENERAL"}</definedName>
    <definedName name="tttt7" localSheetId="5">{"via1",#N/A,TRUE,"general";"via2",#N/A,TRUE,"general";"via3",#N/A,TRUE,"general"}</definedName>
    <definedName name="tttt7" localSheetId="3">{"via1",#N/A,TRUE,"general";"via2",#N/A,TRUE,"general";"via3",#N/A,TRUE,"general"}</definedName>
    <definedName name="tttt7" localSheetId="2">{"via1",#N/A,TRUE,"general";"via2",#N/A,TRUE,"general";"via3",#N/A,TRUE,"general"}</definedName>
    <definedName name="tttt7" localSheetId="6">{"via1",#N/A,TRUE,"general";"via2",#N/A,TRUE,"general";"via3",#N/A,TRUE,"general"}</definedName>
    <definedName name="tttt7" localSheetId="7">{"via1",#N/A,TRUE,"general";"via2",#N/A,TRUE,"general";"via3",#N/A,TRUE,"general"}</definedName>
    <definedName name="tttt7">{"via1",#N/A,TRUE,"general";"via2",#N/A,TRUE,"general";"via3",#N/A,TRUE,"general"}</definedName>
    <definedName name="tttthy" localSheetId="5">{"TAB1",#N/A,TRUE,"GENERAL";"TAB2",#N/A,TRUE,"GENERAL";"TAB3",#N/A,TRUE,"GENERAL";"TAB4",#N/A,TRUE,"GENERAL";"TAB5",#N/A,TRUE,"GENERAL"}</definedName>
    <definedName name="tttthy" localSheetId="3">{"TAB1",#N/A,TRUE,"GENERAL";"TAB2",#N/A,TRUE,"GENERAL";"TAB3",#N/A,TRUE,"GENERAL";"TAB4",#N/A,TRUE,"GENERAL";"TAB5",#N/A,TRUE,"GENERAL"}</definedName>
    <definedName name="tttthy" localSheetId="2">{"TAB1",#N/A,TRUE,"GENERAL";"TAB2",#N/A,TRUE,"GENERAL";"TAB3",#N/A,TRUE,"GENERAL";"TAB4",#N/A,TRUE,"GENERAL";"TAB5",#N/A,TRUE,"GENERAL"}</definedName>
    <definedName name="tttthy" localSheetId="6">{"TAB1",#N/A,TRUE,"GENERAL";"TAB2",#N/A,TRUE,"GENERAL";"TAB3",#N/A,TRUE,"GENERAL";"TAB4",#N/A,TRUE,"GENERAL";"TAB5",#N/A,TRUE,"GENERAL"}</definedName>
    <definedName name="tttthy" localSheetId="7">{"TAB1",#N/A,TRUE,"GENERAL";"TAB2",#N/A,TRUE,"GENERAL";"TAB3",#N/A,TRUE,"GENERAL";"TAB4",#N/A,TRUE,"GENERAL";"TAB5",#N/A,TRUE,"GENERAL"}</definedName>
    <definedName name="tttthy">{"TAB1",#N/A,TRUE,"GENERAL";"TAB2",#N/A,TRUE,"GENERAL";"TAB3",#N/A,TRUE,"GENERAL";"TAB4",#N/A,TRUE,"GENERAL";"TAB5",#N/A,TRUE,"GENERAL"}</definedName>
    <definedName name="ttttr" localSheetId="5">{"via1",#N/A,TRUE,"general";"via2",#N/A,TRUE,"general";"via3",#N/A,TRUE,"general"}</definedName>
    <definedName name="ttttr" localSheetId="3">{"via1",#N/A,TRUE,"general";"via2",#N/A,TRUE,"general";"via3",#N/A,TRUE,"general"}</definedName>
    <definedName name="ttttr" localSheetId="2">{"via1",#N/A,TRUE,"general";"via2",#N/A,TRUE,"general";"via3",#N/A,TRUE,"general"}</definedName>
    <definedName name="ttttr" localSheetId="6">{"via1",#N/A,TRUE,"general";"via2",#N/A,TRUE,"general";"via3",#N/A,TRUE,"general"}</definedName>
    <definedName name="ttttr" localSheetId="7">{"via1",#N/A,TRUE,"general";"via2",#N/A,TRUE,"general";"via3",#N/A,TRUE,"general"}</definedName>
    <definedName name="ttttr">{"via1",#N/A,TRUE,"general";"via2",#N/A,TRUE,"general";"via3",#N/A,TRUE,"general"}</definedName>
    <definedName name="ttttt" localSheetId="5">{"TAB1",#N/A,TRUE,"GENERAL";"TAB2",#N/A,TRUE,"GENERAL";"TAB3",#N/A,TRUE,"GENERAL";"TAB4",#N/A,TRUE,"GENERAL";"TAB5",#N/A,TRUE,"GENERAL"}</definedName>
    <definedName name="ttttt" localSheetId="3">{"TAB1",#N/A,TRUE,"GENERAL";"TAB2",#N/A,TRUE,"GENERAL";"TAB3",#N/A,TRUE,"GENERAL";"TAB4",#N/A,TRUE,"GENERAL";"TAB5",#N/A,TRUE,"GENERAL"}</definedName>
    <definedName name="ttttt" localSheetId="2">{"TAB1",#N/A,TRUE,"GENERAL";"TAB2",#N/A,TRUE,"GENERAL";"TAB3",#N/A,TRUE,"GENERAL";"TAB4",#N/A,TRUE,"GENERAL";"TAB5",#N/A,TRUE,"GENERAL"}</definedName>
    <definedName name="ttttt" localSheetId="6">{"TAB1",#N/A,TRUE,"GENERAL";"TAB2",#N/A,TRUE,"GENERAL";"TAB3",#N/A,TRUE,"GENERAL";"TAB4",#N/A,TRUE,"GENERAL";"TAB5",#N/A,TRUE,"GENERAL"}</definedName>
    <definedName name="ttttt" localSheetId="7">{"TAB1",#N/A,TRUE,"GENERAL";"TAB2",#N/A,TRUE,"GENERAL";"TAB3",#N/A,TRUE,"GENERAL";"TAB4",#N/A,TRUE,"GENERAL";"TAB5",#N/A,TRUE,"GENERAL"}</definedName>
    <definedName name="ttttt">{"TAB1",#N/A,TRUE,"GENERAL";"TAB2",#N/A,TRUE,"GENERAL";"TAB3",#N/A,TRUE,"GENERAL";"TAB4",#N/A,TRUE,"GENERAL";"TAB5",#N/A,TRUE,"GENERAL"}</definedName>
    <definedName name="ttttttttttuy">#REF!</definedName>
    <definedName name="tu" localSheetId="5">{"via1",#N/A,TRUE,"general";"via2",#N/A,TRUE,"general";"via3",#N/A,TRUE,"general"}</definedName>
    <definedName name="tu" localSheetId="3">{"via1",#N/A,TRUE,"general";"via2",#N/A,TRUE,"general";"via3",#N/A,TRUE,"general"}</definedName>
    <definedName name="tu" localSheetId="2">{"via1",#N/A,TRUE,"general";"via2",#N/A,TRUE,"general";"via3",#N/A,TRUE,"general"}</definedName>
    <definedName name="tu" localSheetId="6">{"via1",#N/A,TRUE,"general";"via2",#N/A,TRUE,"general";"via3",#N/A,TRUE,"general"}</definedName>
    <definedName name="tu" localSheetId="7">{"via1",#N/A,TRUE,"general";"via2",#N/A,TRUE,"general";"via3",#N/A,TRUE,"general"}</definedName>
    <definedName name="tu">{"via1",#N/A,TRUE,"general";"via2",#N/A,TRUE,"general";"via3",#N/A,TRUE,"general"}</definedName>
    <definedName name="TUAC10">#REF!</definedName>
    <definedName name="TUAC12">#REF!</definedName>
    <definedName name="TUAC16">#REF!</definedName>
    <definedName name="TUB8AC">#REF!</definedName>
    <definedName name="TUBERIA1">#REF!</definedName>
    <definedName name="TUBNE">#REF!</definedName>
    <definedName name="TUBS2">#REF!</definedName>
    <definedName name="TUBS3">#REF!</definedName>
    <definedName name="TUBS4">#REF!</definedName>
    <definedName name="TUBS6">#REF!</definedName>
    <definedName name="TUHD10">[8]BASE!$D$240</definedName>
    <definedName name="TUHD16">[8]BASE!$D$241</definedName>
    <definedName name="tur" localSheetId="5">{"TAB1",#N/A,TRUE,"GENERAL";"TAB2",#N/A,TRUE,"GENERAL";"TAB3",#N/A,TRUE,"GENERAL";"TAB4",#N/A,TRUE,"GENERAL";"TAB5",#N/A,TRUE,"GENERAL"}</definedName>
    <definedName name="tur" localSheetId="3">{"TAB1",#N/A,TRUE,"GENERAL";"TAB2",#N/A,TRUE,"GENERAL";"TAB3",#N/A,TRUE,"GENERAL";"TAB4",#N/A,TRUE,"GENERAL";"TAB5",#N/A,TRUE,"GENERAL"}</definedName>
    <definedName name="tur" localSheetId="2">{"TAB1",#N/A,TRUE,"GENERAL";"TAB2",#N/A,TRUE,"GENERAL";"TAB3",#N/A,TRUE,"GENERAL";"TAB4",#N/A,TRUE,"GENERAL";"TAB5",#N/A,TRUE,"GENERAL"}</definedName>
    <definedName name="tur" localSheetId="6">{"TAB1",#N/A,TRUE,"GENERAL";"TAB2",#N/A,TRUE,"GENERAL";"TAB3",#N/A,TRUE,"GENERAL";"TAB4",#N/A,TRUE,"GENERAL";"TAB5",#N/A,TRUE,"GENERAL"}</definedName>
    <definedName name="tur" localSheetId="7">{"TAB1",#N/A,TRUE,"GENERAL";"TAB2",#N/A,TRUE,"GENERAL";"TAB3",#N/A,TRUE,"GENERAL";"TAB4",#N/A,TRUE,"GENERAL";"TAB5",#N/A,TRUE,"GENERAL"}</definedName>
    <definedName name="tur">{"TAB1",#N/A,TRUE,"GENERAL";"TAB2",#N/A,TRUE,"GENERAL";"TAB3",#N/A,TRUE,"GENERAL";"TAB4",#N/A,TRUE,"GENERAL";"TAB5",#N/A,TRUE,"GENERAL"}</definedName>
    <definedName name="turu" localSheetId="5">{"TAB1",#N/A,TRUE,"GENERAL";"TAB2",#N/A,TRUE,"GENERAL";"TAB3",#N/A,TRUE,"GENERAL";"TAB4",#N/A,TRUE,"GENERAL";"TAB5",#N/A,TRUE,"GENERAL"}</definedName>
    <definedName name="turu" localSheetId="3">{"TAB1",#N/A,TRUE,"GENERAL";"TAB2",#N/A,TRUE,"GENERAL";"TAB3",#N/A,TRUE,"GENERAL";"TAB4",#N/A,TRUE,"GENERAL";"TAB5",#N/A,TRUE,"GENERAL"}</definedName>
    <definedName name="turu" localSheetId="2">{"TAB1",#N/A,TRUE,"GENERAL";"TAB2",#N/A,TRUE,"GENERAL";"TAB3",#N/A,TRUE,"GENERAL";"TAB4",#N/A,TRUE,"GENERAL";"TAB5",#N/A,TRUE,"GENERAL"}</definedName>
    <definedName name="turu" localSheetId="6">{"TAB1",#N/A,TRUE,"GENERAL";"TAB2",#N/A,TRUE,"GENERAL";"TAB3",#N/A,TRUE,"GENERAL";"TAB4",#N/A,TRUE,"GENERAL";"TAB5",#N/A,TRUE,"GENERAL"}</definedName>
    <definedName name="turu" localSheetId="7">{"TAB1",#N/A,TRUE,"GENERAL";"TAB2",#N/A,TRUE,"GENERAL";"TAB3",#N/A,TRUE,"GENERAL";"TAB4",#N/A,TRUE,"GENERAL";"TAB5",#N/A,TRUE,"GENERAL"}</definedName>
    <definedName name="turu">{"TAB1",#N/A,TRUE,"GENERAL";"TAB2",#N/A,TRUE,"GENERAL";"TAB3",#N/A,TRUE,"GENERAL";"TAB4",#N/A,TRUE,"GENERAL";"TAB5",#N/A,TRUE,"GENERAL"}</definedName>
    <definedName name="twer" localSheetId="5">{"TAB1",#N/A,TRUE,"GENERAL";"TAB2",#N/A,TRUE,"GENERAL";"TAB3",#N/A,TRUE,"GENERAL";"TAB4",#N/A,TRUE,"GENERAL";"TAB5",#N/A,TRUE,"GENERAL"}</definedName>
    <definedName name="twer" localSheetId="3">{"TAB1",#N/A,TRUE,"GENERAL";"TAB2",#N/A,TRUE,"GENERAL";"TAB3",#N/A,TRUE,"GENERAL";"TAB4",#N/A,TRUE,"GENERAL";"TAB5",#N/A,TRUE,"GENERAL"}</definedName>
    <definedName name="twer" localSheetId="2">{"TAB1",#N/A,TRUE,"GENERAL";"TAB2",#N/A,TRUE,"GENERAL";"TAB3",#N/A,TRUE,"GENERAL";"TAB4",#N/A,TRUE,"GENERAL";"TAB5",#N/A,TRUE,"GENERAL"}</definedName>
    <definedName name="twer" localSheetId="6">{"TAB1",#N/A,TRUE,"GENERAL";"TAB2",#N/A,TRUE,"GENERAL";"TAB3",#N/A,TRUE,"GENERAL";"TAB4",#N/A,TRUE,"GENERAL";"TAB5",#N/A,TRUE,"GENERAL"}</definedName>
    <definedName name="twer" localSheetId="7">{"TAB1",#N/A,TRUE,"GENERAL";"TAB2",#N/A,TRUE,"GENERAL";"TAB3",#N/A,TRUE,"GENERAL";"TAB4",#N/A,TRUE,"GENERAL";"TAB5",#N/A,TRUE,"GENERAL"}</definedName>
    <definedName name="twer">{"TAB1",#N/A,TRUE,"GENERAL";"TAB2",#N/A,TRUE,"GENERAL";"TAB3",#N/A,TRUE,"GENERAL";"TAB4",#N/A,TRUE,"GENERAL";"TAB5",#N/A,TRUE,"GENERAL"}</definedName>
    <definedName name="twet" localSheetId="5">{"TAB1",#N/A,TRUE,"GENERAL";"TAB2",#N/A,TRUE,"GENERAL";"TAB3",#N/A,TRUE,"GENERAL";"TAB4",#N/A,TRUE,"GENERAL";"TAB5",#N/A,TRUE,"GENERAL"}</definedName>
    <definedName name="twet" localSheetId="3">{"TAB1",#N/A,TRUE,"GENERAL";"TAB2",#N/A,TRUE,"GENERAL";"TAB3",#N/A,TRUE,"GENERAL";"TAB4",#N/A,TRUE,"GENERAL";"TAB5",#N/A,TRUE,"GENERAL"}</definedName>
    <definedName name="twet" localSheetId="2">{"TAB1",#N/A,TRUE,"GENERAL";"TAB2",#N/A,TRUE,"GENERAL";"TAB3",#N/A,TRUE,"GENERAL";"TAB4",#N/A,TRUE,"GENERAL";"TAB5",#N/A,TRUE,"GENERAL"}</definedName>
    <definedName name="twet" localSheetId="6">{"TAB1",#N/A,TRUE,"GENERAL";"TAB2",#N/A,TRUE,"GENERAL";"TAB3",#N/A,TRUE,"GENERAL";"TAB4",#N/A,TRUE,"GENERAL";"TAB5",#N/A,TRUE,"GENERAL"}</definedName>
    <definedName name="twet" localSheetId="7">{"TAB1",#N/A,TRUE,"GENERAL";"TAB2",#N/A,TRUE,"GENERAL";"TAB3",#N/A,TRUE,"GENERAL";"TAB4",#N/A,TRUE,"GENERAL";"TAB5",#N/A,TRUE,"GENERAL"}</definedName>
    <definedName name="twet">{"TAB1",#N/A,TRUE,"GENERAL";"TAB2",#N/A,TRUE,"GENERAL";"TAB3",#N/A,TRUE,"GENERAL";"TAB4",#N/A,TRUE,"GENERAL";"TAB5",#N/A,TRUE,"GENERAL"}</definedName>
    <definedName name="ty" localSheetId="5">{"via1",#N/A,TRUE,"general";"via2",#N/A,TRUE,"general";"via3",#N/A,TRUE,"general"}</definedName>
    <definedName name="ty" localSheetId="3">{"via1",#N/A,TRUE,"general";"via2",#N/A,TRUE,"general";"via3",#N/A,TRUE,"general"}</definedName>
    <definedName name="ty" localSheetId="2">{"via1",#N/A,TRUE,"general";"via2",#N/A,TRUE,"general";"via3",#N/A,TRUE,"general"}</definedName>
    <definedName name="ty" localSheetId="6">{"via1",#N/A,TRUE,"general";"via2",#N/A,TRUE,"general";"via3",#N/A,TRUE,"general"}</definedName>
    <definedName name="ty" localSheetId="7">{"via1",#N/A,TRUE,"general";"via2",#N/A,TRUE,"general";"via3",#N/A,TRUE,"general"}</definedName>
    <definedName name="ty">{"via1",#N/A,TRUE,"general";"via2",#N/A,TRUE,"general";"via3",#N/A,TRUE,"general"}</definedName>
    <definedName name="tyery" localSheetId="5">{"via1",#N/A,TRUE,"general";"via2",#N/A,TRUE,"general";"via3",#N/A,TRUE,"general"}</definedName>
    <definedName name="tyery" localSheetId="3">{"via1",#N/A,TRUE,"general";"via2",#N/A,TRUE,"general";"via3",#N/A,TRUE,"general"}</definedName>
    <definedName name="tyery" localSheetId="2">{"via1",#N/A,TRUE,"general";"via2",#N/A,TRUE,"general";"via3",#N/A,TRUE,"general"}</definedName>
    <definedName name="tyery" localSheetId="6">{"via1",#N/A,TRUE,"general";"via2",#N/A,TRUE,"general";"via3",#N/A,TRUE,"general"}</definedName>
    <definedName name="tyery" localSheetId="7">{"via1",#N/A,TRUE,"general";"via2",#N/A,TRUE,"general";"via3",#N/A,TRUE,"general"}</definedName>
    <definedName name="tyery">{"via1",#N/A,TRUE,"general";"via2",#N/A,TRUE,"general";"via3",#N/A,TRUE,"general"}</definedName>
    <definedName name="tyj" localSheetId="5">{"TAB1",#N/A,TRUE,"GENERAL";"TAB2",#N/A,TRUE,"GENERAL";"TAB3",#N/A,TRUE,"GENERAL";"TAB4",#N/A,TRUE,"GENERAL";"TAB5",#N/A,TRUE,"GENERAL"}</definedName>
    <definedName name="tyj" localSheetId="3">{"TAB1",#N/A,TRUE,"GENERAL";"TAB2",#N/A,TRUE,"GENERAL";"TAB3",#N/A,TRUE,"GENERAL";"TAB4",#N/A,TRUE,"GENERAL";"TAB5",#N/A,TRUE,"GENERAL"}</definedName>
    <definedName name="tyj" localSheetId="2">{"TAB1",#N/A,TRUE,"GENERAL";"TAB2",#N/A,TRUE,"GENERAL";"TAB3",#N/A,TRUE,"GENERAL";"TAB4",#N/A,TRUE,"GENERAL";"TAB5",#N/A,TRUE,"GENERAL"}</definedName>
    <definedName name="tyj" localSheetId="6">{"TAB1",#N/A,TRUE,"GENERAL";"TAB2",#N/A,TRUE,"GENERAL";"TAB3",#N/A,TRUE,"GENERAL";"TAB4",#N/A,TRUE,"GENERAL";"TAB5",#N/A,TRUE,"GENERAL"}</definedName>
    <definedName name="tyj" localSheetId="7">{"TAB1",#N/A,TRUE,"GENERAL";"TAB2",#N/A,TRUE,"GENERAL";"TAB3",#N/A,TRUE,"GENERAL";"TAB4",#N/A,TRUE,"GENERAL";"TAB5",#N/A,TRUE,"GENERAL"}</definedName>
    <definedName name="tyj">{"TAB1",#N/A,TRUE,"GENERAL";"TAB2",#N/A,TRUE,"GENERAL";"TAB3",#N/A,TRUE,"GENERAL";"TAB4",#N/A,TRUE,"GENERAL";"TAB5",#N/A,TRUE,"GENERAL"}</definedName>
    <definedName name="tyjtyj" localSheetId="5">{"TAB1",#N/A,TRUE,"GENERAL";"TAB2",#N/A,TRUE,"GENERAL";"TAB3",#N/A,TRUE,"GENERAL";"TAB4",#N/A,TRUE,"GENERAL";"TAB5",#N/A,TRUE,"GENERAL"}</definedName>
    <definedName name="tyjtyj" localSheetId="3">{"TAB1",#N/A,TRUE,"GENERAL";"TAB2",#N/A,TRUE,"GENERAL";"TAB3",#N/A,TRUE,"GENERAL";"TAB4",#N/A,TRUE,"GENERAL";"TAB5",#N/A,TRUE,"GENERAL"}</definedName>
    <definedName name="tyjtyj" localSheetId="2">{"TAB1",#N/A,TRUE,"GENERAL";"TAB2",#N/A,TRUE,"GENERAL";"TAB3",#N/A,TRUE,"GENERAL";"TAB4",#N/A,TRUE,"GENERAL";"TAB5",#N/A,TRUE,"GENERAL"}</definedName>
    <definedName name="tyjtyj" localSheetId="6">{"TAB1",#N/A,TRUE,"GENERAL";"TAB2",#N/A,TRUE,"GENERAL";"TAB3",#N/A,TRUE,"GENERAL";"TAB4",#N/A,TRUE,"GENERAL";"TAB5",#N/A,TRUE,"GENERAL"}</definedName>
    <definedName name="tyjtyj" localSheetId="7">{"TAB1",#N/A,TRUE,"GENERAL";"TAB2",#N/A,TRUE,"GENERAL";"TAB3",#N/A,TRUE,"GENERAL";"TAB4",#N/A,TRUE,"GENERAL";"TAB5",#N/A,TRUE,"GENERAL"}</definedName>
    <definedName name="tyjtyj">{"TAB1",#N/A,TRUE,"GENERAL";"TAB2",#N/A,TRUE,"GENERAL";"TAB3",#N/A,TRUE,"GENERAL";"TAB4",#N/A,TRUE,"GENERAL";"TAB5",#N/A,TRUE,"GENERAL"}</definedName>
    <definedName name="tyjytjuyjuy" localSheetId="5">{"TAB1",#N/A,TRUE,"GENERAL";"TAB2",#N/A,TRUE,"GENERAL";"TAB3",#N/A,TRUE,"GENERAL";"TAB4",#N/A,TRUE,"GENERAL";"TAB5",#N/A,TRUE,"GENERAL"}</definedName>
    <definedName name="tyjytjuyjuy" localSheetId="3">{"TAB1",#N/A,TRUE,"GENERAL";"TAB2",#N/A,TRUE,"GENERAL";"TAB3",#N/A,TRUE,"GENERAL";"TAB4",#N/A,TRUE,"GENERAL";"TAB5",#N/A,TRUE,"GENERAL"}</definedName>
    <definedName name="tyjytjuyjuy" localSheetId="2">{"TAB1",#N/A,TRUE,"GENERAL";"TAB2",#N/A,TRUE,"GENERAL";"TAB3",#N/A,TRUE,"GENERAL";"TAB4",#N/A,TRUE,"GENERAL";"TAB5",#N/A,TRUE,"GENERAL"}</definedName>
    <definedName name="tyjytjuyjuy" localSheetId="6">{"TAB1",#N/A,TRUE,"GENERAL";"TAB2",#N/A,TRUE,"GENERAL";"TAB3",#N/A,TRUE,"GENERAL";"TAB4",#N/A,TRUE,"GENERAL";"TAB5",#N/A,TRUE,"GENERAL"}</definedName>
    <definedName name="tyjytjuyjuy" localSheetId="7">{"TAB1",#N/A,TRUE,"GENERAL";"TAB2",#N/A,TRUE,"GENERAL";"TAB3",#N/A,TRUE,"GENERAL";"TAB4",#N/A,TRUE,"GENERAL";"TAB5",#N/A,TRUE,"GENERAL"}</definedName>
    <definedName name="tyjytjuyjuy">{"TAB1",#N/A,TRUE,"GENERAL";"TAB2",#N/A,TRUE,"GENERAL";"TAB3",#N/A,TRUE,"GENERAL";"TAB4",#N/A,TRUE,"GENERAL";"TAB5",#N/A,TRUE,"GENERAL"}</definedName>
    <definedName name="tyk" localSheetId="5">{"via1",#N/A,TRUE,"general";"via2",#N/A,TRUE,"general";"via3",#N/A,TRUE,"general"}</definedName>
    <definedName name="tyk" localSheetId="3">{"via1",#N/A,TRUE,"general";"via2",#N/A,TRUE,"general";"via3",#N/A,TRUE,"general"}</definedName>
    <definedName name="tyk" localSheetId="2">{"via1",#N/A,TRUE,"general";"via2",#N/A,TRUE,"general";"via3",#N/A,TRUE,"general"}</definedName>
    <definedName name="tyk" localSheetId="6">{"via1",#N/A,TRUE,"general";"via2",#N/A,TRUE,"general";"via3",#N/A,TRUE,"general"}</definedName>
    <definedName name="tyk" localSheetId="7">{"via1",#N/A,TRUE,"general";"via2",#N/A,TRUE,"general";"via3",#N/A,TRUE,"general"}</definedName>
    <definedName name="tyk">{"via1",#N/A,TRUE,"general";"via2",#N/A,TRUE,"general";"via3",#N/A,TRUE,"general"}</definedName>
    <definedName name="tym" localSheetId="5">{"via1",#N/A,TRUE,"general";"via2",#N/A,TRUE,"general";"via3",#N/A,TRUE,"general"}</definedName>
    <definedName name="tym" localSheetId="3">{"via1",#N/A,TRUE,"general";"via2",#N/A,TRUE,"general";"via3",#N/A,TRUE,"general"}</definedName>
    <definedName name="tym" localSheetId="2">{"via1",#N/A,TRUE,"general";"via2",#N/A,TRUE,"general";"via3",#N/A,TRUE,"general"}</definedName>
    <definedName name="tym" localSheetId="6">{"via1",#N/A,TRUE,"general";"via2",#N/A,TRUE,"general";"via3",#N/A,TRUE,"general"}</definedName>
    <definedName name="tym" localSheetId="7">{"via1",#N/A,TRUE,"general";"via2",#N/A,TRUE,"general";"via3",#N/A,TRUE,"general"}</definedName>
    <definedName name="tym">{"via1",#N/A,TRUE,"general";"via2",#N/A,TRUE,"general";"via3",#N/A,TRUE,"general"}</definedName>
    <definedName name="tyr" localSheetId="5">{"via1",#N/A,TRUE,"general";"via2",#N/A,TRUE,"general";"via3",#N/A,TRUE,"general"}</definedName>
    <definedName name="tyr" localSheetId="3">{"via1",#N/A,TRUE,"general";"via2",#N/A,TRUE,"general";"via3",#N/A,TRUE,"general"}</definedName>
    <definedName name="tyr" localSheetId="2">{"via1",#N/A,TRUE,"general";"via2",#N/A,TRUE,"general";"via3",#N/A,TRUE,"general"}</definedName>
    <definedName name="tyr" localSheetId="6">{"via1",#N/A,TRUE,"general";"via2",#N/A,TRUE,"general";"via3",#N/A,TRUE,"general"}</definedName>
    <definedName name="tyr" localSheetId="7">{"via1",#N/A,TRUE,"general";"via2",#N/A,TRUE,"general";"via3",#N/A,TRUE,"general"}</definedName>
    <definedName name="tyr">{"via1",#N/A,TRUE,"general";"via2",#N/A,TRUE,"general";"via3",#N/A,TRUE,"general"}</definedName>
    <definedName name="tytgfhgfh" localSheetId="5">{"TAB1",#N/A,TRUE,"GENERAL";"TAB2",#N/A,TRUE,"GENERAL";"TAB3",#N/A,TRUE,"GENERAL";"TAB4",#N/A,TRUE,"GENERAL";"TAB5",#N/A,TRUE,"GENERAL"}</definedName>
    <definedName name="tytgfhgfh" localSheetId="3">{"TAB1",#N/A,TRUE,"GENERAL";"TAB2",#N/A,TRUE,"GENERAL";"TAB3",#N/A,TRUE,"GENERAL";"TAB4",#N/A,TRUE,"GENERAL";"TAB5",#N/A,TRUE,"GENERAL"}</definedName>
    <definedName name="tytgfhgfh" localSheetId="2">{"TAB1",#N/A,TRUE,"GENERAL";"TAB2",#N/A,TRUE,"GENERAL";"TAB3",#N/A,TRUE,"GENERAL";"TAB4",#N/A,TRUE,"GENERAL";"TAB5",#N/A,TRUE,"GENERAL"}</definedName>
    <definedName name="tytgfhgfh" localSheetId="6">{"TAB1",#N/A,TRUE,"GENERAL";"TAB2",#N/A,TRUE,"GENERAL";"TAB3",#N/A,TRUE,"GENERAL";"TAB4",#N/A,TRUE,"GENERAL";"TAB5",#N/A,TRUE,"GENERAL"}</definedName>
    <definedName name="tytgfhgfh" localSheetId="7">{"TAB1",#N/A,TRUE,"GENERAL";"TAB2",#N/A,TRUE,"GENERAL";"TAB3",#N/A,TRUE,"GENERAL";"TAB4",#N/A,TRUE,"GENERAL";"TAB5",#N/A,TRUE,"GENERAL"}</definedName>
    <definedName name="tytgfhgfh">{"TAB1",#N/A,TRUE,"GENERAL";"TAB2",#N/A,TRUE,"GENERAL";"TAB3",#N/A,TRUE,"GENERAL";"TAB4",#N/A,TRUE,"GENERAL";"TAB5",#N/A,TRUE,"GENERAL"}</definedName>
    <definedName name="tyty" localSheetId="5">{"TAB1",#N/A,TRUE,"GENERAL";"TAB2",#N/A,TRUE,"GENERAL";"TAB3",#N/A,TRUE,"GENERAL";"TAB4",#N/A,TRUE,"GENERAL";"TAB5",#N/A,TRUE,"GENERAL"}</definedName>
    <definedName name="tyty" localSheetId="3">{"TAB1",#N/A,TRUE,"GENERAL";"TAB2",#N/A,TRUE,"GENERAL";"TAB3",#N/A,TRUE,"GENERAL";"TAB4",#N/A,TRUE,"GENERAL";"TAB5",#N/A,TRUE,"GENERAL"}</definedName>
    <definedName name="tyty" localSheetId="2">{"TAB1",#N/A,TRUE,"GENERAL";"TAB2",#N/A,TRUE,"GENERAL";"TAB3",#N/A,TRUE,"GENERAL";"TAB4",#N/A,TRUE,"GENERAL";"TAB5",#N/A,TRUE,"GENERAL"}</definedName>
    <definedName name="tyty" localSheetId="6">{"TAB1",#N/A,TRUE,"GENERAL";"TAB2",#N/A,TRUE,"GENERAL";"TAB3",#N/A,TRUE,"GENERAL";"TAB4",#N/A,TRUE,"GENERAL";"TAB5",#N/A,TRUE,"GENERAL"}</definedName>
    <definedName name="tyty" localSheetId="7">{"TAB1",#N/A,TRUE,"GENERAL";"TAB2",#N/A,TRUE,"GENERAL";"TAB3",#N/A,TRUE,"GENERAL";"TAB4",#N/A,TRUE,"GENERAL";"TAB5",#N/A,TRUE,"GENERAL"}</definedName>
    <definedName name="tyty">{"TAB1",#N/A,TRUE,"GENERAL";"TAB2",#N/A,TRUE,"GENERAL";"TAB3",#N/A,TRUE,"GENERAL";"TAB4",#N/A,TRUE,"GENERAL";"TAB5",#N/A,TRUE,"GENERAL"}</definedName>
    <definedName name="TYUIYI" localSheetId="5">{"TAB1",#N/A,TRUE,"GENERAL";"TAB2",#N/A,TRUE,"GENERAL";"TAB3",#N/A,TRUE,"GENERAL";"TAB4",#N/A,TRUE,"GENERAL";"TAB5",#N/A,TRUE,"GENERAL"}</definedName>
    <definedName name="TYUIYI" localSheetId="3">{"TAB1",#N/A,TRUE,"GENERAL";"TAB2",#N/A,TRUE,"GENERAL";"TAB3",#N/A,TRUE,"GENERAL";"TAB4",#N/A,TRUE,"GENERAL";"TAB5",#N/A,TRUE,"GENERAL"}</definedName>
    <definedName name="TYUIYI" localSheetId="2">{"TAB1",#N/A,TRUE,"GENERAL";"TAB2",#N/A,TRUE,"GENERAL";"TAB3",#N/A,TRUE,"GENERAL";"TAB4",#N/A,TRUE,"GENERAL";"TAB5",#N/A,TRUE,"GENERAL"}</definedName>
    <definedName name="TYUIYI" localSheetId="6">{"TAB1",#N/A,TRUE,"GENERAL";"TAB2",#N/A,TRUE,"GENERAL";"TAB3",#N/A,TRUE,"GENERAL";"TAB4",#N/A,TRUE,"GENERAL";"TAB5",#N/A,TRUE,"GENERAL"}</definedName>
    <definedName name="TYUIYI" localSheetId="7">{"TAB1",#N/A,TRUE,"GENERAL";"TAB2",#N/A,TRUE,"GENERAL";"TAB3",#N/A,TRUE,"GENERAL";"TAB4",#N/A,TRUE,"GENERAL";"TAB5",#N/A,TRUE,"GENERAL"}</definedName>
    <definedName name="TYUIYI">{"TAB1",#N/A,TRUE,"GENERAL";"TAB2",#N/A,TRUE,"GENERAL";"TAB3",#N/A,TRUE,"GENERAL";"TAB4",#N/A,TRUE,"GENERAL";"TAB5",#N/A,TRUE,"GENERAL"}</definedName>
    <definedName name="tyujh" localSheetId="5">{"TAB1",#N/A,TRUE,"GENERAL";"TAB2",#N/A,TRUE,"GENERAL";"TAB3",#N/A,TRUE,"GENERAL";"TAB4",#N/A,TRUE,"GENERAL";"TAB5",#N/A,TRUE,"GENERAL"}</definedName>
    <definedName name="tyujh" localSheetId="3">{"TAB1",#N/A,TRUE,"GENERAL";"TAB2",#N/A,TRUE,"GENERAL";"TAB3",#N/A,TRUE,"GENERAL";"TAB4",#N/A,TRUE,"GENERAL";"TAB5",#N/A,TRUE,"GENERAL"}</definedName>
    <definedName name="tyujh" localSheetId="2">{"TAB1",#N/A,TRUE,"GENERAL";"TAB2",#N/A,TRUE,"GENERAL";"TAB3",#N/A,TRUE,"GENERAL";"TAB4",#N/A,TRUE,"GENERAL";"TAB5",#N/A,TRUE,"GENERAL"}</definedName>
    <definedName name="tyujh" localSheetId="6">{"TAB1",#N/A,TRUE,"GENERAL";"TAB2",#N/A,TRUE,"GENERAL";"TAB3",#N/A,TRUE,"GENERAL";"TAB4",#N/A,TRUE,"GENERAL";"TAB5",#N/A,TRUE,"GENERAL"}</definedName>
    <definedName name="tyujh" localSheetId="7">{"TAB1",#N/A,TRUE,"GENERAL";"TAB2",#N/A,TRUE,"GENERAL";"TAB3",#N/A,TRUE,"GENERAL";"TAB4",#N/A,TRUE,"GENERAL";"TAB5",#N/A,TRUE,"GENERAL"}</definedName>
    <definedName name="tyujh">{"TAB1",#N/A,TRUE,"GENERAL";"TAB2",#N/A,TRUE,"GENERAL";"TAB3",#N/A,TRUE,"GENERAL";"TAB4",#N/A,TRUE,"GENERAL";"TAB5",#N/A,TRUE,"GENERAL"}</definedName>
    <definedName name="tyuty" localSheetId="5">{"TAB1",#N/A,TRUE,"GENERAL";"TAB2",#N/A,TRUE,"GENERAL";"TAB3",#N/A,TRUE,"GENERAL";"TAB4",#N/A,TRUE,"GENERAL";"TAB5",#N/A,TRUE,"GENERAL"}</definedName>
    <definedName name="tyuty" localSheetId="3">{"TAB1",#N/A,TRUE,"GENERAL";"TAB2",#N/A,TRUE,"GENERAL";"TAB3",#N/A,TRUE,"GENERAL";"TAB4",#N/A,TRUE,"GENERAL";"TAB5",#N/A,TRUE,"GENERAL"}</definedName>
    <definedName name="tyuty" localSheetId="2">{"TAB1",#N/A,TRUE,"GENERAL";"TAB2",#N/A,TRUE,"GENERAL";"TAB3",#N/A,TRUE,"GENERAL";"TAB4",#N/A,TRUE,"GENERAL";"TAB5",#N/A,TRUE,"GENERAL"}</definedName>
    <definedName name="tyuty" localSheetId="6">{"TAB1",#N/A,TRUE,"GENERAL";"TAB2",#N/A,TRUE,"GENERAL";"TAB3",#N/A,TRUE,"GENERAL";"TAB4",#N/A,TRUE,"GENERAL";"TAB5",#N/A,TRUE,"GENERAL"}</definedName>
    <definedName name="tyuty" localSheetId="7">{"TAB1",#N/A,TRUE,"GENERAL";"TAB2",#N/A,TRUE,"GENERAL";"TAB3",#N/A,TRUE,"GENERAL";"TAB4",#N/A,TRUE,"GENERAL";"TAB5",#N/A,TRUE,"GENERAL"}</definedName>
    <definedName name="tyuty">{"TAB1",#N/A,TRUE,"GENERAL";"TAB2",#N/A,TRUE,"GENERAL";"TAB3",#N/A,TRUE,"GENERAL";"TAB4",#N/A,TRUE,"GENERAL";"TAB5",#N/A,TRUE,"GENERAL"}</definedName>
    <definedName name="tyutyu" localSheetId="5">{"via1",#N/A,TRUE,"general";"via2",#N/A,TRUE,"general";"via3",#N/A,TRUE,"general"}</definedName>
    <definedName name="tyutyu" localSheetId="3">{"via1",#N/A,TRUE,"general";"via2",#N/A,TRUE,"general";"via3",#N/A,TRUE,"general"}</definedName>
    <definedName name="tyutyu" localSheetId="2">{"via1",#N/A,TRUE,"general";"via2",#N/A,TRUE,"general";"via3",#N/A,TRUE,"general"}</definedName>
    <definedName name="tyutyu" localSheetId="6">{"via1",#N/A,TRUE,"general";"via2",#N/A,TRUE,"general";"via3",#N/A,TRUE,"general"}</definedName>
    <definedName name="tyutyu" localSheetId="7">{"via1",#N/A,TRUE,"general";"via2",#N/A,TRUE,"general";"via3",#N/A,TRUE,"general"}</definedName>
    <definedName name="tyutyu">{"via1",#N/A,TRUE,"general";"via2",#N/A,TRUE,"general";"via3",#N/A,TRUE,"general"}</definedName>
    <definedName name="tyxg" localSheetId="5">{"via1",#N/A,TRUE,"general";"via2",#N/A,TRUE,"general";"via3",#N/A,TRUE,"general"}</definedName>
    <definedName name="tyxg" localSheetId="3">{"via1",#N/A,TRUE,"general";"via2",#N/A,TRUE,"general";"via3",#N/A,TRUE,"general"}</definedName>
    <definedName name="tyxg" localSheetId="2">{"via1",#N/A,TRUE,"general";"via2",#N/A,TRUE,"general";"via3",#N/A,TRUE,"general"}</definedName>
    <definedName name="tyxg" localSheetId="6">{"via1",#N/A,TRUE,"general";"via2",#N/A,TRUE,"general";"via3",#N/A,TRUE,"general"}</definedName>
    <definedName name="tyxg" localSheetId="7">{"via1",#N/A,TRUE,"general";"via2",#N/A,TRUE,"general";"via3",#N/A,TRUE,"general"}</definedName>
    <definedName name="tyxg">{"via1",#N/A,TRUE,"general";"via2",#N/A,TRUE,"general";"via3",#N/A,TRUE,"general"}</definedName>
    <definedName name="tz214_">[41]BASE!$D$86</definedName>
    <definedName name="U">[26]PrecRec!$D$73</definedName>
    <definedName name="U_Z" localSheetId="3">#REF!</definedName>
    <definedName name="U_Z" localSheetId="2">#REF!</definedName>
    <definedName name="U_Z" localSheetId="6">#REF!</definedName>
    <definedName name="U_Z" localSheetId="7">#REF!</definedName>
    <definedName name="U_Z">#REF!</definedName>
    <definedName name="u3u" localSheetId="5">{"TAB1",#N/A,TRUE,"GENERAL";"TAB2",#N/A,TRUE,"GENERAL";"TAB3",#N/A,TRUE,"GENERAL";"TAB4",#N/A,TRUE,"GENERAL";"TAB5",#N/A,TRUE,"GENERAL"}</definedName>
    <definedName name="u3u" localSheetId="3">{"TAB1",#N/A,TRUE,"GENERAL";"TAB2",#N/A,TRUE,"GENERAL";"TAB3",#N/A,TRUE,"GENERAL";"TAB4",#N/A,TRUE,"GENERAL";"TAB5",#N/A,TRUE,"GENERAL"}</definedName>
    <definedName name="u3u" localSheetId="2">{"TAB1",#N/A,TRUE,"GENERAL";"TAB2",#N/A,TRUE,"GENERAL";"TAB3",#N/A,TRUE,"GENERAL";"TAB4",#N/A,TRUE,"GENERAL";"TAB5",#N/A,TRUE,"GENERAL"}</definedName>
    <definedName name="u3u" localSheetId="6">{"TAB1",#N/A,TRUE,"GENERAL";"TAB2",#N/A,TRUE,"GENERAL";"TAB3",#N/A,TRUE,"GENERAL";"TAB4",#N/A,TRUE,"GENERAL";"TAB5",#N/A,TRUE,"GENERAL"}</definedName>
    <definedName name="u3u" localSheetId="7">{"TAB1",#N/A,TRUE,"GENERAL";"TAB2",#N/A,TRUE,"GENERAL";"TAB3",#N/A,TRUE,"GENERAL";"TAB4",#N/A,TRUE,"GENERAL";"TAB5",#N/A,TRUE,"GENERAL"}</definedName>
    <definedName name="u3u">{"TAB1",#N/A,TRUE,"GENERAL";"TAB2",#N/A,TRUE,"GENERAL";"TAB3",#N/A,TRUE,"GENERAL";"TAB4",#N/A,TRUE,"GENERAL";"TAB5",#N/A,TRUE,"GENERAL"}</definedName>
    <definedName name="u7u7" localSheetId="5">{"TAB1",#N/A,TRUE,"GENERAL";"TAB2",#N/A,TRUE,"GENERAL";"TAB3",#N/A,TRUE,"GENERAL";"TAB4",#N/A,TRUE,"GENERAL";"TAB5",#N/A,TRUE,"GENERAL"}</definedName>
    <definedName name="u7u7" localSheetId="3">{"TAB1",#N/A,TRUE,"GENERAL";"TAB2",#N/A,TRUE,"GENERAL";"TAB3",#N/A,TRUE,"GENERAL";"TAB4",#N/A,TRUE,"GENERAL";"TAB5",#N/A,TRUE,"GENERAL"}</definedName>
    <definedName name="u7u7" localSheetId="2">{"TAB1",#N/A,TRUE,"GENERAL";"TAB2",#N/A,TRUE,"GENERAL";"TAB3",#N/A,TRUE,"GENERAL";"TAB4",#N/A,TRUE,"GENERAL";"TAB5",#N/A,TRUE,"GENERAL"}</definedName>
    <definedName name="u7u7" localSheetId="6">{"TAB1",#N/A,TRUE,"GENERAL";"TAB2",#N/A,TRUE,"GENERAL";"TAB3",#N/A,TRUE,"GENERAL";"TAB4",#N/A,TRUE,"GENERAL";"TAB5",#N/A,TRUE,"GENERAL"}</definedName>
    <definedName name="u7u7" localSheetId="7">{"TAB1",#N/A,TRUE,"GENERAL";"TAB2",#N/A,TRUE,"GENERAL";"TAB3",#N/A,TRUE,"GENERAL";"TAB4",#N/A,TRUE,"GENERAL";"TAB5",#N/A,TRUE,"GENERAL"}</definedName>
    <definedName name="u7u7">{"TAB1",#N/A,TRUE,"GENERAL";"TAB2",#N/A,TRUE,"GENERAL";"TAB3",#N/A,TRUE,"GENERAL";"TAB4",#N/A,TRUE,"GENERAL";"TAB5",#N/A,TRUE,"GENERAL"}</definedName>
    <definedName name="UALU">#REF!</definedName>
    <definedName name="UI" localSheetId="5">{"via1",#N/A,TRUE,"general";"via2",#N/A,TRUE,"general";"via3",#N/A,TRUE,"general"}</definedName>
    <definedName name="UI" localSheetId="3">{"via1",#N/A,TRUE,"general";"via2",#N/A,TRUE,"general";"via3",#N/A,TRUE,"general"}</definedName>
    <definedName name="UI" localSheetId="2">{"via1",#N/A,TRUE,"general";"via2",#N/A,TRUE,"general";"via3",#N/A,TRUE,"general"}</definedName>
    <definedName name="UI" localSheetId="6">{"via1",#N/A,TRUE,"general";"via2",#N/A,TRUE,"general";"via3",#N/A,TRUE,"general"}</definedName>
    <definedName name="UI" localSheetId="7">{"via1",#N/A,TRUE,"general";"via2",#N/A,TRUE,"general";"via3",#N/A,TRUE,"general"}</definedName>
    <definedName name="UI">{"via1",#N/A,TRUE,"general";"via2",#N/A,TRUE,"general";"via3",#N/A,TRUE,"general"}</definedName>
    <definedName name="uijhj" localSheetId="5">{"via1",#N/A,TRUE,"general";"via2",#N/A,TRUE,"general";"via3",#N/A,TRUE,"general"}</definedName>
    <definedName name="uijhj" localSheetId="3">{"via1",#N/A,TRUE,"general";"via2",#N/A,TRUE,"general";"via3",#N/A,TRUE,"general"}</definedName>
    <definedName name="uijhj" localSheetId="2">{"via1",#N/A,TRUE,"general";"via2",#N/A,TRUE,"general";"via3",#N/A,TRUE,"general"}</definedName>
    <definedName name="uijhj" localSheetId="6">{"via1",#N/A,TRUE,"general";"via2",#N/A,TRUE,"general";"via3",#N/A,TRUE,"general"}</definedName>
    <definedName name="uijhj" localSheetId="7">{"via1",#N/A,TRUE,"general";"via2",#N/A,TRUE,"general";"via3",#N/A,TRUE,"general"}</definedName>
    <definedName name="uijhj">{"via1",#N/A,TRUE,"general";"via2",#N/A,TRUE,"general";"via3",#N/A,TRUE,"general"}</definedName>
    <definedName name="uio" localSheetId="5">{"TAB1",#N/A,TRUE,"GENERAL";"TAB2",#N/A,TRUE,"GENERAL";"TAB3",#N/A,TRUE,"GENERAL";"TAB4",#N/A,TRUE,"GENERAL";"TAB5",#N/A,TRUE,"GENERAL"}</definedName>
    <definedName name="uio" localSheetId="3">{"TAB1",#N/A,TRUE,"GENERAL";"TAB2",#N/A,TRUE,"GENERAL";"TAB3",#N/A,TRUE,"GENERAL";"TAB4",#N/A,TRUE,"GENERAL";"TAB5",#N/A,TRUE,"GENERAL"}</definedName>
    <definedName name="uio" localSheetId="2">{"TAB1",#N/A,TRUE,"GENERAL";"TAB2",#N/A,TRUE,"GENERAL";"TAB3",#N/A,TRUE,"GENERAL";"TAB4",#N/A,TRUE,"GENERAL";"TAB5",#N/A,TRUE,"GENERAL"}</definedName>
    <definedName name="uio" localSheetId="6">{"TAB1",#N/A,TRUE,"GENERAL";"TAB2",#N/A,TRUE,"GENERAL";"TAB3",#N/A,TRUE,"GENERAL";"TAB4",#N/A,TRUE,"GENERAL";"TAB5",#N/A,TRUE,"GENERAL"}</definedName>
    <definedName name="uio" localSheetId="7">{"TAB1",#N/A,TRUE,"GENERAL";"TAB2",#N/A,TRUE,"GENERAL";"TAB3",#N/A,TRUE,"GENERAL";"TAB4",#N/A,TRUE,"GENERAL";"TAB5",#N/A,TRUE,"GENERAL"}</definedName>
    <definedName name="uio">{"TAB1",#N/A,TRUE,"GENERAL";"TAB2",#N/A,TRUE,"GENERAL";"TAB3",#N/A,TRUE,"GENERAL";"TAB4",#N/A,TRUE,"GENERAL";"TAB5",#N/A,TRUE,"GENERAL"}</definedName>
    <definedName name="uiou" localSheetId="5">{"TAB1",#N/A,TRUE,"GENERAL";"TAB2",#N/A,TRUE,"GENERAL";"TAB3",#N/A,TRUE,"GENERAL";"TAB4",#N/A,TRUE,"GENERAL";"TAB5",#N/A,TRUE,"GENERAL"}</definedName>
    <definedName name="uiou" localSheetId="3">{"TAB1",#N/A,TRUE,"GENERAL";"TAB2",#N/A,TRUE,"GENERAL";"TAB3",#N/A,TRUE,"GENERAL";"TAB4",#N/A,TRUE,"GENERAL";"TAB5",#N/A,TRUE,"GENERAL"}</definedName>
    <definedName name="uiou" localSheetId="2">{"TAB1",#N/A,TRUE,"GENERAL";"TAB2",#N/A,TRUE,"GENERAL";"TAB3",#N/A,TRUE,"GENERAL";"TAB4",#N/A,TRUE,"GENERAL";"TAB5",#N/A,TRUE,"GENERAL"}</definedName>
    <definedName name="uiou" localSheetId="6">{"TAB1",#N/A,TRUE,"GENERAL";"TAB2",#N/A,TRUE,"GENERAL";"TAB3",#N/A,TRUE,"GENERAL";"TAB4",#N/A,TRUE,"GENERAL";"TAB5",#N/A,TRUE,"GENERAL"}</definedName>
    <definedName name="uiou" localSheetId="7">{"TAB1",#N/A,TRUE,"GENERAL";"TAB2",#N/A,TRUE,"GENERAL";"TAB3",#N/A,TRUE,"GENERAL";"TAB4",#N/A,TRUE,"GENERAL";"TAB5",#N/A,TRUE,"GENERAL"}</definedName>
    <definedName name="uiou">{"TAB1",#N/A,TRUE,"GENERAL";"TAB2",#N/A,TRUE,"GENERAL";"TAB3",#N/A,TRUE,"GENERAL";"TAB4",#N/A,TRUE,"GENERAL";"TAB5",#N/A,TRUE,"GENERAL"}</definedName>
    <definedName name="uir" localSheetId="5">{"via1",#N/A,TRUE,"general";"via2",#N/A,TRUE,"general";"via3",#N/A,TRUE,"general"}</definedName>
    <definedName name="uir" localSheetId="3">{"via1",#N/A,TRUE,"general";"via2",#N/A,TRUE,"general";"via3",#N/A,TRUE,"general"}</definedName>
    <definedName name="uir" localSheetId="2">{"via1",#N/A,TRUE,"general";"via2",#N/A,TRUE,"general";"via3",#N/A,TRUE,"general"}</definedName>
    <definedName name="uir" localSheetId="6">{"via1",#N/A,TRUE,"general";"via2",#N/A,TRUE,"general";"via3",#N/A,TRUE,"general"}</definedName>
    <definedName name="uir" localSheetId="7">{"via1",#N/A,TRUE,"general";"via2",#N/A,TRUE,"general";"via3",#N/A,TRUE,"general"}</definedName>
    <definedName name="uir">{"via1",#N/A,TRUE,"general";"via2",#N/A,TRUE,"general";"via3",#N/A,TRUE,"general"}</definedName>
    <definedName name="uituii" localSheetId="5">{"TAB1",#N/A,TRUE,"GENERAL";"TAB2",#N/A,TRUE,"GENERAL";"TAB3",#N/A,TRUE,"GENERAL";"TAB4",#N/A,TRUE,"GENERAL";"TAB5",#N/A,TRUE,"GENERAL"}</definedName>
    <definedName name="uituii" localSheetId="3">{"TAB1",#N/A,TRUE,"GENERAL";"TAB2",#N/A,TRUE,"GENERAL";"TAB3",#N/A,TRUE,"GENERAL";"TAB4",#N/A,TRUE,"GENERAL";"TAB5",#N/A,TRUE,"GENERAL"}</definedName>
    <definedName name="uituii" localSheetId="2">{"TAB1",#N/A,TRUE,"GENERAL";"TAB2",#N/A,TRUE,"GENERAL";"TAB3",#N/A,TRUE,"GENERAL";"TAB4",#N/A,TRUE,"GENERAL";"TAB5",#N/A,TRUE,"GENERAL"}</definedName>
    <definedName name="uituii" localSheetId="6">{"TAB1",#N/A,TRUE,"GENERAL";"TAB2",#N/A,TRUE,"GENERAL";"TAB3",#N/A,TRUE,"GENERAL";"TAB4",#N/A,TRUE,"GENERAL";"TAB5",#N/A,TRUE,"GENERAL"}</definedName>
    <definedName name="uituii" localSheetId="7">{"TAB1",#N/A,TRUE,"GENERAL";"TAB2",#N/A,TRUE,"GENERAL";"TAB3",#N/A,TRUE,"GENERAL";"TAB4",#N/A,TRUE,"GENERAL";"TAB5",#N/A,TRUE,"GENERAL"}</definedName>
    <definedName name="uituii">{"TAB1",#N/A,TRUE,"GENERAL";"TAB2",#N/A,TRUE,"GENERAL";"TAB3",#N/A,TRUE,"GENERAL";"TAB4",#N/A,TRUE,"GENERAL";"TAB5",#N/A,TRUE,"GENERAL"}</definedName>
    <definedName name="uityjj" localSheetId="5">{"via1",#N/A,TRUE,"general";"via2",#N/A,TRUE,"general";"via3",#N/A,TRUE,"general"}</definedName>
    <definedName name="uityjj" localSheetId="3">{"via1",#N/A,TRUE,"general";"via2",#N/A,TRUE,"general";"via3",#N/A,TRUE,"general"}</definedName>
    <definedName name="uityjj" localSheetId="2">{"via1",#N/A,TRUE,"general";"via2",#N/A,TRUE,"general";"via3",#N/A,TRUE,"general"}</definedName>
    <definedName name="uityjj" localSheetId="6">{"via1",#N/A,TRUE,"general";"via2",#N/A,TRUE,"general";"via3",#N/A,TRUE,"general"}</definedName>
    <definedName name="uityjj" localSheetId="7">{"via1",#N/A,TRUE,"general";"via2",#N/A,TRUE,"general";"via3",#N/A,TRUE,"general"}</definedName>
    <definedName name="uityjj">{"via1",#N/A,TRUE,"general";"via2",#N/A,TRUE,"general";"via3",#N/A,TRUE,"general"}</definedName>
    <definedName name="uiufgj" localSheetId="5">{"TAB1",#N/A,TRUE,"GENERAL";"TAB2",#N/A,TRUE,"GENERAL";"TAB3",#N/A,TRUE,"GENERAL";"TAB4",#N/A,TRUE,"GENERAL";"TAB5",#N/A,TRUE,"GENERAL"}</definedName>
    <definedName name="uiufgj" localSheetId="3">{"TAB1",#N/A,TRUE,"GENERAL";"TAB2",#N/A,TRUE,"GENERAL";"TAB3",#N/A,TRUE,"GENERAL";"TAB4",#N/A,TRUE,"GENERAL";"TAB5",#N/A,TRUE,"GENERAL"}</definedName>
    <definedName name="uiufgj" localSheetId="2">{"TAB1",#N/A,TRUE,"GENERAL";"TAB2",#N/A,TRUE,"GENERAL";"TAB3",#N/A,TRUE,"GENERAL";"TAB4",#N/A,TRUE,"GENERAL";"TAB5",#N/A,TRUE,"GENERAL"}</definedName>
    <definedName name="uiufgj" localSheetId="6">{"TAB1",#N/A,TRUE,"GENERAL";"TAB2",#N/A,TRUE,"GENERAL";"TAB3",#N/A,TRUE,"GENERAL";"TAB4",#N/A,TRUE,"GENERAL";"TAB5",#N/A,TRUE,"GENERAL"}</definedName>
    <definedName name="uiufgj" localSheetId="7">{"TAB1",#N/A,TRUE,"GENERAL";"TAB2",#N/A,TRUE,"GENERAL";"TAB3",#N/A,TRUE,"GENERAL";"TAB4",#N/A,TRUE,"GENERAL";"TAB5",#N/A,TRUE,"GENERAL"}</definedName>
    <definedName name="uiufgj">{"TAB1",#N/A,TRUE,"GENERAL";"TAB2",#N/A,TRUE,"GENERAL";"TAB3",#N/A,TRUE,"GENERAL";"TAB4",#N/A,TRUE,"GENERAL";"TAB5",#N/A,TRUE,"GENERAL"}</definedName>
    <definedName name="UIUYI" localSheetId="5">{"TAB1",#N/A,TRUE,"GENERAL";"TAB2",#N/A,TRUE,"GENERAL";"TAB3",#N/A,TRUE,"GENERAL";"TAB4",#N/A,TRUE,"GENERAL";"TAB5",#N/A,TRUE,"GENERAL"}</definedName>
    <definedName name="UIUYI" localSheetId="3">{"TAB1",#N/A,TRUE,"GENERAL";"TAB2",#N/A,TRUE,"GENERAL";"TAB3",#N/A,TRUE,"GENERAL";"TAB4",#N/A,TRUE,"GENERAL";"TAB5",#N/A,TRUE,"GENERAL"}</definedName>
    <definedName name="UIUYI" localSheetId="2">{"TAB1",#N/A,TRUE,"GENERAL";"TAB2",#N/A,TRUE,"GENERAL";"TAB3",#N/A,TRUE,"GENERAL";"TAB4",#N/A,TRUE,"GENERAL";"TAB5",#N/A,TRUE,"GENERAL"}</definedName>
    <definedName name="UIUYI" localSheetId="6">{"TAB1",#N/A,TRUE,"GENERAL";"TAB2",#N/A,TRUE,"GENERAL";"TAB3",#N/A,TRUE,"GENERAL";"TAB4",#N/A,TRUE,"GENERAL";"TAB5",#N/A,TRUE,"GENERAL"}</definedName>
    <definedName name="UIUYI" localSheetId="7">{"TAB1",#N/A,TRUE,"GENERAL";"TAB2",#N/A,TRUE,"GENERAL";"TAB3",#N/A,TRUE,"GENERAL";"TAB4",#N/A,TRUE,"GENERAL";"TAB5",#N/A,TRUE,"GENERAL"}</definedName>
    <definedName name="UIUYI">{"TAB1",#N/A,TRUE,"GENERAL";"TAB2",#N/A,TRUE,"GENERAL";"TAB3",#N/A,TRUE,"GENERAL";"TAB4",#N/A,TRUE,"GENERAL";"TAB5",#N/A,TRUE,"GENERAL"}</definedName>
    <definedName name="ULTIMA">#REF!</definedName>
    <definedName name="Unidades">[101]Presup_Cancha!$J$14:$J$18</definedName>
    <definedName name="UNION_Z" localSheetId="3">#REF!</definedName>
    <definedName name="UNION_Z" localSheetId="2">#REF!</definedName>
    <definedName name="UNION_Z" localSheetId="6">#REF!</definedName>
    <definedName name="UNION_Z" localSheetId="7">#REF!</definedName>
    <definedName name="UNION_Z">#REF!</definedName>
    <definedName name="unj" localSheetId="7">[15]INST!#REF!</definedName>
    <definedName name="unj">[15]INST!#REF!</definedName>
    <definedName name="UNPVP1" localSheetId="7">[19]BASE!#REF!</definedName>
    <definedName name="UNPVP1">[19]BASE!#REF!</definedName>
    <definedName name="UNPVP2">[19]BASE!#REF!</definedName>
    <definedName name="UNPVP3">[19]BASE!#REF!</definedName>
    <definedName name="UOUIV" localSheetId="5">{"TAB1",#N/A,TRUE,"GENERAL";"TAB2",#N/A,TRUE,"GENERAL";"TAB3",#N/A,TRUE,"GENERAL";"TAB4",#N/A,TRUE,"GENERAL";"TAB5",#N/A,TRUE,"GENERAL"}</definedName>
    <definedName name="UOUIV" localSheetId="3">{"TAB1",#N/A,TRUE,"GENERAL";"TAB2",#N/A,TRUE,"GENERAL";"TAB3",#N/A,TRUE,"GENERAL";"TAB4",#N/A,TRUE,"GENERAL";"TAB5",#N/A,TRUE,"GENERAL"}</definedName>
    <definedName name="UOUIV" localSheetId="2">{"TAB1",#N/A,TRUE,"GENERAL";"TAB2",#N/A,TRUE,"GENERAL";"TAB3",#N/A,TRUE,"GENERAL";"TAB4",#N/A,TRUE,"GENERAL";"TAB5",#N/A,TRUE,"GENERAL"}</definedName>
    <definedName name="UOUIV" localSheetId="6">{"TAB1",#N/A,TRUE,"GENERAL";"TAB2",#N/A,TRUE,"GENERAL";"TAB3",#N/A,TRUE,"GENERAL";"TAB4",#N/A,TRUE,"GENERAL";"TAB5",#N/A,TRUE,"GENERAL"}</definedName>
    <definedName name="UOUIV" localSheetId="7">{"TAB1",#N/A,TRUE,"GENERAL";"TAB2",#N/A,TRUE,"GENERAL";"TAB3",#N/A,TRUE,"GENERAL";"TAB4",#N/A,TRUE,"GENERAL";"TAB5",#N/A,TRUE,"GENERAL"}</definedName>
    <definedName name="UOUIV">{"TAB1",#N/A,TRUE,"GENERAL";"TAB2",#N/A,TRUE,"GENERAL";"TAB3",#N/A,TRUE,"GENERAL";"TAB4",#N/A,TRUE,"GENERAL";"TAB5",#N/A,TRUE,"GENERAL"}</definedName>
    <definedName name="UPVC">#REF!</definedName>
    <definedName name="URAP10">#REF!</definedName>
    <definedName name="URAP2">#REF!</definedName>
    <definedName name="URAP3">#REF!</definedName>
    <definedName name="URAP4">#REF!</definedName>
    <definedName name="URAP6">#REF!</definedName>
    <definedName name="URAP8">#REF!</definedName>
    <definedName name="UREP12">#REF!</definedName>
    <definedName name="UREP2" localSheetId="3">[102]BASE!$D$198</definedName>
    <definedName name="UREP2" localSheetId="2">#REF!</definedName>
    <definedName name="UREP2" localSheetId="6">#REF!</definedName>
    <definedName name="UREP2" localSheetId="7">#REF!</definedName>
    <definedName name="UREP2">#REF!</definedName>
    <definedName name="UREP3" localSheetId="3">#REF!</definedName>
    <definedName name="UREP3" localSheetId="2">#REF!</definedName>
    <definedName name="UREP3" localSheetId="6">#REF!</definedName>
    <definedName name="UREP3" localSheetId="7">#REF!</definedName>
    <definedName name="UREP3">#REF!</definedName>
    <definedName name="UREP4" localSheetId="3">#REF!</definedName>
    <definedName name="UREP4" localSheetId="2">#REF!</definedName>
    <definedName name="UREP4" localSheetId="6">#REF!</definedName>
    <definedName name="UREP4" localSheetId="7">#REF!</definedName>
    <definedName name="UREP4">#REF!</definedName>
    <definedName name="UREP6">#REF!</definedName>
    <definedName name="UREP8">#REF!</definedName>
    <definedName name="uryur" localSheetId="5">{"TAB1",#N/A,TRUE,"GENERAL";"TAB2",#N/A,TRUE,"GENERAL";"TAB3",#N/A,TRUE,"GENERAL";"TAB4",#N/A,TRUE,"GENERAL";"TAB5",#N/A,TRUE,"GENERAL"}</definedName>
    <definedName name="uryur" localSheetId="3">{"TAB1",#N/A,TRUE,"GENERAL";"TAB2",#N/A,TRUE,"GENERAL";"TAB3",#N/A,TRUE,"GENERAL";"TAB4",#N/A,TRUE,"GENERAL";"TAB5",#N/A,TRUE,"GENERAL"}</definedName>
    <definedName name="uryur" localSheetId="2">{"TAB1",#N/A,TRUE,"GENERAL";"TAB2",#N/A,TRUE,"GENERAL";"TAB3",#N/A,TRUE,"GENERAL";"TAB4",#N/A,TRUE,"GENERAL";"TAB5",#N/A,TRUE,"GENERAL"}</definedName>
    <definedName name="uryur" localSheetId="6">{"TAB1",#N/A,TRUE,"GENERAL";"TAB2",#N/A,TRUE,"GENERAL";"TAB3",#N/A,TRUE,"GENERAL";"TAB4",#N/A,TRUE,"GENERAL";"TAB5",#N/A,TRUE,"GENERAL"}</definedName>
    <definedName name="uryur" localSheetId="7">{"TAB1",#N/A,TRUE,"GENERAL";"TAB2",#N/A,TRUE,"GENERAL";"TAB3",#N/A,TRUE,"GENERAL";"TAB4",#N/A,TRUE,"GENERAL";"TAB5",#N/A,TRUE,"GENERAL"}</definedName>
    <definedName name="uryur">{"TAB1",#N/A,TRUE,"GENERAL";"TAB2",#N/A,TRUE,"GENERAL";"TAB3",#N/A,TRUE,"GENERAL";"TAB4",#N/A,TRUE,"GENERAL";"TAB5",#N/A,TRUE,"GENERAL"}</definedName>
    <definedName name="UTIL">#REF!</definedName>
    <definedName name="UTILIDAD">'[37]Formulario N° 4'!$F$131</definedName>
    <definedName name="uu" localSheetId="5">{"TAB1",#N/A,TRUE,"GENERAL";"TAB2",#N/A,TRUE,"GENERAL";"TAB3",#N/A,TRUE,"GENERAL";"TAB4",#N/A,TRUE,"GENERAL";"TAB5",#N/A,TRUE,"GENERAL"}</definedName>
    <definedName name="uu" localSheetId="3">{"TAB1",#N/A,TRUE,"GENERAL";"TAB2",#N/A,TRUE,"GENERAL";"TAB3",#N/A,TRUE,"GENERAL";"TAB4",#N/A,TRUE,"GENERAL";"TAB5",#N/A,TRUE,"GENERAL"}</definedName>
    <definedName name="uu" localSheetId="2">{"TAB1",#N/A,TRUE,"GENERAL";"TAB2",#N/A,TRUE,"GENERAL";"TAB3",#N/A,TRUE,"GENERAL";"TAB4",#N/A,TRUE,"GENERAL";"TAB5",#N/A,TRUE,"GENERAL"}</definedName>
    <definedName name="uu" localSheetId="6">{"TAB1",#N/A,TRUE,"GENERAL";"TAB2",#N/A,TRUE,"GENERAL";"TAB3",#N/A,TRUE,"GENERAL";"TAB4",#N/A,TRUE,"GENERAL";"TAB5",#N/A,TRUE,"GENERAL"}</definedName>
    <definedName name="uu" localSheetId="7">{"TAB1",#N/A,TRUE,"GENERAL";"TAB2",#N/A,TRUE,"GENERAL";"TAB3",#N/A,TRUE,"GENERAL";"TAB4",#N/A,TRUE,"GENERAL";"TAB5",#N/A,TRUE,"GENERAL"}</definedName>
    <definedName name="uu">{"TAB1",#N/A,TRUE,"GENERAL";"TAB2",#N/A,TRUE,"GENERAL";"TAB3",#N/A,TRUE,"GENERAL";"TAB4",#N/A,TRUE,"GENERAL";"TAB5",#N/A,TRUE,"GENERAL"}</definedName>
    <definedName name="uuu" localSheetId="5">{"TAB1",#N/A,TRUE,"GENERAL";"TAB2",#N/A,TRUE,"GENERAL";"TAB3",#N/A,TRUE,"GENERAL";"TAB4",#N/A,TRUE,"GENERAL";"TAB5",#N/A,TRUE,"GENERAL"}</definedName>
    <definedName name="uuu" localSheetId="3">{"TAB1",#N/A,TRUE,"GENERAL";"TAB2",#N/A,TRUE,"GENERAL";"TAB3",#N/A,TRUE,"GENERAL";"TAB4",#N/A,TRUE,"GENERAL";"TAB5",#N/A,TRUE,"GENERAL"}</definedName>
    <definedName name="uuu" localSheetId="2">{"TAB1",#N/A,TRUE,"GENERAL";"TAB2",#N/A,TRUE,"GENERAL";"TAB3",#N/A,TRUE,"GENERAL";"TAB4",#N/A,TRUE,"GENERAL";"TAB5",#N/A,TRUE,"GENERAL"}</definedName>
    <definedName name="uuu" localSheetId="6">{"TAB1",#N/A,TRUE,"GENERAL";"TAB2",#N/A,TRUE,"GENERAL";"TAB3",#N/A,TRUE,"GENERAL";"TAB4",#N/A,TRUE,"GENERAL";"TAB5",#N/A,TRUE,"GENERAL"}</definedName>
    <definedName name="uuu" localSheetId="7">{"TAB1",#N/A,TRUE,"GENERAL";"TAB2",#N/A,TRUE,"GENERAL";"TAB3",#N/A,TRUE,"GENERAL";"TAB4",#N/A,TRUE,"GENERAL";"TAB5",#N/A,TRUE,"GENERAL"}</definedName>
    <definedName name="uuu">{"TAB1",#N/A,TRUE,"GENERAL";"TAB2",#N/A,TRUE,"GENERAL";"TAB3",#N/A,TRUE,"GENERAL";"TAB4",#N/A,TRUE,"GENERAL";"TAB5",#N/A,TRUE,"GENERAL"}</definedName>
    <definedName name="uuuuo" localSheetId="5">{"TAB1",#N/A,TRUE,"GENERAL";"TAB2",#N/A,TRUE,"GENERAL";"TAB3",#N/A,TRUE,"GENERAL";"TAB4",#N/A,TRUE,"GENERAL";"TAB5",#N/A,TRUE,"GENERAL"}</definedName>
    <definedName name="uuuuo" localSheetId="3">{"TAB1",#N/A,TRUE,"GENERAL";"TAB2",#N/A,TRUE,"GENERAL";"TAB3",#N/A,TRUE,"GENERAL";"TAB4",#N/A,TRUE,"GENERAL";"TAB5",#N/A,TRUE,"GENERAL"}</definedName>
    <definedName name="uuuuo" localSheetId="2">{"TAB1",#N/A,TRUE,"GENERAL";"TAB2",#N/A,TRUE,"GENERAL";"TAB3",#N/A,TRUE,"GENERAL";"TAB4",#N/A,TRUE,"GENERAL";"TAB5",#N/A,TRUE,"GENERAL"}</definedName>
    <definedName name="uuuuo" localSheetId="6">{"TAB1",#N/A,TRUE,"GENERAL";"TAB2",#N/A,TRUE,"GENERAL";"TAB3",#N/A,TRUE,"GENERAL";"TAB4",#N/A,TRUE,"GENERAL";"TAB5",#N/A,TRUE,"GENERAL"}</definedName>
    <definedName name="uuuuo" localSheetId="7">{"TAB1",#N/A,TRUE,"GENERAL";"TAB2",#N/A,TRUE,"GENERAL";"TAB3",#N/A,TRUE,"GENERAL";"TAB4",#N/A,TRUE,"GENERAL";"TAB5",#N/A,TRUE,"GENERAL"}</definedName>
    <definedName name="uuuuo">{"TAB1",#N/A,TRUE,"GENERAL";"TAB2",#N/A,TRUE,"GENERAL";"TAB3",#N/A,TRUE,"GENERAL";"TAB4",#N/A,TRUE,"GENERAL";"TAB5",#N/A,TRUE,"GENERAL"}</definedName>
    <definedName name="uuuuuj" localSheetId="5">{"via1",#N/A,TRUE,"general";"via2",#N/A,TRUE,"general";"via3",#N/A,TRUE,"general"}</definedName>
    <definedName name="uuuuuj" localSheetId="3">{"via1",#N/A,TRUE,"general";"via2",#N/A,TRUE,"general";"via3",#N/A,TRUE,"general"}</definedName>
    <definedName name="uuuuuj" localSheetId="2">{"via1",#N/A,TRUE,"general";"via2",#N/A,TRUE,"general";"via3",#N/A,TRUE,"general"}</definedName>
    <definedName name="uuuuuj" localSheetId="6">{"via1",#N/A,TRUE,"general";"via2",#N/A,TRUE,"general";"via3",#N/A,TRUE,"general"}</definedName>
    <definedName name="uuuuuj" localSheetId="7">{"via1",#N/A,TRUE,"general";"via2",#N/A,TRUE,"general";"via3",#N/A,TRUE,"general"}</definedName>
    <definedName name="uuuuuj">{"via1",#N/A,TRUE,"general";"via2",#N/A,TRUE,"general";"via3",#N/A,TRUE,"general"}</definedName>
    <definedName name="uwkap" localSheetId="5">{"TAB1",#N/A,TRUE,"GENERAL";"TAB2",#N/A,TRUE,"GENERAL";"TAB3",#N/A,TRUE,"GENERAL";"TAB4",#N/A,TRUE,"GENERAL";"TAB5",#N/A,TRUE,"GENERAL"}</definedName>
    <definedName name="uwkap" localSheetId="3">{"TAB1",#N/A,TRUE,"GENERAL";"TAB2",#N/A,TRUE,"GENERAL";"TAB3",#N/A,TRUE,"GENERAL";"TAB4",#N/A,TRUE,"GENERAL";"TAB5",#N/A,TRUE,"GENERAL"}</definedName>
    <definedName name="uwkap" localSheetId="2">{"TAB1",#N/A,TRUE,"GENERAL";"TAB2",#N/A,TRUE,"GENERAL";"TAB3",#N/A,TRUE,"GENERAL";"TAB4",#N/A,TRUE,"GENERAL";"TAB5",#N/A,TRUE,"GENERAL"}</definedName>
    <definedName name="uwkap" localSheetId="6">{"TAB1",#N/A,TRUE,"GENERAL";"TAB2",#N/A,TRUE,"GENERAL";"TAB3",#N/A,TRUE,"GENERAL";"TAB4",#N/A,TRUE,"GENERAL";"TAB5",#N/A,TRUE,"GENERAL"}</definedName>
    <definedName name="uwkap" localSheetId="7">{"TAB1",#N/A,TRUE,"GENERAL";"TAB2",#N/A,TRUE,"GENERAL";"TAB3",#N/A,TRUE,"GENERAL";"TAB4",#N/A,TRUE,"GENERAL";"TAB5",#N/A,TRUE,"GENERAL"}</definedName>
    <definedName name="uwkap">{"TAB1",#N/A,TRUE,"GENERAL";"TAB2",#N/A,TRUE,"GENERAL";"TAB3",#N/A,TRUE,"GENERAL";"TAB4",#N/A,TRUE,"GENERAL";"TAB5",#N/A,TRUE,"GENERAL"}</definedName>
    <definedName name="uyiyiy" localSheetId="5">{"TAB1",#N/A,TRUE,"GENERAL";"TAB2",#N/A,TRUE,"GENERAL";"TAB3",#N/A,TRUE,"GENERAL";"TAB4",#N/A,TRUE,"GENERAL";"TAB5",#N/A,TRUE,"GENERAL"}</definedName>
    <definedName name="uyiyiy" localSheetId="3">{"TAB1",#N/A,TRUE,"GENERAL";"TAB2",#N/A,TRUE,"GENERAL";"TAB3",#N/A,TRUE,"GENERAL";"TAB4",#N/A,TRUE,"GENERAL";"TAB5",#N/A,TRUE,"GENERAL"}</definedName>
    <definedName name="uyiyiy" localSheetId="2">{"TAB1",#N/A,TRUE,"GENERAL";"TAB2",#N/A,TRUE,"GENERAL";"TAB3",#N/A,TRUE,"GENERAL";"TAB4",#N/A,TRUE,"GENERAL";"TAB5",#N/A,TRUE,"GENERAL"}</definedName>
    <definedName name="uyiyiy" localSheetId="6">{"TAB1",#N/A,TRUE,"GENERAL";"TAB2",#N/A,TRUE,"GENERAL";"TAB3",#N/A,TRUE,"GENERAL";"TAB4",#N/A,TRUE,"GENERAL";"TAB5",#N/A,TRUE,"GENERAL"}</definedName>
    <definedName name="uyiyiy" localSheetId="7">{"TAB1",#N/A,TRUE,"GENERAL";"TAB2",#N/A,TRUE,"GENERAL";"TAB3",#N/A,TRUE,"GENERAL";"TAB4",#N/A,TRUE,"GENERAL";"TAB5",#N/A,TRUE,"GENERAL"}</definedName>
    <definedName name="uyiyiy">{"TAB1",#N/A,TRUE,"GENERAL";"TAB2",#N/A,TRUE,"GENERAL";"TAB3",#N/A,TRUE,"GENERAL";"TAB4",#N/A,TRUE,"GENERAL";"TAB5",#N/A,TRUE,"GENERAL"}</definedName>
    <definedName name="uytu" localSheetId="5">{"TAB1",#N/A,TRUE,"GENERAL";"TAB2",#N/A,TRUE,"GENERAL";"TAB3",#N/A,TRUE,"GENERAL";"TAB4",#N/A,TRUE,"GENERAL";"TAB5",#N/A,TRUE,"GENERAL"}</definedName>
    <definedName name="uytu" localSheetId="3">{"TAB1",#N/A,TRUE,"GENERAL";"TAB2",#N/A,TRUE,"GENERAL";"TAB3",#N/A,TRUE,"GENERAL";"TAB4",#N/A,TRUE,"GENERAL";"TAB5",#N/A,TRUE,"GENERAL"}</definedName>
    <definedName name="uytu" localSheetId="2">{"TAB1",#N/A,TRUE,"GENERAL";"TAB2",#N/A,TRUE,"GENERAL";"TAB3",#N/A,TRUE,"GENERAL";"TAB4",#N/A,TRUE,"GENERAL";"TAB5",#N/A,TRUE,"GENERAL"}</definedName>
    <definedName name="uytu" localSheetId="6">{"TAB1",#N/A,TRUE,"GENERAL";"TAB2",#N/A,TRUE,"GENERAL";"TAB3",#N/A,TRUE,"GENERAL";"TAB4",#N/A,TRUE,"GENERAL";"TAB5",#N/A,TRUE,"GENERAL"}</definedName>
    <definedName name="uytu" localSheetId="7">{"TAB1",#N/A,TRUE,"GENERAL";"TAB2",#N/A,TRUE,"GENERAL";"TAB3",#N/A,TRUE,"GENERAL";"TAB4",#N/A,TRUE,"GENERAL";"TAB5",#N/A,TRUE,"GENERAL"}</definedName>
    <definedName name="uytu">{"TAB1",#N/A,TRUE,"GENERAL";"TAB2",#N/A,TRUE,"GENERAL";"TAB3",#N/A,TRUE,"GENERAL";"TAB4",#N/A,TRUE,"GENERAL";"TAB5",#N/A,TRUE,"GENERAL"}</definedName>
    <definedName name="uyur" localSheetId="5">{"via1",#N/A,TRUE,"general";"via2",#N/A,TRUE,"general";"via3",#N/A,TRUE,"general"}</definedName>
    <definedName name="uyur" localSheetId="3">{"via1",#N/A,TRUE,"general";"via2",#N/A,TRUE,"general";"via3",#N/A,TRUE,"general"}</definedName>
    <definedName name="uyur" localSheetId="2">{"via1",#N/A,TRUE,"general";"via2",#N/A,TRUE,"general";"via3",#N/A,TRUE,"general"}</definedName>
    <definedName name="uyur" localSheetId="6">{"via1",#N/A,TRUE,"general";"via2",#N/A,TRUE,"general";"via3",#N/A,TRUE,"general"}</definedName>
    <definedName name="uyur" localSheetId="7">{"via1",#N/A,TRUE,"general";"via2",#N/A,TRUE,"general";"via3",#N/A,TRUE,"general"}</definedName>
    <definedName name="uyur">{"via1",#N/A,TRUE,"general";"via2",#N/A,TRUE,"general";"via3",#N/A,TRUE,"general"}</definedName>
    <definedName name="v">#REF!</definedName>
    <definedName name="VALDES">#REF!</definedName>
    <definedName name="VALMA3">#REF!</definedName>
    <definedName name="VALMA4">#REF!</definedName>
    <definedName name="valor1">#REF!</definedName>
    <definedName name="valor2">#REF!</definedName>
    <definedName name="VALOR3">#REF!</definedName>
    <definedName name="valparaiso">#REF!</definedName>
    <definedName name="Var">[28]Varios.!$E$1:$E$65536</definedName>
    <definedName name="vbvbvbvb" localSheetId="5">{"TAB1",#N/A,TRUE,"GENERAL";"TAB2",#N/A,TRUE,"GENERAL";"TAB3",#N/A,TRUE,"GENERAL";"TAB4",#N/A,TRUE,"GENERAL";"TAB5",#N/A,TRUE,"GENERAL"}</definedName>
    <definedName name="vbvbvbvb" localSheetId="3">{"TAB1",#N/A,TRUE,"GENERAL";"TAB2",#N/A,TRUE,"GENERAL";"TAB3",#N/A,TRUE,"GENERAL";"TAB4",#N/A,TRUE,"GENERAL";"TAB5",#N/A,TRUE,"GENERAL"}</definedName>
    <definedName name="vbvbvbvb" localSheetId="2">{"TAB1",#N/A,TRUE,"GENERAL";"TAB2",#N/A,TRUE,"GENERAL";"TAB3",#N/A,TRUE,"GENERAL";"TAB4",#N/A,TRUE,"GENERAL";"TAB5",#N/A,TRUE,"GENERAL"}</definedName>
    <definedName name="vbvbvbvb" localSheetId="6">{"TAB1",#N/A,TRUE,"GENERAL";"TAB2",#N/A,TRUE,"GENERAL";"TAB3",#N/A,TRUE,"GENERAL";"TAB4",#N/A,TRUE,"GENERAL";"TAB5",#N/A,TRUE,"GENERAL"}</definedName>
    <definedName name="vbvbvbvb" localSheetId="7">{"TAB1",#N/A,TRUE,"GENERAL";"TAB2",#N/A,TRUE,"GENERAL";"TAB3",#N/A,TRUE,"GENERAL";"TAB4",#N/A,TRUE,"GENERAL";"TAB5",#N/A,TRUE,"GENERAL"}</definedName>
    <definedName name="vbvbvbvb">{"TAB1",#N/A,TRUE,"GENERAL";"TAB2",#N/A,TRUE,"GENERAL";"TAB3",#N/A,TRUE,"GENERAL";"TAB4",#N/A,TRUE,"GENERAL";"TAB5",#N/A,TRUE,"GENERAL"}</definedName>
    <definedName name="VCBB8">#REF!</definedName>
    <definedName name="VCEL1">#REF!</definedName>
    <definedName name="VCEL2">#REF!</definedName>
    <definedName name="VCEL3">#REF!</definedName>
    <definedName name="VCEL4">#REF!</definedName>
    <definedName name="VCEL6">#REF!</definedName>
    <definedName name="VCEL8">[18]BASE!#REF!</definedName>
    <definedName name="VCELA2">#REF!</definedName>
    <definedName name="VCELA3">#REF!</definedName>
    <definedName name="VCELA4">#REF!</definedName>
    <definedName name="VCELA6">#REF!</definedName>
    <definedName name="VCEVNAEL3">[19]BASE!#REF!</definedName>
    <definedName name="VCEVNAEL4">[102]BASE!$D$580</definedName>
    <definedName name="VCSBVNAEL2" localSheetId="5">[19]BASE!#REF!</definedName>
    <definedName name="VCSBVNAEL2">[19]BASE!#REF!</definedName>
    <definedName name="VCSBVNAEL3" localSheetId="5">[19]BASE!#REF!</definedName>
    <definedName name="VCSBVNAEL3">[19]BASE!#REF!</definedName>
    <definedName name="vcvvc" localSheetId="5">{#N/A,#N/A,FALSE,"Formato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3">{#N/A,#N/A,FALSE,"Formato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2">{#N/A,#N/A,FALSE,"Formato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6">{#N/A,#N/A,FALSE,"Formato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7">{#N/A,#N/A,FALSE,"Formato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#REF!</definedName>
    <definedName name="vdfvuio" localSheetId="5">{"via1",#N/A,TRUE,"general";"via2",#N/A,TRUE,"general";"via3",#N/A,TRUE,"general"}</definedName>
    <definedName name="vdfvuio" localSheetId="3">{"via1",#N/A,TRUE,"general";"via2",#N/A,TRUE,"general";"via3",#N/A,TRUE,"general"}</definedName>
    <definedName name="vdfvuio" localSheetId="2">{"via1",#N/A,TRUE,"general";"via2",#N/A,TRUE,"general";"via3",#N/A,TRUE,"general"}</definedName>
    <definedName name="vdfvuio" localSheetId="6">{"via1",#N/A,TRUE,"general";"via2",#N/A,TRUE,"general";"via3",#N/A,TRUE,"general"}</definedName>
    <definedName name="vdfvuio" localSheetId="7">{"via1",#N/A,TRUE,"general";"via2",#N/A,TRUE,"general";"via3",#N/A,TRUE,"general"}</definedName>
    <definedName name="vdfvuio">{"via1",#N/A,TRUE,"general";"via2",#N/A,TRUE,"general";"via3",#N/A,TRUE,"general"}</definedName>
    <definedName name="vdsvnj" localSheetId="5">{"via1",#N/A,TRUE,"general";"via2",#N/A,TRUE,"general";"via3",#N/A,TRUE,"general"}</definedName>
    <definedName name="vdsvnj" localSheetId="3">{"via1",#N/A,TRUE,"general";"via2",#N/A,TRUE,"general";"via3",#N/A,TRUE,"general"}</definedName>
    <definedName name="vdsvnj" localSheetId="2">{"via1",#N/A,TRUE,"general";"via2",#N/A,TRUE,"general";"via3",#N/A,TRUE,"general"}</definedName>
    <definedName name="vdsvnj" localSheetId="6">{"via1",#N/A,TRUE,"general";"via2",#N/A,TRUE,"general";"via3",#N/A,TRUE,"general"}</definedName>
    <definedName name="vdsvnj" localSheetId="7">{"via1",#N/A,TRUE,"general";"via2",#N/A,TRUE,"general";"via3",#N/A,TRUE,"general"}</definedName>
    <definedName name="vdsvnj">{"via1",#N/A,TRUE,"general";"via2",#N/A,TRUE,"general";"via3",#N/A,TRUE,"general"}</definedName>
    <definedName name="VENTI">#REF!</definedName>
    <definedName name="vfbgnhyt" localSheetId="5">{"via1",#N/A,TRUE,"general";"via2",#N/A,TRUE,"general";"via3",#N/A,TRUE,"general"}</definedName>
    <definedName name="vfbgnhyt" localSheetId="3">{"via1",#N/A,TRUE,"general";"via2",#N/A,TRUE,"general";"via3",#N/A,TRUE,"general"}</definedName>
    <definedName name="vfbgnhyt" localSheetId="2">{"via1",#N/A,TRUE,"general";"via2",#N/A,TRUE,"general";"via3",#N/A,TRUE,"general"}</definedName>
    <definedName name="vfbgnhyt" localSheetId="6">{"via1",#N/A,TRUE,"general";"via2",#N/A,TRUE,"general";"via3",#N/A,TRUE,"general"}</definedName>
    <definedName name="vfbgnhyt" localSheetId="7">{"via1",#N/A,TRUE,"general";"via2",#N/A,TRUE,"general";"via3",#N/A,TRUE,"general"}</definedName>
    <definedName name="vfbgnhyt">{"via1",#N/A,TRUE,"general";"via2",#N/A,TRUE,"general";"via3",#N/A,TRUE,"general"}</definedName>
    <definedName name="vfvdv" localSheetId="5">{"TAB1",#N/A,TRUE,"GENERAL";"TAB2",#N/A,TRUE,"GENERAL";"TAB3",#N/A,TRUE,"GENERAL";"TAB4",#N/A,TRUE,"GENERAL";"TAB5",#N/A,TRUE,"GENERAL"}</definedName>
    <definedName name="vfvdv" localSheetId="3">{"TAB1",#N/A,TRUE,"GENERAL";"TAB2",#N/A,TRUE,"GENERAL";"TAB3",#N/A,TRUE,"GENERAL";"TAB4",#N/A,TRUE,"GENERAL";"TAB5",#N/A,TRUE,"GENERAL"}</definedName>
    <definedName name="vfvdv" localSheetId="2">{"TAB1",#N/A,TRUE,"GENERAL";"TAB2",#N/A,TRUE,"GENERAL";"TAB3",#N/A,TRUE,"GENERAL";"TAB4",#N/A,TRUE,"GENERAL";"TAB5",#N/A,TRUE,"GENERAL"}</definedName>
    <definedName name="vfvdv" localSheetId="6">{"TAB1",#N/A,TRUE,"GENERAL";"TAB2",#N/A,TRUE,"GENERAL";"TAB3",#N/A,TRUE,"GENERAL";"TAB4",#N/A,TRUE,"GENERAL";"TAB5",#N/A,TRUE,"GENERAL"}</definedName>
    <definedName name="vfvdv" localSheetId="7">{"TAB1",#N/A,TRUE,"GENERAL";"TAB2",#N/A,TRUE,"GENERAL";"TAB3",#N/A,TRUE,"GENERAL";"TAB4",#N/A,TRUE,"GENERAL";"TAB5",#N/A,TRUE,"GENERAL"}</definedName>
    <definedName name="vfvdv">{"TAB1",#N/A,TRUE,"GENERAL";"TAB2",#N/A,TRUE,"GENERAL";"TAB3",#N/A,TRUE,"GENERAL";"TAB4",#N/A,TRUE,"GENERAL";"TAB5",#N/A,TRUE,"GENERAL"}</definedName>
    <definedName name="vfvf" localSheetId="5">{"TAB1",#N/A,TRUE,"GENERAL";"TAB2",#N/A,TRUE,"GENERAL";"TAB3",#N/A,TRUE,"GENERAL";"TAB4",#N/A,TRUE,"GENERAL";"TAB5",#N/A,TRUE,"GENERAL"}</definedName>
    <definedName name="vfvf" localSheetId="3">{"TAB1",#N/A,TRUE,"GENERAL";"TAB2",#N/A,TRUE,"GENERAL";"TAB3",#N/A,TRUE,"GENERAL";"TAB4",#N/A,TRUE,"GENERAL";"TAB5",#N/A,TRUE,"GENERAL"}</definedName>
    <definedName name="vfvf" localSheetId="2">{"TAB1",#N/A,TRUE,"GENERAL";"TAB2",#N/A,TRUE,"GENERAL";"TAB3",#N/A,TRUE,"GENERAL";"TAB4",#N/A,TRUE,"GENERAL";"TAB5",#N/A,TRUE,"GENERAL"}</definedName>
    <definedName name="vfvf" localSheetId="6">{"TAB1",#N/A,TRUE,"GENERAL";"TAB2",#N/A,TRUE,"GENERAL";"TAB3",#N/A,TRUE,"GENERAL";"TAB4",#N/A,TRUE,"GENERAL";"TAB5",#N/A,TRUE,"GENERAL"}</definedName>
    <definedName name="vfvf" localSheetId="7">{"TAB1",#N/A,TRUE,"GENERAL";"TAB2",#N/A,TRUE,"GENERAL";"TAB3",#N/A,TRUE,"GENERAL";"TAB4",#N/A,TRUE,"GENERAL";"TAB5",#N/A,TRUE,"GENERAL"}</definedName>
    <definedName name="vfvf">{"TAB1",#N/A,TRUE,"GENERAL";"TAB2",#N/A,TRUE,"GENERAL";"TAB3",#N/A,TRUE,"GENERAL";"TAB4",#N/A,TRUE,"GENERAL";"TAB5",#N/A,TRUE,"GENERAL"}</definedName>
    <definedName name="VIAJE" localSheetId="3">[93]BASE!$D$1887</definedName>
    <definedName name="VIAJE">[18]BASE!$D$501</definedName>
    <definedName name="VIAJE_">[41]BASE!$D$479</definedName>
    <definedName name="VIAJEMED">[100]BASE!$D$575</definedName>
    <definedName name="VIBGA">[18]BASE!$D$469</definedName>
    <definedName name="VIBGA_">[41]BASE!$D$446</definedName>
    <definedName name="vibr">[26]PrecRec!$D$18</definedName>
    <definedName name="VIBRA" localSheetId="3">#REF!</definedName>
    <definedName name="VIBRA" localSheetId="2">#REF!</definedName>
    <definedName name="VIBRA" localSheetId="6">#REF!</definedName>
    <definedName name="VIBRA" localSheetId="7">#REF!</definedName>
    <definedName name="VIBRA">#REF!</definedName>
    <definedName name="VIBRADOR">[37]EQUIPO!$D$27</definedName>
    <definedName name="VIBRCOM" localSheetId="3">#REF!</definedName>
    <definedName name="VIBRCOM" localSheetId="2">#REF!</definedName>
    <definedName name="VIBRCOM" localSheetId="6">#REF!</definedName>
    <definedName name="VIBRCOM" localSheetId="7">#REF!</definedName>
    <definedName name="VIBRCOM">#REF!</definedName>
    <definedName name="VIBRE" localSheetId="3">[96]BASE!$D$1861</definedName>
    <definedName name="VIBRE">[18]BASE!$D$470</definedName>
    <definedName name="VIBRO">#REF!</definedName>
    <definedName name="VIDRI">#REF!</definedName>
    <definedName name="viscosidad">#REF!</definedName>
    <definedName name="vk" localSheetId="5">{"via1",#N/A,TRUE,"general";"via2",#N/A,TRUE,"general";"via3",#N/A,TRUE,"general"}</definedName>
    <definedName name="vk" localSheetId="3">{"via1",#N/A,TRUE,"general";"via2",#N/A,TRUE,"general";"via3",#N/A,TRUE,"general"}</definedName>
    <definedName name="vk" localSheetId="2">{"via1",#N/A,TRUE,"general";"via2",#N/A,TRUE,"general";"via3",#N/A,TRUE,"general"}</definedName>
    <definedName name="vk" localSheetId="6">{"via1",#N/A,TRUE,"general";"via2",#N/A,TRUE,"general";"via3",#N/A,TRUE,"general"}</definedName>
    <definedName name="vk" localSheetId="7">{"via1",#N/A,TRUE,"general";"via2",#N/A,TRUE,"general";"via3",#N/A,TRUE,"general"}</definedName>
    <definedName name="vk">{"via1",#N/A,TRUE,"general";"via2",#N/A,TRUE,"general";"via3",#N/A,TRUE,"general"}</definedName>
    <definedName name="vnbvxb" localSheetId="5">{"via1",#N/A,TRUE,"general";"via2",#N/A,TRUE,"general";"via3",#N/A,TRUE,"general"}</definedName>
    <definedName name="vnbvxb" localSheetId="3">{"via1",#N/A,TRUE,"general";"via2",#N/A,TRUE,"general";"via3",#N/A,TRUE,"general"}</definedName>
    <definedName name="vnbvxb" localSheetId="2">{"via1",#N/A,TRUE,"general";"via2",#N/A,TRUE,"general";"via3",#N/A,TRUE,"general"}</definedName>
    <definedName name="vnbvxb" localSheetId="6">{"via1",#N/A,TRUE,"general";"via2",#N/A,TRUE,"general";"via3",#N/A,TRUE,"general"}</definedName>
    <definedName name="vnbvxb" localSheetId="7">{"via1",#N/A,TRUE,"general";"via2",#N/A,TRUE,"general";"via3",#N/A,TRUE,"general"}</definedName>
    <definedName name="vnbvxb">{"via1",#N/A,TRUE,"general";"via2",#N/A,TRUE,"general";"via3",#N/A,TRUE,"general"}</definedName>
    <definedName name="VNVBN" localSheetId="5">{"TAB1",#N/A,TRUE,"GENERAL";"TAB2",#N/A,TRUE,"GENERAL";"TAB3",#N/A,TRUE,"GENERAL";"TAB4",#N/A,TRUE,"GENERAL";"TAB5",#N/A,TRUE,"GENERAL"}</definedName>
    <definedName name="VNVBN" localSheetId="3">{"TAB1",#N/A,TRUE,"GENERAL";"TAB2",#N/A,TRUE,"GENERAL";"TAB3",#N/A,TRUE,"GENERAL";"TAB4",#N/A,TRUE,"GENERAL";"TAB5",#N/A,TRUE,"GENERAL"}</definedName>
    <definedName name="VNVBN" localSheetId="2">{"TAB1",#N/A,TRUE,"GENERAL";"TAB2",#N/A,TRUE,"GENERAL";"TAB3",#N/A,TRUE,"GENERAL";"TAB4",#N/A,TRUE,"GENERAL";"TAB5",#N/A,TRUE,"GENERAL"}</definedName>
    <definedName name="VNVBN" localSheetId="6">{"TAB1",#N/A,TRUE,"GENERAL";"TAB2",#N/A,TRUE,"GENERAL";"TAB3",#N/A,TRUE,"GENERAL";"TAB4",#N/A,TRUE,"GENERAL";"TAB5",#N/A,TRUE,"GENERAL"}</definedName>
    <definedName name="VNVBN" localSheetId="7">{"TAB1",#N/A,TRUE,"GENERAL";"TAB2",#N/A,TRUE,"GENERAL";"TAB3",#N/A,TRUE,"GENERAL";"TAB4",#N/A,TRUE,"GENERAL";"TAB5",#N/A,TRUE,"GENERAL"}</definedName>
    <definedName name="VNVBN">{"TAB1",#N/A,TRUE,"GENERAL";"TAB2",#N/A,TRUE,"GENERAL";"TAB3",#N/A,TRUE,"GENERAL";"TAB4",#N/A,TRUE,"GENERAL";"TAB5",#N/A,TRUE,"GENERAL"}</definedName>
    <definedName name="vol">[26]PrecRec!$D$14</definedName>
    <definedName name="volm3km">[26]PrecRec!$D$15</definedName>
    <definedName name="VOLQU">[19]BASE!$E$60</definedName>
    <definedName name="VOLQUET" localSheetId="3">#REF!</definedName>
    <definedName name="VOLQUET" localSheetId="2">#REF!</definedName>
    <definedName name="VOLQUET" localSheetId="6">#REF!</definedName>
    <definedName name="VOLQUET" localSheetId="7">#REF!</definedName>
    <definedName name="VOLQUET">#REF!</definedName>
    <definedName name="VOLQUETA" localSheetId="3">#REF!</definedName>
    <definedName name="VOLQUETA" localSheetId="2">#REF!</definedName>
    <definedName name="VOLQUETA" localSheetId="6">#REF!</definedName>
    <definedName name="VOLQUETA" localSheetId="7">#REF!</definedName>
    <definedName name="VOLQUETA">#REF!</definedName>
    <definedName name="VPVC2" localSheetId="3">#REF!</definedName>
    <definedName name="VPVC2" localSheetId="2">#REF!</definedName>
    <definedName name="VPVC2" localSheetId="6">#REF!</definedName>
    <definedName name="VPVC2" localSheetId="7">#REF!</definedName>
    <definedName name="VPVC2">#REF!</definedName>
    <definedName name="vsdfj" localSheetId="5">{"via1",#N/A,TRUE,"general";"via2",#N/A,TRUE,"general";"via3",#N/A,TRUE,"general"}</definedName>
    <definedName name="vsdfj" localSheetId="3">{"via1",#N/A,TRUE,"general";"via2",#N/A,TRUE,"general";"via3",#N/A,TRUE,"general"}</definedName>
    <definedName name="vsdfj" localSheetId="2">{"via1",#N/A,TRUE,"general";"via2",#N/A,TRUE,"general";"via3",#N/A,TRUE,"general"}</definedName>
    <definedName name="vsdfj" localSheetId="6">{"via1",#N/A,TRUE,"general";"via2",#N/A,TRUE,"general";"via3",#N/A,TRUE,"general"}</definedName>
    <definedName name="vsdfj" localSheetId="7">{"via1",#N/A,TRUE,"general";"via2",#N/A,TRUE,"general";"via3",#N/A,TRUE,"general"}</definedName>
    <definedName name="vsdfj">{"via1",#N/A,TRUE,"general";"via2",#N/A,TRUE,"general";"via3",#N/A,TRUE,"general"}</definedName>
    <definedName name="vt" localSheetId="5">{"via1",#N/A,TRUE,"general";"via2",#N/A,TRUE,"general";"via3",#N/A,TRUE,"general"}</definedName>
    <definedName name="vt" localSheetId="3">{"via1",#N/A,TRUE,"general";"via2",#N/A,TRUE,"general";"via3",#N/A,TRUE,"general"}</definedName>
    <definedName name="vt" localSheetId="2">{"via1",#N/A,TRUE,"general";"via2",#N/A,TRUE,"general";"via3",#N/A,TRUE,"general"}</definedName>
    <definedName name="vt" localSheetId="6">{"via1",#N/A,TRUE,"general";"via2",#N/A,TRUE,"general";"via3",#N/A,TRUE,"general"}</definedName>
    <definedName name="vt" localSheetId="7">{"via1",#N/A,TRUE,"general";"via2",#N/A,TRUE,"general";"via3",#N/A,TRUE,"general"}</definedName>
    <definedName name="vt">{"via1",#N/A,TRUE,"general";"via2",#N/A,TRUE,"general";"via3",#N/A,TRUE,"general"}</definedName>
    <definedName name="vuyhj">#REF!</definedName>
    <definedName name="vvcxv" localSheetId="5">{"TAB1",#N/A,TRUE,"GENERAL";"TAB2",#N/A,TRUE,"GENERAL";"TAB3",#N/A,TRUE,"GENERAL";"TAB4",#N/A,TRUE,"GENERAL";"TAB5",#N/A,TRUE,"GENERAL"}</definedName>
    <definedName name="vvcxv" localSheetId="3">{"TAB1",#N/A,TRUE,"GENERAL";"TAB2",#N/A,TRUE,"GENERAL";"TAB3",#N/A,TRUE,"GENERAL";"TAB4",#N/A,TRUE,"GENERAL";"TAB5",#N/A,TRUE,"GENERAL"}</definedName>
    <definedName name="vvcxv" localSheetId="2">{"TAB1",#N/A,TRUE,"GENERAL";"TAB2",#N/A,TRUE,"GENERAL";"TAB3",#N/A,TRUE,"GENERAL";"TAB4",#N/A,TRUE,"GENERAL";"TAB5",#N/A,TRUE,"GENERAL"}</definedName>
    <definedName name="vvcxv" localSheetId="6">{"TAB1",#N/A,TRUE,"GENERAL";"TAB2",#N/A,TRUE,"GENERAL";"TAB3",#N/A,TRUE,"GENERAL";"TAB4",#N/A,TRUE,"GENERAL";"TAB5",#N/A,TRUE,"GENERAL"}</definedName>
    <definedName name="vvcxv" localSheetId="7">{"TAB1",#N/A,TRUE,"GENERAL";"TAB2",#N/A,TRUE,"GENERAL";"TAB3",#N/A,TRUE,"GENERAL";"TAB4",#N/A,TRUE,"GENERAL";"TAB5",#N/A,TRUE,"GENERAL"}</definedName>
    <definedName name="vvcxv">{"TAB1",#N/A,TRUE,"GENERAL";"TAB2",#N/A,TRUE,"GENERAL";"TAB3",#N/A,TRUE,"GENERAL";"TAB4",#N/A,TRUE,"GENERAL";"TAB5",#N/A,TRUE,"GENERAL"}</definedName>
    <definedName name="VVV">[51]BASE!$C$3</definedName>
    <definedName name="vvvvt" localSheetId="5">{"via1",#N/A,TRUE,"general";"via2",#N/A,TRUE,"general";"via3",#N/A,TRUE,"general"}</definedName>
    <definedName name="vvvvt" localSheetId="3">{"via1",#N/A,TRUE,"general";"via2",#N/A,TRUE,"general";"via3",#N/A,TRUE,"general"}</definedName>
    <definedName name="vvvvt" localSheetId="2">{"via1",#N/A,TRUE,"general";"via2",#N/A,TRUE,"general";"via3",#N/A,TRUE,"general"}</definedName>
    <definedName name="vvvvt" localSheetId="6">{"via1",#N/A,TRUE,"general";"via2",#N/A,TRUE,"general";"via3",#N/A,TRUE,"general"}</definedName>
    <definedName name="vvvvt" localSheetId="7">{"via1",#N/A,TRUE,"general";"via2",#N/A,TRUE,"general";"via3",#N/A,TRUE,"general"}</definedName>
    <definedName name="vvvvt">{"via1",#N/A,TRUE,"general";"via2",#N/A,TRUE,"general";"via3",#N/A,TRUE,"general"}</definedName>
    <definedName name="vvvvvvf" localSheetId="5">{"via1",#N/A,TRUE,"general";"via2",#N/A,TRUE,"general";"via3",#N/A,TRUE,"general"}</definedName>
    <definedName name="vvvvvvf" localSheetId="3">{"via1",#N/A,TRUE,"general";"via2",#N/A,TRUE,"general";"via3",#N/A,TRUE,"general"}</definedName>
    <definedName name="vvvvvvf" localSheetId="2">{"via1",#N/A,TRUE,"general";"via2",#N/A,TRUE,"general";"via3",#N/A,TRUE,"general"}</definedName>
    <definedName name="vvvvvvf" localSheetId="6">{"via1",#N/A,TRUE,"general";"via2",#N/A,TRUE,"general";"via3",#N/A,TRUE,"general"}</definedName>
    <definedName name="vvvvvvf" localSheetId="7">{"via1",#N/A,TRUE,"general";"via2",#N/A,TRUE,"general";"via3",#N/A,TRUE,"general"}</definedName>
    <definedName name="vvvvvvf">{"via1",#N/A,TRUE,"general";"via2",#N/A,TRUE,"general";"via3",#N/A,TRUE,"general"}</definedName>
    <definedName name="vy" localSheetId="5">{"TAB1",#N/A,TRUE,"GENERAL";"TAB2",#N/A,TRUE,"GENERAL";"TAB3",#N/A,TRUE,"GENERAL";"TAB4",#N/A,TRUE,"GENERAL";"TAB5",#N/A,TRUE,"GENERAL"}</definedName>
    <definedName name="vy" localSheetId="3">{"TAB1",#N/A,TRUE,"GENERAL";"TAB2",#N/A,TRUE,"GENERAL";"TAB3",#N/A,TRUE,"GENERAL";"TAB4",#N/A,TRUE,"GENERAL";"TAB5",#N/A,TRUE,"GENERAL"}</definedName>
    <definedName name="vy" localSheetId="2">{"TAB1",#N/A,TRUE,"GENERAL";"TAB2",#N/A,TRUE,"GENERAL";"TAB3",#N/A,TRUE,"GENERAL";"TAB4",#N/A,TRUE,"GENERAL";"TAB5",#N/A,TRUE,"GENERAL"}</definedName>
    <definedName name="vy" localSheetId="6">{"TAB1",#N/A,TRUE,"GENERAL";"TAB2",#N/A,TRUE,"GENERAL";"TAB3",#N/A,TRUE,"GENERAL";"TAB4",#N/A,TRUE,"GENERAL";"TAB5",#N/A,TRUE,"GENERAL"}</definedName>
    <definedName name="vy" localSheetId="7">{"TAB1",#N/A,TRUE,"GENERAL";"TAB2",#N/A,TRUE,"GENERAL";"TAB3",#N/A,TRUE,"GENERAL";"TAB4",#N/A,TRUE,"GENERAL";"TAB5",#N/A,TRUE,"GENERAL"}</definedName>
    <definedName name="vy">{"TAB1",#N/A,TRUE,"GENERAL";"TAB2",#N/A,TRUE,"GENERAL";"TAB3",#N/A,TRUE,"GENERAL";"TAB4",#N/A,TRUE,"GENERAL";"TAB5",#N/A,TRUE,"GENERAL"}</definedName>
    <definedName name="w2w2w" localSheetId="5">{"via1",#N/A,TRUE,"general";"via2",#N/A,TRUE,"general";"via3",#N/A,TRUE,"general"}</definedName>
    <definedName name="w2w2w" localSheetId="3">{"via1",#N/A,TRUE,"general";"via2",#N/A,TRUE,"general";"via3",#N/A,TRUE,"general"}</definedName>
    <definedName name="w2w2w" localSheetId="2">{"via1",#N/A,TRUE,"general";"via2",#N/A,TRUE,"general";"via3",#N/A,TRUE,"general"}</definedName>
    <definedName name="w2w2w" localSheetId="6">{"via1",#N/A,TRUE,"general";"via2",#N/A,TRUE,"general";"via3",#N/A,TRUE,"general"}</definedName>
    <definedName name="w2w2w" localSheetId="7">{"via1",#N/A,TRUE,"general";"via2",#N/A,TRUE,"general";"via3",#N/A,TRUE,"general"}</definedName>
    <definedName name="w2w2w">{"via1",#N/A,TRUE,"general";"via2",#N/A,TRUE,"general";"via3",#N/A,TRUE,"general"}</definedName>
    <definedName name="WDD" localSheetId="5">{#N/A,#N/A,FALSE,"orthoflow";#N/A,#N/A,FALSE,"Miscelaneos";#N/A,#N/A,FALSE,"Instrumentacio";#N/A,#N/A,FALSE,"Electrico";#N/A,#N/A,FALSE,"Valv. Seguridad"}</definedName>
    <definedName name="WDD" localSheetId="3">{#N/A,#N/A,FALSE,"orthoflow";#N/A,#N/A,FALSE,"Miscelaneos";#N/A,#N/A,FALSE,"Instrumentacio";#N/A,#N/A,FALSE,"Electrico";#N/A,#N/A,FALSE,"Valv. Seguridad"}</definedName>
    <definedName name="WDD" localSheetId="2">{#N/A,#N/A,FALSE,"orthoflow";#N/A,#N/A,FALSE,"Miscelaneos";#N/A,#N/A,FALSE,"Instrumentacio";#N/A,#N/A,FALSE,"Electrico";#N/A,#N/A,FALSE,"Valv. Seguridad"}</definedName>
    <definedName name="WDD" localSheetId="6">{#N/A,#N/A,FALSE,"orthoflow";#N/A,#N/A,FALSE,"Miscelaneos";#N/A,#N/A,FALSE,"Instrumentacio";#N/A,#N/A,FALSE,"Electrico";#N/A,#N/A,FALSE,"Valv. Seguridad"}</definedName>
    <definedName name="WDD" localSheetId="7">{#N/A,#N/A,FALSE,"orthoflow";#N/A,#N/A,FALSE,"Miscelaneos";#N/A,#N/A,FALSE,"Instrumentacio";#N/A,#N/A,FALSE,"Electrico";#N/A,#N/A,FALSE,"Valv. Seguridad"}</definedName>
    <definedName name="WDD">{#N/A,#N/A,FALSE,"orthoflow";#N/A,#N/A,FALSE,"Miscelaneos";#N/A,#N/A,FALSE,"Instrumentacio";#N/A,#N/A,FALSE,"Electrico";#N/A,#N/A,FALSE,"Valv. Seguridad"}</definedName>
    <definedName name="WEERTEG">#REF!</definedName>
    <definedName name="werew" localSheetId="5">{"TAB1",#N/A,TRUE,"GENERAL";"TAB2",#N/A,TRUE,"GENERAL";"TAB3",#N/A,TRUE,"GENERAL";"TAB4",#N/A,TRUE,"GENERAL";"TAB5",#N/A,TRUE,"GENERAL"}</definedName>
    <definedName name="werew" localSheetId="3">{"TAB1",#N/A,TRUE,"GENERAL";"TAB2",#N/A,TRUE,"GENERAL";"TAB3",#N/A,TRUE,"GENERAL";"TAB4",#N/A,TRUE,"GENERAL";"TAB5",#N/A,TRUE,"GENERAL"}</definedName>
    <definedName name="werew" localSheetId="2">{"TAB1",#N/A,TRUE,"GENERAL";"TAB2",#N/A,TRUE,"GENERAL";"TAB3",#N/A,TRUE,"GENERAL";"TAB4",#N/A,TRUE,"GENERAL";"TAB5",#N/A,TRUE,"GENERAL"}</definedName>
    <definedName name="werew" localSheetId="6">{"TAB1",#N/A,TRUE,"GENERAL";"TAB2",#N/A,TRUE,"GENERAL";"TAB3",#N/A,TRUE,"GENERAL";"TAB4",#N/A,TRUE,"GENERAL";"TAB5",#N/A,TRUE,"GENERAL"}</definedName>
    <definedName name="werew" localSheetId="7">{"TAB1",#N/A,TRUE,"GENERAL";"TAB2",#N/A,TRUE,"GENERAL";"TAB3",#N/A,TRUE,"GENERAL";"TAB4",#N/A,TRUE,"GENERAL";"TAB5",#N/A,TRUE,"GENERAL"}</definedName>
    <definedName name="werew">{"TAB1",#N/A,TRUE,"GENERAL";"TAB2",#N/A,TRUE,"GENERAL";"TAB3",#N/A,TRUE,"GENERAL";"TAB4",#N/A,TRUE,"GENERAL";"TAB5",#N/A,TRUE,"GENERAL"}</definedName>
    <definedName name="WEREWR" localSheetId="5">{"via1",#N/A,TRUE,"general";"via2",#N/A,TRUE,"general";"via3",#N/A,TRUE,"general"}</definedName>
    <definedName name="WEREWR" localSheetId="3">{"via1",#N/A,TRUE,"general";"via2",#N/A,TRUE,"general";"via3",#N/A,TRUE,"general"}</definedName>
    <definedName name="WEREWR" localSheetId="2">{"via1",#N/A,TRUE,"general";"via2",#N/A,TRUE,"general";"via3",#N/A,TRUE,"general"}</definedName>
    <definedName name="WEREWR" localSheetId="6">{"via1",#N/A,TRUE,"general";"via2",#N/A,TRUE,"general";"via3",#N/A,TRUE,"general"}</definedName>
    <definedName name="WEREWR" localSheetId="7">{"via1",#N/A,TRUE,"general";"via2",#N/A,TRUE,"general";"via3",#N/A,TRUE,"general"}</definedName>
    <definedName name="WEREWR">{"via1",#N/A,TRUE,"general";"via2",#N/A,TRUE,"general";"via3",#N/A,TRUE,"general"}</definedName>
    <definedName name="werfdsf" localSheetId="5">{"TAB1",#N/A,TRUE,"GENERAL";"TAB2",#N/A,TRUE,"GENERAL";"TAB3",#N/A,TRUE,"GENERAL";"TAB4",#N/A,TRUE,"GENERAL";"TAB5",#N/A,TRUE,"GENERAL"}</definedName>
    <definedName name="werfdsf" localSheetId="3">{"TAB1",#N/A,TRUE,"GENERAL";"TAB2",#N/A,TRUE,"GENERAL";"TAB3",#N/A,TRUE,"GENERAL";"TAB4",#N/A,TRUE,"GENERAL";"TAB5",#N/A,TRUE,"GENERAL"}</definedName>
    <definedName name="werfdsf" localSheetId="2">{"TAB1",#N/A,TRUE,"GENERAL";"TAB2",#N/A,TRUE,"GENERAL";"TAB3",#N/A,TRUE,"GENERAL";"TAB4",#N/A,TRUE,"GENERAL";"TAB5",#N/A,TRUE,"GENERAL"}</definedName>
    <definedName name="werfdsf" localSheetId="6">{"TAB1",#N/A,TRUE,"GENERAL";"TAB2",#N/A,TRUE,"GENERAL";"TAB3",#N/A,TRUE,"GENERAL";"TAB4",#N/A,TRUE,"GENERAL";"TAB5",#N/A,TRUE,"GENERAL"}</definedName>
    <definedName name="werfdsf" localSheetId="7">{"TAB1",#N/A,TRUE,"GENERAL";"TAB2",#N/A,TRUE,"GENERAL";"TAB3",#N/A,TRUE,"GENERAL";"TAB4",#N/A,TRUE,"GENERAL";"TAB5",#N/A,TRUE,"GENERAL"}</definedName>
    <definedName name="werfdsf">{"TAB1",#N/A,TRUE,"GENERAL";"TAB2",#N/A,TRUE,"GENERAL";"TAB3",#N/A,TRUE,"GENERAL";"TAB4",#N/A,TRUE,"GENERAL";"TAB5",#N/A,TRUE,"GENERAL"}</definedName>
    <definedName name="werh" localSheetId="5">{"via1",#N/A,TRUE,"general";"via2",#N/A,TRUE,"general";"via3",#N/A,TRUE,"general"}</definedName>
    <definedName name="werh" localSheetId="3">{"via1",#N/A,TRUE,"general";"via2",#N/A,TRUE,"general";"via3",#N/A,TRUE,"general"}</definedName>
    <definedName name="werh" localSheetId="2">{"via1",#N/A,TRUE,"general";"via2",#N/A,TRUE,"general";"via3",#N/A,TRUE,"general"}</definedName>
    <definedName name="werh" localSheetId="6">{"via1",#N/A,TRUE,"general";"via2",#N/A,TRUE,"general";"via3",#N/A,TRUE,"general"}</definedName>
    <definedName name="werh" localSheetId="7">{"via1",#N/A,TRUE,"general";"via2",#N/A,TRUE,"general";"via3",#N/A,TRUE,"general"}</definedName>
    <definedName name="werh">{"via1",#N/A,TRUE,"general";"via2",#N/A,TRUE,"general";"via3",#N/A,TRUE,"general"}</definedName>
    <definedName name="wersfdfrguyo" localSheetId="5">{"via1",#N/A,TRUE,"general";"via2",#N/A,TRUE,"general";"via3",#N/A,TRUE,"general"}</definedName>
    <definedName name="wersfdfrguyo" localSheetId="3">{"via1",#N/A,TRUE,"general";"via2",#N/A,TRUE,"general";"via3",#N/A,TRUE,"general"}</definedName>
    <definedName name="wersfdfrguyo" localSheetId="2">{"via1",#N/A,TRUE,"general";"via2",#N/A,TRUE,"general";"via3",#N/A,TRUE,"general"}</definedName>
    <definedName name="wersfdfrguyo" localSheetId="6">{"via1",#N/A,TRUE,"general";"via2",#N/A,TRUE,"general";"via3",#N/A,TRUE,"general"}</definedName>
    <definedName name="wersfdfrguyo" localSheetId="7">{"via1",#N/A,TRUE,"general";"via2",#N/A,TRUE,"general";"via3",#N/A,TRUE,"general"}</definedName>
    <definedName name="wersfdfrguyo">{"via1",#N/A,TRUE,"general";"via2",#N/A,TRUE,"general";"via3",#N/A,TRUE,"general"}</definedName>
    <definedName name="werwr" localSheetId="5">{"via1",#N/A,TRUE,"general";"via2",#N/A,TRUE,"general";"via3",#N/A,TRUE,"general"}</definedName>
    <definedName name="werwr" localSheetId="3">{"via1",#N/A,TRUE,"general";"via2",#N/A,TRUE,"general";"via3",#N/A,TRUE,"general"}</definedName>
    <definedName name="werwr" localSheetId="2">{"via1",#N/A,TRUE,"general";"via2",#N/A,TRUE,"general";"via3",#N/A,TRUE,"general"}</definedName>
    <definedName name="werwr" localSheetId="6">{"via1",#N/A,TRUE,"general";"via2",#N/A,TRUE,"general";"via3",#N/A,TRUE,"general"}</definedName>
    <definedName name="werwr" localSheetId="7">{"via1",#N/A,TRUE,"general";"via2",#N/A,TRUE,"general";"via3",#N/A,TRUE,"general"}</definedName>
    <definedName name="werwr">{"via1",#N/A,TRUE,"general";"via2",#N/A,TRUE,"general";"via3",#N/A,TRUE,"general"}</definedName>
    <definedName name="WERWVN" localSheetId="5">{"TAB1",#N/A,TRUE,"GENERAL";"TAB2",#N/A,TRUE,"GENERAL";"TAB3",#N/A,TRUE,"GENERAL";"TAB4",#N/A,TRUE,"GENERAL";"TAB5",#N/A,TRUE,"GENERAL"}</definedName>
    <definedName name="WERWVN" localSheetId="3">{"TAB1",#N/A,TRUE,"GENERAL";"TAB2",#N/A,TRUE,"GENERAL";"TAB3",#N/A,TRUE,"GENERAL";"TAB4",#N/A,TRUE,"GENERAL";"TAB5",#N/A,TRUE,"GENERAL"}</definedName>
    <definedName name="WERWVN" localSheetId="2">{"TAB1",#N/A,TRUE,"GENERAL";"TAB2",#N/A,TRUE,"GENERAL";"TAB3",#N/A,TRUE,"GENERAL";"TAB4",#N/A,TRUE,"GENERAL";"TAB5",#N/A,TRUE,"GENERAL"}</definedName>
    <definedName name="WERWVN" localSheetId="6">{"TAB1",#N/A,TRUE,"GENERAL";"TAB2",#N/A,TRUE,"GENERAL";"TAB3",#N/A,TRUE,"GENERAL";"TAB4",#N/A,TRUE,"GENERAL";"TAB5",#N/A,TRUE,"GENERAL"}</definedName>
    <definedName name="WERWVN" localSheetId="7">{"TAB1",#N/A,TRUE,"GENERAL";"TAB2",#N/A,TRUE,"GENERAL";"TAB3",#N/A,TRUE,"GENERAL";"TAB4",#N/A,TRUE,"GENERAL";"TAB5",#N/A,TRUE,"GENERAL"}</definedName>
    <definedName name="WERWVN">{"TAB1",#N/A,TRUE,"GENERAL";"TAB2",#N/A,TRUE,"GENERAL";"TAB3",#N/A,TRUE,"GENERAL";"TAB4",#N/A,TRUE,"GENERAL";"TAB5",#N/A,TRUE,"GENERAL"}</definedName>
    <definedName name="wetrew" localSheetId="5">{"via1",#N/A,TRUE,"general";"via2",#N/A,TRUE,"general";"via3",#N/A,TRUE,"general"}</definedName>
    <definedName name="wetrew" localSheetId="3">{"via1",#N/A,TRUE,"general";"via2",#N/A,TRUE,"general";"via3",#N/A,TRUE,"general"}</definedName>
    <definedName name="wetrew" localSheetId="2">{"via1",#N/A,TRUE,"general";"via2",#N/A,TRUE,"general";"via3",#N/A,TRUE,"general"}</definedName>
    <definedName name="wetrew" localSheetId="6">{"via1",#N/A,TRUE,"general";"via2",#N/A,TRUE,"general";"via3",#N/A,TRUE,"general"}</definedName>
    <definedName name="wetrew" localSheetId="7">{"via1",#N/A,TRUE,"general";"via2",#N/A,TRUE,"general";"via3",#N/A,TRUE,"general"}</definedName>
    <definedName name="wetrew">{"via1",#N/A,TRUE,"general";"via2",#N/A,TRUE,"general";"via3",#N/A,TRUE,"general"}</definedName>
    <definedName name="wettt" localSheetId="5">{"via1",#N/A,TRUE,"general";"via2",#N/A,TRUE,"general";"via3",#N/A,TRUE,"general"}</definedName>
    <definedName name="wettt" localSheetId="3">{"via1",#N/A,TRUE,"general";"via2",#N/A,TRUE,"general";"via3",#N/A,TRUE,"general"}</definedName>
    <definedName name="wettt" localSheetId="2">{"via1",#N/A,TRUE,"general";"via2",#N/A,TRUE,"general";"via3",#N/A,TRUE,"general"}</definedName>
    <definedName name="wettt" localSheetId="6">{"via1",#N/A,TRUE,"general";"via2",#N/A,TRUE,"general";"via3",#N/A,TRUE,"general"}</definedName>
    <definedName name="wettt" localSheetId="7">{"via1",#N/A,TRUE,"general";"via2",#N/A,TRUE,"general";"via3",#N/A,TRUE,"general"}</definedName>
    <definedName name="wettt">{"via1",#N/A,TRUE,"general";"via2",#N/A,TRUE,"general";"via3",#N/A,TRUE,"general"}</definedName>
    <definedName name="wetwretd" localSheetId="5">{"via1",#N/A,TRUE,"general";"via2",#N/A,TRUE,"general";"via3",#N/A,TRUE,"general"}</definedName>
    <definedName name="wetwretd" localSheetId="3">{"via1",#N/A,TRUE,"general";"via2",#N/A,TRUE,"general";"via3",#N/A,TRUE,"general"}</definedName>
    <definedName name="wetwretd" localSheetId="2">{"via1",#N/A,TRUE,"general";"via2",#N/A,TRUE,"general";"via3",#N/A,TRUE,"general"}</definedName>
    <definedName name="wetwretd" localSheetId="6">{"via1",#N/A,TRUE,"general";"via2",#N/A,TRUE,"general";"via3",#N/A,TRUE,"general"}</definedName>
    <definedName name="wetwretd" localSheetId="7">{"via1",#N/A,TRUE,"general";"via2",#N/A,TRUE,"general";"via3",#N/A,TRUE,"general"}</definedName>
    <definedName name="wetwretd">{"via1",#N/A,TRUE,"general";"via2",#N/A,TRUE,"general";"via3",#N/A,TRUE,"general"}</definedName>
    <definedName name="wew" localSheetId="5">{"via1",#N/A,TRUE,"general";"via2",#N/A,TRUE,"general";"via3",#N/A,TRUE,"general"}</definedName>
    <definedName name="wew" localSheetId="3">{"via1",#N/A,TRUE,"general";"via2",#N/A,TRUE,"general";"via3",#N/A,TRUE,"general"}</definedName>
    <definedName name="wew" localSheetId="2">{"via1",#N/A,TRUE,"general";"via2",#N/A,TRUE,"general";"via3",#N/A,TRUE,"general"}</definedName>
    <definedName name="wew" localSheetId="6">{"via1",#N/A,TRUE,"general";"via2",#N/A,TRUE,"general";"via3",#N/A,TRUE,"general"}</definedName>
    <definedName name="wew" localSheetId="7">{"via1",#N/A,TRUE,"general";"via2",#N/A,TRUE,"general";"via3",#N/A,TRUE,"general"}</definedName>
    <definedName name="wew">{"via1",#N/A,TRUE,"general";"via2",#N/A,TRUE,"general";"via3",#N/A,TRUE,"general"}</definedName>
    <definedName name="wffag" localSheetId="5">{"via1",#N/A,TRUE,"general";"via2",#N/A,TRUE,"general";"via3",#N/A,TRUE,"general"}</definedName>
    <definedName name="wffag" localSheetId="3">{"via1",#N/A,TRUE,"general";"via2",#N/A,TRUE,"general";"via3",#N/A,TRUE,"general"}</definedName>
    <definedName name="wffag" localSheetId="2">{"via1",#N/A,TRUE,"general";"via2",#N/A,TRUE,"general";"via3",#N/A,TRUE,"general"}</definedName>
    <definedName name="wffag" localSheetId="6">{"via1",#N/A,TRUE,"general";"via2",#N/A,TRUE,"general";"via3",#N/A,TRUE,"general"}</definedName>
    <definedName name="wffag" localSheetId="7">{"via1",#N/A,TRUE,"general";"via2",#N/A,TRUE,"general";"via3",#N/A,TRUE,"general"}</definedName>
    <definedName name="wffag">{"via1",#N/A,TRUE,"general";"via2",#N/A,TRUE,"general";"via3",#N/A,TRUE,"general"}</definedName>
    <definedName name="WQEEWQ" localSheetId="5">{"TAB1",#N/A,TRUE,"GENERAL";"TAB2",#N/A,TRUE,"GENERAL";"TAB3",#N/A,TRUE,"GENERAL";"TAB4",#N/A,TRUE,"GENERAL";"TAB5",#N/A,TRUE,"GENERAL"}</definedName>
    <definedName name="WQEEWQ" localSheetId="3">{"TAB1",#N/A,TRUE,"GENERAL";"TAB2",#N/A,TRUE,"GENERAL";"TAB3",#N/A,TRUE,"GENERAL";"TAB4",#N/A,TRUE,"GENERAL";"TAB5",#N/A,TRUE,"GENERAL"}</definedName>
    <definedName name="WQEEWQ" localSheetId="2">{"TAB1",#N/A,TRUE,"GENERAL";"TAB2",#N/A,TRUE,"GENERAL";"TAB3",#N/A,TRUE,"GENERAL";"TAB4",#N/A,TRUE,"GENERAL";"TAB5",#N/A,TRUE,"GENERAL"}</definedName>
    <definedName name="WQEEWQ" localSheetId="6">{"TAB1",#N/A,TRUE,"GENERAL";"TAB2",#N/A,TRUE,"GENERAL";"TAB3",#N/A,TRUE,"GENERAL";"TAB4",#N/A,TRUE,"GENERAL";"TAB5",#N/A,TRUE,"GENERAL"}</definedName>
    <definedName name="WQEEWQ" localSheetId="7">{"TAB1",#N/A,TRUE,"GENERAL";"TAB2",#N/A,TRUE,"GENERAL";"TAB3",#N/A,TRUE,"GENERAL";"TAB4",#N/A,TRUE,"GENERAL";"TAB5",#N/A,TRUE,"GENERAL"}</definedName>
    <definedName name="WQEEWQ">{"TAB1",#N/A,TRUE,"GENERAL";"TAB2",#N/A,TRUE,"GENERAL";"TAB3",#N/A,TRUE,"GENERAL";"TAB4",#N/A,TRUE,"GENERAL";"TAB5",#N/A,TRUE,"GENERAL"}</definedName>
    <definedName name="wrn.actafabi." localSheetId="5">{"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localSheetId="3">{"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localSheetId="2">{"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localSheetId="6">{"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localSheetId="7">{"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ging._.and._.Trend._.Analysis." localSheetId="5">{#N/A,#N/A,FALSE,"Aging Summary";#N/A,#N/A,FALSE,"Ratio Analysis";#N/A,#N/A,FALSE,"Test 120 Day Accts";#N/A,#N/A,FALSE,"Tickmarks"}</definedName>
    <definedName name="wrn.Aging._.and._.Trend._.Analysis." localSheetId="3">{#N/A,#N/A,FALSE,"Aging Summary";#N/A,#N/A,FALSE,"Ratio Analysis";#N/A,#N/A,FALSE,"Test 120 Day Accts";#N/A,#N/A,FALSE,"Tickmarks"}</definedName>
    <definedName name="wrn.Aging._.and._.Trend._.Analysis." localSheetId="2">{#N/A,#N/A,FALSE,"Aging Summary";#N/A,#N/A,FALSE,"Ratio Analysis";#N/A,#N/A,FALSE,"Test 120 Day Accts";#N/A,#N/A,FALSE,"Tickmarks"}</definedName>
    <definedName name="wrn.Aging._.and._.Trend._.Analysis." localSheetId="6">{#N/A,#N/A,FALSE,"Aging Summary";#N/A,#N/A,FALSE,"Ratio Analysis";#N/A,#N/A,FALSE,"Test 120 Day Accts";#N/A,#N/A,FALSE,"Tickmarks"}</definedName>
    <definedName name="wrn.Aging._.and._.Trend._.Analysis." localSheetId="7">{#N/A,#N/A,FALSE,"Aging Summary";#N/A,#N/A,FALSE,"Ratio Analysis";#N/A,#N/A,FALSE,"Test 120 Day Accts";#N/A,#N/A,FALSE,"Tickmarks"}</definedName>
    <definedName name="wrn.Aging._.and._.Trend._.Analysis.">{#N/A,#N/A,FALSE,"Aging Summary";#N/A,#N/A,FALSE,"Ratio Analysis";#N/A,#N/A,FALSE,"Test 120 Day Accts";#N/A,#N/A,FALSE,"Tickmarks"}</definedName>
    <definedName name="wrn.civil._.works." localSheetId="5">{#N/A,#N/A,TRUE,"1842CWN0"}</definedName>
    <definedName name="wrn.civil._.works." localSheetId="3">{#N/A,#N/A,TRUE,"1842CWN0"}</definedName>
    <definedName name="wrn.civil._.works." localSheetId="2">{#N/A,#N/A,TRUE,"1842CWN0"}</definedName>
    <definedName name="wrn.civil._.works." localSheetId="6">{#N/A,#N/A,TRUE,"1842CWN0"}</definedName>
    <definedName name="wrn.civil._.works." localSheetId="7">{#N/A,#N/A,TRUE,"1842CWN0"}</definedName>
    <definedName name="wrn.civil._.works.">{#N/A,#N/A,TRUE,"1842CWN0"}</definedName>
    <definedName name="wrn.FINAN97." localSheetId="5">{"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3">{"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2">{"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6">{"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7">{"COSOPE98",#N/A,FALSE,"COSOPE98";"COSOPE97",#N/A,FALSE,"COSOPE97";"GASECP98",#N/A,FALSE,"GASECP98";"GAS10098",#N/A,FALSE,"GAS10098";"GASECP97",#N/A,FALSE,"GASECP97";"GAS10097",#N/A,FALSE,"GAS10097";"INVECP98",#N/A,FALSE,"INVECP98";"INV10098",#N/A,FALSE,"INV10098";"INVECP97",#N/A,FALSE,"INVECP97";"INV10097",#N/A,FALSE,"INV10097"}</definedName>
    <definedName name="wrn.FINAN97.">{"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5">{#N/A,#N/A,FALSE,"Formato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3">{#N/A,#N/A,FALSE,"Formato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2">{#N/A,#N/A,FALSE,"Formato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6">{#N/A,#N/A,FALSE,"Formato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7">{#N/A,#N/A,FALSE,"Formato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localSheetId="5">{"VIA1",#N/A,TRUE,"formul";"VIA2",#N/A,TRUE,"formul";"VIA3",#N/A,TRUE,"formul"}</definedName>
    <definedName name="wrn.formu." localSheetId="3">{"VIA1",#N/A,TRUE,"formul";"VIA2",#N/A,TRUE,"formul";"VIA3",#N/A,TRUE,"formul"}</definedName>
    <definedName name="wrn.formu." localSheetId="2">{"VIA1",#N/A,TRUE,"formul";"VIA2",#N/A,TRUE,"formul";"VIA3",#N/A,TRUE,"formul"}</definedName>
    <definedName name="wrn.formu." localSheetId="6">{"VIA1",#N/A,TRUE,"formul";"VIA2",#N/A,TRUE,"formul";"VIA3",#N/A,TRUE,"formul"}</definedName>
    <definedName name="wrn.formu." localSheetId="7">{"VIA1",#N/A,TRUE,"formul";"VIA2",#N/A,TRUE,"formul";"VIA3",#N/A,TRUE,"formul"}</definedName>
    <definedName name="wrn.formu.">{"VIA1",#N/A,TRUE,"formul";"VIA2",#N/A,TRUE,"formul";"VIA3",#N/A,TRUE,"formul"}</definedName>
    <definedName name="wrn.GENERAL." localSheetId="5">{"TAB1",#N/A,TRUE,"GENERAL";"TAB2",#N/A,TRUE,"GENERAL";"TAB3",#N/A,TRUE,"GENERAL";"TAB4",#N/A,TRUE,"GENERAL";"TAB5",#N/A,TRUE,"GENERAL"}</definedName>
    <definedName name="wrn.GENERAL." localSheetId="3">{"TAB1",#N/A,TRUE,"GENERAL";"TAB2",#N/A,TRUE,"GENERAL";"TAB3",#N/A,TRUE,"GENERAL";"TAB4",#N/A,TRUE,"GENERAL";"TAB5",#N/A,TRUE,"GENERAL"}</definedName>
    <definedName name="wrn.GENERAL." localSheetId="2">{"TAB1",#N/A,TRUE,"GENERAL";"TAB2",#N/A,TRUE,"GENERAL";"TAB3",#N/A,TRUE,"GENERAL";"TAB4",#N/A,TRUE,"GENERAL";"TAB5",#N/A,TRUE,"GENERAL"}</definedName>
    <definedName name="wrn.GENERAL." localSheetId="6">{"TAB1",#N/A,TRUE,"GENERAL";"TAB2",#N/A,TRUE,"GENERAL";"TAB3",#N/A,TRUE,"GENERAL";"TAB4",#N/A,TRUE,"GENERAL";"TAB5",#N/A,TRUE,"GENERAL"}</definedName>
    <definedName name="wrn.GENERAL." localSheetId="7">{"TAB1",#N/A,TRUE,"GENERAL";"TAB2",#N/A,TRUE,"GENERAL";"TAB3",#N/A,TRUE,"GENERAL";"TAB4",#N/A,TRUE,"GENERAL";"TAB5",#N/A,TRUE,"GENERAL"}</definedName>
    <definedName name="wrn.GENERAL.">{"TAB1",#N/A,TRUE,"GENERAL";"TAB2",#N/A,TRUE,"GENERAL";"TAB3",#N/A,TRUE,"GENERAL";"TAB4",#N/A,TRUE,"GENERAL";"TAB5",#N/A,TRUE,"GENERAL"}</definedName>
    <definedName name="wrn.GERENCIA." localSheetId="5">{#N/A,#N/A,TRUE,"INGENIERIA";#N/A,#N/A,TRUE,"COMPRAS";#N/A,#N/A,TRUE,"DIRECCION";#N/A,#N/A,TRUE,"RESUMEN"}</definedName>
    <definedName name="wrn.GERENCIA." localSheetId="3">{#N/A,#N/A,TRUE,"INGENIERIA";#N/A,#N/A,TRUE,"COMPRAS";#N/A,#N/A,TRUE,"DIRECCION";#N/A,#N/A,TRUE,"RESUMEN"}</definedName>
    <definedName name="wrn.GERENCIA." localSheetId="2">{#N/A,#N/A,TRUE,"INGENIERIA";#N/A,#N/A,TRUE,"COMPRAS";#N/A,#N/A,TRUE,"DIRECCION";#N/A,#N/A,TRUE,"RESUMEN"}</definedName>
    <definedName name="wrn.GERENCIA." localSheetId="6">{#N/A,#N/A,TRUE,"INGENIERIA";#N/A,#N/A,TRUE,"COMPRAS";#N/A,#N/A,TRUE,"DIRECCION";#N/A,#N/A,TRUE,"RESUMEN"}</definedName>
    <definedName name="wrn.GERENCIA." localSheetId="7">{#N/A,#N/A,TRUE,"INGENIERIA";#N/A,#N/A,TRUE,"COMPRAS";#N/A,#N/A,TRUE,"DIRECCION";#N/A,#N/A,TRUE,"RESUMEN"}</definedName>
    <definedName name="wrn.GERENCIA.">{#N/A,#N/A,TRUE,"INGENIERIA";#N/A,#N/A,TRUE,"COMPRAS";#N/A,#N/A,TRUE,"DIRECCION";#N/A,#N/A,TRUE,"RESUMEN"}</definedName>
    <definedName name="wrn.items." localSheetId="5">{#N/A,#N/A,FALSE,"Items"}</definedName>
    <definedName name="wrn.items." localSheetId="3">{#N/A,#N/A,FALSE,"Items"}</definedName>
    <definedName name="wrn.items." localSheetId="2">{#N/A,#N/A,FALSE,"Items"}</definedName>
    <definedName name="wrn.items." localSheetId="6">{#N/A,#N/A,FALSE,"Items"}</definedName>
    <definedName name="wrn.items." localSheetId="7">{#N/A,#N/A,FALSE,"Items"}</definedName>
    <definedName name="wrn.items.">{#N/A,#N/A,FALSE,"Items"}</definedName>
    <definedName name="wrn.listado." localSheetId="5">{#N/A,#N/A,FALSE,"PROPON.2001"}</definedName>
    <definedName name="wrn.listado." localSheetId="3">{#N/A,#N/A,FALSE,"PROPON.2001"}</definedName>
    <definedName name="wrn.listado." localSheetId="2">{#N/A,#N/A,FALSE,"PROPON.2001"}</definedName>
    <definedName name="wrn.listado." localSheetId="6">{#N/A,#N/A,FALSE,"PROPON.2001"}</definedName>
    <definedName name="wrn.listado." localSheetId="7">{#N/A,#N/A,FALSE,"PROPON.2001"}</definedName>
    <definedName name="wrn.listado.">{#N/A,#N/A,FALSE,"PROPON.2001"}</definedName>
    <definedName name="wrn.OPERADORES." localSheetId="5">{#N/A,#N/A,TRUE,"T1"}</definedName>
    <definedName name="wrn.OPERADORES." localSheetId="3">{#N/A,#N/A,TRUE,"T1"}</definedName>
    <definedName name="wrn.OPERADORES." localSheetId="2">{#N/A,#N/A,TRUE,"T1"}</definedName>
    <definedName name="wrn.OPERADORES." localSheetId="6">{#N/A,#N/A,TRUE,"T1"}</definedName>
    <definedName name="wrn.OPERADORES." localSheetId="7">{#N/A,#N/A,TRUE,"T1"}</definedName>
    <definedName name="wrn.OPERADORES.">{#N/A,#N/A,TRUE,"T1"}</definedName>
    <definedName name="wrn.PROYEC." localSheetId="5">{#N/A,#N/A,FALSE,"GRAFICO";#N/A,#N/A,FALSE,"CAJA (2)";#N/A,#N/A,FALSE,"TERCEROS-PROMEDIO";#N/A,#N/A,FALSE,"CAJA";#N/A,#N/A,FALSE,"INGRESOS1995-2003";#N/A,#N/A,FALSE,"GASTOS1995-2003"}</definedName>
    <definedName name="wrn.PROYEC." localSheetId="3">{#N/A,#N/A,FALSE,"GRAFICO";#N/A,#N/A,FALSE,"CAJA (2)";#N/A,#N/A,FALSE,"TERCEROS-PROMEDIO";#N/A,#N/A,FALSE,"CAJA";#N/A,#N/A,FALSE,"INGRESOS1995-2003";#N/A,#N/A,FALSE,"GASTOS1995-2003"}</definedName>
    <definedName name="wrn.PROYEC." localSheetId="2">{#N/A,#N/A,FALSE,"GRAFICO";#N/A,#N/A,FALSE,"CAJA (2)";#N/A,#N/A,FALSE,"TERCEROS-PROMEDIO";#N/A,#N/A,FALSE,"CAJA";#N/A,#N/A,FALSE,"INGRESOS1995-2003";#N/A,#N/A,FALSE,"GASTOS1995-2003"}</definedName>
    <definedName name="wrn.PROYEC." localSheetId="6">{#N/A,#N/A,FALSE,"GRAFICO";#N/A,#N/A,FALSE,"CAJA (2)";#N/A,#N/A,FALSE,"TERCEROS-PROMEDIO";#N/A,#N/A,FALSE,"CAJA";#N/A,#N/A,FALSE,"INGRESOS1995-2003";#N/A,#N/A,FALSE,"GASTOS1995-2003"}</definedName>
    <definedName name="wrn.PROYEC." localSheetId="7">{#N/A,#N/A,FALSE,"GRAFICO";#N/A,#N/A,FALSE,"CAJA (2)";#N/A,#N/A,FALSE,"TERCEROS-PROMEDIO";#N/A,#N/A,FALSE,"CAJA";#N/A,#N/A,FALSE,"INGRESOS1995-2003";#N/A,#N/A,FALSE,"GASTOS1995-2003"}</definedName>
    <definedName name="wrn.PROYEC.">{#N/A,#N/A,FALSE,"GRAFICO";#N/A,#N/A,FALSE,"CAJA (2)";#N/A,#N/A,FALSE,"TERCEROS-PROMEDIO";#N/A,#N/A,FALSE,"CAJA";#N/A,#N/A,FALSE,"INGRESOS1995-2003";#N/A,#N/A,FALSE,"GASTOS1995-2003"}</definedName>
    <definedName name="wrn.res7" localSheetId="5">{#N/A,#N/A,FALSE,"Hoja1";#N/A,#N/A,FALSE,"Hoja2"}</definedName>
    <definedName name="wrn.res7" localSheetId="3">{#N/A,#N/A,FALSE,"Hoja1";#N/A,#N/A,FALSE,"Hoja2"}</definedName>
    <definedName name="wrn.res7" localSheetId="2">{#N/A,#N/A,FALSE,"Hoja1";#N/A,#N/A,FALSE,"Hoja2"}</definedName>
    <definedName name="wrn.res7" localSheetId="6">{#N/A,#N/A,FALSE,"Hoja1";#N/A,#N/A,FALSE,"Hoja2"}</definedName>
    <definedName name="wrn.res7" localSheetId="7">{#N/A,#N/A,FALSE,"Hoja1";#N/A,#N/A,FALSE,"Hoja2"}</definedName>
    <definedName name="wrn.res7">{#N/A,#N/A,FALSE,"Hoja1";#N/A,#N/A,FALSE,"Hoja2"}</definedName>
    <definedName name="wrn.Resumen." localSheetId="5">{#N/A,#N/A,FALSE,"Hoja1";#N/A,#N/A,FALSE,"Hoja2"}</definedName>
    <definedName name="wrn.Resumen." localSheetId="3">{#N/A,#N/A,FALSE,"Hoja1";#N/A,#N/A,FALSE,"Hoja2"}</definedName>
    <definedName name="wrn.Resumen." localSheetId="2">{#N/A,#N/A,FALSE,"Hoja1";#N/A,#N/A,FALSE,"Hoja2"}</definedName>
    <definedName name="wrn.Resumen." localSheetId="6">{#N/A,#N/A,FALSE,"Hoja1";#N/A,#N/A,FALSE,"Hoja2"}</definedName>
    <definedName name="wrn.Resumen." localSheetId="7">{#N/A,#N/A,FALSE,"Hoja1";#N/A,#N/A,FALSE,"Hoja2"}</definedName>
    <definedName name="wrn.Resumen.">{#N/A,#N/A,FALSE,"Hoja1";#N/A,#N/A,FALSE,"Hoja2"}</definedName>
    <definedName name="wrn.SENCILLO." localSheetId="5">{"PYGS",#N/A,FALSE,"PYG";"ACTIS",#N/A,FALSE,"BCE_GRAL-ACTIVO";"PASIS",#N/A,FALSE,"BCE_GRAL-PASIVO-PATRIM";"CAJAS",#N/A,FALSE,"CAJA"}</definedName>
    <definedName name="wrn.SENCILLO." localSheetId="3">{"PYGS",#N/A,FALSE,"PYG";"ACTIS",#N/A,FALSE,"BCE_GRAL-ACTIVO";"PASIS",#N/A,FALSE,"BCE_GRAL-PASIVO-PATRIM";"CAJAS",#N/A,FALSE,"CAJA"}</definedName>
    <definedName name="wrn.SENCILLO." localSheetId="2">{"PYGS",#N/A,FALSE,"PYG";"ACTIS",#N/A,FALSE,"BCE_GRAL-ACTIVO";"PASIS",#N/A,FALSE,"BCE_GRAL-PASIVO-PATRIM";"CAJAS",#N/A,FALSE,"CAJA"}</definedName>
    <definedName name="wrn.SENCILLO." localSheetId="6">{"PYGS",#N/A,FALSE,"PYG";"ACTIS",#N/A,FALSE,"BCE_GRAL-ACTIVO";"PASIS",#N/A,FALSE,"BCE_GRAL-PASIVO-PATRIM";"CAJAS",#N/A,FALSE,"CAJA"}</definedName>
    <definedName name="wrn.SENCILLO." localSheetId="7">{"PYGS",#N/A,FALSE,"PYG";"ACTIS",#N/A,FALSE,"BCE_GRAL-ACTIVO";"PASIS",#N/A,FALSE,"BCE_GRAL-PASIVO-PATRIM";"CAJAS",#N/A,FALSE,"CAJA"}</definedName>
    <definedName name="wrn.SENCILLO.">{"PYGS",#N/A,FALSE,"PYG";"ACTIS",#N/A,FALSE,"BCE_GRAL-ACTIVO";"PASIS",#N/A,FALSE,"BCE_GRAL-PASIVO-PATRIM";"CAJAS",#N/A,FALSE,"CAJA"}</definedName>
    <definedName name="wrn.Total." localSheetId="5">{"Parcial",#N/A,FALSE,"GastFuncionamiento";"Parcial2",#N/A,FALSE,"GastFuncionamiento";"Total",#N/A,FALSE,"GastFuncionamiento"}</definedName>
    <definedName name="wrn.Total." localSheetId="3">{"Parcial",#N/A,FALSE,"GastFuncionamiento";"Parcial2",#N/A,FALSE,"GastFuncionamiento";"Total",#N/A,FALSE,"GastFuncionamiento"}</definedName>
    <definedName name="wrn.Total." localSheetId="2">{"Parcial",#N/A,FALSE,"GastFuncionamiento";"Parcial2",#N/A,FALSE,"GastFuncionamiento";"Total",#N/A,FALSE,"GastFuncionamiento"}</definedName>
    <definedName name="wrn.Total." localSheetId="6">{"Parcial",#N/A,FALSE,"GastFuncionamiento";"Parcial2",#N/A,FALSE,"GastFuncionamiento";"Total",#N/A,FALSE,"GastFuncionamiento"}</definedName>
    <definedName name="wrn.Total." localSheetId="7">{"Parcial",#N/A,FALSE,"GastFuncionamiento";"Parcial2",#N/A,FALSE,"GastFuncionamiento";"Total",#N/A,FALSE,"GastFuncionamiento"}</definedName>
    <definedName name="wrn.Total.">{"Parcial",#N/A,FALSE,"GastFuncionamiento";"Parcial2",#N/A,FALSE,"GastFuncionamiento";"Total",#N/A,FALSE,"GastFuncionamiento"}</definedName>
    <definedName name="wrn.TRABFENO." localSheetId="5">{#N/A,#N/A,FALSE,"Estatico";#N/A,#N/A,FALSE,"Tuberia";#N/A,#N/A,FALSE,"Instrumentación";#N/A,#N/A,FALSE,"Mecanica";#N/A,#N/A,FALSE,"Electrico";#N/A,#N/A,FALSE,"Ofic.Civiles"}</definedName>
    <definedName name="wrn.TRABFENO." localSheetId="3">{#N/A,#N/A,FALSE,"Estatico";#N/A,#N/A,FALSE,"Tuberia";#N/A,#N/A,FALSE,"Instrumentación";#N/A,#N/A,FALSE,"Mecanica";#N/A,#N/A,FALSE,"Electrico";#N/A,#N/A,FALSE,"Ofic.Civiles"}</definedName>
    <definedName name="wrn.TRABFENO." localSheetId="2">{#N/A,#N/A,FALSE,"Estatico";#N/A,#N/A,FALSE,"Tuberia";#N/A,#N/A,FALSE,"Instrumentación";#N/A,#N/A,FALSE,"Mecanica";#N/A,#N/A,FALSE,"Electrico";#N/A,#N/A,FALSE,"Ofic.Civiles"}</definedName>
    <definedName name="wrn.TRABFENO." localSheetId="6">{#N/A,#N/A,FALSE,"Estatico";#N/A,#N/A,FALSE,"Tuberia";#N/A,#N/A,FALSE,"Instrumentación";#N/A,#N/A,FALSE,"Mecanica";#N/A,#N/A,FALSE,"Electrico";#N/A,#N/A,FALSE,"Ofic.Civiles"}</definedName>
    <definedName name="wrn.TRABFENO." localSheetId="7">{#N/A,#N/A,FALSE,"Estatico";#N/A,#N/A,FALSE,"Tuberia";#N/A,#N/A,FALSE,"Instrumentación";#N/A,#N/A,FALSE,"Mecanica";#N/A,#N/A,FALSE,"Electrico";#N/A,#N/A,FALSE,"Ofic.Civiles"}</definedName>
    <definedName name="wrn.TRABFENO.">{#N/A,#N/A,FALSE,"Estatico";#N/A,#N/A,FALSE,"Tuberia";#N/A,#N/A,FALSE,"Instrumentación";#N/A,#N/A,FALSE,"Mecanica";#N/A,#N/A,FALSE,"Electrico";#N/A,#N/A,FALSE,"Ofic.Civiles"}</definedName>
    <definedName name="wrn.via." localSheetId="5">{"via1",#N/A,TRUE,"general";"via2",#N/A,TRUE,"general";"via3",#N/A,TRUE,"general"}</definedName>
    <definedName name="wrn.via." localSheetId="3">{"via1",#N/A,TRUE,"general";"via2",#N/A,TRUE,"general";"via3",#N/A,TRUE,"general"}</definedName>
    <definedName name="wrn.via." localSheetId="2">{"via1",#N/A,TRUE,"general";"via2",#N/A,TRUE,"general";"via3",#N/A,TRUE,"general"}</definedName>
    <definedName name="wrn.via." localSheetId="6">{"via1",#N/A,TRUE,"general";"via2",#N/A,TRUE,"general";"via3",#N/A,TRUE,"general"}</definedName>
    <definedName name="wrn.via." localSheetId="7">{"via1",#N/A,TRUE,"general";"via2",#N/A,TRUE,"general";"via3",#N/A,TRUE,"general"}</definedName>
    <definedName name="wrn.via.">{"via1",#N/A,TRUE,"general";"via2",#N/A,TRUE,"general";"via3",#N/A,TRUE,"general"}</definedName>
    <definedName name="wrn1.items" localSheetId="5">{#N/A,#N/A,FALSE,"Items"}</definedName>
    <definedName name="wrn1.items" localSheetId="3">{#N/A,#N/A,FALSE,"Items"}</definedName>
    <definedName name="wrn1.items" localSheetId="2">{#N/A,#N/A,FALSE,"Items"}</definedName>
    <definedName name="wrn1.items" localSheetId="6">{#N/A,#N/A,FALSE,"Items"}</definedName>
    <definedName name="wrn1.items" localSheetId="7">{#N/A,#N/A,FALSE,"Items"}</definedName>
    <definedName name="wrn1.items">{#N/A,#N/A,FALSE,"Items"}</definedName>
    <definedName name="WSERWEER">'[71]COSTOS OFICINA'!#REF!</definedName>
    <definedName name="wsnhed" localSheetId="5">{"via1",#N/A,TRUE,"general";"via2",#N/A,TRUE,"general";"via3",#N/A,TRUE,"general"}</definedName>
    <definedName name="wsnhed" localSheetId="3">{"via1",#N/A,TRUE,"general";"via2",#N/A,TRUE,"general";"via3",#N/A,TRUE,"general"}</definedName>
    <definedName name="wsnhed" localSheetId="2">{"via1",#N/A,TRUE,"general";"via2",#N/A,TRUE,"general";"via3",#N/A,TRUE,"general"}</definedName>
    <definedName name="wsnhed" localSheetId="6">{"via1",#N/A,TRUE,"general";"via2",#N/A,TRUE,"general";"via3",#N/A,TRUE,"general"}</definedName>
    <definedName name="wsnhed" localSheetId="7">{"via1",#N/A,TRUE,"general";"via2",#N/A,TRUE,"general";"via3",#N/A,TRUE,"general"}</definedName>
    <definedName name="wsnhed">{"via1",#N/A,TRUE,"general";"via2",#N/A,TRUE,"general";"via3",#N/A,TRUE,"general"}</definedName>
    <definedName name="wswswsqa" localSheetId="5">{"via1",#N/A,TRUE,"general";"via2",#N/A,TRUE,"general";"via3",#N/A,TRUE,"general"}</definedName>
    <definedName name="wswswsqa" localSheetId="3">{"via1",#N/A,TRUE,"general";"via2",#N/A,TRUE,"general";"via3",#N/A,TRUE,"general"}</definedName>
    <definedName name="wswswsqa" localSheetId="2">{"via1",#N/A,TRUE,"general";"via2",#N/A,TRUE,"general";"via3",#N/A,TRUE,"general"}</definedName>
    <definedName name="wswswsqa" localSheetId="6">{"via1",#N/A,TRUE,"general";"via2",#N/A,TRUE,"general";"via3",#N/A,TRUE,"general"}</definedName>
    <definedName name="wswswsqa" localSheetId="7">{"via1",#N/A,TRUE,"general";"via2",#N/A,TRUE,"general";"via3",#N/A,TRUE,"general"}</definedName>
    <definedName name="wswswsqa">{"via1",#N/A,TRUE,"general";"via2",#N/A,TRUE,"general";"via3",#N/A,TRUE,"general"}</definedName>
    <definedName name="wtt" localSheetId="5">{"TAB1",#N/A,TRUE,"GENERAL";"TAB2",#N/A,TRUE,"GENERAL";"TAB3",#N/A,TRUE,"GENERAL";"TAB4",#N/A,TRUE,"GENERAL";"TAB5",#N/A,TRUE,"GENERAL"}</definedName>
    <definedName name="wtt" localSheetId="3">{"TAB1",#N/A,TRUE,"GENERAL";"TAB2",#N/A,TRUE,"GENERAL";"TAB3",#N/A,TRUE,"GENERAL";"TAB4",#N/A,TRUE,"GENERAL";"TAB5",#N/A,TRUE,"GENERAL"}</definedName>
    <definedName name="wtt" localSheetId="2">{"TAB1",#N/A,TRUE,"GENERAL";"TAB2",#N/A,TRUE,"GENERAL";"TAB3",#N/A,TRUE,"GENERAL";"TAB4",#N/A,TRUE,"GENERAL";"TAB5",#N/A,TRUE,"GENERAL"}</definedName>
    <definedName name="wtt" localSheetId="6">{"TAB1",#N/A,TRUE,"GENERAL";"TAB2",#N/A,TRUE,"GENERAL";"TAB3",#N/A,TRUE,"GENERAL";"TAB4",#N/A,TRUE,"GENERAL";"TAB5",#N/A,TRUE,"GENERAL"}</definedName>
    <definedName name="wtt" localSheetId="7">{"TAB1",#N/A,TRUE,"GENERAL";"TAB2",#N/A,TRUE,"GENERAL";"TAB3",#N/A,TRUE,"GENERAL";"TAB4",#N/A,TRUE,"GENERAL";"TAB5",#N/A,TRUE,"GENERAL"}</definedName>
    <definedName name="wtt">{"TAB1",#N/A,TRUE,"GENERAL";"TAB2",#N/A,TRUE,"GENERAL";"TAB3",#N/A,TRUE,"GENERAL";"TAB4",#N/A,TRUE,"GENERAL";"TAB5",#N/A,TRUE,"GENERAL"}</definedName>
    <definedName name="wvu.TAB1." localSheetId="5">{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3">{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2">{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6">{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7">{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localSheetId="5">{TRUE,TRUE,-1.25,-16.25,772.5,492.75,FALSE,FALSE,TRUE,FALSE,0,1,#N/A,203,#N/A,15.5208333333333,45.2307692307692,1,FALSE,FALSE,3,TRUE,1,FALSE,75,"Swvu.TAB2.","ACwvu.TAB2.",39,FALSE,FALSE,0.65,0.55,0.5,0.71,2,"","&amp;L&amp;8Adendo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3">{TRUE,TRUE,-1.25,-16.25,772.5,492.75,FALSE,FALSE,TRUE,FALSE,0,1,#N/A,203,#N/A,15.5208333333333,45.2307692307692,1,FALSE,FALSE,3,TRUE,1,FALSE,75,"Swvu.TAB2.","ACwvu.TAB2.",39,FALSE,FALSE,0.65,0.55,0.5,0.71,2,"","&amp;L&amp;8Adendo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2">{TRUE,TRUE,-1.25,-16.25,772.5,492.75,FALSE,FALSE,TRUE,FALSE,0,1,#N/A,203,#N/A,15.5208333333333,45.2307692307692,1,FALSE,FALSE,3,TRUE,1,FALSE,75,"Swvu.TAB2.","ACwvu.TAB2.",39,FALSE,FALSE,0.65,0.55,0.5,0.71,2,"","&amp;L&amp;8Adendo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6">{TRUE,TRUE,-1.25,-16.25,772.5,492.75,FALSE,FALSE,TRUE,FALSE,0,1,#N/A,203,#N/A,15.5208333333333,45.2307692307692,1,FALSE,FALSE,3,TRUE,1,FALSE,75,"Swvu.TAB2.","ACwvu.TAB2.",39,FALSE,FALSE,0.65,0.55,0.5,0.71,2,"","&amp;L&amp;8Adendo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7">{TRUE,TRUE,-1.25,-16.25,772.5,492.75,FALSE,FALSE,TRUE,FALSE,0,1,#N/A,203,#N/A,15.5208333333333,45.2307692307692,1,FALSE,FALSE,3,TRUE,1,FALSE,75,"Swvu.TAB2.","ACwvu.TAB2.",39,FALSE,FALSE,0.65,0.55,0.5,0.71,2,"","&amp;L&amp;8Adendo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localSheetId="5">{TRUE,TRUE,-1.25,-16.25,772.5,492.75,FALSE,FALSE,TRUE,FALSE,0,1,#N/A,305,#N/A,15.5208333333333,41.5714285714286,1,FALSE,FALSE,3,TRUE,1,FALSE,75,"Swvu.TAB3.","ACwvu.TAB3.",39,FALSE,FALSE,0.65,0.55,0.5,0.71,2,"","&amp;L&amp;8Adendo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3">{TRUE,TRUE,-1.25,-16.25,772.5,492.75,FALSE,FALSE,TRUE,FALSE,0,1,#N/A,305,#N/A,15.5208333333333,41.5714285714286,1,FALSE,FALSE,3,TRUE,1,FALSE,75,"Swvu.TAB3.","ACwvu.TAB3.",39,FALSE,FALSE,0.65,0.55,0.5,0.71,2,"","&amp;L&amp;8Adendo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2">{TRUE,TRUE,-1.25,-16.25,772.5,492.75,FALSE,FALSE,TRUE,FALSE,0,1,#N/A,305,#N/A,15.5208333333333,41.5714285714286,1,FALSE,FALSE,3,TRUE,1,FALSE,75,"Swvu.TAB3.","ACwvu.TAB3.",39,FALSE,FALSE,0.65,0.55,0.5,0.71,2,"","&amp;L&amp;8Adendo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6">{TRUE,TRUE,-1.25,-16.25,772.5,492.75,FALSE,FALSE,TRUE,FALSE,0,1,#N/A,305,#N/A,15.5208333333333,41.5714285714286,1,FALSE,FALSE,3,TRUE,1,FALSE,75,"Swvu.TAB3.","ACwvu.TAB3.",39,FALSE,FALSE,0.65,0.55,0.5,0.71,2,"","&amp;L&amp;8Adendo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7">{TRUE,TRUE,-1.25,-16.25,772.5,492.75,FALSE,FALSE,TRUE,FALSE,0,1,#N/A,305,#N/A,15.5208333333333,41.5714285714286,1,FALSE,FALSE,3,TRUE,1,FALSE,75,"Swvu.TAB3.","ACwvu.TAB3.",39,FALSE,FALSE,0.65,0.55,0.5,0.71,2,"","&amp;L&amp;8Adendo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localSheetId="5">{TRUE,TRUE,-1.25,-16.25,772.5,492.75,FALSE,FALSE,TRUE,FALSE,0,1,#N/A,574,#N/A,15.5208333333333,45.1538461538462,1,FALSE,FALSE,3,TRUE,1,FALSE,75,"Swvu.TAB4.","ACwvu.TAB4.",39,FALSE,FALSE,0.65,0.55,0.5,0.71,2,"","&amp;L&amp;8Adendo No. 6_x000D_&amp;R&amp;8Página 5.&amp;P",TRUE,FALSE,FALSE,FALSE,1,100,#N/A,#N/A,"=R574C1:R842C9","=R564:R573",#N/A,#N/A,FALSE,FALSE,TRUE,1,300,300,FALSE,FALSE,TRUE,TRUE,TRUE}</definedName>
    <definedName name="wvu.TAB4." localSheetId="3">{TRUE,TRUE,-1.25,-16.25,772.5,492.75,FALSE,FALSE,TRUE,FALSE,0,1,#N/A,574,#N/A,15.5208333333333,45.1538461538462,1,FALSE,FALSE,3,TRUE,1,FALSE,75,"Swvu.TAB4.","ACwvu.TAB4.",39,FALSE,FALSE,0.65,0.55,0.5,0.71,2,"","&amp;L&amp;8Adendo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localSheetId="2">{TRUE,TRUE,-1.25,-16.25,772.5,492.75,FALSE,FALSE,TRUE,FALSE,0,1,#N/A,574,#N/A,15.5208333333333,45.1538461538462,1,FALSE,FALSE,3,TRUE,1,FALSE,75,"Swvu.TAB4.","ACwvu.TAB4.",39,FALSE,FALSE,0.65,0.55,0.5,0.71,2,"","&amp;L&amp;8Adendo No. 6_x000D_&amp;R&amp;8Página 5.&amp;P",TRUE,FALSE,FALSE,FALSE,1,100,#N/A,#N/A,"=R574C1:R842C9","=R564:R573",#N/A,#N/A,FALSE,FALSE,TRUE,1,300,300,FALSE,FALSE,TRUE,TRUE,TRUE}</definedName>
    <definedName name="wvu.TAB4." localSheetId="6">{TRUE,TRUE,-1.25,-16.25,772.5,492.75,FALSE,FALSE,TRUE,FALSE,0,1,#N/A,574,#N/A,15.5208333333333,45.1538461538462,1,FALSE,FALSE,3,TRUE,1,FALSE,75,"Swvu.TAB4.","ACwvu.TAB4.",39,FALSE,FALSE,0.65,0.55,0.5,0.71,2,"","&amp;L&amp;8Adendo No. 6_x000D_&amp;R&amp;8Página 5.&amp;P",TRUE,FALSE,FALSE,FALSE,1,100,#N/A,#N/A,"=R574C1:R842C9","=R564:R573",#N/A,#N/A,FALSE,FALSE,TRUE,1,300,300,FALSE,FALSE,TRUE,TRUE,TRUE}</definedName>
    <definedName name="wvu.TAB4." localSheetId="7">{TRUE,TRUE,-1.25,-16.25,772.5,492.75,FALSE,FALSE,TRUE,FALSE,0,1,#N/A,574,#N/A,15.5208333333333,45.1538461538462,1,FALSE,FALSE,3,TRUE,1,FALSE,75,"Swvu.TAB4.","ACwvu.TAB4.",39,FALSE,FALSE,0.65,0.55,0.5,0.71,2,"","&amp;L&amp;8Adendo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{TRUE,TRUE,-1.25,-16.25,772.5,492.75,FALSE,FALSE,TRUE,FALSE,0,1,#N/A,574,#N/A,15.5208333333333,45.1538461538462,1,FALSE,FALSE,3,TRUE,1,FALSE,75,"Swvu.TAB4.","ACwvu.TAB4.",39,FALSE,FALSE,0.65,0.55,0.5,0.71,2,"","&amp;L&amp;8Adendo No. 6_x000D_&amp;R&amp;8Página 5.&amp;P",TRUE,FALSE,FALSE,FALSE,1,100,#N/A,#N/A,"=R574C1:R842C9","=R564:R573",#N/A,#N/A,FALSE,FALSE,TRUE,1,300,300,FALSE,FALSE,TRUE,TRUE,TRUE}</definedName>
    <definedName name="wvu.TAB5." localSheetId="5">{TRUE,TRUE,-1.25,-16.25,772.5,492.75,FALSE,FALSE,TRUE,FALSE,0,1,#N/A,856,#N/A,15.5208333333333,42.2307692307692,1,FALSE,FALSE,3,TRUE,1,FALSE,75,"Swvu.TAB5.","ACwvu.TAB5.",70,FALSE,FALSE,0.65,0.55,0.5,0.71,2,"","&amp;L&amp;8Adendo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3">{TRUE,TRUE,-1.25,-16.25,772.5,492.75,FALSE,FALSE,TRUE,FALSE,0,1,#N/A,856,#N/A,15.5208333333333,42.2307692307692,1,FALSE,FALSE,3,TRUE,1,FALSE,75,"Swvu.TAB5.","ACwvu.TAB5.",70,FALSE,FALSE,0.65,0.55,0.5,0.71,2,"","&amp;L&amp;8Adendo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2">{TRUE,TRUE,-1.25,-16.25,772.5,492.75,FALSE,FALSE,TRUE,FALSE,0,1,#N/A,856,#N/A,15.5208333333333,42.2307692307692,1,FALSE,FALSE,3,TRUE,1,FALSE,75,"Swvu.TAB5.","ACwvu.TAB5.",70,FALSE,FALSE,0.65,0.55,0.5,0.71,2,"","&amp;L&amp;8Adendo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6">{TRUE,TRUE,-1.25,-16.25,772.5,492.75,FALSE,FALSE,TRUE,FALSE,0,1,#N/A,856,#N/A,15.5208333333333,42.2307692307692,1,FALSE,FALSE,3,TRUE,1,FALSE,75,"Swvu.TAB5.","ACwvu.TAB5.",70,FALSE,FALSE,0.65,0.55,0.5,0.71,2,"","&amp;L&amp;8Adendo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7">{TRUE,TRUE,-1.25,-16.25,772.5,492.75,FALSE,FALSE,TRUE,FALSE,0,1,#N/A,856,#N/A,15.5208333333333,42.2307692307692,1,FALSE,FALSE,3,TRUE,1,FALSE,75,"Swvu.TAB5.","ACwvu.TAB5.",70,FALSE,FALSE,0.65,0.55,0.5,0.71,2,"","&amp;L&amp;8Adendo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ded3" localSheetId="5">{"via1",#N/A,TRUE,"general";"via2",#N/A,TRUE,"general";"via3",#N/A,TRUE,"general"}</definedName>
    <definedName name="wwded3" localSheetId="3">{"via1",#N/A,TRUE,"general";"via2",#N/A,TRUE,"general";"via3",#N/A,TRUE,"general"}</definedName>
    <definedName name="wwded3" localSheetId="2">{"via1",#N/A,TRUE,"general";"via2",#N/A,TRUE,"general";"via3",#N/A,TRUE,"general"}</definedName>
    <definedName name="wwded3" localSheetId="6">{"via1",#N/A,TRUE,"general";"via2",#N/A,TRUE,"general";"via3",#N/A,TRUE,"general"}</definedName>
    <definedName name="wwded3" localSheetId="7">{"via1",#N/A,TRUE,"general";"via2",#N/A,TRUE,"general";"via3",#N/A,TRUE,"general"}</definedName>
    <definedName name="wwded3">{"via1",#N/A,TRUE,"general";"via2",#N/A,TRUE,"general";"via3",#N/A,TRUE,"general"}</definedName>
    <definedName name="wwwwe" localSheetId="5">{"TAB1",#N/A,TRUE,"GENERAL";"TAB2",#N/A,TRUE,"GENERAL";"TAB3",#N/A,TRUE,"GENERAL";"TAB4",#N/A,TRUE,"GENERAL";"TAB5",#N/A,TRUE,"GENERAL"}</definedName>
    <definedName name="wwwwe" localSheetId="3">{"TAB1",#N/A,TRUE,"GENERAL";"TAB2",#N/A,TRUE,"GENERAL";"TAB3",#N/A,TRUE,"GENERAL";"TAB4",#N/A,TRUE,"GENERAL";"TAB5",#N/A,TRUE,"GENERAL"}</definedName>
    <definedName name="wwwwe" localSheetId="2">{"TAB1",#N/A,TRUE,"GENERAL";"TAB2",#N/A,TRUE,"GENERAL";"TAB3",#N/A,TRUE,"GENERAL";"TAB4",#N/A,TRUE,"GENERAL";"TAB5",#N/A,TRUE,"GENERAL"}</definedName>
    <definedName name="wwwwe" localSheetId="6">{"TAB1",#N/A,TRUE,"GENERAL";"TAB2",#N/A,TRUE,"GENERAL";"TAB3",#N/A,TRUE,"GENERAL";"TAB4",#N/A,TRUE,"GENERAL";"TAB5",#N/A,TRUE,"GENERAL"}</definedName>
    <definedName name="wwwwe" localSheetId="7">{"TAB1",#N/A,TRUE,"GENERAL";"TAB2",#N/A,TRUE,"GENERAL";"TAB3",#N/A,TRUE,"GENERAL";"TAB4",#N/A,TRUE,"GENERAL";"TAB5",#N/A,TRUE,"GENERAL"}</definedName>
    <definedName name="wwwwe">{"TAB1",#N/A,TRUE,"GENERAL";"TAB2",#N/A,TRUE,"GENERAL";"TAB3",#N/A,TRUE,"GENERAL";"TAB4",#N/A,TRUE,"GENERAL";"TAB5",#N/A,TRUE,"GENERAL"}</definedName>
    <definedName name="wyty" localSheetId="5">{"via1",#N/A,TRUE,"general";"via2",#N/A,TRUE,"general";"via3",#N/A,TRUE,"general"}</definedName>
    <definedName name="wyty" localSheetId="3">{"via1",#N/A,TRUE,"general";"via2",#N/A,TRUE,"general";"via3",#N/A,TRUE,"general"}</definedName>
    <definedName name="wyty" localSheetId="2">{"via1",#N/A,TRUE,"general";"via2",#N/A,TRUE,"general";"via3",#N/A,TRUE,"general"}</definedName>
    <definedName name="wyty" localSheetId="6">{"via1",#N/A,TRUE,"general";"via2",#N/A,TRUE,"general";"via3",#N/A,TRUE,"general"}</definedName>
    <definedName name="wyty" localSheetId="7">{"via1",#N/A,TRUE,"general";"via2",#N/A,TRUE,"general";"via3",#N/A,TRUE,"general"}</definedName>
    <definedName name="wyty">{"via1",#N/A,TRUE,"general";"via2",#N/A,TRUE,"general";"via3",#N/A,TRUE,"general"}</definedName>
    <definedName name="xcbvbs" localSheetId="5">{"TAB1",#N/A,TRUE,"GENERAL";"TAB2",#N/A,TRUE,"GENERAL";"TAB3",#N/A,TRUE,"GENERAL";"TAB4",#N/A,TRUE,"GENERAL";"TAB5",#N/A,TRUE,"GENERAL"}</definedName>
    <definedName name="xcbvbs" localSheetId="3">{"TAB1",#N/A,TRUE,"GENERAL";"TAB2",#N/A,TRUE,"GENERAL";"TAB3",#N/A,TRUE,"GENERAL";"TAB4",#N/A,TRUE,"GENERAL";"TAB5",#N/A,TRUE,"GENERAL"}</definedName>
    <definedName name="xcbvbs" localSheetId="2">{"TAB1",#N/A,TRUE,"GENERAL";"TAB2",#N/A,TRUE,"GENERAL";"TAB3",#N/A,TRUE,"GENERAL";"TAB4",#N/A,TRUE,"GENERAL";"TAB5",#N/A,TRUE,"GENERAL"}</definedName>
    <definedName name="xcbvbs" localSheetId="6">{"TAB1",#N/A,TRUE,"GENERAL";"TAB2",#N/A,TRUE,"GENERAL";"TAB3",#N/A,TRUE,"GENERAL";"TAB4",#N/A,TRUE,"GENERAL";"TAB5",#N/A,TRUE,"GENERAL"}</definedName>
    <definedName name="xcbvbs" localSheetId="7">{"TAB1",#N/A,TRUE,"GENERAL";"TAB2",#N/A,TRUE,"GENERAL";"TAB3",#N/A,TRUE,"GENERAL";"TAB4",#N/A,TRUE,"GENERAL";"TAB5",#N/A,TRUE,"GENERAL"}</definedName>
    <definedName name="xcbvbs">{"TAB1",#N/A,TRUE,"GENERAL";"TAB2",#N/A,TRUE,"GENERAL";"TAB3",#N/A,TRUE,"GENERAL";"TAB4",#N/A,TRUE,"GENERAL";"TAB5",#N/A,TRUE,"GENERAL"}</definedName>
    <definedName name="XSW" localSheetId="5">{#N/A,#N/A,TRUE,"1842CWN0"}</definedName>
    <definedName name="XSW" localSheetId="3">{#N/A,#N/A,TRUE,"1842CWN0"}</definedName>
    <definedName name="XSW" localSheetId="2">{#N/A,#N/A,TRUE,"1842CWN0"}</definedName>
    <definedName name="XSW" localSheetId="6">{#N/A,#N/A,TRUE,"1842CWN0"}</definedName>
    <definedName name="XSW" localSheetId="7">{#N/A,#N/A,TRUE,"1842CWN0"}</definedName>
    <definedName name="XSW">{#N/A,#N/A,TRUE,"1842CWN0"}</definedName>
    <definedName name="xsxs" localSheetId="5">{"TAB1",#N/A,TRUE,"GENERAL";"TAB2",#N/A,TRUE,"GENERAL";"TAB3",#N/A,TRUE,"GENERAL";"TAB4",#N/A,TRUE,"GENERAL";"TAB5",#N/A,TRUE,"GENERAL"}</definedName>
    <definedName name="xsxs" localSheetId="3">{"TAB1",#N/A,TRUE,"GENERAL";"TAB2",#N/A,TRUE,"GENERAL";"TAB3",#N/A,TRUE,"GENERAL";"TAB4",#N/A,TRUE,"GENERAL";"TAB5",#N/A,TRUE,"GENERAL"}</definedName>
    <definedName name="xsxs" localSheetId="2">{"TAB1",#N/A,TRUE,"GENERAL";"TAB2",#N/A,TRUE,"GENERAL";"TAB3",#N/A,TRUE,"GENERAL";"TAB4",#N/A,TRUE,"GENERAL";"TAB5",#N/A,TRUE,"GENERAL"}</definedName>
    <definedName name="xsxs" localSheetId="6">{"TAB1",#N/A,TRUE,"GENERAL";"TAB2",#N/A,TRUE,"GENERAL";"TAB3",#N/A,TRUE,"GENERAL";"TAB4",#N/A,TRUE,"GENERAL";"TAB5",#N/A,TRUE,"GENERAL"}</definedName>
    <definedName name="xsxs" localSheetId="7">{"TAB1",#N/A,TRUE,"GENERAL";"TAB2",#N/A,TRUE,"GENERAL";"TAB3",#N/A,TRUE,"GENERAL";"TAB4",#N/A,TRUE,"GENERAL";"TAB5",#N/A,TRUE,"GENERAL"}</definedName>
    <definedName name="xsxs">{"TAB1",#N/A,TRUE,"GENERAL";"TAB2",#N/A,TRUE,"GENERAL";"TAB3",#N/A,TRUE,"GENERAL";"TAB4",#N/A,TRUE,"GENERAL";"TAB5",#N/A,TRUE,"GENERAL"}</definedName>
    <definedName name="xxfg" localSheetId="5">{"via1",#N/A,TRUE,"general";"via2",#N/A,TRUE,"general";"via3",#N/A,TRUE,"general"}</definedName>
    <definedName name="xxfg" localSheetId="3">{"via1",#N/A,TRUE,"general";"via2",#N/A,TRUE,"general";"via3",#N/A,TRUE,"general"}</definedName>
    <definedName name="xxfg" localSheetId="2">{"via1",#N/A,TRUE,"general";"via2",#N/A,TRUE,"general";"via3",#N/A,TRUE,"general"}</definedName>
    <definedName name="xxfg" localSheetId="6">{"via1",#N/A,TRUE,"general";"via2",#N/A,TRUE,"general";"via3",#N/A,TRUE,"general"}</definedName>
    <definedName name="xxfg" localSheetId="7">{"via1",#N/A,TRUE,"general";"via2",#N/A,TRUE,"general";"via3",#N/A,TRUE,"general"}</definedName>
    <definedName name="xxfg">{"via1",#N/A,TRUE,"general";"via2",#N/A,TRUE,"general";"via3",#N/A,TRUE,"general"}</definedName>
    <definedName name="XXX">#REF!</definedName>
    <definedName name="xxxxxds" localSheetId="5">{"via1",#N/A,TRUE,"general";"via2",#N/A,TRUE,"general";"via3",#N/A,TRUE,"general"}</definedName>
    <definedName name="xxxxxds" localSheetId="3">{"via1",#N/A,TRUE,"general";"via2",#N/A,TRUE,"general";"via3",#N/A,TRUE,"general"}</definedName>
    <definedName name="xxxxxds" localSheetId="2">{"via1",#N/A,TRUE,"general";"via2",#N/A,TRUE,"general";"via3",#N/A,TRUE,"general"}</definedName>
    <definedName name="xxxxxds" localSheetId="6">{"via1",#N/A,TRUE,"general";"via2",#N/A,TRUE,"general";"via3",#N/A,TRUE,"general"}</definedName>
    <definedName name="xxxxxds" localSheetId="7">{"via1",#N/A,TRUE,"general";"via2",#N/A,TRUE,"general";"via3",#N/A,TRUE,"general"}</definedName>
    <definedName name="xxxxxds">{"via1",#N/A,TRUE,"general";"via2",#N/A,TRUE,"general";"via3",#N/A,TRUE,"general"}</definedName>
    <definedName name="XXXXXX" localSheetId="5">{#N/A,#N/A,FALSE,"orthoflow";#N/A,#N/A,FALSE,"Miscelaneos";#N/A,#N/A,FALSE,"Instrumentacio";#N/A,#N/A,FALSE,"Electrico";#N/A,#N/A,FALSE,"Valv. Seguridad"}</definedName>
    <definedName name="XXXXXX" localSheetId="3">{#N/A,#N/A,FALSE,"orthoflow";#N/A,#N/A,FALSE,"Miscelaneos";#N/A,#N/A,FALSE,"Instrumentacio";#N/A,#N/A,FALSE,"Electrico";#N/A,#N/A,FALSE,"Valv. Seguridad"}</definedName>
    <definedName name="XXXXXX" localSheetId="2">{#N/A,#N/A,FALSE,"orthoflow";#N/A,#N/A,FALSE,"Miscelaneos";#N/A,#N/A,FALSE,"Instrumentacio";#N/A,#N/A,FALSE,"Electrico";#N/A,#N/A,FALSE,"Valv. Seguridad"}</definedName>
    <definedName name="XXXXXX" localSheetId="6">{#N/A,#N/A,FALSE,"orthoflow";#N/A,#N/A,FALSE,"Miscelaneos";#N/A,#N/A,FALSE,"Instrumentacio";#N/A,#N/A,FALSE,"Electrico";#N/A,#N/A,FALSE,"Valv. Seguridad"}</definedName>
    <definedName name="XXXXXX" localSheetId="7">{#N/A,#N/A,FALSE,"orthoflow";#N/A,#N/A,FALSE,"Miscelaneos";#N/A,#N/A,FALSE,"Instrumentacio";#N/A,#N/A,FALSE,"Electrico";#N/A,#N/A,FALSE,"Valv. Seguridad"}</definedName>
    <definedName name="XXXXXX">{#N/A,#N/A,FALSE,"orthoflow";#N/A,#N/A,FALSE,"Miscelaneos";#N/A,#N/A,FALSE,"Instrumentacio";#N/A,#N/A,FALSE,"Electrico";#N/A,#N/A,FALSE,"Valv. Seguridad"}</definedName>
    <definedName name="XXXXXXXX" localSheetId="5">{"via1",#N/A,TRUE,"general";"via2",#N/A,TRUE,"general";"via3",#N/A,TRUE,"general"}</definedName>
    <definedName name="XXXXXXXX" localSheetId="3">{"via1",#N/A,TRUE,"general";"via2",#N/A,TRUE,"general";"via3",#N/A,TRUE,"general"}</definedName>
    <definedName name="XXXXXXXX" localSheetId="2">{"via1",#N/A,TRUE,"general";"via2",#N/A,TRUE,"general";"via3",#N/A,TRUE,"general"}</definedName>
    <definedName name="XXXXXXXX" localSheetId="6">{"via1",#N/A,TRUE,"general";"via2",#N/A,TRUE,"general";"via3",#N/A,TRUE,"general"}</definedName>
    <definedName name="XXXXXXXX" localSheetId="7">{"via1",#N/A,TRUE,"general";"via2",#N/A,TRUE,"general";"via3",#N/A,TRUE,"general"}</definedName>
    <definedName name="XXXXXXXX">{"via1",#N/A,TRUE,"general";"via2",#N/A,TRUE,"general";"via3",#N/A,TRUE,"general"}</definedName>
    <definedName name="xxxxxxxxxx29" localSheetId="5">{"via1",#N/A,TRUE,"general";"via2",#N/A,TRUE,"general";"via3",#N/A,TRUE,"general"}</definedName>
    <definedName name="xxxxxxxxxx29" localSheetId="3">{"via1",#N/A,TRUE,"general";"via2",#N/A,TRUE,"general";"via3",#N/A,TRUE,"general"}</definedName>
    <definedName name="xxxxxxxxxx29" localSheetId="2">{"via1",#N/A,TRUE,"general";"via2",#N/A,TRUE,"general";"via3",#N/A,TRUE,"general"}</definedName>
    <definedName name="xxxxxxxxxx29" localSheetId="6">{"via1",#N/A,TRUE,"general";"via2",#N/A,TRUE,"general";"via3",#N/A,TRUE,"general"}</definedName>
    <definedName name="xxxxxxxxxx29" localSheetId="7">{"via1",#N/A,TRUE,"general";"via2",#N/A,TRUE,"general";"via3",#N/A,TRUE,"general"}</definedName>
    <definedName name="xxxxxxxxxx29">{"via1",#N/A,TRUE,"general";"via2",#N/A,TRUE,"general";"via3",#N/A,TRUE,"general"}</definedName>
    <definedName name="XZS">#REF!</definedName>
    <definedName name="XZXZV" localSheetId="5">{"via1",#N/A,TRUE,"general";"via2",#N/A,TRUE,"general";"via3",#N/A,TRUE,"general"}</definedName>
    <definedName name="XZXZV" localSheetId="3">{"via1",#N/A,TRUE,"general";"via2",#N/A,TRUE,"general";"via3",#N/A,TRUE,"general"}</definedName>
    <definedName name="XZXZV" localSheetId="2">{"via1",#N/A,TRUE,"general";"via2",#N/A,TRUE,"general";"via3",#N/A,TRUE,"general"}</definedName>
    <definedName name="XZXZV" localSheetId="6">{"via1",#N/A,TRUE,"general";"via2",#N/A,TRUE,"general";"via3",#N/A,TRUE,"general"}</definedName>
    <definedName name="XZXZV" localSheetId="7">{"via1",#N/A,TRUE,"general";"via2",#N/A,TRUE,"general";"via3",#N/A,TRUE,"general"}</definedName>
    <definedName name="XZXZV">{"via1",#N/A,TRUE,"general";"via2",#N/A,TRUE,"general";"via3",#N/A,TRUE,"general"}</definedName>
    <definedName name="Y22EL">#REF!</definedName>
    <definedName name="Y22JH">#REF!</definedName>
    <definedName name="Y32JH">#REF!</definedName>
    <definedName name="Y33JH">#REF!</definedName>
    <definedName name="Y42JH">#REF!</definedName>
    <definedName name="Y43JH">#REF!</definedName>
    <definedName name="Y44EL">#REF!</definedName>
    <definedName name="Y44JH">#REF!</definedName>
    <definedName name="y6y6" localSheetId="5">{"via1",#N/A,TRUE,"general";"via2",#N/A,TRUE,"general";"via3",#N/A,TRUE,"general"}</definedName>
    <definedName name="y6y6" localSheetId="3">{"via1",#N/A,TRUE,"general";"via2",#N/A,TRUE,"general";"via3",#N/A,TRUE,"general"}</definedName>
    <definedName name="y6y6" localSheetId="2">{"via1",#N/A,TRUE,"general";"via2",#N/A,TRUE,"general";"via3",#N/A,TRUE,"general"}</definedName>
    <definedName name="y6y6" localSheetId="6">{"via1",#N/A,TRUE,"general";"via2",#N/A,TRUE,"general";"via3",#N/A,TRUE,"general"}</definedName>
    <definedName name="y6y6" localSheetId="7">{"via1",#N/A,TRUE,"general";"via2",#N/A,TRUE,"general";"via3",#N/A,TRUE,"general"}</definedName>
    <definedName name="y6y6">{"via1",#N/A,TRUE,"general";"via2",#N/A,TRUE,"general";"via3",#N/A,TRUE,"general"}</definedName>
    <definedName name="yery" localSheetId="5">{"via1",#N/A,TRUE,"general";"via2",#N/A,TRUE,"general";"via3",#N/A,TRUE,"general"}</definedName>
    <definedName name="yery" localSheetId="3">{"via1",#N/A,TRUE,"general";"via2",#N/A,TRUE,"general";"via3",#N/A,TRUE,"general"}</definedName>
    <definedName name="yery" localSheetId="2">{"via1",#N/A,TRUE,"general";"via2",#N/A,TRUE,"general";"via3",#N/A,TRUE,"general"}</definedName>
    <definedName name="yery" localSheetId="6">{"via1",#N/A,TRUE,"general";"via2",#N/A,TRUE,"general";"via3",#N/A,TRUE,"general"}</definedName>
    <definedName name="yery" localSheetId="7">{"via1",#N/A,TRUE,"general";"via2",#N/A,TRUE,"general";"via3",#N/A,TRUE,"general"}</definedName>
    <definedName name="yery">{"via1",#N/A,TRUE,"general";"via2",#N/A,TRUE,"general";"via3",#N/A,TRUE,"general"}</definedName>
    <definedName name="yhy" localSheetId="5">{"TAB1",#N/A,TRUE,"GENERAL";"TAB2",#N/A,TRUE,"GENERAL";"TAB3",#N/A,TRUE,"GENERAL";"TAB4",#N/A,TRUE,"GENERAL";"TAB5",#N/A,TRUE,"GENERAL"}</definedName>
    <definedName name="yhy" localSheetId="3">{"TAB1",#N/A,TRUE,"GENERAL";"TAB2",#N/A,TRUE,"GENERAL";"TAB3",#N/A,TRUE,"GENERAL";"TAB4",#N/A,TRUE,"GENERAL";"TAB5",#N/A,TRUE,"GENERAL"}</definedName>
    <definedName name="yhy" localSheetId="2">{"TAB1",#N/A,TRUE,"GENERAL";"TAB2",#N/A,TRUE,"GENERAL";"TAB3",#N/A,TRUE,"GENERAL";"TAB4",#N/A,TRUE,"GENERAL";"TAB5",#N/A,TRUE,"GENERAL"}</definedName>
    <definedName name="yhy" localSheetId="6">{"TAB1",#N/A,TRUE,"GENERAL";"TAB2",#N/A,TRUE,"GENERAL";"TAB3",#N/A,TRUE,"GENERAL";"TAB4",#N/A,TRUE,"GENERAL";"TAB5",#N/A,TRUE,"GENERAL"}</definedName>
    <definedName name="yhy" localSheetId="7">{"TAB1",#N/A,TRUE,"GENERAL";"TAB2",#N/A,TRUE,"GENERAL";"TAB3",#N/A,TRUE,"GENERAL";"TAB4",#N/A,TRUE,"GENERAL";"TAB5",#N/A,TRUE,"GENERAL"}</definedName>
    <definedName name="yhy">{"TAB1",#N/A,TRUE,"GENERAL";"TAB2",#N/A,TRUE,"GENERAL";"TAB3",#N/A,TRUE,"GENERAL";"TAB4",#N/A,TRUE,"GENERAL";"TAB5",#N/A,TRUE,"GENERAL"}</definedName>
    <definedName name="yjyj" localSheetId="5">{"TAB1",#N/A,TRUE,"GENERAL";"TAB2",#N/A,TRUE,"GENERAL";"TAB3",#N/A,TRUE,"GENERAL";"TAB4",#N/A,TRUE,"GENERAL";"TAB5",#N/A,TRUE,"GENERAL"}</definedName>
    <definedName name="yjyj" localSheetId="3">{"TAB1",#N/A,TRUE,"GENERAL";"TAB2",#N/A,TRUE,"GENERAL";"TAB3",#N/A,TRUE,"GENERAL";"TAB4",#N/A,TRUE,"GENERAL";"TAB5",#N/A,TRUE,"GENERAL"}</definedName>
    <definedName name="yjyj" localSheetId="2">{"TAB1",#N/A,TRUE,"GENERAL";"TAB2",#N/A,TRUE,"GENERAL";"TAB3",#N/A,TRUE,"GENERAL";"TAB4",#N/A,TRUE,"GENERAL";"TAB5",#N/A,TRUE,"GENERAL"}</definedName>
    <definedName name="yjyj" localSheetId="6">{"TAB1",#N/A,TRUE,"GENERAL";"TAB2",#N/A,TRUE,"GENERAL";"TAB3",#N/A,TRUE,"GENERAL";"TAB4",#N/A,TRUE,"GENERAL";"TAB5",#N/A,TRUE,"GENERAL"}</definedName>
    <definedName name="yjyj" localSheetId="7">{"TAB1",#N/A,TRUE,"GENERAL";"TAB2",#N/A,TRUE,"GENERAL";"TAB3",#N/A,TRUE,"GENERAL";"TAB4",#N/A,TRUE,"GENERAL";"TAB5",#N/A,TRUE,"GENERAL"}</definedName>
    <definedName name="yjyj">{"TAB1",#N/A,TRUE,"GENERAL";"TAB2",#N/A,TRUE,"GENERAL";"TAB3",#N/A,TRUE,"GENERAL";"TAB4",#N/A,TRUE,"GENERAL";"TAB5",#N/A,TRUE,"GENERAL"}</definedName>
    <definedName name="YO" localSheetId="5">{#N/A,#N/A,FALSE,"GRAFICO";#N/A,#N/A,FALSE,"CAJA (2)";#N/A,#N/A,FALSE,"TERCEROS-PROMEDIO";#N/A,#N/A,FALSE,"CAJA";#N/A,#N/A,FALSE,"INGRESOS1995-2003";#N/A,#N/A,FALSE,"GASTOS1995-2003"}</definedName>
    <definedName name="YO" localSheetId="3">{#N/A,#N/A,FALSE,"GRAFICO";#N/A,#N/A,FALSE,"CAJA (2)";#N/A,#N/A,FALSE,"TERCEROS-PROMEDIO";#N/A,#N/A,FALSE,"CAJA";#N/A,#N/A,FALSE,"INGRESOS1995-2003";#N/A,#N/A,FALSE,"GASTOS1995-2003"}</definedName>
    <definedName name="YO" localSheetId="2">{#N/A,#N/A,FALSE,"GRAFICO";#N/A,#N/A,FALSE,"CAJA (2)";#N/A,#N/A,FALSE,"TERCEROS-PROMEDIO";#N/A,#N/A,FALSE,"CAJA";#N/A,#N/A,FALSE,"INGRESOS1995-2003";#N/A,#N/A,FALSE,"GASTOS1995-2003"}</definedName>
    <definedName name="YO" localSheetId="6">{#N/A,#N/A,FALSE,"GRAFICO";#N/A,#N/A,FALSE,"CAJA (2)";#N/A,#N/A,FALSE,"TERCEROS-PROMEDIO";#N/A,#N/A,FALSE,"CAJA";#N/A,#N/A,FALSE,"INGRESOS1995-2003";#N/A,#N/A,FALSE,"GASTOS1995-2003"}</definedName>
    <definedName name="YO" localSheetId="7">{#N/A,#N/A,FALSE,"GRAFICO";#N/A,#N/A,FALSE,"CAJA (2)";#N/A,#N/A,FALSE,"TERCEROS-PROMEDIO";#N/A,#N/A,FALSE,"CAJA";#N/A,#N/A,FALSE,"INGRESOS1995-2003";#N/A,#N/A,FALSE,"GASTOS1995-2003"}</definedName>
    <definedName name="YO">{#N/A,#N/A,FALSE,"GRAFICO";#N/A,#N/A,FALSE,"CAJA (2)";#N/A,#N/A,FALSE,"TERCEROS-PROMEDIO";#N/A,#N/A,FALSE,"CAJA";#N/A,#N/A,FALSE,"INGRESOS1995-2003";#N/A,#N/A,FALSE,"GASTOS1995-2003"}</definedName>
    <definedName name="YOR" localSheetId="5">{#N/A,#N/A,FALSE,"PROPON.2001"}</definedName>
    <definedName name="YOR" localSheetId="3">{#N/A,#N/A,FALSE,"PROPON.2001"}</definedName>
    <definedName name="YOR" localSheetId="2">{#N/A,#N/A,FALSE,"PROPON.2001"}</definedName>
    <definedName name="YOR" localSheetId="6">{#N/A,#N/A,FALSE,"PROPON.2001"}</definedName>
    <definedName name="YOR" localSheetId="7">{#N/A,#N/A,FALSE,"PROPON.2001"}</definedName>
    <definedName name="YOR">{#N/A,#N/A,FALSE,"PROPON.2001"}</definedName>
    <definedName name="YORLY" localSheetId="5">{#N/A,#N/A,FALSE,"PROPON.2001"}</definedName>
    <definedName name="YORLY" localSheetId="3">{#N/A,#N/A,FALSE,"PROPON.2001"}</definedName>
    <definedName name="YORLY" localSheetId="2">{#N/A,#N/A,FALSE,"PROPON.2001"}</definedName>
    <definedName name="YORLY" localSheetId="6">{#N/A,#N/A,FALSE,"PROPON.2001"}</definedName>
    <definedName name="YORLY" localSheetId="7">{#N/A,#N/A,FALSE,"PROPON.2001"}</definedName>
    <definedName name="YORLY">{#N/A,#N/A,FALSE,"PROPON.2001"}</definedName>
    <definedName name="yrey" localSheetId="5">{"via1",#N/A,TRUE,"general";"via2",#N/A,TRUE,"general";"via3",#N/A,TRUE,"general"}</definedName>
    <definedName name="yrey" localSheetId="3">{"via1",#N/A,TRUE,"general";"via2",#N/A,TRUE,"general";"via3",#N/A,TRUE,"general"}</definedName>
    <definedName name="yrey" localSheetId="2">{"via1",#N/A,TRUE,"general";"via2",#N/A,TRUE,"general";"via3",#N/A,TRUE,"general"}</definedName>
    <definedName name="yrey" localSheetId="6">{"via1",#N/A,TRUE,"general";"via2",#N/A,TRUE,"general";"via3",#N/A,TRUE,"general"}</definedName>
    <definedName name="yrey" localSheetId="7">{"via1",#N/A,TRUE,"general";"via2",#N/A,TRUE,"general";"via3",#N/A,TRUE,"general"}</definedName>
    <definedName name="yrey">{"via1",#N/A,TRUE,"general";"via2",#N/A,TRUE,"general";"via3",#N/A,TRUE,"general"}</definedName>
    <definedName name="yry" localSheetId="5">{"via1",#N/A,TRUE,"general";"via2",#N/A,TRUE,"general";"via3",#N/A,TRUE,"general"}</definedName>
    <definedName name="yry" localSheetId="3">{"via1",#N/A,TRUE,"general";"via2",#N/A,TRUE,"general";"via3",#N/A,TRUE,"general"}</definedName>
    <definedName name="yry" localSheetId="2">{"via1",#N/A,TRUE,"general";"via2",#N/A,TRUE,"general";"via3",#N/A,TRUE,"general"}</definedName>
    <definedName name="yry" localSheetId="6">{"via1",#N/A,TRUE,"general";"via2",#N/A,TRUE,"general";"via3",#N/A,TRUE,"general"}</definedName>
    <definedName name="yry" localSheetId="7">{"via1",#N/A,TRUE,"general";"via2",#N/A,TRUE,"general";"via3",#N/A,TRUE,"general"}</definedName>
    <definedName name="yry">{"via1",#N/A,TRUE,"general";"via2",#N/A,TRUE,"general";"via3",#N/A,TRUE,"general"}</definedName>
    <definedName name="ytj" localSheetId="5">{"TAB1",#N/A,TRUE,"GENERAL";"TAB2",#N/A,TRUE,"GENERAL";"TAB3",#N/A,TRUE,"GENERAL";"TAB4",#N/A,TRUE,"GENERAL";"TAB5",#N/A,TRUE,"GENERAL"}</definedName>
    <definedName name="ytj" localSheetId="3">{"TAB1",#N/A,TRUE,"GENERAL";"TAB2",#N/A,TRUE,"GENERAL";"TAB3",#N/A,TRUE,"GENERAL";"TAB4",#N/A,TRUE,"GENERAL";"TAB5",#N/A,TRUE,"GENERAL"}</definedName>
    <definedName name="ytj" localSheetId="2">{"TAB1",#N/A,TRUE,"GENERAL";"TAB2",#N/A,TRUE,"GENERAL";"TAB3",#N/A,TRUE,"GENERAL";"TAB4",#N/A,TRUE,"GENERAL";"TAB5",#N/A,TRUE,"GENERAL"}</definedName>
    <definedName name="ytj" localSheetId="6">{"TAB1",#N/A,TRUE,"GENERAL";"TAB2",#N/A,TRUE,"GENERAL";"TAB3",#N/A,TRUE,"GENERAL";"TAB4",#N/A,TRUE,"GENERAL";"TAB5",#N/A,TRUE,"GENERAL"}</definedName>
    <definedName name="ytj" localSheetId="7">{"TAB1",#N/A,TRUE,"GENERAL";"TAB2",#N/A,TRUE,"GENERAL";"TAB3",#N/A,TRUE,"GENERAL";"TAB4",#N/A,TRUE,"GENERAL";"TAB5",#N/A,TRUE,"GENERAL"}</definedName>
    <definedName name="ytj">{"TAB1",#N/A,TRUE,"GENERAL";"TAB2",#N/A,TRUE,"GENERAL";"TAB3",#N/A,TRUE,"GENERAL";"TAB4",#N/A,TRUE,"GENERAL";"TAB5",#N/A,TRUE,"GENERAL"}</definedName>
    <definedName name="ytjt6" localSheetId="5">{"via1",#N/A,TRUE,"general";"via2",#N/A,TRUE,"general";"via3",#N/A,TRUE,"general"}</definedName>
    <definedName name="ytjt6" localSheetId="3">{"via1",#N/A,TRUE,"general";"via2",#N/A,TRUE,"general";"via3",#N/A,TRUE,"general"}</definedName>
    <definedName name="ytjt6" localSheetId="2">{"via1",#N/A,TRUE,"general";"via2",#N/A,TRUE,"general";"via3",#N/A,TRUE,"general"}</definedName>
    <definedName name="ytjt6" localSheetId="6">{"via1",#N/A,TRUE,"general";"via2",#N/A,TRUE,"general";"via3",#N/A,TRUE,"general"}</definedName>
    <definedName name="ytjt6" localSheetId="7">{"via1",#N/A,TRUE,"general";"via2",#N/A,TRUE,"general";"via3",#N/A,TRUE,"general"}</definedName>
    <definedName name="ytjt6">{"via1",#N/A,TRUE,"general";"via2",#N/A,TRUE,"general";"via3",#N/A,TRUE,"general"}</definedName>
    <definedName name="ytrwyr" localSheetId="5">{"TAB1",#N/A,TRUE,"GENERAL";"TAB2",#N/A,TRUE,"GENERAL";"TAB3",#N/A,TRUE,"GENERAL";"TAB4",#N/A,TRUE,"GENERAL";"TAB5",#N/A,TRUE,"GENERAL"}</definedName>
    <definedName name="ytrwyr" localSheetId="3">{"TAB1",#N/A,TRUE,"GENERAL";"TAB2",#N/A,TRUE,"GENERAL";"TAB3",#N/A,TRUE,"GENERAL";"TAB4",#N/A,TRUE,"GENERAL";"TAB5",#N/A,TRUE,"GENERAL"}</definedName>
    <definedName name="ytrwyr" localSheetId="2">{"TAB1",#N/A,TRUE,"GENERAL";"TAB2",#N/A,TRUE,"GENERAL";"TAB3",#N/A,TRUE,"GENERAL";"TAB4",#N/A,TRUE,"GENERAL";"TAB5",#N/A,TRUE,"GENERAL"}</definedName>
    <definedName name="ytrwyr" localSheetId="6">{"TAB1",#N/A,TRUE,"GENERAL";"TAB2",#N/A,TRUE,"GENERAL";"TAB3",#N/A,TRUE,"GENERAL";"TAB4",#N/A,TRUE,"GENERAL";"TAB5",#N/A,TRUE,"GENERAL"}</definedName>
    <definedName name="ytrwyr" localSheetId="7">{"TAB1",#N/A,TRUE,"GENERAL";"TAB2",#N/A,TRUE,"GENERAL";"TAB3",#N/A,TRUE,"GENERAL";"TAB4",#N/A,TRUE,"GENERAL";"TAB5",#N/A,TRUE,"GENERAL"}</definedName>
    <definedName name="ytrwyr">{"TAB1",#N/A,TRUE,"GENERAL";"TAB2",#N/A,TRUE,"GENERAL";"TAB3",#N/A,TRUE,"GENERAL";"TAB4",#N/A,TRUE,"GENERAL";"TAB5",#N/A,TRUE,"GENERAL"}</definedName>
    <definedName name="ytry" localSheetId="5">{"via1",#N/A,TRUE,"general";"via2",#N/A,TRUE,"general";"via3",#N/A,TRUE,"general"}</definedName>
    <definedName name="ytry" localSheetId="3">{"via1",#N/A,TRUE,"general";"via2",#N/A,TRUE,"general";"via3",#N/A,TRUE,"general"}</definedName>
    <definedName name="ytry" localSheetId="2">{"via1",#N/A,TRUE,"general";"via2",#N/A,TRUE,"general";"via3",#N/A,TRUE,"general"}</definedName>
    <definedName name="ytry" localSheetId="6">{"via1",#N/A,TRUE,"general";"via2",#N/A,TRUE,"general";"via3",#N/A,TRUE,"general"}</definedName>
    <definedName name="ytry" localSheetId="7">{"via1",#N/A,TRUE,"general";"via2",#N/A,TRUE,"general";"via3",#N/A,TRUE,"general"}</definedName>
    <definedName name="ytry">{"via1",#N/A,TRUE,"general";"via2",#N/A,TRUE,"general";"via3",#N/A,TRUE,"general"}</definedName>
    <definedName name="ytryrty" localSheetId="5">{"via1",#N/A,TRUE,"general";"via2",#N/A,TRUE,"general";"via3",#N/A,TRUE,"general"}</definedName>
    <definedName name="ytryrty" localSheetId="3">{"via1",#N/A,TRUE,"general";"via2",#N/A,TRUE,"general";"via3",#N/A,TRUE,"general"}</definedName>
    <definedName name="ytryrty" localSheetId="2">{"via1",#N/A,TRUE,"general";"via2",#N/A,TRUE,"general";"via3",#N/A,TRUE,"general"}</definedName>
    <definedName name="ytryrty" localSheetId="6">{"via1",#N/A,TRUE,"general";"via2",#N/A,TRUE,"general";"via3",#N/A,TRUE,"general"}</definedName>
    <definedName name="ytryrty" localSheetId="7">{"via1",#N/A,TRUE,"general";"via2",#N/A,TRUE,"general";"via3",#N/A,TRUE,"general"}</definedName>
    <definedName name="ytryrty">{"via1",#N/A,TRUE,"general";"via2",#N/A,TRUE,"general";"via3",#N/A,TRUE,"general"}</definedName>
    <definedName name="YTRYUYT" localSheetId="5">{"TAB1",#N/A,TRUE,"GENERAL";"TAB2",#N/A,TRUE,"GENERAL";"TAB3",#N/A,TRUE,"GENERAL";"TAB4",#N/A,TRUE,"GENERAL";"TAB5",#N/A,TRUE,"GENERAL"}</definedName>
    <definedName name="YTRYUYT" localSheetId="3">{"TAB1",#N/A,TRUE,"GENERAL";"TAB2",#N/A,TRUE,"GENERAL";"TAB3",#N/A,TRUE,"GENERAL";"TAB4",#N/A,TRUE,"GENERAL";"TAB5",#N/A,TRUE,"GENERAL"}</definedName>
    <definedName name="YTRYUYT" localSheetId="2">{"TAB1",#N/A,TRUE,"GENERAL";"TAB2",#N/A,TRUE,"GENERAL";"TAB3",#N/A,TRUE,"GENERAL";"TAB4",#N/A,TRUE,"GENERAL";"TAB5",#N/A,TRUE,"GENERAL"}</definedName>
    <definedName name="YTRYUYT" localSheetId="6">{"TAB1",#N/A,TRUE,"GENERAL";"TAB2",#N/A,TRUE,"GENERAL";"TAB3",#N/A,TRUE,"GENERAL";"TAB4",#N/A,TRUE,"GENERAL";"TAB5",#N/A,TRUE,"GENERAL"}</definedName>
    <definedName name="YTRYUYT" localSheetId="7">{"TAB1",#N/A,TRUE,"GENERAL";"TAB2",#N/A,TRUE,"GENERAL";"TAB3",#N/A,TRUE,"GENERAL";"TAB4",#N/A,TRUE,"GENERAL";"TAB5",#N/A,TRUE,"GENERAL"}</definedName>
    <definedName name="YTRYUYT">{"TAB1",#N/A,TRUE,"GENERAL";"TAB2",#N/A,TRUE,"GENERAL";"TAB3",#N/A,TRUE,"GENERAL";"TAB4",#N/A,TRUE,"GENERAL";"TAB5",#N/A,TRUE,"GENERAL"}</definedName>
    <definedName name="ytudfgd" localSheetId="5">{"TAB1",#N/A,TRUE,"GENERAL";"TAB2",#N/A,TRUE,"GENERAL";"TAB3",#N/A,TRUE,"GENERAL";"TAB4",#N/A,TRUE,"GENERAL";"TAB5",#N/A,TRUE,"GENERAL"}</definedName>
    <definedName name="ytudfgd" localSheetId="3">{"TAB1",#N/A,TRUE,"GENERAL";"TAB2",#N/A,TRUE,"GENERAL";"TAB3",#N/A,TRUE,"GENERAL";"TAB4",#N/A,TRUE,"GENERAL";"TAB5",#N/A,TRUE,"GENERAL"}</definedName>
    <definedName name="ytudfgd" localSheetId="2">{"TAB1",#N/A,TRUE,"GENERAL";"TAB2",#N/A,TRUE,"GENERAL";"TAB3",#N/A,TRUE,"GENERAL";"TAB4",#N/A,TRUE,"GENERAL";"TAB5",#N/A,TRUE,"GENERAL"}</definedName>
    <definedName name="ytudfgd" localSheetId="6">{"TAB1",#N/A,TRUE,"GENERAL";"TAB2",#N/A,TRUE,"GENERAL";"TAB3",#N/A,TRUE,"GENERAL";"TAB4",#N/A,TRUE,"GENERAL";"TAB5",#N/A,TRUE,"GENERAL"}</definedName>
    <definedName name="ytudfgd" localSheetId="7">{"TAB1",#N/A,TRUE,"GENERAL";"TAB2",#N/A,TRUE,"GENERAL";"TAB3",#N/A,TRUE,"GENERAL";"TAB4",#N/A,TRUE,"GENERAL";"TAB5",#N/A,TRUE,"GENERAL"}</definedName>
    <definedName name="ytudfgd">{"TAB1",#N/A,TRUE,"GENERAL";"TAB2",#N/A,TRUE,"GENERAL";"TAB3",#N/A,TRUE,"GENERAL";"TAB4",#N/A,TRUE,"GENERAL";"TAB5",#N/A,TRUE,"GENERAL"}</definedName>
    <definedName name="yturtu7" localSheetId="5">{"TAB1",#N/A,TRUE,"GENERAL";"TAB2",#N/A,TRUE,"GENERAL";"TAB3",#N/A,TRUE,"GENERAL";"TAB4",#N/A,TRUE,"GENERAL";"TAB5",#N/A,TRUE,"GENERAL"}</definedName>
    <definedName name="yturtu7" localSheetId="3">{"TAB1",#N/A,TRUE,"GENERAL";"TAB2",#N/A,TRUE,"GENERAL";"TAB3",#N/A,TRUE,"GENERAL";"TAB4",#N/A,TRUE,"GENERAL";"TAB5",#N/A,TRUE,"GENERAL"}</definedName>
    <definedName name="yturtu7" localSheetId="2">{"TAB1",#N/A,TRUE,"GENERAL";"TAB2",#N/A,TRUE,"GENERAL";"TAB3",#N/A,TRUE,"GENERAL";"TAB4",#N/A,TRUE,"GENERAL";"TAB5",#N/A,TRUE,"GENERAL"}</definedName>
    <definedName name="yturtu7" localSheetId="6">{"TAB1",#N/A,TRUE,"GENERAL";"TAB2",#N/A,TRUE,"GENERAL";"TAB3",#N/A,TRUE,"GENERAL";"TAB4",#N/A,TRUE,"GENERAL";"TAB5",#N/A,TRUE,"GENERAL"}</definedName>
    <definedName name="yturtu7" localSheetId="7">{"TAB1",#N/A,TRUE,"GENERAL";"TAB2",#N/A,TRUE,"GENERAL";"TAB3",#N/A,TRUE,"GENERAL";"TAB4",#N/A,TRUE,"GENERAL";"TAB5",#N/A,TRUE,"GENERAL"}</definedName>
    <definedName name="yturtu7">{"TAB1",#N/A,TRUE,"GENERAL";"TAB2",#N/A,TRUE,"GENERAL";"TAB3",#N/A,TRUE,"GENERAL";"TAB4",#N/A,TRUE,"GENERAL";"TAB5",#N/A,TRUE,"GENERAL"}</definedName>
    <definedName name="yturu" localSheetId="5">{"TAB1",#N/A,TRUE,"GENERAL";"TAB2",#N/A,TRUE,"GENERAL";"TAB3",#N/A,TRUE,"GENERAL";"TAB4",#N/A,TRUE,"GENERAL";"TAB5",#N/A,TRUE,"GENERAL"}</definedName>
    <definedName name="yturu" localSheetId="3">{"TAB1",#N/A,TRUE,"GENERAL";"TAB2",#N/A,TRUE,"GENERAL";"TAB3",#N/A,TRUE,"GENERAL";"TAB4",#N/A,TRUE,"GENERAL";"TAB5",#N/A,TRUE,"GENERAL"}</definedName>
    <definedName name="yturu" localSheetId="2">{"TAB1",#N/A,TRUE,"GENERAL";"TAB2",#N/A,TRUE,"GENERAL";"TAB3",#N/A,TRUE,"GENERAL";"TAB4",#N/A,TRUE,"GENERAL";"TAB5",#N/A,TRUE,"GENERAL"}</definedName>
    <definedName name="yturu" localSheetId="6">{"TAB1",#N/A,TRUE,"GENERAL";"TAB2",#N/A,TRUE,"GENERAL";"TAB3",#N/A,TRUE,"GENERAL";"TAB4",#N/A,TRUE,"GENERAL";"TAB5",#N/A,TRUE,"GENERAL"}</definedName>
    <definedName name="yturu" localSheetId="7">{"TAB1",#N/A,TRUE,"GENERAL";"TAB2",#N/A,TRUE,"GENERAL";"TAB3",#N/A,TRUE,"GENERAL";"TAB4",#N/A,TRUE,"GENERAL";"TAB5",#N/A,TRUE,"GENERAL"}</definedName>
    <definedName name="yturu">{"TAB1",#N/A,TRUE,"GENERAL";"TAB2",#N/A,TRUE,"GENERAL";"TAB3",#N/A,TRUE,"GENERAL";"TAB4",#N/A,TRUE,"GENERAL";"TAB5",#N/A,TRUE,"GENERAL"}</definedName>
    <definedName name="ytuytfgh" localSheetId="5">{"via1",#N/A,TRUE,"general";"via2",#N/A,TRUE,"general";"via3",#N/A,TRUE,"general"}</definedName>
    <definedName name="ytuytfgh" localSheetId="3">{"via1",#N/A,TRUE,"general";"via2",#N/A,TRUE,"general";"via3",#N/A,TRUE,"general"}</definedName>
    <definedName name="ytuytfgh" localSheetId="2">{"via1",#N/A,TRUE,"general";"via2",#N/A,TRUE,"general";"via3",#N/A,TRUE,"general"}</definedName>
    <definedName name="ytuytfgh" localSheetId="6">{"via1",#N/A,TRUE,"general";"via2",#N/A,TRUE,"general";"via3",#N/A,TRUE,"general"}</definedName>
    <definedName name="ytuytfgh" localSheetId="7">{"via1",#N/A,TRUE,"general";"via2",#N/A,TRUE,"general";"via3",#N/A,TRUE,"general"}</definedName>
    <definedName name="ytuytfgh">{"via1",#N/A,TRUE,"general";"via2",#N/A,TRUE,"general";"via3",#N/A,TRUE,"general"}</definedName>
    <definedName name="yty" localSheetId="5">{"TAB1",#N/A,TRUE,"GENERAL";"TAB2",#N/A,TRUE,"GENERAL";"TAB3",#N/A,TRUE,"GENERAL";"TAB4",#N/A,TRUE,"GENERAL";"TAB5",#N/A,TRUE,"GENERAL"}</definedName>
    <definedName name="yty" localSheetId="3">{"TAB1",#N/A,TRUE,"GENERAL";"TAB2",#N/A,TRUE,"GENERAL";"TAB3",#N/A,TRUE,"GENERAL";"TAB4",#N/A,TRUE,"GENERAL";"TAB5",#N/A,TRUE,"GENERAL"}</definedName>
    <definedName name="yty" localSheetId="2">{"TAB1",#N/A,TRUE,"GENERAL";"TAB2",#N/A,TRUE,"GENERAL";"TAB3",#N/A,TRUE,"GENERAL";"TAB4",#N/A,TRUE,"GENERAL";"TAB5",#N/A,TRUE,"GENERAL"}</definedName>
    <definedName name="yty" localSheetId="6">{"TAB1",#N/A,TRUE,"GENERAL";"TAB2",#N/A,TRUE,"GENERAL";"TAB3",#N/A,TRUE,"GENERAL";"TAB4",#N/A,TRUE,"GENERAL";"TAB5",#N/A,TRUE,"GENERAL"}</definedName>
    <definedName name="yty" localSheetId="7">{"TAB1",#N/A,TRUE,"GENERAL";"TAB2",#N/A,TRUE,"GENERAL";"TAB3",#N/A,TRUE,"GENERAL";"TAB4",#N/A,TRUE,"GENERAL";"TAB5",#N/A,TRUE,"GENERAL"}</definedName>
    <definedName name="yty">{"TAB1",#N/A,TRUE,"GENERAL";"TAB2",#N/A,TRUE,"GENERAL";"TAB3",#N/A,TRUE,"GENERAL";"TAB4",#N/A,TRUE,"GENERAL";"TAB5",#N/A,TRUE,"GENERAL"}</definedName>
    <definedName name="ytyyh" localSheetId="5">{"via1",#N/A,TRUE,"general";"via2",#N/A,TRUE,"general";"via3",#N/A,TRUE,"general"}</definedName>
    <definedName name="ytyyh" localSheetId="3">{"via1",#N/A,TRUE,"general";"via2",#N/A,TRUE,"general";"via3",#N/A,TRUE,"general"}</definedName>
    <definedName name="ytyyh" localSheetId="2">{"via1",#N/A,TRUE,"general";"via2",#N/A,TRUE,"general";"via3",#N/A,TRUE,"general"}</definedName>
    <definedName name="ytyyh" localSheetId="6">{"via1",#N/A,TRUE,"general";"via2",#N/A,TRUE,"general";"via3",#N/A,TRUE,"general"}</definedName>
    <definedName name="ytyyh" localSheetId="7">{"via1",#N/A,TRUE,"general";"via2",#N/A,TRUE,"general";"via3",#N/A,TRUE,"general"}</definedName>
    <definedName name="ytyyh">{"via1",#N/A,TRUE,"general";"via2",#N/A,TRUE,"general";"via3",#N/A,TRUE,"general"}</definedName>
    <definedName name="ytzacdfg" localSheetId="5">{"TAB1",#N/A,TRUE,"GENERAL";"TAB2",#N/A,TRUE,"GENERAL";"TAB3",#N/A,TRUE,"GENERAL";"TAB4",#N/A,TRUE,"GENERAL";"TAB5",#N/A,TRUE,"GENERAL"}</definedName>
    <definedName name="ytzacdfg" localSheetId="3">{"TAB1",#N/A,TRUE,"GENERAL";"TAB2",#N/A,TRUE,"GENERAL";"TAB3",#N/A,TRUE,"GENERAL";"TAB4",#N/A,TRUE,"GENERAL";"TAB5",#N/A,TRUE,"GENERAL"}</definedName>
    <definedName name="ytzacdfg" localSheetId="2">{"TAB1",#N/A,TRUE,"GENERAL";"TAB2",#N/A,TRUE,"GENERAL";"TAB3",#N/A,TRUE,"GENERAL";"TAB4",#N/A,TRUE,"GENERAL";"TAB5",#N/A,TRUE,"GENERAL"}</definedName>
    <definedName name="ytzacdfg" localSheetId="6">{"TAB1",#N/A,TRUE,"GENERAL";"TAB2",#N/A,TRUE,"GENERAL";"TAB3",#N/A,TRUE,"GENERAL";"TAB4",#N/A,TRUE,"GENERAL";"TAB5",#N/A,TRUE,"GENERAL"}</definedName>
    <definedName name="ytzacdfg" localSheetId="7">{"TAB1",#N/A,TRUE,"GENERAL";"TAB2",#N/A,TRUE,"GENERAL";"TAB3",#N/A,TRUE,"GENERAL";"TAB4",#N/A,TRUE,"GENERAL";"TAB5",#N/A,TRUE,"GENERAL"}</definedName>
    <definedName name="ytzacdfg">{"TAB1",#N/A,TRUE,"GENERAL";"TAB2",#N/A,TRUE,"GENERAL";"TAB3",#N/A,TRUE,"GENERAL";"TAB4",#N/A,TRUE,"GENERAL";"TAB5",#N/A,TRUE,"GENERAL"}</definedName>
    <definedName name="yu" localSheetId="5">{"TAB1",#N/A,TRUE,"GENERAL";"TAB2",#N/A,TRUE,"GENERAL";"TAB3",#N/A,TRUE,"GENERAL";"TAB4",#N/A,TRUE,"GENERAL";"TAB5",#N/A,TRUE,"GENERAL"}</definedName>
    <definedName name="yu" localSheetId="3">{"TAB1",#N/A,TRUE,"GENERAL";"TAB2",#N/A,TRUE,"GENERAL";"TAB3",#N/A,TRUE,"GENERAL";"TAB4",#N/A,TRUE,"GENERAL";"TAB5",#N/A,TRUE,"GENERAL"}</definedName>
    <definedName name="yu" localSheetId="2">{"TAB1",#N/A,TRUE,"GENERAL";"TAB2",#N/A,TRUE,"GENERAL";"TAB3",#N/A,TRUE,"GENERAL";"TAB4",#N/A,TRUE,"GENERAL";"TAB5",#N/A,TRUE,"GENERAL"}</definedName>
    <definedName name="yu" localSheetId="6">{"TAB1",#N/A,TRUE,"GENERAL";"TAB2",#N/A,TRUE,"GENERAL";"TAB3",#N/A,TRUE,"GENERAL";"TAB4",#N/A,TRUE,"GENERAL";"TAB5",#N/A,TRUE,"GENERAL"}</definedName>
    <definedName name="yu" localSheetId="7">{"TAB1",#N/A,TRUE,"GENERAL";"TAB2",#N/A,TRUE,"GENERAL";"TAB3",#N/A,TRUE,"GENERAL";"TAB4",#N/A,TRUE,"GENERAL";"TAB5",#N/A,TRUE,"GENERAL"}</definedName>
    <definedName name="yu">{"TAB1",#N/A,TRUE,"GENERAL";"TAB2",#N/A,TRUE,"GENERAL";"TAB3",#N/A,TRUE,"GENERAL";"TAB4",#N/A,TRUE,"GENERAL";"TAB5",#N/A,TRUE,"GENERAL"}</definedName>
    <definedName name="yudre54" localSheetId="5">{"TAB1",#N/A,TRUE,"GENERAL";"TAB2",#N/A,TRUE,"GENERAL";"TAB3",#N/A,TRUE,"GENERAL";"TAB4",#N/A,TRUE,"GENERAL";"TAB5",#N/A,TRUE,"GENERAL"}</definedName>
    <definedName name="yudre54" localSheetId="3">{"TAB1",#N/A,TRUE,"GENERAL";"TAB2",#N/A,TRUE,"GENERAL";"TAB3",#N/A,TRUE,"GENERAL";"TAB4",#N/A,TRUE,"GENERAL";"TAB5",#N/A,TRUE,"GENERAL"}</definedName>
    <definedName name="yudre54" localSheetId="2">{"TAB1",#N/A,TRUE,"GENERAL";"TAB2",#N/A,TRUE,"GENERAL";"TAB3",#N/A,TRUE,"GENERAL";"TAB4",#N/A,TRUE,"GENERAL";"TAB5",#N/A,TRUE,"GENERAL"}</definedName>
    <definedName name="yudre54" localSheetId="6">{"TAB1",#N/A,TRUE,"GENERAL";"TAB2",#N/A,TRUE,"GENERAL";"TAB3",#N/A,TRUE,"GENERAL";"TAB4",#N/A,TRUE,"GENERAL";"TAB5",#N/A,TRUE,"GENERAL"}</definedName>
    <definedName name="yudre54" localSheetId="7">{"TAB1",#N/A,TRUE,"GENERAL";"TAB2",#N/A,TRUE,"GENERAL";"TAB3",#N/A,TRUE,"GENERAL";"TAB4",#N/A,TRUE,"GENERAL";"TAB5",#N/A,TRUE,"GENERAL"}</definedName>
    <definedName name="yudre54">{"TAB1",#N/A,TRUE,"GENERAL";"TAB2",#N/A,TRUE,"GENERAL";"TAB3",#N/A,TRUE,"GENERAL";"TAB4",#N/A,TRUE,"GENERAL";"TAB5",#N/A,TRUE,"GENERAL"}</definedName>
    <definedName name="yuf" localSheetId="5">{"TAB1",#N/A,TRUE,"GENERAL";"TAB2",#N/A,TRUE,"GENERAL";"TAB3",#N/A,TRUE,"GENERAL";"TAB4",#N/A,TRUE,"GENERAL";"TAB5",#N/A,TRUE,"GENERAL"}</definedName>
    <definedName name="yuf" localSheetId="3">{"TAB1",#N/A,TRUE,"GENERAL";"TAB2",#N/A,TRUE,"GENERAL";"TAB3",#N/A,TRUE,"GENERAL";"TAB4",#N/A,TRUE,"GENERAL";"TAB5",#N/A,TRUE,"GENERAL"}</definedName>
    <definedName name="yuf" localSheetId="2">{"TAB1",#N/A,TRUE,"GENERAL";"TAB2",#N/A,TRUE,"GENERAL";"TAB3",#N/A,TRUE,"GENERAL";"TAB4",#N/A,TRUE,"GENERAL";"TAB5",#N/A,TRUE,"GENERAL"}</definedName>
    <definedName name="yuf" localSheetId="6">{"TAB1",#N/A,TRUE,"GENERAL";"TAB2",#N/A,TRUE,"GENERAL";"TAB3",#N/A,TRUE,"GENERAL";"TAB4",#N/A,TRUE,"GENERAL";"TAB5",#N/A,TRUE,"GENERAL"}</definedName>
    <definedName name="yuf" localSheetId="7">{"TAB1",#N/A,TRUE,"GENERAL";"TAB2",#N/A,TRUE,"GENERAL";"TAB3",#N/A,TRUE,"GENERAL";"TAB4",#N/A,TRUE,"GENERAL";"TAB5",#N/A,TRUE,"GENERAL"}</definedName>
    <definedName name="yuf">{"TAB1",#N/A,TRUE,"GENERAL";"TAB2",#N/A,TRUE,"GENERAL";"TAB3",#N/A,TRUE,"GENERAL";"TAB4",#N/A,TRUE,"GENERAL";"TAB5",#N/A,TRUE,"GENERAL"}</definedName>
    <definedName name="yuhgh" localSheetId="5">{"TAB1",#N/A,TRUE,"GENERAL";"TAB2",#N/A,TRUE,"GENERAL";"TAB3",#N/A,TRUE,"GENERAL";"TAB4",#N/A,TRUE,"GENERAL";"TAB5",#N/A,TRUE,"GENERAL"}</definedName>
    <definedName name="yuhgh" localSheetId="3">{"TAB1",#N/A,TRUE,"GENERAL";"TAB2",#N/A,TRUE,"GENERAL";"TAB3",#N/A,TRUE,"GENERAL";"TAB4",#N/A,TRUE,"GENERAL";"TAB5",#N/A,TRUE,"GENERAL"}</definedName>
    <definedName name="yuhgh" localSheetId="2">{"TAB1",#N/A,TRUE,"GENERAL";"TAB2",#N/A,TRUE,"GENERAL";"TAB3",#N/A,TRUE,"GENERAL";"TAB4",#N/A,TRUE,"GENERAL";"TAB5",#N/A,TRUE,"GENERAL"}</definedName>
    <definedName name="yuhgh" localSheetId="6">{"TAB1",#N/A,TRUE,"GENERAL";"TAB2",#N/A,TRUE,"GENERAL";"TAB3",#N/A,TRUE,"GENERAL";"TAB4",#N/A,TRUE,"GENERAL";"TAB5",#N/A,TRUE,"GENERAL"}</definedName>
    <definedName name="yuhgh" localSheetId="7">{"TAB1",#N/A,TRUE,"GENERAL";"TAB2",#N/A,TRUE,"GENERAL";"TAB3",#N/A,TRUE,"GENERAL";"TAB4",#N/A,TRUE,"GENERAL";"TAB5",#N/A,TRUE,"GENERAL"}</definedName>
    <definedName name="yuhgh">{"TAB1",#N/A,TRUE,"GENERAL";"TAB2",#N/A,TRUE,"GENERAL";"TAB3",#N/A,TRUE,"GENERAL";"TAB4",#N/A,TRUE,"GENERAL";"TAB5",#N/A,TRUE,"GENERAL"}</definedName>
    <definedName name="yutu" localSheetId="5">{"via1",#N/A,TRUE,"general";"via2",#N/A,TRUE,"general";"via3",#N/A,TRUE,"general"}</definedName>
    <definedName name="yutu" localSheetId="3">{"via1",#N/A,TRUE,"general";"via2",#N/A,TRUE,"general";"via3",#N/A,TRUE,"general"}</definedName>
    <definedName name="yutu" localSheetId="2">{"via1",#N/A,TRUE,"general";"via2",#N/A,TRUE,"general";"via3",#N/A,TRUE,"general"}</definedName>
    <definedName name="yutu" localSheetId="6">{"via1",#N/A,TRUE,"general";"via2",#N/A,TRUE,"general";"via3",#N/A,TRUE,"general"}</definedName>
    <definedName name="yutu" localSheetId="7">{"via1",#N/A,TRUE,"general";"via2",#N/A,TRUE,"general";"via3",#N/A,TRUE,"general"}</definedName>
    <definedName name="yutu">{"via1",#N/A,TRUE,"general";"via2",#N/A,TRUE,"general";"via3",#N/A,TRUE,"general"}</definedName>
    <definedName name="yuuiiy" localSheetId="5">{"via1",#N/A,TRUE,"general";"via2",#N/A,TRUE,"general";"via3",#N/A,TRUE,"general"}</definedName>
    <definedName name="yuuiiy" localSheetId="3">{"via1",#N/A,TRUE,"general";"via2",#N/A,TRUE,"general";"via3",#N/A,TRUE,"general"}</definedName>
    <definedName name="yuuiiy" localSheetId="2">{"via1",#N/A,TRUE,"general";"via2",#N/A,TRUE,"general";"via3",#N/A,TRUE,"general"}</definedName>
    <definedName name="yuuiiy" localSheetId="6">{"via1",#N/A,TRUE,"general";"via2",#N/A,TRUE,"general";"via3",#N/A,TRUE,"general"}</definedName>
    <definedName name="yuuiiy" localSheetId="7">{"via1",#N/A,TRUE,"general";"via2",#N/A,TRUE,"general";"via3",#N/A,TRUE,"general"}</definedName>
    <definedName name="yuuiiy">{"via1",#N/A,TRUE,"general";"via2",#N/A,TRUE,"general";"via3",#N/A,TRUE,"general"}</definedName>
    <definedName name="yuuuuuu" localSheetId="5">{"via1",#N/A,TRUE,"general";"via2",#N/A,TRUE,"general";"via3",#N/A,TRUE,"general"}</definedName>
    <definedName name="yuuuuuu" localSheetId="3">{"via1",#N/A,TRUE,"general";"via2",#N/A,TRUE,"general";"via3",#N/A,TRUE,"general"}</definedName>
    <definedName name="yuuuuuu" localSheetId="2">{"via1",#N/A,TRUE,"general";"via2",#N/A,TRUE,"general";"via3",#N/A,TRUE,"general"}</definedName>
    <definedName name="yuuuuuu" localSheetId="6">{"via1",#N/A,TRUE,"general";"via2",#N/A,TRUE,"general";"via3",#N/A,TRUE,"general"}</definedName>
    <definedName name="yuuuuuu" localSheetId="7">{"via1",#N/A,TRUE,"general";"via2",#N/A,TRUE,"general";"via3",#N/A,TRUE,"general"}</definedName>
    <definedName name="yuuuuuu">{"via1",#N/A,TRUE,"general";"via2",#N/A,TRUE,"general";"via3",#N/A,TRUE,"general"}</definedName>
    <definedName name="yy" localSheetId="5">{"via1",#N/A,TRUE,"general";"via2",#N/A,TRUE,"general";"via3",#N/A,TRUE,"general"}</definedName>
    <definedName name="yy" localSheetId="3">{"via1",#N/A,TRUE,"general";"via2",#N/A,TRUE,"general";"via3",#N/A,TRUE,"general"}</definedName>
    <definedName name="yy" localSheetId="2">{"via1",#N/A,TRUE,"general";"via2",#N/A,TRUE,"general";"via3",#N/A,TRUE,"general"}</definedName>
    <definedName name="yy" localSheetId="6">{"via1",#N/A,TRUE,"general";"via2",#N/A,TRUE,"general";"via3",#N/A,TRUE,"general"}</definedName>
    <definedName name="yy" localSheetId="7">{"via1",#N/A,TRUE,"general";"via2",#N/A,TRUE,"general";"via3",#N/A,TRUE,"general"}</definedName>
    <definedName name="yy">{"via1",#N/A,TRUE,"general";"via2",#N/A,TRUE,"general";"via3",#N/A,TRUE,"general"}</definedName>
    <definedName name="yyy" localSheetId="5">{"TAB1",#N/A,TRUE,"GENERAL";"TAB2",#N/A,TRUE,"GENERAL";"TAB3",#N/A,TRUE,"GENERAL";"TAB4",#N/A,TRUE,"GENERAL";"TAB5",#N/A,TRUE,"GENERAL"}</definedName>
    <definedName name="yyy" localSheetId="3">{"TAB1",#N/A,TRUE,"GENERAL";"TAB2",#N/A,TRUE,"GENERAL";"TAB3",#N/A,TRUE,"GENERAL";"TAB4",#N/A,TRUE,"GENERAL";"TAB5",#N/A,TRUE,"GENERAL"}</definedName>
    <definedName name="yyy" localSheetId="2">{"TAB1",#N/A,TRUE,"GENERAL";"TAB2",#N/A,TRUE,"GENERAL";"TAB3",#N/A,TRUE,"GENERAL";"TAB4",#N/A,TRUE,"GENERAL";"TAB5",#N/A,TRUE,"GENERAL"}</definedName>
    <definedName name="yyy" localSheetId="6">{"TAB1",#N/A,TRUE,"GENERAL";"TAB2",#N/A,TRUE,"GENERAL";"TAB3",#N/A,TRUE,"GENERAL";"TAB4",#N/A,TRUE,"GENERAL";"TAB5",#N/A,TRUE,"GENERAL"}</definedName>
    <definedName name="yyy" localSheetId="7">{"TAB1",#N/A,TRUE,"GENERAL";"TAB2",#N/A,TRUE,"GENERAL";"TAB3",#N/A,TRUE,"GENERAL";"TAB4",#N/A,TRUE,"GENERAL";"TAB5",#N/A,TRUE,"GENERAL"}</definedName>
    <definedName name="yyy">{"TAB1",#N/A,TRUE,"GENERAL";"TAB2",#N/A,TRUE,"GENERAL";"TAB3",#N/A,TRUE,"GENERAL";"TAB4",#N/A,TRUE,"GENERAL";"TAB5",#N/A,TRUE,"GENERAL"}</definedName>
    <definedName name="yyyuh" localSheetId="5">{"TAB1",#N/A,TRUE,"GENERAL";"TAB2",#N/A,TRUE,"GENERAL";"TAB3",#N/A,TRUE,"GENERAL";"TAB4",#N/A,TRUE,"GENERAL";"TAB5",#N/A,TRUE,"GENERAL"}</definedName>
    <definedName name="yyyuh" localSheetId="3">{"TAB1",#N/A,TRUE,"GENERAL";"TAB2",#N/A,TRUE,"GENERAL";"TAB3",#N/A,TRUE,"GENERAL";"TAB4",#N/A,TRUE,"GENERAL";"TAB5",#N/A,TRUE,"GENERAL"}</definedName>
    <definedName name="yyyuh" localSheetId="2">{"TAB1",#N/A,TRUE,"GENERAL";"TAB2",#N/A,TRUE,"GENERAL";"TAB3",#N/A,TRUE,"GENERAL";"TAB4",#N/A,TRUE,"GENERAL";"TAB5",#N/A,TRUE,"GENERAL"}</definedName>
    <definedName name="yyyuh" localSheetId="6">{"TAB1",#N/A,TRUE,"GENERAL";"TAB2",#N/A,TRUE,"GENERAL";"TAB3",#N/A,TRUE,"GENERAL";"TAB4",#N/A,TRUE,"GENERAL";"TAB5",#N/A,TRUE,"GENERAL"}</definedName>
    <definedName name="yyyuh" localSheetId="7">{"TAB1",#N/A,TRUE,"GENERAL";"TAB2",#N/A,TRUE,"GENERAL";"TAB3",#N/A,TRUE,"GENERAL";"TAB4",#N/A,TRUE,"GENERAL";"TAB5",#N/A,TRUE,"GENERAL"}</definedName>
    <definedName name="yyyuh">{"TAB1",#N/A,TRUE,"GENERAL";"TAB2",#N/A,TRUE,"GENERAL";"TAB3",#N/A,TRUE,"GENERAL";"TAB4",#N/A,TRUE,"GENERAL";"TAB5",#N/A,TRUE,"GENERAL"}</definedName>
    <definedName name="yyyyhhh" localSheetId="5">{"TAB1",#N/A,TRUE,"GENERAL";"TAB2",#N/A,TRUE,"GENERAL";"TAB3",#N/A,TRUE,"GENERAL";"TAB4",#N/A,TRUE,"GENERAL";"TAB5",#N/A,TRUE,"GENERAL"}</definedName>
    <definedName name="yyyyhhh" localSheetId="3">{"TAB1",#N/A,TRUE,"GENERAL";"TAB2",#N/A,TRUE,"GENERAL";"TAB3",#N/A,TRUE,"GENERAL";"TAB4",#N/A,TRUE,"GENERAL";"TAB5",#N/A,TRUE,"GENERAL"}</definedName>
    <definedName name="yyyyhhh" localSheetId="2">{"TAB1",#N/A,TRUE,"GENERAL";"TAB2",#N/A,TRUE,"GENERAL";"TAB3",#N/A,TRUE,"GENERAL";"TAB4",#N/A,TRUE,"GENERAL";"TAB5",#N/A,TRUE,"GENERAL"}</definedName>
    <definedName name="yyyyhhh" localSheetId="6">{"TAB1",#N/A,TRUE,"GENERAL";"TAB2",#N/A,TRUE,"GENERAL";"TAB3",#N/A,TRUE,"GENERAL";"TAB4",#N/A,TRUE,"GENERAL";"TAB5",#N/A,TRUE,"GENERAL"}</definedName>
    <definedName name="yyyyhhh" localSheetId="7">{"TAB1",#N/A,TRUE,"GENERAL";"TAB2",#N/A,TRUE,"GENERAL";"TAB3",#N/A,TRUE,"GENERAL";"TAB4",#N/A,TRUE,"GENERAL";"TAB5",#N/A,TRUE,"GENERAL"}</definedName>
    <definedName name="yyyyhhh">{"TAB1",#N/A,TRUE,"GENERAL";"TAB2",#N/A,TRUE,"GENERAL";"TAB3",#N/A,TRUE,"GENERAL";"TAB4",#N/A,TRUE,"GENERAL";"TAB5",#N/A,TRUE,"GENERAL"}</definedName>
    <definedName name="yyyyyf" localSheetId="5">{"via1",#N/A,TRUE,"general";"via2",#N/A,TRUE,"general";"via3",#N/A,TRUE,"general"}</definedName>
    <definedName name="yyyyyf" localSheetId="3">{"via1",#N/A,TRUE,"general";"via2",#N/A,TRUE,"general";"via3",#N/A,TRUE,"general"}</definedName>
    <definedName name="yyyyyf" localSheetId="2">{"via1",#N/A,TRUE,"general";"via2",#N/A,TRUE,"general";"via3",#N/A,TRUE,"general"}</definedName>
    <definedName name="yyyyyf" localSheetId="6">{"via1",#N/A,TRUE,"general";"via2",#N/A,TRUE,"general";"via3",#N/A,TRUE,"general"}</definedName>
    <definedName name="yyyyyf" localSheetId="7">{"via1",#N/A,TRUE,"general";"via2",#N/A,TRUE,"general";"via3",#N/A,TRUE,"general"}</definedName>
    <definedName name="yyyyyf">{"via1",#N/A,TRUE,"general";"via2",#N/A,TRUE,"general";"via3",#N/A,TRUE,"general"}</definedName>
    <definedName name="yyyyyyyyyyy">#REF!</definedName>
    <definedName name="z">#REF!</definedName>
    <definedName name="Z_026CD6D7_F7CA_4BE8_B625_9A1778CFA739_.wvu.FilterData" hidden="1">[25]Presupuesto_Via_distribuidora!$A$9:$H$344</definedName>
    <definedName name="Z_026CD6D7_F7CA_4BE8_B625_9A1778CFA739_.wvu.PrintArea">#REF!</definedName>
    <definedName name="Z_026CD6D7_F7CA_4BE8_B625_9A1778CFA739_.wvu.PrintTitles">#REF!</definedName>
    <definedName name="Z_05670E35_1347_49D9_AD91_AA9A31A4EF61_.wvu.FilterData" hidden="1">[25]Presupuesto_Via_distribuidora!$A$9:$H$344</definedName>
    <definedName name="Z_05670E35_1347_49D9_AD91_AA9A31A4EF61_.wvu.PrintArea">#REF!</definedName>
    <definedName name="Z_05670E35_1347_49D9_AD91_AA9A31A4EF61_.wvu.PrintTitles">#REF!</definedName>
    <definedName name="Z_086A872D_15DF_436A_8459_CE22F6819FF4_.wvu.Rows">#REF!</definedName>
    <definedName name="Z_0890F28A_A8C8_451C_A3E6_C3AFDD239B64_.wvu.FilterData" hidden="1">[25]Presupuesto_Via_distribuidora!$A$9:$H$344</definedName>
    <definedName name="Z_0890F28A_A8C8_451C_A3E6_C3AFDD239B64_.wvu.PrintArea">#REF!</definedName>
    <definedName name="Z_0890F28A_A8C8_451C_A3E6_C3AFDD239B64_.wvu.PrintTitles">#REF!</definedName>
    <definedName name="Z_0A4C2D72_EA87_11DA_B6F6_00609720E0A1_.wvu.FilterData" hidden="1">[25]Presupuesto_Via_distribuidora!$A$9:$H$344</definedName>
    <definedName name="Z_0A4C2D72_EA87_11DA_B6F6_00609720E0A1_.wvu.PrintArea">#REF!</definedName>
    <definedName name="Z_0A4C2D72_EA87_11DA_B6F6_00609720E0A1_.wvu.PrintTitles">#REF!</definedName>
    <definedName name="Z_0A4C2D73_EA87_11DA_B6F6_00609720E0A1_.wvu.FilterData" hidden="1">[25]Presupuesto_Via_distribuidora!$A$9:$H$344</definedName>
    <definedName name="Z_0A4C2D73_EA87_11DA_B6F6_00609720E0A1_.wvu.PrintArea">#REF!</definedName>
    <definedName name="Z_0A4C2D73_EA87_11DA_B6F6_00609720E0A1_.wvu.PrintTitles">#REF!</definedName>
    <definedName name="Z_0A4C2D74_EA87_11DA_B6F6_00609720E0A1_.wvu.FilterData" hidden="1">[25]Presupuesto_Via_distribuidora!$A$9:$H$344</definedName>
    <definedName name="Z_0A4C2D74_EA87_11DA_B6F6_00609720E0A1_.wvu.PrintArea">#REF!</definedName>
    <definedName name="Z_0A4C2D74_EA87_11DA_B6F6_00609720E0A1_.wvu.PrintTitles">#REF!</definedName>
    <definedName name="Z_0A4C2D75_EA87_11DA_B6F6_00609720E0A1_.wvu.FilterData" hidden="1">[25]Presupuesto_Via_distribuidora!$A$9:$H$344</definedName>
    <definedName name="Z_0A4C2D75_EA87_11DA_B6F6_00609720E0A1_.wvu.PrintArea">#REF!</definedName>
    <definedName name="Z_0A4C2D75_EA87_11DA_B6F6_00609720E0A1_.wvu.PrintTitles">#REF!</definedName>
    <definedName name="Z_0A4C2D76_EA87_11DA_B6F6_00609720E0A1_.wvu.FilterData" hidden="1">[25]Presupuesto_Via_distribuidora!$A$9:$H$344</definedName>
    <definedName name="Z_0A4C2D76_EA87_11DA_B6F6_00609720E0A1_.wvu.PrintArea">#REF!</definedName>
    <definedName name="Z_0A4C2D76_EA87_11DA_B6F6_00609720E0A1_.wvu.PrintTitles">#REF!</definedName>
    <definedName name="Z_0E0DE1F8_394A_4093_8E74_B2A631A3A88C_.wvu.FilterData" hidden="1">[25]Presupuesto_Via_distribuidora!$A$9:$H$344</definedName>
    <definedName name="Z_0E0DE1F8_394A_4093_8E74_B2A631A3A88C_.wvu.PrintArea">#REF!</definedName>
    <definedName name="Z_0E0DE1F8_394A_4093_8E74_B2A631A3A88C_.wvu.PrintTitles">#REF!</definedName>
    <definedName name="Z_18C710ED_70CF_48D0_92F5_038A88335068_.wvu.FilterData" hidden="1">[25]Presupuesto_Via_distribuidora!$A$9:$H$344</definedName>
    <definedName name="Z_18C710ED_70CF_48D0_92F5_038A88335068_.wvu.PrintArea">#REF!</definedName>
    <definedName name="Z_18C710ED_70CF_48D0_92F5_038A88335068_.wvu.PrintTitles">#REF!</definedName>
    <definedName name="Z_378D82E8_FE69_4712_AE73_9D578C4190DE_.wvu.FilterData" hidden="1">[25]Presupuesto_Via_distribuidora!$A$9:$H$344</definedName>
    <definedName name="Z_378D82E8_FE69_4712_AE73_9D578C4190DE_.wvu.PrintArea">#REF!</definedName>
    <definedName name="Z_378D82E8_FE69_4712_AE73_9D578C4190DE_.wvu.PrintTitles">#REF!</definedName>
    <definedName name="Z_381FCF61_DF95_4756_B103_A1118DFFDE02_.wvu.FilterData" hidden="1">[25]Presupuesto_Via_distribuidora!$A$9:$H$344</definedName>
    <definedName name="Z_381FCF61_DF95_4756_B103_A1118DFFDE02_.wvu.PrintArea">#REF!</definedName>
    <definedName name="Z_381FCF61_DF95_4756_B103_A1118DFFDE02_.wvu.PrintTitles">#REF!</definedName>
    <definedName name="Z_3B3C0CA1_2A9C_45FD_9823_50B200F6C0D1_.wvu.FilterData" hidden="1">[25]Presupuesto_Via_distribuidora!$A$9:$H$344</definedName>
    <definedName name="Z_3B3C0CA1_2A9C_45FD_9823_50B200F6C0D1_.wvu.PrintArea">#REF!</definedName>
    <definedName name="Z_3B3C0CA1_2A9C_45FD_9823_50B200F6C0D1_.wvu.PrintTitles">#REF!</definedName>
    <definedName name="Z_3E9430E5_6A83_435B_9E47_1B8F7E18D67C_.wvu.FilterData" hidden="1">[25]Presupuesto_Via_distribuidora!$A$9:$H$344</definedName>
    <definedName name="Z_3E9430E5_6A83_435B_9E47_1B8F7E18D67C_.wvu.PrintArea">#REF!</definedName>
    <definedName name="Z_3E9430E5_6A83_435B_9E47_1B8F7E18D67C_.wvu.PrintTitles">#REF!</definedName>
    <definedName name="Z_4A14CB5C_2287_4F6E_9A65_22F0A4D81D81_.wvu.FilterData" hidden="1">[25]Presupuesto_Via_distribuidora!$A$9:$H$344</definedName>
    <definedName name="Z_4A14CB5C_2287_4F6E_9A65_22F0A4D81D81_.wvu.PrintArea">#REF!</definedName>
    <definedName name="Z_4A14CB5C_2287_4F6E_9A65_22F0A4D81D81_.wvu.PrintTitles">#REF!</definedName>
    <definedName name="Z_4BBC24C4_A093_4EC9_8AFF_49C6F602CC39_.wvu.FilterData" hidden="1">[25]Presupuesto_Via_distribuidora!$A$9:$H$344</definedName>
    <definedName name="Z_4BBC24C4_A093_4EC9_8AFF_49C6F602CC39_.wvu.PrintArea">#REF!</definedName>
    <definedName name="Z_4BBC24C4_A093_4EC9_8AFF_49C6F602CC39_.wvu.PrintTitles">#REF!</definedName>
    <definedName name="Z_504A8F9D_2C46_439E_975A_DF1C1FA56E7B_.wvu.FilterData" hidden="1">[25]Presupuesto_Via_distribuidora!$A$9:$H$344</definedName>
    <definedName name="Z_504A8F9D_2C46_439E_975A_DF1C1FA56E7B_.wvu.PrintArea">#REF!</definedName>
    <definedName name="Z_504A8F9D_2C46_439E_975A_DF1C1FA56E7B_.wvu.PrintTitles">#REF!</definedName>
    <definedName name="Z_653348E7_CDAD_4F62_A236_641A4BB6425A_.wvu.FilterData" hidden="1">[25]Presupuesto_Via_distribuidora!$A$9:$H$344</definedName>
    <definedName name="Z_653348E7_CDAD_4F62_A236_641A4BB6425A_.wvu.PrintArea">#REF!</definedName>
    <definedName name="Z_653348E7_CDAD_4F62_A236_641A4BB6425A_.wvu.PrintTitles">#REF!</definedName>
    <definedName name="Z_68C48519_C8C2_4287_96F6_0F561F815CE8_.wvu.FilterData" hidden="1">[25]Presupuesto_Via_distribuidora!$A$9:$H$344</definedName>
    <definedName name="Z_68C48519_C8C2_4287_96F6_0F561F815CE8_.wvu.PrintArea">#REF!</definedName>
    <definedName name="Z_68C48519_C8C2_4287_96F6_0F561F815CE8_.wvu.PrintTitles">#REF!</definedName>
    <definedName name="Z_6BA141F2_E104_11DA_B6F6_00609720E0A1_.wvu.FilterData" hidden="1">[25]Presupuesto_Via_distribuidora!$A$9:$H$344</definedName>
    <definedName name="Z_6BA141F2_E104_11DA_B6F6_00609720E0A1_.wvu.PrintArea">#REF!</definedName>
    <definedName name="Z_6BA141F2_E104_11DA_B6F6_00609720E0A1_.wvu.PrintTitles">#REF!</definedName>
    <definedName name="Z_6BA141F3_E104_11DA_B6F6_00609720E0A1_.wvu.FilterData" hidden="1">[25]Presupuesto_Via_distribuidora!$A$9:$H$344</definedName>
    <definedName name="Z_6BA141F3_E104_11DA_B6F6_00609720E0A1_.wvu.PrintArea">#REF!</definedName>
    <definedName name="Z_6BA141F3_E104_11DA_B6F6_00609720E0A1_.wvu.PrintTitles">#REF!</definedName>
    <definedName name="Z_6BA141F4_E104_11DA_B6F6_00609720E0A1_.wvu.FilterData" hidden="1">[25]Presupuesto_Via_distribuidora!$A$9:$H$344</definedName>
    <definedName name="Z_6BA141F4_E104_11DA_B6F6_00609720E0A1_.wvu.PrintArea">#REF!</definedName>
    <definedName name="Z_6BA141F4_E104_11DA_B6F6_00609720E0A1_.wvu.PrintTitles">#REF!</definedName>
    <definedName name="Z_6BA141F5_E104_11DA_B6F6_00609720E0A1_.wvu.FilterData" hidden="1">[25]Presupuesto_Via_distribuidora!$A$9:$H$344</definedName>
    <definedName name="Z_6BA141F5_E104_11DA_B6F6_00609720E0A1_.wvu.PrintArea">#REF!</definedName>
    <definedName name="Z_6BA141F5_E104_11DA_B6F6_00609720E0A1_.wvu.PrintTitles">#REF!</definedName>
    <definedName name="Z_6BA141F6_E104_11DA_B6F6_00609720E0A1_.wvu.FilterData" hidden="1">[25]Presupuesto_Via_distribuidora!$A$9:$H$344</definedName>
    <definedName name="Z_6BA141F6_E104_11DA_B6F6_00609720E0A1_.wvu.PrintArea">#REF!</definedName>
    <definedName name="Z_6BA141F6_E104_11DA_B6F6_00609720E0A1_.wvu.PrintTitles">#REF!</definedName>
    <definedName name="Z_726673D2_C579_4EF3_83C7_45DC3792EA6A_.wvu.FilterData" hidden="1">[25]Presupuesto_Via_distribuidora!$A$9:$H$344</definedName>
    <definedName name="Z_726673D2_C579_4EF3_83C7_45DC3792EA6A_.wvu.PrintArea">#REF!</definedName>
    <definedName name="Z_726673D2_C579_4EF3_83C7_45DC3792EA6A_.wvu.PrintTitles">#REF!</definedName>
    <definedName name="Z_729969D8_DFDA_47B9_ADA2_E05CF62B3DEF_.wvu.FilterData" hidden="1">[25]Presupuesto_Via_distribuidora!$A$9:$H$344</definedName>
    <definedName name="Z_729969D8_DFDA_47B9_ADA2_E05CF62B3DEF_.wvu.PrintArea">#REF!</definedName>
    <definedName name="Z_729969D8_DFDA_47B9_ADA2_E05CF62B3DEF_.wvu.PrintTitles">#REF!</definedName>
    <definedName name="Z_75EDDC88_CA8C_4671_911D_25D74F37EC47_.wvu.FilterData" hidden="1">[25]Presupuesto_Via_distribuidora!$A$9:$H$344</definedName>
    <definedName name="Z_75EDDC88_CA8C_4671_911D_25D74F37EC47_.wvu.PrintArea">#REF!</definedName>
    <definedName name="Z_75EDDC88_CA8C_4671_911D_25D74F37EC47_.wvu.PrintTitles">#REF!</definedName>
    <definedName name="Z_80573755_2D8B_4158_BD3A_CC331B950748_.wvu.FilterData" hidden="1">[25]Presupuesto_Via_distribuidora!$A$9:$H$344</definedName>
    <definedName name="Z_80573755_2D8B_4158_BD3A_CC331B950748_.wvu.PrintArea">#REF!</definedName>
    <definedName name="Z_80573755_2D8B_4158_BD3A_CC331B950748_.wvu.PrintTitles">#REF!</definedName>
    <definedName name="Z_9C7B0D6D_4DDE_4C72_B23F_2E183F63ECB1_.wvu.FilterData" hidden="1">[25]Presupuesto_Via_distribuidora!$A$9:$H$344</definedName>
    <definedName name="Z_9C7B0D6D_4DDE_4C72_B23F_2E183F63ECB1_.wvu.PrintArea">#REF!</definedName>
    <definedName name="Z_9C7B0D6D_4DDE_4C72_B23F_2E183F63ECB1_.wvu.PrintTitles">#REF!</definedName>
    <definedName name="Z_9C8B6436_249F_426A_96DC_EEE5E7CB7D1B_.wvu.FilterData" hidden="1">[25]Presupuesto_Via_distribuidora!$A$9:$H$344</definedName>
    <definedName name="Z_9C8B6436_249F_426A_96DC_EEE5E7CB7D1B_.wvu.PrintArea">#REF!</definedName>
    <definedName name="Z_9C8B6436_249F_426A_96DC_EEE5E7CB7D1B_.wvu.PrintTitles">#REF!</definedName>
    <definedName name="Z_9FCFD0D5_270B_4F36_B422_02EF7A3700B8_.wvu.FilterData" hidden="1">[25]Presupuesto_Via_distribuidora!$A$9:$H$344</definedName>
    <definedName name="Z_9FCFD0D5_270B_4F36_B422_02EF7A3700B8_.wvu.PrintArea">#REF!</definedName>
    <definedName name="Z_9FCFD0D5_270B_4F36_B422_02EF7A3700B8_.wvu.PrintTitles">#REF!</definedName>
    <definedName name="Z_9FE8FF3F_4486_44D6_9AFB_43CC5B824BF9_.wvu.FilterData" hidden="1">[25]Presupuesto_Via_distribuidora!$A$9:$H$344</definedName>
    <definedName name="Z_9FE8FF3F_4486_44D6_9AFB_43CC5B824BF9_.wvu.PrintArea">#REF!</definedName>
    <definedName name="Z_9FE8FF3F_4486_44D6_9AFB_43CC5B824BF9_.wvu.PrintTitles">#REF!</definedName>
    <definedName name="Z_A3DE26BA_CF48_4654_9BE9_FAEB3C301C95_.wvu.FilterData" hidden="1">[25]Presupuesto_Via_distribuidora!$A$9:$H$344</definedName>
    <definedName name="Z_A3DE26BA_CF48_4654_9BE9_FAEB3C301C95_.wvu.PrintArea">#REF!</definedName>
    <definedName name="Z_A3DE26BA_CF48_4654_9BE9_FAEB3C301C95_.wvu.PrintTitles">#REF!</definedName>
    <definedName name="Z_AAA1DD33_F1E3_423A_B1F2_E8567F4D95A5_.wvu.FilterData" hidden="1">[25]Presupuesto_Via_distribuidora!$A$9:$H$344</definedName>
    <definedName name="Z_AAA1DD33_F1E3_423A_B1F2_E8567F4D95A5_.wvu.PrintArea">#REF!</definedName>
    <definedName name="Z_AAA1DD33_F1E3_423A_B1F2_E8567F4D95A5_.wvu.PrintTitles">#REF!</definedName>
    <definedName name="Z_B4899972_EBDC_11DA_B6F6_00609720E0A1_.wvu.FilterData" hidden="1">[25]Presupuesto_Via_distribuidora!$A$9:$H$344</definedName>
    <definedName name="Z_B4899972_EBDC_11DA_B6F6_00609720E0A1_.wvu.PrintArea">#REF!</definedName>
    <definedName name="Z_B4899972_EBDC_11DA_B6F6_00609720E0A1_.wvu.PrintTitles">#REF!</definedName>
    <definedName name="Z_B4899973_EBDC_11DA_B6F6_00609720E0A1_.wvu.FilterData" hidden="1">[25]Presupuesto_Via_distribuidora!$A$9:$H$344</definedName>
    <definedName name="Z_B4899973_EBDC_11DA_B6F6_00609720E0A1_.wvu.PrintArea">#REF!</definedName>
    <definedName name="Z_B4899973_EBDC_11DA_B6F6_00609720E0A1_.wvu.PrintTitles">#REF!</definedName>
    <definedName name="Z_B4899974_EBDC_11DA_B6F6_00609720E0A1_.wvu.FilterData" hidden="1">[25]Presupuesto_Via_distribuidora!$A$9:$H$344</definedName>
    <definedName name="Z_B4899974_EBDC_11DA_B6F6_00609720E0A1_.wvu.PrintArea">#REF!</definedName>
    <definedName name="Z_B4899974_EBDC_11DA_B6F6_00609720E0A1_.wvu.PrintTitles">#REF!</definedName>
    <definedName name="Z_B4899975_EBDC_11DA_B6F6_00609720E0A1_.wvu.FilterData" hidden="1">[25]Presupuesto_Via_distribuidora!$A$9:$H$344</definedName>
    <definedName name="Z_B4899975_EBDC_11DA_B6F6_00609720E0A1_.wvu.PrintArea">#REF!</definedName>
    <definedName name="Z_B4899975_EBDC_11DA_B6F6_00609720E0A1_.wvu.PrintTitles">#REF!</definedName>
    <definedName name="Z_B4899976_EBDC_11DA_B6F6_00609720E0A1_.wvu.FilterData" hidden="1">[25]Presupuesto_Via_distribuidora!$A$9:$H$344</definedName>
    <definedName name="Z_B4899976_EBDC_11DA_B6F6_00609720E0A1_.wvu.PrintArea">#REF!</definedName>
    <definedName name="Z_B4899976_EBDC_11DA_B6F6_00609720E0A1_.wvu.PrintTitles">#REF!</definedName>
    <definedName name="Z_C24E6469_C4CC_430B_8814_72DD019DF2C8_.wvu.FilterData" hidden="1">[25]Presupuesto_Via_distribuidora!$A$9:$H$344</definedName>
    <definedName name="Z_C24E6469_C4CC_430B_8814_72DD019DF2C8_.wvu.PrintArea">#REF!</definedName>
    <definedName name="Z_C24E6469_C4CC_430B_8814_72DD019DF2C8_.wvu.PrintTitles">#REF!</definedName>
    <definedName name="Z_CA61CA57_E7CE_4A4D_974A_F3124BCA2797_.wvu.FilterData" hidden="1">[25]Presupuesto_Via_distribuidora!$A$9:$H$344</definedName>
    <definedName name="Z_CA61CA57_E7CE_4A4D_974A_F3124BCA2797_.wvu.PrintArea">#REF!</definedName>
    <definedName name="Z_CA61CA57_E7CE_4A4D_974A_F3124BCA2797_.wvu.PrintTitles">#REF!</definedName>
    <definedName name="Z_D55C8B2E_861A_459E_9D09_3AF38A1DE99E_.wvu.Rows">#REF!</definedName>
    <definedName name="Z_DA4D5A8F_12FA_42F5_A8BB_526600E97433_.wvu.FilterData" hidden="1">[25]Presupuesto_Via_distribuidora!$A$9:$H$344</definedName>
    <definedName name="Z_DA4D5A8F_12FA_42F5_A8BB_526600E97433_.wvu.PrintArea">#REF!</definedName>
    <definedName name="Z_DA4D5A8F_12FA_42F5_A8BB_526600E97433_.wvu.PrintTitles">#REF!</definedName>
    <definedName name="Z_DFB4C5EB_A8D3_475E_B627_EA98F95F9220_.wvu.FilterData" hidden="1">[25]Presupuesto_Via_distribuidora!$A$9:$H$344</definedName>
    <definedName name="Z_DFB4C5EB_A8D3_475E_B627_EA98F95F9220_.wvu.PrintArea">#REF!</definedName>
    <definedName name="Z_DFB4C5EB_A8D3_475E_B627_EA98F95F9220_.wvu.PrintTitles">#REF!</definedName>
    <definedName name="Z_F2B990A1_57B3_4766_8C3D_4D3A5265BAEF_.wvu.FilterData" hidden="1">[25]Presupuesto_Via_distribuidora!$A$9:$H$344</definedName>
    <definedName name="Z_F2B990A1_57B3_4766_8C3D_4D3A5265BAEF_.wvu.PrintArea">#REF!</definedName>
    <definedName name="Z_F2B990A1_57B3_4766_8C3D_4D3A5265BAEF_.wvu.PrintTitles">#REF!</definedName>
    <definedName name="Z_F540D718_D9AA_403F_AE49_60D937FD77E5_.wvu.Rows">#REF!</definedName>
    <definedName name="Z_F9482E1F_92B8_43D8_949A_7DDCF2E63A19_.wvu.FilterData" hidden="1">[25]Presupuesto_Via_distribuidora!$A$9:$H$344</definedName>
    <definedName name="Z_F9482E1F_92B8_43D8_949A_7DDCF2E63A19_.wvu.PrintArea">#REF!</definedName>
    <definedName name="Z_F9482E1F_92B8_43D8_949A_7DDCF2E63A19_.wvu.PrintTitles">#REF!</definedName>
    <definedName name="ZAQ">#REF!</definedName>
    <definedName name="zdervr">#REF!</definedName>
    <definedName name="zxczds">#REF!</definedName>
    <definedName name="zxsdftyu">#REF!</definedName>
    <definedName name="zxvxczv">#REF!</definedName>
  </definedNames>
  <calcPr calcId="191029" iterate="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8" i="7" l="1"/>
  <c r="G44" i="8" l="1"/>
  <c r="H111" i="5" l="1"/>
  <c r="H110" i="5"/>
  <c r="G91" i="5"/>
  <c r="H91" i="5" s="1"/>
  <c r="H1488" i="29" l="1"/>
  <c r="H1198" i="29"/>
  <c r="H1037" i="29"/>
  <c r="H1039" i="29" s="1"/>
  <c r="H782" i="29"/>
  <c r="H742" i="29"/>
  <c r="H578" i="29"/>
  <c r="H486" i="29"/>
  <c r="G1999" i="29"/>
  <c r="H1999" i="29" s="1"/>
  <c r="G1998" i="29"/>
  <c r="H1998" i="29" s="1"/>
  <c r="G1997" i="29"/>
  <c r="H1997" i="29" s="1"/>
  <c r="G1996" i="29"/>
  <c r="H1996" i="29" s="1"/>
  <c r="G1995" i="29"/>
  <c r="H1995" i="29" s="1"/>
  <c r="G1994" i="29"/>
  <c r="H1994" i="29" s="1"/>
  <c r="G1992" i="29"/>
  <c r="H1992" i="29" s="1"/>
  <c r="G1947" i="29"/>
  <c r="H1947" i="29" s="1"/>
  <c r="G1946" i="29"/>
  <c r="H1946" i="29" s="1"/>
  <c r="G1945" i="29"/>
  <c r="H1945" i="29" s="1"/>
  <c r="G1944" i="29"/>
  <c r="H1944" i="29" s="1"/>
  <c r="G1943" i="29"/>
  <c r="H1943" i="29" s="1"/>
  <c r="G1942" i="29"/>
  <c r="H1942" i="29" s="1"/>
  <c r="G1740" i="29"/>
  <c r="H1740" i="29" s="1"/>
  <c r="G1739" i="29"/>
  <c r="H1739" i="29" s="1"/>
  <c r="G1695" i="29"/>
  <c r="H1695" i="29" s="1"/>
  <c r="G1694" i="29"/>
  <c r="H1694" i="29" s="1"/>
  <c r="G1693" i="29"/>
  <c r="H1693" i="29" s="1"/>
  <c r="G1692" i="29"/>
  <c r="H1692" i="29" s="1"/>
  <c r="G1691" i="29"/>
  <c r="H1691" i="29" s="1"/>
  <c r="G1690" i="29"/>
  <c r="H1690" i="29" s="1"/>
  <c r="G1689" i="29"/>
  <c r="H1689" i="29" s="1"/>
  <c r="G1688" i="29"/>
  <c r="H1688" i="29" s="1"/>
  <c r="G1647" i="29"/>
  <c r="H1647" i="29" s="1"/>
  <c r="G1646" i="29"/>
  <c r="H1646" i="29" s="1"/>
  <c r="G1645" i="29"/>
  <c r="H1645" i="29" s="1"/>
  <c r="G1644" i="29"/>
  <c r="H1644" i="29" s="1"/>
  <c r="G1643" i="29"/>
  <c r="H1643" i="29" s="1"/>
  <c r="G1642" i="29"/>
  <c r="H1642" i="29" s="1"/>
  <c r="G1641" i="29"/>
  <c r="H1641" i="29" s="1"/>
  <c r="G1640" i="29"/>
  <c r="H1640" i="29" s="1"/>
  <c r="G1600" i="29"/>
  <c r="H1600" i="29" s="1"/>
  <c r="G1599" i="29"/>
  <c r="H1599" i="29" s="1"/>
  <c r="G1598" i="29"/>
  <c r="H1598" i="29" s="1"/>
  <c r="G1597" i="29"/>
  <c r="H1597" i="29" s="1"/>
  <c r="G1596" i="29"/>
  <c r="H1596" i="29" s="1"/>
  <c r="G1595" i="29"/>
  <c r="H1595" i="29" s="1"/>
  <c r="G1594" i="29"/>
  <c r="H1594" i="29" s="1"/>
  <c r="G1593" i="29"/>
  <c r="H1593" i="29" s="1"/>
  <c r="G1470" i="29"/>
  <c r="H1470" i="29" s="1"/>
  <c r="G1469" i="29"/>
  <c r="H1469" i="29" s="1"/>
  <c r="G1468" i="29"/>
  <c r="H1468" i="29" s="1"/>
  <c r="G1467" i="29"/>
  <c r="H1467" i="29" s="1"/>
  <c r="G1466" i="29"/>
  <c r="H1466" i="29" s="1"/>
  <c r="G1181" i="29"/>
  <c r="H1181" i="29" s="1"/>
  <c r="G1180" i="29"/>
  <c r="H1180" i="29" s="1"/>
  <c r="G1179" i="29"/>
  <c r="H1179" i="29" s="1"/>
  <c r="G1178" i="29"/>
  <c r="H1178" i="29" s="1"/>
  <c r="G1177" i="29"/>
  <c r="H1177" i="29" s="1"/>
  <c r="G1176" i="29"/>
  <c r="H1176" i="29" s="1"/>
  <c r="G1019" i="29"/>
  <c r="H1019" i="29" s="1"/>
  <c r="G1018" i="29"/>
  <c r="H1018" i="29" s="1"/>
  <c r="G1017" i="29"/>
  <c r="H1017" i="29" s="1"/>
  <c r="G1016" i="29"/>
  <c r="H1016" i="29" s="1"/>
  <c r="G935" i="29"/>
  <c r="H935" i="29" s="1"/>
  <c r="G934" i="29"/>
  <c r="H934" i="29" s="1"/>
  <c r="G933" i="29"/>
  <c r="H933" i="29" s="1"/>
  <c r="G932" i="29"/>
  <c r="H932" i="29" s="1"/>
  <c r="G763" i="29"/>
  <c r="H763" i="29" s="1"/>
  <c r="G762" i="29"/>
  <c r="H762" i="29" s="1"/>
  <c r="G761" i="29"/>
  <c r="H761" i="29" s="1"/>
  <c r="G721" i="29"/>
  <c r="H721" i="29" s="1"/>
  <c r="G682" i="29"/>
  <c r="H682" i="29" s="1"/>
  <c r="G681" i="29"/>
  <c r="H681" i="29" s="1"/>
  <c r="G642" i="29"/>
  <c r="G641" i="29"/>
  <c r="H641" i="29" s="1"/>
  <c r="G640" i="29"/>
  <c r="H640" i="29" s="1"/>
  <c r="G559" i="29"/>
  <c r="H559" i="29" s="1"/>
  <c r="G557" i="29"/>
  <c r="H557" i="29" s="1"/>
  <c r="G556" i="29"/>
  <c r="H556" i="29" s="1"/>
  <c r="G555" i="29"/>
  <c r="H555" i="29" s="1"/>
  <c r="G553" i="29"/>
  <c r="H553" i="29" s="1"/>
  <c r="G552" i="29"/>
  <c r="H552" i="29" s="1"/>
  <c r="G551" i="29"/>
  <c r="H551" i="29" s="1"/>
  <c r="G550" i="29"/>
  <c r="H550" i="29" s="1"/>
  <c r="G549" i="29"/>
  <c r="H549" i="29" s="1"/>
  <c r="G466" i="29"/>
  <c r="H466" i="29" s="1"/>
  <c r="G465" i="29"/>
  <c r="H465" i="29" s="1"/>
  <c r="G464" i="29"/>
  <c r="H464" i="29" s="1"/>
  <c r="D1999" i="29"/>
  <c r="D1998" i="29"/>
  <c r="D1997" i="29"/>
  <c r="D1996" i="29"/>
  <c r="D1995" i="29"/>
  <c r="D1994" i="29"/>
  <c r="D1993" i="29"/>
  <c r="D1992" i="29"/>
  <c r="D1947" i="29"/>
  <c r="D1946" i="29"/>
  <c r="D1945" i="29"/>
  <c r="D1944" i="29"/>
  <c r="D1943" i="29"/>
  <c r="D1942" i="29"/>
  <c r="D1740" i="29"/>
  <c r="D1739" i="29"/>
  <c r="D1695" i="29"/>
  <c r="D1694" i="29"/>
  <c r="D1693" i="29"/>
  <c r="D1692" i="29"/>
  <c r="D1691" i="29"/>
  <c r="D1690" i="29"/>
  <c r="D1689" i="29"/>
  <c r="D1688" i="29"/>
  <c r="D1647" i="29"/>
  <c r="D1646" i="29"/>
  <c r="D1645" i="29"/>
  <c r="D1644" i="29"/>
  <c r="D1643" i="29"/>
  <c r="D1642" i="29"/>
  <c r="D1641" i="29"/>
  <c r="D1640" i="29"/>
  <c r="D1600" i="29"/>
  <c r="D1599" i="29"/>
  <c r="D1598" i="29"/>
  <c r="D1597" i="29"/>
  <c r="D1596" i="29"/>
  <c r="D1595" i="29"/>
  <c r="D1594" i="29"/>
  <c r="D1593" i="29"/>
  <c r="D1470" i="29"/>
  <c r="D1469" i="29"/>
  <c r="D1468" i="29"/>
  <c r="D1467" i="29"/>
  <c r="D1466" i="29"/>
  <c r="D1181" i="29"/>
  <c r="D1180" i="29"/>
  <c r="D1179" i="29"/>
  <c r="D1178" i="29"/>
  <c r="D1177" i="29"/>
  <c r="D1176" i="29"/>
  <c r="D1019" i="29"/>
  <c r="D1018" i="29"/>
  <c r="D1017" i="29"/>
  <c r="D1016" i="29"/>
  <c r="D935" i="29"/>
  <c r="D934" i="29"/>
  <c r="D933" i="29"/>
  <c r="D932" i="29"/>
  <c r="D931" i="29"/>
  <c r="D763" i="29"/>
  <c r="D762" i="29"/>
  <c r="D761" i="29"/>
  <c r="D721" i="29"/>
  <c r="D682" i="29"/>
  <c r="D681" i="29"/>
  <c r="D642" i="29"/>
  <c r="D641" i="29"/>
  <c r="D640" i="29"/>
  <c r="D639" i="29"/>
  <c r="D559" i="29"/>
  <c r="D558" i="29"/>
  <c r="D557" i="29"/>
  <c r="D556" i="29"/>
  <c r="D555" i="29"/>
  <c r="D554" i="29"/>
  <c r="D553" i="29"/>
  <c r="D552" i="29"/>
  <c r="D551" i="29"/>
  <c r="D550" i="29"/>
  <c r="D549" i="29"/>
  <c r="D466" i="29"/>
  <c r="D465" i="29"/>
  <c r="D464" i="29"/>
  <c r="D463" i="29"/>
  <c r="E1988" i="29"/>
  <c r="H1988" i="29" s="1"/>
  <c r="E1987" i="29"/>
  <c r="H1987" i="29" s="1"/>
  <c r="G1959" i="29"/>
  <c r="H1959" i="29" s="1"/>
  <c r="G1958" i="29"/>
  <c r="H1958" i="29" s="1"/>
  <c r="G1957" i="29"/>
  <c r="H1957" i="29" s="1"/>
  <c r="G1956" i="29"/>
  <c r="H1956" i="29" s="1"/>
  <c r="G1955" i="29"/>
  <c r="H1955" i="29" s="1"/>
  <c r="G1703" i="29"/>
  <c r="H1703" i="29" s="1"/>
  <c r="G1702" i="29"/>
  <c r="H1702" i="29" s="1"/>
  <c r="G1701" i="29"/>
  <c r="H1701" i="29" s="1"/>
  <c r="G1655" i="29"/>
  <c r="H1655" i="29" s="1"/>
  <c r="G1654" i="29"/>
  <c r="H1654" i="29" s="1"/>
  <c r="G1653" i="29"/>
  <c r="H1653" i="29" s="1"/>
  <c r="G1608" i="29"/>
  <c r="H1608" i="29" s="1"/>
  <c r="G1607" i="29"/>
  <c r="H1607" i="29" s="1"/>
  <c r="G1606" i="29"/>
  <c r="H1606" i="29" s="1"/>
  <c r="G942" i="29"/>
  <c r="H942" i="29" s="1"/>
  <c r="G941" i="29"/>
  <c r="H941" i="29" s="1"/>
  <c r="G770" i="29"/>
  <c r="H770" i="29" s="1"/>
  <c r="G730" i="29"/>
  <c r="H730" i="29" s="1"/>
  <c r="G650" i="29"/>
  <c r="H650" i="29" s="1"/>
  <c r="G649" i="29"/>
  <c r="H649" i="29" s="1"/>
  <c r="G567" i="29"/>
  <c r="H567" i="29" s="1"/>
  <c r="G566" i="29"/>
  <c r="H566" i="29" s="1"/>
  <c r="G474" i="29"/>
  <c r="H474" i="29" s="1"/>
  <c r="G473" i="29"/>
  <c r="H473" i="29" s="1"/>
  <c r="G240" i="29"/>
  <c r="H240" i="29" s="1"/>
  <c r="G202" i="29"/>
  <c r="H202" i="29" s="1"/>
  <c r="D1988" i="29"/>
  <c r="D1987" i="29"/>
  <c r="D1959" i="29"/>
  <c r="D1958" i="29"/>
  <c r="D1957" i="29"/>
  <c r="D1956" i="29"/>
  <c r="D1955" i="29"/>
  <c r="D1703" i="29"/>
  <c r="D1702" i="29"/>
  <c r="D1701" i="29"/>
  <c r="D1655" i="29"/>
  <c r="D1654" i="29"/>
  <c r="D1653" i="29"/>
  <c r="D1608" i="29"/>
  <c r="D1607" i="29"/>
  <c r="D1606" i="29"/>
  <c r="D942" i="29"/>
  <c r="D941" i="29"/>
  <c r="D770" i="29"/>
  <c r="D730" i="29"/>
  <c r="D650" i="29"/>
  <c r="D649" i="29"/>
  <c r="D567" i="29"/>
  <c r="D566" i="29"/>
  <c r="D474" i="29"/>
  <c r="D473" i="29"/>
  <c r="D240" i="29"/>
  <c r="D202" i="29"/>
  <c r="E2010" i="29"/>
  <c r="I47" i="29"/>
  <c r="H2059" i="29"/>
  <c r="H2058" i="29"/>
  <c r="H2054" i="29"/>
  <c r="F2053" i="29"/>
  <c r="H2051" i="29"/>
  <c r="H2047" i="29"/>
  <c r="H2045" i="29"/>
  <c r="H2044" i="29"/>
  <c r="H2043" i="29"/>
  <c r="H2042" i="29"/>
  <c r="H2041" i="29"/>
  <c r="H2039" i="29"/>
  <c r="H2035" i="29"/>
  <c r="H2034" i="29"/>
  <c r="H2033" i="29"/>
  <c r="H2032" i="29"/>
  <c r="H2031" i="29"/>
  <c r="H2030" i="29"/>
  <c r="H2029" i="29"/>
  <c r="H2028" i="29"/>
  <c r="H2027" i="29"/>
  <c r="H2004" i="29"/>
  <c r="H2006" i="29" s="1"/>
  <c r="H1973" i="29"/>
  <c r="H1972" i="29"/>
  <c r="H1968" i="29"/>
  <c r="F1967" i="29"/>
  <c r="H1965" i="29"/>
  <c r="H1961" i="29"/>
  <c r="H1953" i="29"/>
  <c r="H1949" i="29"/>
  <c r="H1948" i="29"/>
  <c r="H1941" i="29"/>
  <c r="H1924" i="29"/>
  <c r="H1923" i="29"/>
  <c r="H1919" i="29"/>
  <c r="F1918" i="29"/>
  <c r="H1917" i="29"/>
  <c r="H1916" i="29"/>
  <c r="H1912" i="29"/>
  <c r="H1911" i="29"/>
  <c r="H1910" i="29"/>
  <c r="H1908" i="29"/>
  <c r="H1904" i="29"/>
  <c r="H1903" i="29"/>
  <c r="H1902" i="29"/>
  <c r="H1901" i="29"/>
  <c r="H1900" i="29"/>
  <c r="H1899" i="29"/>
  <c r="H1898" i="29"/>
  <c r="H1897" i="29"/>
  <c r="H1896" i="29"/>
  <c r="H1879" i="29"/>
  <c r="H1878" i="29"/>
  <c r="H1874" i="29"/>
  <c r="F1873" i="29"/>
  <c r="H1872" i="29"/>
  <c r="H1871" i="29"/>
  <c r="H1867" i="29"/>
  <c r="H1865" i="29"/>
  <c r="H1861" i="29"/>
  <c r="H1860" i="29"/>
  <c r="H1859" i="29"/>
  <c r="H1858" i="29"/>
  <c r="H1841" i="29"/>
  <c r="H1840" i="29"/>
  <c r="H1836" i="29"/>
  <c r="F1835" i="29"/>
  <c r="H1834" i="29"/>
  <c r="H1833" i="29"/>
  <c r="H1829" i="29"/>
  <c r="H1827" i="29"/>
  <c r="H1823" i="29"/>
  <c r="H1822" i="29"/>
  <c r="H1821" i="29"/>
  <c r="H1820" i="29"/>
  <c r="H1803" i="29"/>
  <c r="H1802" i="29"/>
  <c r="H1798" i="29"/>
  <c r="F1797" i="29"/>
  <c r="H1796" i="29"/>
  <c r="H1795" i="29"/>
  <c r="H1791" i="29"/>
  <c r="H1789" i="29"/>
  <c r="H1785" i="29"/>
  <c r="H1784" i="29"/>
  <c r="K1783" i="29"/>
  <c r="H1782" i="29"/>
  <c r="H1765" i="29"/>
  <c r="H1764" i="29"/>
  <c r="H1760" i="29"/>
  <c r="F1759" i="29"/>
  <c r="H1757" i="29"/>
  <c r="H1753" i="29"/>
  <c r="H1751" i="29"/>
  <c r="H1750" i="29"/>
  <c r="H1749" i="29"/>
  <c r="H1747" i="29"/>
  <c r="H1743" i="29"/>
  <c r="H1742" i="29"/>
  <c r="H1741" i="29"/>
  <c r="H1738" i="29"/>
  <c r="H1737" i="29"/>
  <c r="H1736" i="29"/>
  <c r="H1735" i="29"/>
  <c r="H1734" i="29"/>
  <c r="H1717" i="29"/>
  <c r="H1716" i="29"/>
  <c r="H1712" i="29"/>
  <c r="F1711" i="29"/>
  <c r="H1709" i="29"/>
  <c r="H1705" i="29"/>
  <c r="H1699" i="29"/>
  <c r="H1687" i="29"/>
  <c r="H1669" i="29"/>
  <c r="H1668" i="29"/>
  <c r="H1664" i="29"/>
  <c r="F1663" i="29"/>
  <c r="H1661" i="29"/>
  <c r="H1657" i="29"/>
  <c r="H1651" i="29"/>
  <c r="H1639" i="29"/>
  <c r="H1622" i="29"/>
  <c r="H1621" i="29"/>
  <c r="H1617" i="29"/>
  <c r="F1616" i="29"/>
  <c r="H1614" i="29"/>
  <c r="H1610" i="29"/>
  <c r="H1604" i="29"/>
  <c r="H1592" i="29"/>
  <c r="H1575" i="29"/>
  <c r="H1574" i="29"/>
  <c r="H1570" i="29"/>
  <c r="F1569" i="29"/>
  <c r="H1568" i="29"/>
  <c r="H1567" i="29"/>
  <c r="H1563" i="29"/>
  <c r="H1561" i="29"/>
  <c r="H1556" i="29"/>
  <c r="H1555" i="29"/>
  <c r="H1554" i="29"/>
  <c r="E1553" i="29"/>
  <c r="H1552" i="29"/>
  <c r="E1551" i="29"/>
  <c r="E1550" i="29"/>
  <c r="H1549" i="29"/>
  <c r="H1532" i="29"/>
  <c r="H1531" i="29"/>
  <c r="H1527" i="29"/>
  <c r="F1526" i="29"/>
  <c r="H1525" i="29"/>
  <c r="H1524" i="29"/>
  <c r="H1520" i="29"/>
  <c r="H1518" i="29"/>
  <c r="H1514" i="29"/>
  <c r="H1513" i="29"/>
  <c r="H1512" i="29"/>
  <c r="H1511" i="29"/>
  <c r="H1510" i="29"/>
  <c r="H1509" i="29"/>
  <c r="H1508" i="29"/>
  <c r="H1507" i="29"/>
  <c r="H1506" i="29"/>
  <c r="H1489" i="29"/>
  <c r="H1484" i="29"/>
  <c r="H1481" i="29"/>
  <c r="H1477" i="29"/>
  <c r="H1475" i="29"/>
  <c r="H1471" i="29"/>
  <c r="H1465" i="29"/>
  <c r="H1448" i="29"/>
  <c r="H1447" i="29"/>
  <c r="H1443" i="29"/>
  <c r="H1442" i="29"/>
  <c r="H1441" i="29"/>
  <c r="H1440" i="29"/>
  <c r="H1436" i="29"/>
  <c r="H1434" i="29"/>
  <c r="H1430" i="29"/>
  <c r="H1429" i="29"/>
  <c r="H1428" i="29"/>
  <c r="H1427" i="29"/>
  <c r="H1426" i="29"/>
  <c r="H1425" i="29"/>
  <c r="H1424" i="29"/>
  <c r="H1423" i="29"/>
  <c r="H1406" i="29"/>
  <c r="H1405" i="29"/>
  <c r="H1401" i="29"/>
  <c r="H1400" i="29"/>
  <c r="H1399" i="29"/>
  <c r="H1398" i="29"/>
  <c r="H1394" i="29"/>
  <c r="H1392" i="29"/>
  <c r="H1388" i="29"/>
  <c r="H1387" i="29"/>
  <c r="H1386" i="29"/>
  <c r="H1385" i="29"/>
  <c r="H1384" i="29"/>
  <c r="H1383" i="29"/>
  <c r="H1382" i="29"/>
  <c r="H1381" i="29"/>
  <c r="H1364" i="29"/>
  <c r="H1363" i="29"/>
  <c r="H1359" i="29"/>
  <c r="H1358" i="29"/>
  <c r="H1357" i="29"/>
  <c r="H1356" i="29"/>
  <c r="H1352" i="29"/>
  <c r="H1350" i="29"/>
  <c r="H1346" i="29"/>
  <c r="H1344" i="29"/>
  <c r="H1343" i="29"/>
  <c r="H1342" i="29"/>
  <c r="H1341" i="29"/>
  <c r="H1340" i="29"/>
  <c r="H1323" i="29"/>
  <c r="H1322" i="29"/>
  <c r="H1318" i="29"/>
  <c r="H1317" i="29"/>
  <c r="H1316" i="29"/>
  <c r="H1315" i="29"/>
  <c r="H1311" i="29"/>
  <c r="H1309" i="29"/>
  <c r="H1305" i="29"/>
  <c r="H1304" i="29"/>
  <c r="H1303" i="29"/>
  <c r="H1302" i="29"/>
  <c r="H1301" i="29"/>
  <c r="H1300" i="29"/>
  <c r="H1299" i="29"/>
  <c r="H1298" i="29"/>
  <c r="H1281" i="29"/>
  <c r="H1280" i="29"/>
  <c r="H1276" i="29"/>
  <c r="H1275" i="29"/>
  <c r="H1274" i="29"/>
  <c r="H1273" i="29"/>
  <c r="H1269" i="29"/>
  <c r="H1267" i="29"/>
  <c r="H1263" i="29"/>
  <c r="H1262" i="29"/>
  <c r="H1261" i="29"/>
  <c r="H1260" i="29"/>
  <c r="H1259" i="29"/>
  <c r="H1258" i="29"/>
  <c r="H1241" i="29"/>
  <c r="H1240" i="29"/>
  <c r="H1236" i="29"/>
  <c r="H1235" i="29"/>
  <c r="H1234" i="29"/>
  <c r="H1233" i="29"/>
  <c r="H1229" i="29"/>
  <c r="H1227" i="29"/>
  <c r="H1222" i="29"/>
  <c r="H1221" i="29"/>
  <c r="H1220" i="29"/>
  <c r="H1219" i="29"/>
  <c r="H1218" i="29"/>
  <c r="H1217" i="29"/>
  <c r="H1216" i="29"/>
  <c r="H1199" i="29"/>
  <c r="H1194" i="29"/>
  <c r="H1191" i="29"/>
  <c r="H1187" i="29"/>
  <c r="H1185" i="29"/>
  <c r="H1175" i="29"/>
  <c r="H1159" i="29"/>
  <c r="H1152" i="29"/>
  <c r="H1151" i="29"/>
  <c r="H1145" i="29"/>
  <c r="H1147" i="29" s="1"/>
  <c r="H1139" i="29"/>
  <c r="H1138" i="29"/>
  <c r="H1114" i="29"/>
  <c r="H1113" i="29"/>
  <c r="H1108" i="29"/>
  <c r="H1102" i="29"/>
  <c r="H1101" i="29"/>
  <c r="H1100" i="29"/>
  <c r="H1099" i="29"/>
  <c r="H1098" i="29"/>
  <c r="H1097" i="29"/>
  <c r="H1096" i="29"/>
  <c r="H1095" i="29"/>
  <c r="H1078" i="29"/>
  <c r="H1071" i="29"/>
  <c r="H1070" i="29"/>
  <c r="H1059" i="29"/>
  <c r="H1058" i="29"/>
  <c r="H1057" i="29"/>
  <c r="H1056" i="29"/>
  <c r="H998" i="29"/>
  <c r="H997" i="29"/>
  <c r="H993" i="29"/>
  <c r="H992" i="29"/>
  <c r="H991" i="29"/>
  <c r="H990" i="29"/>
  <c r="H986" i="29"/>
  <c r="H984" i="29"/>
  <c r="H980" i="29"/>
  <c r="H979" i="29"/>
  <c r="H978" i="29"/>
  <c r="H977" i="29"/>
  <c r="H976" i="29"/>
  <c r="H975" i="29"/>
  <c r="H974" i="29"/>
  <c r="H973" i="29"/>
  <c r="H972" i="29"/>
  <c r="H955" i="29"/>
  <c r="H954" i="29"/>
  <c r="H950" i="29"/>
  <c r="F948" i="29"/>
  <c r="H946" i="29"/>
  <c r="H939" i="29"/>
  <c r="H930" i="29"/>
  <c r="H913" i="29"/>
  <c r="H912" i="29"/>
  <c r="H908" i="29"/>
  <c r="F906" i="29"/>
  <c r="H905" i="29"/>
  <c r="H904" i="29"/>
  <c r="H900" i="29"/>
  <c r="H899" i="29"/>
  <c r="H897" i="29"/>
  <c r="H893" i="29"/>
  <c r="H892" i="29"/>
  <c r="H891" i="29"/>
  <c r="H890" i="29"/>
  <c r="E889" i="29"/>
  <c r="H888" i="29"/>
  <c r="H887" i="29"/>
  <c r="H870" i="29"/>
  <c r="H869" i="29"/>
  <c r="H865" i="29"/>
  <c r="H864" i="29"/>
  <c r="H863" i="29"/>
  <c r="H862" i="29"/>
  <c r="H858" i="29"/>
  <c r="H857" i="29"/>
  <c r="H855" i="29"/>
  <c r="H851" i="29"/>
  <c r="H850" i="29"/>
  <c r="H849" i="29"/>
  <c r="H848" i="29"/>
  <c r="H847" i="29"/>
  <c r="H846" i="29"/>
  <c r="H845" i="29"/>
  <c r="H844" i="29"/>
  <c r="H827" i="29"/>
  <c r="H826" i="29"/>
  <c r="H822" i="29"/>
  <c r="H821" i="29"/>
  <c r="H820" i="29"/>
  <c r="H819" i="29"/>
  <c r="H815" i="29"/>
  <c r="H814" i="29"/>
  <c r="H812" i="29"/>
  <c r="H808" i="29"/>
  <c r="H807" i="29"/>
  <c r="H806" i="29"/>
  <c r="H805" i="29"/>
  <c r="H804" i="29"/>
  <c r="H803" i="29"/>
  <c r="H802" i="29"/>
  <c r="H801" i="29"/>
  <c r="H800" i="29"/>
  <c r="H783" i="29"/>
  <c r="H778" i="29"/>
  <c r="H775" i="29"/>
  <c r="H771" i="29"/>
  <c r="H768" i="29"/>
  <c r="H764" i="29"/>
  <c r="H760" i="29"/>
  <c r="H743" i="29"/>
  <c r="H738" i="29"/>
  <c r="H735" i="29"/>
  <c r="H731" i="29"/>
  <c r="H728" i="29"/>
  <c r="H724" i="29"/>
  <c r="H723" i="29"/>
  <c r="H722" i="29"/>
  <c r="H720" i="29"/>
  <c r="H703" i="29"/>
  <c r="H702" i="29"/>
  <c r="H698" i="29"/>
  <c r="F697" i="29"/>
  <c r="H695" i="29"/>
  <c r="H691" i="29"/>
  <c r="H690" i="29"/>
  <c r="H688" i="29"/>
  <c r="H684" i="29"/>
  <c r="H683" i="29"/>
  <c r="H680" i="29"/>
  <c r="H663" i="29"/>
  <c r="H662" i="29"/>
  <c r="H658" i="29"/>
  <c r="F657" i="29"/>
  <c r="H655" i="29"/>
  <c r="H651" i="29"/>
  <c r="H648" i="29"/>
  <c r="H647" i="29"/>
  <c r="H643" i="29"/>
  <c r="E642" i="29"/>
  <c r="E639" i="29"/>
  <c r="H638" i="29"/>
  <c r="H621" i="29"/>
  <c r="H620" i="29"/>
  <c r="H616" i="29"/>
  <c r="H613" i="29"/>
  <c r="H609" i="29"/>
  <c r="H608" i="29"/>
  <c r="H607" i="29"/>
  <c r="H606" i="29"/>
  <c r="H605" i="29"/>
  <c r="H601" i="29"/>
  <c r="H600" i="29"/>
  <c r="H599" i="29"/>
  <c r="H598" i="29"/>
  <c r="H597" i="29"/>
  <c r="H596" i="29"/>
  <c r="H579" i="29"/>
  <c r="H574" i="29"/>
  <c r="F573" i="29"/>
  <c r="H571" i="29"/>
  <c r="H564" i="29"/>
  <c r="H560" i="29"/>
  <c r="H548" i="29"/>
  <c r="H531" i="29"/>
  <c r="H530" i="29"/>
  <c r="H526" i="29"/>
  <c r="F525" i="29"/>
  <c r="H524" i="29"/>
  <c r="H523" i="29"/>
  <c r="H519" i="29"/>
  <c r="H518" i="29"/>
  <c r="H517" i="29"/>
  <c r="H516" i="29"/>
  <c r="H515" i="29"/>
  <c r="H511" i="29"/>
  <c r="H510" i="29"/>
  <c r="H509" i="29"/>
  <c r="H508" i="29"/>
  <c r="E507" i="29"/>
  <c r="H506" i="29"/>
  <c r="H487" i="29"/>
  <c r="H482" i="29"/>
  <c r="H479" i="29"/>
  <c r="H475" i="29"/>
  <c r="H472" i="29"/>
  <c r="H471" i="29"/>
  <c r="H467" i="29"/>
  <c r="H462" i="29"/>
  <c r="H443" i="29"/>
  <c r="H442" i="29"/>
  <c r="H438" i="29"/>
  <c r="H437" i="29"/>
  <c r="H436" i="29"/>
  <c r="H435" i="29"/>
  <c r="H431" i="29"/>
  <c r="H430" i="29"/>
  <c r="H428" i="29"/>
  <c r="H424" i="29"/>
  <c r="H423" i="29"/>
  <c r="H406" i="29"/>
  <c r="H405" i="29"/>
  <c r="H399" i="29"/>
  <c r="H398" i="29"/>
  <c r="H394" i="29"/>
  <c r="H392" i="29"/>
  <c r="H388" i="29"/>
  <c r="H387" i="29"/>
  <c r="H386" i="29"/>
  <c r="H367" i="29"/>
  <c r="H366" i="29"/>
  <c r="H362" i="29"/>
  <c r="H359" i="29"/>
  <c r="H355" i="29"/>
  <c r="H354" i="29"/>
  <c r="F352" i="29"/>
  <c r="H348" i="29"/>
  <c r="H347" i="29"/>
  <c r="H329" i="29"/>
  <c r="F328" i="29"/>
  <c r="H328" i="29" s="1"/>
  <c r="H324" i="29"/>
  <c r="H321" i="29"/>
  <c r="H317" i="29"/>
  <c r="H316" i="29"/>
  <c r="H314" i="29"/>
  <c r="H310" i="29"/>
  <c r="H309" i="29"/>
  <c r="H308" i="29"/>
  <c r="H291" i="29"/>
  <c r="H290" i="29"/>
  <c r="H286" i="29"/>
  <c r="H283" i="29"/>
  <c r="H279" i="29"/>
  <c r="H278" i="29"/>
  <c r="H276" i="29"/>
  <c r="H272" i="29"/>
  <c r="H271" i="29"/>
  <c r="H270" i="29"/>
  <c r="H253" i="29"/>
  <c r="F252" i="29"/>
  <c r="H252" i="29" s="1"/>
  <c r="H248" i="29"/>
  <c r="H245" i="29"/>
  <c r="H241" i="29"/>
  <c r="H238" i="29"/>
  <c r="H234" i="29"/>
  <c r="H233" i="29"/>
  <c r="H232" i="29"/>
  <c r="H215" i="29"/>
  <c r="F214" i="29"/>
  <c r="H214" i="29" s="1"/>
  <c r="H210" i="29"/>
  <c r="H207" i="29"/>
  <c r="H203" i="29"/>
  <c r="H200" i="29"/>
  <c r="H196" i="29"/>
  <c r="H195" i="29"/>
  <c r="H194" i="29"/>
  <c r="H177" i="29"/>
  <c r="H176" i="29"/>
  <c r="H172" i="29"/>
  <c r="H169" i="29"/>
  <c r="H165" i="29"/>
  <c r="H164" i="29"/>
  <c r="H162" i="29"/>
  <c r="H158" i="29"/>
  <c r="H157" i="29"/>
  <c r="H156" i="29"/>
  <c r="I58" i="29"/>
  <c r="I57" i="29"/>
  <c r="I52" i="29"/>
  <c r="I48" i="29"/>
  <c r="I44" i="29"/>
  <c r="I40" i="29"/>
  <c r="B40" i="29"/>
  <c r="B41" i="29" s="1"/>
  <c r="B42" i="29" s="1"/>
  <c r="B43" i="29" s="1"/>
  <c r="B44" i="29" s="1"/>
  <c r="B45" i="29" s="1"/>
  <c r="B46" i="29" s="1"/>
  <c r="B47" i="29" s="1"/>
  <c r="B48" i="29" s="1"/>
  <c r="B49" i="29" s="1"/>
  <c r="B50" i="29" s="1"/>
  <c r="B51" i="29" s="1"/>
  <c r="B52" i="29" s="1"/>
  <c r="B53" i="29" s="1"/>
  <c r="B54" i="29" s="1"/>
  <c r="B55" i="29" s="1"/>
  <c r="B56" i="29" s="1"/>
  <c r="B57" i="29" s="1"/>
  <c r="B58" i="29" s="1"/>
  <c r="B59" i="29" s="1"/>
  <c r="B60" i="29" s="1"/>
  <c r="H136" i="29"/>
  <c r="H135" i="29"/>
  <c r="H134" i="29"/>
  <c r="H130" i="29"/>
  <c r="H129" i="29"/>
  <c r="H128" i="29"/>
  <c r="H127" i="29"/>
  <c r="H123" i="29"/>
  <c r="H120" i="29"/>
  <c r="H116" i="29"/>
  <c r="H115" i="29"/>
  <c r="H114" i="29"/>
  <c r="H97" i="29"/>
  <c r="H96" i="29"/>
  <c r="H92" i="29"/>
  <c r="H91" i="29"/>
  <c r="H90" i="29"/>
  <c r="H89" i="29"/>
  <c r="H85" i="29"/>
  <c r="H83" i="29"/>
  <c r="H79" i="29"/>
  <c r="H78" i="29"/>
  <c r="H77" i="29"/>
  <c r="I42" i="29" l="1"/>
  <c r="H216" i="29"/>
  <c r="H330" i="29"/>
  <c r="H197" i="29"/>
  <c r="H407" i="29"/>
  <c r="H532" i="29"/>
  <c r="H580" i="29"/>
  <c r="H1550" i="29"/>
  <c r="H1925" i="29"/>
  <c r="H906" i="29"/>
  <c r="H909" i="29" s="1"/>
  <c r="G898" i="29" s="1"/>
  <c r="H898" i="29" s="1"/>
  <c r="H901" i="29" s="1"/>
  <c r="H1242" i="29"/>
  <c r="H1918" i="29"/>
  <c r="H1920" i="29" s="1"/>
  <c r="G1909" i="29" s="1"/>
  <c r="H1909" i="29" s="1"/>
  <c r="H1913" i="29" s="1"/>
  <c r="H1449" i="29"/>
  <c r="H1873" i="29"/>
  <c r="H1875" i="29" s="1"/>
  <c r="G1866" i="29" s="1"/>
  <c r="H1866" i="29" s="1"/>
  <c r="H1868" i="29" s="1"/>
  <c r="H744" i="29"/>
  <c r="H1073" i="29"/>
  <c r="G1064" i="29" s="1"/>
  <c r="H1064" i="29" s="1"/>
  <c r="H1066" i="29" s="1"/>
  <c r="H999" i="29"/>
  <c r="H1623" i="29"/>
  <c r="H273" i="29"/>
  <c r="H1553" i="29"/>
  <c r="H1835" i="29"/>
  <c r="H1837" i="29" s="1"/>
  <c r="G1828" i="29" s="1"/>
  <c r="H1828" i="29" s="1"/>
  <c r="H1830" i="29" s="1"/>
  <c r="I43" i="29"/>
  <c r="H178" i="29"/>
  <c r="H488" i="29"/>
  <c r="H725" i="29"/>
  <c r="H1718" i="29"/>
  <c r="H439" i="29"/>
  <c r="G429" i="29" s="1"/>
  <c r="H429" i="29" s="1"/>
  <c r="H432" i="29" s="1"/>
  <c r="H425" i="29"/>
  <c r="H664" i="29"/>
  <c r="H956" i="29"/>
  <c r="H1526" i="29"/>
  <c r="H1528" i="29" s="1"/>
  <c r="G1519" i="29" s="1"/>
  <c r="H1519" i="29" s="1"/>
  <c r="H1521" i="29" s="1"/>
  <c r="H98" i="29"/>
  <c r="I50" i="29"/>
  <c r="H444" i="29"/>
  <c r="H622" i="29"/>
  <c r="H828" i="29"/>
  <c r="H1766" i="29"/>
  <c r="H2060" i="29"/>
  <c r="H525" i="29"/>
  <c r="H527" i="29" s="1"/>
  <c r="H914" i="29"/>
  <c r="H994" i="29"/>
  <c r="G985" i="29" s="1"/>
  <c r="H985" i="29" s="1"/>
  <c r="H987" i="29" s="1"/>
  <c r="H1324" i="29"/>
  <c r="H1880" i="29"/>
  <c r="I41" i="29"/>
  <c r="I49" i="29"/>
  <c r="I45" i="29"/>
  <c r="H1783" i="29"/>
  <c r="H1786" i="29" s="1"/>
  <c r="K1784" i="29"/>
  <c r="I53" i="29"/>
  <c r="H476" i="29"/>
  <c r="H93" i="29"/>
  <c r="G84" i="29" s="1"/>
  <c r="H84" i="29" s="1"/>
  <c r="H86" i="29" s="1"/>
  <c r="H137" i="29"/>
  <c r="H159" i="29"/>
  <c r="H254" i="29"/>
  <c r="H389" i="29"/>
  <c r="H1116" i="29"/>
  <c r="G1107" i="29" s="1"/>
  <c r="H1107" i="29" s="1"/>
  <c r="H1109" i="29" s="1"/>
  <c r="H1200" i="29"/>
  <c r="H1277" i="29"/>
  <c r="G1268" i="29" s="1"/>
  <c r="H1268" i="29" s="1"/>
  <c r="H1270" i="29" s="1"/>
  <c r="H1347" i="29"/>
  <c r="H1365" i="29"/>
  <c r="H1569" i="29"/>
  <c r="H1571" i="29" s="1"/>
  <c r="G1562" i="29" s="1"/>
  <c r="H1562" i="29" s="1"/>
  <c r="H1564" i="29" s="1"/>
  <c r="H1974" i="29"/>
  <c r="K1972" i="29" s="1"/>
  <c r="H131" i="29"/>
  <c r="G121" i="29" s="1"/>
  <c r="H121" i="29" s="1"/>
  <c r="H124" i="29" s="1"/>
  <c r="I46" i="29"/>
  <c r="H368" i="29"/>
  <c r="H889" i="29"/>
  <c r="H894" i="29" s="1"/>
  <c r="H1103" i="29"/>
  <c r="H1360" i="29"/>
  <c r="G1351" i="29" s="1"/>
  <c r="H1351" i="29" s="1"/>
  <c r="H1353" i="29" s="1"/>
  <c r="H1444" i="29"/>
  <c r="G1435" i="29" s="1"/>
  <c r="H1435" i="29" s="1"/>
  <c r="H1437" i="29" s="1"/>
  <c r="H1551" i="29"/>
  <c r="H1670" i="29"/>
  <c r="H1797" i="29"/>
  <c r="H1799" i="29" s="1"/>
  <c r="G1790" i="29" s="1"/>
  <c r="H1790" i="29" s="1"/>
  <c r="H1792" i="29" s="1"/>
  <c r="H1576" i="29"/>
  <c r="H1648" i="29"/>
  <c r="H520" i="29"/>
  <c r="H80" i="29"/>
  <c r="H1490" i="29"/>
  <c r="H235" i="29"/>
  <c r="H507" i="29"/>
  <c r="H512" i="29" s="1"/>
  <c r="H642" i="29"/>
  <c r="H1533" i="29"/>
  <c r="H1804" i="29"/>
  <c r="H866" i="29"/>
  <c r="G856" i="29" s="1"/>
  <c r="H856" i="29" s="1"/>
  <c r="H859" i="29" s="1"/>
  <c r="H704" i="29"/>
  <c r="H117" i="29"/>
  <c r="H685" i="29"/>
  <c r="H1021" i="29"/>
  <c r="H1224" i="29"/>
  <c r="H352" i="29"/>
  <c r="H311" i="29"/>
  <c r="H602" i="29"/>
  <c r="I51" i="29"/>
  <c r="H292" i="29"/>
  <c r="H784" i="29"/>
  <c r="H871" i="29"/>
  <c r="H1141" i="29"/>
  <c r="H1407" i="29"/>
  <c r="H1842" i="29"/>
  <c r="H765" i="29"/>
  <c r="H809" i="29"/>
  <c r="H981" i="29"/>
  <c r="H1154" i="29"/>
  <c r="H852" i="29"/>
  <c r="H1060" i="29"/>
  <c r="H2036" i="29"/>
  <c r="H610" i="29"/>
  <c r="H652" i="29"/>
  <c r="H1182" i="29"/>
  <c r="H823" i="29"/>
  <c r="G813" i="29" s="1"/>
  <c r="H813" i="29" s="1"/>
  <c r="H816" i="29" s="1"/>
  <c r="H1264" i="29"/>
  <c r="H1472" i="29"/>
  <c r="H1905" i="29"/>
  <c r="H1824" i="29"/>
  <c r="H1744" i="29"/>
  <c r="H1237" i="29"/>
  <c r="G1228" i="29" s="1"/>
  <c r="H1228" i="29" s="1"/>
  <c r="H1230" i="29" s="1"/>
  <c r="H1402" i="29"/>
  <c r="G1393" i="29" s="1"/>
  <c r="H1393" i="29" s="1"/>
  <c r="H1395" i="29" s="1"/>
  <c r="H1601" i="29"/>
  <c r="H1950" i="29"/>
  <c r="H1989" i="29"/>
  <c r="H1306" i="29"/>
  <c r="H1389" i="29"/>
  <c r="H1862" i="29"/>
  <c r="H1282" i="29"/>
  <c r="H1319" i="29"/>
  <c r="G1310" i="29" s="1"/>
  <c r="H1310" i="29" s="1"/>
  <c r="H1312" i="29" s="1"/>
  <c r="H1431" i="29"/>
  <c r="H1515" i="29"/>
  <c r="H1696" i="29"/>
  <c r="H1161" i="29" l="1"/>
  <c r="H1558" i="29"/>
  <c r="H1578" i="29" s="1"/>
  <c r="H1123" i="29"/>
  <c r="H1080" i="29"/>
  <c r="H916" i="29"/>
  <c r="H1844" i="29"/>
  <c r="H830" i="29"/>
  <c r="H1535" i="29"/>
  <c r="H1001" i="29"/>
  <c r="H139" i="29"/>
  <c r="H1927" i="29"/>
  <c r="H446" i="29"/>
  <c r="H534" i="29"/>
  <c r="H1367" i="29"/>
  <c r="H1244" i="29"/>
  <c r="H873" i="29"/>
  <c r="H1284" i="29"/>
  <c r="H1451" i="29"/>
  <c r="H100" i="29"/>
  <c r="H1806" i="29"/>
  <c r="H1882" i="29"/>
  <c r="H1326" i="29"/>
  <c r="H1409" i="29"/>
  <c r="I54" i="29" l="1"/>
  <c r="H1502" i="5" l="1"/>
  <c r="F1456" i="5"/>
  <c r="H1461" i="5"/>
  <c r="G1441" i="5" a="1"/>
  <c r="G1441" i="5" s="1"/>
  <c r="H1441" i="5" s="1"/>
  <c r="D1441" i="5" a="1"/>
  <c r="D1441" i="5" s="1"/>
  <c r="H1418" i="5"/>
  <c r="G1397" i="5" a="1"/>
  <c r="G1397" i="5" s="1"/>
  <c r="H1397" i="5" s="1"/>
  <c r="G1398" i="5" a="1"/>
  <c r="G1398" i="5" s="1"/>
  <c r="H1398" i="5" s="1"/>
  <c r="D1397" i="5" a="1"/>
  <c r="D1397" i="5" s="1"/>
  <c r="D1398" i="5" a="1"/>
  <c r="D1398" i="5" s="1"/>
  <c r="F1328" i="5"/>
  <c r="H1333" i="5"/>
  <c r="H1291" i="5"/>
  <c r="F1286" i="5"/>
  <c r="H1251" i="5"/>
  <c r="H1209" i="5"/>
  <c r="H1087" i="5"/>
  <c r="H1008" i="5"/>
  <c r="H497" i="5"/>
  <c r="D22" i="8" l="1"/>
  <c r="E1976" i="5"/>
  <c r="C12" i="7" l="1"/>
  <c r="C14" i="7"/>
  <c r="C13" i="7"/>
  <c r="G2009" i="29" l="1"/>
  <c r="H2009" i="29" s="1"/>
  <c r="G1192" i="29"/>
  <c r="H1192" i="29" s="1"/>
  <c r="G736" i="29"/>
  <c r="H736" i="29" s="1"/>
  <c r="G572" i="29"/>
  <c r="H572" i="29" s="1"/>
  <c r="G322" i="29"/>
  <c r="H322" i="29" s="1"/>
  <c r="G170" i="29"/>
  <c r="H170" i="29" s="1"/>
  <c r="G208" i="29"/>
  <c r="H208" i="29" s="1"/>
  <c r="G1482" i="29"/>
  <c r="H1482" i="29" s="1"/>
  <c r="G2052" i="29"/>
  <c r="H2052" i="29" s="1"/>
  <c r="G1031" i="29"/>
  <c r="H1031" i="29" s="1"/>
  <c r="G696" i="29"/>
  <c r="H696" i="29" s="1"/>
  <c r="G480" i="29"/>
  <c r="H480" i="29" s="1"/>
  <c r="G284" i="29"/>
  <c r="H284" i="29" s="1"/>
  <c r="G614" i="29"/>
  <c r="H614" i="29" s="1"/>
  <c r="G1966" i="29"/>
  <c r="H1966" i="29" s="1"/>
  <c r="G947" i="29"/>
  <c r="H947" i="29" s="1"/>
  <c r="G656" i="29"/>
  <c r="H656" i="29" s="1"/>
  <c r="G246" i="29"/>
  <c r="H246" i="29" s="1"/>
  <c r="G360" i="29"/>
  <c r="H360" i="29" s="1"/>
  <c r="G776" i="29"/>
  <c r="H776" i="29" s="1"/>
  <c r="G371" i="5"/>
  <c r="G1327" i="5"/>
  <c r="G1883" i="5"/>
  <c r="G1455" i="5"/>
  <c r="G1285" i="5"/>
  <c r="G1124" i="5"/>
  <c r="G916" i="5"/>
  <c r="G747" i="5"/>
  <c r="G295" i="5"/>
  <c r="G1162" i="5"/>
  <c r="G1975" i="5"/>
  <c r="H1975" i="5" s="1"/>
  <c r="G1412" i="5"/>
  <c r="G1245" i="5"/>
  <c r="G1081" i="5"/>
  <c r="G874" i="5"/>
  <c r="G491" i="5"/>
  <c r="G181" i="5"/>
  <c r="G2018" i="5"/>
  <c r="G1368" i="5"/>
  <c r="G1203" i="5"/>
  <c r="G1002" i="5"/>
  <c r="G831" i="5"/>
  <c r="G1496" i="5"/>
  <c r="G958" i="5"/>
  <c r="G142" i="5"/>
  <c r="G1932" i="5"/>
  <c r="G787" i="5"/>
  <c r="G1711" i="29"/>
  <c r="H1711" i="29" s="1"/>
  <c r="G2053" i="29"/>
  <c r="H2053" i="29" s="1"/>
  <c r="G1663" i="29"/>
  <c r="H1663" i="29" s="1"/>
  <c r="G1032" i="29"/>
  <c r="H1032" i="29" s="1"/>
  <c r="G697" i="29"/>
  <c r="H697" i="29" s="1"/>
  <c r="G481" i="29"/>
  <c r="H481" i="29" s="1"/>
  <c r="G285" i="29"/>
  <c r="H285" i="29" s="1"/>
  <c r="G573" i="29"/>
  <c r="H573" i="29" s="1"/>
  <c r="G1193" i="29"/>
  <c r="H1193" i="29" s="1"/>
  <c r="G1967" i="29"/>
  <c r="H1967" i="29" s="1"/>
  <c r="G1616" i="29"/>
  <c r="H1616" i="29" s="1"/>
  <c r="G948" i="29"/>
  <c r="H948" i="29" s="1"/>
  <c r="G657" i="29"/>
  <c r="H657" i="29" s="1"/>
  <c r="G401" i="29"/>
  <c r="H401" i="29" s="1"/>
  <c r="G247" i="29"/>
  <c r="H247" i="29" s="1"/>
  <c r="G171" i="29"/>
  <c r="H171" i="29" s="1"/>
  <c r="G400" i="29"/>
  <c r="H400" i="29" s="1"/>
  <c r="G2010" i="29"/>
  <c r="H2010" i="29" s="1"/>
  <c r="G323" i="29"/>
  <c r="H323" i="29" s="1"/>
  <c r="G1759" i="29"/>
  <c r="H1759" i="29" s="1"/>
  <c r="G1483" i="29"/>
  <c r="H1483" i="29" s="1"/>
  <c r="G777" i="29"/>
  <c r="H777" i="29" s="1"/>
  <c r="G615" i="29"/>
  <c r="H615" i="29" s="1"/>
  <c r="G361" i="29"/>
  <c r="H361" i="29" s="1"/>
  <c r="G209" i="29"/>
  <c r="H209" i="29" s="1"/>
  <c r="G737" i="29"/>
  <c r="H737" i="29" s="1"/>
  <c r="G1884" i="5"/>
  <c r="G1456" i="5"/>
  <c r="G1286" i="5"/>
  <c r="G1125" i="5"/>
  <c r="G917" i="5"/>
  <c r="G748" i="5"/>
  <c r="G372" i="5"/>
  <c r="G296" i="5"/>
  <c r="G1976" i="5"/>
  <c r="H1976" i="5" s="1"/>
  <c r="H1978" i="5" s="1"/>
  <c r="G1725" i="5"/>
  <c r="G1413" i="5"/>
  <c r="G1246" i="5"/>
  <c r="G1082" i="5"/>
  <c r="G875" i="5"/>
  <c r="G492" i="5"/>
  <c r="G105" i="5"/>
  <c r="G182" i="5"/>
  <c r="G2019" i="5"/>
  <c r="G1630" i="5"/>
  <c r="G1369" i="5"/>
  <c r="G1204" i="5"/>
  <c r="G1003" i="5"/>
  <c r="G832" i="5"/>
  <c r="G448" i="5"/>
  <c r="G412" i="5"/>
  <c r="G143" i="5"/>
  <c r="G1933" i="5"/>
  <c r="G1497" i="5"/>
  <c r="G1328" i="5"/>
  <c r="G1163" i="5"/>
  <c r="G959" i="5"/>
  <c r="G788" i="5"/>
  <c r="G411" i="5"/>
  <c r="I74" i="5"/>
  <c r="I73" i="5"/>
  <c r="I72" i="5"/>
  <c r="I71" i="5"/>
  <c r="I70" i="5"/>
  <c r="I69" i="5"/>
  <c r="I68" i="5"/>
  <c r="I67" i="5"/>
  <c r="I66" i="5"/>
  <c r="I65" i="5"/>
  <c r="I64" i="5"/>
  <c r="I63" i="5"/>
  <c r="I62" i="5"/>
  <c r="I61" i="5"/>
  <c r="I60" i="5"/>
  <c r="I59" i="5"/>
  <c r="I58" i="5"/>
  <c r="I57" i="5"/>
  <c r="I56" i="5"/>
  <c r="H2055" i="29" l="1"/>
  <c r="H699" i="29"/>
  <c r="H402" i="29"/>
  <c r="G393" i="29" s="1"/>
  <c r="H393" i="29" s="1"/>
  <c r="H395" i="29" s="1"/>
  <c r="H409" i="29" s="1"/>
  <c r="I7" i="29" s="1"/>
  <c r="H659" i="29"/>
  <c r="H951" i="29"/>
  <c r="G940" i="29" s="1"/>
  <c r="H940" i="29" s="1"/>
  <c r="H943" i="29" s="1"/>
  <c r="H575" i="29"/>
  <c r="G565" i="29" s="1"/>
  <c r="H565" i="29" s="1"/>
  <c r="H568" i="29" s="1"/>
  <c r="H1485" i="29"/>
  <c r="G1476" i="29" s="1"/>
  <c r="H1476" i="29" s="1"/>
  <c r="H1478" i="29" s="1"/>
  <c r="H1492" i="29" s="1"/>
  <c r="I27" i="29" s="1"/>
  <c r="H1969" i="29"/>
  <c r="H211" i="29"/>
  <c r="G1954" i="29"/>
  <c r="H1954" i="29" s="1"/>
  <c r="H1962" i="29" s="1"/>
  <c r="H1976" i="29" s="1"/>
  <c r="I36" i="29" s="1"/>
  <c r="G2040" i="29"/>
  <c r="H2040" i="29" s="1"/>
  <c r="H2048" i="29" s="1"/>
  <c r="H2062" i="29" s="1"/>
  <c r="H617" i="29"/>
  <c r="H624" i="29" s="1"/>
  <c r="H173" i="29"/>
  <c r="H287" i="29"/>
  <c r="H325" i="29"/>
  <c r="H779" i="29"/>
  <c r="H483" i="29"/>
  <c r="H363" i="29"/>
  <c r="G353" i="29" s="1"/>
  <c r="H353" i="29" s="1"/>
  <c r="H356" i="29" s="1"/>
  <c r="H370" i="29" s="1"/>
  <c r="H739" i="29"/>
  <c r="H249" i="29"/>
  <c r="H1034" i="29"/>
  <c r="H1195" i="29"/>
  <c r="G1710" i="29"/>
  <c r="H1710" i="29" s="1"/>
  <c r="H1713" i="29" s="1"/>
  <c r="G1662" i="29"/>
  <c r="H1662" i="29" s="1"/>
  <c r="H1665" i="29" s="1"/>
  <c r="G1758" i="29"/>
  <c r="H1758" i="29" s="1"/>
  <c r="H1761" i="29" s="1"/>
  <c r="G1615" i="29"/>
  <c r="H1615" i="29" s="1"/>
  <c r="H1618" i="29" s="1"/>
  <c r="G1724" i="5"/>
  <c r="G1629" i="5"/>
  <c r="G689" i="29"/>
  <c r="H689" i="29" s="1"/>
  <c r="H692" i="29" s="1"/>
  <c r="H706" i="29" s="1"/>
  <c r="I15" i="29" s="1"/>
  <c r="H2012" i="29"/>
  <c r="G1748" i="29" l="1"/>
  <c r="H1748" i="29" s="1"/>
  <c r="H1754" i="29" s="1"/>
  <c r="H1768" i="29" s="1"/>
  <c r="I33" i="29" s="1"/>
  <c r="G1605" i="29"/>
  <c r="H1605" i="29" s="1"/>
  <c r="H1611" i="29" s="1"/>
  <c r="H1625" i="29" s="1"/>
  <c r="I30" i="29" s="1"/>
  <c r="G1652" i="29"/>
  <c r="H1652" i="29" s="1"/>
  <c r="H1658" i="29" s="1"/>
  <c r="H1672" i="29" s="1"/>
  <c r="I31" i="29" s="1"/>
  <c r="G1700" i="29"/>
  <c r="H1700" i="29" s="1"/>
  <c r="H1706" i="29" s="1"/>
  <c r="H1720" i="29" s="1"/>
  <c r="I32" i="29" s="1"/>
  <c r="G277" i="29"/>
  <c r="H277" i="29" s="1"/>
  <c r="H280" i="29" s="1"/>
  <c r="H294" i="29" s="1"/>
  <c r="G163" i="29"/>
  <c r="H163" i="29" s="1"/>
  <c r="H166" i="29" s="1"/>
  <c r="H180" i="29" s="1"/>
  <c r="I2" i="29" s="1"/>
  <c r="G201" i="29"/>
  <c r="H201" i="29" s="1"/>
  <c r="H204" i="29" s="1"/>
  <c r="H218" i="29" s="1"/>
  <c r="I3" i="29" s="1"/>
  <c r="G239" i="29"/>
  <c r="H239" i="29" s="1"/>
  <c r="H242" i="29" s="1"/>
  <c r="H256" i="29" s="1"/>
  <c r="I4" i="29" s="1"/>
  <c r="G1186" i="29"/>
  <c r="H1186" i="29" s="1"/>
  <c r="H1188" i="29" s="1"/>
  <c r="H1202" i="29" s="1"/>
  <c r="I26" i="29" s="1"/>
  <c r="G729" i="29"/>
  <c r="H729" i="29" s="1"/>
  <c r="H732" i="29" s="1"/>
  <c r="H746" i="29" s="1"/>
  <c r="I18" i="29" s="1"/>
  <c r="G1025" i="29"/>
  <c r="H1025" i="29" s="1"/>
  <c r="H1027" i="29" s="1"/>
  <c r="H1041" i="29" s="1"/>
  <c r="I25" i="29" s="1"/>
  <c r="G769" i="29"/>
  <c r="H769" i="29" s="1"/>
  <c r="H772" i="29" s="1"/>
  <c r="H786" i="29" s="1"/>
  <c r="I19" i="29" s="1"/>
  <c r="G315" i="29"/>
  <c r="H315" i="29" s="1"/>
  <c r="H318" i="29" s="1"/>
  <c r="H332" i="29" s="1"/>
  <c r="B197" i="5"/>
  <c r="C198" i="5"/>
  <c r="F198" i="5"/>
  <c r="B200" i="5"/>
  <c r="H205" i="5"/>
  <c r="H206" i="5"/>
  <c r="H207" i="5"/>
  <c r="H211" i="5"/>
  <c r="D213" i="5" a="1"/>
  <c r="D213" i="5" s="1"/>
  <c r="G213" i="5" a="1"/>
  <c r="G213" i="5" s="1"/>
  <c r="H213" i="5" s="1"/>
  <c r="H214" i="5"/>
  <c r="H218" i="5"/>
  <c r="G219" i="5"/>
  <c r="H219" i="5" s="1"/>
  <c r="G220" i="5"/>
  <c r="H220" i="5" s="1"/>
  <c r="H221" i="5"/>
  <c r="F225" i="5"/>
  <c r="H225" i="5" s="1"/>
  <c r="H226" i="5"/>
  <c r="B235" i="5"/>
  <c r="C236" i="5"/>
  <c r="F236" i="5"/>
  <c r="B238" i="5"/>
  <c r="H243" i="5"/>
  <c r="H244" i="5"/>
  <c r="H245" i="5"/>
  <c r="H249" i="5"/>
  <c r="D251" i="5" a="1"/>
  <c r="D251" i="5" s="1"/>
  <c r="G251" i="5" a="1"/>
  <c r="G251" i="5" s="1"/>
  <c r="H251" i="5" s="1"/>
  <c r="H252" i="5"/>
  <c r="H256" i="5"/>
  <c r="G257" i="5"/>
  <c r="H257" i="5" s="1"/>
  <c r="G258" i="5"/>
  <c r="H258" i="5" s="1"/>
  <c r="H259" i="5"/>
  <c r="F263" i="5"/>
  <c r="H263" i="5" s="1"/>
  <c r="H264" i="5"/>
  <c r="B56" i="5"/>
  <c r="B57" i="5" s="1"/>
  <c r="B58" i="5" s="1"/>
  <c r="B59" i="5" s="1"/>
  <c r="B60" i="5" s="1"/>
  <c r="B61" i="5" s="1"/>
  <c r="B62" i="5" s="1"/>
  <c r="B63" i="5" s="1"/>
  <c r="B64" i="5" s="1"/>
  <c r="B65" i="5" s="1"/>
  <c r="B66" i="5" s="1"/>
  <c r="B67" i="5" s="1"/>
  <c r="B68" i="5" s="1"/>
  <c r="B69" i="5" s="1"/>
  <c r="B70" i="5" s="1"/>
  <c r="B71" i="5" s="1"/>
  <c r="B72" i="5" s="1"/>
  <c r="B73" i="5" s="1"/>
  <c r="B74" i="5" s="1"/>
  <c r="H208" i="5" l="1"/>
  <c r="H246" i="5"/>
  <c r="H265" i="5"/>
  <c r="H227" i="5"/>
  <c r="H260" i="5"/>
  <c r="G250" i="5" s="1"/>
  <c r="H250" i="5" s="1"/>
  <c r="H253" i="5" s="1"/>
  <c r="H222" i="5"/>
  <c r="G212" i="5" s="1"/>
  <c r="H212" i="5" s="1"/>
  <c r="H215" i="5" s="1"/>
  <c r="H229" i="5" l="1"/>
  <c r="H267" i="5"/>
  <c r="C17" i="18" l="1"/>
  <c r="D17" i="18"/>
  <c r="E17" i="18"/>
  <c r="F17" i="18"/>
  <c r="G17" i="18"/>
  <c r="H17" i="18"/>
  <c r="B17" i="18"/>
  <c r="B39" i="18"/>
  <c r="H2090" i="17" l="1"/>
  <c r="H2089" i="17"/>
  <c r="H2085" i="17"/>
  <c r="F2084" i="17"/>
  <c r="H2084" i="17" s="1"/>
  <c r="F2083" i="17"/>
  <c r="H2083" i="17" s="1"/>
  <c r="H2078" i="17"/>
  <c r="H2077" i="17"/>
  <c r="H2075" i="17"/>
  <c r="H2070" i="17"/>
  <c r="H2072" i="17" s="1"/>
  <c r="B2064" i="17"/>
  <c r="F2062" i="17"/>
  <c r="C2062" i="17"/>
  <c r="H2052" i="17"/>
  <c r="H2051" i="17"/>
  <c r="H2047" i="17"/>
  <c r="H2046" i="17"/>
  <c r="H2045" i="17"/>
  <c r="H2044" i="17"/>
  <c r="H2040" i="17"/>
  <c r="H2039" i="17"/>
  <c r="H2038" i="17"/>
  <c r="H2036" i="17"/>
  <c r="H2031" i="17"/>
  <c r="E2030" i="17"/>
  <c r="H2030" i="17" s="1"/>
  <c r="H2033" i="17" s="1"/>
  <c r="B2025" i="17"/>
  <c r="F2023" i="17"/>
  <c r="C2023" i="17"/>
  <c r="H2013" i="17"/>
  <c r="H2012" i="17"/>
  <c r="H2008" i="17"/>
  <c r="H2007" i="17"/>
  <c r="H2006" i="17"/>
  <c r="H2005" i="17"/>
  <c r="H2001" i="17"/>
  <c r="H2000" i="17"/>
  <c r="H1998" i="17"/>
  <c r="H1994" i="17"/>
  <c r="H1992" i="17"/>
  <c r="B1987" i="17"/>
  <c r="F1985" i="17"/>
  <c r="C1985" i="17"/>
  <c r="H1975" i="17"/>
  <c r="H1974" i="17"/>
  <c r="H1970" i="17"/>
  <c r="H1969" i="17"/>
  <c r="H1968" i="17"/>
  <c r="H1967" i="17"/>
  <c r="H1963" i="17"/>
  <c r="H1962" i="17"/>
  <c r="H1961" i="17"/>
  <c r="H1960" i="17"/>
  <c r="H1959" i="17"/>
  <c r="H1958" i="17"/>
  <c r="H1957" i="17"/>
  <c r="H1953" i="17"/>
  <c r="H1952" i="17"/>
  <c r="H1951" i="17"/>
  <c r="H1950" i="17"/>
  <c r="H1949" i="17"/>
  <c r="H1948" i="17"/>
  <c r="H1947" i="17"/>
  <c r="B1942" i="17"/>
  <c r="F1940" i="17"/>
  <c r="C1940" i="17"/>
  <c r="H1930" i="17"/>
  <c r="H1932" i="17" s="1"/>
  <c r="E1913" i="17" s="1"/>
  <c r="H1913" i="17" s="1"/>
  <c r="H1925" i="17"/>
  <c r="H1927" i="17" s="1"/>
  <c r="H1920" i="17"/>
  <c r="H1919" i="17"/>
  <c r="H1918" i="17"/>
  <c r="H1917" i="17"/>
  <c r="H1912" i="17"/>
  <c r="H1909" i="17"/>
  <c r="C1909" i="17"/>
  <c r="B1909" i="17"/>
  <c r="H1899" i="17"/>
  <c r="H1901" i="17" s="1"/>
  <c r="E1883" i="17" s="1"/>
  <c r="H1883" i="17" s="1"/>
  <c r="H1894" i="17"/>
  <c r="H1896" i="17" s="1"/>
  <c r="H1889" i="17"/>
  <c r="H1888" i="17"/>
  <c r="H1887" i="17"/>
  <c r="H1882" i="17"/>
  <c r="H1879" i="17"/>
  <c r="C1879" i="17"/>
  <c r="B1879" i="17"/>
  <c r="H1869" i="17"/>
  <c r="H1871" i="17" s="1"/>
  <c r="H1864" i="17"/>
  <c r="H1866" i="17" s="1"/>
  <c r="H1859" i="17"/>
  <c r="H1858" i="17"/>
  <c r="H1857" i="17"/>
  <c r="H1856" i="17"/>
  <c r="H1855" i="17"/>
  <c r="H1854" i="17"/>
  <c r="F1853" i="17"/>
  <c r="H1853" i="17" s="1"/>
  <c r="H1852" i="17"/>
  <c r="H1848" i="17"/>
  <c r="H1847" i="17"/>
  <c r="H1849" i="17" s="1"/>
  <c r="H1844" i="17"/>
  <c r="C1844" i="17"/>
  <c r="B1844" i="17"/>
  <c r="H1833" i="17"/>
  <c r="H1832" i="17"/>
  <c r="H1834" i="17" s="1"/>
  <c r="H1828" i="17"/>
  <c r="H1827" i="17"/>
  <c r="H1826" i="17"/>
  <c r="H1825" i="17"/>
  <c r="H1821" i="17"/>
  <c r="H1820" i="17"/>
  <c r="H1819" i="17"/>
  <c r="H1818" i="17"/>
  <c r="H1814" i="17"/>
  <c r="H1812" i="17"/>
  <c r="H1811" i="17"/>
  <c r="H1810" i="17"/>
  <c r="B1805" i="17"/>
  <c r="F1803" i="17"/>
  <c r="C1803" i="17"/>
  <c r="H1793" i="17"/>
  <c r="H1792" i="17"/>
  <c r="H1788" i="17"/>
  <c r="F1787" i="17"/>
  <c r="H1787" i="17" s="1"/>
  <c r="H1786" i="17"/>
  <c r="H1785" i="17"/>
  <c r="H1781" i="17"/>
  <c r="H1779" i="17"/>
  <c r="H1777" i="17"/>
  <c r="H1773" i="17"/>
  <c r="H1770" i="17"/>
  <c r="H1769" i="17"/>
  <c r="H1768" i="17"/>
  <c r="H1767" i="17"/>
  <c r="H1766" i="17"/>
  <c r="B1761" i="17"/>
  <c r="F1759" i="17"/>
  <c r="C1759" i="17"/>
  <c r="H1749" i="17"/>
  <c r="E1749" i="17"/>
  <c r="H1748" i="17"/>
  <c r="E1748" i="17"/>
  <c r="I1743" i="17"/>
  <c r="I1744" i="17" s="1"/>
  <c r="E1737" i="17"/>
  <c r="I1737" i="17" s="1"/>
  <c r="H1732" i="17"/>
  <c r="E1732" i="17"/>
  <c r="H1731" i="17"/>
  <c r="I1731" i="17" s="1"/>
  <c r="H1730" i="17"/>
  <c r="E1730" i="17"/>
  <c r="H1729" i="17"/>
  <c r="E1729" i="17"/>
  <c r="H1728" i="17"/>
  <c r="F1728" i="17"/>
  <c r="E1728" i="17" s="1"/>
  <c r="I1728" i="17" s="1"/>
  <c r="H1724" i="17"/>
  <c r="C1724" i="17"/>
  <c r="B1724" i="17"/>
  <c r="H1713" i="17"/>
  <c r="E1713" i="17"/>
  <c r="I1713" i="17" s="1"/>
  <c r="H1712" i="17"/>
  <c r="E1712" i="17"/>
  <c r="I1712" i="17" s="1"/>
  <c r="I1707" i="17"/>
  <c r="I1708" i="17" s="1"/>
  <c r="F1707" i="17"/>
  <c r="H1697" i="17"/>
  <c r="E1697" i="17"/>
  <c r="H1696" i="17"/>
  <c r="E1696" i="17"/>
  <c r="H1692" i="17"/>
  <c r="C1692" i="17"/>
  <c r="B1692" i="17"/>
  <c r="H1681" i="17"/>
  <c r="I1681" i="17" s="1"/>
  <c r="H1680" i="17"/>
  <c r="I1680" i="17" s="1"/>
  <c r="I1675" i="17"/>
  <c r="I1676" i="17" s="1"/>
  <c r="F1675" i="17"/>
  <c r="H1665" i="17"/>
  <c r="I1665" i="17" s="1"/>
  <c r="H1664" i="17"/>
  <c r="I1664" i="17" s="1"/>
  <c r="H1663" i="17"/>
  <c r="I1663" i="17" s="1"/>
  <c r="H1659" i="17"/>
  <c r="C1659" i="17"/>
  <c r="B1659" i="17"/>
  <c r="H1648" i="17"/>
  <c r="E1648" i="17"/>
  <c r="I1648" i="17" s="1"/>
  <c r="H1647" i="17"/>
  <c r="I1647" i="17" s="1"/>
  <c r="I1642" i="17"/>
  <c r="I1643" i="17" s="1"/>
  <c r="F1642" i="17"/>
  <c r="H1632" i="17"/>
  <c r="E1632" i="17"/>
  <c r="H1631" i="17"/>
  <c r="I1631" i="17" s="1"/>
  <c r="H1630" i="17"/>
  <c r="E1630" i="17"/>
  <c r="H1626" i="17"/>
  <c r="C1626" i="17"/>
  <c r="B1626" i="17"/>
  <c r="H1615" i="17"/>
  <c r="I1615" i="17" s="1"/>
  <c r="H1614" i="17"/>
  <c r="I1614" i="17" s="1"/>
  <c r="I1609" i="17"/>
  <c r="I1610" i="17" s="1"/>
  <c r="F1609" i="17"/>
  <c r="H1599" i="17"/>
  <c r="I1599" i="17" s="1"/>
  <c r="F1599" i="17"/>
  <c r="H1598" i="17"/>
  <c r="I1598" i="17" s="1"/>
  <c r="F1598" i="17"/>
  <c r="H1597" i="17"/>
  <c r="E1597" i="17"/>
  <c r="F1597" i="17" s="1"/>
  <c r="H1593" i="17"/>
  <c r="C1593" i="17"/>
  <c r="B1593" i="17"/>
  <c r="H1582" i="17"/>
  <c r="E1582" i="17"/>
  <c r="I1582" i="17" s="1"/>
  <c r="H1581" i="17"/>
  <c r="E1581" i="17"/>
  <c r="I1576" i="17"/>
  <c r="I1577" i="17" s="1"/>
  <c r="F1576" i="17"/>
  <c r="E1570" i="17"/>
  <c r="I1570" i="17" s="1"/>
  <c r="H1565" i="17"/>
  <c r="E1565" i="17"/>
  <c r="I1565" i="17" s="1"/>
  <c r="H1564" i="17"/>
  <c r="E1564" i="17"/>
  <c r="H1563" i="17"/>
  <c r="E1563" i="17"/>
  <c r="I1563" i="17" s="1"/>
  <c r="H1559" i="17"/>
  <c r="C1559" i="17"/>
  <c r="B1559" i="17"/>
  <c r="H1548" i="17"/>
  <c r="E1548" i="17"/>
  <c r="H1547" i="17"/>
  <c r="E1547" i="17"/>
  <c r="I1542" i="17"/>
  <c r="I1543" i="17" s="1"/>
  <c r="F1542" i="17"/>
  <c r="H1532" i="17"/>
  <c r="E1532" i="17"/>
  <c r="H1531" i="17"/>
  <c r="I1531" i="17" s="1"/>
  <c r="H1530" i="17"/>
  <c r="E1530" i="17"/>
  <c r="H1526" i="17"/>
  <c r="C1526" i="17"/>
  <c r="B1526" i="17"/>
  <c r="H1515" i="17"/>
  <c r="E1515" i="17"/>
  <c r="H1514" i="17"/>
  <c r="E1514" i="17"/>
  <c r="I1509" i="17"/>
  <c r="I1510" i="17" s="1"/>
  <c r="F1509" i="17"/>
  <c r="E1503" i="17"/>
  <c r="I1503" i="17" s="1"/>
  <c r="H1498" i="17"/>
  <c r="E1498" i="17"/>
  <c r="I1498" i="17" s="1"/>
  <c r="H1497" i="17"/>
  <c r="E1497" i="17"/>
  <c r="H1496" i="17"/>
  <c r="E1496" i="17"/>
  <c r="H1492" i="17"/>
  <c r="C1492" i="17"/>
  <c r="B1492" i="17"/>
  <c r="H1481" i="17"/>
  <c r="E1481" i="17"/>
  <c r="H1480" i="17"/>
  <c r="E1480" i="17"/>
  <c r="I1480" i="17" s="1"/>
  <c r="I1475" i="17"/>
  <c r="I1476" i="17" s="1"/>
  <c r="F1475" i="17"/>
  <c r="E1469" i="17"/>
  <c r="I1469" i="17" s="1"/>
  <c r="H1464" i="17"/>
  <c r="E1464" i="17"/>
  <c r="H1460" i="17"/>
  <c r="C1460" i="17"/>
  <c r="B1460" i="17"/>
  <c r="H1449" i="17"/>
  <c r="E1449" i="17"/>
  <c r="I1449" i="17" s="1"/>
  <c r="H1448" i="17"/>
  <c r="E1448" i="17"/>
  <c r="I1443" i="17"/>
  <c r="I1444" i="17" s="1"/>
  <c r="F1443" i="17"/>
  <c r="E1437" i="17"/>
  <c r="I1437" i="17" s="1"/>
  <c r="I1432" i="17"/>
  <c r="I1431" i="17"/>
  <c r="H1427" i="17"/>
  <c r="C1427" i="17"/>
  <c r="B1427" i="17"/>
  <c r="H1416" i="17"/>
  <c r="E1416" i="17"/>
  <c r="H1415" i="17"/>
  <c r="E1415" i="17"/>
  <c r="I1410" i="17"/>
  <c r="I1411" i="17" s="1"/>
  <c r="F1410" i="17"/>
  <c r="E1404" i="17"/>
  <c r="I1404" i="17" s="1"/>
  <c r="H1399" i="17"/>
  <c r="E1399" i="17"/>
  <c r="H1398" i="17"/>
  <c r="E1398" i="17"/>
  <c r="H1397" i="17"/>
  <c r="E1397" i="17"/>
  <c r="H1393" i="17"/>
  <c r="C1393" i="17"/>
  <c r="B1393" i="17"/>
  <c r="H1382" i="17"/>
  <c r="E1382" i="17"/>
  <c r="I1382" i="17" s="1"/>
  <c r="H1381" i="17"/>
  <c r="E1381" i="17"/>
  <c r="I1376" i="17"/>
  <c r="I1377" i="17" s="1"/>
  <c r="H1366" i="17"/>
  <c r="E1366" i="17"/>
  <c r="H1365" i="17"/>
  <c r="E1365" i="17"/>
  <c r="H1364" i="17"/>
  <c r="E1364" i="17"/>
  <c r="H1360" i="17"/>
  <c r="C1360" i="17"/>
  <c r="B1360" i="17"/>
  <c r="H1349" i="17"/>
  <c r="I1349" i="17" s="1"/>
  <c r="H1348" i="17"/>
  <c r="I1348" i="17" s="1"/>
  <c r="I1343" i="17"/>
  <c r="I1344" i="17" s="1"/>
  <c r="F1343" i="17"/>
  <c r="H1333" i="17"/>
  <c r="E1333" i="17"/>
  <c r="H1332" i="17"/>
  <c r="E1332" i="17"/>
  <c r="H1328" i="17"/>
  <c r="C1328" i="17"/>
  <c r="B1328" i="17"/>
  <c r="H1317" i="17"/>
  <c r="E1317" i="17"/>
  <c r="H1316" i="17"/>
  <c r="E1316" i="17"/>
  <c r="I1316" i="17" s="1"/>
  <c r="I1311" i="17"/>
  <c r="I1312" i="17" s="1"/>
  <c r="F1311" i="17"/>
  <c r="H1301" i="17"/>
  <c r="E1301" i="17"/>
  <c r="I1301" i="17" s="1"/>
  <c r="H1300" i="17"/>
  <c r="I1300" i="17" s="1"/>
  <c r="H1299" i="17"/>
  <c r="E1299" i="17"/>
  <c r="H1295" i="17"/>
  <c r="C1295" i="17"/>
  <c r="B1295" i="17"/>
  <c r="H1284" i="17"/>
  <c r="E1284" i="17"/>
  <c r="H1283" i="17"/>
  <c r="E1283" i="17"/>
  <c r="I1278" i="17"/>
  <c r="I1279" i="17" s="1"/>
  <c r="F1278" i="17"/>
  <c r="H1268" i="17"/>
  <c r="E1268" i="17"/>
  <c r="H1267" i="17"/>
  <c r="I1267" i="17" s="1"/>
  <c r="H1266" i="17"/>
  <c r="E1266" i="17"/>
  <c r="H1262" i="17"/>
  <c r="C1262" i="17"/>
  <c r="B1262" i="17"/>
  <c r="H1251" i="17"/>
  <c r="H1250" i="17"/>
  <c r="H1246" i="17"/>
  <c r="H1245" i="17"/>
  <c r="H1244" i="17"/>
  <c r="H1243" i="17"/>
  <c r="H1239" i="17"/>
  <c r="H1237" i="17"/>
  <c r="H1233" i="17"/>
  <c r="G1232" i="17"/>
  <c r="H1232" i="17" s="1"/>
  <c r="H1231" i="17"/>
  <c r="H1230" i="17"/>
  <c r="H1229" i="17"/>
  <c r="H1228" i="17"/>
  <c r="H1227" i="17"/>
  <c r="B1222" i="17"/>
  <c r="F1220" i="17"/>
  <c r="H1210" i="17"/>
  <c r="H1209" i="17"/>
  <c r="H1205" i="17"/>
  <c r="H1204" i="17"/>
  <c r="H1203" i="17"/>
  <c r="H1202" i="17"/>
  <c r="H1198" i="17"/>
  <c r="H1196" i="17"/>
  <c r="H1192" i="17"/>
  <c r="H1191" i="17"/>
  <c r="H1190" i="17"/>
  <c r="H1189" i="17"/>
  <c r="H1188" i="17"/>
  <c r="H1187" i="17"/>
  <c r="H1186" i="17"/>
  <c r="H1185" i="17"/>
  <c r="B1180" i="17"/>
  <c r="F1178" i="17"/>
  <c r="H1168" i="17"/>
  <c r="H1167" i="17"/>
  <c r="H1163" i="17"/>
  <c r="H1162" i="17"/>
  <c r="H1161" i="17"/>
  <c r="H1160" i="17"/>
  <c r="H1156" i="17"/>
  <c r="H1154" i="17"/>
  <c r="H1150" i="17"/>
  <c r="H1143" i="17"/>
  <c r="B1138" i="17"/>
  <c r="F1136" i="17"/>
  <c r="H1126" i="17"/>
  <c r="H1125" i="17"/>
  <c r="H1121" i="17"/>
  <c r="H1120" i="17"/>
  <c r="H1119" i="17"/>
  <c r="H1118" i="17"/>
  <c r="H1114" i="17"/>
  <c r="H1112" i="17"/>
  <c r="H1108" i="17"/>
  <c r="H1102" i="17"/>
  <c r="B1097" i="17"/>
  <c r="F1095" i="17"/>
  <c r="H1085" i="17"/>
  <c r="H1084" i="17"/>
  <c r="H1080" i="17"/>
  <c r="H1079" i="17"/>
  <c r="H1078" i="17"/>
  <c r="H1077" i="17"/>
  <c r="H1073" i="17"/>
  <c r="H1071" i="17"/>
  <c r="H1067" i="17"/>
  <c r="H1066" i="17"/>
  <c r="H1065" i="17"/>
  <c r="H1064" i="17"/>
  <c r="H1063" i="17"/>
  <c r="H1062" i="17"/>
  <c r="H1061" i="17"/>
  <c r="H1060" i="17"/>
  <c r="B1055" i="17"/>
  <c r="F1053" i="17"/>
  <c r="H1043" i="17"/>
  <c r="H1042" i="17"/>
  <c r="H1038" i="17"/>
  <c r="H1037" i="17"/>
  <c r="H1036" i="17"/>
  <c r="H1035" i="17"/>
  <c r="H1031" i="17"/>
  <c r="H1029" i="17"/>
  <c r="H1025" i="17"/>
  <c r="H1024" i="17"/>
  <c r="H1023" i="17"/>
  <c r="H1022" i="17"/>
  <c r="H1021" i="17"/>
  <c r="H1020" i="17"/>
  <c r="B1015" i="17"/>
  <c r="F1013" i="17"/>
  <c r="H1003" i="17"/>
  <c r="H1002" i="17"/>
  <c r="H998" i="17"/>
  <c r="H997" i="17"/>
  <c r="H996" i="17"/>
  <c r="H995" i="17"/>
  <c r="H991" i="17"/>
  <c r="H989" i="17"/>
  <c r="H984" i="17"/>
  <c r="H983" i="17"/>
  <c r="H982" i="17"/>
  <c r="H981" i="17"/>
  <c r="H980" i="17"/>
  <c r="H979" i="17"/>
  <c r="H978" i="17"/>
  <c r="B973" i="17"/>
  <c r="F971" i="17"/>
  <c r="H961" i="17"/>
  <c r="H960" i="17"/>
  <c r="H962" i="17" s="1"/>
  <c r="H956" i="17"/>
  <c r="H955" i="17"/>
  <c r="H954" i="17"/>
  <c r="H953" i="17"/>
  <c r="H949" i="17"/>
  <c r="H947" i="17"/>
  <c r="H943" i="17"/>
  <c r="H935" i="17"/>
  <c r="B930" i="17"/>
  <c r="F928" i="17"/>
  <c r="B890" i="17"/>
  <c r="F888" i="17"/>
  <c r="B847" i="17"/>
  <c r="F845" i="17"/>
  <c r="B808" i="17"/>
  <c r="F806" i="17"/>
  <c r="B768" i="17"/>
  <c r="F766" i="17"/>
  <c r="C766" i="17"/>
  <c r="H756" i="17"/>
  <c r="H755" i="17"/>
  <c r="H751" i="17"/>
  <c r="H750" i="17"/>
  <c r="H749" i="17"/>
  <c r="H748" i="17"/>
  <c r="H744" i="17"/>
  <c r="H742" i="17"/>
  <c r="H738" i="17"/>
  <c r="H730" i="17"/>
  <c r="B725" i="17"/>
  <c r="F723" i="17"/>
  <c r="H712" i="17"/>
  <c r="H711" i="17"/>
  <c r="H707" i="17"/>
  <c r="H706" i="17"/>
  <c r="H705" i="17"/>
  <c r="H704" i="17"/>
  <c r="H700" i="17"/>
  <c r="H699" i="17"/>
  <c r="H697" i="17"/>
  <c r="H693" i="17"/>
  <c r="H692" i="17"/>
  <c r="H691" i="17"/>
  <c r="H690" i="17"/>
  <c r="H689" i="17"/>
  <c r="H688" i="17"/>
  <c r="H687" i="17"/>
  <c r="H686" i="17"/>
  <c r="B681" i="17"/>
  <c r="F679" i="17"/>
  <c r="H669" i="17"/>
  <c r="H668" i="17"/>
  <c r="H664" i="17"/>
  <c r="H663" i="17"/>
  <c r="H662" i="17"/>
  <c r="H661" i="17"/>
  <c r="H657" i="17"/>
  <c r="H656" i="17"/>
  <c r="H654" i="17"/>
  <c r="H650" i="17"/>
  <c r="H649" i="17"/>
  <c r="H648" i="17"/>
  <c r="H647" i="17"/>
  <c r="H646" i="17"/>
  <c r="H645" i="17"/>
  <c r="H644" i="17"/>
  <c r="H643" i="17"/>
  <c r="H642" i="17"/>
  <c r="B637" i="17"/>
  <c r="F635" i="17"/>
  <c r="H625" i="17"/>
  <c r="H624" i="17"/>
  <c r="H620" i="17"/>
  <c r="F619" i="17"/>
  <c r="H619" i="17" s="1"/>
  <c r="F618" i="17"/>
  <c r="H618" i="17" s="1"/>
  <c r="H617" i="17"/>
  <c r="H613" i="17"/>
  <c r="H610" i="17"/>
  <c r="H609" i="17"/>
  <c r="H608" i="17"/>
  <c r="H606" i="17"/>
  <c r="H602" i="17"/>
  <c r="H601" i="17"/>
  <c r="H600" i="17"/>
  <c r="H599" i="17"/>
  <c r="H598" i="17"/>
  <c r="B592" i="17"/>
  <c r="F590" i="17"/>
  <c r="C590" i="17"/>
  <c r="H580" i="17"/>
  <c r="H579" i="17"/>
  <c r="H575" i="17"/>
  <c r="H574" i="17"/>
  <c r="H573" i="17"/>
  <c r="H572" i="17"/>
  <c r="H568" i="17"/>
  <c r="H567" i="17"/>
  <c r="H565" i="17"/>
  <c r="H561" i="17"/>
  <c r="H560" i="17"/>
  <c r="H559" i="17"/>
  <c r="H558" i="17"/>
  <c r="H557" i="17"/>
  <c r="B552" i="17"/>
  <c r="F550" i="17"/>
  <c r="H540" i="17"/>
  <c r="H539" i="17"/>
  <c r="H535" i="17"/>
  <c r="H534" i="17"/>
  <c r="H533" i="17"/>
  <c r="H532" i="17"/>
  <c r="H528" i="17"/>
  <c r="H527" i="17"/>
  <c r="H525" i="17"/>
  <c r="H521" i="17"/>
  <c r="H520" i="17"/>
  <c r="H519" i="17"/>
  <c r="H518" i="17"/>
  <c r="H517" i="17"/>
  <c r="B512" i="17"/>
  <c r="F510" i="17"/>
  <c r="C510" i="17"/>
  <c r="H500" i="17"/>
  <c r="H499" i="17"/>
  <c r="H495" i="17"/>
  <c r="H494" i="17"/>
  <c r="H493" i="17"/>
  <c r="H492" i="17"/>
  <c r="H488" i="17"/>
  <c r="H486" i="17"/>
  <c r="H482" i="17"/>
  <c r="H481" i="17"/>
  <c r="H480" i="17"/>
  <c r="H479" i="17"/>
  <c r="H478" i="17"/>
  <c r="B473" i="17"/>
  <c r="F471" i="17"/>
  <c r="C471" i="17"/>
  <c r="H461" i="17"/>
  <c r="H460" i="17"/>
  <c r="H456" i="17"/>
  <c r="H455" i="17"/>
  <c r="H454" i="17"/>
  <c r="H453" i="17"/>
  <c r="H457" i="17" s="1"/>
  <c r="G448" i="17" s="1"/>
  <c r="H448" i="17" s="1"/>
  <c r="H449" i="17"/>
  <c r="H447" i="17"/>
  <c r="H443" i="17"/>
  <c r="H442" i="17"/>
  <c r="H441" i="17"/>
  <c r="H440" i="17"/>
  <c r="B435" i="17"/>
  <c r="F433" i="17"/>
  <c r="C433" i="17"/>
  <c r="H423" i="17"/>
  <c r="H422" i="17"/>
  <c r="H418" i="17"/>
  <c r="H417" i="17"/>
  <c r="H416" i="17"/>
  <c r="H415" i="17"/>
  <c r="H411" i="17"/>
  <c r="H410" i="17"/>
  <c r="H409" i="17"/>
  <c r="H408" i="17"/>
  <c r="H406" i="17"/>
  <c r="H402" i="17"/>
  <c r="H401" i="17"/>
  <c r="H400" i="17"/>
  <c r="H399" i="17"/>
  <c r="H398" i="17"/>
  <c r="H397" i="17"/>
  <c r="B392" i="17"/>
  <c r="F390" i="17"/>
  <c r="C390" i="17"/>
  <c r="H380" i="17"/>
  <c r="H379" i="17"/>
  <c r="H375" i="17"/>
  <c r="H374" i="17"/>
  <c r="H373" i="17"/>
  <c r="H372" i="17"/>
  <c r="H368" i="17"/>
  <c r="H367" i="17"/>
  <c r="H366" i="17"/>
  <c r="H365" i="17"/>
  <c r="H364" i="17"/>
  <c r="H369" i="17" s="1"/>
  <c r="H360" i="17"/>
  <c r="H359" i="17"/>
  <c r="H358" i="17"/>
  <c r="H357" i="17"/>
  <c r="H356" i="17"/>
  <c r="H355" i="17"/>
  <c r="B350" i="17"/>
  <c r="F348" i="17"/>
  <c r="H338" i="17"/>
  <c r="H337" i="17"/>
  <c r="H339" i="17" s="1"/>
  <c r="H333" i="17"/>
  <c r="H332" i="17"/>
  <c r="H331" i="17"/>
  <c r="H330" i="17"/>
  <c r="H326" i="17"/>
  <c r="H325" i="17"/>
  <c r="H323" i="17"/>
  <c r="H319" i="17"/>
  <c r="H318" i="17"/>
  <c r="H320" i="17" s="1"/>
  <c r="B313" i="17"/>
  <c r="F311" i="17"/>
  <c r="C311" i="17"/>
  <c r="H301" i="17"/>
  <c r="H300" i="17"/>
  <c r="H302" i="17" s="1"/>
  <c r="H296" i="17"/>
  <c r="H295" i="17"/>
  <c r="H294" i="17"/>
  <c r="H293" i="17"/>
  <c r="H289" i="17"/>
  <c r="H287" i="17"/>
  <c r="H283" i="17"/>
  <c r="H282" i="17"/>
  <c r="H281" i="17"/>
  <c r="B276" i="17"/>
  <c r="F274" i="17"/>
  <c r="C274" i="17"/>
  <c r="H264" i="17"/>
  <c r="H263" i="17"/>
  <c r="H259" i="17"/>
  <c r="H258" i="17"/>
  <c r="H257" i="17"/>
  <c r="H256" i="17"/>
  <c r="H252" i="17"/>
  <c r="H249" i="17"/>
  <c r="H245" i="17"/>
  <c r="H244" i="17"/>
  <c r="H243" i="17"/>
  <c r="B238" i="17"/>
  <c r="F236" i="17"/>
  <c r="C236" i="17"/>
  <c r="H226" i="17"/>
  <c r="H225" i="17"/>
  <c r="H221" i="17"/>
  <c r="H220" i="17"/>
  <c r="H219" i="17"/>
  <c r="H218" i="17"/>
  <c r="H222" i="17" s="1"/>
  <c r="H214" i="17"/>
  <c r="H211" i="17"/>
  <c r="H207" i="17"/>
  <c r="H206" i="17"/>
  <c r="H205" i="17"/>
  <c r="B200" i="17"/>
  <c r="F198" i="17"/>
  <c r="C198" i="17"/>
  <c r="H188" i="17"/>
  <c r="H187" i="17"/>
  <c r="H183" i="17"/>
  <c r="H182" i="17"/>
  <c r="H181" i="17"/>
  <c r="H180" i="17"/>
  <c r="H176" i="17"/>
  <c r="H175" i="17"/>
  <c r="F173" i="17"/>
  <c r="H173" i="17" s="1"/>
  <c r="H169" i="17"/>
  <c r="H168" i="17"/>
  <c r="H167" i="17"/>
  <c r="B162" i="17"/>
  <c r="F160" i="17"/>
  <c r="H150" i="17"/>
  <c r="H149" i="17"/>
  <c r="H145" i="17"/>
  <c r="H144" i="17"/>
  <c r="H143" i="17"/>
  <c r="H142" i="17"/>
  <c r="H138" i="17"/>
  <c r="H137" i="17"/>
  <c r="H135" i="17"/>
  <c r="H131" i="17"/>
  <c r="H130" i="17"/>
  <c r="H129" i="17"/>
  <c r="B124" i="17"/>
  <c r="F122" i="17"/>
  <c r="H112" i="17"/>
  <c r="H111" i="17"/>
  <c r="H113" i="17" s="1"/>
  <c r="H107" i="17"/>
  <c r="H106" i="17"/>
  <c r="H105" i="17"/>
  <c r="H104" i="17"/>
  <c r="H100" i="17"/>
  <c r="H99" i="17"/>
  <c r="H97" i="17"/>
  <c r="H93" i="17"/>
  <c r="H92" i="17"/>
  <c r="H91" i="17"/>
  <c r="B86" i="17"/>
  <c r="F84" i="17"/>
  <c r="H74" i="17"/>
  <c r="H73" i="17"/>
  <c r="H72" i="17"/>
  <c r="H68" i="17"/>
  <c r="H67" i="17"/>
  <c r="H66" i="17"/>
  <c r="H65" i="17"/>
  <c r="H61" i="17"/>
  <c r="H60" i="17"/>
  <c r="H58" i="17"/>
  <c r="H54" i="17"/>
  <c r="H53" i="17"/>
  <c r="H52" i="17"/>
  <c r="B47" i="17"/>
  <c r="F45" i="17"/>
  <c r="C45" i="17"/>
  <c r="H35" i="17"/>
  <c r="H34" i="17"/>
  <c r="H30" i="17"/>
  <c r="H29" i="17"/>
  <c r="H28" i="17"/>
  <c r="H27" i="17"/>
  <c r="H23" i="17"/>
  <c r="H21" i="17"/>
  <c r="H17" i="17"/>
  <c r="H16" i="17"/>
  <c r="H15" i="17"/>
  <c r="B10" i="17"/>
  <c r="F8" i="17"/>
  <c r="I17" i="15"/>
  <c r="I16" i="15"/>
  <c r="I15" i="15"/>
  <c r="I14" i="15"/>
  <c r="B3" i="15"/>
  <c r="G1993" i="29"/>
  <c r="H1993" i="29" s="1"/>
  <c r="H2001" i="29" s="1"/>
  <c r="H2013" i="29" s="1"/>
  <c r="F557" i="13"/>
  <c r="D556" i="13"/>
  <c r="D551" i="13"/>
  <c r="B2" i="13"/>
  <c r="I6" i="8"/>
  <c r="I4" i="8"/>
  <c r="H2025" i="5"/>
  <c r="H2024" i="5"/>
  <c r="H2020" i="5"/>
  <c r="F2019" i="5"/>
  <c r="H2017" i="5"/>
  <c r="H2013" i="5"/>
  <c r="H2011" i="5"/>
  <c r="H2010" i="5"/>
  <c r="G2009" i="5" a="1"/>
  <c r="G2009" i="5" s="1"/>
  <c r="H2009" i="5" s="1"/>
  <c r="D2009" i="5" a="1"/>
  <c r="D2009" i="5" s="1"/>
  <c r="G2008" i="5" a="1"/>
  <c r="G2008" i="5" s="1"/>
  <c r="H2008" i="5" s="1"/>
  <c r="D2008" i="5" a="1"/>
  <c r="D2008" i="5" s="1"/>
  <c r="G2007" i="5" a="1"/>
  <c r="G2007" i="5" s="1"/>
  <c r="H2007" i="5" s="1"/>
  <c r="D2007" i="5" a="1"/>
  <c r="D2007" i="5" s="1"/>
  <c r="H2005" i="5"/>
  <c r="H2001" i="5"/>
  <c r="G2000" i="5" a="1"/>
  <c r="G2000" i="5" s="1"/>
  <c r="H2000" i="5" s="1"/>
  <c r="D2000" i="5" a="1"/>
  <c r="D2000" i="5" s="1"/>
  <c r="G1999" i="5" a="1"/>
  <c r="G1999" i="5" s="1"/>
  <c r="H1999" i="5" s="1"/>
  <c r="D1999" i="5" a="1"/>
  <c r="D1999" i="5" s="1"/>
  <c r="G1998" i="5" a="1"/>
  <c r="G1998" i="5" s="1"/>
  <c r="H1998" i="5" s="1"/>
  <c r="D1998" i="5" a="1"/>
  <c r="D1998" i="5" s="1"/>
  <c r="G1997" i="5" a="1"/>
  <c r="G1997" i="5" s="1"/>
  <c r="H1997" i="5" s="1"/>
  <c r="D1997" i="5" a="1"/>
  <c r="D1997" i="5" s="1"/>
  <c r="G1996" i="5" a="1"/>
  <c r="G1996" i="5" s="1"/>
  <c r="H1996" i="5" s="1"/>
  <c r="D1996" i="5" a="1"/>
  <c r="D1996" i="5" s="1"/>
  <c r="G1995" i="5" a="1"/>
  <c r="G1995" i="5" s="1"/>
  <c r="H1995" i="5" s="1"/>
  <c r="D1995" i="5" a="1"/>
  <c r="D1995" i="5" s="1"/>
  <c r="G1994" i="5" a="1"/>
  <c r="G1994" i="5" s="1"/>
  <c r="H1994" i="5" s="1"/>
  <c r="D1994" i="5" a="1"/>
  <c r="D1994" i="5" s="1"/>
  <c r="H1993" i="5"/>
  <c r="B1988" i="5"/>
  <c r="F1986" i="5"/>
  <c r="B1985" i="5"/>
  <c r="H1970" i="5"/>
  <c r="H1972" i="5" s="1"/>
  <c r="G1965" i="5" a="1"/>
  <c r="G1965" i="5" s="1"/>
  <c r="H1965" i="5" s="1"/>
  <c r="D1965" i="5" a="1"/>
  <c r="D1965" i="5" s="1"/>
  <c r="G1964" i="5" a="1"/>
  <c r="G1964" i="5" s="1"/>
  <c r="H1964" i="5" s="1"/>
  <c r="D1964" i="5" a="1"/>
  <c r="D1964" i="5" s="1"/>
  <c r="G1963" i="5" a="1"/>
  <c r="G1963" i="5" s="1"/>
  <c r="H1963" i="5" s="1"/>
  <c r="D1963" i="5" a="1"/>
  <c r="D1963" i="5" s="1"/>
  <c r="G1962" i="5" a="1"/>
  <c r="G1962" i="5" s="1"/>
  <c r="H1962" i="5" s="1"/>
  <c r="D1962" i="5" a="1"/>
  <c r="D1962" i="5" s="1"/>
  <c r="G1961" i="5" a="1"/>
  <c r="G1961" i="5" s="1"/>
  <c r="H1961" i="5" s="1"/>
  <c r="D1961" i="5" a="1"/>
  <c r="D1961" i="5" s="1"/>
  <c r="G1960" i="5" a="1"/>
  <c r="G1960" i="5" s="1"/>
  <c r="H1960" i="5" s="1"/>
  <c r="D1960" i="5" a="1"/>
  <c r="D1960" i="5" s="1"/>
  <c r="D1959" i="5" a="1"/>
  <c r="D1959" i="5" s="1"/>
  <c r="G1958" i="5" a="1"/>
  <c r="G1958" i="5" s="1"/>
  <c r="H1958" i="5" s="1"/>
  <c r="D1958" i="5" a="1"/>
  <c r="D1958" i="5" s="1"/>
  <c r="E1954" i="5"/>
  <c r="H1954" i="5" s="1"/>
  <c r="D1954" i="5" a="1"/>
  <c r="D1954" i="5" s="1"/>
  <c r="E1953" i="5"/>
  <c r="H1953" i="5" s="1"/>
  <c r="D1953" i="5" a="1"/>
  <c r="D1953" i="5" s="1"/>
  <c r="H1950" i="5"/>
  <c r="C1950" i="5"/>
  <c r="B1948" i="5"/>
  <c r="H1939" i="5"/>
  <c r="H1938" i="5"/>
  <c r="H1934" i="5"/>
  <c r="F1933" i="5"/>
  <c r="H1931" i="5"/>
  <c r="H1927" i="5"/>
  <c r="G1925" i="5" a="1"/>
  <c r="G1925" i="5" s="1"/>
  <c r="H1925" i="5" s="1"/>
  <c r="D1925" i="5" a="1"/>
  <c r="D1925" i="5" s="1"/>
  <c r="G1924" i="5" a="1"/>
  <c r="G1924" i="5" s="1"/>
  <c r="H1924" i="5" s="1"/>
  <c r="D1924" i="5" a="1"/>
  <c r="D1924" i="5" s="1"/>
  <c r="G1923" i="5" a="1"/>
  <c r="G1923" i="5" s="1"/>
  <c r="H1923" i="5" s="1"/>
  <c r="D1923" i="5" a="1"/>
  <c r="D1923" i="5" s="1"/>
  <c r="G1922" i="5" a="1"/>
  <c r="G1922" i="5" s="1"/>
  <c r="H1922" i="5" s="1"/>
  <c r="D1922" i="5" a="1"/>
  <c r="D1922" i="5" s="1"/>
  <c r="G1921" i="5" a="1"/>
  <c r="G1921" i="5" s="1"/>
  <c r="H1921" i="5" s="1"/>
  <c r="D1921" i="5" a="1"/>
  <c r="D1921" i="5" s="1"/>
  <c r="H1919" i="5"/>
  <c r="H1915" i="5"/>
  <c r="H1914" i="5"/>
  <c r="G1913" i="5" a="1"/>
  <c r="G1913" i="5" s="1"/>
  <c r="H1913" i="5" s="1"/>
  <c r="D1913" i="5" a="1"/>
  <c r="D1913" i="5" s="1"/>
  <c r="G1912" i="5" a="1"/>
  <c r="G1912" i="5" s="1"/>
  <c r="H1912" i="5" s="1"/>
  <c r="D1912" i="5" a="1"/>
  <c r="D1912" i="5" s="1"/>
  <c r="G1911" i="5" a="1"/>
  <c r="G1911" i="5" s="1"/>
  <c r="H1911" i="5" s="1"/>
  <c r="D1911" i="5" a="1"/>
  <c r="D1911" i="5" s="1"/>
  <c r="G1910" i="5" a="1"/>
  <c r="G1910" i="5" s="1"/>
  <c r="H1910" i="5" s="1"/>
  <c r="D1910" i="5" a="1"/>
  <c r="D1910" i="5" s="1"/>
  <c r="G1909" i="5" a="1"/>
  <c r="G1909" i="5" s="1"/>
  <c r="H1909" i="5" s="1"/>
  <c r="D1909" i="5" a="1"/>
  <c r="D1909" i="5" s="1"/>
  <c r="G1908" i="5" a="1"/>
  <c r="G1908" i="5" s="1"/>
  <c r="H1908" i="5" s="1"/>
  <c r="D1908" i="5" a="1"/>
  <c r="D1908" i="5" s="1"/>
  <c r="H1907" i="5"/>
  <c r="B1902" i="5"/>
  <c r="F1900" i="5"/>
  <c r="B1899" i="5"/>
  <c r="H1890" i="5"/>
  <c r="H1889" i="5"/>
  <c r="H1885" i="5"/>
  <c r="F1884" i="5"/>
  <c r="H1882" i="5"/>
  <c r="H1878" i="5"/>
  <c r="H1877" i="5"/>
  <c r="G1876" i="5" a="1"/>
  <c r="G1876" i="5" s="1"/>
  <c r="H1876" i="5" s="1"/>
  <c r="D1876" i="5" a="1"/>
  <c r="D1876" i="5" s="1"/>
  <c r="H1874" i="5"/>
  <c r="H1870" i="5"/>
  <c r="G1869" i="5" a="1"/>
  <c r="G1869" i="5" s="1"/>
  <c r="H1869" i="5" s="1"/>
  <c r="D1869" i="5" a="1"/>
  <c r="D1869" i="5" s="1"/>
  <c r="G1868" i="5" a="1"/>
  <c r="G1868" i="5" s="1"/>
  <c r="H1868" i="5" s="1"/>
  <c r="D1868" i="5" a="1"/>
  <c r="D1868" i="5" s="1"/>
  <c r="G1867" i="5" a="1"/>
  <c r="G1867" i="5" s="1"/>
  <c r="H1867" i="5" s="1"/>
  <c r="D1867" i="5" a="1"/>
  <c r="D1867" i="5" s="1"/>
  <c r="G1866" i="5" a="1"/>
  <c r="G1866" i="5" s="1"/>
  <c r="H1866" i="5" s="1"/>
  <c r="D1866" i="5" a="1"/>
  <c r="D1866" i="5" s="1"/>
  <c r="G1865" i="5" a="1"/>
  <c r="G1865" i="5" s="1"/>
  <c r="H1865" i="5" s="1"/>
  <c r="D1865" i="5" a="1"/>
  <c r="D1865" i="5" s="1"/>
  <c r="G1864" i="5" a="1"/>
  <c r="G1864" i="5" s="1"/>
  <c r="H1864" i="5" s="1"/>
  <c r="D1864" i="5" a="1"/>
  <c r="D1864" i="5" s="1"/>
  <c r="G1863" i="5" a="1"/>
  <c r="G1863" i="5" s="1"/>
  <c r="H1863" i="5" s="1"/>
  <c r="D1863" i="5" a="1"/>
  <c r="D1863" i="5" s="1"/>
  <c r="H1862" i="5"/>
  <c r="B1857" i="5"/>
  <c r="F1855" i="5"/>
  <c r="B1854" i="5"/>
  <c r="H1845" i="5"/>
  <c r="H1844" i="5"/>
  <c r="H1840" i="5"/>
  <c r="F1839" i="5"/>
  <c r="H1837" i="5"/>
  <c r="H1833" i="5"/>
  <c r="H1831" i="5"/>
  <c r="H1827" i="5"/>
  <c r="G1826" i="5" a="1"/>
  <c r="G1826" i="5" s="1"/>
  <c r="H1826" i="5" s="1"/>
  <c r="D1826" i="5" a="1"/>
  <c r="D1826" i="5" s="1"/>
  <c r="G1825" i="5" a="1"/>
  <c r="G1825" i="5" s="1"/>
  <c r="H1825" i="5" s="1"/>
  <c r="H1824" i="5"/>
  <c r="B1819" i="5"/>
  <c r="F1817" i="5"/>
  <c r="C1817" i="5"/>
  <c r="B1816" i="5"/>
  <c r="H1807" i="5"/>
  <c r="H1806" i="5"/>
  <c r="H1802" i="5"/>
  <c r="F1801" i="5"/>
  <c r="H1799" i="5"/>
  <c r="H1795" i="5"/>
  <c r="H1793" i="5"/>
  <c r="H1789" i="5"/>
  <c r="G1788" i="5" a="1"/>
  <c r="G1788" i="5" s="1"/>
  <c r="H1788" i="5" s="1"/>
  <c r="D1788" i="5" a="1"/>
  <c r="D1788" i="5" s="1"/>
  <c r="G1787" i="5" a="1"/>
  <c r="G1787" i="5" s="1"/>
  <c r="H1787" i="5" s="1"/>
  <c r="H1786" i="5"/>
  <c r="B1781" i="5"/>
  <c r="F1779" i="5"/>
  <c r="C1779" i="5"/>
  <c r="B1778" i="5"/>
  <c r="H1769" i="5"/>
  <c r="H1768" i="5"/>
  <c r="H1764" i="5"/>
  <c r="F1763" i="5"/>
  <c r="H1761" i="5"/>
  <c r="H1757" i="5"/>
  <c r="H1755" i="5"/>
  <c r="H1751" i="5"/>
  <c r="G1750" i="5" a="1"/>
  <c r="G1750" i="5" s="1"/>
  <c r="H1750" i="5" s="1"/>
  <c r="D1750" i="5" a="1"/>
  <c r="D1750" i="5" s="1"/>
  <c r="K1749" i="5"/>
  <c r="G1749" i="5" a="1"/>
  <c r="G1749" i="5" s="1"/>
  <c r="D1749" i="5" a="1"/>
  <c r="D1749" i="5" s="1"/>
  <c r="H1748" i="5"/>
  <c r="B1743" i="5"/>
  <c r="F1741" i="5"/>
  <c r="C1741" i="5"/>
  <c r="B1740" i="5"/>
  <c r="H1731" i="5"/>
  <c r="H1730" i="5"/>
  <c r="H1726" i="5"/>
  <c r="F1725" i="5"/>
  <c r="H1723" i="5"/>
  <c r="H1719" i="5"/>
  <c r="G1717" i="5" a="1"/>
  <c r="G1717" i="5" s="1"/>
  <c r="H1717" i="5" s="1"/>
  <c r="D1717" i="5" a="1"/>
  <c r="D1717" i="5" s="1"/>
  <c r="G1716" i="5" a="1"/>
  <c r="G1716" i="5" s="1"/>
  <c r="H1716" i="5" s="1"/>
  <c r="D1716" i="5" a="1"/>
  <c r="D1716" i="5" s="1"/>
  <c r="G1715" i="5" a="1"/>
  <c r="G1715" i="5" s="1"/>
  <c r="H1715" i="5" s="1"/>
  <c r="D1715" i="5" a="1"/>
  <c r="D1715" i="5" s="1"/>
  <c r="H1713" i="5"/>
  <c r="G1709" i="5" a="1"/>
  <c r="G1709" i="5" s="1"/>
  <c r="H1709" i="5" s="1"/>
  <c r="D1709" i="5" a="1"/>
  <c r="D1709" i="5" s="1"/>
  <c r="G1708" i="5" a="1"/>
  <c r="G1708" i="5" s="1"/>
  <c r="H1708" i="5" s="1"/>
  <c r="D1708" i="5" a="1"/>
  <c r="D1708" i="5" s="1"/>
  <c r="G1707" i="5" a="1"/>
  <c r="G1707" i="5" s="1"/>
  <c r="H1707" i="5" s="1"/>
  <c r="D1707" i="5" a="1"/>
  <c r="D1707" i="5" s="1"/>
  <c r="G1706" i="5" a="1"/>
  <c r="G1706" i="5" s="1"/>
  <c r="H1706" i="5" s="1"/>
  <c r="G1705" i="5" a="1"/>
  <c r="G1705" i="5" s="1"/>
  <c r="H1705" i="5" s="1"/>
  <c r="D1705" i="5" a="1"/>
  <c r="D1705" i="5" s="1"/>
  <c r="G1704" i="5" a="1"/>
  <c r="G1704" i="5" s="1"/>
  <c r="H1704" i="5" s="1"/>
  <c r="D1704" i="5" a="1"/>
  <c r="D1704" i="5" s="1"/>
  <c r="G1703" i="5" a="1"/>
  <c r="G1703" i="5" s="1"/>
  <c r="H1703" i="5" s="1"/>
  <c r="D1703" i="5" a="1"/>
  <c r="D1703" i="5" s="1"/>
  <c r="G1702" i="5" a="1"/>
  <c r="G1702" i="5" s="1"/>
  <c r="H1702" i="5" s="1"/>
  <c r="D1702" i="5" a="1"/>
  <c r="D1702" i="5" s="1"/>
  <c r="G1701" i="5" a="1"/>
  <c r="G1701" i="5" s="1"/>
  <c r="H1701" i="5" s="1"/>
  <c r="D1701" i="5" a="1"/>
  <c r="D1701" i="5" s="1"/>
  <c r="H1700" i="5"/>
  <c r="B1695" i="5"/>
  <c r="F1693" i="5"/>
  <c r="B1692" i="5"/>
  <c r="H1683" i="5"/>
  <c r="H1682" i="5"/>
  <c r="H1678" i="5"/>
  <c r="G1677" i="5"/>
  <c r="F1677" i="5"/>
  <c r="H1675" i="5"/>
  <c r="H1671" i="5"/>
  <c r="G1669" i="5" a="1"/>
  <c r="G1669" i="5" s="1"/>
  <c r="H1669" i="5" s="1"/>
  <c r="D1669" i="5" a="1"/>
  <c r="D1669" i="5" s="1"/>
  <c r="G1668" i="5" a="1"/>
  <c r="G1668" i="5" s="1"/>
  <c r="H1668" i="5" s="1"/>
  <c r="D1668" i="5" a="1"/>
  <c r="D1668" i="5" s="1"/>
  <c r="G1667" i="5" a="1"/>
  <c r="G1667" i="5" s="1"/>
  <c r="H1667" i="5" s="1"/>
  <c r="D1667" i="5" a="1"/>
  <c r="D1667" i="5" s="1"/>
  <c r="H1665" i="5"/>
  <c r="G1661" i="5" a="1"/>
  <c r="G1661" i="5" s="1"/>
  <c r="H1661" i="5" s="1"/>
  <c r="D1661" i="5" a="1"/>
  <c r="D1661" i="5" s="1"/>
  <c r="G1660" i="5" a="1"/>
  <c r="G1660" i="5" s="1"/>
  <c r="H1660" i="5" s="1"/>
  <c r="D1660" i="5" a="1"/>
  <c r="D1660" i="5" s="1"/>
  <c r="G1659" i="5" a="1"/>
  <c r="G1659" i="5" s="1"/>
  <c r="H1659" i="5" s="1"/>
  <c r="D1659" i="5" a="1"/>
  <c r="D1659" i="5" s="1"/>
  <c r="G1658" i="5" a="1"/>
  <c r="G1658" i="5" s="1"/>
  <c r="H1658" i="5" s="1"/>
  <c r="G1657" i="5" a="1"/>
  <c r="G1657" i="5" s="1"/>
  <c r="H1657" i="5" s="1"/>
  <c r="D1657" i="5" a="1"/>
  <c r="D1657" i="5" s="1"/>
  <c r="G1656" i="5" a="1"/>
  <c r="G1656" i="5" s="1"/>
  <c r="H1656" i="5" s="1"/>
  <c r="D1656" i="5" a="1"/>
  <c r="D1656" i="5" s="1"/>
  <c r="G1655" i="5" a="1"/>
  <c r="G1655" i="5" s="1"/>
  <c r="H1655" i="5" s="1"/>
  <c r="D1655" i="5" a="1"/>
  <c r="D1655" i="5" s="1"/>
  <c r="G1654" i="5" a="1"/>
  <c r="G1654" i="5" s="1"/>
  <c r="H1654" i="5" s="1"/>
  <c r="D1654" i="5" a="1"/>
  <c r="D1654" i="5" s="1"/>
  <c r="H1653" i="5"/>
  <c r="B1648" i="5"/>
  <c r="F1646" i="5"/>
  <c r="B1645" i="5"/>
  <c r="H1636" i="5"/>
  <c r="H1635" i="5"/>
  <c r="H1631" i="5"/>
  <c r="F1630" i="5"/>
  <c r="H1628" i="5"/>
  <c r="H1624" i="5"/>
  <c r="G1622" i="5" a="1"/>
  <c r="G1622" i="5" s="1"/>
  <c r="H1622" i="5" s="1"/>
  <c r="D1622" i="5" a="1"/>
  <c r="D1622" i="5" s="1"/>
  <c r="G1621" i="5" a="1"/>
  <c r="G1621" i="5" s="1"/>
  <c r="H1621" i="5" s="1"/>
  <c r="D1621" i="5" a="1"/>
  <c r="D1621" i="5" s="1"/>
  <c r="G1620" i="5" a="1"/>
  <c r="G1620" i="5" s="1"/>
  <c r="H1620" i="5" s="1"/>
  <c r="D1620" i="5" a="1"/>
  <c r="D1620" i="5" s="1"/>
  <c r="H1618" i="5"/>
  <c r="G1614" i="5" a="1"/>
  <c r="G1614" i="5" s="1"/>
  <c r="H1614" i="5" s="1"/>
  <c r="D1614" i="5" a="1"/>
  <c r="D1614" i="5" s="1"/>
  <c r="G1613" i="5" a="1"/>
  <c r="G1613" i="5" s="1"/>
  <c r="H1613" i="5" s="1"/>
  <c r="D1613" i="5" a="1"/>
  <c r="D1613" i="5" s="1"/>
  <c r="G1612" i="5" a="1"/>
  <c r="G1612" i="5" s="1"/>
  <c r="H1612" i="5" s="1"/>
  <c r="D1612" i="5" a="1"/>
  <c r="D1612" i="5" s="1"/>
  <c r="G1611" i="5" a="1"/>
  <c r="G1611" i="5" s="1"/>
  <c r="H1611" i="5" s="1"/>
  <c r="G1610" i="5" a="1"/>
  <c r="G1610" i="5" s="1"/>
  <c r="H1610" i="5" s="1"/>
  <c r="D1610" i="5" a="1"/>
  <c r="D1610" i="5" s="1"/>
  <c r="G1609" i="5" a="1"/>
  <c r="G1609" i="5" s="1"/>
  <c r="H1609" i="5" s="1"/>
  <c r="D1609" i="5" a="1"/>
  <c r="D1609" i="5" s="1"/>
  <c r="G1608" i="5" a="1"/>
  <c r="G1608" i="5" s="1"/>
  <c r="H1608" i="5" s="1"/>
  <c r="D1608" i="5" a="1"/>
  <c r="D1608" i="5" s="1"/>
  <c r="G1607" i="5" a="1"/>
  <c r="G1607" i="5" s="1"/>
  <c r="H1607" i="5" s="1"/>
  <c r="D1607" i="5" a="1"/>
  <c r="D1607" i="5" s="1"/>
  <c r="H1606" i="5"/>
  <c r="B1601" i="5"/>
  <c r="F1599" i="5"/>
  <c r="B1598" i="5"/>
  <c r="H1589" i="5"/>
  <c r="H1588" i="5"/>
  <c r="H1584" i="5"/>
  <c r="G1583" i="5"/>
  <c r="F1583" i="5"/>
  <c r="G1582" i="5"/>
  <c r="H1582" i="5" s="1"/>
  <c r="H1581" i="5"/>
  <c r="H1577" i="5"/>
  <c r="H1575" i="5"/>
  <c r="G1570" i="5" a="1"/>
  <c r="G1570" i="5" s="1"/>
  <c r="H1570" i="5" s="1"/>
  <c r="D1570" i="5" a="1"/>
  <c r="D1570" i="5" s="1"/>
  <c r="G1569" i="5" a="1"/>
  <c r="G1569" i="5" s="1"/>
  <c r="H1569" i="5" s="1"/>
  <c r="D1569" i="5" a="1"/>
  <c r="D1569" i="5" s="1"/>
  <c r="G1567" i="5" a="1"/>
  <c r="G1567" i="5" s="1"/>
  <c r="E1567" i="5"/>
  <c r="D1567" i="5" a="1"/>
  <c r="D1567" i="5" s="1"/>
  <c r="G1566" i="5" a="1"/>
  <c r="G1566" i="5" s="1"/>
  <c r="H1566" i="5" s="1"/>
  <c r="D1566" i="5" a="1"/>
  <c r="D1566" i="5" s="1"/>
  <c r="G1565" i="5" a="1"/>
  <c r="G1565" i="5" s="1"/>
  <c r="E1565" i="5"/>
  <c r="D1565" i="5" a="1"/>
  <c r="D1565" i="5" s="1"/>
  <c r="G1564" i="5" a="1"/>
  <c r="G1564" i="5" s="1"/>
  <c r="E1564" i="5"/>
  <c r="D1564" i="5" a="1"/>
  <c r="D1564" i="5" s="1"/>
  <c r="H1563" i="5"/>
  <c r="B1558" i="5"/>
  <c r="F1556" i="5"/>
  <c r="C1556" i="5"/>
  <c r="B1555" i="5"/>
  <c r="H1546" i="5"/>
  <c r="H1545" i="5"/>
  <c r="H1541" i="5"/>
  <c r="G1540" i="5"/>
  <c r="F1540" i="5"/>
  <c r="G1539" i="5"/>
  <c r="H1539" i="5" s="1"/>
  <c r="H1538" i="5"/>
  <c r="H1534" i="5"/>
  <c r="H1532" i="5"/>
  <c r="H1528" i="5"/>
  <c r="H1527" i="5"/>
  <c r="G1526" i="5" a="1"/>
  <c r="G1526" i="5" s="1"/>
  <c r="H1526" i="5" s="1"/>
  <c r="D1526" i="5" a="1"/>
  <c r="D1526" i="5" s="1"/>
  <c r="G1524" i="5" a="1"/>
  <c r="G1524" i="5" s="1"/>
  <c r="H1524" i="5" s="1"/>
  <c r="D1524" i="5" a="1"/>
  <c r="D1524" i="5" s="1"/>
  <c r="G1523" i="5" a="1"/>
  <c r="G1523" i="5" s="1"/>
  <c r="H1523" i="5" s="1"/>
  <c r="D1523" i="5" a="1"/>
  <c r="D1523" i="5" s="1"/>
  <c r="G1522" i="5" a="1"/>
  <c r="G1522" i="5" s="1"/>
  <c r="H1522" i="5" s="1"/>
  <c r="D1522" i="5" a="1"/>
  <c r="D1522" i="5" s="1"/>
  <c r="G1521" i="5" a="1"/>
  <c r="G1521" i="5" s="1"/>
  <c r="H1521" i="5" s="1"/>
  <c r="D1521" i="5" a="1"/>
  <c r="D1521" i="5" s="1"/>
  <c r="H1520" i="5"/>
  <c r="B1515" i="5"/>
  <c r="F1513" i="5"/>
  <c r="C1513" i="5"/>
  <c r="B1512" i="5"/>
  <c r="H1503" i="5"/>
  <c r="H1498" i="5"/>
  <c r="H1497" i="5"/>
  <c r="H1496" i="5"/>
  <c r="H1495" i="5"/>
  <c r="H1491" i="5"/>
  <c r="H1489" i="5"/>
  <c r="H1485" i="5"/>
  <c r="G1484" i="5" a="1"/>
  <c r="G1484" i="5" s="1"/>
  <c r="H1484" i="5" s="1"/>
  <c r="D1484" i="5" a="1"/>
  <c r="D1484" i="5" s="1"/>
  <c r="G1483" i="5" a="1"/>
  <c r="G1483" i="5" s="1"/>
  <c r="H1483" i="5" s="1"/>
  <c r="D1483" i="5" a="1"/>
  <c r="D1483" i="5" s="1"/>
  <c r="G1482" i="5" a="1"/>
  <c r="G1482" i="5" s="1"/>
  <c r="H1482" i="5" s="1"/>
  <c r="D1482" i="5" a="1"/>
  <c r="D1482" i="5" s="1"/>
  <c r="G1481" i="5" a="1"/>
  <c r="G1481" i="5" s="1"/>
  <c r="H1481" i="5" s="1"/>
  <c r="D1481" i="5" a="1"/>
  <c r="D1481" i="5" s="1"/>
  <c r="G1480" i="5" a="1"/>
  <c r="G1480" i="5" s="1"/>
  <c r="H1480" i="5" s="1"/>
  <c r="D1480" i="5" a="1"/>
  <c r="D1480" i="5" s="1"/>
  <c r="H1479" i="5"/>
  <c r="B1474" i="5"/>
  <c r="F1472" i="5"/>
  <c r="B1471" i="5"/>
  <c r="H1462" i="5"/>
  <c r="H1457" i="5"/>
  <c r="H1456" i="5"/>
  <c r="H1455" i="5"/>
  <c r="H1454" i="5"/>
  <c r="H1450" i="5"/>
  <c r="H1448" i="5"/>
  <c r="H1444" i="5"/>
  <c r="G1443" i="5" a="1"/>
  <c r="G1443" i="5" s="1"/>
  <c r="H1443" i="5" s="1"/>
  <c r="D1443" i="5" a="1"/>
  <c r="D1443" i="5" s="1"/>
  <c r="G1442" i="5" a="1"/>
  <c r="G1442" i="5" s="1"/>
  <c r="H1442" i="5" s="1"/>
  <c r="D1442" i="5" a="1"/>
  <c r="D1442" i="5" s="1"/>
  <c r="G1440" i="5" a="1"/>
  <c r="G1440" i="5" s="1"/>
  <c r="H1440" i="5" s="1"/>
  <c r="D1440" i="5" a="1"/>
  <c r="D1440" i="5" s="1"/>
  <c r="G1439" i="5" a="1"/>
  <c r="G1439" i="5" s="1"/>
  <c r="H1439" i="5" s="1"/>
  <c r="D1439" i="5" a="1"/>
  <c r="D1439" i="5" s="1"/>
  <c r="G1438" i="5" a="1"/>
  <c r="G1438" i="5" s="1"/>
  <c r="H1438" i="5" s="1"/>
  <c r="D1438" i="5" a="1"/>
  <c r="D1438" i="5" s="1"/>
  <c r="G1437" i="5" a="1"/>
  <c r="G1437" i="5" s="1"/>
  <c r="H1437" i="5" s="1"/>
  <c r="D1437" i="5" a="1"/>
  <c r="D1437" i="5" s="1"/>
  <c r="H1436" i="5"/>
  <c r="B1431" i="5"/>
  <c r="F1429" i="5"/>
  <c r="B1428" i="5"/>
  <c r="H1419" i="5"/>
  <c r="H1414" i="5"/>
  <c r="H1413" i="5"/>
  <c r="H1412" i="5"/>
  <c r="H1411" i="5"/>
  <c r="H1407" i="5"/>
  <c r="H1405" i="5"/>
  <c r="H1401" i="5"/>
  <c r="G1400" i="5" a="1"/>
  <c r="G1400" i="5" s="1"/>
  <c r="H1400" i="5" s="1"/>
  <c r="D1400" i="5" a="1"/>
  <c r="D1400" i="5" s="1"/>
  <c r="G1399" i="5" a="1"/>
  <c r="G1399" i="5" s="1"/>
  <c r="H1399" i="5" s="1"/>
  <c r="D1399" i="5" a="1"/>
  <c r="D1399" i="5" s="1"/>
  <c r="G1396" i="5" a="1"/>
  <c r="G1396" i="5" s="1"/>
  <c r="H1396" i="5" s="1"/>
  <c r="D1396" i="5" a="1"/>
  <c r="D1396" i="5" s="1"/>
  <c r="G1395" i="5" a="1"/>
  <c r="G1395" i="5" s="1"/>
  <c r="H1395" i="5" s="1"/>
  <c r="D1395" i="5" a="1"/>
  <c r="D1395" i="5" s="1"/>
  <c r="G1394" i="5" a="1"/>
  <c r="G1394" i="5" s="1"/>
  <c r="H1394" i="5" s="1"/>
  <c r="D1394" i="5" a="1"/>
  <c r="D1394" i="5" s="1"/>
  <c r="G1393" i="5" a="1"/>
  <c r="G1393" i="5" s="1"/>
  <c r="H1393" i="5" s="1"/>
  <c r="D1393" i="5" a="1"/>
  <c r="D1393" i="5" s="1"/>
  <c r="H1392" i="5"/>
  <c r="B1387" i="5"/>
  <c r="F1385" i="5"/>
  <c r="B1384" i="5"/>
  <c r="H1375" i="5"/>
  <c r="H1374" i="5"/>
  <c r="H1370" i="5"/>
  <c r="H1369" i="5"/>
  <c r="H1368" i="5"/>
  <c r="H1367" i="5"/>
  <c r="H1363" i="5"/>
  <c r="H1361" i="5"/>
  <c r="H1357" i="5"/>
  <c r="G1355" i="5" a="1"/>
  <c r="G1355" i="5" s="1"/>
  <c r="H1355" i="5" s="1"/>
  <c r="D1355" i="5" a="1"/>
  <c r="D1355" i="5" s="1"/>
  <c r="G1354" i="5" a="1"/>
  <c r="G1354" i="5" s="1"/>
  <c r="H1354" i="5" s="1"/>
  <c r="D1354" i="5" a="1"/>
  <c r="D1354" i="5" s="1"/>
  <c r="G1353" i="5" a="1"/>
  <c r="G1353" i="5" s="1"/>
  <c r="H1353" i="5" s="1"/>
  <c r="D1353" i="5" a="1"/>
  <c r="D1353" i="5" s="1"/>
  <c r="D1352" i="5"/>
  <c r="H1351" i="5"/>
  <c r="B1346" i="5"/>
  <c r="F1344" i="5"/>
  <c r="B1343" i="5"/>
  <c r="H1334" i="5"/>
  <c r="H1329" i="5"/>
  <c r="H1328" i="5"/>
  <c r="H1327" i="5"/>
  <c r="H1326" i="5"/>
  <c r="H1322" i="5"/>
  <c r="H1320" i="5"/>
  <c r="G1316" i="5" a="1"/>
  <c r="G1316" i="5" s="1"/>
  <c r="H1316" i="5" s="1"/>
  <c r="D1316" i="5" a="1"/>
  <c r="D1316" i="5" s="1"/>
  <c r="G1315" i="5" a="1"/>
  <c r="G1315" i="5" s="1"/>
  <c r="H1315" i="5" s="1"/>
  <c r="D1315" i="5" a="1"/>
  <c r="D1315" i="5" s="1"/>
  <c r="G1314" i="5" a="1"/>
  <c r="G1314" i="5" s="1"/>
  <c r="H1314" i="5" s="1"/>
  <c r="D1314" i="5" a="1"/>
  <c r="D1314" i="5" s="1"/>
  <c r="G1313" i="5" a="1"/>
  <c r="G1313" i="5" s="1"/>
  <c r="H1313" i="5" s="1"/>
  <c r="D1313" i="5" a="1"/>
  <c r="D1313" i="5" s="1"/>
  <c r="G1312" i="5" a="1"/>
  <c r="G1312" i="5" s="1"/>
  <c r="H1312" i="5" s="1"/>
  <c r="D1312" i="5" a="1"/>
  <c r="D1312" i="5" s="1"/>
  <c r="G1311" i="5" a="1"/>
  <c r="G1311" i="5" s="1"/>
  <c r="H1311" i="5" s="1"/>
  <c r="D1311" i="5" a="1"/>
  <c r="D1311" i="5" s="1"/>
  <c r="G1310" i="5" a="1"/>
  <c r="G1310" i="5" s="1"/>
  <c r="H1310" i="5" s="1"/>
  <c r="D1310" i="5" a="1"/>
  <c r="D1310" i="5" s="1"/>
  <c r="H1309" i="5"/>
  <c r="B1304" i="5"/>
  <c r="F1302" i="5"/>
  <c r="B1301" i="5"/>
  <c r="H1292" i="5"/>
  <c r="H1287" i="5"/>
  <c r="H1286" i="5"/>
  <c r="H1285" i="5"/>
  <c r="H1284" i="5"/>
  <c r="H1280" i="5"/>
  <c r="H1278" i="5"/>
  <c r="H1274" i="5"/>
  <c r="G1273" i="5" a="1"/>
  <c r="G1273" i="5" s="1"/>
  <c r="H1273" i="5" s="1"/>
  <c r="D1273" i="5" a="1"/>
  <c r="D1273" i="5" s="1"/>
  <c r="G1272" i="5" a="1"/>
  <c r="G1272" i="5" s="1"/>
  <c r="H1272" i="5" s="1"/>
  <c r="D1272" i="5" a="1"/>
  <c r="D1272" i="5" s="1"/>
  <c r="G1271" i="5" a="1"/>
  <c r="G1271" i="5" s="1"/>
  <c r="H1271" i="5" s="1"/>
  <c r="D1271" i="5" a="1"/>
  <c r="D1271" i="5" s="1"/>
  <c r="G1270" i="5" a="1"/>
  <c r="G1270" i="5" s="1"/>
  <c r="H1270" i="5" s="1"/>
  <c r="D1270" i="5" a="1"/>
  <c r="D1270" i="5" s="1"/>
  <c r="H1269" i="5"/>
  <c r="B1264" i="5"/>
  <c r="F1262" i="5"/>
  <c r="B1261" i="5"/>
  <c r="H1252" i="5"/>
  <c r="H1247" i="5"/>
  <c r="H1246" i="5"/>
  <c r="H1245" i="5"/>
  <c r="H1244" i="5"/>
  <c r="H1240" i="5"/>
  <c r="H1238" i="5"/>
  <c r="G1234" i="5" a="1"/>
  <c r="G1234" i="5" s="1"/>
  <c r="D1234" i="5" a="1"/>
  <c r="D1234" i="5" s="1"/>
  <c r="G1233" i="5" a="1"/>
  <c r="G1233" i="5" s="1"/>
  <c r="H1233" i="5" s="1"/>
  <c r="D1233" i="5" a="1"/>
  <c r="D1233" i="5" s="1"/>
  <c r="G1232" i="5" a="1"/>
  <c r="G1232" i="5" s="1"/>
  <c r="H1232" i="5" s="1"/>
  <c r="D1232" i="5" a="1"/>
  <c r="D1232" i="5" s="1"/>
  <c r="G1231" i="5" a="1"/>
  <c r="G1231" i="5" s="1"/>
  <c r="H1231" i="5" s="1"/>
  <c r="D1231" i="5" a="1"/>
  <c r="D1231" i="5" s="1"/>
  <c r="G1230" i="5" a="1"/>
  <c r="G1230" i="5" s="1"/>
  <c r="H1230" i="5" s="1"/>
  <c r="D1230" i="5" a="1"/>
  <c r="D1230" i="5" s="1"/>
  <c r="G1229" i="5" a="1"/>
  <c r="G1229" i="5" s="1"/>
  <c r="H1229" i="5" s="1"/>
  <c r="D1229" i="5" a="1"/>
  <c r="D1229" i="5" s="1"/>
  <c r="G1228" i="5" a="1"/>
  <c r="G1228" i="5" s="1"/>
  <c r="H1228" i="5" s="1"/>
  <c r="D1228" i="5" a="1"/>
  <c r="D1228" i="5" s="1"/>
  <c r="H1227" i="5"/>
  <c r="B1222" i="5"/>
  <c r="F1220" i="5"/>
  <c r="B1219" i="5"/>
  <c r="H1210" i="5"/>
  <c r="H1205" i="5"/>
  <c r="H1204" i="5"/>
  <c r="H1203" i="5"/>
  <c r="H1202" i="5"/>
  <c r="H1198" i="5"/>
  <c r="H1196" i="5"/>
  <c r="G1192" i="5" a="1"/>
  <c r="G1192" i="5" s="1"/>
  <c r="H1192" i="5" s="1"/>
  <c r="D1192" i="5" a="1"/>
  <c r="D1192" i="5" s="1"/>
  <c r="G1191" i="5" a="1"/>
  <c r="G1191" i="5" s="1"/>
  <c r="H1191" i="5" s="1"/>
  <c r="D1191" i="5" a="1"/>
  <c r="D1191" i="5" s="1"/>
  <c r="G1190" i="5" a="1"/>
  <c r="G1190" i="5" s="1"/>
  <c r="H1190" i="5" s="1"/>
  <c r="D1190" i="5" a="1"/>
  <c r="D1190" i="5" s="1"/>
  <c r="G1189" i="5" a="1"/>
  <c r="G1189" i="5" s="1"/>
  <c r="H1189" i="5" s="1"/>
  <c r="D1189" i="5" a="1"/>
  <c r="D1189" i="5" s="1"/>
  <c r="G1188" i="5" a="1"/>
  <c r="G1188" i="5" s="1"/>
  <c r="H1188" i="5" s="1"/>
  <c r="D1188" i="5" a="1"/>
  <c r="D1188" i="5" s="1"/>
  <c r="G1187" i="5" a="1"/>
  <c r="G1187" i="5" s="1"/>
  <c r="H1187" i="5" s="1"/>
  <c r="D1187" i="5" a="1"/>
  <c r="D1187" i="5" s="1"/>
  <c r="H1186" i="5"/>
  <c r="B1181" i="5"/>
  <c r="F1179" i="5"/>
  <c r="B1178" i="5"/>
  <c r="H1170" i="5"/>
  <c r="H1163" i="5"/>
  <c r="H1162" i="5"/>
  <c r="H1156" i="5"/>
  <c r="H1158" i="5" s="1"/>
  <c r="G1150" i="5" a="1"/>
  <c r="G1150" i="5" s="1"/>
  <c r="H1150" i="5" s="1"/>
  <c r="D1150" i="5" a="1"/>
  <c r="D1150" i="5" s="1"/>
  <c r="G1149" i="5" a="1"/>
  <c r="G1149" i="5" s="1"/>
  <c r="H1149" i="5" s="1"/>
  <c r="D1149" i="5" a="1"/>
  <c r="D1149" i="5" s="1"/>
  <c r="B1143" i="5"/>
  <c r="F1141" i="5"/>
  <c r="B1140" i="5"/>
  <c r="H1125" i="5"/>
  <c r="H1124" i="5"/>
  <c r="G1119" i="5" a="1"/>
  <c r="G1119" i="5" s="1"/>
  <c r="H1119" i="5" s="1"/>
  <c r="D1119" i="5" a="1"/>
  <c r="D1119" i="5" s="1"/>
  <c r="G1113" i="5" a="1"/>
  <c r="G1113" i="5" s="1"/>
  <c r="H1113" i="5" s="1"/>
  <c r="D1113" i="5" a="1"/>
  <c r="D1113" i="5" s="1"/>
  <c r="G1112" i="5" a="1"/>
  <c r="G1112" i="5" s="1"/>
  <c r="H1112" i="5" s="1"/>
  <c r="D1112" i="5" a="1"/>
  <c r="D1112" i="5" s="1"/>
  <c r="G1111" i="5" a="1"/>
  <c r="G1111" i="5" s="1"/>
  <c r="H1111" i="5" s="1"/>
  <c r="D1111" i="5" a="1"/>
  <c r="D1111" i="5" s="1"/>
  <c r="G1110" i="5" a="1"/>
  <c r="G1110" i="5" s="1"/>
  <c r="H1110" i="5" s="1"/>
  <c r="D1110" i="5" a="1"/>
  <c r="D1110" i="5" s="1"/>
  <c r="G1109" i="5" a="1"/>
  <c r="G1109" i="5" s="1"/>
  <c r="H1109" i="5" s="1"/>
  <c r="D1109" i="5" a="1"/>
  <c r="D1109" i="5" s="1"/>
  <c r="G1108" i="5" a="1"/>
  <c r="G1108" i="5" s="1"/>
  <c r="H1108" i="5" s="1"/>
  <c r="D1108" i="5" a="1"/>
  <c r="D1108" i="5" s="1"/>
  <c r="G1107" i="5" a="1"/>
  <c r="G1107" i="5" s="1"/>
  <c r="H1107" i="5" s="1"/>
  <c r="D1107" i="5" a="1"/>
  <c r="D1107" i="5" s="1"/>
  <c r="B1100" i="5"/>
  <c r="F1098" i="5"/>
  <c r="B1097" i="5"/>
  <c r="H1089" i="5"/>
  <c r="H1082" i="5"/>
  <c r="H1081" i="5"/>
  <c r="G1070" i="5" a="1"/>
  <c r="G1070" i="5" s="1"/>
  <c r="H1070" i="5" s="1"/>
  <c r="D1070" i="5" a="1"/>
  <c r="D1070" i="5" s="1"/>
  <c r="G1069" i="5" a="1"/>
  <c r="G1069" i="5" s="1"/>
  <c r="H1069" i="5" s="1"/>
  <c r="D1069" i="5" a="1"/>
  <c r="D1069" i="5" s="1"/>
  <c r="G1068" i="5" a="1"/>
  <c r="G1068" i="5" s="1"/>
  <c r="H1068" i="5" s="1"/>
  <c r="D1068" i="5" a="1"/>
  <c r="D1068" i="5" s="1"/>
  <c r="G1067" i="5" a="1"/>
  <c r="G1067" i="5" s="1"/>
  <c r="H1067" i="5" s="1"/>
  <c r="D1067" i="5" a="1"/>
  <c r="D1067" i="5" s="1"/>
  <c r="B1061" i="5"/>
  <c r="F1059" i="5"/>
  <c r="B1058" i="5"/>
  <c r="H1050" i="5"/>
  <c r="G1043" i="5"/>
  <c r="H1043" i="5" s="1"/>
  <c r="G1042" i="5"/>
  <c r="H1042" i="5" s="1"/>
  <c r="G1030" i="5" a="1"/>
  <c r="G1030" i="5" s="1"/>
  <c r="H1030" i="5" s="1"/>
  <c r="D1030" i="5" a="1"/>
  <c r="D1030" i="5" s="1"/>
  <c r="G1029" i="5" a="1"/>
  <c r="G1029" i="5" s="1"/>
  <c r="H1029" i="5" s="1"/>
  <c r="D1029" i="5" a="1"/>
  <c r="D1029" i="5" s="1"/>
  <c r="G1028" i="5" a="1"/>
  <c r="G1028" i="5" s="1"/>
  <c r="H1028" i="5" s="1"/>
  <c r="D1028" i="5" a="1"/>
  <c r="D1028" i="5" s="1"/>
  <c r="G1027" i="5" a="1"/>
  <c r="G1027" i="5" s="1"/>
  <c r="H1027" i="5" s="1"/>
  <c r="D1027" i="5" a="1"/>
  <c r="D1027" i="5" s="1"/>
  <c r="B1021" i="5"/>
  <c r="F1019" i="5"/>
  <c r="C1019" i="5"/>
  <c r="B1018" i="5"/>
  <c r="H1009" i="5"/>
  <c r="H1004" i="5"/>
  <c r="H1003" i="5"/>
  <c r="H1002" i="5"/>
  <c r="H1001" i="5"/>
  <c r="H997" i="5"/>
  <c r="H995" i="5"/>
  <c r="H991" i="5"/>
  <c r="G990" i="5" a="1"/>
  <c r="G990" i="5" s="1"/>
  <c r="H990" i="5" s="1"/>
  <c r="D990" i="5" a="1"/>
  <c r="D990" i="5" s="1"/>
  <c r="G989" i="5" a="1"/>
  <c r="G989" i="5" s="1"/>
  <c r="H989" i="5" s="1"/>
  <c r="D989" i="5" a="1"/>
  <c r="D989" i="5" s="1"/>
  <c r="G988" i="5" a="1"/>
  <c r="G988" i="5" s="1"/>
  <c r="H988" i="5" s="1"/>
  <c r="D988" i="5" a="1"/>
  <c r="D988" i="5" s="1"/>
  <c r="G987" i="5" a="1"/>
  <c r="G987" i="5" s="1"/>
  <c r="H987" i="5" s="1"/>
  <c r="D987" i="5" a="1"/>
  <c r="D987" i="5" s="1"/>
  <c r="G986" i="5" a="1"/>
  <c r="G986" i="5" s="1"/>
  <c r="H986" i="5" s="1"/>
  <c r="D986" i="5" a="1"/>
  <c r="D986" i="5" s="1"/>
  <c r="G985" i="5" a="1"/>
  <c r="G985" i="5" s="1"/>
  <c r="H985" i="5" s="1"/>
  <c r="D985" i="5" a="1"/>
  <c r="D985" i="5" s="1"/>
  <c r="G984" i="5" a="1"/>
  <c r="G984" i="5" s="1"/>
  <c r="H984" i="5" s="1"/>
  <c r="D984" i="5" a="1"/>
  <c r="D984" i="5" s="1"/>
  <c r="H983" i="5"/>
  <c r="B978" i="5"/>
  <c r="F976" i="5"/>
  <c r="B975" i="5"/>
  <c r="H966" i="5"/>
  <c r="H965" i="5"/>
  <c r="H961" i="5"/>
  <c r="F959" i="5"/>
  <c r="H958" i="5"/>
  <c r="H957" i="5"/>
  <c r="G953" i="5" a="1"/>
  <c r="G953" i="5" s="1"/>
  <c r="H953" i="5" s="1"/>
  <c r="D953" i="5" a="1"/>
  <c r="D953" i="5" s="1"/>
  <c r="G952" i="5" a="1"/>
  <c r="G952" i="5" s="1"/>
  <c r="H952" i="5" s="1"/>
  <c r="D952" i="5" a="1"/>
  <c r="D952" i="5" s="1"/>
  <c r="H950" i="5"/>
  <c r="G946" i="5" a="1"/>
  <c r="G946" i="5" s="1"/>
  <c r="H946" i="5" s="1"/>
  <c r="D946" i="5" a="1"/>
  <c r="D946" i="5" s="1"/>
  <c r="G945" i="5" a="1"/>
  <c r="G945" i="5" s="1"/>
  <c r="H945" i="5" s="1"/>
  <c r="D945" i="5" a="1"/>
  <c r="D945" i="5" s="1"/>
  <c r="G944" i="5" a="1"/>
  <c r="G944" i="5" s="1"/>
  <c r="H944" i="5" s="1"/>
  <c r="D944" i="5" a="1"/>
  <c r="D944" i="5" s="1"/>
  <c r="G943" i="5" a="1"/>
  <c r="G943" i="5" s="1"/>
  <c r="H943" i="5" s="1"/>
  <c r="D943" i="5" a="1"/>
  <c r="D943" i="5" s="1"/>
  <c r="G942" i="5" a="1"/>
  <c r="G942" i="5" s="1"/>
  <c r="H942" i="5" s="1"/>
  <c r="D942" i="5" a="1"/>
  <c r="D942" i="5" s="1"/>
  <c r="H941" i="5"/>
  <c r="B936" i="5"/>
  <c r="F934" i="5"/>
  <c r="B933" i="5"/>
  <c r="H924" i="5"/>
  <c r="H923" i="5"/>
  <c r="H919" i="5"/>
  <c r="F917" i="5"/>
  <c r="H916" i="5"/>
  <c r="H915" i="5"/>
  <c r="J912" i="5"/>
  <c r="J911" i="5"/>
  <c r="G911" i="5" a="1"/>
  <c r="G911" i="5" s="1"/>
  <c r="H911" i="5" s="1"/>
  <c r="D911" i="5" a="1"/>
  <c r="D911" i="5" s="1"/>
  <c r="J910" i="5" a="1"/>
  <c r="J910" i="5" s="1"/>
  <c r="G910" i="5" a="1"/>
  <c r="G910" i="5" s="1"/>
  <c r="H910" i="5" s="1"/>
  <c r="D910" i="5" a="1"/>
  <c r="D910" i="5" s="1"/>
  <c r="H908" i="5"/>
  <c r="G904" i="5" a="1"/>
  <c r="G904" i="5" s="1"/>
  <c r="H904" i="5" s="1"/>
  <c r="D904" i="5" a="1"/>
  <c r="D904" i="5" s="1"/>
  <c r="G903" i="5" a="1"/>
  <c r="G903" i="5" s="1"/>
  <c r="H903" i="5" s="1"/>
  <c r="D903" i="5" a="1"/>
  <c r="D903" i="5" s="1"/>
  <c r="G902" i="5" a="1"/>
  <c r="G902" i="5" s="1"/>
  <c r="H902" i="5" s="1"/>
  <c r="D902" i="5" a="1"/>
  <c r="D902" i="5" s="1"/>
  <c r="J901" i="5"/>
  <c r="G901" i="5" a="1"/>
  <c r="G901" i="5" s="1"/>
  <c r="H901" i="5" s="1"/>
  <c r="D901" i="5" a="1"/>
  <c r="D901" i="5" s="1"/>
  <c r="J900" i="5"/>
  <c r="E900" i="5"/>
  <c r="J899" i="5" a="1"/>
  <c r="J899" i="5" s="1"/>
  <c r="G899" i="5" a="1"/>
  <c r="G899" i="5" s="1"/>
  <c r="H899" i="5" s="1"/>
  <c r="D899" i="5" a="1"/>
  <c r="D899" i="5" s="1"/>
  <c r="H898" i="5"/>
  <c r="B893" i="5"/>
  <c r="F891" i="5"/>
  <c r="B890" i="5"/>
  <c r="H881" i="5"/>
  <c r="H880" i="5"/>
  <c r="H876" i="5"/>
  <c r="H875" i="5"/>
  <c r="H874" i="5"/>
  <c r="H873" i="5"/>
  <c r="G869" i="5" a="1"/>
  <c r="G869" i="5" s="1"/>
  <c r="H869" i="5" s="1"/>
  <c r="D869" i="5" a="1"/>
  <c r="D869" i="5" s="1"/>
  <c r="G868" i="5" a="1"/>
  <c r="G868" i="5" s="1"/>
  <c r="H868" i="5" s="1"/>
  <c r="D868" i="5" a="1"/>
  <c r="D868" i="5" s="1"/>
  <c r="H866" i="5"/>
  <c r="H862" i="5"/>
  <c r="G861" i="5" a="1"/>
  <c r="G861" i="5" s="1"/>
  <c r="H861" i="5" s="1"/>
  <c r="D861" i="5" a="1"/>
  <c r="D861" i="5" s="1"/>
  <c r="G860" i="5" a="1"/>
  <c r="G860" i="5" s="1"/>
  <c r="H860" i="5" s="1"/>
  <c r="D860" i="5" a="1"/>
  <c r="D860" i="5" s="1"/>
  <c r="G859" i="5" a="1"/>
  <c r="G859" i="5" s="1"/>
  <c r="H859" i="5" s="1"/>
  <c r="D859" i="5" a="1"/>
  <c r="D859" i="5" s="1"/>
  <c r="G858" i="5" a="1"/>
  <c r="G858" i="5" s="1"/>
  <c r="H858" i="5" s="1"/>
  <c r="D858" i="5" a="1"/>
  <c r="D858" i="5" s="1"/>
  <c r="D857" i="5"/>
  <c r="G856" i="5" a="1"/>
  <c r="G856" i="5" s="1"/>
  <c r="H856" i="5" s="1"/>
  <c r="D856" i="5" a="1"/>
  <c r="D856" i="5" s="1"/>
  <c r="H855" i="5"/>
  <c r="B850" i="5"/>
  <c r="F848" i="5"/>
  <c r="B847" i="5"/>
  <c r="H838" i="5"/>
  <c r="H837" i="5"/>
  <c r="H833" i="5"/>
  <c r="H832" i="5"/>
  <c r="H831" i="5"/>
  <c r="H830" i="5"/>
  <c r="H826" i="5"/>
  <c r="G825" i="5" a="1"/>
  <c r="G825" i="5" s="1"/>
  <c r="H825" i="5" s="1"/>
  <c r="D825" i="5" a="1"/>
  <c r="D825" i="5" s="1"/>
  <c r="H823" i="5"/>
  <c r="H819" i="5"/>
  <c r="G818" i="5" a="1"/>
  <c r="G818" i="5" s="1"/>
  <c r="H818" i="5" s="1"/>
  <c r="D818" i="5" a="1"/>
  <c r="D818" i="5" s="1"/>
  <c r="D817" i="5"/>
  <c r="G816" i="5" a="1"/>
  <c r="G816" i="5" s="1"/>
  <c r="H816" i="5" s="1"/>
  <c r="D816" i="5" a="1"/>
  <c r="D816" i="5" s="1"/>
  <c r="G815" i="5" a="1"/>
  <c r="G815" i="5" s="1"/>
  <c r="H815" i="5" s="1"/>
  <c r="D815" i="5" a="1"/>
  <c r="D815" i="5" s="1"/>
  <c r="G814" i="5" a="1"/>
  <c r="G814" i="5" s="1"/>
  <c r="H814" i="5" s="1"/>
  <c r="D814" i="5" a="1"/>
  <c r="D814" i="5" s="1"/>
  <c r="G813" i="5" a="1"/>
  <c r="G813" i="5" s="1"/>
  <c r="H813" i="5" s="1"/>
  <c r="D813" i="5" a="1"/>
  <c r="D813" i="5" s="1"/>
  <c r="G812" i="5" a="1"/>
  <c r="G812" i="5" s="1"/>
  <c r="H812" i="5" s="1"/>
  <c r="D812" i="5" a="1"/>
  <c r="D812" i="5" s="1"/>
  <c r="H811" i="5"/>
  <c r="B806" i="5"/>
  <c r="F804" i="5"/>
  <c r="B803" i="5"/>
  <c r="H794" i="5"/>
  <c r="H793" i="5"/>
  <c r="H789" i="5"/>
  <c r="H788" i="5"/>
  <c r="H787" i="5"/>
  <c r="H786" i="5"/>
  <c r="H782" i="5"/>
  <c r="G781" i="5" a="1"/>
  <c r="G781" i="5" s="1"/>
  <c r="H781" i="5" s="1"/>
  <c r="D781" i="5" a="1"/>
  <c r="D781" i="5" s="1"/>
  <c r="H779" i="5"/>
  <c r="H775" i="5"/>
  <c r="G774" i="5" a="1"/>
  <c r="G774" i="5" s="1"/>
  <c r="H774" i="5" s="1"/>
  <c r="D774" i="5" a="1"/>
  <c r="D774" i="5" s="1"/>
  <c r="G773" i="5" a="1"/>
  <c r="G773" i="5" s="1"/>
  <c r="H773" i="5" s="1"/>
  <c r="D773" i="5" a="1"/>
  <c r="D773" i="5" s="1"/>
  <c r="G772" i="5" a="1"/>
  <c r="G772" i="5" s="1"/>
  <c r="H772" i="5" s="1"/>
  <c r="D772" i="5" a="1"/>
  <c r="D772" i="5" s="1"/>
  <c r="H771" i="5"/>
  <c r="B766" i="5"/>
  <c r="F764" i="5"/>
  <c r="B763" i="5"/>
  <c r="H754" i="5"/>
  <c r="H753" i="5"/>
  <c r="H749" i="5"/>
  <c r="H748" i="5"/>
  <c r="H747" i="5"/>
  <c r="H746" i="5"/>
  <c r="H742" i="5"/>
  <c r="G741" i="5" a="1"/>
  <c r="G741" i="5" s="1"/>
  <c r="H741" i="5" s="1"/>
  <c r="D741" i="5" a="1"/>
  <c r="D741" i="5" s="1"/>
  <c r="H739" i="5"/>
  <c r="H735" i="5"/>
  <c r="H734" i="5"/>
  <c r="H733" i="5"/>
  <c r="G732" i="5" a="1"/>
  <c r="G732" i="5" s="1"/>
  <c r="H732" i="5" s="1"/>
  <c r="D732" i="5" a="1"/>
  <c r="D732" i="5" s="1"/>
  <c r="H731" i="5"/>
  <c r="B726" i="5"/>
  <c r="F724" i="5"/>
  <c r="B723" i="5"/>
  <c r="H714" i="5"/>
  <c r="H713" i="5"/>
  <c r="H709" i="5"/>
  <c r="G708" i="5"/>
  <c r="F708" i="5"/>
  <c r="G707" i="5"/>
  <c r="H707" i="5" s="1"/>
  <c r="H706" i="5"/>
  <c r="H702" i="5"/>
  <c r="H701" i="5"/>
  <c r="H699" i="5"/>
  <c r="H695" i="5"/>
  <c r="H694" i="5"/>
  <c r="G693" i="5" a="1"/>
  <c r="G693" i="5" s="1"/>
  <c r="H693" i="5" s="1"/>
  <c r="D693" i="5" a="1"/>
  <c r="D693" i="5" s="1"/>
  <c r="G692" i="5" a="1"/>
  <c r="G692" i="5" s="1"/>
  <c r="H692" i="5" s="1"/>
  <c r="D692" i="5" a="1"/>
  <c r="D692" i="5" s="1"/>
  <c r="H691" i="5"/>
  <c r="B686" i="5"/>
  <c r="F684" i="5"/>
  <c r="C684" i="5"/>
  <c r="B683" i="5"/>
  <c r="H674" i="5"/>
  <c r="H673" i="5"/>
  <c r="H669" i="5"/>
  <c r="G668" i="5"/>
  <c r="F668" i="5"/>
  <c r="G667" i="5"/>
  <c r="H667" i="5" s="1"/>
  <c r="H666" i="5"/>
  <c r="H662" i="5"/>
  <c r="G661" i="5" a="1"/>
  <c r="G661" i="5" s="1"/>
  <c r="H661" i="5" s="1"/>
  <c r="D661" i="5" a="1"/>
  <c r="D661" i="5" s="1"/>
  <c r="G660" i="5" a="1"/>
  <c r="G660" i="5" s="1"/>
  <c r="H660" i="5" s="1"/>
  <c r="D660" i="5" a="1"/>
  <c r="D660" i="5" s="1"/>
  <c r="H659" i="5"/>
  <c r="H658" i="5"/>
  <c r="H654" i="5"/>
  <c r="G653" i="5" a="1"/>
  <c r="G653" i="5" s="1"/>
  <c r="E653" i="5"/>
  <c r="D653" i="5" a="1"/>
  <c r="D653" i="5" s="1"/>
  <c r="G652" i="5" a="1"/>
  <c r="G652" i="5" s="1"/>
  <c r="H652" i="5" s="1"/>
  <c r="D652" i="5" a="1"/>
  <c r="D652" i="5" s="1"/>
  <c r="G651" i="5" a="1"/>
  <c r="G651" i="5" s="1"/>
  <c r="H651" i="5" s="1"/>
  <c r="D651" i="5" a="1"/>
  <c r="D651" i="5" s="1"/>
  <c r="E650" i="5"/>
  <c r="H649" i="5"/>
  <c r="B644" i="5"/>
  <c r="F642" i="5"/>
  <c r="C642" i="5"/>
  <c r="B641" i="5"/>
  <c r="H632" i="5"/>
  <c r="H631" i="5"/>
  <c r="H627" i="5"/>
  <c r="G626" i="5"/>
  <c r="H626" i="5" s="1"/>
  <c r="G625" i="5"/>
  <c r="H625" i="5" s="1"/>
  <c r="H624" i="5"/>
  <c r="H620" i="5"/>
  <c r="G619" i="5" a="1"/>
  <c r="G619" i="5" s="1"/>
  <c r="H619" i="5" s="1"/>
  <c r="D619" i="5" a="1"/>
  <c r="D619" i="5" s="1"/>
  <c r="G618" i="5" a="1"/>
  <c r="G618" i="5" s="1"/>
  <c r="H618" i="5" s="1"/>
  <c r="D618" i="5" a="1"/>
  <c r="D618" i="5" s="1"/>
  <c r="H617" i="5"/>
  <c r="H616" i="5"/>
  <c r="H612" i="5"/>
  <c r="G611" i="5" a="1"/>
  <c r="G611" i="5" s="1"/>
  <c r="H611" i="5" s="1"/>
  <c r="D611" i="5" a="1"/>
  <c r="D611" i="5" s="1"/>
  <c r="G610" i="5" a="1"/>
  <c r="G610" i="5" s="1"/>
  <c r="H610" i="5" s="1"/>
  <c r="D610" i="5" a="1"/>
  <c r="D610" i="5" s="1"/>
  <c r="G609" i="5" a="1"/>
  <c r="G609" i="5" s="1"/>
  <c r="H609" i="5" s="1"/>
  <c r="D609" i="5" a="1"/>
  <c r="D609" i="5" s="1"/>
  <c r="H607" i="5"/>
  <c r="B602" i="5"/>
  <c r="F600" i="5"/>
  <c r="C600" i="5"/>
  <c r="B599" i="5"/>
  <c r="H590" i="5"/>
  <c r="H589" i="5"/>
  <c r="H585" i="5"/>
  <c r="G584" i="5"/>
  <c r="F584" i="5"/>
  <c r="G583" i="5"/>
  <c r="H583" i="5" s="1"/>
  <c r="H582" i="5"/>
  <c r="G578" i="5" a="1"/>
  <c r="G578" i="5" s="1"/>
  <c r="H578" i="5" s="1"/>
  <c r="D578" i="5" a="1"/>
  <c r="D578" i="5" s="1"/>
  <c r="G577" i="5" a="1"/>
  <c r="G577" i="5" s="1"/>
  <c r="H577" i="5" s="1"/>
  <c r="D577" i="5" a="1"/>
  <c r="D577" i="5" s="1"/>
  <c r="H575" i="5"/>
  <c r="H571" i="5"/>
  <c r="G570" i="5" a="1"/>
  <c r="G570" i="5" s="1"/>
  <c r="H570" i="5" s="1"/>
  <c r="D570" i="5" a="1"/>
  <c r="D570" i="5" s="1"/>
  <c r="G567" i="5" a="1"/>
  <c r="G567" i="5" s="1"/>
  <c r="H567" i="5" s="1"/>
  <c r="D567" i="5" a="1"/>
  <c r="D567" i="5" s="1"/>
  <c r="G566" i="5" a="1"/>
  <c r="G566" i="5" s="1"/>
  <c r="H566" i="5" s="1"/>
  <c r="D566" i="5" a="1"/>
  <c r="D566" i="5" s="1"/>
  <c r="D565" i="5" a="1"/>
  <c r="D565" i="5" s="1"/>
  <c r="G564" i="5" a="1"/>
  <c r="G564" i="5" s="1"/>
  <c r="H564" i="5" s="1"/>
  <c r="D564" i="5" a="1"/>
  <c r="D564" i="5" s="1"/>
  <c r="G563" i="5" a="1"/>
  <c r="G563" i="5" s="1"/>
  <c r="H563" i="5" s="1"/>
  <c r="D563" i="5" a="1"/>
  <c r="D563" i="5" s="1"/>
  <c r="G562" i="5" a="1"/>
  <c r="G562" i="5" s="1"/>
  <c r="H562" i="5" s="1"/>
  <c r="D562" i="5" a="1"/>
  <c r="D562" i="5" s="1"/>
  <c r="G561" i="5" a="1"/>
  <c r="G561" i="5" s="1"/>
  <c r="H561" i="5" s="1"/>
  <c r="D561" i="5" a="1"/>
  <c r="D561" i="5" s="1"/>
  <c r="G560" i="5" a="1"/>
  <c r="G560" i="5" s="1"/>
  <c r="H560" i="5" s="1"/>
  <c r="D560" i="5" a="1"/>
  <c r="D560" i="5" s="1"/>
  <c r="H559" i="5"/>
  <c r="B554" i="5"/>
  <c r="F552" i="5"/>
  <c r="C552" i="5"/>
  <c r="B551" i="5"/>
  <c r="H542" i="5"/>
  <c r="H541" i="5"/>
  <c r="H537" i="5"/>
  <c r="G536" i="5"/>
  <c r="F536" i="5"/>
  <c r="G535" i="5"/>
  <c r="H535" i="5" s="1"/>
  <c r="H534" i="5"/>
  <c r="H530" i="5"/>
  <c r="G529" i="5" a="1"/>
  <c r="G529" i="5" s="1"/>
  <c r="H529" i="5" s="1"/>
  <c r="D529" i="5" a="1"/>
  <c r="D529" i="5" s="1"/>
  <c r="G528" i="5" a="1"/>
  <c r="G528" i="5" s="1"/>
  <c r="H528" i="5" s="1"/>
  <c r="D528" i="5" a="1"/>
  <c r="D528" i="5" s="1"/>
  <c r="H527" i="5"/>
  <c r="H526" i="5"/>
  <c r="H522" i="5"/>
  <c r="G521" i="5" a="1"/>
  <c r="G521" i="5" s="1"/>
  <c r="H521" i="5" s="1"/>
  <c r="D521" i="5" a="1"/>
  <c r="D521" i="5" s="1"/>
  <c r="G520" i="5" a="1"/>
  <c r="G520" i="5" s="1"/>
  <c r="H520" i="5" s="1"/>
  <c r="D520" i="5" a="1"/>
  <c r="D520" i="5" s="1"/>
  <c r="G519" i="5" a="1"/>
  <c r="G519" i="5" s="1"/>
  <c r="H519" i="5" s="1"/>
  <c r="D519" i="5" a="1"/>
  <c r="D519" i="5" s="1"/>
  <c r="E518" i="5"/>
  <c r="H517" i="5"/>
  <c r="B510" i="5"/>
  <c r="F508" i="5"/>
  <c r="C508" i="5"/>
  <c r="B507" i="5"/>
  <c r="H498" i="5"/>
  <c r="H493" i="5"/>
  <c r="H492" i="5"/>
  <c r="H491" i="5"/>
  <c r="H490" i="5"/>
  <c r="H486" i="5"/>
  <c r="G485" i="5" a="1"/>
  <c r="G485" i="5" s="1"/>
  <c r="H485" i="5" s="1"/>
  <c r="D485" i="5" a="1"/>
  <c r="D485" i="5" s="1"/>
  <c r="G484" i="5" a="1"/>
  <c r="G484" i="5" s="1"/>
  <c r="H484" i="5" s="1"/>
  <c r="D484" i="5" a="1"/>
  <c r="D484" i="5" s="1"/>
  <c r="H483" i="5"/>
  <c r="H482" i="5"/>
  <c r="H478" i="5"/>
  <c r="G477" i="5" a="1"/>
  <c r="G477" i="5" s="1"/>
  <c r="H477" i="5" s="1"/>
  <c r="D477" i="5" a="1"/>
  <c r="D477" i="5" s="1"/>
  <c r="G476" i="5" a="1"/>
  <c r="G476" i="5" s="1"/>
  <c r="H476" i="5" s="1"/>
  <c r="D476" i="5" a="1"/>
  <c r="D476" i="5" s="1"/>
  <c r="G475" i="5" a="1"/>
  <c r="G475" i="5" s="1"/>
  <c r="H475" i="5" s="1"/>
  <c r="D475" i="5" a="1"/>
  <c r="D475" i="5" s="1"/>
  <c r="H473" i="5"/>
  <c r="B466" i="5"/>
  <c r="F464" i="5"/>
  <c r="B463" i="5"/>
  <c r="H454" i="5"/>
  <c r="H453" i="5"/>
  <c r="H449" i="5"/>
  <c r="H448" i="5"/>
  <c r="H447" i="5"/>
  <c r="H446" i="5"/>
  <c r="H442" i="5"/>
  <c r="G441" i="5" a="1"/>
  <c r="G441" i="5" s="1"/>
  <c r="H441" i="5" s="1"/>
  <c r="D441" i="5" a="1"/>
  <c r="D441" i="5" s="1"/>
  <c r="H439" i="5"/>
  <c r="H435" i="5"/>
  <c r="H434" i="5"/>
  <c r="B429" i="5"/>
  <c r="F427" i="5"/>
  <c r="C427" i="5"/>
  <c r="B426" i="5"/>
  <c r="H417" i="5"/>
  <c r="H416" i="5"/>
  <c r="H412" i="5"/>
  <c r="H411" i="5"/>
  <c r="H410" i="5"/>
  <c r="H409" i="5"/>
  <c r="H405" i="5"/>
  <c r="H403" i="5"/>
  <c r="H399" i="5"/>
  <c r="H398" i="5"/>
  <c r="H397" i="5"/>
  <c r="B392" i="5"/>
  <c r="F390" i="5"/>
  <c r="C390" i="5"/>
  <c r="B389" i="5"/>
  <c r="H378" i="5"/>
  <c r="H377" i="5"/>
  <c r="H373" i="5"/>
  <c r="H372" i="5"/>
  <c r="H371" i="5"/>
  <c r="H370" i="5"/>
  <c r="G366" i="5" a="1"/>
  <c r="G366" i="5" s="1"/>
  <c r="H366" i="5" s="1"/>
  <c r="D366" i="5" a="1"/>
  <c r="D366" i="5" s="1"/>
  <c r="G365" i="5" a="1"/>
  <c r="G365" i="5" s="1"/>
  <c r="H365" i="5" s="1"/>
  <c r="D365" i="5" a="1"/>
  <c r="D365" i="5" s="1"/>
  <c r="G363" i="5" a="1"/>
  <c r="G363" i="5" s="1"/>
  <c r="F363" i="5"/>
  <c r="D363" i="5" a="1"/>
  <c r="D363" i="5" s="1"/>
  <c r="H359" i="5"/>
  <c r="H358" i="5"/>
  <c r="B352" i="5"/>
  <c r="F350" i="5"/>
  <c r="B349" i="5"/>
  <c r="H340" i="5"/>
  <c r="F339" i="5"/>
  <c r="H339" i="5" s="1"/>
  <c r="H335" i="5"/>
  <c r="G334" i="5"/>
  <c r="H334" i="5" s="1"/>
  <c r="G333" i="5"/>
  <c r="H333" i="5" s="1"/>
  <c r="H332" i="5"/>
  <c r="H328" i="5"/>
  <c r="G327" i="5" a="1"/>
  <c r="G327" i="5" s="1"/>
  <c r="H327" i="5" s="1"/>
  <c r="D327" i="5" a="1"/>
  <c r="D327" i="5" s="1"/>
  <c r="H325" i="5"/>
  <c r="H321" i="5"/>
  <c r="H320" i="5"/>
  <c r="H319" i="5"/>
  <c r="B314" i="5"/>
  <c r="F312" i="5"/>
  <c r="C312" i="5"/>
  <c r="B311" i="5"/>
  <c r="H302" i="5"/>
  <c r="H301" i="5"/>
  <c r="H297" i="5"/>
  <c r="H296" i="5"/>
  <c r="H295" i="5"/>
  <c r="H294" i="5"/>
  <c r="H290" i="5"/>
  <c r="G289" i="5" a="1"/>
  <c r="G289" i="5" s="1"/>
  <c r="H289" i="5" s="1"/>
  <c r="D289" i="5" a="1"/>
  <c r="D289" i="5" s="1"/>
  <c r="H287" i="5"/>
  <c r="H283" i="5"/>
  <c r="H282" i="5"/>
  <c r="H281" i="5"/>
  <c r="B276" i="5"/>
  <c r="F274" i="5"/>
  <c r="B273" i="5"/>
  <c r="H188" i="5"/>
  <c r="H187" i="5"/>
  <c r="H183" i="5"/>
  <c r="H182" i="5"/>
  <c r="H181" i="5"/>
  <c r="H180" i="5"/>
  <c r="H176" i="5"/>
  <c r="H175" i="5"/>
  <c r="H173" i="5"/>
  <c r="H169" i="5"/>
  <c r="H168" i="5"/>
  <c r="H167" i="5"/>
  <c r="B162" i="5"/>
  <c r="F160" i="5"/>
  <c r="B159" i="5"/>
  <c r="H150" i="5"/>
  <c r="H149" i="5"/>
  <c r="H148" i="5"/>
  <c r="H144" i="5"/>
  <c r="H143" i="5"/>
  <c r="H142" i="5"/>
  <c r="H141" i="5"/>
  <c r="H137" i="5"/>
  <c r="H134" i="5"/>
  <c r="H130" i="5"/>
  <c r="H129" i="5"/>
  <c r="H128" i="5"/>
  <c r="B123" i="5"/>
  <c r="F121" i="5"/>
  <c r="B120" i="5"/>
  <c r="H106" i="5"/>
  <c r="H105" i="5"/>
  <c r="H104" i="5"/>
  <c r="H103" i="5"/>
  <c r="H99" i="5"/>
  <c r="H97" i="5"/>
  <c r="H93" i="5"/>
  <c r="H92" i="5"/>
  <c r="B86" i="5"/>
  <c r="F84" i="5"/>
  <c r="B83" i="5"/>
  <c r="B78" i="5"/>
  <c r="A16" i="3"/>
  <c r="A17" i="3" s="1"/>
  <c r="A21" i="3" s="1"/>
  <c r="A22" i="3" s="1"/>
  <c r="A23" i="3" s="1"/>
  <c r="A24" i="3" s="1"/>
  <c r="B12" i="3"/>
  <c r="C24" i="3"/>
  <c r="C23" i="3"/>
  <c r="C1855" i="5"/>
  <c r="B8" i="3"/>
  <c r="B7" i="3"/>
  <c r="C348" i="17"/>
  <c r="C8" i="17"/>
  <c r="I1597" i="17" l="1"/>
  <c r="I1333" i="17"/>
  <c r="H626" i="17"/>
  <c r="H55" i="17"/>
  <c r="H1039" i="17"/>
  <c r="G1030" i="17" s="1"/>
  <c r="H1030" i="17" s="1"/>
  <c r="H1995" i="17"/>
  <c r="H334" i="17"/>
  <c r="G324" i="17" s="1"/>
  <c r="H324" i="17" s="1"/>
  <c r="H327" i="17" s="1"/>
  <c r="H444" i="17"/>
  <c r="I1366" i="17"/>
  <c r="H94" i="17"/>
  <c r="H284" i="17"/>
  <c r="H713" i="17"/>
  <c r="H1086" i="17"/>
  <c r="H1151" i="17"/>
  <c r="H1169" i="17"/>
  <c r="I1399" i="17"/>
  <c r="I1433" i="17"/>
  <c r="I1464" i="17"/>
  <c r="I1465" i="17" s="1"/>
  <c r="I1532" i="17"/>
  <c r="I1547" i="17"/>
  <c r="I1616" i="17"/>
  <c r="H1604" i="17" s="1"/>
  <c r="I1604" i="17" s="1"/>
  <c r="I1605" i="17" s="1"/>
  <c r="I14" i="7"/>
  <c r="I13" i="7"/>
  <c r="I1365" i="17"/>
  <c r="H419" i="17"/>
  <c r="G407" i="17" s="1"/>
  <c r="H407" i="17" s="1"/>
  <c r="H501" i="17"/>
  <c r="H957" i="17"/>
  <c r="G948" i="17" s="1"/>
  <c r="H948" i="17" s="1"/>
  <c r="H950" i="17" s="1"/>
  <c r="H1109" i="17"/>
  <c r="I1397" i="17"/>
  <c r="I1497" i="17"/>
  <c r="I1729" i="17"/>
  <c r="H1976" i="17"/>
  <c r="H36" i="17"/>
  <c r="H69" i="17"/>
  <c r="G59" i="17" s="1"/>
  <c r="H59" i="17" s="1"/>
  <c r="H62" i="17" s="1"/>
  <c r="H603" i="17"/>
  <c r="I1299" i="17"/>
  <c r="I1302" i="17" s="1"/>
  <c r="I1530" i="17"/>
  <c r="I1533" i="17" s="1"/>
  <c r="H184" i="17"/>
  <c r="G174" i="17" s="1"/>
  <c r="H174" i="17" s="1"/>
  <c r="H177" i="17" s="1"/>
  <c r="H191" i="17" s="1"/>
  <c r="H403" i="17"/>
  <c r="H450" i="17"/>
  <c r="H1822" i="17"/>
  <c r="H1211" i="17"/>
  <c r="I1317" i="17"/>
  <c r="I1318" i="17" s="1"/>
  <c r="H1306" i="17" s="1"/>
  <c r="I1306" i="17" s="1"/>
  <c r="I1307" i="17" s="1"/>
  <c r="I1268" i="17"/>
  <c r="I1381" i="17"/>
  <c r="I1383" i="17" s="1"/>
  <c r="H1371" i="17" s="1"/>
  <c r="I1371" i="17" s="1"/>
  <c r="I1372" i="17" s="1"/>
  <c r="I1481" i="17"/>
  <c r="I1482" i="17" s="1"/>
  <c r="H1470" i="17" s="1"/>
  <c r="I1470" i="17" s="1"/>
  <c r="I1471" i="17" s="1"/>
  <c r="H1794" i="17"/>
  <c r="H2053" i="17"/>
  <c r="H227" i="17"/>
  <c r="H75" i="17"/>
  <c r="I1332" i="17"/>
  <c r="I1334" i="17" s="1"/>
  <c r="H462" i="17"/>
  <c r="H496" i="17"/>
  <c r="H757" i="17"/>
  <c r="H944" i="17"/>
  <c r="I1283" i="17"/>
  <c r="I1514" i="17"/>
  <c r="I1632" i="17"/>
  <c r="I37" i="29"/>
  <c r="H1985" i="29"/>
  <c r="G931" i="29"/>
  <c r="H931" i="29" s="1"/>
  <c r="H936" i="29" s="1"/>
  <c r="H958" i="29" s="1"/>
  <c r="I22" i="29" s="1"/>
  <c r="F30" i="8"/>
  <c r="I22" i="7"/>
  <c r="G1959" i="5" a="1"/>
  <c r="G1959" i="5" s="1"/>
  <c r="H1959" i="5" s="1"/>
  <c r="H1967" i="5" s="1"/>
  <c r="C9" i="15"/>
  <c r="F19" i="15" s="1"/>
  <c r="H633" i="5"/>
  <c r="H967" i="5"/>
  <c r="H1770" i="5"/>
  <c r="H1808" i="5"/>
  <c r="H1846" i="5"/>
  <c r="H170" i="5"/>
  <c r="H1564" i="5"/>
  <c r="H341" i="5"/>
  <c r="H2026" i="5"/>
  <c r="H1637" i="5"/>
  <c r="H1677" i="5"/>
  <c r="H536" i="5"/>
  <c r="H538" i="5" s="1"/>
  <c r="H436" i="5"/>
  <c r="H284" i="5"/>
  <c r="H675" i="5"/>
  <c r="H795" i="5"/>
  <c r="H1565" i="5"/>
  <c r="H2019" i="5"/>
  <c r="H131" i="5"/>
  <c r="H379" i="5"/>
  <c r="H1504" i="5"/>
  <c r="H1583" i="5"/>
  <c r="H1585" i="5" s="1"/>
  <c r="G1576" i="5" s="1"/>
  <c r="H1576" i="5" s="1"/>
  <c r="H1578" i="5" s="1"/>
  <c r="H543" i="5"/>
  <c r="H668" i="5"/>
  <c r="H670" i="5" s="1"/>
  <c r="H94" i="5"/>
  <c r="H189" i="5"/>
  <c r="H715" i="5"/>
  <c r="H1940" i="5"/>
  <c r="K1938" i="5" s="1"/>
  <c r="H322" i="5"/>
  <c r="H499" i="5"/>
  <c r="H1499" i="5"/>
  <c r="G1490" i="5" s="1"/>
  <c r="H1490" i="5" s="1"/>
  <c r="H1492" i="5" s="1"/>
  <c r="H1293" i="5"/>
  <c r="H1567" i="5"/>
  <c r="H790" i="5"/>
  <c r="G780" i="5" s="1"/>
  <c r="H780" i="5" s="1"/>
  <c r="H783" i="5" s="1"/>
  <c r="H374" i="5"/>
  <c r="G364" i="5" s="1"/>
  <c r="H364" i="5" s="1"/>
  <c r="H776" i="5"/>
  <c r="H112" i="5"/>
  <c r="H303" i="5"/>
  <c r="H531" i="5"/>
  <c r="C550" i="17"/>
  <c r="H882" i="5"/>
  <c r="H591" i="5"/>
  <c r="H708" i="5"/>
  <c r="H710" i="5" s="1"/>
  <c r="G700" i="5" s="1"/>
  <c r="H700" i="5" s="1"/>
  <c r="H703" i="5" s="1"/>
  <c r="H755" i="5"/>
  <c r="H628" i="5"/>
  <c r="H413" i="5"/>
  <c r="G404" i="5" s="1"/>
  <c r="H404" i="5" s="1"/>
  <c r="H406" i="5" s="1"/>
  <c r="H418" i="5"/>
  <c r="H584" i="5"/>
  <c r="H586" i="5" s="1"/>
  <c r="G576" i="5" s="1"/>
  <c r="H576" i="5" s="1"/>
  <c r="H579" i="5" s="1"/>
  <c r="H750" i="5"/>
  <c r="G740" i="5" s="1"/>
  <c r="H740" i="5" s="1"/>
  <c r="H743" i="5" s="1"/>
  <c r="H1463" i="5"/>
  <c r="H1540" i="5"/>
  <c r="H1542" i="5" s="1"/>
  <c r="H376" i="17"/>
  <c r="H383" i="17" s="1"/>
  <c r="H536" i="17"/>
  <c r="G526" i="17" s="1"/>
  <c r="H526" i="17" s="1"/>
  <c r="H529" i="17" s="1"/>
  <c r="H562" i="17"/>
  <c r="H576" i="17"/>
  <c r="G566" i="17" s="1"/>
  <c r="H566" i="17" s="1"/>
  <c r="H569" i="17" s="1"/>
  <c r="H665" i="17"/>
  <c r="G655" i="17" s="1"/>
  <c r="H655" i="17" s="1"/>
  <c r="H658" i="17" s="1"/>
  <c r="H672" i="17" s="1"/>
  <c r="H752" i="17"/>
  <c r="G743" i="17" s="1"/>
  <c r="H743" i="17" s="1"/>
  <c r="H745" i="17" s="1"/>
  <c r="I1714" i="17"/>
  <c r="H1702" i="17" s="1"/>
  <c r="I1702" i="17" s="1"/>
  <c r="I1703" i="17" s="1"/>
  <c r="I1732" i="17"/>
  <c r="H1861" i="17"/>
  <c r="H1872" i="17" s="1"/>
  <c r="H1845" i="17" s="1"/>
  <c r="H1891" i="17"/>
  <c r="H1206" i="5"/>
  <c r="G1197" i="5" s="1"/>
  <c r="H1197" i="5" s="1"/>
  <c r="H1199" i="5" s="1"/>
  <c r="H1288" i="5"/>
  <c r="G1279" i="5" s="1"/>
  <c r="H1279" i="5" s="1"/>
  <c r="H1281" i="5" s="1"/>
  <c r="H146" i="17"/>
  <c r="G136" i="17" s="1"/>
  <c r="H136" i="17" s="1"/>
  <c r="H139" i="17" s="1"/>
  <c r="H208" i="17"/>
  <c r="H246" i="17"/>
  <c r="H265" i="17"/>
  <c r="H424" i="17"/>
  <c r="H522" i="17"/>
  <c r="H694" i="17"/>
  <c r="H1068" i="17"/>
  <c r="I1266" i="17"/>
  <c r="I1364" i="17"/>
  <c r="I1367" i="17" s="1"/>
  <c r="I1515" i="17"/>
  <c r="I1516" i="17" s="1"/>
  <c r="H1504" i="17" s="1"/>
  <c r="I1504" i="17" s="1"/>
  <c r="I1505" i="17" s="1"/>
  <c r="I1548" i="17"/>
  <c r="I1549" i="17" s="1"/>
  <c r="H1537" i="17" s="1"/>
  <c r="I1537" i="17" s="1"/>
  <c r="I1538" i="17" s="1"/>
  <c r="I1564" i="17"/>
  <c r="I1566" i="17" s="1"/>
  <c r="I1581" i="17"/>
  <c r="I1583" i="17" s="1"/>
  <c r="H1571" i="17" s="1"/>
  <c r="I1571" i="17" s="1"/>
  <c r="I1696" i="17"/>
  <c r="H2014" i="17"/>
  <c r="H2086" i="17"/>
  <c r="G2076" i="17" s="1"/>
  <c r="H2076" i="17" s="1"/>
  <c r="H2079" i="17" s="1"/>
  <c r="H1371" i="5"/>
  <c r="G1362" i="5" s="1"/>
  <c r="H1362" i="5" s="1"/>
  <c r="H1364" i="5" s="1"/>
  <c r="H151" i="5"/>
  <c r="H298" i="5"/>
  <c r="G288" i="5" s="1"/>
  <c r="H288" i="5" s="1"/>
  <c r="H291" i="5" s="1"/>
  <c r="H336" i="5"/>
  <c r="G326" i="5" s="1"/>
  <c r="H326" i="5" s="1"/>
  <c r="H329" i="5" s="1"/>
  <c r="H363" i="5"/>
  <c r="H455" i="5"/>
  <c r="H653" i="5"/>
  <c r="H834" i="5"/>
  <c r="G824" i="5" s="1"/>
  <c r="H824" i="5" s="1"/>
  <c r="H827" i="5" s="1"/>
  <c r="H1165" i="5"/>
  <c r="H1253" i="5"/>
  <c r="H1420" i="5"/>
  <c r="H464" i="17"/>
  <c r="H1914" i="17"/>
  <c r="H1547" i="5"/>
  <c r="H31" i="17"/>
  <c r="G22" i="17" s="1"/>
  <c r="H22" i="17" s="1"/>
  <c r="H24" i="17" s="1"/>
  <c r="H132" i="17"/>
  <c r="H621" i="17"/>
  <c r="G607" i="17" s="1"/>
  <c r="H607" i="17" s="1"/>
  <c r="H614" i="17" s="1"/>
  <c r="H708" i="17"/>
  <c r="G698" i="17" s="1"/>
  <c r="H698" i="17" s="1"/>
  <c r="H701" i="17" s="1"/>
  <c r="H739" i="17"/>
  <c r="H759" i="17" s="1"/>
  <c r="H1004" i="17"/>
  <c r="H1081" i="17"/>
  <c r="G1072" i="17" s="1"/>
  <c r="H1072" i="17" s="1"/>
  <c r="H1074" i="17" s="1"/>
  <c r="H1127" i="17"/>
  <c r="H1164" i="17"/>
  <c r="G1155" i="17" s="1"/>
  <c r="H1155" i="17" s="1"/>
  <c r="H1157" i="17" s="1"/>
  <c r="H1193" i="17"/>
  <c r="H1247" i="17"/>
  <c r="G1238" i="17" s="1"/>
  <c r="H1238" i="17" s="1"/>
  <c r="H1240" i="17" s="1"/>
  <c r="I1448" i="17"/>
  <c r="I1450" i="17" s="1"/>
  <c r="H1438" i="17" s="1"/>
  <c r="I1438" i="17" s="1"/>
  <c r="I1439" i="17" s="1"/>
  <c r="I1600" i="17"/>
  <c r="I1618" i="17" s="1"/>
  <c r="I1593" i="17" s="1"/>
  <c r="I1630" i="17"/>
  <c r="I1633" i="17" s="1"/>
  <c r="I1666" i="17"/>
  <c r="I1682" i="17"/>
  <c r="H1670" i="17" s="1"/>
  <c r="I1670" i="17" s="1"/>
  <c r="I1671" i="17" s="1"/>
  <c r="I1697" i="17"/>
  <c r="I1748" i="17"/>
  <c r="H1922" i="17"/>
  <c r="H1933" i="17" s="1"/>
  <c r="H1910" i="17" s="1"/>
  <c r="H108" i="17"/>
  <c r="G98" i="17" s="1"/>
  <c r="H98" i="17" s="1"/>
  <c r="H101" i="17" s="1"/>
  <c r="H189" i="17"/>
  <c r="H297" i="17"/>
  <c r="G288" i="17" s="1"/>
  <c r="H288" i="17" s="1"/>
  <c r="H290" i="17" s="1"/>
  <c r="H361" i="17"/>
  <c r="H381" i="17"/>
  <c r="H541" i="17"/>
  <c r="H581" i="17"/>
  <c r="H651" i="17"/>
  <c r="H670" i="17"/>
  <c r="H1044" i="17"/>
  <c r="H1252" i="17"/>
  <c r="I1350" i="17"/>
  <c r="H1338" i="17" s="1"/>
  <c r="I1338" i="17" s="1"/>
  <c r="I1339" i="17" s="1"/>
  <c r="I1398" i="17"/>
  <c r="I1415" i="17"/>
  <c r="I1496" i="17"/>
  <c r="I1499" i="17" s="1"/>
  <c r="I1730" i="17"/>
  <c r="H1774" i="17"/>
  <c r="H1815" i="17"/>
  <c r="H1829" i="17"/>
  <c r="H1836" i="17" s="1"/>
  <c r="H2048" i="17"/>
  <c r="G2037" i="17" s="1"/>
  <c r="H2037" i="17" s="1"/>
  <c r="H2041" i="17" s="1"/>
  <c r="H151" i="17"/>
  <c r="H260" i="17"/>
  <c r="G250" i="17" s="1"/>
  <c r="H250" i="17" s="1"/>
  <c r="H253" i="17" s="1"/>
  <c r="H1206" i="17"/>
  <c r="G1197" i="17" s="1"/>
  <c r="H1197" i="17" s="1"/>
  <c r="H1199" i="17" s="1"/>
  <c r="I1284" i="17"/>
  <c r="I1649" i="17"/>
  <c r="H1637" i="17" s="1"/>
  <c r="I1637" i="17" s="1"/>
  <c r="I1638" i="17" s="1"/>
  <c r="I1749" i="17"/>
  <c r="H1964" i="17"/>
  <c r="H1971" i="17"/>
  <c r="H2091" i="17"/>
  <c r="H1376" i="5"/>
  <c r="H450" i="5"/>
  <c r="G440" i="5" s="1"/>
  <c r="H440" i="5" s="1"/>
  <c r="H443" i="5" s="1"/>
  <c r="H1010" i="5"/>
  <c r="H1032" i="5"/>
  <c r="H1045" i="5"/>
  <c r="G1036" i="5" s="1"/>
  <c r="H1036" i="5" s="1"/>
  <c r="H1038" i="5" s="1"/>
  <c r="H1335" i="5"/>
  <c r="H1590" i="5"/>
  <c r="H1684" i="5"/>
  <c r="H1732" i="5"/>
  <c r="H18" i="17"/>
  <c r="H986" i="17"/>
  <c r="H1234" i="17"/>
  <c r="I1572" i="17"/>
  <c r="H621" i="5"/>
  <c r="H877" i="5"/>
  <c r="G867" i="5" s="1"/>
  <c r="H867" i="5" s="1"/>
  <c r="H870" i="5" s="1"/>
  <c r="H959" i="5"/>
  <c r="H962" i="5" s="1"/>
  <c r="G951" i="5" s="1"/>
  <c r="H951" i="5" s="1"/>
  <c r="H954" i="5" s="1"/>
  <c r="H1084" i="5"/>
  <c r="G1075" i="5" s="1"/>
  <c r="H1075" i="5" s="1"/>
  <c r="H1077" i="5" s="1"/>
  <c r="H1127" i="5"/>
  <c r="G1118" i="5" s="1"/>
  <c r="H1118" i="5" s="1"/>
  <c r="H1120" i="5" s="1"/>
  <c r="H1211" i="5"/>
  <c r="H1248" i="5"/>
  <c r="G1239" i="5" s="1"/>
  <c r="H1239" i="5" s="1"/>
  <c r="H1241" i="5" s="1"/>
  <c r="H1891" i="5"/>
  <c r="H1955" i="5"/>
  <c r="H483" i="17"/>
  <c r="H999" i="17"/>
  <c r="G990" i="17" s="1"/>
  <c r="H990" i="17" s="1"/>
  <c r="H992" i="17" s="1"/>
  <c r="H1026" i="17"/>
  <c r="H1122" i="17"/>
  <c r="G1113" i="17" s="1"/>
  <c r="H1113" i="17" s="1"/>
  <c r="H1115" i="17" s="1"/>
  <c r="I1416" i="17"/>
  <c r="H1884" i="17"/>
  <c r="H1902" i="17" s="1"/>
  <c r="H1880" i="17" s="1"/>
  <c r="H1954" i="17"/>
  <c r="H2009" i="17"/>
  <c r="G1999" i="17" s="1"/>
  <c r="H1999" i="17" s="1"/>
  <c r="H2002" i="17" s="1"/>
  <c r="B6" i="3"/>
  <c r="C971" i="17"/>
  <c r="C724" i="5"/>
  <c r="C464" i="5"/>
  <c r="H107" i="5"/>
  <c r="H487" i="5"/>
  <c r="H145" i="5"/>
  <c r="G135" i="5" s="1"/>
  <c r="H135" i="5" s="1"/>
  <c r="H138" i="5" s="1"/>
  <c r="H184" i="5"/>
  <c r="G174" i="5" s="1"/>
  <c r="H174" i="5" s="1"/>
  <c r="H177" i="5" s="1"/>
  <c r="H925" i="5"/>
  <c r="H1415" i="5"/>
  <c r="G1406" i="5" s="1"/>
  <c r="H1406" i="5" s="1"/>
  <c r="H1408" i="5" s="1"/>
  <c r="H1152" i="5"/>
  <c r="H1071" i="5"/>
  <c r="H1317" i="5"/>
  <c r="H663" i="5"/>
  <c r="H1005" i="5"/>
  <c r="G996" i="5" s="1"/>
  <c r="H996" i="5" s="1"/>
  <c r="H998" i="5" s="1"/>
  <c r="H400" i="5"/>
  <c r="C1599" i="5"/>
  <c r="C928" i="17"/>
  <c r="C1179" i="5"/>
  <c r="H947" i="5"/>
  <c r="H1235" i="5"/>
  <c r="H992" i="5"/>
  <c r="H1275" i="5"/>
  <c r="H1330" i="5"/>
  <c r="G1321" i="5" s="1"/>
  <c r="H1321" i="5" s="1"/>
  <c r="H1323" i="5" s="1"/>
  <c r="H1445" i="5"/>
  <c r="H1486" i="5"/>
  <c r="C723" i="17"/>
  <c r="C976" i="5"/>
  <c r="H736" i="5"/>
  <c r="H839" i="5"/>
  <c r="H1402" i="5"/>
  <c r="C84" i="5"/>
  <c r="B5" i="3"/>
  <c r="H696" i="5"/>
  <c r="H917" i="5"/>
  <c r="H920" i="5" s="1"/>
  <c r="G909" i="5" s="1"/>
  <c r="H909" i="5" s="1"/>
  <c r="H912" i="5" s="1"/>
  <c r="C635" i="17"/>
  <c r="C804" i="5"/>
  <c r="H494" i="5"/>
  <c r="H1193" i="5"/>
  <c r="H1458" i="5"/>
  <c r="G1449" i="5" s="1"/>
  <c r="H1449" i="5" s="1"/>
  <c r="H1451" i="5" s="1"/>
  <c r="H1916" i="5"/>
  <c r="H1749" i="5"/>
  <c r="H1752" i="5" s="1"/>
  <c r="K1750" i="5"/>
  <c r="I1285" i="17"/>
  <c r="H1273" i="17" s="1"/>
  <c r="I1273" i="17" s="1"/>
  <c r="I1274" i="17" s="1"/>
  <c r="H1932" i="5"/>
  <c r="H1883" i="5"/>
  <c r="G1838" i="5"/>
  <c r="H1838" i="5" s="1"/>
  <c r="G1800" i="5"/>
  <c r="H1800" i="5" s="1"/>
  <c r="G1762" i="5"/>
  <c r="H1762" i="5" s="1"/>
  <c r="H2018" i="5"/>
  <c r="H1710" i="5"/>
  <c r="G212" i="17"/>
  <c r="H212" i="17" s="1"/>
  <c r="H215" i="17" s="1"/>
  <c r="H1725" i="5"/>
  <c r="H1790" i="5"/>
  <c r="H412" i="17"/>
  <c r="H1662" i="5"/>
  <c r="H1615" i="5"/>
  <c r="H1828" i="5"/>
  <c r="I12" i="7"/>
  <c r="G1839" i="5"/>
  <c r="H1839" i="5" s="1"/>
  <c r="G1801" i="5"/>
  <c r="H1801" i="5" s="1"/>
  <c r="G1763" i="5"/>
  <c r="H1763" i="5" s="1"/>
  <c r="H1630" i="5"/>
  <c r="H1933" i="5"/>
  <c r="H1884" i="5"/>
  <c r="I1400" i="17"/>
  <c r="H1789" i="17"/>
  <c r="H1871" i="5"/>
  <c r="H2002" i="5"/>
  <c r="H1032" i="17"/>
  <c r="G487" i="17"/>
  <c r="H487" i="17" s="1"/>
  <c r="H489" i="17" s="1"/>
  <c r="H503" i="17" l="1"/>
  <c r="H341" i="17"/>
  <c r="H1088" i="17"/>
  <c r="I1320" i="17"/>
  <c r="I1295" i="17" s="1"/>
  <c r="H964" i="17"/>
  <c r="H115" i="17"/>
  <c r="I1733" i="17"/>
  <c r="I1452" i="17"/>
  <c r="I1427" i="17" s="1"/>
  <c r="H304" i="17"/>
  <c r="H715" i="17"/>
  <c r="I1698" i="17"/>
  <c r="I1716" i="17" s="1"/>
  <c r="I1692" i="17" s="1"/>
  <c r="H1978" i="17"/>
  <c r="H2016" i="17"/>
  <c r="I1352" i="17"/>
  <c r="I1328" i="17" s="1"/>
  <c r="I1484" i="17"/>
  <c r="I1460" i="17" s="1"/>
  <c r="H1006" i="17"/>
  <c r="H77" i="17"/>
  <c r="H2093" i="17"/>
  <c r="H153" i="17"/>
  <c r="H1171" i="17"/>
  <c r="I16" i="7"/>
  <c r="E22" i="8" s="1"/>
  <c r="I1651" i="17"/>
  <c r="I1626" i="17" s="1"/>
  <c r="I1750" i="17"/>
  <c r="H1738" i="17" s="1"/>
  <c r="I1738" i="17" s="1"/>
  <c r="I1739" i="17" s="1"/>
  <c r="I1752" i="17" s="1"/>
  <c r="I1724" i="17" s="1"/>
  <c r="I1385" i="17"/>
  <c r="I1360" i="17" s="1"/>
  <c r="I1585" i="17"/>
  <c r="I1559" i="17" s="1"/>
  <c r="H38" i="17"/>
  <c r="I1269" i="17"/>
  <c r="I1287" i="17" s="1"/>
  <c r="I1262" i="17" s="1"/>
  <c r="H583" i="17"/>
  <c r="I1417" i="17"/>
  <c r="H1405" i="17" s="1"/>
  <c r="I1405" i="17" s="1"/>
  <c r="I1406" i="17" s="1"/>
  <c r="I1419" i="17" s="1"/>
  <c r="I1393" i="17" s="1"/>
  <c r="I1551" i="17"/>
  <c r="I1526" i="17" s="1"/>
  <c r="H426" i="17"/>
  <c r="H628" i="17"/>
  <c r="H543" i="17"/>
  <c r="H229" i="17"/>
  <c r="H1046" i="17"/>
  <c r="H1213" i="17"/>
  <c r="H2055" i="17"/>
  <c r="G608" i="5"/>
  <c r="H608" i="5" s="1"/>
  <c r="H613" i="5" s="1"/>
  <c r="H635" i="5" s="1"/>
  <c r="D9" i="15"/>
  <c r="F14" i="15" s="1"/>
  <c r="I23" i="7"/>
  <c r="C764" i="5"/>
  <c r="H420" i="5"/>
  <c r="I13" i="5" s="1"/>
  <c r="H1841" i="5"/>
  <c r="G1832" i="5" s="1"/>
  <c r="H1832" i="5" s="1"/>
  <c r="H1834" i="5" s="1"/>
  <c r="H1848" i="5" s="1"/>
  <c r="H1052" i="5"/>
  <c r="H457" i="5"/>
  <c r="H343" i="5"/>
  <c r="H1803" i="5"/>
  <c r="G1794" i="5" s="1"/>
  <c r="H1794" i="5" s="1"/>
  <c r="H1796" i="5" s="1"/>
  <c r="H1810" i="5" s="1"/>
  <c r="H1172" i="5"/>
  <c r="H305" i="5"/>
  <c r="I9" i="5" s="1"/>
  <c r="H1295" i="5"/>
  <c r="H1255" i="5"/>
  <c r="H2021" i="5"/>
  <c r="G2006" i="5" s="1"/>
  <c r="H2006" i="5" s="1"/>
  <c r="H2014" i="5" s="1"/>
  <c r="H2028" i="5" s="1"/>
  <c r="I53" i="5" s="1"/>
  <c r="H1765" i="5"/>
  <c r="G1756" i="5" s="1"/>
  <c r="H1756" i="5" s="1"/>
  <c r="H1758" i="5" s="1"/>
  <c r="H1012" i="5"/>
  <c r="H717" i="5"/>
  <c r="H1422" i="5"/>
  <c r="H1506" i="5"/>
  <c r="H1979" i="5"/>
  <c r="I52" i="5" s="1"/>
  <c r="H367" i="5"/>
  <c r="H381" i="5" s="1"/>
  <c r="H797" i="5"/>
  <c r="H1886" i="5"/>
  <c r="G1875" i="5" s="1"/>
  <c r="H1875" i="5" s="1"/>
  <c r="H1879" i="5" s="1"/>
  <c r="H1893" i="5" s="1"/>
  <c r="H1091" i="5"/>
  <c r="H757" i="5"/>
  <c r="H1724" i="5"/>
  <c r="H1727" i="5" s="1"/>
  <c r="G1714" i="5" s="1"/>
  <c r="H1714" i="5" s="1"/>
  <c r="H1720" i="5" s="1"/>
  <c r="H1734" i="5" s="1"/>
  <c r="G1676" i="5"/>
  <c r="H1676" i="5" s="1"/>
  <c r="H1679" i="5" s="1"/>
  <c r="G1666" i="5" s="1"/>
  <c r="H1666" i="5" s="1"/>
  <c r="H1672" i="5" s="1"/>
  <c r="H1686" i="5" s="1"/>
  <c r="H1629" i="5"/>
  <c r="H1632" i="5" s="1"/>
  <c r="G1619" i="5" s="1"/>
  <c r="H1619" i="5" s="1"/>
  <c r="H1625" i="5" s="1"/>
  <c r="H1639" i="5" s="1"/>
  <c r="I1684" i="17"/>
  <c r="I1659" i="17" s="1"/>
  <c r="H1129" i="17"/>
  <c r="H153" i="5"/>
  <c r="I7" i="5" s="1"/>
  <c r="I1518" i="17"/>
  <c r="I1492" i="17" s="1"/>
  <c r="C1220" i="5"/>
  <c r="H1935" i="5"/>
  <c r="G1920" i="5" s="1"/>
  <c r="H1920" i="5" s="1"/>
  <c r="H1928" i="5" s="1"/>
  <c r="H1942" i="5" s="1"/>
  <c r="I51" i="5" s="1"/>
  <c r="H1254" i="17"/>
  <c r="H1213" i="5"/>
  <c r="H969" i="5"/>
  <c r="H267" i="17"/>
  <c r="G568" i="5"/>
  <c r="H568" i="5" s="1"/>
  <c r="G558" i="29"/>
  <c r="H558" i="29" s="1"/>
  <c r="G900" i="5"/>
  <c r="H900" i="5" s="1"/>
  <c r="H905" i="5" s="1"/>
  <c r="H927" i="5" s="1"/>
  <c r="G1568" i="5"/>
  <c r="H1568" i="5" s="1"/>
  <c r="H1572" i="5" s="1"/>
  <c r="H1592" i="5" s="1"/>
  <c r="G1525" i="5"/>
  <c r="H1525" i="5" s="1"/>
  <c r="H1529" i="5" s="1"/>
  <c r="G857" i="5"/>
  <c r="H857" i="5" s="1"/>
  <c r="H863" i="5" s="1"/>
  <c r="H884" i="5" s="1"/>
  <c r="G569" i="5"/>
  <c r="H569" i="5" s="1"/>
  <c r="C1646" i="5"/>
  <c r="H1337" i="5"/>
  <c r="C806" i="17"/>
  <c r="C1059" i="5"/>
  <c r="C121" i="5"/>
  <c r="F31" i="8"/>
  <c r="G31" i="8" s="1"/>
  <c r="G30" i="8"/>
  <c r="G35" i="8"/>
  <c r="F34" i="8"/>
  <c r="G34" i="8" s="1"/>
  <c r="F33" i="8"/>
  <c r="G33" i="8" s="1"/>
  <c r="F32" i="8"/>
  <c r="G32" i="8" s="1"/>
  <c r="C1900" i="5"/>
  <c r="G1533" i="5"/>
  <c r="H1533" i="5" s="1"/>
  <c r="H1535" i="5" s="1"/>
  <c r="H1465" i="5"/>
  <c r="H191" i="5"/>
  <c r="I8" i="5" s="1"/>
  <c r="G98" i="5"/>
  <c r="H98" i="5" s="1"/>
  <c r="H100" i="5" s="1"/>
  <c r="H114" i="5" s="1"/>
  <c r="J1789" i="17"/>
  <c r="G1778" i="17"/>
  <c r="H1778" i="17" s="1"/>
  <c r="H1782" i="17" s="1"/>
  <c r="H1796" i="17" s="1"/>
  <c r="C679" i="17"/>
  <c r="C848" i="5"/>
  <c r="I6" i="5" l="1"/>
  <c r="E23" i="8"/>
  <c r="E24" i="8" s="1"/>
  <c r="E25" i="8" s="1"/>
  <c r="E26" i="8" s="1"/>
  <c r="F22" i="8"/>
  <c r="F15" i="15"/>
  <c r="F16" i="15"/>
  <c r="G817" i="5" a="1"/>
  <c r="G817" i="5" s="1"/>
  <c r="H817" i="5" s="1"/>
  <c r="H820" i="5" s="1"/>
  <c r="H841" i="5" s="1"/>
  <c r="H35" i="8"/>
  <c r="H30" i="8"/>
  <c r="H1951" i="5"/>
  <c r="I50" i="5"/>
  <c r="I47" i="5"/>
  <c r="I46" i="5"/>
  <c r="I39" i="5"/>
  <c r="I43" i="5"/>
  <c r="I42" i="5"/>
  <c r="I41" i="5"/>
  <c r="I36" i="5"/>
  <c r="I37" i="5"/>
  <c r="I38" i="5"/>
  <c r="I33" i="5"/>
  <c r="I31" i="5"/>
  <c r="I30" i="5"/>
  <c r="I27" i="5"/>
  <c r="I26" i="5"/>
  <c r="I25" i="5"/>
  <c r="I20" i="5"/>
  <c r="I21" i="5"/>
  <c r="I14" i="5"/>
  <c r="I10" i="5"/>
  <c r="H1772" i="5"/>
  <c r="H32" i="8"/>
  <c r="H33" i="8"/>
  <c r="H34" i="8"/>
  <c r="H1549" i="5"/>
  <c r="H31" i="8"/>
  <c r="C1013" i="17"/>
  <c r="C1262" i="5"/>
  <c r="B1950" i="5"/>
  <c r="G1352" i="5"/>
  <c r="H1352" i="5" s="1"/>
  <c r="H1358" i="5" s="1"/>
  <c r="H1378" i="5" s="1"/>
  <c r="C891" i="5"/>
  <c r="C845" i="17"/>
  <c r="C1098" i="5"/>
  <c r="C84" i="17"/>
  <c r="C160" i="5"/>
  <c r="C1693" i="5"/>
  <c r="E27" i="8" l="1"/>
  <c r="I24" i="5"/>
  <c r="I28" i="8"/>
  <c r="I37" i="8" s="1"/>
  <c r="I40" i="5"/>
  <c r="C12" i="3"/>
  <c r="C1053" i="17"/>
  <c r="C1302" i="5"/>
  <c r="C888" i="17"/>
  <c r="C1141" i="5"/>
  <c r="G650" i="5"/>
  <c r="H650" i="5" s="1"/>
  <c r="H655" i="5" s="1"/>
  <c r="H677" i="5" s="1"/>
  <c r="G518" i="5"/>
  <c r="H518" i="5" s="1"/>
  <c r="H523" i="5" s="1"/>
  <c r="H545" i="5" s="1"/>
  <c r="G474" i="5"/>
  <c r="H474" i="5" s="1"/>
  <c r="H479" i="5" s="1"/>
  <c r="H501" i="5" s="1"/>
  <c r="G1106" i="5"/>
  <c r="H1106" i="5" s="1"/>
  <c r="H1114" i="5" s="1"/>
  <c r="H1134" i="5" s="1"/>
  <c r="C1986" i="5"/>
  <c r="C122" i="17"/>
  <c r="C274" i="5"/>
  <c r="C934" i="5"/>
  <c r="C7" i="3" l="1"/>
  <c r="C6" i="3"/>
  <c r="G463" i="29"/>
  <c r="H463" i="29" s="1"/>
  <c r="H468" i="29" s="1"/>
  <c r="H490" i="29" s="1"/>
  <c r="I10" i="29" s="1"/>
  <c r="G639" i="29"/>
  <c r="H639" i="29" s="1"/>
  <c r="H644" i="29" s="1"/>
  <c r="H666" i="29" s="1"/>
  <c r="I12" i="29" s="1"/>
  <c r="F23" i="8"/>
  <c r="G23" i="8" s="1"/>
  <c r="F24" i="8"/>
  <c r="G24" i="8" s="1"/>
  <c r="F27" i="8"/>
  <c r="G27" i="8" s="1"/>
  <c r="F25" i="8"/>
  <c r="G25" i="8" s="1"/>
  <c r="F26" i="8"/>
  <c r="G26" i="8" s="1"/>
  <c r="I32" i="5"/>
  <c r="I17" i="5"/>
  <c r="C1095" i="17"/>
  <c r="C1344" i="5"/>
  <c r="G554" i="29"/>
  <c r="H554" i="29" s="1"/>
  <c r="H561" i="29" s="1"/>
  <c r="H582" i="29" s="1"/>
  <c r="I11" i="29" s="1"/>
  <c r="C160" i="17"/>
  <c r="B4" i="3"/>
  <c r="C4" i="3"/>
  <c r="C3" i="3"/>
  <c r="B3" i="3"/>
  <c r="C350" i="5"/>
  <c r="C8" i="3" l="1"/>
  <c r="G565" i="5" a="1"/>
  <c r="G565" i="5" s="1"/>
  <c r="H565" i="5" s="1"/>
  <c r="H572" i="5" s="1"/>
  <c r="H593" i="5" s="1"/>
  <c r="C5" i="3"/>
  <c r="B10" i="3"/>
  <c r="C10" i="3"/>
  <c r="B9" i="3"/>
  <c r="B11" i="3"/>
  <c r="C9" i="3"/>
  <c r="C1136" i="17"/>
  <c r="C1385" i="5"/>
  <c r="C11" i="3" l="1"/>
  <c r="C14" i="3" s="1"/>
  <c r="D4" i="3" s="1"/>
  <c r="C1178" i="17"/>
  <c r="C1429" i="5"/>
  <c r="D3" i="3" l="1"/>
  <c r="D11" i="3"/>
  <c r="D6" i="3"/>
  <c r="D12" i="3"/>
  <c r="D24" i="3"/>
  <c r="D23" i="3"/>
  <c r="D7" i="3"/>
  <c r="D5" i="3"/>
  <c r="D14" i="3"/>
  <c r="D10" i="3"/>
  <c r="D9" i="3"/>
  <c r="D8" i="3"/>
  <c r="C1472" i="5"/>
  <c r="C1220" i="17"/>
  <c r="K22" i="8" l="1"/>
  <c r="C17" i="3" l="1"/>
  <c r="D17" i="3" s="1"/>
  <c r="C19" i="3" l="1"/>
  <c r="D19" i="3" s="1"/>
  <c r="C21" i="3"/>
  <c r="D21" i="3" s="1"/>
  <c r="C22" i="3"/>
  <c r="D22" i="3" s="1"/>
  <c r="C26" i="3" l="1"/>
  <c r="D26" i="3" s="1"/>
  <c r="C29" i="3" l="1"/>
  <c r="D29" i="3" s="1"/>
  <c r="C16" i="3"/>
  <c r="D16" i="3"/>
  <c r="I20" i="8"/>
  <c r="F21" i="8"/>
  <c r="G21" i="8"/>
  <c r="I38" i="8"/>
  <c r="K38" i="8"/>
  <c r="I40" i="8"/>
  <c r="I17" i="7"/>
  <c r="I18" i="7"/>
  <c r="I25" i="7"/>
  <c r="I26" i="7"/>
  <c r="I27" i="7"/>
  <c r="C8" i="15"/>
  <c r="D8" i="15"/>
  <c r="D10" i="15"/>
  <c r="D14" i="15"/>
  <c r="E14" i="15"/>
  <c r="H14" i="15"/>
  <c r="D15" i="15"/>
  <c r="E15" i="15"/>
  <c r="H15" i="15"/>
  <c r="D16" i="15"/>
  <c r="E16" i="15"/>
  <c r="H16" i="15"/>
  <c r="D17" i="15"/>
  <c r="E17" i="15"/>
  <c r="F17" i="15"/>
  <c r="H17" i="15"/>
  <c r="B19" i="15"/>
  <c r="D19" i="15"/>
  <c r="H19" i="15"/>
  <c r="H20" i="15"/>
  <c r="H21" i="15"/>
  <c r="H22" i="15"/>
  <c r="H23" i="15"/>
  <c r="H24" i="15"/>
</calcChain>
</file>

<file path=xl/sharedStrings.xml><?xml version="1.0" encoding="utf-8"?>
<sst xmlns="http://schemas.openxmlformats.org/spreadsheetml/2006/main" count="9934" uniqueCount="1126">
  <si>
    <t>ITEM</t>
  </si>
  <si>
    <t>DESCRIPCIÓN</t>
  </si>
  <si>
    <t>UNIDAD</t>
  </si>
  <si>
    <t>PRELIMINARES</t>
  </si>
  <si>
    <t xml:space="preserve">RETIRO DE APARATOS SANITARIOS, lavamanos, lavaderos, orinales. Incluye: Cargue, transporte y botada de escombros en lugares autorizados por el Municipo y/o autoridad ambiental, recuperación de los materiales aprovechables o su transporte hasta el sitio donde lo disponga la interventoria y/o entidad contratante. </t>
  </si>
  <si>
    <t>un</t>
  </si>
  <si>
    <t xml:space="preserve">RETIRO DE PUERTAS Y/O VENTANAS CON REJAS (marco y ala). Incluye: Cargue, transporte y botada de escombros en lugares autorizados por el Municipo y/o autoridad ambiental, recuperación de los materiales aprovechables o su transporte hasta el sitio donde lo disponga la interventoria y/o entidad contratante. </t>
  </si>
  <si>
    <t>RETIRO DE CUBIERTA EN TEJA  DE BARRO, O ASBESTO CEMENTO Y/O PLÁSTICA EXISTENTE.  Incluye cargue, botada y/o recuperación de los materiales aprovechables, trasporte hasta el sitio de deposito y/o disposición final donde lo indique la interventoría y/o entidad contratante, medido a lo largo de la pendiente.</t>
  </si>
  <si>
    <t>DEMOLICIÓN MECÁNICA DE PISO EN BALDOSA espesor &lt;=15 cm. Incluye retiro de baldosa y mortero de nivelación, cargue, transporte y botada de escombros en lugares autorizados por el Municipo y/o autoridad ambiental y recuperación de los materiales aprovechables. (No incluye retiro de entresuelo)</t>
  </si>
  <si>
    <t>m2</t>
  </si>
  <si>
    <t>DEMOLICIÓN DE ENCHAPE, espesores entre 0.03 y 0.05 m. Incluye cargue, transporte y botada de escombros en botaderos oficiales, demolición de revoques y enchapes aplicados en el muro a demoler e instalaciones embebidas, además recuperación de los materiales aprovechables o su transporte hasta el sitio que lo indique la interventoría.</t>
  </si>
  <si>
    <t>MOVIMIENTOS DE TIERRA</t>
  </si>
  <si>
    <t>EXCAVACIÓN MANUAL de material heterogéneo DE 0-2 m., bajo cualquier grado de humedad. Incluye: roca descompuesta, bolas de roca de volumen inferior a 0.35 m³., el cargue, transporte interno y externo, botada de material proveniente de las excavaciones en los sitios donde lo indique la interventoría y su medida será en el sitio. No incluye entibado.</t>
  </si>
  <si>
    <t>m3</t>
  </si>
  <si>
    <t>LLENOS EN MATERIAL PROVENIENTES DE LA EXCAVACIÓN, compactados mecánicamente hasta obtener una densidad del 95% de la máxima obtenida en el ensayo del próctor modificado. Incluye transporte interno. Su medida será en sitio ya compactado.</t>
  </si>
  <si>
    <t>CONCRETOS</t>
  </si>
  <si>
    <t>Construcción de PISO EN CONCRETO DE 21 MPa. ESPESOR DE 0.10 m., con vaciado alternado. Incluye suministro y transporte de los materiales, perfilación, nivelación  del terreno y adecuación de la superficie, entresuelo en piedra con un espesor de 0.15 m. y 0.05 m. de arenilla, malla electrosoldada D-84, dilataciones a junta perdida cada 1.80 m., acabado liso llaneado, vibrado, curado, protección de la superficie y todo lo necesario para su correcta construcción y funcionamiento. Según diseño. Unidades sanitarias y cocina. Para andenes el acabado debe ser escobillado y antideslizante.</t>
  </si>
  <si>
    <t>PINTURA Y REVOQUE</t>
  </si>
  <si>
    <t>RESANE Y REPINTE de PINTURA ACRÍLICA tipo Koraza o equivalente para exteriores (hidrorepelente) de primera calidad que cumpla con la Norma NTC 1335, tres (3) manos o las que sean necesarias para obtener una superficie pareja y homogénea, a satisfacción de la interventoría. Incluye suministro y transporte de los materiales, preparada y adecuación de la superficie a intervenir. Color a definir según aprobación de la interventoría.</t>
  </si>
  <si>
    <t>RESANE Y REPINTE de PINTURA vineltex tipo 1 o quivalente para interiores (hidrorepelente) de primera calidad que cumpla con la Norma NTC 1335, 3 manos o las que sean necesarias para obtener una superficie pareja y homogénea, a satisfacción de la interventoría. Incluye suministro y transporte de los materiales, preparada y adecuación de la superficie a intervenir. Color a definir según aprobación de la interventoría.</t>
  </si>
  <si>
    <t>PISOS Y ACABADOS</t>
  </si>
  <si>
    <t>Colocación de ENCHAPE CERÁMICO PARED COLOR A DEFINIR de 30 x 60 cm. Incluye suministro y transporte de los materiales, mortero adhesivo para enchapes tipo pegacor o equivalente, lechada preparada (boquilla) tipo concolor de sumicol o equivalente del mismo color del enchape, moldura PVC para remates  y todos los elementos necesarios para su correcta instalación y funcionamiento.</t>
  </si>
  <si>
    <t>Colocación de PISO CERÁMICO, ALTA RESISTENCIA AL DESLIZAMIENTO MIKONOS, de 33.8x33.8cm., color blanco  de Corona o equivalente,  con prueba de resistencia de abrasión, antideslizante. Incluye suministro y transporte de los materiales, mortero de nivelación 1:5, con un espesor de 3 a 7 cm., pegante para cerámica tipo Pegacor o equivalente, juntas cada 1,8 x 1,8 m. con varilla de dilatación PVC de 4 mm., lechada con Boquilla Blanca para cerámica, remates, cortes con maquina y todo lo necesario para su correcta instalación. El entresuelo y la placa de contrapiso se pagará en su ítem respectivo, para unidades sanitarias. Para baños.</t>
  </si>
  <si>
    <t>Construcción de PISO EN BALDOSA  DE GRANO MONO COLOR  DE 30 x 30 cm., de primera calidad aprobada por la interventoría que cumpla la norma NTC 2849. Incluye concreto de pega y nivelación 1:5 de cemento,  suministro y transporte de la baldosa, varilla de dilatación en PVC de 5 mm x 37mm en cuadrículas de  2,10m x 2,10m., lechada del mismo color de la baldosa, destroncada, pulida, brillada y encerada en el sitio con cera polimérica,  protección de muros, puertas y desagües. Cargue, transporte y botada de material sobrante (cachaza) en botaderos oficiales. La interventoría entregará el diseño en tapetes o franjas combinando los colores (máximo dos colores). Los ensayos que se requieran serán por cuenta del contratista y las muestras se escogerán del material puesto en obra.</t>
  </si>
  <si>
    <t>Suministro, transporte e instalación de ZÓCALO RECTO EN BALDOSA GRANO de 0,07 a 0,10m de altura con aristas biseladas.  Incluye suministro y transporte de los materiales, pegante de capa delgada tipo pegacor o equivalente, lechada del mismo color de la baldosa, remates, y todos los elementos necesarios para su correcta construcción.</t>
  </si>
  <si>
    <t>m</t>
  </si>
  <si>
    <t>MOBILIARIOS Y APARATOS SANITARIOS</t>
  </si>
  <si>
    <t>Instalación de  SANITARIO INTEGRAL (línea Acuacer o equivalente) color BLANCO, bajo consumo 6lt, diseño de dos piezas, taza redonda, incluye el suministro y transporte del sanitario, sifón esmaltado, grifería antisifón, anillo abierto, abastos, válvula de regulación  con manguera flexible, brida de fijación, tapón roscado y todos los demás elementos necesarios para su correcta instalación y funcionamiento.</t>
  </si>
  <si>
    <t>Suministro, transporte y colocación de lavamanos de empotrar (tipo Marsella o equivalente), color blanco. Incluye grifería metálica con acabado cromado, tipo briza o su equivalente, abasto metálico acabado cromado, sifón botella, emboquillado con silicona antihongos y todos los demás elementos necesarios para su correcta instalación y funcionamiento.</t>
  </si>
  <si>
    <t>Construcción de mesón en concreto de 21Mpa. forrado en grano BLANCO Y NEGRO, de ancho=0,60 m., espesor 0,06 m., con faldón de h=0,15 m. y listón de 10 cm en los  puntos en contacto con la pared. Incluye canche, botada de material, molduras para bordes redondeados, acero de refuerzo (6 varillas de 1/4" longitudinalmente y 3 varillas 3/8" L=0.90 m por metro transversalmente), concreto para anclaje, vanos para empotrar lavamanos.</t>
  </si>
  <si>
    <t>ml</t>
  </si>
  <si>
    <t>Construcción de BOCAPUERTAS  en salón, incluye pegacor, lechada, remates, cortes con máquina y todo lo necesario para su correcta instalación y funcionamiento.</t>
  </si>
  <si>
    <t>REDES HIDROSANITARIAS</t>
  </si>
  <si>
    <t>Suministro, transporte e instalación de SALIDA SANITARIA para lavamanos y orinal DE 2". Incluye todos los accesorios hasta el tapón de prueba. Se pagará dicha salida hasta un recorrido máximo de tubería no mayor a 2 m.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t>
  </si>
  <si>
    <t>Suministro e instalación de Salida para desagüe en Tubería sanitaria rígida PVC Ø2",Incluye rejilla de piso 3"x 2" combinada en bronce y aluminio, sifón CxC y todo lo necesario para su correcta instalación.</t>
  </si>
  <si>
    <t>Suministro, transporte e instalación de SALIDA SANITARIA DE 4". Incluye todos los accesorios hasta el tapón de prueba. Se pagará dicha salida hasta un recorrido máximo de tubería no mayor a 2 m.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t>
  </si>
  <si>
    <t>Suministro, transporte e instalación de TUBERÍA PVC-SANITARIA, con un DIÁMETRO DE 4", para aguas residuales o lluvia ENTERRADA y/o EMPOTRADA por losas.  Incluye suministro y transporte de los materiales, accesorios, pegante, limpiador y todos los elementos necesarios para su correcta instalación y funcionamiento. La excavación y los llenos se pagaran en su ítem respectivo.</t>
  </si>
  <si>
    <t>Construcción de caja de inspección y/o empalme de 40x40x40 cm en concreto de 17.5Mpa, medidas internas (L=40cm). Incluye suministro,  transporte e instalación de los materiales, tapa y herraje y todos los elementos necesarios para su correcta construcción y funcionamiento. Según normas técnicas de EEPP de Medellín. La excavación, llenos, entresuelo y acero de refuerzo se pagarán en su ítem respectivo.</t>
  </si>
  <si>
    <t>Suministro, transporte e instalación de tubería PVC-P, RDE 9, 500 PSI, diámetro 1/2", incluye todos los accesorios en PVC de diámetro 1/2"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 No incluye grifo.</t>
  </si>
  <si>
    <t>Suministro, transporte e instalación de tubería PVC-P, RDE 9, 500 PSI, diámetro 3/4", incluye todos los accesorios en PVC de diámetro 1/2"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 No incluye grifo.</t>
  </si>
  <si>
    <t>Suministro e instalación de Bajantes para aguas lluvias en tubería PVC sanitaria de Ø4", Incluye todos los accesorios necesarios para empalme o cambio de dirección, abrazaderas metálicas que garanticen su adosamiento y pintura para exteriores tipo CORAZA o similar, color definido por Interventoría.</t>
  </si>
  <si>
    <t>CARPINTERIA METALICA</t>
  </si>
  <si>
    <t>Suministro, transporte y colocación de PUERTA METÁLICA (marco y ala) calibre 18 para uso interno de 0.60m - 0,70m de ancho  x 2.10m - 2.20m de altura. Incluye cerradura de seguridad tipo Yale o equivalente, 3 bisagras de cobre tipo libro 3" 1/2, aplicación de pintura anticorrosiva, acabado en esmalte base aceite color a definir y todos los demás elementos necesarios  para su correcta instalación y funcionamiento, previa aprobación de la interventoria. De acuerdo con las especificaciones del diseño arquitectónico.</t>
  </si>
  <si>
    <t>Suministro e instalación de ventana en hierro y reja de medidas variables. corrediza 2c.+ celosía y vidrio 5mm.</t>
  </si>
  <si>
    <t>CUBIERTA</t>
  </si>
  <si>
    <t>Suministro Transporte e Instalación de Cielo Falso en PVC</t>
  </si>
  <si>
    <t>Suministro, transporte, construcción y montaje de ESTRUCTURA METÁLICA, en PERFILERIA TIPO IPE, HEA, PHR-C para elementos de cubierta y cubierta de teja termoacustica en calibre 3mm color BLANCOIncluye  todos los elementos necesarios para su correcta construcción y funcionamiento. Medido a lo largo de la pendiente</t>
  </si>
  <si>
    <t>Suministro, transporte y colocación de canoa en lamina galvanizada calibre 24, desarrollo 0.70 m.  Incluye embudo galvanizado calibre 16 y codo galvanizado calibre 26 , pintura anticorrosiva, esmalte base aceite y todos los elementos necesarios para su correcta instalación. Se deberá colocar una buena base de apoyo de la canoa en toda su longitud. Según diseño de cubierta.</t>
  </si>
  <si>
    <t>Mantenimineto de canoas en lamina, limpieza, retiro de basuras, aplicación de anticorrosivo y pintura.</t>
  </si>
  <si>
    <t>REDES ELÉCTRICAS</t>
  </si>
  <si>
    <t>Suministro, Transporte e Instalación de Tablero Monofásico de distribución de Doce (12) circuitos, incluye respectivas protecciones, barras de neutro y tierra. (Tomas e Iluminación ).</t>
  </si>
  <si>
    <t>und</t>
  </si>
  <si>
    <t>Suministro, Transporte e Instalación de Gabinete Metálico de Distribución Bifásico, Tipo ML, para Seis (6) circuitos, incluye Protección Termomagnética General de 2 x 100 A (1), Protección Termomagnética para distribución de 2 x 40 A (4), Protección Termomagnética para distribución de 2 x 30 A (1),  barras para Neutro y Tierra. (Protección y Distribución General).</t>
  </si>
  <si>
    <t xml:space="preserve">ml </t>
  </si>
  <si>
    <t>Suministro, Transporte e Instalación de Acometida  en Cable cobre 2 x No. 8 AWG - LSZH (Fases), 1 x No. 8 AWG - LSZH (Neutro), 1 x No. 8 AWG - LSZH (Tierra) y tubería tipo EMT de 1"</t>
  </si>
  <si>
    <t>ADMINISTRACIÓN</t>
  </si>
  <si>
    <t>UTILIDAD</t>
  </si>
  <si>
    <t>ESTRATEGIA SOCIAL</t>
  </si>
  <si>
    <t>OTROS</t>
  </si>
  <si>
    <t>TOTAL COSTO DIRECTO</t>
  </si>
  <si>
    <t>PRESUPUESTO POR CAPITULOS</t>
  </si>
  <si>
    <t>COSTO OBRA CIVIL E INSTALACIONES  ANTES DE A.U.I</t>
  </si>
  <si>
    <t>COSTO DIRECTO TOTAL</t>
  </si>
  <si>
    <t>COSTOS REEMBOLSABLES DE OBRA</t>
  </si>
  <si>
    <t>INTERVENTORIA</t>
  </si>
  <si>
    <t>COSTOS INDIRECTOS</t>
  </si>
  <si>
    <t>COSTO TOTAL PROYECTO</t>
  </si>
  <si>
    <t>COCINA</t>
  </si>
  <si>
    <t>COMEDOR</t>
  </si>
  <si>
    <t>SALON 1</t>
  </si>
  <si>
    <t>SALON 2</t>
  </si>
  <si>
    <t>SALON 3</t>
  </si>
  <si>
    <t>BIBLIOTECA</t>
  </si>
  <si>
    <t>CANT</t>
  </si>
  <si>
    <t>APARATOS SANITARIOS</t>
  </si>
  <si>
    <t>BAÑOS</t>
  </si>
  <si>
    <t xml:space="preserve">ANALISIS DE PRECIOS UNITARIOS </t>
  </si>
  <si>
    <t>ANÁLISIS DE PRECIOS UNITARIOS</t>
  </si>
  <si>
    <t>PROYECTO U OBRA:</t>
  </si>
  <si>
    <t xml:space="preserve">Í T E M   No. </t>
  </si>
  <si>
    <t>UNIDAD DE MEDIDA:</t>
  </si>
  <si>
    <t>FECHA:</t>
  </si>
  <si>
    <t>I. MATERIAL PUESTO EN OBRA</t>
  </si>
  <si>
    <t>CANT.</t>
  </si>
  <si>
    <t>DESPER</t>
  </si>
  <si>
    <t>VR. UNIDAD</t>
  </si>
  <si>
    <t>VR. PARCIAL</t>
  </si>
  <si>
    <t>Sub-total</t>
  </si>
  <si>
    <t>II. HERRAMIENTA Y EQUIPO</t>
  </si>
  <si>
    <t>RENDIMIENTO</t>
  </si>
  <si>
    <t>Herramienta menor</t>
  </si>
  <si>
    <t>(% m.o)</t>
  </si>
  <si>
    <t>III. MANO DE OBRA</t>
  </si>
  <si>
    <t>Ayudante</t>
  </si>
  <si>
    <t>día</t>
  </si>
  <si>
    <t>IV. TRANSPORTE</t>
  </si>
  <si>
    <t>Oficial</t>
  </si>
  <si>
    <t>Trasporte para recuperación de los materiales</t>
  </si>
  <si>
    <t>Botada de escombros</t>
  </si>
  <si>
    <t>Martillo compresor</t>
  </si>
  <si>
    <t>Can Zunchado en madera común. Incluye transporte</t>
  </si>
  <si>
    <t>Taladro rotopercutor</t>
  </si>
  <si>
    <t>Andamio x Cuerpo</t>
  </si>
  <si>
    <t>Cargue, transporte y botada de escombros</t>
  </si>
  <si>
    <t>Acarrea interno de materiales</t>
  </si>
  <si>
    <t>Ayudante (acarreo interno)</t>
  </si>
  <si>
    <t>Compactador tipo canguro</t>
  </si>
  <si>
    <t>Acarreo interno</t>
  </si>
  <si>
    <t>Concreto 21 Mpa</t>
  </si>
  <si>
    <t>Arenilla</t>
  </si>
  <si>
    <t>Malla electrosoldada</t>
  </si>
  <si>
    <t>Formaleta</t>
  </si>
  <si>
    <t>Concretadora</t>
  </si>
  <si>
    <t>Vibrador de concreto</t>
  </si>
  <si>
    <t>Malla eslabonada Calibre 10 ojo N° 5</t>
  </si>
  <si>
    <t>Postes de 2.7m en tubería galvanizada de 1.9" de diámetro</t>
  </si>
  <si>
    <t>Piamigo de 3.0m en tubería galvanizada de 1.9" soldado en obra</t>
  </si>
  <si>
    <t>Alambre de Púas Calibre 14</t>
  </si>
  <si>
    <t>Alambre liso de entorche calibre 13 para el amarre de la malla</t>
  </si>
  <si>
    <t>Concreto de 21 MPa preparado en Obra</t>
  </si>
  <si>
    <t>Acero 4200kg/cm2, suministro, corte, figuracion e instalacion</t>
  </si>
  <si>
    <t>Bloque de Concreto de 20x20x40cm puesto en obra</t>
  </si>
  <si>
    <t>Mortero 1:4 en obra</t>
  </si>
  <si>
    <t>Mortero 1:5 en obra</t>
  </si>
  <si>
    <t>Tabla común para formaleta de columnetas, incluye transporte (3 metros)</t>
  </si>
  <si>
    <t>Concreto 14 Mpa</t>
  </si>
  <si>
    <t>Piedra entre 4" a 10"</t>
  </si>
  <si>
    <t>Alambre de amarrar</t>
  </si>
  <si>
    <t>Clavo común de 1". Caja x 500gr.</t>
  </si>
  <si>
    <t>Acero corrugado</t>
  </si>
  <si>
    <t>Transporte de acero</t>
  </si>
  <si>
    <t>kg</t>
  </si>
  <si>
    <t>Pintura Exteriores x 5 galones</t>
  </si>
  <si>
    <t>Andamios</t>
  </si>
  <si>
    <t>Pintura Tipo 1 x 5 galones</t>
  </si>
  <si>
    <t>Estuco plástico</t>
  </si>
  <si>
    <t>Lija</t>
  </si>
  <si>
    <t>Cerámica</t>
  </si>
  <si>
    <t>Pega x 25 kg</t>
  </si>
  <si>
    <t>Boquilla x 5 kg</t>
  </si>
  <si>
    <t>Estopa</t>
  </si>
  <si>
    <t>Junta dilatación</t>
  </si>
  <si>
    <t>Mortero 1:4</t>
  </si>
  <si>
    <t>Carnaza</t>
  </si>
  <si>
    <t>Pulidora</t>
  </si>
  <si>
    <t>Piso Mikon0s color blanco</t>
  </si>
  <si>
    <t>Pegacor blanco para pisos</t>
  </si>
  <si>
    <t>Boquilla blanca</t>
  </si>
  <si>
    <t>Dilatacion</t>
  </si>
  <si>
    <t>Cortadora de cerámica</t>
  </si>
  <si>
    <t>Buril para cortadora de cerámica</t>
  </si>
  <si>
    <t>Transporte de materiales</t>
  </si>
  <si>
    <t>Baldosa de grano monocolor</t>
  </si>
  <si>
    <t>Brilla y pulida</t>
  </si>
  <si>
    <t xml:space="preserve">Zócalo recto </t>
  </si>
  <si>
    <t>Brilla y pulida zocalo</t>
  </si>
  <si>
    <t>Sanitario linea económica blanco. Consumo 6lt.</t>
  </si>
  <si>
    <t>Cemento blanco (saco 40 kilos) Argos</t>
  </si>
  <si>
    <t>Silicona antihongos. Presentacion 280ml Rendimiento de 8ml/en junta de 6mm x 6mm</t>
  </si>
  <si>
    <t>Tapón rosca para brida de fijación</t>
  </si>
  <si>
    <t>Brida sanitaria de fijación 4", incluye empaque de caucho y tornillos de fijación</t>
  </si>
  <si>
    <t>Soldadura PVC (1/4 gal) + Limpiador PVC (1/4 gal)</t>
  </si>
  <si>
    <t>Abasto metálico (llave de regulación liviana de 1/2"metálica con manguera metálica)</t>
  </si>
  <si>
    <t>Orinal con griferia Blanco Corona</t>
  </si>
  <si>
    <t>Tapon Rosca para brida de fijacion</t>
  </si>
  <si>
    <t>Abasto metalico (llave regulacion 1/2 metalica con manguera metalica)</t>
  </si>
  <si>
    <t>Lavamanos de empotrar blanco</t>
  </si>
  <si>
    <t>Válvula de regulación - abasto 1/2"</t>
  </si>
  <si>
    <t>Cinta sellante teflón 1/2" x 10 m</t>
  </si>
  <si>
    <t>Grifería Lavamanos Subconjunto Sencilla Briza ½ Pulgada+sifon tipo botella</t>
  </si>
  <si>
    <t xml:space="preserve">Concreto de 21 Mpa preparado en obra (3000PSI) </t>
  </si>
  <si>
    <t>Grano San Gil 1-2 color negro.</t>
  </si>
  <si>
    <t>Lechada preparada</t>
  </si>
  <si>
    <t>Tabla madera común de 1,7cm x 20cm x 3,0m. Incluye transporte.</t>
  </si>
  <si>
    <t>Moldura en madera 1/4 bocel de L=3.00 m. Chingale</t>
  </si>
  <si>
    <t>Piso en granito pulido</t>
  </si>
  <si>
    <t>Pegacor</t>
  </si>
  <si>
    <t>Tubería sanitaria sólida PVC Ø2" x 6m</t>
  </si>
  <si>
    <t>Codo sanitario Ø2"</t>
  </si>
  <si>
    <t>Buje 2" x 1 1/2"</t>
  </si>
  <si>
    <t>Soldadura y Limpiador PVC x 1/4</t>
  </si>
  <si>
    <t>Tee sanitaria de 2"</t>
  </si>
  <si>
    <t>Codo 90 CXC sanitario Ø2"</t>
  </si>
  <si>
    <t>Codo 90 CXE sanitario Ø2"</t>
  </si>
  <si>
    <t>Cifón 180 CxC Ø2"</t>
  </si>
  <si>
    <t>Rejilla de piso 3"x2"</t>
  </si>
  <si>
    <t>Soldadura y Limpiador PVC</t>
  </si>
  <si>
    <t>Tubería sanitaria sólida PVC Ø4" x 6m</t>
  </si>
  <si>
    <t>Codo sanitario Ø4"</t>
  </si>
  <si>
    <t>Yee reducida de 4"x2"</t>
  </si>
  <si>
    <t>Codo 90° CXC DE 4"</t>
  </si>
  <si>
    <t>Tee sanitaria de 4"</t>
  </si>
  <si>
    <t>Codo 45° sanitario CXC de 4"</t>
  </si>
  <si>
    <t>TAPON PRUEBA PVC-S 4"</t>
  </si>
  <si>
    <t>Concreto de 17.5 Mpa preparado en obra</t>
  </si>
  <si>
    <t>Tapa prefabricada caja de inspeccion 40x40x40</t>
  </si>
  <si>
    <t>Tubería presión PVC Ø 1/2 " x 6m</t>
  </si>
  <si>
    <t>Union de 1/2 PVC presión</t>
  </si>
  <si>
    <t>Codo de 90° PVC presión</t>
  </si>
  <si>
    <t>Tee de 1/2 PVC presión</t>
  </si>
  <si>
    <t>Tubería presión PVC Ø 3/4 " x 6m</t>
  </si>
  <si>
    <t>Union de 3/4 PVC presión</t>
  </si>
  <si>
    <t>Soldadura y Limpiador PVC x 3/4</t>
  </si>
  <si>
    <t>Tee de 3/4 PVC presión</t>
  </si>
  <si>
    <t>Tubería sanitaria PVC 4" x 6m.</t>
  </si>
  <si>
    <t>Accesorios</t>
  </si>
  <si>
    <t>Abrazadera metálica</t>
  </si>
  <si>
    <t xml:space="preserve">ALA DE PUERTA e= 38 mm, entamborada en triplex e= 4 mm, estructura en madera. </t>
  </si>
  <si>
    <t>Barniz transparente decorativo para madera tipo Profilan holzschutzgrund (Impranol), funguicida e hidrófugo. Presentación 5 litros. Rdto: 4-6 m²/litro a dos manos.</t>
  </si>
  <si>
    <t>Bisagra para puerta en cobre nudo cabeza redonda de 3"</t>
  </si>
  <si>
    <t xml:space="preserve">MARCO metálico para puerta, en lámina cold rolled cal. 20 (0.90 mm), ancho= 15 cm. </t>
  </si>
  <si>
    <t>Mortero 1:5</t>
  </si>
  <si>
    <t>Cerradura de Pomo en acero inoxidable, tipo Stanley o equivalente.</t>
  </si>
  <si>
    <t xml:space="preserve">Transporte a la obra </t>
  </si>
  <si>
    <t>Picaporte</t>
  </si>
  <si>
    <t>Marco en lámina cal 18</t>
  </si>
  <si>
    <t>Tubos, alfagías y marcos en Lámina Cal 18</t>
  </si>
  <si>
    <t>Soldadura</t>
  </si>
  <si>
    <t>Chapa Gato</t>
  </si>
  <si>
    <t>Base x 1/4</t>
  </si>
  <si>
    <t>Tinner x garrafa</t>
  </si>
  <si>
    <t>Esmalte Negro x galón</t>
  </si>
  <si>
    <t>Bisagras</t>
  </si>
  <si>
    <t>Compresor y Pistola</t>
  </si>
  <si>
    <t>Equipo de soldadura</t>
  </si>
  <si>
    <t>Soldador</t>
  </si>
  <si>
    <t>Vidrio 5mm</t>
  </si>
  <si>
    <t>Division de Orinal (0.46x0.96m)</t>
  </si>
  <si>
    <t>Fijaciones en Acero</t>
  </si>
  <si>
    <t>Divisiones Acero Inoxidable</t>
  </si>
  <si>
    <t>Fijaciones en Acero para baterias sanitarias</t>
  </si>
  <si>
    <t>Transporte</t>
  </si>
  <si>
    <t>Lamina de PVC</t>
  </si>
  <si>
    <t>Perfil de unión en H de PVC</t>
  </si>
  <si>
    <t>Perfil de remate perimetral de PVC</t>
  </si>
  <si>
    <t>Soporte de suspensión de techo, de acero galvanizado</t>
  </si>
  <si>
    <t>Varilla metálica de acero galvanizado de 3 mm de diámetro</t>
  </si>
  <si>
    <t>Tornillos 7X7/16</t>
  </si>
  <si>
    <t>Tornillo para placa</t>
  </si>
  <si>
    <t>Andamio de carga</t>
  </si>
  <si>
    <t>PHR 160 x 60 x 1.5mm</t>
  </si>
  <si>
    <t xml:space="preserve">Teja termoacústica manoplas. Calibre 3mm, inluye kit de tornilleria y caballete </t>
  </si>
  <si>
    <t>PTS 40x40, calibre 14</t>
  </si>
  <si>
    <t>cipres</t>
  </si>
  <si>
    <t>patula</t>
  </si>
  <si>
    <t>Ángulo de 2" x 1/8"</t>
  </si>
  <si>
    <t>Perno expansivo tipo camisa 1/2" x 3"</t>
  </si>
  <si>
    <t>Soldadura 7018</t>
  </si>
  <si>
    <t>Sección completa de andamio (1.2m-1.5m) x 1.5 m. (+ 4 ruedas) Incluye transporte.</t>
  </si>
  <si>
    <t>Can zunchado en madera común de 5,0cmx20cmx3,0m (alquiler). Incluye transporte.</t>
  </si>
  <si>
    <t>Pulidora manual eléctrica</t>
  </si>
  <si>
    <t>Sierra circular manual (alquiler) + transporte</t>
  </si>
  <si>
    <t>Soldador eléctrico Lincoln AC 225</t>
  </si>
  <si>
    <t>I. EQUIPO Y HERRAMIENTA</t>
  </si>
  <si>
    <t>Vr Unitario</t>
  </si>
  <si>
    <t>Tarifa / Día</t>
  </si>
  <si>
    <t>Rendimiento</t>
  </si>
  <si>
    <t>Vr Total</t>
  </si>
  <si>
    <t>Sección de andamio certificado</t>
  </si>
  <si>
    <t>Soplete y pipeta</t>
  </si>
  <si>
    <t>Total</t>
  </si>
  <si>
    <t>II. MATERIALES</t>
  </si>
  <si>
    <t>Canoa en lamina galvanizada calibre 24 desarrollo 0.6m</t>
  </si>
  <si>
    <t>Embudo para canoa</t>
  </si>
  <si>
    <t>Soporte para canoa</t>
  </si>
  <si>
    <t>Tornillo autoperforante</t>
  </si>
  <si>
    <t>Remache</t>
  </si>
  <si>
    <t>Estaño</t>
  </si>
  <si>
    <t>Anticorrosivo</t>
  </si>
  <si>
    <t>Esmalte aceite</t>
  </si>
  <si>
    <t>III. TRANSPORTES</t>
  </si>
  <si>
    <t>Cantidad</t>
  </si>
  <si>
    <t>Acarreo de materiales</t>
  </si>
  <si>
    <t>IV. MANO DE OBRA</t>
  </si>
  <si>
    <t>Cuadrilla 1Of + 1 Ay Entendido</t>
  </si>
  <si>
    <t>jor</t>
  </si>
  <si>
    <t xml:space="preserve"> TOTAL COSTO DIRECTO (CD)</t>
  </si>
  <si>
    <t>Clavos</t>
  </si>
  <si>
    <t>Pintura anticorrsiva</t>
  </si>
  <si>
    <t>Can zunchado</t>
  </si>
  <si>
    <t>Botada de material</t>
  </si>
  <si>
    <t xml:space="preserve">ANÁLISIS DE PRECIOS UNITARIOS - APU </t>
  </si>
  <si>
    <t xml:space="preserve">ITEM </t>
  </si>
  <si>
    <t xml:space="preserve">DESCRIPCIÓN </t>
  </si>
  <si>
    <t>VALOR UNITARIO</t>
  </si>
  <si>
    <t xml:space="preserve"> </t>
  </si>
  <si>
    <t>MATERIALES</t>
  </si>
  <si>
    <t>COD</t>
  </si>
  <si>
    <t>UNID</t>
  </si>
  <si>
    <t>RENDIM</t>
  </si>
  <si>
    <t>REND</t>
  </si>
  <si>
    <t xml:space="preserve">VALOR TOTAL </t>
  </si>
  <si>
    <t>Tablero Bifásico de Doce (12) circuitos 240-120V</t>
  </si>
  <si>
    <t>Breaker Termomagnético Unipolar de 1 x 20 A</t>
  </si>
  <si>
    <t xml:space="preserve">SUBTOTAL MATERIALES : </t>
  </si>
  <si>
    <t>EQUIPO Y HERRAMIENTA</t>
  </si>
  <si>
    <t>Tarifa Herramienta Menor ( $ / Hora )</t>
  </si>
  <si>
    <t xml:space="preserve">Hora </t>
  </si>
  <si>
    <t xml:space="preserve">SUBTOTAL EQUIPO Y HERRAMIENTA : </t>
  </si>
  <si>
    <t>TRANSPORTE</t>
  </si>
  <si>
    <t>Tarifa Transporte Material:</t>
  </si>
  <si>
    <t>Kgr</t>
  </si>
  <si>
    <t xml:space="preserve">SUBTOTAL TRANSPORTE: </t>
  </si>
  <si>
    <t xml:space="preserve">MANO DE OBRA </t>
  </si>
  <si>
    <t>Oficial Electricista:</t>
  </si>
  <si>
    <t xml:space="preserve">Día </t>
  </si>
  <si>
    <t>Ayudante Electricista:</t>
  </si>
  <si>
    <t xml:space="preserve">SUBTOTAL MANO DE OBRA : </t>
  </si>
  <si>
    <t xml:space="preserve">VALOR UNITARIO ITEM : </t>
  </si>
  <si>
    <t>Gabinete Metálico de Distribución Bifásico, Tipo ML, para Seis (6) circuitos, construido en lámina galvanizada Calibre 16, con recubrimiento en pintura electrostática RAL 7032, Incluye: Barras para Fases en cobre electrolítico de 15mm x 3mm (162 A), Barras para  Neutro y Tierra en cobre  electrolítico de 9mm x 3mm (100A), Cableado entre barraje e interruptores, Interruptor  Termomagnético Bipolar de 2 x 100 A (1), Interruptor  Termomagnético Bipolar de 2 x 40 A (4), Interruptor  Termomagnético Bipolar de 2 x 30 A (1), (Gabinete de Protección y Distribución General).</t>
  </si>
  <si>
    <t>Caja Metálica con troquel</t>
  </si>
  <si>
    <t>Accesorios conexión caja Metálica</t>
  </si>
  <si>
    <t>Cable cobre No. 12 AWG - LSZH</t>
  </si>
  <si>
    <t>Luminaria LED de 2 x 24 W, 120 V</t>
  </si>
  <si>
    <t>Luminaria LED de 15 W, 120 V</t>
  </si>
  <si>
    <t>Cable cobre No. 8 AWG - LSZH</t>
  </si>
  <si>
    <t>Accesorios Tubería Metálica</t>
  </si>
  <si>
    <t>PLAZO DEL CONTRATO EN DÍAS</t>
  </si>
  <si>
    <t>Código</t>
  </si>
  <si>
    <t>Cargo</t>
  </si>
  <si>
    <t>Unidad</t>
  </si>
  <si>
    <t>Dedicación</t>
  </si>
  <si>
    <t>Salario mensual</t>
  </si>
  <si>
    <t>Duración</t>
  </si>
  <si>
    <t>Subtotal</t>
  </si>
  <si>
    <t>mes</t>
  </si>
  <si>
    <t>Descripción</t>
  </si>
  <si>
    <t>Valor Unitario</t>
  </si>
  <si>
    <t>global</t>
  </si>
  <si>
    <t>ANÁLISIS DE LA INTERVENTORÍA</t>
  </si>
  <si>
    <t>COSTO TOTAL DE LA OBRA</t>
  </si>
  <si>
    <t>PERSONAL DE LA INTERVENTORÍA</t>
  </si>
  <si>
    <t>APLICACIÓN DEL FAC TOR MULTIPLICADOR</t>
  </si>
  <si>
    <t>SUBTOTAL COSTOS DEL PERSONAL</t>
  </si>
  <si>
    <t>FACTOR MULTIPLICADOR</t>
  </si>
  <si>
    <t>SUBTOTAL COSTOS DEL PERSONAL CON FACTOR MULTIPLICADOR</t>
  </si>
  <si>
    <t>EQUIPOS Y ENSAYOS</t>
  </si>
  <si>
    <t>Fallo Cilindros concreto en laboratorio Ø 6"</t>
  </si>
  <si>
    <t>SUBTOTAL EQUIPOS Y ENSAYOS</t>
  </si>
  <si>
    <t>SUBTOTAL INTERVENTORÍA DE OBRA</t>
  </si>
  <si>
    <t>IVA</t>
  </si>
  <si>
    <t>TOTAL INTERVENTORÍA</t>
  </si>
  <si>
    <t>FACTOR MULTIPLICADOR INTERVENTORÍA</t>
  </si>
  <si>
    <t xml:space="preserve">                                  DESCRIPCION</t>
  </si>
  <si>
    <t>PORCENTAJE 
PARCIAL</t>
  </si>
  <si>
    <t>PORCENTAJE
TOTAL</t>
  </si>
  <si>
    <t>A</t>
  </si>
  <si>
    <t xml:space="preserve">SALARIO BÁSICO </t>
  </si>
  <si>
    <t>Nómina Total Mensual</t>
  </si>
  <si>
    <t>B</t>
  </si>
  <si>
    <t>PRESTACIONES SOCIALES</t>
  </si>
  <si>
    <t>Cesantías</t>
  </si>
  <si>
    <t>Intereses sobre cesantías</t>
  </si>
  <si>
    <t xml:space="preserve">Primas </t>
  </si>
  <si>
    <t>Vacaciones</t>
  </si>
  <si>
    <t>SEGURIDAD SOCIAL</t>
  </si>
  <si>
    <t>Aportes a Salud</t>
  </si>
  <si>
    <t>Aportes a Pensión</t>
  </si>
  <si>
    <t>ARP</t>
  </si>
  <si>
    <t>Sena</t>
  </si>
  <si>
    <t>ICBF</t>
  </si>
  <si>
    <t>Caja de compensación familiar</t>
  </si>
  <si>
    <t>Dotación</t>
  </si>
  <si>
    <t>C</t>
  </si>
  <si>
    <t>COSTOS DE PERFECCIONAMIENTO (ESTAMPILLA Y POLIZAS)</t>
  </si>
  <si>
    <t>Póliza de Calidad , cumplimiento, salarios y prestaciones sociales</t>
  </si>
  <si>
    <t>IMPUESTOS</t>
  </si>
  <si>
    <t>D</t>
  </si>
  <si>
    <t>COSTOS DE OFICINA CONSULTOR</t>
  </si>
  <si>
    <t>COSTOS OFICINA CONSULTOR</t>
  </si>
  <si>
    <t>VR TOPE MENSUAL</t>
  </si>
  <si>
    <t>% RECONOCIMENTO</t>
  </si>
  <si>
    <t>PLAZO CONTRATO</t>
  </si>
  <si>
    <t>VALOR A RECONOCER</t>
  </si>
  <si>
    <t>Costos oficina (arrendamiento oficina central, pago administración local y servicios públicos)</t>
  </si>
  <si>
    <t>Papelería de la oficina del consultor para uso del proyecto (cafetería y otros gastos funcionamiento</t>
  </si>
  <si>
    <t>Muebles y equipos de oficina, pago programas, sistematización  y actualización tecnológica, rack.</t>
  </si>
  <si>
    <t>Personal Administrativo, tecnico y no tecnico no facturado (sueldo + prestaciones), Auxiliar contable, secretaría, conductor, mensajero</t>
  </si>
  <si>
    <t>Asesoria legal, contable y tributaria</t>
  </si>
  <si>
    <t xml:space="preserve">Gastos bancarios  </t>
  </si>
  <si>
    <t>E</t>
  </si>
  <si>
    <t xml:space="preserve">HONORARIOS (UTILIDADES) 5% </t>
  </si>
  <si>
    <t>TOTAL A+B+C+D+E</t>
  </si>
  <si>
    <t>Redondeado</t>
  </si>
  <si>
    <t>FACTOR MULTIPLICADOR %</t>
  </si>
  <si>
    <t>POLIZA</t>
  </si>
  <si>
    <t>TOTAL INT</t>
  </si>
  <si>
    <t>SMMLV</t>
  </si>
  <si>
    <t>%</t>
  </si>
  <si>
    <t>VALOR</t>
  </si>
  <si>
    <t>Kg</t>
  </si>
  <si>
    <t>Agua</t>
  </si>
  <si>
    <t>lt</t>
  </si>
  <si>
    <t>TOTAL</t>
  </si>
  <si>
    <t>INSUMOS</t>
  </si>
  <si>
    <t>UN</t>
  </si>
  <si>
    <t>VALOR CON IVA O CON PS</t>
  </si>
  <si>
    <t>COMBUSTIBLES - ADITIVOS - PINTURAS</t>
  </si>
  <si>
    <r>
      <rPr>
        <sz val="11"/>
        <color theme="1"/>
        <rFont val="Calibri"/>
        <family val="2"/>
      </rPr>
      <t>Ácido</t>
    </r>
    <r>
      <rPr>
        <sz val="11"/>
        <color rgb="FF000000"/>
        <rFont val="Calibri"/>
        <family val="2"/>
      </rPr>
      <t xml:space="preserve"> muriático</t>
    </r>
  </si>
  <si>
    <t>ACPM</t>
  </si>
  <si>
    <t>gal</t>
  </si>
  <si>
    <t>Aditivo Sikadur 32 primer o similar</t>
  </si>
  <si>
    <t>Boquilla - color blanco/beige</t>
  </si>
  <si>
    <t>Boquilla - color blanco/beige (5 kg)</t>
  </si>
  <si>
    <t>Cal hidratada</t>
  </si>
  <si>
    <t>Gasolina corriente</t>
  </si>
  <si>
    <t>Kit para pintura 3 piezas</t>
  </si>
  <si>
    <t>Limpiador PVC 300 gramos (1/8 gal) o similar</t>
  </si>
  <si>
    <t>Limpiador PVC 760 gramos (1/4 gal) o similar</t>
  </si>
  <si>
    <t>Lubricante de silicona para accesorios Raingo o similar</t>
  </si>
  <si>
    <t>Lubricante Pavco (x4kg) o similar</t>
  </si>
  <si>
    <t>Tarro</t>
  </si>
  <si>
    <t>Lubricante Pavco (x500gr) o similar</t>
  </si>
  <si>
    <t>Merulex transparente o similar</t>
  </si>
  <si>
    <t>Pegacor gris o similar</t>
  </si>
  <si>
    <t>Pegacor gris o similar (40 kg)</t>
  </si>
  <si>
    <t>saco</t>
  </si>
  <si>
    <t>Pintura hidrorrepelente</t>
  </si>
  <si>
    <t>Pintura para exteriores alta resistencia para muros y zócalos (tipo bronco, corona, Koraza o similar)</t>
  </si>
  <si>
    <t>Pintura tipo vinilo tipo 1 para interiores</t>
  </si>
  <si>
    <t>Pintura tipo vinilo para madera en interiores</t>
  </si>
  <si>
    <t>Pintura tipo esmalte base aceite</t>
  </si>
  <si>
    <t>Pintura anticorrosiva</t>
  </si>
  <si>
    <t>Separol - N (20K) o similar</t>
  </si>
  <si>
    <t>Imprimante asfáltico</t>
  </si>
  <si>
    <t>Sika esmalte 3133 o similar</t>
  </si>
  <si>
    <t>Sika vinilo t-1 o similar</t>
  </si>
  <si>
    <t>Sikaflex 1a color blanco o gris equivalente. Incluye fondo de junta más sello flexible de 6mm x 6mm. Unidad de 300 cm3 o similar</t>
  </si>
  <si>
    <t>Silicona Antihongos Uso General Transparente 280CC</t>
  </si>
  <si>
    <t>Soldadura PVC 1/32 gal o similar</t>
  </si>
  <si>
    <t>Soldadura PVC 1/16 gal o similar</t>
  </si>
  <si>
    <t>Soldadura PVC 1/8 gal o similar</t>
  </si>
  <si>
    <t>Soldadura PVC 1/4 gal o similar</t>
  </si>
  <si>
    <t>Traba química fuerza alta para sellos de fuga en Tubería</t>
  </si>
  <si>
    <t>gr</t>
  </si>
  <si>
    <t>Suministro, transporte e instalación de Cerramiento Fachada (1 cara) con Placa plana de fibrocemento 8mm tipo Sinding de 2,44x0,20, 1,20x0,20 y 0,61x0,20. Placa plana de fibrocemento de 20mm para esquineros y marcos. Placa plana de fibrocemento de 8mm para carteras pintada. Incluye tornillos.</t>
  </si>
  <si>
    <t xml:space="preserve">Suministro, transporte e instalación de Placas de fibrocemento Superficies Eterboard 8mm, zonas humedas,. Incluye tornillería, Estabilizador a una cara, mano de obra,  sellos, cintas, masillas y todos los elementos de fijación necesario. </t>
  </si>
  <si>
    <t xml:space="preserve">Suministro, transporte e instalación de fajas para vanos en placas de fibrocemento de 10mm lijada con pintura colorcel fachadas blanco. Ancho 8 a 10cm. Incluye tornilería, cintas, masillas y todos los elementos de fijación necesario. </t>
  </si>
  <si>
    <t>Pegacor 25 kg</t>
  </si>
  <si>
    <t>Protección hidrpofugo Sika transparente 15 kg 5 gal</t>
  </si>
  <si>
    <t>gl</t>
  </si>
  <si>
    <t>Pintura a base de aceite para exteriores</t>
  </si>
  <si>
    <t>Zócalo media caña tipo C</t>
  </si>
  <si>
    <t>CUBIERTAS - ACCESORIOS - SOPORTES</t>
  </si>
  <si>
    <t>Anclaje a cubierta x 100u</t>
  </si>
  <si>
    <t>Caballete para cubierta Ecoroof 37 UPC 2,5 mm blanco de 1.07 mt</t>
  </si>
  <si>
    <t>Canal plástico tipo Raingo o similar</t>
  </si>
  <si>
    <t>Canal - unión</t>
  </si>
  <si>
    <t>Canal - unión canal a bajante</t>
  </si>
  <si>
    <t>Canal - soporte de canal</t>
  </si>
  <si>
    <t>Canal - soporte bajante</t>
  </si>
  <si>
    <t>Canal - soporte canal</t>
  </si>
  <si>
    <t>Canal - tapa externa canal Raingo</t>
  </si>
  <si>
    <t>Canal - tapa interna canal Raingo</t>
  </si>
  <si>
    <t>Canal - bajante tradicional Pavco o similar, extremo liso</t>
  </si>
  <si>
    <t>Canal - codo bajante</t>
  </si>
  <si>
    <t>Canal - lubricante de soldadura</t>
  </si>
  <si>
    <t>Canal - tornillo inoxidable para fijación de canal</t>
  </si>
  <si>
    <t>Cuadro en abarco 4"x4" de 3m</t>
  </si>
  <si>
    <t>Esmalte para exteriores negro</t>
  </si>
  <si>
    <t>Gancho sujeción techo</t>
  </si>
  <si>
    <t>Amarre para teja</t>
  </si>
  <si>
    <t>Perno en varilla roscada 3/8", incluye dos tuercas</t>
  </si>
  <si>
    <t>Perno en varilla roscada 1/4", incluye dos tuercas</t>
  </si>
  <si>
    <t>Perfil metálico PHR en "c" 120x60x1.5mm*6mts</t>
  </si>
  <si>
    <t>Perfil metálico PTE 70x70-2mm</t>
  </si>
  <si>
    <t>Perfil metálico PTE 90x50-2mm</t>
  </si>
  <si>
    <t>Perfil metálico PTE 100x50-2.5mm</t>
  </si>
  <si>
    <t>Perfil metálico PTE 100x100-3mm</t>
  </si>
  <si>
    <t>Platina metálica de 1/8"</t>
  </si>
  <si>
    <t>Platina metálica de 3/8"</t>
  </si>
  <si>
    <t>Soldadura 6011</t>
  </si>
  <si>
    <t>Soportes y anclajes para cubierta</t>
  </si>
  <si>
    <t>Teja termoacústica Ecoroof UPVC 2.5mm blanco 1.07 x 5.90 mts</t>
  </si>
  <si>
    <t>Teja Termoacustica Ecoroof Asa 37 UPVC 2.5mm Azul 1.07 x 5.9 Mts</t>
  </si>
  <si>
    <t>Teja termoacústica Ecoroof UPVC 2.3mm</t>
  </si>
  <si>
    <t>Teja ondulada fibrocemento perfil 7 n°8 2,44x0,92</t>
  </si>
  <si>
    <t>Tornillo c12 2.5"</t>
  </si>
  <si>
    <t>Tubería metálica 100x100x4mm * 6 mts</t>
  </si>
  <si>
    <t>Wash primer negro</t>
  </si>
  <si>
    <t>Ruana en lamina cal.26</t>
  </si>
  <si>
    <t>Teja traslucida perfil 7 2.44x0.87 m</t>
  </si>
  <si>
    <t>INSTALACIONES ELÉCTRICAS - ACCESORIOS</t>
  </si>
  <si>
    <t>Alambre nro 12 THHN</t>
  </si>
  <si>
    <t>Alambre recocido (alambre cal 18)</t>
  </si>
  <si>
    <t>Varilla, conector y cable para instalación de polo a tierra</t>
  </si>
  <si>
    <t>Breaker de 1x20A enchufable</t>
  </si>
  <si>
    <t>Breaker de 1x30A enchufable</t>
  </si>
  <si>
    <t>Cable antifraude N° 8</t>
  </si>
  <si>
    <t>Cable de cobre 3 x12 AWG-Cu-THHN-THWN 90°c</t>
  </si>
  <si>
    <t>Cable encauchetado 3x12 AWG</t>
  </si>
  <si>
    <t>Caja para contador eléctrico</t>
  </si>
  <si>
    <t>Caja sencilla PVC con suplemento</t>
  </si>
  <si>
    <t>Caja doble PVC con suplemento</t>
  </si>
  <si>
    <t>Caja octogonal 100*100*47 mm</t>
  </si>
  <si>
    <t>Contador eléctrico 5 x 60, bifásico</t>
  </si>
  <si>
    <t>Curvas PVC 1/2" (eléctrico)</t>
  </si>
  <si>
    <t>Curvas PVC 3/4" (eléctrico)</t>
  </si>
  <si>
    <t>Uniones PVC 1/2" (eléctrico)</t>
  </si>
  <si>
    <t>Uniones PVC 3/4" (eléctrico)</t>
  </si>
  <si>
    <t>Plafón</t>
  </si>
  <si>
    <t>Polietileno negro</t>
  </si>
  <si>
    <t>Suiche doble o interruptor</t>
  </si>
  <si>
    <t>Suiche interruptor sencillo</t>
  </si>
  <si>
    <t>Tablero monofásico de distribución de dos circuitos</t>
  </si>
  <si>
    <t>Tablero monofásico de distribución de 6 circuitos</t>
  </si>
  <si>
    <t>Tablero monofásico de distribución de 8 circuitos</t>
  </si>
  <si>
    <t>Terminales PVC 1/2" (eléctrico)</t>
  </si>
  <si>
    <t>Toma corriente 125v doble con polo a tierra, 15A, con tapa</t>
  </si>
  <si>
    <t>Toma corriente GFCI, 125v doble con polo a tierra, 15A, con tapa</t>
  </si>
  <si>
    <t>Toma de incrustar 30 amperios, 220 voltios con polo a tierra, pata trabada</t>
  </si>
  <si>
    <t>Tubería PVC Conduit de 1/2", fijación.</t>
  </si>
  <si>
    <t>Tubería PVC Conduit de 3/4", fijación.</t>
  </si>
  <si>
    <t>Diseño de mezclas de concreto, dos agregados</t>
  </si>
  <si>
    <t>ENSAYOS DE LABORATORIO</t>
  </si>
  <si>
    <t>Diseño de mezclas de concreto para resistencia adicional</t>
  </si>
  <si>
    <t>Prueba de resistencia - fallo de cilindros</t>
  </si>
  <si>
    <t xml:space="preserve">Ensayo Proctor modificado </t>
  </si>
  <si>
    <t>Ensayo densidades de campo</t>
  </si>
  <si>
    <t>Apique exploratorio excavado manualmente</t>
  </si>
  <si>
    <t>Prueba de resistencia ensayos a la compresión (concretos)</t>
  </si>
  <si>
    <t>Desinfección de Tubería y prueba hidrostática</t>
  </si>
  <si>
    <t>Prueba hidrostática</t>
  </si>
  <si>
    <t>Ensayo de percolación de suelos o infiltración directo</t>
  </si>
  <si>
    <t>EQUIPOS Y MAQUINARIAS</t>
  </si>
  <si>
    <t>Apisonador manual</t>
  </si>
  <si>
    <t>Vibrocompactador tipo rana</t>
  </si>
  <si>
    <t>Vibrocompactador tipo canguro</t>
  </si>
  <si>
    <t>Bomba a gasolina 2'' (succión)</t>
  </si>
  <si>
    <t>Can madera común (4*20 cm) de 2.80-3.00 m</t>
  </si>
  <si>
    <t>Can madera común zunchado (4*20 cm) de 2.80-3.00 m</t>
  </si>
  <si>
    <t>Can madera común (5*20 cm) de 2.80-3.00 m</t>
  </si>
  <si>
    <t>Can madera alquiler</t>
  </si>
  <si>
    <t>Compactador de placa - canguro</t>
  </si>
  <si>
    <t>hora</t>
  </si>
  <si>
    <t>Concretadora de 1,5 sacos eléctrica</t>
  </si>
  <si>
    <t>Concretadora de 1,5 sacos gasolina</t>
  </si>
  <si>
    <t>Concretadora eléctrica 1 saco</t>
  </si>
  <si>
    <t>Concretadora eléctrica 2 sacos</t>
  </si>
  <si>
    <t>Cortadora adobes - sin disco</t>
  </si>
  <si>
    <t>Cortadora de baldosa</t>
  </si>
  <si>
    <t>Cortadora de piso acabado ml min 50m /día</t>
  </si>
  <si>
    <t>Cono cámara de inspección de 1,2 concéntrica</t>
  </si>
  <si>
    <t>Formaleta de madera</t>
  </si>
  <si>
    <t>Formaleta Super T Agiomerado (1,80x2,40)</t>
  </si>
  <si>
    <t>Formaleta metálica</t>
  </si>
  <si>
    <t>Formaleta tipo 3 concreto a la vista</t>
  </si>
  <si>
    <t>Motoniveladora 120g</t>
  </si>
  <si>
    <t>Motobomba eléctrica 2" superficie</t>
  </si>
  <si>
    <t xml:space="preserve">Motobomba sumergible 2"- 7 m Prof. 110 v </t>
  </si>
  <si>
    <t>Nivel de precisión</t>
  </si>
  <si>
    <t>Planta eléctrica a gasolina de 12 Kva</t>
  </si>
  <si>
    <t>dÍa</t>
  </si>
  <si>
    <t>Rejilla acero barras 70 x 40</t>
  </si>
  <si>
    <t>Retro s/ll c:76m³ jcb-214s</t>
  </si>
  <si>
    <t>Soldador eléctrico</t>
  </si>
  <si>
    <t>Taladro rotopercutor 1/2"-5/8"</t>
  </si>
  <si>
    <t>Vibrador a gasolina</t>
  </si>
  <si>
    <t>Vibrador eléctrico a 110vts (manguera 5 m)</t>
  </si>
  <si>
    <t>Vibro compactador sd70</t>
  </si>
  <si>
    <t>Volqueta</t>
  </si>
  <si>
    <t>HIDRANTES</t>
  </si>
  <si>
    <t>Hidrante tipo Milán EB de 3''</t>
  </si>
  <si>
    <t>Hidrante tipo Milán JH de 3''</t>
  </si>
  <si>
    <t>Herramienta y equipo menor</t>
  </si>
  <si>
    <t>MATERIALES DE PATIO - MAMPOSTERÍA - MUEBLES - GRIFERÍA</t>
  </si>
  <si>
    <t>Accesorios cerámicos para baño (juego x 3)</t>
  </si>
  <si>
    <t>Angulo de acero de 2"x2"x1/4"</t>
  </si>
  <si>
    <t>Angulo de acero de 2-1/2"x2-1/2"x1/4"</t>
  </si>
  <si>
    <t>Arena triturada para concreto</t>
  </si>
  <si>
    <t>Arena de pega</t>
  </si>
  <si>
    <t>Arena de revoque</t>
  </si>
  <si>
    <t>Baldos antideslizante para piso 20x20, blanco</t>
  </si>
  <si>
    <t>Baldosa tipo egeo piso-pared blanco 20x20</t>
  </si>
  <si>
    <t>Base granular 1.1/2''</t>
  </si>
  <si>
    <t>Base granular norma invias</t>
  </si>
  <si>
    <t>Bloque calado 10x20x20</t>
  </si>
  <si>
    <t>Bloque de concreto 10x20x40 - 10MPa</t>
  </si>
  <si>
    <t>Bloque de concreto 15x20x40 - 13 Mpa</t>
  </si>
  <si>
    <t>Bloque de concreto 12x20x40 - 13 Mpa</t>
  </si>
  <si>
    <t>Bloque de concreto 12x20x40 - 10 Mpa</t>
  </si>
  <si>
    <t>Brocha 3"</t>
  </si>
  <si>
    <t>Cemento blanco</t>
  </si>
  <si>
    <t>Cemento gris (50kg)</t>
  </si>
  <si>
    <t>Chapa económica</t>
  </si>
  <si>
    <t>Chapa económica baño</t>
  </si>
  <si>
    <t>Clavo común 37.5 a 100 mm</t>
  </si>
  <si>
    <t>lb</t>
  </si>
  <si>
    <t>Cinta sellante para elementos roscados - 12mm x 12m</t>
  </si>
  <si>
    <t>Sanitario Acuacer 2 piezas</t>
  </si>
  <si>
    <t>Combo de baño Acuacer, Laguna similar: sanitario + lavamanos con pedestal+ 3 accesorios blanco - corona</t>
  </si>
  <si>
    <t>Ducha sencilla (tipo piscis de Grival o similar)</t>
  </si>
  <si>
    <t>Registro para ducha</t>
  </si>
  <si>
    <t xml:space="preserve">Estopa blanca </t>
  </si>
  <si>
    <t>Grava gradada 6.25 mm</t>
  </si>
  <si>
    <t>Gravilla 1/4''</t>
  </si>
  <si>
    <t>Gravilla Taraza</t>
  </si>
  <si>
    <t>Grifería lavaplatos pico cisne tipo piscis de Grival o similar</t>
  </si>
  <si>
    <t>Kit grifería para lavadero sencillo de palanca</t>
  </si>
  <si>
    <t>Kit grifería para lavaplatos sencillo de palanca</t>
  </si>
  <si>
    <t>Ladrillo rayado horizontal 10x20x40 de 5,5 kg</t>
  </si>
  <si>
    <t>Ladrillo rayado horizontal 10x20x40 de 6,0 kg</t>
  </si>
  <si>
    <t>Ladrillo rayado horizontal 12x20x30</t>
  </si>
  <si>
    <t>Ladrillo tolete 24 x 12 x 6</t>
  </si>
  <si>
    <t>Lavamanos de colgar tipo Acuacer blanco corona o similar</t>
  </si>
  <si>
    <t>Lavadero prefabricado en grano blanco 1,0x0,60m</t>
  </si>
  <si>
    <t>Lavatrapero prefabricado en grano blanco 0,4*0,35*0,30 m</t>
  </si>
  <si>
    <t>Lavadero prefabricado en grano blanco 0,8*0,6*0,25 m</t>
  </si>
  <si>
    <t>Lavadero prefabricado en grano blanco 0,8*0,6*0,16 m</t>
  </si>
  <si>
    <t>Liston 2" x 2" x 3 m</t>
  </si>
  <si>
    <t>Liston 3"x2" CyC abarco</t>
  </si>
  <si>
    <t>Liston 3"x4" CyC abarco</t>
  </si>
  <si>
    <t>Liston 5 x 2cm x 2.50 m</t>
  </si>
  <si>
    <t>Liston 3"x2" pino pátula</t>
  </si>
  <si>
    <t>Liston 4"x3" pino pátula</t>
  </si>
  <si>
    <t>Liston 2"x6" pino pátula</t>
  </si>
  <si>
    <t>Liston 3"x7" pino pátula</t>
  </si>
  <si>
    <t>Liston 4"x4" pino pátula</t>
  </si>
  <si>
    <t>Madera para durmientes y correas 3"x4"</t>
  </si>
  <si>
    <t>Llave jardín 1/2" x 3/4" cromada</t>
  </si>
  <si>
    <t>Mesón en acero inoxidable 1.20x0.55</t>
  </si>
  <si>
    <t>Mesón en acero inoxidable 1.50x0.52</t>
  </si>
  <si>
    <t>Nylon 0.3 mm x 3.0 m</t>
  </si>
  <si>
    <t>Papel de lija</t>
  </si>
  <si>
    <t>Piedra de 4" - 6" gavión</t>
  </si>
  <si>
    <t>Geotextil NT 1600 (rollo de 1,0 m * 50 m)</t>
  </si>
  <si>
    <t>Piedra de canto redonda 2 a 2.1/2'</t>
  </si>
  <si>
    <t>Piedra de entresuelo</t>
  </si>
  <si>
    <t>Pirlán crudo 3 metros 2.0 cm en aluminio</t>
  </si>
  <si>
    <t>Pozuelo en acero inoxidable  de 50x35 cm</t>
  </si>
  <si>
    <t>Puerta en madera - 0.80m x 2.10m - incluye marco</t>
  </si>
  <si>
    <t>Puerta en madera - 1.00m x 2.10m - incluye marco</t>
  </si>
  <si>
    <t>Puerta metálica en lamina cal 22 - incluye marco - 0.8m x 2.10m</t>
  </si>
  <si>
    <t>Puerta metálica en lamina cal 20 - incluye marco - 0.8m x 2.10m</t>
  </si>
  <si>
    <t xml:space="preserve">Puerta 0.90x2.10 mts. Lamina Cold Rolled cal 20 </t>
  </si>
  <si>
    <t xml:space="preserve">Puerta 0.70x2.10 mts. Lamina Cold Rolled cal 20 </t>
  </si>
  <si>
    <t>Puerta metálica 0,96X1,30, 2 alas incluye marco</t>
  </si>
  <si>
    <t>Bisagra para puerta 3"</t>
  </si>
  <si>
    <t>Recebo B-200</t>
  </si>
  <si>
    <t>Rejilla de piso 2" plástica</t>
  </si>
  <si>
    <t>Saco de fibra</t>
  </si>
  <si>
    <t>Sanitario laguna blanco corona</t>
  </si>
  <si>
    <t>Sección completa andamio 1.20x1.50m</t>
  </si>
  <si>
    <t>Tabla madera común 1x8" 3m</t>
  </si>
  <si>
    <t>Tabla madera común 2,5 * 20 cm 3m</t>
  </si>
  <si>
    <t>Taco metálico largo 1.8-2.8</t>
  </si>
  <si>
    <t>Taco redondo madera 3" a 4", 4 varas</t>
  </si>
  <si>
    <t>Telera 0.90x1.35mts -5 usos</t>
  </si>
  <si>
    <t xml:space="preserve">Telera 0.45x1.35mts </t>
  </si>
  <si>
    <t>Teja de barro</t>
  </si>
  <si>
    <t>Teja tipo polipropileno #10 (3,00x0,76m)</t>
  </si>
  <si>
    <t>Tablilla de 2 * 10 cm cepillada</t>
  </si>
  <si>
    <t>Tornillo expansivo para anclaje al concreto, incluye anclaje.</t>
  </si>
  <si>
    <t>Triturado 1.1/2''-2.1/2''</t>
  </si>
  <si>
    <t>Triturado 1''</t>
  </si>
  <si>
    <t>Triturado 3/4''</t>
  </si>
  <si>
    <t>Válvula de cheque - horizontal 1"</t>
  </si>
  <si>
    <t>Válvula compuerta bronce 1/2" RW</t>
  </si>
  <si>
    <t>Válvula de bola tipo h2off - PVC 1/2"</t>
  </si>
  <si>
    <t>Ventana en madera - 1.20m x 1.20m - incluye marco y vidrio</t>
  </si>
  <si>
    <t>Ventana en madera - 1.20m x 2.40m - incluye marco y vidrio</t>
  </si>
  <si>
    <t>Ventana metálica de 1,20 x 1.00m, incluye marco y vidrio de 4mm, con rejilla.</t>
  </si>
  <si>
    <t>Ventana metálica de 1,20 x 1.00m, incluye marco y vidrio de 4mm.</t>
  </si>
  <si>
    <t>Ventana metálica de 1,20 x 1.00m, incluye marco y vidrio de 4mm</t>
  </si>
  <si>
    <t>Ventana vm-1. Ancho 2,42 m, altura 1,10 m. Marcos y paneles corredizos en aluminio anodizados natural con vidrio transparente de 3mm de espesor; con lagrimal en el mismo material</t>
  </si>
  <si>
    <t>Ventana vm-2. Ancho 1,22 m, altura 1,10 m. Marcos y paneles corredizos en aluminio anodizados natural con vidrio transparente de 3mm de espesor; con lagrimal en el mismo material</t>
  </si>
  <si>
    <t>Ventana vm-3. Ancho 0,92 m, altura 0,55 m. Marcos y paneles corredizos en aluminio anodizados natural con vidrio transparente de 3mm de espesor; con lagrimal en el mismo material</t>
  </si>
  <si>
    <t>Ventana para baño (tragaluz 0,6x0,3)pvc</t>
  </si>
  <si>
    <t>Ventana vr-1. Ancho 1,22 m, altura 0,50 m. Marcos y paneles fijos en aluminio anodizados natural con rejilla metálica tipo "z" con lagrimal en el mismo material.</t>
  </si>
  <si>
    <t>Listones de madera reforestada legal inmunizada, ancho de 10 cms</t>
  </si>
  <si>
    <t>Barniz para madera</t>
  </si>
  <si>
    <t>Perfil para drywall de 1 1/2 x 1/2</t>
  </si>
  <si>
    <t>Omega Cal 26 x 2,44m</t>
  </si>
  <si>
    <t>Angulo de 3x2cm L=2,4m</t>
  </si>
  <si>
    <t>Lamina de Drywall de 12.7 mm (1/2") para muros interiores</t>
  </si>
  <si>
    <t>Tornillo de ensamble</t>
  </si>
  <si>
    <t>Tornillo de ajuste</t>
  </si>
  <si>
    <t>Cinta malla para Drywall</t>
  </si>
  <si>
    <t>rollo</t>
  </si>
  <si>
    <t>Masilla sellante para placas</t>
  </si>
  <si>
    <t>Estuco Pañete</t>
  </si>
  <si>
    <t>Estuco Exteriores</t>
  </si>
  <si>
    <t>galon</t>
  </si>
  <si>
    <t>Angeo 3 x 1.22m Gris Fibra Vidrio</t>
  </si>
  <si>
    <t>Baldosa para piso 30x30, blanco</t>
  </si>
  <si>
    <t xml:space="preserve">Baldosa para piso 42xx42 </t>
  </si>
  <si>
    <t>Angulo de 3"x1/4"x6 m</t>
  </si>
  <si>
    <t>ACOMETIDA ACUEDUCTO - ACCESORIOS</t>
  </si>
  <si>
    <t>Adaptador hembra PF 1/2''</t>
  </si>
  <si>
    <t>Adaptador macho PF+UAD 1/2''</t>
  </si>
  <si>
    <t>Unión PF+UAD 1/2''</t>
  </si>
  <si>
    <t>Codo 90 PF+UAD 1/2''</t>
  </si>
  <si>
    <t xml:space="preserve">Caja micromedidor </t>
  </si>
  <si>
    <t>Llave de corte de 1/2''</t>
  </si>
  <si>
    <t>Llave de paso libre de 1/2''</t>
  </si>
  <si>
    <t xml:space="preserve">Medidor </t>
  </si>
  <si>
    <t>Tapa metálica 0.20x0.20lam.1/2''</t>
  </si>
  <si>
    <t>Tubería PF+UAD 1/2''</t>
  </si>
  <si>
    <t xml:space="preserve">Caja válvula </t>
  </si>
  <si>
    <t>REFUERZO</t>
  </si>
  <si>
    <t>Alambre negro recocido</t>
  </si>
  <si>
    <t>Acero G-60 Figurado</t>
  </si>
  <si>
    <t>Acero 60.000psi (1/4" - 3/8”) fig.</t>
  </si>
  <si>
    <t>Acero 60.000psi (1/4")</t>
  </si>
  <si>
    <t xml:space="preserve">Acero 60.000psi (3/8”) </t>
  </si>
  <si>
    <t>Acero 60.000psi (1/2”) fig.</t>
  </si>
  <si>
    <t xml:space="preserve">Acero 60.000psi (1/2”) </t>
  </si>
  <si>
    <t>Acero 60.000psi (1”) fig.</t>
  </si>
  <si>
    <t>Acero 40.000psi fig.</t>
  </si>
  <si>
    <t>Acero corrugado 60000 psi 5/8 pulg</t>
  </si>
  <si>
    <t>Acero corrugado 60000 psi 3/4 pulg</t>
  </si>
  <si>
    <t>Herraje tapa caja 0.50m x 0.50m</t>
  </si>
  <si>
    <t>Herraje tapa Cámara de Inspección. D=0.75m</t>
  </si>
  <si>
    <t>Malla electrosoldada D-84 (2,35m x 6m)</t>
  </si>
  <si>
    <t>Malla electrosoldada D-84 (2,35m x 18m)</t>
  </si>
  <si>
    <t>Malla electrosoldada D-84 (2,35m x 30m)</t>
  </si>
  <si>
    <t>Malla electrosoldada D-106 (2,35m x 6m)</t>
  </si>
  <si>
    <t>Malla electrosoldada D-131 (2,35m x 6m)</t>
  </si>
  <si>
    <t>Malla electrosoldada D-158 (2,35m x 6m)</t>
  </si>
  <si>
    <t>Malla electrosoldada D-188 (2,35m x 6m)</t>
  </si>
  <si>
    <t>Malla electrosoldada D-221 (2,35m x 6m)</t>
  </si>
  <si>
    <t>SISTEMA SÉPTICO</t>
  </si>
  <si>
    <t>Trampa de grasas prefabricada en PEAD de 48*62*52, v=95 litros.</t>
  </si>
  <si>
    <t>Trampa de grasas prefabricada en polietileno de 68 * 56 cm, v=105 litros.</t>
  </si>
  <si>
    <t>Trampa de grasa en PEAD 250 litros</t>
  </si>
  <si>
    <t>Tanque séptico prefabricado en PEAD, v=1000 litros.</t>
  </si>
  <si>
    <t>Filtro anaerobio (fafa) prefabricado en PRFV, v=1000 litros.</t>
  </si>
  <si>
    <t>Kit séptico pe - trampa de grasa 250 lt, tanque 1000 lt, fafa 1000 lt</t>
  </si>
  <si>
    <t>Kit séptico pe - trampa de grasa 250 lt, tanque 500 lt, fafa 500 lt</t>
  </si>
  <si>
    <t>Tubería perforada 3"</t>
  </si>
  <si>
    <t>TUBERÍA EN PVCP - ACCESORIOS</t>
  </si>
  <si>
    <t>Adaptador hembra PVC 1/2''</t>
  </si>
  <si>
    <t>Adaptador hembra PVC 3/4''</t>
  </si>
  <si>
    <t>Adaptador hembra PVC 1''</t>
  </si>
  <si>
    <t>Adaptador hembra PVC 1 1/2''</t>
  </si>
  <si>
    <t>Adaptador hembra PVC 1 1/4''</t>
  </si>
  <si>
    <t>Adaptador hembra PVC 2''</t>
  </si>
  <si>
    <t>Adaptador macho PVC 1/2''</t>
  </si>
  <si>
    <t>Adaptador macho PVC 3/4''</t>
  </si>
  <si>
    <t>Adaptador macho PVC 1''</t>
  </si>
  <si>
    <t>Adaptador macho PVC 1 1/2''</t>
  </si>
  <si>
    <t>Adaptador macho PVC 1 1/4''</t>
  </si>
  <si>
    <t>Adaptador macho PVC 2''</t>
  </si>
  <si>
    <t>Buje soldado PVC-p 1'' a 3/4"</t>
  </si>
  <si>
    <t>Buje soldado PVC-p 1" a 1/2''</t>
  </si>
  <si>
    <t>Buje soldado PVC-p 2'' a 1"</t>
  </si>
  <si>
    <t>Buje soldado PVC-p 2'' a 3/4"</t>
  </si>
  <si>
    <t>Buje soldado PVC-p 2" a 1/2''</t>
  </si>
  <si>
    <t>Buje soldado PVC-p 3'' a 2"</t>
  </si>
  <si>
    <t>Buje soldado PVC-p 3/4" a 1/2"</t>
  </si>
  <si>
    <t>Codo PVC-p 90° 13 mm (1/2")</t>
  </si>
  <si>
    <t>Codo PVC-p 90° 19 mm (3/4")</t>
  </si>
  <si>
    <t>Codo PVC-p 90° 25 mm (1")</t>
  </si>
  <si>
    <t>Codo PVC-p 90° 38 mm (1 1/2")</t>
  </si>
  <si>
    <t>Codo PVC-p 90° 50 mm (2")</t>
  </si>
  <si>
    <t>Codo PVC-p 45° 13 mm (1/2")</t>
  </si>
  <si>
    <t>Codo PVC-p 45° 19 mm (3/4")</t>
  </si>
  <si>
    <t>Codo PVC-p 45° 25 mm (1")</t>
  </si>
  <si>
    <t>Codo PVC-p 45° 38 mm (1 1/2")</t>
  </si>
  <si>
    <t>Codo PVC-p 45° 50 mm (2")</t>
  </si>
  <si>
    <t>Collar de derivación a 1/2" para PVC ø 2" (5o mm)</t>
  </si>
  <si>
    <t>Collar de derivación a 1/2" para PVC ø 3" (75mm)</t>
  </si>
  <si>
    <t>Collar de derivación a 1/2" para PVC ø 4" (100 mm)</t>
  </si>
  <si>
    <t>Collar de derivación a 3/4" para PVC ø 2" (5o mm)</t>
  </si>
  <si>
    <t>Collar de derivación a 3/4" para PVC ø 3" (75mm)</t>
  </si>
  <si>
    <t>Collar de derivación a 3/4" para PVC ø 4" (100 mm)</t>
  </si>
  <si>
    <t>Collar de derivación a 1" para PVC ø 3" (75mm)</t>
  </si>
  <si>
    <t>Collar de derivación a 1" para PVC ø 4" (100 mm)</t>
  </si>
  <si>
    <t>Tapón soldado PVC-p 13 mm (1/2")</t>
  </si>
  <si>
    <t>Tapón soldado PVC-p 90° 19 mm (3/4")</t>
  </si>
  <si>
    <t>Tapón soldado PVC-p 90° 25 mm (1")</t>
  </si>
  <si>
    <t>Tapón soldado PVC-p 90° 38 mm (1 1/2")</t>
  </si>
  <si>
    <t>Tapón PVC-p el ø 2" (5o mm)</t>
  </si>
  <si>
    <t>Tapón PVC-p el ø 3" (75mm)</t>
  </si>
  <si>
    <t>Tapón PVC-p el ø 4" (100 mm)</t>
  </si>
  <si>
    <t>Tee PVC-p 13 mm (1/2")</t>
  </si>
  <si>
    <t>Tee PVC-p 19 mm (3/4")</t>
  </si>
  <si>
    <t>Tee PVC-p 25 mm (1")</t>
  </si>
  <si>
    <t>Tee PVC-p 38 mm (1 1/2")</t>
  </si>
  <si>
    <t>Tee PVC-p 50 mm (2")</t>
  </si>
  <si>
    <t>Tee PVC-p 63 mm (2 1/2")</t>
  </si>
  <si>
    <t>Tee PVC-p 75 mm (3")</t>
  </si>
  <si>
    <t>Tubería PVC-p rde-9 1/2" (13mm)</t>
  </si>
  <si>
    <t>Tubería PVC-p rde-13.5 1/2" (13mm)</t>
  </si>
  <si>
    <t>Tubería PVC-p rde-21 3/4" (19mm)</t>
  </si>
  <si>
    <t>Tubería PVC-p rde-21 1" (25mm)</t>
  </si>
  <si>
    <t>Tubería PVC-p rde-21 1-1/2" (39mm)</t>
  </si>
  <si>
    <t>Tubería PVC-p rde-21 2'' 50mm</t>
  </si>
  <si>
    <t>Tubería PVC-p rde-21 2.5'' 63mm</t>
  </si>
  <si>
    <t>Tubería PVC-p rde-21 3'' 75mm</t>
  </si>
  <si>
    <t>Unión acople universal ø 2" (57 mm a 70mm)</t>
  </si>
  <si>
    <t>Unión acople universal ø 3" aluminio bomba (85mm a 103mm)</t>
  </si>
  <si>
    <t>Unión acople universal ø 4" (110mm a 128mm)</t>
  </si>
  <si>
    <t>Unión PVC-p 13 mm (1/2")</t>
  </si>
  <si>
    <t>Unión PVC-p 19 mm (3/4")</t>
  </si>
  <si>
    <t>Unión PVC-p 25 mm (1")</t>
  </si>
  <si>
    <t>Unión PVC-p 38 mm (1 1/2")</t>
  </si>
  <si>
    <t>Unión PVC-p 50 mm (2")</t>
  </si>
  <si>
    <t>TUBERÍA ALCANTARILLADO - TIPO NOVAFOR - PVCS - ACCESORIOS</t>
  </si>
  <si>
    <t>Abrazadera ti 2" (50 mm)</t>
  </si>
  <si>
    <t>Abrazadera ti 3" (75 mm)</t>
  </si>
  <si>
    <t>Adaptador de limpieza PVCs 2" (50 mm)</t>
  </si>
  <si>
    <t>Adaptador de limpieza PVCs 3" (75 mm)</t>
  </si>
  <si>
    <t>Adaptador de limpieza PVCs 4" (100 mm)</t>
  </si>
  <si>
    <t>Adaptador de limpieza PVCs 6" (150 mm)</t>
  </si>
  <si>
    <t>Buje soldado PVCs 4"x2"</t>
  </si>
  <si>
    <t>Codo PVCs 22.5° -1/16 CxC 2" (50 mm)</t>
  </si>
  <si>
    <t>Codo PVCs 22.5° -1/16 CxC 3" (75 mm)</t>
  </si>
  <si>
    <t>Codo PVCs 22.5° -1/16 CxC 4" (100 mm)</t>
  </si>
  <si>
    <t>Codo PVCs 22.5° -1/16 CxC 6" (150 mm)</t>
  </si>
  <si>
    <t>Codo PVCs 45° -1/8 CxC 1 1/2" (39 mm)</t>
  </si>
  <si>
    <t>Codo PVCs 45° -1/8 CxC 2" (50 mm)</t>
  </si>
  <si>
    <t>Codo PVCs 45° -1/8 CxC 3" (75 mm)</t>
  </si>
  <si>
    <t>Codo PVCs 45° -1/8 CxC 4" (100 mm)</t>
  </si>
  <si>
    <t>Codo PVCs 45° -1/8 CxC 6" (150 mm)</t>
  </si>
  <si>
    <t>Codo PVCs 45° -1/8 CxE 1 1/2" (39 mm)</t>
  </si>
  <si>
    <t>Codo PVCs 45° -1/8 CxE 2" (50 mm)</t>
  </si>
  <si>
    <t>Codo PVCs 45° -1/8 CxE 3" (75 mm)</t>
  </si>
  <si>
    <t>Codo PVCs 45° -1/8 CxE 4" (100 mm)</t>
  </si>
  <si>
    <t>Codo PVCs 45° -1/8 CxE 6" (150 mm)</t>
  </si>
  <si>
    <t>Codo PVCs 90° -1/4 CxC 1 1/2" (39 mm)</t>
  </si>
  <si>
    <t>Codo PVCs 90° -1/4 CxC 2" (50 mm)</t>
  </si>
  <si>
    <t>Codo PVCs 90° -1/4 CxC 3" (75 mm)</t>
  </si>
  <si>
    <t>Codo PVCs 90° -1/4 CxC 4" (100 mm)</t>
  </si>
  <si>
    <t>Codo PVCs 90° -1/4 CxC 6" (150 mm)</t>
  </si>
  <si>
    <t>Codo PVCs 90° -1/4 CxE 1 1/2" (39 mm)</t>
  </si>
  <si>
    <t>Codo PVCs 90° -1/4 CxE 2" (50 mm)</t>
  </si>
  <si>
    <t>Codo PVCs 90° -1/4 CxE 3" (75 mm)</t>
  </si>
  <si>
    <t>Codo PVCs 90° -1/4 CxE 4" (100 mm)</t>
  </si>
  <si>
    <t>Codo PVCs 90° -1/4 CxE 6" (150 mm)</t>
  </si>
  <si>
    <t xml:space="preserve">Kit Silla Yee 160x110 mm </t>
  </si>
  <si>
    <t>Kit Silla Yee 200 x110 mm</t>
  </si>
  <si>
    <t>Kit Silla Yee 200 x160 mm</t>
  </si>
  <si>
    <t>Kit Silla Yee 250x110 mm</t>
  </si>
  <si>
    <t>Kit Silla Yee 250x160 mm</t>
  </si>
  <si>
    <t>Kit Silla Yee 315x110 mm</t>
  </si>
  <si>
    <t>Kit Silla Yee 315x160 mm</t>
  </si>
  <si>
    <t>Sifón con tapón PVCs 1-1/2" (39 mm)</t>
  </si>
  <si>
    <t>Sifón PVCs 2" (50 mm)</t>
  </si>
  <si>
    <t>Tapón de prueba PVCs ø 2" (5o mm)</t>
  </si>
  <si>
    <t>Tapón de prueba PVCs ø 3" (75mm)</t>
  </si>
  <si>
    <t>Tapón de prueba PVCs ø 4" (100 mm)</t>
  </si>
  <si>
    <t>Tee PVCs 1-1/2" (39 mm)</t>
  </si>
  <si>
    <t>Tee PVCs 2" (50 mm)</t>
  </si>
  <si>
    <t>Tee PVCs 3" (75 mm)</t>
  </si>
  <si>
    <t>Tee PVCs 4" (100 mm)</t>
  </si>
  <si>
    <t>Tee PVCs 6" (150 mm)</t>
  </si>
  <si>
    <t>Tee PVCs reducida 2"x1.1/2"</t>
  </si>
  <si>
    <t>Tee PVCs reducida 3"x2"</t>
  </si>
  <si>
    <t>Tee PVCs reducida 4"x2"</t>
  </si>
  <si>
    <t>Tee PVCs reducida 4"x3"</t>
  </si>
  <si>
    <t>Tee PVCs reducida 6"x4"</t>
  </si>
  <si>
    <t>Tubería pared estructural - tipo Novafort - 110 mm (4")</t>
  </si>
  <si>
    <t>Tubería pared estructural - tipo Novafort - 160 mm (6")</t>
  </si>
  <si>
    <t>Tubería pared estructural - tipo Novafort - 200 mm (8")</t>
  </si>
  <si>
    <t>Tubería pared estructural - tipo Novafort - 250 mm (10")</t>
  </si>
  <si>
    <t>Tubería pared estructural - tipo Novafort - 315 mm (12")</t>
  </si>
  <si>
    <t>Tubería pared estructural - tipo Novafort - 355 mm (14")</t>
  </si>
  <si>
    <t>Tubería PVCs 1-1/2" (39 mm)</t>
  </si>
  <si>
    <t>Tubería PVCs 2" (50 mm)</t>
  </si>
  <si>
    <t>Tubería PVCs 3" (75 mm)</t>
  </si>
  <si>
    <t>Tubería PVCs 3" (75 mm) (6m)</t>
  </si>
  <si>
    <t>Tubería PVCs 4" (100 mm)</t>
  </si>
  <si>
    <t>Tubería PVCs 6" (150 mm)</t>
  </si>
  <si>
    <t>Unión Novafort 110 mm</t>
  </si>
  <si>
    <t>Unión Novafort 160 mm</t>
  </si>
  <si>
    <t>Unión Novafort 200 mm</t>
  </si>
  <si>
    <t>Unión Novafort 250 mm</t>
  </si>
  <si>
    <t>Unión Novafort 315 mm</t>
  </si>
  <si>
    <t>Unión Novafort 355 mm</t>
  </si>
  <si>
    <t>Unión PVCs 1-1/2" (39 mm)</t>
  </si>
  <si>
    <t>Unión PVCs 2" (50 mm)</t>
  </si>
  <si>
    <t>Unión PVCs 3" (75 mm)</t>
  </si>
  <si>
    <t>Unión PVCs 4" (100 mm)</t>
  </si>
  <si>
    <t>Unión PVCs 6" (150 mm)</t>
  </si>
  <si>
    <t>Yee PVCs 2" (50 mm)</t>
  </si>
  <si>
    <t>Yee PVCs 3" (75 mm)</t>
  </si>
  <si>
    <t>Yee PVCs 4" (100 mm)</t>
  </si>
  <si>
    <t>Yee PVCs reducida 3"x2"</t>
  </si>
  <si>
    <t>Yee PVCs reducida 4"x2"</t>
  </si>
  <si>
    <t>Yee PVCs reducida 4"x3"</t>
  </si>
  <si>
    <t>Tubería PVC-All ø= 3"</t>
  </si>
  <si>
    <t>Tubería PVC-All ø= 2"</t>
  </si>
  <si>
    <t>Codo 90º PVC-All, ø= 3".</t>
  </si>
  <si>
    <t>Codo 90º PVC-All, ø= 2".</t>
  </si>
  <si>
    <t>Válvula de bola lisa 2"</t>
  </si>
  <si>
    <t>Unión acople universal ø 3" (57 mm a 70mm)</t>
  </si>
  <si>
    <t>Tanque completo 500 lt negro bicapa, Eternit o similar</t>
  </si>
  <si>
    <t>ESTUFA ECOLÓGICA (1.05m X 0.72m X 0.8m)</t>
  </si>
  <si>
    <t>Ladrillo tolete común, 6cm X 12cm X 25cm</t>
  </si>
  <si>
    <t>Tableta Gres 25cm X 25cm</t>
  </si>
  <si>
    <t>Tubo de Aluminio Galvanizado de 4.5" para chimenea</t>
  </si>
  <si>
    <t>Gorro de Aluminio Galvanizado de 4.5" para chimenea, inlcuye accesorios para unión a tubo.</t>
  </si>
  <si>
    <t>Plancha fundida en hierro, según Norma ASTM A 48, de 0.56 X 0.56, con separador de 10 cm</t>
  </si>
  <si>
    <t>Compuerta para cámara decombustión, en lámina Cold Roller Cal18, área libre de 16.5 cm X 15.0 cm y marco externo de 4 cm de ancho. Incluye accesorios para fijación y apoyo a parrilla leñera.</t>
  </si>
  <si>
    <t>Parrilla en hierro fundido, 38 cm X 19 cm, 23 mm de espesor, ranurada para descenizar.</t>
  </si>
  <si>
    <t>Tanque - caldero en acero inoxidable, cal18 de 16cm X 20cm y 24 cm de altura, pestaña superior de 2cm. Incluye tapa del mismo material y perilla en material fenólico.</t>
  </si>
  <si>
    <t>Escuadra protectora en ángulo de hierro 1.5" X 1/8" L=2.20m, con separador en tubo de 7/8". Incluye accesorios para instalación y fijación.</t>
  </si>
  <si>
    <t>Horno con tapa en lámina Cold Roller Cal18, sección de 25cm X 25cm y 42 cm de profundidad. Incluye refuerzo en bordes con platina de 1/8" x 1", bandeja interna de 22.5cm X 42.5cm, pestaña de 1" lámina Cold Roller cal20 y puerta reforzada.</t>
  </si>
  <si>
    <t>Cenicero - compuerta con pestañas de 2 cm en todos los bordes, en lámina Cold Roller Cal18, boca de 14.5cm X 14.5cm y 10 cm de profundidad. Incluye tapa en lámina con bisagra, manija y seguro externo.</t>
  </si>
  <si>
    <t xml:space="preserve">Compuerta de aireación con tapa corrediza en lámina Cold Roller Cal18, de 20 cm de largo X 10 cm de ancho. Incluye manija de aluminio, láminas de soporte, pestaña de 2 cm y pestaña-riel para desplazamiento de las láminas. </t>
  </si>
  <si>
    <t>VALVULAS</t>
  </si>
  <si>
    <t>Válvula mariposa 3"</t>
  </si>
  <si>
    <t>Válvula mariposa 4"</t>
  </si>
  <si>
    <t>Válvula Compuerta sello bronce BB 50 mm</t>
  </si>
  <si>
    <t>Válvula Compuerta sello bronce BB 75 mm</t>
  </si>
  <si>
    <t>Válvula Compuerta sello bronce BB 200 mm</t>
  </si>
  <si>
    <t>Válvula Compuerta sello bronce 25mm</t>
  </si>
  <si>
    <t>Válvula Compuerta sello bronce EL 50 mm</t>
  </si>
  <si>
    <t>Válvula Compuerta sello bronce EL 75 mm</t>
  </si>
  <si>
    <t>Válvula Compuerta sello bronce EL 100 mm</t>
  </si>
  <si>
    <t>Válvula Compuerta sello bronce EL 150 mm</t>
  </si>
  <si>
    <t>Válvula Compuerta elástica EL 50 mm</t>
  </si>
  <si>
    <t>Válvula Compuerta elástica EL 75 mm</t>
  </si>
  <si>
    <t>Válvula Compuerta elástica EL 100 mm</t>
  </si>
  <si>
    <t>Válvula Compuerta elástica EL 150 mm</t>
  </si>
  <si>
    <t>Válvula Cheque ø200mm BxB con contrapesa</t>
  </si>
  <si>
    <t>Ventosa doble acción 2" brida</t>
  </si>
  <si>
    <t>Ventosa doble acción 3" brida</t>
  </si>
  <si>
    <t>Ventosa doble acción 4" brida</t>
  </si>
  <si>
    <t xml:space="preserve">Válvula PVC ø 25mm (1") </t>
  </si>
  <si>
    <t>Subanálisis</t>
  </si>
  <si>
    <t>Motero 1:4</t>
  </si>
  <si>
    <t>Motero 1:5</t>
  </si>
  <si>
    <t>Sanitario infantil + aparatos</t>
  </si>
  <si>
    <t>Orinal infantil + aparatos</t>
  </si>
  <si>
    <t xml:space="preserve">Lavamanos instuticional </t>
  </si>
  <si>
    <t>https://www.homecenter.com.co/homecenter-co/product/588779/lavamanos-empotrar-marsella-blanco-absoluto-marsella/588779/?kid=goosho_1161562&amp;shop=googleShopping&amp;gclid=CjwKCAjwm4ukBhAuEiwA0zQxkyP_u0XEmVx_DqyYTjDgaefEr20ZV7bT6MySYVQPCnZYPjn3b7pDjRoCKikQAvD_BwE</t>
  </si>
  <si>
    <t>Accesorios sanitario (espejo, dispensador papel, jabonera y toallas)</t>
  </si>
  <si>
    <t>Separadores acero galvanizado cal. 20</t>
  </si>
  <si>
    <t>ACABADOS</t>
  </si>
  <si>
    <t>Granito pulido San Gabriel</t>
  </si>
  <si>
    <t>Carnaza bolsa 1 kg</t>
  </si>
  <si>
    <t>Moldura PVC</t>
  </si>
  <si>
    <t>Boquilla Blanca (concolor 5-15)- Sumicol. (rend. 0,5 Kg./m², para juntas de 3mm)</t>
  </si>
  <si>
    <t>https://www.homecenter.com.co/homecenter-co/product/366454/concolor-junta-estrecha-super-blanco-2kg/366454/?kid=goosho_1161562&amp;shop=googleShopping&amp;gclid=CjwKCAjw1YCkBhAOEiwA5aN4AZbs9FdSMkVRFl6-RizrNYenr73bjymhpiyM91-r0GIYtUBxMlt3oBoCzl4QAvD_BwE</t>
  </si>
  <si>
    <t>Piso Mikonos 33,8 x 33,8 color blanco</t>
  </si>
  <si>
    <t>Cortadora de Cerámica TX-900 TM-50 TS-60</t>
  </si>
  <si>
    <t>dia</t>
  </si>
  <si>
    <t xml:space="preserve">Buril para Cortadora de Cerámica </t>
  </si>
  <si>
    <t>Zócalo media caña prefabricado blanco rioclaro medidas 62mm ancho x 80mm alto X 1,16 m de longitud</t>
  </si>
  <si>
    <t>https://roca.com.co/zocalos/</t>
  </si>
  <si>
    <t>Pegaroca x 25kg</t>
  </si>
  <si>
    <t>Varilla de dilatación de aluminio de 3 mm.</t>
  </si>
  <si>
    <t xml:space="preserve"> Zócalo recto en baldosa de grano de 0,07 a 0,10m </t>
  </si>
  <si>
    <t>Teja TERMOACUSTICA calibre 2,5mm, de 5,90 x 0,94m UPVC</t>
  </si>
  <si>
    <t>https://www.homecenter.com.co/homecenter-co/product/234506/teja-blanca-59x094m-25mm-upvc-forte-au52m2/234506/?kid=goosho_1161562&amp;shop=googleShopping&amp;gclid=CjwKCAjw1YCkBhAOEiwA5aN4AVS1M1WvgRdnbCk5XaFvmVUqUTkwmoKxmIKnBL-TIaFGS96KBhCe1RoCe4gQAvD_BwE</t>
  </si>
  <si>
    <t>https://www.homecenter.com.co/homecenter-co/product/514866/griferia-lavamanos-subconjunto-sencilla-briza-pulgada/514866/</t>
  </si>
  <si>
    <t>Baldosa de grano blanca dante</t>
  </si>
  <si>
    <t>BAÑO MOVILIDAD REDUCIDA</t>
  </si>
  <si>
    <t>Sanitario discapacitados, ref. 02640 acuajet de corona</t>
  </si>
  <si>
    <t>Sifón botella lavamanos</t>
  </si>
  <si>
    <t>Lavamanos de colgar para discapacitados, línea Acuajet.</t>
  </si>
  <si>
    <t>Grifería metálica, acabado cromado, tipo marruecos (lavamanos)</t>
  </si>
  <si>
    <t>Soportes para Discapacitados de L=60 cm. Ø= 1¼" en Acero Inoxidable.</t>
  </si>
  <si>
    <t>Perno de expansión ref TEA08x075 de 3/8"X 3". Marca mecano o equivalente</t>
  </si>
  <si>
    <t>Espejo en cristal de 4 mm.</t>
  </si>
  <si>
    <t>Listón en Madera Almendro de 9x2 cm. largo= 2.00 m. cepillado 4 caras y calibrado 1 cara. para bordes. + acabado de protección y tornillería.</t>
  </si>
  <si>
    <t>Cinta doble faz de 12 mm. x 10 m. Transparente.</t>
  </si>
  <si>
    <t>Pegante amarillo tipo sacol</t>
  </si>
  <si>
    <t>gln</t>
  </si>
  <si>
    <t>Pulida bordes vidrios y/o espejos</t>
  </si>
  <si>
    <t>Brazos Soporte Lavamanos Free Mamp C</t>
  </si>
  <si>
    <t>Aditivo tipo epotoc</t>
  </si>
  <si>
    <t>Desoxidante</t>
  </si>
  <si>
    <t>Andamio</t>
  </si>
  <si>
    <t>Equipo de pintura</t>
  </si>
  <si>
    <t xml:space="preserve">gl </t>
  </si>
  <si>
    <t>Accesorios, tornillos, tornillos autorroscantes</t>
  </si>
  <si>
    <t>Broncoelastico Impermeabilizante</t>
  </si>
  <si>
    <t>Caballete Ecoroof Asa 36 UPVC 2mm Azul 0.92</t>
  </si>
  <si>
    <t>Cemento gris x 50kg</t>
  </si>
  <si>
    <t>Saco</t>
  </si>
  <si>
    <t>Esmalte</t>
  </si>
  <si>
    <t>hoja</t>
  </si>
  <si>
    <t>cuñete</t>
  </si>
  <si>
    <t>Platinas</t>
  </si>
  <si>
    <t>Ruana en lamina galvanizada calibre 24 desarrollo 0.33m</t>
  </si>
  <si>
    <t>Sika igasol cubierta</t>
  </si>
  <si>
    <t>Silicona</t>
  </si>
  <si>
    <t>Tela impermeabilizante</t>
  </si>
  <si>
    <t>Tela poliester</t>
  </si>
  <si>
    <t>DEPARTAMENTO DE ANTIOQUIA</t>
  </si>
  <si>
    <t/>
  </si>
  <si>
    <t xml:space="preserve">INTERVENTORÍA TÉCNICA, ADMINISTRATIVA, FINANCIERA, LEGAL Y AMBIENTAL PARA EL MEJORAMIENTO Y ADECUACIÓN DE INFRAESTRUCTURA EDUCATIVA DEL </t>
  </si>
  <si>
    <t>CÁLCULO DE PÓLIZAS DE INTERVENTORÍA</t>
  </si>
  <si>
    <t>VALOR DEL CONTRATO ( $ )</t>
  </si>
  <si>
    <t>PLAZO DEL CONTRATO</t>
  </si>
  <si>
    <t>Ajustar el plazo del contrato, considerando el tiempo de liquidacion.</t>
  </si>
  <si>
    <t>ANTICIPO</t>
  </si>
  <si>
    <t>DIGITE EL VALOR DE ANTICIPO A OTORGAR</t>
  </si>
  <si>
    <t>TIPO DE GARANTÍA</t>
  </si>
  <si>
    <t>VALOR ASEGURADO</t>
  </si>
  <si>
    <t>COBERTURA 
( DÍAS )</t>
  </si>
  <si>
    <t>TASA 
ANUAL</t>
  </si>
  <si>
    <t>PRIMA</t>
  </si>
  <si>
    <t>BASE</t>
  </si>
  <si>
    <t>CUMPLIMIENTO</t>
  </si>
  <si>
    <t>BUEN MANEJO Y CORRECTA INVERSIÓN DEL ANTICIPO</t>
  </si>
  <si>
    <t>SALARIOS Y PRESTACIONES SOCIALES</t>
  </si>
  <si>
    <t>CALIDAD DEL SERVICIO</t>
  </si>
  <si>
    <t>DECRETO 1082 SMMLV RESPONSABILIDAD CIVIL</t>
  </si>
  <si>
    <t>MONTO ASEGURABLE</t>
  </si>
  <si>
    <t>PLAZO MESES</t>
  </si>
  <si>
    <t>TASA ANUAL</t>
  </si>
  <si>
    <t>SUBTOTAL PRIMA</t>
  </si>
  <si>
    <t>GASTOS DE EXPEDICIÓN</t>
  </si>
  <si>
    <t>I.V.A.</t>
  </si>
  <si>
    <t>TOTAL POLIZAS</t>
  </si>
  <si>
    <t>% DEL COSTO DIRECTO DEL PERSONAL</t>
  </si>
  <si>
    <t>ANALISIS DE PRECIOS UNITARIOS I.E. ESCUELA NORMAL SUPERIOR</t>
  </si>
  <si>
    <t>I.E. ESCUELA NORMAL SUPERIOR</t>
  </si>
  <si>
    <t>Cuerpo de andamio</t>
  </si>
  <si>
    <t>Martillo demoledor</t>
  </si>
  <si>
    <t>Arena de concreto</t>
  </si>
  <si>
    <t>Triturado 3/4"</t>
  </si>
  <si>
    <t>Adobe 10x20x40</t>
  </si>
  <si>
    <t>Varilla de dilatación</t>
  </si>
  <si>
    <t>Cortadira de cerámica</t>
  </si>
  <si>
    <t>PROYECTO U OBRA: I.E. ESCUELA NORMAL SUPERIOR</t>
  </si>
  <si>
    <t xml:space="preserve">Accesorios Metálicos fijación </t>
  </si>
  <si>
    <t xml:space="preserve">Tomacorriente doble, Tipo Tamper Resistant (TR), 15 A, 120 V, con tapa </t>
  </si>
  <si>
    <t xml:space="preserve">Tomacorriente doble 15 A, 120 V, con tapa </t>
  </si>
  <si>
    <t>Tarifa Herramienta General ( $ / Hora ) (Andamios)</t>
  </si>
  <si>
    <t xml:space="preserve">Tubo Metálico Galvanizado tipo EMT de 3/4" </t>
  </si>
  <si>
    <t xml:space="preserve">Accesorios Tubería Metálica: Curva EMT 3/4", Unión EMT 3/4", Entrada a Caja EMT 3/4", Riel ranurado bajo (Metálico Galvanizado) (5 cm), Grapa galvanizada para Riel ranurado (1), Pernochazo metálico para anclaje   </t>
  </si>
  <si>
    <t xml:space="preserve">Interruptor de una (1) palanca, 15 A, 120 V, con tapa </t>
  </si>
  <si>
    <t>Cable cobre No. 4 AWG - LSZH</t>
  </si>
  <si>
    <t xml:space="preserve">Tubo Metálico Galvanizado tipo EMT de 2" </t>
  </si>
  <si>
    <t>Hr</t>
  </si>
  <si>
    <t xml:space="preserve">Tubo Metálico Galvanizado tipo EMT de 1" </t>
  </si>
  <si>
    <t>Cable cobre No. 10 AWG - LSZH</t>
  </si>
  <si>
    <t>a</t>
  </si>
  <si>
    <t>Gabinete Metálico para Sistema de Medida Semidirecta, dos (2) elementos, uso exterior (IP 44), construido en lámina galvanizada Calibre 16, con recubrimiento en pintura electrostática RAL 7032 Incluye:  Medidor tipo Electrónico Multifuncional 2.5 (10A) (1), Transformador de Corriente (TC) 100 / 5 A, Clase 0.5 S, 2.5 VA (2), Bornera de Prueba (1), Cableado entre elementos (1), Barras para Fases en cobre electrolítico de 15mm x 3mm (162 A) (2), Barras para  Neutro y Tierra en cobre  electrolítico de 9mm x 3mm (100A) (2), Interruptor  Termomagnético Bipolar de 2 x 100 A (1).</t>
  </si>
  <si>
    <t xml:space="preserve">Accesorios para Anclaje Gabinete de Sistema de Medida y Protección general </t>
  </si>
  <si>
    <t xml:space="preserve">Cable cobre No. 6 AWG - Desnudo </t>
  </si>
  <si>
    <t xml:space="preserve">Tubo Metálico Galvanizado tipo IMC de 3/4" </t>
  </si>
  <si>
    <t xml:space="preserve">Electrodos de Puesta a Tierra 5/8" x 2,4m </t>
  </si>
  <si>
    <t xml:space="preserve">Accesorios Conexión cable - electrodos </t>
  </si>
  <si>
    <t>Tarifa Herramienta General ( $ / Hora ) (Prensa Hidráulica)</t>
  </si>
  <si>
    <t>Teja traslucida</t>
  </si>
  <si>
    <t xml:space="preserve">Remache </t>
  </si>
  <si>
    <t xml:space="preserve">Acero  60 </t>
  </si>
  <si>
    <t xml:space="preserve">Thinner </t>
  </si>
  <si>
    <t xml:space="preserve">Equipo de soldadura </t>
  </si>
  <si>
    <t>TOMAS</t>
  </si>
  <si>
    <t>HERMÉTICAS</t>
  </si>
  <si>
    <t>PANELES 18W</t>
  </si>
  <si>
    <t>EMERGENCIA</t>
  </si>
  <si>
    <t>DATOS</t>
  </si>
  <si>
    <t>INTERRUPTOR</t>
  </si>
  <si>
    <t>TABLEROS</t>
  </si>
  <si>
    <t>CORREDOR</t>
  </si>
  <si>
    <t>WIFI</t>
  </si>
  <si>
    <t>ALIMENTADOR 3X12</t>
  </si>
  <si>
    <t>ALIMENTADOR # 8AWG</t>
  </si>
  <si>
    <t>TD-01: 01</t>
  </si>
  <si>
    <t>TD-01: 02</t>
  </si>
  <si>
    <t>TD-01: 03</t>
  </si>
  <si>
    <t>TD-01: 04</t>
  </si>
  <si>
    <t>TD-01: 05</t>
  </si>
  <si>
    <t>TD-01: 06</t>
  </si>
  <si>
    <t>TD-01: 07</t>
  </si>
  <si>
    <t>TD-02: 01</t>
  </si>
  <si>
    <t>TD-02: 02</t>
  </si>
  <si>
    <t>TD-02: 03</t>
  </si>
  <si>
    <t>TD-02: 04</t>
  </si>
  <si>
    <t>TD-02: 05</t>
  </si>
  <si>
    <t>TD-02: 06</t>
  </si>
  <si>
    <t>TD-02: 07</t>
  </si>
  <si>
    <t>TD-02: 08</t>
  </si>
  <si>
    <t>REGRESOS</t>
  </si>
  <si>
    <t>PRINCIPAL</t>
  </si>
  <si>
    <t>Suministro, transporte e instalación de salida eléctrica expuesta para iluminación (LUMINARIA EMERGENCIA),  tubería EMT.  Incluye, encintada, conductores de cobre 12 AWG-CU-SINTOX - FR LS C, cajas metálicas galvanizadas 12*12*5 de sobreponer con tapa suplemento, conectores de conexión y/o empalme, grapa metálica galvanizada doble ala, marcación con pinturata de acuerdo a la norma, obra civil y demás accesorios necesarios para su correcta instalación. (Salida promedio 4 m).</t>
  </si>
  <si>
    <t>Suministro, Transporte e Instalación de Luminaria tipo LED,Luminaria de emergencia.</t>
  </si>
  <si>
    <t>Suministro, transporte e instalación de caja metálica 12x12x5 cm de sobreponer en cold rold, pintura epóxica con tapa lisa y/o toma doble y/o toma datos, para energía, sonido, imagen y/o telecomunicaciones, con lámina calibre 20 USG con fondo metálico. Incluye accesorios para su correcta instalación.</t>
  </si>
  <si>
    <t>Un</t>
  </si>
  <si>
    <t>Suministro, transporte e instalación de salida para telecomunicaciones,  tubería EMT.  Incluye, encintada, alambre guia galvanizado, cajas metálicas galvanizadas 12*12*5 de sobreponer con tapa suplemento, conectores de conexión y/o empalme, grapa metálica galvanizada doble ala, marcación con pinturata de acuerdo a la norma, obra civil y demás accesorios necesarios para su correcta instalación. (Salida promedio 4 m).</t>
  </si>
  <si>
    <t>SALON N2</t>
  </si>
  <si>
    <t>TIENDA</t>
  </si>
  <si>
    <t>TD-01: 08</t>
  </si>
  <si>
    <t xml:space="preserve">Retiro de TUBERÍA PVC Y/O TUBERÍA EMT en mal estado, incluye cableado, grapas, cajas, aparatos (suiches, tomas, datos, etc) y demas elementos que lo componen, disposición final de tubería retirada, cableado y demas elementos  retirados en mal estado. Incluye el cargue, transporte, botada o recuperación de materiales, cargue, transporte y botada de escombros en botaderos oficiales, recuperación de los materiales aprovechables o su transporte hasta la bodega Municipal. Medido en proyección horizontal. </t>
  </si>
  <si>
    <t>Suministro, transporte e instalación de salida eléctrica expuesta en tubería EMT para toma doble con polo a tierra, en tubería EMT. Incluye toma, tubo EMT encintada, conductores de cobre 12 AWG-CU-SINTOX - FR LS C, cajas metálicas galvanizadas 12*12*5 de sobreponer con tapa suplemento, conectores de conexión y/o empalme,  grapa metálica galvanizada doble ala, marcación con pinturata de acuerdo a la norma, obra civil y demás accesorios necesarios para su correcta instalación. Salida promedio 4 m).</t>
  </si>
  <si>
    <t>Suministro, transporte e instalación de salida eléctrica expuesta para iluminación (LUMINARIA HERMÉTICA  2X25W SYLVANIA),  tubería EMT.  Incluye, encintada, conductores de cobre 12 AWG-CU-SINTOX - FR LS C, cajas metálicas galvanizadas 12*12*5 de sobreponer con tapa suplemento, conectores de conexión y/o empalme, grapa metálica galvanizada doble ala, marcación con pinturata de acuerdo a la norma, obra civil y demás accesorios necesarios para su correcta instalación. (Salida promedio 4 m).</t>
  </si>
  <si>
    <t>Suministro, transporte e instalación de tubería metálica EMT diámetro 3/4". Incluye adaptadores, uniones, curvas, grapas doble ala, resanes en mortero 1:5 y demás accesorios necesarios para su correcta instalación.</t>
  </si>
  <si>
    <t>Suministro, transporte e instalación de acometida en cable blando 3No12 cobre SINTOX - FR LS . Por ducto o canaleta. Incluye obras civiles necesarias para su correcta instalación, terminales de ojo, cintas de vinilo, autofundente, correhillas y demas elementos necesarios para su correc ta instalación.</t>
  </si>
  <si>
    <t>Suministro, Transporte e Instalación de Luminaria tipo LED, Hermética,  2 x 25 W, 120 V</t>
  </si>
  <si>
    <t>Suministro, Transporte e Instalación de Luminaria tipo LED de 18 W, 120 V</t>
  </si>
  <si>
    <t>Suministro, transporte e instalación de materiales para salida eléctrica expuesta en tubería EMT para interruptor monopolar de alumbrado 10-15 A, 125V. Incluye interruptor, ducto  EMT, encintada, conductores de cobre 12 AWG-CU-SINTOX - FR LS C, cajas metálicas galvanizadas 12*12*5 de sobreponer con tapa suplemento, conectores de conexión y/o empalme, grapa metálica galvanizada doble ala, marcación con pinturata de acuerdo a la norma, obra civil y demás accesorios necesarios para su correcta instalación. (Salida promedio 4 m).</t>
  </si>
  <si>
    <t xml:space="preserve">Suministro, Transporte e Instalación de Sistema de Puesta a Tierra, incluye Varillas tipo Cooperweld, soldadura exotérmica y Cable Nº 6 cobre desnudo. </t>
  </si>
  <si>
    <t>Suministro, transporte e instalación de tubería metálica EMT diámetro 1". Incluye adaptadores, uniones, curvas, grapas doble ala, resanes en mortero 1:5 y demás accesorios necesarios para su correcta instalación.</t>
  </si>
  <si>
    <t>Certificación RETIE y acompañamient al proceso de inspección. Se presenta plano record, certificados de producto y demas documentos para el trámite solicitados por en organismo de inspección.</t>
  </si>
  <si>
    <t>GL</t>
  </si>
  <si>
    <t>Certificación RETILAP y acompañamient al proceso de inspección. Se presenta plano record, certificados de producto y demas documentos para el trámite solicitados por en organismo de inspección.</t>
  </si>
  <si>
    <t>AUNAR ESFUERZOS PARA EL MEJORAMIENTO DE LA INFRAESTRUCTURA FÍSICA DE LA C.E.R. VICENTE ARBELAEZ DEL MUNICIPIO DE MARINILLA</t>
  </si>
  <si>
    <t>C.E.R. VICENTE ARBELAEZ</t>
  </si>
  <si>
    <t>Suministro, transporte e instalación de salida eléctrica expuesta para iluminación,  tubería EMT.  Incluye, encintada, conductores de cobre 12 AWG-CU-SINTOX - FR LS C, cajas metálicas galvanizadas 12*12*5 de sobreponer con tapa suplemento, conectores de conexión y/o empalme, grapa metálica galvanizada doble ala, marcación con pinturata de acuerdo a la norma, obra civil y demás accesorios necesarios para su correcta instalación. (Salida promedio 4 m).</t>
  </si>
  <si>
    <t>ESTAMPILLA PRO-CULTURA (2%)</t>
  </si>
  <si>
    <t>ESTAMPILLA PRO-ADULTO MAYOR (4%)</t>
  </si>
  <si>
    <t>ESTAMPILLA PRO-HOSPITAL (1%)</t>
  </si>
  <si>
    <t>ESTAMPILLA PRO-DEPORTE (2%)</t>
  </si>
  <si>
    <t>CONTRIBUCIÓN CONTRATOS DE OBRA PÚBLICA (5%)</t>
  </si>
  <si>
    <t>RETIRO Y DESMONTE DE CERRAMIENTO EN MALLA ESLABONADA Y BLOQUE DE CONCRETO. Incluye cargue, botada y/o recuperación de los materiales aprovechables, transporte hasta el sitio de deposito y/o disposición final donde lo indique la interventoría y/o entidad contratante.</t>
  </si>
  <si>
    <t>DEMOLICIÓN MECÁNICA DE PISO EN CONCRETO espesor &lt;=15 cm. Incluye retiro, cargue, transporte y botada de escombros en lugares autorizados por el Municipo y/o autoridad ambiental y recuperación de los materiales aprovechables. (No incluye retiro de entresuelo)</t>
  </si>
  <si>
    <t>"Suministro,Transporte e Instalación de cerramiento en malla eslabonada,cal10 ojo No.5. Incluye: malla eslabonada cal 10, parales en tubería galvanizada  de 1,9" cal 16 gallinazo sencillo x 2.70m, anclados cada 2,20 mtst,  pie amigos  en tubería galvanizada  1,9" cal 16, cada 15 metros o en cambios de dirección o pendiente, alambre de púas(3 hileras), viga de fundación de 0.40X0.30m, en concreto de 21Mpa, pisamallas en mortero 1:4, bloque de concreto 20x20x40(2 Hiladas) relleno con mortero 1:6,pedestales de anclaje de los parales de 20x20, acero de refuerzo (7Kg/m). Incluye excavación y botada de material procedente de excavación".</t>
  </si>
  <si>
    <t>Construcción de COLUMNAS DE 0.30 x 0.30m. en concreto de 21 MPa, acabado a la vista. Incluye suministro, transporte y colocación del concreto.</t>
  </si>
  <si>
    <t>Suministro, transporte e instalación de ACERO DE REFUERZO FIGURADO FY= 420 MPa-60000 PSI, corrugado. Incluye transporte con descarga, transporte interno, alambre de amarre, certificados y todos los elementos necesarios para su correcta instalación, según diseño y recomendaciones estructurales.</t>
  </si>
  <si>
    <t>Suministro, transporte y colocación de ORINAL MEDIANO Santa Fé ref 088621001, línea institucional de corona o equivalente, color blanco, línea institucional. Incluye grifería, abasto metálico y todos los elementos necesarios para su correcta instalación y funcionamiento.</t>
  </si>
  <si>
    <t>Suministro, transporte e instalación de división en paral, orinal de 0.46 x 0.96 m. En acero inoxidable AISI 304, calibre 20 acabado satinado, para divisiones de baños, paneles entamborados con un espesor de 30 mm., calidad Socoda o equivalente. Incluye zócalo en acero inoxidable, estructura interna de los paneles en tubería cuadrada galvanizada de 25 mm., e=0.9 mm., bisagras pivotantes con apertura de 110º, elementos de anclaje a 90º y pasadores en acero inoxidable, tornillo de ensamble antivandálico tipo One Way y todos los elementos necesarios para su correcta instalación y funcionamiento. Según diseño. Ver detalle de baños.</t>
  </si>
  <si>
    <t>Suministro, transporte e instalación de DIVISION PARA BAÑOS segun diseño en acero inoxidable AISI 304, calibre 20 acabado satinado. Incluye: , paral estructural de soporte , tapaluces,  , chapetas de fijación l, calidad Socoda o equivalente.  , elementos de anclaje , pasadores en acero inoxidable, y todos  los elementos necesarios para su correcta instalación y funcionamiento. Según diseño.</t>
  </si>
  <si>
    <t>Sanitario linea económica blanco. Consumo 4.8lt</t>
  </si>
  <si>
    <t>Orinal mediano</t>
  </si>
  <si>
    <t>Transporte Regional</t>
  </si>
  <si>
    <t>Sifón 180 CxC Ø2"</t>
  </si>
  <si>
    <t>Yee PVC de 4"</t>
  </si>
  <si>
    <t>Tapon Soldado PVC presión</t>
  </si>
  <si>
    <t>Adatador Hembra Roscado 1/2"</t>
  </si>
  <si>
    <t>Tee reducida 3/4" PVC presión</t>
  </si>
  <si>
    <t>Formaleta 2</t>
  </si>
  <si>
    <t>Malla electrosoldada D-106 (6mx2.35m)</t>
  </si>
  <si>
    <t>Suministro, transporte y colocación de PUERTA METÁLICA (marco y ala) calibre 18 para uso interno de 0.90m - 1,00m de ancho  x 2.00m - 2.20m de altura. Incluye cerradura de seguridad tipo Yale o equivalente, 3 bisagras de cobre tipo libro 3" 1/2, aplicación de pintura anticorrosiva, acabado en esmalte base aceite color a definir y todos los demás elementos necesarios  para su correcta instalación y funcionamiento, previa aprobación de la interventoria. De acuerdo con las especificaciones del diseño arquitectónico.</t>
  </si>
  <si>
    <t>Suministro, transporte y colocación de PUERTA METÁLICA DE DOBLE ALA(marco y ala) calibre 18 para uso interno de 1.40m  de ancho  x 2.00m - 2.20m de altura. Incluye cerradura de seguridad tipo Yale o equivalente, 3 bisagras de cobre tipo libro 3" 1/2, aplicación de pintura anticorrosiva, acabado en esmalte base aceite color a definir y todos los demás elementos necesarios  para su correcta instalación y funcionamiento, previa aprobación de la interventoria. De acuerdo con las especificaciones del diseño arquitectónico.</t>
  </si>
  <si>
    <t>Suministro e instalación de VIDRIOS 5mm para ventanas, Incluye todo lo necesario para su correcta Instalación.</t>
  </si>
  <si>
    <t>Suministro, transporte y colocación de barra de seguridad para discapacitados, con una longitud de 60 cm. y un diámetro de 1¼" en acero inoxidable. Incluye pernos para anclaje, escudos en acero inoxidable y todos los elementos necesarios para su correcta instalación y funcionamiento, según diseño.</t>
  </si>
  <si>
    <t>M</t>
  </si>
  <si>
    <t>ESCUELA LA ESMERALDA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</si>
</sst>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8">
    <numFmt numFmtId="42" formatCode="_-&quot;$&quot;\ * #,##0_-;\-&quot;$&quot;\ * #,##0_-;_-&quot;$&quot;\ * &quot;-&quot;_-;_-@_-"/>
    <numFmt numFmtId="44" formatCode="_-&quot;$&quot;\ * #,##0.00_-;\-&quot;$&quot;\ * #,##0.00_-;_-&quot;$&quot;\ * &quot;-&quot;??_-;_-@_-"/>
    <numFmt numFmtId="43" formatCode="_-* #,##0.00_-;\-* #,##0.00_-;_-* &quot;-&quot;??_-;_-@_-"/>
    <numFmt numFmtId="164" formatCode="&quot;$&quot;\ #,##0"/>
    <numFmt numFmtId="165" formatCode="0.0"/>
    <numFmt numFmtId="166" formatCode="&quot;$&quot;\ #,##0.00"/>
    <numFmt numFmtId="168" formatCode="_-&quot;$&quot;\ * #,##0.00_-;\-&quot;$&quot;\ * #,##0.00_-;_-&quot;$&quot;\ * &quot;-&quot;??_-;_-@"/>
    <numFmt numFmtId="169" formatCode="_(* #,##0_);_(* \(#,##0\);_(* &quot;-&quot;_);_(@_)"/>
    <numFmt numFmtId="170" formatCode="_(&quot;$&quot;\ * #,##0.00_);_(&quot;$&quot;\ * \(#,##0.00\);_(&quot;$&quot;\ * &quot;-&quot;_);_(@_)"/>
    <numFmt numFmtId="171" formatCode="#,##0.000"/>
    <numFmt numFmtId="172" formatCode="_-* #,##0\ _€_-;\-* #,##0\ _€_-;_-* &quot;-&quot;\ _€_-;_-@"/>
    <numFmt numFmtId="173" formatCode="_(&quot;$&quot;\ * #,##0.00_);_(&quot;$&quot;\ * \(#,##0.00\);_(&quot;$&quot;\ * &quot;-&quot;??_);_(@_)"/>
    <numFmt numFmtId="174" formatCode="0.000"/>
    <numFmt numFmtId="175" formatCode="_(&quot;$&quot;\ * #,##0_);_(&quot;$&quot;\ * \(#,##0\);_(&quot;$&quot;\ * &quot;-&quot;_);_(@_)"/>
    <numFmt numFmtId="176" formatCode="#,##0.0000"/>
    <numFmt numFmtId="177" formatCode="_(&quot;$&quot;\ * #,##0_);_(&quot;$&quot;\ * \(#,##0\);_(&quot;$&quot;\ * &quot;-&quot;??_);_(@_)"/>
    <numFmt numFmtId="178" formatCode="_(&quot;$&quot;\ * #,##0.000_);_(&quot;$&quot;\ * \(#,##0.000\);_(&quot;$&quot;\ * &quot;-&quot;_);_(@_)"/>
    <numFmt numFmtId="179" formatCode="0.0000"/>
    <numFmt numFmtId="180" formatCode="[$$-240A]\ #,##0.00"/>
    <numFmt numFmtId="181" formatCode="_ * #,##0.00_ ;_ * \-#,##0.00_ ;_ * &quot;-&quot;??_ ;_ @_ "/>
    <numFmt numFmtId="182" formatCode="_ * #,##0.0_ ;_ * \-#,##0.0_ ;_ * &quot;-&quot;??_ ;_ @_ "/>
    <numFmt numFmtId="183" formatCode="_-&quot;$&quot;* #,##0_-;\-&quot;$&quot;* #,##0_-;_-&quot;$&quot;* &quot;-&quot;??_-;_-@"/>
    <numFmt numFmtId="184" formatCode="_-&quot;$&quot;* #,##0.00_-;\-&quot;$&quot;* #,##0.00_-;_-&quot;$&quot;* &quot;-&quot;??_-;_-@"/>
    <numFmt numFmtId="186" formatCode="_-* #,##0.00_-;\-* #,##0.00_-;_-* \-??_-;_-@"/>
    <numFmt numFmtId="187" formatCode="_-* #,##0.0000_-;\-* #,##0.0000_-;_-* \-??_-;_-@"/>
    <numFmt numFmtId="188" formatCode="_-[$$-240A]\ * #,##0.00_-;\-[$$-240A]\ * #,##0.00_-;_-[$$-240A]\ * &quot;-&quot;??_-;_-@"/>
    <numFmt numFmtId="189" formatCode="_-&quot;$&quot;* #,##0_-;\-&quot;$&quot;* #,##0_-;_-&quot;$&quot;* &quot;-&quot;_-;_-@"/>
    <numFmt numFmtId="190" formatCode="_-* #,##0.0000_-;\-* #,##0.0000_-;_-* &quot;-&quot;????_-;_-@"/>
    <numFmt numFmtId="191" formatCode="_(* #,##0.0000_);_(* \(#,##0.0000\);_(* &quot;-&quot;??_);_(@_)"/>
    <numFmt numFmtId="200" formatCode="_-* #,##0_-;\-* #,##0_-;_-* &quot;-&quot;_-;_-@"/>
    <numFmt numFmtId="201" formatCode="#,##0.00&quot; SMMLV&quot;"/>
    <numFmt numFmtId="202" formatCode="#,##0.0&quot; MESES&quot;"/>
    <numFmt numFmtId="203" formatCode="#,##0&quot; DÍAS&quot;"/>
    <numFmt numFmtId="204" formatCode="#,##0.0"/>
    <numFmt numFmtId="205" formatCode="_-&quot;$&quot;\ * #,##0_-;\-&quot;$&quot;\ * #,##0_-;_-&quot;$&quot;\ * &quot;-&quot;_-;_-@"/>
    <numFmt numFmtId="206" formatCode="_-&quot;$&quot;* #,##0.00_-;\-&quot;$&quot;* #,##0.00_-;_-&quot;$&quot;* &quot;-&quot;??_-;_-@_-"/>
    <numFmt numFmtId="208" formatCode="_(* #,##0.00_);_(* \(#,##0.00\);_(* &quot;-&quot;??_);_(@_)"/>
    <numFmt numFmtId="210" formatCode="_-&quot;$&quot;\ * #,##0_-;\-&quot;$&quot;\ * #,##0_-;_-&quot;$&quot;\ * &quot;-&quot;??_-;_-@_-"/>
  </numFmts>
  <fonts count="32">
    <font>
      <sz val="11"/>
      <color theme="1"/>
      <name val="Calibri"/>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font>
    <font>
      <b/>
      <sz val="11"/>
      <color theme="1"/>
      <name val="Calibri"/>
      <family val="2"/>
    </font>
    <font>
      <sz val="11"/>
      <name val="Calibri"/>
      <family val="2"/>
    </font>
    <font>
      <sz val="10"/>
      <color theme="1"/>
      <name val="Calibri"/>
      <family val="2"/>
    </font>
    <font>
      <sz val="11"/>
      <color theme="1"/>
      <name val="Calibri"/>
      <family val="2"/>
      <scheme val="minor"/>
    </font>
    <font>
      <sz val="9"/>
      <color theme="1"/>
      <name val="Arial"/>
      <family val="2"/>
    </font>
    <font>
      <sz val="11"/>
      <color rgb="FFFF0000"/>
      <name val="Calibri"/>
      <family val="2"/>
    </font>
    <font>
      <b/>
      <sz val="14"/>
      <color theme="1"/>
      <name val="Arial"/>
      <family val="2"/>
    </font>
    <font>
      <sz val="10"/>
      <color theme="1"/>
      <name val="Arial"/>
      <family val="2"/>
    </font>
    <font>
      <b/>
      <sz val="10"/>
      <color theme="1"/>
      <name val="Arial"/>
      <family val="2"/>
    </font>
    <font>
      <i/>
      <sz val="11"/>
      <color theme="1"/>
      <name val="Calibri"/>
      <family val="2"/>
    </font>
    <font>
      <b/>
      <i/>
      <sz val="11"/>
      <color theme="1"/>
      <name val="Calibri"/>
      <family val="2"/>
    </font>
    <font>
      <sz val="11"/>
      <color rgb="FF000000"/>
      <name val="Calibri"/>
      <family val="2"/>
    </font>
    <font>
      <b/>
      <sz val="11"/>
      <color rgb="FF000000"/>
      <name val="Calibri"/>
      <family val="2"/>
    </font>
    <font>
      <sz val="11"/>
      <color rgb="FF202124"/>
      <name val="Calibri"/>
      <family val="2"/>
    </font>
    <font>
      <u/>
      <sz val="11"/>
      <color theme="10"/>
      <name val="Calibri"/>
      <family val="2"/>
    </font>
    <font>
      <b/>
      <i/>
      <sz val="11"/>
      <color rgb="FFFF0000"/>
      <name val="Calibri"/>
      <family val="2"/>
    </font>
    <font>
      <i/>
      <sz val="11"/>
      <color rgb="FF000000"/>
      <name val="Calibri"/>
      <family val="2"/>
    </font>
    <font>
      <b/>
      <sz val="9"/>
      <color theme="1"/>
      <name val="Arial"/>
      <family val="2"/>
    </font>
    <font>
      <b/>
      <sz val="11"/>
      <color theme="1"/>
      <name val="Arial"/>
      <family val="2"/>
    </font>
    <font>
      <b/>
      <sz val="10"/>
      <color theme="1"/>
      <name val="Calibri"/>
      <family val="2"/>
    </font>
    <font>
      <b/>
      <sz val="11"/>
      <color theme="1"/>
      <name val="Calibri"/>
      <family val="2"/>
      <scheme val="minor"/>
    </font>
    <font>
      <sz val="10"/>
      <name val="Arial"/>
      <family val="2"/>
    </font>
    <font>
      <sz val="11"/>
      <name val="Calibri"/>
      <family val="2"/>
      <scheme val="minor"/>
    </font>
    <font>
      <sz val="11"/>
      <color theme="1"/>
      <name val="Calibri (Cuerpo)"/>
    </font>
    <font>
      <sz val="11"/>
      <color theme="1"/>
      <name val="Calibri"/>
      <family val="2"/>
      <scheme val="minor"/>
    </font>
    <font>
      <sz val="12"/>
      <color theme="1"/>
      <name val="Calibri"/>
      <family val="2"/>
      <scheme val="minor"/>
    </font>
  </fonts>
  <fills count="20">
    <fill>
      <patternFill patternType="none"/>
    </fill>
    <fill>
      <patternFill patternType="gray125"/>
    </fill>
    <fill>
      <patternFill patternType="solid">
        <fgColor theme="0"/>
        <bgColor theme="0"/>
      </patternFill>
    </fill>
    <fill>
      <patternFill patternType="solid">
        <fgColor rgb="FFE7E6E6"/>
        <bgColor rgb="FFE7E6E6"/>
      </patternFill>
    </fill>
    <fill>
      <patternFill patternType="solid">
        <fgColor rgb="FFD8D8D8"/>
        <bgColor rgb="FFD8D8D8"/>
      </patternFill>
    </fill>
    <fill>
      <patternFill patternType="solid">
        <fgColor rgb="FFC0C0C0"/>
        <bgColor rgb="FFC0C0C0"/>
      </patternFill>
    </fill>
    <fill>
      <patternFill patternType="solid">
        <fgColor rgb="FFBFBFBF"/>
        <bgColor rgb="FFBFBFBF"/>
      </patternFill>
    </fill>
    <fill>
      <patternFill patternType="solid">
        <fgColor rgb="FFA5A5A5"/>
        <bgColor rgb="FFA5A5A5"/>
      </patternFill>
    </fill>
    <fill>
      <patternFill patternType="solid">
        <fgColor rgb="FFFFFFFF"/>
        <bgColor rgb="FFFFFFFF"/>
      </patternFill>
    </fill>
    <fill>
      <patternFill patternType="solid">
        <fgColor rgb="FFB4C6E7"/>
        <bgColor rgb="FFB4C6E7"/>
      </patternFill>
    </fill>
    <fill>
      <patternFill patternType="solid">
        <fgColor rgb="FFDADADA"/>
        <bgColor rgb="FFDADADA"/>
      </patternFill>
    </fill>
    <fill>
      <patternFill patternType="solid">
        <fgColor rgb="FFFFD965"/>
        <bgColor rgb="FFFFD965"/>
      </patternFill>
    </fill>
    <fill>
      <patternFill patternType="solid">
        <fgColor theme="0" tint="-0.34998626667073579"/>
        <bgColor indexed="64"/>
      </patternFill>
    </fill>
    <fill>
      <patternFill patternType="solid">
        <fgColor theme="0"/>
        <bgColor indexed="64"/>
      </patternFill>
    </fill>
    <fill>
      <patternFill patternType="solid">
        <fgColor theme="2"/>
        <bgColor indexed="64"/>
      </patternFill>
    </fill>
    <fill>
      <patternFill patternType="solid">
        <fgColor theme="2"/>
        <bgColor rgb="FFE7E6E6"/>
      </patternFill>
    </fill>
    <fill>
      <patternFill patternType="solid">
        <fgColor theme="2" tint="-0.14999847407452621"/>
        <bgColor indexed="64"/>
      </patternFill>
    </fill>
    <fill>
      <patternFill patternType="solid">
        <fgColor theme="2" tint="-0.14999847407452621"/>
        <bgColor rgb="FFE7E6E6"/>
      </patternFill>
    </fill>
    <fill>
      <patternFill patternType="solid">
        <fgColor rgb="FFFFFF00"/>
        <bgColor indexed="64"/>
      </patternFill>
    </fill>
    <fill>
      <patternFill patternType="solid">
        <fgColor rgb="FFFFFF00"/>
        <bgColor theme="0"/>
      </patternFill>
    </fill>
  </fills>
  <borders count="148">
    <border>
      <left/>
      <right/>
      <top/>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thin">
        <color rgb="FF000000"/>
      </right>
      <top style="medium">
        <color rgb="FF000000"/>
      </top>
      <bottom style="thin">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top/>
      <bottom/>
      <diagonal/>
    </border>
    <border>
      <left/>
      <right/>
      <top/>
      <bottom/>
      <diagonal/>
    </border>
    <border>
      <left/>
      <right style="medium">
        <color rgb="FF000000"/>
      </right>
      <top/>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medium">
        <color rgb="FF000000"/>
      </top>
      <bottom/>
      <diagonal/>
    </border>
    <border>
      <left/>
      <right/>
      <top style="medium">
        <color rgb="FF000000"/>
      </top>
      <bottom/>
      <diagonal/>
    </border>
    <border>
      <left/>
      <right style="medium">
        <color rgb="FF000000"/>
      </right>
      <top style="medium">
        <color rgb="FF000000"/>
      </top>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thin">
        <color rgb="FF000000"/>
      </left>
      <right/>
      <top style="thin">
        <color rgb="FF000000"/>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top style="medium">
        <color rgb="FF000000"/>
      </top>
      <bottom style="thin">
        <color rgb="FF000000"/>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medium">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medium">
        <color rgb="FF000000"/>
      </right>
      <top/>
      <bottom style="thin">
        <color rgb="FF000000"/>
      </bottom>
      <diagonal/>
    </border>
    <border>
      <left style="medium">
        <color rgb="FF000000"/>
      </left>
      <right/>
      <top style="thin">
        <color rgb="FF000000"/>
      </top>
      <bottom style="thin">
        <color rgb="FF000000"/>
      </bottom>
      <diagonal/>
    </border>
    <border>
      <left style="thin">
        <color rgb="FF000000"/>
      </left>
      <right style="medium">
        <color rgb="FF000000"/>
      </right>
      <top style="thin">
        <color rgb="FF000000"/>
      </top>
      <bottom/>
      <diagonal/>
    </border>
    <border>
      <left/>
      <right style="medium">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top style="thin">
        <color rgb="FF000000"/>
      </top>
      <bottom/>
      <diagonal/>
    </border>
    <border>
      <left/>
      <right style="thin">
        <color rgb="FF000000"/>
      </right>
      <top/>
      <bottom style="thin">
        <color rgb="FF000000"/>
      </bottom>
      <diagonal/>
    </border>
    <border>
      <left/>
      <right/>
      <top style="thin">
        <color rgb="FF000000"/>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medium">
        <color rgb="FF000000"/>
      </left>
      <right/>
      <top/>
      <bottom style="thin">
        <color rgb="FF000000"/>
      </bottom>
      <diagonal/>
    </border>
    <border>
      <left/>
      <right/>
      <top/>
      <bottom style="thin">
        <color rgb="FF000000"/>
      </bottom>
      <diagonal/>
    </border>
    <border>
      <left/>
      <right style="medium">
        <color rgb="FF000000"/>
      </right>
      <top/>
      <bottom style="thin">
        <color rgb="FF000000"/>
      </bottom>
      <diagonal/>
    </border>
    <border>
      <left/>
      <right style="medium">
        <color rgb="FF000000"/>
      </right>
      <top style="thin">
        <color rgb="FF000000"/>
      </top>
      <bottom style="thin">
        <color rgb="FF000000"/>
      </bottom>
      <diagonal/>
    </border>
    <border>
      <left style="medium">
        <color rgb="FF000000"/>
      </left>
      <right/>
      <top style="thin">
        <color rgb="FF000000"/>
      </top>
      <bottom/>
      <diagonal/>
    </border>
    <border>
      <left style="medium">
        <color rgb="FF000000"/>
      </left>
      <right/>
      <top style="thin">
        <color rgb="FF000000"/>
      </top>
      <bottom style="hair">
        <color rgb="FF000000"/>
      </bottom>
      <diagonal/>
    </border>
    <border>
      <left/>
      <right style="hair">
        <color rgb="FF000000"/>
      </right>
      <top style="thin">
        <color rgb="FF000000"/>
      </top>
      <bottom style="hair">
        <color rgb="FF000000"/>
      </bottom>
      <diagonal/>
    </border>
    <border>
      <left style="hair">
        <color rgb="FF000000"/>
      </left>
      <right style="hair">
        <color rgb="FF000000"/>
      </right>
      <top style="hair">
        <color rgb="FF000000"/>
      </top>
      <bottom style="hair">
        <color rgb="FF000000"/>
      </bottom>
      <diagonal/>
    </border>
    <border>
      <left style="hair">
        <color rgb="FF000000"/>
      </left>
      <right style="medium">
        <color rgb="FF000000"/>
      </right>
      <top style="hair">
        <color rgb="FF000000"/>
      </top>
      <bottom style="hair">
        <color rgb="FF000000"/>
      </bottom>
      <diagonal/>
    </border>
    <border>
      <left style="medium">
        <color rgb="FF000000"/>
      </left>
      <right/>
      <top style="hair">
        <color rgb="FF000000"/>
      </top>
      <bottom style="hair">
        <color rgb="FF000000"/>
      </bottom>
      <diagonal/>
    </border>
    <border>
      <left/>
      <right style="hair">
        <color rgb="FF000000"/>
      </right>
      <top style="hair">
        <color rgb="FF000000"/>
      </top>
      <bottom style="hair">
        <color rgb="FF000000"/>
      </bottom>
      <diagonal/>
    </border>
    <border>
      <left style="hair">
        <color rgb="FF000000"/>
      </left>
      <right style="hair">
        <color rgb="FF000000"/>
      </right>
      <top style="hair">
        <color rgb="FF000000"/>
      </top>
      <bottom/>
      <diagonal/>
    </border>
    <border>
      <left style="medium">
        <color rgb="FF000000"/>
      </left>
      <right/>
      <top style="hair">
        <color rgb="FF000000"/>
      </top>
      <bottom style="thin">
        <color rgb="FF000000"/>
      </bottom>
      <diagonal/>
    </border>
    <border>
      <left/>
      <right style="hair">
        <color rgb="FF000000"/>
      </right>
      <top style="hair">
        <color rgb="FF000000"/>
      </top>
      <bottom style="thin">
        <color rgb="FF000000"/>
      </bottom>
      <diagonal/>
    </border>
    <border>
      <left style="hair">
        <color rgb="FF000000"/>
      </left>
      <right style="hair">
        <color rgb="FF000000"/>
      </right>
      <top style="hair">
        <color rgb="FF000000"/>
      </top>
      <bottom style="thin">
        <color rgb="FF000000"/>
      </bottom>
      <diagonal/>
    </border>
    <border>
      <left/>
      <right/>
      <top style="thin">
        <color rgb="FF000000"/>
      </top>
      <bottom style="hair">
        <color rgb="FF000000"/>
      </bottom>
      <diagonal/>
    </border>
    <border>
      <left style="hair">
        <color rgb="FF000000"/>
      </left>
      <right style="hair">
        <color rgb="FF000000"/>
      </right>
      <top/>
      <bottom style="hair">
        <color rgb="FF000000"/>
      </bottom>
      <diagonal/>
    </border>
    <border>
      <left/>
      <right/>
      <top style="hair">
        <color rgb="FF000000"/>
      </top>
      <bottom style="hair">
        <color rgb="FF000000"/>
      </bottom>
      <diagonal/>
    </border>
    <border>
      <left/>
      <right/>
      <top style="hair">
        <color rgb="FF000000"/>
      </top>
      <bottom style="thin">
        <color rgb="FF000000"/>
      </bottom>
      <diagonal/>
    </border>
    <border>
      <left style="hair">
        <color rgb="FF000000"/>
      </left>
      <right/>
      <top/>
      <bottom style="hair">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style="medium">
        <color rgb="FF000000"/>
      </left>
      <right/>
      <top style="medium">
        <color rgb="FF000000"/>
      </top>
      <bottom/>
      <diagonal/>
    </border>
    <border>
      <left/>
      <right style="medium">
        <color rgb="FF000000"/>
      </right>
      <top style="thin">
        <color rgb="FF000000"/>
      </top>
      <bottom style="medium">
        <color rgb="FF000000"/>
      </bottom>
      <diagonal/>
    </border>
    <border>
      <left style="medium">
        <color rgb="FF000000"/>
      </left>
      <right/>
      <top style="hair">
        <color rgb="FF000000"/>
      </top>
      <bottom/>
      <diagonal/>
    </border>
    <border>
      <left/>
      <right/>
      <top style="hair">
        <color rgb="FF000000"/>
      </top>
      <bottom/>
      <diagonal/>
    </border>
    <border>
      <left/>
      <right style="hair">
        <color rgb="FF000000"/>
      </right>
      <top style="hair">
        <color rgb="FF000000"/>
      </top>
      <bottom/>
      <diagonal/>
    </border>
    <border>
      <left/>
      <right style="medium">
        <color rgb="FF000000"/>
      </right>
      <top style="medium">
        <color rgb="FF000000"/>
      </top>
      <bottom style="medium">
        <color rgb="FF000000"/>
      </bottom>
      <diagonal/>
    </border>
    <border>
      <left/>
      <right style="hair">
        <color rgb="FF000000"/>
      </right>
      <top/>
      <bottom/>
      <diagonal/>
    </border>
    <border>
      <left style="thin">
        <color rgb="FF000000"/>
      </left>
      <right/>
      <top/>
      <bottom/>
      <diagonal/>
    </border>
    <border>
      <left/>
      <right style="medium">
        <color rgb="FF000000"/>
      </right>
      <top style="hair">
        <color rgb="FF000000"/>
      </top>
      <bottom style="hair">
        <color rgb="FF000000"/>
      </bottom>
      <diagonal/>
    </border>
    <border>
      <left style="thin">
        <color rgb="FF000000"/>
      </left>
      <right style="medium">
        <color rgb="FF000000"/>
      </right>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top/>
      <bottom/>
      <diagonal/>
    </border>
    <border>
      <left/>
      <right style="medium">
        <color rgb="FF000000"/>
      </right>
      <top/>
      <bottom/>
      <diagonal/>
    </border>
    <border>
      <left/>
      <right/>
      <top/>
      <bottom style="thin">
        <color rgb="FF000000"/>
      </bottom>
      <diagonal/>
    </border>
    <border>
      <left/>
      <right style="medium">
        <color rgb="FF000000"/>
      </right>
      <top/>
      <bottom style="thin">
        <color rgb="FF000000"/>
      </bottom>
      <diagonal/>
    </border>
    <border>
      <left/>
      <right/>
      <top style="thin">
        <color rgb="FF000000"/>
      </top>
      <bottom/>
      <diagonal/>
    </border>
    <border>
      <left/>
      <right/>
      <top/>
      <bottom style="medium">
        <color rgb="FF000000"/>
      </bottom>
      <diagonal/>
    </border>
    <border>
      <left style="thin">
        <color rgb="FF000000"/>
      </left>
      <right style="medium">
        <color rgb="FF000000"/>
      </right>
      <top/>
      <bottom style="medium">
        <color rgb="FF000000"/>
      </bottom>
      <diagonal/>
    </border>
    <border>
      <left style="thin">
        <color rgb="FF000000"/>
      </left>
      <right/>
      <top/>
      <bottom style="thin">
        <color rgb="FF000000"/>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medium">
        <color rgb="FF000000"/>
      </left>
      <right style="thin">
        <color rgb="FF000000"/>
      </right>
      <top/>
      <bottom style="thin">
        <color rgb="FF000000"/>
      </bottom>
      <diagonal/>
    </border>
    <border>
      <left/>
      <right style="thin">
        <color rgb="FF000000"/>
      </right>
      <top/>
      <bottom style="thin">
        <color rgb="FF000000"/>
      </bottom>
      <diagonal/>
    </border>
    <border>
      <left style="medium">
        <color rgb="FF000000"/>
      </left>
      <right style="thin">
        <color rgb="FF000000"/>
      </right>
      <top style="thin">
        <color rgb="FF000000"/>
      </top>
      <bottom/>
      <diagonal/>
    </border>
    <border>
      <left/>
      <right style="thin">
        <color rgb="FF000000"/>
      </right>
      <top style="thin">
        <color rgb="FF000000"/>
      </top>
      <bottom/>
      <diagonal/>
    </border>
    <border>
      <left/>
      <right/>
      <top style="thin">
        <color rgb="FF000000"/>
      </top>
      <bottom style="thin">
        <color rgb="FF000000"/>
      </bottom>
      <diagonal/>
    </border>
    <border>
      <left/>
      <right style="thin">
        <color rgb="FF000000"/>
      </right>
      <top/>
      <bottom/>
      <diagonal/>
    </border>
    <border>
      <left style="hair">
        <color rgb="FF000000"/>
      </left>
      <right/>
      <top style="thin">
        <color rgb="FF000000"/>
      </top>
      <bottom style="hair">
        <color rgb="FF000000"/>
      </bottom>
      <diagonal/>
    </border>
    <border>
      <left style="hair">
        <color rgb="FF000000"/>
      </left>
      <right/>
      <top style="hair">
        <color rgb="FF000000"/>
      </top>
      <bottom style="hair">
        <color rgb="FF000000"/>
      </bottom>
      <diagonal/>
    </border>
    <border>
      <left style="hair">
        <color rgb="FF000000"/>
      </left>
      <right/>
      <top style="hair">
        <color rgb="FF000000"/>
      </top>
      <bottom style="thin">
        <color rgb="FF000000"/>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bottom style="thin">
        <color rgb="FF000000"/>
      </bottom>
      <diagonal/>
    </border>
    <border>
      <left style="medium">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rgb="FF000000"/>
      </left>
      <right style="medium">
        <color indexed="64"/>
      </right>
      <top style="thin">
        <color rgb="FF000000"/>
      </top>
      <bottom style="thin">
        <color rgb="FF000000"/>
      </bottom>
      <diagonal/>
    </border>
    <border>
      <left style="medium">
        <color indexed="64"/>
      </left>
      <right/>
      <top style="thin">
        <color rgb="FF000000"/>
      </top>
      <bottom style="thin">
        <color rgb="FF000000"/>
      </bottom>
      <diagonal/>
    </border>
    <border>
      <left/>
      <right style="medium">
        <color indexed="64"/>
      </right>
      <top style="thin">
        <color rgb="FF000000"/>
      </top>
      <bottom style="thin">
        <color rgb="FF000000"/>
      </bottom>
      <diagonal/>
    </border>
    <border>
      <left/>
      <right style="medium">
        <color indexed="64"/>
      </right>
      <top/>
      <bottom style="thin">
        <color rgb="FF000000"/>
      </bottom>
      <diagonal/>
    </border>
    <border>
      <left style="medium">
        <color indexed="64"/>
      </left>
      <right/>
      <top/>
      <bottom style="thin">
        <color rgb="FF000000"/>
      </bottom>
      <diagonal/>
    </border>
    <border>
      <left style="medium">
        <color indexed="64"/>
      </left>
      <right style="thin">
        <color rgb="FF000000"/>
      </right>
      <top style="thin">
        <color rgb="FF000000"/>
      </top>
      <bottom style="thin">
        <color rgb="FF000000"/>
      </bottom>
      <diagonal/>
    </border>
    <border>
      <left/>
      <right style="medium">
        <color indexed="64"/>
      </right>
      <top style="medium">
        <color rgb="FF000000"/>
      </top>
      <bottom/>
      <diagonal/>
    </border>
    <border>
      <left style="medium">
        <color indexed="64"/>
      </left>
      <right/>
      <top style="medium">
        <color rgb="FF000000"/>
      </top>
      <bottom/>
      <diagonal/>
    </border>
    <border>
      <left style="thin">
        <color rgb="FF000000"/>
      </left>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hair">
        <color indexed="64"/>
      </left>
      <right style="hair">
        <color indexed="64"/>
      </right>
      <top style="hair">
        <color indexed="64"/>
      </top>
      <bottom style="hair">
        <color indexed="64"/>
      </bottom>
      <diagonal/>
    </border>
    <border>
      <left/>
      <right style="medium">
        <color indexed="64"/>
      </right>
      <top style="hair">
        <color rgb="FF000000"/>
      </top>
      <bottom style="hair">
        <color rgb="FF000000"/>
      </bottom>
      <diagonal/>
    </border>
    <border>
      <left style="medium">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hair">
        <color indexed="64"/>
      </right>
      <top style="hair">
        <color indexed="64"/>
      </top>
      <bottom style="hair">
        <color indexed="64"/>
      </bottom>
      <diagonal/>
    </border>
    <border>
      <left style="thin">
        <color rgb="FF000000"/>
      </left>
      <right/>
      <top style="thin">
        <color indexed="64"/>
      </top>
      <bottom style="thin">
        <color rgb="FF000000"/>
      </bottom>
      <diagonal/>
    </border>
    <border>
      <left/>
      <right/>
      <top style="thin">
        <color indexed="64"/>
      </top>
      <bottom style="thin">
        <color rgb="FF000000"/>
      </bottom>
      <diagonal/>
    </border>
    <border>
      <left/>
      <right style="thin">
        <color rgb="FF000000"/>
      </right>
      <top style="thin">
        <color indexed="64"/>
      </top>
      <bottom style="thin">
        <color rgb="FF000000"/>
      </bottom>
      <diagonal/>
    </border>
    <border>
      <left style="medium">
        <color rgb="FF000000"/>
      </left>
      <right style="thin">
        <color rgb="FF000000"/>
      </right>
      <top/>
      <bottom/>
      <diagonal/>
    </border>
    <border>
      <left/>
      <right style="thin">
        <color rgb="FF000000"/>
      </right>
      <top style="thin">
        <color rgb="FF000000"/>
      </top>
      <bottom style="medium">
        <color indexed="64"/>
      </bottom>
      <diagonal/>
    </border>
    <border>
      <left style="medium">
        <color indexed="64"/>
      </left>
      <right style="thin">
        <color rgb="FF000000"/>
      </right>
      <top style="thin">
        <color rgb="FF000000"/>
      </top>
      <bottom style="medium">
        <color indexed="64"/>
      </bottom>
      <diagonal/>
    </border>
  </borders>
  <cellStyleXfs count="59">
    <xf numFmtId="0" fontId="0" fillId="0" borderId="0"/>
    <xf numFmtId="0" fontId="9" fillId="0" borderId="90"/>
    <xf numFmtId="0" fontId="9" fillId="0" borderId="90"/>
    <xf numFmtId="44" fontId="9" fillId="0" borderId="90" applyFont="0" applyFill="0" applyBorder="0" applyAlignment="0" applyProtection="0"/>
    <xf numFmtId="0" fontId="9" fillId="0" borderId="90"/>
    <xf numFmtId="0" fontId="9" fillId="0" borderId="90"/>
    <xf numFmtId="0" fontId="9" fillId="0" borderId="90"/>
    <xf numFmtId="181" fontId="27" fillId="0" borderId="90" applyFont="0" applyFill="0" applyBorder="0" applyAlignment="0" applyProtection="0"/>
    <xf numFmtId="173" fontId="4" fillId="0" borderId="90" applyFont="0" applyFill="0" applyBorder="0" applyAlignment="0" applyProtection="0"/>
    <xf numFmtId="0" fontId="3" fillId="0" borderId="90"/>
    <xf numFmtId="0" fontId="3" fillId="0" borderId="90"/>
    <xf numFmtId="0" fontId="3" fillId="0" borderId="90"/>
    <xf numFmtId="0" fontId="3" fillId="0" borderId="90"/>
    <xf numFmtId="44" fontId="3" fillId="0" borderId="90" applyFont="0" applyFill="0" applyBorder="0" applyAlignment="0" applyProtection="0"/>
    <xf numFmtId="0" fontId="2" fillId="0" borderId="90"/>
    <xf numFmtId="206" fontId="2" fillId="0" borderId="90" applyFont="0" applyFill="0" applyBorder="0" applyAlignment="0" applyProtection="0"/>
    <xf numFmtId="0" fontId="27" fillId="0" borderId="90"/>
    <xf numFmtId="9" fontId="27" fillId="0" borderId="90" applyFont="0" applyFill="0" applyBorder="0" applyAlignment="0" applyProtection="0"/>
    <xf numFmtId="0" fontId="2" fillId="0" borderId="90"/>
    <xf numFmtId="208" fontId="27" fillId="0" borderId="90" applyFont="0" applyFill="0" applyBorder="0" applyAlignment="0" applyProtection="0"/>
    <xf numFmtId="9" fontId="2" fillId="0" borderId="90" applyFont="0" applyFill="0" applyBorder="0" applyAlignment="0" applyProtection="0"/>
    <xf numFmtId="0" fontId="2" fillId="0" borderId="90"/>
    <xf numFmtId="44" fontId="2" fillId="0" borderId="90" applyFont="0" applyFill="0" applyBorder="0" applyAlignment="0" applyProtection="0"/>
    <xf numFmtId="0" fontId="31" fillId="0" borderId="90"/>
    <xf numFmtId="44" fontId="2" fillId="0" borderId="90" applyFont="0" applyFill="0" applyBorder="0" applyAlignment="0" applyProtection="0"/>
    <xf numFmtId="42" fontId="2" fillId="0" borderId="90" applyFont="0" applyFill="0" applyBorder="0" applyAlignment="0" applyProtection="0"/>
    <xf numFmtId="0" fontId="2" fillId="0" borderId="90"/>
    <xf numFmtId="0" fontId="2" fillId="0" borderId="90"/>
    <xf numFmtId="173" fontId="2" fillId="0" borderId="90" applyFont="0" applyFill="0" applyBorder="0" applyAlignment="0" applyProtection="0"/>
    <xf numFmtId="44" fontId="30" fillId="0" borderId="0" applyFont="0" applyFill="0" applyBorder="0" applyAlignment="0" applyProtection="0"/>
    <xf numFmtId="0" fontId="1" fillId="0" borderId="90"/>
    <xf numFmtId="0" fontId="1" fillId="0" borderId="90"/>
    <xf numFmtId="0" fontId="1" fillId="0" borderId="90"/>
    <xf numFmtId="44" fontId="1" fillId="0" borderId="90" applyFont="0" applyFill="0" applyBorder="0" applyAlignment="0" applyProtection="0"/>
    <xf numFmtId="0" fontId="1" fillId="0" borderId="90"/>
    <xf numFmtId="0" fontId="1" fillId="0" borderId="90"/>
    <xf numFmtId="0" fontId="1" fillId="0" borderId="90"/>
    <xf numFmtId="173" fontId="1" fillId="0" borderId="90" applyFont="0" applyFill="0" applyBorder="0" applyAlignment="0" applyProtection="0"/>
    <xf numFmtId="0" fontId="1" fillId="0" borderId="90"/>
    <xf numFmtId="0" fontId="1" fillId="0" borderId="90"/>
    <xf numFmtId="0" fontId="1" fillId="0" borderId="90"/>
    <xf numFmtId="0" fontId="1" fillId="0" borderId="90"/>
    <xf numFmtId="44" fontId="1" fillId="0" borderId="90" applyFont="0" applyFill="0" applyBorder="0" applyAlignment="0" applyProtection="0"/>
    <xf numFmtId="44" fontId="1" fillId="0" borderId="90" applyFont="0" applyFill="0" applyBorder="0" applyAlignment="0" applyProtection="0"/>
    <xf numFmtId="0" fontId="1" fillId="0" borderId="90"/>
    <xf numFmtId="206" fontId="1" fillId="0" borderId="90" applyFont="0" applyFill="0" applyBorder="0" applyAlignment="0" applyProtection="0"/>
    <xf numFmtId="0" fontId="1" fillId="0" borderId="90"/>
    <xf numFmtId="43" fontId="27" fillId="0" borderId="90" applyFont="0" applyFill="0" applyBorder="0" applyAlignment="0" applyProtection="0"/>
    <xf numFmtId="9" fontId="1" fillId="0" borderId="90" applyFont="0" applyFill="0" applyBorder="0" applyAlignment="0" applyProtection="0"/>
    <xf numFmtId="0" fontId="1" fillId="0" borderId="90"/>
    <xf numFmtId="44" fontId="1" fillId="0" borderId="90" applyFont="0" applyFill="0" applyBorder="0" applyAlignment="0" applyProtection="0"/>
    <xf numFmtId="44" fontId="1" fillId="0" borderId="90" applyFont="0" applyFill="0" applyBorder="0" applyAlignment="0" applyProtection="0"/>
    <xf numFmtId="42" fontId="1" fillId="0" borderId="90" applyFont="0" applyFill="0" applyBorder="0" applyAlignment="0" applyProtection="0"/>
    <xf numFmtId="0" fontId="1" fillId="0" borderId="90"/>
    <xf numFmtId="0" fontId="1" fillId="0" borderId="90"/>
    <xf numFmtId="173" fontId="1" fillId="0" borderId="90" applyFont="0" applyFill="0" applyBorder="0" applyAlignment="0" applyProtection="0"/>
    <xf numFmtId="0" fontId="1" fillId="0" borderId="90"/>
    <xf numFmtId="0" fontId="1" fillId="0" borderId="90"/>
    <xf numFmtId="9" fontId="1" fillId="0" borderId="90" applyFont="0" applyFill="0" applyBorder="0" applyAlignment="0" applyProtection="0"/>
  </cellStyleXfs>
  <cellXfs count="897">
    <xf numFmtId="0" fontId="0" fillId="0" borderId="0" xfId="0"/>
    <xf numFmtId="0" fontId="5" fillId="0" borderId="0" xfId="0" applyFont="1"/>
    <xf numFmtId="2" fontId="6" fillId="3" borderId="4" xfId="0" applyNumberFormat="1" applyFont="1" applyFill="1" applyBorder="1" applyAlignment="1">
      <alignment horizontal="center" vertical="center" wrapText="1"/>
    </xf>
    <xf numFmtId="0" fontId="5" fillId="0" borderId="7" xfId="0" applyFont="1" applyBorder="1" applyAlignment="1">
      <alignment horizontal="left" vertical="center" wrapText="1"/>
    </xf>
    <xf numFmtId="0" fontId="5" fillId="0" borderId="9" xfId="0" applyFont="1" applyBorder="1" applyAlignment="1">
      <alignment horizontal="left" vertical="center" wrapText="1"/>
    </xf>
    <xf numFmtId="0" fontId="5" fillId="0" borderId="9" xfId="0" applyFont="1" applyBorder="1" applyAlignment="1">
      <alignment horizontal="center" vertical="center" wrapText="1"/>
    </xf>
    <xf numFmtId="2" fontId="5" fillId="0" borderId="9" xfId="0" applyNumberFormat="1" applyFont="1" applyBorder="1" applyAlignment="1">
      <alignment horizontal="center" vertical="center" wrapText="1"/>
    </xf>
    <xf numFmtId="0" fontId="5" fillId="2" borderId="13" xfId="0" applyFont="1" applyFill="1" applyBorder="1"/>
    <xf numFmtId="2" fontId="5" fillId="0" borderId="7" xfId="0" applyNumberFormat="1" applyFont="1" applyBorder="1" applyAlignment="1">
      <alignment horizontal="center" vertical="center"/>
    </xf>
    <xf numFmtId="2" fontId="5" fillId="0" borderId="9" xfId="0" applyNumberFormat="1" applyFont="1" applyBorder="1" applyAlignment="1">
      <alignment horizontal="center" vertical="center"/>
    </xf>
    <xf numFmtId="0" fontId="6" fillId="0" borderId="28" xfId="0" applyFont="1" applyBorder="1" applyAlignment="1">
      <alignment horizontal="center" vertical="center"/>
    </xf>
    <xf numFmtId="10" fontId="5" fillId="0" borderId="9" xfId="0" applyNumberFormat="1" applyFont="1" applyBorder="1"/>
    <xf numFmtId="0" fontId="9" fillId="0" borderId="9" xfId="0" applyFont="1" applyBorder="1"/>
    <xf numFmtId="168" fontId="5" fillId="0" borderId="9" xfId="0" applyNumberFormat="1" applyFont="1" applyBorder="1"/>
    <xf numFmtId="0" fontId="6" fillId="0" borderId="9" xfId="0" applyFont="1" applyBorder="1"/>
    <xf numFmtId="0" fontId="5" fillId="0" borderId="9" xfId="0" applyFont="1" applyBorder="1"/>
    <xf numFmtId="168" fontId="5" fillId="0" borderId="0" xfId="0" applyNumberFormat="1" applyFont="1"/>
    <xf numFmtId="2" fontId="6" fillId="0" borderId="9" xfId="0" applyNumberFormat="1" applyFont="1" applyBorder="1" applyAlignment="1">
      <alignment horizontal="center"/>
    </xf>
    <xf numFmtId="0" fontId="6" fillId="0" borderId="9" xfId="0" applyFont="1" applyBorder="1" applyAlignment="1">
      <alignment horizontal="center"/>
    </xf>
    <xf numFmtId="2" fontId="5" fillId="0" borderId="9" xfId="0" applyNumberFormat="1" applyFont="1" applyBorder="1"/>
    <xf numFmtId="2" fontId="5" fillId="0" borderId="9" xfId="0" applyNumberFormat="1" applyFont="1" applyBorder="1" applyAlignment="1">
      <alignment horizontal="center"/>
    </xf>
    <xf numFmtId="0" fontId="6" fillId="0" borderId="0" xfId="0" applyFont="1"/>
    <xf numFmtId="2" fontId="5" fillId="0" borderId="7" xfId="0" applyNumberFormat="1" applyFont="1" applyBorder="1" applyAlignment="1">
      <alignment horizontal="center"/>
    </xf>
    <xf numFmtId="0" fontId="5" fillId="0" borderId="9" xfId="0" applyFont="1" applyBorder="1" applyAlignment="1">
      <alignment horizontal="center" vertical="center"/>
    </xf>
    <xf numFmtId="0" fontId="5" fillId="0" borderId="0" xfId="0" applyFont="1" applyAlignment="1">
      <alignment horizontal="center" vertical="center"/>
    </xf>
    <xf numFmtId="2" fontId="5" fillId="0" borderId="9" xfId="0" applyNumberFormat="1" applyFont="1" applyBorder="1" applyAlignment="1">
      <alignment horizontal="right"/>
    </xf>
    <xf numFmtId="0" fontId="5" fillId="0" borderId="0" xfId="0" applyFont="1" applyAlignment="1">
      <alignment horizontal="center"/>
    </xf>
    <xf numFmtId="0" fontId="6" fillId="0" borderId="7" xfId="0" applyFont="1" applyBorder="1" applyAlignment="1">
      <alignment horizontal="center" vertical="center"/>
    </xf>
    <xf numFmtId="0" fontId="6" fillId="0" borderId="39" xfId="0" applyFont="1" applyBorder="1" applyAlignment="1">
      <alignment horizontal="center" vertical="center"/>
    </xf>
    <xf numFmtId="49" fontId="6" fillId="2" borderId="24" xfId="0" applyNumberFormat="1" applyFont="1" applyFill="1" applyBorder="1"/>
    <xf numFmtId="49" fontId="6" fillId="2" borderId="25" xfId="0" applyNumberFormat="1" applyFont="1" applyFill="1" applyBorder="1" applyAlignment="1">
      <alignment vertical="center"/>
    </xf>
    <xf numFmtId="0" fontId="6" fillId="2" borderId="25" xfId="0" applyFont="1" applyFill="1" applyBorder="1" applyAlignment="1">
      <alignment vertical="center"/>
    </xf>
    <xf numFmtId="169" fontId="5" fillId="2" borderId="26" xfId="0" applyNumberFormat="1" applyFont="1" applyFill="1" applyBorder="1"/>
    <xf numFmtId="0" fontId="6" fillId="0" borderId="47" xfId="0" applyFont="1" applyBorder="1" applyAlignment="1">
      <alignment horizontal="center" vertical="center"/>
    </xf>
    <xf numFmtId="49" fontId="5" fillId="0" borderId="15" xfId="0" applyNumberFormat="1" applyFont="1" applyBorder="1" applyAlignment="1">
      <alignment horizontal="center" vertical="center" wrapText="1"/>
    </xf>
    <xf numFmtId="49" fontId="5" fillId="0" borderId="9" xfId="0" applyNumberFormat="1" applyFont="1" applyBorder="1" applyAlignment="1">
      <alignment horizontal="center" vertical="center" wrapText="1"/>
    </xf>
    <xf numFmtId="17" fontId="5" fillId="0" borderId="17" xfId="0" applyNumberFormat="1" applyFont="1" applyBorder="1" applyAlignment="1">
      <alignment horizontal="center" vertical="center" wrapText="1"/>
    </xf>
    <xf numFmtId="0" fontId="5" fillId="0" borderId="30" xfId="0" applyFont="1" applyBorder="1" applyAlignment="1">
      <alignment horizontal="center" vertical="center"/>
    </xf>
    <xf numFmtId="169" fontId="5" fillId="0" borderId="17" xfId="0" applyNumberFormat="1" applyFont="1" applyBorder="1" applyAlignment="1">
      <alignment horizontal="center" vertical="center"/>
    </xf>
    <xf numFmtId="3" fontId="5" fillId="0" borderId="56" xfId="0" applyNumberFormat="1" applyFont="1" applyBorder="1" applyAlignment="1">
      <alignment horizontal="center" vertical="center"/>
    </xf>
    <xf numFmtId="2" fontId="5" fillId="0" borderId="56" xfId="0" applyNumberFormat="1" applyFont="1" applyBorder="1" applyAlignment="1">
      <alignment horizontal="center" vertical="center"/>
    </xf>
    <xf numFmtId="170" fontId="5" fillId="0" borderId="56" xfId="0" applyNumberFormat="1" applyFont="1" applyBorder="1" applyAlignment="1">
      <alignment vertical="center"/>
    </xf>
    <xf numFmtId="170" fontId="5" fillId="0" borderId="57" xfId="0" applyNumberFormat="1" applyFont="1" applyBorder="1" applyAlignment="1">
      <alignment vertical="center"/>
    </xf>
    <xf numFmtId="171" fontId="5" fillId="0" borderId="60" xfId="0" applyNumberFormat="1" applyFont="1" applyBorder="1" applyAlignment="1">
      <alignment horizontal="center" vertical="center"/>
    </xf>
    <xf numFmtId="2" fontId="5" fillId="0" borderId="60" xfId="0" applyNumberFormat="1" applyFont="1" applyBorder="1" applyAlignment="1">
      <alignment horizontal="center" vertical="center"/>
    </xf>
    <xf numFmtId="170" fontId="5" fillId="0" borderId="60" xfId="0" applyNumberFormat="1" applyFont="1" applyBorder="1" applyAlignment="1">
      <alignment vertical="center"/>
    </xf>
    <xf numFmtId="0" fontId="5" fillId="0" borderId="63" xfId="0" applyFont="1" applyBorder="1" applyAlignment="1">
      <alignment horizontal="center" vertical="center"/>
    </xf>
    <xf numFmtId="2" fontId="5" fillId="0" borderId="63" xfId="0" applyNumberFormat="1" applyFont="1" applyBorder="1" applyAlignment="1">
      <alignment horizontal="center" vertical="center"/>
    </xf>
    <xf numFmtId="170" fontId="5" fillId="0" borderId="63" xfId="0" applyNumberFormat="1" applyFont="1" applyBorder="1" applyAlignment="1">
      <alignment vertical="center"/>
    </xf>
    <xf numFmtId="173" fontId="6" fillId="0" borderId="17" xfId="0" applyNumberFormat="1" applyFont="1" applyBorder="1" applyAlignment="1">
      <alignment vertical="center"/>
    </xf>
    <xf numFmtId="4" fontId="5" fillId="0" borderId="56" xfId="0" applyNumberFormat="1" applyFont="1" applyBorder="1" applyAlignment="1">
      <alignment horizontal="center" vertical="center"/>
    </xf>
    <xf numFmtId="3" fontId="5" fillId="0" borderId="65" xfId="0" applyNumberFormat="1" applyFont="1" applyBorder="1" applyAlignment="1">
      <alignment horizontal="center" vertical="center"/>
    </xf>
    <xf numFmtId="174" fontId="5" fillId="0" borderId="65" xfId="0" applyNumberFormat="1" applyFont="1" applyBorder="1" applyAlignment="1">
      <alignment horizontal="center" vertical="center"/>
    </xf>
    <xf numFmtId="3" fontId="5" fillId="0" borderId="60" xfId="0" applyNumberFormat="1" applyFont="1" applyBorder="1" applyAlignment="1">
      <alignment horizontal="center" vertical="center"/>
    </xf>
    <xf numFmtId="0" fontId="5" fillId="0" borderId="22" xfId="0" applyFont="1" applyBorder="1" applyAlignment="1">
      <alignment horizontal="center" vertical="center"/>
    </xf>
    <xf numFmtId="169" fontId="5" fillId="0" borderId="52" xfId="0" applyNumberFormat="1" applyFont="1" applyBorder="1" applyAlignment="1">
      <alignment horizontal="center" vertical="center"/>
    </xf>
    <xf numFmtId="0" fontId="5" fillId="0" borderId="55" xfId="0" applyFont="1" applyBorder="1" applyAlignment="1">
      <alignment horizontal="center" vertical="center"/>
    </xf>
    <xf numFmtId="2" fontId="5" fillId="0" borderId="68" xfId="0" applyNumberFormat="1" applyFont="1" applyBorder="1" applyAlignment="1">
      <alignment horizontal="center" vertical="center"/>
    </xf>
    <xf numFmtId="0" fontId="5" fillId="0" borderId="59" xfId="0" applyFont="1" applyBorder="1" applyAlignment="1">
      <alignment horizontal="center" vertical="center"/>
    </xf>
    <xf numFmtId="174" fontId="5" fillId="0" borderId="56" xfId="0" applyNumberFormat="1" applyFont="1" applyBorder="1" applyAlignment="1">
      <alignment horizontal="center" vertical="center"/>
    </xf>
    <xf numFmtId="0" fontId="5" fillId="0" borderId="62" xfId="0" applyFont="1" applyBorder="1" applyAlignment="1">
      <alignment horizontal="center" vertical="center"/>
    </xf>
    <xf numFmtId="3" fontId="5" fillId="0" borderId="63" xfId="0" applyNumberFormat="1" applyFont="1" applyBorder="1" applyAlignment="1">
      <alignment horizontal="center" vertical="center"/>
    </xf>
    <xf numFmtId="175" fontId="5" fillId="0" borderId="56" xfId="0" applyNumberFormat="1" applyFont="1" applyBorder="1" applyAlignment="1">
      <alignment vertical="center"/>
    </xf>
    <xf numFmtId="175" fontId="5" fillId="0" borderId="57" xfId="0" applyNumberFormat="1" applyFont="1" applyBorder="1" applyAlignment="1">
      <alignment vertical="center"/>
    </xf>
    <xf numFmtId="173" fontId="6" fillId="0" borderId="11" xfId="0" applyNumberFormat="1" applyFont="1" applyBorder="1" applyAlignment="1">
      <alignment vertical="center"/>
    </xf>
    <xf numFmtId="170" fontId="6" fillId="0" borderId="5" xfId="0" applyNumberFormat="1" applyFont="1" applyBorder="1" applyAlignment="1">
      <alignment vertical="center"/>
    </xf>
    <xf numFmtId="49" fontId="5" fillId="2" borderId="77" xfId="0" applyNumberFormat="1" applyFont="1" applyFill="1" applyBorder="1"/>
    <xf numFmtId="49" fontId="5" fillId="2" borderId="19" xfId="0" applyNumberFormat="1" applyFont="1" applyFill="1" applyBorder="1"/>
    <xf numFmtId="0" fontId="5" fillId="2" borderId="19" xfId="0" applyFont="1" applyFill="1" applyBorder="1"/>
    <xf numFmtId="0" fontId="5" fillId="2" borderId="20" xfId="0" applyFont="1" applyFill="1" applyBorder="1"/>
    <xf numFmtId="49" fontId="5" fillId="0" borderId="0" xfId="0" applyNumberFormat="1" applyFont="1" applyAlignment="1">
      <alignment horizontal="center"/>
    </xf>
    <xf numFmtId="166" fontId="5" fillId="0" borderId="0" xfId="0" applyNumberFormat="1" applyFont="1" applyAlignment="1">
      <alignment horizontal="center"/>
    </xf>
    <xf numFmtId="174" fontId="5" fillId="0" borderId="63" xfId="0" applyNumberFormat="1" applyFont="1" applyBorder="1" applyAlignment="1">
      <alignment horizontal="center" vertical="center"/>
    </xf>
    <xf numFmtId="4" fontId="5" fillId="0" borderId="60" xfId="0" applyNumberFormat="1" applyFont="1" applyBorder="1" applyAlignment="1">
      <alignment horizontal="center" vertical="center"/>
    </xf>
    <xf numFmtId="49" fontId="6" fillId="2" borderId="77" xfId="0" applyNumberFormat="1" applyFont="1" applyFill="1" applyBorder="1"/>
    <xf numFmtId="49" fontId="6" fillId="2" borderId="19" xfId="0" applyNumberFormat="1" applyFont="1" applyFill="1" applyBorder="1" applyAlignment="1">
      <alignment vertical="center"/>
    </xf>
    <xf numFmtId="0" fontId="6" fillId="2" borderId="19" xfId="0" applyFont="1" applyFill="1" applyBorder="1" applyAlignment="1">
      <alignment vertical="center"/>
    </xf>
    <xf numFmtId="169" fontId="5" fillId="2" borderId="20" xfId="0" applyNumberFormat="1" applyFont="1" applyFill="1" applyBorder="1"/>
    <xf numFmtId="165" fontId="5" fillId="0" borderId="9" xfId="0" applyNumberFormat="1" applyFont="1" applyBorder="1" applyAlignment="1">
      <alignment horizontal="center" vertical="center" wrapText="1"/>
    </xf>
    <xf numFmtId="176" fontId="5" fillId="0" borderId="60" xfId="0" applyNumberFormat="1" applyFont="1" applyBorder="1" applyAlignment="1">
      <alignment horizontal="center" vertical="center"/>
    </xf>
    <xf numFmtId="166" fontId="5" fillId="0" borderId="0" xfId="0" applyNumberFormat="1" applyFont="1" applyAlignment="1">
      <alignment horizontal="right"/>
    </xf>
    <xf numFmtId="177" fontId="6" fillId="0" borderId="17" xfId="0" applyNumberFormat="1" applyFont="1" applyBorder="1" applyAlignment="1">
      <alignment vertical="center"/>
    </xf>
    <xf numFmtId="178" fontId="6" fillId="0" borderId="5" xfId="0" applyNumberFormat="1" applyFont="1" applyBorder="1" applyAlignment="1">
      <alignment vertical="center"/>
    </xf>
    <xf numFmtId="49" fontId="5" fillId="0" borderId="0" xfId="0" applyNumberFormat="1" applyFont="1"/>
    <xf numFmtId="49" fontId="5" fillId="0" borderId="79" xfId="0" applyNumberFormat="1" applyFont="1" applyBorder="1" applyAlignment="1">
      <alignment horizontal="center" vertical="center"/>
    </xf>
    <xf numFmtId="49" fontId="5" fillId="0" borderId="80" xfId="0" applyNumberFormat="1" applyFont="1" applyBorder="1" applyAlignment="1">
      <alignment horizontal="center" vertical="center"/>
    </xf>
    <xf numFmtId="0" fontId="5" fillId="0" borderId="81" xfId="0" applyFont="1" applyBorder="1" applyAlignment="1">
      <alignment horizontal="center" vertical="center"/>
    </xf>
    <xf numFmtId="174" fontId="5" fillId="0" borderId="60" xfId="0" applyNumberFormat="1" applyFont="1" applyBorder="1" applyAlignment="1">
      <alignment horizontal="center" vertical="center"/>
    </xf>
    <xf numFmtId="49" fontId="5" fillId="0" borderId="0" xfId="0" applyNumberFormat="1" applyFont="1" applyAlignment="1">
      <alignment horizontal="center" vertical="center"/>
    </xf>
    <xf numFmtId="0" fontId="5" fillId="0" borderId="50" xfId="0" applyFont="1" applyBorder="1" applyAlignment="1">
      <alignment horizontal="center" vertical="center"/>
    </xf>
    <xf numFmtId="2" fontId="5" fillId="0" borderId="50" xfId="0" applyNumberFormat="1" applyFont="1" applyBorder="1" applyAlignment="1">
      <alignment horizontal="center" vertical="center"/>
    </xf>
    <xf numFmtId="173" fontId="6" fillId="5" borderId="17" xfId="0" applyNumberFormat="1" applyFont="1" applyFill="1" applyBorder="1" applyAlignment="1">
      <alignment vertical="center"/>
    </xf>
    <xf numFmtId="173" fontId="6" fillId="5" borderId="11" xfId="0" applyNumberFormat="1" applyFont="1" applyFill="1" applyBorder="1" applyAlignment="1">
      <alignment vertical="center"/>
    </xf>
    <xf numFmtId="0" fontId="5" fillId="0" borderId="47" xfId="0" applyFont="1" applyBorder="1" applyAlignment="1">
      <alignment horizontal="center"/>
    </xf>
    <xf numFmtId="171" fontId="5" fillId="0" borderId="56" xfId="0" applyNumberFormat="1" applyFont="1" applyBorder="1" applyAlignment="1">
      <alignment horizontal="center" vertical="center"/>
    </xf>
    <xf numFmtId="3" fontId="5" fillId="0" borderId="59" xfId="0" applyNumberFormat="1" applyFont="1" applyBorder="1" applyAlignment="1">
      <alignment horizontal="center" vertical="center"/>
    </xf>
    <xf numFmtId="179" fontId="5" fillId="0" borderId="56" xfId="0" applyNumberFormat="1" applyFont="1" applyBorder="1" applyAlignment="1">
      <alignment horizontal="center" vertical="center"/>
    </xf>
    <xf numFmtId="2" fontId="10" fillId="0" borderId="60" xfId="0" applyNumberFormat="1" applyFont="1" applyBorder="1" applyAlignment="1">
      <alignment horizontal="center" vertical="center"/>
    </xf>
    <xf numFmtId="4" fontId="10" fillId="0" borderId="60" xfId="0" applyNumberFormat="1" applyFont="1" applyBorder="1" applyAlignment="1">
      <alignment horizontal="center" vertical="center"/>
    </xf>
    <xf numFmtId="49" fontId="5" fillId="0" borderId="79" xfId="0" applyNumberFormat="1" applyFont="1" applyBorder="1" applyAlignment="1">
      <alignment horizontal="center" vertical="center" wrapText="1"/>
    </xf>
    <xf numFmtId="49" fontId="5" fillId="0" borderId="80" xfId="0" applyNumberFormat="1" applyFont="1" applyBorder="1" applyAlignment="1">
      <alignment horizontal="center" vertical="center" wrapText="1"/>
    </xf>
    <xf numFmtId="0" fontId="5" fillId="2" borderId="13" xfId="0" applyFont="1" applyFill="1" applyBorder="1" applyAlignment="1">
      <alignment horizontal="center"/>
    </xf>
    <xf numFmtId="49" fontId="6" fillId="2" borderId="12" xfId="0" applyNumberFormat="1" applyFont="1" applyFill="1" applyBorder="1"/>
    <xf numFmtId="49" fontId="6" fillId="2" borderId="13" xfId="0" applyNumberFormat="1" applyFont="1" applyFill="1" applyBorder="1" applyAlignment="1">
      <alignment vertical="center"/>
    </xf>
    <xf numFmtId="0" fontId="6" fillId="2" borderId="13" xfId="0" applyFont="1" applyFill="1" applyBorder="1" applyAlignment="1">
      <alignment vertical="center"/>
    </xf>
    <xf numFmtId="169" fontId="5" fillId="2" borderId="14" xfId="0" applyNumberFormat="1" applyFont="1" applyFill="1" applyBorder="1"/>
    <xf numFmtId="49" fontId="6" fillId="0" borderId="47" xfId="0" applyNumberFormat="1" applyFont="1" applyBorder="1"/>
    <xf numFmtId="49" fontId="6" fillId="0" borderId="0" xfId="0" applyNumberFormat="1" applyFont="1" applyAlignment="1">
      <alignment horizontal="center" vertical="center"/>
    </xf>
    <xf numFmtId="0" fontId="6" fillId="0" borderId="0" xfId="0" applyFont="1" applyAlignment="1">
      <alignment horizontal="center" vertical="center"/>
    </xf>
    <xf numFmtId="169" fontId="5" fillId="0" borderId="48" xfId="0" applyNumberFormat="1" applyFont="1" applyBorder="1"/>
    <xf numFmtId="49" fontId="6" fillId="0" borderId="15" xfId="0" applyNumberFormat="1" applyFont="1" applyBorder="1" applyAlignment="1">
      <alignment horizontal="center" vertical="center" wrapText="1"/>
    </xf>
    <xf numFmtId="180" fontId="5" fillId="0" borderId="17" xfId="0" applyNumberFormat="1" applyFont="1" applyBorder="1" applyAlignment="1">
      <alignment horizontal="center" vertical="center" wrapText="1"/>
    </xf>
    <xf numFmtId="49" fontId="6" fillId="0" borderId="9" xfId="0" applyNumberFormat="1" applyFont="1" applyBorder="1" applyAlignment="1">
      <alignment horizontal="left" vertical="center" wrapText="1"/>
    </xf>
    <xf numFmtId="0" fontId="6" fillId="0" borderId="9" xfId="0" applyFont="1" applyBorder="1" applyAlignment="1">
      <alignment horizontal="left" vertical="center" wrapText="1"/>
    </xf>
    <xf numFmtId="180" fontId="6" fillId="0" borderId="17" xfId="0" applyNumberFormat="1" applyFont="1" applyBorder="1" applyAlignment="1">
      <alignment horizontal="center" vertical="center" wrapText="1"/>
    </xf>
    <xf numFmtId="49" fontId="6" fillId="0" borderId="9" xfId="0" applyNumberFormat="1" applyFont="1" applyBorder="1" applyAlignment="1">
      <alignment horizontal="center" vertical="center" wrapText="1"/>
    </xf>
    <xf numFmtId="0" fontId="6" fillId="0" borderId="9" xfId="0" applyFont="1" applyBorder="1" applyAlignment="1">
      <alignment horizontal="center" vertical="center" wrapText="1"/>
    </xf>
    <xf numFmtId="2" fontId="6" fillId="0" borderId="9" xfId="0" applyNumberFormat="1" applyFont="1" applyBorder="1" applyAlignment="1">
      <alignment horizontal="center" vertical="center" wrapText="1"/>
    </xf>
    <xf numFmtId="49" fontId="5" fillId="0" borderId="9" xfId="0" applyNumberFormat="1" applyFont="1" applyBorder="1"/>
    <xf numFmtId="180" fontId="5" fillId="0" borderId="17" xfId="0" applyNumberFormat="1" applyFont="1" applyBorder="1"/>
    <xf numFmtId="49" fontId="5" fillId="0" borderId="15" xfId="0" applyNumberFormat="1" applyFont="1" applyBorder="1" applyAlignment="1">
      <alignment wrapText="1"/>
    </xf>
    <xf numFmtId="49" fontId="6" fillId="0" borderId="9" xfId="0" applyNumberFormat="1" applyFont="1" applyBorder="1"/>
    <xf numFmtId="180" fontId="6" fillId="0" borderId="17" xfId="0" applyNumberFormat="1" applyFont="1" applyBorder="1"/>
    <xf numFmtId="180" fontId="6" fillId="0" borderId="17" xfId="0" applyNumberFormat="1" applyFont="1" applyBorder="1" applyAlignment="1">
      <alignment horizontal="center"/>
    </xf>
    <xf numFmtId="166" fontId="5" fillId="0" borderId="9" xfId="0" applyNumberFormat="1" applyFont="1" applyBorder="1" applyAlignment="1">
      <alignment horizontal="right"/>
    </xf>
    <xf numFmtId="170" fontId="5" fillId="0" borderId="85" xfId="0" applyNumberFormat="1" applyFont="1" applyBorder="1" applyAlignment="1">
      <alignment vertical="center"/>
    </xf>
    <xf numFmtId="49" fontId="5" fillId="0" borderId="9" xfId="0" applyNumberFormat="1" applyFont="1" applyBorder="1" applyAlignment="1">
      <alignment wrapText="1"/>
    </xf>
    <xf numFmtId="0" fontId="5" fillId="0" borderId="9" xfId="0" applyFont="1" applyBorder="1" applyAlignment="1">
      <alignment horizontal="center"/>
    </xf>
    <xf numFmtId="180" fontId="5" fillId="0" borderId="17" xfId="0" applyNumberFormat="1" applyFont="1" applyBorder="1" applyAlignment="1">
      <alignment horizontal="center" vertical="center"/>
    </xf>
    <xf numFmtId="174" fontId="5" fillId="0" borderId="9" xfId="0" applyNumberFormat="1" applyFont="1" applyBorder="1" applyAlignment="1">
      <alignment horizontal="center" vertical="center"/>
    </xf>
    <xf numFmtId="49" fontId="6" fillId="0" borderId="9" xfId="0" applyNumberFormat="1" applyFont="1" applyBorder="1" applyAlignment="1">
      <alignment horizontal="right" vertical="center" wrapText="1"/>
    </xf>
    <xf numFmtId="0" fontId="6" fillId="0" borderId="9" xfId="0" applyFont="1" applyBorder="1" applyAlignment="1">
      <alignment horizontal="right" vertical="center" wrapText="1"/>
    </xf>
    <xf numFmtId="180" fontId="6" fillId="0" borderId="17" xfId="0" applyNumberFormat="1" applyFont="1" applyBorder="1" applyAlignment="1">
      <alignment vertical="center" wrapText="1"/>
    </xf>
    <xf numFmtId="172" fontId="6" fillId="0" borderId="0" xfId="0" applyNumberFormat="1" applyFont="1" applyAlignment="1">
      <alignment horizontal="right" vertical="center"/>
    </xf>
    <xf numFmtId="0" fontId="5" fillId="0" borderId="48" xfId="0" applyFont="1" applyBorder="1"/>
    <xf numFmtId="0" fontId="5" fillId="0" borderId="48" xfId="0" applyFont="1" applyBorder="1" applyAlignment="1">
      <alignment horizontal="center"/>
    </xf>
    <xf numFmtId="168" fontId="6" fillId="0" borderId="9" xfId="0" applyNumberFormat="1" applyFont="1" applyBorder="1" applyAlignment="1">
      <alignment horizontal="center" vertical="center"/>
    </xf>
    <xf numFmtId="168" fontId="6" fillId="0" borderId="17" xfId="0" applyNumberFormat="1" applyFont="1" applyBorder="1" applyAlignment="1">
      <alignment horizontal="center" vertical="center"/>
    </xf>
    <xf numFmtId="165" fontId="6" fillId="0" borderId="15" xfId="0" applyNumberFormat="1" applyFont="1" applyBorder="1" applyAlignment="1">
      <alignment horizontal="center" vertical="center"/>
    </xf>
    <xf numFmtId="164" fontId="5" fillId="0" borderId="17" xfId="0" applyNumberFormat="1" applyFont="1" applyBorder="1" applyAlignment="1">
      <alignment horizontal="center" vertical="center"/>
    </xf>
    <xf numFmtId="168" fontId="6" fillId="0" borderId="0" xfId="0" applyNumberFormat="1" applyFont="1" applyAlignment="1">
      <alignment horizontal="center" vertical="center"/>
    </xf>
    <xf numFmtId="168" fontId="6" fillId="0" borderId="48" xfId="0" applyNumberFormat="1" applyFont="1" applyBorder="1" applyAlignment="1">
      <alignment horizontal="center" vertical="center"/>
    </xf>
    <xf numFmtId="0" fontId="6" fillId="0" borderId="8" xfId="0" applyFont="1" applyBorder="1" applyAlignment="1">
      <alignment horizontal="center" vertical="center"/>
    </xf>
    <xf numFmtId="165" fontId="5" fillId="0" borderId="7" xfId="0" applyNumberFormat="1" applyFont="1" applyBorder="1" applyAlignment="1">
      <alignment horizontal="center" vertical="center"/>
    </xf>
    <xf numFmtId="0" fontId="5" fillId="0" borderId="7" xfId="0" applyFont="1" applyBorder="1" applyAlignment="1">
      <alignment horizontal="center"/>
    </xf>
    <xf numFmtId="165" fontId="5" fillId="0" borderId="9" xfId="0" applyNumberFormat="1" applyFont="1" applyBorder="1" applyAlignment="1">
      <alignment horizontal="center"/>
    </xf>
    <xf numFmtId="3" fontId="5" fillId="0" borderId="8" xfId="0" applyNumberFormat="1" applyFont="1" applyBorder="1" applyAlignment="1">
      <alignment horizontal="center"/>
    </xf>
    <xf numFmtId="3" fontId="6" fillId="0" borderId="17" xfId="0" applyNumberFormat="1" applyFont="1" applyBorder="1" applyAlignment="1">
      <alignment horizontal="center" vertical="center"/>
    </xf>
    <xf numFmtId="0" fontId="6" fillId="0" borderId="9" xfId="0" applyFont="1" applyBorder="1" applyAlignment="1">
      <alignment horizontal="center" vertical="center"/>
    </xf>
    <xf numFmtId="0" fontId="6" fillId="0" borderId="17" xfId="0" applyFont="1" applyBorder="1" applyAlignment="1">
      <alignment horizontal="center" vertical="center"/>
    </xf>
    <xf numFmtId="3" fontId="5" fillId="0" borderId="9" xfId="0" applyNumberFormat="1" applyFont="1" applyBorder="1" applyAlignment="1">
      <alignment horizontal="center" vertical="center"/>
    </xf>
    <xf numFmtId="3" fontId="6" fillId="0" borderId="48" xfId="0" applyNumberFormat="1" applyFont="1" applyBorder="1" applyAlignment="1">
      <alignment horizontal="center" vertical="center"/>
    </xf>
    <xf numFmtId="0" fontId="6" fillId="0" borderId="38" xfId="0" applyFont="1" applyBorder="1" applyAlignment="1">
      <alignment horizontal="center" vertical="center"/>
    </xf>
    <xf numFmtId="164" fontId="6" fillId="0" borderId="11" xfId="0" applyNumberFormat="1" applyFont="1" applyBorder="1" applyAlignment="1">
      <alignment horizontal="center" vertical="center"/>
    </xf>
    <xf numFmtId="0" fontId="6" fillId="2" borderId="13" xfId="0" applyFont="1" applyFill="1" applyBorder="1" applyAlignment="1">
      <alignment horizontal="center" vertical="center"/>
    </xf>
    <xf numFmtId="164" fontId="6" fillId="2" borderId="13" xfId="0" applyNumberFormat="1" applyFont="1" applyFill="1" applyBorder="1" applyAlignment="1">
      <alignment horizontal="center" vertical="center"/>
    </xf>
    <xf numFmtId="165" fontId="5" fillId="0" borderId="7" xfId="0" applyNumberFormat="1" applyFont="1" applyBorder="1" applyAlignment="1">
      <alignment horizontal="center"/>
    </xf>
    <xf numFmtId="181" fontId="5" fillId="0" borderId="9" xfId="0" applyNumberFormat="1" applyFont="1" applyBorder="1" applyAlignment="1">
      <alignment horizontal="center"/>
    </xf>
    <xf numFmtId="0" fontId="6" fillId="0" borderId="36" xfId="0" applyFont="1" applyBorder="1" applyAlignment="1">
      <alignment horizontal="center" vertical="center"/>
    </xf>
    <xf numFmtId="3" fontId="5" fillId="0" borderId="17" xfId="0" applyNumberFormat="1" applyFont="1" applyBorder="1" applyAlignment="1">
      <alignment horizontal="center"/>
    </xf>
    <xf numFmtId="165" fontId="5" fillId="0" borderId="39" xfId="0" applyNumberFormat="1" applyFont="1" applyBorder="1" applyAlignment="1">
      <alignment horizontal="center"/>
    </xf>
    <xf numFmtId="181" fontId="5" fillId="0" borderId="9" xfId="0" applyNumberFormat="1" applyFont="1" applyBorder="1"/>
    <xf numFmtId="174" fontId="5" fillId="0" borderId="7" xfId="0" applyNumberFormat="1" applyFont="1" applyBorder="1" applyAlignment="1">
      <alignment horizontal="center" vertical="center"/>
    </xf>
    <xf numFmtId="2" fontId="6" fillId="0" borderId="15" xfId="0" applyNumberFormat="1" applyFont="1" applyBorder="1" applyAlignment="1">
      <alignment horizontal="center" vertical="center"/>
    </xf>
    <xf numFmtId="0" fontId="6" fillId="0" borderId="86" xfId="0" applyFont="1" applyBorder="1" applyAlignment="1">
      <alignment horizontal="center" vertical="center"/>
    </xf>
    <xf numFmtId="165" fontId="5" fillId="0" borderId="9" xfId="0" applyNumberFormat="1" applyFont="1" applyBorder="1" applyAlignment="1">
      <alignment horizontal="center" vertical="center"/>
    </xf>
    <xf numFmtId="182" fontId="5" fillId="0" borderId="9" xfId="0" applyNumberFormat="1" applyFont="1" applyBorder="1" applyAlignment="1">
      <alignment horizontal="center"/>
    </xf>
    <xf numFmtId="0" fontId="6" fillId="0" borderId="17" xfId="0" applyFont="1" applyBorder="1" applyAlignment="1">
      <alignment horizontal="center"/>
    </xf>
    <xf numFmtId="0" fontId="6" fillId="0" borderId="15" xfId="0" applyFont="1" applyBorder="1" applyAlignment="1">
      <alignment horizontal="center" vertical="center"/>
    </xf>
    <xf numFmtId="0" fontId="5" fillId="0" borderId="15" xfId="0" applyFont="1" applyBorder="1" applyAlignment="1">
      <alignment horizontal="center"/>
    </xf>
    <xf numFmtId="183" fontId="5" fillId="0" borderId="9" xfId="0" applyNumberFormat="1" applyFont="1" applyBorder="1"/>
    <xf numFmtId="10" fontId="5" fillId="0" borderId="9" xfId="0" applyNumberFormat="1" applyFont="1" applyBorder="1" applyAlignment="1">
      <alignment horizontal="center"/>
    </xf>
    <xf numFmtId="0" fontId="11" fillId="0" borderId="0" xfId="0" applyFont="1"/>
    <xf numFmtId="9" fontId="5" fillId="0" borderId="9" xfId="0" applyNumberFormat="1" applyFont="1" applyBorder="1" applyAlignment="1">
      <alignment horizontal="center" vertical="center"/>
    </xf>
    <xf numFmtId="183" fontId="5" fillId="0" borderId="9" xfId="0" applyNumberFormat="1" applyFont="1" applyBorder="1" applyAlignment="1">
      <alignment vertical="center"/>
    </xf>
    <xf numFmtId="0" fontId="5" fillId="0" borderId="53" xfId="0" applyFont="1" applyBorder="1" applyAlignment="1">
      <alignment horizontal="center"/>
    </xf>
    <xf numFmtId="183" fontId="6" fillId="0" borderId="17" xfId="0" applyNumberFormat="1" applyFont="1" applyBorder="1"/>
    <xf numFmtId="0" fontId="6" fillId="7" borderId="15" xfId="0" applyFont="1" applyFill="1" applyBorder="1" applyAlignment="1">
      <alignment horizontal="center"/>
    </xf>
    <xf numFmtId="184" fontId="5" fillId="0" borderId="17" xfId="0" applyNumberFormat="1" applyFont="1" applyBorder="1"/>
    <xf numFmtId="0" fontId="9" fillId="0" borderId="0" xfId="0" applyFont="1"/>
    <xf numFmtId="184" fontId="5" fillId="0" borderId="0" xfId="0" applyNumberFormat="1" applyFont="1"/>
    <xf numFmtId="2" fontId="5" fillId="0" borderId="37" xfId="0" applyNumberFormat="1" applyFont="1" applyBorder="1"/>
    <xf numFmtId="184" fontId="6" fillId="0" borderId="37" xfId="0" applyNumberFormat="1" applyFont="1" applyBorder="1"/>
    <xf numFmtId="0" fontId="5" fillId="0" borderId="15" xfId="0" applyFont="1" applyBorder="1" applyAlignment="1">
      <alignment horizontal="center" vertical="center"/>
    </xf>
    <xf numFmtId="183" fontId="5" fillId="0" borderId="17" xfId="0" applyNumberFormat="1" applyFont="1" applyBorder="1" applyAlignment="1">
      <alignment vertical="center"/>
    </xf>
    <xf numFmtId="0" fontId="5" fillId="0" borderId="9" xfId="0" applyFont="1" applyBorder="1" applyAlignment="1">
      <alignment wrapText="1"/>
    </xf>
    <xf numFmtId="183" fontId="5" fillId="0" borderId="17" xfId="0" applyNumberFormat="1" applyFont="1" applyBorder="1"/>
    <xf numFmtId="183" fontId="6" fillId="7" borderId="17" xfId="0" applyNumberFormat="1" applyFont="1" applyFill="1" applyBorder="1"/>
    <xf numFmtId="183" fontId="5" fillId="0" borderId="0" xfId="0" applyNumberFormat="1" applyFont="1"/>
    <xf numFmtId="10" fontId="6" fillId="0" borderId="9" xfId="0" applyNumberFormat="1" applyFont="1" applyBorder="1"/>
    <xf numFmtId="183" fontId="6" fillId="7" borderId="11" xfId="0" applyNumberFormat="1" applyFont="1" applyFill="1" applyBorder="1"/>
    <xf numFmtId="9" fontId="5" fillId="0" borderId="0" xfId="0" applyNumberFormat="1" applyFont="1"/>
    <xf numFmtId="0" fontId="6" fillId="6" borderId="9" xfId="0" applyFont="1" applyFill="1" applyBorder="1" applyAlignment="1">
      <alignment horizontal="center" vertical="center"/>
    </xf>
    <xf numFmtId="0" fontId="6" fillId="6" borderId="9" xfId="0" applyFont="1" applyFill="1" applyBorder="1" applyAlignment="1">
      <alignment horizontal="center" vertical="center" wrapText="1"/>
    </xf>
    <xf numFmtId="0" fontId="6" fillId="4" borderId="9" xfId="0" applyFont="1" applyFill="1" applyBorder="1" applyAlignment="1">
      <alignment horizontal="center" vertical="center"/>
    </xf>
    <xf numFmtId="0" fontId="6" fillId="4" borderId="9" xfId="0" applyFont="1" applyFill="1" applyBorder="1" applyAlignment="1">
      <alignment vertical="center"/>
    </xf>
    <xf numFmtId="0" fontId="5" fillId="4" borderId="9" xfId="0" applyFont="1" applyFill="1" applyBorder="1" applyAlignment="1">
      <alignment horizontal="center" vertical="center"/>
    </xf>
    <xf numFmtId="186" fontId="6" fillId="4" borderId="9" xfId="0" applyNumberFormat="1" applyFont="1" applyFill="1" applyBorder="1" applyAlignment="1">
      <alignment vertical="center"/>
    </xf>
    <xf numFmtId="0" fontId="5" fillId="8" borderId="9" xfId="0" applyFont="1" applyFill="1" applyBorder="1" applyAlignment="1">
      <alignment vertical="center"/>
    </xf>
    <xf numFmtId="186" fontId="6" fillId="0" borderId="9" xfId="0" applyNumberFormat="1" applyFont="1" applyBorder="1" applyAlignment="1">
      <alignment horizontal="center" vertical="center"/>
    </xf>
    <xf numFmtId="186" fontId="5" fillId="0" borderId="9" xfId="0" applyNumberFormat="1" applyFont="1" applyBorder="1" applyAlignment="1">
      <alignment horizontal="center" vertical="center"/>
    </xf>
    <xf numFmtId="186" fontId="5" fillId="0" borderId="9" xfId="0" applyNumberFormat="1" applyFont="1" applyBorder="1" applyAlignment="1">
      <alignment vertical="center"/>
    </xf>
    <xf numFmtId="0" fontId="5" fillId="4" borderId="13" xfId="0" applyFont="1" applyFill="1" applyBorder="1"/>
    <xf numFmtId="0" fontId="5" fillId="0" borderId="9" xfId="0" applyFont="1" applyBorder="1" applyAlignment="1">
      <alignment vertical="center"/>
    </xf>
    <xf numFmtId="187" fontId="6" fillId="0" borderId="9" xfId="0" applyNumberFormat="1" applyFont="1" applyBorder="1" applyAlignment="1">
      <alignment horizontal="center" vertical="center"/>
    </xf>
    <xf numFmtId="0" fontId="6" fillId="8" borderId="9" xfId="0" applyFont="1" applyFill="1" applyBorder="1" applyAlignment="1">
      <alignment horizontal="left" vertical="center"/>
    </xf>
    <xf numFmtId="0" fontId="5" fillId="0" borderId="9" xfId="0" applyFont="1" applyBorder="1" applyAlignment="1">
      <alignment vertical="center" wrapText="1"/>
    </xf>
    <xf numFmtId="177" fontId="5" fillId="0" borderId="9" xfId="0" applyNumberFormat="1" applyFont="1" applyBorder="1" applyAlignment="1">
      <alignment horizontal="center" vertical="center"/>
    </xf>
    <xf numFmtId="187" fontId="6" fillId="0" borderId="9" xfId="0" applyNumberFormat="1" applyFont="1" applyBorder="1" applyAlignment="1">
      <alignment vertical="center"/>
    </xf>
    <xf numFmtId="10" fontId="15" fillId="0" borderId="9" xfId="0" applyNumberFormat="1" applyFont="1" applyBorder="1" applyAlignment="1">
      <alignment horizontal="center" vertical="center" wrapText="1"/>
    </xf>
    <xf numFmtId="173" fontId="15" fillId="0" borderId="9" xfId="0" applyNumberFormat="1" applyFont="1" applyBorder="1" applyAlignment="1">
      <alignment horizontal="center" vertical="center" wrapText="1"/>
    </xf>
    <xf numFmtId="0" fontId="6" fillId="9" borderId="97" xfId="0" applyFont="1" applyFill="1" applyBorder="1" applyAlignment="1">
      <alignment horizontal="center" vertical="center" wrapText="1"/>
    </xf>
    <xf numFmtId="186" fontId="6" fillId="0" borderId="9" xfId="0" applyNumberFormat="1" applyFont="1" applyBorder="1" applyAlignment="1">
      <alignment vertical="center"/>
    </xf>
    <xf numFmtId="0" fontId="5" fillId="2" borderId="32" xfId="0" applyFont="1" applyFill="1" applyBorder="1" applyAlignment="1">
      <alignment vertical="center" wrapText="1"/>
    </xf>
    <xf numFmtId="2" fontId="15" fillId="0" borderId="9" xfId="0" applyNumberFormat="1" applyFont="1" applyBorder="1" applyAlignment="1">
      <alignment horizontal="center" vertical="center" wrapText="1"/>
    </xf>
    <xf numFmtId="188" fontId="15" fillId="2" borderId="9" xfId="0" applyNumberFormat="1" applyFont="1" applyFill="1" applyBorder="1" applyAlignment="1">
      <alignment horizontal="center" vertical="center" wrapText="1"/>
    </xf>
    <xf numFmtId="179" fontId="16" fillId="2" borderId="9" xfId="0" applyNumberFormat="1" applyFont="1" applyFill="1" applyBorder="1" applyAlignment="1">
      <alignment horizontal="center" vertical="center" wrapText="1"/>
    </xf>
    <xf numFmtId="189" fontId="5" fillId="2" borderId="32" xfId="0" applyNumberFormat="1" applyFont="1" applyFill="1" applyBorder="1" applyAlignment="1">
      <alignment vertical="center" wrapText="1"/>
    </xf>
    <xf numFmtId="186" fontId="6" fillId="4" borderId="9" xfId="0" applyNumberFormat="1" applyFont="1" applyFill="1" applyBorder="1" applyAlignment="1">
      <alignment horizontal="right" vertical="center"/>
    </xf>
    <xf numFmtId="187" fontId="6" fillId="4" borderId="9" xfId="0" applyNumberFormat="1" applyFont="1" applyFill="1" applyBorder="1" applyAlignment="1">
      <alignment horizontal="center" vertical="center"/>
    </xf>
    <xf numFmtId="190" fontId="5" fillId="0" borderId="0" xfId="0" applyNumberFormat="1" applyFont="1"/>
    <xf numFmtId="191" fontId="6" fillId="0" borderId="9" xfId="0" applyNumberFormat="1" applyFont="1" applyBorder="1" applyAlignment="1">
      <alignment vertical="center"/>
    </xf>
    <xf numFmtId="177" fontId="5" fillId="0" borderId="0" xfId="0" applyNumberFormat="1" applyFont="1"/>
    <xf numFmtId="0" fontId="5" fillId="0" borderId="10" xfId="0" applyFont="1" applyBorder="1" applyAlignment="1">
      <alignment horizontal="center" vertical="center"/>
    </xf>
    <xf numFmtId="0" fontId="6" fillId="0" borderId="6" xfId="0" applyFont="1" applyBorder="1" applyAlignment="1">
      <alignment horizontal="center" vertical="center"/>
    </xf>
    <xf numFmtId="0" fontId="5" fillId="0" borderId="0" xfId="0" applyFont="1" applyAlignment="1">
      <alignment vertical="center"/>
    </xf>
    <xf numFmtId="0" fontId="5" fillId="0" borderId="0" xfId="0" applyFont="1" applyAlignment="1">
      <alignment horizontal="left" vertical="center"/>
    </xf>
    <xf numFmtId="200" fontId="5" fillId="0" borderId="0" xfId="0" applyNumberFormat="1" applyFont="1" applyAlignment="1">
      <alignment vertical="center"/>
    </xf>
    <xf numFmtId="4" fontId="6" fillId="0" borderId="98" xfId="0" applyNumberFormat="1" applyFont="1" applyBorder="1" applyAlignment="1">
      <alignment horizontal="center" vertical="center" wrapText="1"/>
    </xf>
    <xf numFmtId="4" fontId="6" fillId="0" borderId="99" xfId="0" applyNumberFormat="1" applyFont="1" applyBorder="1" applyAlignment="1">
      <alignment horizontal="center" vertical="center" wrapText="1"/>
    </xf>
    <xf numFmtId="200" fontId="6" fillId="0" borderId="96" xfId="0" applyNumberFormat="1" applyFont="1" applyBorder="1" applyAlignment="1">
      <alignment horizontal="center" vertical="center" wrapText="1"/>
    </xf>
    <xf numFmtId="0" fontId="6" fillId="10" borderId="100" xfId="0" applyFont="1" applyFill="1" applyBorder="1" applyAlignment="1">
      <alignment horizontal="left" vertical="center"/>
    </xf>
    <xf numFmtId="0" fontId="6" fillId="10" borderId="101" xfId="0" applyFont="1" applyFill="1" applyBorder="1" applyAlignment="1">
      <alignment horizontal="center" vertical="center"/>
    </xf>
    <xf numFmtId="200" fontId="6" fillId="10" borderId="34" xfId="0" applyNumberFormat="1" applyFont="1" applyFill="1" applyBorder="1" applyAlignment="1">
      <alignment horizontal="right" vertical="center"/>
    </xf>
    <xf numFmtId="0" fontId="5" fillId="0" borderId="15" xfId="0" applyFont="1" applyBorder="1" applyAlignment="1">
      <alignment horizontal="left" vertical="center"/>
    </xf>
    <xf numFmtId="200" fontId="5" fillId="0" borderId="17" xfId="0" applyNumberFormat="1" applyFont="1" applyBorder="1" applyAlignment="1">
      <alignment horizontal="right" vertical="center"/>
    </xf>
    <xf numFmtId="0" fontId="17" fillId="0" borderId="15" xfId="0" applyFont="1" applyBorder="1" applyAlignment="1">
      <alignment horizontal="left" vertical="center"/>
    </xf>
    <xf numFmtId="49" fontId="5" fillId="0" borderId="30" xfId="0" applyNumberFormat="1" applyFont="1" applyBorder="1" applyAlignment="1">
      <alignment horizontal="center" vertical="center"/>
    </xf>
    <xf numFmtId="0" fontId="17" fillId="0" borderId="15" xfId="0" applyFont="1" applyBorder="1" applyAlignment="1">
      <alignment horizontal="left" vertical="center" wrapText="1"/>
    </xf>
    <xf numFmtId="0" fontId="18" fillId="0" borderId="15" xfId="0" applyFont="1" applyBorder="1" applyAlignment="1">
      <alignment horizontal="left" vertical="center"/>
    </xf>
    <xf numFmtId="0" fontId="6" fillId="10" borderId="15" xfId="0" applyFont="1" applyFill="1" applyBorder="1" applyAlignment="1">
      <alignment horizontal="left" vertical="center"/>
    </xf>
    <xf numFmtId="0" fontId="6" fillId="10" borderId="33" xfId="0" applyFont="1" applyFill="1" applyBorder="1" applyAlignment="1">
      <alignment horizontal="center" vertical="center"/>
    </xf>
    <xf numFmtId="200" fontId="6" fillId="10" borderId="17" xfId="0" applyNumberFormat="1" applyFont="1" applyFill="1" applyBorder="1" applyAlignment="1">
      <alignment horizontal="right" vertical="center"/>
    </xf>
    <xf numFmtId="0" fontId="5" fillId="0" borderId="15" xfId="0" applyFont="1" applyBorder="1" applyAlignment="1">
      <alignment horizontal="left" vertical="center" wrapText="1"/>
    </xf>
    <xf numFmtId="3" fontId="19" fillId="0" borderId="0" xfId="0" applyNumberFormat="1" applyFont="1"/>
    <xf numFmtId="0" fontId="6" fillId="10" borderId="102" xfId="0" applyFont="1" applyFill="1" applyBorder="1" applyAlignment="1">
      <alignment horizontal="left" vertical="center"/>
    </xf>
    <xf numFmtId="0" fontId="6" fillId="10" borderId="103" xfId="0" applyFont="1" applyFill="1" applyBorder="1" applyAlignment="1">
      <alignment horizontal="center" vertical="center"/>
    </xf>
    <xf numFmtId="200" fontId="6" fillId="10" borderId="31" xfId="0" applyNumberFormat="1" applyFont="1" applyFill="1" applyBorder="1" applyAlignment="1">
      <alignment horizontal="right" vertical="center"/>
    </xf>
    <xf numFmtId="0" fontId="11" fillId="0" borderId="0" xfId="0" applyFont="1" applyAlignment="1">
      <alignment vertical="center"/>
    </xf>
    <xf numFmtId="200" fontId="5" fillId="0" borderId="17" xfId="0" applyNumberFormat="1" applyFont="1" applyBorder="1" applyAlignment="1">
      <alignment vertical="center"/>
    </xf>
    <xf numFmtId="200" fontId="5" fillId="0" borderId="9" xfId="0" applyNumberFormat="1" applyFont="1" applyBorder="1" applyAlignment="1">
      <alignment vertical="center"/>
    </xf>
    <xf numFmtId="0" fontId="5" fillId="0" borderId="47" xfId="0" applyFont="1" applyBorder="1" applyAlignment="1">
      <alignment horizontal="left" vertical="center"/>
    </xf>
    <xf numFmtId="200" fontId="5" fillId="0" borderId="48" xfId="0" applyNumberFormat="1" applyFont="1" applyBorder="1" applyAlignment="1">
      <alignment vertical="center"/>
    </xf>
    <xf numFmtId="0" fontId="20" fillId="0" borderId="0" xfId="0" applyFont="1" applyAlignment="1">
      <alignment vertical="center"/>
    </xf>
    <xf numFmtId="0" fontId="5" fillId="0" borderId="16" xfId="0" applyFont="1" applyBorder="1" applyAlignment="1">
      <alignment horizontal="left" vertical="center"/>
    </xf>
    <xf numFmtId="200" fontId="5" fillId="0" borderId="11" xfId="0" applyNumberFormat="1" applyFont="1" applyBorder="1" applyAlignment="1">
      <alignment vertical="center"/>
    </xf>
    <xf numFmtId="49" fontId="5" fillId="0" borderId="9" xfId="0" applyNumberFormat="1" applyFont="1" applyBorder="1" applyAlignment="1">
      <alignment horizontal="center" vertical="center"/>
    </xf>
    <xf numFmtId="0" fontId="8" fillId="0" borderId="9" xfId="0" applyFont="1" applyBorder="1" applyAlignment="1">
      <alignment horizontal="center" vertical="center"/>
    </xf>
    <xf numFmtId="0" fontId="17" fillId="0" borderId="0" xfId="0" applyFont="1" applyAlignment="1">
      <alignment vertical="center"/>
    </xf>
    <xf numFmtId="0" fontId="17" fillId="0" borderId="0" xfId="0" applyFont="1" applyAlignment="1">
      <alignment horizontal="center" vertical="center" wrapText="1"/>
    </xf>
    <xf numFmtId="164" fontId="17" fillId="0" borderId="0" xfId="0" applyNumberFormat="1" applyFont="1" applyAlignment="1">
      <alignment vertical="center"/>
    </xf>
    <xf numFmtId="0" fontId="18" fillId="0" borderId="0" xfId="0" applyFont="1" applyAlignment="1">
      <alignment vertical="center"/>
    </xf>
    <xf numFmtId="0" fontId="17" fillId="9" borderId="13" xfId="0" applyFont="1" applyFill="1" applyBorder="1" applyAlignment="1">
      <alignment vertical="center" wrapText="1"/>
    </xf>
    <xf numFmtId="0" fontId="17" fillId="9" borderId="13" xfId="0" applyFont="1" applyFill="1" applyBorder="1" applyAlignment="1">
      <alignment vertical="center"/>
    </xf>
    <xf numFmtId="49" fontId="18" fillId="0" borderId="0" xfId="0" applyNumberFormat="1" applyFont="1" applyAlignment="1">
      <alignment vertical="center"/>
    </xf>
    <xf numFmtId="0" fontId="18" fillId="0" borderId="9" xfId="0" applyFont="1" applyBorder="1" applyAlignment="1">
      <alignment horizontal="left" vertical="center" wrapText="1"/>
    </xf>
    <xf numFmtId="164" fontId="17" fillId="0" borderId="9" xfId="0" applyNumberFormat="1" applyFont="1" applyBorder="1" applyAlignment="1">
      <alignment horizontal="center" vertical="center" wrapText="1"/>
    </xf>
    <xf numFmtId="202" fontId="5" fillId="11" borderId="9" xfId="0" applyNumberFormat="1" applyFont="1" applyFill="1" applyBorder="1" applyAlignment="1">
      <alignment horizontal="center" vertical="center"/>
    </xf>
    <xf numFmtId="10" fontId="17" fillId="11" borderId="9" xfId="0" applyNumberFormat="1" applyFont="1" applyFill="1" applyBorder="1" applyAlignment="1">
      <alignment horizontal="center" vertical="center" wrapText="1"/>
    </xf>
    <xf numFmtId="0" fontId="21" fillId="0" borderId="0" xfId="0" applyFont="1" applyAlignment="1">
      <alignment vertical="center"/>
    </xf>
    <xf numFmtId="0" fontId="18" fillId="0" borderId="0" xfId="0" applyFont="1" applyAlignment="1">
      <alignment horizontal="center" vertical="center" wrapText="1"/>
    </xf>
    <xf numFmtId="164" fontId="17" fillId="0" borderId="0" xfId="0" applyNumberFormat="1" applyFont="1" applyAlignment="1">
      <alignment horizontal="center" vertical="center" wrapText="1"/>
    </xf>
    <xf numFmtId="0" fontId="18" fillId="0" borderId="0" xfId="0" applyFont="1" applyAlignment="1">
      <alignment horizontal="center" vertical="center"/>
    </xf>
    <xf numFmtId="0" fontId="18" fillId="7" borderId="9" xfId="0" applyFont="1" applyFill="1" applyBorder="1" applyAlignment="1">
      <alignment horizontal="center" vertical="center" wrapText="1"/>
    </xf>
    <xf numFmtId="9" fontId="22" fillId="11" borderId="9" xfId="0" applyNumberFormat="1" applyFont="1" applyFill="1" applyBorder="1" applyAlignment="1">
      <alignment horizontal="center" vertical="center" wrapText="1"/>
    </xf>
    <xf numFmtId="188" fontId="22" fillId="0" borderId="9" xfId="0" applyNumberFormat="1" applyFont="1" applyBorder="1" applyAlignment="1">
      <alignment horizontal="center" vertical="center" wrapText="1"/>
    </xf>
    <xf numFmtId="203" fontId="17" fillId="0" borderId="9" xfId="0" applyNumberFormat="1" applyFont="1" applyBorder="1" applyAlignment="1">
      <alignment horizontal="center" vertical="center"/>
    </xf>
    <xf numFmtId="10" fontId="22" fillId="0" borderId="9" xfId="0" applyNumberFormat="1" applyFont="1" applyBorder="1" applyAlignment="1">
      <alignment horizontal="center" vertical="center"/>
    </xf>
    <xf numFmtId="188" fontId="22" fillId="0" borderId="9" xfId="0" applyNumberFormat="1" applyFont="1" applyBorder="1" applyAlignment="1">
      <alignment vertical="center"/>
    </xf>
    <xf numFmtId="10" fontId="17" fillId="0" borderId="0" xfId="0" applyNumberFormat="1" applyFont="1" applyAlignment="1">
      <alignment vertical="center"/>
    </xf>
    <xf numFmtId="0" fontId="18" fillId="4" borderId="9" xfId="0" applyFont="1" applyFill="1" applyBorder="1" applyAlignment="1">
      <alignment horizontal="left" vertical="center" wrapText="1"/>
    </xf>
    <xf numFmtId="0" fontId="18" fillId="4" borderId="9" xfId="0" applyFont="1" applyFill="1" applyBorder="1" applyAlignment="1">
      <alignment horizontal="center" vertical="center" wrapText="1"/>
    </xf>
    <xf numFmtId="0" fontId="18" fillId="4" borderId="9" xfId="0" applyFont="1" applyFill="1" applyBorder="1" applyAlignment="1">
      <alignment horizontal="center" vertical="center"/>
    </xf>
    <xf numFmtId="164" fontId="18" fillId="4" borderId="9" xfId="0" applyNumberFormat="1" applyFont="1" applyFill="1" applyBorder="1" applyAlignment="1">
      <alignment horizontal="center" vertical="center"/>
    </xf>
    <xf numFmtId="0" fontId="18" fillId="0" borderId="9" xfId="0" applyFont="1" applyBorder="1" applyAlignment="1">
      <alignment horizontal="center" vertical="center" wrapText="1"/>
    </xf>
    <xf numFmtId="188" fontId="17" fillId="11" borderId="9" xfId="0" applyNumberFormat="1" applyFont="1" applyFill="1" applyBorder="1" applyAlignment="1">
      <alignment horizontal="center" vertical="center" wrapText="1"/>
    </xf>
    <xf numFmtId="202" fontId="17" fillId="0" borderId="9" xfId="0" applyNumberFormat="1" applyFont="1" applyBorder="1" applyAlignment="1">
      <alignment horizontal="center" vertical="center"/>
    </xf>
    <xf numFmtId="10" fontId="17" fillId="0" borderId="9" xfId="0" applyNumberFormat="1" applyFont="1" applyBorder="1" applyAlignment="1">
      <alignment horizontal="center" vertical="center"/>
    </xf>
    <xf numFmtId="188" fontId="22" fillId="0" borderId="9" xfId="0" applyNumberFormat="1" applyFont="1" applyBorder="1" applyAlignment="1">
      <alignment horizontal="center" vertical="center"/>
    </xf>
    <xf numFmtId="0" fontId="18" fillId="0" borderId="0" xfId="0" applyFont="1" applyAlignment="1">
      <alignment horizontal="right" vertical="center" wrapText="1"/>
    </xf>
    <xf numFmtId="0" fontId="5" fillId="2" borderId="77" xfId="0" applyFont="1" applyFill="1" applyBorder="1"/>
    <xf numFmtId="0" fontId="6" fillId="2" borderId="24" xfId="0" applyFont="1" applyFill="1" applyBorder="1"/>
    <xf numFmtId="0" fontId="5" fillId="0" borderId="15" xfId="0" applyFont="1" applyBorder="1" applyAlignment="1">
      <alignment horizontal="center" vertical="center" wrapText="1"/>
    </xf>
    <xf numFmtId="204" fontId="5" fillId="0" borderId="9" xfId="0" applyNumberFormat="1" applyFont="1" applyBorder="1" applyAlignment="1">
      <alignment horizontal="center" vertical="center" wrapText="1"/>
    </xf>
    <xf numFmtId="172" fontId="6" fillId="0" borderId="47" xfId="0" applyNumberFormat="1" applyFont="1" applyBorder="1" applyAlignment="1">
      <alignment horizontal="right" vertical="center"/>
    </xf>
    <xf numFmtId="0" fontId="13" fillId="0" borderId="15" xfId="0" applyFont="1" applyBorder="1" applyAlignment="1">
      <alignment horizontal="center" vertical="center" wrapText="1"/>
    </xf>
    <xf numFmtId="204" fontId="13" fillId="0" borderId="9" xfId="0" applyNumberFormat="1" applyFont="1" applyBorder="1" applyAlignment="1">
      <alignment horizontal="center" vertical="center" wrapText="1"/>
    </xf>
    <xf numFmtId="0" fontId="13" fillId="0" borderId="9" xfId="0" applyFont="1" applyBorder="1" applyAlignment="1">
      <alignment horizontal="center" vertical="center" wrapText="1"/>
    </xf>
    <xf numFmtId="17" fontId="13" fillId="0" borderId="17" xfId="0" applyNumberFormat="1" applyFont="1" applyBorder="1" applyAlignment="1">
      <alignment horizontal="center" vertical="center" wrapText="1"/>
    </xf>
    <xf numFmtId="0" fontId="10" fillId="0" borderId="22" xfId="0" applyFont="1" applyBorder="1" applyAlignment="1">
      <alignment horizontal="center" vertical="center"/>
    </xf>
    <xf numFmtId="0" fontId="10" fillId="0" borderId="30" xfId="0" applyFont="1" applyBorder="1" applyAlignment="1">
      <alignment horizontal="center" vertical="center"/>
    </xf>
    <xf numFmtId="0" fontId="10" fillId="0" borderId="9" xfId="0" applyFont="1" applyBorder="1" applyAlignment="1">
      <alignment horizontal="center" vertical="center"/>
    </xf>
    <xf numFmtId="169" fontId="10" fillId="0" borderId="17" xfId="0" applyNumberFormat="1" applyFont="1" applyBorder="1" applyAlignment="1">
      <alignment horizontal="center" vertical="center"/>
    </xf>
    <xf numFmtId="3" fontId="10" fillId="0" borderId="56" xfId="0" applyNumberFormat="1" applyFont="1" applyBorder="1" applyAlignment="1">
      <alignment horizontal="center" vertical="center"/>
    </xf>
    <xf numFmtId="2" fontId="10" fillId="0" borderId="56" xfId="0" applyNumberFormat="1" applyFont="1" applyBorder="1" applyAlignment="1">
      <alignment horizontal="center" vertical="center"/>
    </xf>
    <xf numFmtId="170" fontId="10" fillId="0" borderId="56" xfId="0" applyNumberFormat="1" applyFont="1" applyBorder="1" applyAlignment="1">
      <alignment vertical="center"/>
    </xf>
    <xf numFmtId="170" fontId="10" fillId="0" borderId="57" xfId="0" applyNumberFormat="1" applyFont="1" applyBorder="1" applyAlignment="1">
      <alignment vertical="center"/>
    </xf>
    <xf numFmtId="4" fontId="10" fillId="0" borderId="56" xfId="0" applyNumberFormat="1" applyFont="1" applyBorder="1" applyAlignment="1">
      <alignment horizontal="center" vertical="center"/>
    </xf>
    <xf numFmtId="170" fontId="10" fillId="0" borderId="60" xfId="0" applyNumberFormat="1" applyFont="1" applyBorder="1" applyAlignment="1">
      <alignment vertical="center"/>
    </xf>
    <xf numFmtId="0" fontId="10" fillId="0" borderId="50" xfId="0" applyFont="1" applyBorder="1" applyAlignment="1">
      <alignment horizontal="center" vertical="center"/>
    </xf>
    <xf numFmtId="2" fontId="10" fillId="0" borderId="50" xfId="0" applyNumberFormat="1" applyFont="1" applyBorder="1" applyAlignment="1">
      <alignment horizontal="center" vertical="center"/>
    </xf>
    <xf numFmtId="170" fontId="10" fillId="0" borderId="50" xfId="0" applyNumberFormat="1" applyFont="1" applyBorder="1" applyAlignment="1">
      <alignment vertical="center"/>
    </xf>
    <xf numFmtId="0" fontId="10" fillId="0" borderId="63" xfId="0" applyFont="1" applyBorder="1" applyAlignment="1">
      <alignment horizontal="center" vertical="center"/>
    </xf>
    <xf numFmtId="2" fontId="10" fillId="0" borderId="63" xfId="0" applyNumberFormat="1" applyFont="1" applyBorder="1" applyAlignment="1">
      <alignment horizontal="center" vertical="center"/>
    </xf>
    <xf numFmtId="170" fontId="10" fillId="0" borderId="63" xfId="0" applyNumberFormat="1" applyFont="1" applyBorder="1" applyAlignment="1">
      <alignment vertical="center"/>
    </xf>
    <xf numFmtId="173" fontId="14" fillId="5" borderId="17" xfId="0" applyNumberFormat="1" applyFont="1" applyFill="1" applyBorder="1" applyAlignment="1">
      <alignment vertical="center"/>
    </xf>
    <xf numFmtId="3" fontId="10" fillId="0" borderId="65" xfId="0" applyNumberFormat="1" applyFont="1" applyBorder="1" applyAlignment="1">
      <alignment horizontal="center" vertical="center"/>
    </xf>
    <xf numFmtId="174" fontId="10" fillId="0" borderId="65" xfId="0" applyNumberFormat="1" applyFont="1" applyBorder="1" applyAlignment="1">
      <alignment horizontal="center" vertical="center"/>
    </xf>
    <xf numFmtId="3" fontId="10" fillId="0" borderId="60" xfId="0" applyNumberFormat="1" applyFont="1" applyBorder="1" applyAlignment="1">
      <alignment horizontal="center" vertical="center"/>
    </xf>
    <xf numFmtId="174" fontId="10" fillId="0" borderId="56" xfId="0" applyNumberFormat="1" applyFont="1" applyBorder="1" applyAlignment="1">
      <alignment horizontal="center" vertical="center"/>
    </xf>
    <xf numFmtId="169" fontId="10" fillId="0" borderId="52" xfId="0" applyNumberFormat="1" applyFont="1" applyBorder="1" applyAlignment="1">
      <alignment horizontal="center" vertical="center"/>
    </xf>
    <xf numFmtId="0" fontId="10" fillId="0" borderId="55" xfId="0" applyFont="1" applyBorder="1" applyAlignment="1">
      <alignment horizontal="center" vertical="center"/>
    </xf>
    <xf numFmtId="2" fontId="10" fillId="0" borderId="68" xfId="0" applyNumberFormat="1" applyFont="1" applyBorder="1" applyAlignment="1">
      <alignment horizontal="center" vertical="center"/>
    </xf>
    <xf numFmtId="0" fontId="10" fillId="0" borderId="59" xfId="0" applyFont="1" applyBorder="1" applyAlignment="1">
      <alignment horizontal="center" vertical="center"/>
    </xf>
    <xf numFmtId="0" fontId="10" fillId="0" borderId="62" xfId="0" applyFont="1" applyBorder="1" applyAlignment="1">
      <alignment horizontal="center" vertical="center"/>
    </xf>
    <xf numFmtId="3" fontId="10" fillId="0" borderId="63" xfId="0" applyNumberFormat="1" applyFont="1" applyBorder="1" applyAlignment="1">
      <alignment horizontal="center" vertical="center"/>
    </xf>
    <xf numFmtId="175" fontId="10" fillId="0" borderId="56" xfId="0" applyNumberFormat="1" applyFont="1" applyBorder="1" applyAlignment="1">
      <alignment vertical="center"/>
    </xf>
    <xf numFmtId="175" fontId="10" fillId="0" borderId="57" xfId="0" applyNumberFormat="1" applyFont="1" applyBorder="1" applyAlignment="1">
      <alignment vertical="center"/>
    </xf>
    <xf numFmtId="173" fontId="14" fillId="5" borderId="11" xfId="0" applyNumberFormat="1" applyFont="1" applyFill="1" applyBorder="1" applyAlignment="1">
      <alignment vertical="center"/>
    </xf>
    <xf numFmtId="170" fontId="24" fillId="5" borderId="5" xfId="0" applyNumberFormat="1" applyFont="1" applyFill="1" applyBorder="1" applyAlignment="1">
      <alignment vertical="center"/>
    </xf>
    <xf numFmtId="4" fontId="13" fillId="0" borderId="9" xfId="0" applyNumberFormat="1" applyFont="1" applyBorder="1" applyAlignment="1">
      <alignment horizontal="center" vertical="center" wrapText="1"/>
    </xf>
    <xf numFmtId="171" fontId="10" fillId="0" borderId="56" xfId="0" applyNumberFormat="1" applyFont="1" applyBorder="1" applyAlignment="1">
      <alignment horizontal="center" vertical="center"/>
    </xf>
    <xf numFmtId="168" fontId="6" fillId="0" borderId="15" xfId="0" applyNumberFormat="1" applyFont="1" applyBorder="1" applyAlignment="1">
      <alignment horizontal="center" vertical="center"/>
    </xf>
    <xf numFmtId="168" fontId="6" fillId="0" borderId="47" xfId="0" applyNumberFormat="1" applyFont="1" applyBorder="1" applyAlignment="1">
      <alignment horizontal="center" vertical="center"/>
    </xf>
    <xf numFmtId="0" fontId="5" fillId="0" borderId="6" xfId="0" applyFont="1" applyBorder="1" applyAlignment="1">
      <alignment horizontal="center" vertical="center"/>
    </xf>
    <xf numFmtId="0" fontId="5" fillId="0" borderId="7" xfId="0" applyFont="1" applyBorder="1" applyAlignment="1">
      <alignment horizontal="center" vertical="center"/>
    </xf>
    <xf numFmtId="3" fontId="5" fillId="0" borderId="7" xfId="0" applyNumberFormat="1" applyFont="1" applyBorder="1" applyAlignment="1">
      <alignment horizontal="center"/>
    </xf>
    <xf numFmtId="3" fontId="5" fillId="0" borderId="9" xfId="0" applyNumberFormat="1" applyFont="1" applyBorder="1" applyAlignment="1">
      <alignment horizontal="center"/>
    </xf>
    <xf numFmtId="173" fontId="5" fillId="0" borderId="0" xfId="0" applyNumberFormat="1" applyFont="1"/>
    <xf numFmtId="0" fontId="6" fillId="0" borderId="47" xfId="0" applyFont="1" applyBorder="1"/>
    <xf numFmtId="0" fontId="25" fillId="0" borderId="15" xfId="0" applyFont="1" applyBorder="1" applyAlignment="1">
      <alignment horizontal="center" vertical="center" wrapText="1"/>
    </xf>
    <xf numFmtId="180" fontId="8" fillId="0" borderId="17" xfId="0" applyNumberFormat="1" applyFont="1" applyBorder="1" applyAlignment="1">
      <alignment horizontal="center" vertical="center" wrapText="1"/>
    </xf>
    <xf numFmtId="0" fontId="25" fillId="0" borderId="9" xfId="0" applyFont="1" applyBorder="1" applyAlignment="1">
      <alignment horizontal="left" vertical="center" wrapText="1"/>
    </xf>
    <xf numFmtId="180" fontId="25" fillId="0" borderId="17" xfId="0" applyNumberFormat="1" applyFont="1" applyBorder="1" applyAlignment="1">
      <alignment horizontal="center" vertical="center" wrapText="1"/>
    </xf>
    <xf numFmtId="0" fontId="25" fillId="0" borderId="9" xfId="0" applyFont="1" applyBorder="1" applyAlignment="1">
      <alignment horizontal="center" vertical="center" wrapText="1"/>
    </xf>
    <xf numFmtId="2" fontId="25" fillId="0" borderId="9" xfId="0" applyNumberFormat="1" applyFont="1" applyBorder="1" applyAlignment="1">
      <alignment horizontal="center" vertical="center" wrapText="1"/>
    </xf>
    <xf numFmtId="0" fontId="8" fillId="0" borderId="9" xfId="0" applyFont="1" applyBorder="1"/>
    <xf numFmtId="166" fontId="8" fillId="0" borderId="9" xfId="0" applyNumberFormat="1" applyFont="1" applyBorder="1"/>
    <xf numFmtId="180" fontId="8" fillId="0" borderId="17" xfId="0" applyNumberFormat="1" applyFont="1" applyBorder="1"/>
    <xf numFmtId="0" fontId="8" fillId="0" borderId="15" xfId="0" applyFont="1" applyBorder="1" applyAlignment="1">
      <alignment wrapText="1"/>
    </xf>
    <xf numFmtId="2" fontId="8" fillId="0" borderId="9" xfId="0" applyNumberFormat="1" applyFont="1" applyBorder="1"/>
    <xf numFmtId="0" fontId="25" fillId="0" borderId="9" xfId="0" applyFont="1" applyBorder="1"/>
    <xf numFmtId="180" fontId="25" fillId="0" borderId="17" xfId="0" applyNumberFormat="1" applyFont="1" applyBorder="1"/>
    <xf numFmtId="0" fontId="25" fillId="0" borderId="9" xfId="0" applyFont="1" applyBorder="1" applyAlignment="1">
      <alignment horizontal="center"/>
    </xf>
    <xf numFmtId="2" fontId="25" fillId="0" borderId="9" xfId="0" applyNumberFormat="1" applyFont="1" applyBorder="1" applyAlignment="1">
      <alignment horizontal="center"/>
    </xf>
    <xf numFmtId="180" fontId="25" fillId="0" borderId="17" xfId="0" applyNumberFormat="1" applyFont="1" applyBorder="1" applyAlignment="1">
      <alignment horizontal="center"/>
    </xf>
    <xf numFmtId="2" fontId="8" fillId="0" borderId="9" xfId="0" applyNumberFormat="1" applyFont="1" applyBorder="1" applyAlignment="1">
      <alignment horizontal="center" vertical="center"/>
    </xf>
    <xf numFmtId="180" fontId="8" fillId="0" borderId="17" xfId="0" applyNumberFormat="1" applyFont="1" applyBorder="1" applyAlignment="1">
      <alignment horizontal="center" vertical="center"/>
    </xf>
    <xf numFmtId="0" fontId="8" fillId="0" borderId="9" xfId="0" applyFont="1" applyBorder="1" applyAlignment="1">
      <alignment wrapText="1"/>
    </xf>
    <xf numFmtId="0" fontId="8" fillId="0" borderId="9" xfId="0" applyFont="1" applyBorder="1" applyAlignment="1">
      <alignment horizontal="center"/>
    </xf>
    <xf numFmtId="174" fontId="8" fillId="0" borderId="9" xfId="0" applyNumberFormat="1" applyFont="1" applyBorder="1" applyAlignment="1">
      <alignment horizontal="center" vertical="center"/>
    </xf>
    <xf numFmtId="0" fontId="8" fillId="0" borderId="15" xfId="0" applyFont="1" applyBorder="1" applyAlignment="1">
      <alignment horizontal="center" vertical="center" wrapText="1"/>
    </xf>
    <xf numFmtId="0" fontId="25" fillId="0" borderId="9" xfId="0" applyFont="1" applyBorder="1" applyAlignment="1">
      <alignment horizontal="right" vertical="center" wrapText="1"/>
    </xf>
    <xf numFmtId="180" fontId="25" fillId="0" borderId="17" xfId="0" applyNumberFormat="1" applyFont="1" applyBorder="1" applyAlignment="1">
      <alignment vertical="center" wrapText="1"/>
    </xf>
    <xf numFmtId="2" fontId="25" fillId="0" borderId="15" xfId="0" applyNumberFormat="1" applyFont="1" applyBorder="1" applyAlignment="1">
      <alignment horizontal="center" vertical="center" wrapText="1"/>
    </xf>
    <xf numFmtId="0" fontId="8" fillId="0" borderId="7" xfId="0" applyFont="1" applyBorder="1"/>
    <xf numFmtId="0" fontId="25" fillId="0" borderId="38" xfId="0" applyFont="1" applyBorder="1" applyAlignment="1">
      <alignment horizontal="center"/>
    </xf>
    <xf numFmtId="205" fontId="8" fillId="0" borderId="9" xfId="0" applyNumberFormat="1" applyFont="1" applyBorder="1" applyAlignment="1">
      <alignment horizontal="center" vertical="center"/>
    </xf>
    <xf numFmtId="2" fontId="8" fillId="0" borderId="9" xfId="0" applyNumberFormat="1" applyFont="1" applyBorder="1" applyAlignment="1">
      <alignment horizontal="center"/>
    </xf>
    <xf numFmtId="0" fontId="0" fillId="0" borderId="90" xfId="1" applyFont="1"/>
    <xf numFmtId="0" fontId="0" fillId="0" borderId="90" xfId="5" applyFont="1"/>
    <xf numFmtId="0" fontId="26" fillId="12" borderId="90" xfId="4" applyFont="1" applyFill="1" applyAlignment="1">
      <alignment horizontal="center"/>
    </xf>
    <xf numFmtId="0" fontId="0" fillId="0" borderId="90" xfId="4" applyFont="1"/>
    <xf numFmtId="0" fontId="4" fillId="0" borderId="90" xfId="4" applyFont="1"/>
    <xf numFmtId="0" fontId="0" fillId="0" borderId="90" xfId="4" applyFont="1" applyAlignment="1">
      <alignment wrapText="1"/>
    </xf>
    <xf numFmtId="0" fontId="26" fillId="12" borderId="90" xfId="4" applyFont="1" applyFill="1" applyAlignment="1">
      <alignment wrapText="1"/>
    </xf>
    <xf numFmtId="0" fontId="26" fillId="12" borderId="90" xfId="4" applyFont="1" applyFill="1"/>
    <xf numFmtId="2" fontId="26" fillId="0" borderId="121" xfId="0" applyNumberFormat="1" applyFont="1" applyBorder="1" applyAlignment="1">
      <alignment horizontal="center" vertical="center" wrapText="1"/>
    </xf>
    <xf numFmtId="0" fontId="5" fillId="0" borderId="109" xfId="0" applyFont="1" applyBorder="1" applyAlignment="1">
      <alignment horizontal="center" vertical="center" wrapText="1"/>
    </xf>
    <xf numFmtId="2" fontId="0" fillId="0" borderId="115" xfId="0" applyNumberFormat="1" applyBorder="1" applyAlignment="1">
      <alignment horizontal="center" vertical="center" wrapText="1"/>
    </xf>
    <xf numFmtId="2" fontId="0" fillId="0" borderId="123" xfId="0" applyNumberFormat="1" applyBorder="1" applyAlignment="1">
      <alignment horizontal="center" vertical="center" wrapText="1"/>
    </xf>
    <xf numFmtId="0" fontId="5" fillId="2" borderId="109" xfId="0" applyFont="1" applyFill="1" applyBorder="1"/>
    <xf numFmtId="2" fontId="0" fillId="0" borderId="116" xfId="0" applyNumberFormat="1" applyBorder="1" applyAlignment="1">
      <alignment horizontal="center" vertical="center" wrapText="1"/>
    </xf>
    <xf numFmtId="2" fontId="0" fillId="13" borderId="110" xfId="0" applyNumberFormat="1" applyFill="1" applyBorder="1" applyAlignment="1">
      <alignment horizontal="center" vertical="center"/>
    </xf>
    <xf numFmtId="2" fontId="26" fillId="0" borderId="124" xfId="0" applyNumberFormat="1" applyFont="1" applyBorder="1" applyAlignment="1">
      <alignment horizontal="center" vertical="center" wrapText="1"/>
    </xf>
    <xf numFmtId="2" fontId="0" fillId="0" borderId="110" xfId="0" applyNumberFormat="1" applyBorder="1" applyAlignment="1">
      <alignment horizontal="center" vertical="center" wrapText="1"/>
    </xf>
    <xf numFmtId="0" fontId="5" fillId="15" borderId="109" xfId="0" applyFont="1" applyFill="1" applyBorder="1" applyAlignment="1">
      <alignment horizontal="center" vertical="center" wrapText="1"/>
    </xf>
    <xf numFmtId="2" fontId="5" fillId="0" borderId="100" xfId="0" applyNumberFormat="1" applyFont="1" applyBorder="1" applyAlignment="1">
      <alignment horizontal="center" vertical="center" wrapText="1"/>
    </xf>
    <xf numFmtId="0" fontId="9" fillId="0" borderId="109" xfId="2" applyBorder="1" applyAlignment="1">
      <alignment horizontal="center" vertical="center" wrapText="1"/>
    </xf>
    <xf numFmtId="170" fontId="0" fillId="0" borderId="0" xfId="0" applyNumberFormat="1"/>
    <xf numFmtId="0" fontId="5" fillId="2" borderId="109" xfId="0" applyFont="1" applyFill="1" applyBorder="1" applyAlignment="1">
      <alignment horizontal="center"/>
    </xf>
    <xf numFmtId="2" fontId="26" fillId="16" borderId="124" xfId="0" applyNumberFormat="1" applyFont="1" applyFill="1" applyBorder="1" applyAlignment="1">
      <alignment horizontal="center" vertical="center" wrapText="1"/>
    </xf>
    <xf numFmtId="0" fontId="5" fillId="16" borderId="109" xfId="0" applyFont="1" applyFill="1" applyBorder="1" applyAlignment="1">
      <alignment horizontal="center" vertical="center" wrapText="1"/>
    </xf>
    <xf numFmtId="2" fontId="0" fillId="16" borderId="115" xfId="0" applyNumberFormat="1" applyFill="1" applyBorder="1" applyAlignment="1">
      <alignment horizontal="center" vertical="center" wrapText="1"/>
    </xf>
    <xf numFmtId="2" fontId="26" fillId="16" borderId="121" xfId="0" applyNumberFormat="1" applyFont="1" applyFill="1" applyBorder="1" applyAlignment="1">
      <alignment horizontal="center" vertical="center" wrapText="1"/>
    </xf>
    <xf numFmtId="0" fontId="5" fillId="17" borderId="109" xfId="0" applyFont="1" applyFill="1" applyBorder="1" applyAlignment="1">
      <alignment horizontal="center" vertical="center" wrapText="1"/>
    </xf>
    <xf numFmtId="178" fontId="0" fillId="0" borderId="0" xfId="0" applyNumberFormat="1"/>
    <xf numFmtId="10" fontId="5" fillId="0" borderId="9" xfId="4" applyNumberFormat="1" applyFont="1" applyBorder="1" applyAlignment="1">
      <alignment horizontal="center"/>
    </xf>
    <xf numFmtId="168" fontId="5" fillId="0" borderId="32" xfId="0" applyNumberFormat="1" applyFont="1" applyBorder="1" applyAlignment="1">
      <alignment horizontal="center" vertical="center" wrapText="1"/>
    </xf>
    <xf numFmtId="0" fontId="5" fillId="0" borderId="32" xfId="4" applyFont="1" applyBorder="1"/>
    <xf numFmtId="0" fontId="7" fillId="0" borderId="104" xfId="4" applyFont="1" applyBorder="1"/>
    <xf numFmtId="0" fontId="7" fillId="0" borderId="33" xfId="4" applyFont="1" applyBorder="1"/>
    <xf numFmtId="3" fontId="5" fillId="0" borderId="56" xfId="26" applyNumberFormat="1" applyFont="1" applyBorder="1" applyAlignment="1">
      <alignment horizontal="center" vertical="center"/>
    </xf>
    <xf numFmtId="2" fontId="5" fillId="0" borderId="56" xfId="26" applyNumberFormat="1" applyFont="1" applyBorder="1" applyAlignment="1">
      <alignment horizontal="center" vertical="center"/>
    </xf>
    <xf numFmtId="170" fontId="5" fillId="0" borderId="56" xfId="26" applyNumberFormat="1" applyFont="1" applyBorder="1" applyAlignment="1">
      <alignment vertical="center"/>
    </xf>
    <xf numFmtId="170" fontId="5" fillId="0" borderId="57" xfId="26" applyNumberFormat="1" applyFont="1" applyBorder="1" applyAlignment="1">
      <alignment vertical="center"/>
    </xf>
    <xf numFmtId="171" fontId="5" fillId="0" borderId="60" xfId="26" applyNumberFormat="1" applyFont="1" applyBorder="1" applyAlignment="1">
      <alignment horizontal="center" vertical="center"/>
    </xf>
    <xf numFmtId="0" fontId="5" fillId="0" borderId="63" xfId="26" applyFont="1" applyBorder="1" applyAlignment="1">
      <alignment horizontal="center" vertical="center"/>
    </xf>
    <xf numFmtId="2" fontId="5" fillId="0" borderId="63" xfId="26" applyNumberFormat="1" applyFont="1" applyBorder="1" applyAlignment="1">
      <alignment horizontal="center" vertical="center"/>
    </xf>
    <xf numFmtId="4" fontId="5" fillId="0" borderId="56" xfId="26" applyNumberFormat="1" applyFont="1" applyBorder="1" applyAlignment="1">
      <alignment horizontal="center" vertical="center"/>
    </xf>
    <xf numFmtId="171" fontId="5" fillId="0" borderId="56" xfId="26" applyNumberFormat="1" applyFont="1" applyBorder="1" applyAlignment="1">
      <alignment horizontal="center" vertical="center"/>
    </xf>
    <xf numFmtId="164" fontId="5" fillId="0" borderId="90" xfId="26" applyNumberFormat="1" applyFont="1" applyAlignment="1">
      <alignment horizontal="center"/>
    </xf>
    <xf numFmtId="3" fontId="28" fillId="0" borderId="136" xfId="16" applyNumberFormat="1" applyFont="1" applyBorder="1" applyAlignment="1">
      <alignment horizontal="center" vertical="center"/>
    </xf>
    <xf numFmtId="2" fontId="28" fillId="0" borderId="136" xfId="16" applyNumberFormat="1" applyFont="1" applyBorder="1" applyAlignment="1">
      <alignment horizontal="center" vertical="center"/>
    </xf>
    <xf numFmtId="175" fontId="28" fillId="0" borderId="136" xfId="8" applyNumberFormat="1" applyFont="1" applyFill="1" applyBorder="1" applyAlignment="1">
      <alignment vertical="center"/>
    </xf>
    <xf numFmtId="175" fontId="28" fillId="0" borderId="139" xfId="8" applyNumberFormat="1" applyFont="1" applyBorder="1" applyAlignment="1">
      <alignment vertical="center"/>
    </xf>
    <xf numFmtId="175" fontId="28" fillId="0" borderId="139" xfId="8" applyNumberFormat="1" applyFont="1" applyFill="1" applyBorder="1" applyAlignment="1">
      <alignment vertical="center"/>
    </xf>
    <xf numFmtId="0" fontId="2" fillId="0" borderId="90" xfId="27"/>
    <xf numFmtId="2" fontId="6" fillId="3" borderId="18" xfId="27" applyNumberFormat="1" applyFont="1" applyFill="1" applyBorder="1" applyAlignment="1">
      <alignment horizontal="center" vertical="center" wrapText="1"/>
    </xf>
    <xf numFmtId="0" fontId="5" fillId="0" borderId="9" xfId="27" applyFont="1" applyBorder="1" applyAlignment="1">
      <alignment horizontal="center" vertical="center" wrapText="1"/>
    </xf>
    <xf numFmtId="2" fontId="5" fillId="0" borderId="15" xfId="27" applyNumberFormat="1" applyFont="1" applyBorder="1" applyAlignment="1">
      <alignment horizontal="center" vertical="center" wrapText="1"/>
    </xf>
    <xf numFmtId="0" fontId="5" fillId="0" borderId="10" xfId="27" applyFont="1" applyBorder="1" applyAlignment="1">
      <alignment horizontal="center" vertical="center" wrapText="1"/>
    </xf>
    <xf numFmtId="0" fontId="5" fillId="2" borderId="90" xfId="27" applyFont="1" applyFill="1"/>
    <xf numFmtId="2" fontId="6" fillId="3" borderId="4" xfId="27" applyNumberFormat="1" applyFont="1" applyFill="1" applyBorder="1" applyAlignment="1">
      <alignment horizontal="center" vertical="center" wrapText="1"/>
    </xf>
    <xf numFmtId="0" fontId="5" fillId="0" borderId="99" xfId="27" applyFont="1" applyBorder="1" applyAlignment="1">
      <alignment horizontal="center" vertical="center" wrapText="1"/>
    </xf>
    <xf numFmtId="165" fontId="5" fillId="0" borderId="15" xfId="27" applyNumberFormat="1" applyFont="1" applyBorder="1" applyAlignment="1">
      <alignment horizontal="center" vertical="center" wrapText="1"/>
    </xf>
    <xf numFmtId="0" fontId="5" fillId="0" borderId="32" xfId="27" applyFont="1" applyBorder="1" applyAlignment="1">
      <alignment horizontal="center" vertical="center" wrapText="1"/>
    </xf>
    <xf numFmtId="0" fontId="5" fillId="0" borderId="23" xfId="27" applyFont="1" applyBorder="1" applyAlignment="1">
      <alignment horizontal="center" vertical="center" wrapText="1"/>
    </xf>
    <xf numFmtId="0" fontId="5" fillId="0" borderId="97" xfId="27" applyFont="1" applyBorder="1" applyAlignment="1">
      <alignment horizontal="center" vertical="center" wrapText="1"/>
    </xf>
    <xf numFmtId="0" fontId="29" fillId="0" borderId="109" xfId="27" applyFont="1" applyBorder="1" applyAlignment="1">
      <alignment horizontal="center" vertical="center" wrapText="1"/>
    </xf>
    <xf numFmtId="0" fontId="2" fillId="0" borderId="109" xfId="27" applyBorder="1" applyAlignment="1">
      <alignment horizontal="center" vertical="center" wrapText="1"/>
    </xf>
    <xf numFmtId="0" fontId="2" fillId="0" borderId="117" xfId="27" applyBorder="1" applyAlignment="1">
      <alignment horizontal="center" vertical="center" wrapText="1"/>
    </xf>
    <xf numFmtId="2" fontId="5" fillId="0" borderId="9" xfId="27" applyNumberFormat="1" applyFont="1" applyBorder="1"/>
    <xf numFmtId="0" fontId="5" fillId="0" borderId="9" xfId="27" applyFont="1" applyBorder="1"/>
    <xf numFmtId="0" fontId="5" fillId="0" borderId="142" xfId="27" applyFont="1" applyBorder="1" applyAlignment="1">
      <alignment horizontal="center" vertical="center" wrapText="1"/>
    </xf>
    <xf numFmtId="0" fontId="5" fillId="0" borderId="143" xfId="27" applyFont="1" applyBorder="1" applyAlignment="1">
      <alignment horizontal="center" vertical="center" wrapText="1"/>
    </xf>
    <xf numFmtId="0" fontId="5" fillId="0" borderId="144" xfId="27" applyFont="1" applyBorder="1" applyAlignment="1">
      <alignment horizontal="center" vertical="center" wrapText="1"/>
    </xf>
    <xf numFmtId="0" fontId="5" fillId="0" borderId="90" xfId="27" applyFont="1"/>
    <xf numFmtId="168" fontId="5" fillId="0" borderId="90" xfId="27" applyNumberFormat="1" applyFont="1"/>
    <xf numFmtId="49" fontId="6" fillId="2" borderId="72" xfId="27" applyNumberFormat="1" applyFont="1" applyFill="1" applyBorder="1"/>
    <xf numFmtId="49" fontId="6" fillId="2" borderId="95" xfId="27" applyNumberFormat="1" applyFont="1" applyFill="1" applyBorder="1" applyAlignment="1">
      <alignment vertical="center"/>
    </xf>
    <xf numFmtId="0" fontId="6" fillId="2" borderId="95" xfId="27" applyFont="1" applyFill="1" applyBorder="1" applyAlignment="1">
      <alignment vertical="center"/>
    </xf>
    <xf numFmtId="169" fontId="5" fillId="2" borderId="74" xfId="27" applyNumberFormat="1" applyFont="1" applyFill="1" applyBorder="1"/>
    <xf numFmtId="49" fontId="5" fillId="0" borderId="15" xfId="27" applyNumberFormat="1" applyFont="1" applyBorder="1" applyAlignment="1">
      <alignment horizontal="center" vertical="center" wrapText="1"/>
    </xf>
    <xf numFmtId="49" fontId="5" fillId="0" borderId="9" xfId="27" applyNumberFormat="1" applyFont="1" applyBorder="1" applyAlignment="1">
      <alignment horizontal="center" vertical="center" wrapText="1"/>
    </xf>
    <xf numFmtId="17" fontId="5" fillId="0" borderId="17" xfId="27" applyNumberFormat="1" applyFont="1" applyBorder="1" applyAlignment="1">
      <alignment horizontal="center" vertical="center" wrapText="1"/>
    </xf>
    <xf numFmtId="0" fontId="5" fillId="0" borderId="33" xfId="27" applyFont="1" applyBorder="1" applyAlignment="1">
      <alignment horizontal="center" vertical="center"/>
    </xf>
    <xf numFmtId="0" fontId="5" fillId="0" borderId="9" xfId="27" applyFont="1" applyBorder="1" applyAlignment="1">
      <alignment horizontal="center" vertical="center"/>
    </xf>
    <xf numFmtId="169" fontId="5" fillId="0" borderId="17" xfId="27" applyNumberFormat="1" applyFont="1" applyBorder="1" applyAlignment="1">
      <alignment horizontal="center" vertical="center"/>
    </xf>
    <xf numFmtId="3" fontId="5" fillId="0" borderId="56" xfId="27" applyNumberFormat="1" applyFont="1" applyBorder="1" applyAlignment="1">
      <alignment horizontal="center" vertical="center"/>
    </xf>
    <xf numFmtId="2" fontId="5" fillId="0" borderId="56" xfId="27" applyNumberFormat="1" applyFont="1" applyBorder="1" applyAlignment="1">
      <alignment horizontal="center" vertical="center"/>
    </xf>
    <xf numFmtId="170" fontId="5" fillId="0" borderId="56" xfId="27" applyNumberFormat="1" applyFont="1" applyBorder="1" applyAlignment="1">
      <alignment vertical="center"/>
    </xf>
    <xf numFmtId="170" fontId="5" fillId="0" borderId="57" xfId="27" applyNumberFormat="1" applyFont="1" applyBorder="1" applyAlignment="1">
      <alignment vertical="center"/>
    </xf>
    <xf numFmtId="171" fontId="5" fillId="0" borderId="60" xfId="27" applyNumberFormat="1" applyFont="1" applyBorder="1" applyAlignment="1">
      <alignment horizontal="center" vertical="center"/>
    </xf>
    <xf numFmtId="2" fontId="5" fillId="0" borderId="60" xfId="27" applyNumberFormat="1" applyFont="1" applyBorder="1" applyAlignment="1">
      <alignment horizontal="center" vertical="center"/>
    </xf>
    <xf numFmtId="170" fontId="5" fillId="0" borderId="60" xfId="27" applyNumberFormat="1" applyFont="1" applyBorder="1" applyAlignment="1">
      <alignment vertical="center"/>
    </xf>
    <xf numFmtId="0" fontId="5" fillId="0" borderId="63" xfId="27" applyFont="1" applyBorder="1" applyAlignment="1">
      <alignment horizontal="center" vertical="center"/>
    </xf>
    <xf numFmtId="2" fontId="5" fillId="0" borderId="63" xfId="27" applyNumberFormat="1" applyFont="1" applyBorder="1" applyAlignment="1">
      <alignment horizontal="center" vertical="center"/>
    </xf>
    <xf numFmtId="170" fontId="5" fillId="0" borderId="63" xfId="27" applyNumberFormat="1" applyFont="1" applyBorder="1" applyAlignment="1">
      <alignment vertical="center"/>
    </xf>
    <xf numFmtId="173" fontId="6" fillId="0" borderId="17" xfId="27" applyNumberFormat="1" applyFont="1" applyBorder="1" applyAlignment="1">
      <alignment vertical="center"/>
    </xf>
    <xf numFmtId="4" fontId="5" fillId="0" borderId="56" xfId="27" applyNumberFormat="1" applyFont="1" applyBorder="1" applyAlignment="1">
      <alignment horizontal="center" vertical="center"/>
    </xf>
    <xf numFmtId="3" fontId="5" fillId="0" borderId="65" xfId="27" applyNumberFormat="1" applyFont="1" applyBorder="1" applyAlignment="1">
      <alignment horizontal="center" vertical="center"/>
    </xf>
    <xf numFmtId="174" fontId="5" fillId="0" borderId="65" xfId="27" applyNumberFormat="1" applyFont="1" applyBorder="1" applyAlignment="1">
      <alignment horizontal="center" vertical="center"/>
    </xf>
    <xf numFmtId="3" fontId="5" fillId="0" borderId="60" xfId="27" applyNumberFormat="1" applyFont="1" applyBorder="1" applyAlignment="1">
      <alignment horizontal="center" vertical="center"/>
    </xf>
    <xf numFmtId="0" fontId="5" fillId="0" borderId="32" xfId="27" applyFont="1" applyBorder="1" applyAlignment="1">
      <alignment horizontal="center" vertical="center"/>
    </xf>
    <xf numFmtId="169" fontId="5" fillId="0" borderId="52" xfId="27" applyNumberFormat="1" applyFont="1" applyBorder="1" applyAlignment="1">
      <alignment horizontal="center" vertical="center"/>
    </xf>
    <xf numFmtId="0" fontId="5" fillId="0" borderId="55" xfId="27" applyFont="1" applyBorder="1" applyAlignment="1">
      <alignment horizontal="center" vertical="center"/>
    </xf>
    <xf numFmtId="2" fontId="5" fillId="0" borderId="68" xfId="27" applyNumberFormat="1" applyFont="1" applyBorder="1" applyAlignment="1">
      <alignment horizontal="center" vertical="center"/>
    </xf>
    <xf numFmtId="0" fontId="5" fillId="0" borderId="59" xfId="27" applyFont="1" applyBorder="1" applyAlignment="1">
      <alignment horizontal="center" vertical="center"/>
    </xf>
    <xf numFmtId="174" fontId="5" fillId="0" borderId="56" xfId="27" applyNumberFormat="1" applyFont="1" applyBorder="1" applyAlignment="1">
      <alignment horizontal="center" vertical="center"/>
    </xf>
    <xf numFmtId="0" fontId="5" fillId="0" borderId="62" xfId="27" applyFont="1" applyBorder="1" applyAlignment="1">
      <alignment horizontal="center" vertical="center"/>
    </xf>
    <xf numFmtId="3" fontId="5" fillId="0" borderId="63" xfId="27" applyNumberFormat="1" applyFont="1" applyBorder="1" applyAlignment="1">
      <alignment horizontal="center" vertical="center"/>
    </xf>
    <xf numFmtId="175" fontId="5" fillId="0" borderId="56" xfId="27" applyNumberFormat="1" applyFont="1" applyBorder="1" applyAlignment="1">
      <alignment vertical="center"/>
    </xf>
    <xf numFmtId="175" fontId="5" fillId="0" borderId="57" xfId="27" applyNumberFormat="1" applyFont="1" applyBorder="1" applyAlignment="1">
      <alignment vertical="center"/>
    </xf>
    <xf numFmtId="173" fontId="6" fillId="0" borderId="11" xfId="27" applyNumberFormat="1" applyFont="1" applyBorder="1" applyAlignment="1">
      <alignment vertical="center"/>
    </xf>
    <xf numFmtId="170" fontId="6" fillId="0" borderId="5" xfId="27" applyNumberFormat="1" applyFont="1" applyBorder="1" applyAlignment="1">
      <alignment vertical="center"/>
    </xf>
    <xf numFmtId="49" fontId="5" fillId="2" borderId="77" xfId="27" applyNumberFormat="1" applyFont="1" applyFill="1" applyBorder="1"/>
    <xf numFmtId="49" fontId="5" fillId="2" borderId="87" xfId="27" applyNumberFormat="1" applyFont="1" applyFill="1" applyBorder="1"/>
    <xf numFmtId="0" fontId="5" fillId="2" borderId="87" xfId="27" applyFont="1" applyFill="1" applyBorder="1"/>
    <xf numFmtId="0" fontId="5" fillId="2" borderId="88" xfId="27" applyFont="1" applyFill="1" applyBorder="1"/>
    <xf numFmtId="2" fontId="5" fillId="0" borderId="9" xfId="27" applyNumberFormat="1" applyFont="1" applyBorder="1" applyAlignment="1">
      <alignment horizontal="center" vertical="center" wrapText="1"/>
    </xf>
    <xf numFmtId="170" fontId="5" fillId="0" borderId="90" xfId="27" applyNumberFormat="1" applyFont="1"/>
    <xf numFmtId="170" fontId="2" fillId="0" borderId="90" xfId="27" applyNumberFormat="1"/>
    <xf numFmtId="180" fontId="5" fillId="0" borderId="90" xfId="27" applyNumberFormat="1" applyFont="1"/>
    <xf numFmtId="2" fontId="5" fillId="0" borderId="89" xfId="27" applyNumberFormat="1" applyFont="1" applyBorder="1" applyAlignment="1">
      <alignment horizontal="center" vertical="center" wrapText="1"/>
    </xf>
    <xf numFmtId="0" fontId="5" fillId="0" borderId="90" xfId="27" applyFont="1" applyAlignment="1">
      <alignment horizontal="center" vertical="center" wrapText="1"/>
    </xf>
    <xf numFmtId="49" fontId="6" fillId="2" borderId="89" xfId="27" applyNumberFormat="1" applyFont="1" applyFill="1" applyBorder="1"/>
    <xf numFmtId="49" fontId="6" fillId="2" borderId="90" xfId="27" applyNumberFormat="1" applyFont="1" applyFill="1" applyAlignment="1">
      <alignment vertical="center"/>
    </xf>
    <xf numFmtId="0" fontId="6" fillId="2" borderId="90" xfId="27" applyFont="1" applyFill="1" applyAlignment="1">
      <alignment vertical="center"/>
    </xf>
    <xf numFmtId="169" fontId="5" fillId="2" borderId="91" xfId="27" applyNumberFormat="1" applyFont="1" applyFill="1" applyBorder="1"/>
    <xf numFmtId="49" fontId="5" fillId="0" borderId="90" xfId="27" applyNumberFormat="1" applyFont="1" applyAlignment="1">
      <alignment horizontal="center"/>
    </xf>
    <xf numFmtId="166" fontId="5" fillId="0" borderId="90" xfId="27" applyNumberFormat="1" applyFont="1" applyAlignment="1">
      <alignment horizontal="center"/>
    </xf>
    <xf numFmtId="174" fontId="5" fillId="0" borderId="63" xfId="27" applyNumberFormat="1" applyFont="1" applyBorder="1" applyAlignment="1">
      <alignment horizontal="center" vertical="center"/>
    </xf>
    <xf numFmtId="4" fontId="5" fillId="0" borderId="60" xfId="27" applyNumberFormat="1" applyFont="1" applyBorder="1" applyAlignment="1">
      <alignment horizontal="center" vertical="center"/>
    </xf>
    <xf numFmtId="49" fontId="6" fillId="2" borderId="77" xfId="27" applyNumberFormat="1" applyFont="1" applyFill="1" applyBorder="1"/>
    <xf numFmtId="49" fontId="6" fillId="2" borderId="87" xfId="27" applyNumberFormat="1" applyFont="1" applyFill="1" applyBorder="1" applyAlignment="1">
      <alignment vertical="center"/>
    </xf>
    <xf numFmtId="0" fontId="6" fillId="2" borderId="87" xfId="27" applyFont="1" applyFill="1" applyBorder="1" applyAlignment="1">
      <alignment vertical="center"/>
    </xf>
    <xf numFmtId="169" fontId="5" fillId="2" borderId="88" xfId="27" applyNumberFormat="1" applyFont="1" applyFill="1" applyBorder="1"/>
    <xf numFmtId="165" fontId="5" fillId="0" borderId="9" xfId="27" applyNumberFormat="1" applyFont="1" applyBorder="1" applyAlignment="1">
      <alignment horizontal="center" vertical="center" wrapText="1"/>
    </xf>
    <xf numFmtId="176" fontId="5" fillId="0" borderId="60" xfId="27" applyNumberFormat="1" applyFont="1" applyBorder="1" applyAlignment="1">
      <alignment horizontal="center" vertical="center"/>
    </xf>
    <xf numFmtId="0" fontId="5" fillId="0" borderId="90" xfId="27" applyFont="1" applyAlignment="1">
      <alignment horizontal="center"/>
    </xf>
    <xf numFmtId="166" fontId="5" fillId="0" borderId="90" xfId="27" applyNumberFormat="1" applyFont="1" applyAlignment="1">
      <alignment horizontal="right"/>
    </xf>
    <xf numFmtId="177" fontId="6" fillId="0" borderId="17" xfId="27" applyNumberFormat="1" applyFont="1" applyBorder="1" applyAlignment="1">
      <alignment vertical="center"/>
    </xf>
    <xf numFmtId="178" fontId="6" fillId="0" borderId="5" xfId="27" applyNumberFormat="1" applyFont="1" applyBorder="1" applyAlignment="1">
      <alignment vertical="center"/>
    </xf>
    <xf numFmtId="49" fontId="5" fillId="0" borderId="90" xfId="27" applyNumberFormat="1" applyFont="1"/>
    <xf numFmtId="49" fontId="5" fillId="0" borderId="79" xfId="27" applyNumberFormat="1" applyFont="1" applyBorder="1" applyAlignment="1">
      <alignment horizontal="center" vertical="center"/>
    </xf>
    <xf numFmtId="49" fontId="5" fillId="0" borderId="80" xfId="27" applyNumberFormat="1" applyFont="1" applyBorder="1" applyAlignment="1">
      <alignment horizontal="center" vertical="center"/>
    </xf>
    <xf numFmtId="0" fontId="5" fillId="0" borderId="81" xfId="27" applyFont="1" applyBorder="1" applyAlignment="1">
      <alignment horizontal="center" vertical="center"/>
    </xf>
    <xf numFmtId="174" fontId="5" fillId="0" borderId="60" xfId="27" applyNumberFormat="1" applyFont="1" applyBorder="1" applyAlignment="1">
      <alignment horizontal="center" vertical="center"/>
    </xf>
    <xf numFmtId="49" fontId="5" fillId="0" borderId="90" xfId="27" applyNumberFormat="1" applyFont="1" applyAlignment="1">
      <alignment horizontal="center" vertical="center"/>
    </xf>
    <xf numFmtId="0" fontId="5" fillId="0" borderId="92" xfId="27" applyFont="1" applyBorder="1" applyAlignment="1">
      <alignment horizontal="center" vertical="center"/>
    </xf>
    <xf numFmtId="2" fontId="5" fillId="0" borderId="92" xfId="27" applyNumberFormat="1" applyFont="1" applyBorder="1" applyAlignment="1">
      <alignment horizontal="center" vertical="center"/>
    </xf>
    <xf numFmtId="173" fontId="6" fillId="5" borderId="17" xfId="27" applyNumberFormat="1" applyFont="1" applyFill="1" applyBorder="1" applyAlignment="1">
      <alignment vertical="center"/>
    </xf>
    <xf numFmtId="173" fontId="6" fillId="5" borderId="11" xfId="27" applyNumberFormat="1" applyFont="1" applyFill="1" applyBorder="1" applyAlignment="1">
      <alignment vertical="center"/>
    </xf>
    <xf numFmtId="170" fontId="6" fillId="18" borderId="5" xfId="27" applyNumberFormat="1" applyFont="1" applyFill="1" applyBorder="1" applyAlignment="1">
      <alignment vertical="center"/>
    </xf>
    <xf numFmtId="171" fontId="5" fillId="0" borderId="56" xfId="27" applyNumberFormat="1" applyFont="1" applyBorder="1" applyAlignment="1">
      <alignment horizontal="center" vertical="center"/>
    </xf>
    <xf numFmtId="0" fontId="5" fillId="0" borderId="90" xfId="27" applyFont="1" applyAlignment="1">
      <alignment horizontal="center" vertical="center"/>
    </xf>
    <xf numFmtId="3" fontId="5" fillId="0" borderId="59" xfId="27" applyNumberFormat="1" applyFont="1" applyBorder="1" applyAlignment="1">
      <alignment horizontal="center" vertical="center"/>
    </xf>
    <xf numFmtId="179" fontId="5" fillId="0" borderId="56" xfId="27" applyNumberFormat="1" applyFont="1" applyBorder="1" applyAlignment="1">
      <alignment horizontal="center" vertical="center"/>
    </xf>
    <xf numFmtId="2" fontId="10" fillId="0" borderId="60" xfId="27" applyNumberFormat="1" applyFont="1" applyBorder="1" applyAlignment="1">
      <alignment horizontal="center" vertical="center"/>
    </xf>
    <xf numFmtId="4" fontId="10" fillId="0" borderId="60" xfId="27" applyNumberFormat="1" applyFont="1" applyBorder="1" applyAlignment="1">
      <alignment horizontal="center" vertical="center"/>
    </xf>
    <xf numFmtId="49" fontId="5" fillId="0" borderId="79" xfId="27" applyNumberFormat="1" applyFont="1" applyBorder="1" applyAlignment="1">
      <alignment horizontal="center" vertical="center" wrapText="1"/>
    </xf>
    <xf numFmtId="49" fontId="5" fillId="0" borderId="80" xfId="27" applyNumberFormat="1" applyFont="1" applyBorder="1" applyAlignment="1">
      <alignment horizontal="center" vertical="center" wrapText="1"/>
    </xf>
    <xf numFmtId="0" fontId="5" fillId="2" borderId="90" xfId="27" applyFont="1" applyFill="1" applyAlignment="1">
      <alignment horizontal="center"/>
    </xf>
    <xf numFmtId="49" fontId="6" fillId="0" borderId="9" xfId="27" applyNumberFormat="1" applyFont="1" applyBorder="1" applyAlignment="1">
      <alignment horizontal="left" vertical="center" wrapText="1"/>
    </xf>
    <xf numFmtId="0" fontId="6" fillId="0" borderId="9" xfId="27" applyFont="1" applyBorder="1" applyAlignment="1">
      <alignment horizontal="left" vertical="center" wrapText="1"/>
    </xf>
    <xf numFmtId="49" fontId="6" fillId="0" borderId="9" xfId="27" applyNumberFormat="1" applyFont="1" applyBorder="1" applyAlignment="1">
      <alignment horizontal="center" vertical="center" wrapText="1"/>
    </xf>
    <xf numFmtId="0" fontId="6" fillId="0" borderId="9" xfId="27" applyFont="1" applyBorder="1" applyAlignment="1">
      <alignment horizontal="center" vertical="center" wrapText="1"/>
    </xf>
    <xf numFmtId="2" fontId="6" fillId="0" borderId="9" xfId="27" applyNumberFormat="1" applyFont="1" applyBorder="1" applyAlignment="1">
      <alignment horizontal="center" vertical="center" wrapText="1"/>
    </xf>
    <xf numFmtId="49" fontId="5" fillId="0" borderId="9" xfId="27" applyNumberFormat="1" applyFont="1" applyBorder="1"/>
    <xf numFmtId="49" fontId="6" fillId="0" borderId="9" xfId="27" applyNumberFormat="1" applyFont="1" applyBorder="1"/>
    <xf numFmtId="0" fontId="6" fillId="0" borderId="9" xfId="27" applyFont="1" applyBorder="1"/>
    <xf numFmtId="2" fontId="5" fillId="0" borderId="9" xfId="27" applyNumberFormat="1" applyFont="1" applyBorder="1" applyAlignment="1">
      <alignment horizontal="center" vertical="center"/>
    </xf>
    <xf numFmtId="2" fontId="5" fillId="0" borderId="9" xfId="27" applyNumberFormat="1" applyFont="1" applyBorder="1" applyAlignment="1">
      <alignment horizontal="right"/>
    </xf>
    <xf numFmtId="49" fontId="5" fillId="0" borderId="9" xfId="27" applyNumberFormat="1" applyFont="1" applyBorder="1" applyAlignment="1">
      <alignment wrapText="1"/>
    </xf>
    <xf numFmtId="0" fontId="6" fillId="0" borderId="9" xfId="27" applyFont="1" applyBorder="1" applyAlignment="1">
      <alignment horizontal="center"/>
    </xf>
    <xf numFmtId="2" fontId="6" fillId="0" borderId="9" xfId="27" applyNumberFormat="1" applyFont="1" applyBorder="1" applyAlignment="1">
      <alignment horizontal="center"/>
    </xf>
    <xf numFmtId="0" fontId="5" fillId="0" borderId="9" xfId="27" applyFont="1" applyBorder="1" applyAlignment="1">
      <alignment horizontal="center"/>
    </xf>
    <xf numFmtId="174" fontId="5" fillId="0" borderId="9" xfId="27" applyNumberFormat="1" applyFont="1" applyBorder="1" applyAlignment="1">
      <alignment horizontal="center" vertical="center"/>
    </xf>
    <xf numFmtId="49" fontId="2" fillId="0" borderId="90" xfId="27" applyNumberFormat="1"/>
    <xf numFmtId="2" fontId="5" fillId="0" borderId="100" xfId="27" applyNumberFormat="1" applyFont="1" applyBorder="1" applyAlignment="1">
      <alignment horizontal="center" vertical="center" wrapText="1"/>
    </xf>
    <xf numFmtId="0" fontId="5" fillId="0" borderId="39" xfId="27" applyFont="1" applyBorder="1" applyAlignment="1">
      <alignment horizontal="center" vertical="center" wrapText="1"/>
    </xf>
    <xf numFmtId="165" fontId="5" fillId="0" borderId="100" xfId="27" applyNumberFormat="1" applyFont="1" applyBorder="1" applyAlignment="1">
      <alignment horizontal="center" vertical="center" wrapText="1"/>
    </xf>
    <xf numFmtId="0" fontId="5" fillId="0" borderId="38" xfId="27" applyFont="1" applyBorder="1" applyAlignment="1">
      <alignment horizontal="center" vertical="center" wrapText="1"/>
    </xf>
    <xf numFmtId="2" fontId="5" fillId="0" borderId="145" xfId="27" applyNumberFormat="1" applyFont="1" applyBorder="1" applyAlignment="1">
      <alignment horizontal="center" vertical="center" wrapText="1"/>
    </xf>
    <xf numFmtId="165" fontId="5" fillId="0" borderId="145" xfId="27" applyNumberFormat="1" applyFont="1" applyBorder="1" applyAlignment="1">
      <alignment horizontal="center" vertical="center" wrapText="1"/>
    </xf>
    <xf numFmtId="0" fontId="5" fillId="0" borderId="92" xfId="27" applyFont="1" applyBorder="1" applyAlignment="1">
      <alignment horizontal="center" vertical="center" wrapText="1"/>
    </xf>
    <xf numFmtId="0" fontId="5" fillId="0" borderId="101" xfId="27" applyFont="1" applyBorder="1" applyAlignment="1">
      <alignment horizontal="center" vertical="center" wrapText="1"/>
    </xf>
    <xf numFmtId="168" fontId="5" fillId="0" borderId="32" xfId="27" applyNumberFormat="1" applyFont="1" applyBorder="1" applyAlignment="1">
      <alignment horizontal="center" vertical="center" wrapText="1"/>
    </xf>
    <xf numFmtId="49" fontId="5" fillId="0" borderId="58" xfId="27" applyNumberFormat="1" applyFont="1" applyBorder="1" applyAlignment="1">
      <alignment vertical="center"/>
    </xf>
    <xf numFmtId="49" fontId="5" fillId="2" borderId="89" xfId="27" applyNumberFormat="1" applyFont="1" applyFill="1" applyBorder="1"/>
    <xf numFmtId="49" fontId="5" fillId="2" borderId="90" xfId="27" applyNumberFormat="1" applyFont="1" applyFill="1"/>
    <xf numFmtId="0" fontId="5" fillId="2" borderId="91" xfId="27" applyFont="1" applyFill="1" applyBorder="1"/>
    <xf numFmtId="49" fontId="6" fillId="0" borderId="110" xfId="27" applyNumberFormat="1" applyFont="1" applyBorder="1"/>
    <xf numFmtId="49" fontId="6" fillId="0" borderId="90" xfId="27" applyNumberFormat="1" applyFont="1" applyAlignment="1">
      <alignment horizontal="center" vertical="center"/>
    </xf>
    <xf numFmtId="0" fontId="6" fillId="0" borderId="90" xfId="27" applyFont="1" applyAlignment="1">
      <alignment horizontal="center" vertical="center"/>
    </xf>
    <xf numFmtId="169" fontId="5" fillId="0" borderId="111" xfId="27" applyNumberFormat="1" applyFont="1" applyBorder="1"/>
    <xf numFmtId="49" fontId="6" fillId="0" borderId="130" xfId="27" applyNumberFormat="1" applyFont="1" applyBorder="1" applyAlignment="1">
      <alignment horizontal="center" vertical="center" wrapText="1"/>
    </xf>
    <xf numFmtId="180" fontId="5" fillId="0" borderId="125" xfId="27" applyNumberFormat="1" applyFont="1" applyBorder="1" applyAlignment="1">
      <alignment horizontal="center" vertical="center" wrapText="1"/>
    </xf>
    <xf numFmtId="180" fontId="6" fillId="0" borderId="125" xfId="27" applyNumberFormat="1" applyFont="1" applyBorder="1" applyAlignment="1">
      <alignment horizontal="center" vertical="center" wrapText="1"/>
    </xf>
    <xf numFmtId="180" fontId="5" fillId="0" borderId="125" xfId="27" applyNumberFormat="1" applyFont="1" applyBorder="1"/>
    <xf numFmtId="49" fontId="5" fillId="0" borderId="130" xfId="27" applyNumberFormat="1" applyFont="1" applyBorder="1" applyAlignment="1">
      <alignment wrapText="1"/>
    </xf>
    <xf numFmtId="180" fontId="6" fillId="0" borderId="125" xfId="27" applyNumberFormat="1" applyFont="1" applyBorder="1"/>
    <xf numFmtId="180" fontId="6" fillId="0" borderId="125" xfId="27" applyNumberFormat="1" applyFont="1" applyBorder="1" applyAlignment="1">
      <alignment horizontal="center"/>
    </xf>
    <xf numFmtId="170" fontId="5" fillId="0" borderId="137" xfId="27" applyNumberFormat="1" applyFont="1" applyBorder="1" applyAlignment="1">
      <alignment vertical="center"/>
    </xf>
    <xf numFmtId="180" fontId="5" fillId="0" borderId="125" xfId="27" applyNumberFormat="1" applyFont="1" applyBorder="1" applyAlignment="1">
      <alignment horizontal="center" vertical="center"/>
    </xf>
    <xf numFmtId="0" fontId="2" fillId="0" borderId="110" xfId="27" applyBorder="1"/>
    <xf numFmtId="49" fontId="5" fillId="0" borderId="147" xfId="27" applyNumberFormat="1" applyFont="1" applyBorder="1" applyAlignment="1">
      <alignment horizontal="center" vertical="center" wrapText="1"/>
    </xf>
    <xf numFmtId="49" fontId="6" fillId="18" borderId="134" xfId="27" applyNumberFormat="1" applyFont="1" applyFill="1" applyBorder="1" applyAlignment="1">
      <alignment horizontal="right" vertical="center" wrapText="1"/>
    </xf>
    <xf numFmtId="0" fontId="6" fillId="0" borderId="134" xfId="27" applyFont="1" applyBorder="1" applyAlignment="1">
      <alignment horizontal="right" vertical="center" wrapText="1"/>
    </xf>
    <xf numFmtId="180" fontId="6" fillId="0" borderId="135" xfId="27" applyNumberFormat="1" applyFont="1" applyBorder="1" applyAlignment="1">
      <alignment vertical="center" wrapText="1"/>
    </xf>
    <xf numFmtId="0" fontId="5" fillId="19" borderId="32" xfId="0" applyFont="1" applyFill="1" applyBorder="1" applyAlignment="1">
      <alignment vertical="center" wrapText="1"/>
    </xf>
    <xf numFmtId="177" fontId="5" fillId="18" borderId="9" xfId="0" applyNumberFormat="1" applyFont="1" applyFill="1" applyBorder="1" applyAlignment="1">
      <alignment horizontal="center" vertical="center"/>
    </xf>
    <xf numFmtId="10" fontId="15" fillId="18" borderId="9" xfId="0" applyNumberFormat="1" applyFont="1" applyFill="1" applyBorder="1" applyAlignment="1">
      <alignment horizontal="center" vertical="center" wrapText="1"/>
    </xf>
    <xf numFmtId="2" fontId="15" fillId="18" borderId="9" xfId="0" applyNumberFormat="1" applyFont="1" applyFill="1" applyBorder="1" applyAlignment="1">
      <alignment horizontal="center" vertical="center" wrapText="1"/>
    </xf>
    <xf numFmtId="188" fontId="15" fillId="19" borderId="9" xfId="0" applyNumberFormat="1" applyFont="1" applyFill="1" applyBorder="1" applyAlignment="1">
      <alignment horizontal="center" vertical="center" wrapText="1"/>
    </xf>
    <xf numFmtId="1" fontId="5" fillId="0" borderId="9" xfId="0" applyNumberFormat="1" applyFont="1" applyBorder="1" applyAlignment="1">
      <alignment horizontal="center"/>
    </xf>
    <xf numFmtId="0" fontId="26" fillId="12" borderId="90" xfId="4" applyFont="1" applyFill="1" applyAlignment="1">
      <alignment horizontal="center"/>
    </xf>
    <xf numFmtId="0" fontId="0" fillId="0" borderId="0" xfId="0"/>
    <xf numFmtId="0" fontId="7" fillId="0" borderId="30" xfId="0" applyFont="1" applyBorder="1"/>
    <xf numFmtId="0" fontId="6" fillId="0" borderId="22" xfId="0" applyFont="1" applyBorder="1" applyAlignment="1">
      <alignment horizontal="center"/>
    </xf>
    <xf numFmtId="0" fontId="7" fillId="0" borderId="29" xfId="0" applyFont="1" applyBorder="1"/>
    <xf numFmtId="0" fontId="5" fillId="0" borderId="28" xfId="0" applyFont="1" applyBorder="1" applyAlignment="1">
      <alignment horizontal="center"/>
    </xf>
    <xf numFmtId="0" fontId="6" fillId="0" borderId="28" xfId="0" applyFont="1" applyBorder="1" applyAlignment="1">
      <alignment horizontal="right"/>
    </xf>
    <xf numFmtId="0" fontId="5" fillId="0" borderId="53" xfId="0" applyFont="1" applyBorder="1" applyAlignment="1">
      <alignment horizontal="center"/>
    </xf>
    <xf numFmtId="0" fontId="7" fillId="0" borderId="43" xfId="0" applyFont="1" applyBorder="1"/>
    <xf numFmtId="0" fontId="7" fillId="0" borderId="40" xfId="0" applyFont="1" applyBorder="1"/>
    <xf numFmtId="0" fontId="7" fillId="0" borderId="73" xfId="0" applyFont="1" applyBorder="1"/>
    <xf numFmtId="0" fontId="6" fillId="0" borderId="28" xfId="0" applyFont="1" applyBorder="1" applyAlignment="1">
      <alignment horizontal="center" vertical="center" wrapText="1"/>
    </xf>
    <xf numFmtId="0" fontId="7" fillId="0" borderId="52" xfId="0" applyFont="1" applyBorder="1"/>
    <xf numFmtId="0" fontId="6" fillId="0" borderId="28" xfId="0" applyFont="1" applyBorder="1" applyAlignment="1">
      <alignment horizontal="center"/>
    </xf>
    <xf numFmtId="0" fontId="5" fillId="0" borderId="28" xfId="0" applyFont="1" applyBorder="1" applyAlignment="1">
      <alignment horizontal="center" vertical="center"/>
    </xf>
    <xf numFmtId="0" fontId="6" fillId="7" borderId="28" xfId="0" applyFont="1" applyFill="1" applyBorder="1" applyAlignment="1">
      <alignment horizontal="right"/>
    </xf>
    <xf numFmtId="0" fontId="6" fillId="7" borderId="69" xfId="0" applyFont="1" applyFill="1" applyBorder="1" applyAlignment="1">
      <alignment horizontal="right"/>
    </xf>
    <xf numFmtId="0" fontId="7" fillId="0" borderId="70" xfId="0" applyFont="1" applyBorder="1"/>
    <xf numFmtId="0" fontId="7" fillId="0" borderId="71" xfId="0" applyFont="1" applyBorder="1"/>
    <xf numFmtId="0" fontId="6" fillId="7" borderId="22" xfId="0" applyFont="1" applyFill="1" applyBorder="1" applyAlignment="1">
      <alignment horizontal="left"/>
    </xf>
    <xf numFmtId="0" fontId="5" fillId="0" borderId="22" xfId="0" applyFont="1" applyBorder="1" applyAlignment="1">
      <alignment horizontal="left"/>
    </xf>
    <xf numFmtId="210" fontId="0" fillId="0" borderId="89" xfId="29" applyNumberFormat="1" applyFont="1" applyBorder="1" applyAlignment="1">
      <alignment horizontal="center" vertical="center"/>
    </xf>
    <xf numFmtId="0" fontId="12" fillId="0" borderId="44" xfId="0" applyFont="1" applyBorder="1" applyAlignment="1">
      <alignment horizontal="center"/>
    </xf>
    <xf numFmtId="0" fontId="7" fillId="0" borderId="47" xfId="0" applyFont="1" applyBorder="1"/>
    <xf numFmtId="0" fontId="12" fillId="0" borderId="45" xfId="0" applyFont="1" applyBorder="1" applyAlignment="1">
      <alignment horizontal="center" vertical="center"/>
    </xf>
    <xf numFmtId="0" fontId="7" fillId="0" borderId="45" xfId="0" applyFont="1" applyBorder="1"/>
    <xf numFmtId="169" fontId="13" fillId="0" borderId="46" xfId="0" applyNumberFormat="1" applyFont="1" applyBorder="1" applyAlignment="1">
      <alignment horizontal="center"/>
    </xf>
    <xf numFmtId="0" fontId="7" fillId="0" borderId="48" xfId="0" applyFont="1" applyBorder="1"/>
    <xf numFmtId="0" fontId="13" fillId="0" borderId="49" xfId="0" applyFont="1" applyBorder="1" applyAlignment="1">
      <alignment horizontal="center" vertical="center"/>
    </xf>
    <xf numFmtId="0" fontId="7" fillId="0" borderId="50" xfId="0" applyFont="1" applyBorder="1"/>
    <xf numFmtId="0" fontId="7" fillId="0" borderId="51" xfId="0" applyFont="1" applyBorder="1"/>
    <xf numFmtId="0" fontId="13" fillId="0" borderId="28" xfId="0" applyFont="1" applyBorder="1" applyAlignment="1">
      <alignment horizontal="center" vertical="center"/>
    </xf>
    <xf numFmtId="0" fontId="14" fillId="0" borderId="28" xfId="0" applyFont="1" applyBorder="1" applyAlignment="1">
      <alignment horizontal="center" vertical="center" wrapText="1"/>
    </xf>
    <xf numFmtId="0" fontId="7" fillId="0" borderId="37" xfId="0" applyFont="1" applyBorder="1"/>
    <xf numFmtId="0" fontId="6" fillId="7" borderId="22" xfId="0" applyFont="1" applyFill="1" applyBorder="1" applyAlignment="1">
      <alignment horizontal="center"/>
    </xf>
    <xf numFmtId="0" fontId="6" fillId="0" borderId="22" xfId="0" applyFont="1" applyBorder="1" applyAlignment="1">
      <alignment horizontal="center" vertical="center"/>
    </xf>
    <xf numFmtId="49" fontId="5" fillId="0" borderId="41" xfId="0" applyNumberFormat="1" applyFont="1" applyBorder="1" applyAlignment="1">
      <alignment horizontal="center" vertical="center" wrapText="1"/>
    </xf>
    <xf numFmtId="49" fontId="5" fillId="0" borderId="103" xfId="0" applyNumberFormat="1" applyFont="1" applyBorder="1" applyAlignment="1">
      <alignment horizontal="center" vertical="center" wrapText="1"/>
    </xf>
    <xf numFmtId="49" fontId="5" fillId="0" borderId="58" xfId="26" applyNumberFormat="1" applyFont="1" applyBorder="1" applyAlignment="1">
      <alignment horizontal="center" vertical="center"/>
    </xf>
    <xf numFmtId="0" fontId="7" fillId="0" borderId="59" xfId="26" applyFont="1" applyBorder="1"/>
    <xf numFmtId="49" fontId="5" fillId="0" borderId="61" xfId="26" applyNumberFormat="1" applyFont="1" applyBorder="1" applyAlignment="1">
      <alignment horizontal="center" vertical="center"/>
    </xf>
    <xf numFmtId="0" fontId="7" fillId="0" borderId="62" xfId="26" applyFont="1" applyBorder="1"/>
    <xf numFmtId="0" fontId="5" fillId="0" borderId="58" xfId="0" applyFont="1" applyBorder="1" applyAlignment="1">
      <alignment horizontal="center" vertical="center"/>
    </xf>
    <xf numFmtId="0" fontId="7" fillId="0" borderId="66" xfId="0" applyFont="1" applyBorder="1"/>
    <xf numFmtId="0" fontId="7" fillId="0" borderId="59" xfId="0" applyFont="1" applyBorder="1"/>
    <xf numFmtId="0" fontId="28" fillId="0" borderId="138" xfId="16" applyFont="1" applyBorder="1" applyAlignment="1">
      <alignment horizontal="center" vertical="center"/>
    </xf>
    <xf numFmtId="0" fontId="28" fillId="0" borderId="136" xfId="16" applyFont="1" applyBorder="1" applyAlignment="1">
      <alignment horizontal="center" vertical="center"/>
    </xf>
    <xf numFmtId="49" fontId="5" fillId="0" borderId="61" xfId="0" applyNumberFormat="1" applyFont="1" applyBorder="1" applyAlignment="1">
      <alignment horizontal="center" vertical="center"/>
    </xf>
    <xf numFmtId="0" fontId="7" fillId="0" borderId="62" xfId="0" applyFont="1" applyBorder="1"/>
    <xf numFmtId="49" fontId="5" fillId="0" borderId="58" xfId="0" applyNumberFormat="1" applyFont="1" applyBorder="1" applyAlignment="1">
      <alignment horizontal="center" vertical="center" wrapText="1"/>
    </xf>
    <xf numFmtId="49" fontId="5" fillId="0" borderId="58" xfId="0" applyNumberFormat="1" applyFont="1" applyBorder="1" applyAlignment="1">
      <alignment horizontal="center" vertical="center"/>
    </xf>
    <xf numFmtId="3" fontId="28" fillId="0" borderId="140" xfId="16" applyNumberFormat="1" applyFont="1" applyBorder="1" applyAlignment="1">
      <alignment horizontal="center" vertical="center"/>
    </xf>
    <xf numFmtId="3" fontId="28" fillId="0" borderId="141" xfId="16" applyNumberFormat="1" applyFont="1" applyBorder="1" applyAlignment="1">
      <alignment horizontal="center" vertical="center"/>
    </xf>
    <xf numFmtId="0" fontId="7" fillId="0" borderId="42" xfId="0" applyFont="1" applyBorder="1"/>
    <xf numFmtId="0" fontId="6" fillId="0" borderId="1" xfId="0" applyFont="1" applyBorder="1" applyAlignment="1">
      <alignment horizontal="center" vertical="center"/>
    </xf>
    <xf numFmtId="0" fontId="7" fillId="0" borderId="2" xfId="0" applyFont="1" applyBorder="1"/>
    <xf numFmtId="0" fontId="7" fillId="0" borderId="46" xfId="0" applyFont="1" applyBorder="1"/>
    <xf numFmtId="0" fontId="7" fillId="0" borderId="84" xfId="0" applyFont="1" applyBorder="1"/>
    <xf numFmtId="0" fontId="7" fillId="0" borderId="74" xfId="0" applyFont="1" applyBorder="1"/>
    <xf numFmtId="0" fontId="6" fillId="0" borderId="28" xfId="0" applyFont="1" applyBorder="1" applyAlignment="1">
      <alignment horizontal="center" vertical="center"/>
    </xf>
    <xf numFmtId="0" fontId="6" fillId="0" borderId="69" xfId="0" applyFont="1" applyBorder="1" applyAlignment="1">
      <alignment horizontal="center" vertical="center"/>
    </xf>
    <xf numFmtId="0" fontId="5" fillId="0" borderId="122" xfId="0" applyFont="1" applyBorder="1" applyAlignment="1">
      <alignment horizontal="center" vertical="center" wrapText="1"/>
    </xf>
    <xf numFmtId="0" fontId="5" fillId="0" borderId="92" xfId="0" applyFont="1" applyBorder="1" applyAlignment="1">
      <alignment horizontal="center" vertical="center" wrapText="1"/>
    </xf>
    <xf numFmtId="172" fontId="6" fillId="0" borderId="35" xfId="0" applyNumberFormat="1" applyFont="1" applyBorder="1" applyAlignment="1">
      <alignment horizontal="right" vertical="center"/>
    </xf>
    <xf numFmtId="172" fontId="6" fillId="0" borderId="104" xfId="0" applyNumberFormat="1" applyFont="1" applyBorder="1" applyAlignment="1">
      <alignment horizontal="right" vertical="center"/>
    </xf>
    <xf numFmtId="172" fontId="6" fillId="0" borderId="33" xfId="0" applyNumberFormat="1" applyFont="1" applyBorder="1" applyAlignment="1">
      <alignment horizontal="right" vertical="center"/>
    </xf>
    <xf numFmtId="49" fontId="5" fillId="0" borderId="62" xfId="0" applyNumberFormat="1" applyFont="1" applyBorder="1" applyAlignment="1">
      <alignment horizontal="center" vertical="center"/>
    </xf>
    <xf numFmtId="49" fontId="5" fillId="0" borderId="59" xfId="0" applyNumberFormat="1" applyFont="1" applyBorder="1" applyAlignment="1">
      <alignment horizontal="center" vertical="center"/>
    </xf>
    <xf numFmtId="49" fontId="5" fillId="0" borderId="54" xfId="0" applyNumberFormat="1" applyFont="1" applyBorder="1" applyAlignment="1">
      <alignment horizontal="center" vertical="center"/>
    </xf>
    <xf numFmtId="49" fontId="5" fillId="0" borderId="55" xfId="0" applyNumberFormat="1" applyFont="1" applyBorder="1" applyAlignment="1">
      <alignment horizontal="center" vertical="center"/>
    </xf>
    <xf numFmtId="49" fontId="5" fillId="0" borderId="35" xfId="0" applyNumberFormat="1" applyFont="1" applyBorder="1" applyAlignment="1">
      <alignment horizontal="center" vertical="center"/>
    </xf>
    <xf numFmtId="49" fontId="5" fillId="0" borderId="33" xfId="0" applyNumberFormat="1" applyFont="1" applyBorder="1" applyAlignment="1">
      <alignment horizontal="center" vertical="center"/>
    </xf>
    <xf numFmtId="0" fontId="6" fillId="0" borderId="35" xfId="0" applyFont="1" applyBorder="1" applyAlignment="1">
      <alignment horizontal="center" vertical="center"/>
    </xf>
    <xf numFmtId="0" fontId="6" fillId="0" borderId="104" xfId="0" applyFont="1" applyBorder="1" applyAlignment="1">
      <alignment horizontal="center" vertical="center"/>
    </xf>
    <xf numFmtId="0" fontId="6" fillId="0" borderId="52" xfId="0" applyFont="1" applyBorder="1" applyAlignment="1">
      <alignment horizontal="center" vertical="center"/>
    </xf>
    <xf numFmtId="0" fontId="5" fillId="0" borderId="53" xfId="0" applyFont="1" applyBorder="1" applyAlignment="1">
      <alignment horizontal="center" vertical="center" wrapText="1"/>
    </xf>
    <xf numFmtId="0" fontId="5" fillId="0" borderId="94" xfId="0" applyFont="1" applyBorder="1" applyAlignment="1">
      <alignment horizontal="center" vertical="center" wrapText="1"/>
    </xf>
    <xf numFmtId="0" fontId="5" fillId="0" borderId="37" xfId="0" applyFont="1" applyBorder="1" applyAlignment="1">
      <alignment horizontal="center" vertical="center" wrapText="1"/>
    </xf>
    <xf numFmtId="0" fontId="5" fillId="0" borderId="89" xfId="0" applyFont="1" applyBorder="1" applyAlignment="1">
      <alignment horizontal="center" vertical="center" wrapText="1"/>
    </xf>
    <xf numFmtId="0" fontId="5" fillId="0" borderId="90" xfId="0" applyFont="1" applyBorder="1" applyAlignment="1">
      <alignment horizontal="center" vertical="center" wrapText="1"/>
    </xf>
    <xf numFmtId="0" fontId="5" fillId="0" borderId="91" xfId="0" applyFont="1" applyBorder="1" applyAlignment="1">
      <alignment horizontal="center" vertical="center" wrapText="1"/>
    </xf>
    <xf numFmtId="0" fontId="5" fillId="0" borderId="49" xfId="0" applyFont="1" applyBorder="1" applyAlignment="1">
      <alignment horizontal="center" vertical="center" wrapText="1"/>
    </xf>
    <xf numFmtId="0" fontId="5" fillId="0" borderId="93" xfId="0" applyFont="1" applyBorder="1" applyAlignment="1">
      <alignment horizontal="center" vertical="center" wrapText="1"/>
    </xf>
    <xf numFmtId="0" fontId="5" fillId="0" borderId="32" xfId="0" applyFont="1" applyBorder="1" applyAlignment="1">
      <alignment horizontal="center" vertical="center" wrapText="1"/>
    </xf>
    <xf numFmtId="0" fontId="5" fillId="0" borderId="33" xfId="0" applyFont="1" applyBorder="1" applyAlignment="1">
      <alignment horizontal="center" vertical="center" wrapText="1"/>
    </xf>
    <xf numFmtId="0" fontId="6" fillId="0" borderId="1" xfId="0" applyFont="1" applyBorder="1" applyAlignment="1">
      <alignment horizontal="center"/>
    </xf>
    <xf numFmtId="0" fontId="6" fillId="0" borderId="27" xfId="0" applyFont="1" applyBorder="1" applyAlignment="1">
      <alignment horizontal="center"/>
    </xf>
    <xf numFmtId="0" fontId="6" fillId="0" borderId="3" xfId="0" applyFont="1" applyBorder="1" applyAlignment="1">
      <alignment horizontal="center"/>
    </xf>
    <xf numFmtId="0" fontId="5" fillId="0" borderId="69" xfId="0" applyFont="1" applyBorder="1" applyAlignment="1">
      <alignment horizontal="center" vertical="center"/>
    </xf>
    <xf numFmtId="0" fontId="5" fillId="0" borderId="70" xfId="0" applyFont="1" applyBorder="1" applyAlignment="1">
      <alignment horizontal="center" vertical="center"/>
    </xf>
    <xf numFmtId="0" fontId="5" fillId="0" borderId="78" xfId="0" applyFont="1" applyBorder="1" applyAlignment="1">
      <alignment horizontal="center" vertical="center"/>
    </xf>
    <xf numFmtId="0" fontId="5" fillId="0" borderId="49" xfId="0" applyFont="1" applyBorder="1" applyAlignment="1">
      <alignment horizontal="center" vertical="center"/>
    </xf>
    <xf numFmtId="0" fontId="5" fillId="0" borderId="92" xfId="0" applyFont="1" applyBorder="1" applyAlignment="1">
      <alignment horizontal="center" vertical="center"/>
    </xf>
    <xf numFmtId="0" fontId="5" fillId="0" borderId="93" xfId="0" applyFont="1" applyBorder="1" applyAlignment="1">
      <alignment horizontal="center" vertical="center"/>
    </xf>
    <xf numFmtId="0" fontId="6" fillId="0" borderId="77" xfId="0" applyFont="1" applyBorder="1" applyAlignment="1">
      <alignment horizontal="center" vertical="center"/>
    </xf>
    <xf numFmtId="0" fontId="6" fillId="0" borderId="87" xfId="0" applyFont="1" applyBorder="1" applyAlignment="1">
      <alignment horizontal="center" vertical="center"/>
    </xf>
    <xf numFmtId="0" fontId="6" fillId="0" borderId="88" xfId="0" applyFont="1" applyBorder="1" applyAlignment="1">
      <alignment horizontal="center" vertical="center"/>
    </xf>
    <xf numFmtId="172" fontId="6" fillId="0" borderId="69" xfId="0" applyNumberFormat="1" applyFont="1" applyBorder="1" applyAlignment="1">
      <alignment horizontal="right" vertical="center"/>
    </xf>
    <xf numFmtId="172" fontId="6" fillId="0" borderId="44" xfId="0" applyNumberFormat="1" applyFont="1" applyBorder="1" applyAlignment="1">
      <alignment horizontal="center" vertical="center"/>
    </xf>
    <xf numFmtId="0" fontId="5" fillId="0" borderId="72" xfId="0" applyFont="1" applyBorder="1" applyAlignment="1">
      <alignment horizontal="center"/>
    </xf>
    <xf numFmtId="0" fontId="6" fillId="0" borderId="75" xfId="0" applyFont="1" applyBorder="1" applyAlignment="1">
      <alignment horizontal="center" vertical="center"/>
    </xf>
    <xf numFmtId="0" fontId="7" fillId="0" borderId="76" xfId="0" applyFont="1" applyBorder="1"/>
    <xf numFmtId="49" fontId="5" fillId="0" borderId="28" xfId="0" applyNumberFormat="1" applyFont="1" applyBorder="1" applyAlignment="1">
      <alignment horizontal="center" vertical="center"/>
    </xf>
    <xf numFmtId="0" fontId="7" fillId="0" borderId="64" xfId="0" applyFont="1" applyBorder="1"/>
    <xf numFmtId="0" fontId="7" fillId="0" borderId="67" xfId="0" applyFont="1" applyBorder="1"/>
    <xf numFmtId="172" fontId="6" fillId="0" borderId="28" xfId="0" applyNumberFormat="1" applyFont="1" applyBorder="1" applyAlignment="1">
      <alignment horizontal="right" vertical="center"/>
    </xf>
    <xf numFmtId="0" fontId="26" fillId="14" borderId="118" xfId="0" applyFont="1" applyFill="1" applyBorder="1" applyAlignment="1">
      <alignment horizontal="center" vertical="center" wrapText="1"/>
    </xf>
    <xf numFmtId="0" fontId="26" fillId="14" borderId="119" xfId="0" applyFont="1" applyFill="1" applyBorder="1" applyAlignment="1">
      <alignment horizontal="center" vertical="center" wrapText="1"/>
    </xf>
    <xf numFmtId="0" fontId="26" fillId="14" borderId="120" xfId="0" applyFont="1" applyFill="1" applyBorder="1" applyAlignment="1">
      <alignment horizontal="center" vertical="center" wrapText="1"/>
    </xf>
    <xf numFmtId="2" fontId="6" fillId="3" borderId="1" xfId="0" applyNumberFormat="1" applyFont="1" applyFill="1" applyBorder="1" applyAlignment="1">
      <alignment horizontal="center" vertical="center" wrapText="1"/>
    </xf>
    <xf numFmtId="2" fontId="6" fillId="3" borderId="27" xfId="0" applyNumberFormat="1" applyFont="1" applyFill="1" applyBorder="1" applyAlignment="1">
      <alignment horizontal="center" vertical="center" wrapText="1"/>
    </xf>
    <xf numFmtId="0" fontId="5" fillId="16" borderId="122" xfId="0" applyFont="1" applyFill="1" applyBorder="1" applyAlignment="1">
      <alignment horizontal="center" vertical="center" wrapText="1"/>
    </xf>
    <xf numFmtId="0" fontId="5" fillId="16" borderId="92" xfId="0" applyFont="1" applyFill="1" applyBorder="1" applyAlignment="1">
      <alignment horizontal="center" vertical="center" wrapText="1"/>
    </xf>
    <xf numFmtId="0" fontId="7" fillId="0" borderId="55" xfId="0" applyFont="1" applyBorder="1"/>
    <xf numFmtId="0" fontId="6" fillId="0" borderId="47" xfId="0" applyFont="1" applyBorder="1" applyAlignment="1">
      <alignment horizontal="center" vertical="center"/>
    </xf>
    <xf numFmtId="0" fontId="6" fillId="0" borderId="44" xfId="0" applyFont="1" applyBorder="1" applyAlignment="1">
      <alignment horizontal="center"/>
    </xf>
    <xf numFmtId="0" fontId="5" fillId="0" borderId="22" xfId="0" applyFont="1" applyBorder="1" applyAlignment="1">
      <alignment horizontal="center" vertical="center" wrapText="1"/>
    </xf>
    <xf numFmtId="0" fontId="7" fillId="0" borderId="49" xfId="0" applyFont="1" applyBorder="1"/>
    <xf numFmtId="0" fontId="5" fillId="0" borderId="47" xfId="0" applyFont="1" applyBorder="1" applyAlignment="1">
      <alignment horizontal="center"/>
    </xf>
    <xf numFmtId="0" fontId="6" fillId="0" borderId="44" xfId="0" applyFont="1" applyBorder="1" applyAlignment="1">
      <alignment horizontal="center" vertical="center"/>
    </xf>
    <xf numFmtId="49" fontId="5" fillId="0" borderId="61" xfId="0" applyNumberFormat="1" applyFont="1" applyBorder="1" applyAlignment="1">
      <alignment horizontal="center" vertical="center" wrapText="1"/>
    </xf>
    <xf numFmtId="49" fontId="5" fillId="0" borderId="54" xfId="0" applyNumberFormat="1" applyFont="1" applyBorder="1" applyAlignment="1">
      <alignment horizontal="center" vertical="center" wrapText="1"/>
    </xf>
    <xf numFmtId="0" fontId="5" fillId="0" borderId="53" xfId="0" applyFont="1" applyBorder="1" applyAlignment="1">
      <alignment horizontal="left" vertical="center" wrapText="1"/>
    </xf>
    <xf numFmtId="0" fontId="7" fillId="0" borderId="82" xfId="0" applyFont="1" applyBorder="1"/>
    <xf numFmtId="0" fontId="5" fillId="0" borderId="54" xfId="0" applyFont="1" applyBorder="1" applyAlignment="1">
      <alignment horizontal="center" vertical="center"/>
    </xf>
    <xf numFmtId="0" fontId="5" fillId="0" borderId="61" xfId="0" applyFont="1" applyBorder="1" applyAlignment="1">
      <alignment horizontal="center" vertical="center"/>
    </xf>
    <xf numFmtId="0" fontId="7" fillId="0" borderId="78" xfId="0" applyFont="1" applyBorder="1"/>
    <xf numFmtId="0" fontId="7" fillId="0" borderId="3" xfId="0" applyFont="1" applyBorder="1"/>
    <xf numFmtId="49" fontId="5" fillId="0" borderId="28" xfId="0" applyNumberFormat="1" applyFont="1" applyBorder="1" applyAlignment="1">
      <alignment horizontal="center" vertical="center" wrapText="1"/>
    </xf>
    <xf numFmtId="3" fontId="5" fillId="0" borderId="58" xfId="0" applyNumberFormat="1" applyFont="1" applyBorder="1" applyAlignment="1">
      <alignment horizontal="center" vertical="center" wrapText="1"/>
    </xf>
    <xf numFmtId="0" fontId="5" fillId="0" borderId="58" xfId="0" applyFont="1" applyBorder="1" applyAlignment="1">
      <alignment horizontal="center" vertical="center" wrapText="1"/>
    </xf>
    <xf numFmtId="3" fontId="5" fillId="0" borderId="58" xfId="0" applyNumberFormat="1" applyFont="1" applyBorder="1" applyAlignment="1">
      <alignment horizontal="center" vertical="center"/>
    </xf>
    <xf numFmtId="0" fontId="5" fillId="0" borderId="64" xfId="0" applyFont="1" applyBorder="1" applyAlignment="1">
      <alignment horizontal="center" vertical="center"/>
    </xf>
    <xf numFmtId="0" fontId="5" fillId="0" borderId="55" xfId="0" applyFont="1" applyBorder="1" applyAlignment="1">
      <alignment horizontal="center" vertical="center"/>
    </xf>
    <xf numFmtId="0" fontId="5" fillId="0" borderId="67" xfId="0" applyFont="1" applyBorder="1" applyAlignment="1">
      <alignment horizontal="center" vertical="center"/>
    </xf>
    <xf numFmtId="0" fontId="5" fillId="0" borderId="62" xfId="0" applyFont="1" applyBorder="1" applyAlignment="1">
      <alignment horizontal="center" vertical="center"/>
    </xf>
    <xf numFmtId="172" fontId="6" fillId="0" borderId="70" xfId="0" applyNumberFormat="1" applyFont="1" applyBorder="1" applyAlignment="1">
      <alignment horizontal="right" vertical="center"/>
    </xf>
    <xf numFmtId="172" fontId="6" fillId="0" borderId="71" xfId="0" applyNumberFormat="1" applyFont="1" applyBorder="1" applyAlignment="1">
      <alignment horizontal="right" vertical="center"/>
    </xf>
    <xf numFmtId="172" fontId="6" fillId="0" borderId="77" xfId="0" applyNumberFormat="1" applyFont="1" applyBorder="1" applyAlignment="1">
      <alignment horizontal="center" vertical="center"/>
    </xf>
    <xf numFmtId="172" fontId="6" fillId="0" borderId="87" xfId="0" applyNumberFormat="1" applyFont="1" applyBorder="1" applyAlignment="1">
      <alignment horizontal="center" vertical="center"/>
    </xf>
    <xf numFmtId="172" fontId="6" fillId="0" borderId="88" xfId="0" applyNumberFormat="1" applyFont="1" applyBorder="1" applyAlignment="1">
      <alignment horizontal="center" vertical="center"/>
    </xf>
    <xf numFmtId="0" fontId="5" fillId="0" borderId="95" xfId="0" applyFont="1" applyBorder="1" applyAlignment="1">
      <alignment horizontal="center"/>
    </xf>
    <xf numFmtId="0" fontId="5" fillId="0" borderId="74" xfId="0" applyFont="1" applyBorder="1" applyAlignment="1">
      <alignment horizontal="center"/>
    </xf>
    <xf numFmtId="0" fontId="6" fillId="0" borderId="76" xfId="0" applyFont="1" applyBorder="1" applyAlignment="1">
      <alignment horizontal="center" vertical="center"/>
    </xf>
    <xf numFmtId="0" fontId="6" fillId="0" borderId="82" xfId="0" applyFont="1" applyBorder="1" applyAlignment="1">
      <alignment horizontal="center" vertical="center"/>
    </xf>
    <xf numFmtId="49" fontId="5" fillId="0" borderId="59" xfId="0" applyNumberFormat="1" applyFont="1" applyBorder="1" applyAlignment="1">
      <alignment horizontal="center" vertical="center" wrapText="1"/>
    </xf>
    <xf numFmtId="49" fontId="5" fillId="0" borderId="66" xfId="0" applyNumberFormat="1" applyFont="1" applyBorder="1" applyAlignment="1">
      <alignment horizontal="center" vertical="center" wrapText="1"/>
    </xf>
    <xf numFmtId="49" fontId="5" fillId="0" borderId="64" xfId="0" applyNumberFormat="1" applyFont="1" applyBorder="1" applyAlignment="1">
      <alignment horizontal="center" vertical="center"/>
    </xf>
    <xf numFmtId="49" fontId="5" fillId="0" borderId="66" xfId="0" applyNumberFormat="1" applyFont="1" applyBorder="1" applyAlignment="1">
      <alignment horizontal="center" vertical="center"/>
    </xf>
    <xf numFmtId="49" fontId="5" fillId="0" borderId="67" xfId="0" applyNumberFormat="1" applyFont="1" applyBorder="1" applyAlignment="1">
      <alignment horizontal="center" vertical="center"/>
    </xf>
    <xf numFmtId="0" fontId="5" fillId="0" borderId="35" xfId="0" applyFont="1" applyBorder="1" applyAlignment="1">
      <alignment horizontal="center" vertical="center"/>
    </xf>
    <xf numFmtId="0" fontId="5" fillId="0" borderId="104" xfId="0" applyFont="1" applyBorder="1" applyAlignment="1">
      <alignment horizontal="center" vertical="center"/>
    </xf>
    <xf numFmtId="0" fontId="5" fillId="0" borderId="33" xfId="0" applyFont="1" applyBorder="1" applyAlignment="1">
      <alignment horizontal="center" vertical="center"/>
    </xf>
    <xf numFmtId="49" fontId="5" fillId="0" borderId="47" xfId="0" applyNumberFormat="1" applyFont="1" applyBorder="1" applyAlignment="1">
      <alignment horizontal="left" vertical="center" wrapText="1"/>
    </xf>
    <xf numFmtId="0" fontId="6" fillId="0" borderId="22" xfId="0" applyFont="1" applyBorder="1" applyAlignment="1">
      <alignment horizontal="center" vertical="center" wrapText="1"/>
    </xf>
    <xf numFmtId="0" fontId="5" fillId="0" borderId="47" xfId="0" applyFont="1" applyBorder="1" applyAlignment="1">
      <alignment horizontal="left" vertical="center" wrapText="1"/>
    </xf>
    <xf numFmtId="0" fontId="7" fillId="0" borderId="83" xfId="0" applyFont="1" applyBorder="1"/>
    <xf numFmtId="49" fontId="5" fillId="0" borderId="61" xfId="0" applyNumberFormat="1" applyFont="1" applyBorder="1" applyAlignment="1">
      <alignment horizontal="left" vertical="center"/>
    </xf>
    <xf numFmtId="49" fontId="5" fillId="0" borderId="84" xfId="0" applyNumberFormat="1" applyFont="1" applyBorder="1" applyAlignment="1">
      <alignment horizontal="left" vertical="center" wrapText="1"/>
    </xf>
    <xf numFmtId="168" fontId="5" fillId="0" borderId="22" xfId="0" applyNumberFormat="1" applyFont="1" applyBorder="1" applyAlignment="1">
      <alignment horizontal="center" vertical="center" wrapText="1"/>
    </xf>
    <xf numFmtId="2" fontId="5" fillId="0" borderId="22" xfId="0" applyNumberFormat="1" applyFont="1" applyBorder="1" applyAlignment="1">
      <alignment horizontal="center" vertical="center" wrapText="1"/>
    </xf>
    <xf numFmtId="49" fontId="5" fillId="0" borderId="28" xfId="0" applyNumberFormat="1" applyFont="1" applyBorder="1" applyAlignment="1">
      <alignment horizontal="left"/>
    </xf>
    <xf numFmtId="49" fontId="10" fillId="0" borderId="58" xfId="0" applyNumberFormat="1" applyFont="1" applyBorder="1" applyAlignment="1">
      <alignment horizontal="center" vertical="center" wrapText="1"/>
    </xf>
    <xf numFmtId="49" fontId="5" fillId="0" borderId="28" xfId="0" applyNumberFormat="1" applyFont="1" applyBorder="1" applyAlignment="1">
      <alignment horizontal="left" vertical="center"/>
    </xf>
    <xf numFmtId="49" fontId="5" fillId="0" borderId="28" xfId="0" applyNumberFormat="1" applyFont="1" applyBorder="1" applyAlignment="1">
      <alignment horizontal="left" wrapText="1"/>
    </xf>
    <xf numFmtId="49" fontId="5" fillId="0" borderId="28" xfId="0" applyNumberFormat="1" applyFont="1" applyBorder="1" applyAlignment="1">
      <alignment horizontal="left" vertical="center" wrapText="1"/>
    </xf>
    <xf numFmtId="49" fontId="10" fillId="0" borderId="58" xfId="0" applyNumberFormat="1" applyFont="1" applyBorder="1" applyAlignment="1">
      <alignment horizontal="center" vertical="center"/>
    </xf>
    <xf numFmtId="49" fontId="5" fillId="0" borderId="22" xfId="0" applyNumberFormat="1" applyFont="1" applyBorder="1" applyAlignment="1">
      <alignment horizontal="left" wrapText="1"/>
    </xf>
    <xf numFmtId="49" fontId="5" fillId="0" borderId="22" xfId="0" applyNumberFormat="1" applyFont="1" applyBorder="1" applyAlignment="1">
      <alignment horizontal="left" vertical="center"/>
    </xf>
    <xf numFmtId="49" fontId="5" fillId="0" borderId="22" xfId="0" applyNumberFormat="1" applyFont="1" applyBorder="1" applyAlignment="1">
      <alignment horizontal="left" vertical="center" wrapText="1"/>
    </xf>
    <xf numFmtId="0" fontId="6" fillId="0" borderId="77" xfId="27" applyFont="1" applyBorder="1" applyAlignment="1">
      <alignment horizontal="center"/>
    </xf>
    <xf numFmtId="0" fontId="7" fillId="0" borderId="87" xfId="27" applyFont="1" applyBorder="1"/>
    <xf numFmtId="0" fontId="7" fillId="0" borderId="88" xfId="27" applyFont="1" applyBorder="1"/>
    <xf numFmtId="0" fontId="6" fillId="0" borderId="89" xfId="27" applyFont="1" applyBorder="1" applyAlignment="1">
      <alignment horizontal="center" vertical="center"/>
    </xf>
    <xf numFmtId="0" fontId="2" fillId="0" borderId="90" xfId="27"/>
    <xf numFmtId="0" fontId="7" fillId="0" borderId="91" xfId="27" applyFont="1" applyBorder="1"/>
    <xf numFmtId="0" fontId="5" fillId="0" borderId="49" xfId="27" applyFont="1" applyBorder="1" applyAlignment="1">
      <alignment horizontal="center" vertical="center"/>
    </xf>
    <xf numFmtId="0" fontId="7" fillId="0" borderId="92" xfId="27" applyFont="1" applyBorder="1"/>
    <xf numFmtId="0" fontId="7" fillId="0" borderId="93" xfId="27" applyFont="1" applyBorder="1"/>
    <xf numFmtId="0" fontId="5" fillId="0" borderId="35" xfId="27" applyFont="1" applyBorder="1" applyAlignment="1">
      <alignment horizontal="center" vertical="center"/>
    </xf>
    <xf numFmtId="0" fontId="7" fillId="0" borderId="104" xfId="27" applyFont="1" applyBorder="1"/>
    <xf numFmtId="0" fontId="7" fillId="0" borderId="52" xfId="27" applyFont="1" applyBorder="1"/>
    <xf numFmtId="49" fontId="5" fillId="0" borderId="58" xfId="27" applyNumberFormat="1" applyFont="1" applyBorder="1" applyAlignment="1">
      <alignment horizontal="center" vertical="center" wrapText="1"/>
    </xf>
    <xf numFmtId="0" fontId="7" fillId="0" borderId="66" xfId="27" applyFont="1" applyBorder="1"/>
    <xf numFmtId="49" fontId="5" fillId="0" borderId="61" xfId="27" applyNumberFormat="1" applyFont="1" applyBorder="1" applyAlignment="1">
      <alignment horizontal="center" vertical="center"/>
    </xf>
    <xf numFmtId="0" fontId="7" fillId="0" borderId="67" xfId="27" applyFont="1" applyBorder="1"/>
    <xf numFmtId="172" fontId="6" fillId="0" borderId="35" xfId="27" applyNumberFormat="1" applyFont="1" applyBorder="1" applyAlignment="1">
      <alignment horizontal="right" vertical="center"/>
    </xf>
    <xf numFmtId="0" fontId="7" fillId="0" borderId="33" xfId="27" applyFont="1" applyBorder="1"/>
    <xf numFmtId="0" fontId="6" fillId="0" borderId="35" xfId="27" applyFont="1" applyBorder="1" applyAlignment="1">
      <alignment horizontal="center" vertical="center"/>
    </xf>
    <xf numFmtId="49" fontId="5" fillId="0" borderId="35" xfId="27" applyNumberFormat="1" applyFont="1" applyBorder="1" applyAlignment="1">
      <alignment horizontal="center" vertical="center"/>
    </xf>
    <xf numFmtId="49" fontId="5" fillId="0" borderId="54" xfId="27" applyNumberFormat="1" applyFont="1" applyBorder="1" applyAlignment="1">
      <alignment horizontal="center" vertical="center"/>
    </xf>
    <xf numFmtId="0" fontId="7" fillId="0" borderId="64" xfId="27" applyFont="1" applyBorder="1"/>
    <xf numFmtId="49" fontId="5" fillId="0" borderId="58" xfId="27" applyNumberFormat="1" applyFont="1" applyBorder="1" applyAlignment="1">
      <alignment horizontal="center" vertical="center"/>
    </xf>
    <xf numFmtId="0" fontId="7" fillId="0" borderId="59" xfId="27" applyFont="1" applyBorder="1"/>
    <xf numFmtId="0" fontId="7" fillId="0" borderId="62" xfId="27" applyFont="1" applyBorder="1"/>
    <xf numFmtId="0" fontId="5" fillId="0" borderId="32" xfId="27" applyFont="1" applyBorder="1" applyAlignment="1">
      <alignment horizontal="center" vertical="center" wrapText="1"/>
    </xf>
    <xf numFmtId="0" fontId="5" fillId="0" borderId="53" xfId="27" applyFont="1" applyBorder="1" applyAlignment="1">
      <alignment horizontal="center" vertical="center" wrapText="1"/>
    </xf>
    <xf numFmtId="0" fontId="7" fillId="0" borderId="94" xfId="27" applyFont="1" applyBorder="1"/>
    <xf numFmtId="0" fontId="7" fillId="0" borderId="37" xfId="27" applyFont="1" applyBorder="1"/>
    <xf numFmtId="0" fontId="7" fillId="0" borderId="89" xfId="27" applyFont="1" applyBorder="1"/>
    <xf numFmtId="0" fontId="7" fillId="0" borderId="49" xfId="27" applyFont="1" applyBorder="1"/>
    <xf numFmtId="0" fontId="7" fillId="0" borderId="55" xfId="27" applyFont="1" applyBorder="1"/>
    <xf numFmtId="0" fontId="5" fillId="0" borderId="58" xfId="27" applyFont="1" applyBorder="1" applyAlignment="1">
      <alignment horizontal="center" vertical="center"/>
    </xf>
    <xf numFmtId="172" fontId="6" fillId="0" borderId="69" xfId="27" applyNumberFormat="1" applyFont="1" applyBorder="1" applyAlignment="1">
      <alignment horizontal="right" vertical="center"/>
    </xf>
    <xf numFmtId="0" fontId="7" fillId="0" borderId="70" xfId="27" applyFont="1" applyBorder="1"/>
    <xf numFmtId="0" fontId="7" fillId="0" borderId="71" xfId="27" applyFont="1" applyBorder="1"/>
    <xf numFmtId="172" fontId="6" fillId="0" borderId="77" xfId="27" applyNumberFormat="1" applyFont="1" applyBorder="1" applyAlignment="1">
      <alignment horizontal="center" vertical="center"/>
    </xf>
    <xf numFmtId="0" fontId="5" fillId="0" borderId="72" xfId="27" applyFont="1" applyBorder="1" applyAlignment="1">
      <alignment horizontal="center"/>
    </xf>
    <xf numFmtId="0" fontId="7" fillId="0" borderId="95" xfId="27" applyFont="1" applyBorder="1"/>
    <xf numFmtId="0" fontId="7" fillId="0" borderId="74" xfId="27" applyFont="1" applyBorder="1"/>
    <xf numFmtId="0" fontId="6" fillId="0" borderId="75" xfId="27" applyFont="1" applyBorder="1" applyAlignment="1">
      <alignment horizontal="center" vertical="center"/>
    </xf>
    <xf numFmtId="0" fontId="7" fillId="0" borderId="76" xfId="27" applyFont="1" applyBorder="1"/>
    <xf numFmtId="0" fontId="5" fillId="0" borderId="142" xfId="27" applyFont="1" applyBorder="1" applyAlignment="1">
      <alignment horizontal="center" vertical="center" wrapText="1"/>
    </xf>
    <xf numFmtId="0" fontId="5" fillId="0" borderId="143" xfId="27" applyFont="1" applyBorder="1" applyAlignment="1">
      <alignment horizontal="center" vertical="center" wrapText="1"/>
    </xf>
    <xf numFmtId="0" fontId="5" fillId="0" borderId="144" xfId="27" applyFont="1" applyBorder="1" applyAlignment="1">
      <alignment horizontal="center" vertical="center" wrapText="1"/>
    </xf>
    <xf numFmtId="0" fontId="5" fillId="0" borderId="104" xfId="27" applyFont="1" applyBorder="1" applyAlignment="1">
      <alignment horizontal="center" vertical="center" wrapText="1"/>
    </xf>
    <xf numFmtId="0" fontId="5" fillId="0" borderId="33" xfId="27" applyFont="1" applyBorder="1" applyAlignment="1">
      <alignment horizontal="center" vertical="center" wrapText="1"/>
    </xf>
    <xf numFmtId="0" fontId="6" fillId="18" borderId="75" xfId="27" applyFont="1" applyFill="1" applyBorder="1" applyAlignment="1">
      <alignment horizontal="center" vertical="center"/>
    </xf>
    <xf numFmtId="0" fontId="7" fillId="18" borderId="76" xfId="27" applyFont="1" applyFill="1" applyBorder="1"/>
    <xf numFmtId="3" fontId="5" fillId="0" borderId="58" xfId="27" applyNumberFormat="1" applyFont="1" applyBorder="1" applyAlignment="1">
      <alignment horizontal="center" vertical="center"/>
    </xf>
    <xf numFmtId="3" fontId="5" fillId="0" borderId="58" xfId="27" applyNumberFormat="1" applyFont="1" applyBorder="1" applyAlignment="1">
      <alignment horizontal="center" vertical="center" wrapText="1"/>
    </xf>
    <xf numFmtId="0" fontId="5" fillId="0" borderId="58" xfId="27" applyFont="1" applyBorder="1" applyAlignment="1">
      <alignment horizontal="center" vertical="center" wrapText="1"/>
    </xf>
    <xf numFmtId="0" fontId="6" fillId="0" borderId="1" xfId="27" applyFont="1" applyBorder="1" applyAlignment="1">
      <alignment horizontal="center"/>
    </xf>
    <xf numFmtId="0" fontId="7" fillId="0" borderId="27" xfId="27" applyFont="1" applyBorder="1"/>
    <xf numFmtId="0" fontId="7" fillId="0" borderId="3" xfId="27" applyFont="1" applyBorder="1"/>
    <xf numFmtId="0" fontId="6" fillId="0" borderId="77" xfId="27" applyFont="1" applyBorder="1" applyAlignment="1">
      <alignment horizontal="center" vertical="center"/>
    </xf>
    <xf numFmtId="0" fontId="5" fillId="0" borderId="69" xfId="27" applyFont="1" applyBorder="1" applyAlignment="1">
      <alignment horizontal="center" vertical="center"/>
    </xf>
    <xf numFmtId="0" fontId="7" fillId="0" borderId="78" xfId="27" applyFont="1" applyBorder="1"/>
    <xf numFmtId="0" fontId="5" fillId="0" borderId="54" xfId="27" applyFont="1" applyBorder="1" applyAlignment="1">
      <alignment horizontal="center" vertical="center"/>
    </xf>
    <xf numFmtId="0" fontId="5" fillId="0" borderId="61" xfId="27" applyFont="1" applyBorder="1" applyAlignment="1">
      <alignment horizontal="center" vertical="center"/>
    </xf>
    <xf numFmtId="0" fontId="7" fillId="0" borderId="82" xfId="27" applyFont="1" applyBorder="1"/>
    <xf numFmtId="0" fontId="7" fillId="18" borderId="82" xfId="27" applyFont="1" applyFill="1" applyBorder="1"/>
    <xf numFmtId="49" fontId="5" fillId="0" borderId="35" xfId="27" applyNumberFormat="1" applyFont="1" applyBorder="1" applyAlignment="1">
      <alignment horizontal="center" vertical="center" wrapText="1"/>
    </xf>
    <xf numFmtId="49" fontId="5" fillId="0" borderId="61" xfId="27" applyNumberFormat="1" applyFont="1" applyBorder="1" applyAlignment="1">
      <alignment horizontal="center" vertical="center" wrapText="1"/>
    </xf>
    <xf numFmtId="49" fontId="5" fillId="0" borderId="54" xfId="27" applyNumberFormat="1" applyFont="1" applyBorder="1" applyAlignment="1">
      <alignment horizontal="center" vertical="center" wrapText="1"/>
    </xf>
    <xf numFmtId="0" fontId="5" fillId="0" borderId="89" xfId="27" applyFont="1" applyBorder="1" applyAlignment="1">
      <alignment horizontal="center"/>
    </xf>
    <xf numFmtId="0" fontId="5" fillId="0" borderId="53" xfId="27" applyFont="1" applyBorder="1" applyAlignment="1">
      <alignment horizontal="left" vertical="center" wrapText="1"/>
    </xf>
    <xf numFmtId="49" fontId="5" fillId="0" borderId="32" xfId="27" applyNumberFormat="1" applyFont="1" applyBorder="1" applyAlignment="1">
      <alignment horizontal="left" vertical="center"/>
    </xf>
    <xf numFmtId="49" fontId="5" fillId="0" borderId="32" xfId="27" applyNumberFormat="1" applyFont="1" applyBorder="1" applyAlignment="1">
      <alignment horizontal="left" wrapText="1"/>
    </xf>
    <xf numFmtId="49" fontId="5" fillId="0" borderId="35" xfId="27" applyNumberFormat="1" applyFont="1" applyBorder="1" applyAlignment="1">
      <alignment horizontal="left"/>
    </xf>
    <xf numFmtId="49" fontId="5" fillId="0" borderId="61" xfId="27" applyNumberFormat="1" applyFont="1" applyBorder="1" applyAlignment="1">
      <alignment horizontal="left" vertical="center"/>
    </xf>
    <xf numFmtId="49" fontId="5" fillId="0" borderId="32" xfId="27" applyNumberFormat="1" applyFont="1" applyBorder="1" applyAlignment="1">
      <alignment horizontal="left" vertical="center" wrapText="1"/>
    </xf>
    <xf numFmtId="49" fontId="5" fillId="0" borderId="35" xfId="27" applyNumberFormat="1" applyFont="1" applyBorder="1" applyAlignment="1">
      <alignment horizontal="left" vertical="center" wrapText="1"/>
    </xf>
    <xf numFmtId="49" fontId="5" fillId="0" borderId="35" xfId="27" applyNumberFormat="1" applyFont="1" applyBorder="1" applyAlignment="1">
      <alignment horizontal="left" wrapText="1"/>
    </xf>
    <xf numFmtId="49" fontId="5" fillId="0" borderId="35" xfId="27" applyNumberFormat="1" applyFont="1" applyBorder="1" applyAlignment="1">
      <alignment horizontal="left" vertical="center"/>
    </xf>
    <xf numFmtId="49" fontId="10" fillId="0" borderId="58" xfId="27" applyNumberFormat="1" applyFont="1" applyBorder="1" applyAlignment="1">
      <alignment horizontal="center" vertical="center" wrapText="1"/>
    </xf>
    <xf numFmtId="49" fontId="10" fillId="0" borderId="58" xfId="27" applyNumberFormat="1" applyFont="1" applyBorder="1" applyAlignment="1">
      <alignment horizontal="center" vertical="center"/>
    </xf>
    <xf numFmtId="0" fontId="5" fillId="0" borderId="89" xfId="27" applyFont="1" applyBorder="1" applyAlignment="1">
      <alignment horizontal="left" vertical="center" wrapText="1"/>
    </xf>
    <xf numFmtId="0" fontId="7" fillId="0" borderId="83" xfId="27" applyFont="1" applyBorder="1"/>
    <xf numFmtId="49" fontId="5" fillId="0" borderId="84" xfId="27" applyNumberFormat="1" applyFont="1" applyBorder="1" applyAlignment="1">
      <alignment horizontal="left" vertical="center" wrapText="1"/>
    </xf>
    <xf numFmtId="0" fontId="6" fillId="0" borderId="32" xfId="27" applyFont="1" applyBorder="1" applyAlignment="1">
      <alignment horizontal="center" vertical="center" wrapText="1"/>
    </xf>
    <xf numFmtId="2" fontId="5" fillId="0" borderId="32" xfId="27" applyNumberFormat="1" applyFont="1" applyBorder="1" applyAlignment="1">
      <alignment horizontal="center" vertical="center" wrapText="1"/>
    </xf>
    <xf numFmtId="0" fontId="6" fillId="0" borderId="112" xfId="27" applyFont="1" applyBorder="1" applyAlignment="1">
      <alignment horizontal="center" vertical="center"/>
    </xf>
    <xf numFmtId="0" fontId="7" fillId="0" borderId="113" xfId="27" applyFont="1" applyBorder="1"/>
    <xf numFmtId="0" fontId="7" fillId="0" borderId="114" xfId="27" applyFont="1" applyBorder="1"/>
    <xf numFmtId="0" fontId="5" fillId="0" borderId="129" xfId="27" applyFont="1" applyBorder="1" applyAlignment="1">
      <alignment horizontal="center" vertical="center"/>
    </xf>
    <xf numFmtId="0" fontId="7" fillId="0" borderId="128" xfId="27" applyFont="1" applyBorder="1"/>
    <xf numFmtId="0" fontId="5" fillId="0" borderId="126" xfId="27" applyFont="1" applyBorder="1" applyAlignment="1">
      <alignment horizontal="center" vertical="center"/>
    </xf>
    <xf numFmtId="0" fontId="7" fillId="0" borderId="127" xfId="27" applyFont="1" applyBorder="1"/>
    <xf numFmtId="0" fontId="6" fillId="0" borderId="132" xfId="27" applyFont="1" applyBorder="1" applyAlignment="1">
      <alignment horizontal="center"/>
    </xf>
    <xf numFmtId="0" fontId="7" fillId="0" borderId="131" xfId="27" applyFont="1" applyBorder="1"/>
    <xf numFmtId="0" fontId="6" fillId="0" borderId="133" xfId="27" applyFont="1" applyBorder="1" applyAlignment="1">
      <alignment horizontal="center" vertical="center" wrapText="1"/>
    </xf>
    <xf numFmtId="0" fontId="7" fillId="0" borderId="146" xfId="27" applyFont="1" applyBorder="1"/>
    <xf numFmtId="168" fontId="5" fillId="0" borderId="32" xfId="27" applyNumberFormat="1" applyFont="1" applyBorder="1" applyAlignment="1">
      <alignment horizontal="center" vertical="center" wrapText="1"/>
    </xf>
    <xf numFmtId="49" fontId="5" fillId="0" borderId="89" xfId="27" applyNumberFormat="1" applyFont="1" applyBorder="1" applyAlignment="1">
      <alignment horizontal="left" vertical="center" wrapText="1"/>
    </xf>
    <xf numFmtId="0" fontId="6" fillId="0" borderId="75" xfId="0" applyFont="1" applyBorder="1" applyAlignment="1">
      <alignment horizontal="center" vertical="center" wrapText="1"/>
    </xf>
    <xf numFmtId="0" fontId="18" fillId="0" borderId="0" xfId="0" applyFont="1" applyAlignment="1">
      <alignment horizontal="center" vertical="center"/>
    </xf>
    <xf numFmtId="188" fontId="17" fillId="0" borderId="22" xfId="0" applyNumberFormat="1" applyFont="1" applyBorder="1" applyAlignment="1">
      <alignment horizontal="center" vertical="center" wrapText="1"/>
    </xf>
    <xf numFmtId="0" fontId="18" fillId="0" borderId="22" xfId="0" applyFont="1" applyBorder="1" applyAlignment="1">
      <alignment horizontal="right" vertical="center" wrapText="1"/>
    </xf>
    <xf numFmtId="0" fontId="17" fillId="0" borderId="0" xfId="0" applyFont="1" applyAlignment="1">
      <alignment horizontal="center" vertical="center"/>
    </xf>
    <xf numFmtId="0" fontId="18" fillId="7" borderId="38" xfId="0" applyFont="1" applyFill="1" applyBorder="1" applyAlignment="1">
      <alignment horizontal="center" vertical="center" wrapText="1"/>
    </xf>
    <xf numFmtId="0" fontId="7" fillId="0" borderId="7" xfId="0" applyFont="1" applyBorder="1"/>
    <xf numFmtId="164" fontId="18" fillId="7" borderId="38" xfId="0" applyNumberFormat="1" applyFont="1" applyFill="1" applyBorder="1" applyAlignment="1">
      <alignment horizontal="center" vertical="center"/>
    </xf>
    <xf numFmtId="0" fontId="18" fillId="4" borderId="22" xfId="0" applyFont="1" applyFill="1" applyBorder="1" applyAlignment="1">
      <alignment horizontal="center" vertical="center" wrapText="1"/>
    </xf>
    <xf numFmtId="201" fontId="17" fillId="0" borderId="22" xfId="0" applyNumberFormat="1" applyFont="1" applyBorder="1" applyAlignment="1">
      <alignment horizontal="center" vertical="center" wrapText="1"/>
    </xf>
    <xf numFmtId="203" fontId="5" fillId="0" borderId="22" xfId="0" applyNumberFormat="1" applyFont="1" applyBorder="1" applyAlignment="1">
      <alignment horizontal="center" vertical="center"/>
    </xf>
    <xf numFmtId="164" fontId="17" fillId="0" borderId="22" xfId="0" applyNumberFormat="1" applyFont="1" applyBorder="1" applyAlignment="1">
      <alignment horizontal="center" vertical="center" wrapText="1"/>
    </xf>
    <xf numFmtId="0" fontId="18" fillId="7" borderId="22" xfId="0" applyFont="1" applyFill="1" applyBorder="1" applyAlignment="1">
      <alignment horizontal="center" vertical="center" wrapText="1"/>
    </xf>
    <xf numFmtId="0" fontId="18" fillId="9" borderId="22" xfId="0" applyFont="1" applyFill="1" applyBorder="1" applyAlignment="1">
      <alignment horizontal="center" vertical="center"/>
    </xf>
    <xf numFmtId="0" fontId="7" fillId="0" borderId="104" xfId="0" applyFont="1" applyBorder="1"/>
    <xf numFmtId="0" fontId="18" fillId="0" borderId="41" xfId="0" applyFont="1" applyBorder="1" applyAlignment="1">
      <alignment horizontal="center" vertical="center"/>
    </xf>
    <xf numFmtId="0" fontId="7" fillId="0" borderId="105" xfId="0" applyFont="1" applyBorder="1"/>
    <xf numFmtId="0" fontId="7" fillId="0" borderId="21" xfId="0" applyFont="1" applyBorder="1"/>
    <xf numFmtId="0" fontId="18" fillId="9" borderId="22" xfId="0" applyFont="1" applyFill="1" applyBorder="1" applyAlignment="1">
      <alignment horizontal="center" vertical="center" wrapText="1"/>
    </xf>
    <xf numFmtId="3" fontId="5" fillId="0" borderId="61" xfId="0" applyNumberFormat="1" applyFont="1" applyBorder="1" applyAlignment="1">
      <alignment horizontal="center" vertical="center"/>
    </xf>
    <xf numFmtId="3" fontId="5" fillId="0" borderId="54" xfId="0" applyNumberFormat="1" applyFont="1" applyBorder="1" applyAlignment="1">
      <alignment horizontal="center" vertical="center"/>
    </xf>
    <xf numFmtId="0" fontId="10" fillId="0" borderId="58" xfId="0" applyFont="1" applyBorder="1" applyAlignment="1">
      <alignment horizontal="center" vertical="center"/>
    </xf>
    <xf numFmtId="0" fontId="10" fillId="0" borderId="61" xfId="0" applyFont="1" applyBorder="1" applyAlignment="1">
      <alignment horizontal="center" vertical="center"/>
    </xf>
    <xf numFmtId="172" fontId="14" fillId="0" borderId="28" xfId="0" applyNumberFormat="1" applyFont="1" applyBorder="1" applyAlignment="1">
      <alignment horizontal="right" vertical="center"/>
    </xf>
    <xf numFmtId="0" fontId="14" fillId="0" borderId="28" xfId="0" applyFont="1" applyBorder="1" applyAlignment="1">
      <alignment horizontal="center" vertical="center"/>
    </xf>
    <xf numFmtId="0" fontId="10" fillId="0" borderId="28" xfId="0" applyFont="1" applyBorder="1" applyAlignment="1">
      <alignment horizontal="center" vertical="center"/>
    </xf>
    <xf numFmtId="172" fontId="14" fillId="0" borderId="69" xfId="0" applyNumberFormat="1" applyFont="1" applyBorder="1" applyAlignment="1">
      <alignment horizontal="right" vertical="center"/>
    </xf>
    <xf numFmtId="172" fontId="23" fillId="0" borderId="44" xfId="0" applyNumberFormat="1" applyFont="1" applyBorder="1" applyAlignment="1">
      <alignment horizontal="center" vertical="center"/>
    </xf>
    <xf numFmtId="0" fontId="13" fillId="0" borderId="0" xfId="0" applyFont="1" applyAlignment="1">
      <alignment horizontal="center"/>
    </xf>
    <xf numFmtId="0" fontId="14" fillId="0" borderId="75" xfId="0" applyFont="1" applyBorder="1" applyAlignment="1">
      <alignment horizontal="center" vertical="center"/>
    </xf>
    <xf numFmtId="0" fontId="13" fillId="0" borderId="22" xfId="0" applyFont="1" applyBorder="1" applyAlignment="1">
      <alignment horizontal="center" vertical="center" wrapText="1"/>
    </xf>
    <xf numFmtId="0" fontId="13" fillId="0" borderId="53" xfId="0" applyFont="1" applyBorder="1" applyAlignment="1">
      <alignment horizontal="center" vertical="center" wrapText="1"/>
    </xf>
    <xf numFmtId="0" fontId="10" fillId="0" borderId="22" xfId="0" applyFont="1" applyBorder="1" applyAlignment="1">
      <alignment horizontal="center" vertical="center"/>
    </xf>
    <xf numFmtId="3" fontId="10" fillId="0" borderId="106" xfId="0" applyNumberFormat="1" applyFont="1" applyBorder="1" applyAlignment="1">
      <alignment horizontal="center" vertical="center"/>
    </xf>
    <xf numFmtId="3" fontId="10" fillId="0" borderId="107" xfId="0" applyNumberFormat="1" applyFont="1" applyBorder="1" applyAlignment="1">
      <alignment horizontal="center" vertical="center"/>
    </xf>
    <xf numFmtId="0" fontId="10" fillId="0" borderId="108" xfId="0" applyFont="1" applyBorder="1" applyAlignment="1">
      <alignment horizontal="center" vertical="center"/>
    </xf>
    <xf numFmtId="0" fontId="10" fillId="0" borderId="54" xfId="0" applyFont="1" applyBorder="1" applyAlignment="1">
      <alignment horizontal="center" vertical="center"/>
    </xf>
    <xf numFmtId="0" fontId="10" fillId="0" borderId="58" xfId="0" applyFont="1" applyBorder="1" applyAlignment="1">
      <alignment horizontal="center" vertical="center" wrapText="1"/>
    </xf>
    <xf numFmtId="3" fontId="10" fillId="0" borderId="61" xfId="0" applyNumberFormat="1" applyFont="1" applyBorder="1" applyAlignment="1">
      <alignment horizontal="center" vertical="center"/>
    </xf>
    <xf numFmtId="3" fontId="10" fillId="0" borderId="107" xfId="0" applyNumberFormat="1" applyFont="1" applyBorder="1" applyAlignment="1">
      <alignment horizontal="center" vertical="center" wrapText="1"/>
    </xf>
    <xf numFmtId="0" fontId="13" fillId="0" borderId="53" xfId="0" applyFont="1" applyBorder="1" applyAlignment="1">
      <alignment horizontal="left" vertical="center" wrapText="1"/>
    </xf>
    <xf numFmtId="0" fontId="10" fillId="0" borderId="29" xfId="0" applyFont="1" applyBorder="1" applyAlignment="1">
      <alignment horizontal="center" vertical="center"/>
    </xf>
    <xf numFmtId="3" fontId="10" fillId="0" borderId="106" xfId="0" applyNumberFormat="1" applyFont="1" applyBorder="1" applyAlignment="1">
      <alignment horizontal="center" vertical="center" wrapText="1"/>
    </xf>
    <xf numFmtId="205" fontId="8" fillId="0" borderId="22" xfId="0" applyNumberFormat="1" applyFont="1" applyBorder="1" applyAlignment="1">
      <alignment horizontal="center" vertical="center"/>
    </xf>
    <xf numFmtId="0" fontId="25" fillId="0" borderId="22" xfId="0" applyFont="1" applyBorder="1" applyAlignment="1">
      <alignment horizontal="center" vertical="center" wrapText="1"/>
    </xf>
    <xf numFmtId="2" fontId="8" fillId="0" borderId="22" xfId="0" applyNumberFormat="1" applyFont="1" applyBorder="1" applyAlignment="1">
      <alignment horizontal="center" vertical="center"/>
    </xf>
    <xf numFmtId="9" fontId="8" fillId="0" borderId="22" xfId="0" applyNumberFormat="1" applyFont="1" applyBorder="1" applyAlignment="1">
      <alignment horizontal="center" vertical="center"/>
    </xf>
    <xf numFmtId="168" fontId="6" fillId="0" borderId="22" xfId="0" applyNumberFormat="1" applyFont="1" applyBorder="1" applyAlignment="1">
      <alignment horizontal="center" vertical="center"/>
    </xf>
    <xf numFmtId="0" fontId="5" fillId="0" borderId="22" xfId="0" applyFont="1" applyBorder="1" applyAlignment="1">
      <alignment horizontal="center" vertical="center"/>
    </xf>
    <xf numFmtId="168" fontId="8" fillId="0" borderId="22" xfId="0" applyNumberFormat="1" applyFont="1" applyBorder="1" applyAlignment="1">
      <alignment horizontal="center" vertical="center" wrapText="1"/>
    </xf>
    <xf numFmtId="2" fontId="8" fillId="0" borderId="22" xfId="0" applyNumberFormat="1" applyFont="1" applyBorder="1" applyAlignment="1">
      <alignment horizontal="center" vertical="center" wrapText="1"/>
    </xf>
    <xf numFmtId="0" fontId="5" fillId="0" borderId="22" xfId="0" applyFont="1" applyBorder="1" applyAlignment="1">
      <alignment horizontal="left" vertical="center"/>
    </xf>
    <xf numFmtId="168" fontId="6" fillId="0" borderId="41" xfId="0" applyNumberFormat="1" applyFont="1" applyBorder="1" applyAlignment="1">
      <alignment horizontal="center" vertical="center"/>
    </xf>
    <xf numFmtId="0" fontId="6" fillId="7" borderId="70" xfId="0" applyFont="1" applyFill="1" applyBorder="1" applyAlignment="1">
      <alignment horizontal="right"/>
    </xf>
    <xf numFmtId="0" fontId="6" fillId="7" borderId="71" xfId="0" applyFont="1" applyFill="1" applyBorder="1" applyAlignment="1">
      <alignment horizontal="right"/>
    </xf>
  </cellXfs>
  <cellStyles count="59">
    <cellStyle name="Millares 18" xfId="7" xr:uid="{D0276E84-1B8F-E843-B8CE-7E0F82D10C01}"/>
    <cellStyle name="Millares 4" xfId="19" xr:uid="{704FA74B-4427-4AF3-AE90-EAFEEC5C86CF}"/>
    <cellStyle name="Millares 4 2" xfId="47" xr:uid="{704FA74B-4427-4AF3-AE90-EAFEEC5C86CF}"/>
    <cellStyle name="Moneda" xfId="29" builtinId="4"/>
    <cellStyle name="Moneda [0] 2" xfId="25" xr:uid="{7E7D4367-6075-41D1-B4D5-FA1FE2A708D5}"/>
    <cellStyle name="Moneda [0] 2 2" xfId="52" xr:uid="{7E7D4367-6075-41D1-B4D5-FA1FE2A708D5}"/>
    <cellStyle name="Moneda 2" xfId="3" xr:uid="{00000000-0005-0000-0000-000000000000}"/>
    <cellStyle name="Moneda 2 2" xfId="24" xr:uid="{34F41F73-BD9E-4FE5-8A12-C85B0A6F12B9}"/>
    <cellStyle name="Moneda 2 2 2" xfId="51" xr:uid="{34F41F73-BD9E-4FE5-8A12-C85B0A6F12B9}"/>
    <cellStyle name="Moneda 2 3" xfId="33" xr:uid="{00000000-0005-0000-0000-000000000000}"/>
    <cellStyle name="Moneda 3" xfId="8" xr:uid="{DD7426AB-1D08-2A47-8C1C-2ADAAA5970ED}"/>
    <cellStyle name="Moneda 3 2" xfId="13" xr:uid="{66534AB4-A71B-48F9-8051-8302406CEE60}"/>
    <cellStyle name="Moneda 3 2 2" xfId="22" xr:uid="{CA393FE5-5F28-401A-A92C-7A9662144D44}"/>
    <cellStyle name="Moneda 3 2 2 2" xfId="50" xr:uid="{CA393FE5-5F28-401A-A92C-7A9662144D44}"/>
    <cellStyle name="Moneda 3 2 3" xfId="42" xr:uid="{66534AB4-A71B-48F9-8051-8302406CEE60}"/>
    <cellStyle name="Moneda 3 3" xfId="28" xr:uid="{99CD50CB-FACB-49B7-B12A-5A5D079CB018}"/>
    <cellStyle name="Moneda 3 3 2" xfId="55" xr:uid="{99CD50CB-FACB-49B7-B12A-5A5D079CB018}"/>
    <cellStyle name="Moneda 3 4" xfId="37" xr:uid="{DD7426AB-1D08-2A47-8C1C-2ADAAA5970ED}"/>
    <cellStyle name="Moneda 4" xfId="15" xr:uid="{94B6EF3A-F916-467B-903E-667F4A64607A}"/>
    <cellStyle name="Moneda 4 2" xfId="45" xr:uid="{94B6EF3A-F916-467B-903E-667F4A64607A}"/>
    <cellStyle name="Moneda 5" xfId="43" xr:uid="{00000000-0005-0000-0000-000050000000}"/>
    <cellStyle name="Normal" xfId="0" builtinId="0"/>
    <cellStyle name="Normal 2" xfId="4" xr:uid="{00000000-0005-0000-0000-000002000000}"/>
    <cellStyle name="Normal 2 2" xfId="16" xr:uid="{6E866844-F840-44AF-A57E-B6AEB63BF815}"/>
    <cellStyle name="Normal 2 3" xfId="27" xr:uid="{912493EA-5D4A-4FCF-85B1-D2780458A10E}"/>
    <cellStyle name="Normal 2 3 2" xfId="54" xr:uid="{912493EA-5D4A-4FCF-85B1-D2780458A10E}"/>
    <cellStyle name="Normal 2 4" xfId="56" xr:uid="{419892CA-483D-4F73-AD2A-C36DA9F37CB7}"/>
    <cellStyle name="Normal 2 5" xfId="34" xr:uid="{00000000-0005-0000-0000-000002000000}"/>
    <cellStyle name="Normal 20 2" xfId="10" xr:uid="{79EF658B-F73D-4C2F-BC26-A37A8F52FC47}"/>
    <cellStyle name="Normal 20 2 2" xfId="26" xr:uid="{AB52BCBB-7EF0-4366-BEE2-A00E137A1845}"/>
    <cellStyle name="Normal 20 2 2 2" xfId="53" xr:uid="{AB52BCBB-7EF0-4366-BEE2-A00E137A1845}"/>
    <cellStyle name="Normal 20 2 3" xfId="57" xr:uid="{611E0344-AD21-4CBD-A284-A8003A0BC9BA}"/>
    <cellStyle name="Normal 20 2 4" xfId="39" xr:uid="{79EF658B-F73D-4C2F-BC26-A37A8F52FC47}"/>
    <cellStyle name="Normal 3" xfId="2" xr:uid="{00000000-0005-0000-0000-000003000000}"/>
    <cellStyle name="Normal 3 2" xfId="11" xr:uid="{0D11D166-C7E4-4CAA-A2C5-2E68A5238751}"/>
    <cellStyle name="Normal 3 2 2" xfId="40" xr:uid="{0D11D166-C7E4-4CAA-A2C5-2E68A5238751}"/>
    <cellStyle name="Normal 3 3" xfId="32" xr:uid="{00000000-0005-0000-0000-000003000000}"/>
    <cellStyle name="Normal 4" xfId="5" xr:uid="{00000000-0005-0000-0000-000004000000}"/>
    <cellStyle name="Normal 4 2" xfId="18" xr:uid="{DFF68631-9C79-4E95-910E-D4BE68A817EC}"/>
    <cellStyle name="Normal 4 2 2" xfId="46" xr:uid="{DFF68631-9C79-4E95-910E-D4BE68A817EC}"/>
    <cellStyle name="Normal 4 3" xfId="35" xr:uid="{00000000-0005-0000-0000-000004000000}"/>
    <cellStyle name="Normal 5" xfId="1" xr:uid="{00000000-0005-0000-0000-000005000000}"/>
    <cellStyle name="Normal 5 2" xfId="31" xr:uid="{00000000-0005-0000-0000-000005000000}"/>
    <cellStyle name="Normal 6" xfId="6" xr:uid="{00000000-0005-0000-0000-000006000000}"/>
    <cellStyle name="Normal 6 2" xfId="12" xr:uid="{3F23EF6A-3238-45AC-AC8F-438151B6DC18}"/>
    <cellStyle name="Normal 6 2 2" xfId="41" xr:uid="{3F23EF6A-3238-45AC-AC8F-438151B6DC18}"/>
    <cellStyle name="Normal 6 3" xfId="21" xr:uid="{FCA0DDA0-D5CE-4FD1-B152-AEA1FF4366F4}"/>
    <cellStyle name="Normal 6 3 2" xfId="49" xr:uid="{FCA0DDA0-D5CE-4FD1-B152-AEA1FF4366F4}"/>
    <cellStyle name="Normal 6 4" xfId="36" xr:uid="{00000000-0005-0000-0000-000006000000}"/>
    <cellStyle name="Normal 7" xfId="9" xr:uid="{00F7F97A-0A66-4BC6-BE16-7684D0200EF7}"/>
    <cellStyle name="Normal 7 2" xfId="23" xr:uid="{1FD2420D-716B-48DC-8B59-E7D03A4FB469}"/>
    <cellStyle name="Normal 7 3" xfId="38" xr:uid="{00F7F97A-0A66-4BC6-BE16-7684D0200EF7}"/>
    <cellStyle name="Normal 8" xfId="14" xr:uid="{780485E0-A034-4309-B1DB-1E76ECA1070E}"/>
    <cellStyle name="Normal 8 2" xfId="44" xr:uid="{780485E0-A034-4309-B1DB-1E76ECA1070E}"/>
    <cellStyle name="Normal 9" xfId="30" xr:uid="{00000000-0005-0000-0000-000059000000}"/>
    <cellStyle name="Porcentaje 2" xfId="17" xr:uid="{BDC76A67-1C09-4D82-8D2A-245DF8FECFD6}"/>
    <cellStyle name="Porcentaje 3" xfId="20" xr:uid="{1C84E751-B8DE-4AA6-B823-A9683A624908}"/>
    <cellStyle name="Porcentaje 3 2" xfId="48" xr:uid="{1C84E751-B8DE-4AA6-B823-A9683A624908}"/>
    <cellStyle name="Porcentaje 4" xfId="58" xr:uid="{00000000-0005-0000-0000-00006A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17.xml"/><Relationship Id="rId21" Type="http://schemas.openxmlformats.org/officeDocument/2006/relationships/externalLink" Target="externalLinks/externalLink12.xml"/><Relationship Id="rId42" Type="http://schemas.openxmlformats.org/officeDocument/2006/relationships/externalLink" Target="externalLinks/externalLink33.xml"/><Relationship Id="rId47" Type="http://schemas.openxmlformats.org/officeDocument/2006/relationships/externalLink" Target="externalLinks/externalLink38.xml"/><Relationship Id="rId63" Type="http://schemas.openxmlformats.org/officeDocument/2006/relationships/externalLink" Target="externalLinks/externalLink54.xml"/><Relationship Id="rId68" Type="http://schemas.openxmlformats.org/officeDocument/2006/relationships/externalLink" Target="externalLinks/externalLink59.xml"/><Relationship Id="rId84" Type="http://schemas.openxmlformats.org/officeDocument/2006/relationships/externalLink" Target="externalLinks/externalLink75.xml"/><Relationship Id="rId89" Type="http://schemas.openxmlformats.org/officeDocument/2006/relationships/externalLink" Target="externalLinks/externalLink80.xml"/><Relationship Id="rId112" Type="http://schemas.openxmlformats.org/officeDocument/2006/relationships/theme" Target="theme/theme1.xml"/><Relationship Id="rId16" Type="http://schemas.openxmlformats.org/officeDocument/2006/relationships/externalLink" Target="externalLinks/externalLink7.xml"/><Relationship Id="rId107" Type="http://schemas.openxmlformats.org/officeDocument/2006/relationships/externalLink" Target="externalLinks/externalLink98.xml"/><Relationship Id="rId11" Type="http://schemas.openxmlformats.org/officeDocument/2006/relationships/externalLink" Target="externalLinks/externalLink2.xml"/><Relationship Id="rId32" Type="http://schemas.openxmlformats.org/officeDocument/2006/relationships/externalLink" Target="externalLinks/externalLink23.xml"/><Relationship Id="rId37" Type="http://schemas.openxmlformats.org/officeDocument/2006/relationships/externalLink" Target="externalLinks/externalLink28.xml"/><Relationship Id="rId53" Type="http://schemas.openxmlformats.org/officeDocument/2006/relationships/externalLink" Target="externalLinks/externalLink44.xml"/><Relationship Id="rId58" Type="http://schemas.openxmlformats.org/officeDocument/2006/relationships/externalLink" Target="externalLinks/externalLink49.xml"/><Relationship Id="rId74" Type="http://schemas.openxmlformats.org/officeDocument/2006/relationships/externalLink" Target="externalLinks/externalLink65.xml"/><Relationship Id="rId79" Type="http://schemas.openxmlformats.org/officeDocument/2006/relationships/externalLink" Target="externalLinks/externalLink70.xml"/><Relationship Id="rId102" Type="http://schemas.openxmlformats.org/officeDocument/2006/relationships/externalLink" Target="externalLinks/externalLink93.xml"/><Relationship Id="rId5" Type="http://schemas.openxmlformats.org/officeDocument/2006/relationships/worksheet" Target="worksheets/sheet5.xml"/><Relationship Id="rId90" Type="http://schemas.openxmlformats.org/officeDocument/2006/relationships/externalLink" Target="externalLinks/externalLink81.xml"/><Relationship Id="rId95" Type="http://schemas.openxmlformats.org/officeDocument/2006/relationships/externalLink" Target="externalLinks/externalLink86.xml"/><Relationship Id="rId22" Type="http://schemas.openxmlformats.org/officeDocument/2006/relationships/externalLink" Target="externalLinks/externalLink13.xml"/><Relationship Id="rId27" Type="http://schemas.openxmlformats.org/officeDocument/2006/relationships/externalLink" Target="externalLinks/externalLink18.xml"/><Relationship Id="rId43" Type="http://schemas.openxmlformats.org/officeDocument/2006/relationships/externalLink" Target="externalLinks/externalLink34.xml"/><Relationship Id="rId48" Type="http://schemas.openxmlformats.org/officeDocument/2006/relationships/externalLink" Target="externalLinks/externalLink39.xml"/><Relationship Id="rId64" Type="http://schemas.openxmlformats.org/officeDocument/2006/relationships/externalLink" Target="externalLinks/externalLink55.xml"/><Relationship Id="rId69" Type="http://schemas.openxmlformats.org/officeDocument/2006/relationships/externalLink" Target="externalLinks/externalLink60.xml"/><Relationship Id="rId113" Type="http://schemas.openxmlformats.org/officeDocument/2006/relationships/styles" Target="styles.xml"/><Relationship Id="rId80" Type="http://schemas.openxmlformats.org/officeDocument/2006/relationships/externalLink" Target="externalLinks/externalLink71.xml"/><Relationship Id="rId85" Type="http://schemas.openxmlformats.org/officeDocument/2006/relationships/externalLink" Target="externalLinks/externalLink76.xml"/><Relationship Id="rId12" Type="http://schemas.openxmlformats.org/officeDocument/2006/relationships/externalLink" Target="externalLinks/externalLink3.xml"/><Relationship Id="rId17" Type="http://schemas.openxmlformats.org/officeDocument/2006/relationships/externalLink" Target="externalLinks/externalLink8.xml"/><Relationship Id="rId33" Type="http://schemas.openxmlformats.org/officeDocument/2006/relationships/externalLink" Target="externalLinks/externalLink24.xml"/><Relationship Id="rId38" Type="http://schemas.openxmlformats.org/officeDocument/2006/relationships/externalLink" Target="externalLinks/externalLink29.xml"/><Relationship Id="rId59" Type="http://schemas.openxmlformats.org/officeDocument/2006/relationships/externalLink" Target="externalLinks/externalLink50.xml"/><Relationship Id="rId103" Type="http://schemas.openxmlformats.org/officeDocument/2006/relationships/externalLink" Target="externalLinks/externalLink94.xml"/><Relationship Id="rId108" Type="http://schemas.openxmlformats.org/officeDocument/2006/relationships/externalLink" Target="externalLinks/externalLink99.xml"/><Relationship Id="rId54" Type="http://schemas.openxmlformats.org/officeDocument/2006/relationships/externalLink" Target="externalLinks/externalLink45.xml"/><Relationship Id="rId70" Type="http://schemas.openxmlformats.org/officeDocument/2006/relationships/externalLink" Target="externalLinks/externalLink61.xml"/><Relationship Id="rId75" Type="http://schemas.openxmlformats.org/officeDocument/2006/relationships/externalLink" Target="externalLinks/externalLink66.xml"/><Relationship Id="rId91" Type="http://schemas.openxmlformats.org/officeDocument/2006/relationships/externalLink" Target="externalLinks/externalLink82.xml"/><Relationship Id="rId96" Type="http://schemas.openxmlformats.org/officeDocument/2006/relationships/externalLink" Target="externalLinks/externalLink87.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externalLink" Target="externalLinks/externalLink6.xml"/><Relationship Id="rId23" Type="http://schemas.openxmlformats.org/officeDocument/2006/relationships/externalLink" Target="externalLinks/externalLink14.xml"/><Relationship Id="rId28" Type="http://schemas.openxmlformats.org/officeDocument/2006/relationships/externalLink" Target="externalLinks/externalLink19.xml"/><Relationship Id="rId36" Type="http://schemas.openxmlformats.org/officeDocument/2006/relationships/externalLink" Target="externalLinks/externalLink27.xml"/><Relationship Id="rId49" Type="http://schemas.openxmlformats.org/officeDocument/2006/relationships/externalLink" Target="externalLinks/externalLink40.xml"/><Relationship Id="rId57" Type="http://schemas.openxmlformats.org/officeDocument/2006/relationships/externalLink" Target="externalLinks/externalLink48.xml"/><Relationship Id="rId106" Type="http://schemas.openxmlformats.org/officeDocument/2006/relationships/externalLink" Target="externalLinks/externalLink97.xml"/><Relationship Id="rId114" Type="http://schemas.openxmlformats.org/officeDocument/2006/relationships/sharedStrings" Target="sharedStrings.xml"/><Relationship Id="rId10" Type="http://schemas.openxmlformats.org/officeDocument/2006/relationships/externalLink" Target="externalLinks/externalLink1.xml"/><Relationship Id="rId31" Type="http://schemas.openxmlformats.org/officeDocument/2006/relationships/externalLink" Target="externalLinks/externalLink22.xml"/><Relationship Id="rId44" Type="http://schemas.openxmlformats.org/officeDocument/2006/relationships/externalLink" Target="externalLinks/externalLink35.xml"/><Relationship Id="rId52" Type="http://schemas.openxmlformats.org/officeDocument/2006/relationships/externalLink" Target="externalLinks/externalLink43.xml"/><Relationship Id="rId60" Type="http://schemas.openxmlformats.org/officeDocument/2006/relationships/externalLink" Target="externalLinks/externalLink51.xml"/><Relationship Id="rId65" Type="http://schemas.openxmlformats.org/officeDocument/2006/relationships/externalLink" Target="externalLinks/externalLink56.xml"/><Relationship Id="rId73" Type="http://schemas.openxmlformats.org/officeDocument/2006/relationships/externalLink" Target="externalLinks/externalLink64.xml"/><Relationship Id="rId78" Type="http://schemas.openxmlformats.org/officeDocument/2006/relationships/externalLink" Target="externalLinks/externalLink69.xml"/><Relationship Id="rId81" Type="http://schemas.openxmlformats.org/officeDocument/2006/relationships/externalLink" Target="externalLinks/externalLink72.xml"/><Relationship Id="rId86" Type="http://schemas.openxmlformats.org/officeDocument/2006/relationships/externalLink" Target="externalLinks/externalLink77.xml"/><Relationship Id="rId94" Type="http://schemas.openxmlformats.org/officeDocument/2006/relationships/externalLink" Target="externalLinks/externalLink85.xml"/><Relationship Id="rId99" Type="http://schemas.openxmlformats.org/officeDocument/2006/relationships/externalLink" Target="externalLinks/externalLink90.xml"/><Relationship Id="rId101" Type="http://schemas.openxmlformats.org/officeDocument/2006/relationships/externalLink" Target="externalLinks/externalLink92.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externalLink" Target="externalLinks/externalLink4.xml"/><Relationship Id="rId18" Type="http://schemas.openxmlformats.org/officeDocument/2006/relationships/externalLink" Target="externalLinks/externalLink9.xml"/><Relationship Id="rId39" Type="http://schemas.openxmlformats.org/officeDocument/2006/relationships/externalLink" Target="externalLinks/externalLink30.xml"/><Relationship Id="rId109" Type="http://schemas.openxmlformats.org/officeDocument/2006/relationships/externalLink" Target="externalLinks/externalLink100.xml"/><Relationship Id="rId34" Type="http://schemas.openxmlformats.org/officeDocument/2006/relationships/externalLink" Target="externalLinks/externalLink25.xml"/><Relationship Id="rId50" Type="http://schemas.openxmlformats.org/officeDocument/2006/relationships/externalLink" Target="externalLinks/externalLink41.xml"/><Relationship Id="rId55" Type="http://schemas.openxmlformats.org/officeDocument/2006/relationships/externalLink" Target="externalLinks/externalLink46.xml"/><Relationship Id="rId76" Type="http://schemas.openxmlformats.org/officeDocument/2006/relationships/externalLink" Target="externalLinks/externalLink67.xml"/><Relationship Id="rId97" Type="http://schemas.openxmlformats.org/officeDocument/2006/relationships/externalLink" Target="externalLinks/externalLink88.xml"/><Relationship Id="rId104" Type="http://schemas.openxmlformats.org/officeDocument/2006/relationships/externalLink" Target="externalLinks/externalLink95.xml"/><Relationship Id="rId7" Type="http://schemas.openxmlformats.org/officeDocument/2006/relationships/worksheet" Target="worksheets/sheet7.xml"/><Relationship Id="rId71" Type="http://schemas.openxmlformats.org/officeDocument/2006/relationships/externalLink" Target="externalLinks/externalLink62.xml"/><Relationship Id="rId92" Type="http://schemas.openxmlformats.org/officeDocument/2006/relationships/externalLink" Target="externalLinks/externalLink83.xml"/><Relationship Id="rId2" Type="http://schemas.openxmlformats.org/officeDocument/2006/relationships/worksheet" Target="worksheets/sheet2.xml"/><Relationship Id="rId29" Type="http://schemas.openxmlformats.org/officeDocument/2006/relationships/externalLink" Target="externalLinks/externalLink20.xml"/><Relationship Id="rId24" Type="http://schemas.openxmlformats.org/officeDocument/2006/relationships/externalLink" Target="externalLinks/externalLink15.xml"/><Relationship Id="rId40" Type="http://schemas.openxmlformats.org/officeDocument/2006/relationships/externalLink" Target="externalLinks/externalLink31.xml"/><Relationship Id="rId45" Type="http://schemas.openxmlformats.org/officeDocument/2006/relationships/externalLink" Target="externalLinks/externalLink36.xml"/><Relationship Id="rId66" Type="http://schemas.openxmlformats.org/officeDocument/2006/relationships/externalLink" Target="externalLinks/externalLink57.xml"/><Relationship Id="rId87" Type="http://schemas.openxmlformats.org/officeDocument/2006/relationships/externalLink" Target="externalLinks/externalLink78.xml"/><Relationship Id="rId110" Type="http://schemas.openxmlformats.org/officeDocument/2006/relationships/externalLink" Target="externalLinks/externalLink101.xml"/><Relationship Id="rId115" Type="http://schemas.openxmlformats.org/officeDocument/2006/relationships/calcChain" Target="calcChain.xml"/><Relationship Id="rId61" Type="http://schemas.openxmlformats.org/officeDocument/2006/relationships/externalLink" Target="externalLinks/externalLink52.xml"/><Relationship Id="rId82" Type="http://schemas.openxmlformats.org/officeDocument/2006/relationships/externalLink" Target="externalLinks/externalLink73.xml"/><Relationship Id="rId19" Type="http://schemas.openxmlformats.org/officeDocument/2006/relationships/externalLink" Target="externalLinks/externalLink10.xml"/><Relationship Id="rId14" Type="http://schemas.openxmlformats.org/officeDocument/2006/relationships/externalLink" Target="externalLinks/externalLink5.xml"/><Relationship Id="rId30" Type="http://schemas.openxmlformats.org/officeDocument/2006/relationships/externalLink" Target="externalLinks/externalLink21.xml"/><Relationship Id="rId35" Type="http://schemas.openxmlformats.org/officeDocument/2006/relationships/externalLink" Target="externalLinks/externalLink26.xml"/><Relationship Id="rId56" Type="http://schemas.openxmlformats.org/officeDocument/2006/relationships/externalLink" Target="externalLinks/externalLink47.xml"/><Relationship Id="rId77" Type="http://schemas.openxmlformats.org/officeDocument/2006/relationships/externalLink" Target="externalLinks/externalLink68.xml"/><Relationship Id="rId100" Type="http://schemas.openxmlformats.org/officeDocument/2006/relationships/externalLink" Target="externalLinks/externalLink91.xml"/><Relationship Id="rId105" Type="http://schemas.openxmlformats.org/officeDocument/2006/relationships/externalLink" Target="externalLinks/externalLink96.xml"/><Relationship Id="rId8" Type="http://schemas.openxmlformats.org/officeDocument/2006/relationships/worksheet" Target="worksheets/sheet8.xml"/><Relationship Id="rId51" Type="http://schemas.openxmlformats.org/officeDocument/2006/relationships/externalLink" Target="externalLinks/externalLink42.xml"/><Relationship Id="rId72" Type="http://schemas.openxmlformats.org/officeDocument/2006/relationships/externalLink" Target="externalLinks/externalLink63.xml"/><Relationship Id="rId93" Type="http://schemas.openxmlformats.org/officeDocument/2006/relationships/externalLink" Target="externalLinks/externalLink84.xml"/><Relationship Id="rId98" Type="http://schemas.openxmlformats.org/officeDocument/2006/relationships/externalLink" Target="externalLinks/externalLink89.xml"/><Relationship Id="rId3" Type="http://schemas.openxmlformats.org/officeDocument/2006/relationships/worksheet" Target="worksheets/sheet3.xml"/><Relationship Id="rId25" Type="http://schemas.openxmlformats.org/officeDocument/2006/relationships/externalLink" Target="externalLinks/externalLink16.xml"/><Relationship Id="rId46" Type="http://schemas.openxmlformats.org/officeDocument/2006/relationships/externalLink" Target="externalLinks/externalLink37.xml"/><Relationship Id="rId67" Type="http://schemas.openxmlformats.org/officeDocument/2006/relationships/externalLink" Target="externalLinks/externalLink58.xml"/><Relationship Id="rId20" Type="http://schemas.openxmlformats.org/officeDocument/2006/relationships/externalLink" Target="externalLinks/externalLink11.xml"/><Relationship Id="rId41" Type="http://schemas.openxmlformats.org/officeDocument/2006/relationships/externalLink" Target="externalLinks/externalLink32.xml"/><Relationship Id="rId62" Type="http://schemas.openxmlformats.org/officeDocument/2006/relationships/externalLink" Target="externalLinks/externalLink53.xml"/><Relationship Id="rId83" Type="http://schemas.openxmlformats.org/officeDocument/2006/relationships/externalLink" Target="externalLinks/externalLink74.xml"/><Relationship Id="rId88" Type="http://schemas.openxmlformats.org/officeDocument/2006/relationships/externalLink" Target="externalLinks/externalLink79.xml"/><Relationship Id="rId111" Type="http://schemas.openxmlformats.org/officeDocument/2006/relationships/externalLink" Target="externalLinks/externalLink10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tmp"/></Relationships>
</file>

<file path=xl/drawings/drawing1.xml><?xml version="1.0" encoding="utf-8"?>
<xdr:wsDr xmlns:xdr="http://schemas.openxmlformats.org/drawingml/2006/spreadsheetDrawing" xmlns:a="http://schemas.openxmlformats.org/drawingml/2006/main">
  <xdr:twoCellAnchor editAs="oneCell">
    <xdr:from>
      <xdr:col>9</xdr:col>
      <xdr:colOff>0</xdr:colOff>
      <xdr:row>463</xdr:row>
      <xdr:rowOff>0</xdr:rowOff>
    </xdr:from>
    <xdr:to>
      <xdr:col>17</xdr:col>
      <xdr:colOff>414163</xdr:colOff>
      <xdr:row>490</xdr:row>
      <xdr:rowOff>29935</xdr:rowOff>
    </xdr:to>
    <xdr:pic>
      <xdr:nvPicPr>
        <xdr:cNvPr id="2" name="Imagen 1">
          <a:extLst>
            <a:ext uri="{FF2B5EF4-FFF2-40B4-BE49-F238E27FC236}">
              <a16:creationId xmlns:a16="http://schemas.microsoft.com/office/drawing/2014/main" id="{C2A137B9-42F3-4A0E-82F5-FB12070224B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624457" y="63158914"/>
          <a:ext cx="7511649" cy="481965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Pc-eleal/CA&#209;ASGORDAS/CORRECCION%20SEP%2019-07/PMAA/CD%20Zaragoza%20Bombeo/Presupuesto/PRESUPUESTO%20DEFINITIVO%20ZARAGOZ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d.docs.live.net/Lblanco3/CONTRATO5/REAJUSTE%20.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O:\vqicpysvr\VQ2008\Users\Laura\AppData\Local\Temp\SHARE\ESTIMA\P7020\PROYECTO\730\CAMBIOS\Z209.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s://d.docs.live.net/Pc-sgallo/Proyectos%20Sandra%20Gallo/Proyectos%20varios/Valdivia/PRESUPUESTOS%20CORREGIDOS/PRESUPUESTO%20ACTO.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O:\1_PROYECTO%20PDA%20ANTIOQUIA\25_PDA-ANTIOQUIA\11_BRICE&#209;O\1_AJUSTE%20BRICE&#209;O%20(abril-2012)\11.%20Presupuesto%20general\Ppto_completo_Brice&#241;o_octubre_2012.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H:\proyecto%20jerico\Presupuesto%20Sistema%20de%20Acueductojeric.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H:\Users\Cesar%20Uribe\Desktop\Mcpios%20Viabilizados%20Entrega%201\Ca&#241;asgordas\Presupuesto%20Sistema%20de%20Alcantarilladojulio.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O:\JJTORRES\Mis%20documentos\Documents%20and%20Settings\LUZ%20MARY\Configuraci&#243;n%20local\Temp\hgg\0bra%20552\PPTO%20ADMINISTRATIVO%20137.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H:\Users\Cesar%20Uribe\Desktop\Mcpios%20Viabilizados%20Entrega%201\Ca&#241;asgordas\Presupuesto%20Sistema%20de%20Acueductojulio.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O:\PRESUPUESTO_SAN_JUAN_TANQUE_Y_PTAP_2013.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d.docs.live.net/Javier_or_compa/zulma/Fin/Anexos/PRESUPUESTOS-REV1.xls" TargetMode="External"/></Relationships>
</file>

<file path=xl/externalLinks/_rels/externalLink14.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O:\10.6.75.177\VQ2008\Users\Laura\AppData\Local\Temp\SHARE\ESTIMA\P7020\PROYECTO\730\CAMBIOS\Z209.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d.docs.live.net/Pc-carenas/COMPARTIR/base0109.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d.docs.live.net/Pc-wvega/PROYECTOS%20EN%20EJECUCION/HLOPEZA/CANTIDADES%20GERONA/Documents%20and%20Settings/swilches/Configuraci&#243;n%20local/Archivos%20temporales%20de%20Internet/OLK6/formulario%20base.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d.docs.live.net/Ardincoadmin/Informaci&#243;n%202013/PROYECTOS%202013/Plan%20Maestro%20Segunda%20Etapa%20EPM/Presupuesto%20EPM%201%25%20Porce%203.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D:\Google%20Drive\PROYECTOS%202020\CISNEROS\MURO\PRESUPUESTO%20-CISNEROS%20MURO%20MPIO.xlsx"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https://d.docs.live.net/Ardincoadmin/OBRAS/Riveras%20del%20Hato%20II/PRESUPUESTO%20RIVERAS%20DEL%20HATO_2010.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https://d.docs.live.net/Pc-eleal/PMAA%20VALDIVIA/PROYECTOS/BASE%20PRESUPUESTOS/PMAA/CD%20Zaragoza%20Bombeo/Presupuesto/PRESUPUESTO%20DEFINITIVO%20ZARAGOZA.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O:\japarra\Documents%20and%20Settings\crendon.HMV\Local%20Settings\Temporary%20Internet%20Files\OLK3\859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O:\C\C\Users\josearoca\Downloads\Nasly\buzon\Users\Usuario\Desktop\Documents%20and%20Settings\Juan%20Arrubla\APU%20Secundaria%20Corvide.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d.docs.live.net/Users/danielagomeztobon/Documents/VIVA/Regal&#237;as/Magdalena%20Medio/Yond&#243;/Presupuesto/6m/Nasly/buzon/Users/Usuario/Desktop/Documents%20and%20Settings/Juan%20Arrubla/APU%20Secundaria%20Corvide.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d.docs.live.net/E/Para%20presupuesto/Documents%20and%20Settings/67370/Configuraci&#243;n%20local/Archivos%20temporales%20de%20Internet/Content.IE5/UOTNRVQZ/Presupuesto%20correigio%20nora%20morales(1).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H:\JMORALESG\CARLOS%20ANDR&#201;S\SEGUIMIENTO%20CONTRATOS%20OCCIDENTE-URAB&#193;%20(2009)\PRESUPUESTO%202010\Documents%20and%20Settings\David%20A\Mis%20documentos\LICITACIONES2008\VARIOS\AGUADULCE\APUs%20PuertoAguaDulce%20RAMV%203%2026900.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O:\Vqicpysvr\VQ2008\SHARE\ESTIMA\P7020\PROYECTO\730\CAMBIOS\Z209.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d.docs.live.net/sanearp1/DATOS/HLOPEZA/CANTIDADES%20GERONA/Documents%20and%20Settings/swilches/Configuraci&#243;n%20local/Archivos%20temporales%20de%20Internet/OLK6/formulario%20base.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https://d.docs.live.net/comunicaciones/wgutierrez$/AASSA%20TECNICA%201-1/AMALFI/COLECTORES%20AMALFI%20A&#209;O%202008/ANEXO3_PRESUPUESTO%20ALCANTARILLADO.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H:\Documents%20and%20Settings\carolina.meza\Escritorio\HERRAMIENTAS%20DISE&#209;O\PROYECTOS%20MODELOS\Operadores%20de%20Servicios\Otros\Temporales\Plan%20de%20Choque%20V\REINALDO%20SEGURO\AASSA\VALDIVIA\PRESUPUESTO%20VALDIVIA%20PTAR.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H:\1_PROYECTO%20PDA%20ANTIOQUIA\25_PDA-ANTIOQUIA\22_SANTA%20ROSA%20DE%20OSOS\2_AJUSTE%20PPTO%20SANTA%20ROSA%20(15-marzo-2013)\PRESUPUESTOS%20AJUSTADOS%20(26-marzo-2013)\APU_AIU_Acue_Brice&#241;o_abril_2012.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D:\CFRANCOS\Downloads\PRESUPUESTO%20AJUSTADO%20CONCORDIA%20REVISADO%2009062023%20(1).xlsx"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formato%20acometidas%20acueducto.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O:\10.0.0.4\tecnico\Documents%20and%20Settings\67370\Configuraci&#243;n%20local\Archivos%20temporales%20de%20Internet\Content.IE5\UOTNRVQZ\Presupuesto%20correigio%20nora%20morales(1).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H:\Users\Usuario\Documents\PDA\ITUANGO\JORGE%20MANTILLA%20ABRIL%2017\PPTO__ITUANGO_DPTO_MAYO%2014.xlsx"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d.docs.live.net/Licitaciones1/c/Documents%20and%20Settings/Latinco%20S.A/Mis%20documentos/ARCHIVOS%20OSCAR/invias/corredores%20viales/PARTICIPAMOS/PRIMERA%20RONDA/analisis%20de%20precios%20unitarios%20-%20PLANTILLA.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https://d.docs.live.net/sanearp1/DATOS/windows/TEMP/ADMINISTRATIVA/BAAN/lista%20de%20precios%20definitiva%20sep16-98.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F:\Mi%20unidad\GESTION%20TECNICA\FORMULACION\809%20TITIRIBI\Proyecto%20en%20construccion\24%20Presupuesto_APUs_Canteras\809_GT_G03_03MAYO2018.xlsx"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H:\Users\jose.garcia\AppData\Local\Microsoft\Windows\Temporary%20Internet%20Files\Low\Content.IE5\G79VZ0P6\ANEXO%204%20PRESUPUESTO%20ACUEDUCTO_1.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https://d.docs.live.net/Ardincoadmin/DZAPATA%20(10.10.10.253)/AASSA%20TECNICA%201-1/SUROESTE/2012/BOLOMBOLO/PROYECTOS/REUBICACION%20USUARIOS/Ultimo_Presupuesto.xlsx"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d.docs.live.net/Ardincoadmin/Informaci&#243;n%202013/LICITACI&#211;N%20PUBLICA/005%20Reposici&#243;n%20Red%20de%20Aguas%20Lluvias%20y%20Ca&#241;o%20Carrera%20Zea/PRESUPUESTO/PRESUPUESTOS_CANAL_CRIBADO.xlsx" TargetMode="External"/></Relationships>
</file>

<file path=xl/externalLinks/_rels/externalLink43.xml.rels><?xml version="1.0" encoding="UTF-8" standalone="yes"?>
<Relationships xmlns="http://schemas.openxmlformats.org/package/2006/relationships"><Relationship Id="rId2" Type="http://schemas.microsoft.com/office/2019/04/relationships/externalLinkLongPath" Target="https://d.docs.live.net/Sanear16/d/Archivos%20viejos%20del%20disco%20D/Nuevos%20procesos/Proceso%20de%20Contrataci&#243;n%20009360/1-Elaboraci&#243;n%20Pliego/Formatos%20Elaboraci&#243;n%20Pliego/Cantidades%20de%20obra/Cantidades%20Zona%20Sur-Parras-Ajizal-Sabaneta.xls?75AAEF36" TargetMode="External"/><Relationship Id="rId1" Type="http://schemas.openxmlformats.org/officeDocument/2006/relationships/externalLinkPath" Target="file:///\\75AAEF36\Cantidades%20Zona%20Sur-Parras-Ajizal-Sabanet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Formato%20acometidas%20alcantarillado.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E:\Documents\INGENIER&#205;A\DISE&#209;O%20y%20CONSULTOR&#205;A\Alcald&#237;a%20Campamento\Proyectos\Casa%20de%20la%20Cultura\Presupuesto_Ba&#241;o.xlsx"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E:\Documents\INGENIER&#205;A\DISE&#209;O%20y%20CONSULTOR&#205;A\Alcald&#237;a%20Campamento\Proyectos\CER%20Manzanillo\Copia%20de%20Presupuesto%20CER%20EL%20MANZANILLO.xlsx"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D:\DARENASL\Downloads\29-05-2023%20-JUAN%20PABLO%20CONCORDIA.xlsx"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https://d.docs.live.net/Licitaciones1/c/Trabajos%20La%20Espanola%20-%20Calarca/Grupo%20Arturo/Arturo%20A.%20Gonzalez%20R.%20Espanola%20-%20Calarca/BARBOSA/ACTASBAR.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J:\PRESUPUESTO%20%20Y%20APU%20TOTAL%20bombeo%20c&#225;ceres.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Planilla%20de%20impacto%20comunitario%20aspectos%20generales.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d.docs.live.net/Pc-wvega/PROYECTOS%20EN%20EJECUCION/AAS/BASE/HOJA%20BASE/BASE%20DE%20PRESUPUESTO.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d.docs.live.net/sanearp1/DATOS/Documents%20and%20Settings/jramiret/Configuraci&#243;n%20local/Archivos%20temporales%20de%20Internet/OLK119/Formularios%20%20009350%20corr%20abril%20291.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H:\Media%20Luna\PRESUPUESTO_MEDIA_LUNA_FINAL_EDWIN.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H:\PAVICOL\MSOFFICE\LICITAR\analisis%20del%20AIU\AIU.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d.docs.live.net/Ardincoadmin/Documents%20and%20Settings/carenas/Escritorio/PRESUPUESTOS%20%20febr11/Copia%20de%20BASE%20DE%20PRESUPUEST(copia).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https://d.docs.live.net/Arlex/Ca&#241;asgordas/Campamento/Presupuesto/DEFINITIVOS/OPTIMIZACI&#211;N%20DE%20LA%20RED%20DE%20DISTRIBUCI&#211;N.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F:\PLAN%20DEPARTAMENTAL%20DE%20AGUAS\LUZ%20ELENA%20HERN&#193;NDEZ%20M\NOVIEMBRE\TITIRIB&#205;\Titirib&#237;_Gobant_15Octubre2020\21%20Presupuesto_APUs_Canteras\Analisisprecios_unit.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F:\Users\Soportedrai\Documents\PDA%202019\4.%20SANTA%20BARBARA\DEFINITIVO\679_G05_24_25JUNIO2019.xls" TargetMode="External"/></Relationships>
</file>

<file path=xl/externalLinks/_rels/externalLink59.xml.rels><?xml version="1.0" encoding="UTF-8" standalone="yes"?>
<Relationships xmlns="http://schemas.openxmlformats.org/package/2006/relationships"><Relationship Id="rId2" Type="http://schemas.microsoft.com/office/2019/04/relationships/externalLinkLongPath" Target="file:///O:\2024\DISE&#209;OS\ESCUELAS%20MUNICIPIOS%20-%20GOBERNACI&#211;N\MARINILLA%20-%20ESMERALDA\I.%20E.%20La%20Esmeralda%20-%20Entrega%20N&#176;%201\Editables\Sanear9\d\PROYECTOS\CORANTIOQUIA\VENECIA\1.%20DIAGNOSTICO\ALCANTARILLADO\VENECI_AA_D_IN_01%20A%204.2%20RCH%20Alcantarillado.xls?7D13F032" TargetMode="External"/><Relationship Id="rId1" Type="http://schemas.openxmlformats.org/officeDocument/2006/relationships/externalLinkPath" Target="file:///\\7D13F032\VENECI_AA_D_IN_01%20A%204.2%20RCH%20Alcantarillado.xls" TargetMode="External"/></Relationships>
</file>

<file path=xl/externalLinks/_rels/externalLink60.xml.rels><?xml version="1.0" encoding="UTF-8" standalone="yes"?>
<Relationships xmlns="http://schemas.openxmlformats.org/package/2006/relationships"><Relationship Id="rId2" Type="http://schemas.microsoft.com/office/2019/04/relationships/externalLinkLongPath" Target="file:///O:\2024\DISE&#209;OS\ESCUELAS%20MUNICIPIOS%20-%20GOBERNACI&#211;N\MARINILLA%20-%20ESMERALDA\I.%20E.%20La%20Esmeralda%20-%20Entrega%20N&#176;%201\Editables\Pc3\d\PROYECTOS\CARAMANTA\2.%20ANTEPROYECTO\ANEXOS%20AL%20INFORME\CARAMA_AA_D_IN_1_Anexo%20x.xx%20REDES%20DE%20DISTRIBUCI&#211;N.xls?49472C7A" TargetMode="External"/><Relationship Id="rId1" Type="http://schemas.openxmlformats.org/officeDocument/2006/relationships/externalLinkPath" Target="file:///\\49472C7A\CARAMA_AA_D_IN_1_Anexo%20x.xx%20REDES%20DE%20DISTRIBUCI&#211;N.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F:\Pc-cias3\compartido\SAN%20JOS&#201;%20ANDES\ANDES\EJEMPLOS%20PRESUPUESTOS\PPTO%20ALCANTARILLADO%20PALERMO%20ORIGINAL%20(Recuperado).xlsx"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O:\2024\DISE&#209;OS\ESCUELAS%20MUNICIPIOS%20-%20GOBERNACI&#211;N\MARINILLA%20-%20ESMERALDA\I.%20E.%20La%20Esmeralda%20-%20Entrega%20N&#176;%201\Editables\Sanearpc8\d\PROYECTOS\BUENOS%20AIRES\DISE&#209;O\Dise&#241;o%20hidraulico%20de%20componentes.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O:\2024\DISE&#209;OS\ESCUELAS%20MUNICIPIOS%20-%20GOBERNACI&#211;N\MARINILLA%20-%20SALTO%20ABAJO\I.%20E.%20Rosal&#237;a%20Hoyos%20(Vicente%20Arbel&#225;ez)%20-%20Entrega%20N&#176;%201\Editables\Sanearpc8\d\PROYECTOS\BUENOS%20AIRES\DISE&#209;O\Dise&#241;o%20hidraulico%20de%20componentes.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d.docs.live.net/Pc1/Mis%20documentos/Datos/K1/03%20Grupo%2005/02%20Dise&#241;os/01%20Ahorcado/02%20Memorias/02%20Hojas/Cantidades%20de%20Obra/02%20VILLAHERMOSA.Chalo/01%20Dis_AC_VH_021114.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principal/VIGENTES/vigentes/PROPUESTAS/RESIDENTE%20CONST%20SADEP/formularios/A.P.U.%20BASE.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d.docs.live.net/sanearp1/DATOS/Estad.%20Da&#241;os/Rendimientos_Sur%2003-00(JC).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Y:\INVPROG\SIS-DA&#209;OS\Acueducto\2000\Sur\Rendimientos_Sur%2012-99.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O:\Users\andreamoncdatoro\Desktop\Users\jhonatanmauricio\Downloads\F:\VILLA%20TAKOA\Presupuesto\APUS%20VILLA%20TAKOA.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d.docs.live.net/WILMAR/Informaci&#243;n%202012/Users/Usuario/AppData/Local/Temp/Rar$DI05.444/APU%20-%20Inv..GRUPO%20I.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d.docs.live.net/10.0.0.4/tecnico/Documents%20and%20Settings/67370/Configuraci&#243;n%20local/Archivos%20temporales%20de%20Internet/Content.IE5/UOTNRVQZ/Presupuesto%20correigio%20nora%20morales(1).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D:\Users\Ing.%20Oscar\Downloads\MATRIZ%20PARA%20EL%20CALCULO%20DEL%20AIU%202009.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formato%20liquidaci&#243;n%20de%20obra%20por%20administraci&#243;n.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H:\Users\jmperez\Documents\TECNICA\DEPORTE%20Y%20RECREACION\02%20ESTANDARIZADO%20POLIDEPORTIVO\05%20HOJA%20CALCULO%20ESTANDARIZADO\PRESUPUESTO%20DEL%20POLIDEPORTIVO%20COMPLETO.xlsx"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H:\Documents%20and%20Settings\Administrator\My%20Documents\ZAR07\Apu051b.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s://d.docs.live.net/Pc-wvega/PROYECTOS%20EN%20EJECUCION/San_Juan_LaMaria/CD%20SAN%20JUAN%20LA%20MARIA/ANEXOS/Anexo%2014_PresupuestoSAN_JUAN_LA_MARIA-MARZ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d.docs.live.net/WILMAR/Informaci&#243;n%202012/DOCUME~1/catastro/CONFIG~1/Temp/Rar$DI02.360/APU%20INVIAS%202.009%20MEDELL&#205;N.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d.docs.live.net/Giovanny/c/Copia%20Calidad/Mis%20documentos/Area%20Tecnica/Licitaciones/Epm/Actualizacion%20Guayabal/WINDOWS/TEMP/RELACI~1.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I:\ADM%20VIAL%2003%20-%20CORDOBA\ESTADO%20DE%20RED\2103mar%20.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d.docs.live.net/sanearp1/DATOS/Informes%20y%20tareas/Estad&#237;sticas%20Rendimientos/Sur/Rendimientos_Sur%20(EEPPM)%2001.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d.docs.live.net/sanearp1/DATOS/HLOPEZA/GERONA/CANTIDADES%20REPOSICION/SUBCIRCUITO%207/REDES7.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H:\1_PROYECTO%20PDA%20ANTIOQUIA\25_PDA-ANTIOQUIA\22_SANTA%20ROSA%20DE%20OSOS\1_AJUSTE%20SANTA%20ROSA%20(sept-2012)\11.%20Presupuesto%20general\PPTO%20REDES%20TURCO%20ministerio%20(Fade%20I).xlsx"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d.docs.live.net/WILMAR/Informaci&#243;n%202012/Mis%20Documentos/AMV-02-BOL/EST.V&#205;A%20CRITERIO%20TECNICO.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O:\MESING\Unidad%20C\00-2004\San%20Pedro\Lagunas\Linea%20de%20Impulsion.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d.docs.live.net/MESING/Unidad%20C/00-2004/San%20Pedro/Lagunas/Linea%20de%20Impulsion.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H:\Users\user\Desktop\Modelo%20costos%20Ietek%20Abril%2030%20de%202012.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F:\working\waccache\a07b60a5-0235-4e62-9c63-c1ea2ef06ff7\Users\Jaime\AppData\Local\Temp\Rar$DIa0.735\Proyectos\284_GT_G03_01_17ABRIL2018-FRONTINO.xlsx"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Informe%20de%20obra%20extra.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d.docs.live.net/Sanear16/d/PERSONALES/FERNANDO/CURSO%20PTAP/PARSHALL%20AMAGA.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d.docs.live.net/Lblanco3/COMPARTIR/PLANOPERATIVO1754/INFORME/INFORME/Tablas%20y%20gr&#225;ficas%201750%2003-00.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O:\Users\adri\Documents\Supervisi&#243;n\6%20-%20ESPECIALIZACION%20-%20SUOERVISION%20DE%20OBRAS%20CIVILES%20-%20SENA\APOYOS%20AUTOCAD%20Y%20EXCEL\ELEMENTOS%20ESTRUCTURALES.xlsx"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Informe%20semanal%20de%20avance%20de%20obra%20civil.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solicitud%20de%20servicio.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F:\working\waccache\a07b60a5-0235-4e62-9c63-c1ea2ef06ff7\presupuesto%20municipios\809_GT_G03_03MAYO2018_%20APU%20TITIRIBI.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H:\SIMULACI&#211;NEDIFICIO.ok.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d.docs.live.net/Wilsonvega/PMAACAMPAMENTO/CD-CAMPAMENTO/DISE&#209;O/PRESUPUESTOS-DIS/ALCANTARILLADO/Presupuestos%20sistema%20de%20alcantarillado%20(Campamento).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F:\presupuesto%20municipios\093_GT_G03_01_30MAY2018_%20APU.xlsx"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H:\Documents%20and%20Settings\carolina.meza\Escritorio\HERRAMIENTAS%20DISE&#209;O\PROYECTOS%20MODELOS\Operadores%20de%20Servicios\Otros\Temporales\Proyecto%20Alcantarillado%20Caucasia\presupuesto_anza\Ppto%20Aldo%20EL%20Paraiso%20version%202.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d.docs.live.net/sanearp1/DATOS/WINNT/Profiles/mvelezs/Configuraci&#243;n%20local/Archivos%20temporales%20de%20Internet/OLK295/ConsolidadoSubcircuito1.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H:\S.G.C%20Aguas\Proceso%20Interventor&#237;a\tEMPORALTRAMOS.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F:\U%20DE%20A\PDA\Presupuesto%20Redes%20Alcan_Taparto%20Mayo%20de%202018-ultimo._.xlsx"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H:\Users\jmperez\Documents\TECNICA\DEPORTE%20Y%20RECREACION\02%20ESTANDARIZADO%20POLIDEPORTIVO\Presupuesto_750%20_Baja_Suelo%20AB%20actualizado%202015%20con%20ICCP.xlsx"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F:\working\waccache\a07b60a5-0235-4e62-9c63-c1ea2ef06ff7\presupuesto%20municipios\093_GT_G03_01_30MAY2018_%20APU.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AJUSTESACTA1PROVI"/>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Paso 1 Calculo del Presupuesto"/>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
    </sheetNames>
    <sheetDataSet>
      <sheetData sheetId="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
      <sheetName val="Mano obra"/>
      <sheetName val="AIU"/>
      <sheetName val="BASE"/>
      <sheetName val="BASE CTOS"/>
      <sheetName val="RESUMEN MATERIALES"/>
      <sheetName val="FORMULARIO No.3_Ppto_Briceño"/>
      <sheetName val="4.1.2_Opt boc Trinidad"/>
      <sheetName val="4.1.3_Const boc Tirana"/>
      <sheetName val="4.1.4_Opt desarenador"/>
      <sheetName val="4.1.5_Opt aducción"/>
      <sheetName val="4.1.1_APU"/>
      <sheetName val="4.1.6_Const tanque 250m³"/>
      <sheetName val="4.1.7_Opt redes dist"/>
      <sheetName val="4.2.1_COLECTOR-TIRANA"/>
      <sheetName val="4.2.3_COLECTOR-COSUMBI 1"/>
      <sheetName val="4.2.5_COLECTOR-COSUMBI 2"/>
      <sheetName val="4.2.7_REDES SECUND Distrito 2"/>
      <sheetName val="Hoja7"/>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refreshError="1"/>
      <sheetData sheetId="12"/>
      <sheetData sheetId="13"/>
      <sheetData sheetId="14"/>
      <sheetData sheetId="15"/>
      <sheetData sheetId="16"/>
      <sheetData sheetId="17"/>
      <sheetData sheetId="1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APU"/>
      <sheetName val="PRESTA"/>
      <sheetName val="1.optimn_PTAP"/>
      <sheetName val="2.redesacto"/>
      <sheetName val="3.optim_Desarenador"/>
      <sheetName val="4.optim_captacion_aducc"/>
      <sheetName val="BASE"/>
      <sheetName val="RESUMEN"/>
      <sheetName val="Hoja1"/>
      <sheetName val="BASE CTOS"/>
      <sheetName val="Hoja2"/>
      <sheetName val="Hoja3"/>
    </sheetNames>
    <sheetDataSet>
      <sheetData sheetId="0"/>
      <sheetData sheetId="1"/>
      <sheetData sheetId="2"/>
      <sheetData sheetId="3"/>
      <sheetData sheetId="4"/>
      <sheetData sheetId="5"/>
      <sheetData sheetId="6"/>
      <sheetData sheetId="7">
        <row r="353">
          <cell r="D353">
            <v>7552</v>
          </cell>
        </row>
        <row r="424">
          <cell r="D424">
            <v>10500</v>
          </cell>
        </row>
      </sheetData>
      <sheetData sheetId="8"/>
      <sheetData sheetId="9"/>
      <sheetData sheetId="10"/>
      <sheetData sheetId="11"/>
      <sheetData sheetId="12"/>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AL."/>
      <sheetName val="AIU"/>
      <sheetName val="PRESTA"/>
      <sheetName val="BASE"/>
      <sheetName val="BASE CTOS"/>
      <sheetName val="Red Los Balsos"/>
      <sheetName val="Red El Edén"/>
      <sheetName val="Red Principal"/>
      <sheetName val="Colector principal"/>
      <sheetName val="La Esperanza"/>
      <sheetName val="APU"/>
      <sheetName val="RESUMENaldo"/>
    </sheetNames>
    <sheetDataSet>
      <sheetData sheetId="0"/>
      <sheetData sheetId="1"/>
      <sheetData sheetId="2"/>
      <sheetData sheetId="3">
        <row r="240">
          <cell r="D240">
            <v>189399</v>
          </cell>
        </row>
        <row r="241">
          <cell r="D241">
            <v>385131.6</v>
          </cell>
        </row>
        <row r="362">
          <cell r="D362">
            <v>139200</v>
          </cell>
        </row>
      </sheetData>
      <sheetData sheetId="4"/>
      <sheetData sheetId="5"/>
      <sheetData sheetId="6"/>
      <sheetData sheetId="7"/>
      <sheetData sheetId="8"/>
      <sheetData sheetId="9"/>
      <sheetData sheetId="10"/>
      <sheetData sheetId="1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s>
    <sheetDataSet>
      <sheetData sheetId="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 val="Act_1"/>
      <sheetName val="PRESUPUESTO_LICITACIÓN_SRN_0011"/>
      <sheetName val="Facturacion_M&amp;E_Marzo1"/>
      <sheetName val="RESUMEN_MES_MARZO1"/>
      <sheetName val="Anexo_11"/>
      <sheetName val="Anexo_21"/>
      <sheetName val="Anexo_31"/>
      <sheetName val="Anexo_4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Act_2"/>
      <sheetName val="PRESUPUESTO_LICITACIÓN_SRN_0012"/>
      <sheetName val="Facturacion_M&amp;E_Marzo2"/>
      <sheetName val="Anexo_12"/>
      <sheetName val="Anexo_22"/>
      <sheetName val="Anexo_32"/>
      <sheetName val="Anexo_42"/>
      <sheetName val="Precios_2"/>
      <sheetName val="M_O_"/>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ITEM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 val="sap"/>
      <sheetName val="M.O"/>
      <sheetName val="Act_11"/>
      <sheetName val="PRESUPUESTO_LICITACIÓN_SRN_0020"/>
      <sheetName val="Facturacion_M&amp;E_Marzo11"/>
      <sheetName val="Anexo_111"/>
      <sheetName val="Anexo_211"/>
      <sheetName val="Anexo_311"/>
      <sheetName val="Anexo_411"/>
      <sheetName val="Precios_6"/>
      <sheetName val="M_O_6"/>
      <sheetName val="RESUMEN_MES_MARZO11"/>
      <sheetName val="56-_MÉNSULA_(1)6"/>
      <sheetName val="56-CUNETAS_T1_(1)6"/>
      <sheetName val="56__CAJA_K105+570_(2)6"/>
      <sheetName val="56__CAJA_K105+841_(2)6"/>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CALCULO_DE_CAMISAS2"/>
      <sheetName val="Dosificaciones_y_lista2"/>
      <sheetName val="INFORME_SEMANAL"/>
      <sheetName val="DISEÑO_20-04-19"/>
      <sheetName val="CALCULOS_DE_SILO"/>
      <sheetName val="GRANEL_PE"/>
      <sheetName val="STOCK_ABRIL"/>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AGRAGADO_3-4_mix-entrad_(2)"/>
      <sheetName val="graf_(3-4)"/>
      <sheetName val="AGRAGADO_1-2_mix-entrad"/>
      <sheetName val="graf_(1-2)"/>
      <sheetName val="datos_entrada2"/>
      <sheetName val="PU8A_CD2"/>
      <sheetName val="PU9_CD2"/>
      <sheetName val="PU9_CI2"/>
      <sheetName val="PU11A_CD2"/>
      <sheetName val="PU14A_CD2"/>
      <sheetName val="PU14A_CI2"/>
      <sheetName val="PU16CD_2"/>
      <sheetName val="PU16CI_2"/>
      <sheetName val="PU19_A2"/>
      <sheetName val="PU21_A_CD2"/>
      <sheetName val="PU22_CD2"/>
      <sheetName val="PU22_CI2"/>
      <sheetName val="PU23_CD_2"/>
      <sheetName val="PU23_CI2"/>
      <sheetName val="0_Bases2"/>
      <sheetName val="Esquema_CECOS_2"/>
      <sheetName val="Seg_2"/>
      <sheetName val="VOLADIZOS_Y_VIGAS2"/>
      <sheetName val="SOPORTE_PONTONES2"/>
      <sheetName val="VIA_VEREDAL_ACTA_TOCCI"/>
      <sheetName val="POR_ADMINISTRACION"/>
      <sheetName val="ACTIVIDAD_DE_DESMONTE"/>
      <sheetName val="DISTANCIA_LAGOS-RIOGRANDE"/>
      <sheetName val="DISTANCIA_MINCIVIL"/>
      <sheetName val="TRASLADO_DE_CERCHAS_METALICAS"/>
      <sheetName val="ENR-32-70_"/>
      <sheetName val="SUB-BSE-32-70_"/>
      <sheetName val="SUB-BASE-185-215_"/>
      <sheetName val="Detalle_X_gasto"/>
      <sheetName val="detalle_X_gcia"/>
      <sheetName val="EJEC__ENE-AGO"/>
      <sheetName val="TOTAL_2020_X_GASTO"/>
      <sheetName val="P&amp;G_2020"/>
      <sheetName val="TOTAL_2020"/>
      <sheetName val="DET_GASTOS_VIAJE"/>
      <sheetName val="COSTOS_VEH"/>
      <sheetName val="ALQ__VEHÍCULO_HOY"/>
      <sheetName val="DEP_2019"/>
      <sheetName val="DEP_2020"/>
      <sheetName val="AMORT_2020"/>
      <sheetName val="P&amp;G_X_GERENCIAS"/>
      <sheetName val="OF__CUMPLIM"/>
      <sheetName val="AMORT_2019"/>
      <sheetName val="MC SF GAVIONES"/>
      <sheetName val="P2"/>
      <sheetName val="P1"/>
      <sheetName val="31-05-18"/>
      <sheetName val="F-7857-308"/>
      <sheetName val="Equipo Menor"/>
      <sheetName val="ALQUILADO F-7857-308 "/>
      <sheetName val="Real Para tarifas"/>
      <sheetName val="ACTA DE OBRA"/>
      <sheetName val="g.g"/>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row r="10">
          <cell r="M10">
            <v>1302940.7487084535</v>
          </cell>
        </row>
      </sheetData>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ow r="6">
          <cell r="D6" t="str">
            <v>Base tratada con asfalto (BTA)</v>
          </cell>
        </row>
      </sheetData>
      <sheetData sheetId="43">
        <row r="3">
          <cell r="B3">
            <v>3</v>
          </cell>
        </row>
      </sheetData>
      <sheetData sheetId="44">
        <row r="6">
          <cell r="D6" t="str">
            <v>Base tratada con asfalto (BTA)</v>
          </cell>
        </row>
      </sheetData>
      <sheetData sheetId="45">
        <row r="6">
          <cell r="D6" t="str">
            <v>Base tratada con asfalto (BTA)</v>
          </cell>
        </row>
      </sheetData>
      <sheetData sheetId="46" refreshError="1"/>
      <sheetData sheetId="47" refreshError="1"/>
      <sheetData sheetId="48" refreshError="1"/>
      <sheetData sheetId="49" refreshError="1"/>
      <sheetData sheetId="50">
        <row r="6">
          <cell r="D6">
            <v>0</v>
          </cell>
        </row>
      </sheetData>
      <sheetData sheetId="51">
        <row r="6">
          <cell r="D6">
            <v>43666</v>
          </cell>
        </row>
      </sheetData>
      <sheetData sheetId="52">
        <row r="10">
          <cell r="M10">
            <v>1302940.7487084535</v>
          </cell>
        </row>
      </sheetData>
      <sheetData sheetId="53"/>
      <sheetData sheetId="54">
        <row r="10">
          <cell r="M10">
            <v>1302940.7487084535</v>
          </cell>
        </row>
      </sheetData>
      <sheetData sheetId="55">
        <row r="6">
          <cell r="D6">
            <v>0</v>
          </cell>
        </row>
      </sheetData>
      <sheetData sheetId="56">
        <row r="6">
          <cell r="D6">
            <v>43666</v>
          </cell>
        </row>
      </sheetData>
      <sheetData sheetId="57">
        <row r="6">
          <cell r="D6">
            <v>43666</v>
          </cell>
        </row>
      </sheetData>
      <sheetData sheetId="58">
        <row r="6">
          <cell r="D6">
            <v>43666</v>
          </cell>
        </row>
      </sheetData>
      <sheetData sheetId="59">
        <row r="6">
          <cell r="D6">
            <v>43666</v>
          </cell>
        </row>
      </sheetData>
      <sheetData sheetId="60">
        <row r="6">
          <cell r="D6">
            <v>43666</v>
          </cell>
        </row>
      </sheetData>
      <sheetData sheetId="61">
        <row r="6">
          <cell r="D6">
            <v>43666</v>
          </cell>
        </row>
      </sheetData>
      <sheetData sheetId="62">
        <row r="6">
          <cell r="D6">
            <v>43666</v>
          </cell>
        </row>
      </sheetData>
      <sheetData sheetId="63">
        <row r="10">
          <cell r="M10">
            <v>1302940.7487084535</v>
          </cell>
        </row>
      </sheetData>
      <sheetData sheetId="64">
        <row r="6">
          <cell r="D6">
            <v>43666</v>
          </cell>
        </row>
      </sheetData>
      <sheetData sheetId="65">
        <row r="10">
          <cell r="M10">
            <v>1302940.7487084535</v>
          </cell>
        </row>
      </sheetData>
      <sheetData sheetId="66">
        <row r="6">
          <cell r="D6">
            <v>0</v>
          </cell>
        </row>
      </sheetData>
      <sheetData sheetId="67">
        <row r="6">
          <cell r="D6">
            <v>0</v>
          </cell>
        </row>
      </sheetData>
      <sheetData sheetId="68">
        <row r="10">
          <cell r="M10">
            <v>1302940.7487084535</v>
          </cell>
        </row>
      </sheetData>
      <sheetData sheetId="69">
        <row r="10">
          <cell r="M10">
            <v>1302940.7487084535</v>
          </cell>
        </row>
      </sheetData>
      <sheetData sheetId="70"/>
      <sheetData sheetId="71"/>
      <sheetData sheetId="72">
        <row r="6">
          <cell r="D6">
            <v>43666</v>
          </cell>
        </row>
      </sheetData>
      <sheetData sheetId="73">
        <row r="6">
          <cell r="D6">
            <v>43666</v>
          </cell>
        </row>
      </sheetData>
      <sheetData sheetId="74"/>
      <sheetData sheetId="75">
        <row r="6">
          <cell r="D6">
            <v>43666</v>
          </cell>
        </row>
      </sheetData>
      <sheetData sheetId="76"/>
      <sheetData sheetId="77"/>
      <sheetData sheetId="78"/>
      <sheetData sheetId="79"/>
      <sheetData sheetId="80"/>
      <sheetData sheetId="81"/>
      <sheetData sheetId="82">
        <row r="6">
          <cell r="D6">
            <v>0</v>
          </cell>
        </row>
      </sheetData>
      <sheetData sheetId="83"/>
      <sheetData sheetId="84"/>
      <sheetData sheetId="85"/>
      <sheetData sheetId="86"/>
      <sheetData sheetId="87"/>
      <sheetData sheetId="88">
        <row r="10">
          <cell r="M10">
            <v>1302940.7487084535</v>
          </cell>
        </row>
      </sheetData>
      <sheetData sheetId="89">
        <row r="10">
          <cell r="M10">
            <v>1302940.7487084535</v>
          </cell>
        </row>
      </sheetData>
      <sheetData sheetId="90">
        <row r="10">
          <cell r="M10">
            <v>1302940.7487084535</v>
          </cell>
        </row>
      </sheetData>
      <sheetData sheetId="91">
        <row r="6">
          <cell r="D6">
            <v>0</v>
          </cell>
        </row>
      </sheetData>
      <sheetData sheetId="92">
        <row r="10">
          <cell r="M10">
            <v>1302940.7487084535</v>
          </cell>
        </row>
      </sheetData>
      <sheetData sheetId="93">
        <row r="10">
          <cell r="M10">
            <v>1302940.7487084535</v>
          </cell>
        </row>
      </sheetData>
      <sheetData sheetId="94"/>
      <sheetData sheetId="95"/>
      <sheetData sheetId="96"/>
      <sheetData sheetId="97"/>
      <sheetData sheetId="98"/>
      <sheetData sheetId="99"/>
      <sheetData sheetId="100"/>
      <sheetData sheetId="101">
        <row r="10">
          <cell r="M10">
            <v>1302940.7487084535</v>
          </cell>
        </row>
      </sheetData>
      <sheetData sheetId="102">
        <row r="10">
          <cell r="M10">
            <v>1302940.7487084535</v>
          </cell>
        </row>
      </sheetData>
      <sheetData sheetId="103">
        <row r="10">
          <cell r="M10">
            <v>1302940.7487084535</v>
          </cell>
        </row>
      </sheetData>
      <sheetData sheetId="104">
        <row r="6">
          <cell r="D6">
            <v>0</v>
          </cell>
        </row>
      </sheetData>
      <sheetData sheetId="105">
        <row r="10">
          <cell r="M10">
            <v>1302940.7487084535</v>
          </cell>
        </row>
      </sheetData>
      <sheetData sheetId="106">
        <row r="6">
          <cell r="D6">
            <v>0</v>
          </cell>
        </row>
      </sheetData>
      <sheetData sheetId="107"/>
      <sheetData sheetId="108"/>
      <sheetData sheetId="109"/>
      <sheetData sheetId="110"/>
      <sheetData sheetId="111"/>
      <sheetData sheetId="112"/>
      <sheetData sheetId="113"/>
      <sheetData sheetId="114"/>
      <sheetData sheetId="115">
        <row r="6">
          <cell r="D6">
            <v>0</v>
          </cell>
        </row>
      </sheetData>
      <sheetData sheetId="116">
        <row r="10">
          <cell r="M10">
            <v>1302940.7487084535</v>
          </cell>
        </row>
      </sheetData>
      <sheetData sheetId="117">
        <row r="6">
          <cell r="D6">
            <v>0</v>
          </cell>
        </row>
      </sheetData>
      <sheetData sheetId="118">
        <row r="6">
          <cell r="D6">
            <v>0</v>
          </cell>
        </row>
      </sheetData>
      <sheetData sheetId="119">
        <row r="6">
          <cell r="D6">
            <v>0</v>
          </cell>
        </row>
      </sheetData>
      <sheetData sheetId="120">
        <row r="6">
          <cell r="D6">
            <v>0</v>
          </cell>
        </row>
      </sheetData>
      <sheetData sheetId="121">
        <row r="6">
          <cell r="D6">
            <v>0</v>
          </cell>
        </row>
      </sheetData>
      <sheetData sheetId="122">
        <row r="6">
          <cell r="D6">
            <v>0</v>
          </cell>
        </row>
      </sheetData>
      <sheetData sheetId="123">
        <row r="6">
          <cell r="D6">
            <v>0</v>
          </cell>
        </row>
      </sheetData>
      <sheetData sheetId="124">
        <row r="6">
          <cell r="D6">
            <v>0</v>
          </cell>
        </row>
      </sheetData>
      <sheetData sheetId="125">
        <row r="6">
          <cell r="D6">
            <v>0</v>
          </cell>
        </row>
      </sheetData>
      <sheetData sheetId="126">
        <row r="6">
          <cell r="D6">
            <v>43666</v>
          </cell>
        </row>
      </sheetData>
      <sheetData sheetId="127">
        <row r="6">
          <cell r="D6">
            <v>0</v>
          </cell>
        </row>
      </sheetData>
      <sheetData sheetId="128"/>
      <sheetData sheetId="129">
        <row r="10">
          <cell r="M10">
            <v>1302940.7487084535</v>
          </cell>
        </row>
      </sheetData>
      <sheetData sheetId="130">
        <row r="10">
          <cell r="M10">
            <v>1302940.7487084535</v>
          </cell>
        </row>
      </sheetData>
      <sheetData sheetId="131">
        <row r="10">
          <cell r="M10">
            <v>1302940.7487084535</v>
          </cell>
        </row>
      </sheetData>
      <sheetData sheetId="132">
        <row r="6">
          <cell r="D6">
            <v>43666</v>
          </cell>
        </row>
      </sheetData>
      <sheetData sheetId="133">
        <row r="10">
          <cell r="M10">
            <v>1302940.7487084535</v>
          </cell>
        </row>
      </sheetData>
      <sheetData sheetId="134">
        <row r="6">
          <cell r="D6">
            <v>0</v>
          </cell>
        </row>
      </sheetData>
      <sheetData sheetId="135"/>
      <sheetData sheetId="136">
        <row r="6">
          <cell r="D6">
            <v>0</v>
          </cell>
        </row>
      </sheetData>
      <sheetData sheetId="137"/>
      <sheetData sheetId="138"/>
      <sheetData sheetId="139"/>
      <sheetData sheetId="140"/>
      <sheetData sheetId="141"/>
      <sheetData sheetId="142"/>
      <sheetData sheetId="143">
        <row r="6">
          <cell r="D6" t="str">
            <v>Base tratada con asfalto (BTA)</v>
          </cell>
        </row>
      </sheetData>
      <sheetData sheetId="144">
        <row r="6">
          <cell r="D6" t="str">
            <v>Base tratada con asfalto (BTA)</v>
          </cell>
        </row>
      </sheetData>
      <sheetData sheetId="145">
        <row r="10">
          <cell r="M10">
            <v>1302940.7487084535</v>
          </cell>
        </row>
      </sheetData>
      <sheetData sheetId="146">
        <row r="10">
          <cell r="M10">
            <v>1302940.7487084535</v>
          </cell>
        </row>
      </sheetData>
      <sheetData sheetId="147">
        <row r="10">
          <cell r="M10">
            <v>1302940.7487084535</v>
          </cell>
        </row>
      </sheetData>
      <sheetData sheetId="148">
        <row r="6">
          <cell r="D6">
            <v>0</v>
          </cell>
        </row>
      </sheetData>
      <sheetData sheetId="149">
        <row r="10">
          <cell r="M10">
            <v>1302940.7487084535</v>
          </cell>
        </row>
      </sheetData>
      <sheetData sheetId="150">
        <row r="6">
          <cell r="D6">
            <v>43666</v>
          </cell>
        </row>
      </sheetData>
      <sheetData sheetId="151" refreshError="1"/>
      <sheetData sheetId="152" refreshError="1"/>
      <sheetData sheetId="153" refreshError="1"/>
      <sheetData sheetId="154">
        <row r="10">
          <cell r="M10">
            <v>1302940.7487084535</v>
          </cell>
        </row>
      </sheetData>
      <sheetData sheetId="155">
        <row r="10">
          <cell r="M10">
            <v>1302940.7487084535</v>
          </cell>
        </row>
      </sheetData>
      <sheetData sheetId="156">
        <row r="10">
          <cell r="M10">
            <v>1302940.7487084535</v>
          </cell>
        </row>
      </sheetData>
      <sheetData sheetId="157">
        <row r="10">
          <cell r="M10">
            <v>1302940.7487084535</v>
          </cell>
        </row>
      </sheetData>
      <sheetData sheetId="158">
        <row r="10">
          <cell r="M10">
            <v>1302940.7487084535</v>
          </cell>
        </row>
      </sheetData>
      <sheetData sheetId="159">
        <row r="6">
          <cell r="D6">
            <v>0</v>
          </cell>
        </row>
      </sheetData>
      <sheetData sheetId="160">
        <row r="10">
          <cell r="M10">
            <v>1302940.7487084535</v>
          </cell>
        </row>
      </sheetData>
      <sheetData sheetId="161">
        <row r="10">
          <cell r="M10">
            <v>1302940.7487084535</v>
          </cell>
        </row>
      </sheetData>
      <sheetData sheetId="162">
        <row r="10">
          <cell r="M10">
            <v>1302940.7487084535</v>
          </cell>
        </row>
      </sheetData>
      <sheetData sheetId="163">
        <row r="10">
          <cell r="M10">
            <v>1302940.7487084535</v>
          </cell>
        </row>
      </sheetData>
      <sheetData sheetId="164">
        <row r="6">
          <cell r="D6">
            <v>0</v>
          </cell>
        </row>
      </sheetData>
      <sheetData sheetId="165">
        <row r="10">
          <cell r="M10">
            <v>1302940.7487084535</v>
          </cell>
        </row>
      </sheetData>
      <sheetData sheetId="166">
        <row r="10">
          <cell r="M10">
            <v>1302940.7487084535</v>
          </cell>
        </row>
      </sheetData>
      <sheetData sheetId="167"/>
      <sheetData sheetId="168">
        <row r="6">
          <cell r="D6">
            <v>0</v>
          </cell>
        </row>
      </sheetData>
      <sheetData sheetId="169">
        <row r="10">
          <cell r="M10">
            <v>1302940.7487084535</v>
          </cell>
        </row>
      </sheetData>
      <sheetData sheetId="170">
        <row r="10">
          <cell r="M10">
            <v>1302940.7487084535</v>
          </cell>
        </row>
      </sheetData>
      <sheetData sheetId="171">
        <row r="10">
          <cell r="M10">
            <v>1302940.7487084535</v>
          </cell>
        </row>
      </sheetData>
      <sheetData sheetId="172">
        <row r="6">
          <cell r="D6">
            <v>0</v>
          </cell>
        </row>
      </sheetData>
      <sheetData sheetId="173">
        <row r="10">
          <cell r="M10">
            <v>1302940.7487084535</v>
          </cell>
        </row>
      </sheetData>
      <sheetData sheetId="174">
        <row r="6">
          <cell r="D6">
            <v>0</v>
          </cell>
        </row>
      </sheetData>
      <sheetData sheetId="175">
        <row r="10">
          <cell r="M10">
            <v>1302940.7487084535</v>
          </cell>
        </row>
      </sheetData>
      <sheetData sheetId="176">
        <row r="6">
          <cell r="D6">
            <v>0</v>
          </cell>
        </row>
      </sheetData>
      <sheetData sheetId="177"/>
      <sheetData sheetId="178">
        <row r="6">
          <cell r="D6">
            <v>0</v>
          </cell>
        </row>
      </sheetData>
      <sheetData sheetId="179">
        <row r="10">
          <cell r="M10">
            <v>1302940.7487084535</v>
          </cell>
        </row>
      </sheetData>
      <sheetData sheetId="180">
        <row r="10">
          <cell r="M10">
            <v>1302940.7487084535</v>
          </cell>
        </row>
      </sheetData>
      <sheetData sheetId="181">
        <row r="10">
          <cell r="M10">
            <v>1302940.7487084535</v>
          </cell>
        </row>
      </sheetData>
      <sheetData sheetId="182">
        <row r="6">
          <cell r="D6">
            <v>0</v>
          </cell>
        </row>
      </sheetData>
      <sheetData sheetId="183">
        <row r="6">
          <cell r="D6">
            <v>0</v>
          </cell>
        </row>
      </sheetData>
      <sheetData sheetId="184">
        <row r="10">
          <cell r="M10">
            <v>1302940.7487084535</v>
          </cell>
        </row>
      </sheetData>
      <sheetData sheetId="185">
        <row r="10">
          <cell r="M10">
            <v>1302940.7487084535</v>
          </cell>
        </row>
      </sheetData>
      <sheetData sheetId="186"/>
      <sheetData sheetId="187">
        <row r="6">
          <cell r="D6">
            <v>0</v>
          </cell>
        </row>
      </sheetData>
      <sheetData sheetId="188"/>
      <sheetData sheetId="189"/>
      <sheetData sheetId="190"/>
      <sheetData sheetId="191">
        <row r="6">
          <cell r="D6">
            <v>0</v>
          </cell>
        </row>
      </sheetData>
      <sheetData sheetId="192">
        <row r="10">
          <cell r="M10">
            <v>1302940.7487084535</v>
          </cell>
        </row>
      </sheetData>
      <sheetData sheetId="193"/>
      <sheetData sheetId="194"/>
      <sheetData sheetId="195">
        <row r="6">
          <cell r="D6">
            <v>0</v>
          </cell>
        </row>
      </sheetData>
      <sheetData sheetId="196"/>
      <sheetData sheetId="197"/>
      <sheetData sheetId="198"/>
      <sheetData sheetId="199">
        <row r="6">
          <cell r="D6">
            <v>0</v>
          </cell>
        </row>
      </sheetData>
      <sheetData sheetId="200"/>
      <sheetData sheetId="201"/>
      <sheetData sheetId="202">
        <row r="6">
          <cell r="D6">
            <v>0</v>
          </cell>
        </row>
      </sheetData>
      <sheetData sheetId="203">
        <row r="6">
          <cell r="D6">
            <v>0</v>
          </cell>
        </row>
      </sheetData>
      <sheetData sheetId="204">
        <row r="10">
          <cell r="M10">
            <v>1302940.7487084535</v>
          </cell>
        </row>
      </sheetData>
      <sheetData sheetId="205"/>
      <sheetData sheetId="206">
        <row r="6">
          <cell r="D6">
            <v>0</v>
          </cell>
        </row>
      </sheetData>
      <sheetData sheetId="207"/>
      <sheetData sheetId="208"/>
      <sheetData sheetId="209"/>
      <sheetData sheetId="210">
        <row r="6">
          <cell r="D6">
            <v>0</v>
          </cell>
        </row>
      </sheetData>
      <sheetData sheetId="211"/>
      <sheetData sheetId="212"/>
      <sheetData sheetId="213"/>
      <sheetData sheetId="214">
        <row r="6">
          <cell r="D6">
            <v>0</v>
          </cell>
        </row>
      </sheetData>
      <sheetData sheetId="215"/>
      <sheetData sheetId="216"/>
      <sheetData sheetId="217">
        <row r="10">
          <cell r="M10">
            <v>1302940.7487084535</v>
          </cell>
        </row>
      </sheetData>
      <sheetData sheetId="218">
        <row r="6">
          <cell r="D6">
            <v>0</v>
          </cell>
        </row>
      </sheetData>
      <sheetData sheetId="219"/>
      <sheetData sheetId="220"/>
      <sheetData sheetId="221"/>
      <sheetData sheetId="222">
        <row r="6">
          <cell r="D6">
            <v>0</v>
          </cell>
        </row>
      </sheetData>
      <sheetData sheetId="223"/>
      <sheetData sheetId="224">
        <row r="6">
          <cell r="D6">
            <v>0</v>
          </cell>
        </row>
      </sheetData>
      <sheetData sheetId="225"/>
      <sheetData sheetId="226">
        <row r="6">
          <cell r="D6">
            <v>0</v>
          </cell>
        </row>
      </sheetData>
      <sheetData sheetId="227">
        <row r="10">
          <cell r="M10">
            <v>1302940.7487084535</v>
          </cell>
        </row>
      </sheetData>
      <sheetData sheetId="228">
        <row r="6">
          <cell r="D6">
            <v>0</v>
          </cell>
        </row>
      </sheetData>
      <sheetData sheetId="229"/>
      <sheetData sheetId="230">
        <row r="10">
          <cell r="M10">
            <v>1302940.7487084535</v>
          </cell>
        </row>
      </sheetData>
      <sheetData sheetId="231">
        <row r="6">
          <cell r="D6">
            <v>43666</v>
          </cell>
        </row>
      </sheetData>
      <sheetData sheetId="232">
        <row r="6">
          <cell r="D6">
            <v>0</v>
          </cell>
        </row>
      </sheetData>
      <sheetData sheetId="233">
        <row r="6">
          <cell r="D6">
            <v>0</v>
          </cell>
        </row>
      </sheetData>
      <sheetData sheetId="234">
        <row r="10">
          <cell r="M10">
            <v>1302940.7487084535</v>
          </cell>
        </row>
      </sheetData>
      <sheetData sheetId="235">
        <row r="6">
          <cell r="D6">
            <v>43666</v>
          </cell>
        </row>
      </sheetData>
      <sheetData sheetId="236"/>
      <sheetData sheetId="237">
        <row r="6">
          <cell r="D6">
            <v>43666</v>
          </cell>
        </row>
      </sheetData>
      <sheetData sheetId="238">
        <row r="10">
          <cell r="M10">
            <v>1302940.7487084535</v>
          </cell>
        </row>
      </sheetData>
      <sheetData sheetId="239" refreshError="1"/>
      <sheetData sheetId="240"/>
      <sheetData sheetId="241"/>
      <sheetData sheetId="242"/>
      <sheetData sheetId="243"/>
      <sheetData sheetId="244">
        <row r="6">
          <cell r="D6">
            <v>0</v>
          </cell>
        </row>
      </sheetData>
      <sheetData sheetId="245">
        <row r="10">
          <cell r="M10">
            <v>1302940.7487084535</v>
          </cell>
        </row>
      </sheetData>
      <sheetData sheetId="246">
        <row r="10">
          <cell r="M10">
            <v>1302940.7487084535</v>
          </cell>
        </row>
      </sheetData>
      <sheetData sheetId="247"/>
      <sheetData sheetId="248"/>
      <sheetData sheetId="249">
        <row r="6">
          <cell r="D6" t="str">
            <v>UND</v>
          </cell>
        </row>
      </sheetData>
      <sheetData sheetId="250"/>
      <sheetData sheetId="251"/>
      <sheetData sheetId="252">
        <row r="6">
          <cell r="D6" t="str">
            <v>Base tratada con asfalto (BTA)</v>
          </cell>
        </row>
      </sheetData>
      <sheetData sheetId="253">
        <row r="6">
          <cell r="D6" t="str">
            <v>Base tratada con asfalto (BTA)</v>
          </cell>
        </row>
      </sheetData>
      <sheetData sheetId="254">
        <row r="6">
          <cell r="D6" t="str">
            <v>Base tratada con asfalto (BTA)</v>
          </cell>
        </row>
      </sheetData>
      <sheetData sheetId="255"/>
      <sheetData sheetId="256"/>
      <sheetData sheetId="257"/>
      <sheetData sheetId="258"/>
      <sheetData sheetId="259"/>
      <sheetData sheetId="260"/>
      <sheetData sheetId="261">
        <row r="6">
          <cell r="D6">
            <v>0</v>
          </cell>
        </row>
      </sheetData>
      <sheetData sheetId="262">
        <row r="10">
          <cell r="M10">
            <v>1302940.7487084535</v>
          </cell>
        </row>
      </sheetData>
      <sheetData sheetId="263"/>
      <sheetData sheetId="264">
        <row r="6">
          <cell r="D6">
            <v>43666</v>
          </cell>
        </row>
      </sheetData>
      <sheetData sheetId="265">
        <row r="6">
          <cell r="D6">
            <v>43666</v>
          </cell>
        </row>
      </sheetData>
      <sheetData sheetId="266">
        <row r="10">
          <cell r="M10">
            <v>1302940.7487084535</v>
          </cell>
        </row>
      </sheetData>
      <sheetData sheetId="267">
        <row r="10">
          <cell r="M10">
            <v>1302940.7487084535</v>
          </cell>
        </row>
      </sheetData>
      <sheetData sheetId="268">
        <row r="10">
          <cell r="M10">
            <v>1302940.7487084535</v>
          </cell>
        </row>
      </sheetData>
      <sheetData sheetId="269">
        <row r="10">
          <cell r="M10">
            <v>1302940.7487084535</v>
          </cell>
        </row>
      </sheetData>
      <sheetData sheetId="270">
        <row r="10">
          <cell r="M10">
            <v>1302940.7487084535</v>
          </cell>
        </row>
      </sheetData>
      <sheetData sheetId="271">
        <row r="10">
          <cell r="M10">
            <v>1302940.7487084535</v>
          </cell>
        </row>
      </sheetData>
      <sheetData sheetId="272">
        <row r="10">
          <cell r="M10">
            <v>1302940.7487084535</v>
          </cell>
        </row>
      </sheetData>
      <sheetData sheetId="273">
        <row r="10">
          <cell r="M10">
            <v>1302940.7487084535</v>
          </cell>
        </row>
      </sheetData>
      <sheetData sheetId="274">
        <row r="6">
          <cell r="D6">
            <v>0</v>
          </cell>
        </row>
      </sheetData>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row r="6">
          <cell r="D6">
            <v>0</v>
          </cell>
        </row>
      </sheetData>
      <sheetData sheetId="290"/>
      <sheetData sheetId="291">
        <row r="6">
          <cell r="D6">
            <v>0</v>
          </cell>
        </row>
      </sheetData>
      <sheetData sheetId="292">
        <row r="6">
          <cell r="D6">
            <v>0</v>
          </cell>
        </row>
      </sheetData>
      <sheetData sheetId="293">
        <row r="6">
          <cell r="D6">
            <v>0</v>
          </cell>
        </row>
      </sheetData>
      <sheetData sheetId="294">
        <row r="6">
          <cell r="D6">
            <v>0</v>
          </cell>
        </row>
      </sheetData>
      <sheetData sheetId="295">
        <row r="6">
          <cell r="D6">
            <v>0</v>
          </cell>
        </row>
      </sheetData>
      <sheetData sheetId="296">
        <row r="6">
          <cell r="D6">
            <v>0</v>
          </cell>
        </row>
      </sheetData>
      <sheetData sheetId="297"/>
      <sheetData sheetId="298"/>
      <sheetData sheetId="299">
        <row r="6">
          <cell r="D6">
            <v>43666</v>
          </cell>
        </row>
      </sheetData>
      <sheetData sheetId="300">
        <row r="6">
          <cell r="D6">
            <v>43666</v>
          </cell>
        </row>
      </sheetData>
      <sheetData sheetId="301"/>
      <sheetData sheetId="302"/>
      <sheetData sheetId="303"/>
      <sheetData sheetId="304">
        <row r="10">
          <cell r="M10">
            <v>1302940.7487084535</v>
          </cell>
        </row>
      </sheetData>
      <sheetData sheetId="305"/>
      <sheetData sheetId="306"/>
      <sheetData sheetId="307"/>
      <sheetData sheetId="308"/>
      <sheetData sheetId="309"/>
      <sheetData sheetId="310"/>
      <sheetData sheetId="311"/>
      <sheetData sheetId="312"/>
      <sheetData sheetId="313"/>
      <sheetData sheetId="314">
        <row r="6">
          <cell r="D6">
            <v>0</v>
          </cell>
        </row>
      </sheetData>
      <sheetData sheetId="315">
        <row r="6">
          <cell r="D6">
            <v>0</v>
          </cell>
        </row>
      </sheetData>
      <sheetData sheetId="316"/>
      <sheetData sheetId="317">
        <row r="6">
          <cell r="D6">
            <v>0</v>
          </cell>
        </row>
      </sheetData>
      <sheetData sheetId="318">
        <row r="6">
          <cell r="D6">
            <v>0</v>
          </cell>
        </row>
      </sheetData>
      <sheetData sheetId="319"/>
      <sheetData sheetId="320">
        <row r="6">
          <cell r="D6">
            <v>0</v>
          </cell>
        </row>
      </sheetData>
      <sheetData sheetId="321"/>
      <sheetData sheetId="322"/>
      <sheetData sheetId="323"/>
      <sheetData sheetId="324"/>
      <sheetData sheetId="325">
        <row r="10">
          <cell r="M10">
            <v>1302940.7487084535</v>
          </cell>
        </row>
      </sheetData>
      <sheetData sheetId="326">
        <row r="10">
          <cell r="M10">
            <v>1302940.7487084535</v>
          </cell>
        </row>
      </sheetData>
      <sheetData sheetId="327"/>
      <sheetData sheetId="328"/>
      <sheetData sheetId="329"/>
      <sheetData sheetId="330"/>
      <sheetData sheetId="331"/>
      <sheetData sheetId="332"/>
      <sheetData sheetId="333"/>
      <sheetData sheetId="334"/>
      <sheetData sheetId="335">
        <row r="10">
          <cell r="M10">
            <v>1302940.7487084535</v>
          </cell>
        </row>
      </sheetData>
      <sheetData sheetId="336">
        <row r="10">
          <cell r="M10">
            <v>1302940.7487084535</v>
          </cell>
        </row>
      </sheetData>
      <sheetData sheetId="337">
        <row r="10">
          <cell r="M10">
            <v>1302940.7487084535</v>
          </cell>
        </row>
      </sheetData>
      <sheetData sheetId="338">
        <row r="10">
          <cell r="M10">
            <v>1302940.7487084535</v>
          </cell>
        </row>
      </sheetData>
      <sheetData sheetId="339"/>
      <sheetData sheetId="340">
        <row r="6">
          <cell r="D6" t="str">
            <v>UND</v>
          </cell>
        </row>
      </sheetData>
      <sheetData sheetId="341"/>
      <sheetData sheetId="342">
        <row r="10">
          <cell r="M10">
            <v>1302940.7487084535</v>
          </cell>
        </row>
      </sheetData>
      <sheetData sheetId="343">
        <row r="10">
          <cell r="M10">
            <v>1302940.7487084535</v>
          </cell>
        </row>
      </sheetData>
      <sheetData sheetId="344">
        <row r="6">
          <cell r="D6" t="str">
            <v>Base tratada con asfalto (BTA)</v>
          </cell>
        </row>
      </sheetData>
      <sheetData sheetId="345">
        <row r="6">
          <cell r="D6" t="str">
            <v>Base tratada con asfalto (BTA)</v>
          </cell>
        </row>
      </sheetData>
      <sheetData sheetId="346">
        <row r="10">
          <cell r="M10">
            <v>1302940.7487084535</v>
          </cell>
        </row>
      </sheetData>
      <sheetData sheetId="347"/>
      <sheetData sheetId="348"/>
      <sheetData sheetId="349"/>
      <sheetData sheetId="350">
        <row r="10">
          <cell r="M10">
            <v>1302940.7487084535</v>
          </cell>
        </row>
      </sheetData>
      <sheetData sheetId="351">
        <row r="10">
          <cell r="M10">
            <v>1302940.7487084535</v>
          </cell>
        </row>
      </sheetData>
      <sheetData sheetId="352"/>
      <sheetData sheetId="353"/>
      <sheetData sheetId="354"/>
      <sheetData sheetId="355">
        <row r="10">
          <cell r="M10">
            <v>1302940.7487084535</v>
          </cell>
        </row>
      </sheetData>
      <sheetData sheetId="356">
        <row r="10">
          <cell r="M10">
            <v>1302940.7487084535</v>
          </cell>
        </row>
      </sheetData>
      <sheetData sheetId="357">
        <row r="6">
          <cell r="D6">
            <v>0</v>
          </cell>
        </row>
      </sheetData>
      <sheetData sheetId="358">
        <row r="10">
          <cell r="M10">
            <v>1302940.7487084535</v>
          </cell>
        </row>
      </sheetData>
      <sheetData sheetId="359">
        <row r="6">
          <cell r="D6">
            <v>0</v>
          </cell>
        </row>
      </sheetData>
      <sheetData sheetId="360">
        <row r="10">
          <cell r="M10">
            <v>1302940.7487084535</v>
          </cell>
        </row>
      </sheetData>
      <sheetData sheetId="361">
        <row r="6">
          <cell r="D6">
            <v>0</v>
          </cell>
        </row>
      </sheetData>
      <sheetData sheetId="362">
        <row r="6">
          <cell r="D6">
            <v>0</v>
          </cell>
        </row>
      </sheetData>
      <sheetData sheetId="363">
        <row r="6">
          <cell r="D6">
            <v>0</v>
          </cell>
        </row>
      </sheetData>
      <sheetData sheetId="364"/>
      <sheetData sheetId="365"/>
      <sheetData sheetId="366"/>
      <sheetData sheetId="367"/>
      <sheetData sheetId="368">
        <row r="10">
          <cell r="M10">
            <v>1302940.7487084535</v>
          </cell>
        </row>
      </sheetData>
      <sheetData sheetId="369">
        <row r="10">
          <cell r="M10">
            <v>1302940.7487084535</v>
          </cell>
        </row>
      </sheetData>
      <sheetData sheetId="370">
        <row r="10">
          <cell r="M10">
            <v>1302940.7487084535</v>
          </cell>
        </row>
      </sheetData>
      <sheetData sheetId="371">
        <row r="10">
          <cell r="M10">
            <v>1302940.7487084535</v>
          </cell>
        </row>
      </sheetData>
      <sheetData sheetId="372"/>
      <sheetData sheetId="373"/>
      <sheetData sheetId="374"/>
      <sheetData sheetId="375">
        <row r="10">
          <cell r="M10">
            <v>1302940.7487084535</v>
          </cell>
        </row>
      </sheetData>
      <sheetData sheetId="376">
        <row r="10">
          <cell r="M10">
            <v>1302940.7487084535</v>
          </cell>
        </row>
      </sheetData>
      <sheetData sheetId="377"/>
      <sheetData sheetId="378"/>
      <sheetData sheetId="379"/>
      <sheetData sheetId="380"/>
      <sheetData sheetId="381">
        <row r="10">
          <cell r="M10">
            <v>1302940.7487084535</v>
          </cell>
        </row>
      </sheetData>
      <sheetData sheetId="382">
        <row r="6">
          <cell r="D6">
            <v>0</v>
          </cell>
        </row>
      </sheetData>
      <sheetData sheetId="383">
        <row r="10">
          <cell r="M10">
            <v>1302940.7487084535</v>
          </cell>
        </row>
      </sheetData>
      <sheetData sheetId="384">
        <row r="10">
          <cell r="M10">
            <v>1302940.7487084535</v>
          </cell>
        </row>
      </sheetData>
      <sheetData sheetId="385"/>
      <sheetData sheetId="386"/>
      <sheetData sheetId="387"/>
      <sheetData sheetId="388">
        <row r="10">
          <cell r="M10">
            <v>1302940.7487084535</v>
          </cell>
        </row>
      </sheetData>
      <sheetData sheetId="389">
        <row r="10">
          <cell r="M10">
            <v>1302940.7487084535</v>
          </cell>
        </row>
      </sheetData>
      <sheetData sheetId="390"/>
      <sheetData sheetId="391"/>
      <sheetData sheetId="392"/>
      <sheetData sheetId="393"/>
      <sheetData sheetId="394"/>
      <sheetData sheetId="395"/>
      <sheetData sheetId="396">
        <row r="6">
          <cell r="D6">
            <v>5433063.0008333344</v>
          </cell>
        </row>
      </sheetData>
      <sheetData sheetId="397">
        <row r="6">
          <cell r="D6">
            <v>5433063.0008333344</v>
          </cell>
        </row>
      </sheetData>
      <sheetData sheetId="398"/>
      <sheetData sheetId="399"/>
      <sheetData sheetId="400">
        <row r="6">
          <cell r="D6">
            <v>5433063.0008333344</v>
          </cell>
        </row>
      </sheetData>
      <sheetData sheetId="401">
        <row r="6">
          <cell r="D6">
            <v>5433063.0008333344</v>
          </cell>
        </row>
      </sheetData>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row r="6">
          <cell r="D6" t="str">
            <v>CONSORCIO CONSTRUCTOR PACIFICO 3</v>
          </cell>
        </row>
      </sheetData>
      <sheetData sheetId="420"/>
      <sheetData sheetId="421"/>
      <sheetData sheetId="422" refreshError="1"/>
      <sheetData sheetId="423" refreshError="1"/>
      <sheetData sheetId="424" refreshError="1"/>
      <sheetData sheetId="425" refreshError="1"/>
      <sheetData sheetId="426" refreshError="1"/>
      <sheetData sheetId="427">
        <row r="6">
          <cell r="D6">
            <v>5433063.0008333344</v>
          </cell>
        </row>
      </sheetData>
      <sheetData sheetId="428"/>
      <sheetData sheetId="429"/>
      <sheetData sheetId="430"/>
      <sheetData sheetId="431">
        <row r="6">
          <cell r="D6">
            <v>5433063.0008333344</v>
          </cell>
        </row>
      </sheetData>
      <sheetData sheetId="432"/>
      <sheetData sheetId="433"/>
      <sheetData sheetId="434"/>
      <sheetData sheetId="435"/>
      <sheetData sheetId="436"/>
      <sheetData sheetId="437"/>
      <sheetData sheetId="438"/>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ow r="6">
          <cell r="D6" t="str">
            <v>CONSORCIO CONSTRUCTOR PACIFICO 3</v>
          </cell>
        </row>
      </sheetData>
      <sheetData sheetId="469"/>
      <sheetData sheetId="470"/>
      <sheetData sheetId="471"/>
      <sheetData sheetId="472">
        <row r="6">
          <cell r="D6" t="str">
            <v>CONSORCIO CONSTRUCTOR PACIFICO 3</v>
          </cell>
        </row>
      </sheetData>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sheetData sheetId="483"/>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ow r="6">
          <cell r="D6">
            <v>0</v>
          </cell>
        </row>
      </sheetData>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 sheetId="546" refreshError="1"/>
      <sheetData sheetId="547" refreshError="1"/>
      <sheetData sheetId="548"/>
      <sheetData sheetId="549"/>
      <sheetData sheetId="550"/>
      <sheetData sheetId="551">
        <row r="10">
          <cell r="M10">
            <v>1302940.7487084535</v>
          </cell>
        </row>
      </sheetData>
      <sheetData sheetId="552">
        <row r="10">
          <cell r="M10">
            <v>1302940.7487084535</v>
          </cell>
        </row>
      </sheetData>
      <sheetData sheetId="553">
        <row r="10">
          <cell r="M10">
            <v>1302940.7487084535</v>
          </cell>
        </row>
      </sheetData>
      <sheetData sheetId="554">
        <row r="10">
          <cell r="M10">
            <v>1302940.7487084535</v>
          </cell>
        </row>
      </sheetData>
      <sheetData sheetId="555"/>
      <sheetData sheetId="556"/>
      <sheetData sheetId="557"/>
      <sheetData sheetId="558"/>
      <sheetData sheetId="559"/>
      <sheetData sheetId="560"/>
      <sheetData sheetId="561"/>
      <sheetData sheetId="562"/>
      <sheetData sheetId="563">
        <row r="10">
          <cell r="M10">
            <v>1302940.7487084535</v>
          </cell>
        </row>
      </sheetData>
      <sheetData sheetId="564">
        <row r="10">
          <cell r="M10">
            <v>1302940.7487084535</v>
          </cell>
        </row>
      </sheetData>
      <sheetData sheetId="565"/>
      <sheetData sheetId="566">
        <row r="10">
          <cell r="M10">
            <v>1302940.7487084535</v>
          </cell>
        </row>
      </sheetData>
      <sheetData sheetId="567">
        <row r="10">
          <cell r="M10">
            <v>1302940.7487084535</v>
          </cell>
        </row>
      </sheetData>
      <sheetData sheetId="568">
        <row r="10">
          <cell r="M10">
            <v>1302940.7487084535</v>
          </cell>
        </row>
      </sheetData>
      <sheetData sheetId="569"/>
      <sheetData sheetId="570">
        <row r="10">
          <cell r="M10">
            <v>1302940.7487084535</v>
          </cell>
        </row>
      </sheetData>
      <sheetData sheetId="571">
        <row r="10">
          <cell r="M10">
            <v>1302940.7487084535</v>
          </cell>
        </row>
      </sheetData>
      <sheetData sheetId="572">
        <row r="10">
          <cell r="M10">
            <v>1302940.7487084535</v>
          </cell>
        </row>
      </sheetData>
      <sheetData sheetId="573"/>
      <sheetData sheetId="574">
        <row r="6">
          <cell r="D6">
            <v>0</v>
          </cell>
        </row>
      </sheetData>
      <sheetData sheetId="575">
        <row r="10">
          <cell r="M10">
            <v>1302940.7487084535</v>
          </cell>
        </row>
      </sheetData>
      <sheetData sheetId="576">
        <row r="10">
          <cell r="M10">
            <v>1302940.7487084535</v>
          </cell>
        </row>
      </sheetData>
      <sheetData sheetId="577">
        <row r="10">
          <cell r="M10">
            <v>1302940.7487084535</v>
          </cell>
        </row>
      </sheetData>
      <sheetData sheetId="578"/>
      <sheetData sheetId="579">
        <row r="6">
          <cell r="D6">
            <v>0</v>
          </cell>
        </row>
      </sheetData>
      <sheetData sheetId="580"/>
      <sheetData sheetId="581"/>
      <sheetData sheetId="582"/>
      <sheetData sheetId="583"/>
      <sheetData sheetId="584"/>
      <sheetData sheetId="585"/>
      <sheetData sheetId="586"/>
      <sheetData sheetId="587"/>
      <sheetData sheetId="588"/>
      <sheetData sheetId="589"/>
      <sheetData sheetId="590"/>
      <sheetData sheetId="591">
        <row r="6">
          <cell r="D6">
            <v>0</v>
          </cell>
        </row>
      </sheetData>
      <sheetData sheetId="592"/>
      <sheetData sheetId="593"/>
      <sheetData sheetId="594"/>
      <sheetData sheetId="595"/>
      <sheetData sheetId="596"/>
      <sheetData sheetId="597"/>
      <sheetData sheetId="598"/>
      <sheetData sheetId="599"/>
      <sheetData sheetId="600"/>
      <sheetData sheetId="601"/>
      <sheetData sheetId="602">
        <row r="6">
          <cell r="D6">
            <v>0</v>
          </cell>
        </row>
      </sheetData>
      <sheetData sheetId="603"/>
      <sheetData sheetId="604"/>
      <sheetData sheetId="605"/>
      <sheetData sheetId="606">
        <row r="6">
          <cell r="D6">
            <v>0</v>
          </cell>
        </row>
      </sheetData>
      <sheetData sheetId="607"/>
      <sheetData sheetId="608"/>
      <sheetData sheetId="609"/>
      <sheetData sheetId="610">
        <row r="6">
          <cell r="D6">
            <v>0</v>
          </cell>
        </row>
      </sheetData>
      <sheetData sheetId="611"/>
      <sheetData sheetId="612">
        <row r="6">
          <cell r="D6">
            <v>0</v>
          </cell>
        </row>
      </sheetData>
      <sheetData sheetId="613"/>
      <sheetData sheetId="614"/>
      <sheetData sheetId="615"/>
      <sheetData sheetId="616"/>
      <sheetData sheetId="617"/>
      <sheetData sheetId="618"/>
      <sheetData sheetId="619"/>
      <sheetData sheetId="620"/>
      <sheetData sheetId="621"/>
      <sheetData sheetId="622">
        <row r="6">
          <cell r="D6">
            <v>0</v>
          </cell>
        </row>
      </sheetData>
      <sheetData sheetId="623"/>
      <sheetData sheetId="624">
        <row r="10">
          <cell r="M10">
            <v>1302940.7487084535</v>
          </cell>
        </row>
      </sheetData>
      <sheetData sheetId="625">
        <row r="10">
          <cell r="M10">
            <v>1302940.7487084535</v>
          </cell>
        </row>
      </sheetData>
      <sheetData sheetId="626"/>
      <sheetData sheetId="627">
        <row r="6">
          <cell r="D6">
            <v>0</v>
          </cell>
        </row>
      </sheetData>
      <sheetData sheetId="628"/>
      <sheetData sheetId="629">
        <row r="6">
          <cell r="D6">
            <v>43666</v>
          </cell>
        </row>
      </sheetData>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row r="6">
          <cell r="D6" t="str">
            <v>CONSORCIO CONSTRUCTOR PACIFICO 3</v>
          </cell>
        </row>
      </sheetData>
      <sheetData sheetId="659"/>
      <sheetData sheetId="660"/>
      <sheetData sheetId="661"/>
      <sheetData sheetId="662"/>
      <sheetData sheetId="663">
        <row r="6">
          <cell r="D6">
            <v>43666</v>
          </cell>
        </row>
      </sheetData>
      <sheetData sheetId="664"/>
      <sheetData sheetId="665"/>
      <sheetData sheetId="666">
        <row r="6">
          <cell r="D6">
            <v>0</v>
          </cell>
        </row>
      </sheetData>
      <sheetData sheetId="667"/>
      <sheetData sheetId="668"/>
      <sheetData sheetId="669"/>
      <sheetData sheetId="670"/>
      <sheetData sheetId="671"/>
      <sheetData sheetId="672"/>
      <sheetData sheetId="673">
        <row r="6">
          <cell r="D6">
            <v>0</v>
          </cell>
        </row>
      </sheetData>
      <sheetData sheetId="674"/>
      <sheetData sheetId="675">
        <row r="6">
          <cell r="D6">
            <v>0</v>
          </cell>
        </row>
      </sheetData>
      <sheetData sheetId="676"/>
      <sheetData sheetId="677">
        <row r="6">
          <cell r="D6">
            <v>0</v>
          </cell>
        </row>
      </sheetData>
      <sheetData sheetId="678"/>
      <sheetData sheetId="679">
        <row r="10">
          <cell r="M10">
            <v>1302940.7487084535</v>
          </cell>
        </row>
      </sheetData>
      <sheetData sheetId="680"/>
      <sheetData sheetId="681"/>
      <sheetData sheetId="682">
        <row r="6">
          <cell r="D6" t="str">
            <v>UND</v>
          </cell>
        </row>
      </sheetData>
      <sheetData sheetId="683"/>
      <sheetData sheetId="684"/>
      <sheetData sheetId="685">
        <row r="6">
          <cell r="D6" t="str">
            <v>Base tratada con asfalto (BTA)</v>
          </cell>
        </row>
      </sheetData>
      <sheetData sheetId="686">
        <row r="6">
          <cell r="D6" t="str">
            <v>Base tratada con asfalto (BTA)</v>
          </cell>
        </row>
      </sheetData>
      <sheetData sheetId="687">
        <row r="6">
          <cell r="D6" t="str">
            <v>Base tratada con asfalto (BTA)</v>
          </cell>
        </row>
      </sheetData>
      <sheetData sheetId="688"/>
      <sheetData sheetId="689"/>
      <sheetData sheetId="690"/>
      <sheetData sheetId="691">
        <row r="6">
          <cell r="D6">
            <v>5433063.0008333344</v>
          </cell>
        </row>
      </sheetData>
      <sheetData sheetId="692"/>
      <sheetData sheetId="693"/>
      <sheetData sheetId="694">
        <row r="6">
          <cell r="D6">
            <v>5433063.0008333344</v>
          </cell>
        </row>
      </sheetData>
      <sheetData sheetId="695">
        <row r="6">
          <cell r="D6">
            <v>5433063.0008333344</v>
          </cell>
        </row>
      </sheetData>
      <sheetData sheetId="696"/>
      <sheetData sheetId="697"/>
      <sheetData sheetId="698"/>
      <sheetData sheetId="699"/>
      <sheetData sheetId="700"/>
      <sheetData sheetId="701"/>
      <sheetData sheetId="702"/>
      <sheetData sheetId="703"/>
      <sheetData sheetId="704"/>
      <sheetData sheetId="705"/>
      <sheetData sheetId="706" refreshError="1"/>
      <sheetData sheetId="707"/>
      <sheetData sheetId="708"/>
      <sheetData sheetId="709"/>
      <sheetData sheetId="710"/>
      <sheetData sheetId="711"/>
      <sheetData sheetId="712"/>
      <sheetData sheetId="713"/>
      <sheetData sheetId="714" refreshError="1"/>
      <sheetData sheetId="715"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APU"/>
      <sheetName val="BASE"/>
      <sheetName val="RESUMEN acueducto"/>
      <sheetName val="RESUMEN alcantarillado"/>
      <sheetName val="RESUMEN obra"/>
      <sheetName val="1, CAPT Y DES"/>
      <sheetName val="2,ADUCCIÓN"/>
      <sheetName val="3,ADUCCIÓN2"/>
      <sheetName val="4, Opt. PTAP existente"/>
      <sheetName val="5, PTAP Versalles"/>
      <sheetName val="6, TANQUE 230"/>
      <sheetName val="7, TANQUE 80"/>
      <sheetName val="8, REDES1"/>
      <sheetName val="9, REDES2"/>
      <sheetName val="10, REDES3"/>
      <sheetName val="BASE CTOS"/>
    </sheetNames>
    <sheetDataSet>
      <sheetData sheetId="0" refreshError="1"/>
      <sheetData sheetId="1"/>
      <sheetData sheetId="2"/>
      <sheetData sheetId="3">
        <row r="56">
          <cell r="D56">
            <v>1800</v>
          </cell>
        </row>
        <row r="64">
          <cell r="D64">
            <v>1250</v>
          </cell>
        </row>
        <row r="77">
          <cell r="D77">
            <v>6200</v>
          </cell>
        </row>
        <row r="80">
          <cell r="D80">
            <v>22078</v>
          </cell>
        </row>
        <row r="81">
          <cell r="D81">
            <v>48210</v>
          </cell>
        </row>
        <row r="82">
          <cell r="D82">
            <v>81770</v>
          </cell>
        </row>
        <row r="89">
          <cell r="D89">
            <v>11750</v>
          </cell>
        </row>
        <row r="90">
          <cell r="D90">
            <v>18700</v>
          </cell>
        </row>
        <row r="91">
          <cell r="D91">
            <v>39900</v>
          </cell>
        </row>
        <row r="126">
          <cell r="D126">
            <v>13248.359999999999</v>
          </cell>
        </row>
        <row r="146">
          <cell r="D146">
            <v>1207.56</v>
          </cell>
        </row>
        <row r="178">
          <cell r="D178">
            <v>9969.0399999999991</v>
          </cell>
        </row>
        <row r="256">
          <cell r="D256">
            <v>1698239.9999999998</v>
          </cell>
        </row>
        <row r="259">
          <cell r="D259">
            <v>696000</v>
          </cell>
        </row>
        <row r="271">
          <cell r="D271">
            <v>169360</v>
          </cell>
        </row>
        <row r="273">
          <cell r="D273">
            <v>85840</v>
          </cell>
        </row>
        <row r="275">
          <cell r="D275">
            <v>51040</v>
          </cell>
        </row>
        <row r="277">
          <cell r="D277">
            <v>270280</v>
          </cell>
        </row>
        <row r="294">
          <cell r="D294">
            <v>70760</v>
          </cell>
        </row>
        <row r="298">
          <cell r="D298">
            <v>136880</v>
          </cell>
        </row>
        <row r="316">
          <cell r="D316">
            <v>1281.8</v>
          </cell>
        </row>
        <row r="317">
          <cell r="D317">
            <v>1635.6</v>
          </cell>
        </row>
        <row r="318">
          <cell r="D318">
            <v>1605.4399999999998</v>
          </cell>
        </row>
        <row r="337">
          <cell r="D337">
            <v>428039.99999999994</v>
          </cell>
        </row>
        <row r="339">
          <cell r="D339">
            <v>1704039.9999999998</v>
          </cell>
        </row>
        <row r="362">
          <cell r="D362">
            <v>139200</v>
          </cell>
        </row>
        <row r="370">
          <cell r="D370">
            <v>12800</v>
          </cell>
        </row>
        <row r="376">
          <cell r="D376">
            <v>9723</v>
          </cell>
        </row>
      </sheetData>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o.6-1 (AU-OC)"/>
      <sheetName val="FORMULARIO No.7 (amb.)"/>
      <sheetName val="pólizas"/>
      <sheetName val="FORMULARIO AIU"/>
      <sheetName val="PRESTA"/>
      <sheetName val="BASE"/>
      <sheetName val="BASE CTOS"/>
      <sheetName val="PTAP"/>
      <sheetName val="APU PTAP"/>
      <sheetName val="TANQUE"/>
      <sheetName val="APU TANQUE"/>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V"/>
      <sheetName val="AASHTO"/>
      <sheetName val="PROY ORIGINAL"/>
      <sheetName val="PRESUP"/>
      <sheetName val="PRECIOS"/>
      <sheetName val="PROY_ORIGINAL"/>
      <sheetName val="Datos"/>
      <sheetName val="PRESUPUESTOS-REV1"/>
      <sheetName val="G&amp;G"/>
      <sheetName val="PU (2)"/>
      <sheetName val="PESOS"/>
      <sheetName val="COSTOS UNITARIOS"/>
      <sheetName val="CA-2909"/>
      <sheetName val="TRAYECTO 1"/>
      <sheetName val="CABG"/>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TORTA EST"/>
      <sheetName val="ACTIVIDADES"/>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Paral. 1"/>
      <sheetName val="Paral. 2"/>
      <sheetName val="Paral. 3"/>
      <sheetName val="Paral.4"/>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Tramo 2"/>
      <sheetName val="TARIFAS MATERIALES"/>
      <sheetName val="TARIFAS EQUIPOS "/>
      <sheetName val="TARIFA SALARIOS"/>
      <sheetName val="ó&gt;_x005f_x0000__x005f_x0001__x005f_x0000__x005f_x0000__"/>
      <sheetName val="PRES"/>
      <sheetName val="LISTA"/>
      <sheetName val="AMOBLAMINETO"/>
      <sheetName val="Accidentalidad"/>
      <sheetName val="Causa Posible"/>
      <sheetName val="SNP7 Anclajes pasivos6j_x0000_"/>
      <sheetName val="Elementos Involucrados"/>
      <sheetName val="Base de Datos"/>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ó&gt;"/>
      <sheetName val="Patrimonio neto personal"/>
      <sheetName val="Cálculos"/>
      <sheetName val="REAJUSTESACTA1PROVI"/>
      <sheetName val="Lista ICCU"/>
      <sheetName val="_x0000_㈀㰰⌀_x0000_㈀㰮⌀_x0000_䰀଒v_x0000__x0000__x0000_頀"/>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MATERIALES Y RECURSOS"/>
      <sheetName val="ó&gt;????j0$?#???j_$?#???LÓu????"/>
      <sheetName val="CORTE DE OBRA N° 1"/>
      <sheetName val="memoria"/>
      <sheetName val="memoria 1"/>
    </sheetNames>
    <sheetDataSet>
      <sheetData sheetId="0"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sheetData>
      <sheetData sheetId="1" refreshError="1"/>
      <sheetData sheetId="2">
        <row r="2">
          <cell r="A2">
            <v>0</v>
          </cell>
        </row>
      </sheetData>
      <sheetData sheetId="3">
        <row r="2">
          <cell r="A2">
            <v>0</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ow r="2">
          <cell r="A2">
            <v>0</v>
          </cell>
        </row>
      </sheetData>
      <sheetData sheetId="55">
        <row r="2">
          <cell r="A2">
            <v>0</v>
          </cell>
        </row>
      </sheetData>
      <sheetData sheetId="56">
        <row r="2">
          <cell r="A2">
            <v>0</v>
          </cell>
        </row>
      </sheetData>
      <sheetData sheetId="57">
        <row r="2">
          <cell r="A2">
            <v>0</v>
          </cell>
        </row>
      </sheetData>
      <sheetData sheetId="58" refreshError="1"/>
      <sheetData sheetId="59" refreshError="1"/>
      <sheetData sheetId="60"/>
      <sheetData sheetId="61">
        <row r="2">
          <cell r="A2">
            <v>0</v>
          </cell>
        </row>
      </sheetData>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efreshError="1"/>
      <sheetData sheetId="68" refreshError="1"/>
      <sheetData sheetId="69" refreshError="1"/>
      <sheetData sheetId="70" refreshError="1"/>
      <sheetData sheetId="71" refreshError="1"/>
      <sheetData sheetId="72" refreshError="1"/>
      <sheetData sheetId="73"/>
      <sheetData sheetId="74">
        <row r="2">
          <cell r="A2">
            <v>0</v>
          </cell>
        </row>
      </sheetData>
      <sheetData sheetId="75">
        <row r="2">
          <cell r="A2">
            <v>0</v>
          </cell>
        </row>
      </sheetData>
      <sheetData sheetId="76">
        <row r="2">
          <cell r="A2">
            <v>0</v>
          </cell>
        </row>
      </sheetData>
      <sheetData sheetId="77">
        <row r="2">
          <cell r="A2">
            <v>0</v>
          </cell>
        </row>
      </sheetData>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refreshError="1"/>
      <sheetData sheetId="277" refreshError="1"/>
      <sheetData sheetId="278" refreshError="1"/>
      <sheetData sheetId="279" refreshError="1"/>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efreshError="1"/>
      <sheetData sheetId="435" refreshError="1"/>
      <sheetData sheetId="436" refreshError="1"/>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ow r="2">
          <cell r="A2">
            <v>0</v>
          </cell>
        </row>
      </sheetData>
      <sheetData sheetId="447"/>
      <sheetData sheetId="448"/>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ow r="2">
          <cell r="A2">
            <v>0</v>
          </cell>
        </row>
      </sheetData>
      <sheetData sheetId="480" refreshError="1"/>
      <sheetData sheetId="481">
        <row r="2">
          <cell r="A2">
            <v>0</v>
          </cell>
        </row>
      </sheetData>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ow r="2">
          <cell r="A2">
            <v>0</v>
          </cell>
        </row>
      </sheetData>
      <sheetData sheetId="489">
        <row r="2">
          <cell r="A2">
            <v>0</v>
          </cell>
        </row>
      </sheetData>
      <sheetData sheetId="490">
        <row r="2">
          <cell r="A2">
            <v>0</v>
          </cell>
        </row>
      </sheetData>
      <sheetData sheetId="491">
        <row r="2">
          <cell r="A2">
            <v>0</v>
          </cell>
        </row>
      </sheetData>
      <sheetData sheetId="492">
        <row r="2">
          <cell r="A2">
            <v>0</v>
          </cell>
        </row>
      </sheetData>
      <sheetData sheetId="493">
        <row r="2">
          <cell r="A2">
            <v>0</v>
          </cell>
        </row>
      </sheetData>
      <sheetData sheetId="494">
        <row r="2">
          <cell r="A2">
            <v>0</v>
          </cell>
        </row>
      </sheetData>
      <sheetData sheetId="495">
        <row r="2">
          <cell r="A2">
            <v>0</v>
          </cell>
        </row>
      </sheetData>
      <sheetData sheetId="496">
        <row r="2">
          <cell r="A2">
            <v>0</v>
          </cell>
        </row>
      </sheetData>
      <sheetData sheetId="497">
        <row r="2">
          <cell r="A2">
            <v>0</v>
          </cell>
        </row>
      </sheetData>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row r="2">
          <cell r="A2">
            <v>0</v>
          </cell>
        </row>
      </sheetData>
      <sheetData sheetId="509">
        <row r="2">
          <cell r="A2">
            <v>0</v>
          </cell>
        </row>
      </sheetData>
      <sheetData sheetId="510">
        <row r="2">
          <cell r="A2">
            <v>0</v>
          </cell>
        </row>
      </sheetData>
      <sheetData sheetId="511">
        <row r="2">
          <cell r="A2">
            <v>0</v>
          </cell>
        </row>
      </sheetData>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efreshError="1"/>
      <sheetData sheetId="562" refreshError="1"/>
      <sheetData sheetId="563" refreshError="1"/>
      <sheetData sheetId="564" refreshError="1"/>
      <sheetData sheetId="565" refreshError="1"/>
      <sheetData sheetId="566" refreshError="1"/>
      <sheetData sheetId="567" refreshError="1"/>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ow r="2">
          <cell r="A2">
            <v>0</v>
          </cell>
        </row>
      </sheetData>
      <sheetData sheetId="793" refreshError="1"/>
      <sheetData sheetId="794" refreshError="1"/>
      <sheetData sheetId="795" refreshError="1"/>
      <sheetData sheetId="796" refreshError="1"/>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efreshError="1"/>
      <sheetData sheetId="869" refreshError="1"/>
      <sheetData sheetId="870" refreshError="1"/>
      <sheetData sheetId="871" refreshError="1"/>
      <sheetData sheetId="872" refreshError="1"/>
      <sheetData sheetId="873" refreshError="1"/>
      <sheetData sheetId="874" refreshError="1"/>
      <sheetData sheetId="875">
        <row r="2">
          <cell r="A2">
            <v>0</v>
          </cell>
        </row>
      </sheetData>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ow r="2">
          <cell r="A2">
            <v>0</v>
          </cell>
        </row>
      </sheetData>
      <sheetData sheetId="1041">
        <row r="2">
          <cell r="A2">
            <v>0</v>
          </cell>
        </row>
      </sheetData>
      <sheetData sheetId="1042">
        <row r="2">
          <cell r="A2">
            <v>0</v>
          </cell>
        </row>
      </sheetData>
      <sheetData sheetId="1043">
        <row r="2">
          <cell r="A2">
            <v>0</v>
          </cell>
        </row>
      </sheetData>
      <sheetData sheetId="1044" refreshError="1"/>
      <sheetData sheetId="1045">
        <row r="2">
          <cell r="A2">
            <v>0</v>
          </cell>
        </row>
      </sheetData>
      <sheetData sheetId="1046">
        <row r="2">
          <cell r="A2">
            <v>0</v>
          </cell>
        </row>
      </sheetData>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sheetData sheetId="1061">
        <row r="2">
          <cell r="A2">
            <v>0</v>
          </cell>
        </row>
      </sheetData>
      <sheetData sheetId="1062"/>
      <sheetData sheetId="1063"/>
      <sheetData sheetId="1064"/>
      <sheetData sheetId="1065"/>
      <sheetData sheetId="1066"/>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ow r="2">
          <cell r="A2">
            <v>0</v>
          </cell>
        </row>
      </sheetData>
      <sheetData sheetId="1077"/>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sheetData sheetId="1107"/>
      <sheetData sheetId="1108"/>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sheetData sheetId="1389"/>
      <sheetData sheetId="1390"/>
      <sheetData sheetId="1391">
        <row r="2">
          <cell r="A2">
            <v>0</v>
          </cell>
        </row>
      </sheetData>
      <sheetData sheetId="1392"/>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sheetData sheetId="1492"/>
      <sheetData sheetId="1493"/>
      <sheetData sheetId="1494"/>
      <sheetData sheetId="1495">
        <row r="2">
          <cell r="A2">
            <v>0</v>
          </cell>
        </row>
      </sheetData>
      <sheetData sheetId="1496"/>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sheetData sheetId="1677"/>
      <sheetData sheetId="1678"/>
      <sheetData sheetId="1679">
        <row r="2">
          <cell r="A2">
            <v>0</v>
          </cell>
        </row>
      </sheetData>
      <sheetData sheetId="1680"/>
      <sheetData sheetId="1681">
        <row r="2">
          <cell r="A2">
            <v>0</v>
          </cell>
        </row>
      </sheetData>
      <sheetData sheetId="1682"/>
      <sheetData sheetId="1683"/>
      <sheetData sheetId="1684"/>
      <sheetData sheetId="1685"/>
      <sheetData sheetId="1686">
        <row r="2">
          <cell r="A2">
            <v>0</v>
          </cell>
        </row>
      </sheetData>
      <sheetData sheetId="1687"/>
      <sheetData sheetId="1688"/>
      <sheetData sheetId="1689"/>
      <sheetData sheetId="1690"/>
      <sheetData sheetId="1691">
        <row r="2">
          <cell r="A2">
            <v>0</v>
          </cell>
        </row>
      </sheetData>
      <sheetData sheetId="1692" refreshError="1"/>
      <sheetData sheetId="1693" refreshError="1"/>
      <sheetData sheetId="1694">
        <row r="2">
          <cell r="A2">
            <v>0</v>
          </cell>
        </row>
      </sheetData>
      <sheetData sheetId="1695"/>
      <sheetData sheetId="1696">
        <row r="2">
          <cell r="A2">
            <v>0</v>
          </cell>
        </row>
      </sheetData>
      <sheetData sheetId="1697"/>
      <sheetData sheetId="1698"/>
      <sheetData sheetId="1699"/>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sheetData sheetId="1706"/>
      <sheetData sheetId="1707" refreshError="1"/>
      <sheetData sheetId="1708">
        <row r="2">
          <cell r="B2" t="str">
            <v>Patrimonio
neto
personal</v>
          </cell>
        </row>
      </sheetData>
      <sheetData sheetId="1709"/>
      <sheetData sheetId="1710" refreshError="1"/>
      <sheetData sheetId="1711" refreshError="1"/>
      <sheetData sheetId="1712" refreshError="1"/>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sheetData sheetId="1779"/>
      <sheetData sheetId="1780"/>
      <sheetData sheetId="1781"/>
      <sheetData sheetId="1782"/>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sheetData sheetId="1795"/>
      <sheetData sheetId="1796"/>
      <sheetData sheetId="1797"/>
      <sheetData sheetId="1798">
        <row r="2">
          <cell r="A2">
            <v>0</v>
          </cell>
        </row>
      </sheetData>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row r="2">
          <cell r="A2">
            <v>0</v>
          </cell>
        </row>
      </sheetData>
      <sheetData sheetId="1826"/>
      <sheetData sheetId="1827"/>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sheetData sheetId="1914"/>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row r="2">
          <cell r="A2">
            <v>0</v>
          </cell>
        </row>
      </sheetData>
      <sheetData sheetId="2665">
        <row r="2">
          <cell r="A2">
            <v>0</v>
          </cell>
        </row>
      </sheetData>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row r="2">
          <cell r="A2">
            <v>0</v>
          </cell>
        </row>
      </sheetData>
      <sheetData sheetId="2695"/>
      <sheetData sheetId="2696"/>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sheetData sheetId="2782"/>
      <sheetData sheetId="2783"/>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refreshError="1"/>
      <sheetData sheetId="2851"/>
      <sheetData sheetId="2852"/>
      <sheetData sheetId="2853"/>
      <sheetData sheetId="2854"/>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 val="Est_y_Dis1"/>
      <sheetName val="Fondo_Ensayos1"/>
      <sheetName val="Obra_puente1"/>
      <sheetName val="Fondo_Ajustes1"/>
      <sheetName val="FACTOR_MULTIPLICADOR1"/>
      <sheetName val="Datos_Generales1"/>
      <sheetName val="APU_ANTICORROSIVO1"/>
      <sheetName val="APU_LIMPIEZA_Y_PINTURA1"/>
      <sheetName val="APU_REFUERZOS1"/>
      <sheetName val="APU_ADECUACIÓN_PASAMANOS1"/>
      <sheetName val="APU_DESMONTE_BARANDA1"/>
      <sheetName val="APU_REINSTALACIÓN_BARANDA1"/>
      <sheetName val="APU_BARANDA_NUEVA1"/>
      <sheetName val="APU_PINTURA_BARANDA1"/>
      <sheetName val="APU_CONCRETO_-_METALDECK1"/>
      <sheetName val="Est_y_Dis4"/>
      <sheetName val="Fondo_Ensayos4"/>
      <sheetName val="Obra_puente4"/>
      <sheetName val="Fondo_Ajustes4"/>
      <sheetName val="FACTOR_MULTIPLICADOR4"/>
      <sheetName val="Datos_Generales4"/>
      <sheetName val="APU_ANTICORROSIVO4"/>
      <sheetName val="APU_LIMPIEZA_Y_PINTURA4"/>
      <sheetName val="APU_REFUERZOS4"/>
      <sheetName val="APU_ADECUACIÓN_PASAMANOS4"/>
      <sheetName val="APU_DESMONTE_BARANDA4"/>
      <sheetName val="APU_REINSTALACIÓN_BARANDA4"/>
      <sheetName val="APU_BARANDA_NUEVA4"/>
      <sheetName val="APU_PINTURA_BARANDA4"/>
      <sheetName val="APU_CONCRETO_-_METALDECK4"/>
      <sheetName val="Est_y_Dis2"/>
      <sheetName val="Fondo_Ensayos2"/>
      <sheetName val="Obra_puente2"/>
      <sheetName val="Fondo_Ajustes2"/>
      <sheetName val="FACTOR_MULTIPLICADOR2"/>
      <sheetName val="Datos_Generales2"/>
      <sheetName val="APU_ANTICORROSIVO2"/>
      <sheetName val="APU_LIMPIEZA_Y_PINTURA2"/>
      <sheetName val="APU_REFUERZOS2"/>
      <sheetName val="APU_ADECUACIÓN_PASAMANOS2"/>
      <sheetName val="APU_DESMONTE_BARANDA2"/>
      <sheetName val="APU_REINSTALACIÓN_BARANDA2"/>
      <sheetName val="APU_BARANDA_NUEVA2"/>
      <sheetName val="APU_PINTURA_BARANDA2"/>
      <sheetName val="APU_CONCRETO_-_METALDECK2"/>
      <sheetName val="Est_y_Dis3"/>
      <sheetName val="Fondo_Ensayos3"/>
      <sheetName val="Obra_puente3"/>
      <sheetName val="Fondo_Ajustes3"/>
      <sheetName val="FACTOR_MULTIPLICADOR3"/>
      <sheetName val="Datos_Generales3"/>
      <sheetName val="APU_ANTICORROSIVO3"/>
      <sheetName val="APU_LIMPIEZA_Y_PINTURA3"/>
      <sheetName val="APU_REFUERZOS3"/>
      <sheetName val="APU_ADECUACIÓN_PASAMANOS3"/>
      <sheetName val="APU_DESMONTE_BARANDA3"/>
      <sheetName val="APU_REINSTALACIÓN_BARANDA3"/>
      <sheetName val="APU_BARANDA_NUEVA3"/>
      <sheetName val="APU_PINTURA_BARANDA3"/>
      <sheetName val="APU_CONCRETO_-_METALDECK3"/>
      <sheetName val="Est_y_Dis5"/>
      <sheetName val="Fondo_Ensayos5"/>
      <sheetName val="Obra_puente5"/>
      <sheetName val="Fondo_Ajustes5"/>
      <sheetName val="FACTOR_MULTIPLICADOR5"/>
      <sheetName val="Datos_Generales5"/>
      <sheetName val="APU_ANTICORROSIVO5"/>
      <sheetName val="APU_LIMPIEZA_Y_PINTURA5"/>
      <sheetName val="APU_REFUERZOS5"/>
      <sheetName val="APU_ADECUACIÓN_PASAMANOS5"/>
      <sheetName val="APU_DESMONTE_BARANDA5"/>
      <sheetName val="APU_REINSTALACIÓN_BARANDA5"/>
      <sheetName val="APU_BARANDA_NUEVA5"/>
      <sheetName val="APU_PINTURA_BARANDA5"/>
      <sheetName val="APU_CONCRETO_-_METALDECK5"/>
      <sheetName val="Est_y_Dis6"/>
      <sheetName val="Fondo_Ensayos6"/>
      <sheetName val="Obra_puente6"/>
      <sheetName val="Fondo_Ajustes6"/>
      <sheetName val="FACTOR_MULTIPLICADOR6"/>
      <sheetName val="Datos_Generales6"/>
      <sheetName val="APU_ANTICORROSIVO6"/>
      <sheetName val="APU_LIMPIEZA_Y_PINTURA6"/>
      <sheetName val="APU_REFUERZOS6"/>
      <sheetName val="APU_ADECUACIÓN_PASAMANOS6"/>
      <sheetName val="APU_DESMONTE_BARANDA6"/>
      <sheetName val="APU_REINSTALACIÓN_BARANDA6"/>
      <sheetName val="APU_BARANDA_NUEVA6"/>
      <sheetName val="APU_PINTURA_BARANDA6"/>
      <sheetName val="APU_CONCRETO_-_METALDECK6"/>
      <sheetName val="Est_y_Dis7"/>
      <sheetName val="Fondo_Ensayos7"/>
      <sheetName val="Obra_puente7"/>
      <sheetName val="Fondo_Ajustes7"/>
      <sheetName val="FACTOR_MULTIPLICADOR7"/>
      <sheetName val="Datos_Generales7"/>
      <sheetName val="APU_ANTICORROSIVO7"/>
      <sheetName val="APU_LIMPIEZA_Y_PINTURA7"/>
      <sheetName val="APU_REFUERZOS7"/>
      <sheetName val="APU_ADECUACIÓN_PASAMANOS7"/>
      <sheetName val="APU_DESMONTE_BARANDA7"/>
      <sheetName val="APU_REINSTALACIÓN_BARANDA7"/>
      <sheetName val="APU_BARANDA_NUEVA7"/>
      <sheetName val="APU_PINTURA_BARANDA7"/>
      <sheetName val="APU_CONCRETO_-_METALDECK7"/>
      <sheetName val="lista-precio-mat-equipos"/>
      <sheetName val="rendimiento"/>
      <sheetName val="días habiles 2015"/>
      <sheetName val="DATOS DE ENTRADA"/>
      <sheetName val="Datos básicos"/>
      <sheetName val="MEMORIAS"/>
      <sheetName val="Equipo"/>
      <sheetName val="materiales"/>
      <sheetName val="otros"/>
      <sheetName val="INSUMOS"/>
      <sheetName val="AUX"/>
      <sheetName val="DATOS_DE_ENTRADA"/>
      <sheetName val="ITEMS"/>
      <sheetName val="Datos_básicos"/>
      <sheetName val="Hoja2"/>
      <sheetName val="Hoja1"/>
    </sheetNames>
    <sheetDataSet>
      <sheetData sheetId="0" refreshError="1"/>
      <sheetData sheetId="1" refreshError="1"/>
      <sheetData sheetId="2" refreshError="1"/>
      <sheetData sheetId="3">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sheetData sheetId="151" refreshError="1"/>
      <sheetData sheetId="152"/>
      <sheetData sheetId="153" refreshError="1"/>
      <sheetData sheetId="154"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
    </sheetNames>
    <sheetDataSet>
      <sheetData sheetId="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l. 1"/>
      <sheetName val="Paral. 2"/>
      <sheetName val="Paral. 3"/>
      <sheetName val="Paral.4"/>
    </sheetNames>
    <sheetDataSet>
      <sheetData sheetId="0" refreshError="1"/>
      <sheetData sheetId="1" refreshError="1"/>
      <sheetData sheetId="2" refreshError="1"/>
      <sheetData sheetId="3"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BASE CTOS"/>
      <sheetName val="PRESTA"/>
    </sheetNames>
    <sheetDataSet>
      <sheetData sheetId="0" refreshError="1"/>
      <sheetData sheetId="1" refreshError="1"/>
      <sheetData sheetId="2"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CIONES"/>
      <sheetName val="FORMULARIO 6 AU"/>
      <sheetName val="FORMULARIO 7"/>
      <sheetName val="POLIZAS"/>
      <sheetName val="PMT"/>
      <sheetName val="BIOS"/>
      <sheetName val="RESUMEN DE OBRA"/>
      <sheetName val="PRESUPUESTO MURO "/>
      <sheetName val="ACERO"/>
      <sheetName val="BASE"/>
      <sheetName val="PRELIMIN"/>
      <sheetName val="EXCAVA"/>
      <sheetName val="LLENOS"/>
      <sheetName val="APU CONCRETOS"/>
      <sheetName val="OBRAS COMPL"/>
      <sheetName val="CONC, MAMP Y ACERO"/>
      <sheetName val="FLUJO DE CAJA"/>
      <sheetName val="FORMATO DE TRANSPORTE"/>
      <sheetName val="Zanja Entib"/>
      <sheetName val="Zanja Sin En"/>
      <sheetName val="RASANTE (Residual)"/>
      <sheetName val="TUBERIA (Residual)"/>
      <sheetName val="CAMARAS (Residual)"/>
    </sheetNames>
    <sheetDataSet>
      <sheetData sheetId="0">
        <row r="13">
          <cell r="D13">
            <v>877803</v>
          </cell>
        </row>
      </sheetData>
      <sheetData sheetId="1"/>
      <sheetData sheetId="2"/>
      <sheetData sheetId="3"/>
      <sheetData sheetId="4"/>
      <sheetData sheetId="5"/>
      <sheetData sheetId="6">
        <row r="13">
          <cell r="G13">
            <v>0</v>
          </cell>
        </row>
      </sheetData>
      <sheetData sheetId="7"/>
      <sheetData sheetId="8"/>
      <sheetData sheetId="9">
        <row r="10">
          <cell r="E10">
            <v>0.65</v>
          </cell>
        </row>
        <row r="11">
          <cell r="E11">
            <v>120995.8581</v>
          </cell>
        </row>
        <row r="12">
          <cell r="E12">
            <v>72390.684333333324</v>
          </cell>
        </row>
        <row r="13">
          <cell r="E13">
            <v>57912.547466666671</v>
          </cell>
        </row>
        <row r="14">
          <cell r="E14">
            <v>510000</v>
          </cell>
        </row>
        <row r="25">
          <cell r="E25">
            <v>51500</v>
          </cell>
        </row>
        <row r="26">
          <cell r="E26">
            <v>51500</v>
          </cell>
        </row>
        <row r="28">
          <cell r="E28">
            <v>26500</v>
          </cell>
        </row>
        <row r="34">
          <cell r="E34">
            <v>3300</v>
          </cell>
        </row>
        <row r="40">
          <cell r="E40">
            <v>4200</v>
          </cell>
        </row>
        <row r="45">
          <cell r="E45">
            <v>106400</v>
          </cell>
        </row>
        <row r="53">
          <cell r="E53">
            <v>90422</v>
          </cell>
        </row>
        <row r="60">
          <cell r="E60">
            <v>87951</v>
          </cell>
        </row>
        <row r="62">
          <cell r="E62">
            <v>18600</v>
          </cell>
        </row>
        <row r="63">
          <cell r="E63">
            <v>5000</v>
          </cell>
        </row>
        <row r="68">
          <cell r="E68">
            <v>15750</v>
          </cell>
        </row>
        <row r="69">
          <cell r="E69">
            <v>274</v>
          </cell>
        </row>
        <row r="70">
          <cell r="E70">
            <v>9975</v>
          </cell>
        </row>
        <row r="78">
          <cell r="E78">
            <v>1600</v>
          </cell>
        </row>
        <row r="79">
          <cell r="E79">
            <v>40460</v>
          </cell>
        </row>
        <row r="84">
          <cell r="E84">
            <v>53800</v>
          </cell>
        </row>
        <row r="91">
          <cell r="E91">
            <v>1250000</v>
          </cell>
        </row>
        <row r="95">
          <cell r="E95">
            <v>9600</v>
          </cell>
        </row>
      </sheetData>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6W9"/>
      <sheetName val="Presentacion"/>
    </sheetNames>
    <sheetDataSet>
      <sheetData sheetId="0" refreshError="1"/>
      <sheetData sheetId="1"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PC3I4"/>
    </sheetNames>
    <sheetDataSet>
      <sheetData sheetId="0"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PC3I4"/>
      <sheetName val="MPC3I2"/>
      <sheetName val="MPC3I3"/>
      <sheetName val="MPC3I5"/>
      <sheetName val="MPC3I1"/>
      <sheetName val="Hoja1"/>
      <sheetName val="Hoja2"/>
      <sheetName val="Hoja3"/>
    </sheetNames>
    <sheetDataSet>
      <sheetData sheetId="0" refreshError="1"/>
      <sheetData sheetId="1"/>
      <sheetData sheetId="2"/>
      <sheetData sheetId="3"/>
      <sheetData sheetId="4"/>
      <sheetData sheetId="5"/>
      <sheetData sheetId="6"/>
      <sheetData sheetId="7"/>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_Via_distribuidora"/>
      <sheetName val="INSUMOS BASE"/>
      <sheetName val="costos mano obra"/>
      <sheetName val="Información"/>
    </sheetNames>
    <sheetDataSet>
      <sheetData sheetId="0" refreshError="1"/>
      <sheetData sheetId="1" refreshError="1"/>
      <sheetData sheetId="2" refreshError="1"/>
      <sheetData sheetId="3"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riz"/>
      <sheetName val="FormCan"/>
      <sheetName val="Prog"/>
      <sheetName val="PrecRec"/>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s>
    <sheetDataSet>
      <sheetData sheetId="0" refreshError="1"/>
      <sheetData sheetId="1" refreshError="1"/>
      <sheetData sheetId="2" refreshError="1"/>
      <sheetData sheetId="3" refreshError="1">
        <row r="6">
          <cell r="D6">
            <v>130000</v>
          </cell>
        </row>
        <row r="7">
          <cell r="D7">
            <v>120000</v>
          </cell>
        </row>
        <row r="8">
          <cell r="D8">
            <v>100000</v>
          </cell>
        </row>
        <row r="12">
          <cell r="D12">
            <v>120000</v>
          </cell>
        </row>
        <row r="13">
          <cell r="D13">
            <v>90000</v>
          </cell>
        </row>
        <row r="14">
          <cell r="D14">
            <v>45000</v>
          </cell>
        </row>
        <row r="15">
          <cell r="D15">
            <v>1125</v>
          </cell>
        </row>
        <row r="16">
          <cell r="D16">
            <v>10000</v>
          </cell>
        </row>
        <row r="17">
          <cell r="D17">
            <v>3500</v>
          </cell>
        </row>
        <row r="18">
          <cell r="D18">
            <v>2500</v>
          </cell>
        </row>
        <row r="19">
          <cell r="D19">
            <v>45000</v>
          </cell>
        </row>
        <row r="20">
          <cell r="D20">
            <v>6000</v>
          </cell>
        </row>
        <row r="23">
          <cell r="D23">
            <v>50000</v>
          </cell>
        </row>
        <row r="24">
          <cell r="D24">
            <v>108000</v>
          </cell>
        </row>
        <row r="25">
          <cell r="D25">
            <v>16000</v>
          </cell>
        </row>
        <row r="26">
          <cell r="D26">
            <v>154000</v>
          </cell>
        </row>
        <row r="29">
          <cell r="D29">
            <v>295000</v>
          </cell>
        </row>
        <row r="30">
          <cell r="D30">
            <v>305000</v>
          </cell>
        </row>
        <row r="31">
          <cell r="D31">
            <v>400</v>
          </cell>
        </row>
        <row r="33">
          <cell r="D33">
            <v>40000</v>
          </cell>
        </row>
        <row r="34">
          <cell r="D34">
            <v>50000</v>
          </cell>
        </row>
        <row r="35">
          <cell r="D35">
            <v>2700</v>
          </cell>
        </row>
        <row r="36">
          <cell r="D36">
            <v>33000</v>
          </cell>
        </row>
        <row r="37">
          <cell r="D37">
            <v>25000</v>
          </cell>
        </row>
        <row r="38">
          <cell r="D38">
            <v>15000</v>
          </cell>
        </row>
        <row r="39">
          <cell r="D39">
            <v>3000</v>
          </cell>
        </row>
        <row r="40">
          <cell r="D40">
            <v>3500</v>
          </cell>
        </row>
        <row r="41">
          <cell r="D41">
            <v>15000</v>
          </cell>
        </row>
        <row r="42">
          <cell r="D42">
            <v>30000</v>
          </cell>
        </row>
        <row r="43">
          <cell r="D43">
            <v>18000</v>
          </cell>
        </row>
        <row r="44">
          <cell r="D44">
            <v>230000</v>
          </cell>
        </row>
        <row r="45">
          <cell r="D45">
            <v>210000</v>
          </cell>
        </row>
        <row r="46">
          <cell r="D46">
            <v>50000</v>
          </cell>
        </row>
        <row r="47">
          <cell r="D47">
            <v>40000</v>
          </cell>
        </row>
        <row r="48">
          <cell r="D48">
            <v>190000</v>
          </cell>
        </row>
        <row r="49">
          <cell r="D49">
            <v>60000</v>
          </cell>
        </row>
        <row r="50">
          <cell r="D50">
            <v>350000</v>
          </cell>
        </row>
        <row r="51">
          <cell r="D51">
            <v>280000</v>
          </cell>
        </row>
        <row r="52">
          <cell r="D52">
            <v>7780</v>
          </cell>
        </row>
        <row r="53">
          <cell r="D53">
            <v>15000</v>
          </cell>
        </row>
        <row r="54">
          <cell r="D54">
            <v>200000</v>
          </cell>
        </row>
        <row r="55">
          <cell r="D55">
            <v>150000</v>
          </cell>
        </row>
        <row r="56">
          <cell r="D56">
            <v>250000</v>
          </cell>
        </row>
        <row r="57">
          <cell r="D57">
            <v>40000</v>
          </cell>
        </row>
        <row r="58">
          <cell r="D58">
            <v>1100</v>
          </cell>
        </row>
        <row r="59">
          <cell r="D59">
            <v>3000</v>
          </cell>
        </row>
        <row r="60">
          <cell r="D60">
            <v>20000</v>
          </cell>
        </row>
        <row r="63">
          <cell r="D63">
            <v>50000</v>
          </cell>
        </row>
        <row r="64">
          <cell r="D64">
            <v>2500</v>
          </cell>
        </row>
        <row r="65">
          <cell r="D65">
            <v>10000</v>
          </cell>
        </row>
        <row r="66">
          <cell r="D66">
            <v>20000</v>
          </cell>
        </row>
        <row r="67">
          <cell r="D67">
            <v>50000</v>
          </cell>
        </row>
        <row r="68">
          <cell r="D68">
            <v>30000</v>
          </cell>
        </row>
        <row r="72">
          <cell r="D72">
            <v>0.03</v>
          </cell>
        </row>
        <row r="73">
          <cell r="D73">
            <v>0.05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
    </sheetNames>
    <sheetDataSet>
      <sheetData sheetId="0"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l. 1"/>
      <sheetName val="Paral. 2"/>
      <sheetName val="Paral. 3"/>
      <sheetName val="Paral.4"/>
      <sheetName val="Coloc. e Interc. Tapones"/>
      <sheetName val="Cambio de Valv."/>
      <sheetName val="Interc de Hidr."/>
      <sheetName val="Interc.tapones"/>
      <sheetName val="Interc.válv."/>
      <sheetName val="Var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EQUIPOS"/>
      <sheetName val="M.O."/>
      <sheetName val="MATERIALES"/>
      <sheetName val="MAQUINARIA"/>
      <sheetName val="calculation"/>
      <sheetName val="SABANA"/>
      <sheetName val="CURVA_S"/>
      <sheetName val="Curva_&quot;S&quot;_General"/>
      <sheetName val="mto_electr_"/>
      <sheetName val="M_O_"/>
      <sheetName val="1__MODELO_60KB"/>
      <sheetName val="CURVA_S1"/>
      <sheetName val="mto_electr_1"/>
      <sheetName val="Curva_&quot;S&quot;_General1"/>
      <sheetName val="1__MODELO_60KB1"/>
      <sheetName val="data"/>
      <sheetName val="API93"/>
      <sheetName val="MOD-DEV.XLS"/>
      <sheetName val="RESUMEN"/>
      <sheetName val="Proforma Guia"/>
      <sheetName val="BDD Operadores"/>
      <sheetName val="Hoja6"/>
      <sheetName val="Suministros"/>
      <sheetName val="Recursos HH"/>
      <sheetName val="Recursos HE"/>
      <sheetName val="Transporte"/>
      <sheetName val="LISTA DE LAS MACROS "/>
      <sheetName val="Civil"/>
      <sheetName val="A_A310"/>
      <sheetName val="A_G105"/>
      <sheetName val="A_G200"/>
      <sheetName val="PS P-514"/>
      <sheetName val="E21"/>
      <sheetName val="main"/>
      <sheetName val="RES GASOL"/>
      <sheetName val="POZOS"/>
      <sheetName val="BHA"/>
      <sheetName val="PDM RUN"/>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Curva S Llanos"/>
      <sheetName val="ZONAS 1 - 2 - 3"/>
      <sheetName val="Tabla"/>
      <sheetName val="59y22%"/>
      <sheetName val="Sheet1"/>
      <sheetName val="rencst0599"/>
      <sheetName val="Especificaciones  "/>
      <sheetName val="LISTAS"/>
      <sheetName val="Page 2"/>
      <sheetName val="Tables"/>
      <sheetName val="Heads"/>
      <sheetName val="Note"/>
      <sheetName val="Curves"/>
      <sheetName val="Dbase"/>
      <sheetName val="Títulos"/>
      <sheetName val="HOJA DE COSTOS"/>
      <sheetName val="LISTAS DESPLEGABLES"/>
      <sheetName val="DIAM TUB"/>
      <sheetName val="HERRAM"/>
      <sheetName val="cantidades pH3"/>
      <sheetName val="PxQ 2006"/>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BD"/>
      <sheetName val="Aprobado 2019"/>
      <sheetName val="Hoja1"/>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Especificaciones"/>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AUX"/>
      <sheetName val="MARCO"/>
      <sheetName val="Informe díario"/>
      <sheetName val="Base_P10"/>
      <sheetName val="Base_P50"/>
      <sheetName val="Base_P90"/>
      <sheetName val="Prod_Inv_P10"/>
      <sheetName val="Prod_Inv_P50"/>
      <sheetName val="Prod_Inv_P90"/>
      <sheetName val="ID 200123"/>
      <sheetName val="ID 200124"/>
      <sheetName val="Frentes o cuadrillas"/>
      <sheetName val="Index_Graph1"/>
      <sheetName val="UnitAnal"/>
      <sheetName val="Datos_CO"/>
      <sheetName val="Param"/>
      <sheetName val="PS"/>
      <sheetName val="Info-Portaf"/>
      <sheetName val="Curva_&quot;S&quot;_General4"/>
      <sheetName val="CURVA_S4"/>
      <sheetName val="mto_electr_4"/>
      <sheetName val="M_O_3"/>
      <sheetName val="1__MODELO_60KB4"/>
      <sheetName val="MOD-DEV_XLS2"/>
      <sheetName val="LISTA_DE_LAS_MACROS_2"/>
      <sheetName val="PDM_RUN2"/>
      <sheetName val="Proforma_Guia2"/>
      <sheetName val="RES_GASOL2"/>
      <sheetName val="EQUIPOS_CIVILES2"/>
      <sheetName val="BDD_Operadores2"/>
      <sheetName val="Recursos_HH2"/>
      <sheetName val="Recursos_HE2"/>
      <sheetName val="Data_Tables2"/>
      <sheetName val="Pilares_e_iniciativas2"/>
      <sheetName val="Wind_Loads2"/>
      <sheetName val="Fab__152"/>
      <sheetName val="Datos-No_imprimir2"/>
      <sheetName val="Reaj__(CHAL_)2"/>
      <sheetName val="PS_P-5142"/>
      <sheetName val="Curva_S_Llanos2"/>
      <sheetName val="Page_22"/>
      <sheetName val="cantidades_pH32"/>
      <sheetName val="HOJA_DE_COSTOS2"/>
      <sheetName val="LISTAS_DESPLEGABLES2"/>
      <sheetName val="DIAM_TUB2"/>
      <sheetName val="PxQ_20062"/>
      <sheetName val="ZONAS_1_-_2_-_32"/>
      <sheetName val="Especificaciones__2"/>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ACTUAL"/>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Informe_díario"/>
      <sheetName val="Inf. Sem"/>
      <sheetName val="C.C"/>
      <sheetName val="INUNDABLE "/>
      <sheetName val="TUBERIA ENTERRADA "/>
      <sheetName val="CURVA &quot;S&quot;"/>
      <sheetName val="Administrador de desplegables"/>
      <sheetName val="APU 17"/>
      <sheetName val="APU 18"/>
      <sheetName val="APU 19"/>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refreshError="1"/>
      <sheetData sheetId="20"/>
      <sheetData sheetId="21"/>
      <sheetData sheetId="22"/>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refreshError="1"/>
      <sheetData sheetId="92"/>
      <sheetData sheetId="93"/>
      <sheetData sheetId="94"/>
      <sheetData sheetId="95"/>
      <sheetData sheetId="96"/>
      <sheetData sheetId="97"/>
      <sheetData sheetId="98"/>
      <sheetData sheetId="99"/>
      <sheetData sheetId="100"/>
      <sheetData sheetId="101" refreshError="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refreshError="1"/>
      <sheetData sheetId="208" refreshError="1"/>
      <sheetData sheetId="209" refreshError="1"/>
      <sheetData sheetId="210" refreshError="1"/>
      <sheetData sheetId="211" refreshError="1"/>
      <sheetData sheetId="212" refreshError="1"/>
      <sheetData sheetId="213"/>
      <sheetData sheetId="214"/>
      <sheetData sheetId="215" refreshError="1"/>
      <sheetData sheetId="216" refreshError="1"/>
      <sheetData sheetId="217" refreshError="1"/>
      <sheetData sheetId="218"/>
      <sheetData sheetId="219" refreshError="1"/>
      <sheetData sheetId="220" refreshError="1"/>
      <sheetData sheetId="221" refreshError="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refreshError="1"/>
      <sheetData sheetId="359"/>
      <sheetData sheetId="360" refreshError="1"/>
      <sheetData sheetId="361"/>
      <sheetData sheetId="362"/>
      <sheetData sheetId="363"/>
      <sheetData sheetId="364"/>
      <sheetData sheetId="365"/>
      <sheetData sheetId="366"/>
      <sheetData sheetId="367"/>
      <sheetData sheetId="368"/>
      <sheetData sheetId="369"/>
      <sheetData sheetId="370"/>
      <sheetData sheetId="371"/>
      <sheetData sheetId="372"/>
      <sheetData sheetId="373" refreshError="1"/>
      <sheetData sheetId="374" refreshError="1"/>
      <sheetData sheetId="375" refreshError="1"/>
      <sheetData sheetId="376" refreshError="1"/>
      <sheetData sheetId="377" refreshError="1"/>
      <sheetData sheetId="378"/>
      <sheetData sheetId="379"/>
      <sheetData sheetId="380"/>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s>
    <sheetDataSet>
      <sheetData sheetId="0" refreshError="1"/>
      <sheetData sheetId="1" refreshError="1"/>
      <sheetData sheetId="2" refreshError="1">
        <row r="146">
          <cell r="D146">
            <v>1115.9199999999998</v>
          </cell>
        </row>
        <row r="147">
          <cell r="D147">
            <v>2122.7999999999997</v>
          </cell>
        </row>
        <row r="148">
          <cell r="D148">
            <v>3513.64</v>
          </cell>
        </row>
        <row r="150">
          <cell r="D150">
            <v>8297.48</v>
          </cell>
        </row>
        <row r="151">
          <cell r="D151">
            <v>17264.28</v>
          </cell>
        </row>
        <row r="152">
          <cell r="D152">
            <v>25705.599999999999</v>
          </cell>
        </row>
        <row r="153">
          <cell r="D153">
            <v>53855.32</v>
          </cell>
        </row>
        <row r="154">
          <cell r="D154">
            <v>84420.159999999989</v>
          </cell>
        </row>
        <row r="160">
          <cell r="D160">
            <v>10508.439999999999</v>
          </cell>
        </row>
        <row r="161">
          <cell r="D161">
            <v>14880.48</v>
          </cell>
        </row>
        <row r="162">
          <cell r="D162">
            <v>31806.039999999997</v>
          </cell>
        </row>
        <row r="163">
          <cell r="D163">
            <v>67297.399999999994</v>
          </cell>
        </row>
        <row r="164">
          <cell r="D164">
            <v>105660.92</v>
          </cell>
        </row>
        <row r="167">
          <cell r="D167">
            <v>1504.52</v>
          </cell>
        </row>
        <row r="168">
          <cell r="D168">
            <v>12321.519999999999</v>
          </cell>
        </row>
        <row r="169">
          <cell r="D169">
            <v>25152.28</v>
          </cell>
        </row>
        <row r="170">
          <cell r="D170">
            <v>37514.399999999994</v>
          </cell>
        </row>
        <row r="171">
          <cell r="D171">
            <v>79415.92</v>
          </cell>
        </row>
        <row r="172">
          <cell r="D172">
            <v>124474.95999999999</v>
          </cell>
        </row>
        <row r="248">
          <cell r="D248">
            <v>120078.56</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
      <sheetName val="Mano obra"/>
      <sheetName val="AIU"/>
      <sheetName val="BASE"/>
      <sheetName val="BASE CTOS"/>
      <sheetName val="RESUMEN MATERIALES"/>
      <sheetName val="4.1.1_APU"/>
      <sheetName val="4.1.2_Opt boc Trinidad"/>
      <sheetName val="4.1.3_Const boc Tirana"/>
      <sheetName val="4.1.4_Opt desarenador"/>
      <sheetName val="4.1.5_Opt aducción"/>
      <sheetName val="4.1.6_Const tanque 250m³"/>
      <sheetName val="4.1.7_Opt redes dist"/>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CHA PLACA HUELLA"/>
      <sheetName val="PREPTO IMPRIMIR"/>
      <sheetName val="PRESUPUESTO"/>
      <sheetName val="INSIDENCIA POR SEDE"/>
      <sheetName val="AIU"/>
      <sheetName val="Bienes Relevantes"/>
      <sheetName val="Prestaciones Sociales"/>
      <sheetName val="1 APU CHOCHO"/>
      <sheetName val="2 APU MORRÓN"/>
      <sheetName val="3 APU LUCIANA"/>
      <sheetName val="4 APU MORELIA"/>
      <sheetName val="5 APU ANTONIO"/>
      <sheetName val="1 Mem. Chocho"/>
      <sheetName val="2 Mem. Morrón"/>
      <sheetName val="3 Mem. Luciana"/>
      <sheetName val="4 Mem. Morelia"/>
      <sheetName val="5 Mem. Antonio"/>
      <sheetName val="SUBANÁLISIS"/>
      <sheetName val="CERRAMIENTOS"/>
      <sheetName val="PEND COTIZACION"/>
      <sheetName val="Mano de Obra"/>
      <sheetName val="Materiales"/>
      <sheetName val="Equipos"/>
      <sheetName val="Transportes"/>
      <sheetName val="Polizas Obra"/>
      <sheetName val="Inversión Socioambiental"/>
      <sheetName val="Inversión PMT"/>
      <sheetName val="PAPSO"/>
      <sheetName val="Poliza Interventoría"/>
      <sheetName val="Presupuesto Interventoría"/>
      <sheetName val="F.M"/>
      <sheetName val="PRESUPUESTO POR VEREDA"/>
      <sheetName val="CRONOGRAMA EJEUCIÒN "/>
    </sheetNames>
    <sheetDataSet>
      <sheetData sheetId="0" refreshError="1"/>
      <sheetData sheetId="1" refreshError="1"/>
      <sheetData sheetId="2">
        <row r="12">
          <cell r="D12" t="str">
            <v>ÍTEM DE PAGO</v>
          </cell>
          <cell r="E12" t="str">
            <v xml:space="preserve">ESPECIFICACIONES </v>
          </cell>
          <cell r="G12" t="str">
            <v>DESCRIPCIÓN</v>
          </cell>
          <cell r="H12" t="str">
            <v>UND.</v>
          </cell>
          <cell r="I12" t="str">
            <v>CANTIDAD</v>
          </cell>
          <cell r="J12" t="str">
            <v>VALOR UNITARIO</v>
          </cell>
          <cell r="K12" t="str">
            <v xml:space="preserve">VALOR TOTAL                                </v>
          </cell>
        </row>
        <row r="13">
          <cell r="E13" t="str">
            <v>GENERAL</v>
          </cell>
          <cell r="F13" t="str">
            <v>PARTICULAR</v>
          </cell>
        </row>
        <row r="14">
          <cell r="D14" t="str">
            <v>MANTENIMIENTO C.E.R EL CHOCHO</v>
          </cell>
        </row>
        <row r="15">
          <cell r="D15" t="str">
            <v>PRELIMINARES</v>
          </cell>
        </row>
        <row r="16">
          <cell r="D16" t="str">
            <v>1.1.1</v>
          </cell>
          <cell r="G16" t="str">
            <v>S.T.C de Cerramiento Provisional en Tela Verde H=2 m. Incluye la instalación de estacones de 8 cm x 4 cm @ 2 m, Mortero de Resistencia 17 Mpa para anclajes. Incluye el retiro una vez finalizado la obra y su disposición final.</v>
          </cell>
          <cell r="H16" t="str">
            <v>m</v>
          </cell>
          <cell r="I16">
            <v>0</v>
          </cell>
          <cell r="J16">
            <v>16739</v>
          </cell>
          <cell r="K16">
            <v>0</v>
          </cell>
        </row>
        <row r="17">
          <cell r="K17">
            <v>0</v>
          </cell>
        </row>
        <row r="18">
          <cell r="D18" t="str">
            <v>DEMOLICIONES Y DESMONTES</v>
          </cell>
        </row>
        <row r="19">
          <cell r="D19" t="str">
            <v>1.2.1</v>
          </cell>
          <cell r="G19" t="str">
            <v>Desmonte de cobertura de teja, colocada a menos de 20 m de altura, en cubierta inclinada a dos aguas con una pendiente media del 30%; con medios manuales y carga manual sobre volqueta. El precio incluye el desmontaje elementos de fijación y de los remates.</v>
          </cell>
          <cell r="H19" t="str">
            <v>m2</v>
          </cell>
          <cell r="I19">
            <v>250</v>
          </cell>
          <cell r="J19">
            <v>3500</v>
          </cell>
          <cell r="K19">
            <v>875000</v>
          </cell>
        </row>
        <row r="20">
          <cell r="D20" t="str">
            <v>1.2.2</v>
          </cell>
          <cell r="G20" t="str">
            <v>Desmonte y Demolición de entramado de madera, con medios manuales y motosierra. Incluye demolición del elemento, fragmentación de los escombros en piezas manejables, retirada y acopio de escombros, limpieza de los restos de obra, y carga manual de escombros sobre camión o volqueta.</v>
          </cell>
          <cell r="H20" t="str">
            <v>m2</v>
          </cell>
          <cell r="I20">
            <v>250</v>
          </cell>
          <cell r="J20">
            <v>5575</v>
          </cell>
          <cell r="K20">
            <v>1393750</v>
          </cell>
        </row>
        <row r="21">
          <cell r="D21" t="str">
            <v>1.2.3</v>
          </cell>
          <cell r="G21" t="str">
            <v>Demolición de mamposteria hasta de 15 cm de espesor, manual o mecánicamente. Incluye cargue sobre volqueta,  retiro de refuerzo e instalaciones embebidas, además recuperación de los materiales aprovechables. No incluye transporte ni derechos de botadero.</v>
          </cell>
          <cell r="H21" t="str">
            <v>m2</v>
          </cell>
          <cell r="I21">
            <v>20</v>
          </cell>
          <cell r="J21">
            <v>8997</v>
          </cell>
          <cell r="K21">
            <v>179940</v>
          </cell>
        </row>
        <row r="22">
          <cell r="D22" t="str">
            <v>1.2.4</v>
          </cell>
          <cell r="G22" t="str">
            <v>DEMOLICIÓN ESTRUCTURAS DE CONCRETO, manual o mecánicamente, de cualquier resistencia, reforzado o ciclópeo, y en cualquier clase de estructura. Incluye cargue, retiro de refuerzo y cualquier tipo de acabado (revoques y enchapes) o piso (en losas) e instalaciones embebidas, compresor neumático con martillo, además recuperación de los materiales aprovechables o su transporte hasta el sitio que lo indique la interventoría. MEDIDO EN SITIO; no incluye transporte ni derechos de botadero.</v>
          </cell>
          <cell r="H22" t="str">
            <v>m3</v>
          </cell>
          <cell r="I22">
            <v>10.68</v>
          </cell>
          <cell r="J22">
            <v>122701</v>
          </cell>
          <cell r="K22">
            <v>1310447</v>
          </cell>
        </row>
        <row r="23">
          <cell r="D23" t="str">
            <v>1.2.5</v>
          </cell>
          <cell r="G23" t="str">
            <v>Desmonte de red de instalación eléctrica interior con medios manuales, y carga manual sobre camión o contenedor. El precio incluye el desmontaje del cuadro eléctrico, del cableado, de los mecanismos, de las cajas y de los accesorios superficiales. Área medida en superficie construida.</v>
          </cell>
          <cell r="H23" t="str">
            <v>m2</v>
          </cell>
          <cell r="I23">
            <v>199</v>
          </cell>
          <cell r="J23">
            <v>1844</v>
          </cell>
          <cell r="K23">
            <v>366956</v>
          </cell>
        </row>
        <row r="24">
          <cell r="D24" t="str">
            <v>1.2.6</v>
          </cell>
          <cell r="G24" t="str">
            <v>Desmonte de Aparato Sanitario, con medios manuales, sin afectar a la estabilidad de los elementos constructivos a los que pueda estar sujeto, y carga manual sobre camión o contenedor. El precio incluye el desmontaje de los accesorios y la obturación de las conducciones conectadas al elemento.</v>
          </cell>
          <cell r="H24" t="str">
            <v>u</v>
          </cell>
          <cell r="I24">
            <v>6</v>
          </cell>
          <cell r="J24">
            <v>9036</v>
          </cell>
          <cell r="K24">
            <v>54216</v>
          </cell>
        </row>
        <row r="25">
          <cell r="D25" t="str">
            <v>1.2.7</v>
          </cell>
          <cell r="G25" t="str">
            <v>Retiro de puerta y/o ventana de cualquier tipo, con medios manuales, sin deteriorar el paramento al que está sujeta, carga manual y transporte hasta bodega. El precio incluye el levantado de las hojas, de los marcos, de los tapaluces y de los herrajes.</v>
          </cell>
          <cell r="H25" t="str">
            <v>m2</v>
          </cell>
          <cell r="I25">
            <v>26</v>
          </cell>
          <cell r="J25">
            <v>6197</v>
          </cell>
          <cell r="K25">
            <v>161122</v>
          </cell>
        </row>
        <row r="26">
          <cell r="D26" t="str">
            <v>1.2.8</v>
          </cell>
          <cell r="G26" t="str">
            <v>Retiro y dispocision final de cerramiento en malla eslabonada, medidos a partir de la viga de remate; consiste en retirar la Malla galvanizada, la Tubería galvanizada en caliente, los refuerzo: inferior, intermedio, superior, postes, vientos y diagonales en rombo.</v>
          </cell>
          <cell r="H26" t="str">
            <v>m2</v>
          </cell>
          <cell r="I26">
            <v>17</v>
          </cell>
          <cell r="J26">
            <v>5260</v>
          </cell>
          <cell r="K26">
            <v>89420</v>
          </cell>
        </row>
        <row r="27">
          <cell r="K27">
            <v>4430851</v>
          </cell>
        </row>
        <row r="28">
          <cell r="D28" t="str">
            <v>EXPLANACIONES Y EXCAVACIONES</v>
          </cell>
        </row>
        <row r="29">
          <cell r="D29" t="str">
            <v>1.3.1</v>
          </cell>
          <cell r="G29" t="str">
            <v>Excavación MANUAL en material heterogéneo y en cualquier grado de humedad de 0-2 m de Prof. Incluye: roca descompuesta, bolas de roca de volumen inferior a 0.35 m³., el cargue y transporte interno; la botada de material se pagara en su ítem respectivo. Su medida será en el sitio. No incluye entibado.</v>
          </cell>
          <cell r="H29" t="str">
            <v>m3</v>
          </cell>
          <cell r="I29">
            <v>22</v>
          </cell>
          <cell r="J29">
            <v>31543</v>
          </cell>
          <cell r="K29">
            <v>693946</v>
          </cell>
        </row>
        <row r="30">
          <cell r="K30">
            <v>693946</v>
          </cell>
        </row>
        <row r="31">
          <cell r="D31" t="str">
            <v>ESTRUCTURAS EN CONCRETO</v>
          </cell>
        </row>
        <row r="32">
          <cell r="D32" t="str">
            <v>1.4.1</v>
          </cell>
          <cell r="G32" t="str">
            <v>S.T.I de concreto de 14 Mpa para SOLADO, con un espesor de 0.03 m. Incluye elaboración e instalación del concreto y todos los demás elementos necesarios para su correcta construcción, incluye acarreo interno.</v>
          </cell>
          <cell r="H32" t="str">
            <v>m2</v>
          </cell>
          <cell r="I32">
            <v>9</v>
          </cell>
          <cell r="J32">
            <v>18996</v>
          </cell>
          <cell r="K32">
            <v>170964</v>
          </cell>
        </row>
        <row r="33">
          <cell r="D33" t="str">
            <v>1.4.2</v>
          </cell>
          <cell r="G33" t="str">
            <v>S.T.I CONCRETO f'c=210 kg/cm² (21 Mpa) preparado en obra y fundido con medios manuales para fundaciones. Incluye: elaboración e instalación del concreto y demás materiales, formaletería donde lo requiera, mano de obra, vibrado y todo lo necesario para su correcta ejecución. Incluye los  ensayos  de  laboratorio  y presentación de  los respectivos resultados y demás costos necesarios para producir, colocar y verificar los concretos especificados. El acero y la excavación se pagan en los respectivos ítems.</v>
          </cell>
          <cell r="H33" t="str">
            <v>m3</v>
          </cell>
          <cell r="I33">
            <v>3</v>
          </cell>
          <cell r="J33">
            <v>620060</v>
          </cell>
          <cell r="K33">
            <v>1860180</v>
          </cell>
        </row>
        <row r="34">
          <cell r="D34" t="str">
            <v>1.4.3</v>
          </cell>
          <cell r="G34" t="str">
            <v xml:space="preserve">S.T.I de CONCRETO  f'c=210 kg/cm² (21 Mpa).  preparado en obra y fundido con medios manuales para la construcción de columnas, muros, vigas, losas y dinteles. acabado a la vista. Incluye elaboración y colocación del concreto, vibrado, protección, curado y todos los demás elementos necesarios para su correcta construcción. El acero de refuerzo y la formaleta se pagará en su respectivo ítem. En el vaciado se deben dejar los hierros para el amarre de la mampostería no estructural, por ningún motivo se pagarán anclajes. </v>
          </cell>
          <cell r="H34" t="str">
            <v>m3</v>
          </cell>
          <cell r="I34">
            <v>3.29</v>
          </cell>
          <cell r="J34">
            <v>993161</v>
          </cell>
          <cell r="K34">
            <v>3267500</v>
          </cell>
        </row>
        <row r="35">
          <cell r="D35" t="str">
            <v>1.4.4</v>
          </cell>
          <cell r="G35" t="str">
            <v xml:space="preserve">S.T.C de Losa de contrapiso en concreto de 21 Mpa, e=0,08m con adicion de Mineral de Silicio (Color por definir), vaciado alternado en recuadros no superiores a 2.0 m x 2.0 m. Incluye nivelación del terreno y adecuación de la superficie,  malla electrosoldada D-84, plástico, formaleta para acabado a la vista, corte y sellado de dilataciones utilizando Sellalón de 1/4" y Sellador Elástico de Poliuretano tipo Sikaflex o similar, curado y todo lo necesario para su correcta construcción y funcionamiento. Las excavaciones o descapotes, llenos y entresuelo se pagarán en su ítem respectivo. </v>
          </cell>
          <cell r="H35" t="str">
            <v>m2</v>
          </cell>
          <cell r="I35">
            <v>107</v>
          </cell>
          <cell r="J35">
            <v>78118</v>
          </cell>
          <cell r="K35">
            <v>8358626</v>
          </cell>
        </row>
        <row r="36">
          <cell r="D36" t="str">
            <v>1.4.5</v>
          </cell>
          <cell r="G36" t="str">
            <v>S.T.C de Cuneta en CONCRETO  f'c=210 kg/cm² (21 Mpa) con adición de impermeabilizante tipo Plastocrete o similar; desarrollo de 0.5 m y espesor de 0.1 m; acabado a la vista. Incluye elaboración y colocación del concreto, vibrado, protección, curado y todos los demás elementos necesarios para su correcta construcción. El acero de refuerzo y la formaleta se pagará en su respectivo ítem.</v>
          </cell>
          <cell r="H36" t="str">
            <v>m</v>
          </cell>
          <cell r="I36">
            <v>25</v>
          </cell>
          <cell r="J36">
            <v>57217</v>
          </cell>
          <cell r="K36">
            <v>1430425</v>
          </cell>
        </row>
        <row r="37">
          <cell r="K37">
            <v>15087695</v>
          </cell>
        </row>
        <row r="38">
          <cell r="D38" t="str">
            <v>MAMPOSTERÍA</v>
          </cell>
        </row>
        <row r="39">
          <cell r="D39" t="str">
            <v>1.5.1</v>
          </cell>
          <cell r="G39" t="str">
            <v xml:space="preserve">S.T.I de Sobrecimiento en Bloque de Concreto de 15 x 20 x 40 cm.  Bloque de primera calidad,  dos (2) Hilada. Incluye corte a máquina y desperdicio, mortero de pega 1:4; relleno en todas las celdas en Concreto 14 Mpa, aplicación de impermeabilizante en Polvo, para concreto y mampostería (Base Cementosa Tipo Broncosil) en las caras laterales y superior y todos los elementos necesarios para su correcta ejecución y funcionamiento. </v>
          </cell>
          <cell r="H39" t="str">
            <v>m</v>
          </cell>
          <cell r="I39">
            <v>16</v>
          </cell>
          <cell r="J39">
            <v>68817</v>
          </cell>
          <cell r="K39">
            <v>1101072</v>
          </cell>
        </row>
        <row r="40">
          <cell r="D40" t="str">
            <v>1.5.2</v>
          </cell>
          <cell r="G40" t="str">
            <v>Construcción de  Mampostería en  Adobe 15 x 20 x 40 cm. Incluye el suministro y transporte. Mortero de pega 1:4 (cemento:arena) espesor máx=0,02m para ranurado o revite de ambas caras, lavado final con agua (sin uso de ácido), cortes a máquina, trabas, machones, cuchillas, buitrones, chapa para reparar cámaras de inspección que solicite la interventoría, encorozados, áticos terminales y todo lo necesario para su correcta construcción y  funcionamiento. El acero de refuerzo, las dilataciones contra estructura y el hidrófugo, se pagará en su ítem respectivo.</v>
          </cell>
          <cell r="H40" t="str">
            <v>m2</v>
          </cell>
          <cell r="I40">
            <v>41</v>
          </cell>
          <cell r="J40">
            <v>88746</v>
          </cell>
          <cell r="K40">
            <v>3638586</v>
          </cell>
        </row>
        <row r="41">
          <cell r="D41" t="str">
            <v>1.5.3</v>
          </cell>
          <cell r="G41" t="str">
            <v>Construcción de obra civil para cerramientos, incluye: construcción de viga de fundación de 0,30x0,30m. en concreto de 21 Mpa., reforzadas con 4 varillas de Nº4 y estribos Nº3 cada 0,20 m., construcción de columnetas de 0,15m.x0,15m. en concreto de 21 Mpa., reforzadas con 4 varillas de Nº4 y estribos Nº3 cada 0,20 m. acabado a la vista, muro en bloque de concreto de 0,15x0,20x0,40m. ranurado ambas caras relleno con mortero 1:5, colocación de varillas de Nº3 (pelos) cada dos bloques, de viga de remate en concreto de 21 Mpa., de 0,15x0,20-0,15m., reforzado con 3 varillas de Nº3 y estribos cada 0,20 m Nº2. con junta entre el bloque y la viga de remate, acabado a la vista, incluye todo lo necesario para su correcta instalación y funcionamiento, el acero de refuerzo se pagara en el item respectivo, según diseño.</v>
          </cell>
          <cell r="H41" t="str">
            <v>m</v>
          </cell>
          <cell r="I41">
            <v>10</v>
          </cell>
          <cell r="J41">
            <v>235676</v>
          </cell>
          <cell r="K41">
            <v>2356760</v>
          </cell>
        </row>
        <row r="42">
          <cell r="K42">
            <v>7096418</v>
          </cell>
        </row>
        <row r="43">
          <cell r="D43" t="str">
            <v>ACERO DE REFUERZO</v>
          </cell>
        </row>
        <row r="44">
          <cell r="D44" t="str">
            <v>1.6.1</v>
          </cell>
          <cell r="G44" t="str">
            <v>S.T.I de Acero de Refuerzo Figurado FY=  420  MPa-60.000 PSI,  corrugado  G60.  Incluye  transporte  con descarga, transporte interno, corte y figuración, alambre de amarre Calibre 18, certificados y todos los elementos necesarios para su correcta instalación, según diseño y recomendaciones estructurales.</v>
          </cell>
          <cell r="H44" t="str">
            <v>Kg</v>
          </cell>
          <cell r="I44">
            <v>599.22</v>
          </cell>
          <cell r="J44">
            <v>6540</v>
          </cell>
          <cell r="K44">
            <v>3918899</v>
          </cell>
        </row>
        <row r="45">
          <cell r="K45">
            <v>3918899</v>
          </cell>
        </row>
        <row r="46">
          <cell r="D46" t="str">
            <v>REDES ACUEDUCTO</v>
          </cell>
        </row>
        <row r="47">
          <cell r="D47" t="str">
            <v>1.7.1</v>
          </cell>
          <cell r="G47" t="str">
            <v>S.T.I de Tubería PVC RDE 21 de acueducto Ø = 13 mm. incluye accesorios, limpiador y todo lo necesario para su correcta construcción; la excavación y llenos se pagaran en su ítem respectivo.</v>
          </cell>
          <cell r="H47" t="str">
            <v>m</v>
          </cell>
          <cell r="I47">
            <v>30</v>
          </cell>
          <cell r="J47">
            <v>10864</v>
          </cell>
          <cell r="K47">
            <v>325920</v>
          </cell>
        </row>
        <row r="48">
          <cell r="D48" t="str">
            <v>1.7.2</v>
          </cell>
          <cell r="G48" t="str">
            <v>S.T.I de Tubería PVC RDE 21 de acueducto Ø = 19 mm. incluye accesorios, limpiador y todo lo necesario para su correcta construcción; la excavación y llenos se pagaran en su ítem respectivo.</v>
          </cell>
          <cell r="H48" t="str">
            <v>m</v>
          </cell>
          <cell r="I48">
            <v>12</v>
          </cell>
          <cell r="J48">
            <v>14054</v>
          </cell>
          <cell r="K48">
            <v>168648</v>
          </cell>
        </row>
        <row r="49">
          <cell r="D49" t="str">
            <v>1.7.3</v>
          </cell>
          <cell r="G49" t="str">
            <v xml:space="preserve">S.T.I  de bocas para salida de tubería  PVC  para red de abastecemimiento, Ø = 13 mm, RDE 9. Incluye accesorios y demás elementos para su correcta instalación. </v>
          </cell>
          <cell r="H49" t="str">
            <v>u</v>
          </cell>
          <cell r="I49">
            <v>15</v>
          </cell>
          <cell r="J49">
            <v>27603</v>
          </cell>
          <cell r="K49">
            <v>414045</v>
          </cell>
        </row>
        <row r="50">
          <cell r="D50" t="str">
            <v>1.7.4</v>
          </cell>
          <cell r="G50" t="str">
            <v>S.T.I de TERMINAL CON CÁMARA DE AIRE, en TUBERÍA DE PVC , con un DIÁMETRO DE 1/2". Incluye suministro y transporte de los materiales, canche, accesorios de PVC, sellante, soldadura, teflón, y todo lo necesario para su correcta instalación y funcionamiento.</v>
          </cell>
          <cell r="H50" t="str">
            <v>u</v>
          </cell>
          <cell r="I50">
            <v>9</v>
          </cell>
          <cell r="J50">
            <v>19795</v>
          </cell>
          <cell r="K50">
            <v>178155</v>
          </cell>
        </row>
        <row r="51">
          <cell r="K51">
            <v>1086768</v>
          </cell>
        </row>
        <row r="52">
          <cell r="D52" t="str">
            <v>REDES ALCANTARILLADO</v>
          </cell>
        </row>
        <row r="53">
          <cell r="D53" t="str">
            <v>1.8.1</v>
          </cell>
          <cell r="G53" t="str">
            <v>S.T.I de Tubería PVC-S Ø = 100 mm . Incluye limpiador, accesorios, pegante y todo lo necesario para su correcta construcción. La excavación y los llenos se pagaran en su ítem respectivo.</v>
          </cell>
          <cell r="H53" t="str">
            <v>m</v>
          </cell>
          <cell r="I53">
            <v>54</v>
          </cell>
          <cell r="J53">
            <v>37476</v>
          </cell>
          <cell r="K53">
            <v>2023704</v>
          </cell>
        </row>
        <row r="54">
          <cell r="D54" t="str">
            <v>1.8.2</v>
          </cell>
          <cell r="G54" t="str">
            <v>S.T.I de Tubería PVC-S Ø = 50 mm. Incluye limpiador, accesorios, pegante y todo lo necesario para su correcta construcción. La excavación y los llenos se pagaran en su ítem respectivo.</v>
          </cell>
          <cell r="H54" t="str">
            <v>m</v>
          </cell>
          <cell r="I54">
            <v>54</v>
          </cell>
          <cell r="J54">
            <v>18192</v>
          </cell>
          <cell r="K54">
            <v>982368</v>
          </cell>
        </row>
        <row r="55">
          <cell r="D55" t="str">
            <v>1.8.3</v>
          </cell>
          <cell r="G55" t="str">
            <v>S.T.I de Tubería PVC-S Ø = 75 mm. Incluye limpiador, accesorios, pegante y todo lo necesario para su correcta construcción. La excavación y los llenos se pagaran en su ítem respectivo.</v>
          </cell>
          <cell r="H55" t="str">
            <v>m</v>
          </cell>
          <cell r="I55">
            <v>30</v>
          </cell>
          <cell r="J55">
            <v>26131</v>
          </cell>
          <cell r="K55">
            <v>783930</v>
          </cell>
        </row>
        <row r="56">
          <cell r="D56" t="str">
            <v>1.8.4</v>
          </cell>
          <cell r="G56" t="str">
            <v>S.T.I Tubería PVC alcantarillado corrugado 6"con caracteristicas (ps 8 KN/M2-57 PSI) tipo Novafort o similar.</v>
          </cell>
          <cell r="H56" t="str">
            <v>m</v>
          </cell>
          <cell r="I56">
            <v>6</v>
          </cell>
          <cell r="J56">
            <v>63242</v>
          </cell>
          <cell r="K56">
            <v>379452</v>
          </cell>
        </row>
        <row r="57">
          <cell r="D57" t="str">
            <v>1.8.5</v>
          </cell>
          <cell r="G57" t="str">
            <v>S.T.I de bocas de salida para aguas residuales en tubería PVC-S, Ø = 100 mm. Incluye bocas, accesorios y demás elementos para su correcta instalación.</v>
          </cell>
          <cell r="H57" t="str">
            <v>u</v>
          </cell>
          <cell r="I57">
            <v>5</v>
          </cell>
          <cell r="J57">
            <v>122439</v>
          </cell>
          <cell r="K57">
            <v>612195</v>
          </cell>
        </row>
        <row r="58">
          <cell r="D58" t="str">
            <v>1.8.6</v>
          </cell>
          <cell r="G58" t="str">
            <v>S.T.I de bocas de salida para aguas residuales en tubería PVC-S, Ø = 50 mm. Incluye bocas, accesorios y demás elementos para su correcta instalación.</v>
          </cell>
          <cell r="H58" t="str">
            <v>u</v>
          </cell>
          <cell r="I58">
            <v>10</v>
          </cell>
          <cell r="J58">
            <v>67593</v>
          </cell>
          <cell r="K58">
            <v>675930</v>
          </cell>
        </row>
        <row r="59">
          <cell r="D59" t="str">
            <v>1.8.7</v>
          </cell>
          <cell r="G59" t="str">
            <v>S.T.I de bocas de salida para aguas residuales en tubería PVC-S, Ø = 75 mm. Incluye bocas, accesorios y demás elementos para su correcta instalación.</v>
          </cell>
          <cell r="H59" t="str">
            <v>u</v>
          </cell>
          <cell r="I59">
            <v>5</v>
          </cell>
          <cell r="J59">
            <v>82254</v>
          </cell>
          <cell r="K59">
            <v>411270</v>
          </cell>
        </row>
        <row r="60">
          <cell r="D60" t="str">
            <v>1.8.8</v>
          </cell>
          <cell r="G60" t="str">
            <v>Construccion de caja de empalme para domiciliaria en anden o zona verde en Concreto de 21 Mpa, ancho libre 0.3 m x 0.3 m, Profundidad &lt; 0.8 m, espesor de muros 0.1 m; según especificacion EPM. Incluye: demoliciones en concreto, acero de refuerzo en varilla 1/4" @ 0.15 m en ambos sentidos, marco en lámina de acero de 2” x 2” x 3/16" (ángulo de 90°) con cuatro varillas corrugadas de anclaje de Ø 3/8" ubicadas en el centro de cada uno de los lados del muro, tapa en platina perimetral 2" x 3/16" y varilla de 3/8" @ 0.1 m en ambos sentidos, Cargue, retiro de material sobrante y todos los elementos necesarios para su construcción, puesta en servicio.</v>
          </cell>
          <cell r="H60" t="str">
            <v>u</v>
          </cell>
          <cell r="I60">
            <v>3</v>
          </cell>
          <cell r="J60">
            <v>444760</v>
          </cell>
          <cell r="K60">
            <v>1334280</v>
          </cell>
        </row>
        <row r="61">
          <cell r="D61" t="str">
            <v>1.8.9</v>
          </cell>
          <cell r="G61" t="str">
            <v>S.T.I de Rejilla Piso Acero Inoxidable Anti Olor</v>
          </cell>
          <cell r="H61" t="str">
            <v>u</v>
          </cell>
          <cell r="I61">
            <v>5</v>
          </cell>
          <cell r="J61">
            <v>51507</v>
          </cell>
          <cell r="K61">
            <v>257535</v>
          </cell>
        </row>
        <row r="62">
          <cell r="K62">
            <v>7460664</v>
          </cell>
        </row>
        <row r="63">
          <cell r="D63" t="str">
            <v>LLENOS</v>
          </cell>
        </row>
        <row r="64">
          <cell r="D64" t="str">
            <v>1.9.1</v>
          </cell>
          <cell r="G64" t="str">
            <v>Lleno manual compactado con material proveniente de la excavación hasta obtener una densidad mínima del 95%, de la obtenida en el ensayo del Proctor modificado. Incluye selección, acarreo interno y compactación del material. Medido en sitio.</v>
          </cell>
          <cell r="H64" t="str">
            <v>m3</v>
          </cell>
          <cell r="I64">
            <v>1</v>
          </cell>
          <cell r="J64">
            <v>21214</v>
          </cell>
          <cell r="K64">
            <v>21214</v>
          </cell>
        </row>
        <row r="65">
          <cell r="D65" t="str">
            <v>1.9.2</v>
          </cell>
          <cell r="G65" t="str">
            <v>S.T.I  Entresuelo en piedra (e=0,15 m.), arenilla compactada (e=0,05 m.) nivelada y reacomodada con medios mecanicos. Incluye el suministro, y transporte del material de entresuelo y todos los demás elementos necesarios para su correcta construcción. Medido en sitio.</v>
          </cell>
          <cell r="H65" t="str">
            <v>m2</v>
          </cell>
          <cell r="I65">
            <v>107</v>
          </cell>
          <cell r="J65">
            <v>32488</v>
          </cell>
          <cell r="K65">
            <v>3476216</v>
          </cell>
        </row>
        <row r="66">
          <cell r="K66">
            <v>3497430</v>
          </cell>
        </row>
        <row r="67">
          <cell r="D67" t="str">
            <v>CUBIERTAS</v>
          </cell>
        </row>
        <row r="68">
          <cell r="D68" t="str">
            <v>1.10.1</v>
          </cell>
          <cell r="G68" t="str">
            <v>S.T.I de ESTRUCTURA METÁLICA columnas, cerchas y correas en ACERO HR GRADO 50 - perfil estructural. Incluye el suministro, fabricación, transporte y montaje de  columnas, cerchas y correas en estructura metálica para soporte de cubierta, incluye vigas de amarre, perlinería, templeros, riostras, y todos los elementos necesarios para su correcta instalación según diseño y recomendaciones estructurales, anticorrosivo y pintura esmalte.</v>
          </cell>
          <cell r="H68" t="str">
            <v>Kg</v>
          </cell>
          <cell r="I68">
            <v>2113</v>
          </cell>
          <cell r="J68">
            <v>12804</v>
          </cell>
          <cell r="K68">
            <v>27054852</v>
          </cell>
        </row>
        <row r="69">
          <cell r="D69" t="str">
            <v>1.10.2</v>
          </cell>
          <cell r="G69" t="str">
            <v xml:space="preserve">S.T.I de Cubierta en Teja Termoacústica UPVC FORTE o similar (color a definir). Incluye remates internos y externos de cubierta, set de fijación y todo lo necesario para su correcta instalación. </v>
          </cell>
          <cell r="H69" t="str">
            <v>m2</v>
          </cell>
          <cell r="I69">
            <v>301</v>
          </cell>
          <cell r="J69">
            <v>94948</v>
          </cell>
          <cell r="K69">
            <v>28579348</v>
          </cell>
        </row>
        <row r="70">
          <cell r="D70" t="str">
            <v>1.10.3</v>
          </cell>
          <cell r="G70" t="str">
            <v xml:space="preserve">S.T.I de Caballete Termoacústica tipo Forte UPVC o similar (color a definir). Incluye remates internos y externos de cubierta, set de fijación y todo lo necesario para su correcta instalación. </v>
          </cell>
          <cell r="H70" t="str">
            <v>m</v>
          </cell>
          <cell r="I70">
            <v>25</v>
          </cell>
          <cell r="J70">
            <v>125911</v>
          </cell>
          <cell r="K70">
            <v>3147775</v>
          </cell>
        </row>
        <row r="71">
          <cell r="D71" t="str">
            <v>1.10.4</v>
          </cell>
          <cell r="G71" t="str">
            <v xml:space="preserve">S.T.I de canoa en "U" en lamina galvanizada calibre 24, desarrollo 0.50 m. Incluye gancho externo e interno con 0.75 m de desarrollo, embudo galvanizado Calibre 20 @ 6 m, Tapas, pintura anticorrosiva, esmalte base aceite, equipo de trabajo en alturas y todos los elementos necesarios para su correcta instalación. </v>
          </cell>
          <cell r="H71" t="str">
            <v>m</v>
          </cell>
          <cell r="I71">
            <v>50</v>
          </cell>
          <cell r="J71">
            <v>46806</v>
          </cell>
          <cell r="K71">
            <v>2340300</v>
          </cell>
        </row>
        <row r="72">
          <cell r="K72">
            <v>61122275</v>
          </cell>
        </row>
        <row r="73">
          <cell r="D73" t="str">
            <v>REVOQUES, ENCHAPES, IMPERMEABILIZACIÓN, LAVADA Y PINTURA</v>
          </cell>
        </row>
        <row r="74">
          <cell r="D74" t="str">
            <v>1.11.1</v>
          </cell>
          <cell r="G74" t="str">
            <v>S.T.C de revoques de base en un espesor mínimo de 2cm y pulido con llana de madera. Mortero dosificación 1:4 con adición de impermeabilizante integral tipo Sika-1 o similar al 3% del peso del cemento utilizado. Incluye filos y dilataciones.</v>
          </cell>
          <cell r="H74" t="str">
            <v>m2</v>
          </cell>
          <cell r="I74">
            <v>66</v>
          </cell>
          <cell r="J74">
            <v>22611</v>
          </cell>
          <cell r="K74">
            <v>1492326</v>
          </cell>
        </row>
        <row r="75">
          <cell r="D75" t="str">
            <v>1.11.2</v>
          </cell>
          <cell r="G75" t="str">
            <v>S.T.I de Porcelanato para Piso (Trafico Alto #5), color por definir; incluye adhesivo cerámico color gris, boquilla, cruceta juntas plásticas y demás elementos necesarios para su correcta instalación. La superficie debe quedar plana, sin resaltos, la lechada sin poros y perfectamente limpia.</v>
          </cell>
          <cell r="H75" t="str">
            <v>m2</v>
          </cell>
          <cell r="I75">
            <v>22</v>
          </cell>
          <cell r="J75">
            <v>108210</v>
          </cell>
          <cell r="K75">
            <v>2380620</v>
          </cell>
        </row>
        <row r="76">
          <cell r="D76" t="str">
            <v>1.11.3</v>
          </cell>
          <cell r="G76" t="str">
            <v>S.T.I de enchape cerámico para pared, color por definir; incluye adhesivo cerámico color gris, boquilla, cruceta juntas plásticas y demás elementos necesarios para su correcta instalación. La superficie debe quedar plana, sin resaltos, la lechada sin poros y perfectamente limpia.</v>
          </cell>
          <cell r="H76" t="str">
            <v>m2</v>
          </cell>
          <cell r="I76">
            <v>41</v>
          </cell>
          <cell r="J76">
            <v>89623</v>
          </cell>
          <cell r="K76">
            <v>3674543</v>
          </cell>
        </row>
        <row r="77">
          <cell r="D77" t="str">
            <v>1.11.4</v>
          </cell>
          <cell r="G77" t="str">
            <v>S.T.C de Zócalo en granito pulido fundido en sitio. Incluye suministro y vaciado del granito, El grano será de mármol color por definir, con un espesor entre 2 cm. a 3 cm; una vez terminada la pulida se lavará la superficie con ácido nítrico diluido al 10% en abundante agua. Mortero de proporción 1:3, Malla de acero.</v>
          </cell>
          <cell r="H77" t="str">
            <v>m</v>
          </cell>
          <cell r="I77">
            <v>104</v>
          </cell>
          <cell r="J77">
            <v>41366</v>
          </cell>
          <cell r="K77">
            <v>4302064</v>
          </cell>
        </row>
        <row r="78">
          <cell r="D78" t="str">
            <v>1.11.5</v>
          </cell>
          <cell r="G78" t="str">
            <v>S.T.I de PINTURA ACRÍLICA en muros (hidrorepelente) tipo  koraza  o  equivalente de  primera  calidad, minimo 2 manos o las que sean necesarias para obtener una superficie pareja y homogénea, a satisfacción del supervisior. Incluye suministro y transporte de los materiales, preparada y adecuación de la superficie a intervenir.</v>
          </cell>
          <cell r="H78" t="str">
            <v>m2</v>
          </cell>
          <cell r="I78">
            <v>310</v>
          </cell>
          <cell r="J78">
            <v>13918</v>
          </cell>
          <cell r="K78">
            <v>4314580</v>
          </cell>
        </row>
        <row r="79">
          <cell r="D79" t="str">
            <v>1.11.6</v>
          </cell>
          <cell r="G79" t="str">
            <v>S.T.I de esmalte sintético a base de aceite resistente al agua, de  primera  calidad, minimo 2 manos o las que sean necesarias para obtener una superficie pareja y homogénea, a satisfacción del supervisor. Incluye suministro y transporte de los materiales, preparada y adecuación de la superficie a intervenir.</v>
          </cell>
          <cell r="H79" t="str">
            <v>m2</v>
          </cell>
          <cell r="I79">
            <v>195</v>
          </cell>
          <cell r="J79">
            <v>14872</v>
          </cell>
          <cell r="K79">
            <v>2900040</v>
          </cell>
        </row>
        <row r="80">
          <cell r="K80">
            <v>19064173</v>
          </cell>
        </row>
        <row r="81">
          <cell r="D81" t="str">
            <v>APARATOS SANITARIOS / GRIFERÍA / MUEBLES / MESONES</v>
          </cell>
        </row>
        <row r="82">
          <cell r="D82" t="str">
            <v>1.12.1</v>
          </cell>
          <cell r="G82" t="str">
            <v>S.T.I de Sanitario de Dos Piezas, Redondo 3.7 Litros, Descarga Dual Blanco Corona o similar. Incluye sanitario, Kit de Instalación, Brida, acople, tornillos y chazos, y demás accesorios para su correcta instalación y correcto funcionamiento.</v>
          </cell>
          <cell r="H82" t="str">
            <v>u</v>
          </cell>
          <cell r="I82">
            <v>3</v>
          </cell>
          <cell r="J82">
            <v>520505</v>
          </cell>
          <cell r="K82">
            <v>1561515</v>
          </cell>
        </row>
        <row r="83">
          <cell r="D83" t="str">
            <v>1.12.2</v>
          </cell>
          <cell r="G83" t="str">
            <v>S.T.I de lavamanos de incrustar ceramico basico spazio o Similar. Incluye grifería, abasto metálico, sifón botella, silicona antihongos para el borde del lavamanos, y todos los demás elementos necesarios para su correcta instalación y funcionamiento.</v>
          </cell>
          <cell r="H83" t="str">
            <v>u</v>
          </cell>
          <cell r="I83">
            <v>4</v>
          </cell>
          <cell r="J83">
            <v>387656</v>
          </cell>
          <cell r="K83">
            <v>1550624</v>
          </cell>
        </row>
        <row r="84">
          <cell r="D84" t="str">
            <v>1.12.3</v>
          </cell>
          <cell r="G84" t="str">
            <v>S.T.I  de ORINAL  con griferia tipo Push . Incluye orinal, Grifería tipo push, sifon tipo botella y demás accesorios para su correcta instalación y correcto funcionamiento.</v>
          </cell>
          <cell r="H84" t="str">
            <v>u</v>
          </cell>
          <cell r="I84">
            <v>2</v>
          </cell>
          <cell r="J84">
            <v>477301</v>
          </cell>
          <cell r="K84">
            <v>954602</v>
          </cell>
        </row>
        <row r="85">
          <cell r="D85" t="str">
            <v>1.12.4</v>
          </cell>
          <cell r="G85" t="str">
            <v>S.T.I de Tapa registro 20x20cm corriente plástica para la caja de registro agua, luz o gas. Incluye cortes, obra civil, silicona antihongos para bordes, y todos los demás elementos necesarios para su correcta instalación y funcionamiento.</v>
          </cell>
          <cell r="H85" t="str">
            <v>u</v>
          </cell>
          <cell r="I85">
            <v>2</v>
          </cell>
          <cell r="J85">
            <v>42733</v>
          </cell>
          <cell r="K85">
            <v>85466</v>
          </cell>
        </row>
        <row r="86">
          <cell r="D86" t="str">
            <v>1.12.5</v>
          </cell>
          <cell r="G86" t="str">
            <v>S.T.I de Válvula compuerta 1/2" - Métalica para registro de agua. Incluye adaptadores, cinta teflón y demás elementos necesarios para su correcta instalación y funcionamiento.</v>
          </cell>
          <cell r="H86" t="str">
            <v>u</v>
          </cell>
          <cell r="I86">
            <v>3</v>
          </cell>
          <cell r="J86">
            <v>36044</v>
          </cell>
          <cell r="K86">
            <v>108132</v>
          </cell>
        </row>
        <row r="87">
          <cell r="K87">
            <v>4260339</v>
          </cell>
        </row>
        <row r="88">
          <cell r="D88" t="str">
            <v>CARPINTERÍA METÁLICA Y/O EN MADERA</v>
          </cell>
        </row>
        <row r="89">
          <cell r="D89" t="str">
            <v>1.13.1</v>
          </cell>
          <cell r="G89" t="str">
            <v>S.T.I de puerta (marco y ala) en lámina Calibre 20, Sin montante, Cerradura  de  sobreponer  doble  cerrojo  de  tres  golpes,  manija,  incluye  dos  manos  de anticorrosivo y tres manos de pintura tipo esmalte para acabado final, previa aprobación de la interventoría. De acuerdo a los detalles de los planos y puertas.</v>
          </cell>
          <cell r="H89" t="str">
            <v>m2</v>
          </cell>
          <cell r="I89">
            <v>8</v>
          </cell>
          <cell r="J89">
            <v>283274</v>
          </cell>
          <cell r="K89">
            <v>2266192</v>
          </cell>
        </row>
        <row r="90">
          <cell r="D90" t="str">
            <v>1.13.2</v>
          </cell>
          <cell r="G90" t="str">
            <v>S.T.I de Divisiones y Puertas de Baño / Baterías En Acero Inoxidable 304 satinado calibre 20, con puertas, paneles entamboradas y reforzadas, pasadores en acero inoxidable.</v>
          </cell>
          <cell r="H90" t="str">
            <v>m2</v>
          </cell>
          <cell r="I90">
            <v>17.34</v>
          </cell>
          <cell r="J90">
            <v>766531</v>
          </cell>
          <cell r="K90">
            <v>13291648</v>
          </cell>
        </row>
        <row r="91">
          <cell r="D91" t="str">
            <v>1.13.3</v>
          </cell>
          <cell r="G91" t="str">
            <v>S.T.I de Reja Metálica para puertas y/o ventanas.</v>
          </cell>
          <cell r="H91" t="str">
            <v>m2</v>
          </cell>
          <cell r="I91">
            <v>16.64</v>
          </cell>
          <cell r="J91">
            <v>476531</v>
          </cell>
          <cell r="K91">
            <v>7929476</v>
          </cell>
        </row>
        <row r="92">
          <cell r="D92" t="str">
            <v>1.13.4</v>
          </cell>
          <cell r="G92" t="str">
            <v>S.T.I de cerramiento en malla eslabonada h=2.4 m, efectivos medidos a partir de la viga de remate, incluye el suministro, transporte e instalación de: - Malla galvanizada Cal. 10 / 3.43 mm,  Ojo N°5. - Tubería galvanizada en caliente Ø 2" calibre 14, refuerzo: inferior y superior, postes y diagonales en medio rombo (cada 2 módulos), la tubería vertical debe ir embebida en las columnetas mínimo 60 cm., todo los cortes de la tubería deben realizarse en boca de pescado, rectos o chaflanados, los empates de la tubería deberá realizarse traslapando la tubería colocando un alma en tubería de menor diámetro y aplicando las soldaduras como se indica. - Platina de 1½"x⅛". - Alambre galvanizado calibre 12 para amarres de la malla a la tubería, del cual sus puntas deben quedar paralelo a la malla, cada 30 cm. - Varilla Nº2 para coser la malla. - Soldadura 6011 en cordones completos tope a tope y no en puntos, retiro de escorias. - Tapones plásticos. - Wash primer, anticorrosivo cromato de zinc verde pintuco o equivalente y de pintura a base de aceite (2 manos) en los nudos (sitios donde se aplica soldadura), y demás elementos necesarios para su correcta instalación, funcionamiento y estabilidad, según diseño.</v>
          </cell>
          <cell r="H92" t="str">
            <v>m</v>
          </cell>
          <cell r="I92">
            <v>10</v>
          </cell>
          <cell r="J92">
            <v>333890</v>
          </cell>
          <cell r="K92">
            <v>3338900</v>
          </cell>
        </row>
        <row r="93">
          <cell r="K93">
            <v>26826216</v>
          </cell>
        </row>
        <row r="94">
          <cell r="D94" t="str">
            <v>INSTALACIONES ELÉCTRICAS</v>
          </cell>
        </row>
        <row r="95">
          <cell r="D95" t="str">
            <v>1.14.1</v>
          </cell>
          <cell r="G95" t="str">
            <v xml:space="preserve">S.T.I de materiales para salida eléctrica PARA ILUMINACION, 110 V con polo a tierra 15 A, certificación RETIE. Incluye toma, la tapa, cajas 12x12x5 con tapa, ducto EMT de 1/2", conectores de conexión y empalme, adaptadores terminales, curvas, fijación, tornillos, conductores de cobre 3 No12 AWG-CU-THHN/THWN-90ºC, obra civil, y demás accesorios y elementos para su correcta instalación y funcionamiento.(Salida promedio de 5 m). </v>
          </cell>
          <cell r="H95" t="str">
            <v>u</v>
          </cell>
          <cell r="I95">
            <v>29</v>
          </cell>
          <cell r="J95">
            <v>168917</v>
          </cell>
          <cell r="K95">
            <v>4898593</v>
          </cell>
        </row>
        <row r="96">
          <cell r="D96" t="str">
            <v>1.14.2</v>
          </cell>
          <cell r="G96" t="str">
            <v>S.T.I de materiales para salida eléctrica de interruptor monopolar o plafon de alumbrado 15 A, certificacion RETIE. Incluye roseta/plafon o interruptor, tapa, ducto pvc, cajas con tapa suplemento, adaptadores, curvas, pega pvc, conductores 12 AWG-CU-THHN/THWN-90ºC, conectores de conexión y empalme, tornillos, obra civil y demás elementos y accesorios para su correcta instalación y funcionamiento. (Salida promedio de 5 m).</v>
          </cell>
          <cell r="H96" t="str">
            <v>u</v>
          </cell>
          <cell r="I96">
            <v>2</v>
          </cell>
          <cell r="J96">
            <v>92647</v>
          </cell>
          <cell r="K96">
            <v>185294</v>
          </cell>
        </row>
        <row r="97">
          <cell r="D97" t="str">
            <v>1.14.3</v>
          </cell>
          <cell r="G97" t="str">
            <v xml:space="preserve">S.T.I de materiales para salida eléctrica de toma doble con polo a tierra , certificación RETIE. Incluye toma, la tapa, cajas 12X12X5 con tapa, ducto EMT, conectores de conexión y empalme, adaptadores terminales, curvas, tornillos, conductores de cobre 3+No12 AWG-CU-THHN/THWN-90ºC, obra civil, y demás accesorios y elementos para su correcta instalación y funcionamiento.(Salida promedio de 3 m). </v>
          </cell>
          <cell r="H97" t="str">
            <v>u</v>
          </cell>
          <cell r="I97">
            <v>31</v>
          </cell>
          <cell r="J97">
            <v>135229</v>
          </cell>
          <cell r="K97">
            <v>4192099</v>
          </cell>
        </row>
        <row r="98">
          <cell r="D98" t="str">
            <v>1.14.4</v>
          </cell>
          <cell r="G98" t="str">
            <v xml:space="preserve">S.T.I de materiales para salida eléctrica de toma doble con polo a tierra , certificación RETIE. Incluye toma, la tapa, cajas, ducto Conduit PVC, conectores de conexión y empalme, adaptadores terminales, curvas, tornillos, conductores de cobre 3+No12 AWG-CU-THHN/THWN-90ºC, obra civil, y demás accesorios y elementos para su correcta instalación y funcionamiento.(Salida promedio de 3 m). </v>
          </cell>
          <cell r="H98" t="str">
            <v>u</v>
          </cell>
          <cell r="I98">
            <v>2</v>
          </cell>
          <cell r="J98">
            <v>93910</v>
          </cell>
          <cell r="K98">
            <v>187820</v>
          </cell>
        </row>
        <row r="99">
          <cell r="D99" t="str">
            <v>1.14.5</v>
          </cell>
          <cell r="G99" t="str">
            <v xml:space="preserve">S.T.I de materiales para salida eléctrica de interruptor DOBLE de alumbrado 15 A, certificación RETIE. Incluye el interruptor, ducto EMT cajas 12x12x5, adaptadores, curvas, fijación, conductores 12 AWG-CU-THHN/THWN-90ºC, conectores de conexión y empalme, tornillos, obra civil y demás elementos y accesorios para su correcta instalación y funcionamiento. (salida promedio 3 m).  </v>
          </cell>
          <cell r="H99" t="str">
            <v>u</v>
          </cell>
          <cell r="I99">
            <v>8</v>
          </cell>
          <cell r="J99">
            <v>140507</v>
          </cell>
          <cell r="K99">
            <v>1124056</v>
          </cell>
        </row>
        <row r="100">
          <cell r="D100" t="str">
            <v>1.14.6</v>
          </cell>
          <cell r="G100" t="str">
            <v>S.T.I de materiales para salida eléctrica de interruptor DOBLE de alumbrado 15 A, certificación RETIE. Incluye el interruptor, ducto PVC, caja, adaptadores, curvas, fijación, conductores 12 AWG-CU-THHN/THWN-90ºC, conectores de conexión y empalme, tornillos, obra civil y demás elementos y accesorios para su correcta instalación y funcionamiento. (salida promedio 3 m).</v>
          </cell>
          <cell r="H100" t="str">
            <v>u</v>
          </cell>
          <cell r="I100">
            <v>2</v>
          </cell>
          <cell r="J100">
            <v>117392</v>
          </cell>
          <cell r="K100">
            <v>234784</v>
          </cell>
        </row>
        <row r="101">
          <cell r="D101" t="str">
            <v>1.14.7</v>
          </cell>
          <cell r="G101" t="str">
            <v xml:space="preserve">S.T.I de Lámpara Hermética LED 2X20W / 120 CM / Tira Led / Luz Blanca / FROST / 3000Lm / IP65 / 100-240V / Angulo de Apertura 120° /50.000 Horas / MATERIAL ABS + PC. Incluye lampara, adaptadores,  conductores 12 AWG-CU-THHN/THWN-90ºC, conectores de conexión y empalme, tornillos, obra civil y demás elementos y accesorios para su correcta instalación y funcionamiento. </v>
          </cell>
          <cell r="H101" t="str">
            <v>u</v>
          </cell>
          <cell r="I101">
            <v>29</v>
          </cell>
          <cell r="J101">
            <v>228084</v>
          </cell>
          <cell r="K101">
            <v>6614436</v>
          </cell>
        </row>
        <row r="102">
          <cell r="D102" t="str">
            <v>1.14.8</v>
          </cell>
          <cell r="G102" t="str">
            <v xml:space="preserve">S.T.I de Acometida en cable 2No.10+1No. 12  Cu THHN, por ducto EMT 3/4" desde tablero principal  incluye bornes terminal para conexión. </v>
          </cell>
          <cell r="H102" t="str">
            <v>m</v>
          </cell>
          <cell r="I102">
            <v>40</v>
          </cell>
          <cell r="J102">
            <v>40290</v>
          </cell>
          <cell r="K102">
            <v>1611600</v>
          </cell>
        </row>
        <row r="103">
          <cell r="D103" t="str">
            <v>1.14.9</v>
          </cell>
          <cell r="G103" t="str">
            <v xml:space="preserve">S.T.I de Breaker Monopolar enchufable de 20 o 30 Amp. </v>
          </cell>
          <cell r="H103" t="str">
            <v>u</v>
          </cell>
          <cell r="I103">
            <v>8</v>
          </cell>
          <cell r="J103">
            <v>47337</v>
          </cell>
          <cell r="K103">
            <v>378696</v>
          </cell>
        </row>
        <row r="104">
          <cell r="D104" t="str">
            <v>1.14.10</v>
          </cell>
          <cell r="G104" t="str">
            <v xml:space="preserve">S.T.I de Cable Acometida Antifraude 2 x 8 + 8 AWG. </v>
          </cell>
          <cell r="H104" t="str">
            <v>m</v>
          </cell>
          <cell r="I104">
            <v>30</v>
          </cell>
          <cell r="J104">
            <v>44651</v>
          </cell>
          <cell r="K104">
            <v>1339530</v>
          </cell>
        </row>
        <row r="105">
          <cell r="D105" t="str">
            <v>1.14.11</v>
          </cell>
          <cell r="G105" t="str">
            <v>S.T.I  de Tablero Enchufable Monofase 8 Circuitos. Incluye obra civil, resanes y demas elementos necesarios para su correcta instalacion y funcionamiento.</v>
          </cell>
          <cell r="H105" t="str">
            <v>u</v>
          </cell>
          <cell r="I105">
            <v>1</v>
          </cell>
          <cell r="J105">
            <v>279659</v>
          </cell>
          <cell r="K105">
            <v>279659</v>
          </cell>
        </row>
        <row r="106">
          <cell r="K106">
            <v>21046567</v>
          </cell>
        </row>
        <row r="107">
          <cell r="D107" t="str">
            <v>TRANSPORTES, DERECHOS DE BOTADERO Y DISPOSICIÓN FINAL DE MATERIAL</v>
          </cell>
        </row>
        <row r="108">
          <cell r="D108" t="str">
            <v>1.15.1</v>
          </cell>
          <cell r="G108" t="str">
            <v xml:space="preserve">Regada de material proveniente de la excavación y conformación del terreno. </v>
          </cell>
          <cell r="H108" t="str">
            <v>m3</v>
          </cell>
          <cell r="I108">
            <v>23</v>
          </cell>
          <cell r="J108">
            <v>5257</v>
          </cell>
          <cell r="K108">
            <v>120911</v>
          </cell>
        </row>
        <row r="109">
          <cell r="D109" t="str">
            <v>1.15.2</v>
          </cell>
          <cell r="G109" t="str">
            <v>TRANSPORTE  de  material proveniente de las EXPLANACIONES, EXCAVACIONES, VOLADURAS DE ROCA Y/O DEMOLICIONES hasta el sitio de disposición final. Se debe hacer en botaderos oficiales autorizados por la entidad competente o hasta el sitio que indique la interventoría. Su medida será en sitio. No Incluye derechos de Botadero.</v>
          </cell>
          <cell r="H109" t="str">
            <v>m3/Km</v>
          </cell>
          <cell r="I109">
            <v>585</v>
          </cell>
          <cell r="J109">
            <v>1560</v>
          </cell>
          <cell r="K109">
            <v>912600</v>
          </cell>
        </row>
        <row r="110">
          <cell r="D110" t="str">
            <v>1.15.3</v>
          </cell>
          <cell r="G110" t="str">
            <v>DERECHOS DE BOTADERO -  disposición final de material. Se debe hacer en botaderos oficiales autorizados por la entidad competente o hasta el sitio que indique la interventoría. Su medida será en sitio.</v>
          </cell>
          <cell r="H110" t="str">
            <v>m3</v>
          </cell>
          <cell r="I110">
            <v>23</v>
          </cell>
          <cell r="J110">
            <v>6500</v>
          </cell>
          <cell r="K110">
            <v>149500</v>
          </cell>
        </row>
        <row r="111">
          <cell r="K111">
            <v>1183011</v>
          </cell>
        </row>
        <row r="112">
          <cell r="G112" t="str">
            <v>SUBTOTAL OBRAS MANTENIMIENTO C.E.R EL CHOCHO:</v>
          </cell>
          <cell r="K112">
            <v>176775252</v>
          </cell>
        </row>
        <row r="113">
          <cell r="D113" t="str">
            <v>MANTENIMIENTO C.E.R MORRÓN</v>
          </cell>
        </row>
        <row r="114">
          <cell r="D114" t="str">
            <v>PRELIMINARES</v>
          </cell>
        </row>
        <row r="115">
          <cell r="D115" t="str">
            <v>2.1.1</v>
          </cell>
          <cell r="G115" t="str">
            <v>S.T.C de Cerramiento Provisional en Tela Verde H=2 m. Incluye la instalación de estacones de 8 cm x 4 cm @ 2 m, Mortero de Resistencia 17 Mpa para anclajes. Incluye el retiro una vez finalizado la obra y su disposición final.</v>
          </cell>
          <cell r="H115" t="str">
            <v>m</v>
          </cell>
          <cell r="I115">
            <v>0</v>
          </cell>
          <cell r="J115">
            <v>16739</v>
          </cell>
          <cell r="K115">
            <v>0</v>
          </cell>
        </row>
        <row r="116">
          <cell r="K116">
            <v>0</v>
          </cell>
        </row>
        <row r="117">
          <cell r="D117" t="str">
            <v>DEMOLICIONES Y DESMONTES</v>
          </cell>
        </row>
        <row r="118">
          <cell r="D118" t="str">
            <v>2.2.1</v>
          </cell>
          <cell r="G118" t="str">
            <v>Desmonte de cobertura de teja, colocada a menos de 20 m de altura, en cubierta inclinada a dos aguas con una pendiente media del 30%; con medios manuales y carga manual sobre volqueta. El precio incluye el desmontaje elementos de fijación y de los remates.</v>
          </cell>
          <cell r="H118" t="str">
            <v>m2</v>
          </cell>
          <cell r="I118">
            <v>201</v>
          </cell>
          <cell r="J118">
            <v>3500</v>
          </cell>
          <cell r="K118">
            <v>703500</v>
          </cell>
        </row>
        <row r="119">
          <cell r="D119" t="str">
            <v>2.2.2</v>
          </cell>
          <cell r="G119" t="str">
            <v>Desmonte y Demolición de entramado de madera, con medios manuales y motosierra. Incluye demolición del elemento, fragmentación de los escombros en piezas manejables, retirada y acopio de escombros, limpieza de los restos de obra, y carga manual de escombros sobre camión o volqueta.</v>
          </cell>
          <cell r="H119" t="str">
            <v>m2</v>
          </cell>
          <cell r="I119">
            <v>64</v>
          </cell>
          <cell r="J119">
            <v>5575</v>
          </cell>
          <cell r="K119">
            <v>356800</v>
          </cell>
        </row>
        <row r="120">
          <cell r="D120" t="str">
            <v>2.2.3</v>
          </cell>
          <cell r="G120" t="str">
            <v>Demolición de mamposteria hasta de 15 cm de espesor, manual o mecánicamente. Incluye cargue sobre volqueta,  retiro de refuerzo e instalaciones embebidas, además recuperación de los materiales aprovechables. No incluye transporte ni derechos de botadero.</v>
          </cell>
          <cell r="H120" t="str">
            <v>m2</v>
          </cell>
          <cell r="I120">
            <v>109</v>
          </cell>
          <cell r="J120">
            <v>8997</v>
          </cell>
          <cell r="K120">
            <v>980673</v>
          </cell>
        </row>
        <row r="121">
          <cell r="D121" t="str">
            <v>2.2.4</v>
          </cell>
          <cell r="G121" t="str">
            <v>DEMOLICIÓN ESTRUCTURAS DE CONCRETO, manual o mecánicamente, de cualquier resistencia, reforzado o ciclópeo, y en cualquier clase de estructura. Incluye cargue, retiro de refuerzo y cualquier tipo de acabado (revoques y enchapes) o piso (en losas) e instalaciones embebidas, compresor neumático con martillo, además recuperación de los materiales aprovechables o su transporte hasta el sitio que lo indique la interventoría. MEDIDO EN SITIO; no incluye transporte ni derechos de botadero.</v>
          </cell>
          <cell r="H121" t="str">
            <v>m3</v>
          </cell>
          <cell r="I121">
            <v>45</v>
          </cell>
          <cell r="J121">
            <v>122701</v>
          </cell>
          <cell r="K121">
            <v>5521545</v>
          </cell>
        </row>
        <row r="122">
          <cell r="D122" t="str">
            <v>2.2.5</v>
          </cell>
          <cell r="G122" t="str">
            <v>Desmonte de red de instalación eléctrica interior con medios manuales, y carga manual sobre camión o contenedor. El precio incluye el desmontaje del cuadro eléctrico, del cableado, de los mecanismos, de las cajas y de los accesorios superficiales. Área medida en superficie construida.</v>
          </cell>
          <cell r="H122" t="str">
            <v>m2</v>
          </cell>
          <cell r="I122">
            <v>35</v>
          </cell>
          <cell r="J122">
            <v>1844</v>
          </cell>
          <cell r="K122">
            <v>64540</v>
          </cell>
        </row>
        <row r="123">
          <cell r="D123" t="str">
            <v>2.2.6</v>
          </cell>
          <cell r="G123" t="str">
            <v>Desmonte de Aparato Sanitario, con medios manuales, sin afectar a la estabilidad de los elementos constructivos a los que pueda estar sujeto, y carga manual sobre camión o contenedor. El precio incluye el desmontaje de los accesorios y la obturación de las conducciones conectadas al elemento.</v>
          </cell>
          <cell r="H123" t="str">
            <v>u</v>
          </cell>
          <cell r="I123">
            <v>1</v>
          </cell>
          <cell r="J123">
            <v>9036</v>
          </cell>
          <cell r="K123">
            <v>9036</v>
          </cell>
        </row>
        <row r="124">
          <cell r="D124" t="str">
            <v>2.2.7</v>
          </cell>
          <cell r="G124" t="str">
            <v>Retiro de puerta y/o ventana de cualquier tipo, con medios manuales, sin deteriorar el paramento al que está sujeta, carga manual y transporte hasta bodega. El precio incluye el levantado de las hojas, de los marcos, de los tapaluces y de los herrajes.</v>
          </cell>
          <cell r="H124" t="str">
            <v>m2</v>
          </cell>
          <cell r="I124">
            <v>9</v>
          </cell>
          <cell r="J124">
            <v>6197</v>
          </cell>
          <cell r="K124">
            <v>55773</v>
          </cell>
        </row>
        <row r="125">
          <cell r="D125" t="str">
            <v>2.2.8</v>
          </cell>
          <cell r="G125" t="str">
            <v>Retiro y dispocision final de cerramiento en malla eslabonada, medidos a partir de la viga de remate; consiste en retirar la Malla galvanizada, la Tubería galvanizada en caliente, los refuerzo: inferior, intermedio, superior, postes, vientos y diagonales en rombo.</v>
          </cell>
          <cell r="H125" t="str">
            <v>m2</v>
          </cell>
          <cell r="I125">
            <v>132</v>
          </cell>
          <cell r="J125">
            <v>5260</v>
          </cell>
          <cell r="K125">
            <v>694320</v>
          </cell>
        </row>
        <row r="126">
          <cell r="K126">
            <v>8386187</v>
          </cell>
        </row>
        <row r="127">
          <cell r="D127" t="str">
            <v>EXPLANACIONES Y EXCAVACIONES</v>
          </cell>
        </row>
        <row r="128">
          <cell r="D128" t="str">
            <v>2.3.1</v>
          </cell>
          <cell r="G128" t="str">
            <v>Excavación MANUAL en material heterogéneo y en cualquier grado de humedad de 0-2 m de Prof. Incluye: roca descompuesta, bolas de roca de volumen inferior a 0.35 m³., el cargue y transporte interno; la botada de material se pagara en su ítem respectivo. Su medida será en el sitio. No incluye entibado.</v>
          </cell>
          <cell r="H128" t="str">
            <v>m3</v>
          </cell>
          <cell r="I128">
            <v>91</v>
          </cell>
          <cell r="J128">
            <v>31543</v>
          </cell>
          <cell r="K128">
            <v>2870413</v>
          </cell>
        </row>
        <row r="129">
          <cell r="K129">
            <v>2870413</v>
          </cell>
        </row>
        <row r="130">
          <cell r="D130" t="str">
            <v>ESTRUCTURAS EN CONCRETO</v>
          </cell>
        </row>
        <row r="131">
          <cell r="D131" t="str">
            <v>2.4.1</v>
          </cell>
          <cell r="G131" t="str">
            <v>S.T.I de concreto de 14 Mpa para SOLADO, con un espesor de 0.03 m. Incluye elaboración e instalación del concreto y todos los demás elementos necesarios para su correcta construcción, incluye acarreo interno.</v>
          </cell>
          <cell r="H131" t="str">
            <v>m2</v>
          </cell>
          <cell r="I131">
            <v>32</v>
          </cell>
          <cell r="J131">
            <v>18996</v>
          </cell>
          <cell r="K131">
            <v>607872</v>
          </cell>
        </row>
        <row r="132">
          <cell r="D132" t="str">
            <v>2.4.2</v>
          </cell>
          <cell r="G132" t="str">
            <v>S.T.I CONCRETO f'c=210 kg/cm² (21 Mpa) preparado en obra y fundido con medios manuales para fundaciones. Incluye: elaboración e instalación del concreto y demás materiales, formaletería donde lo requiera, mano de obra, vibrado y todo lo necesario para su correcta ejecución. Incluye los  ensayos  de  laboratorio  y presentación de  los respectivos resultados y demás costos necesarios para producir, colocar y verificar los concretos especificados. El acero y la excavación se pagan en los respectivos ítems.</v>
          </cell>
          <cell r="H132" t="str">
            <v>m3</v>
          </cell>
          <cell r="I132">
            <v>3.22</v>
          </cell>
          <cell r="J132">
            <v>620060</v>
          </cell>
          <cell r="K132">
            <v>1996593</v>
          </cell>
        </row>
        <row r="133">
          <cell r="D133" t="str">
            <v>2.4.3</v>
          </cell>
          <cell r="G133" t="str">
            <v xml:space="preserve">S.T.I de CONCRETO  f'c=210 kg/cm² (21 Mpa).  preparado en obra y fundido con medios manuales para la construcción de columnas, muros, vigas, losas y dinteles. acabado a la vista. Incluye elaboración y colocación del concreto, vibrado, protección, curado y todos los demás elementos necesarios para su correcta construcción. El acero de refuerzo y la formaleta se pagará en su respectivo ítem. En el vaciado se deben dejar los hierros para el amarre de la mampostería no estructural, por ningún motivo se pagarán anclajes. </v>
          </cell>
          <cell r="H133" t="str">
            <v>m3</v>
          </cell>
          <cell r="I133">
            <v>2.33</v>
          </cell>
          <cell r="J133">
            <v>993161</v>
          </cell>
          <cell r="K133">
            <v>2314065</v>
          </cell>
        </row>
        <row r="134">
          <cell r="D134" t="str">
            <v>2.4.4</v>
          </cell>
          <cell r="G134" t="str">
            <v xml:space="preserve">S.T.C de Losa de contrapiso en concreto de 21 Mpa, e=0,08m con adicion de Mineral de Silicio (Color por definir), vaciado alternado en recuadros no superiores a 2.0 m x 2.0 m. Incluye nivelación del terreno y adecuación de la superficie,  malla electrosoldada D-84, plástico, formaleta para acabado a la vista, corte y sellado de dilataciones utilizando Sellalón de 1/4" y Sellador Elástico de Poliuretano tipo Sikaflex o similar, curado y todo lo necesario para su correcta construcción y funcionamiento. Las excavaciones o descapotes, llenos y entresuelo se pagarán en su ítem respectivo. </v>
          </cell>
          <cell r="H134" t="str">
            <v>m2</v>
          </cell>
          <cell r="I134">
            <v>62</v>
          </cell>
          <cell r="J134">
            <v>78118</v>
          </cell>
          <cell r="K134">
            <v>4843316</v>
          </cell>
        </row>
        <row r="135">
          <cell r="D135" t="str">
            <v>2.4.5</v>
          </cell>
          <cell r="G135" t="str">
            <v>S.T.C de placas en concreto de 21 Mpa, espesor de 0.08 m., pendientado y llaneado, vaciado alternado (en cuadros no superiores de 1.5 x 1.5 m). Incluye suministro y transporte de los materiales, nivelación del terreno y adecuación de la superficie, malla electro soldada D-84, curado y todo lo necesario para su correcta construcción y funcionamiento. Según diseño. Las excavaciones o descapotes se pagarán en su ítem respectivo.</v>
          </cell>
          <cell r="H135" t="str">
            <v>m2</v>
          </cell>
          <cell r="I135">
            <v>356</v>
          </cell>
          <cell r="J135">
            <v>66436</v>
          </cell>
          <cell r="K135">
            <v>23651216</v>
          </cell>
        </row>
        <row r="136">
          <cell r="D136" t="str">
            <v>2.4.6</v>
          </cell>
          <cell r="G136" t="str">
            <v>S.T.C de Cuneta en CONCRETO  f'c=210 kg/cm² (21 Mpa) con adición de impermeabilizante tipo Plastocrete o similar; desarrollo de 0.5 m y espesor de 0.1 m; acabado a la vista. Incluye elaboración y colocación del concreto, vibrado, protección, curado y todos los demás elementos necesarios para su correcta construcción. El acero de refuerzo y la formaleta se pagará en su respectivo ítem.</v>
          </cell>
          <cell r="H136" t="str">
            <v>m</v>
          </cell>
          <cell r="I136">
            <v>55</v>
          </cell>
          <cell r="J136">
            <v>57217</v>
          </cell>
          <cell r="K136">
            <v>3146935</v>
          </cell>
        </row>
        <row r="137">
          <cell r="K137">
            <v>36559997</v>
          </cell>
        </row>
        <row r="138">
          <cell r="D138" t="str">
            <v>MAMPOSTERÍA</v>
          </cell>
        </row>
        <row r="139">
          <cell r="D139" t="str">
            <v>2.5.1</v>
          </cell>
          <cell r="G139" t="str">
            <v xml:space="preserve">S.T.I de Sobrecimiento en Bloque de Concreto de 15 x 20 x 40 cm.  Bloque de primera calidad,  dos (2) Hilada. Incluye corte a máquina y desperdicio, mortero de pega 1:4; relleno en todas las celdas en Concreto 14 Mpa, aplicación de impermeabilizante en Polvo, para concreto y mampostería (Base Cementosa Tipo Broncosil) en las caras laterales y superior y todos los elementos necesarios para su correcta ejecución y funcionamiento. </v>
          </cell>
          <cell r="H139" t="str">
            <v>m</v>
          </cell>
          <cell r="I139">
            <v>25</v>
          </cell>
          <cell r="J139">
            <v>66555</v>
          </cell>
          <cell r="K139">
            <v>1663875</v>
          </cell>
        </row>
        <row r="140">
          <cell r="D140" t="str">
            <v>2.5.2</v>
          </cell>
          <cell r="G140" t="str">
            <v>Construcción de  Mampostería en  Adobe 15 x 20 x 40 cm. Incluye el suministro y transporte. Mortero de pega 1:4 (cemento:arena) espesor máx=0,02m para ranurado o revite de ambas caras, lavado final con agua (sin uso de ácido), cortes a máquina, trabas, machones, cuchillas, buitrones, chapa para reparar cámaras de inspección que solicite la interventoría, encorozados, áticos terminales y todo lo necesario para su correcta construcción y  funcionamiento. El acero de refuerzo, las dilataciones contra estructura y el hidrófugo, se pagará en su ítem respectivo.</v>
          </cell>
          <cell r="H140" t="str">
            <v>m2</v>
          </cell>
          <cell r="I140">
            <v>62</v>
          </cell>
          <cell r="J140">
            <v>85064</v>
          </cell>
          <cell r="K140">
            <v>5273968</v>
          </cell>
        </row>
        <row r="141">
          <cell r="D141" t="str">
            <v>2.5.3</v>
          </cell>
          <cell r="G141" t="str">
            <v>Construcción de obra civil para cerramientos, incluye: construcción de viga de fundación de 0,30x0,30m. en concreto de 21 Mpa., reforzadas con 4 varillas de Nº4 y estribos Nº3 cada 0,20 m., construcción de columnetas de 0,15m.x0,15m. en concreto de 21 Mpa., reforzadas con 4 varillas de Nº4 y estribos Nº3 cada 0,20 m. acabado a la vista, muro en bloque de concreto de 0,15x0,20x0,40m. ranurado ambas caras relleno con mortero 1:5, colocación de varillas de Nº3 (pelos) cada dos bloques, de viga de remate en concreto de 21 Mpa., de 0,15x0,20-0,15m., reforzado con 3 varillas de Nº3 y estribos cada 0,20 m Nº2. con junta entre el bloque y la viga de remate, acabado a la vista, incluye todo lo necesario para su correcta instalación y funcionamiento, el acero de refuerzo se pagara en el item respectivo, según diseño.</v>
          </cell>
          <cell r="H141" t="str">
            <v>m</v>
          </cell>
          <cell r="I141">
            <v>87</v>
          </cell>
          <cell r="J141">
            <v>228881</v>
          </cell>
          <cell r="K141">
            <v>19912647</v>
          </cell>
        </row>
        <row r="142">
          <cell r="K142">
            <v>26850490</v>
          </cell>
        </row>
        <row r="143">
          <cell r="D143" t="str">
            <v>ACERO DE REFUERZO</v>
          </cell>
        </row>
        <row r="144">
          <cell r="D144" t="str">
            <v>2.6.1</v>
          </cell>
          <cell r="G144" t="str">
            <v>S.T.I de Acero de Refuerzo Figurado FY=  420  MPa-60.000 PSI,  corrugado  G60.  Incluye  transporte  con descarga, transporte interno, corte y figuración, alambre de amarre Calibre 18, certificados y todos los elementos necesarios para su correcta instalación, según diseño y recomendaciones estructurales.</v>
          </cell>
          <cell r="H144" t="str">
            <v>Kg</v>
          </cell>
          <cell r="I144">
            <v>1942.97</v>
          </cell>
          <cell r="J144">
            <v>6518</v>
          </cell>
          <cell r="K144">
            <v>12664278</v>
          </cell>
        </row>
        <row r="145">
          <cell r="K145">
            <v>12664278</v>
          </cell>
        </row>
        <row r="146">
          <cell r="D146" t="str">
            <v>REDES ACUEDUCTO</v>
          </cell>
        </row>
        <row r="147">
          <cell r="D147" t="str">
            <v>2.7.1</v>
          </cell>
          <cell r="G147" t="str">
            <v>S.T.I de Tubería PVC RDE 21 de acueducto Ø = 13 mm. incluye accesorios, limpiador y todo lo necesario para su correcta construcción; la excavación y llenos se pagaran en su ítem respectivo.</v>
          </cell>
          <cell r="H147" t="str">
            <v>m</v>
          </cell>
          <cell r="I147">
            <v>18</v>
          </cell>
          <cell r="J147">
            <v>10864</v>
          </cell>
          <cell r="K147">
            <v>195552</v>
          </cell>
        </row>
        <row r="148">
          <cell r="D148" t="str">
            <v>2.7.2</v>
          </cell>
          <cell r="G148" t="str">
            <v>S.T.I de Tubería PVC RDE 21 de acueducto Ø = 19 mm. incluye accesorios, limpiador y todo lo necesario para su correcta construcción; la excavación y llenos se pagaran en su ítem respectivo.</v>
          </cell>
          <cell r="H148" t="str">
            <v>m</v>
          </cell>
          <cell r="I148">
            <v>18</v>
          </cell>
          <cell r="J148">
            <v>14054</v>
          </cell>
          <cell r="K148">
            <v>252972</v>
          </cell>
        </row>
        <row r="149">
          <cell r="D149" t="str">
            <v>2.7.3</v>
          </cell>
          <cell r="G149" t="str">
            <v xml:space="preserve">S.T.I  de bocas para salida de tubería  PVC  para red de abastecemimiento, Ø = 13 mm, RDE 9. Incluye accesorios y demás elementos para su correcta instalación. </v>
          </cell>
          <cell r="H149" t="str">
            <v>u</v>
          </cell>
          <cell r="I149">
            <v>7</v>
          </cell>
          <cell r="J149">
            <v>27603</v>
          </cell>
          <cell r="K149">
            <v>193221</v>
          </cell>
        </row>
        <row r="150">
          <cell r="D150" t="str">
            <v>2.7.4</v>
          </cell>
          <cell r="G150" t="str">
            <v>S.T.I de TERMINAL CON CÁMARA DE AIRE, en TUBERÍA DE PVC , con un DIÁMETRO DE 1/2". Incluye suministro y transporte de los materiales, canche, accesorios de PVC, sellante, soldadura, teflón, y todo lo necesario para su correcta instalación y funcionamiento.</v>
          </cell>
          <cell r="H150" t="str">
            <v>u</v>
          </cell>
          <cell r="I150">
            <v>5</v>
          </cell>
          <cell r="J150">
            <v>19795</v>
          </cell>
          <cell r="K150">
            <v>98975</v>
          </cell>
        </row>
        <row r="151">
          <cell r="K151">
            <v>740720</v>
          </cell>
        </row>
        <row r="152">
          <cell r="D152" t="str">
            <v>REDES ALCANTARILLADO</v>
          </cell>
        </row>
        <row r="153">
          <cell r="D153" t="str">
            <v>2.8.1</v>
          </cell>
          <cell r="G153" t="str">
            <v>S.T.I de Tubería PVC-S Ø = 100 mm . Incluye limpiador, accesorios, pegante y todo lo necesario para su correcta construcción. La excavación y los llenos se pagaran en su ítem respectivo.</v>
          </cell>
          <cell r="H153" t="str">
            <v>m</v>
          </cell>
          <cell r="I153">
            <v>18</v>
          </cell>
          <cell r="J153">
            <v>37476</v>
          </cell>
          <cell r="K153">
            <v>674568</v>
          </cell>
        </row>
        <row r="154">
          <cell r="D154" t="str">
            <v>2.8.2</v>
          </cell>
          <cell r="G154" t="str">
            <v>S.T.I de Tubería PVC-S Ø = 50 mm. Incluye limpiador, accesorios, pegante y todo lo necesario para su correcta construcción. La excavación y los llenos se pagaran en su ítem respectivo.</v>
          </cell>
          <cell r="H154" t="str">
            <v>m</v>
          </cell>
          <cell r="I154">
            <v>18</v>
          </cell>
          <cell r="J154">
            <v>18192</v>
          </cell>
          <cell r="K154">
            <v>327456</v>
          </cell>
        </row>
        <row r="155">
          <cell r="D155" t="str">
            <v>2.8.3</v>
          </cell>
          <cell r="G155" t="str">
            <v>S.T.I de Tubería PVC-S Ø = 75 mm. Incluye limpiador, accesorios, pegante y todo lo necesario para su correcta construcción. La excavación y los llenos se pagaran en su ítem respectivo.</v>
          </cell>
          <cell r="H155" t="str">
            <v>m</v>
          </cell>
          <cell r="I155">
            <v>18</v>
          </cell>
          <cell r="J155">
            <v>26131</v>
          </cell>
          <cell r="K155">
            <v>470358</v>
          </cell>
        </row>
        <row r="156">
          <cell r="D156" t="str">
            <v>2.8.4</v>
          </cell>
          <cell r="G156" t="str">
            <v>S.T.I Tubería PVC alcantarillado corrugado 6"con caracteristicas (ps 8 KN/M2-57 PSI) tipo Novafort o similar.</v>
          </cell>
          <cell r="H156" t="str">
            <v>m</v>
          </cell>
          <cell r="I156">
            <v>6</v>
          </cell>
          <cell r="J156">
            <v>63019</v>
          </cell>
          <cell r="K156">
            <v>378114</v>
          </cell>
        </row>
        <row r="157">
          <cell r="D157" t="str">
            <v>2.8.5</v>
          </cell>
          <cell r="G157" t="str">
            <v>S.T.I de bocas de salida para aguas residuales en tubería PVC-S, Ø = 100 mm. Incluye bocas, accesorios y demás elementos para su correcta instalación.</v>
          </cell>
          <cell r="H157" t="str">
            <v>u</v>
          </cell>
          <cell r="I157">
            <v>2</v>
          </cell>
          <cell r="J157">
            <v>122439</v>
          </cell>
          <cell r="K157">
            <v>244878</v>
          </cell>
        </row>
        <row r="158">
          <cell r="D158" t="str">
            <v>2.8.6</v>
          </cell>
          <cell r="G158" t="str">
            <v>S.T.I de bocas de salida para aguas residuales en tubería PVC-S, Ø = 50 mm. Incluye bocas, accesorios y demás elementos para su correcta instalación.</v>
          </cell>
          <cell r="H158" t="str">
            <v>u</v>
          </cell>
          <cell r="I158">
            <v>7</v>
          </cell>
          <cell r="J158">
            <v>67593</v>
          </cell>
          <cell r="K158">
            <v>473151</v>
          </cell>
        </row>
        <row r="159">
          <cell r="D159" t="str">
            <v>2.8.7</v>
          </cell>
          <cell r="G159" t="str">
            <v>S.T.I de bocas de salida para aguas residuales en tubería PVC-S, Ø = 75 mm. Incluye bocas, accesorios y demás elementos para su correcta instalación.</v>
          </cell>
          <cell r="H159" t="str">
            <v>u</v>
          </cell>
          <cell r="I159">
            <v>2</v>
          </cell>
          <cell r="J159">
            <v>82254</v>
          </cell>
          <cell r="K159">
            <v>164508</v>
          </cell>
        </row>
        <row r="160">
          <cell r="D160" t="str">
            <v>2.8.8</v>
          </cell>
          <cell r="G160" t="str">
            <v>Construccion de caja de empalme para domiciliaria en anden o zona verde en Concreto de 21 Mpa, ancho libre 0.3 m x 0.3 m, Profundidad &lt; 0.8 m, espesor de muros 0.1 m; según especificacion EPM. Incluye: demoliciones en concreto, acero de refuerzo en varilla 1/4" @ 0.15 m en ambos sentidos, marco en lámina de acero de 2” x 2” x 3/16" (ángulo de 90°) con cuatro varillas corrugadas de anclaje de Ø 3/8" ubicadas en el centro de cada uno de los lados del muro, tapa en platina perimetral 2" x 3/16" y varilla de 3/8" @ 0.1 m en ambos sentidos, Cargue, retiro de material sobrante y todos los elementos necesarios para su construcción, puesta en servicio.</v>
          </cell>
          <cell r="H160" t="str">
            <v>u</v>
          </cell>
          <cell r="I160">
            <v>3</v>
          </cell>
          <cell r="J160">
            <v>444760</v>
          </cell>
          <cell r="K160">
            <v>1334280</v>
          </cell>
        </row>
        <row r="161">
          <cell r="D161" t="str">
            <v>2.8.9</v>
          </cell>
          <cell r="G161" t="str">
            <v>S.T.I de Rejilla Piso Acero Inoxidable Anti Olor</v>
          </cell>
          <cell r="H161" t="str">
            <v>u</v>
          </cell>
          <cell r="I161">
            <v>3</v>
          </cell>
          <cell r="J161">
            <v>51507</v>
          </cell>
          <cell r="K161">
            <v>154521</v>
          </cell>
        </row>
        <row r="162">
          <cell r="K162">
            <v>4221834</v>
          </cell>
        </row>
        <row r="163">
          <cell r="D163" t="str">
            <v>LLENOS</v>
          </cell>
        </row>
        <row r="164">
          <cell r="D164" t="str">
            <v>2.9.1</v>
          </cell>
          <cell r="G164" t="str">
            <v>Lleno manual compactado con material proveniente de la excavación hasta obtener una densidad mínima del 95%, de la obtenida en el ensayo del Proctor modificado. Incluye selección, acarreo interno y compactación del material. Medido en sitio.</v>
          </cell>
          <cell r="H164" t="str">
            <v>m3</v>
          </cell>
          <cell r="I164">
            <v>9</v>
          </cell>
          <cell r="J164">
            <v>21214</v>
          </cell>
          <cell r="K164">
            <v>190926</v>
          </cell>
        </row>
        <row r="165">
          <cell r="D165" t="str">
            <v>2.9.2</v>
          </cell>
          <cell r="G165" t="str">
            <v>S.T.I  Entresuelo en piedra (e=0,15 m.), arenilla compactada (e=0,05 m.) nivelada y reacomodada con medios mecanicos. Incluye el suministro, y transporte del material de entresuelo y todos los demás elementos necesarios para su correcta construcción. Medido en sitio.</v>
          </cell>
          <cell r="H165" t="str">
            <v>m2</v>
          </cell>
          <cell r="I165">
            <v>424</v>
          </cell>
          <cell r="J165">
            <v>25096</v>
          </cell>
          <cell r="K165">
            <v>10640704</v>
          </cell>
        </row>
        <row r="166">
          <cell r="K166">
            <v>10831630</v>
          </cell>
        </row>
        <row r="167">
          <cell r="D167" t="str">
            <v>CUBIERTAS</v>
          </cell>
        </row>
        <row r="168">
          <cell r="D168" t="str">
            <v>2.10.1</v>
          </cell>
          <cell r="G168" t="str">
            <v>S.T.I de ESTRUCTURA METÁLICA columnas, cerchas y correas en ACERO HR GRADO 50 - perfil estructural. Incluye el suministro, fabricación, transporte y montaje de  columnas, cerchas y correas en estructura metálica para soporte de cubierta, incluye vigas de amarre, perlinería, templeros, riostras, y todos los elementos necesarios para su correcta instalación según diseño y recomendaciones estructurales, anticorrosivo y pintura esmalte.</v>
          </cell>
          <cell r="H168" t="str">
            <v>Kg</v>
          </cell>
          <cell r="I168">
            <v>172</v>
          </cell>
          <cell r="J168">
            <v>12781</v>
          </cell>
          <cell r="K168">
            <v>2198332</v>
          </cell>
        </row>
        <row r="169">
          <cell r="D169" t="str">
            <v>2.10.2</v>
          </cell>
          <cell r="G169" t="str">
            <v xml:space="preserve">S.T.I de Cubierta en Teja Termoacústica UPVC FORTE o similar (color a definir). Incluye remates internos y externos de cubierta, set de fijación y todo lo necesario para su correcta instalación. </v>
          </cell>
          <cell r="H169" t="str">
            <v>m2</v>
          </cell>
          <cell r="I169">
            <v>221</v>
          </cell>
          <cell r="J169">
            <v>94636</v>
          </cell>
          <cell r="K169">
            <v>20914556</v>
          </cell>
        </row>
        <row r="170">
          <cell r="D170" t="str">
            <v>2.10.3</v>
          </cell>
          <cell r="G170" t="str">
            <v xml:space="preserve">S.T.I de Caballete Termoacústica tipo Forte UPVC o similar (color a definir). Incluye remates internos y externos de cubierta, set de fijación y todo lo necesario para su correcta instalación. </v>
          </cell>
          <cell r="H170" t="str">
            <v>m</v>
          </cell>
          <cell r="I170">
            <v>33</v>
          </cell>
          <cell r="J170">
            <v>125599</v>
          </cell>
          <cell r="K170">
            <v>4144767</v>
          </cell>
        </row>
        <row r="171">
          <cell r="D171" t="str">
            <v>2.10.4</v>
          </cell>
          <cell r="G171" t="str">
            <v xml:space="preserve">S.T.I de canoa en "U" en lamina galvanizada calibre 24, desarrollo 0.50 m. Incluye embudo galvanizado Calibre 20 @ 6 m, Tapas, pintura anticorrosiva, esmalte base aceite y todos los elementos necesarios para su correcta instalación. </v>
          </cell>
          <cell r="H171" t="str">
            <v>m</v>
          </cell>
          <cell r="I171">
            <v>59</v>
          </cell>
          <cell r="J171">
            <v>46494</v>
          </cell>
          <cell r="K171">
            <v>2743146</v>
          </cell>
        </row>
        <row r="172">
          <cell r="K172">
            <v>30000801</v>
          </cell>
        </row>
        <row r="173">
          <cell r="D173" t="str">
            <v>REVOQUES, ENCHAPES, IMPERMEABILIZACIÓN, LAVADA Y PINTURA</v>
          </cell>
        </row>
        <row r="174">
          <cell r="D174" t="str">
            <v>2.11.1</v>
          </cell>
          <cell r="G174" t="str">
            <v>S.T.C de revoques de base en un espesor mínimo de 2cm y pulido con llana de madera. Mortero dosificación 1:4 con adición de impermeabilizante integral tipo Sika-1 o similar al 3% del peso del cemento utilizado. Incluye filos y dilataciones.</v>
          </cell>
          <cell r="H174" t="str">
            <v>m2</v>
          </cell>
          <cell r="I174">
            <v>61</v>
          </cell>
          <cell r="J174">
            <v>22611</v>
          </cell>
          <cell r="K174">
            <v>1379271</v>
          </cell>
        </row>
        <row r="175">
          <cell r="D175" t="str">
            <v>2.11.2</v>
          </cell>
          <cell r="G175" t="str">
            <v>S.T.I de Porcelanato para Piso (Trafico Alto #5), color por definir; incluye adhesivo cerámico color gris, boquilla, cruceta juntas plásticas y demás elementos necesarios para su correcta instalación. La superficie debe quedar plana, sin resaltos, la lechada sin poros y perfectamente limpia.</v>
          </cell>
          <cell r="H175" t="str">
            <v>m2</v>
          </cell>
          <cell r="I175">
            <v>11</v>
          </cell>
          <cell r="J175">
            <v>107238</v>
          </cell>
          <cell r="K175">
            <v>1179618</v>
          </cell>
        </row>
        <row r="176">
          <cell r="D176" t="str">
            <v>2.11.3</v>
          </cell>
          <cell r="G176" t="str">
            <v>S.T.I de enchape cerámico para pared, color por definir; incluye adhesivo cerámico color gris, boquilla, cruceta juntas plásticas y demás elementos necesarios para su correcta instalación. La superficie debe quedar plana, sin resaltos, la lechada sin poros y perfectamente limpia.</v>
          </cell>
          <cell r="H176" t="str">
            <v>m2</v>
          </cell>
          <cell r="I176">
            <v>19</v>
          </cell>
          <cell r="J176">
            <v>88975</v>
          </cell>
          <cell r="K176">
            <v>1690525</v>
          </cell>
        </row>
        <row r="177">
          <cell r="D177" t="str">
            <v>2.11.4</v>
          </cell>
          <cell r="G177" t="str">
            <v>S.T.C de Zócalo en granito pulido fundido en sitio. Incluye suministro y vaciado del granito, El grano será de mármol color por definir, con un espesor entre 2 cm. a 3 cm; una vez terminada la pulida se lavará la superficie con ácido nítrico diluido al 10% en abundante agua. Mortero de proporción 1:3, Malla de acero.</v>
          </cell>
          <cell r="H177" t="str">
            <v>m</v>
          </cell>
          <cell r="I177">
            <v>40</v>
          </cell>
          <cell r="J177">
            <v>41042</v>
          </cell>
          <cell r="K177">
            <v>1641680</v>
          </cell>
        </row>
        <row r="178">
          <cell r="D178" t="str">
            <v>2.11.5</v>
          </cell>
          <cell r="G178" t="str">
            <v>S.T.I de PINTURA ACRÍLICA en muros (hidrorepelente) tipo  koraza  o  equivalente de  primera  calidad, minimo 2 manos o las que sean necesarias para obtener una superficie pareja y homogénea, a satisfacción del supervisior. Incluye suministro y transporte de los materiales, preparada y adecuación de la superficie a intervenir.</v>
          </cell>
          <cell r="H178" t="str">
            <v>m2</v>
          </cell>
          <cell r="I178">
            <v>20</v>
          </cell>
          <cell r="J178">
            <v>13918</v>
          </cell>
          <cell r="K178">
            <v>278360</v>
          </cell>
        </row>
        <row r="179">
          <cell r="D179" t="str">
            <v>2.11.6</v>
          </cell>
          <cell r="G179" t="str">
            <v>S.T.I de esmalte sintético a base de aceite resistente al agua, de  primera  calidad, minimo 2 manos o las que sean necesarias para obtener una superficie pareja y homogénea, a satisfacción del supervisor. Incluye suministro y transporte de los materiales, preparada y adecuación de la superficie a intervenir.</v>
          </cell>
          <cell r="H179" t="str">
            <v>m2</v>
          </cell>
          <cell r="I179">
            <v>98</v>
          </cell>
          <cell r="J179">
            <v>14872</v>
          </cell>
          <cell r="K179">
            <v>1457456</v>
          </cell>
        </row>
        <row r="180">
          <cell r="D180" t="str">
            <v>2.11.7</v>
          </cell>
          <cell r="G180" t="str">
            <v>Demarcación de cancha múltiple. Se utilizarán pinturas con base de caucho clorado. Se debe lavar la superficie primero manteniéndola humedecida, para aplicar ácido muriático y agua en una solución de proporción de 1:7, librándola de grasas, óxidos o cualquier contaminante. Se aplicará la pintura de tráfico con brocha de cerda natural, rodillo de felpa o pistola (en este caso diluyéndola con Xilol o Thiner adecuado). Se dejará secar entre capas de 2 a 4 horas. Los colores y la demarcación de la cancha se harán de acuerdo al detalle de los planos suministrados. Se deben respetar los colores y las dimensiones de cada una las líneas y zonas a demarcar. Se señalizará la cancha para la práctica de microfútbol, basquetbol y voleibol.</v>
          </cell>
          <cell r="H180" t="str">
            <v>u</v>
          </cell>
          <cell r="I180">
            <v>1</v>
          </cell>
          <cell r="J180">
            <v>2406430</v>
          </cell>
          <cell r="K180">
            <v>2406430</v>
          </cell>
        </row>
        <row r="181">
          <cell r="K181">
            <v>10033340</v>
          </cell>
        </row>
        <row r="182">
          <cell r="D182" t="str">
            <v>APARATOS SANITARIOS / GRIFERÍA / MUEBLES / MESONES</v>
          </cell>
        </row>
        <row r="183">
          <cell r="D183" t="str">
            <v>2.12.1</v>
          </cell>
          <cell r="G183" t="str">
            <v>S.T.I de Sanitario de Dos Piezas, Redondo 3.7 Litros, Descarga Dual Blanco Corona o similar. Incluye sanitario, Kit de Instalación, Brida, acople, tornillos y chazos, y demás accesorios para su correcta instalación y correcto funcionamiento.</v>
          </cell>
          <cell r="H183" t="str">
            <v>u</v>
          </cell>
          <cell r="I183">
            <v>2</v>
          </cell>
          <cell r="J183">
            <v>508025</v>
          </cell>
          <cell r="K183">
            <v>1016050</v>
          </cell>
        </row>
        <row r="184">
          <cell r="D184" t="str">
            <v>2.12.2</v>
          </cell>
          <cell r="G184" t="str">
            <v>S.T.I de lavamanos de incrustar ceramico basico spazio o Similar. Incluye grifería, abasto metálico, sifón botella, silicona antihongos para el borde del lavamanos, y todos los demás elementos necesarios para su correcta instalación y funcionamiento.</v>
          </cell>
          <cell r="H184" t="str">
            <v>u</v>
          </cell>
          <cell r="I184">
            <v>3</v>
          </cell>
          <cell r="J184">
            <v>375176</v>
          </cell>
          <cell r="K184">
            <v>1125528</v>
          </cell>
        </row>
        <row r="185">
          <cell r="D185" t="str">
            <v>2.12.3</v>
          </cell>
          <cell r="G185" t="str">
            <v>S.T.I  de ORINAL  con griferia tipo Push . Incluye orinal, Grifería tipo push, sifon tipo botella y demás accesorios para su correcta instalación y correcto funcionamiento.</v>
          </cell>
          <cell r="H185" t="str">
            <v>u</v>
          </cell>
          <cell r="I185">
            <v>3</v>
          </cell>
          <cell r="J185">
            <v>464821</v>
          </cell>
          <cell r="K185">
            <v>1394463</v>
          </cell>
        </row>
        <row r="186">
          <cell r="D186" t="str">
            <v>2.12.4</v>
          </cell>
          <cell r="G186" t="str">
            <v>S.T.I de Tapa registro 20x20cm corriente plástica para la caja de registro agua, luz o gas. Incluye cortes, obra civil, silicona antihongos para bordes, y todos los demás elementos necesarios para su correcta instalación y funcionamiento.</v>
          </cell>
          <cell r="H186" t="str">
            <v>u</v>
          </cell>
          <cell r="I186">
            <v>2</v>
          </cell>
          <cell r="J186">
            <v>42733</v>
          </cell>
          <cell r="K186">
            <v>85466</v>
          </cell>
        </row>
        <row r="187">
          <cell r="D187" t="str">
            <v>2.12.5</v>
          </cell>
          <cell r="G187" t="str">
            <v>S.T.I de Válvula compuerta 1/2" - Métalica para registro de agua. Incluye adaptadores, cinta teflón y demás elementos necesarios para su correcta instalación y funcionamiento.</v>
          </cell>
          <cell r="H187" t="str">
            <v>u</v>
          </cell>
          <cell r="I187">
            <v>2</v>
          </cell>
          <cell r="J187">
            <v>36044</v>
          </cell>
          <cell r="K187">
            <v>72088</v>
          </cell>
        </row>
        <row r="188">
          <cell r="K188">
            <v>3693595</v>
          </cell>
        </row>
        <row r="189">
          <cell r="D189" t="str">
            <v>CARPINTERÍA METÁLICA Y/O EN MADERA</v>
          </cell>
        </row>
        <row r="190">
          <cell r="D190" t="str">
            <v>2.13.1</v>
          </cell>
          <cell r="G190" t="str">
            <v>S.T.I de puerta (marco y ala) en lámina Calibre 20, Sin montante, Cerradura  de  sobreponer  doble  cerrojo  de  tres  golpes,  manija,  incluye  dos  manos  de anticorrosivo y tres manos de pintura tipo esmalte para acabado final, previa aprobación de la interventoría. De acuerdo a los detalles de los planos y puertas.</v>
          </cell>
          <cell r="H190" t="str">
            <v>m2</v>
          </cell>
          <cell r="I190">
            <v>5</v>
          </cell>
          <cell r="J190">
            <v>281800</v>
          </cell>
          <cell r="K190">
            <v>1409000</v>
          </cell>
        </row>
        <row r="191">
          <cell r="D191" t="str">
            <v>2.13.2</v>
          </cell>
          <cell r="G191" t="str">
            <v>S.T.I de Divisiones y Puertas de Baño / Baterías En Acero Inoxidable 304 satinado calibre 20, con puertas, paneles entamboradas y reforzadas, pasadores en acero inoxidable.</v>
          </cell>
          <cell r="H191" t="str">
            <v>m2</v>
          </cell>
          <cell r="I191">
            <v>7.26</v>
          </cell>
          <cell r="J191">
            <v>763291</v>
          </cell>
          <cell r="K191">
            <v>5541493</v>
          </cell>
        </row>
        <row r="192">
          <cell r="D192" t="str">
            <v>2.13.3</v>
          </cell>
          <cell r="G192" t="str">
            <v>S.T.I de Reja Metálica para puertas y/o ventanas.</v>
          </cell>
          <cell r="H192" t="str">
            <v>m2</v>
          </cell>
          <cell r="I192">
            <v>4.18</v>
          </cell>
          <cell r="J192">
            <v>473291</v>
          </cell>
          <cell r="K192">
            <v>1978356</v>
          </cell>
        </row>
        <row r="193">
          <cell r="D193" t="str">
            <v>2.13.4</v>
          </cell>
          <cell r="G193" t="str">
            <v>Construcción de cerramiento en malla eslabonada h=5,0 m, efectivos medidos a partir de la viga de remate, incluye el suministro, transporte e instalación de: - Malla galvanizada cal. 10 ojo N°5. - Tubería galvanizada en caliente Ø 2" calibre 14, refuerzo: inferior, intermedio, superior, postes, vientos y diagonales en rombo (cada 2 módulos), la tubería vertical debe ir embebida en las columnetas mínimo 60 cm., todo los cortes de la tubería deben realizarse en boca de pescado, rectos o chaflaneados, los empates de la tubería deberá realizarse traslapando la tubería colocando un alma en tubería de menor diámetro y aplicando las soldaduras como se indica. - Platina de 1½"x⅛". - Alambre galvanizado calibre 12 para amarres de la malla a la tubería, del cual sus puntas deben quedar paralelo a la malla, cada 30 cm. - Varilla Nº2 para coser la malla. - Soldadura 6011 en cordones completos tope a tope y no en puntos, retiro de escorias. - Tapones plásticos. - Wash primer, anticorrosivo cromato de zinc verde pintuco o equivalente y de pintura a base de aceite (2 manos) en los nudos (sitios donde se aplica soldadura). - El anclaje de los vientos debe realizarse así: sobre pisos con platinas de 15cmx15cmx⅛", anclada con 4 pernos de 5/8” y sobre terreno con un dado en concreto 21 Mpa. - Incluye todo lo necesario para su correcta instalación, funcionamiento y estabilidad, según diseño.</v>
          </cell>
          <cell r="H193" t="str">
            <v>m</v>
          </cell>
          <cell r="I193">
            <v>81.12</v>
          </cell>
          <cell r="J193">
            <v>578405</v>
          </cell>
          <cell r="K193">
            <v>46920214</v>
          </cell>
        </row>
        <row r="194">
          <cell r="D194" t="str">
            <v>2.13.5</v>
          </cell>
          <cell r="G194" t="str">
            <v>S.T.I de cerramiento en malla eslabonada h=2.4 m, efectivos medidos a partir de la viga de remate, incluye el suministro, transporte e instalación de: - Malla galvanizada Cal. 10 / 3.43 mm,  Ojo N°5. - Tubería galvanizada en caliente Ø 2" calibre 14, refuerzo: inferior y superior, postes y diagonales en medio rombo (cada 2 módulos), la tubería vertical debe ir embebida en las columnetas mínimo 60 cm., todo los cortes de la tubería deben realizarse en boca de pescado, rectos o chaflanados, los empates de la tubería deberá realizarse traslapando la tubería colocando un alma en tubería de menor diámetro y aplicando las soldaduras como se indica. - Platina de 1½"x⅛". - Alambre galvanizado calibre 12 para amarres de la malla a la tubería, del cual sus puntas deben quedar paralelo a la malla, cada 30 cm. - Varilla Nº2 para coser la malla. - Soldadura 6011 en cordones completos tope a tope y no en puntos, retiro de escorias. - Tapones plásticos. - Wash primer, anticorrosivo cromato de zinc verde pintuco o equivalente y de pintura a base de aceite (2 manos) en los nudos (sitios donde se aplica soldadura), y demás elementos necesarios para su correcta instalación, funcionamiento y estabilidad, según diseño.</v>
          </cell>
          <cell r="H194" t="str">
            <v>m</v>
          </cell>
          <cell r="I194">
            <v>18.2</v>
          </cell>
          <cell r="J194">
            <v>286867</v>
          </cell>
          <cell r="K194">
            <v>5220979</v>
          </cell>
        </row>
        <row r="195">
          <cell r="D195" t="str">
            <v>2.13.6</v>
          </cell>
          <cell r="G195" t="str">
            <v>Construcción de puerta corrediza de 2,0 x 3,0 m, en malla galvanizada cal. 10 ojo n°4 y tubería galvanizada en caliente ø 1,9" calibre 14. Incluye varilla nº2 para coser la malla.- soldadura 6011 en cordones completos tope a tope y no en puntos, retiro de escorias, wash primer, anticorrosivo cromato de zinc verde pintuco o equivalente y de pintura a base de aceite (2 manos) en los nudos (sitios donde se aplica soldadura) y pasador.- incluye todo lo necesario para su correcta instalación, funcionamiento y estabilidad, según diseño.</v>
          </cell>
          <cell r="H195" t="str">
            <v>u</v>
          </cell>
          <cell r="I195">
            <v>2</v>
          </cell>
          <cell r="J195">
            <v>1520729</v>
          </cell>
          <cell r="K195">
            <v>3041458</v>
          </cell>
        </row>
        <row r="196">
          <cell r="D196" t="str">
            <v>2.13.7</v>
          </cell>
          <cell r="G196" t="str">
            <v>S.T.I de soporte integrado para microfútbol, baloncesto y balonmano en tubería de 3" para tubos principales y de 1 1/2" para tubos posteriores ,con malla metálica eslabonada  ojo 5 calibre 10 ,tableros en fibra de vidrio, aros y mallas de nylon, con anticorrosivo y pintura.</v>
          </cell>
          <cell r="H196" t="str">
            <v>u</v>
          </cell>
          <cell r="I196">
            <v>1</v>
          </cell>
          <cell r="J196">
            <v>7368951</v>
          </cell>
          <cell r="K196">
            <v>7368951</v>
          </cell>
        </row>
        <row r="197">
          <cell r="K197">
            <v>71480451</v>
          </cell>
        </row>
        <row r="198">
          <cell r="D198" t="str">
            <v>INSTALACIONES ELÉCTRICAS</v>
          </cell>
        </row>
        <row r="199">
          <cell r="D199" t="str">
            <v>2.14.1</v>
          </cell>
          <cell r="G199" t="str">
            <v xml:space="preserve">S.T.I de materiales para salida eléctrica PARA ILUMINACION, 110 V con polo a tierra 15 A, certificación RETIE. Incluye toma, la tapa, cajas 12x12x5 con tapa, ducto EMT de 1/2", conectores de conexión y empalme, adaptadores terminales, curvas, fijación, tornillos, conductores de cobre 3 No12 AWG-CU-THHN/THWN-90ºC, obra civil, y demás accesorios y elementos para su correcta instalación y funcionamiento.(Salida promedio de 5 m). </v>
          </cell>
          <cell r="H199" t="str">
            <v>u</v>
          </cell>
          <cell r="I199">
            <v>5</v>
          </cell>
          <cell r="J199">
            <v>168917</v>
          </cell>
          <cell r="K199">
            <v>844585</v>
          </cell>
        </row>
        <row r="200">
          <cell r="D200" t="str">
            <v>2.14.2</v>
          </cell>
          <cell r="G200" t="str">
            <v>S.T.I de materiales para salida eléctrica de interruptor monopolar o plafon de alumbrado 15 A, certificacion RETIE. Incluye roseta/plafon o interruptor, tapa, ducto pvc, cajas con tapa suplemento, adaptadores, curvas, pega pvc, conductores 12 AWG-CU-THHN/THWN-90ºC, conectores de conexión y empalme, tornillos, obra civil y demás elementos y accesorios para su correcta instalación y funcionamiento. (Salida promedio de 5 m).</v>
          </cell>
          <cell r="H200" t="str">
            <v>u</v>
          </cell>
          <cell r="I200">
            <v>2</v>
          </cell>
          <cell r="J200">
            <v>92647</v>
          </cell>
          <cell r="K200">
            <v>185294</v>
          </cell>
        </row>
        <row r="201">
          <cell r="D201" t="str">
            <v>2.14.3</v>
          </cell>
          <cell r="G201" t="str">
            <v xml:space="preserve">S.T.I de materiales para salida eléctrica de toma doble con polo a tierra , certificación RETIE. Incluye toma, la tapa, cajas 12X12X5 con tapa, ducto EMT, conectores de conexión y empalme, adaptadores terminales, curvas, tornillos, conductores de cobre 3+No12 AWG-CU-THHN/THWN-90ºC, obra civil, y demás accesorios y elementos para su correcta instalación y funcionamiento.(Salida promedio de 3 m). </v>
          </cell>
          <cell r="H201" t="str">
            <v>u</v>
          </cell>
          <cell r="I201">
            <v>5</v>
          </cell>
          <cell r="J201">
            <v>135229</v>
          </cell>
          <cell r="K201">
            <v>676145</v>
          </cell>
        </row>
        <row r="202">
          <cell r="D202" t="str">
            <v>2.14.4</v>
          </cell>
          <cell r="G202" t="str">
            <v xml:space="preserve">S.T.I de materiales para salida eléctrica de toma doble con polo a tierra , certificación RETIE. Incluye toma, la tapa, cajas, ducto Conduit PVC, conectores de conexión y empalme, adaptadores terminales, curvas, tornillos, conductores de cobre 3+No12 AWG-CU-THHN/THWN-90ºC, obra civil, y demás accesorios y elementos para su correcta instalación y funcionamiento.(Salida promedio de 3 m). </v>
          </cell>
          <cell r="H202" t="str">
            <v>u</v>
          </cell>
          <cell r="I202">
            <v>1</v>
          </cell>
          <cell r="J202">
            <v>93910</v>
          </cell>
          <cell r="K202">
            <v>93910</v>
          </cell>
        </row>
        <row r="203">
          <cell r="D203" t="str">
            <v>2.14.5</v>
          </cell>
          <cell r="G203" t="str">
            <v xml:space="preserve">S.T.I de materiales para salida eléctrica de interruptor DOBLE de alumbrado 15 A, certificación RETIE. Incluye el interruptor, ducto EMT cajas 12x12x5, adaptadores, curvas, fijación, conductores 12 AWG-CU-THHN/THWN-90ºC, conectores de conexión y empalme, tornillos, obra civil y demás elementos y accesorios para su correcta instalación y funcionamiento. (salida promedio 3 m).  </v>
          </cell>
          <cell r="H203" t="str">
            <v>u</v>
          </cell>
          <cell r="I203">
            <v>3</v>
          </cell>
          <cell r="J203">
            <v>140507</v>
          </cell>
          <cell r="K203">
            <v>421521</v>
          </cell>
        </row>
        <row r="204">
          <cell r="D204" t="str">
            <v>2.14.6</v>
          </cell>
          <cell r="G204" t="str">
            <v>S.T.I de materiales para salida eléctrica de interruptor DOBLE de alumbrado 15 A, certificación RETIE. Incluye el interruptor, ducto PVC, caja, adaptadores, curvas, fijación, conductores 12 AWG-CU-THHN/THWN-90ºC, conectores de conexión y empalme, tornillos, obra civil y demás elementos y accesorios para su correcta instalación y funcionamiento. (salida promedio 3 m).</v>
          </cell>
          <cell r="H204" t="str">
            <v>u</v>
          </cell>
          <cell r="I204">
            <v>1</v>
          </cell>
          <cell r="J204">
            <v>117392</v>
          </cell>
          <cell r="K204">
            <v>117392</v>
          </cell>
        </row>
        <row r="205">
          <cell r="D205" t="str">
            <v>2.14.7</v>
          </cell>
          <cell r="G205" t="str">
            <v xml:space="preserve">S.T.I de Lámpara Hermética LED 2X20W / 120 CM / Tira Led / Luz Blanca / FROST / 3000Lm / IP65 / 100-240V / Angulo de Apertura 120° /50.000 Horas / MATERIAL ABS + PC. Incluye lampara, adaptadores,  conductores 12 AWG-CU-THHN/THWN-90ºC, conectores de conexión y empalme, tornillos, obra civil y demás elementos y accesorios para su correcta instalación y funcionamiento. </v>
          </cell>
          <cell r="H205" t="str">
            <v>u</v>
          </cell>
          <cell r="I205">
            <v>5</v>
          </cell>
          <cell r="J205">
            <v>228084</v>
          </cell>
          <cell r="K205">
            <v>1140420</v>
          </cell>
        </row>
        <row r="206">
          <cell r="D206" t="str">
            <v>2.14.8</v>
          </cell>
          <cell r="G206" t="str">
            <v xml:space="preserve">S.T.I de Acometida en cable 2No.10+1No. 12  Cu THHN, por ducto EMT 3/4" desde tablero principal  incluye bornes terminal para conexión. </v>
          </cell>
          <cell r="H206" t="str">
            <v>m</v>
          </cell>
          <cell r="I206">
            <v>15</v>
          </cell>
          <cell r="J206">
            <v>40290</v>
          </cell>
          <cell r="K206">
            <v>604350</v>
          </cell>
        </row>
        <row r="207">
          <cell r="D207" t="str">
            <v>2.14.9</v>
          </cell>
          <cell r="G207" t="str">
            <v xml:space="preserve">S.T.I de Breaker Monopolar enchufable de 20 o 30 Amp. </v>
          </cell>
          <cell r="H207" t="str">
            <v>u</v>
          </cell>
          <cell r="I207">
            <v>2</v>
          </cell>
          <cell r="J207">
            <v>47337</v>
          </cell>
          <cell r="K207">
            <v>94674</v>
          </cell>
        </row>
        <row r="208">
          <cell r="K208">
            <v>4178291</v>
          </cell>
        </row>
        <row r="209">
          <cell r="D209" t="str">
            <v>TRANSPORTES, DERECHOS DE BOTADERO Y DISPOSICIÓN FINAL DE MATERIAL</v>
          </cell>
        </row>
        <row r="210">
          <cell r="D210" t="str">
            <v>2.15.1</v>
          </cell>
          <cell r="G210" t="str">
            <v xml:space="preserve">Regada de material proveniente de la excavación y conformación del terreno. </v>
          </cell>
          <cell r="H210" t="str">
            <v>m3</v>
          </cell>
          <cell r="I210">
            <v>118</v>
          </cell>
          <cell r="J210">
            <v>5257</v>
          </cell>
          <cell r="K210">
            <v>620326</v>
          </cell>
        </row>
        <row r="211">
          <cell r="D211" t="str">
            <v>2.15.2</v>
          </cell>
          <cell r="G211" t="str">
            <v>TRANSPORTE  de  material proveniente de las EXPLANACIONES, EXCAVACIONES, VOLADURAS DE ROCA Y/O DEMOLICIONES hasta el sitio de disposición final. Se debe hacer en botaderos oficiales autorizados por la entidad competente o hasta el sitio que indique la interventoría. Su medida será en sitio. No Incluye derechos de Botadero.</v>
          </cell>
          <cell r="H211" t="str">
            <v>m3/Km</v>
          </cell>
          <cell r="I211">
            <v>920</v>
          </cell>
          <cell r="J211">
            <v>1560</v>
          </cell>
          <cell r="K211">
            <v>1435200</v>
          </cell>
        </row>
        <row r="212">
          <cell r="D212" t="str">
            <v>2.15.3</v>
          </cell>
          <cell r="G212" t="str">
            <v>DERECHOS DE BOTADERO -  disposición final de material. Se debe hacer en botaderos oficiales autorizados por la entidad competente o hasta el sitio que indique la interventoría. Su medida será en sitio.</v>
          </cell>
          <cell r="H212" t="str">
            <v>m3</v>
          </cell>
          <cell r="I212">
            <v>61</v>
          </cell>
          <cell r="J212">
            <v>6500</v>
          </cell>
          <cell r="K212">
            <v>396500</v>
          </cell>
        </row>
        <row r="213">
          <cell r="K213">
            <v>2452026</v>
          </cell>
        </row>
        <row r="214">
          <cell r="G214" t="str">
            <v>SUBTOTAL OBRAS MANTENIMIENTO C.E.R MORRÓN:</v>
          </cell>
          <cell r="K214">
            <v>224964053</v>
          </cell>
        </row>
        <row r="215">
          <cell r="D215" t="str">
            <v>MANTENIMIENTO C.E.R LUCIANA RESTREPO</v>
          </cell>
        </row>
        <row r="216">
          <cell r="D216" t="str">
            <v>PRELIMINARES</v>
          </cell>
        </row>
        <row r="217">
          <cell r="D217" t="str">
            <v>3.1.1</v>
          </cell>
          <cell r="G217" t="str">
            <v>S.T.C de Cerramiento Provisional en Tela Verde H=2 m. Incluye la instalación de estacones de 8 cm x 4 cm @ 2 m, Mortero de Resistencia 17 Mpa para anclajes. Incluye el retiro una vez finalizado la obra y su disposición final.</v>
          </cell>
          <cell r="H217" t="str">
            <v>m</v>
          </cell>
          <cell r="I217">
            <v>0</v>
          </cell>
          <cell r="J217">
            <v>16739</v>
          </cell>
          <cell r="K217">
            <v>0</v>
          </cell>
        </row>
        <row r="218">
          <cell r="K218">
            <v>0</v>
          </cell>
        </row>
        <row r="219">
          <cell r="D219" t="str">
            <v>DEMOLICIONES Y DESMONTES</v>
          </cell>
        </row>
        <row r="220">
          <cell r="D220" t="str">
            <v>3.2.1</v>
          </cell>
          <cell r="G220" t="str">
            <v>Desmonte de cobertura de teja, colocada a menos de 20 m de altura, en cubierta inclinada a dos aguas con una pendiente media del 30%; con medios manuales y carga manual sobre volqueta. El precio incluye el desmontaje elementos de fijación y de los remates.</v>
          </cell>
          <cell r="H220" t="str">
            <v>m2</v>
          </cell>
          <cell r="I220">
            <v>1361</v>
          </cell>
          <cell r="J220">
            <v>3500</v>
          </cell>
          <cell r="K220">
            <v>4763500</v>
          </cell>
        </row>
        <row r="221">
          <cell r="D221" t="str">
            <v>3.2.2</v>
          </cell>
          <cell r="G221" t="str">
            <v>Desmonte y Demolición de entramado de madera, con medios manuales y motosierra. Incluye demolición del elemento, fragmentación de los escombros en piezas manejables, retirada y acopio de escombros, limpieza de los restos de obra, y carga manual de escombros sobre camión o volqueta.</v>
          </cell>
          <cell r="H221" t="str">
            <v>m2</v>
          </cell>
          <cell r="I221">
            <v>1301</v>
          </cell>
          <cell r="J221">
            <v>5575</v>
          </cell>
          <cell r="K221">
            <v>7253075</v>
          </cell>
        </row>
        <row r="222">
          <cell r="D222" t="str">
            <v>3.2.3</v>
          </cell>
          <cell r="G222" t="str">
            <v>Demolición de mamposteria hasta de 15 cm de espesor, manual o mecánicamente. Incluye cargue sobre volqueta,  retiro de refuerzo e instalaciones embebidas, además recuperación de los materiales aprovechables. No incluye transporte ni derechos de botadero.</v>
          </cell>
          <cell r="H222" t="str">
            <v>m2</v>
          </cell>
          <cell r="I222">
            <v>11</v>
          </cell>
          <cell r="J222">
            <v>8997</v>
          </cell>
          <cell r="K222">
            <v>98967</v>
          </cell>
        </row>
        <row r="223">
          <cell r="K223">
            <v>12115542</v>
          </cell>
        </row>
        <row r="224">
          <cell r="D224" t="str">
            <v>EXPLANACIONES Y EXCAVACIONES</v>
          </cell>
        </row>
        <row r="225">
          <cell r="D225" t="str">
            <v>3.3.1</v>
          </cell>
          <cell r="G225" t="str">
            <v>Excavación MANUAL en material heterogéneo y en cualquier grado de humedad de 0-2 m de Prof. Incluye: roca descompuesta, bolas de roca de volumen inferior a 0.35 m³., el cargue y transporte interno; la botada de material se pagara en su ítem respectivo. Su medida será en el sitio. No incluye entibado.</v>
          </cell>
          <cell r="H225" t="str">
            <v>m3</v>
          </cell>
          <cell r="I225">
            <v>2</v>
          </cell>
          <cell r="J225">
            <v>31543</v>
          </cell>
          <cell r="K225">
            <v>63086</v>
          </cell>
        </row>
        <row r="226">
          <cell r="K226">
            <v>63086</v>
          </cell>
        </row>
        <row r="227">
          <cell r="D227" t="str">
            <v>ESTRUCTURAS EN CONCRETO</v>
          </cell>
        </row>
        <row r="228">
          <cell r="D228" t="str">
            <v>3.4.1</v>
          </cell>
          <cell r="G228" t="str">
            <v xml:space="preserve">S.T.I de CONCRETO  f'c=210 kg/cm² (21 Mpa).  preparado en obra y fundido con medios manuales para la construcción de columnas, muros, vigas, losas y dinteles. acabado a la vista. Incluye elaboración y colocación del concreto, vibrado, protección, curado y todos los demás elementos necesarios para su correcta construcción. El acero de refuerzo y la formaleta se pagará en su respectivo ítem. En el vaciado se deben dejar los hierros para el amarre de la mampostería no estructural, por ningún motivo se pagarán anclajes. </v>
          </cell>
          <cell r="H228" t="str">
            <v>m3</v>
          </cell>
          <cell r="I228">
            <v>1</v>
          </cell>
          <cell r="J228">
            <v>993161</v>
          </cell>
          <cell r="K228">
            <v>993161</v>
          </cell>
        </row>
        <row r="229">
          <cell r="D229" t="str">
            <v>3.4.2</v>
          </cell>
          <cell r="G229" t="str">
            <v xml:space="preserve">S.T.C de Losa de contrapiso en concreto de 21 Mpa, e=0,08m con adicion de Mineral de Silicio (Color por definir), vaciado alternado en recuadros no superiores a 2.0 m x 2.0 m. Incluye nivelación del terreno y adecuación de la superficie,  malla electrosoldada D-84, plástico, formaleta para acabado a la vista, corte y sellado de dilataciones utilizando Sellalón de 1/4" y Sellador Elástico de Poliuretano tipo Sikaflex o similar, curado y todo lo necesario para su correcta construcción y funcionamiento. Las excavaciones o descapotes, llenos y entresuelo se pagarán en su ítem respectivo. </v>
          </cell>
          <cell r="H229" t="str">
            <v>m2</v>
          </cell>
          <cell r="I229">
            <v>5</v>
          </cell>
          <cell r="J229">
            <v>78118</v>
          </cell>
          <cell r="K229">
            <v>390590</v>
          </cell>
        </row>
        <row r="230">
          <cell r="K230">
            <v>1383751</v>
          </cell>
        </row>
        <row r="231">
          <cell r="D231" t="str">
            <v>MAMPOSTERÍA</v>
          </cell>
        </row>
        <row r="232">
          <cell r="D232" t="str">
            <v>3.5.1</v>
          </cell>
          <cell r="G232" t="str">
            <v xml:space="preserve">S.T.I de Sobrecimiento en Bloque de Concreto de 15 x 20 x 40 cm.  Bloque de primera calidad,  dos (2) Hilada. Incluye corte a máquina y desperdicio, mortero de pega 1:4; relleno en todas las celdas en Concreto 14 Mpa, aplicación de impermeabilizante en Polvo, para concreto y mampostería (Base Cementosa Tipo Broncosil) en las caras laterales y superior y todos los elementos necesarios para su correcta ejecución y funcionamiento. </v>
          </cell>
          <cell r="H232" t="str">
            <v>m</v>
          </cell>
          <cell r="I232">
            <v>5</v>
          </cell>
          <cell r="J232">
            <v>66642</v>
          </cell>
          <cell r="K232">
            <v>333210</v>
          </cell>
        </row>
        <row r="233">
          <cell r="D233" t="str">
            <v>3.5.2</v>
          </cell>
          <cell r="G233" t="str">
            <v>Construcción de  Mampostería en  Adobe 15 x 20 x 40 cm. Incluye el suministro y transporte. Mortero de pega 1:4 (cemento:arena) espesor máx=0,02m para ranurado o revite de ambas caras, lavado final con agua (sin uso de ácido), cortes a máquina, trabas, machones, cuchillas, buitrones, chapa para reparar cámaras de inspección que solicite la interventoría, encorozados, áticos terminales y todo lo necesario para su correcta construcción y  funcionamiento. El acero de refuerzo, las dilataciones contra estructura y el hidrófugo, se pagará en su ítem respectivo.</v>
          </cell>
          <cell r="H233" t="str">
            <v>m2</v>
          </cell>
          <cell r="I233">
            <v>11</v>
          </cell>
          <cell r="J233">
            <v>85347</v>
          </cell>
          <cell r="K233">
            <v>938817</v>
          </cell>
        </row>
        <row r="234">
          <cell r="K234">
            <v>1272027</v>
          </cell>
        </row>
        <row r="235">
          <cell r="D235" t="str">
            <v>ACERO DE REFUERZO</v>
          </cell>
        </row>
        <row r="236">
          <cell r="D236" t="str">
            <v>3.6.1</v>
          </cell>
          <cell r="G236" t="str">
            <v>S.T.I de Acero de Refuerzo Figurado FY=  420  MPa-60.000 PSI,  corrugado  G60.  Incluye  transporte  con descarga, transporte interno, corte y figuración, alambre de amarre Calibre 18, certificados y todos los elementos necesarios para su correcta instalación, según diseño y recomendaciones estructurales.</v>
          </cell>
          <cell r="H236" t="str">
            <v>Kg</v>
          </cell>
          <cell r="I236">
            <v>58</v>
          </cell>
          <cell r="J236">
            <v>6519</v>
          </cell>
          <cell r="K236">
            <v>378102</v>
          </cell>
        </row>
        <row r="237">
          <cell r="K237">
            <v>378102</v>
          </cell>
        </row>
        <row r="238">
          <cell r="D238" t="str">
            <v>LLENOS</v>
          </cell>
        </row>
        <row r="239">
          <cell r="D239" t="str">
            <v>3.7.1</v>
          </cell>
          <cell r="G239" t="str">
            <v>S.T.I  Entresuelo en piedra (e=0,15 m.), arenilla compactada (e=0,05 m.) nivelada y reacomodada con medios mecanicos. Incluye el suministro, y transporte del material de entresuelo y todos los demás elementos necesarios para su correcta construcción. Medido en sitio.</v>
          </cell>
          <cell r="H239" t="str">
            <v>m2</v>
          </cell>
          <cell r="I239">
            <v>5</v>
          </cell>
          <cell r="J239">
            <v>25888</v>
          </cell>
          <cell r="K239">
            <v>129440</v>
          </cell>
        </row>
        <row r="240">
          <cell r="K240">
            <v>129440</v>
          </cell>
        </row>
        <row r="241">
          <cell r="D241" t="str">
            <v>CUBIERTAS</v>
          </cell>
        </row>
        <row r="242">
          <cell r="D242" t="str">
            <v>3.8.1</v>
          </cell>
          <cell r="G242" t="str">
            <v>S.T.I de ESTRUCTURA METÁLICA columnas, cerchas y correas en ACERO HR GRADO 50 - perfil estructural. Incluye el suministro, fabricación, transporte y montaje de  columnas, cerchas y correas en estructura metálica para soporte de cubierta, incluye vigas de amarre, perlinería, templeros, riostras, y todos los elementos necesarios para su correcta instalación según diseño y recomendaciones estructurales, anticorrosivo y pintura esmalte.</v>
          </cell>
          <cell r="H242" t="str">
            <v>Kg</v>
          </cell>
          <cell r="I242">
            <v>9134</v>
          </cell>
          <cell r="J242">
            <v>12782</v>
          </cell>
          <cell r="K242">
            <v>116750788</v>
          </cell>
        </row>
        <row r="243">
          <cell r="D243" t="str">
            <v>3.8.2</v>
          </cell>
          <cell r="G243" t="str">
            <v xml:space="preserve">S.T.I de Cubierta en Teja Termoacústica UPVC FORTE o similar (color a definir). Incluye remates internos y externos de cubierta, set de fijación y todo lo necesario para su correcta instalación. </v>
          </cell>
          <cell r="H243" t="str">
            <v>m2</v>
          </cell>
          <cell r="I243">
            <v>1361</v>
          </cell>
          <cell r="J243">
            <v>94648</v>
          </cell>
          <cell r="K243">
            <v>128815928</v>
          </cell>
        </row>
        <row r="244">
          <cell r="D244" t="str">
            <v>3.8.3</v>
          </cell>
          <cell r="G244" t="str">
            <v xml:space="preserve">S.T.I de Caballete Termoacústica tipo Forte UPVC o similar (color a definir). Incluye remates internos y externos de cubierta, set de fijación y todo lo necesario para su correcta instalación. </v>
          </cell>
          <cell r="H244" t="str">
            <v>m</v>
          </cell>
          <cell r="I244">
            <v>141</v>
          </cell>
          <cell r="J244">
            <v>125623</v>
          </cell>
          <cell r="K244">
            <v>17712843</v>
          </cell>
        </row>
        <row r="245">
          <cell r="D245" t="str">
            <v>3.8.4</v>
          </cell>
          <cell r="G245" t="str">
            <v xml:space="preserve">S.T.I de canoa en "U" en lamina galvanizada calibre 24, desarrollo 0.50 m. Incluye gancho externo e interno con 0.75 m de desarrollo, embudo galvanizado Calibre 20 @ 6 m, Tapas, pintura anticorrosiva, esmalte base aceite, equipo de trabajo en alturas y todos los elementos necesarios para su correcta instalación. </v>
          </cell>
          <cell r="H245" t="str">
            <v>m</v>
          </cell>
          <cell r="I245">
            <v>294</v>
          </cell>
          <cell r="J245">
            <v>46506</v>
          </cell>
          <cell r="K245">
            <v>13672764</v>
          </cell>
        </row>
        <row r="246">
          <cell r="K246">
            <v>276952323</v>
          </cell>
        </row>
        <row r="247">
          <cell r="D247" t="str">
            <v>REVOQUES, ENCHAPES, IMPERMEABILIZACIÓN, LAVADA Y PINTURA</v>
          </cell>
        </row>
        <row r="248">
          <cell r="D248" t="str">
            <v>3.9.1</v>
          </cell>
          <cell r="G248" t="str">
            <v>S.T.I de PINTURA ACRÍLICA en muros (hidrorepelente) tipo  koraza  o  equivalente de  primera  calidad, minimo 2 manos o las que sean necesarias para obtener una superficie pareja y homogénea, a satisfacción del supervisior. Incluye suministro y transporte de los materiales, preparada y adecuación de la superficie a intervenir.</v>
          </cell>
          <cell r="H248" t="str">
            <v>m2</v>
          </cell>
          <cell r="I248">
            <v>10</v>
          </cell>
          <cell r="J248">
            <v>13918</v>
          </cell>
          <cell r="K248">
            <v>139180</v>
          </cell>
        </row>
        <row r="249">
          <cell r="K249">
            <v>139180</v>
          </cell>
        </row>
        <row r="250">
          <cell r="D250" t="str">
            <v>INSTALACIONES ELÉCTRICAS</v>
          </cell>
        </row>
        <row r="251">
          <cell r="D251" t="str">
            <v>3.10.1</v>
          </cell>
          <cell r="G251" t="str">
            <v xml:space="preserve">S.T.I de materiales para salida eléctrica PARA ILUMINACION, 110 V con polo a tierra 15 A, certificación RETIE. Incluye toma, la tapa, cajas 12x12x5 con tapa, ducto EMT de 1/2", conectores de conexión y empalme, adaptadores terminales, curvas, fijación, tornillos, conductores de cobre 3 No12 AWG-CU-THHN/THWN-90ºC, obra civil, y demás accesorios y elementos para su correcta instalación y funcionamiento.(Salida promedio de 5 m). </v>
          </cell>
          <cell r="H251" t="str">
            <v>u</v>
          </cell>
          <cell r="I251">
            <v>34</v>
          </cell>
          <cell r="J251">
            <v>168917</v>
          </cell>
          <cell r="K251">
            <v>5743178</v>
          </cell>
        </row>
        <row r="252">
          <cell r="D252" t="str">
            <v>3.10.2</v>
          </cell>
          <cell r="G252" t="str">
            <v>S.T.I de materiales para salida eléctrica de interruptor monopolar o plafon de alumbrado 15 A, certificacion RETIE. Incluye roseta/plafon o interruptor, tapa, ducto pvc, cajas con tapa suplemento, adaptadores, curvas, pega pvc, conductores 12 AWG-CU-THHN/THWN-90ºC, conectores de conexión y empalme, tornillos, obra civil y demás elementos y accesorios para su correcta instalación y funcionamiento. (Salida promedio de 5 m).</v>
          </cell>
          <cell r="H252" t="str">
            <v>u</v>
          </cell>
          <cell r="I252">
            <v>2</v>
          </cell>
          <cell r="J252">
            <v>92647</v>
          </cell>
          <cell r="K252">
            <v>185294</v>
          </cell>
        </row>
        <row r="253">
          <cell r="D253" t="str">
            <v>3.10.3</v>
          </cell>
          <cell r="G253" t="str">
            <v xml:space="preserve">S.T.I de materiales para salida eléctrica de toma doble con polo a tierra , certificación RETIE. Incluye toma, la tapa, cajas 12X12X5 con tapa, ducto EMT, conectores de conexión y empalme, adaptadores terminales, curvas, tornillos, conductores de cobre 3+No12 AWG-CU-THHN/THWN-90ºC, obra civil, y demás accesorios y elementos para su correcta instalación y funcionamiento.(Salida promedio de 3 m). </v>
          </cell>
          <cell r="H253" t="str">
            <v>u</v>
          </cell>
          <cell r="I253">
            <v>41</v>
          </cell>
          <cell r="J253">
            <v>135229</v>
          </cell>
          <cell r="K253">
            <v>5544389</v>
          </cell>
        </row>
        <row r="254">
          <cell r="D254" t="str">
            <v>3.10.4</v>
          </cell>
          <cell r="G254" t="str">
            <v xml:space="preserve">S.T.I de materiales para salida eléctrica de toma doble con polo a tierra , certificación RETIE. Incluye toma, la tapa, cajas, ducto Conduit PVC, conectores de conexión y empalme, adaptadores terminales, curvas, tornillos, conductores de cobre 3+No12 AWG-CU-THHN/THWN-90ºC, obra civil, y demás accesorios y elementos para su correcta instalación y funcionamiento.(Salida promedio de 3 m). </v>
          </cell>
          <cell r="H254" t="str">
            <v>u</v>
          </cell>
          <cell r="I254">
            <v>4</v>
          </cell>
          <cell r="J254">
            <v>93910</v>
          </cell>
          <cell r="K254">
            <v>375640</v>
          </cell>
        </row>
        <row r="255">
          <cell r="D255" t="str">
            <v>3.10.5</v>
          </cell>
          <cell r="G255" t="str">
            <v xml:space="preserve">S.T.I de materiales para salida eléctrica de interruptor DOBLE de alumbrado 15 A, certificación RETIE. Incluye el interruptor, ducto EMT cajas 12x12x5, adaptadores, curvas, fijación, conductores 12 AWG-CU-THHN/THWN-90ºC, conectores de conexión y empalme, tornillos, obra civil y demás elementos y accesorios para su correcta instalación y funcionamiento. (salida promedio 3 m).  </v>
          </cell>
          <cell r="H255" t="str">
            <v>u</v>
          </cell>
          <cell r="I255">
            <v>7</v>
          </cell>
          <cell r="J255">
            <v>140507</v>
          </cell>
          <cell r="K255">
            <v>983549</v>
          </cell>
        </row>
        <row r="256">
          <cell r="D256" t="str">
            <v>3.10.6</v>
          </cell>
          <cell r="G256" t="str">
            <v>S.T.I de materiales para salida eléctrica de interruptor DOBLE de alumbrado 15 A, certificación RETIE. Incluye el interruptor, ducto PVC, caja, adaptadores, curvas, fijación, conductores 12 AWG-CU-THHN/THWN-90ºC, conectores de conexión y empalme, tornillos, obra civil y demás elementos y accesorios para su correcta instalación y funcionamiento. (salida promedio 3 m).</v>
          </cell>
          <cell r="H256" t="str">
            <v>u</v>
          </cell>
          <cell r="I256">
            <v>2</v>
          </cell>
          <cell r="J256">
            <v>117392</v>
          </cell>
          <cell r="K256">
            <v>234784</v>
          </cell>
        </row>
        <row r="257">
          <cell r="D257" t="str">
            <v>3.10.7</v>
          </cell>
          <cell r="G257" t="str">
            <v xml:space="preserve">S.T.I de Lámpara Hermética LED 2X20W / 120 CM / Tira Led / Luz Blanca / FROST / 3000Lm / IP65 / 100-240V / Angulo de Apertura 120° /50.000 Horas / MATERIAL ABS + PC. Incluye lampara, adaptadores,  conductores 12 AWG-CU-THHN/THWN-90ºC, conectores de conexión y empalme, tornillos, obra civil y demás elementos y accesorios para su correcta instalación y funcionamiento. </v>
          </cell>
          <cell r="H257" t="str">
            <v>u</v>
          </cell>
          <cell r="I257">
            <v>34</v>
          </cell>
          <cell r="J257">
            <v>228084</v>
          </cell>
          <cell r="K257">
            <v>7754856</v>
          </cell>
        </row>
        <row r="258">
          <cell r="D258" t="str">
            <v>3.10.8</v>
          </cell>
          <cell r="G258" t="str">
            <v xml:space="preserve">S.T.I de Acometida en cable 2No.10+1No. 12  Cu THHN, por ducto EMT 3/4" desde tablero principal  incluye bornes terminal para conexión. </v>
          </cell>
          <cell r="H258" t="str">
            <v>m</v>
          </cell>
          <cell r="I258">
            <v>100</v>
          </cell>
          <cell r="J258">
            <v>40290</v>
          </cell>
          <cell r="K258">
            <v>4029000</v>
          </cell>
        </row>
        <row r="259">
          <cell r="D259" t="str">
            <v>3.10.9</v>
          </cell>
          <cell r="G259" t="str">
            <v xml:space="preserve">S.T.I de Breaker Monopolar enchufable de 20 o 30 Amp. </v>
          </cell>
          <cell r="H259" t="str">
            <v>u</v>
          </cell>
          <cell r="I259">
            <v>8</v>
          </cell>
          <cell r="J259">
            <v>47337</v>
          </cell>
          <cell r="K259">
            <v>378696</v>
          </cell>
        </row>
        <row r="260">
          <cell r="D260" t="str">
            <v>3.10.10</v>
          </cell>
          <cell r="G260" t="str">
            <v>S.T.I  de Tablero Enchufable Monofase 8 Circuitos. Incluye obra civil, resanes y demas elementos necesarios para su correcta instalacion y funcionamiento.</v>
          </cell>
          <cell r="H260" t="str">
            <v>u</v>
          </cell>
          <cell r="I260">
            <v>1</v>
          </cell>
          <cell r="J260">
            <v>279659</v>
          </cell>
          <cell r="K260">
            <v>279659</v>
          </cell>
        </row>
        <row r="261">
          <cell r="K261">
            <v>25509045</v>
          </cell>
        </row>
        <row r="262">
          <cell r="D262" t="str">
            <v>TRANSPORTES, DERECHOS DE BOTADERO Y DISPOSICIÓN FINAL DE MATERIAL</v>
          </cell>
        </row>
        <row r="263">
          <cell r="D263" t="str">
            <v>3.11.1</v>
          </cell>
          <cell r="G263" t="str">
            <v>TRANSPORTE  de  material proveniente de las EXPLANACIONES, EXCAVACIONES, VOLADURAS DE ROCA Y/O DEMOLICIONES hasta el sitio de disposición final. Se debe hacer en botaderos oficiales autorizados por la entidad competente o hasta el sitio que indique la interventoría. Su medida será en sitio. No Incluye derechos de Botadero.</v>
          </cell>
          <cell r="H263" t="str">
            <v>m3/Km</v>
          </cell>
          <cell r="I263">
            <v>65</v>
          </cell>
          <cell r="J263">
            <v>1560</v>
          </cell>
          <cell r="K263">
            <v>101400</v>
          </cell>
        </row>
        <row r="264">
          <cell r="D264" t="str">
            <v>3.11.2</v>
          </cell>
          <cell r="G264" t="str">
            <v>DERECHOS DE BOTADERO -  disposición final de material. Se debe hacer en botaderos oficiales autorizados por la entidad competente o hasta el sitio que indique la interventoría. Su medida será en sitio.</v>
          </cell>
          <cell r="H264" t="str">
            <v>m3</v>
          </cell>
          <cell r="I264">
            <v>13</v>
          </cell>
          <cell r="J264">
            <v>6500</v>
          </cell>
          <cell r="K264">
            <v>84500</v>
          </cell>
        </row>
        <row r="265">
          <cell r="K265">
            <v>185900</v>
          </cell>
        </row>
        <row r="266">
          <cell r="G266" t="str">
            <v>SUBTOTAL OBRAS MANTENIMIENTO C.E.R LUCIANA RESTREPO:</v>
          </cell>
          <cell r="K266">
            <v>318128396</v>
          </cell>
        </row>
        <row r="267">
          <cell r="D267" t="str">
            <v>MANTENIMIENTO C.E.R MORELIA</v>
          </cell>
        </row>
        <row r="268">
          <cell r="D268" t="str">
            <v>PRELIMINARES</v>
          </cell>
        </row>
        <row r="269">
          <cell r="D269" t="str">
            <v>4.1.1</v>
          </cell>
          <cell r="G269" t="str">
            <v>S.T.C de Cerramiento Provisional en Tela Verde H=2 m. Incluye la instalación de estacones de 8 cm x 4 cm @ 2 m, Mortero de Resistencia 17 Mpa para anclajes. Incluye el retiro una vez finalizado la obra y su disposición final.</v>
          </cell>
          <cell r="H269" t="str">
            <v>m</v>
          </cell>
          <cell r="I269">
            <v>0</v>
          </cell>
          <cell r="J269">
            <v>16739</v>
          </cell>
          <cell r="K269">
            <v>0</v>
          </cell>
        </row>
        <row r="270">
          <cell r="K270">
            <v>0</v>
          </cell>
        </row>
        <row r="271">
          <cell r="D271" t="str">
            <v>DEMOLICIONES Y DESMONTES</v>
          </cell>
        </row>
        <row r="272">
          <cell r="D272" t="str">
            <v>4.2.1</v>
          </cell>
          <cell r="G272" t="str">
            <v>Desmonte de cobertura de teja, colocada a menos de 20 m de altura, en cubierta inclinada a dos aguas con una pendiente media del 30%; con medios manuales y carga manual sobre volqueta. El precio incluye el desmontaje elementos de fijación y de los remates.</v>
          </cell>
          <cell r="H272" t="str">
            <v>m2</v>
          </cell>
          <cell r="I272">
            <v>47</v>
          </cell>
          <cell r="J272">
            <v>3500</v>
          </cell>
          <cell r="K272">
            <v>164500</v>
          </cell>
        </row>
        <row r="273">
          <cell r="D273" t="str">
            <v>4.2.2</v>
          </cell>
          <cell r="G273" t="str">
            <v>Demolición de mamposteria hasta de 15 cm de espesor, manual o mecánicamente. Incluye cargue sobre volqueta,  retiro de refuerzo e instalaciones embebidas, además recuperación de los materiales aprovechables. No incluye transporte ni derechos de botadero.</v>
          </cell>
          <cell r="H273" t="str">
            <v>m2</v>
          </cell>
          <cell r="I273">
            <v>16</v>
          </cell>
          <cell r="J273">
            <v>8997</v>
          </cell>
          <cell r="K273">
            <v>143952</v>
          </cell>
        </row>
        <row r="274">
          <cell r="D274" t="str">
            <v>4.2.3</v>
          </cell>
          <cell r="G274" t="str">
            <v>DEMOLICIÓN ESTRUCTURAS DE CONCRETO, manual o mecánicamente, de cualquier resistencia, reforzado o ciclópeo, y en cualquier clase de estructura. Incluye cargue, retiro de refuerzo y cualquier tipo de acabado (revoques y enchapes) o piso (en losas) e instalaciones embebidas, compresor neumático con martillo, además recuperación de los materiales aprovechables o su transporte hasta el sitio que lo indique la interventoría. MEDIDO EN SITIO; no incluye transporte ni derechos de botadero.</v>
          </cell>
          <cell r="H274" t="str">
            <v>m3</v>
          </cell>
          <cell r="I274">
            <v>9</v>
          </cell>
          <cell r="J274">
            <v>122701</v>
          </cell>
          <cell r="K274">
            <v>1104309</v>
          </cell>
        </row>
        <row r="275">
          <cell r="D275" t="str">
            <v>4.2.4</v>
          </cell>
          <cell r="G275" t="str">
            <v>Desmonte de red de instalación eléctrica interior con medios manuales, y carga manual sobre camión o contenedor. El precio incluye el desmontaje del cuadro eléctrico, del cableado, de los mecanismos, de las cajas y de los accesorios superficiales. Área medida en superficie construida.</v>
          </cell>
          <cell r="H275" t="str">
            <v>m2</v>
          </cell>
          <cell r="I275">
            <v>528</v>
          </cell>
          <cell r="J275">
            <v>1844</v>
          </cell>
          <cell r="K275">
            <v>973632</v>
          </cell>
        </row>
        <row r="276">
          <cell r="D276" t="str">
            <v>4.2.5</v>
          </cell>
          <cell r="G276" t="str">
            <v>Desmonte de Aparato Sanitario, con medios manuales, sin afectar a la estabilidad de los elementos constructivos a los que pueda estar sujeto, y carga manual sobre camión o contenedor. El precio incluye el desmontaje de los accesorios y la obturación de las conducciones conectadas al elemento.</v>
          </cell>
          <cell r="H276" t="str">
            <v>u</v>
          </cell>
          <cell r="I276">
            <v>4</v>
          </cell>
          <cell r="J276">
            <v>9036</v>
          </cell>
          <cell r="K276">
            <v>36144</v>
          </cell>
        </row>
        <row r="277">
          <cell r="D277" t="str">
            <v>4.2.6</v>
          </cell>
          <cell r="G277" t="str">
            <v>Retiro de puerta y/o ventana de cualquier tipo, con medios manuales, sin deteriorar el paramento al que está sujeta, carga manual y transporte hasta bodega. El precio incluye el levantado de las hojas, de los marcos, de los tapaluces y de los herrajes.</v>
          </cell>
          <cell r="H277" t="str">
            <v>m2</v>
          </cell>
          <cell r="I277">
            <v>6</v>
          </cell>
          <cell r="J277">
            <v>6197</v>
          </cell>
          <cell r="K277">
            <v>37182</v>
          </cell>
        </row>
        <row r="278">
          <cell r="D278" t="str">
            <v>4.2.7</v>
          </cell>
          <cell r="G278" t="str">
            <v>Demolición de enchapes y picado de la capa base de mortero, con medios manuales, eliminándolo totalmente sin deteriorar la superficie soporte, que quedará al descubierto y preparada para su posterior revestimiento. Incluye acopio, retirada y carga manual de escombros sobre camión.</v>
          </cell>
          <cell r="H278" t="str">
            <v>m2</v>
          </cell>
          <cell r="I278">
            <v>74</v>
          </cell>
          <cell r="J278">
            <v>7886</v>
          </cell>
          <cell r="K278">
            <v>583564</v>
          </cell>
        </row>
        <row r="279">
          <cell r="K279">
            <v>3043283</v>
          </cell>
        </row>
        <row r="280">
          <cell r="D280" t="str">
            <v>EXPLANACIONES Y EXCAVACIONES</v>
          </cell>
        </row>
        <row r="281">
          <cell r="D281" t="str">
            <v>4.3.1</v>
          </cell>
          <cell r="G281" t="str">
            <v>Excavación MANUAL en material heterogéneo y en cualquier grado de humedad de 0-2 m de Prof. Incluye: roca descompuesta, bolas de roca de volumen inferior a 0.35 m³., el cargue y transporte interno; la botada de material se pagara en su ítem respectivo. Su medida será en el sitio. No incluye entibado.</v>
          </cell>
          <cell r="H281" t="str">
            <v>m3</v>
          </cell>
          <cell r="I281">
            <v>32</v>
          </cell>
          <cell r="J281">
            <v>31543</v>
          </cell>
          <cell r="K281">
            <v>1009376</v>
          </cell>
        </row>
        <row r="282">
          <cell r="K282">
            <v>1009376</v>
          </cell>
        </row>
        <row r="283">
          <cell r="D283" t="str">
            <v>ESTRUCTURAS EN CONCRETO</v>
          </cell>
        </row>
        <row r="284">
          <cell r="D284" t="str">
            <v>4.4.1</v>
          </cell>
          <cell r="G284" t="str">
            <v>S.T.I de concreto de 14 Mpa para SOLADO, con un espesor de 0.03 m. Incluye elaboración e instalación del concreto y todos los demás elementos necesarios para su correcta construcción, incluye acarreo interno.</v>
          </cell>
          <cell r="H284" t="str">
            <v>m2</v>
          </cell>
          <cell r="I284">
            <v>1</v>
          </cell>
          <cell r="J284">
            <v>18996</v>
          </cell>
          <cell r="K284">
            <v>18996</v>
          </cell>
        </row>
        <row r="285">
          <cell r="D285" t="str">
            <v>4.4.2</v>
          </cell>
          <cell r="G285" t="str">
            <v>S.T.I CONCRETO f'c=210 kg/cm² (21 Mpa) preparado en obra y fundido con medios manuales para fundaciones. Incluye: elaboración e instalación del concreto y demás materiales, formaletería donde lo requiera, mano de obra, vibrado y todo lo necesario para su correcta ejecución. Incluye los  ensayos  de  laboratorio  y presentación de  los respectivos resultados y demás costos necesarios para producir, colocar y verificar los concretos especificados. El acero y la excavación se pagan en los respectivos ítems.</v>
          </cell>
          <cell r="H285" t="str">
            <v>m3</v>
          </cell>
          <cell r="I285">
            <v>0.92</v>
          </cell>
          <cell r="J285">
            <v>620060</v>
          </cell>
          <cell r="K285">
            <v>570455</v>
          </cell>
        </row>
        <row r="286">
          <cell r="D286" t="str">
            <v>4.4.3</v>
          </cell>
          <cell r="G286" t="str">
            <v xml:space="preserve">S.T.I de CONCRETO  f'c=210 kg/cm² (21 Mpa).  preparado en obra y fundido con medios manuales para la construcción de columnas, muros, vigas, losas y dinteles. acabado a la vista. Incluye elaboración y colocación del concreto, vibrado, protección, curado y todos los demás elementos necesarios para su correcta construcción. El acero de refuerzo y la formaleta se pagará en su respectivo ítem. En el vaciado se deben dejar los hierros para el amarre de la mampostería no estructural, por ningún motivo se pagarán anclajes. </v>
          </cell>
          <cell r="H286" t="str">
            <v>m3</v>
          </cell>
          <cell r="I286">
            <v>0.61</v>
          </cell>
          <cell r="J286">
            <v>993161</v>
          </cell>
          <cell r="K286">
            <v>605828</v>
          </cell>
        </row>
        <row r="287">
          <cell r="D287" t="str">
            <v>4.4.4</v>
          </cell>
          <cell r="G287" t="str">
            <v xml:space="preserve">S.T.C de Losa de contrapiso en concreto de 21 Mpa, e=0,08m con adicion de Mineral de Silicio (Color por definir), vaciado alternado en recuadros no superiores a 2.0 m x 2.0 m. Incluye nivelación del terreno y adecuación de la superficie,  malla electrosoldada D-84, plástico, formaleta para acabado a la vista, corte y sellado de dilataciones utilizando Sellalón de 1/4" y Sellador Elástico de Poliuretano tipo Sikaflex o similar, curado y todo lo necesario para su correcta construcción y funcionamiento. Las excavaciones o descapotes, llenos y entresuelo se pagarán en su ítem respectivo. </v>
          </cell>
          <cell r="H287" t="str">
            <v>m2</v>
          </cell>
          <cell r="I287">
            <v>90.35</v>
          </cell>
          <cell r="J287">
            <v>78118</v>
          </cell>
          <cell r="K287">
            <v>7057961</v>
          </cell>
        </row>
        <row r="288">
          <cell r="D288" t="str">
            <v>4.4.5</v>
          </cell>
          <cell r="G288" t="str">
            <v>S.T.C de Cuneta en CONCRETO  f'c=210 kg/cm² (21 Mpa) con adición de impermeabilizante tipo Plastocrete o similar; desarrollo de 0.5 m y espesor de 0.1 m; acabado a la vista. Incluye elaboración y colocación del concreto, vibrado, protección, curado y todos los demás elementos necesarios para su correcta construcción. El acero de refuerzo y la formaleta se pagará en su respectivo ítem.</v>
          </cell>
          <cell r="H288" t="str">
            <v>m</v>
          </cell>
          <cell r="I288">
            <v>43</v>
          </cell>
          <cell r="J288">
            <v>57217</v>
          </cell>
          <cell r="K288">
            <v>2460331</v>
          </cell>
        </row>
        <row r="289">
          <cell r="D289" t="str">
            <v>4.4.6</v>
          </cell>
          <cell r="G289" t="str">
            <v>S.T.C de Concreto Clase D (21 MPa). Andenes E=0.08 m. Incluye estructura de soporte (entresuelo e=0.15, arenilla e=0.05). La actividad consiste en el suministro, transporte y colocación de concreto pendientado y llaneado, vaciado alternado (en cuadros no superiores de 1.5 x 1.5 m), llaves de confinamiento lateral de 0,1*0,30, Malla Electrosoldada D-84, curado y todo lo necesario para su correcta construcción y funcionamiento. Las excavaciones o descapotes se pagarán en su ítem respectivo.</v>
          </cell>
          <cell r="H289" t="str">
            <v>m2</v>
          </cell>
          <cell r="I289">
            <v>123</v>
          </cell>
          <cell r="J289">
            <v>121694</v>
          </cell>
          <cell r="K289">
            <v>14968362</v>
          </cell>
        </row>
        <row r="290">
          <cell r="K290">
            <v>25681933</v>
          </cell>
        </row>
        <row r="291">
          <cell r="D291" t="str">
            <v>MAMPOSTERÍA</v>
          </cell>
        </row>
        <row r="292">
          <cell r="D292" t="str">
            <v>4.5.1</v>
          </cell>
          <cell r="G292" t="str">
            <v xml:space="preserve">S.T.I de Sobrecimiento en Bloque de Concreto de 15 x 20 x 40 cm.  Bloque de primera calidad,  dos (2) Hilada. Incluye corte a máquina y desperdicio, mortero de pega 1:4; relleno en todas las celdas en Concreto 14 Mpa, aplicación de impermeabilizante en Polvo, para concreto y mampostería (Base Cementosa Tipo Broncosil) en las caras laterales y superior y todos los elementos necesarios para su correcta ejecución y funcionamiento. </v>
          </cell>
          <cell r="H292" t="str">
            <v>m</v>
          </cell>
          <cell r="I292">
            <v>10</v>
          </cell>
          <cell r="J292">
            <v>67947</v>
          </cell>
          <cell r="K292">
            <v>679470</v>
          </cell>
        </row>
        <row r="293">
          <cell r="D293" t="str">
            <v>4.5.2</v>
          </cell>
          <cell r="G293" t="str">
            <v>Construcción de  Mampostería en  Adobe 15 x 20 x 40 cm. Incluye el suministro y transporte. Mortero de pega 1:4 (cemento:arena) espesor máx=0,02m para ranurado o revite de ambas caras, lavado final con agua (sin uso de ácido), cortes a máquina, trabas, machones, cuchillas, buitrones, chapa para reparar cámaras de inspección que solicite la interventoría, encorozados, áticos terminales y todo lo necesario para su correcta construcción y  funcionamiento. El acero de refuerzo, las dilataciones contra estructura y el hidrófugo, se pagará en su ítem respectivo.</v>
          </cell>
          <cell r="H293" t="str">
            <v>m2</v>
          </cell>
          <cell r="I293">
            <v>26</v>
          </cell>
          <cell r="J293">
            <v>87471</v>
          </cell>
          <cell r="K293">
            <v>2274246</v>
          </cell>
        </row>
        <row r="294">
          <cell r="K294">
            <v>2953716</v>
          </cell>
        </row>
        <row r="295">
          <cell r="D295" t="str">
            <v>ACERO DE REFUERZO</v>
          </cell>
        </row>
        <row r="296">
          <cell r="D296" t="str">
            <v>4.6.1</v>
          </cell>
          <cell r="G296" t="str">
            <v>S.T.I de Acero de Refuerzo Figurado FY=  420  MPa-60.000 PSI,  corrugado  G60.  Incluye  transporte  con descarga, transporte interno, corte y figuración, alambre de amarre Calibre 18, certificados y todos los elementos necesarios para su correcta instalación, según diseño y recomendaciones estructurales.</v>
          </cell>
          <cell r="H296" t="str">
            <v>Kg</v>
          </cell>
          <cell r="I296">
            <v>195</v>
          </cell>
          <cell r="J296">
            <v>6532</v>
          </cell>
          <cell r="K296">
            <v>1273740</v>
          </cell>
        </row>
        <row r="297">
          <cell r="K297">
            <v>1273740</v>
          </cell>
        </row>
        <row r="298">
          <cell r="D298" t="str">
            <v>REDES ACUEDUCTO</v>
          </cell>
        </row>
        <row r="299">
          <cell r="D299" t="str">
            <v>4.7.1</v>
          </cell>
          <cell r="G299" t="str">
            <v>S.T.I de Tubería PVC RDE 21 de acueducto Ø = 13 mm. incluye accesorios, limpiador y todo lo necesario para su correcta construcción; la excavación y llenos se pagaran en su ítem respectivo.</v>
          </cell>
          <cell r="H299" t="str">
            <v>m</v>
          </cell>
          <cell r="I299">
            <v>18</v>
          </cell>
          <cell r="J299">
            <v>10864</v>
          </cell>
          <cell r="K299">
            <v>195552</v>
          </cell>
        </row>
        <row r="300">
          <cell r="D300" t="str">
            <v>4.7.2</v>
          </cell>
          <cell r="G300" t="str">
            <v>S.T.I de Tubería PVC RDE 21 de acueducto Ø = 19 mm. incluye accesorios, limpiador y todo lo necesario para su correcta construcción; la excavación y llenos se pagaran en su ítem respectivo.</v>
          </cell>
          <cell r="H300" t="str">
            <v>m</v>
          </cell>
          <cell r="I300">
            <v>18</v>
          </cell>
          <cell r="J300">
            <v>14054</v>
          </cell>
          <cell r="K300">
            <v>252972</v>
          </cell>
        </row>
        <row r="301">
          <cell r="D301" t="str">
            <v>4.7.3</v>
          </cell>
          <cell r="G301" t="str">
            <v xml:space="preserve">S.T.I  de bocas para salida de tubería  PVC  para red de abastecemimiento, Ø = 13 mm, RDE 9. Incluye accesorios y demás elementos para su correcta instalación. </v>
          </cell>
          <cell r="H301" t="str">
            <v>u</v>
          </cell>
          <cell r="I301">
            <v>5</v>
          </cell>
          <cell r="J301">
            <v>27603</v>
          </cell>
          <cell r="K301">
            <v>138015</v>
          </cell>
        </row>
        <row r="302">
          <cell r="D302" t="str">
            <v>4.7.4</v>
          </cell>
          <cell r="G302" t="str">
            <v>S.T.I de TERMINAL CON CÁMARA DE AIRE, en TUBERÍA DE PVC , con un DIÁMETRO DE 1/2". Incluye suministro y transporte de los materiales, canche, accesorios de PVC, sellante, soldadura, teflón, y todo lo necesario para su correcta instalación y funcionamiento.</v>
          </cell>
          <cell r="H302" t="str">
            <v>u</v>
          </cell>
          <cell r="I302">
            <v>5</v>
          </cell>
          <cell r="J302">
            <v>19795</v>
          </cell>
          <cell r="K302">
            <v>98975</v>
          </cell>
        </row>
        <row r="303">
          <cell r="K303">
            <v>685514</v>
          </cell>
        </row>
        <row r="304">
          <cell r="D304" t="str">
            <v>REDES ALCANTARILLADO</v>
          </cell>
        </row>
        <row r="305">
          <cell r="D305" t="str">
            <v>4.8.1</v>
          </cell>
          <cell r="G305" t="str">
            <v>S.T.I de Tubería PVC-S Ø = 100 mm . Incluye limpiador, accesorios, pegante y todo lo necesario para su correcta construcción. La excavación y los llenos se pagaran en su ítem respectivo.</v>
          </cell>
          <cell r="H305" t="str">
            <v>m</v>
          </cell>
          <cell r="I305">
            <v>18</v>
          </cell>
          <cell r="J305">
            <v>37476</v>
          </cell>
          <cell r="K305">
            <v>674568</v>
          </cell>
        </row>
        <row r="306">
          <cell r="D306" t="str">
            <v>4.8.2</v>
          </cell>
          <cell r="G306" t="str">
            <v>S.T.I de Tubería PVC-S Ø = 50 mm. Incluye limpiador, accesorios, pegante y todo lo necesario para su correcta construcción. La excavación y los llenos se pagaran en su ítem respectivo.</v>
          </cell>
          <cell r="H306" t="str">
            <v>m</v>
          </cell>
          <cell r="I306">
            <v>18</v>
          </cell>
          <cell r="J306">
            <v>18192</v>
          </cell>
          <cell r="K306">
            <v>327456</v>
          </cell>
        </row>
        <row r="307">
          <cell r="D307" t="str">
            <v>4.8.3</v>
          </cell>
          <cell r="G307" t="str">
            <v>S.T.I de Tubería PVC-S Ø = 75 mm. Incluye limpiador, accesorios, pegante y todo lo necesario para su correcta construcción. La excavación y los llenos se pagaran en su ítem respectivo.</v>
          </cell>
          <cell r="H307" t="str">
            <v>m</v>
          </cell>
          <cell r="I307">
            <v>18</v>
          </cell>
          <cell r="J307">
            <v>26131</v>
          </cell>
          <cell r="K307">
            <v>470358</v>
          </cell>
        </row>
        <row r="308">
          <cell r="D308" t="str">
            <v>4.8.4</v>
          </cell>
          <cell r="G308" t="str">
            <v>S.T.I Tubería PVC alcantarillado corrugado 6"con caracteristicas (ps 8 KN/M2-57 PSI) tipo Novafort o similar.</v>
          </cell>
          <cell r="H308" t="str">
            <v>m</v>
          </cell>
          <cell r="I308">
            <v>36</v>
          </cell>
          <cell r="J308">
            <v>62964</v>
          </cell>
          <cell r="K308">
            <v>2266704</v>
          </cell>
        </row>
        <row r="309">
          <cell r="D309" t="str">
            <v>4.8.5</v>
          </cell>
          <cell r="G309" t="str">
            <v>S.T.I de bocas de salida para aguas residuales en tubería PVC-S, Ø = 100 mm. Incluye bocas, accesorios y demás elementos para su correcta instalación.</v>
          </cell>
          <cell r="H309" t="str">
            <v>u</v>
          </cell>
          <cell r="I309">
            <v>3</v>
          </cell>
          <cell r="J309">
            <v>122439</v>
          </cell>
          <cell r="K309">
            <v>367317</v>
          </cell>
        </row>
        <row r="310">
          <cell r="D310" t="str">
            <v>4.8.6</v>
          </cell>
          <cell r="G310" t="str">
            <v>S.T.I de bocas de salida para aguas residuales en tubería PVC-S, Ø = 50 mm. Incluye bocas, accesorios y demás elementos para su correcta instalación.</v>
          </cell>
          <cell r="H310" t="str">
            <v>u</v>
          </cell>
          <cell r="I310">
            <v>5</v>
          </cell>
          <cell r="J310">
            <v>67593</v>
          </cell>
          <cell r="K310">
            <v>337965</v>
          </cell>
        </row>
        <row r="311">
          <cell r="D311" t="str">
            <v>4.8.7</v>
          </cell>
          <cell r="G311" t="str">
            <v>S.T.I de bocas de salida para aguas residuales en tubería PVC-S, Ø = 75 mm. Incluye bocas, accesorios y demás elementos para su correcta instalación.</v>
          </cell>
          <cell r="H311" t="str">
            <v>u</v>
          </cell>
          <cell r="I311">
            <v>2</v>
          </cell>
          <cell r="J311">
            <v>82254</v>
          </cell>
          <cell r="K311">
            <v>164508</v>
          </cell>
        </row>
        <row r="312">
          <cell r="D312" t="str">
            <v>4.8.8</v>
          </cell>
          <cell r="G312" t="str">
            <v>Construccion de caja de empalme para domiciliaria en anden o zona verde en Concreto de 21 Mpa, ancho libre 0.3 m x 0.3 m, Profundidad &lt; 0.8 m, espesor de muros 0.1 m; según especificacion EPM. Incluye: demoliciones en concreto, acero de refuerzo en varilla 1/4" @ 0.15 m en ambos sentidos, marco en lámina de acero de 2” x 2” x 3/16" (ángulo de 90°) con cuatro varillas corrugadas de anclaje de Ø 3/8" ubicadas en el centro de cada uno de los lados del muro, tapa en platina perimetral 2" x 3/16" y varilla de 3/8" @ 0.1 m en ambos sentidos, Cargue, retiro de material sobrante y todos los elementos necesarios para su construcción, puesta en servicio.</v>
          </cell>
          <cell r="H312" t="str">
            <v>u</v>
          </cell>
          <cell r="I312">
            <v>5</v>
          </cell>
          <cell r="J312">
            <v>444760</v>
          </cell>
          <cell r="K312">
            <v>2223800</v>
          </cell>
        </row>
        <row r="313">
          <cell r="D313" t="str">
            <v>4.8.9</v>
          </cell>
          <cell r="G313" t="str">
            <v>S.T.I de Rejilla Piso Acero Inoxidable Anti Olor</v>
          </cell>
          <cell r="H313" t="str">
            <v>u</v>
          </cell>
          <cell r="I313">
            <v>2</v>
          </cell>
          <cell r="J313">
            <v>51507</v>
          </cell>
          <cell r="K313">
            <v>103014</v>
          </cell>
        </row>
        <row r="314">
          <cell r="J314">
            <v>0</v>
          </cell>
          <cell r="K314">
            <v>6935690</v>
          </cell>
        </row>
        <row r="315">
          <cell r="D315" t="str">
            <v>LLENOS</v>
          </cell>
        </row>
        <row r="316">
          <cell r="D316" t="str">
            <v>4.9.1</v>
          </cell>
          <cell r="G316" t="str">
            <v>Lleno manual compactado con material proveniente de la excavación hasta obtener una densidad mínima del 95%, de la obtenida en el ensayo del Proctor modificado. Incluye selección, acarreo interno y compactación del material. Medido en sitio.</v>
          </cell>
          <cell r="H316" t="str">
            <v>m3</v>
          </cell>
          <cell r="I316">
            <v>8</v>
          </cell>
          <cell r="J316">
            <v>21214</v>
          </cell>
          <cell r="K316">
            <v>169712</v>
          </cell>
        </row>
        <row r="317">
          <cell r="D317" t="str">
            <v>4.9.2</v>
          </cell>
          <cell r="G317" t="str">
            <v>S.T.I  Entresuelo en piedra (e=0,15 m.), arenilla compactada (e=0,05 m.) nivelada y reacomodada con medios mecanicos. Incluye el suministro, y transporte del material de entresuelo y todos los demás elementos necesarios para su correcta construcción. Medido en sitio.</v>
          </cell>
          <cell r="H317" t="str">
            <v>m2</v>
          </cell>
          <cell r="I317">
            <v>112</v>
          </cell>
          <cell r="J317">
            <v>29848</v>
          </cell>
          <cell r="K317">
            <v>3342976</v>
          </cell>
        </row>
        <row r="318">
          <cell r="K318">
            <v>3512688</v>
          </cell>
        </row>
        <row r="319">
          <cell r="D319" t="str">
            <v>CUBIERTAS</v>
          </cell>
        </row>
        <row r="320">
          <cell r="D320" t="str">
            <v>4.10.1</v>
          </cell>
          <cell r="G320" t="str">
            <v>S.T.I de ESTRUCTURA METÁLICA columnas, cerchas y correas en ACERO HR GRADO 50 - perfil estructural. Incluye el suministro, fabricación, transporte y montaje de  columnas, cerchas y correas en estructura metálica para soporte de cubierta, incluye vigas de amarre, perlinería, templeros, riostras, y todos los elementos necesarios para su correcta instalación según diseño y recomendaciones estructurales, anticorrosivo y pintura esmalte.</v>
          </cell>
          <cell r="H320" t="str">
            <v>Kg</v>
          </cell>
          <cell r="I320">
            <v>282</v>
          </cell>
          <cell r="J320">
            <v>12796</v>
          </cell>
          <cell r="K320">
            <v>3608472</v>
          </cell>
        </row>
        <row r="321">
          <cell r="D321" t="str">
            <v>4.10.2</v>
          </cell>
          <cell r="G321" t="str">
            <v xml:space="preserve">S.T.I de cubierta en teja de fibrocemento perfil # 7. Incluye remates internos y externos de cubierta, tornillos autoperforantes, amarras y todo lo necesario para su correcta instalación. </v>
          </cell>
          <cell r="H321" t="str">
            <v>m2</v>
          </cell>
          <cell r="I321">
            <v>106</v>
          </cell>
          <cell r="J321">
            <v>43431</v>
          </cell>
          <cell r="K321">
            <v>4603686</v>
          </cell>
        </row>
        <row r="322">
          <cell r="D322" t="str">
            <v>4.10.3</v>
          </cell>
          <cell r="G322" t="str">
            <v xml:space="preserve">S.T.I de canoa en "U" en lamina galvanizada calibre 24, desarrollo 0.50 m. Incluye gancho externo e interno con 0.75 m de desarrollo, embudo galvanizado Calibre 20 @ 6 m, Tapas, pintura anticorrosiva, esmalte base aceite, equipo de trabajo en alturas y todos los elementos necesarios para su correcta instalación. </v>
          </cell>
          <cell r="H322" t="str">
            <v>m</v>
          </cell>
          <cell r="I322">
            <v>140</v>
          </cell>
          <cell r="J322">
            <v>46686</v>
          </cell>
          <cell r="K322">
            <v>6536040</v>
          </cell>
        </row>
        <row r="323">
          <cell r="K323">
            <v>14748198</v>
          </cell>
        </row>
        <row r="324">
          <cell r="D324" t="str">
            <v>REVOQUES, ENCHAPES, IMPERMEABILIZACIÓN, LAVADA Y PINTURA</v>
          </cell>
        </row>
        <row r="325">
          <cell r="D325" t="str">
            <v>4.11.1</v>
          </cell>
          <cell r="G325" t="str">
            <v>S.T.C de revoques de base en un espesor mínimo de 2cm y pulido con llana de madera. Mortero dosificación 1:4 con adición de impermeabilizante integral tipo Sika-1 o similar al 3% del peso del cemento utilizado. Incluye filos y dilataciones.</v>
          </cell>
          <cell r="H325" t="str">
            <v>m2</v>
          </cell>
          <cell r="I325">
            <v>51</v>
          </cell>
          <cell r="J325">
            <v>22611</v>
          </cell>
          <cell r="K325">
            <v>1153161</v>
          </cell>
        </row>
        <row r="326">
          <cell r="D326" t="str">
            <v>4.11.2</v>
          </cell>
          <cell r="G326" t="str">
            <v>S.T.I de Porcelanato para Piso (Trafico Alto #5), color por definir; incluye adhesivo cerámico color gris, boquilla, cruceta juntas plásticas y demás elementos necesarios para su correcta instalación. La superficie debe quedar plana, sin resaltos, la lechada sin poros y perfectamente limpia.</v>
          </cell>
          <cell r="H326" t="str">
            <v>m2</v>
          </cell>
          <cell r="I326">
            <v>80</v>
          </cell>
          <cell r="J326">
            <v>106786</v>
          </cell>
          <cell r="K326">
            <v>8542880</v>
          </cell>
        </row>
        <row r="327">
          <cell r="D327" t="str">
            <v>4.11.3</v>
          </cell>
          <cell r="G327" t="str">
            <v>S.T.I de enchape cerámico para pared, color por definir; incluye adhesivo cerámico color gris, boquilla, cruceta juntas plásticas y demás elementos necesarios para su correcta instalación. La superficie debe quedar plana, sin resaltos, la lechada sin poros y perfectamente limpia.</v>
          </cell>
          <cell r="H327" t="str">
            <v>m2</v>
          </cell>
          <cell r="I327">
            <v>17</v>
          </cell>
          <cell r="J327">
            <v>89383</v>
          </cell>
          <cell r="K327">
            <v>1519511</v>
          </cell>
        </row>
        <row r="328">
          <cell r="D328" t="str">
            <v>4.11.4</v>
          </cell>
          <cell r="G328" t="str">
            <v>S.T.C de Zócalo en granito pulido fundido en sitio. Incluye suministro y vaciado del granito, El grano será de mármol color por definir, con un espesor entre 2 cm. a 3 cm; una vez terminada la pulida se lavará la superficie con ácido nítrico diluido al 10% en abundante agua. Mortero de proporción 1:3, Malla de acero.</v>
          </cell>
          <cell r="H328" t="str">
            <v>m</v>
          </cell>
          <cell r="I328">
            <v>61</v>
          </cell>
          <cell r="J328">
            <v>41246</v>
          </cell>
          <cell r="K328">
            <v>2516006</v>
          </cell>
        </row>
        <row r="329">
          <cell r="D329" t="str">
            <v>4.11.5</v>
          </cell>
          <cell r="G329" t="str">
            <v>S.T.I de PINTURA ACRÍLICA en muros (hidrorepelente) tipo  koraza  o  equivalente de  primera  calidad, minimo 2 manos o las que sean necesarias para obtener una superficie pareja y homogénea, a satisfacción del supervisior. Incluye suministro y transporte de los materiales, preparada y adecuación de la superficie a intervenir.</v>
          </cell>
          <cell r="H329" t="str">
            <v>m2</v>
          </cell>
          <cell r="I329">
            <v>0</v>
          </cell>
          <cell r="J329">
            <v>13918</v>
          </cell>
          <cell r="K329">
            <v>0</v>
          </cell>
        </row>
        <row r="330">
          <cell r="D330" t="str">
            <v>4.11.6</v>
          </cell>
          <cell r="G330" t="str">
            <v>S.T.I de esmalte sintético a base de aceite resistente al agua, de  primera  calidad, minimo 2 manos o las que sean necesarias para obtener una superficie pareja y homogénea, a satisfacción del supervisor. Incluye suministro y transporte de los materiales, preparada y adecuación de la superficie a intervenir.</v>
          </cell>
          <cell r="H330" t="str">
            <v>m2</v>
          </cell>
          <cell r="I330">
            <v>0</v>
          </cell>
          <cell r="J330">
            <v>14872</v>
          </cell>
          <cell r="K330">
            <v>0</v>
          </cell>
        </row>
        <row r="331">
          <cell r="K331">
            <v>13731558</v>
          </cell>
        </row>
        <row r="332">
          <cell r="D332" t="str">
            <v>APARATOS SANITARIOS / GRIFERÍA / MUEBLES / MESONES</v>
          </cell>
        </row>
        <row r="333">
          <cell r="D333" t="str">
            <v>4.12.1</v>
          </cell>
          <cell r="G333" t="str">
            <v>S.T.I de Sanitario de Dos Piezas, Redondo 3.7 Litros, Descarga Dual Blanco Corona o similar. Incluye sanitario, Kit de Instalación, Brida, acople, tornillos y chazos, y demás accesorios para su correcta instalación y correcto funcionamiento.</v>
          </cell>
          <cell r="H333" t="str">
            <v>u</v>
          </cell>
          <cell r="I333">
            <v>3</v>
          </cell>
          <cell r="J333">
            <v>515705</v>
          </cell>
          <cell r="K333">
            <v>1547115</v>
          </cell>
        </row>
        <row r="334">
          <cell r="D334" t="str">
            <v>4.12.2</v>
          </cell>
          <cell r="G334" t="str">
            <v>S.T.I de lavamanos de incrustar ceramico basico spazio o Similar. Incluye grifería, abasto metálico, sifón botella, silicona antihongos para el borde del lavamanos, y todos los demás elementos necesarios para su correcta instalación y funcionamiento.</v>
          </cell>
          <cell r="H334" t="str">
            <v>u</v>
          </cell>
          <cell r="I334">
            <v>3</v>
          </cell>
          <cell r="J334">
            <v>382856</v>
          </cell>
          <cell r="K334">
            <v>1148568</v>
          </cell>
        </row>
        <row r="335">
          <cell r="D335" t="str">
            <v>4.12.3</v>
          </cell>
          <cell r="G335" t="str">
            <v>S.T.I  de ORINAL  con griferia tipo Push . Incluye orinal, Grifería tipo push, sifon tipo botella y demás accesorios para su correcta instalación y correcto funcionamiento.</v>
          </cell>
          <cell r="H335" t="str">
            <v>u</v>
          </cell>
          <cell r="I335">
            <v>2</v>
          </cell>
          <cell r="J335">
            <v>472501</v>
          </cell>
          <cell r="K335">
            <v>945002</v>
          </cell>
        </row>
        <row r="336">
          <cell r="D336" t="str">
            <v>4.12.4</v>
          </cell>
          <cell r="G336" t="str">
            <v>S.T.I de Tapa registro 20x20cm corriente plástica para la caja de registro agua, luz o gas. Incluye cortes, obra civil, silicona antihongos para bordes, y todos los demás elementos necesarios para su correcta instalación y funcionamiento.</v>
          </cell>
          <cell r="H336" t="str">
            <v>u</v>
          </cell>
          <cell r="I336">
            <v>2</v>
          </cell>
          <cell r="J336">
            <v>42733</v>
          </cell>
          <cell r="K336">
            <v>85466</v>
          </cell>
        </row>
        <row r="337">
          <cell r="D337" t="str">
            <v>4.12.5</v>
          </cell>
          <cell r="G337" t="str">
            <v>S.T.I de Válvula compuerta 1/2" - Métalica para registro de agua. Incluye adaptadores, cinta teflón y demás elementos necesarios para su correcta instalación y funcionamiento.</v>
          </cell>
          <cell r="H337" t="str">
            <v>u</v>
          </cell>
          <cell r="I337">
            <v>2</v>
          </cell>
          <cell r="J337">
            <v>36044</v>
          </cell>
          <cell r="K337">
            <v>72088</v>
          </cell>
        </row>
        <row r="338">
          <cell r="K338">
            <v>3798239</v>
          </cell>
        </row>
        <row r="339">
          <cell r="D339" t="str">
            <v>CARPINTERÍA METÁLICA Y/O EN MADERA</v>
          </cell>
        </row>
        <row r="340">
          <cell r="D340" t="str">
            <v>4.13.1</v>
          </cell>
          <cell r="G340" t="str">
            <v>S.T.I de puerta (marco y ala) en lámina Calibre 20, Sin montante, Cerradura  de  sobreponer  doble  cerrojo  de  tres  golpes,  manija,  incluye  dos  manos  de anticorrosivo y tres manos de pintura tipo esmalte para acabado final, previa aprobación de la interventoría. De acuerdo a los detalles de los planos y puertas.</v>
          </cell>
          <cell r="H340" t="str">
            <v>m2</v>
          </cell>
          <cell r="I340">
            <v>5.94</v>
          </cell>
          <cell r="J340">
            <v>294085</v>
          </cell>
          <cell r="K340">
            <v>1746865</v>
          </cell>
        </row>
        <row r="341">
          <cell r="D341" t="str">
            <v>4.13.2</v>
          </cell>
          <cell r="G341" t="str">
            <v>S.T.I de Reja Metálica para puertas y/o ventanas.</v>
          </cell>
          <cell r="H341" t="str">
            <v>m2</v>
          </cell>
          <cell r="I341">
            <v>2.73</v>
          </cell>
          <cell r="J341">
            <v>475331</v>
          </cell>
          <cell r="K341">
            <v>1297654</v>
          </cell>
        </row>
        <row r="342">
          <cell r="D342" t="str">
            <v>4.13.3</v>
          </cell>
          <cell r="G342" t="str">
            <v>Construcción de Mesa en Acero Inoxidable Alto:72 cm, Ancho 60 cm; Superficie en Acero inoxidable; Estructura: Tubo en acero redondo de 1.9" Calibre 16 con refuerzos en 1" Calibre 18; 4 bancas Metálicas en lamas de aluminio por cada metro lineal, Alto:45 cm, Ancho 40 cm; refuerzos, terminado en pintura electrostática - horneada y  zapatas en caucho antideslizante.</v>
          </cell>
          <cell r="H342" t="str">
            <v>m</v>
          </cell>
          <cell r="I342">
            <v>18</v>
          </cell>
          <cell r="J342">
            <v>1126616</v>
          </cell>
          <cell r="K342">
            <v>20279088</v>
          </cell>
        </row>
        <row r="343">
          <cell r="K343">
            <v>23323607</v>
          </cell>
        </row>
        <row r="344">
          <cell r="D344" t="str">
            <v>INSTALACIONES ELÉCTRICAS</v>
          </cell>
        </row>
        <row r="345">
          <cell r="D345" t="str">
            <v>4.14.1</v>
          </cell>
          <cell r="G345" t="str">
            <v xml:space="preserve">S.T.I de materiales para salida eléctrica PARA ILUMINACION, 110 V con polo a tierra 15 A, certificación RETIE. Incluye toma, la tapa, cajas 12x12x5 con tapa, ducto EMT de 1/2", conectores de conexión y empalme, adaptadores terminales, curvas, fijación, tornillos, conductores de cobre 3 No12 AWG-CU-THHN/THWN-90ºC, obra civil, y demás accesorios y elementos para su correcta instalación y funcionamiento.(Salida promedio de 5 m). </v>
          </cell>
          <cell r="H345" t="str">
            <v>u</v>
          </cell>
          <cell r="I345">
            <v>58</v>
          </cell>
          <cell r="J345">
            <v>168917</v>
          </cell>
          <cell r="K345">
            <v>9797186</v>
          </cell>
        </row>
        <row r="346">
          <cell r="D346" t="str">
            <v>4.14.2</v>
          </cell>
          <cell r="G346" t="str">
            <v>S.T.I de materiales para salida eléctrica de interruptor monopolar o plafon de alumbrado 15 A, certificacion RETIE. Incluye roseta/plafon o interruptor, tapa, ducto pvc, cajas con tapa suplemento, adaptadores, curvas, pega pvc, conductores 12 AWG-CU-THHN/THWN-90ºC, conectores de conexión y empalme, tornillos, obra civil y demás elementos y accesorios para su correcta instalación y funcionamiento. (Salida promedio de 5 m).</v>
          </cell>
          <cell r="H346" t="str">
            <v>u</v>
          </cell>
          <cell r="I346">
            <v>2</v>
          </cell>
          <cell r="J346">
            <v>92647</v>
          </cell>
          <cell r="K346">
            <v>185294</v>
          </cell>
        </row>
        <row r="347">
          <cell r="D347" t="str">
            <v>4.14.3</v>
          </cell>
          <cell r="G347" t="str">
            <v xml:space="preserve">S.T.I de materiales para salida eléctrica de toma doble con polo a tierra , certificación RETIE. Incluye toma, la tapa, cajas 12X12X5 con tapa, ducto EMT, conectores de conexión y empalme, adaptadores terminales, curvas, tornillos, conductores de cobre 3+No12 AWG-CU-THHN/THWN-90ºC, obra civil, y demás accesorios y elementos para su correcta instalación y funcionamiento.(Salida promedio de 3 m). </v>
          </cell>
          <cell r="H347" t="str">
            <v>u</v>
          </cell>
          <cell r="I347">
            <v>49</v>
          </cell>
          <cell r="J347">
            <v>135229</v>
          </cell>
          <cell r="K347">
            <v>6626221</v>
          </cell>
        </row>
        <row r="348">
          <cell r="D348" t="str">
            <v>4.14.4</v>
          </cell>
          <cell r="G348" t="str">
            <v xml:space="preserve">S.T.I de materiales para salida eléctrica de toma doble con polo a tierra , certificación RETIE. Incluye toma, la tapa, cajas, ducto Conduit PVC, conectores de conexión y empalme, adaptadores terminales, curvas, tornillos, conductores de cobre 3+No12 AWG-CU-THHN/THWN-90ºC, obra civil, y demás accesorios y elementos para su correcta instalación y funcionamiento.(Salida promedio de 3 m). </v>
          </cell>
          <cell r="H348" t="str">
            <v>u</v>
          </cell>
          <cell r="I348">
            <v>2</v>
          </cell>
          <cell r="J348">
            <v>93910</v>
          </cell>
          <cell r="K348">
            <v>187820</v>
          </cell>
        </row>
        <row r="349">
          <cell r="D349" t="str">
            <v>4.14.5</v>
          </cell>
          <cell r="G349" t="str">
            <v xml:space="preserve">S.T.I de materiales para salida eléctrica de interruptor DOBLE de alumbrado 15 A, certificación RETIE. Incluye el interruptor, ducto EMT cajas 12x12x5, adaptadores, curvas, fijación, conductores 12 AWG-CU-THHN/THWN-90ºC, conectores de conexión y empalme, tornillos, obra civil y demás elementos y accesorios para su correcta instalación y funcionamiento. (salida promedio 3 m).  </v>
          </cell>
          <cell r="H349" t="str">
            <v>u</v>
          </cell>
          <cell r="I349">
            <v>15</v>
          </cell>
          <cell r="J349">
            <v>140507</v>
          </cell>
          <cell r="K349">
            <v>2107605</v>
          </cell>
        </row>
        <row r="350">
          <cell r="D350" t="str">
            <v>4.14.6</v>
          </cell>
          <cell r="G350" t="str">
            <v>S.T.I de materiales para salida eléctrica de interruptor DOBLE de alumbrado 15 A, certificación RETIE. Incluye el interruptor, ducto PVC, caja, adaptadores, curvas, fijación, conductores 12 AWG-CU-THHN/THWN-90ºC, conectores de conexión y empalme, tornillos, obra civil y demás elementos y accesorios para su correcta instalación y funcionamiento. (salida promedio 3 m).</v>
          </cell>
          <cell r="H350" t="str">
            <v>u</v>
          </cell>
          <cell r="I350">
            <v>2</v>
          </cell>
          <cell r="J350">
            <v>117392</v>
          </cell>
          <cell r="K350">
            <v>234784</v>
          </cell>
        </row>
        <row r="351">
          <cell r="D351" t="str">
            <v>4.14.7</v>
          </cell>
          <cell r="G351" t="str">
            <v xml:space="preserve">S.T.I de Lámpara Hermética LED 2X20W / 120 CM / Tira Led / Luz Blanca / FROST / 3000Lm / IP65 / 100-240V / Angulo de Apertura 120° /50.000 Horas / MATERIAL ABS + PC. Incluye lampara, adaptadores,  conductores 12 AWG-CU-THHN/THWN-90ºC, conectores de conexión y empalme, tornillos, obra civil y demás elementos y accesorios para su correcta instalación y funcionamiento. </v>
          </cell>
          <cell r="H351" t="str">
            <v>u</v>
          </cell>
          <cell r="I351">
            <v>58</v>
          </cell>
          <cell r="J351">
            <v>228084</v>
          </cell>
          <cell r="K351">
            <v>13228872</v>
          </cell>
        </row>
        <row r="352">
          <cell r="D352" t="str">
            <v>4.14.8</v>
          </cell>
          <cell r="G352" t="str">
            <v xml:space="preserve">S.T.I de Acometida en cable 2No.10+1No. 12  Cu THHN, por ducto EMT 3/4" desde tablero principal  incluye bornes terminal para conexión. </v>
          </cell>
          <cell r="H352" t="str">
            <v>m</v>
          </cell>
          <cell r="I352">
            <v>100</v>
          </cell>
          <cell r="J352">
            <v>40290</v>
          </cell>
          <cell r="K352">
            <v>4029000</v>
          </cell>
        </row>
        <row r="353">
          <cell r="D353" t="str">
            <v>4.14.9</v>
          </cell>
          <cell r="G353" t="str">
            <v xml:space="preserve">S.T.I de Breaker Monopolar enchufable de 20 o 30 Amp. </v>
          </cell>
          <cell r="H353" t="str">
            <v>u</v>
          </cell>
          <cell r="I353">
            <v>8</v>
          </cell>
          <cell r="J353">
            <v>47337</v>
          </cell>
          <cell r="K353">
            <v>378696</v>
          </cell>
        </row>
        <row r="354">
          <cell r="D354" t="str">
            <v>4.14.10</v>
          </cell>
          <cell r="G354" t="str">
            <v xml:space="preserve">S.T.I de Cable Acometida Antifraude 2 x 8 + 8 AWG. </v>
          </cell>
          <cell r="H354" t="str">
            <v>m</v>
          </cell>
          <cell r="I354">
            <v>30</v>
          </cell>
          <cell r="J354">
            <v>44651</v>
          </cell>
          <cell r="K354">
            <v>1339530</v>
          </cell>
        </row>
        <row r="355">
          <cell r="K355">
            <v>38115008</v>
          </cell>
        </row>
        <row r="356">
          <cell r="D356" t="str">
            <v>TRANSPORTES, DERECHOS DE BOTADERO Y DISPOSICIÓN FINAL DE MATERIAL</v>
          </cell>
        </row>
        <row r="357">
          <cell r="D357" t="str">
            <v>4.15.1</v>
          </cell>
          <cell r="G357" t="str">
            <v xml:space="preserve">Regada de material proveniente de la excavación y conformación del terreno. </v>
          </cell>
          <cell r="H357" t="str">
            <v>m3</v>
          </cell>
          <cell r="I357">
            <v>31</v>
          </cell>
          <cell r="J357">
            <v>5257</v>
          </cell>
          <cell r="K357">
            <v>162967</v>
          </cell>
        </row>
        <row r="358">
          <cell r="D358" t="str">
            <v>4.15.2</v>
          </cell>
          <cell r="G358" t="str">
            <v>TRANSPORTE  de  material proveniente de las EXPLANACIONES, EXCAVACIONES, VOLADURAS DE ROCA Y/O DEMOLICIONES hasta el sitio de disposición final. Se debe hacer en botaderos oficiales autorizados por la entidad competente o hasta el sitio que indique la interventoría. Su medida será en sitio. No Incluye derechos de Botadero.</v>
          </cell>
          <cell r="H358" t="str">
            <v>m3/Km</v>
          </cell>
          <cell r="I358">
            <v>228</v>
          </cell>
          <cell r="J358">
            <v>1560</v>
          </cell>
          <cell r="K358">
            <v>355680</v>
          </cell>
        </row>
        <row r="359">
          <cell r="D359" t="str">
            <v>4.15.3</v>
          </cell>
          <cell r="G359" t="str">
            <v>DERECHOS DE BOTADERO -  disposición final de material. Se debe hacer en botaderos oficiales autorizados por la entidad competente o hasta el sitio que indique la interventoría. Su medida será en sitio.</v>
          </cell>
          <cell r="H359" t="str">
            <v>m3</v>
          </cell>
          <cell r="I359">
            <v>11</v>
          </cell>
          <cell r="J359">
            <v>6500</v>
          </cell>
          <cell r="K359">
            <v>71500</v>
          </cell>
        </row>
        <row r="360">
          <cell r="K360">
            <v>590147</v>
          </cell>
        </row>
        <row r="361">
          <cell r="G361" t="str">
            <v>SUBTOTAL OBRAS MANTENIMIENTO C.E.R MORELIA:</v>
          </cell>
          <cell r="K361">
            <v>139402697</v>
          </cell>
        </row>
        <row r="362">
          <cell r="D362" t="str">
            <v>MANTENIMIENTO ANTONIO JOSE RESTREPO</v>
          </cell>
        </row>
        <row r="363">
          <cell r="D363" t="str">
            <v>PRELIMINARES</v>
          </cell>
        </row>
        <row r="364">
          <cell r="D364" t="str">
            <v>5.1.1</v>
          </cell>
          <cell r="G364" t="str">
            <v>S.T.C de Cerramiento Provisional en Tela Verde H=2 m. Incluye la instalación de estacones de 8 cm x 4 cm @ 2 m, Mortero de Resistencia 17 Mpa para anclajes. Incluye el retiro una vez finalizado la obra y su disposición final.</v>
          </cell>
          <cell r="H364" t="str">
            <v>m</v>
          </cell>
          <cell r="I364">
            <v>0</v>
          </cell>
          <cell r="J364">
            <v>16739</v>
          </cell>
          <cell r="K364">
            <v>0</v>
          </cell>
        </row>
        <row r="365">
          <cell r="K365">
            <v>0</v>
          </cell>
        </row>
        <row r="366">
          <cell r="D366" t="str">
            <v>DEMOLICIONES Y DESMONTES</v>
          </cell>
        </row>
        <row r="367">
          <cell r="D367" t="str">
            <v>5.2.1</v>
          </cell>
          <cell r="G367" t="str">
            <v>Desmonte de cobertura de teja, colocada a menos de 20 m de altura, en cubierta inclinada a dos aguas con una pendiente media del 30%; con medios manuales y carga manual sobre volqueta. El precio incluye el desmontaje elementos de fijación y de los remates.</v>
          </cell>
          <cell r="H367" t="str">
            <v>m2</v>
          </cell>
          <cell r="I367">
            <v>84</v>
          </cell>
          <cell r="J367">
            <v>3500</v>
          </cell>
          <cell r="K367">
            <v>294000</v>
          </cell>
        </row>
        <row r="368">
          <cell r="D368" t="str">
            <v>5.2.2</v>
          </cell>
          <cell r="G368" t="str">
            <v>Desmonte y Demolición de entramado de madera, con medios manuales y motosierra. Incluye demolición del elemento, fragmentación de los escombros en piezas manejables, retirada y acopio de escombros, limpieza de los restos de obra, y carga manual de escombros sobre camión o volqueta.</v>
          </cell>
          <cell r="H368" t="str">
            <v>m2</v>
          </cell>
          <cell r="I368">
            <v>266</v>
          </cell>
          <cell r="J368">
            <v>5575</v>
          </cell>
          <cell r="K368">
            <v>1482950</v>
          </cell>
        </row>
        <row r="369">
          <cell r="D369" t="str">
            <v>5.2.3</v>
          </cell>
          <cell r="G369" t="str">
            <v>Demolición de mamposteria hasta de 15 cm de espesor, manual o mecánicamente. Incluye cargue sobre volqueta,  retiro de refuerzo e instalaciones embebidas, además recuperación de los materiales aprovechables. No incluye transporte ni derechos de botadero.</v>
          </cell>
          <cell r="H369" t="str">
            <v>m2</v>
          </cell>
          <cell r="I369">
            <v>63</v>
          </cell>
          <cell r="J369">
            <v>8997</v>
          </cell>
          <cell r="K369">
            <v>566811</v>
          </cell>
        </row>
        <row r="370">
          <cell r="D370" t="str">
            <v>5.2.4</v>
          </cell>
          <cell r="G370" t="str">
            <v>DEMOLICIÓN ESTRUCTURAS DE CONCRETO, manual o mecánicamente, de cualquier resistencia, reforzado o ciclópeo, y en cualquier clase de estructura. Incluye cargue, retiro de refuerzo y cualquier tipo de acabado (revoques y enchapes) o piso (en losas) e instalaciones embebidas, compresor neumático con martillo, además recuperación de los materiales aprovechables o su transporte hasta el sitio que lo indique la interventoría. MEDIDO EN SITIO; no incluye transporte ni derechos de botadero.</v>
          </cell>
          <cell r="H370" t="str">
            <v>m3</v>
          </cell>
          <cell r="I370">
            <v>24</v>
          </cell>
          <cell r="J370">
            <v>122701</v>
          </cell>
          <cell r="K370">
            <v>2944824</v>
          </cell>
        </row>
        <row r="371">
          <cell r="D371" t="str">
            <v>5.2.5</v>
          </cell>
          <cell r="G371" t="str">
            <v>Desmonte de red de instalación eléctrica interior con medios manuales, y carga manual sobre camión o contenedor. El precio incluye el desmontaje del cuadro eléctrico, del cableado, de los mecanismos, de las cajas y de los accesorios superficiales. Área medida en superficie construida.</v>
          </cell>
          <cell r="H371" t="str">
            <v>m2</v>
          </cell>
          <cell r="I371">
            <v>182</v>
          </cell>
          <cell r="J371">
            <v>1844</v>
          </cell>
          <cell r="K371">
            <v>335608</v>
          </cell>
        </row>
        <row r="372">
          <cell r="D372" t="str">
            <v>5.2.6</v>
          </cell>
          <cell r="G372" t="str">
            <v>Desmonte de Aparato Sanitario, con medios manuales, sin afectar a la estabilidad de los elementos constructivos a los que pueda estar sujeto, y carga manual sobre camión o contenedor. El precio incluye el desmontaje de los accesorios y la obturación de las conducciones conectadas al elemento.</v>
          </cell>
          <cell r="H372" t="str">
            <v>u</v>
          </cell>
          <cell r="I372">
            <v>2</v>
          </cell>
          <cell r="J372">
            <v>9036</v>
          </cell>
          <cell r="K372">
            <v>18072</v>
          </cell>
        </row>
        <row r="373">
          <cell r="D373" t="str">
            <v>5.2.7</v>
          </cell>
          <cell r="G373" t="str">
            <v>Retiro de puerta y/o ventana de cualquier tipo, con medios manuales, sin deteriorar el paramento al que está sujeta, carga manual y transporte hasta bodega. El precio incluye el levantado de las hojas, de los marcos, de los tapaluces y de los herrajes.</v>
          </cell>
          <cell r="H373" t="str">
            <v>m2</v>
          </cell>
          <cell r="I373">
            <v>4</v>
          </cell>
          <cell r="J373">
            <v>6197</v>
          </cell>
          <cell r="K373">
            <v>24788</v>
          </cell>
        </row>
        <row r="374">
          <cell r="D374" t="str">
            <v>5.2.8</v>
          </cell>
          <cell r="G374" t="str">
            <v>Demolición de enchapes y picado de la capa base de mortero, con medios manuales, eliminándolo totalmente sin deteriorar la superficie soporte, que quedará al descubierto y preparada para su posterior revestimiento. Incluye acopio, retirada y carga manual de escombros sobre camión.</v>
          </cell>
          <cell r="H374" t="str">
            <v>m2</v>
          </cell>
          <cell r="I374">
            <v>14</v>
          </cell>
          <cell r="J374">
            <v>7886</v>
          </cell>
          <cell r="K374">
            <v>110404</v>
          </cell>
        </row>
        <row r="375">
          <cell r="K375">
            <v>5777457</v>
          </cell>
        </row>
        <row r="376">
          <cell r="D376" t="str">
            <v>EXPLANACIONES Y EXCAVACIONES</v>
          </cell>
        </row>
        <row r="377">
          <cell r="D377" t="str">
            <v>5.3.1</v>
          </cell>
          <cell r="G377" t="str">
            <v>Excavación MANUAL en material heterogéneo y en cualquier grado de humedad de 0-2 m de Prof. Incluye: roca descompuesta, bolas de roca de volumen inferior a 0.35 m³., el cargue y transporte interno; la botada de material se pagara en su ítem respectivo. Su medida será en el sitio. No incluye entibado.</v>
          </cell>
          <cell r="H377" t="str">
            <v>m3</v>
          </cell>
          <cell r="I377">
            <v>55</v>
          </cell>
          <cell r="J377">
            <v>31543</v>
          </cell>
          <cell r="K377">
            <v>1734865</v>
          </cell>
        </row>
        <row r="378">
          <cell r="K378">
            <v>1734865</v>
          </cell>
        </row>
        <row r="379">
          <cell r="D379" t="str">
            <v>ESTRUCTURAS EN CONCRETO</v>
          </cell>
        </row>
        <row r="380">
          <cell r="D380" t="str">
            <v>5.4.1</v>
          </cell>
          <cell r="G380" t="str">
            <v>S.T.I CONCRETO f'c=210 kg/cm² (21 Mpa) preparado en obra y fundido con medios manuales para fundaciones. Incluye: elaboración e instalación del concreto y demás materiales, formaletería donde lo requiera, mano de obra, vibrado y todo lo necesario para su correcta ejecución. Incluye los  ensayos  de  laboratorio  y presentación de  los respectivos resultados y demás costos necesarios para producir, colocar y verificar los concretos especificados. El acero y la excavación se pagan en los respectivos ítems.</v>
          </cell>
          <cell r="H380" t="str">
            <v>m3</v>
          </cell>
          <cell r="I380">
            <v>2.79</v>
          </cell>
          <cell r="J380">
            <v>620060</v>
          </cell>
          <cell r="K380">
            <v>1729967</v>
          </cell>
        </row>
        <row r="381">
          <cell r="D381" t="str">
            <v>5.4.2</v>
          </cell>
          <cell r="G381" t="str">
            <v xml:space="preserve">S.T.I de CONCRETO  f'c=210 kg/cm² (21 Mpa).  preparado en obra y fundido con medios manuales para la construcción de columnas, muros, vigas, losas y dinteles. acabado a la vista. Incluye elaboración y colocación del concreto, vibrado, protección, curado y todos los demás elementos necesarios para su correcta construcción. El acero de refuerzo y la formaleta se pagará en su respectivo ítem. En el vaciado se deben dejar los hierros para el amarre de la mampostería no estructural, por ningún motivo se pagarán anclajes. </v>
          </cell>
          <cell r="H381" t="str">
            <v>m3</v>
          </cell>
          <cell r="I381">
            <v>2.74</v>
          </cell>
          <cell r="J381">
            <v>993161</v>
          </cell>
          <cell r="K381">
            <v>2721261</v>
          </cell>
        </row>
        <row r="382">
          <cell r="D382" t="str">
            <v>5.4.3</v>
          </cell>
          <cell r="G382" t="str">
            <v xml:space="preserve">S.T.C de Losa de contrapiso en concreto de 21 Mpa, e=0,08m con adicion de Mineral de Silicio (Color por definir), vaciado alternado en recuadros no superiores a 2.0 m x 2.0 m. Incluye nivelación del terreno y adecuación de la superficie,  malla electrosoldada D-84, plástico, formaleta para acabado a la vista, corte y sellado de dilataciones utilizando Sellalón de 1/4" y Sellador Elástico de Poliuretano tipo Sikaflex o similar, curado y todo lo necesario para su correcta construcción y funcionamiento. Las excavaciones o descapotes, llenos y entresuelo se pagarán en su ítem respectivo. </v>
          </cell>
          <cell r="H382" t="str">
            <v>m2</v>
          </cell>
          <cell r="I382">
            <v>182</v>
          </cell>
          <cell r="J382">
            <v>78118</v>
          </cell>
          <cell r="K382">
            <v>14217476</v>
          </cell>
        </row>
        <row r="383">
          <cell r="D383" t="str">
            <v>5.4.4</v>
          </cell>
          <cell r="G383" t="str">
            <v>S.T.C de placas en concreto de 21 Mpa, espesor de 0.08 m., pendientado y llaneado, vaciado alternado (en cuadros no superiores de 1.5 x 1.5 m). Incluye suministro y transporte de los materiales, nivelación del terreno y adecuación de la superficie, malla electro soldada D-84, curado y todo lo necesario para su correcta construcción y funcionamiento. Según diseño. Las excavaciones o descapotes se pagarán en su ítem respectivo.</v>
          </cell>
          <cell r="H383" t="str">
            <v>m2</v>
          </cell>
          <cell r="I383">
            <v>10</v>
          </cell>
          <cell r="J383">
            <v>66436</v>
          </cell>
          <cell r="K383">
            <v>664360</v>
          </cell>
        </row>
        <row r="384">
          <cell r="D384" t="str">
            <v>5.4.5</v>
          </cell>
          <cell r="G384" t="str">
            <v>S.T.C de Cuneta en CONCRETO  f'c=210 kg/cm² (21 Mpa) con adición de impermeabilizante tipo Plastocrete o similar; desarrollo de 0.5 m y espesor de 0.1 m; acabado a la vista. Incluye elaboración y colocación del concreto, vibrado, protección, curado y todos los demás elementos necesarios para su correcta construcción. El acero de refuerzo y la formaleta se pagará en su respectivo ítem.</v>
          </cell>
          <cell r="H384" t="str">
            <v>m</v>
          </cell>
          <cell r="I384">
            <v>29</v>
          </cell>
          <cell r="J384">
            <v>57217</v>
          </cell>
          <cell r="K384">
            <v>1659293</v>
          </cell>
        </row>
        <row r="385">
          <cell r="K385">
            <v>20992357</v>
          </cell>
        </row>
        <row r="386">
          <cell r="D386" t="str">
            <v>MAMPOSTERÍA</v>
          </cell>
        </row>
        <row r="387">
          <cell r="D387" t="str">
            <v>5.5.1</v>
          </cell>
          <cell r="G387" t="str">
            <v xml:space="preserve">S.T.I de Sobrecimiento en Bloque de Concreto de 15 x 20 x 40 cm.  Bloque de primera calidad,  dos (2) Hilada. Incluye corte a máquina y desperdicio, mortero de pega 1:4; relleno en todas las celdas en Concreto 14 Mpa, aplicación de impermeabilizante en Polvo, para concreto y mampostería (Base Cementosa Tipo Broncosil) en las caras laterales y superior y todos los elementos necesarios para su correcta ejecución y funcionamiento. </v>
          </cell>
          <cell r="H387" t="str">
            <v>m</v>
          </cell>
          <cell r="I387">
            <v>24</v>
          </cell>
          <cell r="J387">
            <v>66729</v>
          </cell>
          <cell r="K387">
            <v>1601496</v>
          </cell>
        </row>
        <row r="388">
          <cell r="D388" t="str">
            <v>5.5.2</v>
          </cell>
          <cell r="G388" t="str">
            <v>Construcción de  Mampostería en  Adobe 15 x 20 x 40 cm. Incluye el suministro y transporte. Mortero de pega 1:4 (cemento:arena) espesor máx=0,02m para ranurado o revite de ambas caras, lavado final con agua (sin uso de ácido), cortes a máquina, trabas, machones, cuchillas, buitrones, chapa para reparar cámaras de inspección que solicite la interventoría, encorozados, áticos terminales y todo lo necesario para su correcta construcción y  funcionamiento. El acero de refuerzo, las dilataciones contra estructura y el hidrófugo, se pagará en su ítem respectivo.</v>
          </cell>
          <cell r="H388" t="str">
            <v>m2</v>
          </cell>
          <cell r="I388">
            <v>56</v>
          </cell>
          <cell r="J388">
            <v>85347</v>
          </cell>
          <cell r="K388">
            <v>4779432</v>
          </cell>
        </row>
        <row r="389">
          <cell r="K389">
            <v>6380928</v>
          </cell>
        </row>
        <row r="390">
          <cell r="D390" t="str">
            <v>ACERO DE REFUERZO</v>
          </cell>
        </row>
        <row r="391">
          <cell r="D391" t="str">
            <v>5.6.1</v>
          </cell>
          <cell r="G391" t="str">
            <v>S.T.I de Acero de Refuerzo Figurado FY=  420  MPa-60.000 PSI,  corrugado  G60.  Incluye  transporte  con descarga, transporte interno, corte y figuración, alambre de amarre Calibre 18, certificados y todos los elementos necesarios para su correcta instalación, según diseño y recomendaciones estructurales.</v>
          </cell>
          <cell r="H391" t="str">
            <v>Kg</v>
          </cell>
          <cell r="I391">
            <v>715.9</v>
          </cell>
          <cell r="J391">
            <v>6519</v>
          </cell>
          <cell r="K391">
            <v>4666952</v>
          </cell>
        </row>
        <row r="392">
          <cell r="K392">
            <v>4666952</v>
          </cell>
        </row>
        <row r="393">
          <cell r="D393" t="str">
            <v>REDES ACUEDUCTO</v>
          </cell>
        </row>
        <row r="394">
          <cell r="D394" t="str">
            <v>5.7.1</v>
          </cell>
          <cell r="G394" t="str">
            <v>S.T.I de Tubería PVC RDE 21 de acueducto Ø = 13 mm. incluye accesorios, limpiador y todo lo necesario para su correcta construcción; la excavación y llenos se pagaran en su ítem respectivo.</v>
          </cell>
          <cell r="H394" t="str">
            <v>m</v>
          </cell>
          <cell r="I394">
            <v>30</v>
          </cell>
          <cell r="J394">
            <v>10864</v>
          </cell>
          <cell r="K394">
            <v>325920</v>
          </cell>
        </row>
        <row r="395">
          <cell r="D395" t="str">
            <v>5.7.2</v>
          </cell>
          <cell r="G395" t="str">
            <v>S.T.I de Tubería PVC RDE 21 de acueducto Ø = 19 mm. incluye accesorios, limpiador y todo lo necesario para su correcta construcción; la excavación y llenos se pagaran en su ítem respectivo.</v>
          </cell>
          <cell r="H395" t="str">
            <v>m</v>
          </cell>
          <cell r="I395">
            <v>18</v>
          </cell>
          <cell r="J395">
            <v>14054</v>
          </cell>
          <cell r="K395">
            <v>252972</v>
          </cell>
        </row>
        <row r="396">
          <cell r="D396" t="str">
            <v>5.7.3</v>
          </cell>
          <cell r="G396" t="str">
            <v xml:space="preserve">S.T.I  de bocas para salida de tubería  PVC  para red de abastecemimiento, Ø = 13 mm, RDE 9. Incluye accesorios y demás elementos para su correcta instalación. </v>
          </cell>
          <cell r="H396" t="str">
            <v>u</v>
          </cell>
          <cell r="I396">
            <v>5</v>
          </cell>
          <cell r="J396">
            <v>27603</v>
          </cell>
          <cell r="K396">
            <v>138015</v>
          </cell>
        </row>
        <row r="397">
          <cell r="D397" t="str">
            <v>5.7.4</v>
          </cell>
          <cell r="G397" t="str">
            <v>S.T.I de TERMINAL CON CÁMARA DE AIRE, en TUBERÍA DE PVC , con un DIÁMETRO DE 1/2". Incluye suministro y transporte de los materiales, canche, accesorios de PVC, sellante, soldadura, teflón, y todo lo necesario para su correcta instalación y funcionamiento.</v>
          </cell>
          <cell r="H397" t="str">
            <v>u</v>
          </cell>
          <cell r="I397">
            <v>5</v>
          </cell>
          <cell r="J397">
            <v>19795</v>
          </cell>
          <cell r="K397">
            <v>98975</v>
          </cell>
        </row>
        <row r="398">
          <cell r="K398">
            <v>815882</v>
          </cell>
        </row>
        <row r="399">
          <cell r="D399" t="str">
            <v>REDES ALCANTARILLADO</v>
          </cell>
        </row>
        <row r="400">
          <cell r="D400" t="str">
            <v>5.8.1</v>
          </cell>
          <cell r="G400" t="str">
            <v>S.T.I de Tubería PVC-S Ø = 100 mm . Incluye limpiador, accesorios, pegante y todo lo necesario para su correcta construcción. La excavación y los llenos se pagaran en su ítem respectivo.</v>
          </cell>
          <cell r="H400" t="str">
            <v>m</v>
          </cell>
          <cell r="I400">
            <v>30</v>
          </cell>
          <cell r="J400">
            <v>37476</v>
          </cell>
          <cell r="K400">
            <v>1124280</v>
          </cell>
        </row>
        <row r="401">
          <cell r="D401" t="str">
            <v>5.8.2</v>
          </cell>
          <cell r="G401" t="str">
            <v>S.T.I de Tubería PVC-S Ø = 50 mm. Incluye limpiador, accesorios, pegante y todo lo necesario para su correcta construcción. La excavación y los llenos se pagaran en su ítem respectivo.</v>
          </cell>
          <cell r="H401" t="str">
            <v>m</v>
          </cell>
          <cell r="I401">
            <v>30</v>
          </cell>
          <cell r="J401">
            <v>18192</v>
          </cell>
          <cell r="K401">
            <v>545760</v>
          </cell>
        </row>
        <row r="402">
          <cell r="D402" t="str">
            <v>5.8.3</v>
          </cell>
          <cell r="G402" t="str">
            <v>S.T.I de Tubería PVC-S Ø = 75 mm. Incluye limpiador, accesorios, pegante y todo lo necesario para su correcta construcción. La excavación y los llenos se pagaran en su ítem respectivo.</v>
          </cell>
          <cell r="H402" t="str">
            <v>m</v>
          </cell>
          <cell r="I402">
            <v>30</v>
          </cell>
          <cell r="J402">
            <v>26131</v>
          </cell>
          <cell r="K402">
            <v>783930</v>
          </cell>
        </row>
        <row r="403">
          <cell r="D403" t="str">
            <v>5.8.4</v>
          </cell>
          <cell r="G403" t="str">
            <v>S.T.I Tubería PVC alcantarillado corrugado 6"con caracteristicas (ps 8 KN/M2-57 PSI) tipo Novafort o similar.</v>
          </cell>
          <cell r="H403" t="str">
            <v>m</v>
          </cell>
          <cell r="I403">
            <v>12</v>
          </cell>
          <cell r="J403">
            <v>60202</v>
          </cell>
          <cell r="K403">
            <v>722424</v>
          </cell>
        </row>
        <row r="404">
          <cell r="D404" t="str">
            <v>5.8.5</v>
          </cell>
          <cell r="G404" t="str">
            <v>S.T.I de bocas de salida para aguas residuales en tubería PVC-S, Ø = 100 mm. Incluye bocas, accesorios y demás elementos para su correcta instalación.</v>
          </cell>
          <cell r="H404" t="str">
            <v>u</v>
          </cell>
          <cell r="I404">
            <v>5</v>
          </cell>
          <cell r="J404">
            <v>122439</v>
          </cell>
          <cell r="K404">
            <v>612195</v>
          </cell>
        </row>
        <row r="405">
          <cell r="D405" t="str">
            <v>5.8.6</v>
          </cell>
          <cell r="G405" t="str">
            <v>S.T.I de bocas de salida para aguas residuales en tubería PVC-S, Ø = 50 mm. Incluye bocas, accesorios y demás elementos para su correcta instalación.</v>
          </cell>
          <cell r="H405" t="str">
            <v>u</v>
          </cell>
          <cell r="I405">
            <v>5</v>
          </cell>
          <cell r="J405">
            <v>67593</v>
          </cell>
          <cell r="K405">
            <v>337965</v>
          </cell>
        </row>
        <row r="406">
          <cell r="D406" t="str">
            <v>5.8.7</v>
          </cell>
          <cell r="G406" t="str">
            <v>S.T.I de bocas de salida para aguas residuales en tubería PVC-S, Ø = 75 mm. Incluye bocas, accesorios y demás elementos para su correcta instalación.</v>
          </cell>
          <cell r="H406" t="str">
            <v>u</v>
          </cell>
          <cell r="I406">
            <v>5</v>
          </cell>
          <cell r="J406">
            <v>82254</v>
          </cell>
          <cell r="K406">
            <v>411270</v>
          </cell>
        </row>
        <row r="407">
          <cell r="D407" t="str">
            <v>5.8.8</v>
          </cell>
          <cell r="G407" t="str">
            <v>Construccion de caja de empalme para domiciliaria en anden o zona verde en Concreto de 21 Mpa, ancho libre 0.3 m x 0.3 m, Profundidad &lt; 0.8 m, espesor de muros 0.1 m; según especificacion EPM. Incluye: demoliciones en concreto, acero de refuerzo en varilla 1/4" @ 0.15 m en ambos sentidos, marco en lámina de acero de 2” x 2” x 3/16" (ángulo de 90°) con cuatro varillas corrugadas de anclaje de Ø 3/8" ubicadas en el centro de cada uno de los lados del muro, tapa en platina perimetral 2" x 3/16" y varilla de 3/8" @ 0.1 m en ambos sentidos, Cargue, retiro de material sobrante y todos los elementos necesarios para su construcción, puesta en servicio.</v>
          </cell>
          <cell r="H407" t="str">
            <v>u</v>
          </cell>
          <cell r="I407">
            <v>3</v>
          </cell>
          <cell r="J407">
            <v>444760</v>
          </cell>
          <cell r="K407">
            <v>1334280</v>
          </cell>
        </row>
        <row r="408">
          <cell r="D408" t="str">
            <v>5.8.9</v>
          </cell>
          <cell r="G408" t="str">
            <v>S.T.I de Rejilla Piso Acero Inoxidable Anti Olor</v>
          </cell>
          <cell r="H408" t="str">
            <v>u</v>
          </cell>
          <cell r="I408">
            <v>5</v>
          </cell>
          <cell r="J408">
            <v>51507</v>
          </cell>
          <cell r="K408">
            <v>257535</v>
          </cell>
        </row>
        <row r="409">
          <cell r="K409">
            <v>6129639</v>
          </cell>
        </row>
        <row r="410">
          <cell r="D410" t="str">
            <v>LLENOS</v>
          </cell>
        </row>
        <row r="411">
          <cell r="D411" t="str">
            <v>5.9.1</v>
          </cell>
          <cell r="G411" t="str">
            <v>Lleno manual compactado con material proveniente de la excavación hasta obtener una densidad mínima del 95%, de la obtenida en el ensayo del Proctor modificado. Incluye selección, acarreo interno y compactación del material. Medido en sitio.</v>
          </cell>
          <cell r="H411" t="str">
            <v>m3</v>
          </cell>
          <cell r="I411">
            <v>13.5</v>
          </cell>
          <cell r="J411">
            <v>21214</v>
          </cell>
          <cell r="K411">
            <v>286389</v>
          </cell>
        </row>
        <row r="412">
          <cell r="D412" t="str">
            <v>5.9.2</v>
          </cell>
          <cell r="G412" t="str">
            <v>S.T.I  Entresuelo en piedra (e=0,15 m.), arenilla compactada (e=0,05 m.) nivelada y reacomodada con medios mecanicos. Incluye el suministro, y transporte del material de entresuelo y todos los demás elementos necesarios para su correcta construcción. Medido en sitio.</v>
          </cell>
          <cell r="H412" t="str">
            <v>m2</v>
          </cell>
          <cell r="I412">
            <v>182</v>
          </cell>
          <cell r="J412">
            <v>25888</v>
          </cell>
          <cell r="K412">
            <v>4711616</v>
          </cell>
        </row>
        <row r="413">
          <cell r="K413">
            <v>4998005</v>
          </cell>
        </row>
        <row r="414">
          <cell r="D414" t="str">
            <v>CUBIERTAS</v>
          </cell>
        </row>
        <row r="415">
          <cell r="D415" t="str">
            <v>5.10.1</v>
          </cell>
          <cell r="G415" t="str">
            <v>S.T.I de ESTRUCTURA METÁLICA columnas, cerchas y correas en ACERO HR GRADO 50 - perfil estructural. Incluye el suministro, fabricación, transporte y montaje de  columnas, cerchas y correas en estructura metálica para soporte de cubierta, incluye vigas de amarre, perlinería, templeros, riostras, y todos los elementos necesarios para su correcta instalación según diseño y recomendaciones estructurales, anticorrosivo y pintura esmalte.</v>
          </cell>
          <cell r="H415" t="str">
            <v>Kg</v>
          </cell>
          <cell r="I415">
            <v>346</v>
          </cell>
          <cell r="J415">
            <v>12782</v>
          </cell>
          <cell r="K415">
            <v>4422572</v>
          </cell>
        </row>
        <row r="416">
          <cell r="D416" t="str">
            <v>5.10.2</v>
          </cell>
          <cell r="G416" t="str">
            <v>S.T.I Cubierta inclinada compuesta de: formación de pendientes: Placa Fibrocemento 6mm; cobertura: Tela Asfáltica e= 2.5 mm; teja cerámica curva, color rojo, 40x19x16 cm; recibida con mortero de cemento, confeccionado en obra, dosificación 1:5.</v>
          </cell>
          <cell r="H416" t="str">
            <v>m2</v>
          </cell>
          <cell r="I416">
            <v>84</v>
          </cell>
          <cell r="J416">
            <v>116483</v>
          </cell>
          <cell r="K416">
            <v>9784572</v>
          </cell>
        </row>
        <row r="417">
          <cell r="D417" t="str">
            <v>5.10.3</v>
          </cell>
          <cell r="G417" t="str">
            <v xml:space="preserve">S.T.I de canoa en "U" en lamina galvanizada calibre 24, desarrollo 0.50 m. Incluye gancho externo e interno con 0.75 m de desarrollo, embudo galvanizado Calibre 20 @ 6 m, Tapas, pintura anticorrosiva, esmalte base aceite, equipo de trabajo en alturas y todos los elementos necesarios para su correcta instalación. </v>
          </cell>
          <cell r="H417" t="str">
            <v>m</v>
          </cell>
          <cell r="I417">
            <v>38</v>
          </cell>
          <cell r="J417">
            <v>46518</v>
          </cell>
          <cell r="K417">
            <v>1767684</v>
          </cell>
        </row>
        <row r="418">
          <cell r="D418" t="str">
            <v>5.10.4</v>
          </cell>
          <cell r="G418" t="str">
            <v>Adecuación y reparación de cubierta. Incluye el desmonte y recuperación de cobertura en teja de barro o similar; con medios manuales, desmonte de elementos de fijación, remates, canales, bajantes y manto asfaltico; eliminación de antiguas capas de pintura, lavada de hongos, lama verde o gris (moho) utilizando una solución de Hipoclorito de Sodio al 5%, imprimación en emulsión asfáltica Sika o similar donde lo requiera, instalación de tela asfáltica e=2.5 mm y reacomodación de tejas recuperas.</v>
          </cell>
          <cell r="H418" t="str">
            <v>m2</v>
          </cell>
          <cell r="I418">
            <v>1318</v>
          </cell>
          <cell r="J418">
            <v>49399</v>
          </cell>
          <cell r="K418">
            <v>65107882</v>
          </cell>
        </row>
        <row r="419">
          <cell r="D419" t="str">
            <v>5.10.5</v>
          </cell>
          <cell r="G419" t="str">
            <v>S.T.I de Entablado visto en tablilla machihembradas, clavadas directamente sobre las viguetas de la losa. Incluye aplicación de Barniz para Exterior a ambas caras.</v>
          </cell>
          <cell r="H419" t="str">
            <v>m2</v>
          </cell>
          <cell r="I419">
            <v>226</v>
          </cell>
          <cell r="J419">
            <v>64159</v>
          </cell>
          <cell r="K419">
            <v>14499934</v>
          </cell>
        </row>
        <row r="420">
          <cell r="D420" t="str">
            <v>5.10.6</v>
          </cell>
          <cell r="G420" t="str">
            <v>S.T.I de Cielo Raso en Superboard de 6 mm. Incluye Cinta en Fibra de Vidrio, estuco plástico, tornillería, fijaciones y demás elementos necesarios para su correcta instalación y funcionamiento.</v>
          </cell>
          <cell r="H420" t="str">
            <v>m2</v>
          </cell>
          <cell r="I420">
            <v>182</v>
          </cell>
          <cell r="J420">
            <v>34394</v>
          </cell>
          <cell r="K420">
            <v>6259708</v>
          </cell>
        </row>
        <row r="421">
          <cell r="K421">
            <v>101842352</v>
          </cell>
        </row>
        <row r="422">
          <cell r="D422" t="str">
            <v>REVOQUES, ENCHAPES, IMPERMEABILIZACIÓN, LAVADA Y PINTURA</v>
          </cell>
        </row>
        <row r="423">
          <cell r="D423" t="str">
            <v>5.11.1</v>
          </cell>
          <cell r="G423" t="str">
            <v>S.T.C de revoques de base en un espesor mínimo de 2cm y pulido con llana de madera. Mortero dosificación 1:4 con adición de impermeabilizante integral tipo Sika-1 o similar al 3% del peso del cemento utilizado. Incluye filos y dilataciones.</v>
          </cell>
          <cell r="H423" t="str">
            <v>m2</v>
          </cell>
          <cell r="I423">
            <v>154</v>
          </cell>
          <cell r="J423">
            <v>22611</v>
          </cell>
          <cell r="K423">
            <v>3482094</v>
          </cell>
        </row>
        <row r="424">
          <cell r="D424" t="str">
            <v>5.11.2</v>
          </cell>
          <cell r="G424" t="str">
            <v>S.T.I de Porcelanato para Piso (Trafico Alto #5), color por definir; incluye adhesivo cerámico color gris, boquilla, cruceta juntas plásticas y demás elementos necesarios para su correcta instalación. La superficie debe quedar plana, sin resaltos, la lechada sin poros y perfectamente limpia.</v>
          </cell>
          <cell r="H424" t="str">
            <v>m2</v>
          </cell>
          <cell r="I424">
            <v>38</v>
          </cell>
          <cell r="J424">
            <v>105599</v>
          </cell>
          <cell r="K424">
            <v>4012762</v>
          </cell>
        </row>
        <row r="425">
          <cell r="D425" t="str">
            <v>5.11.3</v>
          </cell>
          <cell r="G425" t="str">
            <v>S.T.I de enchape cerámico para pared, color por definir; incluye adhesivo cerámico color gris, boquilla, cruceta juntas plásticas y demás elementos necesarios para su correcta instalación. La superficie debe quedar plana, sin resaltos, la lechada sin poros y perfectamente limpia.</v>
          </cell>
          <cell r="H425" t="str">
            <v>m2</v>
          </cell>
          <cell r="I425">
            <v>71</v>
          </cell>
          <cell r="J425">
            <v>89023</v>
          </cell>
          <cell r="K425">
            <v>6320633</v>
          </cell>
        </row>
        <row r="426">
          <cell r="D426" t="str">
            <v>5.11.4</v>
          </cell>
          <cell r="G426" t="str">
            <v>S.T.C de Zócalo en granito pulido fundido en sitio. Incluye suministro y vaciado del granito, El grano será de mármol color por definir, con un espesor entre 2 cm. a 3 cm; una vez terminada la pulida se lavará la superficie con ácido nítrico diluido al 10% en abundante agua. Mortero de proporción 1:3, Malla de acero.</v>
          </cell>
          <cell r="H426" t="str">
            <v>m</v>
          </cell>
          <cell r="I426">
            <v>76</v>
          </cell>
          <cell r="J426">
            <v>41066</v>
          </cell>
          <cell r="K426">
            <v>3121016</v>
          </cell>
        </row>
        <row r="427">
          <cell r="D427" t="str">
            <v>5.11.5</v>
          </cell>
          <cell r="G427" t="str">
            <v>S.T.I de PINTURA ACRÍLICA en muros (hidrorepelente) tipo  koraza  o  equivalente de  primera  calidad, minimo 2 manos o las que sean necesarias para obtener una superficie pareja y homogénea, a satisfacción del supervisior. Incluye suministro y transporte de los materiales, preparada y adecuación de la superficie a intervenir.</v>
          </cell>
          <cell r="H427" t="str">
            <v>m2</v>
          </cell>
          <cell r="I427">
            <v>73</v>
          </cell>
          <cell r="J427">
            <v>13918</v>
          </cell>
          <cell r="K427">
            <v>1016014</v>
          </cell>
        </row>
        <row r="428">
          <cell r="D428" t="str">
            <v>5.11.6</v>
          </cell>
          <cell r="G428" t="str">
            <v>S.T.I de esmalte sintético a base de aceite resistente al agua, de  primera  calidad, minimo 2 manos o las que sean necesarias para obtener una superficie pareja y homogénea, a satisfacción del supervisor. Incluye suministro y transporte de los materiales, preparada y adecuación de la superficie a intervenir.</v>
          </cell>
          <cell r="H428" t="str">
            <v>m2</v>
          </cell>
          <cell r="I428">
            <v>47</v>
          </cell>
          <cell r="J428">
            <v>14872</v>
          </cell>
          <cell r="K428">
            <v>698984</v>
          </cell>
        </row>
        <row r="429">
          <cell r="K429">
            <v>18651503</v>
          </cell>
        </row>
        <row r="430">
          <cell r="D430" t="str">
            <v>APARATOS SANITARIOS / GRIFERÍA / MUEBLES / MESONES</v>
          </cell>
        </row>
        <row r="431">
          <cell r="D431" t="str">
            <v>5.12.1</v>
          </cell>
          <cell r="G431" t="str">
            <v>S.T.I de Sanitario de Dos Piezas, Redondo 3.7 Litros, Descarga Dual Blanco Corona o similar. Incluye sanitario, Kit de Instalación, Brida, acople, tornillos y chazos, y demás accesorios para su correcta instalación y correcto funcionamiento.</v>
          </cell>
          <cell r="H431" t="str">
            <v>u</v>
          </cell>
          <cell r="I431">
            <v>2</v>
          </cell>
          <cell r="J431">
            <v>508985</v>
          </cell>
          <cell r="K431">
            <v>1017970</v>
          </cell>
        </row>
        <row r="432">
          <cell r="D432" t="str">
            <v>5.12.2</v>
          </cell>
          <cell r="G432" t="str">
            <v>S.T.I de lavamanos de incrustar ceramico basico spazio o Similar. Incluye grifería, abasto metálico, sifón botella, silicona antihongos para el borde del lavamanos, y todos los demás elementos necesarios para su correcta instalación y funcionamiento.</v>
          </cell>
          <cell r="H432" t="str">
            <v>u</v>
          </cell>
          <cell r="I432">
            <v>1</v>
          </cell>
          <cell r="J432">
            <v>376136</v>
          </cell>
          <cell r="K432">
            <v>376136</v>
          </cell>
        </row>
        <row r="433">
          <cell r="D433" t="str">
            <v>5.12.3</v>
          </cell>
          <cell r="G433" t="str">
            <v>S.T.I  de ORINAL  con griferia tipo Push . Incluye orinal, Grifería tipo push, sifon tipo botella y demás accesorios para su correcta instalación y correcto funcionamiento.</v>
          </cell>
          <cell r="H433" t="str">
            <v>u</v>
          </cell>
          <cell r="I433">
            <v>2</v>
          </cell>
          <cell r="J433">
            <v>465781</v>
          </cell>
          <cell r="K433">
            <v>931562</v>
          </cell>
        </row>
        <row r="434">
          <cell r="D434" t="str">
            <v>5.12.4</v>
          </cell>
          <cell r="G434" t="str">
            <v>S.T.I de Tapa registro 20x20cm corriente plástica para la caja de registro agua, luz o gas. Incluye cortes, obra civil, silicona antihongos para bordes, y todos los demás elementos necesarios para su correcta instalación y funcionamiento.</v>
          </cell>
          <cell r="H434" t="str">
            <v>u</v>
          </cell>
          <cell r="I434">
            <v>2</v>
          </cell>
          <cell r="J434">
            <v>42733</v>
          </cell>
          <cell r="K434">
            <v>85466</v>
          </cell>
        </row>
        <row r="435">
          <cell r="D435" t="str">
            <v>5.12.5</v>
          </cell>
          <cell r="G435" t="str">
            <v>S.T.I de Válvula compuerta 1/2" - Métalica para registro de agua. Incluye adaptadores, cinta teflón y demás elementos necesarios para su correcta instalación y funcionamiento.</v>
          </cell>
          <cell r="H435" t="str">
            <v>u</v>
          </cell>
          <cell r="I435">
            <v>2</v>
          </cell>
          <cell r="J435">
            <v>36044</v>
          </cell>
          <cell r="K435">
            <v>72088</v>
          </cell>
        </row>
        <row r="436">
          <cell r="K436">
            <v>2483222</v>
          </cell>
        </row>
        <row r="437">
          <cell r="D437" t="str">
            <v>CARPINTERÍA METÁLICA Y/O EN MADERA</v>
          </cell>
        </row>
        <row r="438">
          <cell r="D438" t="str">
            <v>5.13.1</v>
          </cell>
          <cell r="G438" t="str">
            <v>S.T.I de puerta (marco y ala) en lámina Calibre 20, Sin montante, Cerradura  de  sobreponer  doble  cerrojo  de  tres  golpes,  manija,  incluye  dos  manos  de anticorrosivo y tres manos de pintura tipo esmalte para acabado final, previa aprobación de la interventoría. De acuerdo a los detalles de los planos y puertas.</v>
          </cell>
          <cell r="H438" t="str">
            <v>m2</v>
          </cell>
          <cell r="I438">
            <v>7.92</v>
          </cell>
          <cell r="J438">
            <v>281909</v>
          </cell>
          <cell r="K438">
            <v>2232719</v>
          </cell>
        </row>
        <row r="439">
          <cell r="D439" t="str">
            <v>5.13.2</v>
          </cell>
          <cell r="G439" t="str">
            <v>S.T.I de Reja Metálica para puertas y/o ventanas.</v>
          </cell>
          <cell r="H439" t="str">
            <v>m2</v>
          </cell>
          <cell r="I439">
            <v>3.68</v>
          </cell>
          <cell r="J439">
            <v>473531</v>
          </cell>
          <cell r="K439">
            <v>1742594</v>
          </cell>
        </row>
        <row r="440">
          <cell r="D440" t="str">
            <v>5.13.3</v>
          </cell>
          <cell r="G440" t="str">
            <v>Construcción de Mesa en Acero Inoxidable Alto:72 cm, Ancho 60 cm; Superficie en Acero inoxidable; Estructura: Tubo en acero redondo de 1.9" Calibre 16 con refuerzos en 1" Calibre 18; 4 bancas Metálicas en lamas de aluminio por cada metro lineal, Alto:45 cm, Ancho 40 cm; refuerzos, terminado en pintura electrostática - horneada y  zapatas en caucho antideslizante.</v>
          </cell>
          <cell r="H440" t="str">
            <v>m</v>
          </cell>
          <cell r="I440">
            <v>25</v>
          </cell>
          <cell r="J440">
            <v>1124816</v>
          </cell>
          <cell r="K440">
            <v>28120400</v>
          </cell>
        </row>
        <row r="441">
          <cell r="D441" t="str">
            <v>5.13.4</v>
          </cell>
          <cell r="G441" t="str">
            <v>Construccion de mesón en Acero Inoxidable, entrepaño en acero inoxidable Frente 60/70 cm, alto 90 cm superficies reforzadas con omegas, Patas en tubo cuadrado de 1 1/2 en acero inoxidable con nivelador de altura mediante rosca oculta. Regulación de 5 cm, Salpicadero de 10 cm, uso industrial, trabajo pesado.</v>
          </cell>
          <cell r="H441" t="str">
            <v>m</v>
          </cell>
          <cell r="I441">
            <v>6</v>
          </cell>
          <cell r="J441">
            <v>1527190</v>
          </cell>
          <cell r="K441">
            <v>9163140</v>
          </cell>
        </row>
        <row r="442">
          <cell r="D442" t="str">
            <v>5.13.5</v>
          </cell>
          <cell r="G442" t="str">
            <v>Construcción de Poceta Profunda en Acero Inoxidable Frente 60 cm Fondo 60 cm Alto 50 cm, superficies reforzadas con omegas, patas regulables en altura mediante rosca oculta - Regulación de 5 cm, uso industrial, trabajo pesado.</v>
          </cell>
          <cell r="H442" t="str">
            <v>u</v>
          </cell>
          <cell r="I442">
            <v>1</v>
          </cell>
          <cell r="J442">
            <v>1842190</v>
          </cell>
          <cell r="K442">
            <v>1842190</v>
          </cell>
        </row>
        <row r="443">
          <cell r="K443">
            <v>43101043</v>
          </cell>
        </row>
        <row r="444">
          <cell r="D444" t="str">
            <v>INSTALACIONES ELÉCTRICAS</v>
          </cell>
        </row>
        <row r="445">
          <cell r="D445" t="str">
            <v>5.14.1</v>
          </cell>
          <cell r="G445" t="str">
            <v xml:space="preserve">S.T.I de materiales para salida eléctrica PARA ILUMINACION, 110 V con polo a tierra 15 A, certificación RETIE. Incluye toma, la tapa, cajas 12x12x5 con tapa, ducto EMT de 1/2", conectores de conexión y empalme, adaptadores terminales, curvas, fijación, tornillos, conductores de cobre 3 No12 AWG-CU-THHN/THWN-90ºC, obra civil, y demás accesorios y elementos para su correcta instalación y funcionamiento.(Salida promedio de 5 m). </v>
          </cell>
          <cell r="H445" t="str">
            <v>u</v>
          </cell>
          <cell r="I445">
            <v>11</v>
          </cell>
          <cell r="J445">
            <v>168917</v>
          </cell>
          <cell r="K445">
            <v>1858087</v>
          </cell>
        </row>
        <row r="446">
          <cell r="D446" t="str">
            <v>5.14.2</v>
          </cell>
          <cell r="G446" t="str">
            <v xml:space="preserve">S.T.I de materiales para salida eléctrica de toma doble con polo a tierra , certificación RETIE. Incluye toma, la tapa, cajas 12X12X5 con tapa, ducto EMT, conectores de conexión y empalme, adaptadores terminales, curvas, tornillos, conductores de cobre 3+No12 AWG-CU-THHN/THWN-90ºC, obra civil, y demás accesorios y elementos para su correcta instalación y funcionamiento.(Salida promedio de 3 m). </v>
          </cell>
          <cell r="H446" t="str">
            <v>u</v>
          </cell>
          <cell r="I446">
            <v>8</v>
          </cell>
          <cell r="J446">
            <v>135229</v>
          </cell>
          <cell r="K446">
            <v>1081832</v>
          </cell>
        </row>
        <row r="447">
          <cell r="D447" t="str">
            <v>5.14.3</v>
          </cell>
          <cell r="G447" t="str">
            <v xml:space="preserve">S.T.I de materiales para salida eléctrica de interruptor DOBLE de alumbrado 15 A, certificación RETIE. Incluye el interruptor, ducto EMT cajas 12x12x5, adaptadores, curvas, fijación, conductores 12 AWG-CU-THHN/THWN-90ºC, conectores de conexión y empalme, tornillos, obra civil y demás elementos y accesorios para su correcta instalación y funcionamiento. (salida promedio 3 m).  </v>
          </cell>
          <cell r="H447" t="str">
            <v>u</v>
          </cell>
          <cell r="I447">
            <v>4</v>
          </cell>
          <cell r="J447">
            <v>140507</v>
          </cell>
          <cell r="K447">
            <v>562028</v>
          </cell>
        </row>
        <row r="448">
          <cell r="D448" t="str">
            <v>5.14.4</v>
          </cell>
          <cell r="G448" t="str">
            <v xml:space="preserve">S.T.I de Lámpara Hermética LED 2X20W / 120 CM / Tira Led / Luz Blanca / FROST / 3000Lm / IP65 / 100-240V / Angulo de Apertura 120° /50.000 Horas / MATERIAL ABS + PC. Incluye lampara, adaptadores,  conductores 12 AWG-CU-THHN/THWN-90ºC, conectores de conexión y empalme, tornillos, obra civil y demás elementos y accesorios para su correcta instalación y funcionamiento. </v>
          </cell>
          <cell r="H448" t="str">
            <v>u</v>
          </cell>
          <cell r="I448">
            <v>11</v>
          </cell>
          <cell r="J448">
            <v>228084</v>
          </cell>
          <cell r="K448">
            <v>2508924</v>
          </cell>
        </row>
        <row r="449">
          <cell r="D449" t="str">
            <v>5.14.5</v>
          </cell>
          <cell r="G449" t="str">
            <v xml:space="preserve">S.T.I de Acometida en cable 2No.10+1No. 12  Cu THHN, por ducto EMT 3/4" desde tablero principal  incluye bornes terminal para conexión. </v>
          </cell>
          <cell r="H449" t="str">
            <v>m</v>
          </cell>
          <cell r="I449">
            <v>42</v>
          </cell>
          <cell r="J449">
            <v>40290</v>
          </cell>
          <cell r="K449">
            <v>1692180</v>
          </cell>
        </row>
        <row r="450">
          <cell r="D450" t="str">
            <v>5.14.6</v>
          </cell>
          <cell r="G450" t="str">
            <v xml:space="preserve">S.T.I de Breaker Monopolar enchufable de 20 o 30 Amp. </v>
          </cell>
          <cell r="H450" t="str">
            <v>u</v>
          </cell>
          <cell r="I450">
            <v>4</v>
          </cell>
          <cell r="J450">
            <v>47337</v>
          </cell>
          <cell r="K450">
            <v>189348</v>
          </cell>
        </row>
        <row r="451">
          <cell r="D451" t="str">
            <v>5.14.7</v>
          </cell>
          <cell r="G451" t="str">
            <v>S.T.I  de Tablero Enchufable Monofase 8 Circuitos. Incluye obra civil, resanes y demas elementos necesarios para su correcta instalacion y funcionamiento.</v>
          </cell>
          <cell r="H451" t="str">
            <v>u</v>
          </cell>
          <cell r="I451">
            <v>1</v>
          </cell>
          <cell r="J451">
            <v>279659</v>
          </cell>
          <cell r="K451">
            <v>279659</v>
          </cell>
        </row>
        <row r="452">
          <cell r="K452">
            <v>8172058</v>
          </cell>
        </row>
        <row r="453">
          <cell r="D453" t="str">
            <v>TRANSPORTES, DERECHOS DE BOTADERO Y DISPOSICIÓN FINAL DE MATERIAL</v>
          </cell>
        </row>
        <row r="454">
          <cell r="D454" t="str">
            <v>5.15.1</v>
          </cell>
          <cell r="G454" t="str">
            <v>TRANSPORTE  de  material proveniente de las EXPLANACIONES, EXCAVACIONES, VOLADURAS DE ROCA Y/O DEMOLICIONES hasta el sitio de disposición final. Se debe hacer en botaderos oficiales autorizados por la entidad competente o hasta el sitio que indique la interventoría. Su medida será en sitio. No Incluye derechos de Botadero.</v>
          </cell>
          <cell r="H454" t="str">
            <v>m3/Km</v>
          </cell>
          <cell r="I454">
            <v>442</v>
          </cell>
          <cell r="J454">
            <v>1560</v>
          </cell>
          <cell r="K454">
            <v>689520</v>
          </cell>
        </row>
        <row r="455">
          <cell r="D455" t="str">
            <v>5.15.2</v>
          </cell>
          <cell r="G455" t="str">
            <v>DERECHOS DE BOTADERO -  disposición final de material. Se debe hacer en botaderos oficiales autorizados por la entidad competente o hasta el sitio que indique la interventoría. Su medida será en sitio.</v>
          </cell>
          <cell r="H455" t="str">
            <v>m3</v>
          </cell>
          <cell r="I455">
            <v>88</v>
          </cell>
          <cell r="J455">
            <v>6500</v>
          </cell>
          <cell r="K455">
            <v>572000</v>
          </cell>
        </row>
        <row r="456">
          <cell r="K456">
            <v>1261520</v>
          </cell>
        </row>
        <row r="457">
          <cell r="G457" t="str">
            <v>SUBTOTAL OBRAS MANTENIMIENTO ANTONIO JOSE RESTREPO:</v>
          </cell>
          <cell r="K457">
            <v>227007783</v>
          </cell>
        </row>
      </sheetData>
      <sheetData sheetId="3" refreshError="1"/>
      <sheetData sheetId="4" refreshError="1"/>
      <sheetData sheetId="5" refreshError="1"/>
      <sheetData sheetId="6">
        <row r="4">
          <cell r="AR4" t="str">
            <v>Año</v>
          </cell>
          <cell r="AS4" t="str">
            <v>Salario mínimo</v>
          </cell>
          <cell r="AT4" t="str">
            <v>Auxilio de transporte</v>
          </cell>
        </row>
        <row r="5">
          <cell r="AR5">
            <v>1990</v>
          </cell>
          <cell r="AS5">
            <v>41025</v>
          </cell>
          <cell r="AT5">
            <v>3798</v>
          </cell>
        </row>
        <row r="6">
          <cell r="AR6">
            <v>1991</v>
          </cell>
          <cell r="AS6">
            <v>51720</v>
          </cell>
          <cell r="AT6">
            <v>4787</v>
          </cell>
        </row>
        <row r="7">
          <cell r="AR7">
            <v>1992</v>
          </cell>
          <cell r="AS7">
            <v>65190</v>
          </cell>
          <cell r="AT7">
            <v>6033</v>
          </cell>
        </row>
        <row r="8">
          <cell r="E8" t="str">
            <v>Director de Interventoría</v>
          </cell>
          <cell r="G8" t="str">
            <v>Residente de Interventoría</v>
          </cell>
          <cell r="I8" t="str">
            <v>Ingeniero Civil</v>
          </cell>
          <cell r="K8" t="str">
            <v>INGENIERO ELECTRICO</v>
          </cell>
          <cell r="M8" t="str">
            <v>INGENIERO AMBIENTAL</v>
          </cell>
          <cell r="O8" t="str">
            <v>INGENIERO SANITARIO</v>
          </cell>
          <cell r="Q8" t="str">
            <v>PRESUPUESTADOR</v>
          </cell>
          <cell r="S8" t="str">
            <v>TRABAJADOR SOCIAL</v>
          </cell>
          <cell r="U8" t="str">
            <v>TECNOLOGO DIBUJANTE</v>
          </cell>
          <cell r="W8" t="str">
            <v>Tecnólogo SST</v>
          </cell>
          <cell r="Y8" t="str">
            <v>AUXILIAR ADMINISTRATIVO</v>
          </cell>
          <cell r="AA8" t="str">
            <v>Topógrafo</v>
          </cell>
          <cell r="AC8" t="str">
            <v>Ayudante Raso</v>
          </cell>
          <cell r="AE8" t="str">
            <v>Ayudante Entendido</v>
          </cell>
          <cell r="AG8" t="str">
            <v>Oficial</v>
          </cell>
          <cell r="AI8" t="str">
            <v>INGENIERO ESPECIALISTA ESTRUCTURAL</v>
          </cell>
          <cell r="AK8" t="str">
            <v>INGENIERO REVISOR ESTRUCTURAL</v>
          </cell>
          <cell r="AM8" t="str">
            <v>INGENIERO HIDRAULICO</v>
          </cell>
          <cell r="AO8" t="str">
            <v>Maestro Electricista</v>
          </cell>
        </row>
        <row r="9">
          <cell r="E9" t="str">
            <v>Valor</v>
          </cell>
          <cell r="F9" t="str">
            <v>%</v>
          </cell>
          <cell r="G9" t="str">
            <v>Valor</v>
          </cell>
          <cell r="H9" t="str">
            <v>%</v>
          </cell>
          <cell r="I9" t="str">
            <v>Valor</v>
          </cell>
          <cell r="J9" t="str">
            <v>%</v>
          </cell>
          <cell r="K9" t="str">
            <v>Valor</v>
          </cell>
          <cell r="L9" t="str">
            <v>%</v>
          </cell>
          <cell r="M9" t="str">
            <v>Valor</v>
          </cell>
          <cell r="N9" t="str">
            <v>%</v>
          </cell>
          <cell r="O9" t="str">
            <v>Valor</v>
          </cell>
          <cell r="P9" t="str">
            <v>%</v>
          </cell>
          <cell r="Q9" t="str">
            <v>Valor</v>
          </cell>
          <cell r="R9" t="str">
            <v>%</v>
          </cell>
          <cell r="S9" t="str">
            <v>Valor</v>
          </cell>
          <cell r="T9" t="str">
            <v>%</v>
          </cell>
          <cell r="U9" t="str">
            <v>Valor</v>
          </cell>
          <cell r="V9" t="str">
            <v>%</v>
          </cell>
          <cell r="W9" t="str">
            <v>Valor</v>
          </cell>
          <cell r="X9" t="str">
            <v>%</v>
          </cell>
          <cell r="Y9" t="str">
            <v>Valor</v>
          </cell>
          <cell r="Z9" t="str">
            <v>%</v>
          </cell>
          <cell r="AA9" t="str">
            <v>Valor</v>
          </cell>
          <cell r="AB9" t="str">
            <v>%</v>
          </cell>
          <cell r="AC9" t="str">
            <v>Valor</v>
          </cell>
          <cell r="AD9" t="str">
            <v>%</v>
          </cell>
          <cell r="AE9" t="str">
            <v>Valor</v>
          </cell>
          <cell r="AF9" t="str">
            <v>%</v>
          </cell>
          <cell r="AG9" t="str">
            <v>Valor</v>
          </cell>
          <cell r="AH9" t="str">
            <v>%</v>
          </cell>
          <cell r="AI9" t="str">
            <v>Valor</v>
          </cell>
          <cell r="AJ9" t="str">
            <v>%</v>
          </cell>
          <cell r="AK9" t="str">
            <v>Valor</v>
          </cell>
          <cell r="AL9" t="str">
            <v>%</v>
          </cell>
          <cell r="AM9" t="str">
            <v>Valor</v>
          </cell>
          <cell r="AN9" t="str">
            <v>%</v>
          </cell>
          <cell r="AO9" t="str">
            <v>Valor</v>
          </cell>
          <cell r="AP9" t="str">
            <v>%</v>
          </cell>
        </row>
        <row r="10">
          <cell r="E10">
            <v>4060000</v>
          </cell>
          <cell r="G10">
            <v>3712000</v>
          </cell>
          <cell r="I10">
            <v>3480000</v>
          </cell>
          <cell r="K10">
            <v>5220000</v>
          </cell>
          <cell r="M10">
            <v>5220000</v>
          </cell>
          <cell r="O10">
            <v>5220000</v>
          </cell>
          <cell r="Q10">
            <v>5220000</v>
          </cell>
          <cell r="S10">
            <v>5220000</v>
          </cell>
          <cell r="U10">
            <v>2900000</v>
          </cell>
          <cell r="W10">
            <v>2552000</v>
          </cell>
          <cell r="Y10">
            <v>1160000</v>
          </cell>
          <cell r="AA10">
            <v>4918400</v>
          </cell>
          <cell r="AC10">
            <v>1160000</v>
          </cell>
          <cell r="AE10">
            <v>1450000</v>
          </cell>
          <cell r="AG10">
            <v>2331599.9999999995</v>
          </cell>
          <cell r="AI10">
            <v>5800000</v>
          </cell>
          <cell r="AK10">
            <v>5800000</v>
          </cell>
          <cell r="AM10">
            <v>5220000</v>
          </cell>
          <cell r="AO10">
            <v>3132000</v>
          </cell>
          <cell r="AR10">
            <v>1993</v>
          </cell>
          <cell r="AS10">
            <v>81510</v>
          </cell>
          <cell r="AT10">
            <v>7542</v>
          </cell>
        </row>
        <row r="11">
          <cell r="E11">
            <v>0</v>
          </cell>
          <cell r="G11">
            <v>0</v>
          </cell>
          <cell r="I11">
            <v>0</v>
          </cell>
          <cell r="K11">
            <v>0</v>
          </cell>
          <cell r="M11">
            <v>0</v>
          </cell>
          <cell r="O11">
            <v>0</v>
          </cell>
          <cell r="Q11">
            <v>0</v>
          </cell>
          <cell r="S11">
            <v>0</v>
          </cell>
          <cell r="U11">
            <v>0</v>
          </cell>
          <cell r="W11">
            <v>0</v>
          </cell>
          <cell r="Y11">
            <v>140606</v>
          </cell>
          <cell r="AA11">
            <v>0</v>
          </cell>
          <cell r="AC11">
            <v>140606</v>
          </cell>
          <cell r="AE11">
            <v>140606</v>
          </cell>
          <cell r="AG11">
            <v>0</v>
          </cell>
          <cell r="AI11">
            <v>0</v>
          </cell>
          <cell r="AK11">
            <v>0</v>
          </cell>
          <cell r="AM11">
            <v>0</v>
          </cell>
          <cell r="AO11">
            <v>0</v>
          </cell>
          <cell r="AR11">
            <v>1994</v>
          </cell>
          <cell r="AS11">
            <v>98700</v>
          </cell>
          <cell r="AT11">
            <v>8705</v>
          </cell>
        </row>
        <row r="12">
          <cell r="E12">
            <v>4060000</v>
          </cell>
          <cell r="G12">
            <v>3712000</v>
          </cell>
          <cell r="I12">
            <v>3480000</v>
          </cell>
          <cell r="K12">
            <v>5220000</v>
          </cell>
          <cell r="M12">
            <v>5220000</v>
          </cell>
          <cell r="O12">
            <v>5220000</v>
          </cell>
          <cell r="Q12">
            <v>5220000</v>
          </cell>
          <cell r="S12">
            <v>5220000</v>
          </cell>
          <cell r="U12">
            <v>2900000</v>
          </cell>
          <cell r="W12">
            <v>2552000</v>
          </cell>
          <cell r="Y12">
            <v>1300606</v>
          </cell>
          <cell r="AA12">
            <v>4918400</v>
          </cell>
          <cell r="AC12">
            <v>1300606</v>
          </cell>
          <cell r="AE12">
            <v>1590606</v>
          </cell>
          <cell r="AG12">
            <v>2331599.9999999995</v>
          </cell>
          <cell r="AI12">
            <v>5800000</v>
          </cell>
          <cell r="AK12">
            <v>5800000</v>
          </cell>
          <cell r="AM12">
            <v>5220000</v>
          </cell>
          <cell r="AO12">
            <v>3132000</v>
          </cell>
          <cell r="AR12">
            <v>1995</v>
          </cell>
          <cell r="AS12">
            <v>118934</v>
          </cell>
          <cell r="AT12">
            <v>10815</v>
          </cell>
        </row>
        <row r="13">
          <cell r="E13">
            <v>48720000</v>
          </cell>
          <cell r="G13">
            <v>44544000</v>
          </cell>
          <cell r="I13">
            <v>41760000</v>
          </cell>
          <cell r="K13">
            <v>62640000</v>
          </cell>
          <cell r="M13">
            <v>62640000</v>
          </cell>
          <cell r="O13">
            <v>62640000</v>
          </cell>
          <cell r="Q13">
            <v>62640000</v>
          </cell>
          <cell r="S13">
            <v>62640000</v>
          </cell>
          <cell r="U13">
            <v>34800000</v>
          </cell>
          <cell r="W13">
            <v>30624000</v>
          </cell>
          <cell r="Y13">
            <v>13920000</v>
          </cell>
          <cell r="AA13">
            <v>59020800</v>
          </cell>
          <cell r="AC13">
            <v>13920000</v>
          </cell>
          <cell r="AE13">
            <v>17400000</v>
          </cell>
          <cell r="AG13">
            <v>27979200</v>
          </cell>
          <cell r="AI13">
            <v>69600000</v>
          </cell>
          <cell r="AK13">
            <v>69600000</v>
          </cell>
          <cell r="AM13">
            <v>62640000</v>
          </cell>
          <cell r="AO13">
            <v>37584000</v>
          </cell>
          <cell r="AR13">
            <v>1996</v>
          </cell>
          <cell r="AS13">
            <v>142125</v>
          </cell>
          <cell r="AT13">
            <v>13567</v>
          </cell>
        </row>
        <row r="14">
          <cell r="E14">
            <v>0</v>
          </cell>
          <cell r="G14">
            <v>0</v>
          </cell>
          <cell r="I14">
            <v>0</v>
          </cell>
          <cell r="K14">
            <v>0</v>
          </cell>
          <cell r="M14">
            <v>0</v>
          </cell>
          <cell r="O14">
            <v>0</v>
          </cell>
          <cell r="Q14">
            <v>0</v>
          </cell>
          <cell r="S14">
            <v>0</v>
          </cell>
          <cell r="U14">
            <v>0</v>
          </cell>
          <cell r="W14">
            <v>0</v>
          </cell>
          <cell r="Y14">
            <v>1687272</v>
          </cell>
          <cell r="AA14">
            <v>0</v>
          </cell>
          <cell r="AC14">
            <v>1687272</v>
          </cell>
          <cell r="AE14">
            <v>1687272</v>
          </cell>
          <cell r="AG14">
            <v>0</v>
          </cell>
          <cell r="AI14">
            <v>0</v>
          </cell>
          <cell r="AK14">
            <v>0</v>
          </cell>
          <cell r="AM14">
            <v>0</v>
          </cell>
          <cell r="AO14">
            <v>0</v>
          </cell>
          <cell r="AR14">
            <v>1997</v>
          </cell>
          <cell r="AS14">
            <v>172005</v>
          </cell>
          <cell r="AT14">
            <v>17250</v>
          </cell>
        </row>
        <row r="15">
          <cell r="E15">
            <v>0</v>
          </cell>
          <cell r="G15">
            <v>0</v>
          </cell>
          <cell r="I15">
            <v>0</v>
          </cell>
          <cell r="K15">
            <v>0</v>
          </cell>
          <cell r="M15">
            <v>0</v>
          </cell>
          <cell r="O15">
            <v>0</v>
          </cell>
          <cell r="Q15">
            <v>0</v>
          </cell>
          <cell r="S15">
            <v>0</v>
          </cell>
          <cell r="U15">
            <v>0</v>
          </cell>
          <cell r="W15">
            <v>0</v>
          </cell>
          <cell r="Y15">
            <v>1602908</v>
          </cell>
          <cell r="AA15">
            <v>0</v>
          </cell>
          <cell r="AC15">
            <v>1602908</v>
          </cell>
          <cell r="AE15">
            <v>1602908</v>
          </cell>
          <cell r="AG15">
            <v>0</v>
          </cell>
          <cell r="AI15">
            <v>0</v>
          </cell>
          <cell r="AK15">
            <v>0</v>
          </cell>
          <cell r="AM15">
            <v>0</v>
          </cell>
          <cell r="AO15">
            <v>0</v>
          </cell>
          <cell r="AR15">
            <v>1998</v>
          </cell>
          <cell r="AS15">
            <v>203825</v>
          </cell>
          <cell r="AT15">
            <v>20700</v>
          </cell>
        </row>
        <row r="16">
          <cell r="E16">
            <v>48720000</v>
          </cell>
          <cell r="G16">
            <v>44544000</v>
          </cell>
          <cell r="I16">
            <v>41760000</v>
          </cell>
          <cell r="K16">
            <v>62640000</v>
          </cell>
          <cell r="M16">
            <v>62640000</v>
          </cell>
          <cell r="O16">
            <v>62640000</v>
          </cell>
          <cell r="Q16">
            <v>62640000</v>
          </cell>
          <cell r="S16">
            <v>62640000</v>
          </cell>
          <cell r="U16">
            <v>34800000</v>
          </cell>
          <cell r="W16">
            <v>30624000</v>
          </cell>
          <cell r="Y16">
            <v>15607272</v>
          </cell>
          <cell r="AA16">
            <v>59020800</v>
          </cell>
          <cell r="AC16">
            <v>15607272</v>
          </cell>
          <cell r="AE16">
            <v>19087272</v>
          </cell>
          <cell r="AG16">
            <v>27979200</v>
          </cell>
          <cell r="AI16">
            <v>69600000</v>
          </cell>
          <cell r="AK16">
            <v>69600000</v>
          </cell>
          <cell r="AM16">
            <v>62640000</v>
          </cell>
          <cell r="AO16">
            <v>37584000</v>
          </cell>
          <cell r="AR16">
            <v>2000</v>
          </cell>
          <cell r="AS16">
            <v>260100</v>
          </cell>
          <cell r="AT16">
            <v>26413</v>
          </cell>
        </row>
        <row r="17">
          <cell r="E17">
            <v>48720000</v>
          </cell>
          <cell r="F17">
            <v>1</v>
          </cell>
          <cell r="G17">
            <v>44544000</v>
          </cell>
          <cell r="H17">
            <v>1</v>
          </cell>
          <cell r="I17">
            <v>41760000</v>
          </cell>
          <cell r="J17">
            <v>1</v>
          </cell>
          <cell r="K17">
            <v>62640000</v>
          </cell>
          <cell r="L17">
            <v>1</v>
          </cell>
          <cell r="M17">
            <v>62640000</v>
          </cell>
          <cell r="N17">
            <v>1</v>
          </cell>
          <cell r="O17">
            <v>62640000</v>
          </cell>
          <cell r="P17">
            <v>1</v>
          </cell>
          <cell r="Q17">
            <v>62640000</v>
          </cell>
          <cell r="R17">
            <v>1</v>
          </cell>
          <cell r="S17">
            <v>62640000</v>
          </cell>
          <cell r="T17">
            <v>1</v>
          </cell>
          <cell r="U17">
            <v>34800000</v>
          </cell>
          <cell r="V17">
            <v>1</v>
          </cell>
          <cell r="W17">
            <v>30624000</v>
          </cell>
          <cell r="X17">
            <v>1</v>
          </cell>
          <cell r="Y17">
            <v>13920000</v>
          </cell>
          <cell r="Z17">
            <v>1</v>
          </cell>
          <cell r="AA17">
            <v>59020800</v>
          </cell>
          <cell r="AB17">
            <v>1</v>
          </cell>
          <cell r="AC17">
            <v>13920000</v>
          </cell>
          <cell r="AD17">
            <v>1</v>
          </cell>
          <cell r="AE17">
            <v>17400000</v>
          </cell>
          <cell r="AF17">
            <v>1</v>
          </cell>
          <cell r="AG17">
            <v>27979200</v>
          </cell>
          <cell r="AH17">
            <v>1</v>
          </cell>
          <cell r="AI17">
            <v>69600000</v>
          </cell>
          <cell r="AJ17">
            <v>1</v>
          </cell>
          <cell r="AK17">
            <v>69600000</v>
          </cell>
          <cell r="AL17">
            <v>1</v>
          </cell>
          <cell r="AM17">
            <v>62640000</v>
          </cell>
          <cell r="AN17">
            <v>1</v>
          </cell>
          <cell r="AO17">
            <v>37584000</v>
          </cell>
          <cell r="AP17">
            <v>1</v>
          </cell>
          <cell r="AR17">
            <v>2001</v>
          </cell>
          <cell r="AS17">
            <v>286000</v>
          </cell>
          <cell r="AT17">
            <v>30000</v>
          </cell>
        </row>
        <row r="18">
          <cell r="AR18">
            <v>2002</v>
          </cell>
          <cell r="AS18">
            <v>309000</v>
          </cell>
          <cell r="AT18">
            <v>34000</v>
          </cell>
        </row>
        <row r="19">
          <cell r="E19">
            <v>4060000</v>
          </cell>
          <cell r="F19">
            <v>8.3333333333333329E-2</v>
          </cell>
          <cell r="G19">
            <v>3712000</v>
          </cell>
          <cell r="H19">
            <v>8.3333333333333329E-2</v>
          </cell>
          <cell r="I19">
            <v>3480000</v>
          </cell>
          <cell r="J19">
            <v>8.3333333333333329E-2</v>
          </cell>
          <cell r="K19">
            <v>5220000</v>
          </cell>
          <cell r="L19">
            <v>8.3333333333333329E-2</v>
          </cell>
          <cell r="M19">
            <v>5220000</v>
          </cell>
          <cell r="N19">
            <v>8.3333333333333329E-2</v>
          </cell>
          <cell r="O19">
            <v>5220000</v>
          </cell>
          <cell r="P19">
            <v>8.3333333333333329E-2</v>
          </cell>
          <cell r="Q19">
            <v>5220000</v>
          </cell>
          <cell r="R19">
            <v>8.3333333333333329E-2</v>
          </cell>
          <cell r="S19">
            <v>5220000</v>
          </cell>
          <cell r="T19">
            <v>8.3333333333333329E-2</v>
          </cell>
          <cell r="U19">
            <v>2900000</v>
          </cell>
          <cell r="V19">
            <v>8.3333333333333329E-2</v>
          </cell>
          <cell r="W19">
            <v>2552000</v>
          </cell>
          <cell r="X19">
            <v>8.3333333333333329E-2</v>
          </cell>
          <cell r="Y19">
            <v>1300606</v>
          </cell>
          <cell r="Z19">
            <v>8.3333333333333329E-2</v>
          </cell>
          <cell r="AA19">
            <v>4918400</v>
          </cell>
          <cell r="AB19">
            <v>8.3333333333333329E-2</v>
          </cell>
          <cell r="AC19">
            <v>1300606</v>
          </cell>
          <cell r="AD19">
            <v>8.3333333333333329E-2</v>
          </cell>
          <cell r="AE19">
            <v>1590606</v>
          </cell>
          <cell r="AF19">
            <v>8.3333333333333329E-2</v>
          </cell>
          <cell r="AG19">
            <v>2331600</v>
          </cell>
          <cell r="AH19">
            <v>8.3333333333333329E-2</v>
          </cell>
          <cell r="AI19">
            <v>5800000</v>
          </cell>
          <cell r="AJ19">
            <v>8.3333333333333329E-2</v>
          </cell>
          <cell r="AK19">
            <v>5800000</v>
          </cell>
          <cell r="AL19">
            <v>8.3333333333333329E-2</v>
          </cell>
          <cell r="AM19">
            <v>5220000</v>
          </cell>
          <cell r="AN19">
            <v>8.3333333333333329E-2</v>
          </cell>
          <cell r="AO19">
            <v>3132000</v>
          </cell>
          <cell r="AP19">
            <v>8.3333333333333329E-2</v>
          </cell>
          <cell r="AR19">
            <v>2003</v>
          </cell>
          <cell r="AS19">
            <v>332000</v>
          </cell>
          <cell r="AT19">
            <v>37500</v>
          </cell>
        </row>
        <row r="20">
          <cell r="E20">
            <v>487200</v>
          </cell>
          <cell r="F20">
            <v>0.01</v>
          </cell>
          <cell r="G20">
            <v>445440</v>
          </cell>
          <cell r="H20">
            <v>0.01</v>
          </cell>
          <cell r="I20">
            <v>417600</v>
          </cell>
          <cell r="J20">
            <v>0.01</v>
          </cell>
          <cell r="K20">
            <v>626400</v>
          </cell>
          <cell r="L20">
            <v>0.01</v>
          </cell>
          <cell r="M20">
            <v>626400</v>
          </cell>
          <cell r="N20">
            <v>0.01</v>
          </cell>
          <cell r="O20">
            <v>626400</v>
          </cell>
          <cell r="P20">
            <v>0.01</v>
          </cell>
          <cell r="Q20">
            <v>626400</v>
          </cell>
          <cell r="R20">
            <v>0.01</v>
          </cell>
          <cell r="S20">
            <v>626400</v>
          </cell>
          <cell r="T20">
            <v>0.01</v>
          </cell>
          <cell r="U20">
            <v>348000</v>
          </cell>
          <cell r="V20">
            <v>0.01</v>
          </cell>
          <cell r="W20">
            <v>306240</v>
          </cell>
          <cell r="X20">
            <v>0.01</v>
          </cell>
          <cell r="Y20">
            <v>156073</v>
          </cell>
          <cell r="Z20">
            <v>1.0000017940354983E-2</v>
          </cell>
          <cell r="AA20">
            <v>590208</v>
          </cell>
          <cell r="AB20">
            <v>0.01</v>
          </cell>
          <cell r="AC20">
            <v>156073</v>
          </cell>
          <cell r="AD20">
            <v>1.0000017940354983E-2</v>
          </cell>
          <cell r="AE20">
            <v>190873</v>
          </cell>
          <cell r="AF20">
            <v>1.0000014669461408E-2</v>
          </cell>
          <cell r="AG20">
            <v>279792</v>
          </cell>
          <cell r="AH20">
            <v>0.01</v>
          </cell>
          <cell r="AI20">
            <v>696000</v>
          </cell>
          <cell r="AJ20">
            <v>0.01</v>
          </cell>
          <cell r="AK20">
            <v>696000</v>
          </cell>
          <cell r="AL20">
            <v>0.01</v>
          </cell>
          <cell r="AM20">
            <v>626400</v>
          </cell>
          <cell r="AN20">
            <v>0.01</v>
          </cell>
          <cell r="AO20">
            <v>375840</v>
          </cell>
          <cell r="AP20">
            <v>0.01</v>
          </cell>
          <cell r="AR20">
            <v>2004</v>
          </cell>
          <cell r="AS20">
            <v>358000</v>
          </cell>
          <cell r="AT20">
            <v>41600</v>
          </cell>
        </row>
        <row r="21">
          <cell r="E21">
            <v>4060000</v>
          </cell>
          <cell r="F21">
            <v>8.3333333333333329E-2</v>
          </cell>
          <cell r="G21">
            <v>3712000</v>
          </cell>
          <cell r="H21">
            <v>8.3333333333333329E-2</v>
          </cell>
          <cell r="I21">
            <v>3480000</v>
          </cell>
          <cell r="J21">
            <v>8.3333333333333329E-2</v>
          </cell>
          <cell r="K21">
            <v>5220000</v>
          </cell>
          <cell r="L21">
            <v>8.3333333333333329E-2</v>
          </cell>
          <cell r="M21">
            <v>5220000</v>
          </cell>
          <cell r="N21">
            <v>8.3333333333333329E-2</v>
          </cell>
          <cell r="O21">
            <v>5220000</v>
          </cell>
          <cell r="P21">
            <v>8.3333333333333329E-2</v>
          </cell>
          <cell r="Q21">
            <v>5220000</v>
          </cell>
          <cell r="R21">
            <v>8.3333333333333329E-2</v>
          </cell>
          <cell r="S21">
            <v>5220000</v>
          </cell>
          <cell r="T21">
            <v>8.3333333333333329E-2</v>
          </cell>
          <cell r="U21">
            <v>2900000</v>
          </cell>
          <cell r="V21">
            <v>8.3333333333333329E-2</v>
          </cell>
          <cell r="W21">
            <v>2552000</v>
          </cell>
          <cell r="X21">
            <v>8.3333333333333329E-2</v>
          </cell>
          <cell r="Y21">
            <v>1300606</v>
          </cell>
          <cell r="Z21">
            <v>8.3333333333333329E-2</v>
          </cell>
          <cell r="AA21">
            <v>4918400</v>
          </cell>
          <cell r="AB21">
            <v>8.3333333333333329E-2</v>
          </cell>
          <cell r="AC21">
            <v>1300606</v>
          </cell>
          <cell r="AD21">
            <v>8.3333333333333329E-2</v>
          </cell>
          <cell r="AE21">
            <v>1590606</v>
          </cell>
          <cell r="AF21">
            <v>8.3333333333333329E-2</v>
          </cell>
          <cell r="AG21">
            <v>2331599.9999999995</v>
          </cell>
          <cell r="AH21">
            <v>8.3333333333333315E-2</v>
          </cell>
          <cell r="AI21">
            <v>5800000</v>
          </cell>
          <cell r="AJ21">
            <v>8.3333333333333329E-2</v>
          </cell>
          <cell r="AK21">
            <v>5800000</v>
          </cell>
          <cell r="AL21">
            <v>8.3333333333333329E-2</v>
          </cell>
          <cell r="AM21">
            <v>5220000</v>
          </cell>
          <cell r="AN21">
            <v>8.3333333333333329E-2</v>
          </cell>
          <cell r="AO21">
            <v>3132000</v>
          </cell>
          <cell r="AP21">
            <v>8.3333333333333329E-2</v>
          </cell>
        </row>
        <row r="22">
          <cell r="E22">
            <v>2030000</v>
          </cell>
          <cell r="F22">
            <v>4.1700000000000001E-2</v>
          </cell>
          <cell r="G22">
            <v>1856000</v>
          </cell>
          <cell r="H22">
            <v>4.1700000000000001E-2</v>
          </cell>
          <cell r="I22">
            <v>1740000</v>
          </cell>
          <cell r="J22">
            <v>4.1700000000000001E-2</v>
          </cell>
          <cell r="K22">
            <v>2610000</v>
          </cell>
          <cell r="L22">
            <v>4.1700000000000001E-2</v>
          </cell>
          <cell r="M22">
            <v>2610000</v>
          </cell>
          <cell r="N22">
            <v>4.1700000000000001E-2</v>
          </cell>
          <cell r="O22">
            <v>2610000</v>
          </cell>
          <cell r="P22">
            <v>4.1700000000000001E-2</v>
          </cell>
          <cell r="Q22">
            <v>2610000</v>
          </cell>
          <cell r="R22">
            <v>4.1700000000000001E-2</v>
          </cell>
          <cell r="S22">
            <v>2610000</v>
          </cell>
          <cell r="T22">
            <v>4.1700000000000001E-2</v>
          </cell>
          <cell r="U22">
            <v>1450000</v>
          </cell>
          <cell r="V22">
            <v>4.1700000000000001E-2</v>
          </cell>
          <cell r="W22">
            <v>1276000</v>
          </cell>
          <cell r="X22">
            <v>4.1700000000000001E-2</v>
          </cell>
          <cell r="Y22">
            <v>580000</v>
          </cell>
          <cell r="Z22">
            <v>4.1700000000000001E-2</v>
          </cell>
          <cell r="AA22">
            <v>2459200</v>
          </cell>
          <cell r="AB22">
            <v>4.1700000000000001E-2</v>
          </cell>
          <cell r="AC22">
            <v>580000</v>
          </cell>
          <cell r="AD22">
            <v>4.1700000000000001E-2</v>
          </cell>
          <cell r="AE22">
            <v>725000</v>
          </cell>
          <cell r="AF22">
            <v>4.1700000000000001E-2</v>
          </cell>
          <cell r="AG22">
            <v>1165800</v>
          </cell>
          <cell r="AH22">
            <v>4.1700000000000001E-2</v>
          </cell>
          <cell r="AI22">
            <v>2900000</v>
          </cell>
          <cell r="AJ22">
            <v>4.1700000000000001E-2</v>
          </cell>
          <cell r="AK22">
            <v>2900000</v>
          </cell>
          <cell r="AL22">
            <v>4.1700000000000001E-2</v>
          </cell>
          <cell r="AM22">
            <v>2610000</v>
          </cell>
          <cell r="AN22">
            <v>4.1700000000000001E-2</v>
          </cell>
          <cell r="AO22">
            <v>1566000</v>
          </cell>
          <cell r="AP22">
            <v>4.1700000000000001E-2</v>
          </cell>
        </row>
        <row r="23">
          <cell r="E23">
            <v>5846400</v>
          </cell>
          <cell r="F23">
            <v>0.12</v>
          </cell>
          <cell r="G23">
            <v>5345280</v>
          </cell>
          <cell r="H23">
            <v>0.12</v>
          </cell>
          <cell r="I23">
            <v>5011200</v>
          </cell>
          <cell r="J23">
            <v>0.12</v>
          </cell>
          <cell r="K23">
            <v>7516800</v>
          </cell>
          <cell r="L23">
            <v>0.12</v>
          </cell>
          <cell r="M23">
            <v>7516800</v>
          </cell>
          <cell r="N23">
            <v>0.12</v>
          </cell>
          <cell r="O23">
            <v>7516800</v>
          </cell>
          <cell r="P23">
            <v>0.12</v>
          </cell>
          <cell r="Q23">
            <v>7516800</v>
          </cell>
          <cell r="R23">
            <v>0.12</v>
          </cell>
          <cell r="S23">
            <v>7516800</v>
          </cell>
          <cell r="T23">
            <v>0.12</v>
          </cell>
          <cell r="U23">
            <v>4176000</v>
          </cell>
          <cell r="V23">
            <v>0.12</v>
          </cell>
          <cell r="W23">
            <v>3674880</v>
          </cell>
          <cell r="X23">
            <v>0.12</v>
          </cell>
          <cell r="Y23">
            <v>1670400</v>
          </cell>
          <cell r="Z23">
            <v>0.12</v>
          </cell>
          <cell r="AA23">
            <v>7082496</v>
          </cell>
          <cell r="AB23">
            <v>0.12</v>
          </cell>
          <cell r="AC23">
            <v>1670400</v>
          </cell>
          <cell r="AD23">
            <v>0.12</v>
          </cell>
          <cell r="AE23">
            <v>2088000</v>
          </cell>
          <cell r="AF23">
            <v>0.12</v>
          </cell>
          <cell r="AG23">
            <v>3357504</v>
          </cell>
          <cell r="AH23">
            <v>0.12</v>
          </cell>
          <cell r="AI23">
            <v>8352000</v>
          </cell>
          <cell r="AJ23">
            <v>0.12</v>
          </cell>
          <cell r="AK23">
            <v>8352000</v>
          </cell>
          <cell r="AL23">
            <v>0.12</v>
          </cell>
          <cell r="AM23">
            <v>7516800</v>
          </cell>
          <cell r="AN23">
            <v>0.12</v>
          </cell>
          <cell r="AO23">
            <v>4510080</v>
          </cell>
          <cell r="AP23">
            <v>0.12</v>
          </cell>
          <cell r="AR23">
            <v>2005</v>
          </cell>
          <cell r="AS23">
            <v>381500</v>
          </cell>
          <cell r="AT23">
            <v>44500</v>
          </cell>
        </row>
        <row r="24">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R24">
            <v>2006</v>
          </cell>
          <cell r="AS24">
            <v>408000</v>
          </cell>
          <cell r="AT24">
            <v>47700</v>
          </cell>
        </row>
        <row r="25">
          <cell r="E25">
            <v>3390912</v>
          </cell>
          <cell r="F25">
            <v>6.9599999999999995E-2</v>
          </cell>
          <cell r="G25">
            <v>3100262</v>
          </cell>
          <cell r="H25">
            <v>6.9599999999999995E-2</v>
          </cell>
          <cell r="I25">
            <v>2906496</v>
          </cell>
          <cell r="J25">
            <v>6.9599999999999995E-2</v>
          </cell>
          <cell r="K25">
            <v>4359744</v>
          </cell>
          <cell r="L25">
            <v>6.9599999999999995E-2</v>
          </cell>
          <cell r="M25">
            <v>4359744</v>
          </cell>
          <cell r="N25">
            <v>6.9599999999999995E-2</v>
          </cell>
          <cell r="O25">
            <v>4359744</v>
          </cell>
          <cell r="P25">
            <v>6.9599999999999995E-2</v>
          </cell>
          <cell r="Q25">
            <v>4359744</v>
          </cell>
          <cell r="R25">
            <v>6.9599999999999995E-2</v>
          </cell>
          <cell r="S25">
            <v>4359744</v>
          </cell>
          <cell r="T25">
            <v>6.9599999999999995E-2</v>
          </cell>
          <cell r="U25">
            <v>2422080</v>
          </cell>
          <cell r="V25">
            <v>6.9599999999999995E-2</v>
          </cell>
          <cell r="W25">
            <v>2131430</v>
          </cell>
          <cell r="X25">
            <v>6.9599999999999995E-2</v>
          </cell>
          <cell r="Y25">
            <v>968832</v>
          </cell>
          <cell r="Z25">
            <v>6.9599999999999995E-2</v>
          </cell>
          <cell r="AA25">
            <v>4107848</v>
          </cell>
          <cell r="AB25">
            <v>6.9599999999999995E-2</v>
          </cell>
          <cell r="AC25">
            <v>968832</v>
          </cell>
          <cell r="AD25">
            <v>6.9599999999999995E-2</v>
          </cell>
          <cell r="AE25">
            <v>1211040</v>
          </cell>
          <cell r="AF25">
            <v>6.9599999999999995E-2</v>
          </cell>
          <cell r="AG25">
            <v>1947352</v>
          </cell>
          <cell r="AH25">
            <v>6.9599999999999995E-2</v>
          </cell>
          <cell r="AI25">
            <v>4844160</v>
          </cell>
          <cell r="AJ25">
            <v>6.9599999999999995E-2</v>
          </cell>
          <cell r="AK25">
            <v>4844160</v>
          </cell>
          <cell r="AL25">
            <v>6.9599999999999995E-2</v>
          </cell>
          <cell r="AM25">
            <v>4359744</v>
          </cell>
          <cell r="AN25">
            <v>6.9599999999999995E-2</v>
          </cell>
          <cell r="AO25">
            <v>2615846</v>
          </cell>
          <cell r="AP25">
            <v>6.9599999999999995E-2</v>
          </cell>
          <cell r="AR25">
            <v>2007</v>
          </cell>
          <cell r="AS25">
            <v>433700</v>
          </cell>
          <cell r="AT25">
            <v>50800</v>
          </cell>
        </row>
        <row r="26">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R26">
            <v>2008</v>
          </cell>
          <cell r="AS26">
            <v>461500</v>
          </cell>
          <cell r="AT26">
            <v>55000</v>
          </cell>
        </row>
        <row r="27">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R27">
            <v>2009</v>
          </cell>
          <cell r="AS27">
            <v>496900</v>
          </cell>
          <cell r="AT27">
            <v>59300</v>
          </cell>
        </row>
        <row r="28">
          <cell r="E28">
            <v>1948800</v>
          </cell>
          <cell r="F28">
            <v>0.04</v>
          </cell>
          <cell r="G28">
            <v>1781760</v>
          </cell>
          <cell r="H28">
            <v>0.04</v>
          </cell>
          <cell r="I28">
            <v>1670400</v>
          </cell>
          <cell r="J28">
            <v>0.04</v>
          </cell>
          <cell r="K28">
            <v>2505600</v>
          </cell>
          <cell r="L28">
            <v>0.04</v>
          </cell>
          <cell r="M28">
            <v>2505600</v>
          </cell>
          <cell r="N28">
            <v>0.04</v>
          </cell>
          <cell r="O28">
            <v>2505600</v>
          </cell>
          <cell r="P28">
            <v>0.04</v>
          </cell>
          <cell r="Q28">
            <v>2505600</v>
          </cell>
          <cell r="R28">
            <v>0.04</v>
          </cell>
          <cell r="S28">
            <v>2505600</v>
          </cell>
          <cell r="T28">
            <v>0.04</v>
          </cell>
          <cell r="U28">
            <v>1392000</v>
          </cell>
          <cell r="V28">
            <v>0.04</v>
          </cell>
          <cell r="W28">
            <v>1224960</v>
          </cell>
          <cell r="X28">
            <v>0.04</v>
          </cell>
          <cell r="Y28">
            <v>556800</v>
          </cell>
          <cell r="Z28">
            <v>0.04</v>
          </cell>
          <cell r="AA28">
            <v>2360832</v>
          </cell>
          <cell r="AB28">
            <v>0.04</v>
          </cell>
          <cell r="AC28">
            <v>556800</v>
          </cell>
          <cell r="AD28">
            <v>0.04</v>
          </cell>
          <cell r="AE28">
            <v>696000</v>
          </cell>
          <cell r="AF28">
            <v>0.04</v>
          </cell>
          <cell r="AG28">
            <v>1119168</v>
          </cell>
          <cell r="AH28">
            <v>0.04</v>
          </cell>
          <cell r="AI28">
            <v>2784000</v>
          </cell>
          <cell r="AJ28">
            <v>0.04</v>
          </cell>
          <cell r="AK28">
            <v>2784000</v>
          </cell>
          <cell r="AL28">
            <v>0.04</v>
          </cell>
          <cell r="AM28">
            <v>2505600</v>
          </cell>
          <cell r="AN28">
            <v>0.04</v>
          </cell>
          <cell r="AO28">
            <v>1503360</v>
          </cell>
          <cell r="AP28">
            <v>0.04</v>
          </cell>
          <cell r="AR28">
            <v>2010</v>
          </cell>
          <cell r="AS28">
            <v>515000</v>
          </cell>
          <cell r="AT28">
            <v>61500</v>
          </cell>
        </row>
        <row r="29">
          <cell r="F29">
            <v>0</v>
          </cell>
          <cell r="AR29">
            <v>2011</v>
          </cell>
          <cell r="AS29">
            <v>535600</v>
          </cell>
          <cell r="AT29">
            <v>63600</v>
          </cell>
        </row>
        <row r="30">
          <cell r="E30">
            <v>574020.11999999988</v>
          </cell>
          <cell r="F30">
            <v>1.18E-2</v>
          </cell>
          <cell r="G30">
            <v>574020.11999999988</v>
          </cell>
          <cell r="H30">
            <v>1.29E-2</v>
          </cell>
          <cell r="I30">
            <v>574020.11999999988</v>
          </cell>
          <cell r="J30">
            <v>1.37E-2</v>
          </cell>
          <cell r="K30">
            <v>574020.11999999988</v>
          </cell>
          <cell r="L30">
            <v>9.1999999999999998E-3</v>
          </cell>
          <cell r="M30">
            <v>574020.11999999988</v>
          </cell>
          <cell r="N30">
            <v>9.1999999999999998E-3</v>
          </cell>
          <cell r="O30">
            <v>574020.11999999988</v>
          </cell>
          <cell r="P30">
            <v>9.1999999999999998E-3</v>
          </cell>
          <cell r="Q30">
            <v>574020.11999999988</v>
          </cell>
          <cell r="R30">
            <v>9.1999999999999998E-3</v>
          </cell>
          <cell r="S30">
            <v>574020.11999999988</v>
          </cell>
          <cell r="T30">
            <v>9.1999999999999998E-3</v>
          </cell>
          <cell r="U30">
            <v>574020.11999999988</v>
          </cell>
          <cell r="V30">
            <v>1.6500000000000001E-2</v>
          </cell>
          <cell r="W30">
            <v>574020.11999999988</v>
          </cell>
          <cell r="X30">
            <v>1.8700000000000001E-2</v>
          </cell>
          <cell r="Y30">
            <v>574020.11999999988</v>
          </cell>
          <cell r="Z30">
            <v>4.1200000000000001E-2</v>
          </cell>
          <cell r="AA30">
            <v>574020.11999999988</v>
          </cell>
          <cell r="AB30">
            <v>9.7000000000000003E-3</v>
          </cell>
          <cell r="AC30">
            <v>574020.11999999988</v>
          </cell>
          <cell r="AD30">
            <v>4.1200000000000001E-2</v>
          </cell>
          <cell r="AE30">
            <v>574020.11999999988</v>
          </cell>
          <cell r="AF30">
            <v>3.3000000000000002E-2</v>
          </cell>
          <cell r="AG30">
            <v>574020.11999999988</v>
          </cell>
          <cell r="AH30">
            <v>2.0500000000000001E-2</v>
          </cell>
          <cell r="AI30">
            <v>574020.11999999988</v>
          </cell>
          <cell r="AJ30">
            <v>8.2000000000000007E-3</v>
          </cell>
          <cell r="AK30">
            <v>574020.11999999988</v>
          </cell>
          <cell r="AL30">
            <v>8.2000000000000007E-3</v>
          </cell>
          <cell r="AM30">
            <v>574020.11999999988</v>
          </cell>
          <cell r="AN30">
            <v>9.1999999999999998E-3</v>
          </cell>
          <cell r="AO30">
            <v>574020.11999999988</v>
          </cell>
          <cell r="AP30">
            <v>1.5299999999999999E-2</v>
          </cell>
          <cell r="AR30">
            <v>2012</v>
          </cell>
          <cell r="AS30">
            <v>566700</v>
          </cell>
          <cell r="AT30">
            <v>68800</v>
          </cell>
        </row>
        <row r="31">
          <cell r="E31">
            <v>563030.39999999991</v>
          </cell>
          <cell r="F31">
            <v>1.1599999999999999E-2</v>
          </cell>
          <cell r="G31">
            <v>563030.39999999991</v>
          </cell>
          <cell r="H31">
            <v>1.26E-2</v>
          </cell>
          <cell r="I31">
            <v>563030.39999999991</v>
          </cell>
          <cell r="J31">
            <v>1.35E-2</v>
          </cell>
          <cell r="K31">
            <v>563030.39999999991</v>
          </cell>
          <cell r="L31">
            <v>8.9999999999999993E-3</v>
          </cell>
          <cell r="M31">
            <v>563030.39999999991</v>
          </cell>
          <cell r="N31">
            <v>8.9999999999999993E-3</v>
          </cell>
          <cell r="O31">
            <v>563030.39999999991</v>
          </cell>
          <cell r="P31">
            <v>8.9999999999999993E-3</v>
          </cell>
          <cell r="Q31">
            <v>563030.39999999991</v>
          </cell>
          <cell r="R31">
            <v>8.9999999999999993E-3</v>
          </cell>
          <cell r="S31">
            <v>563030.39999999991</v>
          </cell>
          <cell r="T31">
            <v>8.9999999999999993E-3</v>
          </cell>
          <cell r="U31">
            <v>563030.39999999991</v>
          </cell>
          <cell r="V31">
            <v>1.6199999999999999E-2</v>
          </cell>
          <cell r="W31">
            <v>563030.39999999991</v>
          </cell>
          <cell r="X31">
            <v>1.84E-2</v>
          </cell>
          <cell r="Y31">
            <v>563030.39999999991</v>
          </cell>
          <cell r="Z31">
            <v>4.0399999999999998E-2</v>
          </cell>
          <cell r="AA31">
            <v>563030.39999999991</v>
          </cell>
          <cell r="AB31">
            <v>9.4999999999999998E-3</v>
          </cell>
          <cell r="AC31">
            <v>563030.39999999991</v>
          </cell>
          <cell r="AD31">
            <v>4.0399999999999998E-2</v>
          </cell>
          <cell r="AE31">
            <v>563030.39999999991</v>
          </cell>
          <cell r="AF31">
            <v>3.2399999999999998E-2</v>
          </cell>
          <cell r="AG31">
            <v>563030.39999999991</v>
          </cell>
          <cell r="AH31">
            <v>2.01E-2</v>
          </cell>
          <cell r="AI31">
            <v>563030.39999999991</v>
          </cell>
          <cell r="AJ31">
            <v>8.0999999999999996E-3</v>
          </cell>
          <cell r="AK31">
            <v>563030.39999999991</v>
          </cell>
          <cell r="AL31">
            <v>8.0999999999999996E-3</v>
          </cell>
          <cell r="AM31">
            <v>563030.39999999991</v>
          </cell>
          <cell r="AN31">
            <v>8.9999999999999993E-3</v>
          </cell>
          <cell r="AO31">
            <v>563030.39999999991</v>
          </cell>
          <cell r="AP31">
            <v>1.4999999999999999E-2</v>
          </cell>
          <cell r="AR31">
            <v>2015</v>
          </cell>
          <cell r="AS31">
            <v>644350</v>
          </cell>
          <cell r="AT31">
            <v>74000</v>
          </cell>
        </row>
        <row r="32">
          <cell r="E32">
            <v>7037333.333333334</v>
          </cell>
          <cell r="F32">
            <v>0</v>
          </cell>
          <cell r="G32">
            <v>6434133.333333333</v>
          </cell>
          <cell r="H32">
            <v>0.14444444444444443</v>
          </cell>
          <cell r="I32">
            <v>6032000</v>
          </cell>
          <cell r="J32">
            <v>0.14444444444444443</v>
          </cell>
          <cell r="K32">
            <v>9048000</v>
          </cell>
          <cell r="L32">
            <v>0.14444444444444443</v>
          </cell>
          <cell r="M32">
            <v>9048000</v>
          </cell>
          <cell r="N32">
            <v>0.14444444444444443</v>
          </cell>
          <cell r="O32">
            <v>9048000</v>
          </cell>
          <cell r="P32">
            <v>0.14444444444444443</v>
          </cell>
          <cell r="Q32">
            <v>9048000</v>
          </cell>
          <cell r="R32">
            <v>0.14444444444444443</v>
          </cell>
          <cell r="S32">
            <v>9048000</v>
          </cell>
          <cell r="T32">
            <v>0.14444444444444443</v>
          </cell>
          <cell r="U32">
            <v>5026666.666666667</v>
          </cell>
          <cell r="V32">
            <v>0.14444444444444446</v>
          </cell>
          <cell r="W32">
            <v>4423466.666666667</v>
          </cell>
          <cell r="X32">
            <v>0.14444444444444446</v>
          </cell>
          <cell r="Y32">
            <v>2010666.6666666665</v>
          </cell>
          <cell r="Z32">
            <v>0.14444444444444443</v>
          </cell>
          <cell r="AA32">
            <v>8525226.666666666</v>
          </cell>
          <cell r="AB32">
            <v>0.14444444444444443</v>
          </cell>
          <cell r="AC32">
            <v>2010666.6666666665</v>
          </cell>
          <cell r="AD32">
            <v>0.14444444444444443</v>
          </cell>
          <cell r="AE32">
            <v>2513333.3333333335</v>
          </cell>
          <cell r="AF32">
            <v>0.14444444444444446</v>
          </cell>
          <cell r="AG32">
            <v>4041440</v>
          </cell>
          <cell r="AH32">
            <v>0.14444444444444443</v>
          </cell>
          <cell r="AI32">
            <v>10053333.333333334</v>
          </cell>
          <cell r="AJ32">
            <v>0.14444444444444446</v>
          </cell>
          <cell r="AK32">
            <v>10053333.333333334</v>
          </cell>
          <cell r="AL32">
            <v>0.14444444444444446</v>
          </cell>
          <cell r="AM32">
            <v>9048000</v>
          </cell>
          <cell r="AN32">
            <v>0.14444444444444443</v>
          </cell>
          <cell r="AO32">
            <v>5428800</v>
          </cell>
          <cell r="AP32">
            <v>0.14444444444444443</v>
          </cell>
          <cell r="AR32">
            <v>2016</v>
          </cell>
          <cell r="AS32">
            <v>689454</v>
          </cell>
          <cell r="AT32">
            <v>77700</v>
          </cell>
        </row>
        <row r="33">
          <cell r="E33">
            <v>2436000</v>
          </cell>
          <cell r="F33">
            <v>0.05</v>
          </cell>
          <cell r="G33">
            <v>2227200</v>
          </cell>
          <cell r="H33">
            <v>0.05</v>
          </cell>
          <cell r="I33">
            <v>2088000</v>
          </cell>
          <cell r="J33">
            <v>0.05</v>
          </cell>
          <cell r="K33">
            <v>3132000</v>
          </cell>
          <cell r="L33">
            <v>0.05</v>
          </cell>
          <cell r="M33">
            <v>3132000</v>
          </cell>
          <cell r="N33">
            <v>0.05</v>
          </cell>
          <cell r="O33">
            <v>3132000</v>
          </cell>
          <cell r="P33">
            <v>0.05</v>
          </cell>
          <cell r="Q33">
            <v>3132000</v>
          </cell>
          <cell r="R33">
            <v>0.05</v>
          </cell>
          <cell r="S33">
            <v>3132000</v>
          </cell>
          <cell r="T33">
            <v>0.05</v>
          </cell>
          <cell r="U33">
            <v>1740000</v>
          </cell>
          <cell r="V33">
            <v>0.05</v>
          </cell>
          <cell r="W33">
            <v>1531200</v>
          </cell>
          <cell r="X33">
            <v>0.05</v>
          </cell>
          <cell r="Y33">
            <v>696000</v>
          </cell>
          <cell r="Z33">
            <v>0.05</v>
          </cell>
          <cell r="AA33">
            <v>2951040</v>
          </cell>
          <cell r="AB33">
            <v>0.05</v>
          </cell>
          <cell r="AC33">
            <v>696000</v>
          </cell>
          <cell r="AD33">
            <v>0.05</v>
          </cell>
          <cell r="AE33">
            <v>870000</v>
          </cell>
          <cell r="AF33">
            <v>0.05</v>
          </cell>
          <cell r="AG33">
            <v>1398960</v>
          </cell>
          <cell r="AH33">
            <v>0.05</v>
          </cell>
          <cell r="AI33">
            <v>3480000</v>
          </cell>
          <cell r="AJ33">
            <v>0.05</v>
          </cell>
          <cell r="AK33">
            <v>3480000</v>
          </cell>
          <cell r="AL33">
            <v>0.05</v>
          </cell>
          <cell r="AM33">
            <v>3132000</v>
          </cell>
          <cell r="AN33">
            <v>0.05</v>
          </cell>
          <cell r="AO33">
            <v>1879200</v>
          </cell>
          <cell r="AP33">
            <v>0.05</v>
          </cell>
        </row>
        <row r="34">
          <cell r="E34">
            <v>406000</v>
          </cell>
          <cell r="F34">
            <v>8.3333333333333332E-3</v>
          </cell>
          <cell r="G34">
            <v>371200</v>
          </cell>
          <cell r="H34">
            <v>8.3333333333333332E-3</v>
          </cell>
          <cell r="I34">
            <v>348000</v>
          </cell>
          <cell r="J34">
            <v>8.3333333333333332E-3</v>
          </cell>
          <cell r="K34">
            <v>522000</v>
          </cell>
          <cell r="L34">
            <v>8.3333333333333332E-3</v>
          </cell>
          <cell r="M34">
            <v>522000</v>
          </cell>
          <cell r="N34">
            <v>8.3333333333333332E-3</v>
          </cell>
          <cell r="O34">
            <v>522000</v>
          </cell>
          <cell r="P34">
            <v>8.3333333333333332E-3</v>
          </cell>
          <cell r="Q34">
            <v>522000</v>
          </cell>
          <cell r="R34">
            <v>8.3333333333333332E-3</v>
          </cell>
          <cell r="S34">
            <v>522000</v>
          </cell>
          <cell r="T34">
            <v>8.3333333333333332E-3</v>
          </cell>
          <cell r="U34">
            <v>290000</v>
          </cell>
          <cell r="V34">
            <v>8.3333333333333332E-3</v>
          </cell>
          <cell r="W34">
            <v>255200</v>
          </cell>
          <cell r="X34">
            <v>8.3333333333333332E-3</v>
          </cell>
          <cell r="Y34">
            <v>116000</v>
          </cell>
          <cell r="Z34">
            <v>8.3333333333333332E-3</v>
          </cell>
          <cell r="AA34">
            <v>491840</v>
          </cell>
          <cell r="AB34">
            <v>8.3333333333333332E-3</v>
          </cell>
          <cell r="AC34">
            <v>116000</v>
          </cell>
          <cell r="AD34">
            <v>8.3333333333333332E-3</v>
          </cell>
          <cell r="AE34">
            <v>145000</v>
          </cell>
          <cell r="AF34">
            <v>8.3333333333333332E-3</v>
          </cell>
          <cell r="AG34">
            <v>233160</v>
          </cell>
          <cell r="AH34">
            <v>8.3333333333333332E-3</v>
          </cell>
          <cell r="AI34">
            <v>580000</v>
          </cell>
          <cell r="AJ34">
            <v>8.3333333333333332E-3</v>
          </cell>
          <cell r="AK34">
            <v>580000</v>
          </cell>
          <cell r="AL34">
            <v>8.3333333333333332E-3</v>
          </cell>
          <cell r="AM34">
            <v>522000</v>
          </cell>
          <cell r="AN34">
            <v>8.3333333333333332E-3</v>
          </cell>
          <cell r="AO34">
            <v>313200</v>
          </cell>
          <cell r="AP34">
            <v>8.3333333333333332E-3</v>
          </cell>
        </row>
        <row r="36">
          <cell r="E36">
            <v>48720000</v>
          </cell>
          <cell r="F36">
            <v>1.5297000000000001</v>
          </cell>
          <cell r="G36">
            <v>44544000</v>
          </cell>
          <cell r="H36">
            <v>1.6761999999999999</v>
          </cell>
          <cell r="I36">
            <v>41760000</v>
          </cell>
          <cell r="J36">
            <v>1.6778999999999999</v>
          </cell>
          <cell r="K36">
            <v>62640000</v>
          </cell>
          <cell r="L36">
            <v>1.6689000000000001</v>
          </cell>
          <cell r="M36">
            <v>62640000</v>
          </cell>
          <cell r="N36">
            <v>1.6689000000000001</v>
          </cell>
          <cell r="O36">
            <v>62640000</v>
          </cell>
          <cell r="P36">
            <v>1.6689000000000001</v>
          </cell>
          <cell r="Q36">
            <v>62640000</v>
          </cell>
          <cell r="R36">
            <v>1.6689000000000001</v>
          </cell>
          <cell r="S36">
            <v>62640000</v>
          </cell>
          <cell r="T36">
            <v>1.6689000000000001</v>
          </cell>
          <cell r="U36">
            <v>34800000</v>
          </cell>
          <cell r="V36">
            <v>1.6834</v>
          </cell>
          <cell r="W36">
            <v>30624000</v>
          </cell>
          <cell r="X36">
            <v>1.6878</v>
          </cell>
          <cell r="Y36">
            <v>15607272</v>
          </cell>
          <cell r="Z36">
            <v>1.7323</v>
          </cell>
          <cell r="AA36">
            <v>59020800</v>
          </cell>
          <cell r="AB36">
            <v>1.6698999999999999</v>
          </cell>
          <cell r="AC36">
            <v>15607272</v>
          </cell>
          <cell r="AD36">
            <v>1.7323</v>
          </cell>
          <cell r="AE36">
            <v>19087272</v>
          </cell>
          <cell r="AF36">
            <v>1.7161</v>
          </cell>
          <cell r="AG36">
            <v>27979200</v>
          </cell>
          <cell r="AH36">
            <v>1.6913</v>
          </cell>
          <cell r="AI36">
            <v>69600000</v>
          </cell>
          <cell r="AJ36">
            <v>1.667</v>
          </cell>
          <cell r="AK36">
            <v>69600000</v>
          </cell>
          <cell r="AL36">
            <v>1.667</v>
          </cell>
          <cell r="AM36">
            <v>62640000</v>
          </cell>
          <cell r="AN36">
            <v>1.6689000000000001</v>
          </cell>
          <cell r="AO36">
            <v>37584000</v>
          </cell>
          <cell r="AP36">
            <v>1.681</v>
          </cell>
          <cell r="AR36">
            <v>2017</v>
          </cell>
          <cell r="AS36">
            <v>737717</v>
          </cell>
          <cell r="AT36">
            <v>83140</v>
          </cell>
        </row>
        <row r="37">
          <cell r="E37">
            <v>4060000</v>
          </cell>
          <cell r="F37">
            <v>1.5297000000000001</v>
          </cell>
          <cell r="G37">
            <v>3712000</v>
          </cell>
          <cell r="H37">
            <v>1.6761999999999999</v>
          </cell>
          <cell r="I37">
            <v>3480000</v>
          </cell>
          <cell r="J37">
            <v>1.6778999999999999</v>
          </cell>
          <cell r="K37">
            <v>5220000</v>
          </cell>
          <cell r="L37">
            <v>1.6689000000000001</v>
          </cell>
          <cell r="M37">
            <v>5220000</v>
          </cell>
          <cell r="N37">
            <v>1.6689000000000001</v>
          </cell>
          <cell r="O37">
            <v>5220000</v>
          </cell>
          <cell r="P37">
            <v>1.6689000000000001</v>
          </cell>
          <cell r="Q37">
            <v>5220000</v>
          </cell>
          <cell r="R37">
            <v>1.6689000000000001</v>
          </cell>
          <cell r="S37">
            <v>5220000</v>
          </cell>
          <cell r="T37">
            <v>1.6689000000000001</v>
          </cell>
          <cell r="U37">
            <v>2900000</v>
          </cell>
          <cell r="V37">
            <v>1.6834</v>
          </cell>
          <cell r="W37">
            <v>2552000</v>
          </cell>
          <cell r="X37">
            <v>1.6878</v>
          </cell>
          <cell r="Y37">
            <v>1300606</v>
          </cell>
          <cell r="Z37">
            <v>1.7323</v>
          </cell>
          <cell r="AA37">
            <v>4918400</v>
          </cell>
          <cell r="AB37">
            <v>1.6698999999999999</v>
          </cell>
          <cell r="AC37">
            <v>1300606</v>
          </cell>
          <cell r="AD37">
            <v>1.7323</v>
          </cell>
          <cell r="AE37">
            <v>1590606</v>
          </cell>
          <cell r="AF37">
            <v>1.7161</v>
          </cell>
          <cell r="AG37">
            <v>2331600</v>
          </cell>
          <cell r="AH37">
            <v>1.6913</v>
          </cell>
          <cell r="AI37">
            <v>5800000</v>
          </cell>
          <cell r="AJ37">
            <v>1.667</v>
          </cell>
          <cell r="AK37">
            <v>5800000</v>
          </cell>
          <cell r="AL37">
            <v>1.667</v>
          </cell>
          <cell r="AM37">
            <v>5220000</v>
          </cell>
          <cell r="AN37">
            <v>1.6689000000000001</v>
          </cell>
          <cell r="AO37">
            <v>3132000</v>
          </cell>
          <cell r="AP37">
            <v>1.681</v>
          </cell>
          <cell r="AR37">
            <v>2018</v>
          </cell>
          <cell r="AS37">
            <v>781242</v>
          </cell>
          <cell r="AT37">
            <v>88211</v>
          </cell>
        </row>
        <row r="38">
          <cell r="E38">
            <v>135333</v>
          </cell>
          <cell r="F38">
            <v>1.5297000000000001</v>
          </cell>
          <cell r="G38">
            <v>123733</v>
          </cell>
          <cell r="H38">
            <v>1.6761999999999999</v>
          </cell>
          <cell r="I38">
            <v>116000</v>
          </cell>
          <cell r="J38">
            <v>1.6778999999999999</v>
          </cell>
          <cell r="K38">
            <v>174000</v>
          </cell>
          <cell r="L38">
            <v>1.6689000000000001</v>
          </cell>
          <cell r="M38">
            <v>174000</v>
          </cell>
          <cell r="N38">
            <v>1.6689000000000001</v>
          </cell>
          <cell r="O38">
            <v>174000</v>
          </cell>
          <cell r="P38">
            <v>1.6689000000000001</v>
          </cell>
          <cell r="Q38">
            <v>174000</v>
          </cell>
          <cell r="R38">
            <v>1.6689000000000001</v>
          </cell>
          <cell r="S38">
            <v>174000</v>
          </cell>
          <cell r="T38">
            <v>1.6689000000000001</v>
          </cell>
          <cell r="U38">
            <v>96667</v>
          </cell>
          <cell r="V38">
            <v>1.6834</v>
          </cell>
          <cell r="W38">
            <v>85067</v>
          </cell>
          <cell r="X38">
            <v>1.6878</v>
          </cell>
          <cell r="Y38">
            <v>43354</v>
          </cell>
          <cell r="Z38">
            <v>1.7323</v>
          </cell>
          <cell r="AA38">
            <v>163947</v>
          </cell>
          <cell r="AB38">
            <v>1.6698999999999999</v>
          </cell>
          <cell r="AC38">
            <v>43354</v>
          </cell>
          <cell r="AD38">
            <v>1.7323</v>
          </cell>
          <cell r="AE38">
            <v>53020</v>
          </cell>
          <cell r="AF38">
            <v>1.7161</v>
          </cell>
          <cell r="AG38">
            <v>77720</v>
          </cell>
          <cell r="AH38">
            <v>1.6913</v>
          </cell>
          <cell r="AI38">
            <v>193333</v>
          </cell>
          <cell r="AJ38">
            <v>1.667</v>
          </cell>
          <cell r="AK38">
            <v>193333</v>
          </cell>
          <cell r="AL38">
            <v>1.667</v>
          </cell>
          <cell r="AM38">
            <v>174000</v>
          </cell>
          <cell r="AN38">
            <v>1.6689000000000001</v>
          </cell>
          <cell r="AO38">
            <v>104400</v>
          </cell>
          <cell r="AP38">
            <v>1.681</v>
          </cell>
          <cell r="AR38">
            <v>2019</v>
          </cell>
          <cell r="AS38">
            <v>828116</v>
          </cell>
          <cell r="AT38">
            <v>97032</v>
          </cell>
        </row>
        <row r="39">
          <cell r="E39">
            <v>16917</v>
          </cell>
          <cell r="F39">
            <v>1.5297000000000001</v>
          </cell>
          <cell r="G39">
            <v>15467</v>
          </cell>
          <cell r="H39">
            <v>1.6761999999999999</v>
          </cell>
          <cell r="I39">
            <v>14500</v>
          </cell>
          <cell r="J39">
            <v>1.6778999999999999</v>
          </cell>
          <cell r="K39">
            <v>21750</v>
          </cell>
          <cell r="L39">
            <v>1.6689000000000001</v>
          </cell>
          <cell r="M39">
            <v>21750</v>
          </cell>
          <cell r="N39">
            <v>1.6689000000000001</v>
          </cell>
          <cell r="O39">
            <v>21750</v>
          </cell>
          <cell r="P39">
            <v>1.6689000000000001</v>
          </cell>
          <cell r="Q39">
            <v>21750</v>
          </cell>
          <cell r="R39">
            <v>1.6689000000000001</v>
          </cell>
          <cell r="S39">
            <v>21750</v>
          </cell>
          <cell r="T39">
            <v>1.6689000000000001</v>
          </cell>
          <cell r="U39">
            <v>12083</v>
          </cell>
          <cell r="V39">
            <v>1.6834</v>
          </cell>
          <cell r="W39">
            <v>10633</v>
          </cell>
          <cell r="X39">
            <v>1.6878</v>
          </cell>
          <cell r="Y39">
            <v>5419</v>
          </cell>
          <cell r="Z39">
            <v>1.7323</v>
          </cell>
          <cell r="AA39">
            <v>20493</v>
          </cell>
          <cell r="AB39">
            <v>1.6698999999999999</v>
          </cell>
          <cell r="AC39">
            <v>5419</v>
          </cell>
          <cell r="AD39">
            <v>1.7323</v>
          </cell>
          <cell r="AE39">
            <v>6628</v>
          </cell>
          <cell r="AF39">
            <v>1.7161</v>
          </cell>
          <cell r="AG39">
            <v>9715</v>
          </cell>
          <cell r="AH39">
            <v>1.6913</v>
          </cell>
          <cell r="AI39">
            <v>24167</v>
          </cell>
          <cell r="AJ39">
            <v>1.667</v>
          </cell>
          <cell r="AK39">
            <v>24167</v>
          </cell>
          <cell r="AL39">
            <v>1.667</v>
          </cell>
          <cell r="AM39">
            <v>21750</v>
          </cell>
          <cell r="AN39">
            <v>1.6689000000000001</v>
          </cell>
          <cell r="AO39">
            <v>13050</v>
          </cell>
          <cell r="AP39">
            <v>1.681</v>
          </cell>
          <cell r="AR39">
            <v>2020</v>
          </cell>
          <cell r="AS39">
            <v>877803</v>
          </cell>
          <cell r="AT39">
            <v>102854</v>
          </cell>
        </row>
        <row r="40">
          <cell r="E40">
            <v>1.5297000000000001</v>
          </cell>
          <cell r="F40">
            <v>0</v>
          </cell>
          <cell r="G40">
            <v>1.6761999999999999</v>
          </cell>
          <cell r="H40">
            <v>0</v>
          </cell>
          <cell r="I40">
            <v>1.6778999999999999</v>
          </cell>
          <cell r="J40">
            <v>1</v>
          </cell>
          <cell r="K40">
            <v>1.6689000000000001</v>
          </cell>
          <cell r="L40">
            <v>1</v>
          </cell>
          <cell r="M40">
            <v>1.6689000000000001</v>
          </cell>
          <cell r="N40">
            <v>2</v>
          </cell>
          <cell r="O40">
            <v>1.6689000000000001</v>
          </cell>
          <cell r="P40">
            <v>2</v>
          </cell>
          <cell r="Q40">
            <v>1.6689000000000001</v>
          </cell>
          <cell r="R40">
            <v>3</v>
          </cell>
          <cell r="S40">
            <v>1.6689000000000001</v>
          </cell>
          <cell r="T40">
            <v>3</v>
          </cell>
          <cell r="U40">
            <v>1.6834</v>
          </cell>
          <cell r="V40">
            <v>4</v>
          </cell>
          <cell r="W40">
            <v>1.6878</v>
          </cell>
          <cell r="X40">
            <v>4</v>
          </cell>
          <cell r="Y40">
            <v>1.7323</v>
          </cell>
          <cell r="Z40">
            <v>5</v>
          </cell>
          <cell r="AA40">
            <v>1.6698999999999999</v>
          </cell>
          <cell r="AB40">
            <v>5</v>
          </cell>
          <cell r="AC40">
            <v>1.7323</v>
          </cell>
          <cell r="AD40">
            <v>6</v>
          </cell>
          <cell r="AE40">
            <v>1.7161</v>
          </cell>
          <cell r="AF40">
            <v>6</v>
          </cell>
          <cell r="AG40">
            <v>1.6913</v>
          </cell>
          <cell r="AH40">
            <v>7</v>
          </cell>
          <cell r="AI40">
            <v>1.667</v>
          </cell>
          <cell r="AJ40">
            <v>7</v>
          </cell>
          <cell r="AK40">
            <v>1.667</v>
          </cell>
          <cell r="AL40">
            <v>8</v>
          </cell>
          <cell r="AM40">
            <v>1.6689000000000001</v>
          </cell>
          <cell r="AN40">
            <v>8</v>
          </cell>
          <cell r="AO40">
            <v>1.681</v>
          </cell>
          <cell r="AP40">
            <v>9</v>
          </cell>
          <cell r="AR40">
            <v>2021</v>
          </cell>
          <cell r="AS40">
            <v>908526</v>
          </cell>
          <cell r="AT40">
            <v>106454</v>
          </cell>
        </row>
        <row r="41">
          <cell r="AR41">
            <v>2022</v>
          </cell>
          <cell r="AS41">
            <v>1000000</v>
          </cell>
          <cell r="AT41">
            <v>117172</v>
          </cell>
        </row>
        <row r="42">
          <cell r="AR42">
            <v>2023</v>
          </cell>
          <cell r="AS42">
            <v>1160000</v>
          </cell>
          <cell r="AT42">
            <v>140606</v>
          </cell>
        </row>
      </sheetData>
      <sheetData sheetId="7">
        <row r="3">
          <cell r="C3" t="str">
            <v>Formulario 1 - Propuesta económica  - Documento tipo de selección abreviada de menor cuantía - versión 2</v>
          </cell>
        </row>
        <row r="4">
          <cell r="C4" t="str">
            <v>Código</v>
          </cell>
          <cell r="D4" t="str">
            <v>CCE-EICP-FM-25</v>
          </cell>
          <cell r="E4" t="str">
            <v>Versión</v>
          </cell>
          <cell r="F4">
            <v>2</v>
          </cell>
        </row>
        <row r="6">
          <cell r="C6" t="str">
            <v>[La entidad podrá utilizar este formato para la presentación de los análisis de precios unitarios el contratista en la oportunidad prevista en el numeral 8.1. del Documento Base]</v>
          </cell>
        </row>
        <row r="9">
          <cell r="D9" t="str">
            <v>MUNICIPIO DE CONCORDIA, ANTIOQUIA</v>
          </cell>
        </row>
        <row r="10">
          <cell r="L10" t="str">
            <v>VERSIÓN</v>
          </cell>
        </row>
        <row r="11">
          <cell r="D11" t="str">
            <v xml:space="preserve">[NÚMERO DEL PROCESO] </v>
          </cell>
        </row>
        <row r="12">
          <cell r="L12" t="str">
            <v>PÁGINA</v>
          </cell>
          <cell r="M12">
            <v>1</v>
          </cell>
          <cell r="N12" t="str">
            <v>DE</v>
          </cell>
          <cell r="O12">
            <v>1</v>
          </cell>
        </row>
        <row r="13">
          <cell r="D13" t="str">
            <v xml:space="preserve">ANALISIS DE PRECIOS UNITARIOS </v>
          </cell>
        </row>
        <row r="15">
          <cell r="L15" t="str">
            <v>FECHA</v>
          </cell>
          <cell r="M15" t="str">
            <v>DD</v>
          </cell>
          <cell r="N15" t="str">
            <v>MM</v>
          </cell>
          <cell r="O15" t="str">
            <v>AA</v>
          </cell>
        </row>
        <row r="16">
          <cell r="M16">
            <v>8</v>
          </cell>
          <cell r="N16">
            <v>5</v>
          </cell>
          <cell r="O16">
            <v>2023</v>
          </cell>
        </row>
        <row r="17">
          <cell r="C17" t="str">
            <v>ITEMS DE LA PROPUESTA ECONÓMICA</v>
          </cell>
          <cell r="I17" t="str">
            <v>ITEMS NO PREVISTOS</v>
          </cell>
        </row>
        <row r="21">
          <cell r="C21" t="str">
            <v>DATOS ESPECÍFICOS</v>
          </cell>
        </row>
        <row r="23">
          <cell r="C23" t="str">
            <v>ITEM</v>
          </cell>
          <cell r="D23" t="str">
            <v>DESCRIPCIÓN</v>
          </cell>
          <cell r="M23" t="str">
            <v>UNIDAD</v>
          </cell>
          <cell r="O23" t="str">
            <v>CANTIDAD</v>
          </cell>
        </row>
        <row r="24">
          <cell r="M24" t="str">
            <v>u</v>
          </cell>
          <cell r="R24">
            <v>33000</v>
          </cell>
          <cell r="S24">
            <v>33000</v>
          </cell>
          <cell r="T24">
            <v>0</v>
          </cell>
          <cell r="U24">
            <v>1</v>
          </cell>
          <cell r="V24">
            <v>0</v>
          </cell>
          <cell r="W24">
            <v>0</v>
          </cell>
        </row>
        <row r="25">
          <cell r="C25" t="str">
            <v>I. EQUIPO</v>
          </cell>
        </row>
        <row r="27">
          <cell r="C27" t="str">
            <v>DESCRIPCIÓN</v>
          </cell>
          <cell r="H27" t="str">
            <v>MARCA</v>
          </cell>
          <cell r="J27" t="str">
            <v>TIPO</v>
          </cell>
          <cell r="L27" t="str">
            <v>TARIFA/HORA</v>
          </cell>
          <cell r="M27" t="str">
            <v>RENDIMIENTO</v>
          </cell>
          <cell r="O27" t="str">
            <v>Vr. UNITARIO</v>
          </cell>
        </row>
        <row r="28">
          <cell r="J28" t="str">
            <v/>
          </cell>
          <cell r="L28" t="str">
            <v/>
          </cell>
          <cell r="O28">
            <v>0</v>
          </cell>
          <cell r="R28">
            <v>0</v>
          </cell>
          <cell r="T28">
            <v>0</v>
          </cell>
        </row>
        <row r="29">
          <cell r="J29" t="str">
            <v/>
          </cell>
          <cell r="L29" t="str">
            <v/>
          </cell>
          <cell r="O29">
            <v>0</v>
          </cell>
          <cell r="R29">
            <v>0</v>
          </cell>
          <cell r="T29">
            <v>0</v>
          </cell>
        </row>
        <row r="30">
          <cell r="J30" t="str">
            <v/>
          </cell>
          <cell r="L30" t="str">
            <v/>
          </cell>
          <cell r="O30">
            <v>0</v>
          </cell>
          <cell r="R30">
            <v>0</v>
          </cell>
          <cell r="T30">
            <v>0</v>
          </cell>
        </row>
        <row r="31">
          <cell r="C31" t="str">
            <v>Herramienta Menor (Como % de Mano de Obra)</v>
          </cell>
          <cell r="J31" t="str">
            <v>Dia</v>
          </cell>
          <cell r="L31">
            <v>0</v>
          </cell>
          <cell r="M31">
            <v>0.05</v>
          </cell>
          <cell r="O31">
            <v>0</v>
          </cell>
          <cell r="R31">
            <v>0</v>
          </cell>
          <cell r="T31" t="str">
            <v>Herramienta Menor (Como % de Mano de Obra)</v>
          </cell>
        </row>
        <row r="32">
          <cell r="L32">
            <v>0</v>
          </cell>
          <cell r="M32" t="str">
            <v>SUBTOTAL $</v>
          </cell>
          <cell r="O32">
            <v>0</v>
          </cell>
        </row>
        <row r="33">
          <cell r="C33" t="str">
            <v>II. MATERIALES</v>
          </cell>
        </row>
        <row r="35">
          <cell r="C35" t="str">
            <v>DESCRIPCIÓN</v>
          </cell>
          <cell r="K35" t="str">
            <v>UNIDAD</v>
          </cell>
          <cell r="L35" t="str">
            <v>CANTIDAD</v>
          </cell>
          <cell r="M35" t="str">
            <v>PRECIO UNIT.</v>
          </cell>
          <cell r="O35" t="str">
            <v>Vr. UNITARIO</v>
          </cell>
        </row>
        <row r="36">
          <cell r="C36" t="str">
            <v>Cemento gris (50 Kg)</v>
          </cell>
          <cell r="K36" t="str">
            <v>u</v>
          </cell>
          <cell r="L36">
            <v>1</v>
          </cell>
          <cell r="M36">
            <v>33000</v>
          </cell>
          <cell r="O36">
            <v>33000</v>
          </cell>
          <cell r="R36">
            <v>0</v>
          </cell>
          <cell r="T36" t="str">
            <v>Cemento gris (50 Kg)</v>
          </cell>
        </row>
        <row r="37">
          <cell r="K37" t="str">
            <v/>
          </cell>
          <cell r="M37">
            <v>0</v>
          </cell>
          <cell r="O37">
            <v>0</v>
          </cell>
          <cell r="R37">
            <v>0</v>
          </cell>
          <cell r="T37">
            <v>0</v>
          </cell>
        </row>
        <row r="38">
          <cell r="K38" t="str">
            <v/>
          </cell>
          <cell r="M38">
            <v>0</v>
          </cell>
          <cell r="O38">
            <v>0</v>
          </cell>
          <cell r="R38">
            <v>0</v>
          </cell>
          <cell r="T38">
            <v>0</v>
          </cell>
        </row>
        <row r="39">
          <cell r="K39" t="str">
            <v/>
          </cell>
          <cell r="M39">
            <v>0</v>
          </cell>
          <cell r="O39">
            <v>0</v>
          </cell>
          <cell r="R39">
            <v>0</v>
          </cell>
          <cell r="T39">
            <v>0</v>
          </cell>
        </row>
        <row r="40">
          <cell r="K40" t="str">
            <v/>
          </cell>
          <cell r="M40">
            <v>0</v>
          </cell>
          <cell r="O40">
            <v>0</v>
          </cell>
          <cell r="R40">
            <v>0</v>
          </cell>
          <cell r="T40">
            <v>0</v>
          </cell>
        </row>
        <row r="41">
          <cell r="K41" t="str">
            <v/>
          </cell>
          <cell r="M41">
            <v>0</v>
          </cell>
          <cell r="O41">
            <v>0</v>
          </cell>
          <cell r="R41">
            <v>0</v>
          </cell>
          <cell r="T41">
            <v>0</v>
          </cell>
        </row>
        <row r="42">
          <cell r="K42" t="str">
            <v/>
          </cell>
          <cell r="O42">
            <v>0</v>
          </cell>
          <cell r="R42">
            <v>0</v>
          </cell>
          <cell r="T42">
            <v>0</v>
          </cell>
        </row>
        <row r="43">
          <cell r="L43">
            <v>1</v>
          </cell>
          <cell r="M43" t="str">
            <v>SUBTOTAL $</v>
          </cell>
          <cell r="O43">
            <v>33000</v>
          </cell>
        </row>
        <row r="44">
          <cell r="C44" t="str">
            <v>III. TRANSPORTES</v>
          </cell>
        </row>
        <row r="46">
          <cell r="C46" t="str">
            <v>MATERIAL</v>
          </cell>
          <cell r="J46" t="str">
            <v>VOL. o PESO</v>
          </cell>
          <cell r="K46" t="str">
            <v>DISTANCIA</v>
          </cell>
          <cell r="L46" t="str">
            <v>M3 o Ton/Km</v>
          </cell>
          <cell r="M46" t="str">
            <v>TARIFA</v>
          </cell>
          <cell r="O46" t="str">
            <v>Vr. UNITARIO</v>
          </cell>
        </row>
        <row r="47">
          <cell r="J47" t="str">
            <v/>
          </cell>
          <cell r="K47">
            <v>1</v>
          </cell>
          <cell r="L47">
            <v>1</v>
          </cell>
          <cell r="M47">
            <v>0</v>
          </cell>
          <cell r="O47">
            <v>0</v>
          </cell>
          <cell r="R47">
            <v>0</v>
          </cell>
          <cell r="T47">
            <v>0</v>
          </cell>
        </row>
        <row r="48">
          <cell r="J48" t="str">
            <v/>
          </cell>
          <cell r="M48">
            <v>0</v>
          </cell>
          <cell r="O48">
            <v>0</v>
          </cell>
          <cell r="R48">
            <v>0</v>
          </cell>
          <cell r="T48">
            <v>0</v>
          </cell>
        </row>
        <row r="49">
          <cell r="J49" t="str">
            <v/>
          </cell>
          <cell r="M49">
            <v>0</v>
          </cell>
          <cell r="O49">
            <v>0</v>
          </cell>
          <cell r="R49">
            <v>0</v>
          </cell>
          <cell r="T49">
            <v>0</v>
          </cell>
        </row>
        <row r="50">
          <cell r="L50">
            <v>0</v>
          </cell>
          <cell r="M50" t="str">
            <v>SUBTOTAL $</v>
          </cell>
          <cell r="O50">
            <v>0</v>
          </cell>
        </row>
        <row r="51">
          <cell r="C51" t="str">
            <v>IV. MANO DE OBRA</v>
          </cell>
        </row>
        <row r="53">
          <cell r="C53" t="str">
            <v>TRABAJADOR</v>
          </cell>
          <cell r="I53" t="str">
            <v>CANTIDAD</v>
          </cell>
          <cell r="J53" t="str">
            <v>JORNAL</v>
          </cell>
          <cell r="K53" t="str">
            <v>PRESTACIONES</v>
          </cell>
          <cell r="L53" t="str">
            <v>JORNAL TOTAL</v>
          </cell>
          <cell r="M53" t="str">
            <v>RENDIMIENTO</v>
          </cell>
          <cell r="O53" t="str">
            <v>Vr. UNITARIO</v>
          </cell>
        </row>
        <row r="54">
          <cell r="J54">
            <v>0</v>
          </cell>
          <cell r="K54">
            <v>0</v>
          </cell>
          <cell r="L54">
            <v>0</v>
          </cell>
          <cell r="M54">
            <v>454</v>
          </cell>
          <cell r="O54">
            <v>0</v>
          </cell>
          <cell r="R54">
            <v>0</v>
          </cell>
          <cell r="T54">
            <v>0</v>
          </cell>
        </row>
        <row r="55">
          <cell r="J55">
            <v>0</v>
          </cell>
          <cell r="K55">
            <v>0</v>
          </cell>
          <cell r="L55">
            <v>0</v>
          </cell>
          <cell r="M55">
            <v>454</v>
          </cell>
          <cell r="O55">
            <v>0</v>
          </cell>
          <cell r="R55">
            <v>0</v>
          </cell>
          <cell r="T55">
            <v>0</v>
          </cell>
        </row>
        <row r="56">
          <cell r="J56">
            <v>0</v>
          </cell>
          <cell r="K56">
            <v>0</v>
          </cell>
          <cell r="L56">
            <v>0</v>
          </cell>
          <cell r="O56">
            <v>0</v>
          </cell>
          <cell r="R56">
            <v>0</v>
          </cell>
          <cell r="T56">
            <v>0</v>
          </cell>
        </row>
        <row r="57">
          <cell r="L57">
            <v>0</v>
          </cell>
          <cell r="M57" t="str">
            <v>SUBTOTAL $</v>
          </cell>
          <cell r="O57">
            <v>0</v>
          </cell>
        </row>
        <row r="59">
          <cell r="C59" t="str">
            <v>TOTAL COSTO DIRECTO $</v>
          </cell>
          <cell r="O59">
            <v>33000</v>
          </cell>
        </row>
        <row r="60">
          <cell r="C60" t="str">
            <v>V. COSTOS INDIRECTOS</v>
          </cell>
        </row>
        <row r="62">
          <cell r="C62" t="str">
            <v>Descripción</v>
          </cell>
          <cell r="L62" t="str">
            <v>Porcentaje</v>
          </cell>
          <cell r="M62" t="str">
            <v>Valor Total</v>
          </cell>
        </row>
        <row r="63">
          <cell r="C63" t="str">
            <v>ADMINISTRACION</v>
          </cell>
          <cell r="L63">
            <v>0</v>
          </cell>
          <cell r="M63">
            <v>0</v>
          </cell>
        </row>
        <row r="64">
          <cell r="C64" t="str">
            <v xml:space="preserve">IMPREVISTOS </v>
          </cell>
          <cell r="L64">
            <v>0</v>
          </cell>
          <cell r="M64">
            <v>0</v>
          </cell>
        </row>
        <row r="65">
          <cell r="C65" t="str">
            <v>UTILIDAD</v>
          </cell>
          <cell r="L65">
            <v>0</v>
          </cell>
          <cell r="M65">
            <v>0</v>
          </cell>
        </row>
        <row r="66">
          <cell r="C66" t="str">
            <v>SUBTOTAL $</v>
          </cell>
          <cell r="O66">
            <v>0</v>
          </cell>
        </row>
        <row r="68">
          <cell r="C68" t="str">
            <v>Precio Unitario Total Aproximado al peso $</v>
          </cell>
          <cell r="O68">
            <v>33000</v>
          </cell>
        </row>
        <row r="71">
          <cell r="H71" t="str">
            <v>Firma</v>
          </cell>
        </row>
        <row r="72">
          <cell r="H72" t="str">
            <v>Nombre:</v>
          </cell>
        </row>
        <row r="73">
          <cell r="H73" t="str">
            <v>Representante Legal del Contratista o su Apoderado</v>
          </cell>
        </row>
        <row r="74">
          <cell r="H74" t="str">
            <v>Matricula No. :</v>
          </cell>
        </row>
        <row r="75">
          <cell r="H75" t="str">
            <v xml:space="preserve"> </v>
          </cell>
        </row>
        <row r="76">
          <cell r="C76" t="str">
            <v>OBSERVACIONES INTERVENTORÍA</v>
          </cell>
        </row>
        <row r="80">
          <cell r="C80" t="str">
            <v>APROBACIÓN POR INTERVENTORÍA</v>
          </cell>
        </row>
        <row r="81">
          <cell r="C81"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83">
          <cell r="C83"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86">
          <cell r="H86" t="str">
            <v>Firma</v>
          </cell>
        </row>
        <row r="87">
          <cell r="H87" t="str">
            <v>Nombre:</v>
          </cell>
        </row>
        <row r="88">
          <cell r="H88" t="str">
            <v>Representante Legal del Interventor o su Apoderado</v>
          </cell>
        </row>
        <row r="89">
          <cell r="H89" t="str">
            <v>Matricula No. :</v>
          </cell>
        </row>
        <row r="94">
          <cell r="C94" t="str">
            <v>Formulario 1 - Propuesta económica  - Documento tipo de selección abreviada de menor cuantía - versión 2</v>
          </cell>
        </row>
        <row r="95">
          <cell r="C95" t="str">
            <v>Código</v>
          </cell>
          <cell r="D95" t="str">
            <v>CCE-EICP-FM-25</v>
          </cell>
          <cell r="E95" t="str">
            <v>Versión</v>
          </cell>
          <cell r="F95">
            <v>2</v>
          </cell>
        </row>
        <row r="97">
          <cell r="C97" t="str">
            <v>[La entidad podrá utilizar este formato para la presentación de los análisis de precios unitarios el contratista en la oportunidad prevista en el numeral 8.1. del Documento Base]</v>
          </cell>
        </row>
        <row r="100">
          <cell r="D100" t="str">
            <v>MUNICIPIO DE CONCORDIA, ANTIOQUIA</v>
          </cell>
        </row>
        <row r="101">
          <cell r="L101" t="str">
            <v>VERSIÓN</v>
          </cell>
        </row>
        <row r="102">
          <cell r="D102" t="str">
            <v xml:space="preserve">[NÚMERO DEL PROCESO] </v>
          </cell>
        </row>
        <row r="103">
          <cell r="L103" t="str">
            <v>PÁGINA</v>
          </cell>
          <cell r="M103">
            <v>1</v>
          </cell>
          <cell r="N103" t="str">
            <v>DE</v>
          </cell>
          <cell r="O103">
            <v>1</v>
          </cell>
        </row>
        <row r="104">
          <cell r="D104" t="str">
            <v xml:space="preserve">ANALISIS DE PRECIOS UNITARIOS </v>
          </cell>
        </row>
        <row r="106">
          <cell r="L106" t="str">
            <v>FECHA</v>
          </cell>
          <cell r="M106" t="str">
            <v>DD</v>
          </cell>
          <cell r="N106" t="str">
            <v>MM</v>
          </cell>
          <cell r="O106" t="str">
            <v>AA</v>
          </cell>
        </row>
        <row r="107">
          <cell r="M107">
            <v>8</v>
          </cell>
          <cell r="N107">
            <v>5</v>
          </cell>
          <cell r="O107">
            <v>2023</v>
          </cell>
        </row>
        <row r="108">
          <cell r="C108" t="str">
            <v>ITEMS DE LA PROPUESTA ECONÓMICA</v>
          </cell>
          <cell r="I108" t="str">
            <v>ITEMS NO PREVISTOS</v>
          </cell>
        </row>
        <row r="112">
          <cell r="C112" t="str">
            <v>DATOS ESPECÍFICOS</v>
          </cell>
        </row>
        <row r="114">
          <cell r="C114" t="str">
            <v>ITEM</v>
          </cell>
          <cell r="D114" t="str">
            <v>DESCRIPCIÓN</v>
          </cell>
          <cell r="M114" t="str">
            <v>UNIDAD</v>
          </cell>
          <cell r="O114" t="str">
            <v>CANTIDAD</v>
          </cell>
        </row>
        <row r="115">
          <cell r="C115" t="str">
            <v>1.1.1</v>
          </cell>
          <cell r="D115" t="str">
            <v>S.T.C de Cerramiento Provisional en Tela Verde H=2 m. Incluye la instalación de estacones de 8 cm x 4 cm @ 2 m, Mortero de Resistencia 17 Mpa para anclajes. Incluye el retiro una vez finalizado la obra y su disposición final.</v>
          </cell>
          <cell r="M115" t="str">
            <v>m</v>
          </cell>
          <cell r="O115">
            <v>0</v>
          </cell>
          <cell r="R115">
            <v>16739</v>
          </cell>
          <cell r="S115">
            <v>16739</v>
          </cell>
          <cell r="T115">
            <v>3.85E-2</v>
          </cell>
          <cell r="U115">
            <v>0.71989999999999998</v>
          </cell>
          <cell r="V115">
            <v>0</v>
          </cell>
          <cell r="W115">
            <v>0.24160000000000001</v>
          </cell>
        </row>
        <row r="116">
          <cell r="C116" t="str">
            <v>I. EQUIPO</v>
          </cell>
        </row>
        <row r="118">
          <cell r="C118" t="str">
            <v>DESCRIPCIÓN</v>
          </cell>
          <cell r="H118" t="str">
            <v>MARCA</v>
          </cell>
          <cell r="J118" t="str">
            <v>TIPO</v>
          </cell>
          <cell r="L118" t="str">
            <v>TARIFA/HORA</v>
          </cell>
          <cell r="M118" t="str">
            <v>RENDIMIENTO</v>
          </cell>
          <cell r="O118" t="str">
            <v>Vr. UNITARIO</v>
          </cell>
        </row>
        <row r="119">
          <cell r="C119" t="str">
            <v>Taladro de 1/2´´, pulidora, lijadora y circular para corte extremo superior</v>
          </cell>
          <cell r="J119" t="str">
            <v>h</v>
          </cell>
          <cell r="L119">
            <v>3037</v>
          </cell>
          <cell r="M119">
            <v>6.875</v>
          </cell>
          <cell r="O119">
            <v>442</v>
          </cell>
          <cell r="R119">
            <v>0</v>
          </cell>
          <cell r="T119" t="str">
            <v>Taladro de 1/2´´, pulidora, lijadora y circular para corte extremo superior</v>
          </cell>
        </row>
        <row r="120">
          <cell r="J120" t="str">
            <v/>
          </cell>
          <cell r="L120" t="str">
            <v/>
          </cell>
          <cell r="O120">
            <v>0</v>
          </cell>
          <cell r="R120">
            <v>0</v>
          </cell>
          <cell r="T120">
            <v>0</v>
          </cell>
        </row>
        <row r="121">
          <cell r="J121" t="str">
            <v/>
          </cell>
          <cell r="L121" t="str">
            <v/>
          </cell>
          <cell r="O121">
            <v>0</v>
          </cell>
          <cell r="R121">
            <v>0</v>
          </cell>
          <cell r="T121">
            <v>0</v>
          </cell>
        </row>
        <row r="122">
          <cell r="C122" t="str">
            <v>Herramienta Menor (Como % de Mano de Obra)</v>
          </cell>
          <cell r="J122" t="str">
            <v>Dia</v>
          </cell>
          <cell r="L122">
            <v>4044</v>
          </cell>
          <cell r="M122">
            <v>0.05</v>
          </cell>
          <cell r="O122">
            <v>202</v>
          </cell>
          <cell r="R122">
            <v>0</v>
          </cell>
          <cell r="T122" t="str">
            <v>Herramienta Menor (Como % de Mano de Obra)</v>
          </cell>
        </row>
        <row r="123">
          <cell r="L123">
            <v>3.85E-2</v>
          </cell>
          <cell r="M123" t="str">
            <v>SUBTOTAL $</v>
          </cell>
          <cell r="O123">
            <v>644</v>
          </cell>
        </row>
        <row r="124">
          <cell r="C124" t="str">
            <v>II. MATERIALES</v>
          </cell>
        </row>
        <row r="126">
          <cell r="C126" t="str">
            <v>DESCRIPCIÓN</v>
          </cell>
          <cell r="K126" t="str">
            <v>UNIDAD</v>
          </cell>
          <cell r="L126" t="str">
            <v>CANTIDAD</v>
          </cell>
          <cell r="M126" t="str">
            <v>PRECIO UNIT.</v>
          </cell>
          <cell r="O126" t="str">
            <v>Vr. UNITARIO</v>
          </cell>
        </row>
        <row r="127">
          <cell r="C127" t="str">
            <v>Rollo tela verde 50m x 2.10m ancho 55gr/m2</v>
          </cell>
          <cell r="K127" t="str">
            <v>m</v>
          </cell>
          <cell r="L127">
            <v>1.05</v>
          </cell>
          <cell r="M127">
            <v>2528.5714285714284</v>
          </cell>
          <cell r="O127">
            <v>2655</v>
          </cell>
          <cell r="R127">
            <v>0</v>
          </cell>
          <cell r="T127" t="str">
            <v>Rollo tela verde 50m x 2.10m ancho 55gr/m2</v>
          </cell>
        </row>
        <row r="128">
          <cell r="C128" t="str">
            <v>Larguero 8cm. X 4cm.          L=3.00 mt.</v>
          </cell>
          <cell r="K128" t="str">
            <v>u</v>
          </cell>
          <cell r="L128">
            <v>0.5</v>
          </cell>
          <cell r="M128">
            <v>10645</v>
          </cell>
          <cell r="O128">
            <v>5323</v>
          </cell>
          <cell r="R128">
            <v>0</v>
          </cell>
          <cell r="T128" t="str">
            <v>Larguero 8cm. X 4cm.          L=3.00 mt.</v>
          </cell>
        </row>
        <row r="129">
          <cell r="C129" t="str">
            <v>Clavos Hierro 2 1/2 Pulgadas 350 Gramos(105 Clavos Apx Caja)</v>
          </cell>
          <cell r="K129" t="str">
            <v>u</v>
          </cell>
          <cell r="L129">
            <v>7.1400000000000005E-2</v>
          </cell>
          <cell r="M129">
            <v>4620</v>
          </cell>
          <cell r="O129">
            <v>330</v>
          </cell>
          <cell r="R129">
            <v>0</v>
          </cell>
          <cell r="T129" t="str">
            <v>Clavos Hierro 2 1/2 Pulgadas 350 Gramos(105 Clavos Apx Caja)</v>
          </cell>
        </row>
        <row r="130">
          <cell r="C130" t="str">
            <v>Alambre negro para amarre calibre 18</v>
          </cell>
          <cell r="K130" t="str">
            <v>kg</v>
          </cell>
          <cell r="L130">
            <v>0.09</v>
          </cell>
          <cell r="M130">
            <v>11400</v>
          </cell>
          <cell r="O130">
            <v>1026</v>
          </cell>
          <cell r="R130">
            <v>0</v>
          </cell>
          <cell r="T130" t="str">
            <v>Alambre negro para amarre calibre 18</v>
          </cell>
        </row>
        <row r="131">
          <cell r="C131" t="str">
            <v>Concreto Resistencia 17 (Mpa)</v>
          </cell>
          <cell r="K131" t="str">
            <v>m3</v>
          </cell>
          <cell r="L131">
            <v>6.0000000000000001E-3</v>
          </cell>
          <cell r="M131">
            <v>452752</v>
          </cell>
          <cell r="O131">
            <v>2717</v>
          </cell>
          <cell r="R131">
            <v>0</v>
          </cell>
          <cell r="T131" t="str">
            <v>Concreto Resistencia 17 (Mpa)</v>
          </cell>
        </row>
        <row r="132">
          <cell r="K132" t="str">
            <v/>
          </cell>
          <cell r="M132">
            <v>0</v>
          </cell>
          <cell r="O132">
            <v>0</v>
          </cell>
          <cell r="R132">
            <v>0</v>
          </cell>
          <cell r="T132">
            <v>0</v>
          </cell>
        </row>
        <row r="133">
          <cell r="K133" t="str">
            <v/>
          </cell>
          <cell r="O133">
            <v>0</v>
          </cell>
          <cell r="R133">
            <v>0</v>
          </cell>
          <cell r="T133">
            <v>0</v>
          </cell>
        </row>
        <row r="134">
          <cell r="L134">
            <v>0.71989999999999998</v>
          </cell>
          <cell r="M134" t="str">
            <v>SUBTOTAL $</v>
          </cell>
          <cell r="O134">
            <v>12051</v>
          </cell>
        </row>
        <row r="135">
          <cell r="C135" t="str">
            <v>III. TRANSPORTES</v>
          </cell>
        </row>
        <row r="137">
          <cell r="C137" t="str">
            <v>MATERIAL</v>
          </cell>
          <cell r="J137" t="str">
            <v>VOL. o PESO</v>
          </cell>
          <cell r="K137" t="str">
            <v>DISTANCIA</v>
          </cell>
          <cell r="L137" t="str">
            <v>M3 o Ton/Km</v>
          </cell>
          <cell r="M137" t="str">
            <v>TARIFA</v>
          </cell>
          <cell r="O137" t="str">
            <v>Vr. UNITARIO</v>
          </cell>
        </row>
        <row r="138">
          <cell r="J138" t="str">
            <v/>
          </cell>
          <cell r="M138">
            <v>0</v>
          </cell>
          <cell r="O138">
            <v>0</v>
          </cell>
          <cell r="R138">
            <v>0</v>
          </cell>
          <cell r="T138">
            <v>0</v>
          </cell>
        </row>
        <row r="139">
          <cell r="J139" t="str">
            <v/>
          </cell>
          <cell r="M139">
            <v>0</v>
          </cell>
          <cell r="O139">
            <v>0</v>
          </cell>
          <cell r="R139">
            <v>0</v>
          </cell>
          <cell r="T139">
            <v>0</v>
          </cell>
        </row>
        <row r="140">
          <cell r="J140" t="str">
            <v/>
          </cell>
          <cell r="M140">
            <v>0</v>
          </cell>
          <cell r="O140">
            <v>0</v>
          </cell>
          <cell r="R140">
            <v>0</v>
          </cell>
          <cell r="T140">
            <v>0</v>
          </cell>
        </row>
        <row r="141">
          <cell r="L141">
            <v>0</v>
          </cell>
          <cell r="M141" t="str">
            <v>SUBTOTAL $</v>
          </cell>
          <cell r="O141">
            <v>0</v>
          </cell>
        </row>
        <row r="142">
          <cell r="C142" t="str">
            <v>IV. MANO DE OBRA</v>
          </cell>
        </row>
        <row r="144">
          <cell r="C144" t="str">
            <v>TRABAJADOR</v>
          </cell>
          <cell r="I144" t="str">
            <v>CANTIDAD</v>
          </cell>
          <cell r="J144" t="str">
            <v>JORNAL</v>
          </cell>
          <cell r="K144" t="str">
            <v>PRESTACIONES</v>
          </cell>
          <cell r="L144" t="str">
            <v>JORNAL TOTAL</v>
          </cell>
          <cell r="M144" t="str">
            <v>RENDIMIENTO</v>
          </cell>
          <cell r="O144" t="str">
            <v>Vr. UNITARIO</v>
          </cell>
        </row>
        <row r="145">
          <cell r="C145" t="str">
            <v>Oficial</v>
          </cell>
          <cell r="I145">
            <v>1</v>
          </cell>
          <cell r="J145">
            <v>77720</v>
          </cell>
          <cell r="K145">
            <v>1.6913</v>
          </cell>
          <cell r="L145">
            <v>131448</v>
          </cell>
          <cell r="M145">
            <v>55</v>
          </cell>
          <cell r="O145">
            <v>2390</v>
          </cell>
          <cell r="R145">
            <v>0</v>
          </cell>
          <cell r="T145" t="str">
            <v>Oficial</v>
          </cell>
        </row>
        <row r="146">
          <cell r="C146" t="str">
            <v>Ayudante Entendido</v>
          </cell>
          <cell r="I146">
            <v>1</v>
          </cell>
          <cell r="J146">
            <v>53020</v>
          </cell>
          <cell r="K146">
            <v>1.7161</v>
          </cell>
          <cell r="L146">
            <v>90988</v>
          </cell>
          <cell r="M146">
            <v>55</v>
          </cell>
          <cell r="O146">
            <v>1654</v>
          </cell>
          <cell r="R146">
            <v>0</v>
          </cell>
          <cell r="T146" t="str">
            <v>Ayudante Entendido</v>
          </cell>
        </row>
        <row r="147">
          <cell r="J147">
            <v>0</v>
          </cell>
          <cell r="K147">
            <v>0</v>
          </cell>
          <cell r="L147">
            <v>0</v>
          </cell>
          <cell r="O147">
            <v>0</v>
          </cell>
          <cell r="R147">
            <v>0</v>
          </cell>
          <cell r="T147">
            <v>0</v>
          </cell>
        </row>
        <row r="148">
          <cell r="L148">
            <v>0.24160000000000001</v>
          </cell>
          <cell r="M148" t="str">
            <v>SUBTOTAL $</v>
          </cell>
          <cell r="O148">
            <v>4044</v>
          </cell>
        </row>
        <row r="150">
          <cell r="C150" t="str">
            <v>TOTAL COSTO DIRECTO $</v>
          </cell>
          <cell r="O150">
            <v>16739</v>
          </cell>
        </row>
        <row r="151">
          <cell r="C151" t="str">
            <v>V. COSTOS INDIRECTOS</v>
          </cell>
        </row>
        <row r="153">
          <cell r="C153" t="str">
            <v>Descripción</v>
          </cell>
          <cell r="L153" t="str">
            <v>Porcentaje</v>
          </cell>
          <cell r="M153" t="str">
            <v>Valor Total</v>
          </cell>
        </row>
        <row r="154">
          <cell r="C154" t="str">
            <v>ADMINISTRACION</v>
          </cell>
          <cell r="L154">
            <v>0</v>
          </cell>
          <cell r="M154">
            <v>0</v>
          </cell>
        </row>
        <row r="155">
          <cell r="C155" t="str">
            <v xml:space="preserve">IMPREVISTOS </v>
          </cell>
          <cell r="L155">
            <v>0</v>
          </cell>
          <cell r="M155">
            <v>0</v>
          </cell>
        </row>
        <row r="156">
          <cell r="C156" t="str">
            <v>UTILIDAD</v>
          </cell>
          <cell r="L156">
            <v>0</v>
          </cell>
          <cell r="M156">
            <v>0</v>
          </cell>
        </row>
        <row r="157">
          <cell r="C157" t="str">
            <v>SUBTOTAL $</v>
          </cell>
          <cell r="O157">
            <v>0</v>
          </cell>
        </row>
        <row r="159">
          <cell r="C159" t="str">
            <v>Precio Unitario Total Aproximado al peso $</v>
          </cell>
          <cell r="O159">
            <v>16739</v>
          </cell>
        </row>
        <row r="162">
          <cell r="H162" t="str">
            <v>Firma</v>
          </cell>
        </row>
        <row r="163">
          <cell r="H163" t="str">
            <v>Nombre:</v>
          </cell>
        </row>
        <row r="164">
          <cell r="H164" t="str">
            <v>Representante Legal del Contratista o su Apoderado</v>
          </cell>
        </row>
        <row r="165">
          <cell r="H165" t="str">
            <v>Matricula No. :</v>
          </cell>
        </row>
        <row r="166">
          <cell r="H166" t="str">
            <v xml:space="preserve"> </v>
          </cell>
        </row>
        <row r="167">
          <cell r="C167" t="str">
            <v>OBSERVACIONES INTERVENTORÍA</v>
          </cell>
        </row>
        <row r="171">
          <cell r="C171" t="str">
            <v>APROBACIÓN POR INTERVENTORÍA</v>
          </cell>
        </row>
        <row r="172">
          <cell r="C172"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174">
          <cell r="C174"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177">
          <cell r="H177" t="str">
            <v>Firma</v>
          </cell>
        </row>
        <row r="178">
          <cell r="H178" t="str">
            <v>Nombre:</v>
          </cell>
        </row>
        <row r="179">
          <cell r="H179" t="str">
            <v>Representante Legal del Interventor o su Apoderado</v>
          </cell>
        </row>
        <row r="180">
          <cell r="H180" t="str">
            <v>Matricula No. :</v>
          </cell>
        </row>
        <row r="185">
          <cell r="C185" t="str">
            <v>Formulario 1 - Propuesta económica  - Documento tipo de selección abreviada de menor cuantía - versión 2</v>
          </cell>
        </row>
        <row r="186">
          <cell r="C186" t="str">
            <v>Código</v>
          </cell>
          <cell r="D186" t="str">
            <v>CCE-EICP-FM-25</v>
          </cell>
          <cell r="E186" t="str">
            <v>Versión</v>
          </cell>
          <cell r="F186">
            <v>2</v>
          </cell>
        </row>
        <row r="188">
          <cell r="C188" t="str">
            <v>[La entidad podrá utilizar este formato para la presentación de los análisis de precios unitarios el contratista en la oportunidad prevista en el numeral 8.1. del Documento Base]</v>
          </cell>
        </row>
        <row r="191">
          <cell r="D191" t="str">
            <v>MUNICIPIO DE CONCORDIA, ANTIOQUIA</v>
          </cell>
        </row>
        <row r="192">
          <cell r="L192" t="str">
            <v>VERSIÓN</v>
          </cell>
        </row>
        <row r="193">
          <cell r="D193" t="str">
            <v xml:space="preserve">[NÚMERO DEL PROCESO] </v>
          </cell>
        </row>
        <row r="194">
          <cell r="L194" t="str">
            <v>PÁGINA</v>
          </cell>
          <cell r="M194">
            <v>1</v>
          </cell>
          <cell r="N194" t="str">
            <v>DE</v>
          </cell>
          <cell r="O194">
            <v>1</v>
          </cell>
        </row>
        <row r="195">
          <cell r="D195" t="str">
            <v xml:space="preserve">ANALISIS DE PRECIOS UNITARIOS </v>
          </cell>
        </row>
        <row r="197">
          <cell r="L197" t="str">
            <v>FECHA</v>
          </cell>
          <cell r="M197" t="str">
            <v>DD</v>
          </cell>
          <cell r="N197" t="str">
            <v>MM</v>
          </cell>
          <cell r="O197" t="str">
            <v>AA</v>
          </cell>
        </row>
        <row r="198">
          <cell r="M198">
            <v>8</v>
          </cell>
          <cell r="N198">
            <v>5</v>
          </cell>
          <cell r="O198">
            <v>2023</v>
          </cell>
        </row>
        <row r="199">
          <cell r="C199" t="str">
            <v>ITEMS DE LA PROPUESTA ECONÓMICA</v>
          </cell>
          <cell r="I199" t="str">
            <v>ITEMS NO PREVISTOS</v>
          </cell>
        </row>
        <row r="203">
          <cell r="C203" t="str">
            <v>DATOS ESPECÍFICOS</v>
          </cell>
        </row>
        <row r="205">
          <cell r="C205" t="str">
            <v>ITEM</v>
          </cell>
          <cell r="D205" t="str">
            <v>DESCRIPCIÓN</v>
          </cell>
          <cell r="M205" t="str">
            <v>UNIDAD</v>
          </cell>
          <cell r="O205" t="str">
            <v>CANTIDAD</v>
          </cell>
        </row>
        <row r="206">
          <cell r="C206" t="str">
            <v>1.2.1</v>
          </cell>
          <cell r="D206" t="str">
            <v>Desmonte de cobertura de teja, colocada a menos de 20 m de altura, en cubierta inclinada a dos aguas con una pendiente media del 30%; con medios manuales y carga manual sobre volqueta. El precio incluye el desmontaje elementos de fijación y de los remates.</v>
          </cell>
          <cell r="M206" t="str">
            <v>m2</v>
          </cell>
          <cell r="O206">
            <v>250</v>
          </cell>
          <cell r="R206">
            <v>3500</v>
          </cell>
          <cell r="S206">
            <v>3500</v>
          </cell>
          <cell r="T206">
            <v>9.2299999999999993E-2</v>
          </cell>
          <cell r="U206">
            <v>0</v>
          </cell>
          <cell r="V206">
            <v>0</v>
          </cell>
          <cell r="W206">
            <v>0.90769999999999995</v>
          </cell>
        </row>
        <row r="207">
          <cell r="C207" t="str">
            <v>I. EQUIPO</v>
          </cell>
        </row>
        <row r="209">
          <cell r="C209" t="str">
            <v>DESCRIPCIÓN</v>
          </cell>
          <cell r="H209" t="str">
            <v>MARCA</v>
          </cell>
          <cell r="J209" t="str">
            <v>TIPO</v>
          </cell>
          <cell r="L209" t="str">
            <v>TARIFA/HORA</v>
          </cell>
          <cell r="M209" t="str">
            <v>RENDIMIENTO</v>
          </cell>
          <cell r="O209" t="str">
            <v>Vr. UNITARIO</v>
          </cell>
        </row>
        <row r="210">
          <cell r="C210" t="str">
            <v>Sección completa de andamio (1.2m-1.5m) x 1.5 m. (+ 4 ruedas) Incluye transporte.</v>
          </cell>
          <cell r="J210" t="str">
            <v>Dia</v>
          </cell>
          <cell r="L210">
            <v>2565</v>
          </cell>
          <cell r="M210">
            <v>21.666666666666668</v>
          </cell>
          <cell r="O210">
            <v>118</v>
          </cell>
          <cell r="R210">
            <v>11.54</v>
          </cell>
          <cell r="T210" t="str">
            <v>Sección completa de andamio (1.2m-1.5m) x 1.5 m. (+ 4 ruedas) Incluye transporte.</v>
          </cell>
        </row>
        <row r="211">
          <cell r="C211" t="str">
            <v>Can zunchado en madera común de 5,0cmx20cmx3,0m (alquiler). Incluye transporte.</v>
          </cell>
          <cell r="J211" t="str">
            <v>Dia</v>
          </cell>
          <cell r="L211">
            <v>1500</v>
          </cell>
          <cell r="M211">
            <v>32.5</v>
          </cell>
          <cell r="O211">
            <v>46</v>
          </cell>
          <cell r="R211">
            <v>7.69</v>
          </cell>
          <cell r="T211" t="str">
            <v>Can zunchado en madera común de 5,0cmx20cmx3,0m (alquiler). Incluye transporte.</v>
          </cell>
        </row>
        <row r="212">
          <cell r="J212" t="str">
            <v/>
          </cell>
          <cell r="L212" t="str">
            <v/>
          </cell>
          <cell r="O212">
            <v>0</v>
          </cell>
          <cell r="R212">
            <v>0</v>
          </cell>
          <cell r="T212">
            <v>0</v>
          </cell>
        </row>
        <row r="213">
          <cell r="C213" t="str">
            <v>Herramienta Menor (Como % de Mano de Obra)</v>
          </cell>
          <cell r="J213" t="str">
            <v>Dia</v>
          </cell>
          <cell r="L213">
            <v>3177</v>
          </cell>
          <cell r="M213">
            <v>0.05</v>
          </cell>
          <cell r="O213">
            <v>159</v>
          </cell>
          <cell r="R213">
            <v>39750</v>
          </cell>
          <cell r="T213" t="str">
            <v>Herramienta Menor (Como % de Mano de Obra)</v>
          </cell>
        </row>
        <row r="214">
          <cell r="L214">
            <v>9.2299999999999993E-2</v>
          </cell>
          <cell r="M214" t="str">
            <v>SUBTOTAL $</v>
          </cell>
          <cell r="O214">
            <v>323</v>
          </cell>
        </row>
        <row r="215">
          <cell r="C215" t="str">
            <v>II. MATERIALES</v>
          </cell>
        </row>
        <row r="217">
          <cell r="C217" t="str">
            <v>DESCRIPCIÓN</v>
          </cell>
          <cell r="K217" t="str">
            <v>UNIDAD</v>
          </cell>
          <cell r="L217" t="str">
            <v>CANTIDAD</v>
          </cell>
          <cell r="M217" t="str">
            <v>PRECIO UNIT.</v>
          </cell>
          <cell r="O217" t="str">
            <v>Vr. UNITARIO</v>
          </cell>
        </row>
        <row r="218">
          <cell r="K218" t="str">
            <v/>
          </cell>
          <cell r="L218">
            <v>6.6E-3</v>
          </cell>
          <cell r="M218">
            <v>0</v>
          </cell>
          <cell r="O218">
            <v>0</v>
          </cell>
          <cell r="R218">
            <v>1.65</v>
          </cell>
          <cell r="T218">
            <v>0</v>
          </cell>
        </row>
        <row r="219">
          <cell r="K219" t="str">
            <v/>
          </cell>
          <cell r="L219">
            <v>5.9999999999999995E-4</v>
          </cell>
          <cell r="M219">
            <v>0</v>
          </cell>
          <cell r="O219">
            <v>0</v>
          </cell>
          <cell r="R219">
            <v>0.15</v>
          </cell>
          <cell r="T219">
            <v>0</v>
          </cell>
        </row>
        <row r="220">
          <cell r="K220" t="str">
            <v/>
          </cell>
          <cell r="L220">
            <v>2.0999999999999999E-3</v>
          </cell>
          <cell r="M220">
            <v>0</v>
          </cell>
          <cell r="O220">
            <v>0</v>
          </cell>
          <cell r="R220">
            <v>0.53</v>
          </cell>
          <cell r="T220">
            <v>0</v>
          </cell>
        </row>
        <row r="221">
          <cell r="K221" t="str">
            <v/>
          </cell>
          <cell r="M221">
            <v>0</v>
          </cell>
          <cell r="O221">
            <v>0</v>
          </cell>
          <cell r="R221">
            <v>0</v>
          </cell>
          <cell r="T221">
            <v>0</v>
          </cell>
        </row>
        <row r="222">
          <cell r="K222" t="str">
            <v/>
          </cell>
          <cell r="M222">
            <v>0</v>
          </cell>
          <cell r="O222">
            <v>0</v>
          </cell>
          <cell r="R222">
            <v>0</v>
          </cell>
          <cell r="T222">
            <v>0</v>
          </cell>
        </row>
        <row r="223">
          <cell r="K223" t="str">
            <v/>
          </cell>
          <cell r="M223">
            <v>0</v>
          </cell>
          <cell r="O223">
            <v>0</v>
          </cell>
          <cell r="R223">
            <v>0</v>
          </cell>
          <cell r="T223">
            <v>0</v>
          </cell>
        </row>
        <row r="224">
          <cell r="K224" t="str">
            <v/>
          </cell>
          <cell r="O224">
            <v>0</v>
          </cell>
          <cell r="R224">
            <v>0</v>
          </cell>
          <cell r="T224">
            <v>0</v>
          </cell>
        </row>
        <row r="225">
          <cell r="L225">
            <v>0</v>
          </cell>
          <cell r="M225" t="str">
            <v>SUBTOTAL $</v>
          </cell>
          <cell r="O225">
            <v>0</v>
          </cell>
        </row>
        <row r="226">
          <cell r="C226" t="str">
            <v>III. TRANSPORTES</v>
          </cell>
        </row>
        <row r="228">
          <cell r="C228" t="str">
            <v>MATERIAL</v>
          </cell>
          <cell r="J228" t="str">
            <v>VOL. o PESO</v>
          </cell>
          <cell r="K228" t="str">
            <v>DISTANCIA</v>
          </cell>
          <cell r="L228" t="str">
            <v>M3 o Ton/Km</v>
          </cell>
          <cell r="M228" t="str">
            <v>TARIFA</v>
          </cell>
          <cell r="O228" t="str">
            <v>Vr. UNITARIO</v>
          </cell>
        </row>
        <row r="229">
          <cell r="J229" t="str">
            <v/>
          </cell>
          <cell r="M229">
            <v>0</v>
          </cell>
          <cell r="O229">
            <v>0</v>
          </cell>
          <cell r="R229">
            <v>0</v>
          </cell>
          <cell r="T229">
            <v>0</v>
          </cell>
        </row>
        <row r="230">
          <cell r="J230" t="str">
            <v/>
          </cell>
          <cell r="M230">
            <v>0</v>
          </cell>
          <cell r="O230">
            <v>0</v>
          </cell>
          <cell r="R230">
            <v>0</v>
          </cell>
          <cell r="T230">
            <v>0</v>
          </cell>
        </row>
        <row r="231">
          <cell r="J231" t="str">
            <v/>
          </cell>
          <cell r="M231">
            <v>0</v>
          </cell>
          <cell r="O231">
            <v>0</v>
          </cell>
          <cell r="R231">
            <v>0</v>
          </cell>
          <cell r="T231">
            <v>0</v>
          </cell>
        </row>
        <row r="232">
          <cell r="L232">
            <v>0</v>
          </cell>
          <cell r="M232" t="str">
            <v>SUBTOTAL $</v>
          </cell>
          <cell r="O232">
            <v>0</v>
          </cell>
        </row>
        <row r="233">
          <cell r="C233" t="str">
            <v>IV. MANO DE OBRA</v>
          </cell>
        </row>
        <row r="235">
          <cell r="C235" t="str">
            <v>TRABAJADOR</v>
          </cell>
          <cell r="I235" t="str">
            <v>CANTIDAD</v>
          </cell>
          <cell r="J235" t="str">
            <v>JORNAL</v>
          </cell>
          <cell r="K235" t="str">
            <v>PRESTACIONES</v>
          </cell>
          <cell r="L235" t="str">
            <v>JORNAL TOTAL</v>
          </cell>
          <cell r="M235" t="str">
            <v>RENDIMIENTO</v>
          </cell>
          <cell r="O235" t="str">
            <v>Vr. UNITARIO</v>
          </cell>
        </row>
        <row r="236">
          <cell r="C236" t="str">
            <v>Oficial</v>
          </cell>
          <cell r="I236">
            <v>1</v>
          </cell>
          <cell r="J236">
            <v>77720</v>
          </cell>
          <cell r="K236">
            <v>1.6913</v>
          </cell>
          <cell r="L236">
            <v>131448</v>
          </cell>
          <cell r="M236">
            <v>65</v>
          </cell>
          <cell r="O236">
            <v>2022</v>
          </cell>
          <cell r="R236">
            <v>3.85</v>
          </cell>
          <cell r="T236" t="str">
            <v>Oficial</v>
          </cell>
        </row>
        <row r="237">
          <cell r="C237" t="str">
            <v>Ayudante Raso</v>
          </cell>
          <cell r="I237">
            <v>1</v>
          </cell>
          <cell r="J237">
            <v>43354</v>
          </cell>
          <cell r="K237">
            <v>1.7323</v>
          </cell>
          <cell r="L237">
            <v>75102</v>
          </cell>
          <cell r="M237">
            <v>65</v>
          </cell>
          <cell r="O237">
            <v>1155</v>
          </cell>
          <cell r="R237">
            <v>3.85</v>
          </cell>
          <cell r="T237" t="str">
            <v>Ayudante Raso</v>
          </cell>
        </row>
        <row r="238">
          <cell r="J238">
            <v>0</v>
          </cell>
          <cell r="K238">
            <v>0</v>
          </cell>
          <cell r="L238">
            <v>0</v>
          </cell>
          <cell r="O238">
            <v>0</v>
          </cell>
          <cell r="R238">
            <v>0</v>
          </cell>
          <cell r="T238">
            <v>0</v>
          </cell>
        </row>
        <row r="239">
          <cell r="L239">
            <v>0.90769999999999995</v>
          </cell>
          <cell r="M239" t="str">
            <v>SUBTOTAL $</v>
          </cell>
          <cell r="O239">
            <v>3177</v>
          </cell>
        </row>
        <row r="241">
          <cell r="C241" t="str">
            <v>TOTAL COSTO DIRECTO $</v>
          </cell>
          <cell r="O241">
            <v>3500</v>
          </cell>
        </row>
        <row r="242">
          <cell r="C242" t="str">
            <v>V. COSTOS INDIRECTOS</v>
          </cell>
        </row>
        <row r="244">
          <cell r="C244" t="str">
            <v>Descripción</v>
          </cell>
          <cell r="L244" t="str">
            <v>Porcentaje</v>
          </cell>
          <cell r="M244" t="str">
            <v>Valor Total</v>
          </cell>
        </row>
        <row r="245">
          <cell r="C245" t="str">
            <v>ADMINISTRACION</v>
          </cell>
          <cell r="L245">
            <v>0</v>
          </cell>
          <cell r="M245">
            <v>0</v>
          </cell>
        </row>
        <row r="246">
          <cell r="C246" t="str">
            <v xml:space="preserve">IMPREVISTOS </v>
          </cell>
          <cell r="L246">
            <v>0</v>
          </cell>
          <cell r="M246">
            <v>0</v>
          </cell>
        </row>
        <row r="247">
          <cell r="C247" t="str">
            <v>UTILIDAD</v>
          </cell>
          <cell r="L247">
            <v>0</v>
          </cell>
          <cell r="M247">
            <v>0</v>
          </cell>
        </row>
        <row r="248">
          <cell r="C248" t="str">
            <v>SUBTOTAL $</v>
          </cell>
          <cell r="O248">
            <v>0</v>
          </cell>
        </row>
        <row r="250">
          <cell r="C250" t="str">
            <v>Precio Unitario Total Aproximado al peso $</v>
          </cell>
          <cell r="O250">
            <v>3500</v>
          </cell>
        </row>
        <row r="253">
          <cell r="H253" t="str">
            <v>Firma</v>
          </cell>
        </row>
        <row r="254">
          <cell r="H254" t="str">
            <v>Nombre:</v>
          </cell>
        </row>
        <row r="255">
          <cell r="H255" t="str">
            <v>Representante Legal del Contratista o su Apoderado</v>
          </cell>
        </row>
        <row r="256">
          <cell r="H256" t="str">
            <v>Matricula No. :</v>
          </cell>
        </row>
        <row r="257">
          <cell r="H257" t="str">
            <v xml:space="preserve"> </v>
          </cell>
        </row>
        <row r="258">
          <cell r="C258" t="str">
            <v>OBSERVACIONES INTERVENTORÍA</v>
          </cell>
        </row>
        <row r="262">
          <cell r="C262" t="str">
            <v>APROBACIÓN POR INTERVENTORÍA</v>
          </cell>
        </row>
        <row r="263">
          <cell r="C263"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265">
          <cell r="C265"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268">
          <cell r="H268" t="str">
            <v>Firma</v>
          </cell>
        </row>
        <row r="269">
          <cell r="H269" t="str">
            <v>Nombre:</v>
          </cell>
        </row>
        <row r="270">
          <cell r="H270" t="str">
            <v>Representante Legal del Interventor o su Apoderado</v>
          </cell>
        </row>
        <row r="271">
          <cell r="H271" t="str">
            <v>Matricula No. :</v>
          </cell>
        </row>
        <row r="276">
          <cell r="C276" t="str">
            <v>Formulario 1 - Propuesta económica  - Documento tipo de selección abreviada de menor cuantía - versión 2</v>
          </cell>
        </row>
        <row r="277">
          <cell r="C277" t="str">
            <v>Código</v>
          </cell>
          <cell r="D277" t="str">
            <v>CCE-EICP-FM-25</v>
          </cell>
          <cell r="E277" t="str">
            <v>Versión</v>
          </cell>
          <cell r="F277">
            <v>2</v>
          </cell>
        </row>
        <row r="279">
          <cell r="C279" t="str">
            <v>[La entidad podrá utilizar este formato para la presentación de los análisis de precios unitarios el contratista en la oportunidad prevista en el numeral 8.1. del Documento Base]</v>
          </cell>
        </row>
        <row r="282">
          <cell r="D282" t="str">
            <v>MUNICIPIO DE CONCORDIA, ANTIOQUIA</v>
          </cell>
        </row>
        <row r="283">
          <cell r="L283" t="str">
            <v>VERSIÓN</v>
          </cell>
        </row>
        <row r="284">
          <cell r="D284" t="str">
            <v xml:space="preserve">[NÚMERO DEL PROCESO] </v>
          </cell>
        </row>
        <row r="285">
          <cell r="L285" t="str">
            <v>PÁGINA</v>
          </cell>
          <cell r="M285">
            <v>1</v>
          </cell>
          <cell r="N285" t="str">
            <v>DE</v>
          </cell>
          <cell r="O285">
            <v>1</v>
          </cell>
        </row>
        <row r="286">
          <cell r="D286" t="str">
            <v xml:space="preserve">ANALISIS DE PRECIOS UNITARIOS </v>
          </cell>
        </row>
        <row r="288">
          <cell r="L288" t="str">
            <v>FECHA</v>
          </cell>
          <cell r="M288" t="str">
            <v>DD</v>
          </cell>
          <cell r="N288" t="str">
            <v>MM</v>
          </cell>
          <cell r="O288" t="str">
            <v>AA</v>
          </cell>
        </row>
        <row r="289">
          <cell r="M289">
            <v>8</v>
          </cell>
          <cell r="N289">
            <v>5</v>
          </cell>
          <cell r="O289">
            <v>2023</v>
          </cell>
        </row>
        <row r="290">
          <cell r="C290" t="str">
            <v>ITEMS DE LA PROPUESTA ECONÓMICA</v>
          </cell>
          <cell r="I290" t="str">
            <v>ITEMS NO PREVISTOS</v>
          </cell>
        </row>
        <row r="294">
          <cell r="C294" t="str">
            <v>DATOS ESPECÍFICOS</v>
          </cell>
        </row>
        <row r="296">
          <cell r="C296" t="str">
            <v>ITEM</v>
          </cell>
          <cell r="D296" t="str">
            <v>DESCRIPCIÓN</v>
          </cell>
          <cell r="M296" t="str">
            <v>UNIDAD</v>
          </cell>
          <cell r="O296" t="str">
            <v>CANTIDAD</v>
          </cell>
        </row>
        <row r="297">
          <cell r="C297" t="str">
            <v>1.2.2</v>
          </cell>
          <cell r="D297" t="str">
            <v>Desmonte y Demolición de entramado de madera, con medios manuales y motosierra. Incluye demolición del elemento, fragmentación de los escombros en piezas manejables, retirada y acopio de escombros, limpieza de los restos de obra, y carga manual de escombros sobre camión o volqueta.</v>
          </cell>
          <cell r="M297" t="str">
            <v>m2</v>
          </cell>
          <cell r="O297">
            <v>250</v>
          </cell>
          <cell r="R297">
            <v>5575</v>
          </cell>
          <cell r="S297">
            <v>5575</v>
          </cell>
          <cell r="T297">
            <v>0.2228</v>
          </cell>
          <cell r="U297">
            <v>0</v>
          </cell>
          <cell r="V297">
            <v>0</v>
          </cell>
          <cell r="W297">
            <v>0.7772</v>
          </cell>
        </row>
        <row r="298">
          <cell r="C298" t="str">
            <v>I. EQUIPO</v>
          </cell>
        </row>
        <row r="300">
          <cell r="C300" t="str">
            <v>DESCRIPCIÓN</v>
          </cell>
          <cell r="H300" t="str">
            <v>MARCA</v>
          </cell>
          <cell r="J300" t="str">
            <v>TIPO</v>
          </cell>
          <cell r="L300" t="str">
            <v>TARIFA/HORA</v>
          </cell>
          <cell r="M300" t="str">
            <v>RENDIMIENTO</v>
          </cell>
          <cell r="O300" t="str">
            <v>Vr. UNITARIO</v>
          </cell>
        </row>
        <row r="301">
          <cell r="C301" t="str">
            <v>Motosierra a gasolina, de 50 cm de espada y 2 kW de potencia</v>
          </cell>
          <cell r="J301" t="str">
            <v>h</v>
          </cell>
          <cell r="L301">
            <v>6996</v>
          </cell>
          <cell r="M301">
            <v>8.125</v>
          </cell>
          <cell r="O301">
            <v>861</v>
          </cell>
          <cell r="R301">
            <v>30.77</v>
          </cell>
          <cell r="T301" t="str">
            <v>Motosierra a gasolina, de 50 cm de espada y 2 kW de potencia</v>
          </cell>
        </row>
        <row r="302">
          <cell r="C302" t="str">
            <v>Sección completa de andamio (1.2m-1.5m) x 1.5 m. (+ 4 ruedas) Incluye transporte.</v>
          </cell>
          <cell r="J302" t="str">
            <v>Dia</v>
          </cell>
          <cell r="L302">
            <v>2565</v>
          </cell>
          <cell r="M302">
            <v>21.666666666666668</v>
          </cell>
          <cell r="O302">
            <v>118</v>
          </cell>
          <cell r="R302">
            <v>11.54</v>
          </cell>
          <cell r="T302" t="str">
            <v>Sección completa de andamio (1.2m-1.5m) x 1.5 m. (+ 4 ruedas) Incluye transporte.</v>
          </cell>
        </row>
        <row r="303">
          <cell r="C303" t="str">
            <v>Can zunchado en madera común de 5,0cmx20cmx3,0m (alquiler). Incluye transporte.</v>
          </cell>
          <cell r="J303" t="str">
            <v>Dia</v>
          </cell>
          <cell r="L303">
            <v>1500</v>
          </cell>
          <cell r="M303">
            <v>32.5</v>
          </cell>
          <cell r="O303">
            <v>46</v>
          </cell>
          <cell r="R303">
            <v>7.69</v>
          </cell>
          <cell r="T303" t="str">
            <v>Can zunchado en madera común de 5,0cmx20cmx3,0m (alquiler). Incluye transporte.</v>
          </cell>
        </row>
        <row r="304">
          <cell r="C304" t="str">
            <v>Herramienta Menor (Como % de Mano de Obra)</v>
          </cell>
          <cell r="J304" t="str">
            <v>Dia</v>
          </cell>
          <cell r="L304">
            <v>4333</v>
          </cell>
          <cell r="M304">
            <v>0.05</v>
          </cell>
          <cell r="O304">
            <v>217</v>
          </cell>
          <cell r="R304">
            <v>54250</v>
          </cell>
          <cell r="T304" t="str">
            <v>Herramienta Menor (Como % de Mano de Obra)</v>
          </cell>
        </row>
        <row r="305">
          <cell r="L305">
            <v>0.2228</v>
          </cell>
          <cell r="M305" t="str">
            <v>SUBTOTAL $</v>
          </cell>
          <cell r="O305">
            <v>1242</v>
          </cell>
        </row>
        <row r="306">
          <cell r="C306" t="str">
            <v>II. MATERIALES</v>
          </cell>
        </row>
        <row r="308">
          <cell r="C308" t="str">
            <v>DESCRIPCIÓN</v>
          </cell>
          <cell r="K308" t="str">
            <v>UNIDAD</v>
          </cell>
          <cell r="L308" t="str">
            <v>CANTIDAD</v>
          </cell>
          <cell r="M308" t="str">
            <v>PRECIO UNIT.</v>
          </cell>
          <cell r="O308" t="str">
            <v>Vr. UNITARIO</v>
          </cell>
        </row>
        <row r="309">
          <cell r="K309" t="str">
            <v/>
          </cell>
          <cell r="M309">
            <v>0</v>
          </cell>
          <cell r="O309">
            <v>0</v>
          </cell>
          <cell r="R309">
            <v>0</v>
          </cell>
          <cell r="T309">
            <v>0</v>
          </cell>
        </row>
        <row r="310">
          <cell r="K310" t="str">
            <v/>
          </cell>
          <cell r="M310">
            <v>0</v>
          </cell>
          <cell r="O310">
            <v>0</v>
          </cell>
          <cell r="R310">
            <v>0</v>
          </cell>
          <cell r="T310">
            <v>0</v>
          </cell>
        </row>
        <row r="311">
          <cell r="K311" t="str">
            <v/>
          </cell>
          <cell r="M311">
            <v>0</v>
          </cell>
          <cell r="O311">
            <v>0</v>
          </cell>
          <cell r="R311">
            <v>0</v>
          </cell>
          <cell r="T311">
            <v>0</v>
          </cell>
        </row>
        <row r="312">
          <cell r="K312" t="str">
            <v/>
          </cell>
          <cell r="M312">
            <v>0</v>
          </cell>
          <cell r="O312">
            <v>0</v>
          </cell>
          <cell r="R312">
            <v>0</v>
          </cell>
          <cell r="T312">
            <v>0</v>
          </cell>
        </row>
        <row r="313">
          <cell r="K313" t="str">
            <v/>
          </cell>
          <cell r="M313">
            <v>0</v>
          </cell>
          <cell r="O313">
            <v>0</v>
          </cell>
          <cell r="R313">
            <v>0</v>
          </cell>
          <cell r="T313">
            <v>0</v>
          </cell>
        </row>
        <row r="314">
          <cell r="K314" t="str">
            <v/>
          </cell>
          <cell r="M314">
            <v>0</v>
          </cell>
          <cell r="O314">
            <v>0</v>
          </cell>
          <cell r="R314">
            <v>0</v>
          </cell>
          <cell r="T314">
            <v>0</v>
          </cell>
        </row>
        <row r="315">
          <cell r="K315" t="str">
            <v/>
          </cell>
          <cell r="O315">
            <v>0</v>
          </cell>
          <cell r="R315">
            <v>0</v>
          </cell>
          <cell r="T315">
            <v>0</v>
          </cell>
        </row>
        <row r="316">
          <cell r="L316">
            <v>0</v>
          </cell>
          <cell r="M316" t="str">
            <v>SUBTOTAL $</v>
          </cell>
          <cell r="O316">
            <v>0</v>
          </cell>
        </row>
        <row r="317">
          <cell r="C317" t="str">
            <v>III. TRANSPORTES</v>
          </cell>
        </row>
        <row r="319">
          <cell r="C319" t="str">
            <v>MATERIAL</v>
          </cell>
          <cell r="J319" t="str">
            <v>VOL. o PESO</v>
          </cell>
          <cell r="K319" t="str">
            <v>DISTANCIA</v>
          </cell>
          <cell r="L319" t="str">
            <v>M3 o Ton/Km</v>
          </cell>
          <cell r="M319" t="str">
            <v>TARIFA</v>
          </cell>
          <cell r="O319" t="str">
            <v>Vr. UNITARIO</v>
          </cell>
        </row>
        <row r="320">
          <cell r="J320" t="str">
            <v/>
          </cell>
          <cell r="M320">
            <v>0</v>
          </cell>
          <cell r="O320">
            <v>0</v>
          </cell>
          <cell r="R320">
            <v>0</v>
          </cell>
          <cell r="T320">
            <v>0</v>
          </cell>
        </row>
        <row r="321">
          <cell r="J321" t="str">
            <v/>
          </cell>
          <cell r="M321">
            <v>0</v>
          </cell>
          <cell r="O321">
            <v>0</v>
          </cell>
          <cell r="R321">
            <v>0</v>
          </cell>
          <cell r="T321">
            <v>0</v>
          </cell>
        </row>
        <row r="322">
          <cell r="J322" t="str">
            <v/>
          </cell>
          <cell r="M322">
            <v>0</v>
          </cell>
          <cell r="O322">
            <v>0</v>
          </cell>
          <cell r="R322">
            <v>0</v>
          </cell>
          <cell r="T322">
            <v>0</v>
          </cell>
        </row>
        <row r="323">
          <cell r="L323">
            <v>0</v>
          </cell>
          <cell r="M323" t="str">
            <v>SUBTOTAL $</v>
          </cell>
          <cell r="O323">
            <v>0</v>
          </cell>
        </row>
        <row r="324">
          <cell r="C324" t="str">
            <v>IV. MANO DE OBRA</v>
          </cell>
        </row>
        <row r="326">
          <cell r="C326" t="str">
            <v>TRABAJADOR</v>
          </cell>
          <cell r="I326" t="str">
            <v>CANTIDAD</v>
          </cell>
          <cell r="J326" t="str">
            <v>JORNAL</v>
          </cell>
          <cell r="K326" t="str">
            <v>PRESTACIONES</v>
          </cell>
          <cell r="L326" t="str">
            <v>JORNAL TOTAL</v>
          </cell>
          <cell r="M326" t="str">
            <v>RENDIMIENTO</v>
          </cell>
          <cell r="O326" t="str">
            <v>Vr. UNITARIO</v>
          </cell>
        </row>
        <row r="327">
          <cell r="C327" t="str">
            <v>Oficial</v>
          </cell>
          <cell r="I327">
            <v>1</v>
          </cell>
          <cell r="J327">
            <v>77720</v>
          </cell>
          <cell r="K327">
            <v>1.6913</v>
          </cell>
          <cell r="L327">
            <v>131448</v>
          </cell>
          <cell r="M327">
            <v>65</v>
          </cell>
          <cell r="O327">
            <v>2022</v>
          </cell>
          <cell r="R327">
            <v>3.85</v>
          </cell>
          <cell r="T327" t="str">
            <v>Oficial</v>
          </cell>
        </row>
        <row r="328">
          <cell r="C328" t="str">
            <v>Ayudante Raso</v>
          </cell>
          <cell r="I328">
            <v>2</v>
          </cell>
          <cell r="J328">
            <v>43354</v>
          </cell>
          <cell r="K328">
            <v>1.7323</v>
          </cell>
          <cell r="L328">
            <v>150204</v>
          </cell>
          <cell r="M328">
            <v>65</v>
          </cell>
          <cell r="O328">
            <v>2311</v>
          </cell>
          <cell r="R328">
            <v>7.69</v>
          </cell>
          <cell r="T328" t="str">
            <v>Ayudante Raso</v>
          </cell>
        </row>
        <row r="329">
          <cell r="J329">
            <v>0</v>
          </cell>
          <cell r="K329">
            <v>0</v>
          </cell>
          <cell r="L329">
            <v>0</v>
          </cell>
          <cell r="O329">
            <v>0</v>
          </cell>
          <cell r="R329">
            <v>0</v>
          </cell>
          <cell r="T329">
            <v>0</v>
          </cell>
        </row>
        <row r="330">
          <cell r="L330">
            <v>0.7772</v>
          </cell>
          <cell r="M330" t="str">
            <v>SUBTOTAL $</v>
          </cell>
          <cell r="O330">
            <v>4333</v>
          </cell>
        </row>
        <row r="332">
          <cell r="C332" t="str">
            <v>TOTAL COSTO DIRECTO $</v>
          </cell>
          <cell r="O332">
            <v>5575</v>
          </cell>
        </row>
        <row r="333">
          <cell r="C333" t="str">
            <v>V. COSTOS INDIRECTOS</v>
          </cell>
        </row>
        <row r="335">
          <cell r="C335" t="str">
            <v>Descripción</v>
          </cell>
          <cell r="L335" t="str">
            <v>Porcentaje</v>
          </cell>
          <cell r="M335" t="str">
            <v>Valor Total</v>
          </cell>
        </row>
        <row r="336">
          <cell r="C336" t="str">
            <v>ADMINISTRACION</v>
          </cell>
          <cell r="L336">
            <v>0</v>
          </cell>
          <cell r="M336">
            <v>0</v>
          </cell>
        </row>
        <row r="337">
          <cell r="C337" t="str">
            <v xml:space="preserve">IMPREVISTOS </v>
          </cell>
          <cell r="L337">
            <v>0</v>
          </cell>
          <cell r="M337">
            <v>0</v>
          </cell>
        </row>
        <row r="338">
          <cell r="C338" t="str">
            <v>UTILIDAD</v>
          </cell>
          <cell r="L338">
            <v>0</v>
          </cell>
          <cell r="M338">
            <v>0</v>
          </cell>
        </row>
        <row r="339">
          <cell r="C339" t="str">
            <v>SUBTOTAL $</v>
          </cell>
          <cell r="O339">
            <v>0</v>
          </cell>
        </row>
        <row r="341">
          <cell r="C341" t="str">
            <v>Precio Unitario Total Aproximado al peso $</v>
          </cell>
          <cell r="O341">
            <v>5575</v>
          </cell>
        </row>
        <row r="344">
          <cell r="H344" t="str">
            <v>Firma</v>
          </cell>
        </row>
        <row r="345">
          <cell r="H345" t="str">
            <v>Nombre:</v>
          </cell>
        </row>
        <row r="346">
          <cell r="H346" t="str">
            <v>Representante Legal del Contratista o su Apoderado</v>
          </cell>
        </row>
        <row r="347">
          <cell r="H347" t="str">
            <v>Matricula No. :</v>
          </cell>
        </row>
        <row r="348">
          <cell r="H348" t="str">
            <v xml:space="preserve"> </v>
          </cell>
        </row>
        <row r="349">
          <cell r="C349" t="str">
            <v>OBSERVACIONES INTERVENTORÍA</v>
          </cell>
        </row>
        <row r="353">
          <cell r="C353" t="str">
            <v>APROBACIÓN POR INTERVENTORÍA</v>
          </cell>
        </row>
        <row r="354">
          <cell r="C354"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356">
          <cell r="C356"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359">
          <cell r="H359" t="str">
            <v>Firma</v>
          </cell>
        </row>
        <row r="360">
          <cell r="H360" t="str">
            <v>Nombre:</v>
          </cell>
        </row>
        <row r="361">
          <cell r="H361" t="str">
            <v>Representante Legal del Interventor o su Apoderado</v>
          </cell>
        </row>
        <row r="362">
          <cell r="H362" t="str">
            <v>Matricula No. :</v>
          </cell>
        </row>
        <row r="367">
          <cell r="C367" t="str">
            <v>Formulario 1 - Propuesta económica  - Documento tipo de selección abreviada de menor cuantía - versión 2</v>
          </cell>
        </row>
        <row r="368">
          <cell r="C368" t="str">
            <v>Código</v>
          </cell>
          <cell r="D368" t="str">
            <v>CCE-EICP-FM-25</v>
          </cell>
          <cell r="E368" t="str">
            <v>Versión</v>
          </cell>
          <cell r="F368">
            <v>2</v>
          </cell>
        </row>
        <row r="370">
          <cell r="C370" t="str">
            <v>[La entidad podrá utilizar este formato para la presentación de los análisis de precios unitarios el contratista en la oportunidad prevista en el numeral 8.1. del Documento Base]</v>
          </cell>
        </row>
        <row r="373">
          <cell r="D373" t="str">
            <v>MUNICIPIO DE CONCORDIA, ANTIOQUIA</v>
          </cell>
        </row>
        <row r="374">
          <cell r="L374" t="str">
            <v>VERSIÓN</v>
          </cell>
        </row>
        <row r="375">
          <cell r="D375" t="str">
            <v xml:space="preserve">[NÚMERO DEL PROCESO] </v>
          </cell>
        </row>
        <row r="376">
          <cell r="L376" t="str">
            <v>PÁGINA</v>
          </cell>
          <cell r="M376">
            <v>1</v>
          </cell>
          <cell r="N376" t="str">
            <v>DE</v>
          </cell>
          <cell r="O376">
            <v>1</v>
          </cell>
        </row>
        <row r="377">
          <cell r="D377" t="str">
            <v xml:space="preserve">ANALISIS DE PRECIOS UNITARIOS </v>
          </cell>
        </row>
        <row r="379">
          <cell r="L379" t="str">
            <v>FECHA</v>
          </cell>
          <cell r="M379" t="str">
            <v>DD</v>
          </cell>
          <cell r="N379" t="str">
            <v>MM</v>
          </cell>
          <cell r="O379" t="str">
            <v>AA</v>
          </cell>
        </row>
        <row r="380">
          <cell r="M380">
            <v>8</v>
          </cell>
          <cell r="N380">
            <v>5</v>
          </cell>
          <cell r="O380">
            <v>2023</v>
          </cell>
        </row>
        <row r="381">
          <cell r="C381" t="str">
            <v>ITEMS DE LA PROPUESTA ECONÓMICA</v>
          </cell>
          <cell r="I381" t="str">
            <v>ITEMS NO PREVISTOS</v>
          </cell>
        </row>
        <row r="385">
          <cell r="C385" t="str">
            <v>DATOS ESPECÍFICOS</v>
          </cell>
        </row>
        <row r="387">
          <cell r="C387" t="str">
            <v>ITEM</v>
          </cell>
          <cell r="D387" t="str">
            <v>DESCRIPCIÓN</v>
          </cell>
          <cell r="M387" t="str">
            <v>UNIDAD</v>
          </cell>
          <cell r="O387" t="str">
            <v>CANTIDAD</v>
          </cell>
        </row>
        <row r="388">
          <cell r="C388" t="str">
            <v>1.2.3</v>
          </cell>
          <cell r="D388" t="str">
            <v>Demolición de mamposteria hasta de 15 cm de espesor, manual o mecánicamente. Incluye cargue sobre volqueta,  retiro de refuerzo e instalaciones embebidas, además recuperación de los materiales aprovechables. No incluye transporte ni derechos de botadero.</v>
          </cell>
          <cell r="M388" t="str">
            <v>m2</v>
          </cell>
          <cell r="O388">
            <v>20</v>
          </cell>
          <cell r="R388">
            <v>8997</v>
          </cell>
          <cell r="S388">
            <v>8997</v>
          </cell>
          <cell r="T388">
            <v>7.6999999999999999E-2</v>
          </cell>
          <cell r="U388">
            <v>0</v>
          </cell>
          <cell r="V388">
            <v>0</v>
          </cell>
          <cell r="W388">
            <v>0.92300000000000004</v>
          </cell>
        </row>
        <row r="389">
          <cell r="C389" t="str">
            <v>I. EQUIPO</v>
          </cell>
        </row>
        <row r="391">
          <cell r="C391" t="str">
            <v>DESCRIPCIÓN</v>
          </cell>
          <cell r="H391" t="str">
            <v>MARCA</v>
          </cell>
          <cell r="J391" t="str">
            <v>TIPO</v>
          </cell>
          <cell r="L391" t="str">
            <v>TARIFA/HORA</v>
          </cell>
          <cell r="M391" t="str">
            <v>RENDIMIENTO</v>
          </cell>
          <cell r="O391" t="str">
            <v>Vr. UNITARIO</v>
          </cell>
        </row>
        <row r="392">
          <cell r="C392" t="str">
            <v>Sección completa de andamio (1.2m-1.5m) x 1.5 m. (+ 4 ruedas) Incluye transporte.</v>
          </cell>
          <cell r="J392" t="str">
            <v>Dia</v>
          </cell>
          <cell r="L392">
            <v>2565</v>
          </cell>
          <cell r="M392">
            <v>20</v>
          </cell>
          <cell r="O392">
            <v>128</v>
          </cell>
          <cell r="R392">
            <v>1</v>
          </cell>
          <cell r="T392" t="str">
            <v>Sección completa de andamio (1.2m-1.5m) x 1.5 m. (+ 4 ruedas) Incluye transporte.</v>
          </cell>
        </row>
        <row r="393">
          <cell r="C393" t="str">
            <v>Can zunchado en madera común de 5,0cmx20cmx3,0m (alquiler). Incluye transporte.</v>
          </cell>
          <cell r="J393" t="str">
            <v>Dia</v>
          </cell>
          <cell r="L393">
            <v>1500</v>
          </cell>
          <cell r="M393">
            <v>10</v>
          </cell>
          <cell r="O393">
            <v>150</v>
          </cell>
          <cell r="R393">
            <v>2</v>
          </cell>
          <cell r="T393" t="str">
            <v>Can zunchado en madera común de 5,0cmx20cmx3,0m (alquiler). Incluye transporte.</v>
          </cell>
        </row>
        <row r="394">
          <cell r="J394" t="str">
            <v/>
          </cell>
          <cell r="L394" t="str">
            <v/>
          </cell>
          <cell r="O394">
            <v>0</v>
          </cell>
          <cell r="R394">
            <v>0</v>
          </cell>
          <cell r="T394">
            <v>0</v>
          </cell>
        </row>
        <row r="395">
          <cell r="C395" t="str">
            <v>Herramienta Menor (Como % de Mano de Obra)</v>
          </cell>
          <cell r="J395" t="str">
            <v>Dia</v>
          </cell>
          <cell r="L395">
            <v>8304</v>
          </cell>
          <cell r="M395">
            <v>0.05</v>
          </cell>
          <cell r="O395">
            <v>415</v>
          </cell>
          <cell r="R395">
            <v>8300</v>
          </cell>
          <cell r="T395" t="str">
            <v>Herramienta Menor (Como % de Mano de Obra)</v>
          </cell>
        </row>
        <row r="396">
          <cell r="L396">
            <v>7.6999999999999999E-2</v>
          </cell>
          <cell r="M396" t="str">
            <v>SUBTOTAL $</v>
          </cell>
          <cell r="O396">
            <v>693</v>
          </cell>
        </row>
        <row r="397">
          <cell r="C397" t="str">
            <v>II. MATERIALES</v>
          </cell>
        </row>
        <row r="399">
          <cell r="C399" t="str">
            <v>DESCRIPCIÓN</v>
          </cell>
          <cell r="K399" t="str">
            <v>UNIDAD</v>
          </cell>
          <cell r="L399" t="str">
            <v>CANTIDAD</v>
          </cell>
          <cell r="M399" t="str">
            <v>PRECIO UNIT.</v>
          </cell>
          <cell r="O399" t="str">
            <v>Vr. UNITARIO</v>
          </cell>
        </row>
        <row r="400">
          <cell r="K400" t="str">
            <v/>
          </cell>
          <cell r="M400">
            <v>0</v>
          </cell>
          <cell r="O400">
            <v>0</v>
          </cell>
          <cell r="R400">
            <v>0</v>
          </cell>
          <cell r="T400">
            <v>0</v>
          </cell>
        </row>
        <row r="401">
          <cell r="K401" t="str">
            <v/>
          </cell>
          <cell r="M401">
            <v>0</v>
          </cell>
          <cell r="O401">
            <v>0</v>
          </cell>
          <cell r="R401">
            <v>0</v>
          </cell>
          <cell r="T401">
            <v>0</v>
          </cell>
        </row>
        <row r="402">
          <cell r="K402" t="str">
            <v/>
          </cell>
          <cell r="M402">
            <v>0</v>
          </cell>
          <cell r="O402">
            <v>0</v>
          </cell>
          <cell r="R402">
            <v>0</v>
          </cell>
          <cell r="T402">
            <v>0</v>
          </cell>
        </row>
        <row r="403">
          <cell r="K403" t="str">
            <v/>
          </cell>
          <cell r="M403">
            <v>0</v>
          </cell>
          <cell r="O403">
            <v>0</v>
          </cell>
          <cell r="R403">
            <v>0</v>
          </cell>
          <cell r="T403">
            <v>0</v>
          </cell>
        </row>
        <row r="404">
          <cell r="K404" t="str">
            <v/>
          </cell>
          <cell r="M404">
            <v>0</v>
          </cell>
          <cell r="O404">
            <v>0</v>
          </cell>
          <cell r="R404">
            <v>0</v>
          </cell>
          <cell r="T404">
            <v>0</v>
          </cell>
        </row>
        <row r="405">
          <cell r="K405" t="str">
            <v/>
          </cell>
          <cell r="M405">
            <v>0</v>
          </cell>
          <cell r="O405">
            <v>0</v>
          </cell>
          <cell r="R405">
            <v>0</v>
          </cell>
          <cell r="T405">
            <v>0</v>
          </cell>
        </row>
        <row r="406">
          <cell r="K406" t="str">
            <v/>
          </cell>
          <cell r="O406">
            <v>0</v>
          </cell>
          <cell r="R406">
            <v>0</v>
          </cell>
          <cell r="T406">
            <v>0</v>
          </cell>
        </row>
        <row r="407">
          <cell r="L407">
            <v>0</v>
          </cell>
          <cell r="M407" t="str">
            <v>SUBTOTAL $</v>
          </cell>
          <cell r="O407">
            <v>0</v>
          </cell>
        </row>
        <row r="408">
          <cell r="C408" t="str">
            <v>III. TRANSPORTES</v>
          </cell>
        </row>
        <row r="410">
          <cell r="C410" t="str">
            <v>MATERIAL</v>
          </cell>
          <cell r="J410" t="str">
            <v>VOL. o PESO</v>
          </cell>
          <cell r="K410" t="str">
            <v>DISTANCIA</v>
          </cell>
          <cell r="L410" t="str">
            <v>M3 o Ton/Km</v>
          </cell>
          <cell r="M410" t="str">
            <v>TARIFA</v>
          </cell>
          <cell r="O410" t="str">
            <v>Vr. UNITARIO</v>
          </cell>
        </row>
        <row r="411">
          <cell r="J411" t="str">
            <v/>
          </cell>
          <cell r="M411">
            <v>0</v>
          </cell>
          <cell r="O411">
            <v>0</v>
          </cell>
          <cell r="R411">
            <v>0</v>
          </cell>
          <cell r="T411">
            <v>0</v>
          </cell>
        </row>
        <row r="412">
          <cell r="J412" t="str">
            <v/>
          </cell>
          <cell r="M412">
            <v>0</v>
          </cell>
          <cell r="O412">
            <v>0</v>
          </cell>
          <cell r="R412">
            <v>0</v>
          </cell>
          <cell r="T412">
            <v>0</v>
          </cell>
        </row>
        <row r="413">
          <cell r="J413" t="str">
            <v/>
          </cell>
          <cell r="M413">
            <v>0</v>
          </cell>
          <cell r="O413">
            <v>0</v>
          </cell>
          <cell r="R413">
            <v>0</v>
          </cell>
          <cell r="T413">
            <v>0</v>
          </cell>
        </row>
        <row r="414">
          <cell r="L414">
            <v>0</v>
          </cell>
          <cell r="M414" t="str">
            <v>SUBTOTAL $</v>
          </cell>
          <cell r="O414">
            <v>0</v>
          </cell>
        </row>
        <row r="415">
          <cell r="C415" t="str">
            <v>IV. MANO DE OBRA</v>
          </cell>
        </row>
        <row r="417">
          <cell r="C417" t="str">
            <v>TRABAJADOR</v>
          </cell>
          <cell r="I417" t="str">
            <v>CANTIDAD</v>
          </cell>
          <cell r="J417" t="str">
            <v>JORNAL</v>
          </cell>
          <cell r="K417" t="str">
            <v>PRESTACIONES</v>
          </cell>
          <cell r="L417" t="str">
            <v>JORNAL TOTAL</v>
          </cell>
          <cell r="M417" t="str">
            <v>RENDIMIENTO</v>
          </cell>
          <cell r="O417" t="str">
            <v>Vr. UNITARIO</v>
          </cell>
        </row>
        <row r="418">
          <cell r="C418" t="str">
            <v>Ayudante Entendido</v>
          </cell>
          <cell r="I418">
            <v>1</v>
          </cell>
          <cell r="J418">
            <v>53020</v>
          </cell>
          <cell r="K418">
            <v>1.7161</v>
          </cell>
          <cell r="L418">
            <v>90988</v>
          </cell>
          <cell r="M418">
            <v>20</v>
          </cell>
          <cell r="O418">
            <v>4549</v>
          </cell>
          <cell r="R418">
            <v>1</v>
          </cell>
          <cell r="T418" t="str">
            <v>Ayudante Entendido</v>
          </cell>
        </row>
        <row r="419">
          <cell r="C419" t="str">
            <v>Ayudante Raso</v>
          </cell>
          <cell r="I419">
            <v>1</v>
          </cell>
          <cell r="J419">
            <v>43354</v>
          </cell>
          <cell r="K419">
            <v>1.7323</v>
          </cell>
          <cell r="L419">
            <v>75102</v>
          </cell>
          <cell r="M419">
            <v>20</v>
          </cell>
          <cell r="O419">
            <v>3755</v>
          </cell>
          <cell r="R419">
            <v>1</v>
          </cell>
          <cell r="T419" t="str">
            <v>Ayudante Raso</v>
          </cell>
        </row>
        <row r="420">
          <cell r="J420">
            <v>0</v>
          </cell>
          <cell r="K420">
            <v>0</v>
          </cell>
          <cell r="L420">
            <v>0</v>
          </cell>
          <cell r="O420">
            <v>0</v>
          </cell>
          <cell r="R420">
            <v>0</v>
          </cell>
          <cell r="T420">
            <v>0</v>
          </cell>
        </row>
        <row r="421">
          <cell r="L421">
            <v>0.92300000000000004</v>
          </cell>
          <cell r="M421" t="str">
            <v>SUBTOTAL $</v>
          </cell>
          <cell r="O421">
            <v>8304</v>
          </cell>
        </row>
        <row r="423">
          <cell r="C423" t="str">
            <v>TOTAL COSTO DIRECTO $</v>
          </cell>
          <cell r="O423">
            <v>8997</v>
          </cell>
        </row>
        <row r="424">
          <cell r="C424" t="str">
            <v>V. COSTOS INDIRECTOS</v>
          </cell>
        </row>
        <row r="426">
          <cell r="C426" t="str">
            <v>Descripción</v>
          </cell>
          <cell r="L426" t="str">
            <v>Porcentaje</v>
          </cell>
          <cell r="M426" t="str">
            <v>Valor Total</v>
          </cell>
        </row>
        <row r="427">
          <cell r="C427" t="str">
            <v>ADMINISTRACION</v>
          </cell>
          <cell r="L427">
            <v>0</v>
          </cell>
          <cell r="M427">
            <v>0</v>
          </cell>
        </row>
        <row r="428">
          <cell r="C428" t="str">
            <v xml:space="preserve">IMPREVISTOS </v>
          </cell>
          <cell r="L428">
            <v>0</v>
          </cell>
          <cell r="M428">
            <v>0</v>
          </cell>
        </row>
        <row r="429">
          <cell r="C429" t="str">
            <v>UTILIDAD</v>
          </cell>
          <cell r="L429">
            <v>0</v>
          </cell>
          <cell r="M429">
            <v>0</v>
          </cell>
        </row>
        <row r="430">
          <cell r="C430" t="str">
            <v>SUBTOTAL $</v>
          </cell>
          <cell r="O430">
            <v>0</v>
          </cell>
        </row>
        <row r="432">
          <cell r="C432" t="str">
            <v>Precio Unitario Total Aproximado al peso $</v>
          </cell>
          <cell r="O432">
            <v>8997</v>
          </cell>
        </row>
        <row r="435">
          <cell r="H435" t="str">
            <v>Firma</v>
          </cell>
        </row>
        <row r="436">
          <cell r="H436" t="str">
            <v>Nombre:</v>
          </cell>
        </row>
        <row r="437">
          <cell r="H437" t="str">
            <v>Representante Legal del Contratista o su Apoderado</v>
          </cell>
        </row>
        <row r="438">
          <cell r="H438" t="str">
            <v>Matricula No. :</v>
          </cell>
        </row>
        <row r="439">
          <cell r="H439" t="str">
            <v xml:space="preserve"> </v>
          </cell>
        </row>
        <row r="440">
          <cell r="C440" t="str">
            <v>OBSERVACIONES INTERVENTORÍA</v>
          </cell>
        </row>
        <row r="444">
          <cell r="C444" t="str">
            <v>APROBACIÓN POR INTERVENTORÍA</v>
          </cell>
        </row>
        <row r="445">
          <cell r="C44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447">
          <cell r="C44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450">
          <cell r="H450" t="str">
            <v>Firma</v>
          </cell>
        </row>
        <row r="451">
          <cell r="H451" t="str">
            <v>Nombre:</v>
          </cell>
        </row>
        <row r="452">
          <cell r="H452" t="str">
            <v>Representante Legal del Interventor o su Apoderado</v>
          </cell>
        </row>
        <row r="453">
          <cell r="H453" t="str">
            <v>Matricula No. :</v>
          </cell>
        </row>
        <row r="458">
          <cell r="C458" t="str">
            <v>Formulario 1 - Propuesta económica  - Documento tipo de selección abreviada de menor cuantía - versión 2</v>
          </cell>
        </row>
        <row r="459">
          <cell r="C459" t="str">
            <v>Código</v>
          </cell>
          <cell r="D459" t="str">
            <v>CCE-EICP-FM-25</v>
          </cell>
          <cell r="E459" t="str">
            <v>Versión</v>
          </cell>
          <cell r="F459">
            <v>2</v>
          </cell>
        </row>
        <row r="461">
          <cell r="C461" t="str">
            <v>[La entidad podrá utilizar este formato para la presentación de los análisis de precios unitarios el contratista en la oportunidad prevista en el numeral 8.1. del Documento Base]</v>
          </cell>
        </row>
        <row r="464">
          <cell r="D464" t="str">
            <v>MUNICIPIO DE CONCORDIA, ANTIOQUIA</v>
          </cell>
        </row>
        <row r="465">
          <cell r="L465" t="str">
            <v>VERSIÓN</v>
          </cell>
        </row>
        <row r="466">
          <cell r="D466" t="str">
            <v xml:space="preserve">[NÚMERO DEL PROCESO] </v>
          </cell>
        </row>
        <row r="467">
          <cell r="L467" t="str">
            <v>PÁGINA</v>
          </cell>
          <cell r="M467">
            <v>1</v>
          </cell>
          <cell r="N467" t="str">
            <v>DE</v>
          </cell>
          <cell r="O467">
            <v>1</v>
          </cell>
        </row>
        <row r="468">
          <cell r="D468" t="str">
            <v xml:space="preserve">ANALISIS DE PRECIOS UNITARIOS </v>
          </cell>
        </row>
        <row r="470">
          <cell r="L470" t="str">
            <v>FECHA</v>
          </cell>
          <cell r="M470" t="str">
            <v>DD</v>
          </cell>
          <cell r="N470" t="str">
            <v>MM</v>
          </cell>
          <cell r="O470" t="str">
            <v>AA</v>
          </cell>
        </row>
        <row r="471">
          <cell r="M471">
            <v>8</v>
          </cell>
          <cell r="N471">
            <v>5</v>
          </cell>
          <cell r="O471">
            <v>2023</v>
          </cell>
        </row>
        <row r="472">
          <cell r="C472" t="str">
            <v>ITEMS DE LA PROPUESTA ECONÓMICA</v>
          </cell>
          <cell r="I472" t="str">
            <v>ITEMS NO PREVISTOS</v>
          </cell>
        </row>
        <row r="476">
          <cell r="C476" t="str">
            <v>DATOS ESPECÍFICOS</v>
          </cell>
        </row>
        <row r="478">
          <cell r="C478" t="str">
            <v>ITEM</v>
          </cell>
          <cell r="D478" t="str">
            <v>DESCRIPCIÓN</v>
          </cell>
          <cell r="M478" t="str">
            <v>UNIDAD</v>
          </cell>
          <cell r="O478" t="str">
            <v>CANTIDAD</v>
          </cell>
        </row>
        <row r="479">
          <cell r="C479" t="str">
            <v>1.2.4</v>
          </cell>
          <cell r="D479" t="str">
            <v>DEMOLICIÓN ESTRUCTURAS DE CONCRETO, manual o mecánicamente, de cualquier resistencia, reforzado o ciclópeo, y en cualquier clase de estructura. Incluye cargue, retiro de refuerzo y cualquier tipo de acabado (revoques y enchapes) o piso (en losas) e instalaciones embebidas, compresor neumático con martillo, además recuperación de los materiales aprovechables o su transporte hasta el sitio que lo indique la interventoría. MEDIDO EN SITIO; no incluye transporte ni derechos de botadero.</v>
          </cell>
          <cell r="M479" t="str">
            <v>m3</v>
          </cell>
          <cell r="O479">
            <v>10.68</v>
          </cell>
          <cell r="R479">
            <v>122701</v>
          </cell>
          <cell r="S479">
            <v>122701</v>
          </cell>
          <cell r="T479">
            <v>0.3448</v>
          </cell>
          <cell r="U479">
            <v>0</v>
          </cell>
          <cell r="V479">
            <v>0</v>
          </cell>
          <cell r="W479">
            <v>0.6552</v>
          </cell>
        </row>
        <row r="480">
          <cell r="C480" t="str">
            <v>I. EQUIPO</v>
          </cell>
        </row>
        <row r="482">
          <cell r="C482" t="str">
            <v>DESCRIPCIÓN</v>
          </cell>
          <cell r="H482" t="str">
            <v>MARCA</v>
          </cell>
          <cell r="J482" t="str">
            <v>TIPO</v>
          </cell>
          <cell r="L482" t="str">
            <v>TARIFA/HORA</v>
          </cell>
          <cell r="M482" t="str">
            <v>RENDIMIENTO</v>
          </cell>
          <cell r="O482" t="str">
            <v>Vr. UNITARIO</v>
          </cell>
        </row>
        <row r="483">
          <cell r="C483" t="str">
            <v>Demoledor -  Rompepavimento Hexagonal 68Jls</v>
          </cell>
          <cell r="J483" t="str">
            <v>Dia</v>
          </cell>
          <cell r="L483">
            <v>67978</v>
          </cell>
          <cell r="M483">
            <v>3</v>
          </cell>
          <cell r="O483">
            <v>22659</v>
          </cell>
          <cell r="R483">
            <v>3.56</v>
          </cell>
          <cell r="T483" t="str">
            <v>Demoledor -  Rompepavimento Hexagonal 68Jls</v>
          </cell>
        </row>
        <row r="484">
          <cell r="C484" t="str">
            <v xml:space="preserve">Retroexcavadora sobre llantas 
</v>
          </cell>
          <cell r="J484" t="str">
            <v>h</v>
          </cell>
          <cell r="L484">
            <v>125000</v>
          </cell>
          <cell r="M484">
            <v>8</v>
          </cell>
          <cell r="O484">
            <v>15625</v>
          </cell>
          <cell r="R484">
            <v>1.34</v>
          </cell>
          <cell r="T484" t="str">
            <v xml:space="preserve">Retroexcavadora sobre llantas 
</v>
          </cell>
        </row>
        <row r="485">
          <cell r="J485" t="str">
            <v/>
          </cell>
          <cell r="L485" t="str">
            <v/>
          </cell>
          <cell r="O485">
            <v>0</v>
          </cell>
          <cell r="R485">
            <v>0</v>
          </cell>
          <cell r="T485">
            <v>0</v>
          </cell>
        </row>
        <row r="486">
          <cell r="C486" t="str">
            <v>Herramienta Menor (Como % de Mano de Obra)</v>
          </cell>
          <cell r="J486" t="str">
            <v>Dia</v>
          </cell>
          <cell r="L486">
            <v>80397</v>
          </cell>
          <cell r="M486">
            <v>0.05</v>
          </cell>
          <cell r="O486">
            <v>4020</v>
          </cell>
          <cell r="R486">
            <v>42933.599999999999</v>
          </cell>
          <cell r="T486" t="str">
            <v>Herramienta Menor (Como % de Mano de Obra)</v>
          </cell>
        </row>
        <row r="487">
          <cell r="L487">
            <v>0.3448</v>
          </cell>
          <cell r="M487" t="str">
            <v>SUBTOTAL $</v>
          </cell>
          <cell r="O487">
            <v>42304</v>
          </cell>
        </row>
        <row r="488">
          <cell r="C488" t="str">
            <v>II. MATERIALES</v>
          </cell>
        </row>
        <row r="490">
          <cell r="C490" t="str">
            <v>DESCRIPCIÓN</v>
          </cell>
          <cell r="K490" t="str">
            <v>UNIDAD</v>
          </cell>
          <cell r="L490" t="str">
            <v>CANTIDAD</v>
          </cell>
          <cell r="M490" t="str">
            <v>PRECIO UNIT.</v>
          </cell>
          <cell r="O490" t="str">
            <v>Vr. UNITARIO</v>
          </cell>
        </row>
        <row r="491">
          <cell r="K491" t="str">
            <v/>
          </cell>
          <cell r="M491">
            <v>0</v>
          </cell>
          <cell r="O491">
            <v>0</v>
          </cell>
          <cell r="R491">
            <v>0</v>
          </cell>
          <cell r="T491">
            <v>0</v>
          </cell>
        </row>
        <row r="492">
          <cell r="K492" t="str">
            <v/>
          </cell>
          <cell r="M492">
            <v>0</v>
          </cell>
          <cell r="O492">
            <v>0</v>
          </cell>
          <cell r="R492">
            <v>0</v>
          </cell>
          <cell r="T492">
            <v>0</v>
          </cell>
        </row>
        <row r="493">
          <cell r="K493" t="str">
            <v/>
          </cell>
          <cell r="M493">
            <v>0</v>
          </cell>
          <cell r="O493">
            <v>0</v>
          </cell>
          <cell r="R493">
            <v>0</v>
          </cell>
          <cell r="T493">
            <v>0</v>
          </cell>
        </row>
        <row r="494">
          <cell r="K494" t="str">
            <v/>
          </cell>
          <cell r="M494">
            <v>0</v>
          </cell>
          <cell r="O494">
            <v>0</v>
          </cell>
          <cell r="R494">
            <v>0</v>
          </cell>
          <cell r="T494">
            <v>0</v>
          </cell>
        </row>
        <row r="495">
          <cell r="K495" t="str">
            <v/>
          </cell>
          <cell r="M495">
            <v>0</v>
          </cell>
          <cell r="O495">
            <v>0</v>
          </cell>
          <cell r="R495">
            <v>0</v>
          </cell>
          <cell r="T495">
            <v>0</v>
          </cell>
        </row>
        <row r="496">
          <cell r="K496" t="str">
            <v/>
          </cell>
          <cell r="M496">
            <v>0</v>
          </cell>
          <cell r="O496">
            <v>0</v>
          </cell>
          <cell r="R496">
            <v>0</v>
          </cell>
          <cell r="T496">
            <v>0</v>
          </cell>
        </row>
        <row r="497">
          <cell r="K497" t="str">
            <v/>
          </cell>
          <cell r="O497">
            <v>0</v>
          </cell>
          <cell r="R497">
            <v>0</v>
          </cell>
          <cell r="T497">
            <v>0</v>
          </cell>
        </row>
        <row r="498">
          <cell r="L498">
            <v>0</v>
          </cell>
          <cell r="M498" t="str">
            <v>SUBTOTAL $</v>
          </cell>
          <cell r="O498">
            <v>0</v>
          </cell>
        </row>
        <row r="499">
          <cell r="C499" t="str">
            <v>III. TRANSPORTES</v>
          </cell>
        </row>
        <row r="501">
          <cell r="C501" t="str">
            <v>MATERIAL</v>
          </cell>
          <cell r="J501" t="str">
            <v>VOL. o PESO</v>
          </cell>
          <cell r="K501" t="str">
            <v>DISTANCIA</v>
          </cell>
          <cell r="L501" t="str">
            <v>M3 o Ton/Km</v>
          </cell>
          <cell r="M501" t="str">
            <v>TARIFA</v>
          </cell>
          <cell r="O501" t="str">
            <v>Vr. UNITARIO</v>
          </cell>
        </row>
        <row r="502">
          <cell r="J502" t="str">
            <v/>
          </cell>
          <cell r="M502">
            <v>0</v>
          </cell>
          <cell r="O502">
            <v>0</v>
          </cell>
          <cell r="R502">
            <v>0</v>
          </cell>
          <cell r="T502">
            <v>0</v>
          </cell>
        </row>
        <row r="503">
          <cell r="J503" t="str">
            <v/>
          </cell>
          <cell r="M503">
            <v>0</v>
          </cell>
          <cell r="O503">
            <v>0</v>
          </cell>
          <cell r="R503">
            <v>0</v>
          </cell>
          <cell r="T503">
            <v>0</v>
          </cell>
        </row>
        <row r="504">
          <cell r="J504" t="str">
            <v/>
          </cell>
          <cell r="M504">
            <v>0</v>
          </cell>
          <cell r="O504">
            <v>0</v>
          </cell>
          <cell r="R504">
            <v>0</v>
          </cell>
          <cell r="T504">
            <v>0</v>
          </cell>
        </row>
        <row r="505">
          <cell r="L505">
            <v>0</v>
          </cell>
          <cell r="M505" t="str">
            <v>SUBTOTAL $</v>
          </cell>
          <cell r="O505">
            <v>0</v>
          </cell>
        </row>
        <row r="506">
          <cell r="C506" t="str">
            <v>IV. MANO DE OBRA</v>
          </cell>
        </row>
        <row r="508">
          <cell r="C508" t="str">
            <v>TRABAJADOR</v>
          </cell>
          <cell r="I508" t="str">
            <v>CANTIDAD</v>
          </cell>
          <cell r="J508" t="str">
            <v>JORNAL</v>
          </cell>
          <cell r="K508" t="str">
            <v>PRESTACIONES</v>
          </cell>
          <cell r="L508" t="str">
            <v>JORNAL TOTAL</v>
          </cell>
          <cell r="M508" t="str">
            <v>RENDIMIENTO</v>
          </cell>
          <cell r="O508" t="str">
            <v>Vr. UNITARIO</v>
          </cell>
        </row>
        <row r="509">
          <cell r="C509" t="str">
            <v>Ayudante Entendido</v>
          </cell>
          <cell r="I509">
            <v>1</v>
          </cell>
          <cell r="J509">
            <v>53020</v>
          </cell>
          <cell r="K509">
            <v>1.7161</v>
          </cell>
          <cell r="L509">
            <v>90988</v>
          </cell>
          <cell r="M509">
            <v>3</v>
          </cell>
          <cell r="O509">
            <v>30329</v>
          </cell>
          <cell r="R509">
            <v>3.56</v>
          </cell>
          <cell r="T509" t="str">
            <v>Ayudante Entendido</v>
          </cell>
        </row>
        <row r="510">
          <cell r="C510" t="str">
            <v>Ayudante Raso</v>
          </cell>
          <cell r="I510">
            <v>2</v>
          </cell>
          <cell r="J510">
            <v>43354</v>
          </cell>
          <cell r="K510">
            <v>1.7323</v>
          </cell>
          <cell r="L510">
            <v>150204</v>
          </cell>
          <cell r="M510">
            <v>3</v>
          </cell>
          <cell r="O510">
            <v>50068</v>
          </cell>
          <cell r="R510">
            <v>7.12</v>
          </cell>
          <cell r="T510" t="str">
            <v>Ayudante Raso</v>
          </cell>
        </row>
        <row r="511">
          <cell r="J511">
            <v>0</v>
          </cell>
          <cell r="K511">
            <v>0</v>
          </cell>
          <cell r="L511">
            <v>0</v>
          </cell>
          <cell r="O511">
            <v>0</v>
          </cell>
          <cell r="R511">
            <v>0</v>
          </cell>
          <cell r="T511">
            <v>0</v>
          </cell>
        </row>
        <row r="512">
          <cell r="L512">
            <v>0.6552</v>
          </cell>
          <cell r="M512" t="str">
            <v>SUBTOTAL $</v>
          </cell>
          <cell r="O512">
            <v>80397</v>
          </cell>
        </row>
        <row r="514">
          <cell r="C514" t="str">
            <v>TOTAL COSTO DIRECTO $</v>
          </cell>
          <cell r="O514">
            <v>122701</v>
          </cell>
        </row>
        <row r="515">
          <cell r="C515" t="str">
            <v>V. COSTOS INDIRECTOS</v>
          </cell>
        </row>
        <row r="517">
          <cell r="C517" t="str">
            <v>Descripción</v>
          </cell>
          <cell r="L517" t="str">
            <v>Porcentaje</v>
          </cell>
          <cell r="M517" t="str">
            <v>Valor Total</v>
          </cell>
        </row>
        <row r="518">
          <cell r="C518" t="str">
            <v>ADMINISTRACION</v>
          </cell>
          <cell r="L518">
            <v>0</v>
          </cell>
          <cell r="M518">
            <v>0</v>
          </cell>
        </row>
        <row r="519">
          <cell r="C519" t="str">
            <v xml:space="preserve">IMPREVISTOS </v>
          </cell>
          <cell r="L519">
            <v>0</v>
          </cell>
          <cell r="M519">
            <v>0</v>
          </cell>
        </row>
        <row r="520">
          <cell r="C520" t="str">
            <v>UTILIDAD</v>
          </cell>
          <cell r="L520">
            <v>0</v>
          </cell>
          <cell r="M520">
            <v>0</v>
          </cell>
        </row>
        <row r="521">
          <cell r="C521" t="str">
            <v>SUBTOTAL $</v>
          </cell>
          <cell r="O521">
            <v>0</v>
          </cell>
        </row>
        <row r="523">
          <cell r="C523" t="str">
            <v>Precio Unitario Total Aproximado al peso $</v>
          </cell>
          <cell r="O523">
            <v>122701</v>
          </cell>
        </row>
        <row r="526">
          <cell r="H526" t="str">
            <v>Firma</v>
          </cell>
        </row>
        <row r="527">
          <cell r="H527" t="str">
            <v>Nombre:</v>
          </cell>
        </row>
        <row r="528">
          <cell r="H528" t="str">
            <v>Representante Legal del Contratista o su Apoderado</v>
          </cell>
        </row>
        <row r="529">
          <cell r="H529" t="str">
            <v>Matricula No. :</v>
          </cell>
        </row>
        <row r="530">
          <cell r="H530" t="str">
            <v xml:space="preserve"> </v>
          </cell>
        </row>
        <row r="531">
          <cell r="C531" t="str">
            <v>OBSERVACIONES INTERVENTORÍA</v>
          </cell>
        </row>
        <row r="535">
          <cell r="C535" t="str">
            <v>APROBACIÓN POR INTERVENTORÍA</v>
          </cell>
        </row>
        <row r="536">
          <cell r="C53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538">
          <cell r="C53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541">
          <cell r="H541" t="str">
            <v>Firma</v>
          </cell>
        </row>
        <row r="542">
          <cell r="H542" t="str">
            <v>Nombre:</v>
          </cell>
        </row>
        <row r="543">
          <cell r="H543" t="str">
            <v>Representante Legal del Interventor o su Apoderado</v>
          </cell>
        </row>
        <row r="544">
          <cell r="H544" t="str">
            <v>Matricula No. :</v>
          </cell>
        </row>
        <row r="549">
          <cell r="C549" t="str">
            <v>Formulario 1 - Propuesta económica  - Documento tipo de selección abreviada de menor cuantía - versión 2</v>
          </cell>
        </row>
        <row r="550">
          <cell r="C550" t="str">
            <v>Código</v>
          </cell>
          <cell r="D550" t="str">
            <v>CCE-EICP-FM-25</v>
          </cell>
          <cell r="E550" t="str">
            <v>Versión</v>
          </cell>
          <cell r="F550">
            <v>2</v>
          </cell>
        </row>
        <row r="552">
          <cell r="C552" t="str">
            <v>[La entidad podrá utilizar este formato para la presentación de los análisis de precios unitarios el contratista en la oportunidad prevista en el numeral 8.1. del Documento Base]</v>
          </cell>
        </row>
        <row r="555">
          <cell r="D555" t="str">
            <v>MUNICIPIO DE CONCORDIA, ANTIOQUIA</v>
          </cell>
        </row>
        <row r="556">
          <cell r="L556" t="str">
            <v>VERSIÓN</v>
          </cell>
        </row>
        <row r="557">
          <cell r="D557" t="str">
            <v xml:space="preserve">[NÚMERO DEL PROCESO] </v>
          </cell>
        </row>
        <row r="558">
          <cell r="L558" t="str">
            <v>PÁGINA</v>
          </cell>
          <cell r="M558">
            <v>1</v>
          </cell>
          <cell r="N558" t="str">
            <v>DE</v>
          </cell>
          <cell r="O558">
            <v>1</v>
          </cell>
        </row>
        <row r="559">
          <cell r="D559" t="str">
            <v xml:space="preserve">ANALISIS DE PRECIOS UNITARIOS </v>
          </cell>
        </row>
        <row r="561">
          <cell r="L561" t="str">
            <v>FECHA</v>
          </cell>
          <cell r="M561" t="str">
            <v>DD</v>
          </cell>
          <cell r="N561" t="str">
            <v>MM</v>
          </cell>
          <cell r="O561" t="str">
            <v>AA</v>
          </cell>
        </row>
        <row r="562">
          <cell r="M562">
            <v>8</v>
          </cell>
          <cell r="N562">
            <v>5</v>
          </cell>
          <cell r="O562">
            <v>2023</v>
          </cell>
        </row>
        <row r="563">
          <cell r="C563" t="str">
            <v>ITEMS DE LA PROPUESTA ECONÓMICA</v>
          </cell>
          <cell r="I563" t="str">
            <v>ITEMS NO PREVISTOS</v>
          </cell>
        </row>
        <row r="567">
          <cell r="C567" t="str">
            <v>DATOS ESPECÍFICOS</v>
          </cell>
        </row>
        <row r="569">
          <cell r="C569" t="str">
            <v>ITEM</v>
          </cell>
          <cell r="D569" t="str">
            <v>DESCRIPCIÓN</v>
          </cell>
          <cell r="M569" t="str">
            <v>UNIDAD</v>
          </cell>
          <cell r="O569" t="str">
            <v>CANTIDAD</v>
          </cell>
        </row>
        <row r="570">
          <cell r="C570" t="str">
            <v>1.2.5</v>
          </cell>
          <cell r="D570" t="str">
            <v>Desmonte de red de instalación eléctrica interior con medios manuales, y carga manual sobre camión o contenedor. El precio incluye el desmontaje del cuadro eléctrico, del cableado, de los mecanismos, de las cajas y de los accesorios superficiales. Área medida en superficie construida.</v>
          </cell>
          <cell r="M570" t="str">
            <v>m2</v>
          </cell>
          <cell r="O570">
            <v>199</v>
          </cell>
          <cell r="R570">
            <v>1844</v>
          </cell>
          <cell r="S570">
            <v>1844</v>
          </cell>
          <cell r="T570">
            <v>0.1171</v>
          </cell>
          <cell r="U570">
            <v>0</v>
          </cell>
          <cell r="V570">
            <v>0</v>
          </cell>
          <cell r="W570">
            <v>0.88290000000000002</v>
          </cell>
        </row>
        <row r="571">
          <cell r="C571" t="str">
            <v>I. EQUIPO</v>
          </cell>
        </row>
        <row r="573">
          <cell r="C573" t="str">
            <v>DESCRIPCIÓN</v>
          </cell>
          <cell r="H573" t="str">
            <v>MARCA</v>
          </cell>
          <cell r="J573" t="str">
            <v>TIPO</v>
          </cell>
          <cell r="L573" t="str">
            <v>TARIFA/HORA</v>
          </cell>
          <cell r="M573" t="str">
            <v>RENDIMIENTO</v>
          </cell>
          <cell r="O573" t="str">
            <v>Vr. UNITARIO</v>
          </cell>
        </row>
        <row r="574">
          <cell r="C574" t="str">
            <v>Escalera de Tijera en Aluminio 10 Pies - 3 m.</v>
          </cell>
          <cell r="J574" t="str">
            <v>Dia</v>
          </cell>
          <cell r="L574">
            <v>27097</v>
          </cell>
          <cell r="M574">
            <v>200</v>
          </cell>
          <cell r="O574">
            <v>135</v>
          </cell>
          <cell r="R574">
            <v>1</v>
          </cell>
          <cell r="T574" t="str">
            <v>Escalera de Tijera en Aluminio 10 Pies - 3 m.</v>
          </cell>
        </row>
        <row r="575">
          <cell r="J575" t="str">
            <v/>
          </cell>
          <cell r="L575" t="str">
            <v/>
          </cell>
          <cell r="O575">
            <v>0</v>
          </cell>
          <cell r="R575">
            <v>0</v>
          </cell>
          <cell r="T575">
            <v>0</v>
          </cell>
        </row>
        <row r="576">
          <cell r="J576" t="str">
            <v/>
          </cell>
          <cell r="L576" t="str">
            <v/>
          </cell>
          <cell r="O576">
            <v>0</v>
          </cell>
          <cell r="R576">
            <v>0</v>
          </cell>
          <cell r="T576">
            <v>0</v>
          </cell>
        </row>
        <row r="577">
          <cell r="C577" t="str">
            <v>Herramienta Menor (Como % de Mano de Obra)</v>
          </cell>
          <cell r="J577" t="str">
            <v>Dia</v>
          </cell>
          <cell r="L577">
            <v>1628</v>
          </cell>
          <cell r="M577">
            <v>0.05</v>
          </cell>
          <cell r="O577">
            <v>81</v>
          </cell>
          <cell r="R577">
            <v>16119</v>
          </cell>
          <cell r="T577" t="str">
            <v>Herramienta Menor (Como % de Mano de Obra)</v>
          </cell>
        </row>
        <row r="578">
          <cell r="L578">
            <v>0.1171</v>
          </cell>
          <cell r="M578" t="str">
            <v>SUBTOTAL $</v>
          </cell>
          <cell r="O578">
            <v>216</v>
          </cell>
        </row>
        <row r="579">
          <cell r="C579" t="str">
            <v>II. MATERIALES</v>
          </cell>
        </row>
        <row r="581">
          <cell r="C581" t="str">
            <v>DESCRIPCIÓN</v>
          </cell>
          <cell r="K581" t="str">
            <v>UNIDAD</v>
          </cell>
          <cell r="L581" t="str">
            <v>CANTIDAD</v>
          </cell>
          <cell r="M581" t="str">
            <v>PRECIO UNIT.</v>
          </cell>
          <cell r="O581" t="str">
            <v>Vr. UNITARIO</v>
          </cell>
        </row>
        <row r="582">
          <cell r="K582" t="str">
            <v/>
          </cell>
          <cell r="M582">
            <v>0</v>
          </cell>
          <cell r="O582">
            <v>0</v>
          </cell>
          <cell r="R582">
            <v>0</v>
          </cell>
          <cell r="T582">
            <v>0</v>
          </cell>
        </row>
        <row r="583">
          <cell r="K583" t="str">
            <v/>
          </cell>
          <cell r="M583">
            <v>0</v>
          </cell>
          <cell r="O583">
            <v>0</v>
          </cell>
          <cell r="R583">
            <v>0</v>
          </cell>
          <cell r="T583">
            <v>0</v>
          </cell>
        </row>
        <row r="584">
          <cell r="K584" t="str">
            <v/>
          </cell>
          <cell r="M584">
            <v>0</v>
          </cell>
          <cell r="O584">
            <v>0</v>
          </cell>
          <cell r="R584">
            <v>0</v>
          </cell>
          <cell r="T584">
            <v>0</v>
          </cell>
        </row>
        <row r="585">
          <cell r="K585" t="str">
            <v/>
          </cell>
          <cell r="M585">
            <v>0</v>
          </cell>
          <cell r="O585">
            <v>0</v>
          </cell>
          <cell r="R585">
            <v>0</v>
          </cell>
          <cell r="T585">
            <v>0</v>
          </cell>
        </row>
        <row r="586">
          <cell r="K586" t="str">
            <v/>
          </cell>
          <cell r="M586">
            <v>0</v>
          </cell>
          <cell r="O586">
            <v>0</v>
          </cell>
          <cell r="R586">
            <v>0</v>
          </cell>
          <cell r="T586">
            <v>0</v>
          </cell>
        </row>
        <row r="587">
          <cell r="K587" t="str">
            <v/>
          </cell>
          <cell r="M587">
            <v>0</v>
          </cell>
          <cell r="O587">
            <v>0</v>
          </cell>
          <cell r="R587">
            <v>0</v>
          </cell>
          <cell r="T587">
            <v>0</v>
          </cell>
        </row>
        <row r="588">
          <cell r="K588" t="str">
            <v/>
          </cell>
          <cell r="O588">
            <v>0</v>
          </cell>
          <cell r="R588">
            <v>0</v>
          </cell>
          <cell r="T588">
            <v>0</v>
          </cell>
        </row>
        <row r="589">
          <cell r="L589">
            <v>0</v>
          </cell>
          <cell r="M589" t="str">
            <v>SUBTOTAL $</v>
          </cell>
          <cell r="O589">
            <v>0</v>
          </cell>
        </row>
        <row r="590">
          <cell r="C590" t="str">
            <v>III. TRANSPORTES</v>
          </cell>
        </row>
        <row r="592">
          <cell r="C592" t="str">
            <v>MATERIAL</v>
          </cell>
          <cell r="J592" t="str">
            <v>VOL. o PESO</v>
          </cell>
          <cell r="K592" t="str">
            <v>DISTANCIA</v>
          </cell>
          <cell r="L592" t="str">
            <v>M3 o Ton/Km</v>
          </cell>
          <cell r="M592" t="str">
            <v>TARIFA</v>
          </cell>
          <cell r="O592" t="str">
            <v>Vr. UNITARIO</v>
          </cell>
        </row>
        <row r="593">
          <cell r="J593" t="str">
            <v/>
          </cell>
          <cell r="M593">
            <v>0</v>
          </cell>
          <cell r="O593">
            <v>0</v>
          </cell>
          <cell r="R593">
            <v>0</v>
          </cell>
          <cell r="T593">
            <v>0</v>
          </cell>
        </row>
        <row r="594">
          <cell r="J594" t="str">
            <v/>
          </cell>
          <cell r="M594">
            <v>0</v>
          </cell>
          <cell r="O594">
            <v>0</v>
          </cell>
          <cell r="R594">
            <v>0</v>
          </cell>
          <cell r="T594">
            <v>0</v>
          </cell>
        </row>
        <row r="595">
          <cell r="J595" t="str">
            <v/>
          </cell>
          <cell r="M595">
            <v>0</v>
          </cell>
          <cell r="O595">
            <v>0</v>
          </cell>
          <cell r="R595">
            <v>0</v>
          </cell>
          <cell r="T595">
            <v>0</v>
          </cell>
        </row>
        <row r="596">
          <cell r="L596">
            <v>0</v>
          </cell>
          <cell r="M596" t="str">
            <v>SUBTOTAL $</v>
          </cell>
          <cell r="O596">
            <v>0</v>
          </cell>
        </row>
        <row r="597">
          <cell r="C597" t="str">
            <v>IV. MANO DE OBRA</v>
          </cell>
        </row>
        <row r="599">
          <cell r="C599" t="str">
            <v>TRABAJADOR</v>
          </cell>
          <cell r="I599" t="str">
            <v>CANTIDAD</v>
          </cell>
          <cell r="J599" t="str">
            <v>JORNAL</v>
          </cell>
          <cell r="K599" t="str">
            <v>PRESTACIONES</v>
          </cell>
          <cell r="L599" t="str">
            <v>JORNAL TOTAL</v>
          </cell>
          <cell r="M599" t="str">
            <v>RENDIMIENTO</v>
          </cell>
          <cell r="O599" t="str">
            <v>Vr. UNITARIO</v>
          </cell>
        </row>
        <row r="600">
          <cell r="C600" t="str">
            <v>Maestro Electricista</v>
          </cell>
          <cell r="I600">
            <v>1</v>
          </cell>
          <cell r="J600">
            <v>104400</v>
          </cell>
          <cell r="K600">
            <v>1.681</v>
          </cell>
          <cell r="L600">
            <v>175496</v>
          </cell>
          <cell r="M600">
            <v>200</v>
          </cell>
          <cell r="O600">
            <v>877</v>
          </cell>
          <cell r="R600">
            <v>1</v>
          </cell>
          <cell r="T600" t="str">
            <v>Maestro Electricista</v>
          </cell>
        </row>
        <row r="601">
          <cell r="C601" t="str">
            <v>Ayudante Raso</v>
          </cell>
          <cell r="I601">
            <v>2</v>
          </cell>
          <cell r="J601">
            <v>43354</v>
          </cell>
          <cell r="K601">
            <v>1.7323</v>
          </cell>
          <cell r="L601">
            <v>150204</v>
          </cell>
          <cell r="M601">
            <v>200</v>
          </cell>
          <cell r="O601">
            <v>751</v>
          </cell>
          <cell r="R601">
            <v>1.99</v>
          </cell>
          <cell r="T601" t="str">
            <v>Ayudante Raso</v>
          </cell>
        </row>
        <row r="602">
          <cell r="J602">
            <v>0</v>
          </cell>
          <cell r="K602">
            <v>0</v>
          </cell>
          <cell r="L602">
            <v>0</v>
          </cell>
          <cell r="O602">
            <v>0</v>
          </cell>
          <cell r="R602">
            <v>0</v>
          </cell>
          <cell r="T602">
            <v>0</v>
          </cell>
        </row>
        <row r="603">
          <cell r="L603">
            <v>0.88290000000000002</v>
          </cell>
          <cell r="M603" t="str">
            <v>SUBTOTAL $</v>
          </cell>
          <cell r="O603">
            <v>1628</v>
          </cell>
        </row>
        <row r="605">
          <cell r="C605" t="str">
            <v>TOTAL COSTO DIRECTO $</v>
          </cell>
          <cell r="O605">
            <v>1844</v>
          </cell>
        </row>
        <row r="606">
          <cell r="C606" t="str">
            <v>V. COSTOS INDIRECTOS</v>
          </cell>
        </row>
        <row r="608">
          <cell r="C608" t="str">
            <v>Descripción</v>
          </cell>
          <cell r="L608" t="str">
            <v>Porcentaje</v>
          </cell>
          <cell r="M608" t="str">
            <v>Valor Total</v>
          </cell>
        </row>
        <row r="609">
          <cell r="C609" t="str">
            <v>ADMINISTRACION</v>
          </cell>
          <cell r="L609">
            <v>0</v>
          </cell>
          <cell r="M609">
            <v>0</v>
          </cell>
        </row>
        <row r="610">
          <cell r="C610" t="str">
            <v xml:space="preserve">IMPREVISTOS </v>
          </cell>
          <cell r="L610">
            <v>0</v>
          </cell>
          <cell r="M610">
            <v>0</v>
          </cell>
        </row>
        <row r="611">
          <cell r="C611" t="str">
            <v>UTILIDAD</v>
          </cell>
          <cell r="L611">
            <v>0</v>
          </cell>
          <cell r="M611">
            <v>0</v>
          </cell>
        </row>
        <row r="612">
          <cell r="C612" t="str">
            <v>SUBTOTAL $</v>
          </cell>
          <cell r="O612">
            <v>0</v>
          </cell>
        </row>
        <row r="614">
          <cell r="C614" t="str">
            <v>Precio Unitario Total Aproximado al peso $</v>
          </cell>
          <cell r="O614">
            <v>1844</v>
          </cell>
        </row>
        <row r="617">
          <cell r="H617" t="str">
            <v>Firma</v>
          </cell>
        </row>
        <row r="618">
          <cell r="H618" t="str">
            <v>Nombre:</v>
          </cell>
        </row>
        <row r="619">
          <cell r="H619" t="str">
            <v>Representante Legal del Contratista o su Apoderado</v>
          </cell>
        </row>
        <row r="620">
          <cell r="H620" t="str">
            <v>Matricula No. :</v>
          </cell>
        </row>
        <row r="621">
          <cell r="H621" t="str">
            <v xml:space="preserve"> </v>
          </cell>
        </row>
        <row r="622">
          <cell r="C622" t="str">
            <v>OBSERVACIONES INTERVENTORÍA</v>
          </cell>
        </row>
        <row r="626">
          <cell r="C626" t="str">
            <v>APROBACIÓN POR INTERVENTORÍA</v>
          </cell>
        </row>
        <row r="627">
          <cell r="C627"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629">
          <cell r="C629"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632">
          <cell r="H632" t="str">
            <v>Firma</v>
          </cell>
        </row>
        <row r="633">
          <cell r="H633" t="str">
            <v>Nombre:</v>
          </cell>
        </row>
        <row r="634">
          <cell r="H634" t="str">
            <v>Representante Legal del Interventor o su Apoderado</v>
          </cell>
        </row>
        <row r="635">
          <cell r="H635" t="str">
            <v>Matricula No. :</v>
          </cell>
        </row>
        <row r="640">
          <cell r="C640" t="str">
            <v>Formulario 1 - Propuesta económica  - Documento tipo de selección abreviada de menor cuantía - versión 2</v>
          </cell>
        </row>
        <row r="641">
          <cell r="C641" t="str">
            <v>Código</v>
          </cell>
          <cell r="D641" t="str">
            <v>CCE-EICP-FM-25</v>
          </cell>
          <cell r="E641" t="str">
            <v>Versión</v>
          </cell>
          <cell r="F641">
            <v>2</v>
          </cell>
        </row>
        <row r="643">
          <cell r="C643" t="str">
            <v>[La entidad podrá utilizar este formato para la presentación de los análisis de precios unitarios el contratista en la oportunidad prevista en el numeral 8.1. del Documento Base]</v>
          </cell>
        </row>
        <row r="646">
          <cell r="D646" t="str">
            <v>MUNICIPIO DE CONCORDIA, ANTIOQUIA</v>
          </cell>
        </row>
        <row r="647">
          <cell r="L647" t="str">
            <v>VERSIÓN</v>
          </cell>
        </row>
        <row r="648">
          <cell r="D648" t="str">
            <v xml:space="preserve">[NÚMERO DEL PROCESO] </v>
          </cell>
        </row>
        <row r="649">
          <cell r="L649" t="str">
            <v>PÁGINA</v>
          </cell>
          <cell r="M649">
            <v>1</v>
          </cell>
          <cell r="N649" t="str">
            <v>DE</v>
          </cell>
          <cell r="O649">
            <v>1</v>
          </cell>
        </row>
        <row r="650">
          <cell r="D650" t="str">
            <v xml:space="preserve">ANALISIS DE PRECIOS UNITARIOS </v>
          </cell>
        </row>
        <row r="652">
          <cell r="L652" t="str">
            <v>FECHA</v>
          </cell>
          <cell r="M652" t="str">
            <v>DD</v>
          </cell>
          <cell r="N652" t="str">
            <v>MM</v>
          </cell>
          <cell r="O652" t="str">
            <v>AA</v>
          </cell>
        </row>
        <row r="653">
          <cell r="M653">
            <v>8</v>
          </cell>
          <cell r="N653">
            <v>5</v>
          </cell>
          <cell r="O653">
            <v>2023</v>
          </cell>
        </row>
        <row r="654">
          <cell r="C654" t="str">
            <v>ITEMS DE LA PROPUESTA ECONÓMICA</v>
          </cell>
          <cell r="I654" t="str">
            <v>ITEMS NO PREVISTOS</v>
          </cell>
        </row>
        <row r="658">
          <cell r="C658" t="str">
            <v>DATOS ESPECÍFICOS</v>
          </cell>
        </row>
        <row r="660">
          <cell r="C660" t="str">
            <v>ITEM</v>
          </cell>
          <cell r="D660" t="str">
            <v>DESCRIPCIÓN</v>
          </cell>
          <cell r="M660" t="str">
            <v>UNIDAD</v>
          </cell>
          <cell r="O660" t="str">
            <v>CANTIDAD</v>
          </cell>
        </row>
        <row r="661">
          <cell r="C661" t="str">
            <v>1.2.6</v>
          </cell>
          <cell r="D661" t="str">
            <v>Desmonte de Aparato Sanitario, con medios manuales, sin afectar a la estabilidad de los elementos constructivos a los que pueda estar sujeto, y carga manual sobre camión o contenedor. El precio incluye el desmontaje de los accesorios y la obturación de las conducciones conectadas al elemento.</v>
          </cell>
          <cell r="M661" t="str">
            <v>u</v>
          </cell>
          <cell r="O661">
            <v>6</v>
          </cell>
          <cell r="R661">
            <v>9036</v>
          </cell>
          <cell r="S661">
            <v>9036</v>
          </cell>
          <cell r="T661">
            <v>4.7600000000000003E-2</v>
          </cell>
          <cell r="U661">
            <v>0</v>
          </cell>
          <cell r="V661">
            <v>0</v>
          </cell>
          <cell r="W661">
            <v>0.95240000000000002</v>
          </cell>
        </row>
        <row r="662">
          <cell r="C662" t="str">
            <v>I. EQUIPO</v>
          </cell>
        </row>
        <row r="664">
          <cell r="C664" t="str">
            <v>DESCRIPCIÓN</v>
          </cell>
          <cell r="H664" t="str">
            <v>MARCA</v>
          </cell>
          <cell r="J664" t="str">
            <v>TIPO</v>
          </cell>
          <cell r="L664" t="str">
            <v>TARIFA/HORA</v>
          </cell>
          <cell r="M664" t="str">
            <v>RENDIMIENTO</v>
          </cell>
          <cell r="O664" t="str">
            <v>Vr. UNITARIO</v>
          </cell>
        </row>
        <row r="665">
          <cell r="J665" t="str">
            <v/>
          </cell>
          <cell r="L665" t="str">
            <v/>
          </cell>
          <cell r="O665">
            <v>0</v>
          </cell>
          <cell r="R665">
            <v>0</v>
          </cell>
          <cell r="T665">
            <v>0</v>
          </cell>
        </row>
        <row r="666">
          <cell r="J666" t="str">
            <v/>
          </cell>
          <cell r="L666" t="str">
            <v/>
          </cell>
          <cell r="O666">
            <v>0</v>
          </cell>
          <cell r="R666">
            <v>0</v>
          </cell>
          <cell r="T666">
            <v>0</v>
          </cell>
        </row>
        <row r="667">
          <cell r="J667" t="str">
            <v/>
          </cell>
          <cell r="L667" t="str">
            <v/>
          </cell>
          <cell r="O667">
            <v>0</v>
          </cell>
          <cell r="R667">
            <v>0</v>
          </cell>
          <cell r="T667">
            <v>0</v>
          </cell>
        </row>
        <row r="668">
          <cell r="C668" t="str">
            <v>Herramienta Menor (Como % de Mano de Obra)</v>
          </cell>
          <cell r="J668" t="str">
            <v>Dia</v>
          </cell>
          <cell r="L668">
            <v>8606</v>
          </cell>
          <cell r="M668">
            <v>0.05</v>
          </cell>
          <cell r="O668">
            <v>430</v>
          </cell>
          <cell r="R668">
            <v>2580</v>
          </cell>
          <cell r="T668" t="str">
            <v>Herramienta Menor (Como % de Mano de Obra)</v>
          </cell>
        </row>
        <row r="669">
          <cell r="L669">
            <v>4.7600000000000003E-2</v>
          </cell>
          <cell r="M669" t="str">
            <v>SUBTOTAL $</v>
          </cell>
          <cell r="O669">
            <v>430</v>
          </cell>
        </row>
        <row r="670">
          <cell r="C670" t="str">
            <v>II. MATERIALES</v>
          </cell>
        </row>
        <row r="672">
          <cell r="C672" t="str">
            <v>DESCRIPCIÓN</v>
          </cell>
          <cell r="K672" t="str">
            <v>UNIDAD</v>
          </cell>
          <cell r="L672" t="str">
            <v>CANTIDAD</v>
          </cell>
          <cell r="M672" t="str">
            <v>PRECIO UNIT.</v>
          </cell>
          <cell r="O672" t="str">
            <v>Vr. UNITARIO</v>
          </cell>
        </row>
        <row r="673">
          <cell r="K673" t="str">
            <v/>
          </cell>
          <cell r="M673">
            <v>0</v>
          </cell>
          <cell r="O673">
            <v>0</v>
          </cell>
          <cell r="R673">
            <v>0</v>
          </cell>
          <cell r="T673">
            <v>0</v>
          </cell>
        </row>
        <row r="674">
          <cell r="K674" t="str">
            <v/>
          </cell>
          <cell r="M674">
            <v>0</v>
          </cell>
          <cell r="O674">
            <v>0</v>
          </cell>
          <cell r="R674">
            <v>0</v>
          </cell>
          <cell r="T674">
            <v>0</v>
          </cell>
        </row>
        <row r="675">
          <cell r="K675" t="str">
            <v/>
          </cell>
          <cell r="M675">
            <v>0</v>
          </cell>
          <cell r="O675">
            <v>0</v>
          </cell>
          <cell r="R675">
            <v>0</v>
          </cell>
          <cell r="T675">
            <v>0</v>
          </cell>
        </row>
        <row r="676">
          <cell r="K676" t="str">
            <v/>
          </cell>
          <cell r="M676">
            <v>0</v>
          </cell>
          <cell r="O676">
            <v>0</v>
          </cell>
          <cell r="R676">
            <v>0</v>
          </cell>
          <cell r="T676">
            <v>0</v>
          </cell>
        </row>
        <row r="677">
          <cell r="K677" t="str">
            <v/>
          </cell>
          <cell r="M677">
            <v>0</v>
          </cell>
          <cell r="O677">
            <v>0</v>
          </cell>
          <cell r="R677">
            <v>0</v>
          </cell>
          <cell r="T677">
            <v>0</v>
          </cell>
        </row>
        <row r="678">
          <cell r="K678" t="str">
            <v/>
          </cell>
          <cell r="M678">
            <v>0</v>
          </cell>
          <cell r="O678">
            <v>0</v>
          </cell>
          <cell r="R678">
            <v>0</v>
          </cell>
          <cell r="T678">
            <v>0</v>
          </cell>
        </row>
        <row r="679">
          <cell r="K679" t="str">
            <v/>
          </cell>
          <cell r="O679">
            <v>0</v>
          </cell>
          <cell r="R679">
            <v>0</v>
          </cell>
          <cell r="T679">
            <v>0</v>
          </cell>
        </row>
        <row r="680">
          <cell r="L680">
            <v>0</v>
          </cell>
          <cell r="M680" t="str">
            <v>SUBTOTAL $</v>
          </cell>
          <cell r="O680">
            <v>0</v>
          </cell>
        </row>
        <row r="681">
          <cell r="C681" t="str">
            <v>III. TRANSPORTES</v>
          </cell>
        </row>
        <row r="683">
          <cell r="C683" t="str">
            <v>MATERIAL</v>
          </cell>
          <cell r="J683" t="str">
            <v>VOL. o PESO</v>
          </cell>
          <cell r="K683" t="str">
            <v>DISTANCIA</v>
          </cell>
          <cell r="L683" t="str">
            <v>M3 o Ton/Km</v>
          </cell>
          <cell r="M683" t="str">
            <v>TARIFA</v>
          </cell>
          <cell r="O683" t="str">
            <v>Vr. UNITARIO</v>
          </cell>
        </row>
        <row r="684">
          <cell r="J684" t="str">
            <v/>
          </cell>
          <cell r="M684">
            <v>0</v>
          </cell>
          <cell r="O684">
            <v>0</v>
          </cell>
          <cell r="R684">
            <v>0</v>
          </cell>
          <cell r="T684">
            <v>0</v>
          </cell>
        </row>
        <row r="685">
          <cell r="J685" t="str">
            <v/>
          </cell>
          <cell r="M685">
            <v>0</v>
          </cell>
          <cell r="O685">
            <v>0</v>
          </cell>
          <cell r="R685">
            <v>0</v>
          </cell>
          <cell r="T685">
            <v>0</v>
          </cell>
        </row>
        <row r="686">
          <cell r="J686" t="str">
            <v/>
          </cell>
          <cell r="M686">
            <v>0</v>
          </cell>
          <cell r="O686">
            <v>0</v>
          </cell>
          <cell r="R686">
            <v>0</v>
          </cell>
          <cell r="T686">
            <v>0</v>
          </cell>
        </row>
        <row r="687">
          <cell r="L687">
            <v>0</v>
          </cell>
          <cell r="M687" t="str">
            <v>SUBTOTAL $</v>
          </cell>
          <cell r="O687">
            <v>0</v>
          </cell>
        </row>
        <row r="688">
          <cell r="C688" t="str">
            <v>IV. MANO DE OBRA</v>
          </cell>
        </row>
        <row r="690">
          <cell r="C690" t="str">
            <v>TRABAJADOR</v>
          </cell>
          <cell r="I690" t="str">
            <v>CANTIDAD</v>
          </cell>
          <cell r="J690" t="str">
            <v>JORNAL</v>
          </cell>
          <cell r="K690" t="str">
            <v>PRESTACIONES</v>
          </cell>
          <cell r="L690" t="str">
            <v>JORNAL TOTAL</v>
          </cell>
          <cell r="M690" t="str">
            <v>RENDIMIENTO</v>
          </cell>
          <cell r="O690" t="str">
            <v>Vr. UNITARIO</v>
          </cell>
        </row>
        <row r="691">
          <cell r="C691" t="str">
            <v>Oficial</v>
          </cell>
          <cell r="I691">
            <v>1</v>
          </cell>
          <cell r="J691">
            <v>77720</v>
          </cell>
          <cell r="K691">
            <v>1.6913</v>
          </cell>
          <cell r="L691">
            <v>131448</v>
          </cell>
          <cell r="M691">
            <v>24</v>
          </cell>
          <cell r="O691">
            <v>5477</v>
          </cell>
          <cell r="R691">
            <v>0.25</v>
          </cell>
          <cell r="T691" t="str">
            <v>Oficial</v>
          </cell>
        </row>
        <row r="692">
          <cell r="C692" t="str">
            <v>Ayudante Raso</v>
          </cell>
          <cell r="I692">
            <v>1</v>
          </cell>
          <cell r="J692">
            <v>43354</v>
          </cell>
          <cell r="K692">
            <v>1.7323</v>
          </cell>
          <cell r="L692">
            <v>75102</v>
          </cell>
          <cell r="M692">
            <v>24</v>
          </cell>
          <cell r="O692">
            <v>3129</v>
          </cell>
          <cell r="R692">
            <v>0.25</v>
          </cell>
          <cell r="T692" t="str">
            <v>Ayudante Raso</v>
          </cell>
        </row>
        <row r="693">
          <cell r="J693">
            <v>0</v>
          </cell>
          <cell r="K693">
            <v>0</v>
          </cell>
          <cell r="L693">
            <v>0</v>
          </cell>
          <cell r="O693">
            <v>0</v>
          </cell>
          <cell r="R693">
            <v>0</v>
          </cell>
          <cell r="T693">
            <v>0</v>
          </cell>
        </row>
        <row r="694">
          <cell r="L694">
            <v>0.95240000000000002</v>
          </cell>
          <cell r="M694" t="str">
            <v>SUBTOTAL $</v>
          </cell>
          <cell r="O694">
            <v>8606</v>
          </cell>
        </row>
        <row r="696">
          <cell r="C696" t="str">
            <v>TOTAL COSTO DIRECTO $</v>
          </cell>
          <cell r="O696">
            <v>9036</v>
          </cell>
        </row>
        <row r="697">
          <cell r="C697" t="str">
            <v>V. COSTOS INDIRECTOS</v>
          </cell>
        </row>
        <row r="699">
          <cell r="C699" t="str">
            <v>Descripción</v>
          </cell>
          <cell r="L699" t="str">
            <v>Porcentaje</v>
          </cell>
          <cell r="M699" t="str">
            <v>Valor Total</v>
          </cell>
        </row>
        <row r="700">
          <cell r="C700" t="str">
            <v>ADMINISTRACION</v>
          </cell>
          <cell r="L700">
            <v>0</v>
          </cell>
          <cell r="M700">
            <v>0</v>
          </cell>
        </row>
        <row r="701">
          <cell r="C701" t="str">
            <v xml:space="preserve">IMPREVISTOS </v>
          </cell>
          <cell r="L701">
            <v>0</v>
          </cell>
          <cell r="M701">
            <v>0</v>
          </cell>
        </row>
        <row r="702">
          <cell r="C702" t="str">
            <v>UTILIDAD</v>
          </cell>
          <cell r="L702">
            <v>0</v>
          </cell>
          <cell r="M702">
            <v>0</v>
          </cell>
        </row>
        <row r="703">
          <cell r="C703" t="str">
            <v>SUBTOTAL $</v>
          </cell>
          <cell r="O703">
            <v>0</v>
          </cell>
        </row>
        <row r="705">
          <cell r="C705" t="str">
            <v>Precio Unitario Total Aproximado al peso $</v>
          </cell>
          <cell r="O705">
            <v>9036</v>
          </cell>
        </row>
        <row r="708">
          <cell r="H708" t="str">
            <v>Firma</v>
          </cell>
        </row>
        <row r="709">
          <cell r="H709" t="str">
            <v>Nombre:</v>
          </cell>
        </row>
        <row r="710">
          <cell r="H710" t="str">
            <v>Representante Legal del Contratista o su Apoderado</v>
          </cell>
        </row>
        <row r="711">
          <cell r="H711" t="str">
            <v>Matricula No. :</v>
          </cell>
        </row>
        <row r="712">
          <cell r="H712" t="str">
            <v xml:space="preserve"> </v>
          </cell>
        </row>
        <row r="713">
          <cell r="C713" t="str">
            <v>OBSERVACIONES INTERVENTORÍA</v>
          </cell>
        </row>
        <row r="717">
          <cell r="C717" t="str">
            <v>APROBACIÓN POR INTERVENTORÍA</v>
          </cell>
        </row>
        <row r="718">
          <cell r="C718"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720">
          <cell r="C720"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723">
          <cell r="H723" t="str">
            <v>Firma</v>
          </cell>
        </row>
        <row r="724">
          <cell r="H724" t="str">
            <v>Nombre:</v>
          </cell>
        </row>
        <row r="725">
          <cell r="H725" t="str">
            <v>Representante Legal del Interventor o su Apoderado</v>
          </cell>
        </row>
        <row r="726">
          <cell r="H726" t="str">
            <v>Matricula No. :</v>
          </cell>
        </row>
        <row r="731">
          <cell r="C731" t="str">
            <v>Formulario 1 - Propuesta económica  - Documento tipo de selección abreviada de menor cuantía - versión 2</v>
          </cell>
        </row>
        <row r="732">
          <cell r="C732" t="str">
            <v>Código</v>
          </cell>
          <cell r="D732" t="str">
            <v>CCE-EICP-FM-25</v>
          </cell>
          <cell r="E732" t="str">
            <v>Versión</v>
          </cell>
          <cell r="F732">
            <v>2</v>
          </cell>
        </row>
        <row r="734">
          <cell r="C734" t="str">
            <v>[La entidad podrá utilizar este formato para la presentación de los análisis de precios unitarios el contratista en la oportunidad prevista en el numeral 8.1. del Documento Base]</v>
          </cell>
        </row>
        <row r="737">
          <cell r="D737" t="str">
            <v>MUNICIPIO DE CONCORDIA, ANTIOQUIA</v>
          </cell>
        </row>
        <row r="738">
          <cell r="L738" t="str">
            <v>VERSIÓN</v>
          </cell>
        </row>
        <row r="739">
          <cell r="D739" t="str">
            <v xml:space="preserve">[NÚMERO DEL PROCESO] </v>
          </cell>
        </row>
        <row r="740">
          <cell r="L740" t="str">
            <v>PÁGINA</v>
          </cell>
          <cell r="M740">
            <v>1</v>
          </cell>
          <cell r="N740" t="str">
            <v>DE</v>
          </cell>
          <cell r="O740">
            <v>1</v>
          </cell>
        </row>
        <row r="741">
          <cell r="D741" t="str">
            <v xml:space="preserve">ANALISIS DE PRECIOS UNITARIOS </v>
          </cell>
        </row>
        <row r="743">
          <cell r="L743" t="str">
            <v>FECHA</v>
          </cell>
          <cell r="M743" t="str">
            <v>DD</v>
          </cell>
          <cell r="N743" t="str">
            <v>MM</v>
          </cell>
          <cell r="O743" t="str">
            <v>AA</v>
          </cell>
        </row>
        <row r="744">
          <cell r="M744">
            <v>8</v>
          </cell>
          <cell r="N744">
            <v>5</v>
          </cell>
          <cell r="O744">
            <v>2023</v>
          </cell>
        </row>
        <row r="745">
          <cell r="C745" t="str">
            <v>ITEMS DE LA PROPUESTA ECONÓMICA</v>
          </cell>
          <cell r="I745" t="str">
            <v>ITEMS NO PREVISTOS</v>
          </cell>
        </row>
        <row r="749">
          <cell r="C749" t="str">
            <v>DATOS ESPECÍFICOS</v>
          </cell>
        </row>
        <row r="751">
          <cell r="C751" t="str">
            <v>ITEM</v>
          </cell>
          <cell r="D751" t="str">
            <v>DESCRIPCIÓN</v>
          </cell>
          <cell r="M751" t="str">
            <v>UNIDAD</v>
          </cell>
          <cell r="O751" t="str">
            <v>CANTIDAD</v>
          </cell>
        </row>
        <row r="752">
          <cell r="C752" t="str">
            <v>1.2.7</v>
          </cell>
          <cell r="D752" t="str">
            <v>Retiro de puerta y/o ventana de cualquier tipo, con medios manuales, sin deteriorar el paramento al que está sujeta, carga manual y transporte hasta bodega. El precio incluye el levantado de las hojas, de los marcos, de los tapaluces y de los herrajes.</v>
          </cell>
          <cell r="M752" t="str">
            <v>m2</v>
          </cell>
          <cell r="O752">
            <v>26</v>
          </cell>
          <cell r="R752">
            <v>6197</v>
          </cell>
          <cell r="S752">
            <v>6197</v>
          </cell>
          <cell r="T752">
            <v>4.7600000000000003E-2</v>
          </cell>
          <cell r="U752">
            <v>0</v>
          </cell>
          <cell r="V752">
            <v>0</v>
          </cell>
          <cell r="W752">
            <v>0.95240000000000002</v>
          </cell>
        </row>
        <row r="753">
          <cell r="C753" t="str">
            <v>I. EQUIPO</v>
          </cell>
        </row>
        <row r="755">
          <cell r="C755" t="str">
            <v>DESCRIPCIÓN</v>
          </cell>
          <cell r="H755" t="str">
            <v>MARCA</v>
          </cell>
          <cell r="J755" t="str">
            <v>TIPO</v>
          </cell>
          <cell r="L755" t="str">
            <v>TARIFA/HORA</v>
          </cell>
          <cell r="M755" t="str">
            <v>RENDIMIENTO</v>
          </cell>
          <cell r="O755" t="str">
            <v>Vr. UNITARIO</v>
          </cell>
        </row>
        <row r="756">
          <cell r="J756" t="str">
            <v/>
          </cell>
          <cell r="L756" t="str">
            <v/>
          </cell>
          <cell r="O756">
            <v>0</v>
          </cell>
          <cell r="R756">
            <v>0</v>
          </cell>
          <cell r="T756">
            <v>0</v>
          </cell>
        </row>
        <row r="757">
          <cell r="J757" t="str">
            <v/>
          </cell>
          <cell r="L757" t="str">
            <v/>
          </cell>
          <cell r="O757">
            <v>0</v>
          </cell>
          <cell r="R757">
            <v>0</v>
          </cell>
          <cell r="T757">
            <v>0</v>
          </cell>
        </row>
        <row r="758">
          <cell r="J758" t="str">
            <v/>
          </cell>
          <cell r="L758" t="str">
            <v/>
          </cell>
          <cell r="O758">
            <v>0</v>
          </cell>
          <cell r="R758">
            <v>0</v>
          </cell>
          <cell r="T758">
            <v>0</v>
          </cell>
        </row>
        <row r="759">
          <cell r="C759" t="str">
            <v>Herramienta Menor (Como % de Mano de Obra)</v>
          </cell>
          <cell r="J759" t="str">
            <v>Dia</v>
          </cell>
          <cell r="L759">
            <v>5902</v>
          </cell>
          <cell r="M759">
            <v>0.05</v>
          </cell>
          <cell r="O759">
            <v>295</v>
          </cell>
          <cell r="R759">
            <v>7670</v>
          </cell>
          <cell r="T759" t="str">
            <v>Herramienta Menor (Como % de Mano de Obra)</v>
          </cell>
        </row>
        <row r="760">
          <cell r="L760">
            <v>4.7600000000000003E-2</v>
          </cell>
          <cell r="M760" t="str">
            <v>SUBTOTAL $</v>
          </cell>
          <cell r="O760">
            <v>295</v>
          </cell>
        </row>
        <row r="761">
          <cell r="C761" t="str">
            <v>II. MATERIALES</v>
          </cell>
        </row>
        <row r="763">
          <cell r="C763" t="str">
            <v>DESCRIPCIÓN</v>
          </cell>
          <cell r="K763" t="str">
            <v>UNIDAD</v>
          </cell>
          <cell r="L763" t="str">
            <v>CANTIDAD</v>
          </cell>
          <cell r="M763" t="str">
            <v>PRECIO UNIT.</v>
          </cell>
          <cell r="O763" t="str">
            <v>Vr. UNITARIO</v>
          </cell>
        </row>
        <row r="764">
          <cell r="K764" t="str">
            <v/>
          </cell>
          <cell r="M764">
            <v>0</v>
          </cell>
          <cell r="O764">
            <v>0</v>
          </cell>
          <cell r="R764">
            <v>0</v>
          </cell>
          <cell r="T764">
            <v>0</v>
          </cell>
        </row>
        <row r="765">
          <cell r="K765" t="str">
            <v/>
          </cell>
          <cell r="M765">
            <v>0</v>
          </cell>
          <cell r="O765">
            <v>0</v>
          </cell>
          <cell r="R765">
            <v>0</v>
          </cell>
          <cell r="T765">
            <v>0</v>
          </cell>
        </row>
        <row r="766">
          <cell r="K766" t="str">
            <v/>
          </cell>
          <cell r="M766">
            <v>0</v>
          </cell>
          <cell r="O766">
            <v>0</v>
          </cell>
          <cell r="R766">
            <v>0</v>
          </cell>
          <cell r="T766">
            <v>0</v>
          </cell>
        </row>
        <row r="767">
          <cell r="K767" t="str">
            <v/>
          </cell>
          <cell r="M767">
            <v>0</v>
          </cell>
          <cell r="O767">
            <v>0</v>
          </cell>
          <cell r="R767">
            <v>0</v>
          </cell>
          <cell r="T767">
            <v>0</v>
          </cell>
        </row>
        <row r="768">
          <cell r="K768" t="str">
            <v/>
          </cell>
          <cell r="M768">
            <v>0</v>
          </cell>
          <cell r="O768">
            <v>0</v>
          </cell>
          <cell r="R768">
            <v>0</v>
          </cell>
          <cell r="T768">
            <v>0</v>
          </cell>
        </row>
        <row r="769">
          <cell r="K769" t="str">
            <v/>
          </cell>
          <cell r="M769">
            <v>0</v>
          </cell>
          <cell r="O769">
            <v>0</v>
          </cell>
          <cell r="R769">
            <v>0</v>
          </cell>
          <cell r="T769">
            <v>0</v>
          </cell>
        </row>
        <row r="770">
          <cell r="K770" t="str">
            <v/>
          </cell>
          <cell r="O770">
            <v>0</v>
          </cell>
          <cell r="R770">
            <v>0</v>
          </cell>
          <cell r="T770">
            <v>0</v>
          </cell>
        </row>
        <row r="771">
          <cell r="L771">
            <v>0</v>
          </cell>
          <cell r="M771" t="str">
            <v>SUBTOTAL $</v>
          </cell>
          <cell r="O771">
            <v>0</v>
          </cell>
        </row>
        <row r="772">
          <cell r="C772" t="str">
            <v>III. TRANSPORTES</v>
          </cell>
        </row>
        <row r="774">
          <cell r="C774" t="str">
            <v>MATERIAL</v>
          </cell>
          <cell r="J774" t="str">
            <v>VOL. o PESO</v>
          </cell>
          <cell r="K774" t="str">
            <v>DISTANCIA</v>
          </cell>
          <cell r="L774" t="str">
            <v>M3 o Ton/Km</v>
          </cell>
          <cell r="M774" t="str">
            <v>TARIFA</v>
          </cell>
          <cell r="O774" t="str">
            <v>Vr. UNITARIO</v>
          </cell>
        </row>
        <row r="775">
          <cell r="J775" t="str">
            <v/>
          </cell>
          <cell r="M775">
            <v>0</v>
          </cell>
          <cell r="O775">
            <v>0</v>
          </cell>
          <cell r="R775">
            <v>0</v>
          </cell>
          <cell r="T775">
            <v>0</v>
          </cell>
        </row>
        <row r="776">
          <cell r="J776" t="str">
            <v/>
          </cell>
          <cell r="M776">
            <v>0</v>
          </cell>
          <cell r="O776">
            <v>0</v>
          </cell>
          <cell r="R776">
            <v>0</v>
          </cell>
          <cell r="T776">
            <v>0</v>
          </cell>
        </row>
        <row r="777">
          <cell r="J777" t="str">
            <v/>
          </cell>
          <cell r="M777">
            <v>0</v>
          </cell>
          <cell r="O777">
            <v>0</v>
          </cell>
          <cell r="R777">
            <v>0</v>
          </cell>
          <cell r="T777">
            <v>0</v>
          </cell>
        </row>
        <row r="778">
          <cell r="L778">
            <v>0</v>
          </cell>
          <cell r="M778" t="str">
            <v>SUBTOTAL $</v>
          </cell>
          <cell r="O778">
            <v>0</v>
          </cell>
        </row>
        <row r="779">
          <cell r="C779" t="str">
            <v>IV. MANO DE OBRA</v>
          </cell>
        </row>
        <row r="781">
          <cell r="C781" t="str">
            <v>TRABAJADOR</v>
          </cell>
          <cell r="I781" t="str">
            <v>CANTIDAD</v>
          </cell>
          <cell r="J781" t="str">
            <v>JORNAL</v>
          </cell>
          <cell r="K781" t="str">
            <v>PRESTACIONES</v>
          </cell>
          <cell r="L781" t="str">
            <v>JORNAL TOTAL</v>
          </cell>
          <cell r="M781" t="str">
            <v>RENDIMIENTO</v>
          </cell>
          <cell r="O781" t="str">
            <v>Vr. UNITARIO</v>
          </cell>
        </row>
        <row r="782">
          <cell r="C782" t="str">
            <v>Oficial</v>
          </cell>
          <cell r="I782">
            <v>1</v>
          </cell>
          <cell r="J782">
            <v>77720</v>
          </cell>
          <cell r="K782">
            <v>1.6913</v>
          </cell>
          <cell r="L782">
            <v>131448</v>
          </cell>
          <cell r="M782">
            <v>35</v>
          </cell>
          <cell r="O782">
            <v>3756</v>
          </cell>
          <cell r="R782">
            <v>0.74</v>
          </cell>
          <cell r="T782" t="str">
            <v>Oficial</v>
          </cell>
        </row>
        <row r="783">
          <cell r="C783" t="str">
            <v>Ayudante Raso</v>
          </cell>
          <cell r="I783">
            <v>1</v>
          </cell>
          <cell r="J783">
            <v>43354</v>
          </cell>
          <cell r="K783">
            <v>1.7323</v>
          </cell>
          <cell r="L783">
            <v>75102</v>
          </cell>
          <cell r="M783">
            <v>35</v>
          </cell>
          <cell r="O783">
            <v>2146</v>
          </cell>
          <cell r="R783">
            <v>0.74</v>
          </cell>
          <cell r="T783" t="str">
            <v>Ayudante Raso</v>
          </cell>
        </row>
        <row r="784">
          <cell r="J784">
            <v>0</v>
          </cell>
          <cell r="K784">
            <v>0</v>
          </cell>
          <cell r="L784">
            <v>0</v>
          </cell>
          <cell r="O784">
            <v>0</v>
          </cell>
          <cell r="R784">
            <v>0</v>
          </cell>
          <cell r="T784">
            <v>0</v>
          </cell>
        </row>
        <row r="785">
          <cell r="L785">
            <v>0.95240000000000002</v>
          </cell>
          <cell r="M785" t="str">
            <v>SUBTOTAL $</v>
          </cell>
          <cell r="O785">
            <v>5902</v>
          </cell>
        </row>
        <row r="787">
          <cell r="C787" t="str">
            <v>TOTAL COSTO DIRECTO $</v>
          </cell>
          <cell r="O787">
            <v>6197</v>
          </cell>
        </row>
        <row r="788">
          <cell r="C788" t="str">
            <v>V. COSTOS INDIRECTOS</v>
          </cell>
        </row>
        <row r="790">
          <cell r="C790" t="str">
            <v>Descripción</v>
          </cell>
          <cell r="L790" t="str">
            <v>Porcentaje</v>
          </cell>
          <cell r="M790" t="str">
            <v>Valor Total</v>
          </cell>
        </row>
        <row r="791">
          <cell r="C791" t="str">
            <v>ADMINISTRACION</v>
          </cell>
          <cell r="L791">
            <v>0</v>
          </cell>
          <cell r="M791">
            <v>0</v>
          </cell>
        </row>
        <row r="792">
          <cell r="C792" t="str">
            <v xml:space="preserve">IMPREVISTOS </v>
          </cell>
          <cell r="L792">
            <v>0</v>
          </cell>
          <cell r="M792">
            <v>0</v>
          </cell>
        </row>
        <row r="793">
          <cell r="C793" t="str">
            <v>UTILIDAD</v>
          </cell>
          <cell r="L793">
            <v>0</v>
          </cell>
          <cell r="M793">
            <v>0</v>
          </cell>
        </row>
        <row r="794">
          <cell r="C794" t="str">
            <v>SUBTOTAL $</v>
          </cell>
          <cell r="O794">
            <v>0</v>
          </cell>
        </row>
        <row r="796">
          <cell r="C796" t="str">
            <v>Precio Unitario Total Aproximado al peso $</v>
          </cell>
          <cell r="O796">
            <v>6197</v>
          </cell>
        </row>
        <row r="799">
          <cell r="H799" t="str">
            <v>Firma</v>
          </cell>
        </row>
        <row r="800">
          <cell r="H800" t="str">
            <v>Nombre:</v>
          </cell>
        </row>
        <row r="801">
          <cell r="H801" t="str">
            <v>Representante Legal del Contratista o su Apoderado</v>
          </cell>
        </row>
        <row r="802">
          <cell r="H802" t="str">
            <v>Matricula No. :</v>
          </cell>
        </row>
        <row r="803">
          <cell r="H803" t="str">
            <v xml:space="preserve"> </v>
          </cell>
        </row>
        <row r="804">
          <cell r="C804" t="str">
            <v>OBSERVACIONES INTERVENTORÍA</v>
          </cell>
        </row>
        <row r="808">
          <cell r="C808" t="str">
            <v>APROBACIÓN POR INTERVENTORÍA</v>
          </cell>
        </row>
        <row r="809">
          <cell r="C809"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811">
          <cell r="C811"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814">
          <cell r="H814" t="str">
            <v>Firma</v>
          </cell>
        </row>
        <row r="815">
          <cell r="H815" t="str">
            <v>Nombre:</v>
          </cell>
        </row>
        <row r="816">
          <cell r="H816" t="str">
            <v>Representante Legal del Interventor o su Apoderado</v>
          </cell>
        </row>
        <row r="817">
          <cell r="H817" t="str">
            <v>Matricula No. :</v>
          </cell>
        </row>
        <row r="822">
          <cell r="C822" t="str">
            <v>Formulario 1 - Propuesta económica  - Documento tipo de selección abreviada de menor cuantía - versión 2</v>
          </cell>
        </row>
        <row r="823">
          <cell r="C823" t="str">
            <v>Código</v>
          </cell>
          <cell r="D823" t="str">
            <v>CCE-EICP-FM-25</v>
          </cell>
          <cell r="E823" t="str">
            <v>Versión</v>
          </cell>
          <cell r="F823">
            <v>2</v>
          </cell>
        </row>
        <row r="825">
          <cell r="C825" t="str">
            <v>[La entidad podrá utilizar este formato para la presentación de los análisis de precios unitarios el contratista en la oportunidad prevista en el numeral 8.1. del Documento Base]</v>
          </cell>
        </row>
        <row r="828">
          <cell r="D828" t="str">
            <v>MUNICIPIO DE CONCORDIA, ANTIOQUIA</v>
          </cell>
        </row>
        <row r="829">
          <cell r="L829" t="str">
            <v>VERSIÓN</v>
          </cell>
        </row>
        <row r="830">
          <cell r="D830" t="str">
            <v xml:space="preserve">[NÚMERO DEL PROCESO] </v>
          </cell>
        </row>
        <row r="831">
          <cell r="L831" t="str">
            <v>PÁGINA</v>
          </cell>
          <cell r="M831">
            <v>1</v>
          </cell>
          <cell r="N831" t="str">
            <v>DE</v>
          </cell>
          <cell r="O831">
            <v>1</v>
          </cell>
        </row>
        <row r="832">
          <cell r="D832" t="str">
            <v xml:space="preserve">ANALISIS DE PRECIOS UNITARIOS </v>
          </cell>
        </row>
        <row r="834">
          <cell r="L834" t="str">
            <v>FECHA</v>
          </cell>
          <cell r="M834" t="str">
            <v>DD</v>
          </cell>
          <cell r="N834" t="str">
            <v>MM</v>
          </cell>
          <cell r="O834" t="str">
            <v>AA</v>
          </cell>
        </row>
        <row r="835">
          <cell r="M835">
            <v>8</v>
          </cell>
          <cell r="N835">
            <v>5</v>
          </cell>
          <cell r="O835">
            <v>2023</v>
          </cell>
        </row>
        <row r="836">
          <cell r="C836" t="str">
            <v>ITEMS DE LA PROPUESTA ECONÓMICA</v>
          </cell>
          <cell r="I836" t="str">
            <v>ITEMS NO PREVISTOS</v>
          </cell>
        </row>
        <row r="840">
          <cell r="C840" t="str">
            <v>DATOS ESPECÍFICOS</v>
          </cell>
        </row>
        <row r="842">
          <cell r="C842" t="str">
            <v>ITEM</v>
          </cell>
          <cell r="D842" t="str">
            <v>DESCRIPCIÓN</v>
          </cell>
          <cell r="M842" t="str">
            <v>UNIDAD</v>
          </cell>
          <cell r="O842" t="str">
            <v>CANTIDAD</v>
          </cell>
        </row>
        <row r="843">
          <cell r="C843" t="str">
            <v>1.2.8</v>
          </cell>
          <cell r="D843" t="str">
            <v>Retiro y dispocision final de cerramiento en malla eslabonada, medidos a partir de la viga de remate; consiste en retirar la Malla galvanizada, la Tubería galvanizada en caliente, los refuerzo: inferior, intermedio, superior, postes, vientos y diagonales en rombo.</v>
          </cell>
          <cell r="M843" t="str">
            <v>m2</v>
          </cell>
          <cell r="O843">
            <v>17</v>
          </cell>
          <cell r="R843">
            <v>5260</v>
          </cell>
          <cell r="S843">
            <v>5260</v>
          </cell>
          <cell r="T843">
            <v>0.21460000000000001</v>
          </cell>
          <cell r="U843">
            <v>0</v>
          </cell>
          <cell r="V843">
            <v>0</v>
          </cell>
          <cell r="W843">
            <v>0.78539999999999999</v>
          </cell>
        </row>
        <row r="844">
          <cell r="C844" t="str">
            <v>I. EQUIPO</v>
          </cell>
        </row>
        <row r="846">
          <cell r="C846" t="str">
            <v>DESCRIPCIÓN</v>
          </cell>
          <cell r="H846" t="str">
            <v>MARCA</v>
          </cell>
          <cell r="J846" t="str">
            <v>TIPO</v>
          </cell>
          <cell r="L846" t="str">
            <v>TARIFA/HORA</v>
          </cell>
          <cell r="M846" t="str">
            <v>RENDIMIENTO</v>
          </cell>
          <cell r="O846" t="str">
            <v>Vr. UNITARIO</v>
          </cell>
        </row>
        <row r="847">
          <cell r="C847" t="str">
            <v>pulidora electrica manual - disco</v>
          </cell>
          <cell r="J847" t="str">
            <v>Dia</v>
          </cell>
          <cell r="L847">
            <v>40927</v>
          </cell>
          <cell r="M847">
            <v>50</v>
          </cell>
          <cell r="O847">
            <v>819</v>
          </cell>
          <cell r="R847">
            <v>0.34</v>
          </cell>
          <cell r="T847" t="str">
            <v>pulidora electrica manual - disco</v>
          </cell>
        </row>
        <row r="848">
          <cell r="C848" t="str">
            <v>Sección completa de andamio (1.2m-1.5m) x 1.5 m. (+ 4 ruedas) Incluye transporte.</v>
          </cell>
          <cell r="J848" t="str">
            <v>Dia</v>
          </cell>
          <cell r="L848">
            <v>2565</v>
          </cell>
          <cell r="M848">
            <v>25</v>
          </cell>
          <cell r="O848">
            <v>103</v>
          </cell>
          <cell r="R848">
            <v>0.68</v>
          </cell>
          <cell r="T848" t="str">
            <v>Sección completa de andamio (1.2m-1.5m) x 1.5 m. (+ 4 ruedas) Incluye transporte.</v>
          </cell>
        </row>
        <row r="849">
          <cell r="J849" t="str">
            <v/>
          </cell>
          <cell r="L849" t="str">
            <v/>
          </cell>
          <cell r="O849">
            <v>0</v>
          </cell>
          <cell r="R849">
            <v>0</v>
          </cell>
          <cell r="T849">
            <v>0</v>
          </cell>
        </row>
        <row r="850">
          <cell r="C850" t="str">
            <v>Herramienta Menor (Como % de Mano de Obra)</v>
          </cell>
          <cell r="J850" t="str">
            <v>Dia</v>
          </cell>
          <cell r="L850">
            <v>4131</v>
          </cell>
          <cell r="M850">
            <v>0.05</v>
          </cell>
          <cell r="O850">
            <v>207</v>
          </cell>
          <cell r="R850">
            <v>3519</v>
          </cell>
          <cell r="T850" t="str">
            <v>Herramienta Menor (Como % de Mano de Obra)</v>
          </cell>
        </row>
        <row r="851">
          <cell r="L851">
            <v>0.21460000000000001</v>
          </cell>
          <cell r="M851" t="str">
            <v>SUBTOTAL $</v>
          </cell>
          <cell r="O851">
            <v>1129</v>
          </cell>
        </row>
        <row r="852">
          <cell r="C852" t="str">
            <v>II. MATERIALES</v>
          </cell>
        </row>
        <row r="854">
          <cell r="C854" t="str">
            <v>DESCRIPCIÓN</v>
          </cell>
          <cell r="K854" t="str">
            <v>UNIDAD</v>
          </cell>
          <cell r="L854" t="str">
            <v>CANTIDAD</v>
          </cell>
          <cell r="M854" t="str">
            <v>PRECIO UNIT.</v>
          </cell>
          <cell r="O854" t="str">
            <v>Vr. UNITARIO</v>
          </cell>
        </row>
        <row r="855">
          <cell r="K855" t="str">
            <v/>
          </cell>
          <cell r="M855">
            <v>0</v>
          </cell>
          <cell r="O855">
            <v>0</v>
          </cell>
          <cell r="R855">
            <v>0</v>
          </cell>
          <cell r="T855">
            <v>0</v>
          </cell>
        </row>
        <row r="856">
          <cell r="K856" t="str">
            <v/>
          </cell>
          <cell r="M856">
            <v>0</v>
          </cell>
          <cell r="O856">
            <v>0</v>
          </cell>
          <cell r="R856">
            <v>0</v>
          </cell>
          <cell r="T856">
            <v>0</v>
          </cell>
        </row>
        <row r="857">
          <cell r="K857" t="str">
            <v/>
          </cell>
          <cell r="M857">
            <v>0</v>
          </cell>
          <cell r="O857">
            <v>0</v>
          </cell>
          <cell r="R857">
            <v>0</v>
          </cell>
          <cell r="T857">
            <v>0</v>
          </cell>
        </row>
        <row r="858">
          <cell r="K858" t="str">
            <v/>
          </cell>
          <cell r="M858">
            <v>0</v>
          </cell>
          <cell r="O858">
            <v>0</v>
          </cell>
          <cell r="R858">
            <v>0</v>
          </cell>
          <cell r="T858">
            <v>0</v>
          </cell>
        </row>
        <row r="859">
          <cell r="K859" t="str">
            <v/>
          </cell>
          <cell r="M859">
            <v>0</v>
          </cell>
          <cell r="O859">
            <v>0</v>
          </cell>
          <cell r="R859">
            <v>0</v>
          </cell>
          <cell r="T859">
            <v>0</v>
          </cell>
        </row>
        <row r="860">
          <cell r="K860" t="str">
            <v/>
          </cell>
          <cell r="M860">
            <v>0</v>
          </cell>
          <cell r="O860">
            <v>0</v>
          </cell>
          <cell r="R860">
            <v>0</v>
          </cell>
          <cell r="T860">
            <v>0</v>
          </cell>
        </row>
        <row r="861">
          <cell r="K861" t="str">
            <v/>
          </cell>
          <cell r="O861">
            <v>0</v>
          </cell>
          <cell r="R861">
            <v>0</v>
          </cell>
          <cell r="T861">
            <v>0</v>
          </cell>
        </row>
        <row r="862">
          <cell r="L862">
            <v>0</v>
          </cell>
          <cell r="M862" t="str">
            <v>SUBTOTAL $</v>
          </cell>
          <cell r="O862">
            <v>0</v>
          </cell>
        </row>
        <row r="863">
          <cell r="C863" t="str">
            <v>III. TRANSPORTES</v>
          </cell>
        </row>
        <row r="865">
          <cell r="C865" t="str">
            <v>MATERIAL</v>
          </cell>
          <cell r="J865" t="str">
            <v>VOL. o PESO</v>
          </cell>
          <cell r="K865" t="str">
            <v>DISTANCIA</v>
          </cell>
          <cell r="L865" t="str">
            <v>M3 o Ton/Km</v>
          </cell>
          <cell r="M865" t="str">
            <v>TARIFA</v>
          </cell>
          <cell r="O865" t="str">
            <v>Vr. UNITARIO</v>
          </cell>
        </row>
        <row r="866">
          <cell r="J866" t="str">
            <v/>
          </cell>
          <cell r="M866">
            <v>0</v>
          </cell>
          <cell r="O866">
            <v>0</v>
          </cell>
          <cell r="R866">
            <v>0</v>
          </cell>
          <cell r="T866">
            <v>0</v>
          </cell>
        </row>
        <row r="867">
          <cell r="J867" t="str">
            <v/>
          </cell>
          <cell r="M867">
            <v>0</v>
          </cell>
          <cell r="O867">
            <v>0</v>
          </cell>
          <cell r="R867">
            <v>0</v>
          </cell>
          <cell r="T867">
            <v>0</v>
          </cell>
        </row>
        <row r="868">
          <cell r="J868" t="str">
            <v/>
          </cell>
          <cell r="M868">
            <v>0</v>
          </cell>
          <cell r="O868">
            <v>0</v>
          </cell>
          <cell r="R868">
            <v>0</v>
          </cell>
          <cell r="T868">
            <v>0</v>
          </cell>
        </row>
        <row r="869">
          <cell r="L869">
            <v>0</v>
          </cell>
          <cell r="M869" t="str">
            <v>SUBTOTAL $</v>
          </cell>
          <cell r="O869">
            <v>0</v>
          </cell>
        </row>
        <row r="870">
          <cell r="C870" t="str">
            <v>IV. MANO DE OBRA</v>
          </cell>
        </row>
        <row r="872">
          <cell r="C872" t="str">
            <v>TRABAJADOR</v>
          </cell>
          <cell r="I872" t="str">
            <v>CANTIDAD</v>
          </cell>
          <cell r="J872" t="str">
            <v>JORNAL</v>
          </cell>
          <cell r="K872" t="str">
            <v>PRESTACIONES</v>
          </cell>
          <cell r="L872" t="str">
            <v>JORNAL TOTAL</v>
          </cell>
          <cell r="M872" t="str">
            <v>RENDIMIENTO</v>
          </cell>
          <cell r="O872" t="str">
            <v>Vr. UNITARIO</v>
          </cell>
        </row>
        <row r="873">
          <cell r="C873" t="str">
            <v>Oficial</v>
          </cell>
          <cell r="I873">
            <v>1</v>
          </cell>
          <cell r="J873">
            <v>77720</v>
          </cell>
          <cell r="K873">
            <v>1.6913</v>
          </cell>
          <cell r="L873">
            <v>131448</v>
          </cell>
          <cell r="M873">
            <v>50</v>
          </cell>
          <cell r="O873">
            <v>2629</v>
          </cell>
          <cell r="R873">
            <v>0.34</v>
          </cell>
          <cell r="T873" t="str">
            <v>Oficial</v>
          </cell>
        </row>
        <row r="874">
          <cell r="C874" t="str">
            <v>Ayudante Raso</v>
          </cell>
          <cell r="I874">
            <v>1</v>
          </cell>
          <cell r="J874">
            <v>43354</v>
          </cell>
          <cell r="K874">
            <v>1.7323</v>
          </cell>
          <cell r="L874">
            <v>75102</v>
          </cell>
          <cell r="M874">
            <v>50</v>
          </cell>
          <cell r="O874">
            <v>1502</v>
          </cell>
          <cell r="R874">
            <v>0.34</v>
          </cell>
          <cell r="T874" t="str">
            <v>Ayudante Raso</v>
          </cell>
        </row>
        <row r="875">
          <cell r="J875">
            <v>0</v>
          </cell>
          <cell r="K875">
            <v>0</v>
          </cell>
          <cell r="L875">
            <v>0</v>
          </cell>
          <cell r="O875">
            <v>0</v>
          </cell>
          <cell r="R875">
            <v>0</v>
          </cell>
          <cell r="T875">
            <v>0</v>
          </cell>
        </row>
        <row r="876">
          <cell r="L876">
            <v>0.78539999999999999</v>
          </cell>
          <cell r="M876" t="str">
            <v>SUBTOTAL $</v>
          </cell>
          <cell r="O876">
            <v>4131</v>
          </cell>
        </row>
        <row r="878">
          <cell r="C878" t="str">
            <v>TOTAL COSTO DIRECTO $</v>
          </cell>
          <cell r="O878">
            <v>5260</v>
          </cell>
        </row>
        <row r="879">
          <cell r="C879" t="str">
            <v>V. COSTOS INDIRECTOS</v>
          </cell>
        </row>
        <row r="881">
          <cell r="C881" t="str">
            <v>Descripción</v>
          </cell>
          <cell r="L881" t="str">
            <v>Porcentaje</v>
          </cell>
          <cell r="M881" t="str">
            <v>Valor Total</v>
          </cell>
        </row>
        <row r="882">
          <cell r="C882" t="str">
            <v>ADMINISTRACION</v>
          </cell>
          <cell r="L882">
            <v>0</v>
          </cell>
          <cell r="M882">
            <v>0</v>
          </cell>
        </row>
        <row r="883">
          <cell r="C883" t="str">
            <v xml:space="preserve">IMPREVISTOS </v>
          </cell>
          <cell r="L883">
            <v>0</v>
          </cell>
          <cell r="M883">
            <v>0</v>
          </cell>
        </row>
        <row r="884">
          <cell r="C884" t="str">
            <v>UTILIDAD</v>
          </cell>
          <cell r="L884">
            <v>0</v>
          </cell>
          <cell r="M884">
            <v>0</v>
          </cell>
        </row>
        <row r="885">
          <cell r="C885" t="str">
            <v>SUBTOTAL $</v>
          </cell>
          <cell r="O885">
            <v>0</v>
          </cell>
        </row>
        <row r="887">
          <cell r="C887" t="str">
            <v>Precio Unitario Total Aproximado al peso $</v>
          </cell>
          <cell r="O887">
            <v>5260</v>
          </cell>
        </row>
        <row r="890">
          <cell r="H890" t="str">
            <v>Firma</v>
          </cell>
        </row>
        <row r="891">
          <cell r="H891" t="str">
            <v>Nombre:</v>
          </cell>
        </row>
        <row r="892">
          <cell r="H892" t="str">
            <v>Representante Legal del Contratista o su Apoderado</v>
          </cell>
        </row>
        <row r="893">
          <cell r="H893" t="str">
            <v>Matricula No. :</v>
          </cell>
        </row>
        <row r="894">
          <cell r="H894" t="str">
            <v xml:space="preserve"> </v>
          </cell>
        </row>
        <row r="895">
          <cell r="C895" t="str">
            <v>OBSERVACIONES INTERVENTORÍA</v>
          </cell>
        </row>
        <row r="899">
          <cell r="C899" t="str">
            <v>APROBACIÓN POR INTERVENTORÍA</v>
          </cell>
        </row>
        <row r="900">
          <cell r="C900"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902">
          <cell r="C902"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905">
          <cell r="H905" t="str">
            <v>Firma</v>
          </cell>
        </row>
        <row r="906">
          <cell r="H906" t="str">
            <v>Nombre:</v>
          </cell>
        </row>
        <row r="907">
          <cell r="H907" t="str">
            <v>Representante Legal del Interventor o su Apoderado</v>
          </cell>
        </row>
        <row r="908">
          <cell r="H908" t="str">
            <v>Matricula No. :</v>
          </cell>
        </row>
        <row r="913">
          <cell r="C913" t="str">
            <v>Formulario 1 - Propuesta económica  - Documento tipo de selección abreviada de menor cuantía - versión 2</v>
          </cell>
        </row>
        <row r="914">
          <cell r="C914" t="str">
            <v>Código</v>
          </cell>
          <cell r="D914" t="str">
            <v>CCE-EICP-FM-25</v>
          </cell>
          <cell r="E914" t="str">
            <v>Versión</v>
          </cell>
          <cell r="F914">
            <v>2</v>
          </cell>
        </row>
        <row r="916">
          <cell r="C916" t="str">
            <v>[La entidad podrá utilizar este formato para la presentación de los análisis de precios unitarios el contratista en la oportunidad prevista en el numeral 8.1. del Documento Base]</v>
          </cell>
        </row>
        <row r="919">
          <cell r="D919" t="str">
            <v>MUNICIPIO DE CONCORDIA, ANTIOQUIA</v>
          </cell>
        </row>
        <row r="920">
          <cell r="L920" t="str">
            <v>VERSIÓN</v>
          </cell>
        </row>
        <row r="921">
          <cell r="D921" t="str">
            <v xml:space="preserve">[NÚMERO DEL PROCESO] </v>
          </cell>
        </row>
        <row r="922">
          <cell r="L922" t="str">
            <v>PÁGINA</v>
          </cell>
          <cell r="M922">
            <v>1</v>
          </cell>
          <cell r="N922" t="str">
            <v>DE</v>
          </cell>
          <cell r="O922">
            <v>1</v>
          </cell>
        </row>
        <row r="923">
          <cell r="D923" t="str">
            <v xml:space="preserve">ANALISIS DE PRECIOS UNITARIOS </v>
          </cell>
        </row>
        <row r="925">
          <cell r="L925" t="str">
            <v>FECHA</v>
          </cell>
          <cell r="M925" t="str">
            <v>DD</v>
          </cell>
          <cell r="N925" t="str">
            <v>MM</v>
          </cell>
          <cell r="O925" t="str">
            <v>AA</v>
          </cell>
        </row>
        <row r="926">
          <cell r="M926">
            <v>8</v>
          </cell>
          <cell r="N926">
            <v>5</v>
          </cell>
          <cell r="O926">
            <v>2023</v>
          </cell>
        </row>
        <row r="927">
          <cell r="C927" t="str">
            <v>ÍTEMS DE LA PROPUESTA ECONÓMICA</v>
          </cell>
          <cell r="I927" t="str">
            <v>ÍTEMS NO PREVISTOS</v>
          </cell>
        </row>
        <row r="931">
          <cell r="C931" t="str">
            <v>DATOS ESPECÍFICOS</v>
          </cell>
        </row>
        <row r="933">
          <cell r="C933" t="str">
            <v>ÍTEM</v>
          </cell>
          <cell r="D933" t="str">
            <v>DESCRIPCIÓN</v>
          </cell>
          <cell r="M933" t="str">
            <v>UNIDAD</v>
          </cell>
          <cell r="O933" t="str">
            <v>CANTIDAD</v>
          </cell>
        </row>
        <row r="934">
          <cell r="C934" t="str">
            <v>1.3.1</v>
          </cell>
          <cell r="D934" t="str">
            <v>Excavación MANUAL en material heterogéneo y en cualquier grado de humedad de 0-2 m de Prof. Incluye: roca descompuesta, bolas de roca de volumen inferior a 0.35 m³., el cargue y transporte interno; la botada de material se pagara en su ítem respectivo. Su medida será en el sitio. No incluye entibado.</v>
          </cell>
          <cell r="M934" t="str">
            <v>m3</v>
          </cell>
          <cell r="O934">
            <v>22</v>
          </cell>
          <cell r="R934">
            <v>31543</v>
          </cell>
          <cell r="S934">
            <v>31543</v>
          </cell>
          <cell r="T934">
            <v>4.7600000000000003E-2</v>
          </cell>
          <cell r="U934">
            <v>0</v>
          </cell>
          <cell r="V934">
            <v>0</v>
          </cell>
          <cell r="W934">
            <v>0.95240000000000002</v>
          </cell>
        </row>
        <row r="935">
          <cell r="C935" t="str">
            <v>I. EQUIPO</v>
          </cell>
        </row>
        <row r="937">
          <cell r="C937" t="str">
            <v>DESCRIPCIÓN</v>
          </cell>
          <cell r="H937" t="str">
            <v>MARCA</v>
          </cell>
          <cell r="J937" t="str">
            <v>TIPO</v>
          </cell>
          <cell r="L937" t="str">
            <v>TARIFA/HORA</v>
          </cell>
          <cell r="M937" t="str">
            <v>RENDIMIENTO</v>
          </cell>
          <cell r="O937" t="str">
            <v>Vr. UNITARIO</v>
          </cell>
        </row>
        <row r="938">
          <cell r="J938" t="str">
            <v/>
          </cell>
          <cell r="L938" t="str">
            <v/>
          </cell>
          <cell r="O938">
            <v>0</v>
          </cell>
          <cell r="R938">
            <v>0</v>
          </cell>
          <cell r="T938">
            <v>0</v>
          </cell>
        </row>
        <row r="939">
          <cell r="J939" t="str">
            <v/>
          </cell>
          <cell r="L939" t="str">
            <v/>
          </cell>
          <cell r="O939">
            <v>0</v>
          </cell>
          <cell r="R939">
            <v>0</v>
          </cell>
          <cell r="T939">
            <v>0</v>
          </cell>
        </row>
        <row r="940">
          <cell r="J940" t="str">
            <v/>
          </cell>
          <cell r="L940" t="str">
            <v/>
          </cell>
          <cell r="O940">
            <v>0</v>
          </cell>
          <cell r="R940">
            <v>0</v>
          </cell>
          <cell r="T940">
            <v>0</v>
          </cell>
        </row>
        <row r="941">
          <cell r="C941" t="str">
            <v>Herramienta Menor (Como % de Mano de Obra)</v>
          </cell>
          <cell r="J941" t="str">
            <v>Dia</v>
          </cell>
          <cell r="L941">
            <v>30041</v>
          </cell>
          <cell r="M941">
            <v>0.05</v>
          </cell>
          <cell r="O941">
            <v>1502</v>
          </cell>
          <cell r="R941">
            <v>33044</v>
          </cell>
          <cell r="T941" t="str">
            <v>Herramienta Menor (Como % de Mano de Obra)</v>
          </cell>
        </row>
        <row r="942">
          <cell r="L942">
            <v>4.7600000000000003E-2</v>
          </cell>
          <cell r="M942" t="str">
            <v>SUBTOTAL $</v>
          </cell>
          <cell r="O942">
            <v>1502</v>
          </cell>
        </row>
        <row r="943">
          <cell r="C943" t="str">
            <v>II. MATERIALES</v>
          </cell>
        </row>
        <row r="945">
          <cell r="C945" t="str">
            <v>DESCRIPCIÓN</v>
          </cell>
          <cell r="K945" t="str">
            <v>UNIDAD</v>
          </cell>
          <cell r="L945" t="str">
            <v>CANTIDAD</v>
          </cell>
          <cell r="M945" t="str">
            <v>PRECIO UNIT.</v>
          </cell>
          <cell r="O945" t="str">
            <v>Vr. UNITARIO</v>
          </cell>
        </row>
        <row r="946">
          <cell r="K946" t="str">
            <v/>
          </cell>
          <cell r="M946">
            <v>0</v>
          </cell>
          <cell r="O946">
            <v>0</v>
          </cell>
          <cell r="R946">
            <v>0</v>
          </cell>
          <cell r="T946">
            <v>0</v>
          </cell>
        </row>
        <row r="947">
          <cell r="K947" t="str">
            <v/>
          </cell>
          <cell r="M947">
            <v>0</v>
          </cell>
          <cell r="O947">
            <v>0</v>
          </cell>
          <cell r="R947">
            <v>0</v>
          </cell>
          <cell r="T947">
            <v>0</v>
          </cell>
        </row>
        <row r="948">
          <cell r="K948" t="str">
            <v/>
          </cell>
          <cell r="M948">
            <v>0</v>
          </cell>
          <cell r="O948">
            <v>0</v>
          </cell>
          <cell r="R948">
            <v>0</v>
          </cell>
          <cell r="T948">
            <v>0</v>
          </cell>
        </row>
        <row r="949">
          <cell r="K949" t="str">
            <v/>
          </cell>
          <cell r="M949">
            <v>0</v>
          </cell>
          <cell r="O949">
            <v>0</v>
          </cell>
          <cell r="R949">
            <v>0</v>
          </cell>
          <cell r="T949">
            <v>0</v>
          </cell>
        </row>
        <row r="950">
          <cell r="K950" t="str">
            <v/>
          </cell>
          <cell r="M950">
            <v>0</v>
          </cell>
          <cell r="O950">
            <v>0</v>
          </cell>
          <cell r="R950">
            <v>0</v>
          </cell>
          <cell r="T950">
            <v>0</v>
          </cell>
        </row>
        <row r="951">
          <cell r="K951" t="str">
            <v/>
          </cell>
          <cell r="M951">
            <v>0</v>
          </cell>
          <cell r="O951">
            <v>0</v>
          </cell>
          <cell r="R951">
            <v>0</v>
          </cell>
          <cell r="T951">
            <v>0</v>
          </cell>
        </row>
        <row r="952">
          <cell r="K952" t="str">
            <v/>
          </cell>
          <cell r="O952">
            <v>0</v>
          </cell>
          <cell r="R952">
            <v>0</v>
          </cell>
          <cell r="T952">
            <v>0</v>
          </cell>
        </row>
        <row r="953">
          <cell r="L953">
            <v>0</v>
          </cell>
          <cell r="M953" t="str">
            <v>SUBTOTAL $</v>
          </cell>
          <cell r="O953">
            <v>0</v>
          </cell>
        </row>
        <row r="954">
          <cell r="C954" t="str">
            <v>III. TRANSPORTES</v>
          </cell>
        </row>
        <row r="956">
          <cell r="C956" t="str">
            <v>MATERIAL</v>
          </cell>
          <cell r="J956" t="str">
            <v>VOL. o PESO</v>
          </cell>
          <cell r="K956" t="str">
            <v>DISTANCIA</v>
          </cell>
          <cell r="L956" t="str">
            <v>M3 o Ton/Km</v>
          </cell>
          <cell r="M956" t="str">
            <v>TARIFA</v>
          </cell>
          <cell r="O956" t="str">
            <v>Vr. UNITARIO</v>
          </cell>
        </row>
        <row r="957">
          <cell r="J957" t="str">
            <v/>
          </cell>
          <cell r="M957">
            <v>0</v>
          </cell>
          <cell r="O957">
            <v>0</v>
          </cell>
          <cell r="R957">
            <v>0</v>
          </cell>
          <cell r="T957">
            <v>0</v>
          </cell>
        </row>
        <row r="958">
          <cell r="J958" t="str">
            <v/>
          </cell>
          <cell r="M958">
            <v>0</v>
          </cell>
          <cell r="O958">
            <v>0</v>
          </cell>
          <cell r="R958">
            <v>0</v>
          </cell>
          <cell r="T958">
            <v>0</v>
          </cell>
        </row>
        <row r="959">
          <cell r="J959" t="str">
            <v/>
          </cell>
          <cell r="M959">
            <v>0</v>
          </cell>
          <cell r="O959">
            <v>0</v>
          </cell>
          <cell r="R959">
            <v>0</v>
          </cell>
          <cell r="T959">
            <v>0</v>
          </cell>
        </row>
        <row r="960">
          <cell r="L960">
            <v>0</v>
          </cell>
          <cell r="M960" t="str">
            <v>SUBTOTAL $</v>
          </cell>
          <cell r="O960">
            <v>0</v>
          </cell>
        </row>
        <row r="961">
          <cell r="C961" t="str">
            <v>IV. MANO DE OBRA</v>
          </cell>
        </row>
        <row r="963">
          <cell r="C963" t="str">
            <v>TRABAJADOR</v>
          </cell>
          <cell r="I963" t="str">
            <v>CANTIDAD</v>
          </cell>
          <cell r="J963" t="str">
            <v>JORNAL</v>
          </cell>
          <cell r="K963" t="str">
            <v>PRESTACIONES</v>
          </cell>
          <cell r="L963" t="str">
            <v>JORNAL TOTAL</v>
          </cell>
          <cell r="M963" t="str">
            <v>RENDIMIENTO</v>
          </cell>
          <cell r="O963" t="str">
            <v>Vr. UNITARIO</v>
          </cell>
        </row>
        <row r="964">
          <cell r="C964" t="str">
            <v>Ayudante Raso</v>
          </cell>
          <cell r="I964">
            <v>2</v>
          </cell>
          <cell r="J964">
            <v>43354</v>
          </cell>
          <cell r="K964">
            <v>1.7323</v>
          </cell>
          <cell r="L964">
            <v>150204</v>
          </cell>
          <cell r="M964">
            <v>5</v>
          </cell>
          <cell r="O964">
            <v>30041</v>
          </cell>
          <cell r="R964">
            <v>8.8000000000000007</v>
          </cell>
          <cell r="T964" t="str">
            <v>Ayudante Raso</v>
          </cell>
        </row>
        <row r="965">
          <cell r="J965">
            <v>0</v>
          </cell>
          <cell r="K965">
            <v>0</v>
          </cell>
          <cell r="L965">
            <v>0</v>
          </cell>
          <cell r="O965">
            <v>0</v>
          </cell>
          <cell r="R965">
            <v>0</v>
          </cell>
          <cell r="T965">
            <v>0</v>
          </cell>
        </row>
        <row r="966">
          <cell r="J966">
            <v>0</v>
          </cell>
          <cell r="K966">
            <v>0</v>
          </cell>
          <cell r="L966">
            <v>0</v>
          </cell>
          <cell r="O966">
            <v>0</v>
          </cell>
          <cell r="R966">
            <v>0</v>
          </cell>
          <cell r="T966">
            <v>0</v>
          </cell>
        </row>
        <row r="967">
          <cell r="L967">
            <v>0.95240000000000002</v>
          </cell>
          <cell r="M967" t="str">
            <v>SUBTOTAL $</v>
          </cell>
          <cell r="O967">
            <v>30041</v>
          </cell>
        </row>
        <row r="969">
          <cell r="C969" t="str">
            <v>TOTAL COSTO DIRECTO $</v>
          </cell>
          <cell r="O969">
            <v>31543</v>
          </cell>
        </row>
        <row r="970">
          <cell r="C970" t="str">
            <v>V. COSTOS INDIRECTOS</v>
          </cell>
        </row>
        <row r="972">
          <cell r="C972" t="str">
            <v>Descripción</v>
          </cell>
          <cell r="L972" t="str">
            <v>Porcentaje</v>
          </cell>
          <cell r="M972" t="str">
            <v>Valor Total</v>
          </cell>
        </row>
        <row r="973">
          <cell r="C973" t="str">
            <v>ADMINISTRACIÓN</v>
          </cell>
          <cell r="L973">
            <v>0</v>
          </cell>
          <cell r="M973">
            <v>0</v>
          </cell>
        </row>
        <row r="974">
          <cell r="C974" t="str">
            <v xml:space="preserve">IMPREVISTOS </v>
          </cell>
          <cell r="L974">
            <v>0</v>
          </cell>
          <cell r="M974">
            <v>0</v>
          </cell>
        </row>
        <row r="975">
          <cell r="C975" t="str">
            <v>UTILIDAD</v>
          </cell>
          <cell r="L975">
            <v>0</v>
          </cell>
          <cell r="M975">
            <v>0</v>
          </cell>
        </row>
        <row r="976">
          <cell r="C976" t="str">
            <v>SUBTOTAL $</v>
          </cell>
          <cell r="O976">
            <v>0</v>
          </cell>
        </row>
        <row r="978">
          <cell r="C978" t="str">
            <v>Precio Unitario Total Aproximado al peso $</v>
          </cell>
          <cell r="O978">
            <v>31543</v>
          </cell>
        </row>
        <row r="981">
          <cell r="H981" t="str">
            <v>Firma</v>
          </cell>
        </row>
        <row r="982">
          <cell r="H982" t="str">
            <v>Nombre:</v>
          </cell>
        </row>
        <row r="983">
          <cell r="H983" t="str">
            <v>Representante Legal del Contratista o su Apoderado</v>
          </cell>
        </row>
        <row r="984">
          <cell r="H984" t="str">
            <v>Matricula No. :</v>
          </cell>
        </row>
        <row r="985">
          <cell r="H985" t="str">
            <v xml:space="preserve"> </v>
          </cell>
        </row>
        <row r="986">
          <cell r="C986" t="str">
            <v>OBSERVACIONES INTERVENTORÍA</v>
          </cell>
        </row>
        <row r="990">
          <cell r="C990" t="str">
            <v>APROBACIÓN POR INTERVENTORÍA</v>
          </cell>
        </row>
        <row r="991">
          <cell r="C991"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993">
          <cell r="C993"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996">
          <cell r="H996" t="str">
            <v>Firma</v>
          </cell>
        </row>
        <row r="997">
          <cell r="H997" t="str">
            <v>Nombre:</v>
          </cell>
        </row>
        <row r="998">
          <cell r="H998" t="str">
            <v>Representante Legal del Interventor o su Apoderado</v>
          </cell>
        </row>
        <row r="999">
          <cell r="H999" t="str">
            <v>Matricula No. :</v>
          </cell>
        </row>
        <row r="1004">
          <cell r="C1004" t="str">
            <v>Formulario 1 - Propuesta económica  - Documento tipo de selección abreviada de menor cuantía - versión 2</v>
          </cell>
        </row>
        <row r="1005">
          <cell r="C1005" t="str">
            <v>Código</v>
          </cell>
          <cell r="D1005" t="str">
            <v>CCE-EICP-FM-25</v>
          </cell>
          <cell r="E1005" t="str">
            <v>Versión</v>
          </cell>
          <cell r="F1005">
            <v>2</v>
          </cell>
        </row>
        <row r="1007">
          <cell r="C1007" t="str">
            <v>[La entidad podrá utilizar este formato para la presentación de los análisis de precios unitarios el contratista en la oportunidad prevista en el numeral 8.1. del Documento Base]</v>
          </cell>
        </row>
        <row r="1010">
          <cell r="D1010" t="str">
            <v>MUNICIPIO DE CONCORDIA, ANTIOQUIA</v>
          </cell>
        </row>
        <row r="1011">
          <cell r="L1011" t="str">
            <v>VERSIÓN</v>
          </cell>
        </row>
        <row r="1012">
          <cell r="D1012" t="str">
            <v xml:space="preserve">[NÚMERO DEL PROCESO] </v>
          </cell>
        </row>
        <row r="1013">
          <cell r="L1013" t="str">
            <v>PÁGINA</v>
          </cell>
          <cell r="M1013">
            <v>1</v>
          </cell>
          <cell r="N1013" t="str">
            <v>DE</v>
          </cell>
          <cell r="O1013">
            <v>1</v>
          </cell>
        </row>
        <row r="1014">
          <cell r="D1014" t="str">
            <v xml:space="preserve">ANALISIS DE PRECIOS UNITARIOS </v>
          </cell>
        </row>
        <row r="1016">
          <cell r="L1016" t="str">
            <v>FECHA</v>
          </cell>
          <cell r="M1016" t="str">
            <v>DD</v>
          </cell>
          <cell r="N1016" t="str">
            <v>MM</v>
          </cell>
          <cell r="O1016" t="str">
            <v>AA</v>
          </cell>
        </row>
        <row r="1017">
          <cell r="M1017">
            <v>8</v>
          </cell>
          <cell r="N1017">
            <v>5</v>
          </cell>
          <cell r="O1017">
            <v>2023</v>
          </cell>
        </row>
        <row r="1018">
          <cell r="C1018" t="str">
            <v>ITEMS DE LA PROPUESTA ECONÓMICA</v>
          </cell>
          <cell r="I1018" t="str">
            <v>ITEMS NO PREVISTOS</v>
          </cell>
        </row>
        <row r="1022">
          <cell r="C1022" t="str">
            <v>DATOS ESPECÍFICOS</v>
          </cell>
        </row>
        <row r="1024">
          <cell r="C1024" t="str">
            <v>ITEM</v>
          </cell>
          <cell r="D1024" t="str">
            <v>DESCRIPCIÓN</v>
          </cell>
          <cell r="M1024" t="str">
            <v>UNIDAD</v>
          </cell>
          <cell r="O1024" t="str">
            <v>CANTIDAD</v>
          </cell>
        </row>
        <row r="1025">
          <cell r="C1025" t="str">
            <v>1.4.1</v>
          </cell>
          <cell r="D1025" t="str">
            <v>S.T.I de concreto de 14 Mpa para SOLADO, con un espesor de 0.03 m. Incluye elaboración e instalación del concreto y todos los demás elementos necesarios para su correcta construcción, incluye acarreo interno.</v>
          </cell>
          <cell r="M1025" t="str">
            <v>m2</v>
          </cell>
          <cell r="O1025">
            <v>9</v>
          </cell>
          <cell r="R1025">
            <v>18996</v>
          </cell>
          <cell r="S1025">
            <v>18996</v>
          </cell>
          <cell r="T1025">
            <v>1.5699999999999999E-2</v>
          </cell>
          <cell r="U1025">
            <v>0.67100000000000004</v>
          </cell>
          <cell r="V1025">
            <v>0</v>
          </cell>
          <cell r="W1025">
            <v>0.31330000000000002</v>
          </cell>
        </row>
        <row r="1026">
          <cell r="C1026" t="str">
            <v>I. EQUIPO</v>
          </cell>
        </row>
        <row r="1028">
          <cell r="C1028" t="str">
            <v>DESCRIPCIÓN</v>
          </cell>
          <cell r="H1028" t="str">
            <v>MARCA</v>
          </cell>
          <cell r="J1028" t="str">
            <v>TIPO</v>
          </cell>
          <cell r="L1028" t="str">
            <v>TARIFA/HORA</v>
          </cell>
          <cell r="M1028" t="str">
            <v>RENDIMIENTO</v>
          </cell>
          <cell r="O1028" t="str">
            <v>Vr. UNITARIO</v>
          </cell>
        </row>
        <row r="1029">
          <cell r="J1029" t="str">
            <v/>
          </cell>
          <cell r="L1029" t="str">
            <v/>
          </cell>
          <cell r="O1029">
            <v>0</v>
          </cell>
          <cell r="R1029">
            <v>0</v>
          </cell>
          <cell r="T1029">
            <v>0</v>
          </cell>
        </row>
        <row r="1030">
          <cell r="J1030" t="str">
            <v/>
          </cell>
          <cell r="L1030" t="str">
            <v/>
          </cell>
          <cell r="O1030">
            <v>0</v>
          </cell>
          <cell r="R1030">
            <v>0</v>
          </cell>
          <cell r="T1030">
            <v>0</v>
          </cell>
        </row>
        <row r="1031">
          <cell r="J1031" t="str">
            <v/>
          </cell>
          <cell r="L1031" t="str">
            <v/>
          </cell>
          <cell r="O1031">
            <v>0</v>
          </cell>
          <cell r="R1031">
            <v>0</v>
          </cell>
          <cell r="T1031">
            <v>0</v>
          </cell>
        </row>
        <row r="1032">
          <cell r="J1032" t="str">
            <v/>
          </cell>
          <cell r="L1032" t="str">
            <v/>
          </cell>
          <cell r="O1032">
            <v>0</v>
          </cell>
          <cell r="R1032">
            <v>0</v>
          </cell>
          <cell r="T1032">
            <v>0</v>
          </cell>
        </row>
        <row r="1033">
          <cell r="C1033" t="str">
            <v>Herramienta Menor (Como % de Mano de Obra)</v>
          </cell>
          <cell r="J1033" t="str">
            <v>Dia</v>
          </cell>
          <cell r="L1033">
            <v>5951</v>
          </cell>
          <cell r="M1033">
            <v>0.05</v>
          </cell>
          <cell r="O1033">
            <v>298</v>
          </cell>
          <cell r="R1033">
            <v>2682</v>
          </cell>
          <cell r="T1033" t="str">
            <v>Herramienta Menor (Como % de Mano de Obra)</v>
          </cell>
        </row>
        <row r="1034">
          <cell r="L1034">
            <v>1.5699999999999999E-2</v>
          </cell>
          <cell r="M1034" t="str">
            <v>SUBTOTAL $</v>
          </cell>
          <cell r="O1034">
            <v>298</v>
          </cell>
        </row>
        <row r="1035">
          <cell r="C1035" t="str">
            <v>II. MATERIALES</v>
          </cell>
        </row>
        <row r="1037">
          <cell r="C1037" t="str">
            <v>DESCRIPCIÓN</v>
          </cell>
          <cell r="K1037" t="str">
            <v>UNIDAD</v>
          </cell>
          <cell r="L1037" t="str">
            <v>CANTIDAD</v>
          </cell>
          <cell r="M1037" t="str">
            <v>PRECIO UNIT.</v>
          </cell>
          <cell r="O1037" t="str">
            <v>Vr. UNITARIO</v>
          </cell>
        </row>
        <row r="1038">
          <cell r="C1038" t="str">
            <v>Concreto Resistencia 14 (Mpa)</v>
          </cell>
          <cell r="K1038" t="str">
            <v>m3</v>
          </cell>
          <cell r="L1038">
            <v>3.15E-2</v>
          </cell>
          <cell r="M1038">
            <v>404672</v>
          </cell>
          <cell r="O1038">
            <v>12747</v>
          </cell>
          <cell r="R1038">
            <v>0.28000000000000003</v>
          </cell>
          <cell r="T1038" t="str">
            <v>Concreto Resistencia 14 (Mpa)</v>
          </cell>
        </row>
        <row r="1039">
          <cell r="K1039" t="str">
            <v/>
          </cell>
          <cell r="M1039">
            <v>0</v>
          </cell>
          <cell r="O1039">
            <v>0</v>
          </cell>
          <cell r="R1039">
            <v>0</v>
          </cell>
          <cell r="T1039">
            <v>0</v>
          </cell>
        </row>
        <row r="1040">
          <cell r="K1040" t="str">
            <v/>
          </cell>
          <cell r="M1040">
            <v>0</v>
          </cell>
          <cell r="O1040">
            <v>0</v>
          </cell>
          <cell r="R1040">
            <v>0</v>
          </cell>
          <cell r="T1040">
            <v>0</v>
          </cell>
        </row>
        <row r="1041">
          <cell r="K1041" t="str">
            <v/>
          </cell>
          <cell r="M1041">
            <v>0</v>
          </cell>
          <cell r="O1041">
            <v>0</v>
          </cell>
          <cell r="R1041">
            <v>0</v>
          </cell>
          <cell r="T1041">
            <v>0</v>
          </cell>
        </row>
        <row r="1042">
          <cell r="K1042" t="str">
            <v/>
          </cell>
          <cell r="M1042">
            <v>0</v>
          </cell>
          <cell r="O1042">
            <v>0</v>
          </cell>
          <cell r="R1042">
            <v>0</v>
          </cell>
          <cell r="T1042">
            <v>0</v>
          </cell>
        </row>
        <row r="1043">
          <cell r="K1043" t="str">
            <v/>
          </cell>
          <cell r="M1043">
            <v>0</v>
          </cell>
          <cell r="O1043">
            <v>0</v>
          </cell>
          <cell r="R1043">
            <v>0</v>
          </cell>
          <cell r="T1043">
            <v>0</v>
          </cell>
        </row>
        <row r="1044">
          <cell r="K1044" t="str">
            <v/>
          </cell>
          <cell r="M1044">
            <v>0</v>
          </cell>
          <cell r="O1044">
            <v>0</v>
          </cell>
          <cell r="R1044">
            <v>0</v>
          </cell>
          <cell r="T1044">
            <v>0</v>
          </cell>
        </row>
        <row r="1045">
          <cell r="K1045" t="str">
            <v/>
          </cell>
          <cell r="M1045">
            <v>0</v>
          </cell>
          <cell r="O1045">
            <v>0</v>
          </cell>
          <cell r="R1045">
            <v>0</v>
          </cell>
          <cell r="T1045">
            <v>0</v>
          </cell>
        </row>
        <row r="1046">
          <cell r="L1046">
            <v>0.67100000000000004</v>
          </cell>
          <cell r="M1046" t="str">
            <v>SUBTOTAL $</v>
          </cell>
          <cell r="O1046">
            <v>12747</v>
          </cell>
        </row>
        <row r="1047">
          <cell r="C1047" t="str">
            <v>III. TRANSPORTES</v>
          </cell>
        </row>
        <row r="1049">
          <cell r="C1049" t="str">
            <v>MATERIAL</v>
          </cell>
          <cell r="J1049" t="str">
            <v>VOL. o PESO</v>
          </cell>
          <cell r="K1049" t="str">
            <v>DISTANCIA</v>
          </cell>
          <cell r="L1049" t="str">
            <v>M3 o Ton/Km</v>
          </cell>
          <cell r="M1049" t="str">
            <v>TARIFA</v>
          </cell>
          <cell r="O1049" t="str">
            <v>Vr. UNITARIO</v>
          </cell>
        </row>
        <row r="1050">
          <cell r="J1050" t="str">
            <v/>
          </cell>
          <cell r="K1050">
            <v>1</v>
          </cell>
          <cell r="L1050">
            <v>3.15E-2</v>
          </cell>
          <cell r="M1050">
            <v>0</v>
          </cell>
          <cell r="O1050">
            <v>0</v>
          </cell>
          <cell r="R1050">
            <v>0.28000000000000003</v>
          </cell>
          <cell r="T1050">
            <v>0</v>
          </cell>
        </row>
        <row r="1051">
          <cell r="J1051" t="str">
            <v/>
          </cell>
          <cell r="M1051">
            <v>0</v>
          </cell>
          <cell r="O1051">
            <v>0</v>
          </cell>
          <cell r="R1051">
            <v>0</v>
          </cell>
          <cell r="T1051">
            <v>0</v>
          </cell>
        </row>
        <row r="1052">
          <cell r="J1052" t="str">
            <v/>
          </cell>
          <cell r="M1052">
            <v>0</v>
          </cell>
          <cell r="O1052">
            <v>0</v>
          </cell>
          <cell r="R1052">
            <v>0</v>
          </cell>
          <cell r="T1052">
            <v>0</v>
          </cell>
        </row>
        <row r="1053">
          <cell r="L1053">
            <v>0</v>
          </cell>
          <cell r="M1053" t="str">
            <v>SUBTOTAL $</v>
          </cell>
          <cell r="O1053">
            <v>0</v>
          </cell>
        </row>
        <row r="1054">
          <cell r="C1054" t="str">
            <v>IV. MANO DE OBRA</v>
          </cell>
        </row>
        <row r="1056">
          <cell r="C1056" t="str">
            <v>TRABAJADOR</v>
          </cell>
          <cell r="I1056" t="str">
            <v>CANTIDAD</v>
          </cell>
          <cell r="J1056" t="str">
            <v>JORNAL</v>
          </cell>
          <cell r="K1056" t="str">
            <v>PRESTACIONES</v>
          </cell>
          <cell r="L1056" t="str">
            <v>JORNAL TOTAL</v>
          </cell>
          <cell r="M1056" t="str">
            <v>RENDIMIENTO</v>
          </cell>
          <cell r="O1056" t="str">
            <v>Vr. UNITARIO</v>
          </cell>
        </row>
        <row r="1057">
          <cell r="C1057" t="str">
            <v>Oficial</v>
          </cell>
          <cell r="I1057">
            <v>1</v>
          </cell>
          <cell r="J1057">
            <v>77720</v>
          </cell>
          <cell r="K1057">
            <v>1.6913</v>
          </cell>
          <cell r="L1057">
            <v>131448</v>
          </cell>
          <cell r="M1057">
            <v>50</v>
          </cell>
          <cell r="O1057">
            <v>2629</v>
          </cell>
          <cell r="R1057">
            <v>0.18</v>
          </cell>
          <cell r="T1057" t="str">
            <v>Oficial</v>
          </cell>
        </row>
        <row r="1058">
          <cell r="C1058" t="str">
            <v>Ayudante Entendido</v>
          </cell>
          <cell r="I1058">
            <v>1</v>
          </cell>
          <cell r="J1058">
            <v>53020</v>
          </cell>
          <cell r="K1058">
            <v>1.7161</v>
          </cell>
          <cell r="L1058">
            <v>90988</v>
          </cell>
          <cell r="M1058">
            <v>50</v>
          </cell>
          <cell r="O1058">
            <v>1820</v>
          </cell>
          <cell r="R1058">
            <v>0.18</v>
          </cell>
          <cell r="T1058" t="str">
            <v>Ayudante Entendido</v>
          </cell>
        </row>
        <row r="1059">
          <cell r="C1059" t="str">
            <v>Ayudante Raso</v>
          </cell>
          <cell r="I1059">
            <v>1</v>
          </cell>
          <cell r="J1059">
            <v>43354</v>
          </cell>
          <cell r="K1059">
            <v>1.7323</v>
          </cell>
          <cell r="L1059">
            <v>75102</v>
          </cell>
          <cell r="M1059">
            <v>50</v>
          </cell>
          <cell r="O1059">
            <v>1502</v>
          </cell>
          <cell r="R1059">
            <v>0.18</v>
          </cell>
          <cell r="T1059" t="str">
            <v>Ayudante Raso</v>
          </cell>
        </row>
        <row r="1060">
          <cell r="L1060">
            <v>0.31330000000000002</v>
          </cell>
          <cell r="M1060" t="str">
            <v>SUBTOTAL $</v>
          </cell>
          <cell r="O1060">
            <v>5951</v>
          </cell>
        </row>
        <row r="1062">
          <cell r="C1062" t="str">
            <v>TOTAL COSTO DIRECTO $</v>
          </cell>
          <cell r="O1062">
            <v>18996</v>
          </cell>
        </row>
        <row r="1063">
          <cell r="C1063" t="str">
            <v>V. COSTOS INDIRECTOS</v>
          </cell>
        </row>
        <row r="1065">
          <cell r="C1065" t="str">
            <v>Descripción</v>
          </cell>
          <cell r="L1065" t="str">
            <v>Porcentaje</v>
          </cell>
          <cell r="M1065" t="str">
            <v>Valor Total</v>
          </cell>
        </row>
        <row r="1066">
          <cell r="C1066" t="str">
            <v>ADMINISTRACION</v>
          </cell>
          <cell r="L1066">
            <v>0</v>
          </cell>
          <cell r="M1066">
            <v>0</v>
          </cell>
        </row>
        <row r="1067">
          <cell r="C1067" t="str">
            <v xml:space="preserve">IMPREVISTOS </v>
          </cell>
          <cell r="L1067">
            <v>0</v>
          </cell>
          <cell r="M1067">
            <v>0</v>
          </cell>
        </row>
        <row r="1068">
          <cell r="C1068" t="str">
            <v>UTILIDAD</v>
          </cell>
          <cell r="L1068">
            <v>0</v>
          </cell>
          <cell r="M1068">
            <v>0</v>
          </cell>
        </row>
        <row r="1069">
          <cell r="C1069" t="str">
            <v>SUBTOTAL $</v>
          </cell>
          <cell r="O1069">
            <v>0</v>
          </cell>
        </row>
        <row r="1071">
          <cell r="C1071" t="str">
            <v>Precio Unitario Total Aproximado al peso $</v>
          </cell>
          <cell r="O1071">
            <v>18996</v>
          </cell>
        </row>
        <row r="1074">
          <cell r="H1074" t="str">
            <v>Firma</v>
          </cell>
        </row>
        <row r="1075">
          <cell r="H1075" t="str">
            <v>Nombre:</v>
          </cell>
        </row>
        <row r="1076">
          <cell r="H1076" t="str">
            <v>Representante Legal del Contratista o su Apoderado</v>
          </cell>
        </row>
        <row r="1077">
          <cell r="H1077" t="str">
            <v>Matricula No. :</v>
          </cell>
        </row>
        <row r="1078">
          <cell r="H1078" t="str">
            <v xml:space="preserve"> </v>
          </cell>
        </row>
        <row r="1079">
          <cell r="C1079" t="str">
            <v>OBSERVACIONES INTERVENTORÍA</v>
          </cell>
        </row>
        <row r="1083">
          <cell r="C1083" t="str">
            <v>APROBACIÓN POR INTERVENTORÍA</v>
          </cell>
        </row>
        <row r="1084">
          <cell r="C1084"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1086">
          <cell r="C1086"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1089">
          <cell r="H1089" t="str">
            <v>Firma</v>
          </cell>
        </row>
        <row r="1090">
          <cell r="H1090" t="str">
            <v>Nombre:</v>
          </cell>
        </row>
        <row r="1091">
          <cell r="H1091" t="str">
            <v>Representante Legal del Interventor o su Apoderado</v>
          </cell>
        </row>
        <row r="1092">
          <cell r="H1092" t="str">
            <v>Matricula No. :</v>
          </cell>
        </row>
        <row r="1097">
          <cell r="C1097" t="str">
            <v>Formulario 1 - Propuesta económica  - Documento tipo de selección abreviada de menor cuantía - versión 2</v>
          </cell>
        </row>
        <row r="1098">
          <cell r="C1098" t="str">
            <v>Código</v>
          </cell>
          <cell r="D1098" t="str">
            <v>CCE-EICP-FM-25</v>
          </cell>
          <cell r="E1098" t="str">
            <v>Versión</v>
          </cell>
          <cell r="F1098">
            <v>2</v>
          </cell>
        </row>
        <row r="1100">
          <cell r="C1100" t="str">
            <v>[La entidad podrá utilizar este formato para la presentación de los análisis de precios unitarios el contratista en la oportunidad prevista en el numeral 8.1. del Documento Base]</v>
          </cell>
        </row>
        <row r="1103">
          <cell r="D1103" t="str">
            <v>MUNICIPIO DE CONCORDIA, ANTIOQUIA</v>
          </cell>
        </row>
        <row r="1104">
          <cell r="L1104" t="str">
            <v>VERSIÓN</v>
          </cell>
        </row>
        <row r="1105">
          <cell r="D1105" t="str">
            <v xml:space="preserve">[NÚMERO DEL PROCESO] </v>
          </cell>
        </row>
        <row r="1106">
          <cell r="L1106" t="str">
            <v>PÁGINA</v>
          </cell>
          <cell r="M1106">
            <v>1</v>
          </cell>
          <cell r="N1106" t="str">
            <v>DE</v>
          </cell>
          <cell r="O1106">
            <v>1</v>
          </cell>
        </row>
        <row r="1107">
          <cell r="D1107" t="str">
            <v xml:space="preserve">ANALISIS DE PRECIOS UNITARIOS </v>
          </cell>
        </row>
        <row r="1109">
          <cell r="L1109" t="str">
            <v>FECHA</v>
          </cell>
          <cell r="M1109" t="str">
            <v>DD</v>
          </cell>
          <cell r="N1109" t="str">
            <v>MM</v>
          </cell>
          <cell r="O1109" t="str">
            <v>AA</v>
          </cell>
        </row>
        <row r="1110">
          <cell r="M1110">
            <v>8</v>
          </cell>
          <cell r="N1110">
            <v>5</v>
          </cell>
          <cell r="O1110">
            <v>2023</v>
          </cell>
        </row>
        <row r="1111">
          <cell r="C1111" t="str">
            <v>ITEMS DE LA PROPUESTA ECONÓMICA</v>
          </cell>
          <cell r="I1111" t="str">
            <v>ITEMS NO PREVISTOS</v>
          </cell>
        </row>
        <row r="1115">
          <cell r="C1115" t="str">
            <v>DATOS ESPECÍFICOS</v>
          </cell>
        </row>
        <row r="1117">
          <cell r="C1117" t="str">
            <v>ITEM</v>
          </cell>
          <cell r="D1117" t="str">
            <v>DESCRIPCIÓN</v>
          </cell>
          <cell r="M1117" t="str">
            <v>UNIDAD</v>
          </cell>
          <cell r="O1117" t="str">
            <v>CANTIDAD</v>
          </cell>
        </row>
        <row r="1118">
          <cell r="C1118" t="str">
            <v>1.4.2</v>
          </cell>
          <cell r="D1118" t="str">
            <v>S.T.I CONCRETO f'c=210 kg/cm² (21 Mpa) preparado en obra y fundido con medios manuales para fundaciones. Incluye: elaboración e instalación del concreto y demás materiales, formaletería donde lo requiera, mano de obra, vibrado y todo lo necesario para su correcta ejecución. Incluye los  ensayos  de  laboratorio  y presentación de  los respectivos resultados y demás costos necesarios para producir, colocar y verificar los concretos especificados. El acero y la excavación se pagan en los respectivos ítems.</v>
          </cell>
          <cell r="M1118" t="str">
            <v>m3</v>
          </cell>
          <cell r="O1118">
            <v>3</v>
          </cell>
          <cell r="R1118">
            <v>620060</v>
          </cell>
          <cell r="S1118">
            <v>620060</v>
          </cell>
          <cell r="T1118">
            <v>2.0400000000000001E-2</v>
          </cell>
          <cell r="U1118">
            <v>0.8196</v>
          </cell>
          <cell r="V1118">
            <v>0</v>
          </cell>
          <cell r="W1118">
            <v>0.16</v>
          </cell>
        </row>
        <row r="1119">
          <cell r="C1119" t="str">
            <v>I. EQUIPO</v>
          </cell>
        </row>
        <row r="1121">
          <cell r="C1121" t="str">
            <v>DESCRIPCIÓN</v>
          </cell>
          <cell r="H1121" t="str">
            <v>MARCA</v>
          </cell>
          <cell r="J1121" t="str">
            <v>TIPO</v>
          </cell>
          <cell r="L1121" t="str">
            <v>TARIFA/HORA</v>
          </cell>
          <cell r="M1121" t="str">
            <v>RENDIMIENTO</v>
          </cell>
          <cell r="O1121" t="str">
            <v>Vr. UNITARIO</v>
          </cell>
        </row>
        <row r="1122">
          <cell r="C1122" t="str">
            <v>Vibrador de concreto (Mikasa), electrico a 110 v</v>
          </cell>
          <cell r="J1122" t="str">
            <v>Dia</v>
          </cell>
          <cell r="L1122">
            <v>46162</v>
          </cell>
          <cell r="M1122">
            <v>6</v>
          </cell>
          <cell r="O1122">
            <v>7694</v>
          </cell>
          <cell r="R1122">
            <v>0.5</v>
          </cell>
          <cell r="T1122" t="str">
            <v>Vibrador de concreto (Mikasa), electrico a 110 v</v>
          </cell>
        </row>
        <row r="1123">
          <cell r="J1123" t="str">
            <v/>
          </cell>
          <cell r="L1123" t="str">
            <v/>
          </cell>
          <cell r="O1123">
            <v>0</v>
          </cell>
          <cell r="R1123">
            <v>0</v>
          </cell>
          <cell r="T1123">
            <v>0</v>
          </cell>
        </row>
        <row r="1124">
          <cell r="J1124" t="str">
            <v/>
          </cell>
          <cell r="L1124" t="str">
            <v/>
          </cell>
          <cell r="O1124">
            <v>0</v>
          </cell>
          <cell r="R1124">
            <v>0</v>
          </cell>
          <cell r="T1124">
            <v>0</v>
          </cell>
        </row>
        <row r="1125">
          <cell r="J1125" t="str">
            <v/>
          </cell>
          <cell r="L1125" t="str">
            <v/>
          </cell>
          <cell r="O1125">
            <v>0</v>
          </cell>
          <cell r="R1125">
            <v>0</v>
          </cell>
          <cell r="T1125">
            <v>0</v>
          </cell>
        </row>
        <row r="1126">
          <cell r="C1126" t="str">
            <v>Herramienta Menor (Como % de Mano de Obra)</v>
          </cell>
          <cell r="J1126" t="str">
            <v>Dia</v>
          </cell>
          <cell r="L1126">
            <v>99179</v>
          </cell>
          <cell r="M1126">
            <v>0.05</v>
          </cell>
          <cell r="O1126">
            <v>4959</v>
          </cell>
          <cell r="R1126">
            <v>14877</v>
          </cell>
          <cell r="T1126" t="str">
            <v>Herramienta Menor (Como % de Mano de Obra)</v>
          </cell>
        </row>
        <row r="1127">
          <cell r="L1127">
            <v>2.0400000000000001E-2</v>
          </cell>
          <cell r="M1127" t="str">
            <v>SUBTOTAL $</v>
          </cell>
          <cell r="O1127">
            <v>12653</v>
          </cell>
        </row>
        <row r="1128">
          <cell r="C1128" t="str">
            <v>II. MATERIALES</v>
          </cell>
        </row>
        <row r="1130">
          <cell r="C1130" t="str">
            <v>DESCRIPCIÓN</v>
          </cell>
          <cell r="K1130" t="str">
            <v>UNIDAD</v>
          </cell>
          <cell r="L1130" t="str">
            <v>CANTIDAD</v>
          </cell>
          <cell r="M1130" t="str">
            <v>PRECIO UNIT.</v>
          </cell>
          <cell r="O1130" t="str">
            <v>Vr. UNITARIO</v>
          </cell>
        </row>
        <row r="1131">
          <cell r="C1131" t="str">
            <v>Concreto Resistencia 21 (Mpa)</v>
          </cell>
          <cell r="K1131" t="str">
            <v>m3</v>
          </cell>
          <cell r="L1131">
            <v>1.05</v>
          </cell>
          <cell r="M1131">
            <v>484027</v>
          </cell>
          <cell r="O1131">
            <v>508228</v>
          </cell>
          <cell r="R1131">
            <v>3.15</v>
          </cell>
          <cell r="T1131" t="str">
            <v>Concreto Resistencia 21 (Mpa)</v>
          </cell>
        </row>
        <row r="1132">
          <cell r="K1132" t="str">
            <v/>
          </cell>
          <cell r="M1132">
            <v>0</v>
          </cell>
          <cell r="O1132">
            <v>0</v>
          </cell>
          <cell r="R1132">
            <v>0</v>
          </cell>
          <cell r="T1132">
            <v>0</v>
          </cell>
        </row>
        <row r="1133">
          <cell r="K1133" t="str">
            <v/>
          </cell>
          <cell r="M1133">
            <v>0</v>
          </cell>
          <cell r="O1133">
            <v>0</v>
          </cell>
          <cell r="R1133">
            <v>0</v>
          </cell>
          <cell r="T1133">
            <v>0</v>
          </cell>
        </row>
        <row r="1134">
          <cell r="K1134" t="str">
            <v/>
          </cell>
          <cell r="M1134">
            <v>0</v>
          </cell>
          <cell r="O1134">
            <v>0</v>
          </cell>
          <cell r="R1134">
            <v>0</v>
          </cell>
          <cell r="T1134">
            <v>0</v>
          </cell>
        </row>
        <row r="1135">
          <cell r="K1135" t="str">
            <v/>
          </cell>
          <cell r="M1135">
            <v>0</v>
          </cell>
          <cell r="O1135">
            <v>0</v>
          </cell>
          <cell r="R1135">
            <v>0</v>
          </cell>
          <cell r="T1135">
            <v>0</v>
          </cell>
        </row>
        <row r="1136">
          <cell r="K1136" t="str">
            <v/>
          </cell>
          <cell r="M1136">
            <v>0</v>
          </cell>
          <cell r="O1136">
            <v>0</v>
          </cell>
          <cell r="R1136">
            <v>0</v>
          </cell>
          <cell r="T1136">
            <v>0</v>
          </cell>
        </row>
        <row r="1137">
          <cell r="K1137" t="str">
            <v/>
          </cell>
          <cell r="M1137">
            <v>0</v>
          </cell>
          <cell r="O1137">
            <v>0</v>
          </cell>
          <cell r="R1137">
            <v>0</v>
          </cell>
          <cell r="T1137">
            <v>0</v>
          </cell>
        </row>
        <row r="1138">
          <cell r="K1138" t="str">
            <v/>
          </cell>
          <cell r="M1138">
            <v>0</v>
          </cell>
          <cell r="O1138">
            <v>0</v>
          </cell>
          <cell r="R1138">
            <v>0</v>
          </cell>
          <cell r="T1138">
            <v>0</v>
          </cell>
        </row>
        <row r="1139">
          <cell r="L1139">
            <v>0.8196</v>
          </cell>
          <cell r="M1139" t="str">
            <v>SUBTOTAL $</v>
          </cell>
          <cell r="O1139">
            <v>508228</v>
          </cell>
        </row>
        <row r="1140">
          <cell r="C1140" t="str">
            <v>III. TRANSPORTES</v>
          </cell>
        </row>
        <row r="1142">
          <cell r="C1142" t="str">
            <v>MATERIAL</v>
          </cell>
          <cell r="J1142" t="str">
            <v>VOL. o PESO</v>
          </cell>
          <cell r="K1142" t="str">
            <v>DISTANCIA</v>
          </cell>
          <cell r="L1142" t="str">
            <v>M3 o Ton/Km</v>
          </cell>
          <cell r="M1142" t="str">
            <v>TARIFA</v>
          </cell>
          <cell r="O1142" t="str">
            <v>Vr. UNITARIO</v>
          </cell>
        </row>
        <row r="1143">
          <cell r="J1143" t="str">
            <v/>
          </cell>
          <cell r="K1143">
            <v>1</v>
          </cell>
          <cell r="L1143">
            <v>1.05</v>
          </cell>
          <cell r="M1143">
            <v>0</v>
          </cell>
          <cell r="O1143">
            <v>0</v>
          </cell>
          <cell r="R1143">
            <v>3.15</v>
          </cell>
          <cell r="T1143">
            <v>0</v>
          </cell>
        </row>
        <row r="1144">
          <cell r="J1144" t="str">
            <v/>
          </cell>
          <cell r="M1144">
            <v>0</v>
          </cell>
          <cell r="O1144">
            <v>0</v>
          </cell>
          <cell r="R1144">
            <v>0</v>
          </cell>
          <cell r="T1144">
            <v>0</v>
          </cell>
        </row>
        <row r="1145">
          <cell r="J1145" t="str">
            <v/>
          </cell>
          <cell r="M1145">
            <v>0</v>
          </cell>
          <cell r="O1145">
            <v>0</v>
          </cell>
          <cell r="R1145">
            <v>0</v>
          </cell>
          <cell r="T1145">
            <v>0</v>
          </cell>
        </row>
        <row r="1146">
          <cell r="L1146">
            <v>0</v>
          </cell>
          <cell r="M1146" t="str">
            <v>SUBTOTAL $</v>
          </cell>
          <cell r="O1146">
            <v>0</v>
          </cell>
        </row>
        <row r="1147">
          <cell r="C1147" t="str">
            <v>IV. MANO DE OBRA</v>
          </cell>
        </row>
        <row r="1149">
          <cell r="C1149" t="str">
            <v>TRABAJADOR</v>
          </cell>
          <cell r="I1149" t="str">
            <v>CANTIDAD</v>
          </cell>
          <cell r="J1149" t="str">
            <v>JORNAL</v>
          </cell>
          <cell r="K1149" t="str">
            <v>PRESTACIONES</v>
          </cell>
          <cell r="L1149" t="str">
            <v>JORNAL TOTAL</v>
          </cell>
          <cell r="M1149" t="str">
            <v>RENDIMIENTO</v>
          </cell>
          <cell r="O1149" t="str">
            <v>Vr. UNITARIO</v>
          </cell>
        </row>
        <row r="1150">
          <cell r="C1150" t="str">
            <v>Oficial</v>
          </cell>
          <cell r="I1150">
            <v>1</v>
          </cell>
          <cell r="J1150">
            <v>77720</v>
          </cell>
          <cell r="K1150">
            <v>1.6913</v>
          </cell>
          <cell r="L1150">
            <v>131448</v>
          </cell>
          <cell r="M1150">
            <v>3</v>
          </cell>
          <cell r="O1150">
            <v>43816</v>
          </cell>
          <cell r="R1150">
            <v>1</v>
          </cell>
          <cell r="T1150" t="str">
            <v>Oficial</v>
          </cell>
        </row>
        <row r="1151">
          <cell r="C1151" t="str">
            <v>Ayudante Entendido</v>
          </cell>
          <cell r="I1151">
            <v>1</v>
          </cell>
          <cell r="J1151">
            <v>53020</v>
          </cell>
          <cell r="K1151">
            <v>1.7161</v>
          </cell>
          <cell r="L1151">
            <v>90988</v>
          </cell>
          <cell r="M1151">
            <v>3</v>
          </cell>
          <cell r="O1151">
            <v>30329</v>
          </cell>
          <cell r="R1151">
            <v>1</v>
          </cell>
          <cell r="T1151" t="str">
            <v>Ayudante Entendido</v>
          </cell>
        </row>
        <row r="1152">
          <cell r="C1152" t="str">
            <v>Ayudante Raso</v>
          </cell>
          <cell r="I1152">
            <v>1</v>
          </cell>
          <cell r="J1152">
            <v>43354</v>
          </cell>
          <cell r="K1152">
            <v>1.7323</v>
          </cell>
          <cell r="L1152">
            <v>75102</v>
          </cell>
          <cell r="M1152">
            <v>3</v>
          </cell>
          <cell r="O1152">
            <v>25034</v>
          </cell>
          <cell r="R1152">
            <v>1</v>
          </cell>
          <cell r="T1152" t="str">
            <v>Ayudante Raso</v>
          </cell>
        </row>
        <row r="1153">
          <cell r="L1153">
            <v>0.16</v>
          </cell>
          <cell r="M1153" t="str">
            <v>SUBTOTAL $</v>
          </cell>
          <cell r="O1153">
            <v>99179</v>
          </cell>
        </row>
        <row r="1155">
          <cell r="C1155" t="str">
            <v>TOTAL COSTO DIRECTO $</v>
          </cell>
          <cell r="O1155">
            <v>620060</v>
          </cell>
        </row>
        <row r="1156">
          <cell r="C1156" t="str">
            <v>V. COSTOS INDIRECTOS</v>
          </cell>
        </row>
        <row r="1158">
          <cell r="C1158" t="str">
            <v>Descripción</v>
          </cell>
          <cell r="L1158" t="str">
            <v>Porcentaje</v>
          </cell>
          <cell r="M1158" t="str">
            <v>Valor Total</v>
          </cell>
        </row>
        <row r="1159">
          <cell r="C1159" t="str">
            <v>ADMINISTRACION</v>
          </cell>
          <cell r="L1159">
            <v>0</v>
          </cell>
          <cell r="M1159">
            <v>0</v>
          </cell>
        </row>
        <row r="1160">
          <cell r="C1160" t="str">
            <v xml:space="preserve">IMPREVISTOS </v>
          </cell>
          <cell r="L1160">
            <v>0</v>
          </cell>
          <cell r="M1160">
            <v>0</v>
          </cell>
        </row>
        <row r="1161">
          <cell r="C1161" t="str">
            <v>UTILIDAD</v>
          </cell>
          <cell r="L1161">
            <v>0</v>
          </cell>
          <cell r="M1161">
            <v>0</v>
          </cell>
        </row>
        <row r="1162">
          <cell r="C1162" t="str">
            <v>SUBTOTAL $</v>
          </cell>
          <cell r="O1162">
            <v>0</v>
          </cell>
        </row>
        <row r="1164">
          <cell r="C1164" t="str">
            <v>Precio Unitario Total Aproximado al peso $</v>
          </cell>
          <cell r="O1164">
            <v>620060</v>
          </cell>
        </row>
        <row r="1167">
          <cell r="H1167" t="str">
            <v>Firma</v>
          </cell>
        </row>
        <row r="1168">
          <cell r="H1168" t="str">
            <v>Nombre:</v>
          </cell>
        </row>
        <row r="1169">
          <cell r="H1169" t="str">
            <v>Representante Legal del Contratista o su Apoderado</v>
          </cell>
        </row>
        <row r="1170">
          <cell r="H1170" t="str">
            <v>Matricula No. :</v>
          </cell>
        </row>
        <row r="1171">
          <cell r="H1171" t="str">
            <v xml:space="preserve"> </v>
          </cell>
        </row>
        <row r="1172">
          <cell r="C1172" t="str">
            <v>OBSERVACIONES INTERVENTORÍA</v>
          </cell>
        </row>
        <row r="1176">
          <cell r="C1176" t="str">
            <v>APROBACIÓN POR INTERVENTORÍA</v>
          </cell>
        </row>
        <row r="1177">
          <cell r="C1177"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1179">
          <cell r="C1179"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1182">
          <cell r="H1182" t="str">
            <v>Firma</v>
          </cell>
        </row>
        <row r="1183">
          <cell r="H1183" t="str">
            <v>Nombre:</v>
          </cell>
        </row>
        <row r="1184">
          <cell r="H1184" t="str">
            <v>Representante Legal del Interventor o su Apoderado</v>
          </cell>
        </row>
        <row r="1185">
          <cell r="H1185" t="str">
            <v>Matricula No. :</v>
          </cell>
        </row>
        <row r="1190">
          <cell r="C1190" t="str">
            <v>Formulario 1 - Propuesta económica  - Documento tipo de selección abreviada de menor cuantía - versión 2</v>
          </cell>
        </row>
        <row r="1191">
          <cell r="C1191" t="str">
            <v>Código</v>
          </cell>
          <cell r="D1191" t="str">
            <v>CCE-EICP-FM-25</v>
          </cell>
          <cell r="E1191" t="str">
            <v>Versión</v>
          </cell>
          <cell r="F1191">
            <v>2</v>
          </cell>
        </row>
        <row r="1193">
          <cell r="C1193" t="str">
            <v>[La entidad podrá utilizar este formato para la presentación de los análisis de precios unitarios el contratista en la oportunidad prevista en el numeral 8.1. del Documento Base]</v>
          </cell>
        </row>
        <row r="1196">
          <cell r="D1196" t="str">
            <v>MUNICIPIO DE CONCORDIA, ANTIOQUIA</v>
          </cell>
        </row>
        <row r="1197">
          <cell r="L1197" t="str">
            <v>VERSIÓN</v>
          </cell>
        </row>
        <row r="1198">
          <cell r="D1198" t="str">
            <v xml:space="preserve">[NÚMERO DEL PROCESO] </v>
          </cell>
        </row>
        <row r="1199">
          <cell r="L1199" t="str">
            <v>PÁGINA</v>
          </cell>
          <cell r="M1199">
            <v>1</v>
          </cell>
          <cell r="N1199" t="str">
            <v>DE</v>
          </cell>
          <cell r="O1199">
            <v>1</v>
          </cell>
        </row>
        <row r="1200">
          <cell r="D1200" t="str">
            <v xml:space="preserve">ANALISIS DE PRECIOS UNITARIOS </v>
          </cell>
        </row>
        <row r="1202">
          <cell r="L1202" t="str">
            <v>FECHA</v>
          </cell>
          <cell r="M1202" t="str">
            <v>DD</v>
          </cell>
          <cell r="N1202" t="str">
            <v>MM</v>
          </cell>
          <cell r="O1202" t="str">
            <v>AA</v>
          </cell>
        </row>
        <row r="1203">
          <cell r="M1203">
            <v>8</v>
          </cell>
          <cell r="N1203">
            <v>5</v>
          </cell>
          <cell r="O1203">
            <v>2023</v>
          </cell>
        </row>
        <row r="1204">
          <cell r="C1204" t="str">
            <v>ITEMS DE LA PROPUESTA ECONÓMICA</v>
          </cell>
          <cell r="I1204" t="str">
            <v>ITEMS NO PREVISTOS</v>
          </cell>
        </row>
        <row r="1208">
          <cell r="C1208" t="str">
            <v>DATOS ESPECÍFICOS</v>
          </cell>
        </row>
        <row r="1210">
          <cell r="C1210" t="str">
            <v>ITEM</v>
          </cell>
          <cell r="D1210" t="str">
            <v>DESCRIPCIÓN</v>
          </cell>
          <cell r="M1210" t="str">
            <v>UNIDAD</v>
          </cell>
          <cell r="O1210" t="str">
            <v>CANTIDAD</v>
          </cell>
        </row>
        <row r="1211">
          <cell r="C1211" t="str">
            <v>1.4.3</v>
          </cell>
          <cell r="D1211" t="str">
            <v xml:space="preserve">S.T.I de CONCRETO  f'c=210 kg/cm² (21 Mpa).  preparado en obra y fundido con medios manuales para la construcción de columnas, muros, vigas, losas y dinteles. acabado a la vista. Incluye elaboración y colocación del concreto, vibrado, protección, curado y todos los demás elementos necesarios para su correcta construcción. El acero de refuerzo y la formaleta se pagará en su respectivo ítem. En el vaciado se deben dejar los hierros para el amarre de la mampostería no estructural, por ningún motivo se pagarán anclajes. </v>
          </cell>
          <cell r="M1211" t="str">
            <v>m3</v>
          </cell>
          <cell r="O1211">
            <v>3.29</v>
          </cell>
          <cell r="R1211">
            <v>993161</v>
          </cell>
          <cell r="S1211">
            <v>993161</v>
          </cell>
          <cell r="T1211">
            <v>3.4799999999999998E-2</v>
          </cell>
          <cell r="U1211">
            <v>0.81540000000000001</v>
          </cell>
          <cell r="V1211">
            <v>0</v>
          </cell>
          <cell r="W1211">
            <v>0.14979999999999999</v>
          </cell>
        </row>
        <row r="1212">
          <cell r="C1212" t="str">
            <v>I. EQUIPO</v>
          </cell>
        </row>
        <row r="1214">
          <cell r="C1214" t="str">
            <v>DESCRIPCIÓN</v>
          </cell>
          <cell r="H1214" t="str">
            <v>MARCA</v>
          </cell>
          <cell r="J1214" t="str">
            <v>TIPO</v>
          </cell>
          <cell r="L1214" t="str">
            <v>TARIFA/HORA</v>
          </cell>
          <cell r="M1214" t="str">
            <v>RENDIMIENTO</v>
          </cell>
          <cell r="O1214" t="str">
            <v>Vr. UNITARIO</v>
          </cell>
        </row>
        <row r="1215">
          <cell r="C1215" t="str">
            <v>Vibrador de concreto (Mikasa), electrico a 110 v</v>
          </cell>
          <cell r="J1215" t="str">
            <v>Dia</v>
          </cell>
          <cell r="L1215">
            <v>46162</v>
          </cell>
          <cell r="M1215">
            <v>2</v>
          </cell>
          <cell r="O1215">
            <v>23081</v>
          </cell>
          <cell r="R1215">
            <v>1.65</v>
          </cell>
          <cell r="T1215" t="str">
            <v>Vibrador de concreto (Mikasa), electrico a 110 v</v>
          </cell>
        </row>
        <row r="1216">
          <cell r="C1216" t="str">
            <v>Sección completa de andamio (1.2m-1.5m) x 1.5 m. (+ 4 ruedas) Incluye transporte.</v>
          </cell>
          <cell r="J1216" t="str">
            <v>Dia</v>
          </cell>
          <cell r="L1216">
            <v>2565</v>
          </cell>
          <cell r="M1216">
            <v>1</v>
          </cell>
          <cell r="O1216">
            <v>2565</v>
          </cell>
          <cell r="R1216">
            <v>3.29</v>
          </cell>
          <cell r="T1216" t="str">
            <v>Sección completa de andamio (1.2m-1.5m) x 1.5 m. (+ 4 ruedas) Incluye transporte.</v>
          </cell>
        </row>
        <row r="1217">
          <cell r="C1217" t="str">
            <v>Can zunchado en madera común de 5,0cmx20cmx3,0m (alquiler). Incluye transporte.</v>
          </cell>
          <cell r="J1217" t="str">
            <v>Dia</v>
          </cell>
          <cell r="L1217">
            <v>1500</v>
          </cell>
          <cell r="M1217">
            <v>1</v>
          </cell>
          <cell r="O1217">
            <v>1500</v>
          </cell>
          <cell r="R1217">
            <v>3.29</v>
          </cell>
          <cell r="T1217" t="str">
            <v>Can zunchado en madera común de 5,0cmx20cmx3,0m (alquiler). Incluye transporte.</v>
          </cell>
        </row>
        <row r="1218">
          <cell r="J1218" t="str">
            <v/>
          </cell>
          <cell r="L1218" t="str">
            <v/>
          </cell>
          <cell r="O1218">
            <v>0</v>
          </cell>
          <cell r="R1218">
            <v>0</v>
          </cell>
          <cell r="T1218">
            <v>0</v>
          </cell>
        </row>
        <row r="1219">
          <cell r="C1219" t="str">
            <v>Herramienta Menor (Como % de Mano de Obra)</v>
          </cell>
          <cell r="J1219" t="str">
            <v>Dia</v>
          </cell>
          <cell r="L1219">
            <v>148769</v>
          </cell>
          <cell r="M1219">
            <v>0.05</v>
          </cell>
          <cell r="O1219">
            <v>7438</v>
          </cell>
          <cell r="R1219">
            <v>24471.02</v>
          </cell>
          <cell r="T1219" t="str">
            <v>Herramienta Menor (Como % de Mano de Obra)</v>
          </cell>
        </row>
        <row r="1220">
          <cell r="L1220">
            <v>3.4799999999999998E-2</v>
          </cell>
          <cell r="M1220" t="str">
            <v>SUBTOTAL $</v>
          </cell>
          <cell r="O1220">
            <v>34584</v>
          </cell>
        </row>
        <row r="1221">
          <cell r="C1221" t="str">
            <v>II. MATERIALES</v>
          </cell>
        </row>
        <row r="1223">
          <cell r="C1223" t="str">
            <v>DESCRIPCIÓN</v>
          </cell>
          <cell r="K1223" t="str">
            <v>UNIDAD</v>
          </cell>
          <cell r="L1223" t="str">
            <v>CANTIDAD</v>
          </cell>
          <cell r="M1223" t="str">
            <v>PRECIO UNIT.</v>
          </cell>
          <cell r="O1223" t="str">
            <v>Vr. UNITARIO</v>
          </cell>
        </row>
        <row r="1224">
          <cell r="C1224" t="str">
            <v>Concreto Resistencia 21 (Mpa)</v>
          </cell>
          <cell r="K1224" t="str">
            <v>m3</v>
          </cell>
          <cell r="L1224">
            <v>1.05</v>
          </cell>
          <cell r="M1224">
            <v>484027</v>
          </cell>
          <cell r="O1224">
            <v>508228</v>
          </cell>
          <cell r="R1224">
            <v>3.45</v>
          </cell>
          <cell r="T1224" t="str">
            <v>Concreto Resistencia 21 (Mpa)</v>
          </cell>
        </row>
        <row r="1225">
          <cell r="C1225" t="str">
            <v>Super T de 19 mm. 1.53 x 2.44 m</v>
          </cell>
          <cell r="K1225" t="str">
            <v>un</v>
          </cell>
          <cell r="L1225">
            <v>0.71430000000000005</v>
          </cell>
          <cell r="M1225">
            <v>300000</v>
          </cell>
          <cell r="O1225">
            <v>214290</v>
          </cell>
          <cell r="R1225">
            <v>2.35</v>
          </cell>
          <cell r="T1225" t="str">
            <v>Super T de 19 mm. 1.53 x 2.44 m</v>
          </cell>
        </row>
        <row r="1226">
          <cell r="C1226" t="str">
            <v>Larguero 8cm. X 4cm.          L=3.00 mt.</v>
          </cell>
          <cell r="K1226" t="str">
            <v>u</v>
          </cell>
          <cell r="L1226">
            <v>3.52</v>
          </cell>
          <cell r="M1226">
            <v>10645</v>
          </cell>
          <cell r="O1226">
            <v>37470</v>
          </cell>
          <cell r="R1226">
            <v>11.58</v>
          </cell>
          <cell r="T1226" t="str">
            <v>Larguero 8cm. X 4cm.          L=3.00 mt.</v>
          </cell>
        </row>
        <row r="1227">
          <cell r="C1227" t="str">
            <v>Moldura en madera 1/4 bocel de L=2,80 m</v>
          </cell>
          <cell r="K1227" t="str">
            <v>m</v>
          </cell>
          <cell r="L1227">
            <v>9.52</v>
          </cell>
          <cell r="M1227">
            <v>3941</v>
          </cell>
          <cell r="O1227">
            <v>37518</v>
          </cell>
          <cell r="R1227">
            <v>31.32</v>
          </cell>
          <cell r="T1227" t="str">
            <v>Moldura en madera 1/4 bocel de L=2,80 m</v>
          </cell>
        </row>
        <row r="1228">
          <cell r="C1228" t="str">
            <v>Clavos Hierro 2 1/2 Pulgadas 350 Gramos(105 Clavos Apx Caja)</v>
          </cell>
          <cell r="K1228" t="str">
            <v>u</v>
          </cell>
          <cell r="L1228">
            <v>2.5</v>
          </cell>
          <cell r="M1228">
            <v>4620</v>
          </cell>
          <cell r="O1228">
            <v>11550</v>
          </cell>
          <cell r="R1228">
            <v>8.23</v>
          </cell>
          <cell r="T1228" t="str">
            <v>Clavos Hierro 2 1/2 Pulgadas 350 Gramos(105 Clavos Apx Caja)</v>
          </cell>
        </row>
        <row r="1229">
          <cell r="C1229" t="str">
            <v>Alambre negro para amarre calibre 18</v>
          </cell>
          <cell r="K1229" t="str">
            <v>kg</v>
          </cell>
          <cell r="L1229">
            <v>6.6000000000000003E-2</v>
          </cell>
          <cell r="M1229">
            <v>11400</v>
          </cell>
          <cell r="O1229">
            <v>752</v>
          </cell>
          <cell r="R1229">
            <v>0.22</v>
          </cell>
          <cell r="T1229" t="str">
            <v>Alambre negro para amarre calibre 18</v>
          </cell>
        </row>
        <row r="1230">
          <cell r="K1230" t="str">
            <v/>
          </cell>
          <cell r="M1230">
            <v>0</v>
          </cell>
          <cell r="O1230">
            <v>0</v>
          </cell>
          <cell r="R1230">
            <v>0</v>
          </cell>
          <cell r="T1230">
            <v>0</v>
          </cell>
        </row>
        <row r="1231">
          <cell r="K1231" t="str">
            <v/>
          </cell>
          <cell r="M1231">
            <v>0</v>
          </cell>
          <cell r="O1231">
            <v>0</v>
          </cell>
          <cell r="R1231">
            <v>0</v>
          </cell>
          <cell r="T1231">
            <v>0</v>
          </cell>
        </row>
        <row r="1232">
          <cell r="L1232">
            <v>0.81540000000000001</v>
          </cell>
          <cell r="M1232" t="str">
            <v>SUBTOTAL $</v>
          </cell>
          <cell r="O1232">
            <v>809808</v>
          </cell>
        </row>
        <row r="1233">
          <cell r="C1233" t="str">
            <v>III. TRANSPORTES</v>
          </cell>
        </row>
        <row r="1235">
          <cell r="C1235" t="str">
            <v>MATERIAL</v>
          </cell>
          <cell r="J1235" t="str">
            <v>VOL. o PESO</v>
          </cell>
          <cell r="K1235" t="str">
            <v>DISTANCIA</v>
          </cell>
          <cell r="L1235" t="str">
            <v>M3 o Ton/Km</v>
          </cell>
          <cell r="M1235" t="str">
            <v>TARIFA</v>
          </cell>
          <cell r="O1235" t="str">
            <v>Vr. UNITARIO</v>
          </cell>
        </row>
        <row r="1236">
          <cell r="J1236" t="str">
            <v/>
          </cell>
          <cell r="K1236">
            <v>1</v>
          </cell>
          <cell r="L1236">
            <v>1.05</v>
          </cell>
          <cell r="M1236">
            <v>0</v>
          </cell>
          <cell r="O1236">
            <v>0</v>
          </cell>
          <cell r="R1236">
            <v>3.45</v>
          </cell>
          <cell r="T1236">
            <v>0</v>
          </cell>
        </row>
        <row r="1237">
          <cell r="J1237" t="str">
            <v/>
          </cell>
          <cell r="M1237">
            <v>0</v>
          </cell>
          <cell r="O1237">
            <v>0</v>
          </cell>
          <cell r="R1237">
            <v>0</v>
          </cell>
          <cell r="T1237">
            <v>0</v>
          </cell>
        </row>
        <row r="1238">
          <cell r="J1238" t="str">
            <v/>
          </cell>
          <cell r="M1238">
            <v>0</v>
          </cell>
          <cell r="O1238">
            <v>0</v>
          </cell>
          <cell r="R1238">
            <v>0</v>
          </cell>
          <cell r="T1238">
            <v>0</v>
          </cell>
        </row>
        <row r="1239">
          <cell r="L1239">
            <v>0</v>
          </cell>
          <cell r="M1239" t="str">
            <v>SUBTOTAL $</v>
          </cell>
          <cell r="O1239">
            <v>0</v>
          </cell>
        </row>
        <row r="1240">
          <cell r="C1240" t="str">
            <v>IV. MANO DE OBRA</v>
          </cell>
        </row>
        <row r="1242">
          <cell r="C1242" t="str">
            <v>TRABAJADOR</v>
          </cell>
          <cell r="I1242" t="str">
            <v>CANTIDAD</v>
          </cell>
          <cell r="J1242" t="str">
            <v>JORNAL</v>
          </cell>
          <cell r="K1242" t="str">
            <v>PRESTACIONES</v>
          </cell>
          <cell r="L1242" t="str">
            <v>JORNAL TOTAL</v>
          </cell>
          <cell r="M1242" t="str">
            <v>RENDIMIENTO</v>
          </cell>
          <cell r="O1242" t="str">
            <v>Vr. UNITARIO</v>
          </cell>
        </row>
        <row r="1243">
          <cell r="C1243" t="str">
            <v>Oficial</v>
          </cell>
          <cell r="I1243">
            <v>1</v>
          </cell>
          <cell r="J1243">
            <v>77720</v>
          </cell>
          <cell r="K1243">
            <v>1.6913</v>
          </cell>
          <cell r="L1243">
            <v>131448</v>
          </cell>
          <cell r="M1243">
            <v>2</v>
          </cell>
          <cell r="O1243">
            <v>65724</v>
          </cell>
          <cell r="R1243">
            <v>1.65</v>
          </cell>
          <cell r="T1243" t="str">
            <v>Oficial</v>
          </cell>
        </row>
        <row r="1244">
          <cell r="C1244" t="str">
            <v>Ayudante Entendido</v>
          </cell>
          <cell r="I1244">
            <v>1</v>
          </cell>
          <cell r="J1244">
            <v>53020</v>
          </cell>
          <cell r="K1244">
            <v>1.7161</v>
          </cell>
          <cell r="L1244">
            <v>90988</v>
          </cell>
          <cell r="M1244">
            <v>2</v>
          </cell>
          <cell r="O1244">
            <v>45494</v>
          </cell>
          <cell r="R1244">
            <v>1.65</v>
          </cell>
          <cell r="T1244" t="str">
            <v>Ayudante Entendido</v>
          </cell>
        </row>
        <row r="1245">
          <cell r="C1245" t="str">
            <v>Ayudante Raso</v>
          </cell>
          <cell r="I1245">
            <v>1</v>
          </cell>
          <cell r="J1245">
            <v>43354</v>
          </cell>
          <cell r="K1245">
            <v>1.7323</v>
          </cell>
          <cell r="L1245">
            <v>75102</v>
          </cell>
          <cell r="M1245">
            <v>2</v>
          </cell>
          <cell r="O1245">
            <v>37551</v>
          </cell>
          <cell r="R1245">
            <v>1.65</v>
          </cell>
          <cell r="T1245" t="str">
            <v>Ayudante Raso</v>
          </cell>
        </row>
        <row r="1246">
          <cell r="L1246">
            <v>0.14979999999999999</v>
          </cell>
          <cell r="M1246" t="str">
            <v>SUBTOTAL $</v>
          </cell>
          <cell r="O1246">
            <v>148769</v>
          </cell>
          <cell r="X1246">
            <v>11.111111111111112</v>
          </cell>
        </row>
        <row r="1248">
          <cell r="C1248" t="str">
            <v>TOTAL COSTO DIRECTO $</v>
          </cell>
          <cell r="O1248">
            <v>993161</v>
          </cell>
          <cell r="X1248">
            <v>13389.21</v>
          </cell>
        </row>
        <row r="1249">
          <cell r="C1249" t="str">
            <v>V. COSTOS INDIRECTOS</v>
          </cell>
        </row>
        <row r="1251">
          <cell r="C1251" t="str">
            <v>Descripción</v>
          </cell>
          <cell r="L1251" t="str">
            <v>Porcentaje</v>
          </cell>
          <cell r="M1251" t="str">
            <v>Valor Total</v>
          </cell>
        </row>
        <row r="1252">
          <cell r="C1252" t="str">
            <v>ADMINISTRACION</v>
          </cell>
          <cell r="L1252">
            <v>0</v>
          </cell>
          <cell r="M1252">
            <v>0</v>
          </cell>
        </row>
        <row r="1253">
          <cell r="C1253" t="str">
            <v xml:space="preserve">IMPREVISTOS </v>
          </cell>
          <cell r="L1253">
            <v>0</v>
          </cell>
          <cell r="M1253">
            <v>0</v>
          </cell>
        </row>
        <row r="1254">
          <cell r="C1254" t="str">
            <v>UTILIDAD</v>
          </cell>
          <cell r="L1254">
            <v>0</v>
          </cell>
          <cell r="M1254">
            <v>0</v>
          </cell>
        </row>
        <row r="1255">
          <cell r="C1255" t="str">
            <v>SUBTOTAL $</v>
          </cell>
          <cell r="O1255">
            <v>0</v>
          </cell>
        </row>
        <row r="1257">
          <cell r="C1257" t="str">
            <v>Precio Unitario Total Aproximado al peso $</v>
          </cell>
          <cell r="O1257">
            <v>993161</v>
          </cell>
        </row>
        <row r="1260">
          <cell r="H1260" t="str">
            <v>Firma</v>
          </cell>
        </row>
        <row r="1261">
          <cell r="H1261" t="str">
            <v>Nombre:</v>
          </cell>
        </row>
        <row r="1262">
          <cell r="H1262" t="str">
            <v>Representante Legal del Contratista o su Apoderado</v>
          </cell>
        </row>
        <row r="1263">
          <cell r="H1263" t="str">
            <v>Matricula No. :</v>
          </cell>
        </row>
        <row r="1264">
          <cell r="H1264" t="str">
            <v xml:space="preserve"> </v>
          </cell>
        </row>
        <row r="1265">
          <cell r="C1265" t="str">
            <v>OBSERVACIONES INTERVENTORÍA</v>
          </cell>
        </row>
        <row r="1269">
          <cell r="C1269" t="str">
            <v>APROBACIÓN POR INTERVENTORÍA</v>
          </cell>
        </row>
        <row r="1270">
          <cell r="C1270"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1272">
          <cell r="C1272"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1275">
          <cell r="H1275" t="str">
            <v>Firma</v>
          </cell>
        </row>
        <row r="1276">
          <cell r="H1276" t="str">
            <v>Nombre:</v>
          </cell>
        </row>
        <row r="1277">
          <cell r="H1277" t="str">
            <v>Representante Legal del Interventor o su Apoderado</v>
          </cell>
        </row>
        <row r="1278">
          <cell r="H1278" t="str">
            <v>Matricula No. :</v>
          </cell>
        </row>
        <row r="1283">
          <cell r="C1283" t="str">
            <v>Formulario 1 - Propuesta económica  - Documento tipo de selección abreviada de menor cuantía - versión 2</v>
          </cell>
        </row>
        <row r="1284">
          <cell r="C1284" t="str">
            <v>Código</v>
          </cell>
          <cell r="D1284" t="str">
            <v>CCE-EICP-FM-25</v>
          </cell>
          <cell r="E1284" t="str">
            <v>Versión</v>
          </cell>
          <cell r="F1284">
            <v>2</v>
          </cell>
        </row>
        <row r="1286">
          <cell r="C1286" t="str">
            <v>[La entidad podrá utilizar este formato para la presentación de los análisis de precios unitarios el contratista en la oportunidad prevista en el numeral 8.1. del Documento Base]</v>
          </cell>
        </row>
        <row r="1289">
          <cell r="D1289" t="str">
            <v>MUNICIPIO DE CONCORDIA, ANTIOQUIA</v>
          </cell>
        </row>
        <row r="1290">
          <cell r="L1290" t="str">
            <v>VERSIÓN</v>
          </cell>
        </row>
        <row r="1291">
          <cell r="D1291" t="str">
            <v xml:space="preserve">[NÚMERO DEL PROCESO] </v>
          </cell>
        </row>
        <row r="1292">
          <cell r="L1292" t="str">
            <v>PÁGINA</v>
          </cell>
          <cell r="M1292">
            <v>1</v>
          </cell>
          <cell r="N1292" t="str">
            <v>DE</v>
          </cell>
          <cell r="O1292">
            <v>1</v>
          </cell>
        </row>
        <row r="1293">
          <cell r="D1293" t="str">
            <v xml:space="preserve">ANALISIS DE PRECIOS UNITARIOS </v>
          </cell>
        </row>
        <row r="1295">
          <cell r="L1295" t="str">
            <v>FECHA</v>
          </cell>
          <cell r="M1295" t="str">
            <v>DD</v>
          </cell>
          <cell r="N1295" t="str">
            <v>MM</v>
          </cell>
          <cell r="O1295" t="str">
            <v>AA</v>
          </cell>
        </row>
        <row r="1296">
          <cell r="M1296">
            <v>8</v>
          </cell>
          <cell r="N1296">
            <v>5</v>
          </cell>
          <cell r="O1296">
            <v>2023</v>
          </cell>
        </row>
        <row r="1297">
          <cell r="C1297" t="str">
            <v>ITEMS DE LA PROPUESTA ECONÓMICA</v>
          </cell>
          <cell r="I1297" t="str">
            <v>ITEMS NO PREVISTOS</v>
          </cell>
        </row>
        <row r="1301">
          <cell r="C1301" t="str">
            <v>DATOS ESPECÍFICOS</v>
          </cell>
        </row>
        <row r="1303">
          <cell r="C1303" t="str">
            <v>ITEM</v>
          </cell>
          <cell r="D1303" t="str">
            <v>DESCRIPCIÓN</v>
          </cell>
          <cell r="M1303" t="str">
            <v>UNIDAD</v>
          </cell>
          <cell r="O1303" t="str">
            <v>CANTIDAD</v>
          </cell>
        </row>
        <row r="1304">
          <cell r="C1304" t="str">
            <v>1.4.4</v>
          </cell>
          <cell r="D1304" t="str">
            <v xml:space="preserve">S.T.C de Losa de contrapiso en concreto de 21 Mpa, e=0,08m con adicion de Mineral de Silicio (Color por definir), vaciado alternado en recuadros no superiores a 2.0 m x 2.0 m. Incluye nivelación del terreno y adecuación de la superficie,  malla electrosoldada D-84, plástico, formaleta para acabado a la vista, corte y sellado de dilataciones utilizando Sellalón de 1/4" y Sellador Elástico de Poliuretano tipo Sikaflex o similar, curado y todo lo necesario para su correcta construcción y funcionamiento. Las excavaciones o descapotes, llenos y entresuelo se pagarán en su ítem respectivo. </v>
          </cell>
          <cell r="M1304" t="str">
            <v>m2</v>
          </cell>
          <cell r="O1304">
            <v>107</v>
          </cell>
          <cell r="R1304">
            <v>78118</v>
          </cell>
          <cell r="S1304">
            <v>78118</v>
          </cell>
          <cell r="T1304">
            <v>4.5100000000000001E-2</v>
          </cell>
          <cell r="U1304">
            <v>0.79590000000000005</v>
          </cell>
          <cell r="V1304">
            <v>0</v>
          </cell>
          <cell r="W1304">
            <v>0.159</v>
          </cell>
        </row>
        <row r="1305">
          <cell r="C1305" t="str">
            <v>I. EQUIPO</v>
          </cell>
        </row>
        <row r="1307">
          <cell r="C1307" t="str">
            <v>DESCRIPCIÓN</v>
          </cell>
          <cell r="H1307" t="str">
            <v>MARCA</v>
          </cell>
          <cell r="J1307" t="str">
            <v>TIPO</v>
          </cell>
          <cell r="L1307" t="str">
            <v>TARIFA/HORA</v>
          </cell>
          <cell r="M1307" t="str">
            <v>RENDIMIENTO</v>
          </cell>
          <cell r="O1307" t="str">
            <v>Vr. UNITARIO</v>
          </cell>
        </row>
        <row r="1308">
          <cell r="C1308" t="str">
            <v>Vibrador de concreto (Mikasa), electrico a 110 v</v>
          </cell>
          <cell r="J1308" t="str">
            <v>Dia</v>
          </cell>
          <cell r="L1308">
            <v>46162</v>
          </cell>
          <cell r="M1308">
            <v>30</v>
          </cell>
          <cell r="O1308">
            <v>1539</v>
          </cell>
          <cell r="R1308">
            <v>3.57</v>
          </cell>
          <cell r="T1308" t="str">
            <v>Vibrador de concreto (Mikasa), electrico a 110 v</v>
          </cell>
        </row>
        <row r="1309">
          <cell r="C1309" t="str">
            <v>pulidora electrica manual - disco</v>
          </cell>
          <cell r="J1309" t="str">
            <v>Dia</v>
          </cell>
          <cell r="L1309">
            <v>40927</v>
          </cell>
          <cell r="M1309">
            <v>30</v>
          </cell>
          <cell r="O1309">
            <v>1364</v>
          </cell>
          <cell r="R1309">
            <v>3.57</v>
          </cell>
          <cell r="T1309" t="str">
            <v>pulidora electrica manual - disco</v>
          </cell>
        </row>
        <row r="1310">
          <cell r="J1310" t="str">
            <v/>
          </cell>
          <cell r="L1310" t="str">
            <v/>
          </cell>
          <cell r="O1310">
            <v>0</v>
          </cell>
          <cell r="R1310">
            <v>0</v>
          </cell>
          <cell r="T1310">
            <v>0</v>
          </cell>
        </row>
        <row r="1311">
          <cell r="J1311" t="str">
            <v/>
          </cell>
          <cell r="L1311" t="str">
            <v/>
          </cell>
          <cell r="O1311">
            <v>0</v>
          </cell>
          <cell r="R1311">
            <v>0</v>
          </cell>
          <cell r="T1311">
            <v>0</v>
          </cell>
        </row>
        <row r="1312">
          <cell r="C1312" t="str">
            <v>Herramienta Menor (Como % de Mano de Obra)</v>
          </cell>
          <cell r="J1312" t="str">
            <v>Dia</v>
          </cell>
          <cell r="L1312">
            <v>12422</v>
          </cell>
          <cell r="M1312">
            <v>0.05</v>
          </cell>
          <cell r="O1312">
            <v>621</v>
          </cell>
          <cell r="R1312">
            <v>66447</v>
          </cell>
          <cell r="T1312" t="str">
            <v>Herramienta Menor (Como % de Mano de Obra)</v>
          </cell>
        </row>
        <row r="1313">
          <cell r="L1313">
            <v>4.5100000000000001E-2</v>
          </cell>
          <cell r="M1313" t="str">
            <v>SUBTOTAL $</v>
          </cell>
          <cell r="O1313">
            <v>3524</v>
          </cell>
        </row>
        <row r="1314">
          <cell r="C1314" t="str">
            <v>II. MATERIALES</v>
          </cell>
        </row>
        <row r="1316">
          <cell r="C1316" t="str">
            <v>DESCRIPCIÓN</v>
          </cell>
          <cell r="K1316" t="str">
            <v>UNIDAD</v>
          </cell>
          <cell r="L1316" t="str">
            <v>CANTIDAD</v>
          </cell>
          <cell r="M1316" t="str">
            <v>PRECIO UNIT.</v>
          </cell>
          <cell r="O1316" t="str">
            <v>Vr. UNITARIO</v>
          </cell>
        </row>
        <row r="1317">
          <cell r="C1317" t="str">
            <v>Concreto Resistencia 21 (Mpa)</v>
          </cell>
          <cell r="K1317" t="str">
            <v>m3</v>
          </cell>
          <cell r="L1317">
            <v>8.4000000000000005E-2</v>
          </cell>
          <cell r="M1317">
            <v>484027</v>
          </cell>
          <cell r="O1317">
            <v>40658</v>
          </cell>
          <cell r="R1317">
            <v>8.99</v>
          </cell>
          <cell r="T1317" t="str">
            <v>Concreto Resistencia 21 (Mpa)</v>
          </cell>
          <cell r="X1317" t="str">
            <v>ok</v>
          </cell>
        </row>
        <row r="1318">
          <cell r="C1318" t="str">
            <v>Mineral de Silicio - Rocktop 30k Gris - Toxement. Rend. Tráfico pesado: 4 a 6 kg/m2.</v>
          </cell>
          <cell r="K1318" t="str">
            <v>u</v>
          </cell>
          <cell r="L1318">
            <v>0.14000000000000001</v>
          </cell>
          <cell r="M1318">
            <v>54890</v>
          </cell>
          <cell r="O1318">
            <v>7685</v>
          </cell>
          <cell r="R1318">
            <v>14.98</v>
          </cell>
          <cell r="T1318" t="str">
            <v>Mineral de Silicio - Rocktop 30k Gris - Toxement. Rend. Tráfico pesado: 4 a 6 kg/m2.</v>
          </cell>
          <cell r="X1318" t="str">
            <v>ok</v>
          </cell>
        </row>
        <row r="1319">
          <cell r="C1319" t="str">
            <v>Plastico Negro - Ancho 3 m  - Calibre 3.5</v>
          </cell>
          <cell r="K1319" t="str">
            <v>m2</v>
          </cell>
          <cell r="L1319">
            <v>1.05</v>
          </cell>
          <cell r="M1319">
            <v>2000</v>
          </cell>
          <cell r="O1319">
            <v>2100</v>
          </cell>
          <cell r="R1319">
            <v>112.35</v>
          </cell>
          <cell r="T1319" t="str">
            <v>Plastico Negro - Ancho 3 m  - Calibre 3.5</v>
          </cell>
        </row>
        <row r="1320">
          <cell r="C1320" t="str">
            <v>Malla electrosoldada D-84 - Hueco 15x15cm 4.0mm</v>
          </cell>
          <cell r="K1320" t="str">
            <v>m2</v>
          </cell>
          <cell r="L1320">
            <v>1.1000000000000001</v>
          </cell>
          <cell r="M1320">
            <v>8178</v>
          </cell>
          <cell r="O1320">
            <v>8996</v>
          </cell>
          <cell r="R1320">
            <v>117.7</v>
          </cell>
          <cell r="T1320" t="str">
            <v>Malla electrosoldada D-84 - Hueco 15x15cm 4.0mm</v>
          </cell>
          <cell r="X1320" t="str">
            <v>ok</v>
          </cell>
        </row>
        <row r="1321">
          <cell r="C1321" t="str">
            <v xml:space="preserve">Tabla burda en madera aserrada (0,15*0,03*3,00) 
</v>
          </cell>
          <cell r="K1321" t="str">
            <v>u</v>
          </cell>
          <cell r="L1321">
            <v>9.8766666666666669E-2</v>
          </cell>
          <cell r="M1321">
            <v>10407</v>
          </cell>
          <cell r="O1321">
            <v>1028</v>
          </cell>
          <cell r="R1321">
            <v>10.57</v>
          </cell>
          <cell r="T1321" t="str">
            <v xml:space="preserve">Tabla burda en madera aserrada (0,15*0,03*3,00) 
</v>
          </cell>
        </row>
        <row r="1322">
          <cell r="C1322" t="str">
            <v>Larguero de 2"X2" por 3m</v>
          </cell>
          <cell r="K1322" t="str">
            <v>u</v>
          </cell>
          <cell r="L1322">
            <v>0.1</v>
          </cell>
          <cell r="M1322">
            <v>5480</v>
          </cell>
          <cell r="O1322">
            <v>548</v>
          </cell>
          <cell r="R1322">
            <v>10.7</v>
          </cell>
          <cell r="T1322" t="str">
            <v>Larguero de 2"X2" por 3m</v>
          </cell>
        </row>
        <row r="1323">
          <cell r="C1323" t="str">
            <v>Clavos Hierro 2 1/2 Pulgadas 350 Gramos(105 Clavos Apx Caja)</v>
          </cell>
          <cell r="K1323" t="str">
            <v>u</v>
          </cell>
          <cell r="L1323">
            <v>3.8100000000000002E-2</v>
          </cell>
          <cell r="M1323">
            <v>4620</v>
          </cell>
          <cell r="O1323">
            <v>176</v>
          </cell>
          <cell r="R1323">
            <v>4.08</v>
          </cell>
          <cell r="T1323" t="str">
            <v>Clavos Hierro 2 1/2 Pulgadas 350 Gramos(105 Clavos Apx Caja)</v>
          </cell>
        </row>
        <row r="1324">
          <cell r="C1324" t="str">
            <v>sellalon 1/4 DE PULGADA x 20 m</v>
          </cell>
          <cell r="K1324" t="str">
            <v>u</v>
          </cell>
          <cell r="L1324">
            <v>7.0000000000000007E-2</v>
          </cell>
          <cell r="M1324">
            <v>10000</v>
          </cell>
          <cell r="O1324">
            <v>700</v>
          </cell>
          <cell r="R1324">
            <v>7.49</v>
          </cell>
          <cell r="T1324" t="str">
            <v>sellalon 1/4 DE PULGADA x 20 m</v>
          </cell>
          <cell r="X1324" t="str">
            <v>OK</v>
          </cell>
        </row>
        <row r="1325">
          <cell r="C1325" t="str">
            <v>Sikaflex construction o equivalente. Sellador elastico de poliuretano. Rendimiento1 un de 300cm3 . 3ml en junta de 1cm x 1cm.</v>
          </cell>
          <cell r="K1325" t="str">
            <v>u</v>
          </cell>
          <cell r="L1325">
            <v>5.3E-3</v>
          </cell>
          <cell r="M1325">
            <v>53000</v>
          </cell>
          <cell r="O1325">
            <v>281</v>
          </cell>
          <cell r="R1325">
            <v>0.56999999999999995</v>
          </cell>
          <cell r="T1325" t="str">
            <v>Sikaflex construction o equivalente. Sellador elastico de poliuretano. Rendimiento1 un de 300cm3 . 3ml en junta de 1cm x 1cm.</v>
          </cell>
          <cell r="X1325" t="str">
            <v>ok</v>
          </cell>
        </row>
        <row r="1326">
          <cell r="L1326">
            <v>0.79590000000000005</v>
          </cell>
          <cell r="M1326" t="str">
            <v>SUBTOTAL $</v>
          </cell>
          <cell r="O1326">
            <v>62172</v>
          </cell>
        </row>
        <row r="1327">
          <cell r="C1327" t="str">
            <v>III. TRANSPORTES</v>
          </cell>
        </row>
        <row r="1329">
          <cell r="C1329" t="str">
            <v>MATERIAL</v>
          </cell>
          <cell r="J1329" t="str">
            <v>VOL. o PESO</v>
          </cell>
          <cell r="K1329" t="str">
            <v>DISTANCIA</v>
          </cell>
          <cell r="L1329" t="str">
            <v>M3 o Ton/Km</v>
          </cell>
          <cell r="M1329" t="str">
            <v>TARIFA</v>
          </cell>
          <cell r="O1329" t="str">
            <v>Vr. UNITARIO</v>
          </cell>
        </row>
        <row r="1330">
          <cell r="J1330" t="str">
            <v/>
          </cell>
          <cell r="M1330">
            <v>0</v>
          </cell>
          <cell r="O1330">
            <v>0</v>
          </cell>
          <cell r="R1330">
            <v>0</v>
          </cell>
          <cell r="T1330">
            <v>0</v>
          </cell>
        </row>
        <row r="1331">
          <cell r="J1331" t="str">
            <v/>
          </cell>
          <cell r="M1331">
            <v>0</v>
          </cell>
          <cell r="O1331">
            <v>0</v>
          </cell>
          <cell r="R1331">
            <v>0</v>
          </cell>
          <cell r="T1331">
            <v>0</v>
          </cell>
        </row>
        <row r="1332">
          <cell r="J1332" t="str">
            <v/>
          </cell>
          <cell r="M1332">
            <v>0</v>
          </cell>
          <cell r="O1332">
            <v>0</v>
          </cell>
          <cell r="R1332">
            <v>0</v>
          </cell>
          <cell r="T1332">
            <v>0</v>
          </cell>
        </row>
        <row r="1333">
          <cell r="L1333">
            <v>0</v>
          </cell>
          <cell r="M1333" t="str">
            <v>SUBTOTAL $</v>
          </cell>
          <cell r="O1333">
            <v>0</v>
          </cell>
        </row>
        <row r="1334">
          <cell r="C1334" t="str">
            <v>IV. MANO DE OBRA</v>
          </cell>
        </row>
        <row r="1336">
          <cell r="C1336" t="str">
            <v>TRABAJADOR</v>
          </cell>
          <cell r="I1336" t="str">
            <v>CANTIDAD</v>
          </cell>
          <cell r="J1336" t="str">
            <v>JORNAL</v>
          </cell>
          <cell r="K1336" t="str">
            <v>PRESTACIONES</v>
          </cell>
          <cell r="L1336" t="str">
            <v>JORNAL TOTAL</v>
          </cell>
          <cell r="M1336" t="str">
            <v>RENDIMIENTO</v>
          </cell>
          <cell r="O1336" t="str">
            <v>Vr. UNITARIO</v>
          </cell>
        </row>
        <row r="1337">
          <cell r="C1337" t="str">
            <v>Oficial</v>
          </cell>
          <cell r="I1337">
            <v>1</v>
          </cell>
          <cell r="J1337">
            <v>77720</v>
          </cell>
          <cell r="K1337">
            <v>1.6913</v>
          </cell>
          <cell r="L1337">
            <v>131448</v>
          </cell>
          <cell r="M1337">
            <v>30</v>
          </cell>
          <cell r="O1337">
            <v>4382</v>
          </cell>
          <cell r="R1337">
            <v>3.57</v>
          </cell>
          <cell r="T1337" t="str">
            <v>Oficial</v>
          </cell>
        </row>
        <row r="1338">
          <cell r="C1338" t="str">
            <v>Ayudante Entendido</v>
          </cell>
          <cell r="I1338">
            <v>1</v>
          </cell>
          <cell r="J1338">
            <v>53020</v>
          </cell>
          <cell r="K1338">
            <v>1.7161</v>
          </cell>
          <cell r="L1338">
            <v>90988</v>
          </cell>
          <cell r="M1338">
            <v>30</v>
          </cell>
          <cell r="O1338">
            <v>3033</v>
          </cell>
          <cell r="R1338">
            <v>3.57</v>
          </cell>
          <cell r="T1338" t="str">
            <v>Ayudante Entendido</v>
          </cell>
        </row>
        <row r="1339">
          <cell r="C1339" t="str">
            <v>Ayudante Raso</v>
          </cell>
          <cell r="I1339">
            <v>2</v>
          </cell>
          <cell r="J1339">
            <v>43354</v>
          </cell>
          <cell r="K1339">
            <v>1.7323</v>
          </cell>
          <cell r="L1339">
            <v>150204</v>
          </cell>
          <cell r="M1339">
            <v>30</v>
          </cell>
          <cell r="O1339">
            <v>5007</v>
          </cell>
          <cell r="R1339">
            <v>7.13</v>
          </cell>
          <cell r="T1339" t="str">
            <v>Ayudante Raso</v>
          </cell>
        </row>
        <row r="1340">
          <cell r="L1340">
            <v>0.159</v>
          </cell>
          <cell r="M1340" t="str">
            <v>SUBTOTAL $</v>
          </cell>
          <cell r="O1340">
            <v>12422</v>
          </cell>
        </row>
        <row r="1342">
          <cell r="C1342" t="str">
            <v>TOTAL COSTO DIRECTO $</v>
          </cell>
          <cell r="O1342">
            <v>78118</v>
          </cell>
        </row>
        <row r="1343">
          <cell r="C1343" t="str">
            <v>V. COSTOS INDIRECTOS</v>
          </cell>
        </row>
        <row r="1345">
          <cell r="C1345" t="str">
            <v>Descripción</v>
          </cell>
          <cell r="L1345" t="str">
            <v>Porcentaje</v>
          </cell>
          <cell r="M1345" t="str">
            <v>Valor Total</v>
          </cell>
        </row>
        <row r="1346">
          <cell r="C1346" t="str">
            <v>ADMINISTRACION</v>
          </cell>
          <cell r="L1346">
            <v>0</v>
          </cell>
          <cell r="M1346">
            <v>0</v>
          </cell>
        </row>
        <row r="1347">
          <cell r="C1347" t="str">
            <v xml:space="preserve">IMPREVISTOS </v>
          </cell>
          <cell r="L1347">
            <v>0</v>
          </cell>
          <cell r="M1347">
            <v>0</v>
          </cell>
        </row>
        <row r="1348">
          <cell r="C1348" t="str">
            <v>UTILIDAD</v>
          </cell>
          <cell r="L1348">
            <v>0</v>
          </cell>
          <cell r="M1348">
            <v>0</v>
          </cell>
        </row>
        <row r="1349">
          <cell r="C1349" t="str">
            <v>SUBTOTAL $</v>
          </cell>
          <cell r="O1349">
            <v>0</v>
          </cell>
        </row>
        <row r="1351">
          <cell r="C1351" t="str">
            <v>Precio Unitario Total Aproximado al peso $</v>
          </cell>
          <cell r="O1351">
            <v>78118</v>
          </cell>
        </row>
        <row r="1354">
          <cell r="H1354" t="str">
            <v>Firma</v>
          </cell>
        </row>
        <row r="1355">
          <cell r="H1355" t="str">
            <v>Nombre:</v>
          </cell>
        </row>
        <row r="1356">
          <cell r="H1356" t="str">
            <v>Representante Legal del Contratista o su Apoderado</v>
          </cell>
        </row>
        <row r="1357">
          <cell r="H1357" t="str">
            <v>Matricula No. :</v>
          </cell>
        </row>
        <row r="1358">
          <cell r="H1358" t="str">
            <v xml:space="preserve"> </v>
          </cell>
        </row>
        <row r="1359">
          <cell r="C1359" t="str">
            <v>OBSERVACIONES INTERVENTORÍA</v>
          </cell>
        </row>
        <row r="1363">
          <cell r="C1363" t="str">
            <v>APROBACIÓN POR INTERVENTORÍA</v>
          </cell>
        </row>
        <row r="1364">
          <cell r="C1364"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1366">
          <cell r="C1366"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1369">
          <cell r="H1369" t="str">
            <v>Firma</v>
          </cell>
        </row>
        <row r="1370">
          <cell r="H1370" t="str">
            <v>Nombre:</v>
          </cell>
        </row>
        <row r="1371">
          <cell r="H1371" t="str">
            <v>Representante Legal del Interventor o su Apoderado</v>
          </cell>
        </row>
        <row r="1372">
          <cell r="H1372" t="str">
            <v>Matricula No. :</v>
          </cell>
        </row>
        <row r="1377">
          <cell r="C1377" t="str">
            <v>Formulario 1 - Propuesta económica  - Documento tipo de selección abreviada de menor cuantía - versión 2</v>
          </cell>
        </row>
        <row r="1378">
          <cell r="C1378" t="str">
            <v>Código</v>
          </cell>
          <cell r="D1378" t="str">
            <v>CCE-EICP-FM-25</v>
          </cell>
          <cell r="E1378" t="str">
            <v>Versión</v>
          </cell>
          <cell r="F1378">
            <v>2</v>
          </cell>
        </row>
        <row r="1380">
          <cell r="C1380" t="str">
            <v>[La entidad podrá utilizar este formato para la presentación de los análisis de precios unitarios el contratista en la oportunidad prevista en el numeral 8.1. del Documento Base]</v>
          </cell>
        </row>
        <row r="1383">
          <cell r="D1383" t="str">
            <v>MUNICIPIO DE CONCORDIA, ANTIOQUIA</v>
          </cell>
        </row>
        <row r="1384">
          <cell r="L1384" t="str">
            <v>VERSIÓN</v>
          </cell>
        </row>
        <row r="1385">
          <cell r="D1385" t="str">
            <v xml:space="preserve">[NÚMERO DEL PROCESO] </v>
          </cell>
        </row>
        <row r="1386">
          <cell r="L1386" t="str">
            <v>PÁGINA</v>
          </cell>
          <cell r="M1386">
            <v>1</v>
          </cell>
          <cell r="N1386" t="str">
            <v>DE</v>
          </cell>
          <cell r="O1386">
            <v>1</v>
          </cell>
        </row>
        <row r="1387">
          <cell r="D1387" t="str">
            <v xml:space="preserve">ANALISIS DE PRECIOS UNITARIOS </v>
          </cell>
        </row>
        <row r="1389">
          <cell r="L1389" t="str">
            <v>FECHA</v>
          </cell>
          <cell r="M1389" t="str">
            <v>DD</v>
          </cell>
          <cell r="N1389" t="str">
            <v>MM</v>
          </cell>
          <cell r="O1389" t="str">
            <v>AA</v>
          </cell>
        </row>
        <row r="1390">
          <cell r="M1390">
            <v>8</v>
          </cell>
          <cell r="N1390">
            <v>5</v>
          </cell>
          <cell r="O1390">
            <v>2023</v>
          </cell>
        </row>
        <row r="1391">
          <cell r="C1391" t="str">
            <v>ITEMS DE LA PROPUESTA ECONÓMICA</v>
          </cell>
          <cell r="I1391" t="str">
            <v>ITEMS NO PREVISTOS</v>
          </cell>
        </row>
        <row r="1395">
          <cell r="C1395" t="str">
            <v>DATOS ESPECÍFICOS</v>
          </cell>
        </row>
        <row r="1397">
          <cell r="C1397" t="str">
            <v>ITEM</v>
          </cell>
          <cell r="D1397" t="str">
            <v>DESCRIPCIÓN</v>
          </cell>
          <cell r="M1397" t="str">
            <v>UNIDAD</v>
          </cell>
          <cell r="O1397" t="str">
            <v>CANTIDAD</v>
          </cell>
        </row>
        <row r="1398">
          <cell r="C1398" t="str">
            <v>1.4.5</v>
          </cell>
          <cell r="D1398" t="str">
            <v>S.T.C de Cuneta en CONCRETO  f'c=210 kg/cm² (21 Mpa) con adición de impermeabilizante tipo Plastocrete o similar; desarrollo de 0.5 m y espesor de 0.1 m; acabado a la vista. Incluye elaboración y colocación del concreto, vibrado, protección, curado y todos los demás elementos necesarios para su correcta construcción. El acero de refuerzo y la formaleta se pagará en su respectivo ítem.</v>
          </cell>
          <cell r="M1398" t="str">
            <v>m</v>
          </cell>
          <cell r="O1398">
            <v>25</v>
          </cell>
          <cell r="R1398">
            <v>57217</v>
          </cell>
          <cell r="S1398">
            <v>57217</v>
          </cell>
          <cell r="T1398">
            <v>0.1188</v>
          </cell>
          <cell r="U1398">
            <v>0.53449999999999998</v>
          </cell>
          <cell r="V1398">
            <v>0</v>
          </cell>
          <cell r="W1398">
            <v>0.34670000000000001</v>
          </cell>
        </row>
        <row r="1399">
          <cell r="C1399" t="str">
            <v>I. EQUIPO</v>
          </cell>
        </row>
        <row r="1401">
          <cell r="C1401" t="str">
            <v>DESCRIPCIÓN</v>
          </cell>
          <cell r="H1401" t="str">
            <v>MARCA</v>
          </cell>
          <cell r="J1401" t="str">
            <v>TIPO</v>
          </cell>
          <cell r="L1401" t="str">
            <v>TARIFA/HORA</v>
          </cell>
          <cell r="M1401" t="str">
            <v>RENDIMIENTO</v>
          </cell>
          <cell r="O1401" t="str">
            <v>Vr. UNITARIO</v>
          </cell>
        </row>
        <row r="1402">
          <cell r="C1402" t="str">
            <v>Vibrador de concreto (Mikasa), electrico a 110 v</v>
          </cell>
          <cell r="J1402" t="str">
            <v>Dia</v>
          </cell>
          <cell r="L1402">
            <v>46162</v>
          </cell>
          <cell r="M1402">
            <v>15</v>
          </cell>
          <cell r="O1402">
            <v>3077</v>
          </cell>
          <cell r="R1402">
            <v>1.67</v>
          </cell>
          <cell r="T1402" t="str">
            <v>Vibrador de concreto (Mikasa), electrico a 110 v</v>
          </cell>
        </row>
        <row r="1403">
          <cell r="C1403" t="str">
            <v>pulidora electrica manual - disco</v>
          </cell>
          <cell r="J1403" t="str">
            <v>Dia</v>
          </cell>
          <cell r="L1403">
            <v>40927</v>
          </cell>
          <cell r="M1403">
            <v>15</v>
          </cell>
          <cell r="O1403">
            <v>2728</v>
          </cell>
          <cell r="R1403">
            <v>1.67</v>
          </cell>
          <cell r="T1403" t="str">
            <v>pulidora electrica manual - disco</v>
          </cell>
        </row>
        <row r="1404">
          <cell r="J1404" t="str">
            <v/>
          </cell>
          <cell r="L1404" t="str">
            <v/>
          </cell>
          <cell r="O1404">
            <v>0</v>
          </cell>
          <cell r="R1404">
            <v>0</v>
          </cell>
          <cell r="T1404">
            <v>0</v>
          </cell>
        </row>
        <row r="1405">
          <cell r="J1405" t="str">
            <v/>
          </cell>
          <cell r="L1405" t="str">
            <v/>
          </cell>
          <cell r="O1405">
            <v>0</v>
          </cell>
          <cell r="R1405">
            <v>0</v>
          </cell>
          <cell r="T1405">
            <v>0</v>
          </cell>
        </row>
        <row r="1406">
          <cell r="C1406" t="str">
            <v>Herramienta Menor (Como % de Mano de Obra)</v>
          </cell>
          <cell r="J1406" t="str">
            <v>Dia</v>
          </cell>
          <cell r="L1406">
            <v>19836</v>
          </cell>
          <cell r="M1406">
            <v>0.05</v>
          </cell>
          <cell r="O1406">
            <v>992</v>
          </cell>
          <cell r="R1406">
            <v>24800</v>
          </cell>
          <cell r="T1406" t="str">
            <v>Herramienta Menor (Como % de Mano de Obra)</v>
          </cell>
        </row>
        <row r="1407">
          <cell r="L1407">
            <v>0.1188</v>
          </cell>
          <cell r="M1407" t="str">
            <v>SUBTOTAL $</v>
          </cell>
          <cell r="O1407">
            <v>6797</v>
          </cell>
        </row>
        <row r="1408">
          <cell r="C1408" t="str">
            <v>II. MATERIALES</v>
          </cell>
        </row>
        <row r="1410">
          <cell r="C1410" t="str">
            <v>DESCRIPCIÓN</v>
          </cell>
          <cell r="K1410" t="str">
            <v>UNIDAD</v>
          </cell>
          <cell r="L1410" t="str">
            <v>CANTIDAD</v>
          </cell>
          <cell r="M1410" t="str">
            <v>PRECIO UNIT.</v>
          </cell>
          <cell r="O1410" t="str">
            <v>Vr. UNITARIO</v>
          </cell>
        </row>
        <row r="1411">
          <cell r="C1411" t="str">
            <v>Concreto Resistencia 21 (Mpa)</v>
          </cell>
          <cell r="K1411" t="str">
            <v>m3</v>
          </cell>
          <cell r="L1411">
            <v>5.2499999999999998E-2</v>
          </cell>
          <cell r="M1411">
            <v>484027</v>
          </cell>
          <cell r="O1411">
            <v>25411</v>
          </cell>
          <cell r="R1411">
            <v>1.31</v>
          </cell>
          <cell r="T1411" t="str">
            <v>Concreto Resistencia 21 (Mpa)</v>
          </cell>
        </row>
        <row r="1412">
          <cell r="C1412" t="str">
            <v>Sika Plastocrete DM Impermeabilizante para concreto. Presentación (Se dosifica al 0,5% del peso del cemento de la mezcla)</v>
          </cell>
          <cell r="K1412" t="str">
            <v>kg</v>
          </cell>
          <cell r="L1412">
            <v>9.1899999999999996E-2</v>
          </cell>
          <cell r="M1412">
            <v>26375</v>
          </cell>
          <cell r="O1412">
            <v>2424</v>
          </cell>
          <cell r="R1412">
            <v>2.2999999999999998</v>
          </cell>
          <cell r="T1412" t="str">
            <v>Sika Plastocrete DM Impermeabilizante para concreto. Presentación (Se dosifica al 0,5% del peso del cemento de la mezcla)</v>
          </cell>
        </row>
        <row r="1413">
          <cell r="C1413" t="str">
            <v xml:space="preserve">Tabla burda en madera aserrada (0,15*0,03*3,00) 
</v>
          </cell>
          <cell r="K1413" t="str">
            <v>u</v>
          </cell>
          <cell r="L1413">
            <v>0.11</v>
          </cell>
          <cell r="M1413">
            <v>10407</v>
          </cell>
          <cell r="O1413">
            <v>1145</v>
          </cell>
          <cell r="R1413">
            <v>2.75</v>
          </cell>
          <cell r="T1413" t="str">
            <v xml:space="preserve">Tabla burda en madera aserrada (0,15*0,03*3,00) 
</v>
          </cell>
        </row>
        <row r="1414">
          <cell r="C1414" t="str">
            <v>Larguero de 2"X2" por 3m</v>
          </cell>
          <cell r="K1414" t="str">
            <v>u</v>
          </cell>
          <cell r="L1414">
            <v>0.2</v>
          </cell>
          <cell r="M1414">
            <v>5480</v>
          </cell>
          <cell r="O1414">
            <v>1096</v>
          </cell>
          <cell r="R1414">
            <v>5</v>
          </cell>
          <cell r="T1414" t="str">
            <v>Larguero de 2"X2" por 3m</v>
          </cell>
        </row>
        <row r="1415">
          <cell r="C1415" t="str">
            <v>Clavos Hierro 2 1/2 Pulgadas 350 Gramos(105 Clavos Apx Caja)</v>
          </cell>
          <cell r="K1415" t="str">
            <v>u</v>
          </cell>
          <cell r="L1415">
            <v>0.11</v>
          </cell>
          <cell r="M1415">
            <v>4620</v>
          </cell>
          <cell r="O1415">
            <v>508</v>
          </cell>
          <cell r="R1415">
            <v>2.75</v>
          </cell>
          <cell r="T1415" t="str">
            <v>Clavos Hierro 2 1/2 Pulgadas 350 Gramos(105 Clavos Apx Caja)</v>
          </cell>
        </row>
        <row r="1416">
          <cell r="K1416" t="str">
            <v/>
          </cell>
          <cell r="M1416">
            <v>0</v>
          </cell>
          <cell r="O1416">
            <v>0</v>
          </cell>
          <cell r="R1416">
            <v>0</v>
          </cell>
          <cell r="T1416">
            <v>0</v>
          </cell>
        </row>
        <row r="1417">
          <cell r="K1417" t="str">
            <v/>
          </cell>
          <cell r="M1417">
            <v>0</v>
          </cell>
          <cell r="O1417">
            <v>0</v>
          </cell>
          <cell r="R1417">
            <v>0</v>
          </cell>
          <cell r="T1417">
            <v>0</v>
          </cell>
        </row>
        <row r="1418">
          <cell r="K1418" t="str">
            <v/>
          </cell>
          <cell r="M1418">
            <v>0</v>
          </cell>
          <cell r="O1418">
            <v>0</v>
          </cell>
          <cell r="R1418">
            <v>0</v>
          </cell>
          <cell r="T1418">
            <v>0</v>
          </cell>
        </row>
        <row r="1419">
          <cell r="L1419">
            <v>0.53449999999999998</v>
          </cell>
          <cell r="M1419" t="str">
            <v>SUBTOTAL $</v>
          </cell>
          <cell r="O1419">
            <v>30584</v>
          </cell>
        </row>
        <row r="1420">
          <cell r="C1420" t="str">
            <v>III. TRANSPORTES</v>
          </cell>
        </row>
        <row r="1422">
          <cell r="C1422" t="str">
            <v>MATERIAL</v>
          </cell>
          <cell r="J1422" t="str">
            <v>VOL. o PESO</v>
          </cell>
          <cell r="K1422" t="str">
            <v>DISTANCIA</v>
          </cell>
          <cell r="L1422" t="str">
            <v>M3 o Ton/Km</v>
          </cell>
          <cell r="M1422" t="str">
            <v>TARIFA</v>
          </cell>
          <cell r="O1422" t="str">
            <v>Vr. UNITARIO</v>
          </cell>
        </row>
        <row r="1423">
          <cell r="J1423" t="str">
            <v/>
          </cell>
          <cell r="K1423">
            <v>1</v>
          </cell>
          <cell r="L1423">
            <v>5.2499999999999998E-2</v>
          </cell>
          <cell r="M1423">
            <v>0</v>
          </cell>
          <cell r="O1423">
            <v>0</v>
          </cell>
          <cell r="R1423">
            <v>1.31</v>
          </cell>
          <cell r="T1423">
            <v>0</v>
          </cell>
        </row>
        <row r="1424">
          <cell r="J1424" t="str">
            <v/>
          </cell>
          <cell r="M1424">
            <v>0</v>
          </cell>
          <cell r="O1424">
            <v>0</v>
          </cell>
          <cell r="R1424">
            <v>0</v>
          </cell>
          <cell r="T1424">
            <v>0</v>
          </cell>
        </row>
        <row r="1425">
          <cell r="J1425" t="str">
            <v/>
          </cell>
          <cell r="M1425">
            <v>0</v>
          </cell>
          <cell r="O1425">
            <v>0</v>
          </cell>
          <cell r="R1425">
            <v>0</v>
          </cell>
          <cell r="T1425">
            <v>0</v>
          </cell>
        </row>
        <row r="1426">
          <cell r="L1426">
            <v>0</v>
          </cell>
          <cell r="M1426" t="str">
            <v>SUBTOTAL $</v>
          </cell>
          <cell r="O1426">
            <v>0</v>
          </cell>
        </row>
        <row r="1427">
          <cell r="C1427" t="str">
            <v>IV. MANO DE OBRA</v>
          </cell>
        </row>
        <row r="1429">
          <cell r="C1429" t="str">
            <v>TRABAJADOR</v>
          </cell>
          <cell r="I1429" t="str">
            <v>CANTIDAD</v>
          </cell>
          <cell r="J1429" t="str">
            <v>JORNAL</v>
          </cell>
          <cell r="K1429" t="str">
            <v>PRESTACIONES</v>
          </cell>
          <cell r="L1429" t="str">
            <v>JORNAL TOTAL</v>
          </cell>
          <cell r="M1429" t="str">
            <v>RENDIMIENTO</v>
          </cell>
          <cell r="O1429" t="str">
            <v>Vr. UNITARIO</v>
          </cell>
        </row>
        <row r="1430">
          <cell r="C1430" t="str">
            <v>Oficial</v>
          </cell>
          <cell r="I1430">
            <v>1</v>
          </cell>
          <cell r="J1430">
            <v>77720</v>
          </cell>
          <cell r="K1430">
            <v>1.6913</v>
          </cell>
          <cell r="L1430">
            <v>131448</v>
          </cell>
          <cell r="M1430">
            <v>15</v>
          </cell>
          <cell r="O1430">
            <v>8763</v>
          </cell>
          <cell r="R1430">
            <v>1.67</v>
          </cell>
          <cell r="T1430" t="str">
            <v>Oficial</v>
          </cell>
        </row>
        <row r="1431">
          <cell r="C1431" t="str">
            <v>Ayudante Entendido</v>
          </cell>
          <cell r="I1431">
            <v>1</v>
          </cell>
          <cell r="J1431">
            <v>53020</v>
          </cell>
          <cell r="K1431">
            <v>1.7161</v>
          </cell>
          <cell r="L1431">
            <v>90988</v>
          </cell>
          <cell r="M1431">
            <v>15</v>
          </cell>
          <cell r="O1431">
            <v>6066</v>
          </cell>
          <cell r="R1431">
            <v>1.67</v>
          </cell>
          <cell r="T1431" t="str">
            <v>Ayudante Entendido</v>
          </cell>
        </row>
        <row r="1432">
          <cell r="C1432" t="str">
            <v>Ayudante Raso</v>
          </cell>
          <cell r="I1432">
            <v>1</v>
          </cell>
          <cell r="J1432">
            <v>43354</v>
          </cell>
          <cell r="K1432">
            <v>1.7323</v>
          </cell>
          <cell r="L1432">
            <v>75102</v>
          </cell>
          <cell r="M1432">
            <v>15</v>
          </cell>
          <cell r="O1432">
            <v>5007</v>
          </cell>
          <cell r="R1432">
            <v>1.67</v>
          </cell>
          <cell r="T1432" t="str">
            <v>Ayudante Raso</v>
          </cell>
        </row>
        <row r="1433">
          <cell r="L1433">
            <v>0.34670000000000001</v>
          </cell>
          <cell r="M1433" t="str">
            <v>SUBTOTAL $</v>
          </cell>
          <cell r="O1433">
            <v>19836</v>
          </cell>
        </row>
        <row r="1435">
          <cell r="C1435" t="str">
            <v>TOTAL COSTO DIRECTO $</v>
          </cell>
          <cell r="O1435">
            <v>57217</v>
          </cell>
        </row>
        <row r="1436">
          <cell r="C1436" t="str">
            <v>V. COSTOS INDIRECTOS</v>
          </cell>
        </row>
        <row r="1438">
          <cell r="C1438" t="str">
            <v>Descripción</v>
          </cell>
          <cell r="L1438" t="str">
            <v>Porcentaje</v>
          </cell>
          <cell r="M1438" t="str">
            <v>Valor Total</v>
          </cell>
        </row>
        <row r="1439">
          <cell r="C1439" t="str">
            <v>ADMINISTRACION</v>
          </cell>
          <cell r="L1439">
            <v>0</v>
          </cell>
          <cell r="M1439">
            <v>0</v>
          </cell>
        </row>
        <row r="1440">
          <cell r="C1440" t="str">
            <v xml:space="preserve">IMPREVISTOS </v>
          </cell>
          <cell r="L1440">
            <v>0</v>
          </cell>
          <cell r="M1440">
            <v>0</v>
          </cell>
        </row>
        <row r="1441">
          <cell r="C1441" t="str">
            <v>UTILIDAD</v>
          </cell>
          <cell r="L1441">
            <v>0</v>
          </cell>
          <cell r="M1441">
            <v>0</v>
          </cell>
        </row>
        <row r="1442">
          <cell r="C1442" t="str">
            <v>SUBTOTAL $</v>
          </cell>
          <cell r="O1442">
            <v>0</v>
          </cell>
        </row>
        <row r="1444">
          <cell r="C1444" t="str">
            <v>Precio Unitario Total Aproximado al peso $</v>
          </cell>
          <cell r="O1444">
            <v>57217</v>
          </cell>
        </row>
        <row r="1447">
          <cell r="H1447" t="str">
            <v>Firma</v>
          </cell>
        </row>
        <row r="1448">
          <cell r="H1448" t="str">
            <v>Nombre:</v>
          </cell>
        </row>
        <row r="1449">
          <cell r="H1449" t="str">
            <v>Representante Legal del Contratista o su Apoderado</v>
          </cell>
        </row>
        <row r="1450">
          <cell r="H1450" t="str">
            <v>Matricula No. :</v>
          </cell>
        </row>
        <row r="1451">
          <cell r="H1451" t="str">
            <v xml:space="preserve"> </v>
          </cell>
        </row>
        <row r="1452">
          <cell r="C1452" t="str">
            <v>OBSERVACIONES INTERVENTORÍA</v>
          </cell>
        </row>
        <row r="1456">
          <cell r="C1456" t="str">
            <v>APROBACIÓN POR INTERVENTORÍA</v>
          </cell>
        </row>
        <row r="1457">
          <cell r="C1457"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1459">
          <cell r="C1459"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1462">
          <cell r="H1462" t="str">
            <v>Firma</v>
          </cell>
        </row>
        <row r="1463">
          <cell r="H1463" t="str">
            <v>Nombre:</v>
          </cell>
        </row>
        <row r="1464">
          <cell r="H1464" t="str">
            <v>Representante Legal del Interventor o su Apoderado</v>
          </cell>
        </row>
        <row r="1465">
          <cell r="H1465" t="str">
            <v>Matricula No. :</v>
          </cell>
        </row>
        <row r="1469">
          <cell r="C1469" t="str">
            <v>Formulario 1 - Propuesta económica  - Documento tipo de selección abreviada de menor cuantía - versión 2</v>
          </cell>
        </row>
        <row r="1470">
          <cell r="C1470" t="str">
            <v>Código</v>
          </cell>
          <cell r="D1470" t="str">
            <v>CCE-EICP-FM-25</v>
          </cell>
          <cell r="E1470" t="str">
            <v>Versión</v>
          </cell>
          <cell r="F1470">
            <v>2</v>
          </cell>
        </row>
        <row r="1472">
          <cell r="C1472" t="str">
            <v>[La entidad podrá utilizar este formato para la presentación de los análisis de precios unitarios el contratista en la oportunidad prevista en el numeral 8.1. del Documento Base]</v>
          </cell>
        </row>
        <row r="1475">
          <cell r="D1475" t="str">
            <v>MUNICIPIO DE CONCORDIA, ANTIOQUIA</v>
          </cell>
        </row>
        <row r="1476">
          <cell r="L1476" t="str">
            <v>VERSIÓN</v>
          </cell>
        </row>
        <row r="1477">
          <cell r="D1477" t="str">
            <v xml:space="preserve">[NÚMERO DEL PROCESO] </v>
          </cell>
        </row>
        <row r="1478">
          <cell r="L1478" t="str">
            <v>PÁGINA</v>
          </cell>
          <cell r="M1478">
            <v>1</v>
          </cell>
          <cell r="N1478" t="str">
            <v>DE</v>
          </cell>
          <cell r="O1478">
            <v>1</v>
          </cell>
        </row>
        <row r="1479">
          <cell r="D1479" t="str">
            <v xml:space="preserve">ANALISIS DE PRECIOS UNITARIOS </v>
          </cell>
        </row>
        <row r="1481">
          <cell r="L1481" t="str">
            <v>FECHA</v>
          </cell>
          <cell r="M1481" t="str">
            <v>DD</v>
          </cell>
          <cell r="N1481" t="str">
            <v>MM</v>
          </cell>
          <cell r="O1481" t="str">
            <v>AA</v>
          </cell>
        </row>
        <row r="1482">
          <cell r="M1482">
            <v>8</v>
          </cell>
          <cell r="N1482">
            <v>5</v>
          </cell>
          <cell r="O1482">
            <v>2023</v>
          </cell>
        </row>
        <row r="1483">
          <cell r="C1483" t="str">
            <v>ITEMS DE LA PROPUESTA ECONÓMICA</v>
          </cell>
          <cell r="I1483" t="str">
            <v>ITEMS NO PREVISTOS</v>
          </cell>
        </row>
        <row r="1487">
          <cell r="C1487" t="str">
            <v>DATOS ESPECÍFICOS</v>
          </cell>
        </row>
        <row r="1489">
          <cell r="C1489" t="str">
            <v>ITEM</v>
          </cell>
          <cell r="D1489" t="str">
            <v>DESCRIPCIÓN</v>
          </cell>
          <cell r="M1489" t="str">
            <v>UNIDAD</v>
          </cell>
          <cell r="O1489" t="str">
            <v>CANTIDAD</v>
          </cell>
        </row>
        <row r="1490">
          <cell r="C1490" t="str">
            <v>1.5.1</v>
          </cell>
          <cell r="D1490" t="str">
            <v xml:space="preserve">S.T.I de Sobrecimiento en Bloque de Concreto de 15 x 20 x 40 cm.  Bloque de primera calidad,  dos (2) Hilada. Incluye corte a máquina y desperdicio, mortero de pega 1:4; relleno en todas las celdas en Concreto 14 Mpa, aplicación de impermeabilizante en Polvo, para concreto y mampostería (Base Cementosa Tipo Broncosil) en las caras laterales y superior y todos los elementos necesarios para su correcta ejecución y funcionamiento. </v>
          </cell>
          <cell r="M1490" t="str">
            <v>m</v>
          </cell>
          <cell r="O1490">
            <v>16</v>
          </cell>
          <cell r="R1490">
            <v>68817</v>
          </cell>
          <cell r="S1490">
            <v>68817</v>
          </cell>
          <cell r="T1490">
            <v>1.5299999999999999E-2</v>
          </cell>
          <cell r="U1490">
            <v>0.68230000000000002</v>
          </cell>
          <cell r="V1490">
            <v>0.1583</v>
          </cell>
          <cell r="W1490">
            <v>0.14410000000000001</v>
          </cell>
        </row>
        <row r="1491">
          <cell r="C1491" t="str">
            <v>I. EQUIPO</v>
          </cell>
        </row>
        <row r="1493">
          <cell r="C1493" t="str">
            <v>DESCRIPCIÓN</v>
          </cell>
          <cell r="H1493" t="str">
            <v>MARCA</v>
          </cell>
          <cell r="J1493" t="str">
            <v>TIPO</v>
          </cell>
          <cell r="L1493" t="str">
            <v>TARIFA/HORA</v>
          </cell>
          <cell r="M1493" t="str">
            <v>RENDIMIENTO</v>
          </cell>
          <cell r="O1493" t="str">
            <v>Vr. UNITARIO</v>
          </cell>
        </row>
        <row r="1494">
          <cell r="C1494" t="str">
            <v>Cortadora De Ladrillo G 6.6 Hp</v>
          </cell>
          <cell r="J1494" t="str">
            <v>Dia</v>
          </cell>
          <cell r="L1494">
            <v>49893</v>
          </cell>
          <cell r="M1494">
            <v>90</v>
          </cell>
          <cell r="O1494">
            <v>554</v>
          </cell>
          <cell r="R1494">
            <v>0.18</v>
          </cell>
          <cell r="T1494" t="str">
            <v>Cortadora De Ladrillo G 6.6 Hp</v>
          </cell>
        </row>
        <row r="1495">
          <cell r="J1495" t="str">
            <v/>
          </cell>
          <cell r="L1495" t="str">
            <v/>
          </cell>
          <cell r="O1495">
            <v>0</v>
          </cell>
          <cell r="R1495">
            <v>0</v>
          </cell>
          <cell r="T1495">
            <v>0</v>
          </cell>
        </row>
        <row r="1496">
          <cell r="J1496" t="str">
            <v/>
          </cell>
          <cell r="L1496" t="str">
            <v/>
          </cell>
          <cell r="O1496">
            <v>0</v>
          </cell>
          <cell r="R1496">
            <v>0</v>
          </cell>
          <cell r="T1496">
            <v>0</v>
          </cell>
        </row>
        <row r="1497">
          <cell r="C1497" t="str">
            <v>Herramienta Menor (Como % de Mano de Obra)</v>
          </cell>
          <cell r="J1497" t="str">
            <v>Dia</v>
          </cell>
          <cell r="L1497">
            <v>9918</v>
          </cell>
          <cell r="M1497">
            <v>0.05</v>
          </cell>
          <cell r="O1497">
            <v>496</v>
          </cell>
          <cell r="R1497">
            <v>7936</v>
          </cell>
          <cell r="T1497" t="str">
            <v>Herramienta Menor (Como % de Mano de Obra)</v>
          </cell>
        </row>
        <row r="1498">
          <cell r="L1498">
            <v>1.5299999999999999E-2</v>
          </cell>
          <cell r="M1498" t="str">
            <v>SUBTOTAL $</v>
          </cell>
          <cell r="O1498">
            <v>1050</v>
          </cell>
        </row>
        <row r="1499">
          <cell r="C1499" t="str">
            <v>II. MATERIALES</v>
          </cell>
        </row>
        <row r="1501">
          <cell r="C1501" t="str">
            <v>DESCRIPCIÓN</v>
          </cell>
          <cell r="K1501" t="str">
            <v>UNIDAD</v>
          </cell>
          <cell r="L1501" t="str">
            <v>CANTIDAD</v>
          </cell>
          <cell r="M1501" t="str">
            <v>PRECIO UNIT.</v>
          </cell>
          <cell r="O1501" t="str">
            <v>Vr. UNITARIO</v>
          </cell>
        </row>
        <row r="1502">
          <cell r="C1502" t="str">
            <v>Bloque de concreto 15 x 20 x 40 cm 12,5u/m2 13.8 Kg</v>
          </cell>
          <cell r="K1502" t="str">
            <v>u</v>
          </cell>
          <cell r="L1502">
            <v>5.25</v>
          </cell>
          <cell r="M1502">
            <v>3500</v>
          </cell>
          <cell r="O1502">
            <v>18375</v>
          </cell>
          <cell r="R1502">
            <v>84</v>
          </cell>
          <cell r="T1502" t="str">
            <v>Bloque de concreto 15 x 20 x 40 cm 12,5u/m2 13.8 Kg</v>
          </cell>
          <cell r="X1502" t="str">
            <v>OK</v>
          </cell>
        </row>
        <row r="1503">
          <cell r="C1503" t="str">
            <v>Mortero 1:4</v>
          </cell>
          <cell r="K1503" t="str">
            <v>m3</v>
          </cell>
          <cell r="L1503">
            <v>9.7999999999999997E-3</v>
          </cell>
          <cell r="M1503">
            <v>474919</v>
          </cell>
          <cell r="O1503">
            <v>4654</v>
          </cell>
          <cell r="R1503">
            <v>0.16</v>
          </cell>
          <cell r="T1503" t="str">
            <v>Mortero 1:4</v>
          </cell>
        </row>
        <row r="1504">
          <cell r="C1504" t="str">
            <v>Concreto Resistencia 14 (Mpa)</v>
          </cell>
          <cell r="K1504" t="str">
            <v>m3</v>
          </cell>
          <cell r="L1504">
            <v>4.7300000000000002E-2</v>
          </cell>
          <cell r="M1504">
            <v>404672</v>
          </cell>
          <cell r="O1504">
            <v>19141</v>
          </cell>
          <cell r="R1504">
            <v>0.76</v>
          </cell>
          <cell r="T1504" t="str">
            <v>Concreto Resistencia 14 (Mpa)</v>
          </cell>
        </row>
        <row r="1505">
          <cell r="C1505" t="str">
            <v>Broncosil gris 25 kilogramos
Bronco - De 15 a 17m2 / bulto, de 25 kilos a 2 manos</v>
          </cell>
          <cell r="K1505" t="str">
            <v>u</v>
          </cell>
          <cell r="L1505">
            <v>7.2450000000000014E-2</v>
          </cell>
          <cell r="M1505">
            <v>66000</v>
          </cell>
          <cell r="O1505">
            <v>4782</v>
          </cell>
          <cell r="R1505">
            <v>1.1599999999999999</v>
          </cell>
          <cell r="T1505" t="str">
            <v>Broncosil gris 25 kilogramos
Bronco - De 15 a 17m2 / bulto, de 25 kilos a 2 manos</v>
          </cell>
          <cell r="X1505" t="str">
            <v>OK</v>
          </cell>
        </row>
        <row r="1506">
          <cell r="K1506" t="str">
            <v/>
          </cell>
          <cell r="M1506">
            <v>0</v>
          </cell>
          <cell r="O1506">
            <v>0</v>
          </cell>
          <cell r="R1506">
            <v>0</v>
          </cell>
          <cell r="T1506">
            <v>0</v>
          </cell>
        </row>
        <row r="1507">
          <cell r="K1507" t="str">
            <v/>
          </cell>
          <cell r="M1507">
            <v>0</v>
          </cell>
          <cell r="O1507">
            <v>0</v>
          </cell>
          <cell r="R1507">
            <v>0</v>
          </cell>
          <cell r="T1507">
            <v>0</v>
          </cell>
        </row>
        <row r="1508">
          <cell r="K1508" t="str">
            <v/>
          </cell>
          <cell r="O1508">
            <v>0</v>
          </cell>
          <cell r="R1508">
            <v>0</v>
          </cell>
          <cell r="T1508">
            <v>0</v>
          </cell>
        </row>
        <row r="1509">
          <cell r="L1509">
            <v>0.68230000000000002</v>
          </cell>
          <cell r="M1509" t="str">
            <v>SUBTOTAL $</v>
          </cell>
          <cell r="O1509">
            <v>46952</v>
          </cell>
        </row>
        <row r="1510">
          <cell r="C1510" t="str">
            <v>III. TRANSPORTES</v>
          </cell>
        </row>
        <row r="1512">
          <cell r="C1512" t="str">
            <v>MATERIAL</v>
          </cell>
          <cell r="J1512" t="str">
            <v>VOL. o PESO</v>
          </cell>
          <cell r="K1512" t="str">
            <v>DISTANCIA</v>
          </cell>
          <cell r="L1512" t="str">
            <v>M3 o Ton/Km</v>
          </cell>
          <cell r="M1512" t="str">
            <v>TARIFA</v>
          </cell>
          <cell r="O1512" t="str">
            <v>Vr. UNITARIO</v>
          </cell>
        </row>
        <row r="1513">
          <cell r="C1513" t="str">
            <v>Transporte de ladrillos, bloques y adoquines</v>
          </cell>
          <cell r="I1513">
            <v>125</v>
          </cell>
          <cell r="J1513" t="str">
            <v>tkm</v>
          </cell>
          <cell r="K1513">
            <v>121</v>
          </cell>
          <cell r="L1513">
            <v>7.2499999999999995E-2</v>
          </cell>
          <cell r="M1513">
            <v>1200</v>
          </cell>
          <cell r="O1513">
            <v>10527</v>
          </cell>
          <cell r="R1513">
            <v>140.36000000000001</v>
          </cell>
          <cell r="T1513" t="str">
            <v>Transporte de ladrillos, bloques y adoquines</v>
          </cell>
          <cell r="X1513" t="str">
            <v>OK</v>
          </cell>
        </row>
        <row r="1514">
          <cell r="C1514" t="str">
            <v>Transporte interno</v>
          </cell>
          <cell r="J1514" t="str">
            <v>m3</v>
          </cell>
          <cell r="K1514">
            <v>1</v>
          </cell>
          <cell r="L1514">
            <v>7.2499999999999995E-2</v>
          </cell>
          <cell r="M1514">
            <v>5100</v>
          </cell>
          <cell r="O1514">
            <v>370</v>
          </cell>
          <cell r="R1514">
            <v>1.1599999999999999</v>
          </cell>
          <cell r="T1514" t="str">
            <v>Transporte interno</v>
          </cell>
        </row>
        <row r="1515">
          <cell r="J1515" t="str">
            <v/>
          </cell>
          <cell r="M1515">
            <v>0</v>
          </cell>
          <cell r="O1515">
            <v>0</v>
          </cell>
          <cell r="R1515">
            <v>0</v>
          </cell>
          <cell r="T1515">
            <v>0</v>
          </cell>
        </row>
        <row r="1516">
          <cell r="L1516">
            <v>0.1583</v>
          </cell>
          <cell r="M1516" t="str">
            <v>SUBTOTAL $</v>
          </cell>
          <cell r="O1516">
            <v>10897</v>
          </cell>
        </row>
        <row r="1517">
          <cell r="C1517" t="str">
            <v>IV. MANO DE OBRA</v>
          </cell>
        </row>
        <row r="1519">
          <cell r="C1519" t="str">
            <v>TRABAJADOR</v>
          </cell>
          <cell r="I1519" t="str">
            <v>CANTIDAD</v>
          </cell>
          <cell r="J1519" t="str">
            <v>JORNAL</v>
          </cell>
          <cell r="K1519" t="str">
            <v>PRESTACIONES</v>
          </cell>
          <cell r="L1519" t="str">
            <v>JORNAL TOTAL</v>
          </cell>
          <cell r="M1519" t="str">
            <v>RENDIMIENTO</v>
          </cell>
          <cell r="O1519" t="str">
            <v>Vr. UNITARIO</v>
          </cell>
        </row>
        <row r="1520">
          <cell r="C1520" t="str">
            <v>Oficial</v>
          </cell>
          <cell r="I1520">
            <v>1</v>
          </cell>
          <cell r="J1520">
            <v>77720</v>
          </cell>
          <cell r="K1520">
            <v>1.6913</v>
          </cell>
          <cell r="L1520">
            <v>131448</v>
          </cell>
          <cell r="M1520">
            <v>30</v>
          </cell>
          <cell r="O1520">
            <v>4382</v>
          </cell>
          <cell r="R1520">
            <v>0.53</v>
          </cell>
          <cell r="T1520" t="str">
            <v>Oficial</v>
          </cell>
        </row>
        <row r="1521">
          <cell r="C1521" t="str">
            <v>Ayudante Entendido</v>
          </cell>
          <cell r="I1521">
            <v>1</v>
          </cell>
          <cell r="J1521">
            <v>53020</v>
          </cell>
          <cell r="K1521">
            <v>1.7161</v>
          </cell>
          <cell r="L1521">
            <v>90988</v>
          </cell>
          <cell r="M1521">
            <v>30</v>
          </cell>
          <cell r="O1521">
            <v>3033</v>
          </cell>
          <cell r="R1521">
            <v>0.53</v>
          </cell>
          <cell r="T1521" t="str">
            <v>Ayudante Entendido</v>
          </cell>
        </row>
        <row r="1522">
          <cell r="C1522" t="str">
            <v>Ayudante Raso</v>
          </cell>
          <cell r="I1522">
            <v>1</v>
          </cell>
          <cell r="J1522">
            <v>43354</v>
          </cell>
          <cell r="K1522">
            <v>1.7323</v>
          </cell>
          <cell r="L1522">
            <v>75102</v>
          </cell>
          <cell r="M1522">
            <v>30</v>
          </cell>
          <cell r="O1522">
            <v>2503</v>
          </cell>
          <cell r="R1522">
            <v>0.53</v>
          </cell>
          <cell r="T1522" t="str">
            <v>Ayudante Raso</v>
          </cell>
        </row>
        <row r="1523">
          <cell r="L1523">
            <v>0.14410000000000001</v>
          </cell>
          <cell r="M1523" t="str">
            <v>SUBTOTAL $</v>
          </cell>
          <cell r="O1523">
            <v>9918</v>
          </cell>
        </row>
        <row r="1525">
          <cell r="C1525" t="str">
            <v>TOTAL COSTO DIRECTO $</v>
          </cell>
          <cell r="O1525">
            <v>68817</v>
          </cell>
        </row>
        <row r="1526">
          <cell r="C1526" t="str">
            <v>V. COSTOS INDIRECTOS</v>
          </cell>
        </row>
        <row r="1528">
          <cell r="C1528" t="str">
            <v>Descripción</v>
          </cell>
          <cell r="L1528" t="str">
            <v>Porcentaje</v>
          </cell>
          <cell r="M1528" t="str">
            <v>Valor Total</v>
          </cell>
        </row>
        <row r="1529">
          <cell r="C1529" t="str">
            <v>ADMINISTRACION</v>
          </cell>
          <cell r="L1529">
            <v>0</v>
          </cell>
          <cell r="M1529">
            <v>0</v>
          </cell>
        </row>
        <row r="1530">
          <cell r="C1530" t="str">
            <v xml:space="preserve">IMPREVISTOS </v>
          </cell>
          <cell r="L1530">
            <v>0</v>
          </cell>
          <cell r="M1530">
            <v>0</v>
          </cell>
        </row>
        <row r="1531">
          <cell r="C1531" t="str">
            <v>UTILIDAD</v>
          </cell>
          <cell r="L1531">
            <v>0</v>
          </cell>
          <cell r="M1531">
            <v>0</v>
          </cell>
        </row>
        <row r="1532">
          <cell r="C1532" t="str">
            <v>SUBTOTAL $</v>
          </cell>
          <cell r="O1532">
            <v>0</v>
          </cell>
        </row>
        <row r="1534">
          <cell r="C1534" t="str">
            <v>Precio Unitario Total Aproximado al peso $</v>
          </cell>
          <cell r="O1534">
            <v>68817</v>
          </cell>
        </row>
        <row r="1537">
          <cell r="H1537" t="str">
            <v>Firma</v>
          </cell>
        </row>
        <row r="1538">
          <cell r="H1538" t="str">
            <v>Nombre:</v>
          </cell>
        </row>
        <row r="1539">
          <cell r="H1539" t="str">
            <v>Representante Legal del Contratista o su Apoderado</v>
          </cell>
        </row>
        <row r="1540">
          <cell r="H1540" t="str">
            <v>Matricula No. :</v>
          </cell>
        </row>
        <row r="1541">
          <cell r="H1541" t="str">
            <v xml:space="preserve"> </v>
          </cell>
        </row>
        <row r="1542">
          <cell r="C1542" t="str">
            <v>OBSERVACIONES INTERVENTORÍA</v>
          </cell>
        </row>
        <row r="1546">
          <cell r="C1546" t="str">
            <v>APROBACIÓN POR INTERVENTORÍA</v>
          </cell>
        </row>
        <row r="1547">
          <cell r="C1547"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1549">
          <cell r="C1549"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1552">
          <cell r="H1552" t="str">
            <v>Firma</v>
          </cell>
        </row>
        <row r="1553">
          <cell r="H1553" t="str">
            <v>Nombre:</v>
          </cell>
        </row>
        <row r="1554">
          <cell r="H1554" t="str">
            <v>Representante Legal del Interventor o su Apoderado</v>
          </cell>
        </row>
        <row r="1555">
          <cell r="H1555" t="str">
            <v>Matricula No. :</v>
          </cell>
        </row>
        <row r="1560">
          <cell r="C1560" t="str">
            <v>Formulario 1 - Propuesta económica  - Documento tipo de selección abreviada de menor cuantía - versión 2</v>
          </cell>
        </row>
        <row r="1561">
          <cell r="C1561" t="str">
            <v>Código</v>
          </cell>
          <cell r="D1561" t="str">
            <v>CCE-EICP-FM-25</v>
          </cell>
          <cell r="E1561" t="str">
            <v>Versión</v>
          </cell>
          <cell r="F1561">
            <v>2</v>
          </cell>
        </row>
        <row r="1563">
          <cell r="C1563" t="str">
            <v>[La entidad podrá utilizar este formato para la presentación de los análisis de precios unitarios el contratista en la oportunidad prevista en el numeral 8.1. del Documento Base]</v>
          </cell>
        </row>
        <row r="1566">
          <cell r="D1566" t="str">
            <v>MUNICIPIO DE CONCORDIA, ANTIOQUIA</v>
          </cell>
        </row>
        <row r="1567">
          <cell r="L1567" t="str">
            <v>VERSIÓN</v>
          </cell>
        </row>
        <row r="1568">
          <cell r="D1568" t="str">
            <v xml:space="preserve">[NÚMERO DEL PROCESO] </v>
          </cell>
        </row>
        <row r="1569">
          <cell r="L1569" t="str">
            <v>PÁGINA</v>
          </cell>
          <cell r="M1569">
            <v>1</v>
          </cell>
          <cell r="N1569" t="str">
            <v>DE</v>
          </cell>
          <cell r="O1569">
            <v>1</v>
          </cell>
        </row>
        <row r="1570">
          <cell r="D1570" t="str">
            <v xml:space="preserve">ANALISIS DE PRECIOS UNITARIOS </v>
          </cell>
        </row>
        <row r="1572">
          <cell r="L1572" t="str">
            <v>FECHA</v>
          </cell>
          <cell r="M1572" t="str">
            <v>DD</v>
          </cell>
          <cell r="N1572" t="str">
            <v>MM</v>
          </cell>
          <cell r="O1572" t="str">
            <v>AA</v>
          </cell>
        </row>
        <row r="1573">
          <cell r="M1573">
            <v>8</v>
          </cell>
          <cell r="N1573">
            <v>5</v>
          </cell>
          <cell r="O1573">
            <v>2023</v>
          </cell>
        </row>
        <row r="1574">
          <cell r="C1574" t="str">
            <v>ITEMS DE LA PROPUESTA ECONÓMICA</v>
          </cell>
          <cell r="I1574" t="str">
            <v>ITEMS NO PREVISTOS</v>
          </cell>
        </row>
        <row r="1578">
          <cell r="C1578" t="str">
            <v>DATOS ESPECÍFICOS</v>
          </cell>
        </row>
        <row r="1580">
          <cell r="C1580" t="str">
            <v>ITEM</v>
          </cell>
          <cell r="D1580" t="str">
            <v>DESCRIPCIÓN</v>
          </cell>
          <cell r="M1580" t="str">
            <v>UNIDAD</v>
          </cell>
          <cell r="O1580" t="str">
            <v>CANTIDAD</v>
          </cell>
        </row>
        <row r="1581">
          <cell r="C1581" t="str">
            <v>1.5.2</v>
          </cell>
          <cell r="D1581" t="str">
            <v>Construcción de  Mampostería en  Adobe 15 x 20 x 40 cm. Incluye el suministro y transporte. Mortero de pega 1:4 (cemento:arena) espesor máx=0,02m para ranurado o revite de ambas caras, lavado final con agua (sin uso de ácido), cortes a máquina, trabas, machones, cuchillas, buitrones, chapa para reparar cámaras de inspección que solicite la interventoría, encorozados, áticos terminales y todo lo necesario para su correcta construcción y  funcionamiento. El acero de refuerzo, las dilataciones contra estructura y el hidrófugo, se pagará en su ítem respectivo.</v>
          </cell>
          <cell r="M1581" t="str">
            <v>m2</v>
          </cell>
          <cell r="O1581">
            <v>41</v>
          </cell>
          <cell r="R1581">
            <v>88746</v>
          </cell>
          <cell r="S1581">
            <v>88746</v>
          </cell>
          <cell r="T1581">
            <v>3.5999999999999997E-2</v>
          </cell>
          <cell r="U1581">
            <v>0.5474</v>
          </cell>
          <cell r="V1581">
            <v>0.19309999999999999</v>
          </cell>
          <cell r="W1581">
            <v>0.2235</v>
          </cell>
        </row>
        <row r="1582">
          <cell r="C1582" t="str">
            <v>I. EQUIPO</v>
          </cell>
        </row>
        <row r="1584">
          <cell r="C1584" t="str">
            <v>DESCRIPCIÓN</v>
          </cell>
          <cell r="H1584" t="str">
            <v>MARCA</v>
          </cell>
          <cell r="J1584" t="str">
            <v>TIPO</v>
          </cell>
          <cell r="L1584" t="str">
            <v>TARIFA/HORA</v>
          </cell>
          <cell r="M1584" t="str">
            <v>RENDIMIENTO</v>
          </cell>
          <cell r="O1584" t="str">
            <v>Vr. UNITARIO</v>
          </cell>
        </row>
        <row r="1585">
          <cell r="C1585" t="str">
            <v>Sección completa de andamio (1.2m-1.5m) x 1.5 m. (+ 4 ruedas) Incluye transporte.</v>
          </cell>
          <cell r="J1585" t="str">
            <v>Dia</v>
          </cell>
          <cell r="L1585">
            <v>2565</v>
          </cell>
          <cell r="M1585">
            <v>7.5</v>
          </cell>
          <cell r="O1585">
            <v>342</v>
          </cell>
          <cell r="R1585">
            <v>5.47</v>
          </cell>
          <cell r="T1585" t="str">
            <v>Sección completa de andamio (1.2m-1.5m) x 1.5 m. (+ 4 ruedas) Incluye transporte.</v>
          </cell>
        </row>
        <row r="1586">
          <cell r="C1586" t="str">
            <v>Can zunchado en madera común de 5,0cmx20cmx3,0m (alquiler). Incluye transporte.</v>
          </cell>
          <cell r="J1586" t="str">
            <v>Dia</v>
          </cell>
          <cell r="L1586">
            <v>1500</v>
          </cell>
          <cell r="M1586">
            <v>7.5</v>
          </cell>
          <cell r="O1586">
            <v>200</v>
          </cell>
          <cell r="R1586">
            <v>5.47</v>
          </cell>
          <cell r="T1586" t="str">
            <v>Can zunchado en madera común de 5,0cmx20cmx3,0m (alquiler). Incluye transporte.</v>
          </cell>
        </row>
        <row r="1587">
          <cell r="C1587" t="str">
            <v>Cortadora De Ladrillo G 6.6 Hp</v>
          </cell>
          <cell r="J1587" t="str">
            <v>Dia</v>
          </cell>
          <cell r="L1587">
            <v>49893</v>
          </cell>
          <cell r="M1587">
            <v>30</v>
          </cell>
          <cell r="O1587">
            <v>1663</v>
          </cell>
          <cell r="R1587">
            <v>1.37</v>
          </cell>
          <cell r="T1587" t="str">
            <v>Cortadora De Ladrillo G 6.6 Hp</v>
          </cell>
        </row>
        <row r="1588">
          <cell r="C1588" t="str">
            <v>Herramienta Menor (Como % de Mano de Obra)</v>
          </cell>
          <cell r="J1588" t="str">
            <v>Dia</v>
          </cell>
          <cell r="L1588">
            <v>19836</v>
          </cell>
          <cell r="M1588">
            <v>0.05</v>
          </cell>
          <cell r="O1588">
            <v>992</v>
          </cell>
          <cell r="R1588">
            <v>40672</v>
          </cell>
          <cell r="T1588" t="str">
            <v>Herramienta Menor (Como % de Mano de Obra)</v>
          </cell>
        </row>
        <row r="1589">
          <cell r="L1589">
            <v>3.5999999999999997E-2</v>
          </cell>
          <cell r="M1589" t="str">
            <v>SUBTOTAL $</v>
          </cell>
          <cell r="O1589">
            <v>3197</v>
          </cell>
        </row>
        <row r="1590">
          <cell r="C1590" t="str">
            <v>II. MATERIALES</v>
          </cell>
        </row>
        <row r="1592">
          <cell r="C1592" t="str">
            <v>DESCRIPCIÓN</v>
          </cell>
          <cell r="K1592" t="str">
            <v>UNIDAD</v>
          </cell>
          <cell r="L1592" t="str">
            <v>CANTIDAD</v>
          </cell>
          <cell r="M1592" t="str">
            <v>PRECIO UNIT.</v>
          </cell>
          <cell r="O1592" t="str">
            <v>Vr. UNITARIO</v>
          </cell>
        </row>
        <row r="1593">
          <cell r="C1593" t="str">
            <v>Adobe tolete sc 15 cm largo x 20 cm alto x 40 cm ancho 9 kilos 12,5u/m2</v>
          </cell>
          <cell r="K1593" t="str">
            <v>u</v>
          </cell>
          <cell r="L1593">
            <v>13.12</v>
          </cell>
          <cell r="M1593">
            <v>2797.69</v>
          </cell>
          <cell r="O1593">
            <v>36706</v>
          </cell>
          <cell r="R1593">
            <v>537.91999999999996</v>
          </cell>
          <cell r="T1593" t="str">
            <v>Adobe tolete sc 15 cm largo x 20 cm alto x 40 cm ancho 9 kilos 12,5u/m2</v>
          </cell>
          <cell r="X1593" t="str">
            <v>OK</v>
          </cell>
        </row>
        <row r="1594">
          <cell r="C1594" t="str">
            <v>Mortero 1:4</v>
          </cell>
          <cell r="K1594" t="str">
            <v>m3</v>
          </cell>
          <cell r="L1594">
            <v>2.5000000000000001E-2</v>
          </cell>
          <cell r="M1594">
            <v>474919</v>
          </cell>
          <cell r="O1594">
            <v>11873</v>
          </cell>
          <cell r="R1594">
            <v>1.03</v>
          </cell>
          <cell r="T1594" t="str">
            <v>Mortero 1:4</v>
          </cell>
        </row>
        <row r="1595">
          <cell r="K1595" t="str">
            <v/>
          </cell>
          <cell r="M1595">
            <v>0</v>
          </cell>
          <cell r="O1595">
            <v>0</v>
          </cell>
          <cell r="R1595">
            <v>0</v>
          </cell>
          <cell r="T1595">
            <v>0</v>
          </cell>
        </row>
        <row r="1596">
          <cell r="K1596" t="str">
            <v/>
          </cell>
          <cell r="M1596">
            <v>0</v>
          </cell>
          <cell r="O1596">
            <v>0</v>
          </cell>
          <cell r="R1596">
            <v>0</v>
          </cell>
          <cell r="T1596">
            <v>0</v>
          </cell>
        </row>
        <row r="1597">
          <cell r="K1597" t="str">
            <v/>
          </cell>
          <cell r="M1597">
            <v>0</v>
          </cell>
          <cell r="O1597">
            <v>0</v>
          </cell>
          <cell r="R1597">
            <v>0</v>
          </cell>
          <cell r="T1597">
            <v>0</v>
          </cell>
        </row>
        <row r="1598">
          <cell r="K1598" t="str">
            <v/>
          </cell>
          <cell r="M1598">
            <v>0</v>
          </cell>
          <cell r="O1598">
            <v>0</v>
          </cell>
          <cell r="R1598">
            <v>0</v>
          </cell>
          <cell r="T1598">
            <v>0</v>
          </cell>
        </row>
        <row r="1599">
          <cell r="K1599" t="str">
            <v/>
          </cell>
          <cell r="O1599">
            <v>0</v>
          </cell>
          <cell r="R1599">
            <v>0</v>
          </cell>
          <cell r="T1599">
            <v>0</v>
          </cell>
        </row>
        <row r="1600">
          <cell r="L1600">
            <v>0.5474</v>
          </cell>
          <cell r="M1600" t="str">
            <v>SUBTOTAL $</v>
          </cell>
          <cell r="O1600">
            <v>48579</v>
          </cell>
        </row>
        <row r="1601">
          <cell r="C1601" t="str">
            <v>III. TRANSPORTES</v>
          </cell>
        </row>
        <row r="1603">
          <cell r="C1603" t="str">
            <v>MATERIAL</v>
          </cell>
          <cell r="J1603" t="str">
            <v>VOL. o PESO</v>
          </cell>
          <cell r="K1603" t="str">
            <v>DISTANCIA</v>
          </cell>
          <cell r="L1603" t="str">
            <v>M3 o Ton/Km</v>
          </cell>
          <cell r="M1603" t="str">
            <v>TARIFA</v>
          </cell>
          <cell r="O1603" t="str">
            <v>Vr. UNITARIO</v>
          </cell>
        </row>
        <row r="1604">
          <cell r="C1604" t="str">
            <v>Transporte de ladrillos, bloques y adoquines</v>
          </cell>
          <cell r="I1604">
            <v>125</v>
          </cell>
          <cell r="J1604" t="str">
            <v>tkm</v>
          </cell>
          <cell r="K1604">
            <v>121</v>
          </cell>
          <cell r="L1604">
            <v>0.11799999999999999</v>
          </cell>
          <cell r="M1604">
            <v>1200</v>
          </cell>
          <cell r="O1604">
            <v>17134</v>
          </cell>
          <cell r="R1604">
            <v>585.4</v>
          </cell>
          <cell r="T1604" t="str">
            <v>Transporte de ladrillos, bloques y adoquines</v>
          </cell>
        </row>
        <row r="1605">
          <cell r="J1605" t="str">
            <v/>
          </cell>
          <cell r="M1605">
            <v>0</v>
          </cell>
          <cell r="O1605">
            <v>0</v>
          </cell>
          <cell r="R1605">
            <v>0</v>
          </cell>
          <cell r="T1605">
            <v>0</v>
          </cell>
        </row>
        <row r="1606">
          <cell r="J1606" t="str">
            <v/>
          </cell>
          <cell r="M1606">
            <v>0</v>
          </cell>
          <cell r="O1606">
            <v>0</v>
          </cell>
          <cell r="R1606">
            <v>0</v>
          </cell>
          <cell r="T1606">
            <v>0</v>
          </cell>
        </row>
        <row r="1607">
          <cell r="L1607">
            <v>0.19309999999999999</v>
          </cell>
          <cell r="M1607" t="str">
            <v>SUBTOTAL $</v>
          </cell>
          <cell r="O1607">
            <v>17134</v>
          </cell>
        </row>
        <row r="1608">
          <cell r="C1608" t="str">
            <v>IV. MANO DE OBRA</v>
          </cell>
        </row>
        <row r="1610">
          <cell r="C1610" t="str">
            <v>TRABAJADOR</v>
          </cell>
          <cell r="I1610" t="str">
            <v>CANTIDAD</v>
          </cell>
          <cell r="J1610" t="str">
            <v>JORNAL</v>
          </cell>
          <cell r="K1610" t="str">
            <v>PRESTACIONES</v>
          </cell>
          <cell r="L1610" t="str">
            <v>JORNAL TOTAL</v>
          </cell>
          <cell r="M1610" t="str">
            <v>RENDIMIENTO</v>
          </cell>
          <cell r="O1610" t="str">
            <v>Vr. UNITARIO</v>
          </cell>
        </row>
        <row r="1611">
          <cell r="C1611" t="str">
            <v>Oficial</v>
          </cell>
          <cell r="I1611">
            <v>1</v>
          </cell>
          <cell r="J1611">
            <v>77720</v>
          </cell>
          <cell r="K1611">
            <v>1.6913</v>
          </cell>
          <cell r="L1611">
            <v>131448</v>
          </cell>
          <cell r="M1611">
            <v>15</v>
          </cell>
          <cell r="O1611">
            <v>8763</v>
          </cell>
          <cell r="R1611">
            <v>2.73</v>
          </cell>
          <cell r="T1611" t="str">
            <v>Oficial</v>
          </cell>
        </row>
        <row r="1612">
          <cell r="C1612" t="str">
            <v>Ayudante Entendido</v>
          </cell>
          <cell r="I1612">
            <v>1</v>
          </cell>
          <cell r="J1612">
            <v>53020</v>
          </cell>
          <cell r="K1612">
            <v>1.7161</v>
          </cell>
          <cell r="L1612">
            <v>90988</v>
          </cell>
          <cell r="M1612">
            <v>15</v>
          </cell>
          <cell r="O1612">
            <v>6066</v>
          </cell>
          <cell r="R1612">
            <v>2.73</v>
          </cell>
          <cell r="T1612" t="str">
            <v>Ayudante Entendido</v>
          </cell>
        </row>
        <row r="1613">
          <cell r="C1613" t="str">
            <v>Ayudante Raso</v>
          </cell>
          <cell r="I1613">
            <v>1</v>
          </cell>
          <cell r="J1613">
            <v>43354</v>
          </cell>
          <cell r="K1613">
            <v>1.7323</v>
          </cell>
          <cell r="L1613">
            <v>75102</v>
          </cell>
          <cell r="M1613">
            <v>15</v>
          </cell>
          <cell r="O1613">
            <v>5007</v>
          </cell>
          <cell r="R1613">
            <v>2.73</v>
          </cell>
          <cell r="T1613" t="str">
            <v>Ayudante Raso</v>
          </cell>
        </row>
        <row r="1614">
          <cell r="L1614">
            <v>0.2235</v>
          </cell>
          <cell r="M1614" t="str">
            <v>SUBTOTAL $</v>
          </cell>
          <cell r="O1614">
            <v>19836</v>
          </cell>
        </row>
        <row r="1616">
          <cell r="C1616" t="str">
            <v>TOTAL COSTO DIRECTO $</v>
          </cell>
          <cell r="O1616">
            <v>88746</v>
          </cell>
        </row>
        <row r="1617">
          <cell r="C1617" t="str">
            <v>V. COSTOS INDIRECTOS</v>
          </cell>
        </row>
        <row r="1619">
          <cell r="C1619" t="str">
            <v>Descripción</v>
          </cell>
          <cell r="L1619" t="str">
            <v>Porcentaje</v>
          </cell>
          <cell r="M1619" t="str">
            <v>Valor Total</v>
          </cell>
        </row>
        <row r="1620">
          <cell r="C1620" t="str">
            <v>ADMINISTRACION</v>
          </cell>
          <cell r="L1620">
            <v>0</v>
          </cell>
          <cell r="M1620">
            <v>0</v>
          </cell>
        </row>
        <row r="1621">
          <cell r="C1621" t="str">
            <v xml:space="preserve">IMPREVISTOS </v>
          </cell>
          <cell r="L1621">
            <v>0</v>
          </cell>
          <cell r="M1621">
            <v>0</v>
          </cell>
        </row>
        <row r="1622">
          <cell r="C1622" t="str">
            <v>UTILIDAD</v>
          </cell>
          <cell r="L1622">
            <v>0</v>
          </cell>
          <cell r="M1622">
            <v>0</v>
          </cell>
        </row>
        <row r="1623">
          <cell r="C1623" t="str">
            <v>SUBTOTAL $</v>
          </cell>
          <cell r="O1623">
            <v>0</v>
          </cell>
        </row>
        <row r="1625">
          <cell r="C1625" t="str">
            <v>Precio Unitario Total Aproximado al peso $</v>
          </cell>
          <cell r="O1625">
            <v>88746</v>
          </cell>
        </row>
        <row r="1628">
          <cell r="H1628" t="str">
            <v>Firma</v>
          </cell>
        </row>
        <row r="1629">
          <cell r="H1629" t="str">
            <v>Nombre:</v>
          </cell>
        </row>
        <row r="1630">
          <cell r="H1630" t="str">
            <v>Representante Legal del Contratista o su Apoderado</v>
          </cell>
        </row>
        <row r="1631">
          <cell r="H1631" t="str">
            <v>Matricula No. :</v>
          </cell>
        </row>
        <row r="1632">
          <cell r="H1632" t="str">
            <v xml:space="preserve"> </v>
          </cell>
        </row>
        <row r="1633">
          <cell r="C1633" t="str">
            <v>OBSERVACIONES INTERVENTORÍA</v>
          </cell>
        </row>
        <row r="1637">
          <cell r="C1637" t="str">
            <v>APROBACIÓN POR INTERVENTORÍA</v>
          </cell>
        </row>
        <row r="1638">
          <cell r="C1638"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1640">
          <cell r="C1640"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1643">
          <cell r="H1643" t="str">
            <v>Firma</v>
          </cell>
        </row>
        <row r="1644">
          <cell r="H1644" t="str">
            <v>Nombre:</v>
          </cell>
        </row>
        <row r="1645">
          <cell r="H1645" t="str">
            <v>Representante Legal del Interventor o su Apoderado</v>
          </cell>
        </row>
        <row r="1646">
          <cell r="H1646" t="str">
            <v>Matricula No. :</v>
          </cell>
        </row>
        <row r="1651">
          <cell r="C1651" t="str">
            <v>Formulario 1 - Propuesta económica  - Documento tipo de selección abreviada de menor cuantía - versión 2</v>
          </cell>
        </row>
        <row r="1652">
          <cell r="C1652" t="str">
            <v>Código</v>
          </cell>
          <cell r="D1652" t="str">
            <v>CCE-EICP-FM-25</v>
          </cell>
          <cell r="E1652" t="str">
            <v>Versión</v>
          </cell>
          <cell r="F1652">
            <v>2</v>
          </cell>
        </row>
        <row r="1654">
          <cell r="C1654" t="str">
            <v>[La entidad podrá utilizar este formato para la presentación de los análisis de precios unitarios el contratista en la oportunidad prevista en el numeral 8.1. del Documento Base]</v>
          </cell>
        </row>
        <row r="1657">
          <cell r="D1657" t="str">
            <v>MUNICIPIO DE CONCORDIA, ANTIOQUIA</v>
          </cell>
        </row>
        <row r="1658">
          <cell r="L1658" t="str">
            <v>VERSIÓN</v>
          </cell>
        </row>
        <row r="1659">
          <cell r="D1659" t="str">
            <v xml:space="preserve">[NÚMERO DEL PROCESO] </v>
          </cell>
        </row>
        <row r="1660">
          <cell r="L1660" t="str">
            <v>PÁGINA</v>
          </cell>
          <cell r="M1660">
            <v>1</v>
          </cell>
          <cell r="N1660" t="str">
            <v>DE</v>
          </cell>
          <cell r="O1660">
            <v>1</v>
          </cell>
        </row>
        <row r="1661">
          <cell r="D1661" t="str">
            <v xml:space="preserve">ANALISIS DE PRECIOS UNITARIOS </v>
          </cell>
        </row>
        <row r="1663">
          <cell r="L1663" t="str">
            <v>FECHA</v>
          </cell>
          <cell r="M1663" t="str">
            <v>DD</v>
          </cell>
          <cell r="N1663" t="str">
            <v>MM</v>
          </cell>
          <cell r="O1663" t="str">
            <v>AA</v>
          </cell>
        </row>
        <row r="1664">
          <cell r="M1664">
            <v>8</v>
          </cell>
          <cell r="N1664">
            <v>5</v>
          </cell>
          <cell r="O1664">
            <v>2023</v>
          </cell>
        </row>
        <row r="1665">
          <cell r="C1665" t="str">
            <v>ITEMS DE LA PROPUESTA ECONÓMICA</v>
          </cell>
          <cell r="I1665" t="str">
            <v>ITEMS NO PREVISTOS</v>
          </cell>
        </row>
        <row r="1669">
          <cell r="C1669" t="str">
            <v>DATOS ESPECÍFICOS</v>
          </cell>
        </row>
        <row r="1671">
          <cell r="C1671" t="str">
            <v>ITEM</v>
          </cell>
          <cell r="D1671" t="str">
            <v>DESCRIPCIÓN</v>
          </cell>
          <cell r="M1671" t="str">
            <v>UNIDAD</v>
          </cell>
          <cell r="O1671" t="str">
            <v>CANTIDAD</v>
          </cell>
        </row>
        <row r="1672">
          <cell r="C1672" t="str">
            <v>1.5.3</v>
          </cell>
          <cell r="D1672" t="str">
            <v>Construcción de obra civil para cerramientos, incluye: construcción de viga de fundación de 0,30x0,30m. en concreto de 21 Mpa., reforzadas con 4 varillas de Nº4 y estribos Nº3 cada 0,20 m., construcción de columnetas de 0,15m.x0,15m. en concreto de 21 Mpa., reforzadas con 4 varillas de Nº4 y estribos Nº3 cada 0,20 m. acabado a la vista, muro en bloque de concreto de 0,15x0,20x0,40m. ranurado ambas caras relleno con mortero 1:5, colocación de varillas de Nº3 (pelos) cada dos bloques, de viga de remate en concreto de 21 Mpa., de 0,15x0,20-0,15m., reforzado con 3 varillas de Nº3 y estribos cada 0,20 m Nº2. con junta entre el bloque y la viga de remate, acabado a la vista, incluye todo lo necesario para su correcta instalación y funcionamiento, el acero de refuerzo se pagara en el item respectivo, según diseño.</v>
          </cell>
          <cell r="M1672" t="str">
            <v>m</v>
          </cell>
          <cell r="O1672">
            <v>10</v>
          </cell>
          <cell r="R1672">
            <v>235676</v>
          </cell>
          <cell r="S1672">
            <v>235676</v>
          </cell>
          <cell r="T1672">
            <v>8.5599999999999996E-2</v>
          </cell>
          <cell r="U1672">
            <v>0.55559999999999998</v>
          </cell>
          <cell r="V1672">
            <v>4.3099999999999999E-2</v>
          </cell>
          <cell r="W1672">
            <v>0.31559999999999999</v>
          </cell>
        </row>
        <row r="1673">
          <cell r="C1673" t="str">
            <v>I. EQUIPO</v>
          </cell>
        </row>
        <row r="1675">
          <cell r="C1675" t="str">
            <v>DESCRIPCIÓN</v>
          </cell>
          <cell r="H1675" t="str">
            <v>MARCA</v>
          </cell>
          <cell r="J1675" t="str">
            <v>TIPO</v>
          </cell>
          <cell r="L1675" t="str">
            <v>TARIFA/HORA</v>
          </cell>
          <cell r="M1675" t="str">
            <v>RENDIMIENTO</v>
          </cell>
          <cell r="O1675" t="str">
            <v>Vr. UNITARIO</v>
          </cell>
        </row>
        <row r="1676">
          <cell r="C1676" t="str">
            <v>Cortadora De Ladrillo G 6.6 Hp</v>
          </cell>
          <cell r="J1676" t="str">
            <v>Dia</v>
          </cell>
          <cell r="L1676">
            <v>49893</v>
          </cell>
          <cell r="M1676">
            <v>12</v>
          </cell>
          <cell r="O1676">
            <v>4158</v>
          </cell>
          <cell r="R1676">
            <v>0.83</v>
          </cell>
          <cell r="T1676" t="str">
            <v>Cortadora De Ladrillo G 6.6 Hp</v>
          </cell>
        </row>
        <row r="1677">
          <cell r="C1677" t="str">
            <v>Vibrador de concreto (Mikasa), electrico a 110 v</v>
          </cell>
          <cell r="J1677" t="str">
            <v>Dia</v>
          </cell>
          <cell r="L1677">
            <v>46162</v>
          </cell>
          <cell r="M1677">
            <v>4</v>
          </cell>
          <cell r="O1677">
            <v>11541</v>
          </cell>
          <cell r="R1677">
            <v>2.5</v>
          </cell>
          <cell r="T1677" t="str">
            <v>Vibrador de concreto (Mikasa), electrico a 110 v</v>
          </cell>
        </row>
        <row r="1678">
          <cell r="C1678" t="str">
            <v>Taladro de 1/2´´, pulidora, lijadora y circular para corte extremo superior</v>
          </cell>
          <cell r="J1678" t="str">
            <v>h</v>
          </cell>
          <cell r="L1678">
            <v>3037</v>
          </cell>
          <cell r="M1678">
            <v>4</v>
          </cell>
          <cell r="O1678">
            <v>759</v>
          </cell>
          <cell r="R1678">
            <v>2.5</v>
          </cell>
          <cell r="T1678" t="str">
            <v>Taladro de 1/2´´, pulidora, lijadora y circular para corte extremo superior</v>
          </cell>
        </row>
        <row r="1679">
          <cell r="C1679" t="str">
            <v>Herramienta Menor (Como % de Mano de Obra)</v>
          </cell>
          <cell r="J1679" t="str">
            <v>Dia</v>
          </cell>
          <cell r="L1679">
            <v>74385</v>
          </cell>
          <cell r="M1679">
            <v>0.05</v>
          </cell>
          <cell r="O1679">
            <v>3719</v>
          </cell>
          <cell r="R1679">
            <v>37190</v>
          </cell>
          <cell r="T1679" t="str">
            <v>Herramienta Menor (Como % de Mano de Obra)</v>
          </cell>
        </row>
        <row r="1680">
          <cell r="L1680">
            <v>8.5599999999999996E-2</v>
          </cell>
          <cell r="M1680" t="str">
            <v>SUBTOTAL $</v>
          </cell>
          <cell r="O1680">
            <v>20177</v>
          </cell>
        </row>
        <row r="1681">
          <cell r="C1681" t="str">
            <v>II. MATERIALES</v>
          </cell>
        </row>
        <row r="1683">
          <cell r="C1683" t="str">
            <v>DESCRIPCIÓN</v>
          </cell>
          <cell r="K1683" t="str">
            <v>UNIDAD</v>
          </cell>
          <cell r="L1683" t="str">
            <v>CANTIDAD</v>
          </cell>
          <cell r="M1683" t="str">
            <v>PRECIO UNIT.</v>
          </cell>
          <cell r="O1683" t="str">
            <v>Vr. UNITARIO</v>
          </cell>
        </row>
        <row r="1684">
          <cell r="C1684" t="str">
            <v>Concreto Resistencia 21 (Mpa)</v>
          </cell>
          <cell r="K1684" t="str">
            <v>m3</v>
          </cell>
          <cell r="L1684">
            <v>0.12620000000000001</v>
          </cell>
          <cell r="M1684">
            <v>484027</v>
          </cell>
          <cell r="O1684">
            <v>61084</v>
          </cell>
          <cell r="R1684">
            <v>1.26</v>
          </cell>
          <cell r="T1684" t="str">
            <v>Concreto Resistencia 21 (Mpa)</v>
          </cell>
          <cell r="X1684" t="str">
            <v>OK</v>
          </cell>
        </row>
        <row r="1685">
          <cell r="C1685" t="str">
            <v>Bloque de concreto 15 x 20 x 40 cm 12,5u/m2 13.8 Kg</v>
          </cell>
          <cell r="K1685" t="str">
            <v>u</v>
          </cell>
          <cell r="L1685">
            <v>5.25</v>
          </cell>
          <cell r="M1685">
            <v>3500</v>
          </cell>
          <cell r="O1685">
            <v>18375</v>
          </cell>
          <cell r="R1685">
            <v>52.5</v>
          </cell>
          <cell r="T1685" t="str">
            <v>Bloque de concreto 15 x 20 x 40 cm 12,5u/m2 13.8 Kg</v>
          </cell>
          <cell r="X1685" t="str">
            <v>OK</v>
          </cell>
        </row>
        <row r="1686">
          <cell r="C1686" t="str">
            <v>Mortero 1:4</v>
          </cell>
          <cell r="K1686" t="str">
            <v>m3</v>
          </cell>
          <cell r="L1686">
            <v>9.2999999999999992E-3</v>
          </cell>
          <cell r="M1686">
            <v>474919</v>
          </cell>
          <cell r="O1686">
            <v>4417</v>
          </cell>
          <cell r="R1686">
            <v>0.09</v>
          </cell>
          <cell r="T1686" t="str">
            <v>Mortero 1:4</v>
          </cell>
        </row>
        <row r="1687">
          <cell r="C1687" t="str">
            <v>Mortero 1:5</v>
          </cell>
          <cell r="K1687" t="str">
            <v>m3</v>
          </cell>
          <cell r="L1687">
            <v>4.7300000000000002E-2</v>
          </cell>
          <cell r="M1687">
            <v>437547</v>
          </cell>
          <cell r="O1687">
            <v>20696</v>
          </cell>
          <cell r="R1687">
            <v>0.47</v>
          </cell>
          <cell r="T1687" t="str">
            <v>Mortero 1:5</v>
          </cell>
          <cell r="X1687" t="str">
            <v>OK</v>
          </cell>
        </row>
        <row r="1688">
          <cell r="C1688" t="str">
            <v>Super T de 19 mm. 1.53 x 2.44 m</v>
          </cell>
          <cell r="K1688" t="str">
            <v>un</v>
          </cell>
          <cell r="L1688">
            <v>2.52E-2</v>
          </cell>
          <cell r="M1688">
            <v>300000</v>
          </cell>
          <cell r="O1688">
            <v>7560</v>
          </cell>
          <cell r="R1688">
            <v>0.25</v>
          </cell>
          <cell r="T1688" t="str">
            <v>Super T de 19 mm. 1.53 x 2.44 m</v>
          </cell>
          <cell r="X1688" t="str">
            <v>OK</v>
          </cell>
        </row>
        <row r="1689">
          <cell r="C1689" t="str">
            <v>Larguero 8cm. X 4cm.          L=3.00 mt.</v>
          </cell>
          <cell r="K1689" t="str">
            <v>u</v>
          </cell>
          <cell r="L1689">
            <v>1.25</v>
          </cell>
          <cell r="M1689">
            <v>10645</v>
          </cell>
          <cell r="O1689">
            <v>13306</v>
          </cell>
          <cell r="R1689">
            <v>12.5</v>
          </cell>
          <cell r="T1689" t="str">
            <v>Larguero 8cm. X 4cm.          L=3.00 mt.</v>
          </cell>
        </row>
        <row r="1690">
          <cell r="C1690" t="str">
            <v>Clavos Hierro 2 1/2 Pulgadas 350 Gramos(105 Clavos Apx Caja)</v>
          </cell>
          <cell r="K1690" t="str">
            <v>u</v>
          </cell>
          <cell r="L1690">
            <v>0.5</v>
          </cell>
          <cell r="M1690">
            <v>4620</v>
          </cell>
          <cell r="O1690">
            <v>2310</v>
          </cell>
          <cell r="R1690">
            <v>5</v>
          </cell>
          <cell r="T1690" t="str">
            <v>Clavos Hierro 2 1/2 Pulgadas 350 Gramos(105 Clavos Apx Caja)</v>
          </cell>
        </row>
        <row r="1691">
          <cell r="C1691" t="str">
            <v>Alambre negro para amarre calibre 18</v>
          </cell>
          <cell r="K1691" t="str">
            <v>kg</v>
          </cell>
          <cell r="L1691">
            <v>4.4999999999999998E-2</v>
          </cell>
          <cell r="M1691">
            <v>11400</v>
          </cell>
          <cell r="O1691">
            <v>513</v>
          </cell>
          <cell r="R1691">
            <v>0.45</v>
          </cell>
          <cell r="T1691" t="str">
            <v>Alambre negro para amarre calibre 18</v>
          </cell>
        </row>
        <row r="1692">
          <cell r="C1692" t="str">
            <v>Aditivo Separol N- 20 Kg Sika - Rendimiento Aprox=300m2</v>
          </cell>
          <cell r="K1692" t="str">
            <v>u</v>
          </cell>
          <cell r="L1692">
            <v>1.5E-3</v>
          </cell>
          <cell r="M1692">
            <v>163823</v>
          </cell>
          <cell r="O1692">
            <v>246</v>
          </cell>
          <cell r="R1692">
            <v>0.02</v>
          </cell>
          <cell r="T1692" t="str">
            <v>Aditivo Separol N- 20 Kg Sika - Rendimiento Aprox=300m2</v>
          </cell>
        </row>
        <row r="1693">
          <cell r="C1693" t="str">
            <v>Moldura en madera 1/4 bocel de L=2,80 m</v>
          </cell>
          <cell r="K1693" t="str">
            <v>m</v>
          </cell>
          <cell r="L1693">
            <v>0.62</v>
          </cell>
          <cell r="M1693">
            <v>3941</v>
          </cell>
          <cell r="O1693">
            <v>2443</v>
          </cell>
          <cell r="R1693">
            <v>6.2</v>
          </cell>
          <cell r="T1693" t="str">
            <v>Moldura en madera 1/4 bocel de L=2,80 m</v>
          </cell>
        </row>
        <row r="1694">
          <cell r="L1694">
            <v>0.55559999999999998</v>
          </cell>
          <cell r="M1694" t="str">
            <v>SUBTOTAL $</v>
          </cell>
          <cell r="O1694">
            <v>130950</v>
          </cell>
        </row>
        <row r="1695">
          <cell r="C1695" t="str">
            <v>III. TRANSPORTES</v>
          </cell>
        </row>
        <row r="1697">
          <cell r="C1697" t="str">
            <v>MATERIAL</v>
          </cell>
          <cell r="J1697" t="str">
            <v>VOL. o PESO</v>
          </cell>
          <cell r="K1697" t="str">
            <v>DISTANCIA</v>
          </cell>
          <cell r="L1697" t="str">
            <v>M3 o Ton/Km</v>
          </cell>
          <cell r="M1697" t="str">
            <v>TARIFA</v>
          </cell>
          <cell r="O1697" t="str">
            <v>Vr. UNITARIO</v>
          </cell>
        </row>
        <row r="1698">
          <cell r="C1698" t="str">
            <v>Transporte de ladrillos, bloques y adoquines</v>
          </cell>
          <cell r="J1698" t="str">
            <v>tkm</v>
          </cell>
          <cell r="K1698">
            <v>121</v>
          </cell>
          <cell r="L1698">
            <v>7.0000000000000007E-2</v>
          </cell>
          <cell r="M1698">
            <v>1200</v>
          </cell>
          <cell r="O1698">
            <v>10164</v>
          </cell>
          <cell r="R1698">
            <v>84.7</v>
          </cell>
          <cell r="T1698" t="str">
            <v>Transporte de ladrillos, bloques y adoquines</v>
          </cell>
        </row>
        <row r="1699">
          <cell r="J1699" t="str">
            <v/>
          </cell>
          <cell r="M1699">
            <v>0</v>
          </cell>
          <cell r="O1699">
            <v>0</v>
          </cell>
          <cell r="R1699">
            <v>0</v>
          </cell>
          <cell r="T1699">
            <v>0</v>
          </cell>
        </row>
        <row r="1700">
          <cell r="J1700" t="str">
            <v/>
          </cell>
          <cell r="M1700">
            <v>0</v>
          </cell>
          <cell r="O1700">
            <v>0</v>
          </cell>
          <cell r="R1700">
            <v>0</v>
          </cell>
          <cell r="T1700">
            <v>0</v>
          </cell>
        </row>
        <row r="1701">
          <cell r="L1701">
            <v>4.3099999999999999E-2</v>
          </cell>
          <cell r="M1701" t="str">
            <v>SUBTOTAL $</v>
          </cell>
          <cell r="O1701">
            <v>10164</v>
          </cell>
        </row>
        <row r="1702">
          <cell r="C1702" t="str">
            <v>IV. MANO DE OBRA</v>
          </cell>
        </row>
        <row r="1704">
          <cell r="C1704" t="str">
            <v>TRABAJADOR</v>
          </cell>
          <cell r="I1704" t="str">
            <v>CANTIDAD</v>
          </cell>
          <cell r="J1704" t="str">
            <v>JORNAL</v>
          </cell>
          <cell r="K1704" t="str">
            <v>PRESTACIONES</v>
          </cell>
          <cell r="L1704" t="str">
            <v>JORNAL TOTAL</v>
          </cell>
          <cell r="M1704" t="str">
            <v>RENDIMIENTO</v>
          </cell>
          <cell r="O1704" t="str">
            <v>Vr. UNITARIO</v>
          </cell>
        </row>
        <row r="1705">
          <cell r="C1705" t="str">
            <v>Oficial</v>
          </cell>
          <cell r="I1705">
            <v>1</v>
          </cell>
          <cell r="J1705">
            <v>77720</v>
          </cell>
          <cell r="K1705">
            <v>1.6913</v>
          </cell>
          <cell r="L1705">
            <v>131448</v>
          </cell>
          <cell r="M1705">
            <v>4</v>
          </cell>
          <cell r="O1705">
            <v>32862</v>
          </cell>
          <cell r="R1705">
            <v>2.5</v>
          </cell>
          <cell r="T1705" t="str">
            <v>Oficial</v>
          </cell>
        </row>
        <row r="1706">
          <cell r="C1706" t="str">
            <v>Ayudante Entendido</v>
          </cell>
          <cell r="I1706">
            <v>1</v>
          </cell>
          <cell r="J1706">
            <v>53020</v>
          </cell>
          <cell r="K1706">
            <v>1.7161</v>
          </cell>
          <cell r="L1706">
            <v>90988</v>
          </cell>
          <cell r="M1706">
            <v>4</v>
          </cell>
          <cell r="O1706">
            <v>22747</v>
          </cell>
          <cell r="R1706">
            <v>2.5</v>
          </cell>
          <cell r="T1706" t="str">
            <v>Ayudante Entendido</v>
          </cell>
        </row>
        <row r="1707">
          <cell r="C1707" t="str">
            <v>Ayudante Raso</v>
          </cell>
          <cell r="I1707">
            <v>1</v>
          </cell>
          <cell r="J1707">
            <v>43354</v>
          </cell>
          <cell r="K1707">
            <v>1.7323</v>
          </cell>
          <cell r="L1707">
            <v>75102</v>
          </cell>
          <cell r="M1707">
            <v>4</v>
          </cell>
          <cell r="O1707">
            <v>18776</v>
          </cell>
          <cell r="R1707">
            <v>2.5</v>
          </cell>
          <cell r="T1707" t="str">
            <v>Ayudante Raso</v>
          </cell>
        </row>
        <row r="1708">
          <cell r="L1708">
            <v>0.31559999999999999</v>
          </cell>
          <cell r="M1708" t="str">
            <v>SUBTOTAL $</v>
          </cell>
          <cell r="O1708">
            <v>74385</v>
          </cell>
        </row>
        <row r="1710">
          <cell r="C1710" t="str">
            <v>TOTAL COSTO DIRECTO $</v>
          </cell>
          <cell r="O1710">
            <v>235676</v>
          </cell>
        </row>
        <row r="1711">
          <cell r="C1711" t="str">
            <v>V. COSTOS INDIRECTOS</v>
          </cell>
        </row>
        <row r="1713">
          <cell r="C1713" t="str">
            <v>Descripción</v>
          </cell>
          <cell r="L1713" t="str">
            <v>Porcentaje</v>
          </cell>
          <cell r="M1713" t="str">
            <v>Valor Total</v>
          </cell>
        </row>
        <row r="1714">
          <cell r="C1714" t="str">
            <v>ADMINISTRACION</v>
          </cell>
          <cell r="L1714">
            <v>0</v>
          </cell>
          <cell r="M1714">
            <v>0</v>
          </cell>
        </row>
        <row r="1715">
          <cell r="C1715" t="str">
            <v xml:space="preserve">IMPREVISTOS </v>
          </cell>
          <cell r="L1715">
            <v>0</v>
          </cell>
          <cell r="M1715">
            <v>0</v>
          </cell>
        </row>
        <row r="1716">
          <cell r="C1716" t="str">
            <v>UTILIDAD</v>
          </cell>
          <cell r="L1716">
            <v>0</v>
          </cell>
          <cell r="M1716">
            <v>0</v>
          </cell>
        </row>
        <row r="1717">
          <cell r="C1717" t="str">
            <v>SUBTOTAL $</v>
          </cell>
          <cell r="O1717">
            <v>0</v>
          </cell>
        </row>
        <row r="1719">
          <cell r="C1719" t="str">
            <v>Precio Unitario Total Aproximado al peso $</v>
          </cell>
          <cell r="O1719">
            <v>235676</v>
          </cell>
        </row>
        <row r="1722">
          <cell r="H1722" t="str">
            <v>Firma</v>
          </cell>
        </row>
        <row r="1723">
          <cell r="H1723" t="str">
            <v>Nombre:</v>
          </cell>
        </row>
        <row r="1724">
          <cell r="H1724" t="str">
            <v>Representante Legal del Contratista o su Apoderado</v>
          </cell>
        </row>
        <row r="1725">
          <cell r="H1725" t="str">
            <v>Matricula No. :</v>
          </cell>
        </row>
        <row r="1726">
          <cell r="H1726" t="str">
            <v xml:space="preserve"> </v>
          </cell>
        </row>
        <row r="1727">
          <cell r="C1727" t="str">
            <v>OBSERVACIONES INTERVENTORÍA</v>
          </cell>
        </row>
        <row r="1731">
          <cell r="C1731" t="str">
            <v>APROBACIÓN POR INTERVENTORÍA</v>
          </cell>
        </row>
        <row r="1732">
          <cell r="C1732"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1734">
          <cell r="C1734"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1737">
          <cell r="H1737" t="str">
            <v>Firma</v>
          </cell>
        </row>
        <row r="1738">
          <cell r="H1738" t="str">
            <v>Nombre:</v>
          </cell>
        </row>
        <row r="1739">
          <cell r="H1739" t="str">
            <v>Representante Legal del Interventor o su Apoderado</v>
          </cell>
        </row>
        <row r="1740">
          <cell r="H1740" t="str">
            <v>Matricula No. :</v>
          </cell>
        </row>
        <row r="1745">
          <cell r="C1745" t="str">
            <v>Formulario 1 - Propuesta económica  - Documento tipo de selección abreviada de menor cuantía - versión 2</v>
          </cell>
        </row>
        <row r="1746">
          <cell r="C1746" t="str">
            <v>Código</v>
          </cell>
          <cell r="D1746" t="str">
            <v>CCE-EICP-FM-25</v>
          </cell>
          <cell r="E1746" t="str">
            <v>Versión</v>
          </cell>
          <cell r="F1746">
            <v>2</v>
          </cell>
        </row>
        <row r="1748">
          <cell r="C1748" t="str">
            <v>[La entidad podrá utilizar este formato para la presentación de los análisis de precios unitarios el contratista en la oportunidad prevista en el numeral 8.1. del Documento Base]</v>
          </cell>
        </row>
        <row r="1751">
          <cell r="D1751" t="str">
            <v>MUNICIPIO DE CONCORDIA, ANTIOQUIA</v>
          </cell>
        </row>
        <row r="1752">
          <cell r="L1752" t="str">
            <v>VERSIÓN</v>
          </cell>
        </row>
        <row r="1753">
          <cell r="D1753" t="str">
            <v xml:space="preserve">[NÚMERO DEL PROCESO] </v>
          </cell>
        </row>
        <row r="1754">
          <cell r="L1754" t="str">
            <v>PÁGINA</v>
          </cell>
          <cell r="M1754">
            <v>1</v>
          </cell>
          <cell r="N1754" t="str">
            <v>DE</v>
          </cell>
          <cell r="O1754">
            <v>1</v>
          </cell>
        </row>
        <row r="1755">
          <cell r="D1755" t="str">
            <v xml:space="preserve">ANALISIS DE PRECIOS UNITARIOS </v>
          </cell>
        </row>
        <row r="1757">
          <cell r="L1757" t="str">
            <v>FECHA</v>
          </cell>
          <cell r="M1757" t="str">
            <v>DD</v>
          </cell>
          <cell r="N1757" t="str">
            <v>MM</v>
          </cell>
          <cell r="O1757" t="str">
            <v>AA</v>
          </cell>
        </row>
        <row r="1758">
          <cell r="M1758">
            <v>8</v>
          </cell>
          <cell r="N1758">
            <v>5</v>
          </cell>
          <cell r="O1758">
            <v>2023</v>
          </cell>
        </row>
        <row r="1759">
          <cell r="C1759" t="str">
            <v>ITEMS DE LA PROPUESTA ECONÓMICA</v>
          </cell>
          <cell r="I1759" t="str">
            <v>ITEMS NO PREVISTOS</v>
          </cell>
        </row>
        <row r="1763">
          <cell r="C1763" t="str">
            <v>DATOS ESPECÍFICOS</v>
          </cell>
        </row>
        <row r="1765">
          <cell r="C1765" t="str">
            <v>ITEM</v>
          </cell>
          <cell r="D1765" t="str">
            <v>DESCRIPCIÓN</v>
          </cell>
          <cell r="M1765" t="str">
            <v>UNIDAD</v>
          </cell>
          <cell r="O1765" t="str">
            <v>CANTIDAD</v>
          </cell>
        </row>
        <row r="1766">
          <cell r="C1766" t="str">
            <v>1.6.1</v>
          </cell>
          <cell r="D1766" t="str">
            <v>S.T.I de Acero de Refuerzo Figurado FY=  420  MPa-60.000 PSI,  corrugado  G60.  Incluye  transporte  con descarga, transporte interno, corte y figuración, alambre de amarre Calibre 18, certificados y todos los elementos necesarios para su correcta instalación, según diseño y recomendaciones estructurales.</v>
          </cell>
          <cell r="M1766" t="str">
            <v>Kg</v>
          </cell>
          <cell r="O1766">
            <v>599.22</v>
          </cell>
          <cell r="R1766">
            <v>6540</v>
          </cell>
          <cell r="S1766">
            <v>6540</v>
          </cell>
          <cell r="T1766">
            <v>1.7299999999999999E-2</v>
          </cell>
          <cell r="U1766">
            <v>0.79710000000000003</v>
          </cell>
          <cell r="V1766">
            <v>1.5599999999999999E-2</v>
          </cell>
          <cell r="W1766">
            <v>0.17</v>
          </cell>
        </row>
        <row r="1767">
          <cell r="C1767" t="str">
            <v>I. EQUIPO</v>
          </cell>
        </row>
        <row r="1769">
          <cell r="C1769" t="str">
            <v>DESCRIPCIÓN</v>
          </cell>
          <cell r="H1769" t="str">
            <v>MARCA</v>
          </cell>
          <cell r="J1769" t="str">
            <v>TIPO</v>
          </cell>
          <cell r="L1769" t="str">
            <v>TARIFA/HORA</v>
          </cell>
          <cell r="M1769" t="str">
            <v>RENDIMIENTO</v>
          </cell>
          <cell r="O1769" t="str">
            <v>Vr. UNITARIO</v>
          </cell>
        </row>
        <row r="1770">
          <cell r="C1770" t="str">
            <v>Pulidora Manual de 4" 1/2"</v>
          </cell>
          <cell r="J1770" t="str">
            <v>Dia</v>
          </cell>
          <cell r="L1770">
            <v>11352</v>
          </cell>
          <cell r="M1770">
            <v>200</v>
          </cell>
          <cell r="O1770">
            <v>57</v>
          </cell>
          <cell r="R1770">
            <v>3</v>
          </cell>
          <cell r="T1770" t="str">
            <v>Pulidora Manual de 4" 1/2"</v>
          </cell>
        </row>
        <row r="1771">
          <cell r="J1771" t="str">
            <v/>
          </cell>
          <cell r="L1771" t="str">
            <v/>
          </cell>
          <cell r="O1771">
            <v>0</v>
          </cell>
          <cell r="R1771">
            <v>0</v>
          </cell>
          <cell r="T1771">
            <v>0</v>
          </cell>
        </row>
        <row r="1772">
          <cell r="J1772" t="str">
            <v/>
          </cell>
          <cell r="L1772" t="str">
            <v/>
          </cell>
          <cell r="O1772">
            <v>0</v>
          </cell>
          <cell r="R1772">
            <v>0</v>
          </cell>
          <cell r="T1772">
            <v>0</v>
          </cell>
        </row>
        <row r="1773">
          <cell r="C1773" t="str">
            <v>Herramienta Menor (Como % de Mano de Obra)</v>
          </cell>
          <cell r="J1773" t="str">
            <v>Dia</v>
          </cell>
          <cell r="L1773">
            <v>1112</v>
          </cell>
          <cell r="M1773">
            <v>0.05</v>
          </cell>
          <cell r="O1773">
            <v>56</v>
          </cell>
          <cell r="R1773">
            <v>33556.32</v>
          </cell>
          <cell r="T1773" t="str">
            <v>Herramienta Menor (Como % de Mano de Obra)</v>
          </cell>
        </row>
        <row r="1774">
          <cell r="L1774">
            <v>1.7299999999999999E-2</v>
          </cell>
          <cell r="M1774" t="str">
            <v>SUBTOTAL $</v>
          </cell>
          <cell r="O1774">
            <v>113</v>
          </cell>
        </row>
        <row r="1775">
          <cell r="C1775" t="str">
            <v>II. MATERIALES</v>
          </cell>
        </row>
        <row r="1777">
          <cell r="C1777" t="str">
            <v>DESCRIPCIÓN</v>
          </cell>
          <cell r="K1777" t="str">
            <v>UNIDAD</v>
          </cell>
          <cell r="L1777" t="str">
            <v>CANTIDAD</v>
          </cell>
          <cell r="M1777" t="str">
            <v>PRECIO UNIT.</v>
          </cell>
          <cell r="O1777" t="str">
            <v>Vr. UNITARIO</v>
          </cell>
        </row>
        <row r="1778">
          <cell r="C1778" t="str">
            <v>Acero refuerzo G-60</v>
          </cell>
          <cell r="K1778" t="str">
            <v>Kg</v>
          </cell>
          <cell r="L1778">
            <v>1.05</v>
          </cell>
          <cell r="M1778">
            <v>4850</v>
          </cell>
          <cell r="O1778">
            <v>5093</v>
          </cell>
          <cell r="R1778">
            <v>629.17999999999995</v>
          </cell>
          <cell r="T1778" t="str">
            <v>Acero refuerzo G-60</v>
          </cell>
        </row>
        <row r="1779">
          <cell r="C1779" t="str">
            <v>Alambre negro para amarre calibre 18</v>
          </cell>
          <cell r="K1779" t="str">
            <v>kg</v>
          </cell>
          <cell r="L1779">
            <v>1.0500000000000001E-2</v>
          </cell>
          <cell r="M1779">
            <v>11400</v>
          </cell>
          <cell r="O1779">
            <v>120</v>
          </cell>
          <cell r="R1779">
            <v>6.29</v>
          </cell>
          <cell r="T1779" t="str">
            <v>Alambre negro para amarre calibre 18</v>
          </cell>
        </row>
        <row r="1780">
          <cell r="K1780" t="str">
            <v/>
          </cell>
          <cell r="M1780">
            <v>0</v>
          </cell>
          <cell r="O1780">
            <v>0</v>
          </cell>
          <cell r="R1780">
            <v>0</v>
          </cell>
          <cell r="T1780">
            <v>0</v>
          </cell>
        </row>
        <row r="1781">
          <cell r="K1781" t="str">
            <v/>
          </cell>
          <cell r="M1781">
            <v>0</v>
          </cell>
          <cell r="O1781">
            <v>0</v>
          </cell>
          <cell r="R1781">
            <v>0</v>
          </cell>
          <cell r="T1781">
            <v>0</v>
          </cell>
        </row>
        <row r="1782">
          <cell r="K1782" t="str">
            <v/>
          </cell>
          <cell r="M1782">
            <v>0</v>
          </cell>
          <cell r="O1782">
            <v>0</v>
          </cell>
          <cell r="R1782">
            <v>0</v>
          </cell>
          <cell r="T1782">
            <v>0</v>
          </cell>
        </row>
        <row r="1783">
          <cell r="K1783" t="str">
            <v/>
          </cell>
          <cell r="M1783">
            <v>0</v>
          </cell>
          <cell r="O1783">
            <v>0</v>
          </cell>
          <cell r="R1783">
            <v>0</v>
          </cell>
          <cell r="T1783">
            <v>0</v>
          </cell>
        </row>
        <row r="1784">
          <cell r="K1784" t="str">
            <v/>
          </cell>
          <cell r="O1784">
            <v>0</v>
          </cell>
          <cell r="R1784">
            <v>0</v>
          </cell>
          <cell r="T1784">
            <v>0</v>
          </cell>
        </row>
        <row r="1785">
          <cell r="L1785">
            <v>0.79710000000000003</v>
          </cell>
          <cell r="M1785" t="str">
            <v>SUBTOTAL $</v>
          </cell>
          <cell r="O1785">
            <v>5213</v>
          </cell>
        </row>
        <row r="1786">
          <cell r="C1786" t="str">
            <v>III. TRANSPORTES</v>
          </cell>
        </row>
        <row r="1788">
          <cell r="C1788" t="str">
            <v>MATERIAL</v>
          </cell>
          <cell r="J1788" t="str">
            <v>VOL. o PESO</v>
          </cell>
          <cell r="K1788" t="str">
            <v>DISTANCIA</v>
          </cell>
          <cell r="L1788" t="str">
            <v>M3 o Ton/Km</v>
          </cell>
          <cell r="M1788" t="str">
            <v>TARIFA</v>
          </cell>
          <cell r="O1788" t="str">
            <v>Vr. UNITARIO</v>
          </cell>
        </row>
        <row r="1789">
          <cell r="C1789" t="str">
            <v>Transporte de acero</v>
          </cell>
          <cell r="J1789" t="str">
            <v>tkm</v>
          </cell>
          <cell r="K1789">
            <v>121</v>
          </cell>
          <cell r="L1789">
            <v>1.0500000000000002E-3</v>
          </cell>
          <cell r="M1789">
            <v>800</v>
          </cell>
          <cell r="O1789">
            <v>102</v>
          </cell>
          <cell r="R1789">
            <v>76.13</v>
          </cell>
          <cell r="T1789" t="str">
            <v>Transporte de acero</v>
          </cell>
        </row>
        <row r="1790">
          <cell r="J1790" t="str">
            <v/>
          </cell>
          <cell r="M1790">
            <v>0</v>
          </cell>
          <cell r="O1790">
            <v>0</v>
          </cell>
          <cell r="R1790">
            <v>0</v>
          </cell>
          <cell r="T1790">
            <v>0</v>
          </cell>
        </row>
        <row r="1791">
          <cell r="J1791" t="str">
            <v/>
          </cell>
          <cell r="M1791">
            <v>0</v>
          </cell>
          <cell r="O1791">
            <v>0</v>
          </cell>
          <cell r="R1791">
            <v>0</v>
          </cell>
          <cell r="T1791">
            <v>0</v>
          </cell>
        </row>
        <row r="1792">
          <cell r="L1792">
            <v>1.5599999999999999E-2</v>
          </cell>
          <cell r="M1792" t="str">
            <v>SUBTOTAL $</v>
          </cell>
          <cell r="O1792">
            <v>102</v>
          </cell>
        </row>
        <row r="1793">
          <cell r="C1793" t="str">
            <v>IV. MANO DE OBRA</v>
          </cell>
        </row>
        <row r="1795">
          <cell r="C1795" t="str">
            <v>TRABAJADOR</v>
          </cell>
          <cell r="I1795" t="str">
            <v>CANTIDAD</v>
          </cell>
          <cell r="J1795" t="str">
            <v>JORNAL</v>
          </cell>
          <cell r="K1795" t="str">
            <v>PRESTACIONES</v>
          </cell>
          <cell r="L1795" t="str">
            <v>JORNAL TOTAL</v>
          </cell>
          <cell r="M1795" t="str">
            <v>RENDIMIENTO</v>
          </cell>
          <cell r="O1795" t="str">
            <v>Vr. UNITARIO</v>
          </cell>
        </row>
        <row r="1796">
          <cell r="C1796" t="str">
            <v>Oficial</v>
          </cell>
          <cell r="I1796">
            <v>1</v>
          </cell>
          <cell r="J1796">
            <v>77720</v>
          </cell>
          <cell r="K1796">
            <v>1.6913</v>
          </cell>
          <cell r="L1796">
            <v>131448</v>
          </cell>
          <cell r="M1796">
            <v>200</v>
          </cell>
          <cell r="O1796">
            <v>657</v>
          </cell>
          <cell r="R1796">
            <v>3</v>
          </cell>
          <cell r="T1796" t="str">
            <v>Oficial</v>
          </cell>
        </row>
        <row r="1797">
          <cell r="C1797" t="str">
            <v>Ayudante Entendido</v>
          </cell>
          <cell r="I1797">
            <v>1</v>
          </cell>
          <cell r="J1797">
            <v>53020</v>
          </cell>
          <cell r="K1797">
            <v>1.7161</v>
          </cell>
          <cell r="L1797">
            <v>90988</v>
          </cell>
          <cell r="M1797">
            <v>200</v>
          </cell>
          <cell r="O1797">
            <v>455</v>
          </cell>
          <cell r="R1797">
            <v>3</v>
          </cell>
          <cell r="T1797" t="str">
            <v>Ayudante Entendido</v>
          </cell>
        </row>
        <row r="1798">
          <cell r="J1798">
            <v>0</v>
          </cell>
          <cell r="K1798">
            <v>0</v>
          </cell>
          <cell r="L1798">
            <v>0</v>
          </cell>
          <cell r="O1798">
            <v>0</v>
          </cell>
          <cell r="R1798">
            <v>0</v>
          </cell>
          <cell r="T1798">
            <v>0</v>
          </cell>
        </row>
        <row r="1799">
          <cell r="L1799">
            <v>0.17</v>
          </cell>
          <cell r="M1799" t="str">
            <v>SUBTOTAL $</v>
          </cell>
          <cell r="O1799">
            <v>1112</v>
          </cell>
        </row>
        <row r="1801">
          <cell r="C1801" t="str">
            <v>TOTAL COSTO DIRECTO $</v>
          </cell>
          <cell r="O1801">
            <v>6540</v>
          </cell>
        </row>
        <row r="1802">
          <cell r="C1802" t="str">
            <v>V. COSTOS INDIRECTOS</v>
          </cell>
        </row>
        <row r="1804">
          <cell r="C1804" t="str">
            <v>Descripción</v>
          </cell>
          <cell r="L1804" t="str">
            <v>Porcentaje</v>
          </cell>
          <cell r="M1804" t="str">
            <v>Valor Total</v>
          </cell>
        </row>
        <row r="1805">
          <cell r="C1805" t="str">
            <v>ADMINISTRACION</v>
          </cell>
          <cell r="L1805">
            <v>0</v>
          </cell>
          <cell r="M1805">
            <v>0</v>
          </cell>
        </row>
        <row r="1806">
          <cell r="C1806" t="str">
            <v xml:space="preserve">IMPREVISTOS </v>
          </cell>
          <cell r="L1806">
            <v>0</v>
          </cell>
          <cell r="M1806">
            <v>0</v>
          </cell>
        </row>
        <row r="1807">
          <cell r="C1807" t="str">
            <v>UTILIDAD</v>
          </cell>
          <cell r="L1807">
            <v>0</v>
          </cell>
          <cell r="M1807">
            <v>0</v>
          </cell>
        </row>
        <row r="1808">
          <cell r="C1808" t="str">
            <v>SUBTOTAL $</v>
          </cell>
          <cell r="O1808">
            <v>0</v>
          </cell>
        </row>
        <row r="1810">
          <cell r="C1810" t="str">
            <v>Precio Unitario Total Aproximado al peso $</v>
          </cell>
          <cell r="O1810">
            <v>6540</v>
          </cell>
        </row>
        <row r="1813">
          <cell r="H1813" t="str">
            <v>Firma</v>
          </cell>
        </row>
        <row r="1814">
          <cell r="H1814" t="str">
            <v>Nombre:</v>
          </cell>
        </row>
        <row r="1815">
          <cell r="H1815" t="str">
            <v>Representante Legal del Contratista o su Apoderado</v>
          </cell>
        </row>
        <row r="1816">
          <cell r="H1816" t="str">
            <v>Matricula No. :</v>
          </cell>
        </row>
        <row r="1817">
          <cell r="H1817" t="str">
            <v xml:space="preserve"> </v>
          </cell>
        </row>
        <row r="1818">
          <cell r="C1818" t="str">
            <v>OBSERVACIONES INTERVENTORÍA</v>
          </cell>
        </row>
        <row r="1822">
          <cell r="C1822" t="str">
            <v>APROBACIÓN POR INTERVENTORÍA</v>
          </cell>
        </row>
        <row r="1823">
          <cell r="C1823"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1825">
          <cell r="C1825"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1828">
          <cell r="H1828" t="str">
            <v>Firma</v>
          </cell>
        </row>
        <row r="1829">
          <cell r="H1829" t="str">
            <v>Nombre:</v>
          </cell>
        </row>
        <row r="1830">
          <cell r="H1830" t="str">
            <v>Representante Legal del Interventor o su Apoderado</v>
          </cell>
        </row>
        <row r="1831">
          <cell r="H1831" t="str">
            <v>Matricula No. :</v>
          </cell>
        </row>
        <row r="1836">
          <cell r="C1836" t="str">
            <v>Formulario 1 - Propuesta económica  - Documento tipo de selección abreviada de menor cuantía - versión 2</v>
          </cell>
        </row>
        <row r="1837">
          <cell r="C1837" t="str">
            <v>Código</v>
          </cell>
          <cell r="D1837" t="str">
            <v>CCE-EICP-FM-25</v>
          </cell>
          <cell r="E1837" t="str">
            <v>Versión</v>
          </cell>
          <cell r="F1837">
            <v>2</v>
          </cell>
        </row>
        <row r="1839">
          <cell r="C1839" t="str">
            <v>[La entidad podrá utilizar este formato para la presentación de los análisis de precios unitarios el contratista en la oportunidad prevista en el numeral 8.1. del Documento Base]</v>
          </cell>
        </row>
        <row r="1842">
          <cell r="D1842" t="str">
            <v>MUNICIPIO DE CONCORDIA, ANTIOQUIA</v>
          </cell>
        </row>
        <row r="1843">
          <cell r="L1843" t="str">
            <v>VERSIÓN</v>
          </cell>
        </row>
        <row r="1844">
          <cell r="D1844" t="str">
            <v xml:space="preserve">[NÚMERO DEL PROCESO] </v>
          </cell>
        </row>
        <row r="1845">
          <cell r="L1845" t="str">
            <v>PÁGINA</v>
          </cell>
          <cell r="M1845">
            <v>1</v>
          </cell>
          <cell r="N1845" t="str">
            <v>DE</v>
          </cell>
          <cell r="O1845">
            <v>1</v>
          </cell>
        </row>
        <row r="1846">
          <cell r="D1846" t="str">
            <v xml:space="preserve">ANALISIS DE PRECIOS UNITARIOS </v>
          </cell>
        </row>
        <row r="1848">
          <cell r="L1848" t="str">
            <v>FECHA</v>
          </cell>
          <cell r="M1848" t="str">
            <v>DD</v>
          </cell>
          <cell r="N1848" t="str">
            <v>MM</v>
          </cell>
          <cell r="O1848" t="str">
            <v>AA</v>
          </cell>
        </row>
        <row r="1849">
          <cell r="M1849">
            <v>8</v>
          </cell>
          <cell r="N1849">
            <v>5</v>
          </cell>
          <cell r="O1849">
            <v>2023</v>
          </cell>
        </row>
        <row r="1850">
          <cell r="C1850" t="str">
            <v>ITEMS DE LA PROPUESTA ECONÓMICA</v>
          </cell>
          <cell r="I1850" t="str">
            <v>ITEMS NO PREVISTOS</v>
          </cell>
        </row>
        <row r="1854">
          <cell r="C1854" t="str">
            <v>DATOS ESPECÍFICOS</v>
          </cell>
        </row>
        <row r="1856">
          <cell r="C1856" t="str">
            <v>ITEM</v>
          </cell>
          <cell r="D1856" t="str">
            <v>DESCRIPCIÓN</v>
          </cell>
          <cell r="M1856" t="str">
            <v>UNIDAD</v>
          </cell>
          <cell r="O1856" t="str">
            <v>CANTIDAD</v>
          </cell>
        </row>
        <row r="1857">
          <cell r="C1857" t="str">
            <v>1.7.1</v>
          </cell>
          <cell r="D1857" t="str">
            <v>S.T.I de Tubería PVC RDE 21 de acueducto Ø = 13 mm. incluye accesorios, limpiador y todo lo necesario para su correcta construcción; la excavación y llenos se pagaran en su ítem respectivo.</v>
          </cell>
          <cell r="M1857" t="str">
            <v>m</v>
          </cell>
          <cell r="O1857">
            <v>30</v>
          </cell>
          <cell r="R1857">
            <v>10864</v>
          </cell>
          <cell r="S1857">
            <v>10864</v>
          </cell>
          <cell r="T1857">
            <v>2.8400000000000002E-2</v>
          </cell>
          <cell r="U1857">
            <v>0.40289999999999998</v>
          </cell>
          <cell r="V1857">
            <v>0</v>
          </cell>
          <cell r="W1857">
            <v>0.56869999999999998</v>
          </cell>
        </row>
        <row r="1858">
          <cell r="C1858" t="str">
            <v>I. EQUIPO</v>
          </cell>
        </row>
        <row r="1860">
          <cell r="C1860" t="str">
            <v>DESCRIPCIÓN</v>
          </cell>
          <cell r="H1860" t="str">
            <v>MARCA</v>
          </cell>
          <cell r="J1860" t="str">
            <v>TIPO</v>
          </cell>
          <cell r="L1860" t="str">
            <v>TARIFA/HORA</v>
          </cell>
          <cell r="M1860" t="str">
            <v>RENDIMIENTO</v>
          </cell>
          <cell r="O1860" t="str">
            <v>Vr. UNITARIO</v>
          </cell>
        </row>
        <row r="1861">
          <cell r="J1861" t="str">
            <v/>
          </cell>
          <cell r="L1861" t="str">
            <v/>
          </cell>
          <cell r="O1861">
            <v>0</v>
          </cell>
          <cell r="R1861">
            <v>0</v>
          </cell>
          <cell r="T1861">
            <v>0</v>
          </cell>
        </row>
        <row r="1862">
          <cell r="J1862" t="str">
            <v/>
          </cell>
          <cell r="L1862" t="str">
            <v/>
          </cell>
          <cell r="O1862">
            <v>0</v>
          </cell>
          <cell r="R1862">
            <v>0</v>
          </cell>
          <cell r="T1862">
            <v>0</v>
          </cell>
        </row>
        <row r="1863">
          <cell r="J1863" t="str">
            <v/>
          </cell>
          <cell r="L1863" t="str">
            <v/>
          </cell>
          <cell r="O1863">
            <v>0</v>
          </cell>
          <cell r="R1863">
            <v>0</v>
          </cell>
          <cell r="T1863">
            <v>0</v>
          </cell>
        </row>
        <row r="1864">
          <cell r="C1864" t="str">
            <v>Herramienta Menor (Como % de Mano de Obra)</v>
          </cell>
          <cell r="J1864" t="str">
            <v>Dia</v>
          </cell>
          <cell r="L1864">
            <v>6178</v>
          </cell>
          <cell r="M1864">
            <v>0.05</v>
          </cell>
          <cell r="O1864">
            <v>309</v>
          </cell>
          <cell r="R1864">
            <v>9270</v>
          </cell>
          <cell r="T1864" t="str">
            <v>Herramienta Menor (Como % de Mano de Obra)</v>
          </cell>
        </row>
        <row r="1865">
          <cell r="L1865">
            <v>2.8400000000000002E-2</v>
          </cell>
          <cell r="M1865" t="str">
            <v>SUBTOTAL $</v>
          </cell>
          <cell r="O1865">
            <v>309</v>
          </cell>
        </row>
        <row r="1866">
          <cell r="C1866" t="str">
            <v>II. MATERIALES</v>
          </cell>
        </row>
        <row r="1868">
          <cell r="C1868" t="str">
            <v>DESCRIPCIÓN</v>
          </cell>
          <cell r="K1868" t="str">
            <v>UNIDAD</v>
          </cell>
          <cell r="L1868" t="str">
            <v>CANTIDAD</v>
          </cell>
          <cell r="M1868" t="str">
            <v>PRECIO UNIT.</v>
          </cell>
          <cell r="O1868" t="str">
            <v>Vr. UNITARIO</v>
          </cell>
        </row>
        <row r="1869">
          <cell r="C1869" t="str">
            <v>Tubo 1/2" Presión 9-500 x 6 m</v>
          </cell>
          <cell r="K1869" t="str">
            <v>u</v>
          </cell>
          <cell r="L1869">
            <v>0.17499999999999999</v>
          </cell>
          <cell r="M1869">
            <v>19900</v>
          </cell>
          <cell r="O1869">
            <v>3483</v>
          </cell>
          <cell r="R1869">
            <v>5.25</v>
          </cell>
          <cell r="T1869" t="str">
            <v>Tubo 1/2" Presión 9-500 x 6 m</v>
          </cell>
        </row>
        <row r="1870">
          <cell r="C1870" t="str">
            <v>Unión PVC-P, Ø= 1/2"</v>
          </cell>
          <cell r="K1870" t="str">
            <v>u</v>
          </cell>
          <cell r="L1870">
            <v>0.27562500000000001</v>
          </cell>
          <cell r="M1870">
            <v>700</v>
          </cell>
          <cell r="O1870">
            <v>193</v>
          </cell>
          <cell r="R1870">
            <v>8.27</v>
          </cell>
          <cell r="T1870" t="str">
            <v>Unión PVC-P, Ø= 1/2"</v>
          </cell>
        </row>
        <row r="1871">
          <cell r="C1871" t="str">
            <v>Codo 90º PVC-P Ø= 1/2"</v>
          </cell>
          <cell r="K1871" t="str">
            <v>u</v>
          </cell>
          <cell r="L1871">
            <v>0.62489700000000004</v>
          </cell>
          <cell r="M1871">
            <v>704</v>
          </cell>
          <cell r="O1871">
            <v>440</v>
          </cell>
          <cell r="R1871">
            <v>18.75</v>
          </cell>
          <cell r="T1871" t="str">
            <v>Codo 90º PVC-P Ø= 1/2"</v>
          </cell>
        </row>
        <row r="1872">
          <cell r="C1872" t="str">
            <v>Tee PVC-P Ø= 1/2"</v>
          </cell>
          <cell r="K1872" t="str">
            <v>u</v>
          </cell>
          <cell r="L1872">
            <v>0.100233</v>
          </cell>
          <cell r="M1872">
            <v>1049</v>
          </cell>
          <cell r="O1872">
            <v>105</v>
          </cell>
          <cell r="R1872">
            <v>3.01</v>
          </cell>
          <cell r="T1872" t="str">
            <v>Tee PVC-P Ø= 1/2"</v>
          </cell>
        </row>
        <row r="1873">
          <cell r="C1873" t="str">
            <v>Soldadura liquida PVC 1/4 de Gl</v>
          </cell>
          <cell r="K1873" t="str">
            <v>u</v>
          </cell>
          <cell r="L1873">
            <v>3.5699999999999998E-3</v>
          </cell>
          <cell r="M1873">
            <v>10695</v>
          </cell>
          <cell r="O1873">
            <v>38</v>
          </cell>
          <cell r="R1873">
            <v>0.11</v>
          </cell>
          <cell r="T1873" t="str">
            <v>Soldadura liquida PVC 1/4 de Gl</v>
          </cell>
        </row>
        <row r="1874">
          <cell r="C1874" t="str">
            <v xml:space="preserve">Removedor PVC 1/4 galon </v>
          </cell>
          <cell r="K1874" t="str">
            <v>u</v>
          </cell>
          <cell r="L1874">
            <v>3.5699999999999998E-3</v>
          </cell>
          <cell r="M1874">
            <v>32934</v>
          </cell>
          <cell r="O1874">
            <v>118</v>
          </cell>
          <cell r="R1874">
            <v>0.11</v>
          </cell>
          <cell r="T1874" t="str">
            <v xml:space="preserve">Removedor PVC 1/4 galon </v>
          </cell>
        </row>
        <row r="1875">
          <cell r="K1875" t="str">
            <v/>
          </cell>
          <cell r="O1875">
            <v>0</v>
          </cell>
          <cell r="R1875">
            <v>0</v>
          </cell>
          <cell r="T1875">
            <v>0</v>
          </cell>
        </row>
        <row r="1876">
          <cell r="L1876">
            <v>0.40289999999999998</v>
          </cell>
          <cell r="M1876" t="str">
            <v>SUBTOTAL $</v>
          </cell>
          <cell r="O1876">
            <v>4377</v>
          </cell>
        </row>
        <row r="1877">
          <cell r="C1877" t="str">
            <v>III. TRANSPORTES</v>
          </cell>
        </row>
        <row r="1879">
          <cell r="C1879" t="str">
            <v>MATERIAL</v>
          </cell>
          <cell r="J1879" t="str">
            <v>VOL. o PESO</v>
          </cell>
          <cell r="K1879" t="str">
            <v>DISTANCIA</v>
          </cell>
          <cell r="L1879" t="str">
            <v>M3 o Ton/Km</v>
          </cell>
          <cell r="M1879" t="str">
            <v>TARIFA</v>
          </cell>
          <cell r="O1879" t="str">
            <v>Vr. UNITARIO</v>
          </cell>
        </row>
        <row r="1880">
          <cell r="J1880" t="str">
            <v/>
          </cell>
          <cell r="M1880">
            <v>0</v>
          </cell>
          <cell r="O1880">
            <v>0</v>
          </cell>
          <cell r="R1880">
            <v>0</v>
          </cell>
          <cell r="T1880">
            <v>0</v>
          </cell>
        </row>
        <row r="1881">
          <cell r="J1881" t="str">
            <v/>
          </cell>
          <cell r="M1881">
            <v>0</v>
          </cell>
          <cell r="O1881">
            <v>0</v>
          </cell>
          <cell r="R1881">
            <v>0</v>
          </cell>
          <cell r="T1881">
            <v>0</v>
          </cell>
        </row>
        <row r="1882">
          <cell r="J1882" t="str">
            <v/>
          </cell>
          <cell r="M1882">
            <v>0</v>
          </cell>
          <cell r="O1882">
            <v>0</v>
          </cell>
          <cell r="R1882">
            <v>0</v>
          </cell>
          <cell r="T1882">
            <v>0</v>
          </cell>
        </row>
        <row r="1883">
          <cell r="L1883">
            <v>0</v>
          </cell>
          <cell r="M1883" t="str">
            <v>SUBTOTAL $</v>
          </cell>
          <cell r="O1883">
            <v>0</v>
          </cell>
        </row>
        <row r="1884">
          <cell r="C1884" t="str">
            <v>IV. MANO DE OBRA</v>
          </cell>
        </row>
        <row r="1886">
          <cell r="C1886" t="str">
            <v>TRABAJADOR</v>
          </cell>
          <cell r="I1886" t="str">
            <v>CANTIDAD</v>
          </cell>
          <cell r="J1886" t="str">
            <v>JORNAL</v>
          </cell>
          <cell r="K1886" t="str">
            <v>PRESTACIONES</v>
          </cell>
          <cell r="L1886" t="str">
            <v>JORNAL TOTAL</v>
          </cell>
          <cell r="M1886" t="str">
            <v>RENDIMIENTO</v>
          </cell>
          <cell r="O1886" t="str">
            <v>Vr. UNITARIO</v>
          </cell>
        </row>
        <row r="1887">
          <cell r="C1887" t="str">
            <v>Oficial</v>
          </cell>
          <cell r="I1887">
            <v>1</v>
          </cell>
          <cell r="J1887">
            <v>77720</v>
          </cell>
          <cell r="K1887">
            <v>1.6913</v>
          </cell>
          <cell r="L1887">
            <v>131448</v>
          </cell>
          <cell r="M1887">
            <v>36</v>
          </cell>
          <cell r="O1887">
            <v>3651</v>
          </cell>
          <cell r="R1887">
            <v>0.83</v>
          </cell>
          <cell r="T1887" t="str">
            <v>Oficial</v>
          </cell>
        </row>
        <row r="1888">
          <cell r="C1888" t="str">
            <v>Ayudante Entendido</v>
          </cell>
          <cell r="I1888">
            <v>1</v>
          </cell>
          <cell r="J1888">
            <v>53020</v>
          </cell>
          <cell r="K1888">
            <v>1.7161</v>
          </cell>
          <cell r="L1888">
            <v>90988</v>
          </cell>
          <cell r="M1888">
            <v>36</v>
          </cell>
          <cell r="O1888">
            <v>2527</v>
          </cell>
          <cell r="R1888">
            <v>0.83</v>
          </cell>
          <cell r="T1888" t="str">
            <v>Ayudante Entendido</v>
          </cell>
        </row>
        <row r="1889">
          <cell r="J1889">
            <v>0</v>
          </cell>
          <cell r="K1889">
            <v>0</v>
          </cell>
          <cell r="L1889">
            <v>0</v>
          </cell>
          <cell r="O1889">
            <v>0</v>
          </cell>
          <cell r="R1889">
            <v>0</v>
          </cell>
          <cell r="T1889">
            <v>0</v>
          </cell>
        </row>
        <row r="1890">
          <cell r="L1890">
            <v>0.56869999999999998</v>
          </cell>
          <cell r="M1890" t="str">
            <v>SUBTOTAL $</v>
          </cell>
          <cell r="O1890">
            <v>6178</v>
          </cell>
        </row>
        <row r="1892">
          <cell r="C1892" t="str">
            <v>TOTAL COSTO DIRECTO $</v>
          </cell>
          <cell r="O1892">
            <v>10864</v>
          </cell>
        </row>
        <row r="1893">
          <cell r="C1893" t="str">
            <v>V. COSTOS INDIRECTOS</v>
          </cell>
        </row>
        <row r="1895">
          <cell r="C1895" t="str">
            <v>Descripción</v>
          </cell>
          <cell r="L1895" t="str">
            <v>Porcentaje</v>
          </cell>
          <cell r="M1895" t="str">
            <v>Valor Total</v>
          </cell>
        </row>
        <row r="1896">
          <cell r="C1896" t="str">
            <v>ADMINISTRACION</v>
          </cell>
          <cell r="L1896">
            <v>0</v>
          </cell>
          <cell r="M1896">
            <v>0</v>
          </cell>
        </row>
        <row r="1897">
          <cell r="C1897" t="str">
            <v xml:space="preserve">IMPREVISTOS </v>
          </cell>
          <cell r="L1897">
            <v>0</v>
          </cell>
          <cell r="M1897">
            <v>0</v>
          </cell>
        </row>
        <row r="1898">
          <cell r="C1898" t="str">
            <v>UTILIDAD</v>
          </cell>
          <cell r="L1898">
            <v>0</v>
          </cell>
          <cell r="M1898">
            <v>0</v>
          </cell>
        </row>
        <row r="1899">
          <cell r="C1899" t="str">
            <v>SUBTOTAL $</v>
          </cell>
          <cell r="O1899">
            <v>0</v>
          </cell>
        </row>
        <row r="1901">
          <cell r="C1901" t="str">
            <v>Precio Unitario Total Aproximado al peso $</v>
          </cell>
          <cell r="O1901">
            <v>10864</v>
          </cell>
        </row>
        <row r="1904">
          <cell r="H1904" t="str">
            <v>Firma</v>
          </cell>
        </row>
        <row r="1905">
          <cell r="H1905" t="str">
            <v>Nombre:</v>
          </cell>
        </row>
        <row r="1906">
          <cell r="H1906" t="str">
            <v>Representante Legal del Contratista o su Apoderado</v>
          </cell>
        </row>
        <row r="1907">
          <cell r="H1907" t="str">
            <v>Matricula No. :</v>
          </cell>
        </row>
        <row r="1908">
          <cell r="H1908" t="str">
            <v xml:space="preserve"> </v>
          </cell>
        </row>
        <row r="1909">
          <cell r="C1909" t="str">
            <v>OBSERVACIONES INTERVENTORÍA</v>
          </cell>
        </row>
        <row r="1913">
          <cell r="C1913" t="str">
            <v>APROBACIÓN POR INTERVENTORÍA</v>
          </cell>
        </row>
        <row r="1914">
          <cell r="C1914"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1916">
          <cell r="C1916"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1919">
          <cell r="H1919" t="str">
            <v>Firma</v>
          </cell>
        </row>
        <row r="1920">
          <cell r="H1920" t="str">
            <v>Nombre:</v>
          </cell>
        </row>
        <row r="1921">
          <cell r="H1921" t="str">
            <v>Representante Legal del Interventor o su Apoderado</v>
          </cell>
        </row>
        <row r="1922">
          <cell r="H1922" t="str">
            <v>Matricula No. :</v>
          </cell>
        </row>
        <row r="1927">
          <cell r="C1927" t="str">
            <v>Formulario 1 - Propuesta económica  - Documento tipo de selección abreviada de menor cuantía - versión 2</v>
          </cell>
        </row>
        <row r="1928">
          <cell r="C1928" t="str">
            <v>Código</v>
          </cell>
          <cell r="D1928" t="str">
            <v>CCE-EICP-FM-25</v>
          </cell>
          <cell r="E1928" t="str">
            <v>Versión</v>
          </cell>
          <cell r="F1928">
            <v>2</v>
          </cell>
        </row>
        <row r="1930">
          <cell r="C1930" t="str">
            <v>[La entidad podrá utilizar este formato para la presentación de los análisis de precios unitarios el contratista en la oportunidad prevista en el numeral 8.1. del Documento Base]</v>
          </cell>
        </row>
        <row r="1933">
          <cell r="D1933" t="str">
            <v>MUNICIPIO DE CONCORDIA, ANTIOQUIA</v>
          </cell>
        </row>
        <row r="1934">
          <cell r="L1934" t="str">
            <v>VERSIÓN</v>
          </cell>
        </row>
        <row r="1935">
          <cell r="D1935" t="str">
            <v xml:space="preserve">[NÚMERO DEL PROCESO] </v>
          </cell>
        </row>
        <row r="1936">
          <cell r="L1936" t="str">
            <v>PÁGINA</v>
          </cell>
          <cell r="M1936">
            <v>1</v>
          </cell>
          <cell r="N1936" t="str">
            <v>DE</v>
          </cell>
          <cell r="O1936">
            <v>1</v>
          </cell>
        </row>
        <row r="1937">
          <cell r="D1937" t="str">
            <v xml:space="preserve">ANALISIS DE PRECIOS UNITARIOS </v>
          </cell>
        </row>
        <row r="1939">
          <cell r="L1939" t="str">
            <v>FECHA</v>
          </cell>
          <cell r="M1939" t="str">
            <v>DD</v>
          </cell>
          <cell r="N1939" t="str">
            <v>MM</v>
          </cell>
          <cell r="O1939" t="str">
            <v>AA</v>
          </cell>
        </row>
        <row r="1940">
          <cell r="M1940">
            <v>8</v>
          </cell>
          <cell r="N1940">
            <v>5</v>
          </cell>
          <cell r="O1940">
            <v>2023</v>
          </cell>
        </row>
        <row r="1941">
          <cell r="C1941" t="str">
            <v>ITEMS DE LA PROPUESTA ECONÓMICA</v>
          </cell>
          <cell r="I1941" t="str">
            <v>ITEMS NO PREVISTOS</v>
          </cell>
        </row>
        <row r="1945">
          <cell r="C1945" t="str">
            <v>DATOS ESPECÍFICOS</v>
          </cell>
        </row>
        <row r="1947">
          <cell r="C1947" t="str">
            <v>ITEM</v>
          </cell>
          <cell r="D1947" t="str">
            <v>DESCRIPCIÓN</v>
          </cell>
          <cell r="M1947" t="str">
            <v>UNIDAD</v>
          </cell>
          <cell r="O1947" t="str">
            <v>CANTIDAD</v>
          </cell>
        </row>
        <row r="1948">
          <cell r="C1948" t="str">
            <v>1.7.2</v>
          </cell>
          <cell r="D1948" t="str">
            <v>S.T.I de Tubería PVC RDE 21 de acueducto Ø = 19 mm. incluye accesorios, limpiador y todo lo necesario para su correcta construcción; la excavación y llenos se pagaran en su ítem respectivo.</v>
          </cell>
          <cell r="M1948" t="str">
            <v>m</v>
          </cell>
          <cell r="O1948">
            <v>12</v>
          </cell>
          <cell r="R1948">
            <v>14054</v>
          </cell>
          <cell r="S1948">
            <v>14054</v>
          </cell>
          <cell r="T1948">
            <v>2.1999999999999999E-2</v>
          </cell>
          <cell r="U1948">
            <v>0.53839999999999999</v>
          </cell>
          <cell r="V1948">
            <v>0</v>
          </cell>
          <cell r="W1948">
            <v>0.43959999999999999</v>
          </cell>
        </row>
        <row r="1949">
          <cell r="C1949" t="str">
            <v>I. EQUIPO</v>
          </cell>
        </row>
        <row r="1951">
          <cell r="C1951" t="str">
            <v>DESCRIPCIÓN</v>
          </cell>
          <cell r="H1951" t="str">
            <v>MARCA</v>
          </cell>
          <cell r="J1951" t="str">
            <v>TIPO</v>
          </cell>
          <cell r="L1951" t="str">
            <v>TARIFA/HORA</v>
          </cell>
          <cell r="M1951" t="str">
            <v>RENDIMIENTO</v>
          </cell>
          <cell r="O1951" t="str">
            <v>Vr. UNITARIO</v>
          </cell>
        </row>
        <row r="1952">
          <cell r="J1952" t="str">
            <v/>
          </cell>
          <cell r="L1952" t="str">
            <v/>
          </cell>
          <cell r="O1952">
            <v>0</v>
          </cell>
          <cell r="R1952">
            <v>0</v>
          </cell>
          <cell r="T1952">
            <v>0</v>
          </cell>
        </row>
        <row r="1953">
          <cell r="J1953" t="str">
            <v/>
          </cell>
          <cell r="L1953" t="str">
            <v/>
          </cell>
          <cell r="O1953">
            <v>0</v>
          </cell>
          <cell r="R1953">
            <v>0</v>
          </cell>
          <cell r="T1953">
            <v>0</v>
          </cell>
        </row>
        <row r="1954">
          <cell r="J1954" t="str">
            <v/>
          </cell>
          <cell r="L1954" t="str">
            <v/>
          </cell>
          <cell r="O1954">
            <v>0</v>
          </cell>
          <cell r="R1954">
            <v>0</v>
          </cell>
          <cell r="T1954">
            <v>0</v>
          </cell>
        </row>
        <row r="1955">
          <cell r="C1955" t="str">
            <v>Herramienta Menor (Como % de Mano de Obra)</v>
          </cell>
          <cell r="J1955" t="str">
            <v>Dia</v>
          </cell>
          <cell r="L1955">
            <v>6178</v>
          </cell>
          <cell r="M1955">
            <v>0.05</v>
          </cell>
          <cell r="O1955">
            <v>309</v>
          </cell>
          <cell r="R1955">
            <v>3708</v>
          </cell>
          <cell r="T1955" t="str">
            <v>Herramienta Menor (Como % de Mano de Obra)</v>
          </cell>
        </row>
        <row r="1956">
          <cell r="L1956">
            <v>2.1999999999999999E-2</v>
          </cell>
          <cell r="M1956" t="str">
            <v>SUBTOTAL $</v>
          </cell>
          <cell r="O1956">
            <v>309</v>
          </cell>
        </row>
        <row r="1957">
          <cell r="C1957" t="str">
            <v>II. MATERIALES</v>
          </cell>
        </row>
        <row r="1959">
          <cell r="C1959" t="str">
            <v>DESCRIPCIÓN</v>
          </cell>
          <cell r="K1959" t="str">
            <v>UNIDAD</v>
          </cell>
          <cell r="L1959" t="str">
            <v>CANTIDAD</v>
          </cell>
          <cell r="M1959" t="str">
            <v>PRECIO UNIT.</v>
          </cell>
          <cell r="O1959" t="str">
            <v>Vr. UNITARIO</v>
          </cell>
        </row>
        <row r="1960">
          <cell r="C1960" t="str">
            <v>Tubo de Presión de 3/4" 11-400psi x 6 m</v>
          </cell>
          <cell r="K1960" t="str">
            <v>u</v>
          </cell>
          <cell r="L1960">
            <v>0.17499999999999999</v>
          </cell>
          <cell r="M1960">
            <v>29800</v>
          </cell>
          <cell r="O1960">
            <v>5215</v>
          </cell>
          <cell r="R1960">
            <v>2.1</v>
          </cell>
          <cell r="T1960" t="str">
            <v>Tubo de Presión de 3/4" 11-400psi x 6 m</v>
          </cell>
        </row>
        <row r="1961">
          <cell r="C1961" t="str">
            <v>Unión PVC-P, Ø= 3/4"</v>
          </cell>
          <cell r="K1961" t="str">
            <v>u</v>
          </cell>
          <cell r="L1961">
            <v>0.27562500000000001</v>
          </cell>
          <cell r="M1961">
            <v>1866</v>
          </cell>
          <cell r="O1961">
            <v>514</v>
          </cell>
          <cell r="R1961">
            <v>3.31</v>
          </cell>
          <cell r="T1961" t="str">
            <v>Unión PVC-P, Ø= 3/4"</v>
          </cell>
        </row>
        <row r="1962">
          <cell r="C1962" t="str">
            <v>Codo 90º PVC-P Ø= 3/4"</v>
          </cell>
          <cell r="K1962" t="str">
            <v>u</v>
          </cell>
          <cell r="L1962">
            <v>0.62489700000000004</v>
          </cell>
          <cell r="M1962">
            <v>2215</v>
          </cell>
          <cell r="O1962">
            <v>1384</v>
          </cell>
          <cell r="R1962">
            <v>7.5</v>
          </cell>
          <cell r="T1962" t="str">
            <v>Codo 90º PVC-P Ø= 3/4"</v>
          </cell>
        </row>
        <row r="1963">
          <cell r="C1963" t="str">
            <v>Tee PVC-P Ø= 3/4"</v>
          </cell>
          <cell r="K1963" t="str">
            <v>u</v>
          </cell>
          <cell r="L1963">
            <v>0.100233</v>
          </cell>
          <cell r="M1963">
            <v>2215</v>
          </cell>
          <cell r="O1963">
            <v>222</v>
          </cell>
          <cell r="R1963">
            <v>1.2</v>
          </cell>
          <cell r="T1963" t="str">
            <v>Tee PVC-P Ø= 3/4"</v>
          </cell>
        </row>
        <row r="1964">
          <cell r="C1964" t="str">
            <v>Adaptador macho PVC-P Ø= 3/4"</v>
          </cell>
          <cell r="K1964" t="str">
            <v>u</v>
          </cell>
          <cell r="L1964">
            <v>3.5699999999999998E-3</v>
          </cell>
          <cell r="M1964">
            <v>944</v>
          </cell>
          <cell r="O1964">
            <v>3</v>
          </cell>
          <cell r="R1964">
            <v>0.04</v>
          </cell>
          <cell r="T1964" t="str">
            <v>Adaptador macho PVC-P Ø= 3/4"</v>
          </cell>
        </row>
        <row r="1965">
          <cell r="C1965" t="str">
            <v>Soldadura liquida PVC 1/4 de Gl</v>
          </cell>
          <cell r="K1965" t="str">
            <v>u</v>
          </cell>
          <cell r="L1965">
            <v>5.2500000000000003E-3</v>
          </cell>
          <cell r="M1965">
            <v>10695</v>
          </cell>
          <cell r="O1965">
            <v>56</v>
          </cell>
          <cell r="R1965">
            <v>0.06</v>
          </cell>
          <cell r="T1965" t="str">
            <v>Soldadura liquida PVC 1/4 de Gl</v>
          </cell>
        </row>
        <row r="1966">
          <cell r="C1966" t="str">
            <v xml:space="preserve">Removedor PVC 1/4 galon </v>
          </cell>
          <cell r="K1966" t="str">
            <v>u</v>
          </cell>
          <cell r="L1966">
            <v>5.2500000000000003E-3</v>
          </cell>
          <cell r="M1966">
            <v>32934</v>
          </cell>
          <cell r="O1966">
            <v>173</v>
          </cell>
          <cell r="R1966">
            <v>0.06</v>
          </cell>
          <cell r="T1966" t="str">
            <v xml:space="preserve">Removedor PVC 1/4 galon </v>
          </cell>
        </row>
        <row r="1967">
          <cell r="L1967">
            <v>0.53839999999999999</v>
          </cell>
          <cell r="M1967" t="str">
            <v>SUBTOTAL $</v>
          </cell>
          <cell r="O1967">
            <v>7567</v>
          </cell>
        </row>
        <row r="1968">
          <cell r="C1968" t="str">
            <v>III. TRANSPORTES</v>
          </cell>
        </row>
        <row r="1970">
          <cell r="C1970" t="str">
            <v>MATERIAL</v>
          </cell>
          <cell r="J1970" t="str">
            <v>VOL. o PESO</v>
          </cell>
          <cell r="K1970" t="str">
            <v>DISTANCIA</v>
          </cell>
          <cell r="L1970" t="str">
            <v>M3 o Ton/Km</v>
          </cell>
          <cell r="M1970" t="str">
            <v>TARIFA</v>
          </cell>
          <cell r="O1970" t="str">
            <v>Vr. UNITARIO</v>
          </cell>
        </row>
        <row r="1971">
          <cell r="J1971" t="str">
            <v/>
          </cell>
          <cell r="M1971">
            <v>0</v>
          </cell>
          <cell r="O1971">
            <v>0</v>
          </cell>
          <cell r="R1971">
            <v>0</v>
          </cell>
          <cell r="T1971">
            <v>0</v>
          </cell>
        </row>
        <row r="1972">
          <cell r="J1972" t="str">
            <v/>
          </cell>
          <cell r="M1972">
            <v>0</v>
          </cell>
          <cell r="O1972">
            <v>0</v>
          </cell>
          <cell r="R1972">
            <v>0</v>
          </cell>
          <cell r="T1972">
            <v>0</v>
          </cell>
        </row>
        <row r="1973">
          <cell r="J1973" t="str">
            <v/>
          </cell>
          <cell r="M1973">
            <v>0</v>
          </cell>
          <cell r="O1973">
            <v>0</v>
          </cell>
          <cell r="R1973">
            <v>0</v>
          </cell>
          <cell r="T1973">
            <v>0</v>
          </cell>
        </row>
        <row r="1974">
          <cell r="L1974">
            <v>0</v>
          </cell>
          <cell r="M1974" t="str">
            <v>SUBTOTAL $</v>
          </cell>
          <cell r="O1974">
            <v>0</v>
          </cell>
        </row>
        <row r="1975">
          <cell r="C1975" t="str">
            <v>IV. MANO DE OBRA</v>
          </cell>
        </row>
        <row r="1977">
          <cell r="C1977" t="str">
            <v>TRABAJADOR</v>
          </cell>
          <cell r="I1977" t="str">
            <v>CANTIDAD</v>
          </cell>
          <cell r="J1977" t="str">
            <v>JORNAL</v>
          </cell>
          <cell r="K1977" t="str">
            <v>PRESTACIONES</v>
          </cell>
          <cell r="L1977" t="str">
            <v>JORNAL TOTAL</v>
          </cell>
          <cell r="M1977" t="str">
            <v>RENDIMIENTO</v>
          </cell>
          <cell r="O1977" t="str">
            <v>Vr. UNITARIO</v>
          </cell>
        </row>
        <row r="1978">
          <cell r="C1978" t="str">
            <v>Oficial</v>
          </cell>
          <cell r="I1978">
            <v>1</v>
          </cell>
          <cell r="J1978">
            <v>77720</v>
          </cell>
          <cell r="K1978">
            <v>1.6913</v>
          </cell>
          <cell r="L1978">
            <v>131448</v>
          </cell>
          <cell r="M1978">
            <v>36</v>
          </cell>
          <cell r="O1978">
            <v>3651</v>
          </cell>
          <cell r="R1978">
            <v>0.33</v>
          </cell>
          <cell r="T1978" t="str">
            <v>Oficial</v>
          </cell>
        </row>
        <row r="1979">
          <cell r="C1979" t="str">
            <v>Ayudante Entendido</v>
          </cell>
          <cell r="I1979">
            <v>1</v>
          </cell>
          <cell r="J1979">
            <v>53020</v>
          </cell>
          <cell r="K1979">
            <v>1.7161</v>
          </cell>
          <cell r="L1979">
            <v>90988</v>
          </cell>
          <cell r="M1979">
            <v>36</v>
          </cell>
          <cell r="O1979">
            <v>2527</v>
          </cell>
          <cell r="R1979">
            <v>0.33</v>
          </cell>
          <cell r="T1979" t="str">
            <v>Ayudante Entendido</v>
          </cell>
        </row>
        <row r="1980">
          <cell r="J1980">
            <v>0</v>
          </cell>
          <cell r="K1980">
            <v>0</v>
          </cell>
          <cell r="L1980">
            <v>0</v>
          </cell>
          <cell r="O1980">
            <v>0</v>
          </cell>
          <cell r="R1980">
            <v>0</v>
          </cell>
          <cell r="T1980">
            <v>0</v>
          </cell>
        </row>
        <row r="1981">
          <cell r="L1981">
            <v>0.43959999999999999</v>
          </cell>
          <cell r="M1981" t="str">
            <v>SUBTOTAL $</v>
          </cell>
          <cell r="O1981">
            <v>6178</v>
          </cell>
        </row>
        <row r="1983">
          <cell r="C1983" t="str">
            <v>TOTAL COSTO DIRECTO $</v>
          </cell>
          <cell r="O1983">
            <v>14054</v>
          </cell>
        </row>
        <row r="1984">
          <cell r="C1984" t="str">
            <v>V. COSTOS INDIRECTOS</v>
          </cell>
        </row>
        <row r="1986">
          <cell r="C1986" t="str">
            <v>Descripción</v>
          </cell>
          <cell r="L1986" t="str">
            <v>Porcentaje</v>
          </cell>
          <cell r="M1986" t="str">
            <v>Valor Total</v>
          </cell>
        </row>
        <row r="1987">
          <cell r="C1987" t="str">
            <v>ADMINISTRACION</v>
          </cell>
          <cell r="L1987">
            <v>0</v>
          </cell>
          <cell r="M1987">
            <v>0</v>
          </cell>
        </row>
        <row r="1988">
          <cell r="C1988" t="str">
            <v xml:space="preserve">IMPREVISTOS </v>
          </cell>
          <cell r="L1988">
            <v>0</v>
          </cell>
          <cell r="M1988">
            <v>0</v>
          </cell>
        </row>
        <row r="1989">
          <cell r="C1989" t="str">
            <v>UTILIDAD</v>
          </cell>
          <cell r="L1989">
            <v>0</v>
          </cell>
          <cell r="M1989">
            <v>0</v>
          </cell>
        </row>
        <row r="1990">
          <cell r="C1990" t="str">
            <v>SUBTOTAL $</v>
          </cell>
          <cell r="O1990">
            <v>0</v>
          </cell>
        </row>
        <row r="1992">
          <cell r="C1992" t="str">
            <v>Precio Unitario Total Aproximado al peso $</v>
          </cell>
          <cell r="O1992">
            <v>14054</v>
          </cell>
        </row>
        <row r="1995">
          <cell r="H1995" t="str">
            <v>Firma</v>
          </cell>
        </row>
        <row r="1996">
          <cell r="H1996" t="str">
            <v>Nombre:</v>
          </cell>
        </row>
        <row r="1997">
          <cell r="H1997" t="str">
            <v>Representante Legal del Contratista o su Apoderado</v>
          </cell>
        </row>
        <row r="1998">
          <cell r="H1998" t="str">
            <v>Matricula No. :</v>
          </cell>
        </row>
        <row r="1999">
          <cell r="H1999" t="str">
            <v xml:space="preserve"> </v>
          </cell>
        </row>
        <row r="2000">
          <cell r="C2000" t="str">
            <v>OBSERVACIONES INTERVENTORÍA</v>
          </cell>
        </row>
        <row r="2004">
          <cell r="C2004" t="str">
            <v>APROBACIÓN POR INTERVENTORÍA</v>
          </cell>
        </row>
        <row r="2005">
          <cell r="C20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2007">
          <cell r="C20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2010">
          <cell r="H2010" t="str">
            <v>Firma</v>
          </cell>
        </row>
        <row r="2011">
          <cell r="H2011" t="str">
            <v>Nombre:</v>
          </cell>
        </row>
        <row r="2012">
          <cell r="H2012" t="str">
            <v>Representante Legal del Interventor o su Apoderado</v>
          </cell>
        </row>
        <row r="2013">
          <cell r="H2013" t="str">
            <v>Matricula No. :</v>
          </cell>
        </row>
        <row r="2018">
          <cell r="C2018" t="str">
            <v>Formulario 1 - Propuesta económica  - Documento tipo de selección abreviada de menor cuantía - versión 2</v>
          </cell>
        </row>
        <row r="2019">
          <cell r="C2019" t="str">
            <v>Código</v>
          </cell>
          <cell r="D2019" t="str">
            <v>CCE-EICP-FM-25</v>
          </cell>
          <cell r="E2019" t="str">
            <v>Versión</v>
          </cell>
          <cell r="F2019">
            <v>2</v>
          </cell>
        </row>
        <row r="2021">
          <cell r="C2021" t="str">
            <v>[La entidad podrá utilizar este formato para la presentación de los análisis de precios unitarios el contratista en la oportunidad prevista en el numeral 8.1. del Documento Base]</v>
          </cell>
        </row>
        <row r="2024">
          <cell r="D2024" t="str">
            <v>MUNICIPIO DE CONCORDIA, ANTIOQUIA</v>
          </cell>
        </row>
        <row r="2025">
          <cell r="L2025" t="str">
            <v>VERSIÓN</v>
          </cell>
        </row>
        <row r="2026">
          <cell r="D2026" t="str">
            <v xml:space="preserve">[NÚMERO DEL PROCESO] </v>
          </cell>
        </row>
        <row r="2027">
          <cell r="L2027" t="str">
            <v>PÁGINA</v>
          </cell>
          <cell r="M2027">
            <v>1</v>
          </cell>
          <cell r="N2027" t="str">
            <v>DE</v>
          </cell>
          <cell r="O2027">
            <v>1</v>
          </cell>
        </row>
        <row r="2028">
          <cell r="D2028" t="str">
            <v xml:space="preserve">ANALISIS DE PRECIOS UNITARIOS </v>
          </cell>
        </row>
        <row r="2030">
          <cell r="L2030" t="str">
            <v>FECHA</v>
          </cell>
          <cell r="M2030" t="str">
            <v>DD</v>
          </cell>
          <cell r="N2030" t="str">
            <v>MM</v>
          </cell>
          <cell r="O2030" t="str">
            <v>AA</v>
          </cell>
        </row>
        <row r="2031">
          <cell r="M2031">
            <v>8</v>
          </cell>
          <cell r="N2031">
            <v>5</v>
          </cell>
          <cell r="O2031">
            <v>2023</v>
          </cell>
        </row>
        <row r="2032">
          <cell r="C2032" t="str">
            <v>ITEMS DE LA PROPUESTA ECONÓMICA</v>
          </cell>
          <cell r="I2032" t="str">
            <v>ITEMS NO PREVISTOS</v>
          </cell>
        </row>
        <row r="2036">
          <cell r="C2036" t="str">
            <v>DATOS ESPECÍFICOS</v>
          </cell>
        </row>
        <row r="2038">
          <cell r="C2038" t="str">
            <v>ITEM</v>
          </cell>
          <cell r="D2038" t="str">
            <v>DESCRIPCIÓN</v>
          </cell>
          <cell r="M2038" t="str">
            <v>UNIDAD</v>
          </cell>
          <cell r="O2038" t="str">
            <v>CANTIDAD</v>
          </cell>
        </row>
        <row r="2039">
          <cell r="C2039" t="str">
            <v>1.7.3</v>
          </cell>
          <cell r="D2039" t="str">
            <v xml:space="preserve">S.T.I  de bocas para salida de tubería  PVC  para red de abastecemimiento, Ø = 13 mm, RDE 9. Incluye accesorios y demás elementos para su correcta instalación. </v>
          </cell>
          <cell r="M2039" t="str">
            <v>u</v>
          </cell>
          <cell r="O2039">
            <v>15</v>
          </cell>
          <cell r="R2039">
            <v>27603</v>
          </cell>
          <cell r="S2039">
            <v>27603</v>
          </cell>
          <cell r="T2039">
            <v>2.6800000000000001E-2</v>
          </cell>
          <cell r="U2039">
            <v>0.43590000000000001</v>
          </cell>
          <cell r="V2039">
            <v>0</v>
          </cell>
          <cell r="W2039">
            <v>0.53720000000000001</v>
          </cell>
        </row>
        <row r="2040">
          <cell r="C2040" t="str">
            <v>I. EQUIPO</v>
          </cell>
        </row>
        <row r="2042">
          <cell r="C2042" t="str">
            <v>DESCRIPCIÓN</v>
          </cell>
          <cell r="H2042" t="str">
            <v>MARCA</v>
          </cell>
          <cell r="J2042" t="str">
            <v>TIPO</v>
          </cell>
          <cell r="L2042" t="str">
            <v>TARIFA/HORA</v>
          </cell>
          <cell r="M2042" t="str">
            <v>RENDIMIENTO</v>
          </cell>
          <cell r="O2042" t="str">
            <v>Vr. UNITARIO</v>
          </cell>
        </row>
        <row r="2043">
          <cell r="J2043" t="str">
            <v/>
          </cell>
          <cell r="L2043" t="str">
            <v/>
          </cell>
          <cell r="O2043">
            <v>0</v>
          </cell>
          <cell r="R2043">
            <v>0</v>
          </cell>
          <cell r="T2043">
            <v>0</v>
          </cell>
        </row>
        <row r="2044">
          <cell r="J2044" t="str">
            <v/>
          </cell>
          <cell r="L2044" t="str">
            <v/>
          </cell>
          <cell r="O2044">
            <v>0</v>
          </cell>
          <cell r="R2044">
            <v>0</v>
          </cell>
          <cell r="T2044">
            <v>0</v>
          </cell>
        </row>
        <row r="2045">
          <cell r="J2045" t="str">
            <v/>
          </cell>
          <cell r="L2045" t="str">
            <v/>
          </cell>
          <cell r="O2045">
            <v>0</v>
          </cell>
          <cell r="R2045">
            <v>0</v>
          </cell>
          <cell r="T2045">
            <v>0</v>
          </cell>
        </row>
        <row r="2046">
          <cell r="C2046" t="str">
            <v>Herramienta Menor (Como % de Mano de Obra)</v>
          </cell>
          <cell r="J2046" t="str">
            <v>Dia</v>
          </cell>
          <cell r="L2046">
            <v>14829</v>
          </cell>
          <cell r="M2046">
            <v>0.05</v>
          </cell>
          <cell r="O2046">
            <v>741</v>
          </cell>
          <cell r="R2046">
            <v>11115</v>
          </cell>
          <cell r="T2046" t="str">
            <v>Herramienta Menor (Como % de Mano de Obra)</v>
          </cell>
        </row>
        <row r="2047">
          <cell r="L2047">
            <v>2.6800000000000001E-2</v>
          </cell>
          <cell r="M2047" t="str">
            <v>SUBTOTAL $</v>
          </cell>
          <cell r="O2047">
            <v>741</v>
          </cell>
        </row>
        <row r="2048">
          <cell r="C2048" t="str">
            <v>II. MATERIALES</v>
          </cell>
        </row>
        <row r="2050">
          <cell r="C2050" t="str">
            <v>DESCRIPCIÓN</v>
          </cell>
          <cell r="K2050" t="str">
            <v>UNIDAD</v>
          </cell>
          <cell r="L2050" t="str">
            <v>CANTIDAD</v>
          </cell>
          <cell r="M2050" t="str">
            <v>PRECIO UNIT.</v>
          </cell>
          <cell r="O2050" t="str">
            <v>Vr. UNITARIO</v>
          </cell>
        </row>
        <row r="2051">
          <cell r="C2051" t="str">
            <v>Tubo 1/2" Presión 9-500 x 6 m</v>
          </cell>
          <cell r="K2051" t="str">
            <v>u</v>
          </cell>
          <cell r="L2051">
            <v>0.35</v>
          </cell>
          <cell r="M2051">
            <v>19900</v>
          </cell>
          <cell r="O2051">
            <v>6965</v>
          </cell>
          <cell r="R2051">
            <v>5.25</v>
          </cell>
          <cell r="T2051" t="str">
            <v>Tubo 1/2" Presión 9-500 x 6 m</v>
          </cell>
        </row>
        <row r="2052">
          <cell r="C2052" t="str">
            <v>Unión PVC-P, Ø= 1/2"</v>
          </cell>
          <cell r="K2052" t="str">
            <v>u</v>
          </cell>
          <cell r="L2052">
            <v>1.05</v>
          </cell>
          <cell r="M2052">
            <v>700</v>
          </cell>
          <cell r="O2052">
            <v>735</v>
          </cell>
          <cell r="R2052">
            <v>15.75</v>
          </cell>
          <cell r="T2052" t="str">
            <v>Unión PVC-P, Ø= 1/2"</v>
          </cell>
        </row>
        <row r="2053">
          <cell r="C2053" t="str">
            <v>Codo 90º PVC-P Ø= 1/2"</v>
          </cell>
          <cell r="K2053" t="str">
            <v>u</v>
          </cell>
          <cell r="L2053">
            <v>2.1</v>
          </cell>
          <cell r="M2053">
            <v>704</v>
          </cell>
          <cell r="O2053">
            <v>1478</v>
          </cell>
          <cell r="R2053">
            <v>31.5</v>
          </cell>
          <cell r="T2053" t="str">
            <v>Codo 90º PVC-P Ø= 1/2"</v>
          </cell>
        </row>
        <row r="2054">
          <cell r="C2054" t="str">
            <v>Tee PVC-P Ø= 1/2"</v>
          </cell>
          <cell r="K2054" t="str">
            <v>u</v>
          </cell>
          <cell r="L2054">
            <v>1.05</v>
          </cell>
          <cell r="M2054">
            <v>1049</v>
          </cell>
          <cell r="O2054">
            <v>1101</v>
          </cell>
          <cell r="R2054">
            <v>15.75</v>
          </cell>
          <cell r="T2054" t="str">
            <v>Tee PVC-P Ø= 1/2"</v>
          </cell>
        </row>
        <row r="2055">
          <cell r="C2055" t="str">
            <v>Adaptador macho PVC-P Ø= 1/2"</v>
          </cell>
          <cell r="K2055" t="str">
            <v>u</v>
          </cell>
          <cell r="L2055">
            <v>1.05</v>
          </cell>
          <cell r="M2055">
            <v>944</v>
          </cell>
          <cell r="O2055">
            <v>991</v>
          </cell>
          <cell r="R2055">
            <v>15.75</v>
          </cell>
          <cell r="T2055" t="str">
            <v>Adaptador macho PVC-P Ø= 1/2"</v>
          </cell>
        </row>
        <row r="2056">
          <cell r="C2056" t="str">
            <v>Soldadura liquida PVC 1/4 de Gl</v>
          </cell>
          <cell r="K2056" t="str">
            <v>u</v>
          </cell>
          <cell r="L2056">
            <v>6.783E-3</v>
          </cell>
          <cell r="M2056">
            <v>10695</v>
          </cell>
          <cell r="O2056">
            <v>73</v>
          </cell>
          <cell r="R2056">
            <v>0.1</v>
          </cell>
          <cell r="T2056" t="str">
            <v>Soldadura liquida PVC 1/4 de Gl</v>
          </cell>
        </row>
        <row r="2057">
          <cell r="C2057" t="str">
            <v xml:space="preserve">Removedor PVC 1/4 galon </v>
          </cell>
          <cell r="K2057" t="str">
            <v>u</v>
          </cell>
          <cell r="L2057">
            <v>2.0958000000000001E-2</v>
          </cell>
          <cell r="M2057">
            <v>32934</v>
          </cell>
          <cell r="O2057">
            <v>690</v>
          </cell>
          <cell r="R2057">
            <v>0.31</v>
          </cell>
          <cell r="T2057" t="str">
            <v xml:space="preserve">Removedor PVC 1/4 galon </v>
          </cell>
        </row>
        <row r="2058">
          <cell r="L2058">
            <v>0.43590000000000001</v>
          </cell>
          <cell r="M2058" t="str">
            <v>SUBTOTAL $</v>
          </cell>
          <cell r="O2058">
            <v>12033</v>
          </cell>
        </row>
        <row r="2059">
          <cell r="C2059" t="str">
            <v>III. TRANSPORTES</v>
          </cell>
        </row>
        <row r="2061">
          <cell r="C2061" t="str">
            <v>MATERIAL</v>
          </cell>
          <cell r="J2061" t="str">
            <v>VOL. o PESO</v>
          </cell>
          <cell r="K2061" t="str">
            <v>DISTANCIA</v>
          </cell>
          <cell r="L2061" t="str">
            <v>M3 o Ton/Km</v>
          </cell>
          <cell r="M2061" t="str">
            <v>TARIFA</v>
          </cell>
          <cell r="O2061" t="str">
            <v>Vr. UNITARIO</v>
          </cell>
        </row>
        <row r="2062">
          <cell r="J2062" t="str">
            <v/>
          </cell>
          <cell r="M2062">
            <v>0</v>
          </cell>
          <cell r="O2062">
            <v>0</v>
          </cell>
          <cell r="R2062">
            <v>0</v>
          </cell>
          <cell r="T2062">
            <v>0</v>
          </cell>
        </row>
        <row r="2063">
          <cell r="J2063" t="str">
            <v/>
          </cell>
          <cell r="M2063">
            <v>0</v>
          </cell>
          <cell r="O2063">
            <v>0</v>
          </cell>
          <cell r="R2063">
            <v>0</v>
          </cell>
          <cell r="T2063">
            <v>0</v>
          </cell>
        </row>
        <row r="2064">
          <cell r="J2064" t="str">
            <v/>
          </cell>
          <cell r="M2064">
            <v>0</v>
          </cell>
          <cell r="O2064">
            <v>0</v>
          </cell>
          <cell r="R2064">
            <v>0</v>
          </cell>
          <cell r="T2064">
            <v>0</v>
          </cell>
        </row>
        <row r="2065">
          <cell r="L2065">
            <v>0</v>
          </cell>
          <cell r="M2065" t="str">
            <v>SUBTOTAL $</v>
          </cell>
          <cell r="O2065">
            <v>0</v>
          </cell>
        </row>
        <row r="2066">
          <cell r="C2066" t="str">
            <v>IV. MANO DE OBRA</v>
          </cell>
        </row>
        <row r="2068">
          <cell r="C2068" t="str">
            <v>TRABAJADOR</v>
          </cell>
          <cell r="I2068" t="str">
            <v>CANTIDAD</v>
          </cell>
          <cell r="J2068" t="str">
            <v>JORNAL</v>
          </cell>
          <cell r="K2068" t="str">
            <v>PRESTACIONES</v>
          </cell>
          <cell r="L2068" t="str">
            <v>JORNAL TOTAL</v>
          </cell>
          <cell r="M2068" t="str">
            <v>RENDIMIENTO</v>
          </cell>
          <cell r="O2068" t="str">
            <v>Vr. UNITARIO</v>
          </cell>
        </row>
        <row r="2069">
          <cell r="C2069" t="str">
            <v>Oficial</v>
          </cell>
          <cell r="I2069">
            <v>1</v>
          </cell>
          <cell r="J2069">
            <v>77720</v>
          </cell>
          <cell r="K2069">
            <v>1.6913</v>
          </cell>
          <cell r="L2069">
            <v>131448</v>
          </cell>
          <cell r="M2069">
            <v>15</v>
          </cell>
          <cell r="O2069">
            <v>8763</v>
          </cell>
          <cell r="R2069">
            <v>1</v>
          </cell>
          <cell r="T2069" t="str">
            <v>Oficial</v>
          </cell>
        </row>
        <row r="2070">
          <cell r="C2070" t="str">
            <v>Ayudante Entendido</v>
          </cell>
          <cell r="I2070">
            <v>1</v>
          </cell>
          <cell r="J2070">
            <v>53020</v>
          </cell>
          <cell r="K2070">
            <v>1.7161</v>
          </cell>
          <cell r="L2070">
            <v>90988</v>
          </cell>
          <cell r="M2070">
            <v>15</v>
          </cell>
          <cell r="O2070">
            <v>6066</v>
          </cell>
          <cell r="R2070">
            <v>1</v>
          </cell>
          <cell r="T2070" t="str">
            <v>Ayudante Entendido</v>
          </cell>
        </row>
        <row r="2071">
          <cell r="J2071">
            <v>0</v>
          </cell>
          <cell r="K2071">
            <v>0</v>
          </cell>
          <cell r="L2071">
            <v>0</v>
          </cell>
          <cell r="O2071">
            <v>0</v>
          </cell>
          <cell r="R2071">
            <v>0</v>
          </cell>
          <cell r="T2071">
            <v>0</v>
          </cell>
        </row>
        <row r="2072">
          <cell r="L2072">
            <v>0.53720000000000001</v>
          </cell>
          <cell r="M2072" t="str">
            <v>SUBTOTAL $</v>
          </cell>
          <cell r="O2072">
            <v>14829</v>
          </cell>
        </row>
        <row r="2074">
          <cell r="C2074" t="str">
            <v>TOTAL COSTO DIRECTO $</v>
          </cell>
          <cell r="O2074">
            <v>27603</v>
          </cell>
        </row>
        <row r="2075">
          <cell r="C2075" t="str">
            <v>V. COSTOS INDIRECTOS</v>
          </cell>
        </row>
        <row r="2077">
          <cell r="C2077" t="str">
            <v>Descripción</v>
          </cell>
          <cell r="L2077" t="str">
            <v>Porcentaje</v>
          </cell>
          <cell r="M2077" t="str">
            <v>Valor Total</v>
          </cell>
        </row>
        <row r="2078">
          <cell r="C2078" t="str">
            <v>ADMINISTRACION</v>
          </cell>
          <cell r="L2078">
            <v>0</v>
          </cell>
          <cell r="M2078">
            <v>0</v>
          </cell>
        </row>
        <row r="2079">
          <cell r="C2079" t="str">
            <v xml:space="preserve">IMPREVISTOS </v>
          </cell>
          <cell r="L2079">
            <v>0</v>
          </cell>
          <cell r="M2079">
            <v>0</v>
          </cell>
        </row>
        <row r="2080">
          <cell r="C2080" t="str">
            <v>UTILIDAD</v>
          </cell>
          <cell r="L2080">
            <v>0</v>
          </cell>
          <cell r="M2080">
            <v>0</v>
          </cell>
        </row>
        <row r="2081">
          <cell r="C2081" t="str">
            <v>SUBTOTAL $</v>
          </cell>
          <cell r="O2081">
            <v>0</v>
          </cell>
        </row>
        <row r="2083">
          <cell r="C2083" t="str">
            <v>Precio Unitario Total Aproximado al peso $</v>
          </cell>
          <cell r="O2083">
            <v>27603</v>
          </cell>
        </row>
        <row r="2086">
          <cell r="H2086" t="str">
            <v>Firma</v>
          </cell>
        </row>
        <row r="2087">
          <cell r="H2087" t="str">
            <v>Nombre:</v>
          </cell>
        </row>
        <row r="2088">
          <cell r="H2088" t="str">
            <v>Representante Legal del Contratista o su Apoderado</v>
          </cell>
        </row>
        <row r="2089">
          <cell r="H2089" t="str">
            <v>Matricula No. :</v>
          </cell>
        </row>
        <row r="2090">
          <cell r="H2090" t="str">
            <v xml:space="preserve"> </v>
          </cell>
        </row>
        <row r="2091">
          <cell r="C2091" t="str">
            <v>OBSERVACIONES INTERVENTORÍA</v>
          </cell>
        </row>
        <row r="2095">
          <cell r="C2095" t="str">
            <v>APROBACIÓN POR INTERVENTORÍA</v>
          </cell>
        </row>
        <row r="2096">
          <cell r="C209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2098">
          <cell r="C209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2101">
          <cell r="H2101" t="str">
            <v>Firma</v>
          </cell>
        </row>
        <row r="2102">
          <cell r="H2102" t="str">
            <v>Nombre:</v>
          </cell>
        </row>
        <row r="2103">
          <cell r="H2103" t="str">
            <v>Representante Legal del Interventor o su Apoderado</v>
          </cell>
        </row>
        <row r="2104">
          <cell r="H2104" t="str">
            <v>Matricula No. :</v>
          </cell>
        </row>
        <row r="2109">
          <cell r="C2109" t="str">
            <v>Formulario 1 - Propuesta económica  - Documento tipo de selección abreviada de menor cuantía - versión 2</v>
          </cell>
        </row>
        <row r="2110">
          <cell r="C2110" t="str">
            <v>Código</v>
          </cell>
          <cell r="D2110" t="str">
            <v>CCE-EICP-FM-25</v>
          </cell>
          <cell r="E2110" t="str">
            <v>Versión</v>
          </cell>
          <cell r="F2110">
            <v>2</v>
          </cell>
        </row>
        <row r="2112">
          <cell r="C2112" t="str">
            <v>[La entidad podrá utilizar este formato para la presentación de los análisis de precios unitarios el contratista en la oportunidad prevista en el numeral 8.1. del Documento Base]</v>
          </cell>
        </row>
        <row r="2115">
          <cell r="D2115" t="str">
            <v>MUNICIPIO DE CONCORDIA, ANTIOQUIA</v>
          </cell>
        </row>
        <row r="2116">
          <cell r="L2116" t="str">
            <v>VERSIÓN</v>
          </cell>
        </row>
        <row r="2117">
          <cell r="D2117" t="str">
            <v xml:space="preserve">[NÚMERO DEL PROCESO] </v>
          </cell>
        </row>
        <row r="2118">
          <cell r="L2118" t="str">
            <v>PÁGINA</v>
          </cell>
          <cell r="M2118">
            <v>1</v>
          </cell>
          <cell r="N2118" t="str">
            <v>DE</v>
          </cell>
          <cell r="O2118">
            <v>1</v>
          </cell>
        </row>
        <row r="2119">
          <cell r="D2119" t="str">
            <v xml:space="preserve">ANALISIS DE PRECIOS UNITARIOS </v>
          </cell>
        </row>
        <row r="2121">
          <cell r="L2121" t="str">
            <v>FECHA</v>
          </cell>
          <cell r="M2121" t="str">
            <v>DD</v>
          </cell>
          <cell r="N2121" t="str">
            <v>MM</v>
          </cell>
          <cell r="O2121" t="str">
            <v>AA</v>
          </cell>
        </row>
        <row r="2122">
          <cell r="M2122">
            <v>8</v>
          </cell>
          <cell r="N2122">
            <v>5</v>
          </cell>
          <cell r="O2122">
            <v>2023</v>
          </cell>
        </row>
        <row r="2123">
          <cell r="C2123" t="str">
            <v>ITEMS DE LA PROPUESTA ECONÓMICA</v>
          </cell>
          <cell r="I2123" t="str">
            <v>ITEMS NO PREVISTOS</v>
          </cell>
        </row>
        <row r="2127">
          <cell r="C2127" t="str">
            <v>DATOS ESPECÍFICOS</v>
          </cell>
        </row>
        <row r="2129">
          <cell r="C2129" t="str">
            <v>ITEM</v>
          </cell>
          <cell r="D2129" t="str">
            <v>DESCRIPCIÓN</v>
          </cell>
          <cell r="M2129" t="str">
            <v>UNIDAD</v>
          </cell>
          <cell r="O2129" t="str">
            <v>CANTIDAD</v>
          </cell>
        </row>
        <row r="2130">
          <cell r="C2130" t="str">
            <v>1.7.4</v>
          </cell>
          <cell r="D2130" t="str">
            <v>S.T.I de TERMINAL CON CÁMARA DE AIRE, en TUBERÍA DE PVC , con un DIÁMETRO DE 1/2". Incluye suministro y transporte de los materiales, canche, accesorios de PVC, sellante, soldadura, teflón, y todo lo necesario para su correcta instalación y funcionamiento.</v>
          </cell>
          <cell r="M2130" t="str">
            <v>u</v>
          </cell>
          <cell r="O2130">
            <v>9</v>
          </cell>
          <cell r="R2130">
            <v>19795</v>
          </cell>
          <cell r="S2130">
            <v>19795</v>
          </cell>
          <cell r="T2130">
            <v>3.5099999999999999E-2</v>
          </cell>
          <cell r="U2130">
            <v>0.26250000000000001</v>
          </cell>
          <cell r="V2130">
            <v>0</v>
          </cell>
          <cell r="W2130">
            <v>0.70230000000000004</v>
          </cell>
        </row>
        <row r="2131">
          <cell r="C2131" t="str">
            <v>I. EQUIPO</v>
          </cell>
        </row>
        <row r="2133">
          <cell r="C2133" t="str">
            <v>DESCRIPCIÓN</v>
          </cell>
          <cell r="H2133" t="str">
            <v>MARCA</v>
          </cell>
          <cell r="J2133" t="str">
            <v>TIPO</v>
          </cell>
          <cell r="L2133" t="str">
            <v>TARIFA/HORA</v>
          </cell>
          <cell r="M2133" t="str">
            <v>RENDIMIENTO</v>
          </cell>
          <cell r="O2133" t="str">
            <v>Vr. UNITARIO</v>
          </cell>
        </row>
        <row r="2134">
          <cell r="J2134" t="str">
            <v/>
          </cell>
          <cell r="L2134" t="str">
            <v/>
          </cell>
          <cell r="O2134">
            <v>0</v>
          </cell>
          <cell r="R2134">
            <v>0</v>
          </cell>
          <cell r="T2134">
            <v>0</v>
          </cell>
        </row>
        <row r="2135">
          <cell r="J2135" t="str">
            <v/>
          </cell>
          <cell r="L2135" t="str">
            <v/>
          </cell>
          <cell r="O2135">
            <v>0</v>
          </cell>
          <cell r="R2135">
            <v>0</v>
          </cell>
          <cell r="T2135">
            <v>0</v>
          </cell>
        </row>
        <row r="2136">
          <cell r="J2136" t="str">
            <v/>
          </cell>
          <cell r="L2136" t="str">
            <v/>
          </cell>
          <cell r="O2136">
            <v>0</v>
          </cell>
          <cell r="R2136">
            <v>0</v>
          </cell>
          <cell r="T2136">
            <v>0</v>
          </cell>
        </row>
        <row r="2137">
          <cell r="C2137" t="str">
            <v>Herramienta Menor (Como % de Mano de Obra)</v>
          </cell>
          <cell r="J2137" t="str">
            <v>Dia</v>
          </cell>
          <cell r="L2137">
            <v>13903</v>
          </cell>
          <cell r="M2137">
            <v>0.05</v>
          </cell>
          <cell r="O2137">
            <v>695</v>
          </cell>
          <cell r="R2137">
            <v>6255</v>
          </cell>
          <cell r="T2137" t="str">
            <v>Herramienta Menor (Como % de Mano de Obra)</v>
          </cell>
        </row>
        <row r="2138">
          <cell r="L2138">
            <v>3.5099999999999999E-2</v>
          </cell>
          <cell r="M2138" t="str">
            <v>SUBTOTAL $</v>
          </cell>
          <cell r="O2138">
            <v>695</v>
          </cell>
        </row>
        <row r="2139">
          <cell r="C2139" t="str">
            <v>II. MATERIALES</v>
          </cell>
        </row>
        <row r="2141">
          <cell r="C2141" t="str">
            <v>DESCRIPCIÓN</v>
          </cell>
          <cell r="K2141" t="str">
            <v>UNIDAD</v>
          </cell>
          <cell r="L2141" t="str">
            <v>CANTIDAD</v>
          </cell>
          <cell r="M2141" t="str">
            <v>PRECIO UNIT.</v>
          </cell>
          <cell r="O2141" t="str">
            <v>Vr. UNITARIO</v>
          </cell>
        </row>
        <row r="2142">
          <cell r="C2142" t="str">
            <v>Tubo 1/2" Presión 9-500 x 6 m</v>
          </cell>
          <cell r="K2142" t="str">
            <v>u</v>
          </cell>
          <cell r="L2142">
            <v>8.7499999999999994E-2</v>
          </cell>
          <cell r="M2142">
            <v>19900</v>
          </cell>
          <cell r="O2142">
            <v>1741</v>
          </cell>
          <cell r="R2142">
            <v>0.79</v>
          </cell>
          <cell r="T2142" t="str">
            <v>Tubo 1/2" Presión 9-500 x 6 m</v>
          </cell>
        </row>
        <row r="2143">
          <cell r="C2143" t="str">
            <v>Tee PVC-P Ø= 1/2"</v>
          </cell>
          <cell r="K2143" t="str">
            <v>u</v>
          </cell>
          <cell r="L2143">
            <v>1</v>
          </cell>
          <cell r="M2143">
            <v>1049</v>
          </cell>
          <cell r="O2143">
            <v>1049</v>
          </cell>
          <cell r="R2143">
            <v>9</v>
          </cell>
          <cell r="T2143" t="str">
            <v>Tee PVC-P Ø= 1/2"</v>
          </cell>
        </row>
        <row r="2144">
          <cell r="C2144" t="str">
            <v>Adaptador macho PVC-P Ø= 1/2"</v>
          </cell>
          <cell r="K2144" t="str">
            <v>u</v>
          </cell>
          <cell r="L2144">
            <v>1</v>
          </cell>
          <cell r="M2144">
            <v>944</v>
          </cell>
          <cell r="O2144">
            <v>944</v>
          </cell>
          <cell r="R2144">
            <v>9</v>
          </cell>
          <cell r="T2144" t="str">
            <v>Adaptador macho PVC-P Ø= 1/2"</v>
          </cell>
        </row>
        <row r="2145">
          <cell r="C2145" t="str">
            <v>Tapón Roscado 1/2 Presión</v>
          </cell>
          <cell r="K2145" t="str">
            <v>u</v>
          </cell>
          <cell r="L2145">
            <v>1</v>
          </cell>
          <cell r="M2145">
            <v>700</v>
          </cell>
          <cell r="O2145">
            <v>700</v>
          </cell>
          <cell r="R2145">
            <v>9</v>
          </cell>
          <cell r="T2145" t="str">
            <v>Tapón Roscado 1/2 Presión</v>
          </cell>
        </row>
        <row r="2146">
          <cell r="C2146" t="str">
            <v>Soldadura liquida PVC 1/4 de Gl</v>
          </cell>
          <cell r="K2146" t="str">
            <v>u</v>
          </cell>
          <cell r="L2146">
            <v>6.783E-3</v>
          </cell>
          <cell r="M2146">
            <v>10695</v>
          </cell>
          <cell r="O2146">
            <v>73</v>
          </cell>
          <cell r="R2146">
            <v>0.06</v>
          </cell>
          <cell r="T2146" t="str">
            <v>Soldadura liquida PVC 1/4 de Gl</v>
          </cell>
        </row>
        <row r="2147">
          <cell r="C2147" t="str">
            <v xml:space="preserve">Removedor PVC 1/4 galon </v>
          </cell>
          <cell r="K2147" t="str">
            <v>u</v>
          </cell>
          <cell r="L2147">
            <v>2.0958000000000001E-2</v>
          </cell>
          <cell r="M2147">
            <v>32934</v>
          </cell>
          <cell r="O2147">
            <v>690</v>
          </cell>
          <cell r="R2147">
            <v>0.19</v>
          </cell>
          <cell r="T2147" t="str">
            <v xml:space="preserve">Removedor PVC 1/4 galon </v>
          </cell>
        </row>
        <row r="2148">
          <cell r="K2148" t="str">
            <v/>
          </cell>
          <cell r="M2148">
            <v>0</v>
          </cell>
          <cell r="O2148">
            <v>0</v>
          </cell>
          <cell r="R2148">
            <v>0</v>
          </cell>
          <cell r="T2148">
            <v>0</v>
          </cell>
        </row>
        <row r="2149">
          <cell r="L2149">
            <v>0.26250000000000001</v>
          </cell>
          <cell r="M2149" t="str">
            <v>SUBTOTAL $</v>
          </cell>
          <cell r="O2149">
            <v>5197</v>
          </cell>
        </row>
        <row r="2150">
          <cell r="C2150" t="str">
            <v>III. TRANSPORTES</v>
          </cell>
        </row>
        <row r="2152">
          <cell r="C2152" t="str">
            <v>MATERIAL</v>
          </cell>
          <cell r="J2152" t="str">
            <v>VOL. o PESO</v>
          </cell>
          <cell r="K2152" t="str">
            <v>DISTANCIA</v>
          </cell>
          <cell r="L2152" t="str">
            <v>M3 o Ton/Km</v>
          </cell>
          <cell r="M2152" t="str">
            <v>TARIFA</v>
          </cell>
          <cell r="O2152" t="str">
            <v>Vr. UNITARIO</v>
          </cell>
        </row>
        <row r="2153">
          <cell r="J2153" t="str">
            <v/>
          </cell>
          <cell r="M2153">
            <v>0</v>
          </cell>
          <cell r="O2153">
            <v>0</v>
          </cell>
          <cell r="R2153">
            <v>0</v>
          </cell>
          <cell r="T2153">
            <v>0</v>
          </cell>
        </row>
        <row r="2154">
          <cell r="J2154" t="str">
            <v/>
          </cell>
          <cell r="M2154">
            <v>0</v>
          </cell>
          <cell r="O2154">
            <v>0</v>
          </cell>
          <cell r="R2154">
            <v>0</v>
          </cell>
          <cell r="T2154">
            <v>0</v>
          </cell>
        </row>
        <row r="2155">
          <cell r="J2155" t="str">
            <v/>
          </cell>
          <cell r="M2155">
            <v>0</v>
          </cell>
          <cell r="O2155">
            <v>0</v>
          </cell>
          <cell r="R2155">
            <v>0</v>
          </cell>
          <cell r="T2155">
            <v>0</v>
          </cell>
        </row>
        <row r="2156">
          <cell r="L2156">
            <v>0</v>
          </cell>
          <cell r="M2156" t="str">
            <v>SUBTOTAL $</v>
          </cell>
          <cell r="O2156">
            <v>0</v>
          </cell>
        </row>
        <row r="2157">
          <cell r="C2157" t="str">
            <v>IV. MANO DE OBRA</v>
          </cell>
        </row>
        <row r="2159">
          <cell r="C2159" t="str">
            <v>TRABAJADOR</v>
          </cell>
          <cell r="I2159" t="str">
            <v>CANTIDAD</v>
          </cell>
          <cell r="J2159" t="str">
            <v>JORNAL</v>
          </cell>
          <cell r="K2159" t="str">
            <v>PRESTACIONES</v>
          </cell>
          <cell r="L2159" t="str">
            <v>JORNAL TOTAL</v>
          </cell>
          <cell r="M2159" t="str">
            <v>RENDIMIENTO</v>
          </cell>
          <cell r="O2159" t="str">
            <v>Vr. UNITARIO</v>
          </cell>
        </row>
        <row r="2160">
          <cell r="C2160" t="str">
            <v>Oficial</v>
          </cell>
          <cell r="I2160">
            <v>1</v>
          </cell>
          <cell r="J2160">
            <v>77720</v>
          </cell>
          <cell r="K2160">
            <v>1.6913</v>
          </cell>
          <cell r="L2160">
            <v>131448</v>
          </cell>
          <cell r="M2160">
            <v>16</v>
          </cell>
          <cell r="O2160">
            <v>8216</v>
          </cell>
          <cell r="R2160">
            <v>0.56000000000000005</v>
          </cell>
          <cell r="T2160" t="str">
            <v>Oficial</v>
          </cell>
        </row>
        <row r="2161">
          <cell r="C2161" t="str">
            <v>Ayudante Entendido</v>
          </cell>
          <cell r="I2161">
            <v>1</v>
          </cell>
          <cell r="J2161">
            <v>53020</v>
          </cell>
          <cell r="K2161">
            <v>1.7161</v>
          </cell>
          <cell r="L2161">
            <v>90988</v>
          </cell>
          <cell r="M2161">
            <v>16</v>
          </cell>
          <cell r="O2161">
            <v>5687</v>
          </cell>
          <cell r="R2161">
            <v>0.56000000000000005</v>
          </cell>
          <cell r="T2161" t="str">
            <v>Ayudante Entendido</v>
          </cell>
        </row>
        <row r="2162">
          <cell r="J2162">
            <v>0</v>
          </cell>
          <cell r="K2162">
            <v>0</v>
          </cell>
          <cell r="L2162">
            <v>0</v>
          </cell>
          <cell r="O2162">
            <v>0</v>
          </cell>
          <cell r="R2162">
            <v>0</v>
          </cell>
          <cell r="T2162">
            <v>0</v>
          </cell>
        </row>
        <row r="2163">
          <cell r="L2163">
            <v>0.70230000000000004</v>
          </cell>
          <cell r="M2163" t="str">
            <v>SUBTOTAL $</v>
          </cell>
          <cell r="O2163">
            <v>13903</v>
          </cell>
        </row>
        <row r="2165">
          <cell r="C2165" t="str">
            <v>TOTAL COSTO DIRECTO $</v>
          </cell>
          <cell r="O2165">
            <v>19795</v>
          </cell>
        </row>
        <row r="2166">
          <cell r="C2166" t="str">
            <v>V. COSTOS INDIRECTOS</v>
          </cell>
        </row>
        <row r="2168">
          <cell r="C2168" t="str">
            <v>Descripción</v>
          </cell>
          <cell r="L2168" t="str">
            <v>Porcentaje</v>
          </cell>
          <cell r="M2168" t="str">
            <v>Valor Total</v>
          </cell>
        </row>
        <row r="2169">
          <cell r="C2169" t="str">
            <v>ADMINISTRACION</v>
          </cell>
          <cell r="L2169">
            <v>0</v>
          </cell>
          <cell r="M2169">
            <v>0</v>
          </cell>
        </row>
        <row r="2170">
          <cell r="C2170" t="str">
            <v xml:space="preserve">IMPREVISTOS </v>
          </cell>
          <cell r="L2170">
            <v>0</v>
          </cell>
          <cell r="M2170">
            <v>0</v>
          </cell>
        </row>
        <row r="2171">
          <cell r="C2171" t="str">
            <v>UTILIDAD</v>
          </cell>
          <cell r="L2171">
            <v>0</v>
          </cell>
          <cell r="M2171">
            <v>0</v>
          </cell>
        </row>
        <row r="2172">
          <cell r="C2172" t="str">
            <v>SUBTOTAL $</v>
          </cell>
          <cell r="O2172">
            <v>0</v>
          </cell>
        </row>
        <row r="2174">
          <cell r="C2174" t="str">
            <v>Precio Unitario Total Aproximado al peso $</v>
          </cell>
          <cell r="O2174">
            <v>19795</v>
          </cell>
        </row>
        <row r="2177">
          <cell r="H2177" t="str">
            <v>Firma</v>
          </cell>
        </row>
        <row r="2178">
          <cell r="H2178" t="str">
            <v>Nombre:</v>
          </cell>
        </row>
        <row r="2179">
          <cell r="H2179" t="str">
            <v>Representante Legal del Contratista o su Apoderado</v>
          </cell>
        </row>
        <row r="2180">
          <cell r="H2180" t="str">
            <v>Matricula No. :</v>
          </cell>
        </row>
        <row r="2181">
          <cell r="H2181" t="str">
            <v xml:space="preserve"> </v>
          </cell>
        </row>
        <row r="2182">
          <cell r="C2182" t="str">
            <v>OBSERVACIONES INTERVENTORÍA</v>
          </cell>
        </row>
        <row r="2186">
          <cell r="C2186" t="str">
            <v>APROBACIÓN POR INTERVENTORÍA</v>
          </cell>
        </row>
        <row r="2187">
          <cell r="C2187"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2189">
          <cell r="C2189"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2192">
          <cell r="H2192" t="str">
            <v>Firma</v>
          </cell>
        </row>
        <row r="2193">
          <cell r="H2193" t="str">
            <v>Nombre:</v>
          </cell>
        </row>
        <row r="2194">
          <cell r="H2194" t="str">
            <v>Representante Legal del Interventor o su Apoderado</v>
          </cell>
        </row>
        <row r="2195">
          <cell r="H2195" t="str">
            <v>Matricula No. :</v>
          </cell>
        </row>
        <row r="2200">
          <cell r="C2200" t="str">
            <v>Formulario 1 - Propuesta económica  - Documento tipo de selección abreviada de menor cuantía - versión 2</v>
          </cell>
        </row>
        <row r="2201">
          <cell r="C2201" t="str">
            <v>Código</v>
          </cell>
          <cell r="D2201" t="str">
            <v>CCE-EICP-FM-25</v>
          </cell>
          <cell r="E2201" t="str">
            <v>Versión</v>
          </cell>
          <cell r="F2201">
            <v>2</v>
          </cell>
        </row>
        <row r="2203">
          <cell r="C2203" t="str">
            <v>[La entidad podrá utilizar este formato para la presentación de los análisis de precios unitarios el contratista en la oportunidad prevista en el numeral 8.1. del Documento Base]</v>
          </cell>
        </row>
        <row r="2206">
          <cell r="D2206" t="str">
            <v>MUNICIPIO DE CONCORDIA, ANTIOQUIA</v>
          </cell>
        </row>
        <row r="2207">
          <cell r="L2207" t="str">
            <v>VERSIÓN</v>
          </cell>
        </row>
        <row r="2208">
          <cell r="D2208" t="str">
            <v xml:space="preserve">[NÚMERO DEL PROCESO] </v>
          </cell>
        </row>
        <row r="2209">
          <cell r="L2209" t="str">
            <v>PÁGINA</v>
          </cell>
          <cell r="M2209">
            <v>1</v>
          </cell>
          <cell r="N2209" t="str">
            <v>DE</v>
          </cell>
          <cell r="O2209">
            <v>1</v>
          </cell>
        </row>
        <row r="2210">
          <cell r="D2210" t="str">
            <v xml:space="preserve">ANALISIS DE PRECIOS UNITARIOS </v>
          </cell>
        </row>
        <row r="2212">
          <cell r="L2212" t="str">
            <v>FECHA</v>
          </cell>
          <cell r="M2212" t="str">
            <v>DD</v>
          </cell>
          <cell r="N2212" t="str">
            <v>MM</v>
          </cell>
          <cell r="O2212" t="str">
            <v>AA</v>
          </cell>
        </row>
        <row r="2213">
          <cell r="M2213">
            <v>8</v>
          </cell>
          <cell r="N2213">
            <v>5</v>
          </cell>
          <cell r="O2213">
            <v>2023</v>
          </cell>
        </row>
        <row r="2214">
          <cell r="C2214" t="str">
            <v>ITEMS DE LA PROPUESTA ECONÓMICA</v>
          </cell>
          <cell r="I2214" t="str">
            <v>ITEMS NO PREVISTOS</v>
          </cell>
        </row>
        <row r="2218">
          <cell r="C2218" t="str">
            <v>DATOS ESPECÍFICOS</v>
          </cell>
        </row>
        <row r="2220">
          <cell r="C2220" t="str">
            <v>ITEM</v>
          </cell>
          <cell r="D2220" t="str">
            <v>DESCRIPCIÓN</v>
          </cell>
          <cell r="M2220" t="str">
            <v>UNIDAD</v>
          </cell>
          <cell r="O2220" t="str">
            <v>CANTIDAD</v>
          </cell>
        </row>
        <row r="2221">
          <cell r="C2221" t="str">
            <v>1.8.1</v>
          </cell>
          <cell r="D2221" t="str">
            <v>S.T.I de Tubería PVC-S Ø = 100 mm . Incluye limpiador, accesorios, pegante y todo lo necesario para su correcta construcción. La excavación y los llenos se pagaran en su ítem respectivo.</v>
          </cell>
          <cell r="M2221" t="str">
            <v>m</v>
          </cell>
          <cell r="O2221">
            <v>54</v>
          </cell>
          <cell r="R2221">
            <v>37476</v>
          </cell>
          <cell r="S2221">
            <v>37476</v>
          </cell>
          <cell r="T2221">
            <v>8.2000000000000007E-3</v>
          </cell>
          <cell r="U2221">
            <v>0.82689999999999997</v>
          </cell>
          <cell r="V2221">
            <v>0</v>
          </cell>
          <cell r="W2221">
            <v>0.16489999999999999</v>
          </cell>
        </row>
        <row r="2222">
          <cell r="C2222" t="str">
            <v>I. EQUIPO</v>
          </cell>
        </row>
        <row r="2224">
          <cell r="C2224" t="str">
            <v>DESCRIPCIÓN</v>
          </cell>
          <cell r="H2224" t="str">
            <v>MARCA</v>
          </cell>
          <cell r="J2224" t="str">
            <v>TIPO</v>
          </cell>
          <cell r="L2224" t="str">
            <v>TARIFA/HORA</v>
          </cell>
          <cell r="M2224" t="str">
            <v>RENDIMIENTO</v>
          </cell>
          <cell r="O2224" t="str">
            <v>Vr. UNITARIO</v>
          </cell>
        </row>
        <row r="2225">
          <cell r="J2225" t="str">
            <v/>
          </cell>
          <cell r="L2225" t="str">
            <v/>
          </cell>
          <cell r="O2225">
            <v>0</v>
          </cell>
          <cell r="R2225">
            <v>0</v>
          </cell>
          <cell r="T2225">
            <v>0</v>
          </cell>
        </row>
        <row r="2226">
          <cell r="J2226" t="str">
            <v/>
          </cell>
          <cell r="L2226" t="str">
            <v/>
          </cell>
          <cell r="O2226">
            <v>0</v>
          </cell>
          <cell r="R2226">
            <v>0</v>
          </cell>
          <cell r="T2226">
            <v>0</v>
          </cell>
        </row>
        <row r="2227">
          <cell r="J2227" t="str">
            <v/>
          </cell>
          <cell r="L2227" t="str">
            <v/>
          </cell>
          <cell r="O2227">
            <v>0</v>
          </cell>
          <cell r="R2227">
            <v>0</v>
          </cell>
          <cell r="T2227">
            <v>0</v>
          </cell>
        </row>
        <row r="2228">
          <cell r="C2228" t="str">
            <v>Herramienta Menor (Como % de Mano de Obra)</v>
          </cell>
          <cell r="J2228" t="str">
            <v>Dia</v>
          </cell>
          <cell r="L2228">
            <v>6178</v>
          </cell>
          <cell r="M2228">
            <v>0.05</v>
          </cell>
          <cell r="O2228">
            <v>309</v>
          </cell>
          <cell r="R2228">
            <v>16686</v>
          </cell>
          <cell r="T2228" t="str">
            <v>Herramienta Menor (Como % de Mano de Obra)</v>
          </cell>
        </row>
        <row r="2229">
          <cell r="L2229">
            <v>8.2000000000000007E-3</v>
          </cell>
          <cell r="M2229" t="str">
            <v>SUBTOTAL $</v>
          </cell>
          <cell r="O2229">
            <v>309</v>
          </cell>
        </row>
        <row r="2230">
          <cell r="C2230" t="str">
            <v>II. MATERIALES</v>
          </cell>
        </row>
        <row r="2232">
          <cell r="C2232" t="str">
            <v>DESCRIPCIÓN</v>
          </cell>
          <cell r="K2232" t="str">
            <v>UNIDAD</v>
          </cell>
          <cell r="L2232" t="str">
            <v>CANTIDAD</v>
          </cell>
          <cell r="M2232" t="str">
            <v>PRECIO UNIT.</v>
          </cell>
          <cell r="O2232" t="str">
            <v>Vr. UNITARIO</v>
          </cell>
        </row>
        <row r="2233">
          <cell r="C2233" t="str">
            <v>Tubería PVC-S Ø= 4" x 6 m</v>
          </cell>
          <cell r="K2233" t="str">
            <v>u</v>
          </cell>
          <cell r="L2233">
            <v>0.18329999999999999</v>
          </cell>
          <cell r="M2233">
            <v>118900</v>
          </cell>
          <cell r="O2233">
            <v>21794</v>
          </cell>
          <cell r="R2233">
            <v>9.9</v>
          </cell>
          <cell r="T2233" t="str">
            <v>Tubería PVC-S Ø= 4" x 6 m</v>
          </cell>
        </row>
        <row r="2234">
          <cell r="C2234" t="str">
            <v>Unión PVC-S Ø= 4"</v>
          </cell>
          <cell r="K2234" t="str">
            <v>u</v>
          </cell>
          <cell r="L2234">
            <v>0.175035</v>
          </cell>
          <cell r="M2234">
            <v>8500</v>
          </cell>
          <cell r="O2234">
            <v>1488</v>
          </cell>
          <cell r="R2234">
            <v>9.4499999999999993</v>
          </cell>
          <cell r="T2234" t="str">
            <v>Unión PVC-S Ø= 4"</v>
          </cell>
        </row>
        <row r="2235">
          <cell r="C2235" t="str">
            <v>Codo 45º PVC-S CxC, Ø= 4".</v>
          </cell>
          <cell r="K2235" t="str">
            <v>U</v>
          </cell>
          <cell r="L2235">
            <v>0.10500000000000001</v>
          </cell>
          <cell r="M2235">
            <v>12614</v>
          </cell>
          <cell r="O2235">
            <v>1324</v>
          </cell>
          <cell r="R2235">
            <v>5.67</v>
          </cell>
          <cell r="T2235" t="str">
            <v>Codo 45º PVC-S CxC, Ø= 4".</v>
          </cell>
        </row>
        <row r="2236">
          <cell r="C2236" t="str">
            <v>Codo 90º PVC-S CxC, Ø= 4".</v>
          </cell>
          <cell r="K2236" t="str">
            <v>U</v>
          </cell>
          <cell r="L2236">
            <v>0.10500000000000001</v>
          </cell>
          <cell r="M2236">
            <v>16207</v>
          </cell>
          <cell r="O2236">
            <v>1702</v>
          </cell>
          <cell r="R2236">
            <v>5.67</v>
          </cell>
          <cell r="T2236" t="str">
            <v>Codo 90º PVC-S CxC, Ø= 4".</v>
          </cell>
        </row>
        <row r="2237">
          <cell r="C2237" t="str">
            <v>Yee PVC-S Ø= 4" - Pavco o equivalente.</v>
          </cell>
          <cell r="K2237" t="str">
            <v>U</v>
          </cell>
          <cell r="L2237">
            <v>0.10500000000000001</v>
          </cell>
          <cell r="M2237">
            <v>25334</v>
          </cell>
          <cell r="O2237">
            <v>2660</v>
          </cell>
          <cell r="R2237">
            <v>5.67</v>
          </cell>
          <cell r="T2237" t="str">
            <v>Yee PVC-S Ø= 4" - Pavco o equivalente.</v>
          </cell>
        </row>
        <row r="2238">
          <cell r="C2238" t="str">
            <v xml:space="preserve">Tee PVC-S Ø= 4" </v>
          </cell>
          <cell r="K2238" t="str">
            <v>u</v>
          </cell>
          <cell r="L2238">
            <v>5.2500000000000005E-2</v>
          </cell>
          <cell r="M2238">
            <v>19300</v>
          </cell>
          <cell r="O2238">
            <v>1013</v>
          </cell>
          <cell r="R2238">
            <v>2.84</v>
          </cell>
          <cell r="T2238" t="str">
            <v xml:space="preserve">Tee PVC-S Ø= 4" </v>
          </cell>
        </row>
        <row r="2239">
          <cell r="C2239" t="str">
            <v>Soldadura liquida PVC 1/4 de Gl</v>
          </cell>
          <cell r="K2239" t="str">
            <v>u</v>
          </cell>
          <cell r="L2239">
            <v>2.3099999999999999E-2</v>
          </cell>
          <cell r="M2239">
            <v>10695</v>
          </cell>
          <cell r="O2239">
            <v>247</v>
          </cell>
          <cell r="R2239">
            <v>1.25</v>
          </cell>
          <cell r="T2239" t="str">
            <v>Soldadura liquida PVC 1/4 de Gl</v>
          </cell>
        </row>
        <row r="2240">
          <cell r="C2240" t="str">
            <v xml:space="preserve">Removedor PVC 1/4 galon </v>
          </cell>
          <cell r="K2240" t="str">
            <v>u</v>
          </cell>
          <cell r="L2240">
            <v>2.3099999999999999E-2</v>
          </cell>
          <cell r="M2240">
            <v>32934</v>
          </cell>
          <cell r="O2240">
            <v>761</v>
          </cell>
          <cell r="R2240">
            <v>1.25</v>
          </cell>
          <cell r="T2240" t="str">
            <v xml:space="preserve">Removedor PVC 1/4 galon </v>
          </cell>
        </row>
        <row r="2241">
          <cell r="L2241">
            <v>0.82689999999999997</v>
          </cell>
          <cell r="M2241" t="str">
            <v>SUBTOTAL $</v>
          </cell>
          <cell r="O2241">
            <v>30989</v>
          </cell>
        </row>
        <row r="2242">
          <cell r="C2242" t="str">
            <v>III. TRANSPORTES</v>
          </cell>
        </row>
        <row r="2244">
          <cell r="C2244" t="str">
            <v>MATERIAL</v>
          </cell>
          <cell r="J2244" t="str">
            <v>VOL. o PESO</v>
          </cell>
          <cell r="K2244" t="str">
            <v>DISTANCIA</v>
          </cell>
          <cell r="L2244" t="str">
            <v>M3 o Ton/Km</v>
          </cell>
          <cell r="M2244" t="str">
            <v>TARIFA</v>
          </cell>
          <cell r="O2244" t="str">
            <v>Vr. UNITARIO</v>
          </cell>
        </row>
        <row r="2245">
          <cell r="J2245" t="str">
            <v/>
          </cell>
          <cell r="M2245">
            <v>0</v>
          </cell>
          <cell r="O2245">
            <v>0</v>
          </cell>
          <cell r="R2245">
            <v>0</v>
          </cell>
          <cell r="T2245">
            <v>0</v>
          </cell>
        </row>
        <row r="2246">
          <cell r="J2246" t="str">
            <v/>
          </cell>
          <cell r="M2246">
            <v>0</v>
          </cell>
          <cell r="O2246">
            <v>0</v>
          </cell>
          <cell r="R2246">
            <v>0</v>
          </cell>
          <cell r="T2246">
            <v>0</v>
          </cell>
        </row>
        <row r="2247">
          <cell r="J2247" t="str">
            <v/>
          </cell>
          <cell r="M2247">
            <v>0</v>
          </cell>
          <cell r="O2247">
            <v>0</v>
          </cell>
          <cell r="R2247">
            <v>0</v>
          </cell>
          <cell r="T2247">
            <v>0</v>
          </cell>
        </row>
        <row r="2248">
          <cell r="L2248">
            <v>0</v>
          </cell>
          <cell r="M2248" t="str">
            <v>SUBTOTAL $</v>
          </cell>
          <cell r="O2248">
            <v>0</v>
          </cell>
        </row>
        <row r="2249">
          <cell r="C2249" t="str">
            <v>IV. MANO DE OBRA</v>
          </cell>
        </row>
        <row r="2251">
          <cell r="C2251" t="str">
            <v>TRABAJADOR</v>
          </cell>
          <cell r="I2251" t="str">
            <v>CANTIDAD</v>
          </cell>
          <cell r="J2251" t="str">
            <v>JORNAL</v>
          </cell>
          <cell r="K2251" t="str">
            <v>PRESTACIONES</v>
          </cell>
          <cell r="L2251" t="str">
            <v>JORNAL TOTAL</v>
          </cell>
          <cell r="M2251" t="str">
            <v>RENDIMIENTO</v>
          </cell>
          <cell r="O2251" t="str">
            <v>Vr. UNITARIO</v>
          </cell>
        </row>
        <row r="2252">
          <cell r="C2252" t="str">
            <v>Oficial</v>
          </cell>
          <cell r="I2252">
            <v>1</v>
          </cell>
          <cell r="J2252">
            <v>77720</v>
          </cell>
          <cell r="K2252">
            <v>1.6913</v>
          </cell>
          <cell r="L2252">
            <v>131448</v>
          </cell>
          <cell r="M2252">
            <v>36</v>
          </cell>
          <cell r="O2252">
            <v>3651</v>
          </cell>
          <cell r="R2252">
            <v>1.5</v>
          </cell>
          <cell r="T2252" t="str">
            <v>Oficial</v>
          </cell>
        </row>
        <row r="2253">
          <cell r="C2253" t="str">
            <v>Ayudante Entendido</v>
          </cell>
          <cell r="I2253">
            <v>1</v>
          </cell>
          <cell r="J2253">
            <v>53020</v>
          </cell>
          <cell r="K2253">
            <v>1.7161</v>
          </cell>
          <cell r="L2253">
            <v>90988</v>
          </cell>
          <cell r="M2253">
            <v>36</v>
          </cell>
          <cell r="O2253">
            <v>2527</v>
          </cell>
          <cell r="R2253">
            <v>1.5</v>
          </cell>
          <cell r="T2253" t="str">
            <v>Ayudante Entendido</v>
          </cell>
        </row>
        <row r="2254">
          <cell r="J2254">
            <v>0</v>
          </cell>
          <cell r="K2254">
            <v>0</v>
          </cell>
          <cell r="L2254">
            <v>0</v>
          </cell>
          <cell r="O2254">
            <v>0</v>
          </cell>
          <cell r="R2254">
            <v>0</v>
          </cell>
          <cell r="T2254">
            <v>0</v>
          </cell>
        </row>
        <row r="2255">
          <cell r="L2255">
            <v>0.16489999999999999</v>
          </cell>
          <cell r="M2255" t="str">
            <v>SUBTOTAL $</v>
          </cell>
          <cell r="O2255">
            <v>6178</v>
          </cell>
        </row>
        <row r="2257">
          <cell r="C2257" t="str">
            <v>TOTAL COSTO DIRECTO $</v>
          </cell>
          <cell r="O2257">
            <v>37476</v>
          </cell>
        </row>
        <row r="2258">
          <cell r="C2258" t="str">
            <v>V. COSTOS INDIRECTOS</v>
          </cell>
        </row>
        <row r="2260">
          <cell r="C2260" t="str">
            <v>Descripción</v>
          </cell>
          <cell r="L2260" t="str">
            <v>Porcentaje</v>
          </cell>
          <cell r="M2260" t="str">
            <v>Valor Total</v>
          </cell>
        </row>
        <row r="2261">
          <cell r="C2261" t="str">
            <v>ADMINISTRACION</v>
          </cell>
          <cell r="L2261">
            <v>0</v>
          </cell>
          <cell r="M2261">
            <v>0</v>
          </cell>
        </row>
        <row r="2262">
          <cell r="C2262" t="str">
            <v xml:space="preserve">IMPREVISTOS </v>
          </cell>
          <cell r="L2262">
            <v>0</v>
          </cell>
          <cell r="M2262">
            <v>0</v>
          </cell>
        </row>
        <row r="2263">
          <cell r="C2263" t="str">
            <v>UTILIDAD</v>
          </cell>
          <cell r="L2263">
            <v>0</v>
          </cell>
          <cell r="M2263">
            <v>0</v>
          </cell>
        </row>
        <row r="2264">
          <cell r="C2264" t="str">
            <v>SUBTOTAL $</v>
          </cell>
          <cell r="O2264">
            <v>0</v>
          </cell>
        </row>
        <row r="2266">
          <cell r="C2266" t="str">
            <v>Precio Unitario Total Aproximado al peso $</v>
          </cell>
          <cell r="O2266">
            <v>37476</v>
          </cell>
        </row>
        <row r="2269">
          <cell r="H2269" t="str">
            <v>Firma</v>
          </cell>
        </row>
        <row r="2270">
          <cell r="H2270" t="str">
            <v>Nombre:</v>
          </cell>
        </row>
        <row r="2271">
          <cell r="H2271" t="str">
            <v>Representante Legal del Contratista o su Apoderado</v>
          </cell>
        </row>
        <row r="2272">
          <cell r="H2272" t="str">
            <v>Matricula No. :</v>
          </cell>
        </row>
        <row r="2273">
          <cell r="H2273" t="str">
            <v xml:space="preserve"> </v>
          </cell>
        </row>
        <row r="2274">
          <cell r="C2274" t="str">
            <v>OBSERVACIONES INTERVENTORÍA</v>
          </cell>
        </row>
        <row r="2278">
          <cell r="C2278" t="str">
            <v>APROBACIÓN POR INTERVENTORÍA</v>
          </cell>
        </row>
        <row r="2279">
          <cell r="C2279"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2281">
          <cell r="C2281"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2284">
          <cell r="H2284" t="str">
            <v>Firma</v>
          </cell>
        </row>
        <row r="2285">
          <cell r="H2285" t="str">
            <v>Nombre:</v>
          </cell>
        </row>
        <row r="2286">
          <cell r="H2286" t="str">
            <v>Representante Legal del Interventor o su Apoderado</v>
          </cell>
        </row>
        <row r="2287">
          <cell r="H2287" t="str">
            <v>Matricula No. :</v>
          </cell>
        </row>
        <row r="2292">
          <cell r="C2292" t="str">
            <v>Formulario 1 - Propuesta económica  - Documento tipo de selección abreviada de menor cuantía - versión 2</v>
          </cell>
        </row>
        <row r="2293">
          <cell r="C2293" t="str">
            <v>Código</v>
          </cell>
          <cell r="D2293" t="str">
            <v>CCE-EICP-FM-25</v>
          </cell>
          <cell r="E2293" t="str">
            <v>Versión</v>
          </cell>
          <cell r="F2293">
            <v>2</v>
          </cell>
        </row>
        <row r="2295">
          <cell r="C2295" t="str">
            <v>[La entidad podrá utilizar este formato para la presentación de los análisis de precios unitarios el contratista en la oportunidad prevista en el numeral 8.1. del Documento Base]</v>
          </cell>
        </row>
        <row r="2298">
          <cell r="D2298" t="str">
            <v>MUNICIPIO DE CONCORDIA, ANTIOQUIA</v>
          </cell>
        </row>
        <row r="2299">
          <cell r="L2299" t="str">
            <v>VERSIÓN</v>
          </cell>
        </row>
        <row r="2300">
          <cell r="D2300" t="str">
            <v xml:space="preserve">[NÚMERO DEL PROCESO] </v>
          </cell>
        </row>
        <row r="2301">
          <cell r="L2301" t="str">
            <v>PÁGINA</v>
          </cell>
          <cell r="M2301">
            <v>1</v>
          </cell>
          <cell r="N2301" t="str">
            <v>DE</v>
          </cell>
          <cell r="O2301">
            <v>1</v>
          </cell>
        </row>
        <row r="2302">
          <cell r="D2302" t="str">
            <v xml:space="preserve">ANALISIS DE PRECIOS UNITARIOS </v>
          </cell>
        </row>
        <row r="2304">
          <cell r="L2304" t="str">
            <v>FECHA</v>
          </cell>
          <cell r="M2304" t="str">
            <v>DD</v>
          </cell>
          <cell r="N2304" t="str">
            <v>MM</v>
          </cell>
          <cell r="O2304" t="str">
            <v>AA</v>
          </cell>
        </row>
        <row r="2305">
          <cell r="M2305">
            <v>8</v>
          </cell>
          <cell r="N2305">
            <v>5</v>
          </cell>
          <cell r="O2305">
            <v>2023</v>
          </cell>
        </row>
        <row r="2306">
          <cell r="C2306" t="str">
            <v>ITEMS DE LA PROPUESTA ECONÓMICA</v>
          </cell>
          <cell r="I2306" t="str">
            <v>ITEMS NO PREVISTOS</v>
          </cell>
        </row>
        <row r="2310">
          <cell r="C2310" t="str">
            <v>DATOS ESPECÍFICOS</v>
          </cell>
        </row>
        <row r="2312">
          <cell r="C2312" t="str">
            <v>ITEM</v>
          </cell>
          <cell r="D2312" t="str">
            <v>DESCRIPCIÓN</v>
          </cell>
          <cell r="M2312" t="str">
            <v>UNIDAD</v>
          </cell>
          <cell r="O2312" t="str">
            <v>CANTIDAD</v>
          </cell>
        </row>
        <row r="2313">
          <cell r="C2313" t="str">
            <v>1.8.2</v>
          </cell>
          <cell r="D2313" t="str">
            <v>S.T.I de Tubería PVC-S Ø = 50 mm. Incluye limpiador, accesorios, pegante y todo lo necesario para su correcta construcción. La excavación y los llenos se pagaran en su ítem respectivo.</v>
          </cell>
          <cell r="M2313" t="str">
            <v>m</v>
          </cell>
          <cell r="O2313">
            <v>54</v>
          </cell>
          <cell r="R2313">
            <v>18192</v>
          </cell>
          <cell r="S2313">
            <v>18192</v>
          </cell>
          <cell r="T2313">
            <v>1.7000000000000001E-2</v>
          </cell>
          <cell r="U2313">
            <v>0.64339999999999997</v>
          </cell>
          <cell r="V2313">
            <v>0</v>
          </cell>
          <cell r="W2313">
            <v>0.33960000000000001</v>
          </cell>
        </row>
        <row r="2314">
          <cell r="C2314" t="str">
            <v>I. EQUIPO</v>
          </cell>
        </row>
        <row r="2316">
          <cell r="C2316" t="str">
            <v>DESCRIPCIÓN</v>
          </cell>
          <cell r="H2316" t="str">
            <v>MARCA</v>
          </cell>
          <cell r="J2316" t="str">
            <v>TIPO</v>
          </cell>
          <cell r="L2316" t="str">
            <v>TARIFA/HORA</v>
          </cell>
          <cell r="M2316" t="str">
            <v>RENDIMIENTO</v>
          </cell>
          <cell r="O2316" t="str">
            <v>Vr. UNITARIO</v>
          </cell>
        </row>
        <row r="2317">
          <cell r="J2317" t="str">
            <v/>
          </cell>
          <cell r="L2317" t="str">
            <v/>
          </cell>
          <cell r="O2317">
            <v>0</v>
          </cell>
          <cell r="R2317">
            <v>0</v>
          </cell>
          <cell r="T2317">
            <v>0</v>
          </cell>
        </row>
        <row r="2318">
          <cell r="J2318" t="str">
            <v/>
          </cell>
          <cell r="L2318" t="str">
            <v/>
          </cell>
          <cell r="O2318">
            <v>0</v>
          </cell>
          <cell r="R2318">
            <v>0</v>
          </cell>
          <cell r="T2318">
            <v>0</v>
          </cell>
        </row>
        <row r="2319">
          <cell r="J2319" t="str">
            <v/>
          </cell>
          <cell r="L2319" t="str">
            <v/>
          </cell>
          <cell r="O2319">
            <v>0</v>
          </cell>
          <cell r="R2319">
            <v>0</v>
          </cell>
          <cell r="T2319">
            <v>0</v>
          </cell>
        </row>
        <row r="2320">
          <cell r="C2320" t="str">
            <v>Herramienta Menor (Como % de Mano de Obra)</v>
          </cell>
          <cell r="J2320" t="str">
            <v>Dia</v>
          </cell>
          <cell r="L2320">
            <v>6178</v>
          </cell>
          <cell r="M2320">
            <v>0.05</v>
          </cell>
          <cell r="O2320">
            <v>309</v>
          </cell>
          <cell r="R2320">
            <v>16686</v>
          </cell>
          <cell r="T2320" t="str">
            <v>Herramienta Menor (Como % de Mano de Obra)</v>
          </cell>
        </row>
        <row r="2321">
          <cell r="L2321">
            <v>1.7000000000000001E-2</v>
          </cell>
          <cell r="M2321" t="str">
            <v>SUBTOTAL $</v>
          </cell>
          <cell r="O2321">
            <v>309</v>
          </cell>
        </row>
        <row r="2322">
          <cell r="C2322" t="str">
            <v>II. MATERIALES</v>
          </cell>
        </row>
        <row r="2324">
          <cell r="C2324" t="str">
            <v>DESCRIPCIÓN</v>
          </cell>
          <cell r="K2324" t="str">
            <v>UNIDAD</v>
          </cell>
          <cell r="L2324" t="str">
            <v>CANTIDAD</v>
          </cell>
          <cell r="M2324" t="str">
            <v>PRECIO UNIT.</v>
          </cell>
          <cell r="O2324" t="str">
            <v>Vr. UNITARIO</v>
          </cell>
        </row>
        <row r="2325">
          <cell r="C2325" t="str">
            <v>Tubería PVC-S Ø= 2" x 6 m</v>
          </cell>
          <cell r="K2325" t="str">
            <v>u</v>
          </cell>
          <cell r="L2325">
            <v>0.17499999999999999</v>
          </cell>
          <cell r="M2325">
            <v>49900</v>
          </cell>
          <cell r="O2325">
            <v>8733</v>
          </cell>
          <cell r="R2325">
            <v>9.4499999999999993</v>
          </cell>
          <cell r="T2325" t="str">
            <v>Tubería PVC-S Ø= 2" x 6 m</v>
          </cell>
        </row>
        <row r="2326">
          <cell r="C2326" t="str">
            <v>Unión PVC-S Ø= 2"</v>
          </cell>
          <cell r="K2326" t="str">
            <v>u</v>
          </cell>
          <cell r="L2326">
            <v>0.16669999999999999</v>
          </cell>
          <cell r="M2326">
            <v>2438</v>
          </cell>
          <cell r="O2326">
            <v>406</v>
          </cell>
          <cell r="R2326">
            <v>9</v>
          </cell>
          <cell r="T2326" t="str">
            <v>Unión PVC-S Ø= 2"</v>
          </cell>
        </row>
        <row r="2327">
          <cell r="C2327" t="str">
            <v>Codo 45º PVC-S CxC, Ø= 2".</v>
          </cell>
          <cell r="K2327" t="str">
            <v>U</v>
          </cell>
          <cell r="L2327">
            <v>0.1</v>
          </cell>
          <cell r="M2327">
            <v>3922</v>
          </cell>
          <cell r="O2327">
            <v>392</v>
          </cell>
          <cell r="R2327">
            <v>5.4</v>
          </cell>
          <cell r="T2327" t="str">
            <v>Codo 45º PVC-S CxC, Ø= 2".</v>
          </cell>
        </row>
        <row r="2328">
          <cell r="C2328" t="str">
            <v>Codo 90º PVC-S CxC, Ø= 2".</v>
          </cell>
          <cell r="K2328" t="str">
            <v>U</v>
          </cell>
          <cell r="L2328">
            <v>0.1</v>
          </cell>
          <cell r="M2328">
            <v>3500</v>
          </cell>
          <cell r="O2328">
            <v>350</v>
          </cell>
          <cell r="R2328">
            <v>5.4</v>
          </cell>
          <cell r="T2328" t="str">
            <v>Codo 90º PVC-S CxC, Ø= 2".</v>
          </cell>
        </row>
        <row r="2329">
          <cell r="C2329" t="str">
            <v>Yee PVC-S Ø= 2" - Pavco o equivalente.</v>
          </cell>
          <cell r="K2329" t="str">
            <v>U</v>
          </cell>
          <cell r="L2329">
            <v>0.1</v>
          </cell>
          <cell r="M2329">
            <v>6890</v>
          </cell>
          <cell r="O2329">
            <v>689</v>
          </cell>
          <cell r="R2329">
            <v>5.4</v>
          </cell>
          <cell r="T2329" t="str">
            <v>Yee PVC-S Ø= 2" - Pavco o equivalente.</v>
          </cell>
        </row>
        <row r="2330">
          <cell r="C2330" t="str">
            <v xml:space="preserve">Sifon PVC-S Ø= 2" </v>
          </cell>
          <cell r="K2330" t="str">
            <v>u</v>
          </cell>
          <cell r="L2330">
            <v>0.05</v>
          </cell>
          <cell r="M2330">
            <v>3498</v>
          </cell>
          <cell r="O2330">
            <v>175</v>
          </cell>
          <cell r="R2330">
            <v>2.7</v>
          </cell>
          <cell r="T2330" t="str">
            <v xml:space="preserve">Sifon PVC-S Ø= 2" </v>
          </cell>
        </row>
        <row r="2331">
          <cell r="C2331" t="str">
            <v>Soldadura liquida PVC 1/4 de Gl</v>
          </cell>
          <cell r="K2331" t="str">
            <v>u</v>
          </cell>
          <cell r="L2331">
            <v>2.1999999999999999E-2</v>
          </cell>
          <cell r="M2331">
            <v>10695</v>
          </cell>
          <cell r="O2331">
            <v>235</v>
          </cell>
          <cell r="R2331">
            <v>1.19</v>
          </cell>
          <cell r="T2331" t="str">
            <v>Soldadura liquida PVC 1/4 de Gl</v>
          </cell>
        </row>
        <row r="2332">
          <cell r="C2332" t="str">
            <v xml:space="preserve">Removedor PVC 1/4 galon </v>
          </cell>
          <cell r="K2332" t="str">
            <v>u</v>
          </cell>
          <cell r="L2332">
            <v>2.1999999999999999E-2</v>
          </cell>
          <cell r="M2332">
            <v>32934</v>
          </cell>
          <cell r="O2332">
            <v>725</v>
          </cell>
          <cell r="R2332">
            <v>1.19</v>
          </cell>
          <cell r="T2332" t="str">
            <v xml:space="preserve">Removedor PVC 1/4 galon </v>
          </cell>
        </row>
        <row r="2333">
          <cell r="L2333">
            <v>0.64339999999999997</v>
          </cell>
          <cell r="M2333" t="str">
            <v>SUBTOTAL $</v>
          </cell>
          <cell r="O2333">
            <v>11705</v>
          </cell>
        </row>
        <row r="2334">
          <cell r="C2334" t="str">
            <v>III. TRANSPORTES</v>
          </cell>
        </row>
        <row r="2336">
          <cell r="C2336" t="str">
            <v>MATERIAL</v>
          </cell>
          <cell r="J2336" t="str">
            <v>VOL. o PESO</v>
          </cell>
          <cell r="K2336" t="str">
            <v>DISTANCIA</v>
          </cell>
          <cell r="L2336" t="str">
            <v>M3 o Ton/Km</v>
          </cell>
          <cell r="M2336" t="str">
            <v>TARIFA</v>
          </cell>
          <cell r="O2336" t="str">
            <v>Vr. UNITARIO</v>
          </cell>
        </row>
        <row r="2337">
          <cell r="J2337" t="str">
            <v/>
          </cell>
          <cell r="M2337">
            <v>0</v>
          </cell>
          <cell r="O2337">
            <v>0</v>
          </cell>
          <cell r="R2337">
            <v>0</v>
          </cell>
          <cell r="T2337">
            <v>0</v>
          </cell>
        </row>
        <row r="2338">
          <cell r="J2338" t="str">
            <v/>
          </cell>
          <cell r="M2338">
            <v>0</v>
          </cell>
          <cell r="O2338">
            <v>0</v>
          </cell>
          <cell r="R2338">
            <v>0</v>
          </cell>
          <cell r="T2338">
            <v>0</v>
          </cell>
        </row>
        <row r="2339">
          <cell r="J2339" t="str">
            <v/>
          </cell>
          <cell r="M2339">
            <v>0</v>
          </cell>
          <cell r="O2339">
            <v>0</v>
          </cell>
          <cell r="R2339">
            <v>0</v>
          </cell>
          <cell r="T2339">
            <v>0</v>
          </cell>
        </row>
        <row r="2340">
          <cell r="L2340">
            <v>0</v>
          </cell>
          <cell r="M2340" t="str">
            <v>SUBTOTAL $</v>
          </cell>
          <cell r="O2340">
            <v>0</v>
          </cell>
        </row>
        <row r="2341">
          <cell r="C2341" t="str">
            <v>IV. MANO DE OBRA</v>
          </cell>
        </row>
        <row r="2343">
          <cell r="C2343" t="str">
            <v>TRABAJADOR</v>
          </cell>
          <cell r="I2343" t="str">
            <v>CANTIDAD</v>
          </cell>
          <cell r="J2343" t="str">
            <v>JORNAL</v>
          </cell>
          <cell r="K2343" t="str">
            <v>PRESTACIONES</v>
          </cell>
          <cell r="L2343" t="str">
            <v>JORNAL TOTAL</v>
          </cell>
          <cell r="M2343" t="str">
            <v>RENDIMIENTO</v>
          </cell>
          <cell r="O2343" t="str">
            <v>Vr. UNITARIO</v>
          </cell>
        </row>
        <row r="2344">
          <cell r="C2344" t="str">
            <v>Oficial</v>
          </cell>
          <cell r="I2344">
            <v>1</v>
          </cell>
          <cell r="J2344">
            <v>77720</v>
          </cell>
          <cell r="K2344">
            <v>1.6913</v>
          </cell>
          <cell r="L2344">
            <v>131448</v>
          </cell>
          <cell r="M2344">
            <v>36</v>
          </cell>
          <cell r="O2344">
            <v>3651</v>
          </cell>
          <cell r="R2344">
            <v>1.5</v>
          </cell>
          <cell r="T2344" t="str">
            <v>Oficial</v>
          </cell>
        </row>
        <row r="2345">
          <cell r="C2345" t="str">
            <v>Ayudante Entendido</v>
          </cell>
          <cell r="I2345">
            <v>1</v>
          </cell>
          <cell r="J2345">
            <v>53020</v>
          </cell>
          <cell r="K2345">
            <v>1.7161</v>
          </cell>
          <cell r="L2345">
            <v>90988</v>
          </cell>
          <cell r="M2345">
            <v>36</v>
          </cell>
          <cell r="O2345">
            <v>2527</v>
          </cell>
          <cell r="R2345">
            <v>1.5</v>
          </cell>
          <cell r="T2345" t="str">
            <v>Ayudante Entendido</v>
          </cell>
        </row>
        <row r="2346">
          <cell r="J2346">
            <v>0</v>
          </cell>
          <cell r="K2346">
            <v>0</v>
          </cell>
          <cell r="L2346">
            <v>0</v>
          </cell>
          <cell r="O2346">
            <v>0</v>
          </cell>
          <cell r="R2346">
            <v>0</v>
          </cell>
          <cell r="T2346">
            <v>0</v>
          </cell>
        </row>
        <row r="2347">
          <cell r="L2347">
            <v>0.33960000000000001</v>
          </cell>
          <cell r="M2347" t="str">
            <v>SUBTOTAL $</v>
          </cell>
          <cell r="O2347">
            <v>6178</v>
          </cell>
        </row>
        <row r="2349">
          <cell r="C2349" t="str">
            <v>TOTAL COSTO DIRECTO $</v>
          </cell>
          <cell r="O2349">
            <v>18192</v>
          </cell>
        </row>
        <row r="2350">
          <cell r="C2350" t="str">
            <v>V. COSTOS INDIRECTOS</v>
          </cell>
        </row>
        <row r="2352">
          <cell r="C2352" t="str">
            <v>Descripción</v>
          </cell>
          <cell r="L2352" t="str">
            <v>Porcentaje</v>
          </cell>
          <cell r="M2352" t="str">
            <v>Valor Total</v>
          </cell>
        </row>
        <row r="2353">
          <cell r="C2353" t="str">
            <v>ADMINISTRACION</v>
          </cell>
          <cell r="L2353">
            <v>0</v>
          </cell>
          <cell r="M2353">
            <v>0</v>
          </cell>
        </row>
        <row r="2354">
          <cell r="C2354" t="str">
            <v xml:space="preserve">IMPREVISTOS </v>
          </cell>
          <cell r="L2354">
            <v>0</v>
          </cell>
          <cell r="M2354">
            <v>0</v>
          </cell>
        </row>
        <row r="2355">
          <cell r="C2355" t="str">
            <v>UTILIDAD</v>
          </cell>
          <cell r="L2355">
            <v>0</v>
          </cell>
          <cell r="M2355">
            <v>0</v>
          </cell>
        </row>
        <row r="2356">
          <cell r="C2356" t="str">
            <v>SUBTOTAL $</v>
          </cell>
          <cell r="O2356">
            <v>0</v>
          </cell>
        </row>
        <row r="2358">
          <cell r="C2358" t="str">
            <v>Precio Unitario Total Aproximado al peso $</v>
          </cell>
          <cell r="O2358">
            <v>18192</v>
          </cell>
        </row>
        <row r="2361">
          <cell r="H2361" t="str">
            <v>Firma</v>
          </cell>
        </row>
        <row r="2362">
          <cell r="H2362" t="str">
            <v>Nombre:</v>
          </cell>
        </row>
        <row r="2363">
          <cell r="H2363" t="str">
            <v>Representante Legal del Contratista o su Apoderado</v>
          </cell>
        </row>
        <row r="2364">
          <cell r="H2364" t="str">
            <v>Matricula No. :</v>
          </cell>
        </row>
        <row r="2365">
          <cell r="H2365" t="str">
            <v xml:space="preserve"> </v>
          </cell>
        </row>
        <row r="2366">
          <cell r="C2366" t="str">
            <v>OBSERVACIONES INTERVENTORÍA</v>
          </cell>
        </row>
        <row r="2370">
          <cell r="C2370" t="str">
            <v>APROBACIÓN POR INTERVENTORÍA</v>
          </cell>
        </row>
        <row r="2371">
          <cell r="C2371"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2373">
          <cell r="C2373"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2376">
          <cell r="H2376" t="str">
            <v>Firma</v>
          </cell>
        </row>
        <row r="2377">
          <cell r="H2377" t="str">
            <v>Nombre:</v>
          </cell>
        </row>
        <row r="2378">
          <cell r="H2378" t="str">
            <v>Representante Legal del Interventor o su Apoderado</v>
          </cell>
        </row>
        <row r="2379">
          <cell r="H2379" t="str">
            <v>Matricula No. :</v>
          </cell>
        </row>
        <row r="2384">
          <cell r="C2384" t="str">
            <v>Formulario 1 - Propuesta económica  - Documento tipo de selección abreviada de menor cuantía - versión 2</v>
          </cell>
        </row>
        <row r="2385">
          <cell r="C2385" t="str">
            <v>Código</v>
          </cell>
          <cell r="D2385" t="str">
            <v>CCE-EICP-FM-25</v>
          </cell>
          <cell r="E2385" t="str">
            <v>Versión</v>
          </cell>
          <cell r="F2385">
            <v>2</v>
          </cell>
        </row>
        <row r="2387">
          <cell r="C2387" t="str">
            <v>[La entidad podrá utilizar este formato para la presentación de los análisis de precios unitarios el contratista en la oportunidad prevista en el numeral 8.1. del Documento Base]</v>
          </cell>
        </row>
        <row r="2390">
          <cell r="D2390" t="str">
            <v>MUNICIPIO DE CONCORDIA, ANTIOQUIA</v>
          </cell>
        </row>
        <row r="2391">
          <cell r="L2391" t="str">
            <v>VERSIÓN</v>
          </cell>
        </row>
        <row r="2392">
          <cell r="D2392" t="str">
            <v xml:space="preserve">[NÚMERO DEL PROCESO] </v>
          </cell>
        </row>
        <row r="2393">
          <cell r="L2393" t="str">
            <v>PÁGINA</v>
          </cell>
          <cell r="M2393">
            <v>1</v>
          </cell>
          <cell r="N2393" t="str">
            <v>DE</v>
          </cell>
          <cell r="O2393">
            <v>1</v>
          </cell>
        </row>
        <row r="2394">
          <cell r="D2394" t="str">
            <v xml:space="preserve">ANALISIS DE PRECIOS UNITARIOS </v>
          </cell>
        </row>
        <row r="2396">
          <cell r="L2396" t="str">
            <v>FECHA</v>
          </cell>
          <cell r="M2396" t="str">
            <v>DD</v>
          </cell>
          <cell r="N2396" t="str">
            <v>MM</v>
          </cell>
          <cell r="O2396" t="str">
            <v>AA</v>
          </cell>
        </row>
        <row r="2397">
          <cell r="M2397">
            <v>8</v>
          </cell>
          <cell r="N2397">
            <v>5</v>
          </cell>
          <cell r="O2397">
            <v>2023</v>
          </cell>
        </row>
        <row r="2398">
          <cell r="C2398" t="str">
            <v>ITEMS DE LA PROPUESTA ECONÓMICA</v>
          </cell>
          <cell r="I2398" t="str">
            <v>ITEMS NO PREVISTOS</v>
          </cell>
        </row>
        <row r="2402">
          <cell r="C2402" t="str">
            <v>DATOS ESPECÍFICOS</v>
          </cell>
        </row>
        <row r="2404">
          <cell r="C2404" t="str">
            <v>ITEM</v>
          </cell>
          <cell r="D2404" t="str">
            <v>DESCRIPCIÓN</v>
          </cell>
          <cell r="M2404" t="str">
            <v>UNIDAD</v>
          </cell>
          <cell r="O2404" t="str">
            <v>CANTIDAD</v>
          </cell>
        </row>
        <row r="2405">
          <cell r="C2405" t="str">
            <v>1.8.3</v>
          </cell>
          <cell r="D2405" t="str">
            <v>S.T.I de Tubería PVC-S Ø = 75 mm. Incluye limpiador, accesorios, pegante y todo lo necesario para su correcta construcción. La excavación y los llenos se pagaran en su ítem respectivo.</v>
          </cell>
          <cell r="M2405" t="str">
            <v>m</v>
          </cell>
          <cell r="O2405">
            <v>30</v>
          </cell>
          <cell r="R2405">
            <v>26131</v>
          </cell>
          <cell r="S2405">
            <v>26131</v>
          </cell>
          <cell r="T2405">
            <v>1.18E-2</v>
          </cell>
          <cell r="U2405">
            <v>0.75180000000000002</v>
          </cell>
          <cell r="V2405">
            <v>0</v>
          </cell>
          <cell r="W2405">
            <v>0.2364</v>
          </cell>
        </row>
        <row r="2406">
          <cell r="C2406" t="str">
            <v>I. EQUIPO</v>
          </cell>
        </row>
        <row r="2408">
          <cell r="C2408" t="str">
            <v>DESCRIPCIÓN</v>
          </cell>
          <cell r="H2408" t="str">
            <v>MARCA</v>
          </cell>
          <cell r="J2408" t="str">
            <v>TIPO</v>
          </cell>
          <cell r="L2408" t="str">
            <v>TARIFA/HORA</v>
          </cell>
          <cell r="M2408" t="str">
            <v>RENDIMIENTO</v>
          </cell>
          <cell r="O2408" t="str">
            <v>Vr. UNITARIO</v>
          </cell>
        </row>
        <row r="2409">
          <cell r="J2409" t="str">
            <v/>
          </cell>
          <cell r="L2409" t="str">
            <v/>
          </cell>
          <cell r="O2409">
            <v>0</v>
          </cell>
          <cell r="R2409">
            <v>0</v>
          </cell>
          <cell r="T2409">
            <v>0</v>
          </cell>
        </row>
        <row r="2410">
          <cell r="J2410" t="str">
            <v/>
          </cell>
          <cell r="L2410" t="str">
            <v/>
          </cell>
          <cell r="O2410">
            <v>0</v>
          </cell>
          <cell r="R2410">
            <v>0</v>
          </cell>
          <cell r="T2410">
            <v>0</v>
          </cell>
        </row>
        <row r="2411">
          <cell r="J2411" t="str">
            <v/>
          </cell>
          <cell r="L2411" t="str">
            <v/>
          </cell>
          <cell r="O2411">
            <v>0</v>
          </cell>
          <cell r="R2411">
            <v>0</v>
          </cell>
          <cell r="T2411">
            <v>0</v>
          </cell>
        </row>
        <row r="2412">
          <cell r="C2412" t="str">
            <v>Herramienta Menor (Como % de Mano de Obra)</v>
          </cell>
          <cell r="J2412" t="str">
            <v>Dia</v>
          </cell>
          <cell r="L2412">
            <v>6178</v>
          </cell>
          <cell r="M2412">
            <v>0.05</v>
          </cell>
          <cell r="O2412">
            <v>309</v>
          </cell>
          <cell r="R2412">
            <v>9270</v>
          </cell>
          <cell r="T2412" t="str">
            <v>Herramienta Menor (Como % de Mano de Obra)</v>
          </cell>
        </row>
        <row r="2413">
          <cell r="L2413">
            <v>1.18E-2</v>
          </cell>
          <cell r="M2413" t="str">
            <v>SUBTOTAL $</v>
          </cell>
          <cell r="O2413">
            <v>309</v>
          </cell>
        </row>
        <row r="2414">
          <cell r="C2414" t="str">
            <v>II. MATERIALES</v>
          </cell>
        </row>
        <row r="2416">
          <cell r="C2416" t="str">
            <v>DESCRIPCIÓN</v>
          </cell>
          <cell r="K2416" t="str">
            <v>UNIDAD</v>
          </cell>
          <cell r="L2416" t="str">
            <v>CANTIDAD</v>
          </cell>
          <cell r="M2416" t="str">
            <v>PRECIO UNIT.</v>
          </cell>
          <cell r="O2416" t="str">
            <v>Vr. UNITARIO</v>
          </cell>
        </row>
        <row r="2417">
          <cell r="C2417" t="str">
            <v>Tubería PVC-S Ø= 3" x 6 m</v>
          </cell>
          <cell r="K2417" t="str">
            <v>u</v>
          </cell>
          <cell r="L2417">
            <v>0.18329999999999999</v>
          </cell>
          <cell r="M2417">
            <v>77900</v>
          </cell>
          <cell r="O2417">
            <v>14279</v>
          </cell>
          <cell r="R2417">
            <v>5.5</v>
          </cell>
          <cell r="T2417" t="str">
            <v>Tubería PVC-S Ø= 3" x 6 m</v>
          </cell>
        </row>
        <row r="2418">
          <cell r="C2418" t="str">
            <v>Unión PVC-S Ø= 3"</v>
          </cell>
          <cell r="K2418" t="str">
            <v>u</v>
          </cell>
          <cell r="L2418">
            <v>0.175035</v>
          </cell>
          <cell r="M2418">
            <v>3922</v>
          </cell>
          <cell r="O2418">
            <v>686</v>
          </cell>
          <cell r="R2418">
            <v>5.25</v>
          </cell>
          <cell r="T2418" t="str">
            <v>Unión PVC-S Ø= 3"</v>
          </cell>
        </row>
        <row r="2419">
          <cell r="C2419" t="str">
            <v>Codo 45º PVC-S CxC, Ø= 3".</v>
          </cell>
          <cell r="K2419" t="str">
            <v>U</v>
          </cell>
          <cell r="L2419">
            <v>0.10500000000000001</v>
          </cell>
          <cell r="M2419">
            <v>7208</v>
          </cell>
          <cell r="O2419">
            <v>757</v>
          </cell>
          <cell r="R2419">
            <v>3.15</v>
          </cell>
          <cell r="T2419" t="str">
            <v>Codo 45º PVC-S CxC, Ø= 3".</v>
          </cell>
        </row>
        <row r="2420">
          <cell r="C2420" t="str">
            <v>Codo 90º PVC-S CxC, Ø= 3".</v>
          </cell>
          <cell r="K2420" t="str">
            <v>U</v>
          </cell>
          <cell r="L2420">
            <v>0.10500000000000001</v>
          </cell>
          <cell r="M2420">
            <v>7600</v>
          </cell>
          <cell r="O2420">
            <v>798</v>
          </cell>
          <cell r="R2420">
            <v>3.15</v>
          </cell>
          <cell r="T2420" t="str">
            <v>Codo 90º PVC-S CxC, Ø= 3".</v>
          </cell>
        </row>
        <row r="2421">
          <cell r="C2421" t="str">
            <v>Yee PVC-S Ø= 3" - Pavco o equivalente.</v>
          </cell>
          <cell r="K2421" t="str">
            <v>U</v>
          </cell>
          <cell r="L2421">
            <v>0.10500000000000001</v>
          </cell>
          <cell r="M2421">
            <v>15900</v>
          </cell>
          <cell r="O2421">
            <v>1670</v>
          </cell>
          <cell r="R2421">
            <v>3.15</v>
          </cell>
          <cell r="T2421" t="str">
            <v>Yee PVC-S Ø= 3" - Pavco o equivalente.</v>
          </cell>
        </row>
        <row r="2422">
          <cell r="C2422" t="str">
            <v xml:space="preserve">Tee PVC-S Ø= 3" </v>
          </cell>
          <cell r="K2422" t="str">
            <v>u</v>
          </cell>
          <cell r="L2422">
            <v>5.2500000000000005E-2</v>
          </cell>
          <cell r="M2422">
            <v>8500</v>
          </cell>
          <cell r="O2422">
            <v>446</v>
          </cell>
          <cell r="R2422">
            <v>1.58</v>
          </cell>
          <cell r="T2422" t="str">
            <v xml:space="preserve">Tee PVC-S Ø= 3" </v>
          </cell>
        </row>
        <row r="2423">
          <cell r="C2423" t="str">
            <v>Soldadura liquida PVC 1/4 de Gl</v>
          </cell>
          <cell r="K2423" t="str">
            <v>u</v>
          </cell>
          <cell r="L2423">
            <v>2.3099999999999999E-2</v>
          </cell>
          <cell r="M2423">
            <v>10695</v>
          </cell>
          <cell r="O2423">
            <v>247</v>
          </cell>
          <cell r="R2423">
            <v>0.69</v>
          </cell>
          <cell r="T2423" t="str">
            <v>Soldadura liquida PVC 1/4 de Gl</v>
          </cell>
        </row>
        <row r="2424">
          <cell r="C2424" t="str">
            <v xml:space="preserve">Removedor PVC 1/4 galon </v>
          </cell>
          <cell r="K2424" t="str">
            <v>u</v>
          </cell>
          <cell r="L2424">
            <v>2.3099999999999999E-2</v>
          </cell>
          <cell r="M2424">
            <v>32934</v>
          </cell>
          <cell r="O2424">
            <v>761</v>
          </cell>
          <cell r="R2424">
            <v>0.69</v>
          </cell>
          <cell r="T2424" t="str">
            <v xml:space="preserve">Removedor PVC 1/4 galon </v>
          </cell>
        </row>
        <row r="2425">
          <cell r="L2425">
            <v>0.75180000000000002</v>
          </cell>
          <cell r="M2425" t="str">
            <v>SUBTOTAL $</v>
          </cell>
          <cell r="O2425">
            <v>19644</v>
          </cell>
        </row>
        <row r="2426">
          <cell r="C2426" t="str">
            <v>III. TRANSPORTES</v>
          </cell>
        </row>
        <row r="2428">
          <cell r="C2428" t="str">
            <v>MATERIAL</v>
          </cell>
          <cell r="J2428" t="str">
            <v>VOL. o PESO</v>
          </cell>
          <cell r="K2428" t="str">
            <v>DISTANCIA</v>
          </cell>
          <cell r="L2428" t="str">
            <v>M3 o Ton/Km</v>
          </cell>
          <cell r="M2428" t="str">
            <v>TARIFA</v>
          </cell>
          <cell r="O2428" t="str">
            <v>Vr. UNITARIO</v>
          </cell>
        </row>
        <row r="2429">
          <cell r="J2429" t="str">
            <v/>
          </cell>
          <cell r="M2429">
            <v>0</v>
          </cell>
          <cell r="O2429">
            <v>0</v>
          </cell>
          <cell r="R2429">
            <v>0</v>
          </cell>
          <cell r="T2429">
            <v>0</v>
          </cell>
        </row>
        <row r="2430">
          <cell r="J2430" t="str">
            <v/>
          </cell>
          <cell r="M2430">
            <v>0</v>
          </cell>
          <cell r="O2430">
            <v>0</v>
          </cell>
          <cell r="R2430">
            <v>0</v>
          </cell>
          <cell r="T2430">
            <v>0</v>
          </cell>
        </row>
        <row r="2431">
          <cell r="J2431" t="str">
            <v/>
          </cell>
          <cell r="M2431">
            <v>0</v>
          </cell>
          <cell r="O2431">
            <v>0</v>
          </cell>
          <cell r="R2431">
            <v>0</v>
          </cell>
          <cell r="T2431">
            <v>0</v>
          </cell>
        </row>
        <row r="2432">
          <cell r="L2432">
            <v>0</v>
          </cell>
          <cell r="M2432" t="str">
            <v>SUBTOTAL $</v>
          </cell>
          <cell r="O2432">
            <v>0</v>
          </cell>
        </row>
        <row r="2433">
          <cell r="C2433" t="str">
            <v>IV. MANO DE OBRA</v>
          </cell>
        </row>
        <row r="2435">
          <cell r="C2435" t="str">
            <v>TRABAJADOR</v>
          </cell>
          <cell r="I2435" t="str">
            <v>CANTIDAD</v>
          </cell>
          <cell r="J2435" t="str">
            <v>JORNAL</v>
          </cell>
          <cell r="K2435" t="str">
            <v>PRESTACIONES</v>
          </cell>
          <cell r="L2435" t="str">
            <v>JORNAL TOTAL</v>
          </cell>
          <cell r="M2435" t="str">
            <v>RENDIMIENTO</v>
          </cell>
          <cell r="O2435" t="str">
            <v>Vr. UNITARIO</v>
          </cell>
        </row>
        <row r="2436">
          <cell r="C2436" t="str">
            <v>Oficial</v>
          </cell>
          <cell r="I2436">
            <v>1</v>
          </cell>
          <cell r="J2436">
            <v>77720</v>
          </cell>
          <cell r="K2436">
            <v>1.6913</v>
          </cell>
          <cell r="L2436">
            <v>131448</v>
          </cell>
          <cell r="M2436">
            <v>36</v>
          </cell>
          <cell r="O2436">
            <v>3651</v>
          </cell>
          <cell r="R2436">
            <v>0.83</v>
          </cell>
          <cell r="T2436" t="str">
            <v>Oficial</v>
          </cell>
        </row>
        <row r="2437">
          <cell r="C2437" t="str">
            <v>Ayudante Entendido</v>
          </cell>
          <cell r="I2437">
            <v>1</v>
          </cell>
          <cell r="J2437">
            <v>53020</v>
          </cell>
          <cell r="K2437">
            <v>1.7161</v>
          </cell>
          <cell r="L2437">
            <v>90988</v>
          </cell>
          <cell r="M2437">
            <v>36</v>
          </cell>
          <cell r="O2437">
            <v>2527</v>
          </cell>
          <cell r="R2437">
            <v>0.83</v>
          </cell>
          <cell r="T2437" t="str">
            <v>Ayudante Entendido</v>
          </cell>
        </row>
        <row r="2438">
          <cell r="J2438">
            <v>0</v>
          </cell>
          <cell r="K2438">
            <v>0</v>
          </cell>
          <cell r="L2438">
            <v>0</v>
          </cell>
          <cell r="O2438">
            <v>0</v>
          </cell>
          <cell r="R2438">
            <v>0</v>
          </cell>
          <cell r="T2438">
            <v>0</v>
          </cell>
        </row>
        <row r="2439">
          <cell r="L2439">
            <v>0.2364</v>
          </cell>
          <cell r="M2439" t="str">
            <v>SUBTOTAL $</v>
          </cell>
          <cell r="O2439">
            <v>6178</v>
          </cell>
        </row>
        <row r="2441">
          <cell r="C2441" t="str">
            <v>TOTAL COSTO DIRECTO $</v>
          </cell>
          <cell r="O2441">
            <v>26131</v>
          </cell>
        </row>
        <row r="2442">
          <cell r="C2442" t="str">
            <v>V. COSTOS INDIRECTOS</v>
          </cell>
        </row>
        <row r="2444">
          <cell r="C2444" t="str">
            <v>Descripción</v>
          </cell>
          <cell r="L2444" t="str">
            <v>Porcentaje</v>
          </cell>
          <cell r="M2444" t="str">
            <v>Valor Total</v>
          </cell>
        </row>
        <row r="2445">
          <cell r="C2445" t="str">
            <v>ADMINISTRACION</v>
          </cell>
          <cell r="L2445">
            <v>0</v>
          </cell>
          <cell r="M2445">
            <v>0</v>
          </cell>
        </row>
        <row r="2446">
          <cell r="C2446" t="str">
            <v xml:space="preserve">IMPREVISTOS </v>
          </cell>
          <cell r="L2446">
            <v>0</v>
          </cell>
          <cell r="M2446">
            <v>0</v>
          </cell>
        </row>
        <row r="2447">
          <cell r="C2447" t="str">
            <v>UTILIDAD</v>
          </cell>
          <cell r="L2447">
            <v>0</v>
          </cell>
          <cell r="M2447">
            <v>0</v>
          </cell>
        </row>
        <row r="2448">
          <cell r="C2448" t="str">
            <v>SUBTOTAL $</v>
          </cell>
          <cell r="O2448">
            <v>0</v>
          </cell>
        </row>
        <row r="2450">
          <cell r="C2450" t="str">
            <v>Precio Unitario Total Aproximado al peso $</v>
          </cell>
          <cell r="O2450">
            <v>26131</v>
          </cell>
        </row>
        <row r="2453">
          <cell r="H2453" t="str">
            <v>Firma</v>
          </cell>
        </row>
        <row r="2454">
          <cell r="H2454" t="str">
            <v>Nombre:</v>
          </cell>
        </row>
        <row r="2455">
          <cell r="H2455" t="str">
            <v>Representante Legal del Contratista o su Apoderado</v>
          </cell>
        </row>
        <row r="2456">
          <cell r="H2456" t="str">
            <v>Matricula No. :</v>
          </cell>
        </row>
        <row r="2457">
          <cell r="H2457" t="str">
            <v xml:space="preserve"> </v>
          </cell>
        </row>
        <row r="2458">
          <cell r="C2458" t="str">
            <v>OBSERVACIONES INTERVENTORÍA</v>
          </cell>
        </row>
        <row r="2462">
          <cell r="C2462" t="str">
            <v>APROBACIÓN POR INTERVENTORÍA</v>
          </cell>
        </row>
        <row r="2463">
          <cell r="C2463"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2465">
          <cell r="C2465"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2468">
          <cell r="H2468" t="str">
            <v>Firma</v>
          </cell>
        </row>
        <row r="2469">
          <cell r="H2469" t="str">
            <v>Nombre:</v>
          </cell>
        </row>
        <row r="2470">
          <cell r="H2470" t="str">
            <v>Representante Legal del Interventor o su Apoderado</v>
          </cell>
        </row>
        <row r="2471">
          <cell r="H2471" t="str">
            <v>Matricula No. :</v>
          </cell>
        </row>
        <row r="2476">
          <cell r="C2476" t="str">
            <v>Formulario 1 - Propuesta económica  - Documento tipo de selección abreviada de menor cuantía - versión 2</v>
          </cell>
        </row>
        <row r="2477">
          <cell r="C2477" t="str">
            <v>Código</v>
          </cell>
          <cell r="D2477" t="str">
            <v>CCE-EICP-FM-25</v>
          </cell>
          <cell r="E2477" t="str">
            <v>Versión</v>
          </cell>
          <cell r="F2477">
            <v>2</v>
          </cell>
        </row>
        <row r="2479">
          <cell r="C2479" t="str">
            <v>[La entidad podrá utilizar este formato para la presentación de los análisis de precios unitarios el contratista en la oportunidad prevista en el numeral 8.1. del Documento Base]</v>
          </cell>
        </row>
        <row r="2482">
          <cell r="D2482" t="str">
            <v>MUNICIPIO DE CONCORDIA, ANTIOQUIA</v>
          </cell>
        </row>
        <row r="2483">
          <cell r="L2483" t="str">
            <v>VERSIÓN</v>
          </cell>
        </row>
        <row r="2484">
          <cell r="D2484" t="str">
            <v xml:space="preserve">[NÚMERO DEL PROCESO] </v>
          </cell>
        </row>
        <row r="2485">
          <cell r="L2485" t="str">
            <v>PÁGINA</v>
          </cell>
          <cell r="M2485">
            <v>1</v>
          </cell>
          <cell r="N2485" t="str">
            <v>DE</v>
          </cell>
          <cell r="O2485">
            <v>1</v>
          </cell>
        </row>
        <row r="2486">
          <cell r="D2486" t="str">
            <v xml:space="preserve">ANALISIS DE PRECIOS UNITARIOS </v>
          </cell>
        </row>
        <row r="2488">
          <cell r="L2488" t="str">
            <v>FECHA</v>
          </cell>
          <cell r="M2488" t="str">
            <v>DD</v>
          </cell>
          <cell r="N2488" t="str">
            <v>MM</v>
          </cell>
          <cell r="O2488" t="str">
            <v>AA</v>
          </cell>
        </row>
        <row r="2489">
          <cell r="M2489">
            <v>8</v>
          </cell>
          <cell r="N2489">
            <v>5</v>
          </cell>
          <cell r="O2489">
            <v>2023</v>
          </cell>
        </row>
        <row r="2490">
          <cell r="C2490" t="str">
            <v>ITEMS DE LA PROPUESTA ECONÓMICA</v>
          </cell>
          <cell r="I2490" t="str">
            <v>ITEMS NO PREVISTOS</v>
          </cell>
        </row>
        <row r="2494">
          <cell r="C2494" t="str">
            <v>DATOS ESPECÍFICOS</v>
          </cell>
        </row>
        <row r="2496">
          <cell r="C2496" t="str">
            <v>ITEM</v>
          </cell>
          <cell r="D2496" t="str">
            <v>DESCRIPCIÓN</v>
          </cell>
          <cell r="M2496" t="str">
            <v>UNIDAD</v>
          </cell>
          <cell r="O2496" t="str">
            <v>CANTIDAD</v>
          </cell>
        </row>
        <row r="2497">
          <cell r="C2497" t="str">
            <v>1.8.4</v>
          </cell>
          <cell r="D2497" t="str">
            <v>S.T.I Tubería PVC alcantarillado corrugado 6"con caracteristicas (ps 8 KN/M2-57 PSI) tipo Novafort o similar.</v>
          </cell>
          <cell r="M2497" t="str">
            <v>m</v>
          </cell>
          <cell r="O2497">
            <v>6</v>
          </cell>
          <cell r="R2497">
            <v>63242</v>
          </cell>
          <cell r="S2497">
            <v>63242</v>
          </cell>
          <cell r="T2497">
            <v>6.1999999999999998E-3</v>
          </cell>
          <cell r="U2497">
            <v>0.81640000000000001</v>
          </cell>
          <cell r="V2497">
            <v>5.3800000000000001E-2</v>
          </cell>
          <cell r="W2497">
            <v>0.1237</v>
          </cell>
        </row>
        <row r="2498">
          <cell r="C2498" t="str">
            <v>I. EQUIPO</v>
          </cell>
        </row>
        <row r="2500">
          <cell r="C2500" t="str">
            <v>DESCRIPCIÓN</v>
          </cell>
          <cell r="H2500" t="str">
            <v>MARCA</v>
          </cell>
          <cell r="J2500" t="str">
            <v>TIPO</v>
          </cell>
          <cell r="L2500" t="str">
            <v>TARIFA/HORA</v>
          </cell>
          <cell r="M2500" t="str">
            <v>RENDIMIENTO</v>
          </cell>
          <cell r="O2500" t="str">
            <v>Vr. UNITARIO</v>
          </cell>
        </row>
        <row r="2501">
          <cell r="J2501" t="str">
            <v/>
          </cell>
          <cell r="L2501" t="str">
            <v/>
          </cell>
          <cell r="O2501">
            <v>0</v>
          </cell>
          <cell r="R2501">
            <v>0</v>
          </cell>
          <cell r="T2501">
            <v>0</v>
          </cell>
        </row>
        <row r="2502">
          <cell r="J2502" t="str">
            <v/>
          </cell>
          <cell r="L2502" t="str">
            <v/>
          </cell>
          <cell r="O2502">
            <v>0</v>
          </cell>
          <cell r="R2502">
            <v>0</v>
          </cell>
          <cell r="T2502">
            <v>0</v>
          </cell>
        </row>
        <row r="2503">
          <cell r="J2503" t="str">
            <v/>
          </cell>
          <cell r="L2503" t="str">
            <v/>
          </cell>
          <cell r="O2503">
            <v>0</v>
          </cell>
          <cell r="R2503">
            <v>0</v>
          </cell>
          <cell r="T2503">
            <v>0</v>
          </cell>
        </row>
        <row r="2504">
          <cell r="C2504" t="str">
            <v>Herramienta Menor (Como % de Mano de Obra)</v>
          </cell>
          <cell r="J2504" t="str">
            <v>Dia</v>
          </cell>
          <cell r="L2504">
            <v>7823</v>
          </cell>
          <cell r="M2504">
            <v>0.05</v>
          </cell>
          <cell r="O2504">
            <v>391</v>
          </cell>
          <cell r="R2504">
            <v>2346</v>
          </cell>
          <cell r="T2504" t="str">
            <v>Herramienta Menor (Como % de Mano de Obra)</v>
          </cell>
        </row>
        <row r="2505">
          <cell r="L2505">
            <v>6.1999999999999998E-3</v>
          </cell>
          <cell r="M2505" t="str">
            <v>SUBTOTAL $</v>
          </cell>
          <cell r="O2505">
            <v>391</v>
          </cell>
        </row>
        <row r="2506">
          <cell r="C2506" t="str">
            <v>II. MATERIALES</v>
          </cell>
        </row>
        <row r="2508">
          <cell r="C2508" t="str">
            <v>DESCRIPCIÓN</v>
          </cell>
          <cell r="K2508" t="str">
            <v>UNIDAD</v>
          </cell>
          <cell r="L2508" t="str">
            <v>CANTIDAD</v>
          </cell>
          <cell r="M2508" t="str">
            <v>PRECIO UNIT.</v>
          </cell>
          <cell r="O2508" t="str">
            <v>Vr. UNITARIO</v>
          </cell>
        </row>
        <row r="2509">
          <cell r="C2509" t="str">
            <v>TUBERIA PVC NOVAFORT 6''  (160mm) x 6 m Pavco</v>
          </cell>
          <cell r="K2509" t="str">
            <v>u</v>
          </cell>
          <cell r="L2509">
            <v>0.17499999999999999</v>
          </cell>
          <cell r="M2509">
            <v>289287.90999999997</v>
          </cell>
          <cell r="O2509">
            <v>50625</v>
          </cell>
          <cell r="R2509">
            <v>1.05</v>
          </cell>
          <cell r="T2509" t="str">
            <v>TUBERIA PVC NOVAFORT 6''  (160mm) x 6 m Pavco</v>
          </cell>
        </row>
        <row r="2510">
          <cell r="C2510" t="str">
            <v>Soldadura liquida PVC 1/4 de Gl</v>
          </cell>
          <cell r="K2510" t="str">
            <v>u</v>
          </cell>
          <cell r="L2510">
            <v>2.3E-2</v>
          </cell>
          <cell r="M2510">
            <v>10695</v>
          </cell>
          <cell r="O2510">
            <v>246</v>
          </cell>
          <cell r="R2510">
            <v>0.14000000000000001</v>
          </cell>
          <cell r="T2510" t="str">
            <v>Soldadura liquida PVC 1/4 de Gl</v>
          </cell>
        </row>
        <row r="2511">
          <cell r="C2511" t="str">
            <v xml:space="preserve">Removedor PVC 1/4 galon </v>
          </cell>
          <cell r="K2511" t="str">
            <v>u</v>
          </cell>
          <cell r="L2511">
            <v>2.3E-2</v>
          </cell>
          <cell r="M2511">
            <v>32934</v>
          </cell>
          <cell r="O2511">
            <v>757</v>
          </cell>
          <cell r="R2511">
            <v>0.14000000000000001</v>
          </cell>
          <cell r="T2511" t="str">
            <v xml:space="preserve">Removedor PVC 1/4 galon </v>
          </cell>
        </row>
        <row r="2512">
          <cell r="K2512" t="str">
            <v/>
          </cell>
          <cell r="M2512">
            <v>0</v>
          </cell>
          <cell r="O2512">
            <v>0</v>
          </cell>
          <cell r="R2512">
            <v>0</v>
          </cell>
          <cell r="T2512">
            <v>0</v>
          </cell>
        </row>
        <row r="2513">
          <cell r="K2513" t="str">
            <v/>
          </cell>
          <cell r="M2513">
            <v>0</v>
          </cell>
          <cell r="O2513">
            <v>0</v>
          </cell>
          <cell r="R2513">
            <v>0</v>
          </cell>
          <cell r="T2513">
            <v>0</v>
          </cell>
        </row>
        <row r="2514">
          <cell r="K2514" t="str">
            <v/>
          </cell>
          <cell r="M2514">
            <v>0</v>
          </cell>
          <cell r="O2514">
            <v>0</v>
          </cell>
          <cell r="R2514">
            <v>0</v>
          </cell>
          <cell r="T2514">
            <v>0</v>
          </cell>
        </row>
        <row r="2515">
          <cell r="K2515" t="str">
            <v/>
          </cell>
          <cell r="O2515">
            <v>0</v>
          </cell>
          <cell r="R2515">
            <v>0</v>
          </cell>
          <cell r="T2515">
            <v>0</v>
          </cell>
        </row>
        <row r="2516">
          <cell r="L2516">
            <v>0.81640000000000001</v>
          </cell>
          <cell r="M2516" t="str">
            <v>SUBTOTAL $</v>
          </cell>
          <cell r="O2516">
            <v>51628</v>
          </cell>
        </row>
        <row r="2517">
          <cell r="C2517" t="str">
            <v>III. TRANSPORTES</v>
          </cell>
        </row>
        <row r="2519">
          <cell r="C2519" t="str">
            <v>MATERIAL</v>
          </cell>
          <cell r="J2519" t="str">
            <v>VOL. o PESO</v>
          </cell>
          <cell r="K2519" t="str">
            <v>DISTANCIA</v>
          </cell>
          <cell r="L2519" t="str">
            <v>M3 o Ton/Km</v>
          </cell>
          <cell r="M2519" t="str">
            <v>TARIFA</v>
          </cell>
          <cell r="O2519" t="str">
            <v>Vr. UNITARIO</v>
          </cell>
        </row>
        <row r="2520">
          <cell r="C2520" t="str">
            <v>Transporte de materiales</v>
          </cell>
          <cell r="J2520" t="str">
            <v>m3k</v>
          </cell>
          <cell r="K2520">
            <v>122</v>
          </cell>
          <cell r="L2520">
            <v>2.3225759999999995E-2</v>
          </cell>
          <cell r="M2520">
            <v>1200</v>
          </cell>
          <cell r="O2520">
            <v>3400</v>
          </cell>
          <cell r="R2520">
            <v>17</v>
          </cell>
          <cell r="T2520" t="str">
            <v>Transporte de materiales</v>
          </cell>
        </row>
        <row r="2521">
          <cell r="J2521" t="str">
            <v/>
          </cell>
          <cell r="M2521">
            <v>0</v>
          </cell>
          <cell r="O2521">
            <v>0</v>
          </cell>
          <cell r="R2521">
            <v>0</v>
          </cell>
          <cell r="T2521">
            <v>0</v>
          </cell>
        </row>
        <row r="2522">
          <cell r="J2522" t="str">
            <v/>
          </cell>
          <cell r="M2522">
            <v>0</v>
          </cell>
          <cell r="O2522">
            <v>0</v>
          </cell>
          <cell r="R2522">
            <v>0</v>
          </cell>
          <cell r="T2522">
            <v>0</v>
          </cell>
        </row>
        <row r="2523">
          <cell r="L2523">
            <v>5.3800000000000001E-2</v>
          </cell>
          <cell r="M2523" t="str">
            <v>SUBTOTAL $</v>
          </cell>
          <cell r="O2523">
            <v>3400</v>
          </cell>
        </row>
        <row r="2524">
          <cell r="C2524" t="str">
            <v>IV. MANO DE OBRA</v>
          </cell>
        </row>
        <row r="2526">
          <cell r="C2526" t="str">
            <v>TRABAJADOR</v>
          </cell>
          <cell r="I2526" t="str">
            <v>CANTIDAD</v>
          </cell>
          <cell r="J2526" t="str">
            <v>JORNAL</v>
          </cell>
          <cell r="K2526" t="str">
            <v>PRESTACIONES</v>
          </cell>
          <cell r="L2526" t="str">
            <v>JORNAL TOTAL</v>
          </cell>
          <cell r="M2526" t="str">
            <v>RENDIMIENTO</v>
          </cell>
          <cell r="O2526" t="str">
            <v>Vr. UNITARIO</v>
          </cell>
        </row>
        <row r="2527">
          <cell r="C2527" t="str">
            <v>Oficial</v>
          </cell>
          <cell r="I2527">
            <v>1</v>
          </cell>
          <cell r="J2527">
            <v>77720</v>
          </cell>
          <cell r="K2527">
            <v>1.6913</v>
          </cell>
          <cell r="L2527">
            <v>131448</v>
          </cell>
          <cell r="M2527">
            <v>36</v>
          </cell>
          <cell r="O2527">
            <v>3651</v>
          </cell>
          <cell r="R2527">
            <v>0.17</v>
          </cell>
          <cell r="T2527" t="str">
            <v>Oficial</v>
          </cell>
        </row>
        <row r="2528">
          <cell r="C2528" t="str">
            <v>Ayudante Raso</v>
          </cell>
          <cell r="I2528">
            <v>2</v>
          </cell>
          <cell r="J2528">
            <v>43354</v>
          </cell>
          <cell r="K2528">
            <v>1.7323</v>
          </cell>
          <cell r="L2528">
            <v>150204</v>
          </cell>
          <cell r="M2528">
            <v>36</v>
          </cell>
          <cell r="O2528">
            <v>4172</v>
          </cell>
          <cell r="R2528">
            <v>0.33</v>
          </cell>
          <cell r="T2528" t="str">
            <v>Ayudante Raso</v>
          </cell>
        </row>
        <row r="2529">
          <cell r="J2529">
            <v>0</v>
          </cell>
          <cell r="K2529">
            <v>0</v>
          </cell>
          <cell r="L2529">
            <v>0</v>
          </cell>
          <cell r="O2529">
            <v>0</v>
          </cell>
          <cell r="R2529">
            <v>0</v>
          </cell>
          <cell r="T2529">
            <v>0</v>
          </cell>
        </row>
        <row r="2530">
          <cell r="L2530">
            <v>0.1237</v>
          </cell>
          <cell r="M2530" t="str">
            <v>SUBTOTAL $</v>
          </cell>
          <cell r="O2530">
            <v>7823</v>
          </cell>
        </row>
        <row r="2532">
          <cell r="C2532" t="str">
            <v>TOTAL COSTO DIRECTO $</v>
          </cell>
          <cell r="O2532">
            <v>63242</v>
          </cell>
        </row>
        <row r="2533">
          <cell r="C2533" t="str">
            <v>V. COSTOS INDIRECTOS</v>
          </cell>
        </row>
        <row r="2535">
          <cell r="C2535" t="str">
            <v>Descripción</v>
          </cell>
          <cell r="L2535" t="str">
            <v>Porcentaje</v>
          </cell>
          <cell r="M2535" t="str">
            <v>Valor Total</v>
          </cell>
        </row>
        <row r="2536">
          <cell r="C2536" t="str">
            <v>ADMINISTRACION</v>
          </cell>
          <cell r="L2536">
            <v>0</v>
          </cell>
          <cell r="M2536">
            <v>0</v>
          </cell>
        </row>
        <row r="2537">
          <cell r="C2537" t="str">
            <v xml:space="preserve">IMPREVISTOS </v>
          </cell>
          <cell r="L2537">
            <v>0</v>
          </cell>
          <cell r="M2537">
            <v>0</v>
          </cell>
        </row>
        <row r="2538">
          <cell r="C2538" t="str">
            <v>UTILIDAD</v>
          </cell>
          <cell r="L2538">
            <v>0</v>
          </cell>
          <cell r="M2538">
            <v>0</v>
          </cell>
        </row>
        <row r="2539">
          <cell r="C2539" t="str">
            <v>SUBTOTAL $</v>
          </cell>
          <cell r="O2539">
            <v>0</v>
          </cell>
        </row>
        <row r="2541">
          <cell r="C2541" t="str">
            <v>Precio Unitario Total Aproximado al peso $</v>
          </cell>
          <cell r="O2541">
            <v>63242</v>
          </cell>
        </row>
        <row r="2544">
          <cell r="H2544" t="str">
            <v>Firma</v>
          </cell>
        </row>
        <row r="2545">
          <cell r="H2545" t="str">
            <v>Nombre:</v>
          </cell>
        </row>
        <row r="2546">
          <cell r="H2546" t="str">
            <v>Representante Legal del Contratista o su Apoderado</v>
          </cell>
        </row>
        <row r="2547">
          <cell r="H2547" t="str">
            <v>Matricula No. :</v>
          </cell>
        </row>
        <row r="2548">
          <cell r="H2548" t="str">
            <v xml:space="preserve"> </v>
          </cell>
        </row>
        <row r="2549">
          <cell r="C2549" t="str">
            <v>OBSERVACIONES INTERVENTORÍA</v>
          </cell>
        </row>
        <row r="2553">
          <cell r="C2553" t="str">
            <v>APROBACIÓN POR INTERVENTORÍA</v>
          </cell>
        </row>
        <row r="2554">
          <cell r="C2554"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2556">
          <cell r="C2556"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2559">
          <cell r="H2559" t="str">
            <v>Firma</v>
          </cell>
        </row>
        <row r="2560">
          <cell r="H2560" t="str">
            <v>Nombre:</v>
          </cell>
        </row>
        <row r="2561">
          <cell r="H2561" t="str">
            <v>Representante Legal del Interventor o su Apoderado</v>
          </cell>
        </row>
        <row r="2562">
          <cell r="H2562" t="str">
            <v>Matricula No. :</v>
          </cell>
        </row>
        <row r="2567">
          <cell r="C2567" t="str">
            <v>Formulario 1 - Propuesta económica  - Documento tipo de selección abreviada de menor cuantía - versión 2</v>
          </cell>
        </row>
        <row r="2568">
          <cell r="C2568" t="str">
            <v>Código</v>
          </cell>
          <cell r="D2568" t="str">
            <v>CCE-EICP-FM-25</v>
          </cell>
          <cell r="E2568" t="str">
            <v>Versión</v>
          </cell>
          <cell r="F2568">
            <v>2</v>
          </cell>
        </row>
        <row r="2570">
          <cell r="C2570" t="str">
            <v>[La entidad podrá utilizar este formato para la presentación de los análisis de precios unitarios el contratista en la oportunidad prevista en el numeral 8.1. del Documento Base]</v>
          </cell>
        </row>
        <row r="2573">
          <cell r="D2573" t="str">
            <v>MUNICIPIO DE CONCORDIA, ANTIOQUIA</v>
          </cell>
        </row>
        <row r="2574">
          <cell r="L2574" t="str">
            <v>VERSIÓN</v>
          </cell>
        </row>
        <row r="2575">
          <cell r="D2575" t="str">
            <v xml:space="preserve">[NÚMERO DEL PROCESO] </v>
          </cell>
        </row>
        <row r="2576">
          <cell r="L2576" t="str">
            <v>PÁGINA</v>
          </cell>
          <cell r="M2576">
            <v>1</v>
          </cell>
          <cell r="N2576" t="str">
            <v>DE</v>
          </cell>
          <cell r="O2576">
            <v>1</v>
          </cell>
        </row>
        <row r="2577">
          <cell r="D2577" t="str">
            <v xml:space="preserve">ANALISIS DE PRECIOS UNITARIOS </v>
          </cell>
        </row>
        <row r="2579">
          <cell r="L2579" t="str">
            <v>FECHA</v>
          </cell>
          <cell r="M2579" t="str">
            <v>DD</v>
          </cell>
          <cell r="N2579" t="str">
            <v>MM</v>
          </cell>
          <cell r="O2579" t="str">
            <v>AA</v>
          </cell>
        </row>
        <row r="2580">
          <cell r="M2580">
            <v>8</v>
          </cell>
          <cell r="N2580">
            <v>5</v>
          </cell>
          <cell r="O2580">
            <v>2023</v>
          </cell>
        </row>
        <row r="2581">
          <cell r="C2581" t="str">
            <v>ITEMS DE LA PROPUESTA ECONÓMICA</v>
          </cell>
          <cell r="I2581" t="str">
            <v>ITEMS NO PREVISTOS</v>
          </cell>
        </row>
        <row r="2585">
          <cell r="C2585" t="str">
            <v>DATOS ESPECÍFICOS</v>
          </cell>
        </row>
        <row r="2587">
          <cell r="C2587" t="str">
            <v>ITEM</v>
          </cell>
          <cell r="D2587" t="str">
            <v>DESCRIPCIÓN</v>
          </cell>
          <cell r="M2587" t="str">
            <v>UNIDAD</v>
          </cell>
          <cell r="O2587" t="str">
            <v>CANTIDAD</v>
          </cell>
        </row>
        <row r="2588">
          <cell r="C2588" t="str">
            <v>1.8.5</v>
          </cell>
          <cell r="D2588" t="str">
            <v>S.T.I de bocas de salida para aguas residuales en tubería PVC-S, Ø = 100 mm. Incluye bocas, accesorios y demás elementos para su correcta instalación.</v>
          </cell>
          <cell r="M2588" t="str">
            <v>u</v>
          </cell>
          <cell r="O2588">
            <v>5</v>
          </cell>
          <cell r="R2588">
            <v>122439</v>
          </cell>
          <cell r="S2588">
            <v>122439</v>
          </cell>
          <cell r="T2588">
            <v>5.5999999999999999E-3</v>
          </cell>
          <cell r="U2588">
            <v>0.88190000000000002</v>
          </cell>
          <cell r="V2588">
            <v>0</v>
          </cell>
          <cell r="W2588">
            <v>0.1125</v>
          </cell>
        </row>
        <row r="2589">
          <cell r="C2589" t="str">
            <v>I. EQUIPO</v>
          </cell>
        </row>
        <row r="2591">
          <cell r="C2591" t="str">
            <v>DESCRIPCIÓN</v>
          </cell>
          <cell r="H2591" t="str">
            <v>MARCA</v>
          </cell>
          <cell r="J2591" t="str">
            <v>TIPO</v>
          </cell>
          <cell r="L2591" t="str">
            <v>TARIFA/HORA</v>
          </cell>
          <cell r="M2591" t="str">
            <v>RENDIMIENTO</v>
          </cell>
          <cell r="O2591" t="str">
            <v>Vr. UNITARIO</v>
          </cell>
        </row>
        <row r="2592">
          <cell r="J2592" t="str">
            <v/>
          </cell>
          <cell r="L2592" t="str">
            <v/>
          </cell>
          <cell r="O2592">
            <v>0</v>
          </cell>
          <cell r="R2592">
            <v>0</v>
          </cell>
          <cell r="T2592">
            <v>0</v>
          </cell>
        </row>
        <row r="2593">
          <cell r="J2593" t="str">
            <v/>
          </cell>
          <cell r="L2593" t="str">
            <v/>
          </cell>
          <cell r="O2593">
            <v>0</v>
          </cell>
          <cell r="R2593">
            <v>0</v>
          </cell>
          <cell r="T2593">
            <v>0</v>
          </cell>
        </row>
        <row r="2594">
          <cell r="J2594" t="str">
            <v/>
          </cell>
          <cell r="L2594" t="str">
            <v/>
          </cell>
          <cell r="O2594">
            <v>0</v>
          </cell>
          <cell r="R2594">
            <v>0</v>
          </cell>
          <cell r="T2594">
            <v>0</v>
          </cell>
        </row>
        <row r="2595">
          <cell r="C2595" t="str">
            <v>Herramienta Menor (Como % de Mano de Obra)</v>
          </cell>
          <cell r="J2595" t="str">
            <v>Dia</v>
          </cell>
          <cell r="L2595">
            <v>13770</v>
          </cell>
          <cell r="M2595">
            <v>0.05</v>
          </cell>
          <cell r="O2595">
            <v>689</v>
          </cell>
          <cell r="R2595">
            <v>3445</v>
          </cell>
          <cell r="T2595" t="str">
            <v>Herramienta Menor (Como % de Mano de Obra)</v>
          </cell>
        </row>
        <row r="2596">
          <cell r="L2596">
            <v>5.5999999999999999E-3</v>
          </cell>
          <cell r="M2596" t="str">
            <v>SUBTOTAL $</v>
          </cell>
          <cell r="O2596">
            <v>689</v>
          </cell>
        </row>
        <row r="2597">
          <cell r="C2597" t="str">
            <v>II. MATERIALES</v>
          </cell>
        </row>
        <row r="2599">
          <cell r="C2599" t="str">
            <v>DESCRIPCIÓN</v>
          </cell>
          <cell r="K2599" t="str">
            <v>UNIDAD</v>
          </cell>
          <cell r="L2599" t="str">
            <v>CANTIDAD</v>
          </cell>
          <cell r="M2599" t="str">
            <v>PRECIO UNIT.</v>
          </cell>
          <cell r="O2599" t="str">
            <v>Vr. UNITARIO</v>
          </cell>
        </row>
        <row r="2600">
          <cell r="C2600" t="str">
            <v>Tubería PVC-S Ø= 4" x 6 m</v>
          </cell>
          <cell r="K2600" t="str">
            <v>u</v>
          </cell>
          <cell r="L2600">
            <v>0.35</v>
          </cell>
          <cell r="M2600">
            <v>118900</v>
          </cell>
          <cell r="O2600">
            <v>41615</v>
          </cell>
          <cell r="R2600">
            <v>1.75</v>
          </cell>
          <cell r="T2600" t="str">
            <v>Tubería PVC-S Ø= 4" x 6 m</v>
          </cell>
        </row>
        <row r="2601">
          <cell r="C2601" t="str">
            <v>Unión PVC-S Ø= 4"</v>
          </cell>
          <cell r="K2601" t="str">
            <v>u</v>
          </cell>
          <cell r="L2601">
            <v>0.52500000000000002</v>
          </cell>
          <cell r="M2601">
            <v>8500</v>
          </cell>
          <cell r="O2601">
            <v>4463</v>
          </cell>
          <cell r="R2601">
            <v>2.63</v>
          </cell>
          <cell r="T2601" t="str">
            <v>Unión PVC-S Ø= 4"</v>
          </cell>
        </row>
        <row r="2602">
          <cell r="C2602" t="str">
            <v>Codo 45º PVC-S CxC, Ø= 4".</v>
          </cell>
          <cell r="K2602" t="str">
            <v>U</v>
          </cell>
          <cell r="L2602">
            <v>1.05</v>
          </cell>
          <cell r="M2602">
            <v>12614</v>
          </cell>
          <cell r="O2602">
            <v>13245</v>
          </cell>
          <cell r="R2602">
            <v>5.25</v>
          </cell>
          <cell r="T2602" t="str">
            <v>Codo 45º PVC-S CxC, Ø= 4".</v>
          </cell>
        </row>
        <row r="2603">
          <cell r="C2603" t="str">
            <v>Codo 90º PVC-S CxC, Ø= 4".</v>
          </cell>
          <cell r="K2603" t="str">
            <v>U</v>
          </cell>
          <cell r="L2603">
            <v>1.05</v>
          </cell>
          <cell r="M2603">
            <v>16207</v>
          </cell>
          <cell r="O2603">
            <v>17017</v>
          </cell>
          <cell r="R2603">
            <v>5.25</v>
          </cell>
          <cell r="T2603" t="str">
            <v>Codo 90º PVC-S CxC, Ø= 4".</v>
          </cell>
        </row>
        <row r="2604">
          <cell r="C2604" t="str">
            <v>Yee PVC-S Ø= 4" - Pavco o equivalente.</v>
          </cell>
          <cell r="K2604" t="str">
            <v>U</v>
          </cell>
          <cell r="L2604">
            <v>1.05</v>
          </cell>
          <cell r="M2604">
            <v>25334</v>
          </cell>
          <cell r="O2604">
            <v>26601</v>
          </cell>
          <cell r="R2604">
            <v>5.25</v>
          </cell>
          <cell r="T2604" t="str">
            <v>Yee PVC-S Ø= 4" - Pavco o equivalente.</v>
          </cell>
        </row>
        <row r="2605">
          <cell r="C2605" t="str">
            <v>Soldadura liquida PVC 1/4 de Gl</v>
          </cell>
          <cell r="K2605" t="str">
            <v>u</v>
          </cell>
          <cell r="L2605">
            <v>0.11550000000000001</v>
          </cell>
          <cell r="M2605">
            <v>10695</v>
          </cell>
          <cell r="O2605">
            <v>1235</v>
          </cell>
          <cell r="R2605">
            <v>0.57999999999999996</v>
          </cell>
          <cell r="T2605" t="str">
            <v>Soldadura liquida PVC 1/4 de Gl</v>
          </cell>
        </row>
        <row r="2606">
          <cell r="C2606" t="str">
            <v xml:space="preserve">Removedor PVC 1/4 galon </v>
          </cell>
          <cell r="K2606" t="str">
            <v>u</v>
          </cell>
          <cell r="L2606">
            <v>0.11550000000000001</v>
          </cell>
          <cell r="M2606">
            <v>32934</v>
          </cell>
          <cell r="O2606">
            <v>3804</v>
          </cell>
          <cell r="R2606">
            <v>0.57999999999999996</v>
          </cell>
          <cell r="T2606" t="str">
            <v xml:space="preserve">Removedor PVC 1/4 galon </v>
          </cell>
        </row>
        <row r="2607">
          <cell r="L2607">
            <v>0.88190000000000002</v>
          </cell>
          <cell r="M2607" t="str">
            <v>SUBTOTAL $</v>
          </cell>
          <cell r="O2607">
            <v>107980</v>
          </cell>
        </row>
        <row r="2608">
          <cell r="C2608" t="str">
            <v>III. TRANSPORTES</v>
          </cell>
        </row>
        <row r="2610">
          <cell r="C2610" t="str">
            <v>MATERIAL</v>
          </cell>
          <cell r="J2610" t="str">
            <v>VOL. o PESO</v>
          </cell>
          <cell r="K2610" t="str">
            <v>DISTANCIA</v>
          </cell>
          <cell r="L2610" t="str">
            <v>M3 o Ton/Km</v>
          </cell>
          <cell r="M2610" t="str">
            <v>TARIFA</v>
          </cell>
          <cell r="O2610" t="str">
            <v>Vr. UNITARIO</v>
          </cell>
        </row>
        <row r="2611">
          <cell r="J2611" t="str">
            <v/>
          </cell>
          <cell r="K2611">
            <v>122</v>
          </cell>
          <cell r="L2611">
            <v>6.1818749999999999E-3</v>
          </cell>
          <cell r="M2611">
            <v>0</v>
          </cell>
          <cell r="O2611">
            <v>0</v>
          </cell>
          <cell r="R2611">
            <v>3.77</v>
          </cell>
          <cell r="T2611">
            <v>0</v>
          </cell>
        </row>
        <row r="2612">
          <cell r="J2612" t="str">
            <v/>
          </cell>
          <cell r="M2612">
            <v>0</v>
          </cell>
          <cell r="O2612">
            <v>0</v>
          </cell>
          <cell r="R2612">
            <v>0</v>
          </cell>
          <cell r="T2612">
            <v>0</v>
          </cell>
        </row>
        <row r="2613">
          <cell r="J2613" t="str">
            <v/>
          </cell>
          <cell r="M2613">
            <v>0</v>
          </cell>
          <cell r="O2613">
            <v>0</v>
          </cell>
          <cell r="R2613">
            <v>0</v>
          </cell>
          <cell r="T2613">
            <v>0</v>
          </cell>
        </row>
        <row r="2614">
          <cell r="L2614">
            <v>0</v>
          </cell>
          <cell r="M2614" t="str">
            <v>SUBTOTAL $</v>
          </cell>
          <cell r="O2614">
            <v>0</v>
          </cell>
        </row>
        <row r="2615">
          <cell r="C2615" t="str">
            <v>IV. MANO DE OBRA</v>
          </cell>
        </row>
        <row r="2617">
          <cell r="C2617" t="str">
            <v>TRABAJADOR</v>
          </cell>
          <cell r="I2617" t="str">
            <v>CANTIDAD</v>
          </cell>
          <cell r="J2617" t="str">
            <v>JORNAL</v>
          </cell>
          <cell r="K2617" t="str">
            <v>PRESTACIONES</v>
          </cell>
          <cell r="L2617" t="str">
            <v>JORNAL TOTAL</v>
          </cell>
          <cell r="M2617" t="str">
            <v>RENDIMIENTO</v>
          </cell>
          <cell r="O2617" t="str">
            <v>Vr. UNITARIO</v>
          </cell>
        </row>
        <row r="2618">
          <cell r="C2618" t="str">
            <v>Oficial</v>
          </cell>
          <cell r="I2618">
            <v>1</v>
          </cell>
          <cell r="J2618">
            <v>77720</v>
          </cell>
          <cell r="K2618">
            <v>1.6913</v>
          </cell>
          <cell r="L2618">
            <v>131448</v>
          </cell>
          <cell r="M2618">
            <v>15</v>
          </cell>
          <cell r="O2618">
            <v>8763</v>
          </cell>
          <cell r="R2618">
            <v>0.33</v>
          </cell>
          <cell r="T2618" t="str">
            <v>Oficial</v>
          </cell>
        </row>
        <row r="2619">
          <cell r="C2619" t="str">
            <v>Ayudante Raso</v>
          </cell>
          <cell r="I2619">
            <v>1</v>
          </cell>
          <cell r="J2619">
            <v>43354</v>
          </cell>
          <cell r="K2619">
            <v>1.7323</v>
          </cell>
          <cell r="L2619">
            <v>75102</v>
          </cell>
          <cell r="M2619">
            <v>15</v>
          </cell>
          <cell r="O2619">
            <v>5007</v>
          </cell>
          <cell r="R2619">
            <v>0.33</v>
          </cell>
          <cell r="T2619" t="str">
            <v>Ayudante Raso</v>
          </cell>
        </row>
        <row r="2620">
          <cell r="J2620">
            <v>0</v>
          </cell>
          <cell r="K2620">
            <v>0</v>
          </cell>
          <cell r="L2620">
            <v>0</v>
          </cell>
          <cell r="O2620">
            <v>0</v>
          </cell>
          <cell r="R2620">
            <v>0</v>
          </cell>
          <cell r="T2620">
            <v>0</v>
          </cell>
        </row>
        <row r="2621">
          <cell r="L2621">
            <v>0.1125</v>
          </cell>
          <cell r="M2621" t="str">
            <v>SUBTOTAL $</v>
          </cell>
          <cell r="O2621">
            <v>13770</v>
          </cell>
        </row>
        <row r="2623">
          <cell r="C2623" t="str">
            <v>TOTAL COSTO DIRECTO $</v>
          </cell>
          <cell r="O2623">
            <v>122439</v>
          </cell>
        </row>
        <row r="2624">
          <cell r="C2624" t="str">
            <v>V. COSTOS INDIRECTOS</v>
          </cell>
        </row>
        <row r="2626">
          <cell r="C2626" t="str">
            <v>Descripción</v>
          </cell>
          <cell r="L2626" t="str">
            <v>Porcentaje</v>
          </cell>
          <cell r="M2626" t="str">
            <v>Valor Total</v>
          </cell>
        </row>
        <row r="2627">
          <cell r="C2627" t="str">
            <v>ADMINISTRACION</v>
          </cell>
          <cell r="L2627">
            <v>0</v>
          </cell>
          <cell r="M2627">
            <v>0</v>
          </cell>
        </row>
        <row r="2628">
          <cell r="C2628" t="str">
            <v xml:space="preserve">IMPREVISTOS </v>
          </cell>
          <cell r="L2628">
            <v>0</v>
          </cell>
          <cell r="M2628">
            <v>0</v>
          </cell>
        </row>
        <row r="2629">
          <cell r="C2629" t="str">
            <v>UTILIDAD</v>
          </cell>
          <cell r="L2629">
            <v>0</v>
          </cell>
          <cell r="M2629">
            <v>0</v>
          </cell>
        </row>
        <row r="2630">
          <cell r="C2630" t="str">
            <v>SUBTOTAL $</v>
          </cell>
          <cell r="O2630">
            <v>0</v>
          </cell>
        </row>
        <row r="2632">
          <cell r="C2632" t="str">
            <v>Precio Unitario Total Aproximado al peso $</v>
          </cell>
          <cell r="O2632">
            <v>122439</v>
          </cell>
        </row>
        <row r="2635">
          <cell r="H2635" t="str">
            <v>Firma</v>
          </cell>
        </row>
        <row r="2636">
          <cell r="H2636" t="str">
            <v>Nombre:</v>
          </cell>
        </row>
        <row r="2637">
          <cell r="H2637" t="str">
            <v>Representante Legal del Contratista o su Apoderado</v>
          </cell>
        </row>
        <row r="2638">
          <cell r="H2638" t="str">
            <v>Matricula No. :</v>
          </cell>
        </row>
        <row r="2639">
          <cell r="H2639" t="str">
            <v xml:space="preserve"> </v>
          </cell>
        </row>
        <row r="2640">
          <cell r="C2640" t="str">
            <v>OBSERVACIONES INTERVENTORÍA</v>
          </cell>
        </row>
        <row r="2644">
          <cell r="C2644" t="str">
            <v>APROBACIÓN POR INTERVENTORÍA</v>
          </cell>
        </row>
        <row r="2645">
          <cell r="C264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2647">
          <cell r="C264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2650">
          <cell r="H2650" t="str">
            <v>Firma</v>
          </cell>
        </row>
        <row r="2651">
          <cell r="H2651" t="str">
            <v>Nombre:</v>
          </cell>
        </row>
        <row r="2652">
          <cell r="H2652" t="str">
            <v>Representante Legal del Interventor o su Apoderado</v>
          </cell>
        </row>
        <row r="2653">
          <cell r="H2653" t="str">
            <v>Matricula No. :</v>
          </cell>
        </row>
        <row r="2658">
          <cell r="C2658" t="str">
            <v>Formulario 1 - Propuesta económica  - Documento tipo de selección abreviada de menor cuantía - versión 2</v>
          </cell>
        </row>
        <row r="2659">
          <cell r="C2659" t="str">
            <v>Código</v>
          </cell>
          <cell r="D2659" t="str">
            <v>CCE-EICP-FM-25</v>
          </cell>
          <cell r="E2659" t="str">
            <v>Versión</v>
          </cell>
          <cell r="F2659">
            <v>2</v>
          </cell>
        </row>
        <row r="2661">
          <cell r="C2661" t="str">
            <v>[La entidad podrá utilizar este formato para la presentación de los análisis de precios unitarios el contratista en la oportunidad prevista en el numeral 8.1. del Documento Base]</v>
          </cell>
        </row>
        <row r="2664">
          <cell r="D2664" t="str">
            <v>MUNICIPIO DE CONCORDIA, ANTIOQUIA</v>
          </cell>
        </row>
        <row r="2665">
          <cell r="L2665" t="str">
            <v>VERSIÓN</v>
          </cell>
        </row>
        <row r="2666">
          <cell r="D2666" t="str">
            <v xml:space="preserve">[NÚMERO DEL PROCESO] </v>
          </cell>
        </row>
        <row r="2667">
          <cell r="L2667" t="str">
            <v>PÁGINA</v>
          </cell>
          <cell r="M2667">
            <v>1</v>
          </cell>
          <cell r="N2667" t="str">
            <v>DE</v>
          </cell>
          <cell r="O2667">
            <v>1</v>
          </cell>
        </row>
        <row r="2668">
          <cell r="D2668" t="str">
            <v xml:space="preserve">ANALISIS DE PRECIOS UNITARIOS </v>
          </cell>
        </row>
        <row r="2670">
          <cell r="L2670" t="str">
            <v>FECHA</v>
          </cell>
          <cell r="M2670" t="str">
            <v>DD</v>
          </cell>
          <cell r="N2670" t="str">
            <v>MM</v>
          </cell>
          <cell r="O2670" t="str">
            <v>AA</v>
          </cell>
        </row>
        <row r="2671">
          <cell r="M2671">
            <v>8</v>
          </cell>
          <cell r="N2671">
            <v>5</v>
          </cell>
          <cell r="O2671">
            <v>2023</v>
          </cell>
        </row>
        <row r="2672">
          <cell r="C2672" t="str">
            <v>ITEMS DE LA PROPUESTA ECONÓMICA</v>
          </cell>
          <cell r="I2672" t="str">
            <v>ITEMS NO PREVISTOS</v>
          </cell>
        </row>
        <row r="2676">
          <cell r="C2676" t="str">
            <v>DATOS ESPECÍFICOS</v>
          </cell>
        </row>
        <row r="2678">
          <cell r="C2678" t="str">
            <v>ITEM</v>
          </cell>
          <cell r="D2678" t="str">
            <v>DESCRIPCIÓN</v>
          </cell>
          <cell r="M2678" t="str">
            <v>UNIDAD</v>
          </cell>
          <cell r="O2678" t="str">
            <v>CANTIDAD</v>
          </cell>
        </row>
        <row r="2679">
          <cell r="C2679" t="str">
            <v>1.8.6</v>
          </cell>
          <cell r="D2679" t="str">
            <v>S.T.I de bocas de salida para aguas residuales en tubería PVC-S, Ø = 50 mm. Incluye bocas, accesorios y demás elementos para su correcta instalación.</v>
          </cell>
          <cell r="M2679" t="str">
            <v>u</v>
          </cell>
          <cell r="O2679">
            <v>10</v>
          </cell>
          <cell r="R2679">
            <v>67593</v>
          </cell>
          <cell r="S2679">
            <v>67593</v>
          </cell>
          <cell r="T2679">
            <v>1.0200000000000001E-2</v>
          </cell>
          <cell r="U2679">
            <v>0.78610000000000002</v>
          </cell>
          <cell r="V2679">
            <v>0</v>
          </cell>
          <cell r="W2679">
            <v>0.20369999999999999</v>
          </cell>
        </row>
        <row r="2680">
          <cell r="C2680" t="str">
            <v>I. EQUIPO</v>
          </cell>
        </row>
        <row r="2682">
          <cell r="C2682" t="str">
            <v>DESCRIPCIÓN</v>
          </cell>
          <cell r="H2682" t="str">
            <v>MARCA</v>
          </cell>
          <cell r="J2682" t="str">
            <v>TIPO</v>
          </cell>
          <cell r="L2682" t="str">
            <v>TARIFA/HORA</v>
          </cell>
          <cell r="M2682" t="str">
            <v>RENDIMIENTO</v>
          </cell>
          <cell r="O2682" t="str">
            <v>Vr. UNITARIO</v>
          </cell>
        </row>
        <row r="2683">
          <cell r="J2683" t="str">
            <v/>
          </cell>
          <cell r="L2683" t="str">
            <v/>
          </cell>
          <cell r="O2683">
            <v>0</v>
          </cell>
          <cell r="R2683">
            <v>0</v>
          </cell>
          <cell r="T2683">
            <v>0</v>
          </cell>
        </row>
        <row r="2684">
          <cell r="J2684" t="str">
            <v/>
          </cell>
          <cell r="L2684" t="str">
            <v/>
          </cell>
          <cell r="O2684">
            <v>0</v>
          </cell>
          <cell r="R2684">
            <v>0</v>
          </cell>
          <cell r="T2684">
            <v>0</v>
          </cell>
        </row>
        <row r="2685">
          <cell r="J2685" t="str">
            <v/>
          </cell>
          <cell r="L2685" t="str">
            <v/>
          </cell>
          <cell r="O2685">
            <v>0</v>
          </cell>
          <cell r="R2685">
            <v>0</v>
          </cell>
          <cell r="T2685">
            <v>0</v>
          </cell>
        </row>
        <row r="2686">
          <cell r="C2686" t="str">
            <v>Herramienta Menor (Como % de Mano de Obra)</v>
          </cell>
          <cell r="J2686" t="str">
            <v>Dia</v>
          </cell>
          <cell r="L2686">
            <v>13770</v>
          </cell>
          <cell r="M2686">
            <v>0.05</v>
          </cell>
          <cell r="O2686">
            <v>689</v>
          </cell>
          <cell r="R2686">
            <v>6890</v>
          </cell>
          <cell r="T2686" t="str">
            <v>Herramienta Menor (Como % de Mano de Obra)</v>
          </cell>
        </row>
        <row r="2687">
          <cell r="L2687">
            <v>1.0200000000000001E-2</v>
          </cell>
          <cell r="M2687" t="str">
            <v>SUBTOTAL $</v>
          </cell>
          <cell r="O2687">
            <v>689</v>
          </cell>
        </row>
        <row r="2688">
          <cell r="C2688" t="str">
            <v>II. MATERIALES</v>
          </cell>
        </row>
        <row r="2690">
          <cell r="C2690" t="str">
            <v>DESCRIPCIÓN</v>
          </cell>
          <cell r="K2690" t="str">
            <v>UNIDAD</v>
          </cell>
          <cell r="L2690" t="str">
            <v>CANTIDAD</v>
          </cell>
          <cell r="M2690" t="str">
            <v>PRECIO UNIT.</v>
          </cell>
          <cell r="O2690" t="str">
            <v>Vr. UNITARIO</v>
          </cell>
        </row>
        <row r="2691">
          <cell r="C2691" t="str">
            <v>Tubería PVC-S Ø= 2" x 6 m</v>
          </cell>
          <cell r="K2691" t="str">
            <v>u</v>
          </cell>
          <cell r="L2691">
            <v>0.35</v>
          </cell>
          <cell r="M2691">
            <v>49900</v>
          </cell>
          <cell r="O2691">
            <v>17465</v>
          </cell>
          <cell r="R2691">
            <v>3.5</v>
          </cell>
          <cell r="T2691" t="str">
            <v>Tubería PVC-S Ø= 2" x 6 m</v>
          </cell>
        </row>
        <row r="2692">
          <cell r="C2692" t="str">
            <v>Unión PVC-S Ø= 2"</v>
          </cell>
          <cell r="K2692" t="str">
            <v>u</v>
          </cell>
          <cell r="L2692">
            <v>0.52500000000000002</v>
          </cell>
          <cell r="M2692">
            <v>2438</v>
          </cell>
          <cell r="O2692">
            <v>1280</v>
          </cell>
          <cell r="R2692">
            <v>5.25</v>
          </cell>
          <cell r="T2692" t="str">
            <v>Unión PVC-S Ø= 2"</v>
          </cell>
        </row>
        <row r="2693">
          <cell r="C2693" t="str">
            <v>Codo 45º PVC-S CxC, Ø= 2".</v>
          </cell>
          <cell r="K2693" t="str">
            <v>U</v>
          </cell>
          <cell r="L2693">
            <v>1.05</v>
          </cell>
          <cell r="M2693">
            <v>3922</v>
          </cell>
          <cell r="O2693">
            <v>4118</v>
          </cell>
          <cell r="R2693">
            <v>10.5</v>
          </cell>
          <cell r="T2693" t="str">
            <v>Codo 45º PVC-S CxC, Ø= 2".</v>
          </cell>
        </row>
        <row r="2694">
          <cell r="C2694" t="str">
            <v>Codo 90º PVC-S CxC, Ø= 2".</v>
          </cell>
          <cell r="K2694" t="str">
            <v>U</v>
          </cell>
          <cell r="L2694">
            <v>1.05</v>
          </cell>
          <cell r="M2694">
            <v>3500</v>
          </cell>
          <cell r="O2694">
            <v>3675</v>
          </cell>
          <cell r="R2694">
            <v>10.5</v>
          </cell>
          <cell r="T2694" t="str">
            <v>Codo 90º PVC-S CxC, Ø= 2".</v>
          </cell>
        </row>
        <row r="2695">
          <cell r="C2695" t="str">
            <v>Yee Reducción 4x2 Sanitaria</v>
          </cell>
          <cell r="K2695" t="str">
            <v>u</v>
          </cell>
          <cell r="L2695">
            <v>1.05</v>
          </cell>
          <cell r="M2695">
            <v>20871</v>
          </cell>
          <cell r="O2695">
            <v>21915</v>
          </cell>
          <cell r="R2695">
            <v>10.5</v>
          </cell>
          <cell r="T2695" t="str">
            <v>Yee Reducción 4x2 Sanitaria</v>
          </cell>
        </row>
        <row r="2696">
          <cell r="C2696" t="str">
            <v xml:space="preserve">Sifon PVC-S Ø= 2" </v>
          </cell>
          <cell r="K2696" t="str">
            <v>u</v>
          </cell>
          <cell r="L2696">
            <v>1.05</v>
          </cell>
          <cell r="M2696">
            <v>3498</v>
          </cell>
          <cell r="O2696">
            <v>3673</v>
          </cell>
          <cell r="R2696">
            <v>10.5</v>
          </cell>
          <cell r="T2696" t="str">
            <v xml:space="preserve">Sifon PVC-S Ø= 2" </v>
          </cell>
        </row>
        <row r="2697">
          <cell r="C2697" t="str">
            <v>Soldadura liquida PVC 1/4 de Gl</v>
          </cell>
          <cell r="K2697" t="str">
            <v>u</v>
          </cell>
          <cell r="L2697">
            <v>2.3099999999999999E-2</v>
          </cell>
          <cell r="M2697">
            <v>10695</v>
          </cell>
          <cell r="O2697">
            <v>247</v>
          </cell>
          <cell r="R2697">
            <v>0.23</v>
          </cell>
          <cell r="T2697" t="str">
            <v>Soldadura liquida PVC 1/4 de Gl</v>
          </cell>
        </row>
        <row r="2698">
          <cell r="C2698" t="str">
            <v xml:space="preserve">Removedor PVC 1/4 galon </v>
          </cell>
          <cell r="K2698" t="str">
            <v>u</v>
          </cell>
          <cell r="L2698">
            <v>2.3099999999999999E-2</v>
          </cell>
          <cell r="M2698">
            <v>32934</v>
          </cell>
          <cell r="O2698">
            <v>761</v>
          </cell>
          <cell r="R2698">
            <v>0.23</v>
          </cell>
          <cell r="T2698" t="str">
            <v xml:space="preserve">Removedor PVC 1/4 galon </v>
          </cell>
        </row>
        <row r="2699">
          <cell r="L2699">
            <v>0.78610000000000002</v>
          </cell>
          <cell r="M2699" t="str">
            <v>SUBTOTAL $</v>
          </cell>
          <cell r="O2699">
            <v>53134</v>
          </cell>
        </row>
        <row r="2700">
          <cell r="C2700" t="str">
            <v>III. TRANSPORTES</v>
          </cell>
        </row>
        <row r="2702">
          <cell r="C2702" t="str">
            <v>MATERIAL</v>
          </cell>
          <cell r="J2702" t="str">
            <v>VOL. o PESO</v>
          </cell>
          <cell r="K2702" t="str">
            <v>DISTANCIA</v>
          </cell>
          <cell r="L2702" t="str">
            <v>M3 o Ton/Km</v>
          </cell>
          <cell r="M2702" t="str">
            <v>TARIFA</v>
          </cell>
          <cell r="O2702" t="str">
            <v>Vr. UNITARIO</v>
          </cell>
        </row>
        <row r="2703">
          <cell r="J2703" t="str">
            <v/>
          </cell>
          <cell r="M2703">
            <v>0</v>
          </cell>
          <cell r="O2703">
            <v>0</v>
          </cell>
          <cell r="R2703">
            <v>0</v>
          </cell>
          <cell r="T2703">
            <v>0</v>
          </cell>
        </row>
        <row r="2704">
          <cell r="J2704" t="str">
            <v/>
          </cell>
          <cell r="M2704">
            <v>0</v>
          </cell>
          <cell r="O2704">
            <v>0</v>
          </cell>
          <cell r="R2704">
            <v>0</v>
          </cell>
          <cell r="T2704">
            <v>0</v>
          </cell>
        </row>
        <row r="2705">
          <cell r="J2705" t="str">
            <v/>
          </cell>
          <cell r="M2705">
            <v>0</v>
          </cell>
          <cell r="O2705">
            <v>0</v>
          </cell>
          <cell r="R2705">
            <v>0</v>
          </cell>
          <cell r="T2705">
            <v>0</v>
          </cell>
        </row>
        <row r="2706">
          <cell r="L2706">
            <v>0</v>
          </cell>
          <cell r="M2706" t="str">
            <v>SUBTOTAL $</v>
          </cell>
          <cell r="O2706">
            <v>0</v>
          </cell>
        </row>
        <row r="2707">
          <cell r="C2707" t="str">
            <v>IV. MANO DE OBRA</v>
          </cell>
        </row>
        <row r="2709">
          <cell r="C2709" t="str">
            <v>TRABAJADOR</v>
          </cell>
          <cell r="I2709" t="str">
            <v>CANTIDAD</v>
          </cell>
          <cell r="J2709" t="str">
            <v>JORNAL</v>
          </cell>
          <cell r="K2709" t="str">
            <v>PRESTACIONES</v>
          </cell>
          <cell r="L2709" t="str">
            <v>JORNAL TOTAL</v>
          </cell>
          <cell r="M2709" t="str">
            <v>RENDIMIENTO</v>
          </cell>
          <cell r="O2709" t="str">
            <v>Vr. UNITARIO</v>
          </cell>
        </row>
        <row r="2710">
          <cell r="C2710" t="str">
            <v>Oficial</v>
          </cell>
          <cell r="I2710">
            <v>1</v>
          </cell>
          <cell r="J2710">
            <v>77720</v>
          </cell>
          <cell r="K2710">
            <v>1.6913</v>
          </cell>
          <cell r="L2710">
            <v>131448</v>
          </cell>
          <cell r="M2710">
            <v>15</v>
          </cell>
          <cell r="O2710">
            <v>8763</v>
          </cell>
          <cell r="R2710">
            <v>0.67</v>
          </cell>
          <cell r="T2710" t="str">
            <v>Oficial</v>
          </cell>
        </row>
        <row r="2711">
          <cell r="C2711" t="str">
            <v>Ayudante Raso</v>
          </cell>
          <cell r="I2711">
            <v>1</v>
          </cell>
          <cell r="J2711">
            <v>43354</v>
          </cell>
          <cell r="K2711">
            <v>1.7323</v>
          </cell>
          <cell r="L2711">
            <v>75102</v>
          </cell>
          <cell r="M2711">
            <v>15</v>
          </cell>
          <cell r="O2711">
            <v>5007</v>
          </cell>
          <cell r="R2711">
            <v>0.67</v>
          </cell>
          <cell r="T2711" t="str">
            <v>Ayudante Raso</v>
          </cell>
        </row>
        <row r="2712">
          <cell r="J2712">
            <v>0</v>
          </cell>
          <cell r="K2712">
            <v>0</v>
          </cell>
          <cell r="L2712">
            <v>0</v>
          </cell>
          <cell r="O2712">
            <v>0</v>
          </cell>
          <cell r="R2712">
            <v>0</v>
          </cell>
          <cell r="T2712">
            <v>0</v>
          </cell>
        </row>
        <row r="2713">
          <cell r="L2713">
            <v>0.20369999999999999</v>
          </cell>
          <cell r="M2713" t="str">
            <v>SUBTOTAL $</v>
          </cell>
          <cell r="O2713">
            <v>13770</v>
          </cell>
        </row>
        <row r="2715">
          <cell r="C2715" t="str">
            <v>TOTAL COSTO DIRECTO $</v>
          </cell>
          <cell r="O2715">
            <v>67593</v>
          </cell>
        </row>
        <row r="2716">
          <cell r="C2716" t="str">
            <v>V. COSTOS INDIRECTOS</v>
          </cell>
        </row>
        <row r="2718">
          <cell r="C2718" t="str">
            <v>Descripción</v>
          </cell>
          <cell r="L2718" t="str">
            <v>Porcentaje</v>
          </cell>
          <cell r="M2718" t="str">
            <v>Valor Total</v>
          </cell>
        </row>
        <row r="2719">
          <cell r="C2719" t="str">
            <v>ADMINISTRACION</v>
          </cell>
          <cell r="L2719">
            <v>0</v>
          </cell>
          <cell r="M2719">
            <v>0</v>
          </cell>
        </row>
        <row r="2720">
          <cell r="C2720" t="str">
            <v xml:space="preserve">IMPREVISTOS </v>
          </cell>
          <cell r="L2720">
            <v>0</v>
          </cell>
          <cell r="M2720">
            <v>0</v>
          </cell>
        </row>
        <row r="2721">
          <cell r="C2721" t="str">
            <v>UTILIDAD</v>
          </cell>
          <cell r="L2721">
            <v>0</v>
          </cell>
          <cell r="M2721">
            <v>0</v>
          </cell>
        </row>
        <row r="2722">
          <cell r="C2722" t="str">
            <v>SUBTOTAL $</v>
          </cell>
          <cell r="O2722">
            <v>0</v>
          </cell>
        </row>
        <row r="2724">
          <cell r="C2724" t="str">
            <v>Precio Unitario Total Aproximado al peso $</v>
          </cell>
          <cell r="O2724">
            <v>67593</v>
          </cell>
        </row>
        <row r="2727">
          <cell r="H2727" t="str">
            <v>Firma</v>
          </cell>
        </row>
        <row r="2728">
          <cell r="H2728" t="str">
            <v>Nombre:</v>
          </cell>
        </row>
        <row r="2729">
          <cell r="H2729" t="str">
            <v>Representante Legal del Contratista o su Apoderado</v>
          </cell>
        </row>
        <row r="2730">
          <cell r="H2730" t="str">
            <v>Matricula No. :</v>
          </cell>
        </row>
        <row r="2731">
          <cell r="H2731" t="str">
            <v xml:space="preserve"> </v>
          </cell>
        </row>
        <row r="2732">
          <cell r="C2732" t="str">
            <v>OBSERVACIONES INTERVENTORÍA</v>
          </cell>
        </row>
        <row r="2736">
          <cell r="C2736" t="str">
            <v>APROBACIÓN POR INTERVENTORÍA</v>
          </cell>
        </row>
        <row r="2737">
          <cell r="C2737"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2739">
          <cell r="C2739"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2742">
          <cell r="H2742" t="str">
            <v>Firma</v>
          </cell>
        </row>
        <row r="2743">
          <cell r="H2743" t="str">
            <v>Nombre:</v>
          </cell>
        </row>
        <row r="2744">
          <cell r="H2744" t="str">
            <v>Representante Legal del Interventor o su Apoderado</v>
          </cell>
        </row>
        <row r="2745">
          <cell r="H2745" t="str">
            <v>Matricula No. :</v>
          </cell>
        </row>
        <row r="2750">
          <cell r="C2750" t="str">
            <v>Formulario 1 - Propuesta económica  - Documento tipo de selección abreviada de menor cuantía - versión 2</v>
          </cell>
        </row>
        <row r="2751">
          <cell r="C2751" t="str">
            <v>Código</v>
          </cell>
          <cell r="D2751" t="str">
            <v>CCE-EICP-FM-25</v>
          </cell>
          <cell r="E2751" t="str">
            <v>Versión</v>
          </cell>
          <cell r="F2751">
            <v>2</v>
          </cell>
        </row>
        <row r="2753">
          <cell r="C2753" t="str">
            <v>[La entidad podrá utilizar este formato para la presentación de los análisis de precios unitarios el contratista en la oportunidad prevista en el numeral 8.1. del Documento Base]</v>
          </cell>
        </row>
        <row r="2756">
          <cell r="D2756" t="str">
            <v>MUNICIPIO DE CONCORDIA, ANTIOQUIA</v>
          </cell>
        </row>
        <row r="2757">
          <cell r="L2757" t="str">
            <v>VERSIÓN</v>
          </cell>
        </row>
        <row r="2758">
          <cell r="D2758" t="str">
            <v xml:space="preserve">[NÚMERO DEL PROCESO] </v>
          </cell>
        </row>
        <row r="2759">
          <cell r="L2759" t="str">
            <v>PÁGINA</v>
          </cell>
          <cell r="M2759">
            <v>1</v>
          </cell>
          <cell r="N2759" t="str">
            <v>DE</v>
          </cell>
          <cell r="O2759">
            <v>1</v>
          </cell>
        </row>
        <row r="2760">
          <cell r="D2760" t="str">
            <v xml:space="preserve">ANALISIS DE PRECIOS UNITARIOS </v>
          </cell>
        </row>
        <row r="2762">
          <cell r="L2762" t="str">
            <v>FECHA</v>
          </cell>
          <cell r="M2762" t="str">
            <v>DD</v>
          </cell>
          <cell r="N2762" t="str">
            <v>MM</v>
          </cell>
          <cell r="O2762" t="str">
            <v>AA</v>
          </cell>
        </row>
        <row r="2763">
          <cell r="M2763">
            <v>8</v>
          </cell>
          <cell r="N2763">
            <v>5</v>
          </cell>
          <cell r="O2763">
            <v>2023</v>
          </cell>
        </row>
        <row r="2764">
          <cell r="C2764" t="str">
            <v>ITEMS DE LA PROPUESTA ECONÓMICA</v>
          </cell>
          <cell r="I2764" t="str">
            <v>ITEMS NO PREVISTOS</v>
          </cell>
        </row>
        <row r="2768">
          <cell r="C2768" t="str">
            <v>DATOS ESPECÍFICOS</v>
          </cell>
        </row>
        <row r="2770">
          <cell r="C2770" t="str">
            <v>ITEM</v>
          </cell>
          <cell r="D2770" t="str">
            <v>DESCRIPCIÓN</v>
          </cell>
          <cell r="M2770" t="str">
            <v>UNIDAD</v>
          </cell>
          <cell r="O2770" t="str">
            <v>CANTIDAD</v>
          </cell>
        </row>
        <row r="2771">
          <cell r="C2771" t="str">
            <v>1.8.7</v>
          </cell>
          <cell r="D2771" t="str">
            <v>S.T.I de bocas de salida para aguas residuales en tubería PVC-S, Ø = 75 mm. Incluye bocas, accesorios y demás elementos para su correcta instalación.</v>
          </cell>
          <cell r="M2771" t="str">
            <v>u</v>
          </cell>
          <cell r="O2771">
            <v>5</v>
          </cell>
          <cell r="R2771">
            <v>82254</v>
          </cell>
          <cell r="S2771">
            <v>82254</v>
          </cell>
          <cell r="T2771">
            <v>8.3999999999999995E-3</v>
          </cell>
          <cell r="U2771">
            <v>0.82420000000000004</v>
          </cell>
          <cell r="V2771">
            <v>0</v>
          </cell>
          <cell r="W2771">
            <v>0.16739999999999999</v>
          </cell>
        </row>
        <row r="2772">
          <cell r="C2772" t="str">
            <v>I. EQUIPO</v>
          </cell>
        </row>
        <row r="2774">
          <cell r="C2774" t="str">
            <v>DESCRIPCIÓN</v>
          </cell>
          <cell r="H2774" t="str">
            <v>MARCA</v>
          </cell>
          <cell r="J2774" t="str">
            <v>TIPO</v>
          </cell>
          <cell r="L2774" t="str">
            <v>TARIFA/HORA</v>
          </cell>
          <cell r="M2774" t="str">
            <v>RENDIMIENTO</v>
          </cell>
          <cell r="O2774" t="str">
            <v>Vr. UNITARIO</v>
          </cell>
        </row>
        <row r="2775">
          <cell r="J2775" t="str">
            <v/>
          </cell>
          <cell r="L2775" t="str">
            <v/>
          </cell>
          <cell r="O2775">
            <v>0</v>
          </cell>
          <cell r="R2775">
            <v>0</v>
          </cell>
          <cell r="T2775">
            <v>0</v>
          </cell>
        </row>
        <row r="2776">
          <cell r="J2776" t="str">
            <v/>
          </cell>
          <cell r="L2776" t="str">
            <v/>
          </cell>
          <cell r="O2776">
            <v>0</v>
          </cell>
          <cell r="R2776">
            <v>0</v>
          </cell>
          <cell r="T2776">
            <v>0</v>
          </cell>
        </row>
        <row r="2777">
          <cell r="J2777" t="str">
            <v/>
          </cell>
          <cell r="L2777" t="str">
            <v/>
          </cell>
          <cell r="O2777">
            <v>0</v>
          </cell>
          <cell r="R2777">
            <v>0</v>
          </cell>
          <cell r="T2777">
            <v>0</v>
          </cell>
        </row>
        <row r="2778">
          <cell r="C2778" t="str">
            <v>Herramienta Menor (Como % de Mano de Obra)</v>
          </cell>
          <cell r="J2778" t="str">
            <v>Dia</v>
          </cell>
          <cell r="L2778">
            <v>13770</v>
          </cell>
          <cell r="M2778">
            <v>0.05</v>
          </cell>
          <cell r="O2778">
            <v>689</v>
          </cell>
          <cell r="R2778">
            <v>3445</v>
          </cell>
          <cell r="T2778" t="str">
            <v>Herramienta Menor (Como % de Mano de Obra)</v>
          </cell>
        </row>
        <row r="2779">
          <cell r="L2779">
            <v>8.3999999999999995E-3</v>
          </cell>
          <cell r="M2779" t="str">
            <v>SUBTOTAL $</v>
          </cell>
          <cell r="O2779">
            <v>689</v>
          </cell>
        </row>
        <row r="2780">
          <cell r="C2780" t="str">
            <v>II. MATERIALES</v>
          </cell>
        </row>
        <row r="2782">
          <cell r="C2782" t="str">
            <v>DESCRIPCIÓN</v>
          </cell>
          <cell r="K2782" t="str">
            <v>UNIDAD</v>
          </cell>
          <cell r="L2782" t="str">
            <v>CANTIDAD</v>
          </cell>
          <cell r="M2782" t="str">
            <v>PRECIO UNIT.</v>
          </cell>
          <cell r="O2782" t="str">
            <v>Vr. UNITARIO</v>
          </cell>
        </row>
        <row r="2783">
          <cell r="C2783" t="str">
            <v>Tubería PVC-S Ø= 3" x 6 m</v>
          </cell>
          <cell r="K2783" t="str">
            <v>u</v>
          </cell>
          <cell r="L2783">
            <v>0.35</v>
          </cell>
          <cell r="M2783">
            <v>77900</v>
          </cell>
          <cell r="O2783">
            <v>27265</v>
          </cell>
          <cell r="R2783">
            <v>1.75</v>
          </cell>
          <cell r="T2783" t="str">
            <v>Tubería PVC-S Ø= 3" x 6 m</v>
          </cell>
        </row>
        <row r="2784">
          <cell r="C2784" t="str">
            <v>Unión PVC-S Ø= 3"</v>
          </cell>
          <cell r="K2784" t="str">
            <v>u</v>
          </cell>
          <cell r="L2784">
            <v>0.52500000000000002</v>
          </cell>
          <cell r="M2784">
            <v>3922</v>
          </cell>
          <cell r="O2784">
            <v>2059</v>
          </cell>
          <cell r="R2784">
            <v>2.63</v>
          </cell>
          <cell r="T2784" t="str">
            <v>Unión PVC-S Ø= 3"</v>
          </cell>
        </row>
        <row r="2785">
          <cell r="C2785" t="str">
            <v>Codo 45º PVC-S CxC, Ø= 3".</v>
          </cell>
          <cell r="K2785" t="str">
            <v>U</v>
          </cell>
          <cell r="L2785">
            <v>1.05</v>
          </cell>
          <cell r="M2785">
            <v>7208</v>
          </cell>
          <cell r="O2785">
            <v>7568</v>
          </cell>
          <cell r="R2785">
            <v>5.25</v>
          </cell>
          <cell r="T2785" t="str">
            <v>Codo 45º PVC-S CxC, Ø= 3".</v>
          </cell>
        </row>
        <row r="2786">
          <cell r="C2786" t="str">
            <v>Codo 90º PVC-S CxC, Ø= 3".</v>
          </cell>
          <cell r="K2786" t="str">
            <v>U</v>
          </cell>
          <cell r="L2786">
            <v>1.05</v>
          </cell>
          <cell r="M2786">
            <v>7600</v>
          </cell>
          <cell r="O2786">
            <v>7980</v>
          </cell>
          <cell r="R2786">
            <v>5.25</v>
          </cell>
          <cell r="T2786" t="str">
            <v>Codo 90º PVC-S CxC, Ø= 3".</v>
          </cell>
        </row>
        <row r="2787">
          <cell r="C2787" t="str">
            <v>Yee reduc 4x3 Sanitaria</v>
          </cell>
          <cell r="K2787" t="str">
            <v>u</v>
          </cell>
          <cell r="L2787">
            <v>1.05</v>
          </cell>
          <cell r="M2787">
            <v>20871</v>
          </cell>
          <cell r="O2787">
            <v>21915</v>
          </cell>
          <cell r="R2787">
            <v>5.25</v>
          </cell>
          <cell r="T2787" t="str">
            <v>Yee reduc 4x3 Sanitaria</v>
          </cell>
        </row>
        <row r="2788">
          <cell r="C2788" t="str">
            <v>Soldadura liquida PVC 1/4 de Gl</v>
          </cell>
          <cell r="K2788" t="str">
            <v>u</v>
          </cell>
          <cell r="L2788">
            <v>2.3099999999999999E-2</v>
          </cell>
          <cell r="M2788">
            <v>10695</v>
          </cell>
          <cell r="O2788">
            <v>247</v>
          </cell>
          <cell r="R2788">
            <v>0.12</v>
          </cell>
          <cell r="T2788" t="str">
            <v>Soldadura liquida PVC 1/4 de Gl</v>
          </cell>
        </row>
        <row r="2789">
          <cell r="C2789" t="str">
            <v xml:space="preserve">Removedor PVC 1/4 galon </v>
          </cell>
          <cell r="K2789" t="str">
            <v>u</v>
          </cell>
          <cell r="L2789">
            <v>2.3099999999999999E-2</v>
          </cell>
          <cell r="M2789">
            <v>32934</v>
          </cell>
          <cell r="O2789">
            <v>761</v>
          </cell>
          <cell r="R2789">
            <v>0.12</v>
          </cell>
          <cell r="T2789" t="str">
            <v xml:space="preserve">Removedor PVC 1/4 galon </v>
          </cell>
        </row>
        <row r="2790">
          <cell r="K2790" t="str">
            <v/>
          </cell>
          <cell r="M2790">
            <v>0</v>
          </cell>
          <cell r="O2790">
            <v>0</v>
          </cell>
          <cell r="R2790">
            <v>0</v>
          </cell>
          <cell r="T2790">
            <v>0</v>
          </cell>
        </row>
        <row r="2791">
          <cell r="L2791">
            <v>0.82420000000000004</v>
          </cell>
          <cell r="M2791" t="str">
            <v>SUBTOTAL $</v>
          </cell>
          <cell r="O2791">
            <v>67795</v>
          </cell>
        </row>
        <row r="2792">
          <cell r="C2792" t="str">
            <v>III. TRANSPORTES</v>
          </cell>
        </row>
        <row r="2794">
          <cell r="C2794" t="str">
            <v>MATERIAL</v>
          </cell>
          <cell r="J2794" t="str">
            <v>VOL. o PESO</v>
          </cell>
          <cell r="K2794" t="str">
            <v>DISTANCIA</v>
          </cell>
          <cell r="L2794" t="str">
            <v>M3 o Ton/Km</v>
          </cell>
          <cell r="M2794" t="str">
            <v>TARIFA</v>
          </cell>
          <cell r="O2794" t="str">
            <v>Vr. UNITARIO</v>
          </cell>
        </row>
        <row r="2795">
          <cell r="J2795" t="str">
            <v/>
          </cell>
          <cell r="M2795">
            <v>0</v>
          </cell>
          <cell r="O2795">
            <v>0</v>
          </cell>
          <cell r="R2795">
            <v>0</v>
          </cell>
          <cell r="T2795">
            <v>0</v>
          </cell>
        </row>
        <row r="2796">
          <cell r="J2796" t="str">
            <v/>
          </cell>
          <cell r="M2796">
            <v>0</v>
          </cell>
          <cell r="O2796">
            <v>0</v>
          </cell>
          <cell r="R2796">
            <v>0</v>
          </cell>
          <cell r="T2796">
            <v>0</v>
          </cell>
        </row>
        <row r="2797">
          <cell r="J2797" t="str">
            <v/>
          </cell>
          <cell r="M2797">
            <v>0</v>
          </cell>
          <cell r="O2797">
            <v>0</v>
          </cell>
          <cell r="R2797">
            <v>0</v>
          </cell>
          <cell r="T2797">
            <v>0</v>
          </cell>
        </row>
        <row r="2798">
          <cell r="L2798">
            <v>0</v>
          </cell>
          <cell r="M2798" t="str">
            <v>SUBTOTAL $</v>
          </cell>
          <cell r="O2798">
            <v>0</v>
          </cell>
        </row>
        <row r="2799">
          <cell r="C2799" t="str">
            <v>IV. MANO DE OBRA</v>
          </cell>
        </row>
        <row r="2801">
          <cell r="C2801" t="str">
            <v>TRABAJADOR</v>
          </cell>
          <cell r="I2801" t="str">
            <v>CANTIDAD</v>
          </cell>
          <cell r="J2801" t="str">
            <v>JORNAL</v>
          </cell>
          <cell r="K2801" t="str">
            <v>PRESTACIONES</v>
          </cell>
          <cell r="L2801" t="str">
            <v>JORNAL TOTAL</v>
          </cell>
          <cell r="M2801" t="str">
            <v>RENDIMIENTO</v>
          </cell>
          <cell r="O2801" t="str">
            <v>Vr. UNITARIO</v>
          </cell>
        </row>
        <row r="2802">
          <cell r="C2802" t="str">
            <v>Oficial</v>
          </cell>
          <cell r="I2802">
            <v>1</v>
          </cell>
          <cell r="J2802">
            <v>77720</v>
          </cell>
          <cell r="K2802">
            <v>1.6913</v>
          </cell>
          <cell r="L2802">
            <v>131448</v>
          </cell>
          <cell r="M2802">
            <v>15</v>
          </cell>
          <cell r="O2802">
            <v>8763</v>
          </cell>
          <cell r="R2802">
            <v>0.33</v>
          </cell>
          <cell r="T2802" t="str">
            <v>Oficial</v>
          </cell>
        </row>
        <row r="2803">
          <cell r="C2803" t="str">
            <v>Ayudante Raso</v>
          </cell>
          <cell r="I2803">
            <v>1</v>
          </cell>
          <cell r="J2803">
            <v>43354</v>
          </cell>
          <cell r="K2803">
            <v>1.7323</v>
          </cell>
          <cell r="L2803">
            <v>75102</v>
          </cell>
          <cell r="M2803">
            <v>15</v>
          </cell>
          <cell r="O2803">
            <v>5007</v>
          </cell>
          <cell r="R2803">
            <v>0.33</v>
          </cell>
          <cell r="T2803" t="str">
            <v>Ayudante Raso</v>
          </cell>
        </row>
        <row r="2804">
          <cell r="J2804">
            <v>0</v>
          </cell>
          <cell r="K2804">
            <v>0</v>
          </cell>
          <cell r="L2804">
            <v>0</v>
          </cell>
          <cell r="O2804">
            <v>0</v>
          </cell>
          <cell r="R2804">
            <v>0</v>
          </cell>
          <cell r="T2804">
            <v>0</v>
          </cell>
        </row>
        <row r="2805">
          <cell r="L2805">
            <v>0.16739999999999999</v>
          </cell>
          <cell r="M2805" t="str">
            <v>SUBTOTAL $</v>
          </cell>
          <cell r="O2805">
            <v>13770</v>
          </cell>
        </row>
        <row r="2807">
          <cell r="C2807" t="str">
            <v>TOTAL COSTO DIRECTO $</v>
          </cell>
          <cell r="O2807">
            <v>82254</v>
          </cell>
        </row>
        <row r="2808">
          <cell r="C2808" t="str">
            <v>V. COSTOS INDIRECTOS</v>
          </cell>
        </row>
        <row r="2810">
          <cell r="C2810" t="str">
            <v>Descripción</v>
          </cell>
          <cell r="L2810" t="str">
            <v>Porcentaje</v>
          </cell>
          <cell r="M2810" t="str">
            <v>Valor Total</v>
          </cell>
        </row>
        <row r="2811">
          <cell r="C2811" t="str">
            <v>ADMINISTRACION</v>
          </cell>
          <cell r="L2811">
            <v>0</v>
          </cell>
          <cell r="M2811">
            <v>0</v>
          </cell>
        </row>
        <row r="2812">
          <cell r="C2812" t="str">
            <v xml:space="preserve">IMPREVISTOS </v>
          </cell>
          <cell r="L2812">
            <v>0</v>
          </cell>
          <cell r="M2812">
            <v>0</v>
          </cell>
        </row>
        <row r="2813">
          <cell r="C2813" t="str">
            <v>UTILIDAD</v>
          </cell>
          <cell r="L2813">
            <v>0</v>
          </cell>
          <cell r="M2813">
            <v>0</v>
          </cell>
        </row>
        <row r="2814">
          <cell r="C2814" t="str">
            <v>SUBTOTAL $</v>
          </cell>
          <cell r="O2814">
            <v>0</v>
          </cell>
        </row>
        <row r="2816">
          <cell r="C2816" t="str">
            <v>Precio Unitario Total Aproximado al peso $</v>
          </cell>
          <cell r="O2816">
            <v>82254</v>
          </cell>
        </row>
        <row r="2819">
          <cell r="H2819" t="str">
            <v>Firma</v>
          </cell>
        </row>
        <row r="2820">
          <cell r="H2820" t="str">
            <v>Nombre:</v>
          </cell>
        </row>
        <row r="2821">
          <cell r="H2821" t="str">
            <v>Representante Legal del Contratista o su Apoderado</v>
          </cell>
        </row>
        <row r="2822">
          <cell r="H2822" t="str">
            <v>Matricula No. :</v>
          </cell>
        </row>
        <row r="2823">
          <cell r="H2823" t="str">
            <v xml:space="preserve"> </v>
          </cell>
        </row>
        <row r="2824">
          <cell r="C2824" t="str">
            <v>OBSERVACIONES INTERVENTORÍA</v>
          </cell>
        </row>
        <row r="2828">
          <cell r="C2828" t="str">
            <v>APROBACIÓN POR INTERVENTORÍA</v>
          </cell>
        </row>
        <row r="2829">
          <cell r="C2829"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2831">
          <cell r="C2831"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2834">
          <cell r="H2834" t="str">
            <v>Firma</v>
          </cell>
        </row>
        <row r="2835">
          <cell r="H2835" t="str">
            <v>Nombre:</v>
          </cell>
        </row>
        <row r="2836">
          <cell r="H2836" t="str">
            <v>Representante Legal del Interventor o su Apoderado</v>
          </cell>
        </row>
        <row r="2837">
          <cell r="H2837" t="str">
            <v>Matricula No. :</v>
          </cell>
        </row>
        <row r="2842">
          <cell r="C2842" t="str">
            <v>Formulario 1 - Propuesta económica  - Documento tipo de selección abreviada de menor cuantía - versión 2</v>
          </cell>
        </row>
        <row r="2843">
          <cell r="C2843" t="str">
            <v>Código</v>
          </cell>
          <cell r="D2843" t="str">
            <v>CCE-EICP-FM-25</v>
          </cell>
          <cell r="E2843" t="str">
            <v>Versión</v>
          </cell>
          <cell r="F2843">
            <v>2</v>
          </cell>
        </row>
        <row r="2845">
          <cell r="C2845" t="str">
            <v>[La entidad podrá utilizar este formato para la presentación de los análisis de precios unitarios el contratista en la oportunidad prevista en el numeral 8.1. del Documento Base]</v>
          </cell>
        </row>
        <row r="2848">
          <cell r="D2848" t="str">
            <v>MUNICIPIO DE CONCORDIA, ANTIOQUIA</v>
          </cell>
        </row>
        <row r="2849">
          <cell r="L2849" t="str">
            <v>VERSIÓN</v>
          </cell>
        </row>
        <row r="2850">
          <cell r="D2850" t="str">
            <v xml:space="preserve">[NÚMERO DEL PROCESO] </v>
          </cell>
        </row>
        <row r="2851">
          <cell r="L2851" t="str">
            <v>PÁGINA</v>
          </cell>
          <cell r="M2851">
            <v>1</v>
          </cell>
          <cell r="N2851" t="str">
            <v>DE</v>
          </cell>
          <cell r="O2851">
            <v>1</v>
          </cell>
        </row>
        <row r="2852">
          <cell r="D2852" t="str">
            <v xml:space="preserve">ANALISIS DE PRECIOS UNITARIOS </v>
          </cell>
        </row>
        <row r="2854">
          <cell r="L2854" t="str">
            <v>FECHA</v>
          </cell>
          <cell r="M2854" t="str">
            <v>DD</v>
          </cell>
          <cell r="N2854" t="str">
            <v>MM</v>
          </cell>
          <cell r="O2854" t="str">
            <v>AA</v>
          </cell>
        </row>
        <row r="2855">
          <cell r="M2855">
            <v>8</v>
          </cell>
          <cell r="N2855">
            <v>5</v>
          </cell>
          <cell r="O2855">
            <v>2023</v>
          </cell>
        </row>
        <row r="2856">
          <cell r="C2856" t="str">
            <v>ITEMS DE LA PROPUESTA ECONÓMICA</v>
          </cell>
          <cell r="I2856" t="str">
            <v>ITEMS NO PREVISTOS</v>
          </cell>
        </row>
        <row r="2860">
          <cell r="C2860" t="str">
            <v>DATOS ESPECÍFICOS</v>
          </cell>
        </row>
        <row r="2862">
          <cell r="C2862" t="str">
            <v>ITEM</v>
          </cell>
          <cell r="D2862" t="str">
            <v>DESCRIPCIÓN</v>
          </cell>
          <cell r="M2862" t="str">
            <v>UNIDAD</v>
          </cell>
          <cell r="O2862" t="str">
            <v>CANTIDAD</v>
          </cell>
        </row>
        <row r="2863">
          <cell r="C2863" t="str">
            <v>1.8.8</v>
          </cell>
          <cell r="D2863" t="str">
            <v>Construccion de caja de empalme para domiciliaria en anden o zona verde en Concreto de 21 Mpa, ancho libre 0.3 m x 0.3 m, Profundidad &lt; 0.8 m, espesor de muros 0.1 m; según especificacion EPM. Incluye: demoliciones en concreto, acero de refuerzo en varilla 1/4" @ 0.15 m en ambos sentidos, marco en lámina de acero de 2” x 2” x 3/16" (ángulo de 90°) con cuatro varillas corrugadas de anclaje de Ø 3/8" ubicadas en el centro de cada uno de los lados del muro, tapa en platina perimetral 2" x 3/16" y varilla de 3/8" @ 0.1 m en ambos sentidos, Cargue, retiro de material sobrante y todos los elementos necesarios para su construcción, puesta en servicio.</v>
          </cell>
          <cell r="M2863" t="str">
            <v>u</v>
          </cell>
          <cell r="O2863">
            <v>3</v>
          </cell>
          <cell r="R2863">
            <v>444760</v>
          </cell>
          <cell r="S2863">
            <v>444760</v>
          </cell>
          <cell r="T2863">
            <v>9.1700000000000004E-2</v>
          </cell>
          <cell r="U2863">
            <v>0.65820000000000001</v>
          </cell>
          <cell r="V2863">
            <v>0</v>
          </cell>
          <cell r="W2863">
            <v>0.25009999999999999</v>
          </cell>
        </row>
        <row r="2864">
          <cell r="C2864" t="str">
            <v>I. EQUIPO</v>
          </cell>
        </row>
        <row r="2866">
          <cell r="C2866" t="str">
            <v>DESCRIPCIÓN</v>
          </cell>
          <cell r="H2866" t="str">
            <v>MARCA</v>
          </cell>
          <cell r="J2866" t="str">
            <v>TIPO</v>
          </cell>
          <cell r="L2866" t="str">
            <v>TARIFA/HORA</v>
          </cell>
          <cell r="M2866" t="str">
            <v>RENDIMIENTO</v>
          </cell>
          <cell r="O2866" t="str">
            <v>Vr. UNITARIO</v>
          </cell>
        </row>
        <row r="2867">
          <cell r="C2867" t="str">
            <v>Vibrador de concreto (Mikasa), electrico a 110 v</v>
          </cell>
          <cell r="J2867" t="str">
            <v>Dia</v>
          </cell>
          <cell r="L2867">
            <v>46162</v>
          </cell>
          <cell r="M2867">
            <v>2</v>
          </cell>
          <cell r="O2867">
            <v>23081</v>
          </cell>
          <cell r="R2867">
            <v>1.5</v>
          </cell>
          <cell r="T2867" t="str">
            <v>Vibrador de concreto (Mikasa), electrico a 110 v</v>
          </cell>
        </row>
        <row r="2868">
          <cell r="C2868" t="str">
            <v>Taladro de 1/2´´, pulidora, lijadora y circular para corte extremo superior</v>
          </cell>
          <cell r="J2868" t="str">
            <v>h</v>
          </cell>
          <cell r="L2868">
            <v>3037</v>
          </cell>
          <cell r="M2868">
            <v>0.25</v>
          </cell>
          <cell r="O2868">
            <v>12148</v>
          </cell>
          <cell r="R2868">
            <v>12</v>
          </cell>
          <cell r="T2868" t="str">
            <v>Taladro de 1/2´´, pulidora, lijadora y circular para corte extremo superior</v>
          </cell>
        </row>
        <row r="2869">
          <cell r="J2869" t="str">
            <v/>
          </cell>
          <cell r="L2869" t="str">
            <v/>
          </cell>
          <cell r="O2869">
            <v>0</v>
          </cell>
          <cell r="R2869">
            <v>0</v>
          </cell>
          <cell r="T2869">
            <v>0</v>
          </cell>
        </row>
        <row r="2870">
          <cell r="C2870" t="str">
            <v>Herramienta Menor (Como % de Mano de Obra)</v>
          </cell>
          <cell r="J2870" t="str">
            <v>Dia</v>
          </cell>
          <cell r="L2870">
            <v>111218</v>
          </cell>
          <cell r="M2870">
            <v>0.05</v>
          </cell>
          <cell r="O2870">
            <v>5561</v>
          </cell>
          <cell r="R2870">
            <v>16683</v>
          </cell>
          <cell r="T2870" t="str">
            <v>Herramienta Menor (Como % de Mano de Obra)</v>
          </cell>
        </row>
        <row r="2871">
          <cell r="L2871">
            <v>9.1700000000000004E-2</v>
          </cell>
          <cell r="M2871" t="str">
            <v>SUBTOTAL $</v>
          </cell>
          <cell r="O2871">
            <v>40790</v>
          </cell>
        </row>
        <row r="2872">
          <cell r="C2872" t="str">
            <v>II. MATERIALES</v>
          </cell>
        </row>
        <row r="2874">
          <cell r="C2874" t="str">
            <v>DESCRIPCIÓN</v>
          </cell>
          <cell r="K2874" t="str">
            <v>UNIDAD</v>
          </cell>
          <cell r="L2874" t="str">
            <v>CANTIDAD</v>
          </cell>
          <cell r="M2874" t="str">
            <v>PRECIO UNIT.</v>
          </cell>
          <cell r="O2874" t="str">
            <v>Vr. UNITARIO</v>
          </cell>
        </row>
        <row r="2875">
          <cell r="C2875" t="str">
            <v>Concreto Resistencia 21 (Mpa)</v>
          </cell>
          <cell r="K2875" t="str">
            <v>m3</v>
          </cell>
          <cell r="L2875">
            <v>0.17280000000000001</v>
          </cell>
          <cell r="M2875">
            <v>484027</v>
          </cell>
          <cell r="O2875">
            <v>83640</v>
          </cell>
          <cell r="R2875">
            <v>0.52</v>
          </cell>
          <cell r="T2875" t="str">
            <v>Concreto Resistencia 21 (Mpa)</v>
          </cell>
        </row>
        <row r="2876">
          <cell r="C2876" t="str">
            <v>Sika Plastocrete DM Impermeabilizante para concreto. Presentación (Se dosifica al 0,5% del peso del cemento de la mezcla)</v>
          </cell>
          <cell r="K2876" t="str">
            <v>kg</v>
          </cell>
          <cell r="L2876">
            <v>0.31</v>
          </cell>
          <cell r="M2876">
            <v>26375</v>
          </cell>
          <cell r="O2876">
            <v>8176</v>
          </cell>
          <cell r="R2876">
            <v>0.93</v>
          </cell>
          <cell r="T2876" t="str">
            <v>Sika Plastocrete DM Impermeabilizante para concreto. Presentación (Se dosifica al 0,5% del peso del cemento de la mezcla)</v>
          </cell>
        </row>
        <row r="2877">
          <cell r="C2877" t="str">
            <v>Super T de 19 mm. 1.53 x 2.44 m</v>
          </cell>
          <cell r="K2877" t="str">
            <v>un</v>
          </cell>
          <cell r="L2877">
            <v>5.3999999999999999E-2</v>
          </cell>
          <cell r="M2877">
            <v>300000</v>
          </cell>
          <cell r="O2877">
            <v>16200</v>
          </cell>
          <cell r="R2877">
            <v>0.16</v>
          </cell>
          <cell r="T2877" t="str">
            <v>Super T de 19 mm. 1.53 x 2.44 m</v>
          </cell>
        </row>
        <row r="2878">
          <cell r="C2878" t="str">
            <v>Larguero 8cm. X 4cm.          L=3.00 mt.</v>
          </cell>
          <cell r="K2878" t="str">
            <v>u</v>
          </cell>
          <cell r="L2878">
            <v>0.08</v>
          </cell>
          <cell r="M2878">
            <v>10645</v>
          </cell>
          <cell r="O2878">
            <v>852</v>
          </cell>
          <cell r="R2878">
            <v>0.24</v>
          </cell>
          <cell r="T2878" t="str">
            <v>Larguero 8cm. X 4cm.          L=3.00 mt.</v>
          </cell>
        </row>
        <row r="2879">
          <cell r="C2879" t="str">
            <v>Aditivo Separol N- 20 Kg Sika - Rendimiento Aprox=300m2</v>
          </cell>
          <cell r="K2879" t="str">
            <v>u</v>
          </cell>
          <cell r="L2879">
            <v>3.5000000000000001E-3</v>
          </cell>
          <cell r="M2879">
            <v>163823</v>
          </cell>
          <cell r="O2879">
            <v>573</v>
          </cell>
          <cell r="R2879">
            <v>0.01</v>
          </cell>
          <cell r="T2879" t="str">
            <v>Aditivo Separol N- 20 Kg Sika - Rendimiento Aprox=300m2</v>
          </cell>
        </row>
        <row r="2880">
          <cell r="C2880" t="str">
            <v>Clavos Hierro 2 1/2 Pulgadas 350 Gramos(105 Clavos Apx Caja)</v>
          </cell>
          <cell r="K2880" t="str">
            <v>u</v>
          </cell>
          <cell r="L2880">
            <v>0.19</v>
          </cell>
          <cell r="M2880">
            <v>4620</v>
          </cell>
          <cell r="O2880">
            <v>878</v>
          </cell>
          <cell r="R2880">
            <v>0.56999999999999995</v>
          </cell>
          <cell r="T2880" t="str">
            <v>Clavos Hierro 2 1/2 Pulgadas 350 Gramos(105 Clavos Apx Caja)</v>
          </cell>
        </row>
        <row r="2881">
          <cell r="C2881" t="str">
            <v>Acero refuerzo G-60</v>
          </cell>
          <cell r="K2881" t="str">
            <v>Kg</v>
          </cell>
          <cell r="L2881">
            <v>6.8200000000000012</v>
          </cell>
          <cell r="M2881">
            <v>4850</v>
          </cell>
          <cell r="O2881">
            <v>33077</v>
          </cell>
          <cell r="R2881">
            <v>20.46</v>
          </cell>
          <cell r="T2881" t="str">
            <v>Acero refuerzo G-60</v>
          </cell>
        </row>
        <row r="2882">
          <cell r="C2882" t="str">
            <v>Alambre negro para amarre calibre 18</v>
          </cell>
          <cell r="K2882" t="str">
            <v>kg</v>
          </cell>
          <cell r="L2882">
            <v>0.1</v>
          </cell>
          <cell r="M2882">
            <v>11400</v>
          </cell>
          <cell r="O2882">
            <v>1140</v>
          </cell>
          <cell r="R2882">
            <v>0.3</v>
          </cell>
          <cell r="T2882" t="str">
            <v>Alambre negro para amarre calibre 18</v>
          </cell>
        </row>
        <row r="2883">
          <cell r="C2883" t="str">
            <v>Herraje para marco y tapa de caja de inspección. Medidas tapa 0.4 m x 0.4 m - Según especificación EPM</v>
          </cell>
          <cell r="K2883" t="str">
            <v>u</v>
          </cell>
          <cell r="L2883">
            <v>1</v>
          </cell>
          <cell r="M2883">
            <v>148216</v>
          </cell>
          <cell r="O2883">
            <v>148216</v>
          </cell>
          <cell r="R2883">
            <v>3</v>
          </cell>
          <cell r="T2883" t="str">
            <v>Herraje para marco y tapa de caja de inspección. Medidas tapa 0.4 m x 0.4 m - Según especificación EPM</v>
          </cell>
        </row>
        <row r="2884">
          <cell r="K2884" t="str">
            <v/>
          </cell>
          <cell r="O2884">
            <v>0</v>
          </cell>
          <cell r="R2884">
            <v>0</v>
          </cell>
          <cell r="T2884">
            <v>0</v>
          </cell>
        </row>
        <row r="2885">
          <cell r="L2885">
            <v>0.65820000000000001</v>
          </cell>
          <cell r="M2885" t="str">
            <v>SUBTOTAL $</v>
          </cell>
          <cell r="O2885">
            <v>292752</v>
          </cell>
        </row>
        <row r="2886">
          <cell r="C2886" t="str">
            <v>III. TRANSPORTES</v>
          </cell>
        </row>
        <row r="2888">
          <cell r="C2888" t="str">
            <v>MATERIAL</v>
          </cell>
          <cell r="J2888" t="str">
            <v>VOL. o PESO</v>
          </cell>
          <cell r="K2888" t="str">
            <v>DISTANCIA</v>
          </cell>
          <cell r="L2888" t="str">
            <v>M3 o Ton/Km</v>
          </cell>
          <cell r="M2888" t="str">
            <v>TARIFA</v>
          </cell>
          <cell r="O2888" t="str">
            <v>Vr. UNITARIO</v>
          </cell>
        </row>
        <row r="2889">
          <cell r="J2889" t="str">
            <v/>
          </cell>
          <cell r="M2889">
            <v>0</v>
          </cell>
          <cell r="O2889">
            <v>0</v>
          </cell>
          <cell r="R2889">
            <v>0</v>
          </cell>
          <cell r="T2889">
            <v>0</v>
          </cell>
        </row>
        <row r="2890">
          <cell r="J2890" t="str">
            <v/>
          </cell>
          <cell r="M2890">
            <v>0</v>
          </cell>
          <cell r="O2890">
            <v>0</v>
          </cell>
          <cell r="R2890">
            <v>0</v>
          </cell>
          <cell r="T2890">
            <v>0</v>
          </cell>
        </row>
        <row r="2891">
          <cell r="J2891" t="str">
            <v/>
          </cell>
          <cell r="M2891">
            <v>0</v>
          </cell>
          <cell r="O2891">
            <v>0</v>
          </cell>
          <cell r="R2891">
            <v>0</v>
          </cell>
          <cell r="T2891">
            <v>0</v>
          </cell>
        </row>
        <row r="2892">
          <cell r="L2892">
            <v>0</v>
          </cell>
          <cell r="M2892" t="str">
            <v>SUBTOTAL $</v>
          </cell>
          <cell r="O2892">
            <v>0</v>
          </cell>
        </row>
        <row r="2893">
          <cell r="C2893" t="str">
            <v>IV. MANO DE OBRA</v>
          </cell>
        </row>
        <row r="2895">
          <cell r="C2895" t="str">
            <v>TRABAJADOR</v>
          </cell>
          <cell r="I2895" t="str">
            <v>CANTIDAD</v>
          </cell>
          <cell r="J2895" t="str">
            <v>JORNAL</v>
          </cell>
          <cell r="K2895" t="str">
            <v>PRESTACIONES</v>
          </cell>
          <cell r="L2895" t="str">
            <v>JORNAL TOTAL</v>
          </cell>
          <cell r="M2895" t="str">
            <v>RENDIMIENTO</v>
          </cell>
          <cell r="O2895" t="str">
            <v>Vr. UNITARIO</v>
          </cell>
        </row>
        <row r="2896">
          <cell r="C2896" t="str">
            <v>Oficial</v>
          </cell>
          <cell r="I2896">
            <v>1</v>
          </cell>
          <cell r="J2896">
            <v>77720</v>
          </cell>
          <cell r="K2896">
            <v>1.6913</v>
          </cell>
          <cell r="L2896">
            <v>131448</v>
          </cell>
          <cell r="M2896">
            <v>2</v>
          </cell>
          <cell r="O2896">
            <v>65724</v>
          </cell>
          <cell r="R2896">
            <v>1.5</v>
          </cell>
          <cell r="T2896" t="str">
            <v>Oficial</v>
          </cell>
        </row>
        <row r="2897">
          <cell r="C2897" t="str">
            <v>Ayudante Entendido</v>
          </cell>
          <cell r="I2897">
            <v>1</v>
          </cell>
          <cell r="J2897">
            <v>53020</v>
          </cell>
          <cell r="K2897">
            <v>1.7161</v>
          </cell>
          <cell r="L2897">
            <v>90988</v>
          </cell>
          <cell r="M2897">
            <v>2</v>
          </cell>
          <cell r="O2897">
            <v>45494</v>
          </cell>
          <cell r="R2897">
            <v>1.5</v>
          </cell>
          <cell r="T2897" t="str">
            <v>Ayudante Entendido</v>
          </cell>
        </row>
        <row r="2898">
          <cell r="J2898">
            <v>0</v>
          </cell>
          <cell r="K2898">
            <v>0</v>
          </cell>
          <cell r="L2898">
            <v>0</v>
          </cell>
          <cell r="O2898">
            <v>0</v>
          </cell>
          <cell r="R2898">
            <v>0</v>
          </cell>
          <cell r="T2898">
            <v>0</v>
          </cell>
        </row>
        <row r="2899">
          <cell r="L2899">
            <v>0.25009999999999999</v>
          </cell>
          <cell r="M2899" t="str">
            <v>SUBTOTAL $</v>
          </cell>
          <cell r="O2899">
            <v>111218</v>
          </cell>
        </row>
        <row r="2901">
          <cell r="C2901" t="str">
            <v>TOTAL COSTO DIRECTO $</v>
          </cell>
          <cell r="O2901">
            <v>444760</v>
          </cell>
        </row>
        <row r="2902">
          <cell r="C2902" t="str">
            <v>V. COSTOS INDIRECTOS</v>
          </cell>
        </row>
        <row r="2904">
          <cell r="C2904" t="str">
            <v>Descripción</v>
          </cell>
          <cell r="L2904" t="str">
            <v>Porcentaje</v>
          </cell>
          <cell r="M2904" t="str">
            <v>Valor Total</v>
          </cell>
        </row>
        <row r="2905">
          <cell r="C2905" t="str">
            <v>ADMINISTRACION</v>
          </cell>
          <cell r="L2905">
            <v>0</v>
          </cell>
          <cell r="M2905">
            <v>0</v>
          </cell>
        </row>
        <row r="2906">
          <cell r="C2906" t="str">
            <v xml:space="preserve">IMPREVISTOS </v>
          </cell>
          <cell r="L2906">
            <v>0</v>
          </cell>
          <cell r="M2906">
            <v>0</v>
          </cell>
        </row>
        <row r="2907">
          <cell r="C2907" t="str">
            <v>UTILIDAD</v>
          </cell>
          <cell r="L2907">
            <v>0</v>
          </cell>
          <cell r="M2907">
            <v>0</v>
          </cell>
        </row>
        <row r="2908">
          <cell r="C2908" t="str">
            <v>SUBTOTAL $</v>
          </cell>
          <cell r="O2908">
            <v>0</v>
          </cell>
        </row>
        <row r="2910">
          <cell r="C2910" t="str">
            <v>Precio Unitario Total Aproximado al peso $</v>
          </cell>
          <cell r="O2910">
            <v>444760</v>
          </cell>
        </row>
        <row r="2913">
          <cell r="H2913" t="str">
            <v>Firma</v>
          </cell>
        </row>
        <row r="2914">
          <cell r="H2914" t="str">
            <v>Nombre:</v>
          </cell>
        </row>
        <row r="2915">
          <cell r="H2915" t="str">
            <v>Representante Legal del Contratista o su Apoderado</v>
          </cell>
        </row>
        <row r="2916">
          <cell r="H2916" t="str">
            <v>Matricula No. :</v>
          </cell>
        </row>
        <row r="2917">
          <cell r="H2917" t="str">
            <v xml:space="preserve"> </v>
          </cell>
        </row>
        <row r="2918">
          <cell r="C2918" t="str">
            <v>OBSERVACIONES INTERVENTORÍA</v>
          </cell>
        </row>
        <row r="2922">
          <cell r="C2922" t="str">
            <v>APROBACIÓN POR INTERVENTORÍA</v>
          </cell>
        </row>
        <row r="2923">
          <cell r="C2923"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2925">
          <cell r="C2925"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2928">
          <cell r="H2928" t="str">
            <v>Firma</v>
          </cell>
        </row>
        <row r="2929">
          <cell r="H2929" t="str">
            <v>Nombre:</v>
          </cell>
        </row>
        <row r="2930">
          <cell r="H2930" t="str">
            <v>Representante Legal del Interventor o su Apoderado</v>
          </cell>
        </row>
        <row r="2931">
          <cell r="H2931" t="str">
            <v>Matricula No. :</v>
          </cell>
        </row>
        <row r="2936">
          <cell r="C2936" t="str">
            <v>Formulario 1 - Propuesta económica  - Documento tipo de selección abreviada de menor cuantía - versión 2</v>
          </cell>
        </row>
        <row r="2937">
          <cell r="C2937" t="str">
            <v>Código</v>
          </cell>
          <cell r="D2937" t="str">
            <v>CCE-EICP-FM-25</v>
          </cell>
          <cell r="E2937" t="str">
            <v>Versión</v>
          </cell>
          <cell r="F2937">
            <v>2</v>
          </cell>
        </row>
        <row r="2939">
          <cell r="C2939" t="str">
            <v>[La entidad podrá utilizar este formato para la presentación de los análisis de precios unitarios el contratista en la oportunidad prevista en el numeral 8.1. del Documento Base]</v>
          </cell>
        </row>
        <row r="2942">
          <cell r="D2942" t="str">
            <v>MUNICIPIO DE CONCORDIA, ANTIOQUIA</v>
          </cell>
        </row>
        <row r="2943">
          <cell r="L2943" t="str">
            <v>VERSIÓN</v>
          </cell>
        </row>
        <row r="2944">
          <cell r="D2944" t="str">
            <v xml:space="preserve">[NÚMERO DEL PROCESO] </v>
          </cell>
        </row>
        <row r="2945">
          <cell r="L2945" t="str">
            <v>PÁGINA</v>
          </cell>
          <cell r="M2945">
            <v>1</v>
          </cell>
          <cell r="N2945" t="str">
            <v>DE</v>
          </cell>
          <cell r="O2945">
            <v>1</v>
          </cell>
        </row>
        <row r="2946">
          <cell r="D2946" t="str">
            <v xml:space="preserve">ANALISIS DE PRECIOS UNITARIOS </v>
          </cell>
        </row>
        <row r="2948">
          <cell r="L2948" t="str">
            <v>FECHA</v>
          </cell>
          <cell r="M2948" t="str">
            <v>DD</v>
          </cell>
          <cell r="N2948" t="str">
            <v>MM</v>
          </cell>
          <cell r="O2948" t="str">
            <v>AA</v>
          </cell>
        </row>
        <row r="2949">
          <cell r="M2949">
            <v>8</v>
          </cell>
          <cell r="N2949">
            <v>5</v>
          </cell>
          <cell r="O2949">
            <v>2023</v>
          </cell>
        </row>
        <row r="2950">
          <cell r="C2950" t="str">
            <v>ITEMS DE LA PROPUESTA ECONÓMICA</v>
          </cell>
          <cell r="I2950" t="str">
            <v>ITEMS NO PREVISTOS</v>
          </cell>
        </row>
        <row r="2954">
          <cell r="C2954" t="str">
            <v>DATOS ESPECÍFICOS</v>
          </cell>
        </row>
        <row r="2956">
          <cell r="C2956" t="str">
            <v>ITEM</v>
          </cell>
          <cell r="D2956" t="str">
            <v>DESCRIPCIÓN</v>
          </cell>
          <cell r="M2956" t="str">
            <v>UNIDAD</v>
          </cell>
          <cell r="O2956" t="str">
            <v>CANTIDAD</v>
          </cell>
        </row>
        <row r="2957">
          <cell r="C2957" t="str">
            <v>1.8.9</v>
          </cell>
          <cell r="D2957" t="str">
            <v>S.T.I de Rejilla Piso Acero Inoxidable Anti Olor</v>
          </cell>
          <cell r="M2957" t="str">
            <v>u</v>
          </cell>
          <cell r="O2957">
            <v>5</v>
          </cell>
          <cell r="R2957">
            <v>51507</v>
          </cell>
          <cell r="S2957">
            <v>51507</v>
          </cell>
          <cell r="T2957">
            <v>1.4E-2</v>
          </cell>
          <cell r="U2957">
            <v>0.85229999999999995</v>
          </cell>
          <cell r="V2957">
            <v>0</v>
          </cell>
          <cell r="W2957">
            <v>0.13370000000000001</v>
          </cell>
        </row>
        <row r="2958">
          <cell r="C2958" t="str">
            <v>I. EQUIPO</v>
          </cell>
        </row>
        <row r="2960">
          <cell r="C2960" t="str">
            <v>DESCRIPCIÓN</v>
          </cell>
          <cell r="H2960" t="str">
            <v>MARCA</v>
          </cell>
          <cell r="J2960" t="str">
            <v>TIPO</v>
          </cell>
          <cell r="L2960" t="str">
            <v>TARIFA/HORA</v>
          </cell>
          <cell r="M2960" t="str">
            <v>RENDIMIENTO</v>
          </cell>
          <cell r="O2960" t="str">
            <v>Vr. UNITARIO</v>
          </cell>
        </row>
        <row r="2961">
          <cell r="C2961" t="str">
            <v>Pulidora Manual de 4" 1/2"</v>
          </cell>
          <cell r="J2961" t="str">
            <v>Dia</v>
          </cell>
          <cell r="L2961">
            <v>11352</v>
          </cell>
          <cell r="M2961">
            <v>30</v>
          </cell>
          <cell r="O2961">
            <v>378</v>
          </cell>
          <cell r="R2961">
            <v>0.17</v>
          </cell>
          <cell r="T2961" t="str">
            <v>Pulidora Manual de 4" 1/2"</v>
          </cell>
        </row>
        <row r="2962">
          <cell r="J2962" t="str">
            <v/>
          </cell>
          <cell r="L2962" t="str">
            <v/>
          </cell>
          <cell r="O2962">
            <v>0</v>
          </cell>
          <cell r="R2962">
            <v>0</v>
          </cell>
          <cell r="T2962">
            <v>0</v>
          </cell>
        </row>
        <row r="2963">
          <cell r="J2963" t="str">
            <v/>
          </cell>
          <cell r="L2963" t="str">
            <v/>
          </cell>
          <cell r="O2963">
            <v>0</v>
          </cell>
          <cell r="R2963">
            <v>0</v>
          </cell>
          <cell r="T2963">
            <v>0</v>
          </cell>
        </row>
        <row r="2964">
          <cell r="C2964" t="str">
            <v>Herramienta Menor (Como % de Mano de Obra)</v>
          </cell>
          <cell r="J2964" t="str">
            <v>Dia</v>
          </cell>
          <cell r="L2964">
            <v>6885</v>
          </cell>
          <cell r="M2964">
            <v>0.05</v>
          </cell>
          <cell r="O2964">
            <v>344</v>
          </cell>
          <cell r="R2964">
            <v>1720</v>
          </cell>
          <cell r="T2964" t="str">
            <v>Herramienta Menor (Como % de Mano de Obra)</v>
          </cell>
        </row>
        <row r="2965">
          <cell r="L2965">
            <v>1.4E-2</v>
          </cell>
          <cell r="M2965" t="str">
            <v>SUBTOTAL $</v>
          </cell>
          <cell r="O2965">
            <v>722</v>
          </cell>
        </row>
        <row r="2966">
          <cell r="C2966" t="str">
            <v>II. MATERIALES</v>
          </cell>
        </row>
        <row r="2968">
          <cell r="C2968" t="str">
            <v>DESCRIPCIÓN</v>
          </cell>
          <cell r="K2968" t="str">
            <v>UNIDAD</v>
          </cell>
          <cell r="L2968" t="str">
            <v>CANTIDAD</v>
          </cell>
          <cell r="M2968" t="str">
            <v>PRECIO UNIT.</v>
          </cell>
          <cell r="O2968" t="str">
            <v>Vr. UNITARIO</v>
          </cell>
        </row>
        <row r="2969">
          <cell r="C2969" t="str">
            <v>Rejilla Piso Antiolor Acero Inoxidable</v>
          </cell>
          <cell r="K2969" t="str">
            <v>u</v>
          </cell>
          <cell r="L2969">
            <v>1</v>
          </cell>
          <cell r="M2969">
            <v>43900</v>
          </cell>
          <cell r="O2969">
            <v>43900</v>
          </cell>
          <cell r="R2969">
            <v>5</v>
          </cell>
          <cell r="T2969" t="str">
            <v>Rejilla Piso Antiolor Acero Inoxidable</v>
          </cell>
        </row>
        <row r="2970">
          <cell r="K2970" t="str">
            <v/>
          </cell>
          <cell r="M2970">
            <v>0</v>
          </cell>
          <cell r="O2970">
            <v>0</v>
          </cell>
          <cell r="R2970">
            <v>0</v>
          </cell>
          <cell r="T2970">
            <v>0</v>
          </cell>
        </row>
        <row r="2971">
          <cell r="K2971" t="str">
            <v/>
          </cell>
          <cell r="M2971">
            <v>0</v>
          </cell>
          <cell r="O2971">
            <v>0</v>
          </cell>
          <cell r="R2971">
            <v>0</v>
          </cell>
          <cell r="T2971">
            <v>0</v>
          </cell>
        </row>
        <row r="2972">
          <cell r="K2972" t="str">
            <v/>
          </cell>
          <cell r="M2972">
            <v>0</v>
          </cell>
          <cell r="O2972">
            <v>0</v>
          </cell>
          <cell r="R2972">
            <v>0</v>
          </cell>
          <cell r="T2972">
            <v>0</v>
          </cell>
        </row>
        <row r="2973">
          <cell r="K2973" t="str">
            <v/>
          </cell>
          <cell r="M2973">
            <v>0</v>
          </cell>
          <cell r="O2973">
            <v>0</v>
          </cell>
          <cell r="R2973">
            <v>0</v>
          </cell>
          <cell r="T2973">
            <v>0</v>
          </cell>
        </row>
        <row r="2974">
          <cell r="K2974" t="str">
            <v/>
          </cell>
          <cell r="M2974">
            <v>0</v>
          </cell>
          <cell r="O2974">
            <v>0</v>
          </cell>
          <cell r="R2974">
            <v>0</v>
          </cell>
          <cell r="T2974">
            <v>0</v>
          </cell>
        </row>
        <row r="2975">
          <cell r="K2975" t="str">
            <v/>
          </cell>
          <cell r="M2975">
            <v>0</v>
          </cell>
          <cell r="O2975">
            <v>0</v>
          </cell>
          <cell r="R2975">
            <v>0</v>
          </cell>
          <cell r="T2975">
            <v>0</v>
          </cell>
        </row>
        <row r="2976">
          <cell r="K2976" t="str">
            <v/>
          </cell>
          <cell r="O2976">
            <v>0</v>
          </cell>
          <cell r="R2976">
            <v>0</v>
          </cell>
          <cell r="T2976">
            <v>0</v>
          </cell>
        </row>
        <row r="2977">
          <cell r="L2977">
            <v>0.85229999999999995</v>
          </cell>
          <cell r="M2977" t="str">
            <v>SUBTOTAL $</v>
          </cell>
          <cell r="O2977">
            <v>43900</v>
          </cell>
        </row>
        <row r="2978">
          <cell r="C2978" t="str">
            <v>III. TRANSPORTES</v>
          </cell>
        </row>
        <row r="2980">
          <cell r="C2980" t="str">
            <v>MATERIAL</v>
          </cell>
          <cell r="J2980" t="str">
            <v>VOL. o PESO</v>
          </cell>
          <cell r="K2980" t="str">
            <v>DISTANCIA</v>
          </cell>
          <cell r="L2980" t="str">
            <v>M3 o Ton/Km</v>
          </cell>
          <cell r="M2980" t="str">
            <v>TARIFA</v>
          </cell>
          <cell r="O2980" t="str">
            <v>Vr. UNITARIO</v>
          </cell>
        </row>
        <row r="2981">
          <cell r="J2981" t="str">
            <v/>
          </cell>
          <cell r="M2981">
            <v>0</v>
          </cell>
          <cell r="O2981">
            <v>0</v>
          </cell>
          <cell r="R2981">
            <v>0</v>
          </cell>
          <cell r="T2981">
            <v>0</v>
          </cell>
        </row>
        <row r="2982">
          <cell r="J2982" t="str">
            <v/>
          </cell>
          <cell r="M2982">
            <v>0</v>
          </cell>
          <cell r="O2982">
            <v>0</v>
          </cell>
          <cell r="R2982">
            <v>0</v>
          </cell>
          <cell r="T2982">
            <v>0</v>
          </cell>
        </row>
        <row r="2983">
          <cell r="J2983" t="str">
            <v/>
          </cell>
          <cell r="M2983">
            <v>0</v>
          </cell>
          <cell r="O2983">
            <v>0</v>
          </cell>
          <cell r="R2983">
            <v>0</v>
          </cell>
          <cell r="T2983">
            <v>0</v>
          </cell>
        </row>
        <row r="2984">
          <cell r="L2984">
            <v>0</v>
          </cell>
          <cell r="M2984" t="str">
            <v>SUBTOTAL $</v>
          </cell>
          <cell r="O2984">
            <v>0</v>
          </cell>
        </row>
        <row r="2985">
          <cell r="C2985" t="str">
            <v>IV. MANO DE OBRA</v>
          </cell>
        </row>
        <row r="2987">
          <cell r="C2987" t="str">
            <v>TRABAJADOR</v>
          </cell>
          <cell r="I2987" t="str">
            <v>CANTIDAD</v>
          </cell>
          <cell r="J2987" t="str">
            <v>JORNAL</v>
          </cell>
          <cell r="K2987" t="str">
            <v>PRESTACIONES</v>
          </cell>
          <cell r="L2987" t="str">
            <v>JORNAL TOTAL</v>
          </cell>
          <cell r="M2987" t="str">
            <v>RENDIMIENTO</v>
          </cell>
          <cell r="O2987" t="str">
            <v>Vr. UNITARIO</v>
          </cell>
        </row>
        <row r="2988">
          <cell r="C2988" t="str">
            <v>Oficial</v>
          </cell>
          <cell r="I2988">
            <v>1</v>
          </cell>
          <cell r="J2988">
            <v>77720</v>
          </cell>
          <cell r="K2988">
            <v>1.6913</v>
          </cell>
          <cell r="L2988">
            <v>131448</v>
          </cell>
          <cell r="M2988">
            <v>30</v>
          </cell>
          <cell r="O2988">
            <v>4382</v>
          </cell>
          <cell r="R2988">
            <v>0.17</v>
          </cell>
          <cell r="T2988" t="str">
            <v>Oficial</v>
          </cell>
        </row>
        <row r="2989">
          <cell r="C2989" t="str">
            <v>Ayudante Raso</v>
          </cell>
          <cell r="I2989">
            <v>1</v>
          </cell>
          <cell r="J2989">
            <v>43354</v>
          </cell>
          <cell r="K2989">
            <v>1.7323</v>
          </cell>
          <cell r="L2989">
            <v>75102</v>
          </cell>
          <cell r="M2989">
            <v>30</v>
          </cell>
          <cell r="O2989">
            <v>2503</v>
          </cell>
          <cell r="R2989">
            <v>0.17</v>
          </cell>
          <cell r="T2989" t="str">
            <v>Ayudante Raso</v>
          </cell>
        </row>
        <row r="2990">
          <cell r="J2990">
            <v>0</v>
          </cell>
          <cell r="K2990">
            <v>0</v>
          </cell>
          <cell r="L2990">
            <v>0</v>
          </cell>
          <cell r="O2990">
            <v>0</v>
          </cell>
          <cell r="R2990">
            <v>0</v>
          </cell>
          <cell r="T2990">
            <v>0</v>
          </cell>
        </row>
        <row r="2991">
          <cell r="L2991">
            <v>0.13370000000000001</v>
          </cell>
          <cell r="M2991" t="str">
            <v>SUBTOTAL $</v>
          </cell>
          <cell r="O2991">
            <v>6885</v>
          </cell>
        </row>
        <row r="2993">
          <cell r="C2993" t="str">
            <v>TOTAL COSTO DIRECTO $</v>
          </cell>
          <cell r="O2993">
            <v>51507</v>
          </cell>
        </row>
        <row r="2994">
          <cell r="C2994" t="str">
            <v>V. COSTOS INDIRECTOS</v>
          </cell>
        </row>
        <row r="2996">
          <cell r="C2996" t="str">
            <v>Descripción</v>
          </cell>
          <cell r="L2996" t="str">
            <v>Porcentaje</v>
          </cell>
          <cell r="M2996" t="str">
            <v>Valor Total</v>
          </cell>
        </row>
        <row r="2997">
          <cell r="C2997" t="str">
            <v>ADMINISTRACION</v>
          </cell>
          <cell r="L2997">
            <v>0</v>
          </cell>
          <cell r="M2997">
            <v>0</v>
          </cell>
        </row>
        <row r="2998">
          <cell r="C2998" t="str">
            <v xml:space="preserve">IMPREVISTOS </v>
          </cell>
          <cell r="L2998">
            <v>0</v>
          </cell>
          <cell r="M2998">
            <v>0</v>
          </cell>
        </row>
        <row r="2999">
          <cell r="C2999" t="str">
            <v>UTILIDAD</v>
          </cell>
          <cell r="L2999">
            <v>0</v>
          </cell>
          <cell r="M2999">
            <v>0</v>
          </cell>
        </row>
        <row r="3000">
          <cell r="C3000" t="str">
            <v>SUBTOTAL $</v>
          </cell>
          <cell r="O3000">
            <v>0</v>
          </cell>
        </row>
        <row r="3002">
          <cell r="C3002" t="str">
            <v>Precio Unitario Total Aproximado al peso $</v>
          </cell>
          <cell r="O3002">
            <v>51507</v>
          </cell>
        </row>
        <row r="3005">
          <cell r="H3005" t="str">
            <v>Firma</v>
          </cell>
        </row>
        <row r="3006">
          <cell r="H3006" t="str">
            <v>Nombre:</v>
          </cell>
        </row>
        <row r="3007">
          <cell r="H3007" t="str">
            <v>Representante Legal del Contratista o su Apoderado</v>
          </cell>
        </row>
        <row r="3008">
          <cell r="H3008" t="str">
            <v>Matricula No. :</v>
          </cell>
        </row>
        <row r="3009">
          <cell r="H3009" t="str">
            <v xml:space="preserve"> </v>
          </cell>
        </row>
        <row r="3010">
          <cell r="C3010" t="str">
            <v>OBSERVACIONES INTERVENTORÍA</v>
          </cell>
        </row>
        <row r="3014">
          <cell r="C3014" t="str">
            <v>APROBACIÓN POR INTERVENTORÍA</v>
          </cell>
        </row>
        <row r="3015">
          <cell r="C301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3017">
          <cell r="C301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3020">
          <cell r="H3020" t="str">
            <v>Firma</v>
          </cell>
        </row>
        <row r="3021">
          <cell r="H3021" t="str">
            <v>Nombre:</v>
          </cell>
        </row>
        <row r="3022">
          <cell r="H3022" t="str">
            <v>Representante Legal del Interventor o su Apoderado</v>
          </cell>
        </row>
        <row r="3023">
          <cell r="H3023" t="str">
            <v>Matricula No. :</v>
          </cell>
        </row>
        <row r="3028">
          <cell r="C3028" t="str">
            <v>Formulario 1 - Propuesta económica  - Documento tipo de selección abreviada de menor cuantía - versión 2</v>
          </cell>
        </row>
        <row r="3029">
          <cell r="C3029" t="str">
            <v>Código</v>
          </cell>
          <cell r="D3029" t="str">
            <v>CCE-EICP-FM-25</v>
          </cell>
          <cell r="E3029" t="str">
            <v>Versión</v>
          </cell>
          <cell r="F3029">
            <v>2</v>
          </cell>
        </row>
        <row r="3031">
          <cell r="C3031" t="str">
            <v>[La entidad podrá utilizar este formato para la presentación de los análisis de precios unitarios el contratista en la oportunidad prevista en el numeral 8.1. del Documento Base]</v>
          </cell>
        </row>
        <row r="3034">
          <cell r="D3034" t="str">
            <v>MUNICIPIO DE CONCORDIA, ANTIOQUIA</v>
          </cell>
        </row>
        <row r="3035">
          <cell r="L3035" t="str">
            <v>VERSIÓN</v>
          </cell>
        </row>
        <row r="3036">
          <cell r="D3036" t="str">
            <v xml:space="preserve">[NÚMERO DEL PROCESO] </v>
          </cell>
        </row>
        <row r="3037">
          <cell r="L3037" t="str">
            <v>PÁGINA</v>
          </cell>
          <cell r="M3037">
            <v>1</v>
          </cell>
          <cell r="N3037" t="str">
            <v>DE</v>
          </cell>
          <cell r="O3037">
            <v>1</v>
          </cell>
        </row>
        <row r="3038">
          <cell r="D3038" t="str">
            <v xml:space="preserve">ANALISIS DE PRECIOS UNITARIOS </v>
          </cell>
        </row>
        <row r="3040">
          <cell r="L3040" t="str">
            <v>FECHA</v>
          </cell>
          <cell r="M3040" t="str">
            <v>DD</v>
          </cell>
          <cell r="N3040" t="str">
            <v>MM</v>
          </cell>
          <cell r="O3040" t="str">
            <v>AA</v>
          </cell>
        </row>
        <row r="3041">
          <cell r="M3041">
            <v>8</v>
          </cell>
          <cell r="N3041">
            <v>5</v>
          </cell>
          <cell r="O3041">
            <v>2023</v>
          </cell>
        </row>
        <row r="3042">
          <cell r="C3042" t="str">
            <v>ITEMS DE LA PROPUESTA ECONÓMICA</v>
          </cell>
          <cell r="I3042" t="str">
            <v>ITEMS NO PREVISTOS</v>
          </cell>
        </row>
        <row r="3046">
          <cell r="C3046" t="str">
            <v>DATOS ESPECÍFICOS</v>
          </cell>
        </row>
        <row r="3048">
          <cell r="C3048" t="str">
            <v>ITEM</v>
          </cell>
          <cell r="D3048" t="str">
            <v>DESCRIPCIÓN</v>
          </cell>
          <cell r="M3048" t="str">
            <v>UNIDAD</v>
          </cell>
          <cell r="O3048" t="str">
            <v>CANTIDAD</v>
          </cell>
        </row>
        <row r="3049">
          <cell r="C3049" t="str">
            <v>1.9.1</v>
          </cell>
          <cell r="D3049" t="str">
            <v>Lleno manual compactado con material proveniente de la excavación hasta obtener una densidad mínima del 95%, de la obtenida en el ensayo del Proctor modificado. Incluye selección, acarreo interno y compactación del material. Medido en sitio.</v>
          </cell>
          <cell r="M3049" t="str">
            <v>m3</v>
          </cell>
          <cell r="O3049">
            <v>1</v>
          </cell>
          <cell r="R3049">
            <v>21214</v>
          </cell>
          <cell r="S3049">
            <v>21214</v>
          </cell>
          <cell r="T3049">
            <v>0.24199999999999999</v>
          </cell>
          <cell r="U3049">
            <v>0</v>
          </cell>
          <cell r="V3049">
            <v>0</v>
          </cell>
          <cell r="W3049">
            <v>0.75800000000000001</v>
          </cell>
        </row>
        <row r="3050">
          <cell r="C3050" t="str">
            <v>I. EQUIPO</v>
          </cell>
        </row>
        <row r="3052">
          <cell r="C3052" t="str">
            <v>DESCRIPCIÓN</v>
          </cell>
          <cell r="H3052" t="str">
            <v>MARCA</v>
          </cell>
          <cell r="J3052" t="str">
            <v>TIPO</v>
          </cell>
          <cell r="L3052" t="str">
            <v>TARIFA/HORA</v>
          </cell>
          <cell r="M3052" t="str">
            <v>RENDIMIENTO</v>
          </cell>
          <cell r="O3052" t="str">
            <v>Vr. UNITARIO</v>
          </cell>
        </row>
        <row r="3053">
          <cell r="C3053" t="str">
            <v xml:space="preserve">Compactador Manual - Canguro Gasolina 3 HP
</v>
          </cell>
          <cell r="J3053" t="str">
            <v>Dia</v>
          </cell>
          <cell r="L3053">
            <v>64944</v>
          </cell>
          <cell r="M3053">
            <v>15</v>
          </cell>
          <cell r="O3053">
            <v>4330</v>
          </cell>
          <cell r="R3053">
            <v>7.0000000000000007E-2</v>
          </cell>
          <cell r="T3053" t="str">
            <v xml:space="preserve">Compactador Manual - Canguro Gasolina 3 HP
</v>
          </cell>
        </row>
        <row r="3054">
          <cell r="J3054" t="str">
            <v/>
          </cell>
          <cell r="L3054" t="str">
            <v/>
          </cell>
          <cell r="O3054">
            <v>0</v>
          </cell>
          <cell r="R3054">
            <v>0</v>
          </cell>
          <cell r="T3054">
            <v>0</v>
          </cell>
        </row>
        <row r="3055">
          <cell r="J3055" t="str">
            <v/>
          </cell>
          <cell r="L3055" t="str">
            <v/>
          </cell>
          <cell r="O3055">
            <v>0</v>
          </cell>
          <cell r="R3055">
            <v>0</v>
          </cell>
          <cell r="T3055">
            <v>0</v>
          </cell>
        </row>
        <row r="3056">
          <cell r="C3056" t="str">
            <v>Herramienta Menor (Como % de Mano de Obra)</v>
          </cell>
          <cell r="J3056" t="str">
            <v>Dia</v>
          </cell>
          <cell r="L3056">
            <v>16080</v>
          </cell>
          <cell r="M3056">
            <v>0.05</v>
          </cell>
          <cell r="O3056">
            <v>804</v>
          </cell>
          <cell r="R3056">
            <v>804</v>
          </cell>
          <cell r="T3056" t="str">
            <v>Herramienta Menor (Como % de Mano de Obra)</v>
          </cell>
        </row>
        <row r="3057">
          <cell r="L3057">
            <v>0.24199999999999999</v>
          </cell>
          <cell r="M3057" t="str">
            <v>SUBTOTAL $</v>
          </cell>
          <cell r="O3057">
            <v>5134</v>
          </cell>
        </row>
        <row r="3058">
          <cell r="C3058" t="str">
            <v>II. MATERIALES</v>
          </cell>
        </row>
        <row r="3060">
          <cell r="C3060" t="str">
            <v>DESCRIPCIÓN</v>
          </cell>
          <cell r="K3060" t="str">
            <v>UNIDAD</v>
          </cell>
          <cell r="L3060" t="str">
            <v>CANTIDAD</v>
          </cell>
          <cell r="M3060" t="str">
            <v>PRECIO UNIT.</v>
          </cell>
          <cell r="O3060" t="str">
            <v>Vr. UNITARIO</v>
          </cell>
        </row>
        <row r="3061">
          <cell r="K3061" t="str">
            <v/>
          </cell>
          <cell r="M3061">
            <v>0</v>
          </cell>
          <cell r="O3061">
            <v>0</v>
          </cell>
          <cell r="R3061">
            <v>0</v>
          </cell>
          <cell r="T3061">
            <v>0</v>
          </cell>
        </row>
        <row r="3062">
          <cell r="K3062" t="str">
            <v/>
          </cell>
          <cell r="M3062">
            <v>0</v>
          </cell>
          <cell r="O3062">
            <v>0</v>
          </cell>
          <cell r="R3062">
            <v>0</v>
          </cell>
          <cell r="T3062">
            <v>0</v>
          </cell>
        </row>
        <row r="3063">
          <cell r="K3063" t="str">
            <v/>
          </cell>
          <cell r="M3063">
            <v>0</v>
          </cell>
          <cell r="O3063">
            <v>0</v>
          </cell>
          <cell r="R3063">
            <v>0</v>
          </cell>
          <cell r="T3063">
            <v>0</v>
          </cell>
        </row>
        <row r="3064">
          <cell r="K3064" t="str">
            <v/>
          </cell>
          <cell r="M3064">
            <v>0</v>
          </cell>
          <cell r="O3064">
            <v>0</v>
          </cell>
          <cell r="R3064">
            <v>0</v>
          </cell>
          <cell r="T3064">
            <v>0</v>
          </cell>
        </row>
        <row r="3065">
          <cell r="K3065" t="str">
            <v/>
          </cell>
          <cell r="M3065">
            <v>0</v>
          </cell>
          <cell r="O3065">
            <v>0</v>
          </cell>
          <cell r="R3065">
            <v>0</v>
          </cell>
          <cell r="T3065">
            <v>0</v>
          </cell>
        </row>
        <row r="3066">
          <cell r="K3066" t="str">
            <v/>
          </cell>
          <cell r="M3066">
            <v>0</v>
          </cell>
          <cell r="O3066">
            <v>0</v>
          </cell>
          <cell r="R3066">
            <v>0</v>
          </cell>
          <cell r="T3066">
            <v>0</v>
          </cell>
        </row>
        <row r="3067">
          <cell r="K3067" t="str">
            <v/>
          </cell>
          <cell r="O3067">
            <v>0</v>
          </cell>
          <cell r="R3067">
            <v>0</v>
          </cell>
          <cell r="T3067">
            <v>0</v>
          </cell>
        </row>
        <row r="3068">
          <cell r="L3068">
            <v>0</v>
          </cell>
          <cell r="M3068" t="str">
            <v>SUBTOTAL $</v>
          </cell>
          <cell r="O3068">
            <v>0</v>
          </cell>
        </row>
        <row r="3069">
          <cell r="C3069" t="str">
            <v>III. TRANSPORTES</v>
          </cell>
        </row>
        <row r="3071">
          <cell r="C3071" t="str">
            <v>MATERIAL</v>
          </cell>
          <cell r="J3071" t="str">
            <v>VOL. o PESO</v>
          </cell>
          <cell r="K3071" t="str">
            <v>DISTANCIA</v>
          </cell>
          <cell r="L3071" t="str">
            <v>M3 o Ton/Km</v>
          </cell>
          <cell r="M3071" t="str">
            <v>TARIFA</v>
          </cell>
          <cell r="O3071" t="str">
            <v>Vr. UNITARIO</v>
          </cell>
        </row>
        <row r="3072">
          <cell r="J3072" t="str">
            <v/>
          </cell>
          <cell r="M3072">
            <v>0</v>
          </cell>
          <cell r="O3072">
            <v>0</v>
          </cell>
          <cell r="R3072">
            <v>0</v>
          </cell>
          <cell r="T3072">
            <v>0</v>
          </cell>
        </row>
        <row r="3073">
          <cell r="J3073" t="str">
            <v/>
          </cell>
          <cell r="M3073">
            <v>0</v>
          </cell>
          <cell r="O3073">
            <v>0</v>
          </cell>
          <cell r="R3073">
            <v>0</v>
          </cell>
          <cell r="T3073">
            <v>0</v>
          </cell>
        </row>
        <row r="3074">
          <cell r="J3074" t="str">
            <v/>
          </cell>
          <cell r="M3074">
            <v>0</v>
          </cell>
          <cell r="O3074">
            <v>0</v>
          </cell>
          <cell r="R3074">
            <v>0</v>
          </cell>
          <cell r="T3074">
            <v>0</v>
          </cell>
        </row>
        <row r="3075">
          <cell r="L3075">
            <v>0</v>
          </cell>
          <cell r="M3075" t="str">
            <v>SUBTOTAL $</v>
          </cell>
          <cell r="O3075">
            <v>0</v>
          </cell>
        </row>
        <row r="3076">
          <cell r="C3076" t="str">
            <v>IV. MANO DE OBRA</v>
          </cell>
        </row>
        <row r="3078">
          <cell r="C3078" t="str">
            <v>TRABAJADOR</v>
          </cell>
          <cell r="I3078" t="str">
            <v>CANTIDAD</v>
          </cell>
          <cell r="J3078" t="str">
            <v>JORNAL</v>
          </cell>
          <cell r="K3078" t="str">
            <v>PRESTACIONES</v>
          </cell>
          <cell r="L3078" t="str">
            <v>JORNAL TOTAL</v>
          </cell>
          <cell r="M3078" t="str">
            <v>RENDIMIENTO</v>
          </cell>
          <cell r="O3078" t="str">
            <v>Vr. UNITARIO</v>
          </cell>
        </row>
        <row r="3079">
          <cell r="C3079" t="str">
            <v>Ayudante Entendido</v>
          </cell>
          <cell r="I3079">
            <v>1</v>
          </cell>
          <cell r="J3079">
            <v>53020</v>
          </cell>
          <cell r="K3079">
            <v>1.7161</v>
          </cell>
          <cell r="L3079">
            <v>90988</v>
          </cell>
          <cell r="M3079">
            <v>15</v>
          </cell>
          <cell r="O3079">
            <v>6066</v>
          </cell>
          <cell r="R3079">
            <v>7.0000000000000007E-2</v>
          </cell>
          <cell r="T3079" t="str">
            <v>Ayudante Entendido</v>
          </cell>
        </row>
        <row r="3080">
          <cell r="C3080" t="str">
            <v>Ayudante Raso</v>
          </cell>
          <cell r="I3080">
            <v>2</v>
          </cell>
          <cell r="J3080">
            <v>43354</v>
          </cell>
          <cell r="K3080">
            <v>1.7323</v>
          </cell>
          <cell r="L3080">
            <v>150204</v>
          </cell>
          <cell r="M3080">
            <v>15</v>
          </cell>
          <cell r="O3080">
            <v>10014</v>
          </cell>
          <cell r="R3080">
            <v>0.13</v>
          </cell>
          <cell r="T3080" t="str">
            <v>Ayudante Raso</v>
          </cell>
        </row>
        <row r="3081">
          <cell r="J3081">
            <v>0</v>
          </cell>
          <cell r="K3081">
            <v>0</v>
          </cell>
          <cell r="L3081">
            <v>0</v>
          </cell>
          <cell r="O3081">
            <v>0</v>
          </cell>
          <cell r="R3081">
            <v>0</v>
          </cell>
          <cell r="T3081">
            <v>0</v>
          </cell>
        </row>
        <row r="3082">
          <cell r="L3082">
            <v>0.75800000000000001</v>
          </cell>
          <cell r="M3082" t="str">
            <v>SUBTOTAL $</v>
          </cell>
          <cell r="O3082">
            <v>16080</v>
          </cell>
        </row>
        <row r="3084">
          <cell r="C3084" t="str">
            <v>TOTAL COSTO DIRECTO $</v>
          </cell>
          <cell r="O3084">
            <v>21214</v>
          </cell>
        </row>
        <row r="3085">
          <cell r="C3085" t="str">
            <v>V. COSTOS INDIRECTOS</v>
          </cell>
        </row>
        <row r="3087">
          <cell r="C3087" t="str">
            <v>Descripción</v>
          </cell>
          <cell r="L3087" t="str">
            <v>Porcentaje</v>
          </cell>
          <cell r="M3087" t="str">
            <v>Valor Total</v>
          </cell>
        </row>
        <row r="3088">
          <cell r="C3088" t="str">
            <v>ADMINISTRACION</v>
          </cell>
          <cell r="L3088">
            <v>0</v>
          </cell>
          <cell r="M3088">
            <v>0</v>
          </cell>
        </row>
        <row r="3089">
          <cell r="C3089" t="str">
            <v xml:space="preserve">IMPREVISTOS </v>
          </cell>
          <cell r="L3089">
            <v>0</v>
          </cell>
          <cell r="M3089">
            <v>0</v>
          </cell>
        </row>
        <row r="3090">
          <cell r="C3090" t="str">
            <v>UTILIDAD</v>
          </cell>
          <cell r="L3090">
            <v>0</v>
          </cell>
          <cell r="M3090">
            <v>0</v>
          </cell>
        </row>
        <row r="3091">
          <cell r="C3091" t="str">
            <v>SUBTOTAL $</v>
          </cell>
          <cell r="O3091">
            <v>0</v>
          </cell>
        </row>
        <row r="3093">
          <cell r="C3093" t="str">
            <v>Precio Unitario Total Aproximado al peso $</v>
          </cell>
          <cell r="O3093">
            <v>21214</v>
          </cell>
        </row>
        <row r="3096">
          <cell r="H3096" t="str">
            <v>Firma</v>
          </cell>
        </row>
        <row r="3097">
          <cell r="H3097" t="str">
            <v>Nombre:</v>
          </cell>
        </row>
        <row r="3098">
          <cell r="H3098" t="str">
            <v>Representante Legal del Contratista o su Apoderado</v>
          </cell>
        </row>
        <row r="3099">
          <cell r="H3099" t="str">
            <v>Matricula No. :</v>
          </cell>
        </row>
        <row r="3100">
          <cell r="H3100" t="str">
            <v xml:space="preserve"> </v>
          </cell>
        </row>
        <row r="3101">
          <cell r="C3101" t="str">
            <v>OBSERVACIONES INTERVENTORÍA</v>
          </cell>
        </row>
        <row r="3105">
          <cell r="C3105" t="str">
            <v>APROBACIÓN POR INTERVENTORÍA</v>
          </cell>
        </row>
        <row r="3106">
          <cell r="C310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3108">
          <cell r="C310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3111">
          <cell r="H3111" t="str">
            <v>Firma</v>
          </cell>
        </row>
        <row r="3112">
          <cell r="H3112" t="str">
            <v>Nombre:</v>
          </cell>
        </row>
        <row r="3113">
          <cell r="H3113" t="str">
            <v>Representante Legal del Interventor o su Apoderado</v>
          </cell>
        </row>
        <row r="3114">
          <cell r="H3114" t="str">
            <v>Matricula No. :</v>
          </cell>
        </row>
        <row r="3119">
          <cell r="C3119" t="str">
            <v>Formulario 1 - Propuesta económica  - Documento tipo de selección abreviada de menor cuantía - versión 2</v>
          </cell>
        </row>
        <row r="3120">
          <cell r="C3120" t="str">
            <v>Código</v>
          </cell>
          <cell r="D3120" t="str">
            <v>CCE-EICP-FM-25</v>
          </cell>
          <cell r="E3120" t="str">
            <v>Versión</v>
          </cell>
          <cell r="F3120">
            <v>2</v>
          </cell>
        </row>
        <row r="3122">
          <cell r="C3122" t="str">
            <v>[La entidad podrá utilizar este formato para la presentación de los análisis de precios unitarios el contratista en la oportunidad prevista en el numeral 8.1. del Documento Base]</v>
          </cell>
        </row>
        <row r="3125">
          <cell r="D3125" t="str">
            <v>MUNICIPIO DE CONCORDIA, ANTIOQUIA</v>
          </cell>
        </row>
        <row r="3126">
          <cell r="L3126" t="str">
            <v>VERSIÓN</v>
          </cell>
        </row>
        <row r="3127">
          <cell r="D3127" t="str">
            <v xml:space="preserve">[NÚMERO DEL PROCESO] </v>
          </cell>
        </row>
        <row r="3128">
          <cell r="L3128" t="str">
            <v>PÁGINA</v>
          </cell>
          <cell r="M3128">
            <v>1</v>
          </cell>
          <cell r="N3128" t="str">
            <v>DE</v>
          </cell>
          <cell r="O3128">
            <v>1</v>
          </cell>
        </row>
        <row r="3129">
          <cell r="D3129" t="str">
            <v xml:space="preserve">ANALISIS DE PRECIOS UNITARIOS </v>
          </cell>
        </row>
        <row r="3131">
          <cell r="L3131" t="str">
            <v>FECHA</v>
          </cell>
          <cell r="M3131" t="str">
            <v>DD</v>
          </cell>
          <cell r="N3131" t="str">
            <v>MM</v>
          </cell>
          <cell r="O3131" t="str">
            <v>AA</v>
          </cell>
        </row>
        <row r="3132">
          <cell r="M3132">
            <v>8</v>
          </cell>
          <cell r="N3132">
            <v>5</v>
          </cell>
          <cell r="O3132">
            <v>2023</v>
          </cell>
        </row>
        <row r="3133">
          <cell r="C3133" t="str">
            <v>ITEMS DE LA PROPUESTA ECONÓMICA</v>
          </cell>
          <cell r="I3133" t="str">
            <v>ITEMS NO PREVISTOS</v>
          </cell>
        </row>
        <row r="3137">
          <cell r="C3137" t="str">
            <v>DATOS ESPECÍFICOS</v>
          </cell>
        </row>
        <row r="3139">
          <cell r="C3139" t="str">
            <v>ITEM</v>
          </cell>
          <cell r="D3139" t="str">
            <v>DESCRIPCIÓN</v>
          </cell>
          <cell r="M3139" t="str">
            <v>UNIDAD</v>
          </cell>
          <cell r="O3139" t="str">
            <v>CANTIDAD</v>
          </cell>
        </row>
        <row r="3140">
          <cell r="C3140" t="str">
            <v>1.9.2</v>
          </cell>
          <cell r="D3140" t="str">
            <v>S.T.I  Entresuelo en piedra (e=0,15 m.), arenilla compactada (e=0,05 m.) nivelada y reacomodada con medios mecanicos. Incluye el suministro, y transporte del material de entresuelo y todos los demás elementos necesarios para su correcta construcción. Medido en sitio.</v>
          </cell>
          <cell r="M3140" t="str">
            <v>m2</v>
          </cell>
          <cell r="O3140">
            <v>107</v>
          </cell>
          <cell r="R3140">
            <v>32488</v>
          </cell>
          <cell r="S3140">
            <v>32488</v>
          </cell>
          <cell r="T3140">
            <v>5.2699999999999997E-2</v>
          </cell>
          <cell r="U3140">
            <v>0.28670000000000001</v>
          </cell>
          <cell r="V3140">
            <v>0.49569999999999997</v>
          </cell>
          <cell r="W3140">
            <v>0.16500000000000001</v>
          </cell>
        </row>
        <row r="3141">
          <cell r="C3141" t="str">
            <v>I. EQUIPO</v>
          </cell>
        </row>
        <row r="3143">
          <cell r="C3143" t="str">
            <v>DESCRIPCIÓN</v>
          </cell>
          <cell r="H3143" t="str">
            <v>MARCA</v>
          </cell>
          <cell r="J3143" t="str">
            <v>TIPO</v>
          </cell>
          <cell r="L3143" t="str">
            <v>TARIFA/HORA</v>
          </cell>
          <cell r="M3143" t="str">
            <v>RENDIMIENTO</v>
          </cell>
          <cell r="O3143" t="str">
            <v>Vr. UNITARIO</v>
          </cell>
        </row>
        <row r="3144">
          <cell r="C3144" t="str">
            <v xml:space="preserve">Compactador Manual - Canguro Gasolina 3 HP
</v>
          </cell>
          <cell r="J3144" t="str">
            <v>Dia</v>
          </cell>
          <cell r="L3144">
            <v>64944</v>
          </cell>
          <cell r="M3144">
            <v>45</v>
          </cell>
          <cell r="O3144">
            <v>1443</v>
          </cell>
          <cell r="R3144">
            <v>2.38</v>
          </cell>
          <cell r="T3144" t="str">
            <v xml:space="preserve">Compactador Manual - Canguro Gasolina 3 HP
</v>
          </cell>
        </row>
        <row r="3145">
          <cell r="J3145" t="str">
            <v/>
          </cell>
          <cell r="L3145" t="str">
            <v/>
          </cell>
          <cell r="O3145">
            <v>0</v>
          </cell>
          <cell r="R3145">
            <v>0</v>
          </cell>
          <cell r="T3145">
            <v>0</v>
          </cell>
        </row>
        <row r="3146">
          <cell r="J3146" t="str">
            <v/>
          </cell>
          <cell r="L3146" t="str">
            <v/>
          </cell>
          <cell r="O3146">
            <v>0</v>
          </cell>
          <cell r="R3146">
            <v>0</v>
          </cell>
          <cell r="T3146">
            <v>0</v>
          </cell>
        </row>
        <row r="3147">
          <cell r="C3147" t="str">
            <v>Herramienta Menor (Como % de Mano de Obra)</v>
          </cell>
          <cell r="J3147" t="str">
            <v>Dia</v>
          </cell>
          <cell r="L3147">
            <v>5360</v>
          </cell>
          <cell r="M3147">
            <v>0.05</v>
          </cell>
          <cell r="O3147">
            <v>268</v>
          </cell>
          <cell r="R3147">
            <v>28676</v>
          </cell>
          <cell r="T3147" t="str">
            <v>Herramienta Menor (Como % de Mano de Obra)</v>
          </cell>
        </row>
        <row r="3148">
          <cell r="L3148">
            <v>5.2699999999999997E-2</v>
          </cell>
          <cell r="M3148" t="str">
            <v>SUBTOTAL $</v>
          </cell>
          <cell r="O3148">
            <v>1711</v>
          </cell>
        </row>
        <row r="3149">
          <cell r="C3149" t="str">
            <v>II. MATERIALES</v>
          </cell>
        </row>
        <row r="3151">
          <cell r="C3151" t="str">
            <v>DESCRIPCIÓN</v>
          </cell>
          <cell r="K3151" t="str">
            <v>UNIDAD</v>
          </cell>
          <cell r="L3151" t="str">
            <v>CANTIDAD</v>
          </cell>
          <cell r="M3151" t="str">
            <v>PRECIO UNIT.</v>
          </cell>
          <cell r="O3151" t="str">
            <v>Vr. UNITARIO</v>
          </cell>
        </row>
        <row r="3152">
          <cell r="C3152" t="str">
            <v>Piedra de entresuelo (limpia), tamaño máximo 15 cm</v>
          </cell>
          <cell r="K3152" t="str">
            <v>m3</v>
          </cell>
          <cell r="L3152">
            <v>0.16500000000000001</v>
          </cell>
          <cell r="M3152">
            <v>42559</v>
          </cell>
          <cell r="O3152">
            <v>7022</v>
          </cell>
          <cell r="R3152">
            <v>17.66</v>
          </cell>
          <cell r="T3152" t="str">
            <v>Piedra de entresuelo (limpia), tamaño máximo 15 cm</v>
          </cell>
        </row>
        <row r="3153">
          <cell r="C3153" t="str">
            <v>Arenilla</v>
          </cell>
          <cell r="K3153" t="str">
            <v>m3</v>
          </cell>
          <cell r="L3153">
            <v>5.5E-2</v>
          </cell>
          <cell r="M3153">
            <v>41650</v>
          </cell>
          <cell r="O3153">
            <v>2291</v>
          </cell>
          <cell r="R3153">
            <v>5.89</v>
          </cell>
          <cell r="T3153" t="str">
            <v>Arenilla</v>
          </cell>
        </row>
        <row r="3154">
          <cell r="K3154" t="str">
            <v/>
          </cell>
          <cell r="M3154">
            <v>0</v>
          </cell>
          <cell r="O3154">
            <v>0</v>
          </cell>
          <cell r="R3154">
            <v>0</v>
          </cell>
          <cell r="T3154">
            <v>0</v>
          </cell>
        </row>
        <row r="3155">
          <cell r="K3155" t="str">
            <v/>
          </cell>
          <cell r="M3155">
            <v>0</v>
          </cell>
          <cell r="O3155">
            <v>0</v>
          </cell>
          <cell r="R3155">
            <v>0</v>
          </cell>
          <cell r="T3155">
            <v>0</v>
          </cell>
        </row>
        <row r="3156">
          <cell r="K3156" t="str">
            <v/>
          </cell>
          <cell r="M3156">
            <v>0</v>
          </cell>
          <cell r="O3156">
            <v>0</v>
          </cell>
          <cell r="R3156">
            <v>0</v>
          </cell>
          <cell r="T3156">
            <v>0</v>
          </cell>
        </row>
        <row r="3157">
          <cell r="K3157" t="str">
            <v/>
          </cell>
          <cell r="M3157">
            <v>0</v>
          </cell>
          <cell r="O3157">
            <v>0</v>
          </cell>
          <cell r="R3157">
            <v>0</v>
          </cell>
          <cell r="T3157">
            <v>0</v>
          </cell>
        </row>
        <row r="3158">
          <cell r="K3158" t="str">
            <v/>
          </cell>
          <cell r="O3158">
            <v>0</v>
          </cell>
          <cell r="R3158">
            <v>0</v>
          </cell>
          <cell r="T3158">
            <v>0</v>
          </cell>
        </row>
        <row r="3159">
          <cell r="L3159">
            <v>0.28670000000000001</v>
          </cell>
          <cell r="M3159" t="str">
            <v>SUBTOTAL $</v>
          </cell>
          <cell r="O3159">
            <v>9313</v>
          </cell>
        </row>
        <row r="3160">
          <cell r="C3160" t="str">
            <v>III. TRANSPORTES</v>
          </cell>
        </row>
        <row r="3162">
          <cell r="C3162" t="str">
            <v>MATERIAL</v>
          </cell>
          <cell r="J3162" t="str">
            <v>VOL. o PESO</v>
          </cell>
          <cell r="K3162" t="str">
            <v>DISTANCIA</v>
          </cell>
          <cell r="L3162" t="str">
            <v>M3 o Ton/Km</v>
          </cell>
          <cell r="M3162" t="str">
            <v>TARIFA</v>
          </cell>
          <cell r="O3162" t="str">
            <v>Vr. UNITARIO</v>
          </cell>
        </row>
        <row r="3163">
          <cell r="C3163" t="str">
            <v>Transporte de material granular</v>
          </cell>
          <cell r="J3163" t="str">
            <v>m3k</v>
          </cell>
          <cell r="K3163">
            <v>61</v>
          </cell>
          <cell r="L3163">
            <v>0.22</v>
          </cell>
          <cell r="M3163">
            <v>1200</v>
          </cell>
          <cell r="O3163">
            <v>16104</v>
          </cell>
          <cell r="R3163">
            <v>1435.94</v>
          </cell>
          <cell r="T3163" t="str">
            <v>Transporte de material granular</v>
          </cell>
        </row>
        <row r="3164">
          <cell r="J3164" t="str">
            <v/>
          </cell>
          <cell r="M3164">
            <v>0</v>
          </cell>
          <cell r="O3164">
            <v>0</v>
          </cell>
          <cell r="R3164">
            <v>0</v>
          </cell>
          <cell r="T3164">
            <v>0</v>
          </cell>
        </row>
        <row r="3165">
          <cell r="J3165" t="str">
            <v/>
          </cell>
          <cell r="M3165">
            <v>0</v>
          </cell>
          <cell r="O3165">
            <v>0</v>
          </cell>
          <cell r="R3165">
            <v>0</v>
          </cell>
          <cell r="T3165">
            <v>0</v>
          </cell>
        </row>
        <row r="3166">
          <cell r="L3166">
            <v>0.49569999999999997</v>
          </cell>
          <cell r="M3166" t="str">
            <v>SUBTOTAL $</v>
          </cell>
          <cell r="O3166">
            <v>16104</v>
          </cell>
        </row>
        <row r="3167">
          <cell r="C3167" t="str">
            <v>IV. MANO DE OBRA</v>
          </cell>
        </row>
        <row r="3169">
          <cell r="C3169" t="str">
            <v>TRABAJADOR</v>
          </cell>
          <cell r="I3169" t="str">
            <v>CANTIDAD</v>
          </cell>
          <cell r="J3169" t="str">
            <v>JORNAL</v>
          </cell>
          <cell r="K3169" t="str">
            <v>PRESTACIONES</v>
          </cell>
          <cell r="L3169" t="str">
            <v>JORNAL TOTAL</v>
          </cell>
          <cell r="M3169" t="str">
            <v>RENDIMIENTO</v>
          </cell>
          <cell r="O3169" t="str">
            <v>Vr. UNITARIO</v>
          </cell>
        </row>
        <row r="3170">
          <cell r="C3170" t="str">
            <v>Ayudante Entendido</v>
          </cell>
          <cell r="I3170">
            <v>1</v>
          </cell>
          <cell r="J3170">
            <v>53020</v>
          </cell>
          <cell r="K3170">
            <v>1.7161</v>
          </cell>
          <cell r="L3170">
            <v>90988</v>
          </cell>
          <cell r="M3170">
            <v>45</v>
          </cell>
          <cell r="O3170">
            <v>2022</v>
          </cell>
          <cell r="R3170">
            <v>2.38</v>
          </cell>
          <cell r="T3170" t="str">
            <v>Ayudante Entendido</v>
          </cell>
        </row>
        <row r="3171">
          <cell r="C3171" t="str">
            <v>Ayudante Raso</v>
          </cell>
          <cell r="I3171">
            <v>2</v>
          </cell>
          <cell r="J3171">
            <v>43354</v>
          </cell>
          <cell r="K3171">
            <v>1.7323</v>
          </cell>
          <cell r="L3171">
            <v>150204</v>
          </cell>
          <cell r="M3171">
            <v>45</v>
          </cell>
          <cell r="O3171">
            <v>3338</v>
          </cell>
          <cell r="R3171">
            <v>4.76</v>
          </cell>
          <cell r="T3171" t="str">
            <v>Ayudante Raso</v>
          </cell>
        </row>
        <row r="3172">
          <cell r="J3172">
            <v>0</v>
          </cell>
          <cell r="K3172">
            <v>0</v>
          </cell>
          <cell r="L3172">
            <v>0</v>
          </cell>
          <cell r="O3172">
            <v>0</v>
          </cell>
          <cell r="R3172">
            <v>0</v>
          </cell>
          <cell r="T3172">
            <v>0</v>
          </cell>
        </row>
        <row r="3173">
          <cell r="L3173">
            <v>0.16500000000000001</v>
          </cell>
          <cell r="M3173" t="str">
            <v>SUBTOTAL $</v>
          </cell>
          <cell r="O3173">
            <v>5360</v>
          </cell>
        </row>
        <row r="3175">
          <cell r="C3175" t="str">
            <v>TOTAL COSTO DIRECTO $</v>
          </cell>
          <cell r="O3175">
            <v>32488</v>
          </cell>
        </row>
        <row r="3176">
          <cell r="C3176" t="str">
            <v>V. COSTOS INDIRECTOS</v>
          </cell>
        </row>
        <row r="3178">
          <cell r="C3178" t="str">
            <v>Descripción</v>
          </cell>
          <cell r="L3178" t="str">
            <v>Porcentaje</v>
          </cell>
          <cell r="M3178" t="str">
            <v>Valor Total</v>
          </cell>
        </row>
        <row r="3179">
          <cell r="C3179" t="str">
            <v>ADMINISTRACION</v>
          </cell>
          <cell r="L3179">
            <v>0</v>
          </cell>
          <cell r="M3179">
            <v>0</v>
          </cell>
        </row>
        <row r="3180">
          <cell r="C3180" t="str">
            <v xml:space="preserve">IMPREVISTOS </v>
          </cell>
          <cell r="L3180">
            <v>0</v>
          </cell>
          <cell r="M3180">
            <v>0</v>
          </cell>
        </row>
        <row r="3181">
          <cell r="C3181" t="str">
            <v>UTILIDAD</v>
          </cell>
          <cell r="L3181">
            <v>0</v>
          </cell>
          <cell r="M3181">
            <v>0</v>
          </cell>
        </row>
        <row r="3182">
          <cell r="C3182" t="str">
            <v>SUBTOTAL $</v>
          </cell>
          <cell r="O3182">
            <v>0</v>
          </cell>
        </row>
        <row r="3184">
          <cell r="C3184" t="str">
            <v>Precio Unitario Total Aproximado al peso $</v>
          </cell>
          <cell r="O3184">
            <v>32488</v>
          </cell>
        </row>
        <row r="3187">
          <cell r="H3187" t="str">
            <v>Firma</v>
          </cell>
        </row>
        <row r="3188">
          <cell r="H3188" t="str">
            <v>Nombre:</v>
          </cell>
        </row>
        <row r="3189">
          <cell r="H3189" t="str">
            <v>Representante Legal del Contratista o su Apoderado</v>
          </cell>
        </row>
        <row r="3190">
          <cell r="H3190" t="str">
            <v>Matricula No. :</v>
          </cell>
        </row>
        <row r="3191">
          <cell r="H3191" t="str">
            <v xml:space="preserve"> </v>
          </cell>
        </row>
        <row r="3192">
          <cell r="C3192" t="str">
            <v>OBSERVACIONES INTERVENTORÍA</v>
          </cell>
        </row>
        <row r="3196">
          <cell r="C3196" t="str">
            <v>APROBACIÓN POR INTERVENTORÍA</v>
          </cell>
        </row>
        <row r="3197">
          <cell r="C3197"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3199">
          <cell r="C3199"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3202">
          <cell r="H3202" t="str">
            <v>Firma</v>
          </cell>
        </row>
        <row r="3203">
          <cell r="H3203" t="str">
            <v>Nombre:</v>
          </cell>
        </row>
        <row r="3204">
          <cell r="H3204" t="str">
            <v>Representante Legal del Interventor o su Apoderado</v>
          </cell>
        </row>
        <row r="3205">
          <cell r="H3205" t="str">
            <v>Matricula No. :</v>
          </cell>
        </row>
        <row r="3210">
          <cell r="C3210" t="str">
            <v>Formulario 1 - Propuesta económica  - Documento tipo de selección abreviada de menor cuantía - versión 2</v>
          </cell>
        </row>
        <row r="3211">
          <cell r="C3211" t="str">
            <v>Código</v>
          </cell>
          <cell r="D3211" t="str">
            <v>CCE-EICP-FM-25</v>
          </cell>
          <cell r="E3211" t="str">
            <v>Versión</v>
          </cell>
          <cell r="F3211">
            <v>2</v>
          </cell>
        </row>
        <row r="3213">
          <cell r="C3213" t="str">
            <v>[La entidad podrá utilizar este formato para la presentación de los análisis de precios unitarios el contratista en la oportunidad prevista en el numeral 8.1. del Documento Base]</v>
          </cell>
        </row>
        <row r="3216">
          <cell r="D3216" t="str">
            <v>MUNICIPIO DE CONCORDIA, ANTIOQUIA</v>
          </cell>
        </row>
        <row r="3217">
          <cell r="L3217" t="str">
            <v>VERSIÓN</v>
          </cell>
        </row>
        <row r="3218">
          <cell r="D3218" t="str">
            <v xml:space="preserve">[NÚMERO DEL PROCESO] </v>
          </cell>
        </row>
        <row r="3219">
          <cell r="L3219" t="str">
            <v>PÁGINA</v>
          </cell>
          <cell r="M3219">
            <v>1</v>
          </cell>
          <cell r="N3219" t="str">
            <v>DE</v>
          </cell>
          <cell r="O3219">
            <v>1</v>
          </cell>
        </row>
        <row r="3220">
          <cell r="D3220" t="str">
            <v xml:space="preserve">ANALISIS DE PRECIOS UNITARIOS </v>
          </cell>
        </row>
        <row r="3222">
          <cell r="L3222" t="str">
            <v>FECHA</v>
          </cell>
          <cell r="M3222" t="str">
            <v>DD</v>
          </cell>
          <cell r="N3222" t="str">
            <v>MM</v>
          </cell>
          <cell r="O3222" t="str">
            <v>AA</v>
          </cell>
        </row>
        <row r="3223">
          <cell r="M3223">
            <v>8</v>
          </cell>
          <cell r="N3223">
            <v>5</v>
          </cell>
          <cell r="O3223">
            <v>2023</v>
          </cell>
        </row>
        <row r="3224">
          <cell r="C3224" t="str">
            <v>ITEMS DE LA PROPUESTA ECONÓMICA</v>
          </cell>
          <cell r="I3224" t="str">
            <v>ITEMS NO PREVISTOS</v>
          </cell>
        </row>
        <row r="3228">
          <cell r="C3228" t="str">
            <v>DATOS ESPECÍFICOS</v>
          </cell>
        </row>
        <row r="3230">
          <cell r="C3230" t="str">
            <v>ITEM</v>
          </cell>
          <cell r="D3230" t="str">
            <v>DESCRIPCIÓN</v>
          </cell>
          <cell r="M3230" t="str">
            <v>UNIDAD</v>
          </cell>
          <cell r="O3230" t="str">
            <v>CANTIDAD</v>
          </cell>
        </row>
        <row r="3231">
          <cell r="C3231" t="str">
            <v>1.10.1</v>
          </cell>
          <cell r="D3231" t="str">
            <v>S.T.I de ESTRUCTURA METÁLICA columnas, cerchas y correas en ACERO HR GRADO 50 - perfil estructural. Incluye el suministro, fabricación, transporte y montaje de  columnas, cerchas y correas en estructura metálica para soporte de cubierta, incluye vigas de amarre, perlinería, templeros, riostras, y todos los elementos necesarios para su correcta instalación según diseño y recomendaciones estructurales, anticorrosivo y pintura esmalte.</v>
          </cell>
          <cell r="M3231" t="str">
            <v>Kg</v>
          </cell>
          <cell r="O3231">
            <v>2113</v>
          </cell>
          <cell r="R3231">
            <v>12804</v>
          </cell>
          <cell r="S3231">
            <v>12804</v>
          </cell>
          <cell r="T3231">
            <v>0.15140000000000001</v>
          </cell>
          <cell r="U3231">
            <v>0.68530000000000002</v>
          </cell>
          <cell r="V3231">
            <v>8.3999999999999995E-3</v>
          </cell>
          <cell r="W3231">
            <v>0.155</v>
          </cell>
        </row>
        <row r="3232">
          <cell r="C3232" t="str">
            <v>I. EQUIPO</v>
          </cell>
        </row>
        <row r="3234">
          <cell r="C3234" t="str">
            <v>DESCRIPCIÓN</v>
          </cell>
          <cell r="H3234" t="str">
            <v>MARCA</v>
          </cell>
          <cell r="J3234" t="str">
            <v>TIPO</v>
          </cell>
          <cell r="L3234" t="str">
            <v>TARIFA/HORA</v>
          </cell>
          <cell r="M3234" t="str">
            <v>RENDIMIENTO</v>
          </cell>
          <cell r="O3234" t="str">
            <v>Vr. UNITARIO</v>
          </cell>
        </row>
        <row r="3235">
          <cell r="C3235" t="str">
            <v>Soldador Electrico Lincold 225 amp.</v>
          </cell>
          <cell r="J3235" t="str">
            <v>Dia</v>
          </cell>
          <cell r="L3235">
            <v>55900</v>
          </cell>
          <cell r="M3235">
            <v>150</v>
          </cell>
          <cell r="O3235">
            <v>373</v>
          </cell>
          <cell r="R3235">
            <v>14.09</v>
          </cell>
          <cell r="T3235" t="str">
            <v>Soldador Electrico Lincold 225 amp.</v>
          </cell>
          <cell r="X3235" t="str">
            <v>LOS RENDIMIENTOS ESTÁN BIEN</v>
          </cell>
        </row>
        <row r="3236">
          <cell r="C3236" t="str">
            <v xml:space="preserve">Equipo de oxicorte, Capacidad de corte: hasta 6´´ (152mm) </v>
          </cell>
          <cell r="J3236" t="str">
            <v>h</v>
          </cell>
          <cell r="L3236">
            <v>10373</v>
          </cell>
          <cell r="M3236">
            <v>18.75</v>
          </cell>
          <cell r="O3236">
            <v>553</v>
          </cell>
          <cell r="R3236">
            <v>112.69</v>
          </cell>
          <cell r="T3236" t="str">
            <v xml:space="preserve">Equipo de oxicorte, Capacidad de corte: hasta 6´´ (152mm) </v>
          </cell>
          <cell r="X3236" t="str">
            <v>VERIFICAR PRECIOS</v>
          </cell>
        </row>
        <row r="3237">
          <cell r="C3237" t="str">
            <v>pulidora electrica manual - disco</v>
          </cell>
          <cell r="J3237" t="str">
            <v>Dia</v>
          </cell>
          <cell r="L3237">
            <v>40927</v>
          </cell>
          <cell r="M3237">
            <v>150</v>
          </cell>
          <cell r="O3237">
            <v>273</v>
          </cell>
          <cell r="R3237">
            <v>14.09</v>
          </cell>
          <cell r="T3237" t="str">
            <v>pulidora electrica manual - disco</v>
          </cell>
        </row>
        <row r="3238">
          <cell r="C3238" t="str">
            <v>Diferencial De Cadena 3 toneladas- Polipasto</v>
          </cell>
          <cell r="J3238" t="str">
            <v>Dia</v>
          </cell>
          <cell r="L3238">
            <v>42768</v>
          </cell>
          <cell r="M3238">
            <v>75</v>
          </cell>
          <cell r="O3238">
            <v>570</v>
          </cell>
          <cell r="R3238">
            <v>28.17</v>
          </cell>
          <cell r="T3238" t="str">
            <v>Diferencial De Cadena 3 toneladas- Polipasto</v>
          </cell>
        </row>
        <row r="3239">
          <cell r="C3239" t="str">
            <v>Sección completa de andamio (1.2m-1.5m) x 1.5 m. (+ 4 ruedas) Incluye transporte.</v>
          </cell>
          <cell r="J3239" t="str">
            <v>Dia</v>
          </cell>
          <cell r="L3239">
            <v>2565</v>
          </cell>
          <cell r="M3239">
            <v>50</v>
          </cell>
          <cell r="O3239">
            <v>51</v>
          </cell>
          <cell r="R3239">
            <v>42.26</v>
          </cell>
          <cell r="T3239" t="str">
            <v>Sección completa de andamio (1.2m-1.5m) x 1.5 m. (+ 4 ruedas) Incluye transporte.</v>
          </cell>
        </row>
        <row r="3240">
          <cell r="C3240" t="str">
            <v>Can zunchado en madera común de 5,0cmx20cmx3,0m (alquiler). Incluye transporte.</v>
          </cell>
          <cell r="J3240" t="str">
            <v>Dia</v>
          </cell>
          <cell r="L3240">
            <v>1500</v>
          </cell>
          <cell r="M3240">
            <v>75</v>
          </cell>
          <cell r="O3240">
            <v>20</v>
          </cell>
          <cell r="R3240">
            <v>28.17</v>
          </cell>
          <cell r="T3240" t="str">
            <v>Can zunchado en madera común de 5,0cmx20cmx3,0m (alquiler). Incluye transporte.</v>
          </cell>
        </row>
        <row r="3241">
          <cell r="C3241" t="str">
            <v>Herramienta Menor (Como % de Mano de Obra)</v>
          </cell>
          <cell r="J3241" t="str">
            <v>Dia</v>
          </cell>
          <cell r="L3241">
            <v>1984</v>
          </cell>
          <cell r="M3241">
            <v>0.05</v>
          </cell>
          <cell r="O3241">
            <v>99</v>
          </cell>
          <cell r="R3241">
            <v>209187</v>
          </cell>
          <cell r="T3241" t="str">
            <v>Herramienta Menor (Como % de Mano de Obra)</v>
          </cell>
        </row>
        <row r="3242">
          <cell r="L3242">
            <v>0.15140000000000001</v>
          </cell>
          <cell r="M3242" t="str">
            <v>SUBTOTAL $</v>
          </cell>
          <cell r="O3242">
            <v>1939</v>
          </cell>
        </row>
        <row r="3243">
          <cell r="C3243" t="str">
            <v>II. MATERIALES</v>
          </cell>
        </row>
        <row r="3245">
          <cell r="C3245" t="str">
            <v>DESCRIPCIÓN</v>
          </cell>
          <cell r="K3245" t="str">
            <v>UNIDAD</v>
          </cell>
          <cell r="L3245" t="str">
            <v>CANTIDAD</v>
          </cell>
          <cell r="M3245" t="str">
            <v>PRECIO UNIT.</v>
          </cell>
          <cell r="O3245" t="str">
            <v>Vr. UNITARIO</v>
          </cell>
        </row>
        <row r="3246">
          <cell r="C3246" t="str">
            <v>Perfil C GR50 220 x 80 x 2.5mm x 6m negro - 46.62k aprox.</v>
          </cell>
          <cell r="K3246" t="str">
            <v>u</v>
          </cell>
          <cell r="L3246">
            <v>2.1739130434782608E-2</v>
          </cell>
          <cell r="M3246">
            <v>318000</v>
          </cell>
          <cell r="O3246">
            <v>6913</v>
          </cell>
          <cell r="Q3246" t="str">
            <v>OK</v>
          </cell>
          <cell r="R3246">
            <v>45.93</v>
          </cell>
          <cell r="T3246" t="str">
            <v>Perfil C GR50 220 x 80 x 2.5mm x 6m negro - 46.62k aprox.</v>
          </cell>
        </row>
        <row r="3247">
          <cell r="C3247" t="str">
            <v>Soldadura 6013 de 1/8</v>
          </cell>
          <cell r="K3247" t="str">
            <v>kg</v>
          </cell>
          <cell r="L3247">
            <v>3.5000000000000001E-3</v>
          </cell>
          <cell r="M3247">
            <v>19695</v>
          </cell>
          <cell r="O3247">
            <v>69</v>
          </cell>
          <cell r="Q3247" t="str">
            <v>OK</v>
          </cell>
          <cell r="R3247">
            <v>7.4</v>
          </cell>
          <cell r="T3247" t="str">
            <v>Soldadura 6013 de 1/8</v>
          </cell>
        </row>
        <row r="3248">
          <cell r="C3248" t="str">
            <v xml:space="preserve">Wash Primer Negro - 1 Galón
Algreco- One total solution - </v>
          </cell>
          <cell r="K3248" t="str">
            <v>G</v>
          </cell>
          <cell r="L3248">
            <v>5.7999999999999996E-3</v>
          </cell>
          <cell r="M3248">
            <v>181900</v>
          </cell>
          <cell r="O3248">
            <v>1055</v>
          </cell>
          <cell r="Q3248" t="str">
            <v>OK</v>
          </cell>
          <cell r="R3248">
            <v>12.26</v>
          </cell>
          <cell r="T3248" t="str">
            <v xml:space="preserve">Wash Primer Negro - 1 Galón
Algreco- One total solution - </v>
          </cell>
        </row>
        <row r="3249">
          <cell r="C3249" t="str">
            <v>Pintura anticorrosiva</v>
          </cell>
          <cell r="K3249" t="str">
            <v>gal</v>
          </cell>
          <cell r="L3249">
            <v>5.7999999999999996E-3</v>
          </cell>
          <cell r="M3249">
            <v>69900</v>
          </cell>
          <cell r="O3249">
            <v>405</v>
          </cell>
          <cell r="Q3249" t="str">
            <v>OK</v>
          </cell>
          <cell r="R3249">
            <v>12.26</v>
          </cell>
          <cell r="T3249" t="str">
            <v>Pintura anticorrosiva</v>
          </cell>
        </row>
        <row r="3250">
          <cell r="C3250" t="str">
            <v xml:space="preserve">Pintura acrílica, esmalte o similar </v>
          </cell>
          <cell r="K3250" t="str">
            <v>gal</v>
          </cell>
          <cell r="L3250">
            <v>2.8999999999999998E-3</v>
          </cell>
          <cell r="M3250">
            <v>85900</v>
          </cell>
          <cell r="O3250">
            <v>249</v>
          </cell>
          <cell r="Q3250" t="str">
            <v>OK</v>
          </cell>
          <cell r="R3250">
            <v>6.13</v>
          </cell>
          <cell r="T3250" t="str">
            <v xml:space="preserve">Pintura acrílica, esmalte o similar </v>
          </cell>
        </row>
        <row r="3251">
          <cell r="C3251" t="str">
            <v xml:space="preserve">Disolvente para pintura (TINNER)-dilusion 10% del volumen de pintura
</v>
          </cell>
          <cell r="K3251" t="str">
            <v>gal</v>
          </cell>
          <cell r="L3251">
            <v>2.1749999999999999E-3</v>
          </cell>
          <cell r="M3251">
            <v>38100</v>
          </cell>
          <cell r="O3251">
            <v>83</v>
          </cell>
          <cell r="Q3251" t="str">
            <v>OK</v>
          </cell>
          <cell r="R3251">
            <v>4.5999999999999996</v>
          </cell>
          <cell r="T3251" t="str">
            <v xml:space="preserve">Disolvente para pintura (TINNER)-dilusion 10% del volumen de pintura
</v>
          </cell>
        </row>
        <row r="3252">
          <cell r="K3252" t="str">
            <v/>
          </cell>
          <cell r="O3252">
            <v>0</v>
          </cell>
          <cell r="R3252">
            <v>0</v>
          </cell>
          <cell r="T3252">
            <v>0</v>
          </cell>
        </row>
        <row r="3253">
          <cell r="L3253">
            <v>0.68530000000000002</v>
          </cell>
          <cell r="M3253" t="str">
            <v>SUBTOTAL $</v>
          </cell>
          <cell r="O3253">
            <v>8774</v>
          </cell>
        </row>
        <row r="3254">
          <cell r="C3254" t="str">
            <v>III. TRANSPORTES</v>
          </cell>
        </row>
        <row r="3256">
          <cell r="C3256" t="str">
            <v>MATERIAL</v>
          </cell>
          <cell r="J3256" t="str">
            <v>VOL. o PESO</v>
          </cell>
          <cell r="K3256" t="str">
            <v>DISTANCIA</v>
          </cell>
          <cell r="L3256" t="str">
            <v>M3 o Ton/Km</v>
          </cell>
          <cell r="M3256" t="str">
            <v>TARIFA</v>
          </cell>
          <cell r="O3256" t="str">
            <v>Vr. UNITARIO</v>
          </cell>
        </row>
        <row r="3257">
          <cell r="C3257" t="str">
            <v>Transporte de acero</v>
          </cell>
          <cell r="J3257" t="str">
            <v>tkm</v>
          </cell>
          <cell r="K3257">
            <v>122</v>
          </cell>
          <cell r="L3257">
            <v>1.1000000000000001E-3</v>
          </cell>
          <cell r="M3257">
            <v>800</v>
          </cell>
          <cell r="O3257">
            <v>107</v>
          </cell>
          <cell r="Q3257" t="str">
            <v>OK</v>
          </cell>
          <cell r="R3257">
            <v>283.56</v>
          </cell>
          <cell r="T3257" t="str">
            <v>Transporte de acero</v>
          </cell>
        </row>
        <row r="3258">
          <cell r="J3258" t="str">
            <v/>
          </cell>
          <cell r="M3258">
            <v>0</v>
          </cell>
          <cell r="O3258">
            <v>0</v>
          </cell>
          <cell r="R3258">
            <v>0</v>
          </cell>
          <cell r="T3258">
            <v>0</v>
          </cell>
        </row>
        <row r="3259">
          <cell r="J3259" t="str">
            <v/>
          </cell>
          <cell r="M3259">
            <v>0</v>
          </cell>
          <cell r="O3259">
            <v>0</v>
          </cell>
          <cell r="R3259">
            <v>0</v>
          </cell>
          <cell r="T3259">
            <v>0</v>
          </cell>
        </row>
        <row r="3260">
          <cell r="L3260">
            <v>8.3999999999999995E-3</v>
          </cell>
          <cell r="M3260" t="str">
            <v>SUBTOTAL $</v>
          </cell>
          <cell r="O3260">
            <v>107</v>
          </cell>
        </row>
        <row r="3261">
          <cell r="C3261" t="str">
            <v>IV. MANO DE OBRA</v>
          </cell>
        </row>
        <row r="3263">
          <cell r="C3263" t="str">
            <v>TRABAJADOR</v>
          </cell>
          <cell r="I3263" t="str">
            <v>CANTIDAD</v>
          </cell>
          <cell r="J3263" t="str">
            <v>JORNAL</v>
          </cell>
          <cell r="K3263" t="str">
            <v>PRESTACIONES</v>
          </cell>
          <cell r="L3263" t="str">
            <v>JORNAL TOTAL</v>
          </cell>
          <cell r="M3263" t="str">
            <v>RENDIMIENTO</v>
          </cell>
          <cell r="O3263" t="str">
            <v>Vr. UNITARIO</v>
          </cell>
        </row>
        <row r="3264">
          <cell r="C3264" t="str">
            <v>Oficial</v>
          </cell>
          <cell r="I3264">
            <v>1</v>
          </cell>
          <cell r="J3264">
            <v>77720</v>
          </cell>
          <cell r="K3264">
            <v>1.6913</v>
          </cell>
          <cell r="L3264">
            <v>131448</v>
          </cell>
          <cell r="M3264">
            <v>150</v>
          </cell>
          <cell r="O3264">
            <v>876</v>
          </cell>
          <cell r="Q3264" t="str">
            <v>OK</v>
          </cell>
          <cell r="R3264">
            <v>14.09</v>
          </cell>
          <cell r="T3264" t="str">
            <v>Oficial</v>
          </cell>
        </row>
        <row r="3265">
          <cell r="C3265" t="str">
            <v>Ayudante Entendido</v>
          </cell>
          <cell r="I3265">
            <v>1</v>
          </cell>
          <cell r="J3265">
            <v>53020</v>
          </cell>
          <cell r="K3265">
            <v>1.7161</v>
          </cell>
          <cell r="L3265">
            <v>90988</v>
          </cell>
          <cell r="M3265">
            <v>150</v>
          </cell>
          <cell r="O3265">
            <v>607</v>
          </cell>
          <cell r="Q3265" t="str">
            <v>OK</v>
          </cell>
          <cell r="R3265">
            <v>14.09</v>
          </cell>
          <cell r="T3265" t="str">
            <v>Ayudante Entendido</v>
          </cell>
        </row>
        <row r="3266">
          <cell r="C3266" t="str">
            <v>Ayudante Raso</v>
          </cell>
          <cell r="I3266">
            <v>1</v>
          </cell>
          <cell r="J3266">
            <v>43354</v>
          </cell>
          <cell r="K3266">
            <v>1.7323</v>
          </cell>
          <cell r="L3266">
            <v>75102</v>
          </cell>
          <cell r="M3266">
            <v>150</v>
          </cell>
          <cell r="O3266">
            <v>501</v>
          </cell>
          <cell r="Q3266" t="str">
            <v>OK</v>
          </cell>
          <cell r="R3266">
            <v>14.09</v>
          </cell>
          <cell r="T3266" t="str">
            <v>Ayudante Raso</v>
          </cell>
        </row>
        <row r="3267">
          <cell r="L3267">
            <v>0.155</v>
          </cell>
          <cell r="M3267" t="str">
            <v>SUBTOTAL $</v>
          </cell>
          <cell r="O3267">
            <v>1984</v>
          </cell>
        </row>
        <row r="3269">
          <cell r="C3269" t="str">
            <v>TOTAL COSTO DIRECTO $</v>
          </cell>
          <cell r="O3269">
            <v>12804</v>
          </cell>
        </row>
        <row r="3270">
          <cell r="C3270" t="str">
            <v>V. COSTOS INDIRECTOS</v>
          </cell>
        </row>
        <row r="3272">
          <cell r="C3272" t="str">
            <v>Descripción</v>
          </cell>
          <cell r="L3272" t="str">
            <v>Porcentaje</v>
          </cell>
          <cell r="M3272" t="str">
            <v>Valor Total</v>
          </cell>
        </row>
        <row r="3273">
          <cell r="C3273" t="str">
            <v>ADMINISTRACION</v>
          </cell>
          <cell r="L3273">
            <v>0</v>
          </cell>
          <cell r="M3273">
            <v>0</v>
          </cell>
        </row>
        <row r="3274">
          <cell r="C3274" t="str">
            <v xml:space="preserve">IMPREVISTOS </v>
          </cell>
          <cell r="L3274">
            <v>0</v>
          </cell>
          <cell r="M3274">
            <v>0</v>
          </cell>
        </row>
        <row r="3275">
          <cell r="C3275" t="str">
            <v>UTILIDAD</v>
          </cell>
          <cell r="L3275">
            <v>0</v>
          </cell>
          <cell r="M3275">
            <v>0</v>
          </cell>
        </row>
        <row r="3276">
          <cell r="C3276" t="str">
            <v>SUBTOTAL $</v>
          </cell>
          <cell r="O3276">
            <v>0</v>
          </cell>
        </row>
        <row r="3278">
          <cell r="C3278" t="str">
            <v>Precio Unitario Total Aproximado al peso $</v>
          </cell>
          <cell r="O3278">
            <v>12804</v>
          </cell>
        </row>
        <row r="3281">
          <cell r="H3281" t="str">
            <v>Firma</v>
          </cell>
        </row>
        <row r="3282">
          <cell r="H3282" t="str">
            <v>Nombre:</v>
          </cell>
        </row>
        <row r="3283">
          <cell r="H3283" t="str">
            <v>Representante Legal del Contratista o su Apoderado</v>
          </cell>
        </row>
        <row r="3284">
          <cell r="H3284" t="str">
            <v>Matricula No. :</v>
          </cell>
        </row>
        <row r="3285">
          <cell r="H3285" t="str">
            <v xml:space="preserve"> </v>
          </cell>
        </row>
        <row r="3286">
          <cell r="C3286" t="str">
            <v>OBSERVACIONES INTERVENTORÍA</v>
          </cell>
        </row>
        <row r="3290">
          <cell r="C3290" t="str">
            <v>APROBACIÓN POR INTERVENTORÍA</v>
          </cell>
        </row>
        <row r="3291">
          <cell r="C3291"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3293">
          <cell r="C3293"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3296">
          <cell r="H3296" t="str">
            <v>Firma</v>
          </cell>
        </row>
        <row r="3297">
          <cell r="H3297" t="str">
            <v>Nombre:</v>
          </cell>
        </row>
        <row r="3298">
          <cell r="H3298" t="str">
            <v>Representante Legal del Interventor o su Apoderado</v>
          </cell>
        </row>
        <row r="3299">
          <cell r="H3299" t="str">
            <v>Matricula No. :</v>
          </cell>
        </row>
        <row r="3304">
          <cell r="C3304" t="str">
            <v>Formulario 1 - Propuesta económica  - Documento tipo de selección abreviada de menor cuantía - versión 2</v>
          </cell>
        </row>
        <row r="3305">
          <cell r="C3305" t="str">
            <v>Código</v>
          </cell>
          <cell r="D3305" t="str">
            <v>CCE-EICP-FM-25</v>
          </cell>
          <cell r="E3305" t="str">
            <v>Versión</v>
          </cell>
          <cell r="F3305">
            <v>2</v>
          </cell>
        </row>
        <row r="3307">
          <cell r="C3307" t="str">
            <v>[La entidad podrá utilizar este formato para la presentación de los análisis de precios unitarios el contratista en la oportunidad prevista en el numeral 8.1. del Documento Base]</v>
          </cell>
        </row>
        <row r="3310">
          <cell r="D3310" t="str">
            <v>MUNICIPIO DE CONCORDIA, ANTIOQUIA</v>
          </cell>
        </row>
        <row r="3311">
          <cell r="L3311" t="str">
            <v>VERSIÓN</v>
          </cell>
        </row>
        <row r="3312">
          <cell r="D3312" t="str">
            <v xml:space="preserve">[NÚMERO DEL PROCESO] </v>
          </cell>
        </row>
        <row r="3313">
          <cell r="L3313" t="str">
            <v>PÁGINA</v>
          </cell>
          <cell r="M3313">
            <v>1</v>
          </cell>
          <cell r="N3313" t="str">
            <v>DE</v>
          </cell>
          <cell r="O3313">
            <v>1</v>
          </cell>
        </row>
        <row r="3314">
          <cell r="D3314" t="str">
            <v xml:space="preserve">ANALISIS DE PRECIOS UNITARIOS </v>
          </cell>
        </row>
        <row r="3316">
          <cell r="L3316" t="str">
            <v>FECHA</v>
          </cell>
          <cell r="M3316" t="str">
            <v>DD</v>
          </cell>
          <cell r="N3316" t="str">
            <v>MM</v>
          </cell>
          <cell r="O3316" t="str">
            <v>AA</v>
          </cell>
        </row>
        <row r="3317">
          <cell r="M3317">
            <v>8</v>
          </cell>
          <cell r="N3317">
            <v>5</v>
          </cell>
          <cell r="O3317">
            <v>2023</v>
          </cell>
        </row>
        <row r="3318">
          <cell r="C3318" t="str">
            <v>ITEMS DE LA PROPUESTA ECONÓMICA</v>
          </cell>
          <cell r="I3318" t="str">
            <v>ITEMS NO PREVISTOS</v>
          </cell>
        </row>
        <row r="3322">
          <cell r="C3322" t="str">
            <v>DATOS ESPECÍFICOS</v>
          </cell>
        </row>
        <row r="3324">
          <cell r="C3324" t="str">
            <v>ITEM</v>
          </cell>
          <cell r="D3324" t="str">
            <v>DESCRIPCIÓN</v>
          </cell>
          <cell r="M3324" t="str">
            <v>UNIDAD</v>
          </cell>
          <cell r="O3324" t="str">
            <v>CANTIDAD</v>
          </cell>
        </row>
        <row r="3325">
          <cell r="C3325" t="str">
            <v>1.10.2</v>
          </cell>
          <cell r="D3325" t="str">
            <v xml:space="preserve">S.T.I de Cubierta en Teja Termoacústica UPVC FORTE o similar (color a definir). Incluye remates internos y externos de cubierta, set de fijación y todo lo necesario para su correcta instalación. </v>
          </cell>
          <cell r="M3325" t="str">
            <v>m2</v>
          </cell>
          <cell r="O3325">
            <v>301</v>
          </cell>
          <cell r="R3325">
            <v>94948</v>
          </cell>
          <cell r="S3325">
            <v>94948</v>
          </cell>
          <cell r="T3325">
            <v>1.17E-2</v>
          </cell>
          <cell r="U3325">
            <v>0.88929999999999998</v>
          </cell>
          <cell r="V3325">
            <v>2.06E-2</v>
          </cell>
          <cell r="W3325">
            <v>7.8299999999999995E-2</v>
          </cell>
        </row>
        <row r="3326">
          <cell r="C3326" t="str">
            <v>I. EQUIPO</v>
          </cell>
        </row>
        <row r="3328">
          <cell r="C3328" t="str">
            <v>DESCRIPCIÓN</v>
          </cell>
          <cell r="H3328" t="str">
            <v>MARCA</v>
          </cell>
          <cell r="J3328" t="str">
            <v>TIPO</v>
          </cell>
          <cell r="L3328" t="str">
            <v>TARIFA/HORA</v>
          </cell>
          <cell r="M3328" t="str">
            <v>RENDIMIENTO</v>
          </cell>
          <cell r="O3328" t="str">
            <v>Vr. UNITARIO</v>
          </cell>
        </row>
        <row r="3329">
          <cell r="C3329" t="str">
            <v>Sección completa de andamio (1.2m-1.5m) x 1.5 m. (+ 4 ruedas) Incluye transporte.</v>
          </cell>
          <cell r="J3329" t="str">
            <v>Dia</v>
          </cell>
          <cell r="L3329">
            <v>2565</v>
          </cell>
          <cell r="M3329">
            <v>20</v>
          </cell>
          <cell r="O3329">
            <v>128</v>
          </cell>
          <cell r="R3329">
            <v>15.05</v>
          </cell>
          <cell r="T3329" t="str">
            <v>Sección completa de andamio (1.2m-1.5m) x 1.5 m. (+ 4 ruedas) Incluye transporte.</v>
          </cell>
        </row>
        <row r="3330">
          <cell r="C3330" t="str">
            <v>Can zunchado en madera común de 5,0cmx20cmx3,0m (alquiler). Incluye transporte.</v>
          </cell>
          <cell r="J3330" t="str">
            <v>Dia</v>
          </cell>
          <cell r="L3330">
            <v>1500</v>
          </cell>
          <cell r="M3330">
            <v>20</v>
          </cell>
          <cell r="O3330">
            <v>75</v>
          </cell>
          <cell r="R3330">
            <v>15.05</v>
          </cell>
          <cell r="T3330" t="str">
            <v>Can zunchado en madera común de 5,0cmx20cmx3,0m (alquiler). Incluye transporte.</v>
          </cell>
        </row>
        <row r="3331">
          <cell r="C3331" t="str">
            <v xml:space="preserve">Taladro de 1/2´´, pulidora, lijadora y circular
</v>
          </cell>
          <cell r="J3331" t="str">
            <v>h</v>
          </cell>
          <cell r="L3331">
            <v>2696</v>
          </cell>
          <cell r="M3331">
            <v>5</v>
          </cell>
          <cell r="O3331">
            <v>539</v>
          </cell>
          <cell r="R3331">
            <v>60.2</v>
          </cell>
          <cell r="T3331" t="str">
            <v xml:space="preserve">Taladro de 1/2´´, pulidora, lijadora y circular
</v>
          </cell>
        </row>
        <row r="3332">
          <cell r="C3332" t="str">
            <v>Herramienta Menor (Como % de Mano de Obra)</v>
          </cell>
          <cell r="J3332" t="str">
            <v>Dia</v>
          </cell>
          <cell r="L3332">
            <v>7439</v>
          </cell>
          <cell r="M3332">
            <v>0.05</v>
          </cell>
          <cell r="O3332">
            <v>372</v>
          </cell>
          <cell r="R3332">
            <v>111972</v>
          </cell>
          <cell r="T3332" t="str">
            <v>Herramienta Menor (Como % de Mano de Obra)</v>
          </cell>
        </row>
        <row r="3333">
          <cell r="L3333">
            <v>1.17E-2</v>
          </cell>
          <cell r="M3333" t="str">
            <v>SUBTOTAL $</v>
          </cell>
          <cell r="O3333">
            <v>1114</v>
          </cell>
        </row>
        <row r="3334">
          <cell r="C3334" t="str">
            <v>II. MATERIALES</v>
          </cell>
        </row>
        <row r="3336">
          <cell r="C3336" t="str">
            <v>DESCRIPCIÓN</v>
          </cell>
          <cell r="K3336" t="str">
            <v>UNIDAD</v>
          </cell>
          <cell r="L3336" t="str">
            <v>CANTIDAD</v>
          </cell>
          <cell r="M3336" t="str">
            <v>PRECIO UNIT.</v>
          </cell>
          <cell r="O3336" t="str">
            <v>Vr. UNITARIO</v>
          </cell>
        </row>
        <row r="3337">
          <cell r="C3337" t="str">
            <v>Teja Termoacústica Blanca UPVC FORTE 5.9 x 0.94m - 2.5 mm Mathiesen - 4 fijaciones por m2 - 32.17 k aprox</v>
          </cell>
          <cell r="K3337" t="str">
            <v>u</v>
          </cell>
          <cell r="L3337">
            <v>0.2</v>
          </cell>
          <cell r="M3337">
            <v>381400</v>
          </cell>
          <cell r="O3337">
            <v>76280</v>
          </cell>
          <cell r="R3337">
            <v>60.2</v>
          </cell>
          <cell r="T3337" t="str">
            <v>Teja Termoacústica Blanca UPVC FORTE 5.9 x 0.94m - 2.5 mm Mathiesen - 4 fijaciones por m2 - 32.17 k aprox</v>
          </cell>
          <cell r="X3337" t="str">
            <v>OK</v>
          </cell>
        </row>
        <row r="3338">
          <cell r="C3338" t="str">
            <v>Set de fijación x 10 unidades para Teja Forte Blanca
Mathiesen</v>
          </cell>
          <cell r="K3338" t="str">
            <v>u</v>
          </cell>
          <cell r="L3338">
            <v>0.42</v>
          </cell>
          <cell r="M3338">
            <v>19420</v>
          </cell>
          <cell r="O3338">
            <v>8156</v>
          </cell>
          <cell r="R3338">
            <v>126.42</v>
          </cell>
          <cell r="T3338" t="str">
            <v>Set de fijación x 10 unidades para Teja Forte Blanca
Mathiesen</v>
          </cell>
          <cell r="X3338" t="str">
            <v>ok</v>
          </cell>
        </row>
        <row r="3339">
          <cell r="K3339" t="str">
            <v/>
          </cell>
          <cell r="M3339">
            <v>0</v>
          </cell>
          <cell r="O3339">
            <v>0</v>
          </cell>
          <cell r="R3339">
            <v>0</v>
          </cell>
          <cell r="T3339">
            <v>0</v>
          </cell>
        </row>
        <row r="3340">
          <cell r="K3340" t="str">
            <v/>
          </cell>
          <cell r="M3340">
            <v>0</v>
          </cell>
          <cell r="O3340">
            <v>0</v>
          </cell>
          <cell r="R3340">
            <v>0</v>
          </cell>
          <cell r="T3340">
            <v>0</v>
          </cell>
        </row>
        <row r="3341">
          <cell r="K3341" t="str">
            <v/>
          </cell>
          <cell r="M3341">
            <v>0</v>
          </cell>
          <cell r="O3341">
            <v>0</v>
          </cell>
          <cell r="R3341">
            <v>0</v>
          </cell>
          <cell r="T3341">
            <v>0</v>
          </cell>
        </row>
        <row r="3342">
          <cell r="K3342" t="str">
            <v/>
          </cell>
          <cell r="M3342">
            <v>0</v>
          </cell>
          <cell r="O3342">
            <v>0</v>
          </cell>
          <cell r="R3342">
            <v>0</v>
          </cell>
          <cell r="T3342">
            <v>0</v>
          </cell>
        </row>
        <row r="3343">
          <cell r="K3343" t="str">
            <v/>
          </cell>
          <cell r="O3343">
            <v>0</v>
          </cell>
          <cell r="R3343">
            <v>0</v>
          </cell>
          <cell r="T3343">
            <v>0</v>
          </cell>
        </row>
        <row r="3344">
          <cell r="L3344">
            <v>0.88929999999999998</v>
          </cell>
          <cell r="M3344" t="str">
            <v>SUBTOTAL $</v>
          </cell>
          <cell r="O3344">
            <v>84436</v>
          </cell>
        </row>
        <row r="3345">
          <cell r="C3345" t="str">
            <v>III. TRANSPORTES</v>
          </cell>
        </row>
        <row r="3347">
          <cell r="C3347" t="str">
            <v>MATERIAL</v>
          </cell>
          <cell r="J3347" t="str">
            <v>VOL. o PESO</v>
          </cell>
          <cell r="K3347" t="str">
            <v>DISTANCIA</v>
          </cell>
          <cell r="L3347" t="str">
            <v>M3 o Ton/Km</v>
          </cell>
          <cell r="M3347" t="str">
            <v>TARIFA</v>
          </cell>
          <cell r="O3347" t="str">
            <v>Vr. UNITARIO</v>
          </cell>
        </row>
        <row r="3348">
          <cell r="C3348" t="str">
            <v>Transporte de materiales 2</v>
          </cell>
          <cell r="I3348">
            <v>125</v>
          </cell>
          <cell r="J3348" t="str">
            <v>tkm</v>
          </cell>
          <cell r="K3348">
            <v>121</v>
          </cell>
          <cell r="L3348">
            <v>0.01</v>
          </cell>
          <cell r="M3348">
            <v>1200</v>
          </cell>
          <cell r="O3348">
            <v>1452</v>
          </cell>
          <cell r="R3348">
            <v>364.21</v>
          </cell>
          <cell r="T3348" t="str">
            <v>Transporte de materiales 2</v>
          </cell>
        </row>
        <row r="3349">
          <cell r="C3349" t="str">
            <v>Transporte interno2</v>
          </cell>
          <cell r="J3349" t="str">
            <v xml:space="preserve">t </v>
          </cell>
          <cell r="K3349">
            <v>1</v>
          </cell>
          <cell r="L3349">
            <v>0.01</v>
          </cell>
          <cell r="M3349">
            <v>50676</v>
          </cell>
          <cell r="O3349">
            <v>507</v>
          </cell>
          <cell r="R3349">
            <v>3.01</v>
          </cell>
          <cell r="T3349" t="str">
            <v>Transporte interno2</v>
          </cell>
        </row>
        <row r="3350">
          <cell r="J3350" t="str">
            <v/>
          </cell>
          <cell r="M3350">
            <v>0</v>
          </cell>
          <cell r="O3350">
            <v>0</v>
          </cell>
          <cell r="R3350">
            <v>0</v>
          </cell>
          <cell r="T3350">
            <v>0</v>
          </cell>
        </row>
        <row r="3351">
          <cell r="L3351">
            <v>2.06E-2</v>
          </cell>
          <cell r="M3351" t="str">
            <v>SUBTOTAL $</v>
          </cell>
          <cell r="O3351">
            <v>1959</v>
          </cell>
        </row>
        <row r="3352">
          <cell r="C3352" t="str">
            <v>IV. MANO DE OBRA</v>
          </cell>
        </row>
        <row r="3354">
          <cell r="C3354" t="str">
            <v>TRABAJADOR</v>
          </cell>
          <cell r="I3354" t="str">
            <v>CANTIDAD</v>
          </cell>
          <cell r="J3354" t="str">
            <v>JORNAL</v>
          </cell>
          <cell r="K3354" t="str">
            <v>PRESTACIONES</v>
          </cell>
          <cell r="L3354" t="str">
            <v>JORNAL TOTAL</v>
          </cell>
          <cell r="M3354" t="str">
            <v>RENDIMIENTO</v>
          </cell>
          <cell r="O3354" t="str">
            <v>Vr. UNITARIO</v>
          </cell>
        </row>
        <row r="3355">
          <cell r="C3355" t="str">
            <v>Oficial</v>
          </cell>
          <cell r="I3355">
            <v>1</v>
          </cell>
          <cell r="J3355">
            <v>77720</v>
          </cell>
          <cell r="K3355">
            <v>1.6913</v>
          </cell>
          <cell r="L3355">
            <v>131448</v>
          </cell>
          <cell r="M3355">
            <v>40</v>
          </cell>
          <cell r="O3355">
            <v>3286</v>
          </cell>
          <cell r="R3355">
            <v>7.53</v>
          </cell>
          <cell r="T3355" t="str">
            <v>Oficial</v>
          </cell>
          <cell r="X3355">
            <v>32</v>
          </cell>
        </row>
        <row r="3356">
          <cell r="C3356" t="str">
            <v>Ayudante Entendido</v>
          </cell>
          <cell r="I3356">
            <v>1</v>
          </cell>
          <cell r="J3356">
            <v>53020</v>
          </cell>
          <cell r="K3356">
            <v>1.7161</v>
          </cell>
          <cell r="L3356">
            <v>90988</v>
          </cell>
          <cell r="M3356">
            <v>40</v>
          </cell>
          <cell r="O3356">
            <v>2275</v>
          </cell>
          <cell r="R3356">
            <v>7.53</v>
          </cell>
          <cell r="T3356" t="str">
            <v>Ayudante Entendido</v>
          </cell>
        </row>
        <row r="3357">
          <cell r="C3357" t="str">
            <v>Ayudante Raso</v>
          </cell>
          <cell r="I3357">
            <v>1</v>
          </cell>
          <cell r="J3357">
            <v>43354</v>
          </cell>
          <cell r="K3357">
            <v>1.7323</v>
          </cell>
          <cell r="L3357">
            <v>75102</v>
          </cell>
          <cell r="M3357">
            <v>40</v>
          </cell>
          <cell r="O3357">
            <v>1878</v>
          </cell>
          <cell r="R3357">
            <v>7.53</v>
          </cell>
          <cell r="T3357" t="str">
            <v>Ayudante Raso</v>
          </cell>
        </row>
        <row r="3358">
          <cell r="L3358">
            <v>7.8299999999999995E-2</v>
          </cell>
          <cell r="M3358" t="str">
            <v>SUBTOTAL $</v>
          </cell>
          <cell r="O3358">
            <v>7439</v>
          </cell>
        </row>
        <row r="3360">
          <cell r="C3360" t="str">
            <v>TOTAL COSTO DIRECTO $</v>
          </cell>
          <cell r="O3360">
            <v>94948</v>
          </cell>
        </row>
        <row r="3361">
          <cell r="C3361" t="str">
            <v>V. COSTOS INDIRECTOS</v>
          </cell>
        </row>
        <row r="3363">
          <cell r="C3363" t="str">
            <v>Descripción</v>
          </cell>
          <cell r="L3363" t="str">
            <v>Porcentaje</v>
          </cell>
          <cell r="M3363" t="str">
            <v>Valor Total</v>
          </cell>
        </row>
        <row r="3364">
          <cell r="C3364" t="str">
            <v>ADMINISTRACION</v>
          </cell>
          <cell r="L3364">
            <v>0</v>
          </cell>
          <cell r="M3364">
            <v>0</v>
          </cell>
        </row>
        <row r="3365">
          <cell r="C3365" t="str">
            <v xml:space="preserve">IMPREVISTOS </v>
          </cell>
          <cell r="L3365">
            <v>0</v>
          </cell>
          <cell r="M3365">
            <v>0</v>
          </cell>
        </row>
        <row r="3366">
          <cell r="C3366" t="str">
            <v>UTILIDAD</v>
          </cell>
          <cell r="L3366">
            <v>0</v>
          </cell>
          <cell r="M3366">
            <v>0</v>
          </cell>
        </row>
        <row r="3367">
          <cell r="C3367" t="str">
            <v>SUBTOTAL $</v>
          </cell>
          <cell r="O3367">
            <v>0</v>
          </cell>
        </row>
        <row r="3369">
          <cell r="C3369" t="str">
            <v>Precio Unitario Total Aproximado al peso $</v>
          </cell>
          <cell r="O3369">
            <v>94948</v>
          </cell>
        </row>
        <row r="3372">
          <cell r="H3372" t="str">
            <v>Firma</v>
          </cell>
        </row>
        <row r="3373">
          <cell r="H3373" t="str">
            <v>Nombre:</v>
          </cell>
        </row>
        <row r="3374">
          <cell r="H3374" t="str">
            <v>Representante Legal del Contratista o su Apoderado</v>
          </cell>
        </row>
        <row r="3375">
          <cell r="H3375" t="str">
            <v>Matricula No. :</v>
          </cell>
        </row>
        <row r="3376">
          <cell r="H3376" t="str">
            <v xml:space="preserve"> </v>
          </cell>
        </row>
        <row r="3377">
          <cell r="C3377" t="str">
            <v>OBSERVACIONES INTERVENTORÍA</v>
          </cell>
        </row>
        <row r="3381">
          <cell r="C3381" t="str">
            <v>APROBACIÓN POR INTERVENTORÍA</v>
          </cell>
        </row>
        <row r="3382">
          <cell r="C3382"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3384">
          <cell r="C3384"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3387">
          <cell r="H3387" t="str">
            <v>Firma</v>
          </cell>
        </row>
        <row r="3388">
          <cell r="H3388" t="str">
            <v>Nombre:</v>
          </cell>
        </row>
        <row r="3389">
          <cell r="H3389" t="str">
            <v>Representante Legal del Interventor o su Apoderado</v>
          </cell>
        </row>
        <row r="3390">
          <cell r="H3390" t="str">
            <v>Matricula No. :</v>
          </cell>
        </row>
        <row r="3395">
          <cell r="C3395" t="str">
            <v>Formulario 1 - Propuesta económica  - Documento tipo de selección abreviada de menor cuantía - versión 2</v>
          </cell>
        </row>
        <row r="3396">
          <cell r="C3396" t="str">
            <v>Código</v>
          </cell>
          <cell r="D3396" t="str">
            <v>CCE-EICP-FM-25</v>
          </cell>
          <cell r="E3396" t="str">
            <v>Versión</v>
          </cell>
          <cell r="F3396">
            <v>2</v>
          </cell>
        </row>
        <row r="3398">
          <cell r="C3398" t="str">
            <v>[La entidad podrá utilizar este formato para la presentación de los análisis de precios unitarios el contratista en la oportunidad prevista en el numeral 8.1. del Documento Base]</v>
          </cell>
        </row>
        <row r="3401">
          <cell r="D3401" t="str">
            <v>MUNICIPIO DE CONCORDIA, ANTIOQUIA</v>
          </cell>
        </row>
        <row r="3402">
          <cell r="L3402" t="str">
            <v>VERSIÓN</v>
          </cell>
        </row>
        <row r="3403">
          <cell r="D3403" t="str">
            <v xml:space="preserve">[NÚMERO DEL PROCESO] </v>
          </cell>
        </row>
        <row r="3404">
          <cell r="L3404" t="str">
            <v>PÁGINA</v>
          </cell>
          <cell r="M3404">
            <v>1</v>
          </cell>
          <cell r="N3404" t="str">
            <v>DE</v>
          </cell>
          <cell r="O3404">
            <v>1</v>
          </cell>
        </row>
        <row r="3405">
          <cell r="D3405" t="str">
            <v xml:space="preserve">ANALISIS DE PRECIOS UNITARIOS </v>
          </cell>
        </row>
        <row r="3407">
          <cell r="L3407" t="str">
            <v>FECHA</v>
          </cell>
          <cell r="M3407" t="str">
            <v>DD</v>
          </cell>
          <cell r="N3407" t="str">
            <v>MM</v>
          </cell>
          <cell r="O3407" t="str">
            <v>AA</v>
          </cell>
        </row>
        <row r="3408">
          <cell r="M3408">
            <v>8</v>
          </cell>
          <cell r="N3408">
            <v>5</v>
          </cell>
          <cell r="O3408">
            <v>2023</v>
          </cell>
        </row>
        <row r="3409">
          <cell r="C3409" t="str">
            <v>ITEMS DE LA PROPUESTA ECONÓMICA</v>
          </cell>
          <cell r="I3409" t="str">
            <v>ITEMS NO PREVISTOS</v>
          </cell>
        </row>
        <row r="3413">
          <cell r="C3413" t="str">
            <v>DATOS ESPECÍFICOS</v>
          </cell>
        </row>
        <row r="3415">
          <cell r="C3415" t="str">
            <v>ITEM</v>
          </cell>
          <cell r="D3415" t="str">
            <v>DESCRIPCIÓN</v>
          </cell>
          <cell r="M3415" t="str">
            <v>UNIDAD</v>
          </cell>
          <cell r="O3415" t="str">
            <v>CANTIDAD</v>
          </cell>
        </row>
        <row r="3416">
          <cell r="C3416" t="str">
            <v>1.10.3</v>
          </cell>
          <cell r="D3416" t="str">
            <v xml:space="preserve">S.T.I de Caballete Termoacústica tipo Forte UPVC o similar (color a definir). Incluye remates internos y externos de cubierta, set de fijación y todo lo necesario para su correcta instalación. </v>
          </cell>
          <cell r="M3416" t="str">
            <v>m</v>
          </cell>
          <cell r="O3416">
            <v>25</v>
          </cell>
          <cell r="R3416">
            <v>125911</v>
          </cell>
          <cell r="S3416">
            <v>125911</v>
          </cell>
          <cell r="T3416">
            <v>3.5000000000000001E-3</v>
          </cell>
          <cell r="U3416">
            <v>0.95730000000000004</v>
          </cell>
          <cell r="V3416">
            <v>1.5599999999999999E-2</v>
          </cell>
          <cell r="W3416">
            <v>2.3599999999999999E-2</v>
          </cell>
        </row>
        <row r="3417">
          <cell r="C3417" t="str">
            <v>I. EQUIPO</v>
          </cell>
        </row>
        <row r="3419">
          <cell r="C3419" t="str">
            <v>DESCRIPCIÓN</v>
          </cell>
          <cell r="H3419" t="str">
            <v>MARCA</v>
          </cell>
          <cell r="J3419" t="str">
            <v>TIPO</v>
          </cell>
          <cell r="L3419" t="str">
            <v>TARIFA/HORA</v>
          </cell>
          <cell r="M3419" t="str">
            <v>RENDIMIENTO</v>
          </cell>
          <cell r="O3419" t="str">
            <v>Vr. UNITARIO</v>
          </cell>
        </row>
        <row r="3420">
          <cell r="C3420" t="str">
            <v>Sección completa de andamio (1.2m-1.5m) x 1.5 m. (+ 4 ruedas) Incluye transporte.</v>
          </cell>
          <cell r="J3420" t="str">
            <v>Dia</v>
          </cell>
          <cell r="L3420">
            <v>2565</v>
          </cell>
          <cell r="M3420">
            <v>50</v>
          </cell>
          <cell r="O3420">
            <v>51</v>
          </cell>
          <cell r="R3420">
            <v>0.5</v>
          </cell>
          <cell r="T3420" t="str">
            <v>Sección completa de andamio (1.2m-1.5m) x 1.5 m. (+ 4 ruedas) Incluye transporte.</v>
          </cell>
        </row>
        <row r="3421">
          <cell r="C3421" t="str">
            <v>Can zunchado en madera común de 5,0cmx20cmx3,0m (alquiler). Incluye transporte.</v>
          </cell>
          <cell r="J3421" t="str">
            <v>Dia</v>
          </cell>
          <cell r="L3421">
            <v>1500</v>
          </cell>
          <cell r="M3421">
            <v>50</v>
          </cell>
          <cell r="O3421">
            <v>30</v>
          </cell>
          <cell r="R3421">
            <v>0.5</v>
          </cell>
          <cell r="T3421" t="str">
            <v>Can zunchado en madera común de 5,0cmx20cmx3,0m (alquiler). Incluye transporte.</v>
          </cell>
        </row>
        <row r="3422">
          <cell r="C3422" t="str">
            <v xml:space="preserve">Taladro de 1/2´´, pulidora, lijadora y circular
</v>
          </cell>
          <cell r="J3422" t="str">
            <v>h</v>
          </cell>
          <cell r="L3422">
            <v>2696</v>
          </cell>
          <cell r="M3422">
            <v>12.5</v>
          </cell>
          <cell r="O3422">
            <v>216</v>
          </cell>
          <cell r="R3422">
            <v>2</v>
          </cell>
          <cell r="T3422" t="str">
            <v xml:space="preserve">Taladro de 1/2´´, pulidora, lijadora y circular
</v>
          </cell>
        </row>
        <row r="3423">
          <cell r="C3423" t="str">
            <v>Herramienta Menor (Como % de Mano de Obra)</v>
          </cell>
          <cell r="J3423" t="str">
            <v>Dia</v>
          </cell>
          <cell r="L3423">
            <v>2975</v>
          </cell>
          <cell r="M3423">
            <v>0.05</v>
          </cell>
          <cell r="O3423">
            <v>149</v>
          </cell>
          <cell r="R3423">
            <v>3725</v>
          </cell>
          <cell r="T3423" t="str">
            <v>Herramienta Menor (Como % de Mano de Obra)</v>
          </cell>
        </row>
        <row r="3424">
          <cell r="L3424">
            <v>3.5000000000000001E-3</v>
          </cell>
          <cell r="M3424" t="str">
            <v>SUBTOTAL $</v>
          </cell>
          <cell r="O3424">
            <v>446</v>
          </cell>
        </row>
        <row r="3425">
          <cell r="C3425" t="str">
            <v>II. MATERIALES</v>
          </cell>
        </row>
        <row r="3427">
          <cell r="C3427" t="str">
            <v>DESCRIPCIÓN</v>
          </cell>
          <cell r="K3427" t="str">
            <v>UNIDAD</v>
          </cell>
          <cell r="L3427" t="str">
            <v>CANTIDAD</v>
          </cell>
          <cell r="M3427" t="str">
            <v>PRECIO UNIT.</v>
          </cell>
          <cell r="O3427" t="str">
            <v>Vr. UNITARIO</v>
          </cell>
        </row>
        <row r="3428">
          <cell r="C3428" t="str">
            <v>Caballete Forte Blanco 0.6x0.94m 2mm Upvc
Fibromath</v>
          </cell>
          <cell r="K3428" t="str">
            <v>u</v>
          </cell>
          <cell r="L3428">
            <v>1.25</v>
          </cell>
          <cell r="M3428">
            <v>89900</v>
          </cell>
          <cell r="O3428">
            <v>112375</v>
          </cell>
          <cell r="R3428">
            <v>31.25</v>
          </cell>
          <cell r="S3428">
            <v>31.25</v>
          </cell>
          <cell r="T3428" t="str">
            <v>Caballete Forte Blanco 0.6x0.94m 2mm Upvc
Fibromath</v>
          </cell>
        </row>
        <row r="3429">
          <cell r="C3429" t="str">
            <v>Set de fijación x 10 unidades para Teja Forte Blanca
Mathiesen</v>
          </cell>
          <cell r="K3429" t="str">
            <v>u</v>
          </cell>
          <cell r="L3429">
            <v>0.42</v>
          </cell>
          <cell r="M3429">
            <v>19420</v>
          </cell>
          <cell r="O3429">
            <v>8156</v>
          </cell>
          <cell r="R3429">
            <v>10.5</v>
          </cell>
          <cell r="T3429" t="str">
            <v>Set de fijación x 10 unidades para Teja Forte Blanca
Mathiesen</v>
          </cell>
        </row>
        <row r="3430">
          <cell r="K3430" t="str">
            <v/>
          </cell>
          <cell r="M3430">
            <v>0</v>
          </cell>
          <cell r="O3430">
            <v>0</v>
          </cell>
          <cell r="R3430">
            <v>0</v>
          </cell>
          <cell r="T3430">
            <v>0</v>
          </cell>
        </row>
        <row r="3431">
          <cell r="K3431" t="str">
            <v/>
          </cell>
          <cell r="M3431">
            <v>0</v>
          </cell>
          <cell r="O3431">
            <v>0</v>
          </cell>
          <cell r="R3431">
            <v>0</v>
          </cell>
          <cell r="T3431">
            <v>0</v>
          </cell>
        </row>
        <row r="3432">
          <cell r="K3432" t="str">
            <v/>
          </cell>
          <cell r="M3432">
            <v>0</v>
          </cell>
          <cell r="O3432">
            <v>0</v>
          </cell>
          <cell r="R3432">
            <v>0</v>
          </cell>
          <cell r="T3432">
            <v>0</v>
          </cell>
        </row>
        <row r="3433">
          <cell r="K3433" t="str">
            <v/>
          </cell>
          <cell r="M3433">
            <v>0</v>
          </cell>
          <cell r="O3433">
            <v>0</v>
          </cell>
          <cell r="R3433">
            <v>0</v>
          </cell>
          <cell r="T3433">
            <v>0</v>
          </cell>
        </row>
        <row r="3434">
          <cell r="K3434" t="str">
            <v/>
          </cell>
          <cell r="O3434">
            <v>0</v>
          </cell>
          <cell r="R3434">
            <v>0</v>
          </cell>
          <cell r="T3434">
            <v>0</v>
          </cell>
        </row>
        <row r="3435">
          <cell r="L3435">
            <v>0.95730000000000004</v>
          </cell>
          <cell r="M3435" t="str">
            <v>SUBTOTAL $</v>
          </cell>
          <cell r="O3435">
            <v>120531</v>
          </cell>
        </row>
        <row r="3436">
          <cell r="C3436" t="str">
            <v>III. TRANSPORTES</v>
          </cell>
        </row>
        <row r="3438">
          <cell r="C3438" t="str">
            <v>MATERIAL</v>
          </cell>
          <cell r="J3438" t="str">
            <v>VOL. o PESO</v>
          </cell>
          <cell r="K3438" t="str">
            <v>DISTANCIA</v>
          </cell>
          <cell r="L3438" t="str">
            <v>M3 o Ton/Km</v>
          </cell>
          <cell r="M3438" t="str">
            <v>TARIFA</v>
          </cell>
          <cell r="O3438" t="str">
            <v>Vr. UNITARIO</v>
          </cell>
        </row>
        <row r="3439">
          <cell r="C3439" t="str">
            <v>Transporte de materiales 2</v>
          </cell>
          <cell r="J3439" t="str">
            <v>tkm</v>
          </cell>
          <cell r="K3439">
            <v>121</v>
          </cell>
          <cell r="L3439">
            <v>0.01</v>
          </cell>
          <cell r="M3439">
            <v>1200</v>
          </cell>
          <cell r="O3439">
            <v>1452</v>
          </cell>
          <cell r="R3439">
            <v>30.25</v>
          </cell>
          <cell r="T3439" t="str">
            <v>Transporte de materiales 2</v>
          </cell>
        </row>
        <row r="3440">
          <cell r="C3440" t="str">
            <v>Transporte interno2</v>
          </cell>
          <cell r="J3440" t="str">
            <v xml:space="preserve">t </v>
          </cell>
          <cell r="K3440">
            <v>1</v>
          </cell>
          <cell r="L3440">
            <v>0.01</v>
          </cell>
          <cell r="M3440">
            <v>50676</v>
          </cell>
          <cell r="O3440">
            <v>507</v>
          </cell>
          <cell r="R3440">
            <v>0.25</v>
          </cell>
          <cell r="T3440" t="str">
            <v>Transporte interno2</v>
          </cell>
        </row>
        <row r="3441">
          <cell r="J3441" t="str">
            <v/>
          </cell>
          <cell r="M3441">
            <v>0</v>
          </cell>
          <cell r="O3441">
            <v>0</v>
          </cell>
          <cell r="R3441">
            <v>0</v>
          </cell>
          <cell r="T3441">
            <v>0</v>
          </cell>
        </row>
        <row r="3442">
          <cell r="L3442">
            <v>1.5599999999999999E-2</v>
          </cell>
          <cell r="M3442" t="str">
            <v>SUBTOTAL $</v>
          </cell>
          <cell r="O3442">
            <v>1959</v>
          </cell>
        </row>
        <row r="3443">
          <cell r="C3443" t="str">
            <v>IV. MANO DE OBRA</v>
          </cell>
        </row>
        <row r="3445">
          <cell r="C3445" t="str">
            <v>TRABAJADOR</v>
          </cell>
          <cell r="I3445" t="str">
            <v>CANTIDAD</v>
          </cell>
          <cell r="J3445" t="str">
            <v>JORNAL</v>
          </cell>
          <cell r="K3445" t="str">
            <v>PRESTACIONES</v>
          </cell>
          <cell r="L3445" t="str">
            <v>JORNAL TOTAL</v>
          </cell>
          <cell r="M3445" t="str">
            <v>RENDIMIENTO</v>
          </cell>
          <cell r="O3445" t="str">
            <v>Vr. UNITARIO</v>
          </cell>
        </row>
        <row r="3446">
          <cell r="C3446" t="str">
            <v>Oficial</v>
          </cell>
          <cell r="I3446">
            <v>1</v>
          </cell>
          <cell r="J3446">
            <v>77720</v>
          </cell>
          <cell r="K3446">
            <v>1.6913</v>
          </cell>
          <cell r="L3446">
            <v>131448</v>
          </cell>
          <cell r="M3446">
            <v>100</v>
          </cell>
          <cell r="O3446">
            <v>1314</v>
          </cell>
          <cell r="R3446">
            <v>0.25</v>
          </cell>
          <cell r="T3446" t="str">
            <v>Oficial</v>
          </cell>
        </row>
        <row r="3447">
          <cell r="C3447" t="str">
            <v>Ayudante Entendido</v>
          </cell>
          <cell r="I3447">
            <v>1</v>
          </cell>
          <cell r="J3447">
            <v>53020</v>
          </cell>
          <cell r="K3447">
            <v>1.7161</v>
          </cell>
          <cell r="L3447">
            <v>90988</v>
          </cell>
          <cell r="M3447">
            <v>100</v>
          </cell>
          <cell r="O3447">
            <v>910</v>
          </cell>
          <cell r="R3447">
            <v>0.25</v>
          </cell>
          <cell r="T3447" t="str">
            <v>Ayudante Entendido</v>
          </cell>
        </row>
        <row r="3448">
          <cell r="C3448" t="str">
            <v>Ayudante Raso</v>
          </cell>
          <cell r="I3448">
            <v>1</v>
          </cell>
          <cell r="J3448">
            <v>43354</v>
          </cell>
          <cell r="K3448">
            <v>1.7323</v>
          </cell>
          <cell r="L3448">
            <v>75102</v>
          </cell>
          <cell r="M3448">
            <v>100</v>
          </cell>
          <cell r="O3448">
            <v>751</v>
          </cell>
          <cell r="R3448">
            <v>0.25</v>
          </cell>
          <cell r="T3448" t="str">
            <v>Ayudante Raso</v>
          </cell>
        </row>
        <row r="3449">
          <cell r="L3449">
            <v>2.3599999999999999E-2</v>
          </cell>
          <cell r="M3449" t="str">
            <v>SUBTOTAL $</v>
          </cell>
          <cell r="O3449">
            <v>2975</v>
          </cell>
        </row>
        <row r="3451">
          <cell r="C3451" t="str">
            <v>TOTAL COSTO DIRECTO $</v>
          </cell>
          <cell r="O3451">
            <v>125911</v>
          </cell>
        </row>
        <row r="3452">
          <cell r="C3452" t="str">
            <v>V. COSTOS INDIRECTOS</v>
          </cell>
        </row>
        <row r="3454">
          <cell r="C3454" t="str">
            <v>Descripción</v>
          </cell>
          <cell r="L3454" t="str">
            <v>Porcentaje</v>
          </cell>
          <cell r="M3454" t="str">
            <v>Valor Total</v>
          </cell>
        </row>
        <row r="3455">
          <cell r="C3455" t="str">
            <v>ADMINISTRACION</v>
          </cell>
          <cell r="L3455">
            <v>0</v>
          </cell>
          <cell r="M3455">
            <v>0</v>
          </cell>
        </row>
        <row r="3456">
          <cell r="C3456" t="str">
            <v xml:space="preserve">IMPREVISTOS </v>
          </cell>
          <cell r="L3456">
            <v>0</v>
          </cell>
          <cell r="M3456">
            <v>0</v>
          </cell>
        </row>
        <row r="3457">
          <cell r="C3457" t="str">
            <v>UTILIDAD</v>
          </cell>
          <cell r="L3457">
            <v>0</v>
          </cell>
          <cell r="M3457">
            <v>0</v>
          </cell>
        </row>
        <row r="3458">
          <cell r="C3458" t="str">
            <v>SUBTOTAL $</v>
          </cell>
          <cell r="O3458">
            <v>0</v>
          </cell>
        </row>
        <row r="3460">
          <cell r="C3460" t="str">
            <v>Precio Unitario Total Aproximado al peso $</v>
          </cell>
          <cell r="O3460">
            <v>125911</v>
          </cell>
        </row>
        <row r="3463">
          <cell r="H3463" t="str">
            <v>Firma</v>
          </cell>
        </row>
        <row r="3464">
          <cell r="H3464" t="str">
            <v>Nombre:</v>
          </cell>
        </row>
        <row r="3465">
          <cell r="H3465" t="str">
            <v>Representante Legal del Contratista o su Apoderado</v>
          </cell>
        </row>
        <row r="3466">
          <cell r="H3466" t="str">
            <v>Matricula No. :</v>
          </cell>
        </row>
        <row r="3467">
          <cell r="H3467" t="str">
            <v xml:space="preserve"> </v>
          </cell>
        </row>
        <row r="3468">
          <cell r="C3468" t="str">
            <v>OBSERVACIONES INTERVENTORÍA</v>
          </cell>
        </row>
        <row r="3472">
          <cell r="C3472" t="str">
            <v>APROBACIÓN POR INTERVENTORÍA</v>
          </cell>
        </row>
        <row r="3473">
          <cell r="C3473"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3475">
          <cell r="C3475"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3478">
          <cell r="H3478" t="str">
            <v>Firma</v>
          </cell>
        </row>
        <row r="3479">
          <cell r="H3479" t="str">
            <v>Nombre:</v>
          </cell>
        </row>
        <row r="3480">
          <cell r="H3480" t="str">
            <v>Representante Legal del Interventor o su Apoderado</v>
          </cell>
        </row>
        <row r="3481">
          <cell r="H3481" t="str">
            <v>Matricula No. :</v>
          </cell>
        </row>
        <row r="3486">
          <cell r="C3486" t="str">
            <v>Formulario 1 - Propuesta económica  - Documento tipo de selección abreviada de menor cuantía - versión 2</v>
          </cell>
        </row>
        <row r="3487">
          <cell r="C3487" t="str">
            <v>Código</v>
          </cell>
          <cell r="D3487" t="str">
            <v>CCE-EICP-FM-25</v>
          </cell>
          <cell r="E3487" t="str">
            <v>Versión</v>
          </cell>
          <cell r="F3487">
            <v>2</v>
          </cell>
        </row>
        <row r="3489">
          <cell r="C3489" t="str">
            <v>[La entidad podrá utilizar este formato para la presentación de los análisis de precios unitarios el contratista en la oportunidad prevista en el numeral 8.1. del Documento Base]</v>
          </cell>
        </row>
        <row r="3492">
          <cell r="D3492" t="str">
            <v>MUNICIPIO DE CONCORDIA, ANTIOQUIA</v>
          </cell>
        </row>
        <row r="3493">
          <cell r="L3493" t="str">
            <v>VERSIÓN</v>
          </cell>
        </row>
        <row r="3494">
          <cell r="D3494" t="str">
            <v xml:space="preserve">[NÚMERO DEL PROCESO] </v>
          </cell>
        </row>
        <row r="3495">
          <cell r="L3495" t="str">
            <v>PÁGINA</v>
          </cell>
          <cell r="M3495">
            <v>1</v>
          </cell>
          <cell r="N3495" t="str">
            <v>DE</v>
          </cell>
          <cell r="O3495">
            <v>1</v>
          </cell>
        </row>
        <row r="3496">
          <cell r="D3496" t="str">
            <v xml:space="preserve">ANALISIS DE PRECIOS UNITARIOS </v>
          </cell>
        </row>
        <row r="3498">
          <cell r="L3498" t="str">
            <v>FECHA</v>
          </cell>
          <cell r="M3498" t="str">
            <v>DD</v>
          </cell>
          <cell r="N3498" t="str">
            <v>MM</v>
          </cell>
          <cell r="O3498" t="str">
            <v>AA</v>
          </cell>
        </row>
        <row r="3499">
          <cell r="M3499">
            <v>8</v>
          </cell>
          <cell r="N3499">
            <v>5</v>
          </cell>
          <cell r="O3499">
            <v>2023</v>
          </cell>
        </row>
        <row r="3500">
          <cell r="C3500" t="str">
            <v>ITEMS DE LA PROPUESTA ECONÓMICA</v>
          </cell>
          <cell r="I3500" t="str">
            <v>ITEMS NO PREVISTOS</v>
          </cell>
        </row>
        <row r="3504">
          <cell r="C3504" t="str">
            <v>DATOS ESPECÍFICOS</v>
          </cell>
        </row>
        <row r="3506">
          <cell r="C3506" t="str">
            <v>ITEM</v>
          </cell>
          <cell r="D3506" t="str">
            <v>DESCRIPCIÓN</v>
          </cell>
          <cell r="M3506" t="str">
            <v>UNIDAD</v>
          </cell>
          <cell r="O3506" t="str">
            <v>CANTIDAD</v>
          </cell>
        </row>
        <row r="3507">
          <cell r="C3507" t="str">
            <v>1.10.4</v>
          </cell>
          <cell r="D3507" t="str">
            <v xml:space="preserve">S.T.I de canoa en "U" en lamina galvanizada calibre 24, desarrollo 0.50 m. Incluye gancho externo e interno con 0.75 m de desarrollo, embudo galvanizado Calibre 20 @ 6 m, Tapas, pintura anticorrosiva, esmalte base aceite, equipo de trabajo en alturas y todos los elementos necesarios para su correcta instalación. </v>
          </cell>
          <cell r="M3507" t="str">
            <v>m</v>
          </cell>
          <cell r="O3507">
            <v>50</v>
          </cell>
          <cell r="R3507">
            <v>46806</v>
          </cell>
          <cell r="S3507">
            <v>46806</v>
          </cell>
          <cell r="T3507">
            <v>1.9099999999999999E-2</v>
          </cell>
          <cell r="U3507">
            <v>0.81189999999999996</v>
          </cell>
          <cell r="V3507">
            <v>4.19E-2</v>
          </cell>
          <cell r="W3507">
            <v>0.12709999999999999</v>
          </cell>
        </row>
        <row r="3508">
          <cell r="C3508" t="str">
            <v>I. EQUIPO</v>
          </cell>
        </row>
        <row r="3510">
          <cell r="C3510" t="str">
            <v>DESCRIPCIÓN</v>
          </cell>
          <cell r="H3510" t="str">
            <v>MARCA</v>
          </cell>
          <cell r="J3510" t="str">
            <v>TIPO</v>
          </cell>
          <cell r="L3510" t="str">
            <v>TARIFA/HORA</v>
          </cell>
          <cell r="M3510" t="str">
            <v>RENDIMIENTO</v>
          </cell>
          <cell r="O3510" t="str">
            <v>Vr. UNITARIO</v>
          </cell>
        </row>
        <row r="3511">
          <cell r="C3511" t="str">
            <v>Sección completa de andamio (1.2m-1.5m) x 1.5 m. (+ 4 ruedas) Incluye transporte.</v>
          </cell>
          <cell r="J3511" t="str">
            <v>Dia</v>
          </cell>
          <cell r="L3511">
            <v>2565</v>
          </cell>
          <cell r="M3511">
            <v>25</v>
          </cell>
          <cell r="O3511">
            <v>103</v>
          </cell>
          <cell r="R3511">
            <v>2</v>
          </cell>
          <cell r="T3511" t="str">
            <v>Sección completa de andamio (1.2m-1.5m) x 1.5 m. (+ 4 ruedas) Incluye transporte.</v>
          </cell>
        </row>
        <row r="3512">
          <cell r="C3512" t="str">
            <v>Can zunchado en madera común de 5,0cmx20cmx3,0m (alquiler). Incluye transporte.</v>
          </cell>
          <cell r="J3512" t="str">
            <v>Dia</v>
          </cell>
          <cell r="L3512">
            <v>1500</v>
          </cell>
          <cell r="M3512">
            <v>25</v>
          </cell>
          <cell r="O3512">
            <v>60</v>
          </cell>
          <cell r="R3512">
            <v>2</v>
          </cell>
          <cell r="T3512" t="str">
            <v>Can zunchado en madera común de 5,0cmx20cmx3,0m (alquiler). Incluye transporte.</v>
          </cell>
        </row>
        <row r="3513">
          <cell r="C3513" t="str">
            <v xml:space="preserve">Taladro de 1/2´´, pulidora, lijadora y circular
</v>
          </cell>
          <cell r="J3513" t="str">
            <v>h</v>
          </cell>
          <cell r="L3513">
            <v>2696</v>
          </cell>
          <cell r="M3513">
            <v>6.25</v>
          </cell>
          <cell r="O3513">
            <v>431</v>
          </cell>
          <cell r="R3513">
            <v>8</v>
          </cell>
          <cell r="T3513" t="str">
            <v xml:space="preserve">Taladro de 1/2´´, pulidora, lijadora y circular
</v>
          </cell>
        </row>
        <row r="3514">
          <cell r="C3514" t="str">
            <v>Herramienta Menor (Como % de Mano de Obra)</v>
          </cell>
          <cell r="J3514" t="str">
            <v>Dia</v>
          </cell>
          <cell r="L3514">
            <v>5951</v>
          </cell>
          <cell r="M3514">
            <v>0.05</v>
          </cell>
          <cell r="O3514">
            <v>298</v>
          </cell>
          <cell r="R3514">
            <v>14900</v>
          </cell>
          <cell r="T3514" t="str">
            <v>Herramienta Menor (Como % de Mano de Obra)</v>
          </cell>
        </row>
        <row r="3515">
          <cell r="L3515">
            <v>1.9099999999999999E-2</v>
          </cell>
          <cell r="M3515" t="str">
            <v>SUBTOTAL $</v>
          </cell>
          <cell r="O3515">
            <v>892</v>
          </cell>
        </row>
        <row r="3516">
          <cell r="C3516" t="str">
            <v>II. MATERIALES</v>
          </cell>
        </row>
        <row r="3518">
          <cell r="C3518" t="str">
            <v>DESCRIPCIÓN</v>
          </cell>
          <cell r="K3518" t="str">
            <v>UNIDAD</v>
          </cell>
          <cell r="L3518" t="str">
            <v>CANTIDAD</v>
          </cell>
          <cell r="M3518" t="str">
            <v>PRECIO UNIT.</v>
          </cell>
          <cell r="O3518" t="str">
            <v>Vr. UNITARIO</v>
          </cell>
        </row>
        <row r="3519">
          <cell r="C3519" t="str">
            <v>Canoa Galvanizada Cal.19, L= 0.50 m.</v>
          </cell>
          <cell r="K3519" t="str">
            <v>m</v>
          </cell>
          <cell r="L3519">
            <v>1</v>
          </cell>
          <cell r="M3519">
            <v>28500</v>
          </cell>
          <cell r="O3519">
            <v>28500</v>
          </cell>
          <cell r="R3519">
            <v>50</v>
          </cell>
          <cell r="T3519" t="str">
            <v>Canoa Galvanizada Cal.19, L= 0.50 m.</v>
          </cell>
        </row>
        <row r="3520">
          <cell r="C3520" t="str">
            <v>Tornillo Cubierta Estr Metal 12-14 x 4" 50un</v>
          </cell>
          <cell r="K3520" t="str">
            <v>u</v>
          </cell>
          <cell r="L3520">
            <v>0.10300000000000001</v>
          </cell>
          <cell r="M3520">
            <v>59900</v>
          </cell>
          <cell r="O3520">
            <v>6170</v>
          </cell>
          <cell r="R3520">
            <v>5.15</v>
          </cell>
          <cell r="T3520" t="str">
            <v>Tornillo Cubierta Estr Metal 12-14 x 4" 50un</v>
          </cell>
        </row>
        <row r="3521">
          <cell r="C3521" t="str">
            <v>Embudo galv C18</v>
          </cell>
          <cell r="K3521" t="str">
            <v>un</v>
          </cell>
          <cell r="L3521">
            <v>0.16669999999999999</v>
          </cell>
          <cell r="M3521">
            <v>20000</v>
          </cell>
          <cell r="O3521">
            <v>3334</v>
          </cell>
          <cell r="R3521">
            <v>8.34</v>
          </cell>
          <cell r="T3521" t="str">
            <v>Embudo galv C18</v>
          </cell>
        </row>
        <row r="3522">
          <cell r="K3522" t="str">
            <v/>
          </cell>
          <cell r="M3522">
            <v>0</v>
          </cell>
          <cell r="O3522">
            <v>0</v>
          </cell>
          <cell r="R3522">
            <v>0</v>
          </cell>
          <cell r="T3522">
            <v>0</v>
          </cell>
        </row>
        <row r="3523">
          <cell r="K3523" t="str">
            <v/>
          </cell>
          <cell r="M3523">
            <v>0</v>
          </cell>
          <cell r="O3523">
            <v>0</v>
          </cell>
          <cell r="R3523">
            <v>0</v>
          </cell>
          <cell r="T3523">
            <v>0</v>
          </cell>
        </row>
        <row r="3524">
          <cell r="K3524" t="str">
            <v/>
          </cell>
          <cell r="M3524">
            <v>0</v>
          </cell>
          <cell r="O3524">
            <v>0</v>
          </cell>
          <cell r="R3524">
            <v>0</v>
          </cell>
          <cell r="T3524">
            <v>0</v>
          </cell>
        </row>
        <row r="3525">
          <cell r="K3525" t="str">
            <v/>
          </cell>
          <cell r="O3525">
            <v>0</v>
          </cell>
          <cell r="R3525">
            <v>0</v>
          </cell>
          <cell r="T3525">
            <v>0</v>
          </cell>
        </row>
        <row r="3526">
          <cell r="L3526">
            <v>0.81189999999999996</v>
          </cell>
          <cell r="M3526" t="str">
            <v>SUBTOTAL $</v>
          </cell>
          <cell r="O3526">
            <v>38004</v>
          </cell>
        </row>
        <row r="3527">
          <cell r="C3527" t="str">
            <v>III. TRANSPORTES</v>
          </cell>
        </row>
        <row r="3529">
          <cell r="C3529" t="str">
            <v>MATERIAL</v>
          </cell>
          <cell r="J3529" t="str">
            <v>VOL. o PESO</v>
          </cell>
          <cell r="K3529" t="str">
            <v>DISTANCIA</v>
          </cell>
          <cell r="L3529" t="str">
            <v>M3 o Ton/Km</v>
          </cell>
          <cell r="M3529" t="str">
            <v>TARIFA</v>
          </cell>
          <cell r="O3529" t="str">
            <v>Vr. UNITARIO</v>
          </cell>
        </row>
        <row r="3530">
          <cell r="C3530" t="str">
            <v>Transporte de materiales 2</v>
          </cell>
          <cell r="J3530" t="str">
            <v>tkm</v>
          </cell>
          <cell r="K3530">
            <v>121</v>
          </cell>
          <cell r="L3530">
            <v>0.01</v>
          </cell>
          <cell r="M3530">
            <v>1200</v>
          </cell>
          <cell r="O3530">
            <v>1452</v>
          </cell>
          <cell r="R3530">
            <v>60.5</v>
          </cell>
          <cell r="T3530" t="str">
            <v>Transporte de materiales 2</v>
          </cell>
        </row>
        <row r="3531">
          <cell r="C3531" t="str">
            <v>Transporte interno2</v>
          </cell>
          <cell r="J3531" t="str">
            <v xml:space="preserve">t </v>
          </cell>
          <cell r="K3531">
            <v>1</v>
          </cell>
          <cell r="L3531">
            <v>0.01</v>
          </cell>
          <cell r="M3531">
            <v>50676</v>
          </cell>
          <cell r="O3531">
            <v>507</v>
          </cell>
          <cell r="R3531">
            <v>0.5</v>
          </cell>
          <cell r="T3531" t="str">
            <v>Transporte interno2</v>
          </cell>
        </row>
        <row r="3532">
          <cell r="J3532" t="str">
            <v/>
          </cell>
          <cell r="M3532">
            <v>0</v>
          </cell>
          <cell r="O3532">
            <v>0</v>
          </cell>
          <cell r="R3532">
            <v>0</v>
          </cell>
          <cell r="T3532">
            <v>0</v>
          </cell>
        </row>
        <row r="3533">
          <cell r="L3533">
            <v>4.19E-2</v>
          </cell>
          <cell r="M3533" t="str">
            <v>SUBTOTAL $</v>
          </cell>
          <cell r="O3533">
            <v>1959</v>
          </cell>
        </row>
        <row r="3534">
          <cell r="C3534" t="str">
            <v>IV. MANO DE OBRA</v>
          </cell>
        </row>
        <row r="3536">
          <cell r="C3536" t="str">
            <v>TRABAJADOR</v>
          </cell>
          <cell r="I3536" t="str">
            <v>CANTIDAD</v>
          </cell>
          <cell r="J3536" t="str">
            <v>JORNAL</v>
          </cell>
          <cell r="K3536" t="str">
            <v>PRESTACIONES</v>
          </cell>
          <cell r="L3536" t="str">
            <v>JORNAL TOTAL</v>
          </cell>
          <cell r="M3536" t="str">
            <v>RENDIMIENTO</v>
          </cell>
          <cell r="O3536" t="str">
            <v>Vr. UNITARIO</v>
          </cell>
        </row>
        <row r="3537">
          <cell r="C3537" t="str">
            <v>Oficial</v>
          </cell>
          <cell r="I3537">
            <v>1</v>
          </cell>
          <cell r="J3537">
            <v>77720</v>
          </cell>
          <cell r="K3537">
            <v>1.6913</v>
          </cell>
          <cell r="L3537">
            <v>131448</v>
          </cell>
          <cell r="M3537">
            <v>50</v>
          </cell>
          <cell r="O3537">
            <v>2629</v>
          </cell>
          <cell r="R3537">
            <v>1</v>
          </cell>
          <cell r="T3537" t="str">
            <v>Oficial</v>
          </cell>
        </row>
        <row r="3538">
          <cell r="C3538" t="str">
            <v>Ayudante Entendido</v>
          </cell>
          <cell r="I3538">
            <v>1</v>
          </cell>
          <cell r="J3538">
            <v>53020</v>
          </cell>
          <cell r="K3538">
            <v>1.7161</v>
          </cell>
          <cell r="L3538">
            <v>90988</v>
          </cell>
          <cell r="M3538">
            <v>50</v>
          </cell>
          <cell r="O3538">
            <v>1820</v>
          </cell>
          <cell r="R3538">
            <v>1</v>
          </cell>
          <cell r="T3538" t="str">
            <v>Ayudante Entendido</v>
          </cell>
        </row>
        <row r="3539">
          <cell r="C3539" t="str">
            <v>Ayudante Raso</v>
          </cell>
          <cell r="I3539">
            <v>1</v>
          </cell>
          <cell r="J3539">
            <v>43354</v>
          </cell>
          <cell r="K3539">
            <v>1.7323</v>
          </cell>
          <cell r="L3539">
            <v>75102</v>
          </cell>
          <cell r="M3539">
            <v>50</v>
          </cell>
          <cell r="O3539">
            <v>1502</v>
          </cell>
          <cell r="R3539">
            <v>1</v>
          </cell>
          <cell r="T3539" t="str">
            <v>Ayudante Raso</v>
          </cell>
        </row>
        <row r="3540">
          <cell r="L3540">
            <v>0.12709999999999999</v>
          </cell>
          <cell r="M3540" t="str">
            <v>SUBTOTAL $</v>
          </cell>
          <cell r="O3540">
            <v>5951</v>
          </cell>
        </row>
        <row r="3542">
          <cell r="C3542" t="str">
            <v>TOTAL COSTO DIRECTO $</v>
          </cell>
          <cell r="O3542">
            <v>46806</v>
          </cell>
        </row>
        <row r="3543">
          <cell r="C3543" t="str">
            <v>V. COSTOS INDIRECTOS</v>
          </cell>
        </row>
        <row r="3545">
          <cell r="C3545" t="str">
            <v>Descripción</v>
          </cell>
          <cell r="L3545" t="str">
            <v>Porcentaje</v>
          </cell>
          <cell r="M3545" t="str">
            <v>Valor Total</v>
          </cell>
        </row>
        <row r="3546">
          <cell r="C3546" t="str">
            <v>ADMINISTRACION</v>
          </cell>
          <cell r="L3546">
            <v>0</v>
          </cell>
          <cell r="M3546">
            <v>0</v>
          </cell>
        </row>
        <row r="3547">
          <cell r="C3547" t="str">
            <v xml:space="preserve">IMPREVISTOS </v>
          </cell>
          <cell r="L3547">
            <v>0</v>
          </cell>
          <cell r="M3547">
            <v>0</v>
          </cell>
        </row>
        <row r="3548">
          <cell r="C3548" t="str">
            <v>UTILIDAD</v>
          </cell>
          <cell r="L3548">
            <v>0</v>
          </cell>
          <cell r="M3548">
            <v>0</v>
          </cell>
        </row>
        <row r="3549">
          <cell r="C3549" t="str">
            <v>SUBTOTAL $</v>
          </cell>
          <cell r="O3549">
            <v>0</v>
          </cell>
        </row>
        <row r="3551">
          <cell r="C3551" t="str">
            <v>Precio Unitario Total Aproximado al peso $</v>
          </cell>
          <cell r="O3551">
            <v>46806</v>
          </cell>
        </row>
        <row r="3554">
          <cell r="H3554" t="str">
            <v>Firma</v>
          </cell>
        </row>
        <row r="3555">
          <cell r="H3555" t="str">
            <v>Nombre:</v>
          </cell>
        </row>
        <row r="3556">
          <cell r="H3556" t="str">
            <v>Representante Legal del Contratista o su Apoderado</v>
          </cell>
        </row>
        <row r="3557">
          <cell r="H3557" t="str">
            <v>Matricula No. :</v>
          </cell>
        </row>
        <row r="3558">
          <cell r="H3558" t="str">
            <v xml:space="preserve"> </v>
          </cell>
        </row>
        <row r="3559">
          <cell r="C3559" t="str">
            <v>OBSERVACIONES INTERVENTORÍA</v>
          </cell>
        </row>
        <row r="3563">
          <cell r="C3563" t="str">
            <v>APROBACIÓN POR INTERVENTORÍA</v>
          </cell>
        </row>
        <row r="3564">
          <cell r="C3564"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3566">
          <cell r="C3566"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3569">
          <cell r="H3569" t="str">
            <v>Firma</v>
          </cell>
        </row>
        <row r="3570">
          <cell r="H3570" t="str">
            <v>Nombre:</v>
          </cell>
        </row>
        <row r="3571">
          <cell r="H3571" t="str">
            <v>Representante Legal del Interventor o su Apoderado</v>
          </cell>
        </row>
        <row r="3572">
          <cell r="H3572" t="str">
            <v>Matricula No. :</v>
          </cell>
        </row>
        <row r="3577">
          <cell r="C3577" t="str">
            <v>Formulario 1 - Propuesta económica  - Documento tipo de selección abreviada de menor cuantía - versión 2</v>
          </cell>
        </row>
        <row r="3578">
          <cell r="C3578" t="str">
            <v>Código</v>
          </cell>
          <cell r="D3578" t="str">
            <v>CCE-EICP-FM-25</v>
          </cell>
          <cell r="E3578" t="str">
            <v>Versión</v>
          </cell>
          <cell r="F3578">
            <v>2</v>
          </cell>
        </row>
        <row r="3580">
          <cell r="C3580" t="str">
            <v>[La entidad podrá utilizar este formato para la presentación de los análisis de precios unitarios el contratista en la oportunidad prevista en el numeral 8.1. del Documento Base]</v>
          </cell>
        </row>
        <row r="3583">
          <cell r="D3583" t="str">
            <v>MUNICIPIO DE CONCORDIA, ANTIOQUIA</v>
          </cell>
        </row>
        <row r="3584">
          <cell r="L3584" t="str">
            <v>VERSIÓN</v>
          </cell>
        </row>
        <row r="3585">
          <cell r="D3585" t="str">
            <v xml:space="preserve">[NÚMERO DEL PROCESO] </v>
          </cell>
        </row>
        <row r="3586">
          <cell r="L3586" t="str">
            <v>PÁGINA</v>
          </cell>
          <cell r="M3586">
            <v>1</v>
          </cell>
          <cell r="N3586" t="str">
            <v>DE</v>
          </cell>
          <cell r="O3586">
            <v>1</v>
          </cell>
        </row>
        <row r="3587">
          <cell r="D3587" t="str">
            <v xml:space="preserve">ANALISIS DE PRECIOS UNITARIOS </v>
          </cell>
        </row>
        <row r="3589">
          <cell r="L3589" t="str">
            <v>FECHA</v>
          </cell>
          <cell r="M3589" t="str">
            <v>DD</v>
          </cell>
          <cell r="N3589" t="str">
            <v>MM</v>
          </cell>
          <cell r="O3589" t="str">
            <v>AA</v>
          </cell>
        </row>
        <row r="3590">
          <cell r="M3590">
            <v>8</v>
          </cell>
          <cell r="N3590">
            <v>5</v>
          </cell>
          <cell r="O3590">
            <v>2023</v>
          </cell>
        </row>
        <row r="3591">
          <cell r="C3591" t="str">
            <v>ITEMS DE LA PROPUESTA ECONÓMICA</v>
          </cell>
          <cell r="I3591" t="str">
            <v>ITEMS NO PREVISTOS</v>
          </cell>
        </row>
        <row r="3595">
          <cell r="C3595" t="str">
            <v>DATOS ESPECÍFICOS</v>
          </cell>
        </row>
        <row r="3597">
          <cell r="C3597" t="str">
            <v>ITEM</v>
          </cell>
          <cell r="D3597" t="str">
            <v>DESCRIPCIÓN</v>
          </cell>
          <cell r="M3597" t="str">
            <v>UNIDAD</v>
          </cell>
          <cell r="O3597" t="str">
            <v>CANTIDAD</v>
          </cell>
        </row>
        <row r="3598">
          <cell r="C3598" t="str">
            <v>1.11.1</v>
          </cell>
          <cell r="D3598" t="str">
            <v>S.T.C de revoques de base en un espesor mínimo de 2cm y pulido con llana de madera. Mortero dosificación 1:4 con adición de impermeabilizante integral tipo Sika-1 o similar al 3% del peso del cemento utilizado. Incluye filos y dilataciones.</v>
          </cell>
          <cell r="M3598" t="str">
            <v>m2</v>
          </cell>
          <cell r="O3598">
            <v>66</v>
          </cell>
          <cell r="R3598">
            <v>22611</v>
          </cell>
          <cell r="S3598">
            <v>22611</v>
          </cell>
          <cell r="T3598">
            <v>4.2599999999999999E-2</v>
          </cell>
          <cell r="U3598">
            <v>0.46560000000000001</v>
          </cell>
          <cell r="V3598">
            <v>0</v>
          </cell>
          <cell r="W3598">
            <v>0.49180000000000001</v>
          </cell>
        </row>
        <row r="3599">
          <cell r="C3599" t="str">
            <v>I. EQUIPO</v>
          </cell>
        </row>
        <row r="3601">
          <cell r="C3601" t="str">
            <v>DESCRIPCIÓN</v>
          </cell>
          <cell r="H3601" t="str">
            <v>MARCA</v>
          </cell>
          <cell r="J3601" t="str">
            <v>TIPO</v>
          </cell>
          <cell r="L3601" t="str">
            <v>TARIFA/HORA</v>
          </cell>
          <cell r="M3601" t="str">
            <v>RENDIMIENTO</v>
          </cell>
          <cell r="O3601" t="str">
            <v>Vr. UNITARIO</v>
          </cell>
        </row>
        <row r="3602">
          <cell r="C3602" t="str">
            <v>Sección completa de andamio (1.2m-1.5m) x 1.5 m. (+ 4 ruedas) Incluye transporte.</v>
          </cell>
          <cell r="J3602" t="str">
            <v>Dia</v>
          </cell>
          <cell r="L3602">
            <v>2565</v>
          </cell>
          <cell r="M3602">
            <v>10</v>
          </cell>
          <cell r="O3602">
            <v>257</v>
          </cell>
          <cell r="R3602">
            <v>6.6</v>
          </cell>
          <cell r="T3602" t="str">
            <v>Sección completa de andamio (1.2m-1.5m) x 1.5 m. (+ 4 ruedas) Incluye transporte.</v>
          </cell>
        </row>
        <row r="3603">
          <cell r="C3603" t="str">
            <v>Can zunchado en madera común de 5,0cmx20cmx3,0m (alquiler). Incluye transporte.</v>
          </cell>
          <cell r="J3603" t="str">
            <v>Dia</v>
          </cell>
          <cell r="L3603">
            <v>1500</v>
          </cell>
          <cell r="M3603">
            <v>10</v>
          </cell>
          <cell r="O3603">
            <v>150</v>
          </cell>
          <cell r="R3603">
            <v>6.6</v>
          </cell>
          <cell r="T3603" t="str">
            <v>Can zunchado en madera común de 5,0cmx20cmx3,0m (alquiler). Incluye transporte.</v>
          </cell>
        </row>
        <row r="3604">
          <cell r="J3604" t="str">
            <v/>
          </cell>
          <cell r="L3604" t="str">
            <v/>
          </cell>
          <cell r="O3604">
            <v>0</v>
          </cell>
          <cell r="R3604">
            <v>0</v>
          </cell>
          <cell r="T3604">
            <v>0</v>
          </cell>
        </row>
        <row r="3605">
          <cell r="C3605" t="str">
            <v>Herramienta Menor (Como % de Mano de Obra)</v>
          </cell>
          <cell r="J3605" t="str">
            <v>Dia</v>
          </cell>
          <cell r="L3605">
            <v>11121</v>
          </cell>
          <cell r="M3605">
            <v>0.05</v>
          </cell>
          <cell r="O3605">
            <v>556</v>
          </cell>
          <cell r="R3605">
            <v>36696</v>
          </cell>
          <cell r="T3605" t="str">
            <v>Herramienta Menor (Como % de Mano de Obra)</v>
          </cell>
        </row>
        <row r="3606">
          <cell r="L3606">
            <v>4.2599999999999999E-2</v>
          </cell>
          <cell r="M3606" t="str">
            <v>SUBTOTAL $</v>
          </cell>
          <cell r="O3606">
            <v>963</v>
          </cell>
        </row>
        <row r="3607">
          <cell r="C3607" t="str">
            <v>II. MATERIALES</v>
          </cell>
        </row>
        <row r="3609">
          <cell r="C3609" t="str">
            <v>DESCRIPCIÓN</v>
          </cell>
          <cell r="K3609" t="str">
            <v>UNIDAD</v>
          </cell>
          <cell r="L3609" t="str">
            <v>CANTIDAD</v>
          </cell>
          <cell r="M3609" t="str">
            <v>PRECIO UNIT.</v>
          </cell>
          <cell r="O3609" t="str">
            <v>Vr. UNITARIO</v>
          </cell>
        </row>
        <row r="3610">
          <cell r="C3610" t="str">
            <v>Mortero 1:4</v>
          </cell>
          <cell r="K3610" t="str">
            <v>m3</v>
          </cell>
          <cell r="L3610">
            <v>2.1000000000000001E-2</v>
          </cell>
          <cell r="M3610">
            <v>474919</v>
          </cell>
          <cell r="O3610">
            <v>9973</v>
          </cell>
          <cell r="R3610">
            <v>1.39</v>
          </cell>
          <cell r="T3610" t="str">
            <v>Mortero 1:4</v>
          </cell>
        </row>
        <row r="3611">
          <cell r="C3611" t="str">
            <v xml:space="preserve">Sika®-1, aditivo-impermeabilizante integral para morteros. Dosificacion 3% del peso del cemento-1.5 Kg de Sika®-1 para un bulto de cemento 50 Kg
</v>
          </cell>
          <cell r="K3611" t="str">
            <v>Kg</v>
          </cell>
          <cell r="L3611">
            <v>2.3E-2</v>
          </cell>
          <cell r="M3611">
            <v>24100</v>
          </cell>
          <cell r="O3611">
            <v>554</v>
          </cell>
          <cell r="R3611">
            <v>1.52</v>
          </cell>
          <cell r="T3611" t="str">
            <v xml:space="preserve">Sika®-1, aditivo-impermeabilizante integral para morteros. Dosificacion 3% del peso del cemento-1.5 Kg de Sika®-1 para un bulto de cemento 50 Kg
</v>
          </cell>
        </row>
        <row r="3612">
          <cell r="K3612" t="str">
            <v/>
          </cell>
          <cell r="M3612">
            <v>0</v>
          </cell>
          <cell r="O3612">
            <v>0</v>
          </cell>
          <cell r="R3612">
            <v>0</v>
          </cell>
          <cell r="T3612">
            <v>0</v>
          </cell>
        </row>
        <row r="3613">
          <cell r="K3613" t="str">
            <v/>
          </cell>
          <cell r="M3613">
            <v>0</v>
          </cell>
          <cell r="O3613">
            <v>0</v>
          </cell>
          <cell r="R3613">
            <v>0</v>
          </cell>
          <cell r="T3613">
            <v>0</v>
          </cell>
        </row>
        <row r="3614">
          <cell r="K3614" t="str">
            <v/>
          </cell>
          <cell r="M3614">
            <v>0</v>
          </cell>
          <cell r="O3614">
            <v>0</v>
          </cell>
          <cell r="R3614">
            <v>0</v>
          </cell>
          <cell r="T3614">
            <v>0</v>
          </cell>
        </row>
        <row r="3615">
          <cell r="K3615" t="str">
            <v/>
          </cell>
          <cell r="M3615">
            <v>0</v>
          </cell>
          <cell r="O3615">
            <v>0</v>
          </cell>
          <cell r="R3615">
            <v>0</v>
          </cell>
          <cell r="T3615">
            <v>0</v>
          </cell>
        </row>
        <row r="3616">
          <cell r="K3616" t="str">
            <v/>
          </cell>
          <cell r="O3616">
            <v>0</v>
          </cell>
          <cell r="R3616">
            <v>0</v>
          </cell>
          <cell r="T3616">
            <v>0</v>
          </cell>
        </row>
        <row r="3617">
          <cell r="L3617">
            <v>0.46560000000000001</v>
          </cell>
          <cell r="M3617" t="str">
            <v>SUBTOTAL $</v>
          </cell>
          <cell r="O3617">
            <v>10527</v>
          </cell>
        </row>
        <row r="3618">
          <cell r="C3618" t="str">
            <v>III. TRANSPORTES</v>
          </cell>
        </row>
        <row r="3620">
          <cell r="C3620" t="str">
            <v>MATERIAL</v>
          </cell>
          <cell r="J3620" t="str">
            <v>VOL. o PESO</v>
          </cell>
          <cell r="K3620" t="str">
            <v>DISTANCIA</v>
          </cell>
          <cell r="L3620" t="str">
            <v>M3 o Ton/Km</v>
          </cell>
          <cell r="M3620" t="str">
            <v>TARIFA</v>
          </cell>
          <cell r="O3620" t="str">
            <v>Vr. UNITARIO</v>
          </cell>
        </row>
        <row r="3621">
          <cell r="J3621" t="str">
            <v/>
          </cell>
          <cell r="K3621">
            <v>1</v>
          </cell>
          <cell r="L3621">
            <v>2.1000000000000001E-2</v>
          </cell>
          <cell r="M3621">
            <v>0</v>
          </cell>
          <cell r="O3621">
            <v>0</v>
          </cell>
          <cell r="R3621">
            <v>1.39</v>
          </cell>
          <cell r="T3621">
            <v>0</v>
          </cell>
        </row>
        <row r="3622">
          <cell r="J3622" t="str">
            <v/>
          </cell>
          <cell r="M3622">
            <v>0</v>
          </cell>
          <cell r="O3622">
            <v>0</v>
          </cell>
          <cell r="R3622">
            <v>0</v>
          </cell>
          <cell r="T3622">
            <v>0</v>
          </cell>
        </row>
        <row r="3623">
          <cell r="J3623" t="str">
            <v/>
          </cell>
          <cell r="M3623">
            <v>0</v>
          </cell>
          <cell r="O3623">
            <v>0</v>
          </cell>
          <cell r="R3623">
            <v>0</v>
          </cell>
          <cell r="T3623">
            <v>0</v>
          </cell>
        </row>
        <row r="3624">
          <cell r="L3624">
            <v>0</v>
          </cell>
          <cell r="M3624" t="str">
            <v>SUBTOTAL $</v>
          </cell>
          <cell r="O3624">
            <v>0</v>
          </cell>
        </row>
        <row r="3625">
          <cell r="C3625" t="str">
            <v>IV. MANO DE OBRA</v>
          </cell>
        </row>
        <row r="3627">
          <cell r="C3627" t="str">
            <v>TRABAJADOR</v>
          </cell>
          <cell r="I3627" t="str">
            <v>CANTIDAD</v>
          </cell>
          <cell r="J3627" t="str">
            <v>JORNAL</v>
          </cell>
          <cell r="K3627" t="str">
            <v>PRESTACIONES</v>
          </cell>
          <cell r="L3627" t="str">
            <v>JORNAL TOTAL</v>
          </cell>
          <cell r="M3627" t="str">
            <v>RENDIMIENTO</v>
          </cell>
          <cell r="O3627" t="str">
            <v>Vr. UNITARIO</v>
          </cell>
        </row>
        <row r="3628">
          <cell r="C3628" t="str">
            <v>Oficial</v>
          </cell>
          <cell r="I3628">
            <v>1</v>
          </cell>
          <cell r="J3628">
            <v>77720</v>
          </cell>
          <cell r="K3628">
            <v>1.6913</v>
          </cell>
          <cell r="L3628">
            <v>131448</v>
          </cell>
          <cell r="M3628">
            <v>20</v>
          </cell>
          <cell r="O3628">
            <v>6572</v>
          </cell>
          <cell r="R3628">
            <v>3.3</v>
          </cell>
          <cell r="T3628" t="str">
            <v>Oficial</v>
          </cell>
        </row>
        <row r="3629">
          <cell r="C3629" t="str">
            <v>Ayudante Entendido</v>
          </cell>
          <cell r="I3629">
            <v>1</v>
          </cell>
          <cell r="J3629">
            <v>53020</v>
          </cell>
          <cell r="K3629">
            <v>1.7161</v>
          </cell>
          <cell r="L3629">
            <v>90988</v>
          </cell>
          <cell r="M3629">
            <v>20</v>
          </cell>
          <cell r="O3629">
            <v>4549</v>
          </cell>
          <cell r="R3629">
            <v>3.3</v>
          </cell>
          <cell r="T3629" t="str">
            <v>Ayudante Entendido</v>
          </cell>
        </row>
        <row r="3630">
          <cell r="J3630">
            <v>0</v>
          </cell>
          <cell r="K3630">
            <v>0</v>
          </cell>
          <cell r="L3630">
            <v>0</v>
          </cell>
          <cell r="O3630">
            <v>0</v>
          </cell>
          <cell r="R3630">
            <v>0</v>
          </cell>
          <cell r="T3630">
            <v>0</v>
          </cell>
        </row>
        <row r="3631">
          <cell r="L3631">
            <v>0.49180000000000001</v>
          </cell>
          <cell r="M3631" t="str">
            <v>SUBTOTAL $</v>
          </cell>
          <cell r="O3631">
            <v>11121</v>
          </cell>
        </row>
        <row r="3633">
          <cell r="C3633" t="str">
            <v>TOTAL COSTO DIRECTO $</v>
          </cell>
          <cell r="O3633">
            <v>22611</v>
          </cell>
        </row>
        <row r="3634">
          <cell r="C3634" t="str">
            <v>V. COSTOS INDIRECTOS</v>
          </cell>
        </row>
        <row r="3636">
          <cell r="C3636" t="str">
            <v>Descripción</v>
          </cell>
          <cell r="L3636" t="str">
            <v>Porcentaje</v>
          </cell>
          <cell r="M3636" t="str">
            <v>Valor Total</v>
          </cell>
        </row>
        <row r="3637">
          <cell r="C3637" t="str">
            <v>ADMINISTRACION</v>
          </cell>
          <cell r="L3637">
            <v>0</v>
          </cell>
          <cell r="M3637">
            <v>0</v>
          </cell>
        </row>
        <row r="3638">
          <cell r="C3638" t="str">
            <v xml:space="preserve">IMPREVISTOS </v>
          </cell>
          <cell r="L3638">
            <v>0</v>
          </cell>
          <cell r="M3638">
            <v>0</v>
          </cell>
        </row>
        <row r="3639">
          <cell r="C3639" t="str">
            <v>UTILIDAD</v>
          </cell>
          <cell r="L3639">
            <v>0</v>
          </cell>
          <cell r="M3639">
            <v>0</v>
          </cell>
        </row>
        <row r="3640">
          <cell r="C3640" t="str">
            <v>SUBTOTAL $</v>
          </cell>
          <cell r="O3640">
            <v>0</v>
          </cell>
        </row>
        <row r="3642">
          <cell r="C3642" t="str">
            <v>Precio Unitario Total Aproximado al peso $</v>
          </cell>
          <cell r="O3642">
            <v>22611</v>
          </cell>
        </row>
        <row r="3645">
          <cell r="H3645" t="str">
            <v>Firma</v>
          </cell>
        </row>
        <row r="3646">
          <cell r="H3646" t="str">
            <v>Nombre:</v>
          </cell>
        </row>
        <row r="3647">
          <cell r="H3647" t="str">
            <v>Representante Legal del Contratista o su Apoderado</v>
          </cell>
        </row>
        <row r="3648">
          <cell r="H3648" t="str">
            <v>Matricula No. :</v>
          </cell>
        </row>
        <row r="3649">
          <cell r="H3649" t="str">
            <v xml:space="preserve"> </v>
          </cell>
        </row>
        <row r="3650">
          <cell r="C3650" t="str">
            <v>OBSERVACIONES INTERVENTORÍA</v>
          </cell>
        </row>
        <row r="3654">
          <cell r="C3654" t="str">
            <v>APROBACIÓN POR INTERVENTORÍA</v>
          </cell>
        </row>
        <row r="3655">
          <cell r="C365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3657">
          <cell r="C365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3660">
          <cell r="H3660" t="str">
            <v>Firma</v>
          </cell>
        </row>
        <row r="3661">
          <cell r="H3661" t="str">
            <v>Nombre:</v>
          </cell>
        </row>
        <row r="3662">
          <cell r="H3662" t="str">
            <v>Representante Legal del Interventor o su Apoderado</v>
          </cell>
        </row>
        <row r="3663">
          <cell r="H3663" t="str">
            <v>Matricula No. :</v>
          </cell>
        </row>
        <row r="3668">
          <cell r="C3668" t="str">
            <v>Formulario 1 - Propuesta económica  - Documento tipo de selección abreviada de menor cuantía - versión 2</v>
          </cell>
        </row>
        <row r="3669">
          <cell r="C3669" t="str">
            <v>Código</v>
          </cell>
          <cell r="D3669" t="str">
            <v>CCE-EICP-FM-25</v>
          </cell>
          <cell r="E3669" t="str">
            <v>Versión</v>
          </cell>
          <cell r="F3669">
            <v>2</v>
          </cell>
        </row>
        <row r="3671">
          <cell r="C3671" t="str">
            <v>[La entidad podrá utilizar este formato para la presentación de los análisis de precios unitarios el contratista en la oportunidad prevista en el numeral 8.1. del Documento Base]</v>
          </cell>
        </row>
        <row r="3674">
          <cell r="D3674" t="str">
            <v>MUNICIPIO DE CONCORDIA, ANTIOQUIA</v>
          </cell>
        </row>
        <row r="3675">
          <cell r="L3675" t="str">
            <v>VERSIÓN</v>
          </cell>
        </row>
        <row r="3676">
          <cell r="D3676" t="str">
            <v xml:space="preserve">[NÚMERO DEL PROCESO] </v>
          </cell>
        </row>
        <row r="3677">
          <cell r="L3677" t="str">
            <v>PÁGINA</v>
          </cell>
          <cell r="M3677">
            <v>1</v>
          </cell>
          <cell r="N3677" t="str">
            <v>DE</v>
          </cell>
          <cell r="O3677">
            <v>1</v>
          </cell>
        </row>
        <row r="3678">
          <cell r="D3678" t="str">
            <v xml:space="preserve">ANALISIS DE PRECIOS UNITARIOS </v>
          </cell>
        </row>
        <row r="3680">
          <cell r="L3680" t="str">
            <v>FECHA</v>
          </cell>
          <cell r="M3680" t="str">
            <v>DD</v>
          </cell>
          <cell r="N3680" t="str">
            <v>MM</v>
          </cell>
          <cell r="O3680" t="str">
            <v>AA</v>
          </cell>
        </row>
        <row r="3681">
          <cell r="M3681">
            <v>8</v>
          </cell>
          <cell r="N3681">
            <v>5</v>
          </cell>
          <cell r="O3681">
            <v>2023</v>
          </cell>
        </row>
        <row r="3682">
          <cell r="C3682" t="str">
            <v>ITEMS DE LA PROPUESTA ECONÓMICA</v>
          </cell>
          <cell r="I3682" t="str">
            <v>ITEMS NO PREVISTOS</v>
          </cell>
        </row>
        <row r="3686">
          <cell r="C3686" t="str">
            <v>DATOS ESPECÍFICOS</v>
          </cell>
        </row>
        <row r="3688">
          <cell r="C3688" t="str">
            <v>ITEM</v>
          </cell>
          <cell r="D3688" t="str">
            <v>DESCRIPCIÓN</v>
          </cell>
          <cell r="M3688" t="str">
            <v>UNIDAD</v>
          </cell>
          <cell r="O3688" t="str">
            <v>CANTIDAD</v>
          </cell>
        </row>
        <row r="3689">
          <cell r="C3689" t="str">
            <v>1.11.2</v>
          </cell>
          <cell r="D3689" t="str">
            <v>S.T.I de Porcelanato para Piso (Trafico Alto #5), color por definir; incluye adhesivo cerámico color gris, boquilla, cruceta juntas plásticas y demás elementos necesarios para su correcta instalación. La superficie debe quedar plana, sin resaltos, la lechada sin poros y perfectamente limpia.</v>
          </cell>
          <cell r="M3689" t="str">
            <v>m2</v>
          </cell>
          <cell r="O3689">
            <v>22</v>
          </cell>
          <cell r="R3689">
            <v>108210</v>
          </cell>
          <cell r="S3689">
            <v>108210</v>
          </cell>
          <cell r="T3689">
            <v>2.06E-2</v>
          </cell>
          <cell r="U3689">
            <v>0.8014</v>
          </cell>
          <cell r="V3689">
            <v>4.0599999999999997E-2</v>
          </cell>
          <cell r="W3689">
            <v>0.13750000000000001</v>
          </cell>
        </row>
        <row r="3690">
          <cell r="C3690" t="str">
            <v>I. EQUIPO</v>
          </cell>
        </row>
        <row r="3692">
          <cell r="C3692" t="str">
            <v>DESCRIPCIÓN</v>
          </cell>
          <cell r="H3692" t="str">
            <v>MARCA</v>
          </cell>
          <cell r="J3692" t="str">
            <v>TIPO</v>
          </cell>
          <cell r="L3692" t="str">
            <v>TARIFA/HORA</v>
          </cell>
          <cell r="M3692" t="str">
            <v>RENDIMIENTO</v>
          </cell>
          <cell r="O3692" t="str">
            <v>Vr. UNITARIO</v>
          </cell>
        </row>
        <row r="3693">
          <cell r="C3693" t="str">
            <v>Cortadora de Baldosa</v>
          </cell>
          <cell r="J3693" t="str">
            <v>Dia</v>
          </cell>
          <cell r="L3693">
            <v>29620</v>
          </cell>
          <cell r="M3693">
            <v>20</v>
          </cell>
          <cell r="O3693">
            <v>1481</v>
          </cell>
          <cell r="R3693">
            <v>1.1000000000000001</v>
          </cell>
          <cell r="T3693" t="str">
            <v>Cortadora de Baldosa</v>
          </cell>
        </row>
        <row r="3694">
          <cell r="J3694" t="str">
            <v/>
          </cell>
          <cell r="L3694" t="str">
            <v/>
          </cell>
          <cell r="O3694">
            <v>0</v>
          </cell>
          <cell r="R3694">
            <v>0</v>
          </cell>
          <cell r="T3694">
            <v>0</v>
          </cell>
        </row>
        <row r="3695">
          <cell r="J3695" t="str">
            <v/>
          </cell>
          <cell r="L3695" t="str">
            <v/>
          </cell>
          <cell r="O3695">
            <v>0</v>
          </cell>
          <cell r="R3695">
            <v>0</v>
          </cell>
          <cell r="T3695">
            <v>0</v>
          </cell>
        </row>
        <row r="3696">
          <cell r="C3696" t="str">
            <v>Herramienta Menor (Como % de Mano de Obra)</v>
          </cell>
          <cell r="J3696" t="str">
            <v>Dia</v>
          </cell>
          <cell r="L3696">
            <v>14876</v>
          </cell>
          <cell r="M3696">
            <v>0.05</v>
          </cell>
          <cell r="O3696">
            <v>744</v>
          </cell>
          <cell r="R3696">
            <v>16368</v>
          </cell>
          <cell r="T3696" t="str">
            <v>Herramienta Menor (Como % de Mano de Obra)</v>
          </cell>
        </row>
        <row r="3697">
          <cell r="L3697">
            <v>2.06E-2</v>
          </cell>
          <cell r="M3697" t="str">
            <v>SUBTOTAL $</v>
          </cell>
          <cell r="O3697">
            <v>2225</v>
          </cell>
        </row>
        <row r="3698">
          <cell r="C3698" t="str">
            <v>II. MATERIALES</v>
          </cell>
        </row>
        <row r="3700">
          <cell r="C3700" t="str">
            <v>DESCRIPCIÓN</v>
          </cell>
          <cell r="K3700" t="str">
            <v>UNIDAD</v>
          </cell>
          <cell r="L3700" t="str">
            <v>CANTIDAD</v>
          </cell>
          <cell r="M3700" t="str">
            <v>PRECIO UNIT.</v>
          </cell>
          <cell r="O3700" t="str">
            <v>Vr. UNITARIO</v>
          </cell>
        </row>
        <row r="3701">
          <cell r="C3701" t="str">
            <v>Piso Porcelanato medidas aprox 60X60 - 20 Kg/m2 - Uso Institucional</v>
          </cell>
          <cell r="K3701" t="str">
            <v>m2</v>
          </cell>
          <cell r="L3701">
            <v>1.05</v>
          </cell>
          <cell r="M3701">
            <v>65000</v>
          </cell>
          <cell r="O3701">
            <v>68250</v>
          </cell>
          <cell r="Q3701" t="str">
            <v>OK</v>
          </cell>
          <cell r="R3701">
            <v>23.1</v>
          </cell>
          <cell r="T3701" t="str">
            <v>Piso Porcelanato medidas aprox 60X60 - 20 Kg/m2 - Uso Institucional</v>
          </cell>
        </row>
        <row r="3702">
          <cell r="C3702" t="str">
            <v>adhesivo porcelanico corona  gris 25 kg</v>
          </cell>
          <cell r="K3702" t="str">
            <v>u</v>
          </cell>
          <cell r="L3702">
            <v>0.22</v>
          </cell>
          <cell r="M3702">
            <v>64700</v>
          </cell>
          <cell r="O3702">
            <v>14234</v>
          </cell>
          <cell r="Q3702" t="str">
            <v>OK, AJUSTADO RENDIMIENTO</v>
          </cell>
          <cell r="R3702">
            <v>4.84</v>
          </cell>
          <cell r="T3702" t="str">
            <v>adhesivo porcelanico corona  gris 25 kg</v>
          </cell>
        </row>
        <row r="3703">
          <cell r="C3703" t="str">
            <v>Concolor porcelanato 1-5 blanco nácar 5 kilos Sumicol- 15 m2</v>
          </cell>
          <cell r="K3703" t="str">
            <v>u</v>
          </cell>
          <cell r="L3703">
            <v>0.05</v>
          </cell>
          <cell r="M3703">
            <v>28000</v>
          </cell>
          <cell r="O3703">
            <v>1400</v>
          </cell>
          <cell r="Q3703" t="str">
            <v>OK, AJUSTADO RENDIMIENTO</v>
          </cell>
          <cell r="R3703">
            <v>1.1000000000000001</v>
          </cell>
          <cell r="S3703">
            <v>0.05</v>
          </cell>
          <cell r="T3703" t="str">
            <v>Concolor porcelanato 1-5 blanco nácar 5 kilos Sumicol- 15 m2</v>
          </cell>
        </row>
        <row r="3704">
          <cell r="C3704" t="str">
            <v xml:space="preserve">Cruceta juntas plásticas 3mm x 200 unidades
</v>
          </cell>
          <cell r="K3704" t="str">
            <v>u</v>
          </cell>
          <cell r="L3704">
            <v>0.18</v>
          </cell>
          <cell r="M3704">
            <v>15741</v>
          </cell>
          <cell r="O3704">
            <v>2833</v>
          </cell>
          <cell r="R3704">
            <v>3.96</v>
          </cell>
          <cell r="T3704" t="str">
            <v xml:space="preserve">Cruceta juntas plásticas 3mm x 200 unidades
</v>
          </cell>
        </row>
        <row r="3705">
          <cell r="K3705" t="str">
            <v/>
          </cell>
          <cell r="M3705">
            <v>0</v>
          </cell>
          <cell r="O3705">
            <v>0</v>
          </cell>
          <cell r="R3705">
            <v>0</v>
          </cell>
          <cell r="T3705">
            <v>0</v>
          </cell>
        </row>
        <row r="3706">
          <cell r="K3706" t="str">
            <v/>
          </cell>
          <cell r="M3706">
            <v>0</v>
          </cell>
          <cell r="O3706">
            <v>0</v>
          </cell>
          <cell r="R3706">
            <v>0</v>
          </cell>
          <cell r="T3706">
            <v>0</v>
          </cell>
        </row>
        <row r="3707">
          <cell r="K3707" t="str">
            <v/>
          </cell>
          <cell r="O3707">
            <v>0</v>
          </cell>
          <cell r="R3707">
            <v>0</v>
          </cell>
          <cell r="T3707">
            <v>0</v>
          </cell>
        </row>
        <row r="3708">
          <cell r="L3708">
            <v>0.8014</v>
          </cell>
          <cell r="M3708" t="str">
            <v>SUBTOTAL $</v>
          </cell>
          <cell r="O3708">
            <v>86717</v>
          </cell>
        </row>
        <row r="3709">
          <cell r="C3709" t="str">
            <v>III. TRANSPORTES</v>
          </cell>
        </row>
        <row r="3711">
          <cell r="C3711" t="str">
            <v>MATERIAL</v>
          </cell>
          <cell r="J3711" t="str">
            <v>VOL. o PESO</v>
          </cell>
          <cell r="K3711" t="str">
            <v>DISTANCIA</v>
          </cell>
          <cell r="L3711" t="str">
            <v>M3 o Ton/Km</v>
          </cell>
          <cell r="M3711" t="str">
            <v>TARIFA</v>
          </cell>
          <cell r="O3711" t="str">
            <v>Vr. UNITARIO</v>
          </cell>
        </row>
        <row r="3712">
          <cell r="C3712" t="str">
            <v>Transporte de ladrillos, bloques y adoquines</v>
          </cell>
          <cell r="J3712" t="str">
            <v>tkm</v>
          </cell>
          <cell r="K3712">
            <v>122</v>
          </cell>
          <cell r="L3712">
            <v>0.03</v>
          </cell>
          <cell r="M3712">
            <v>1200</v>
          </cell>
          <cell r="O3712">
            <v>4392</v>
          </cell>
          <cell r="R3712">
            <v>80.52</v>
          </cell>
          <cell r="T3712" t="str">
            <v>Transporte de ladrillos, bloques y adoquines</v>
          </cell>
        </row>
        <row r="3713">
          <cell r="J3713" t="str">
            <v/>
          </cell>
          <cell r="M3713">
            <v>0</v>
          </cell>
          <cell r="O3713">
            <v>0</v>
          </cell>
          <cell r="R3713">
            <v>0</v>
          </cell>
          <cell r="T3713">
            <v>0</v>
          </cell>
        </row>
        <row r="3714">
          <cell r="J3714" t="str">
            <v/>
          </cell>
          <cell r="M3714">
            <v>0</v>
          </cell>
          <cell r="O3714">
            <v>0</v>
          </cell>
          <cell r="R3714">
            <v>0</v>
          </cell>
          <cell r="T3714">
            <v>0</v>
          </cell>
        </row>
        <row r="3715">
          <cell r="L3715">
            <v>4.0599999999999997E-2</v>
          </cell>
          <cell r="M3715" t="str">
            <v>SUBTOTAL $</v>
          </cell>
          <cell r="O3715">
            <v>4392</v>
          </cell>
        </row>
        <row r="3716">
          <cell r="C3716" t="str">
            <v>IV. MANO DE OBRA</v>
          </cell>
        </row>
        <row r="3718">
          <cell r="C3718" t="str">
            <v>TRABAJADOR</v>
          </cell>
          <cell r="I3718" t="str">
            <v>CANTIDAD</v>
          </cell>
          <cell r="J3718" t="str">
            <v>JORNAL</v>
          </cell>
          <cell r="K3718" t="str">
            <v>PRESTACIONES</v>
          </cell>
          <cell r="L3718" t="str">
            <v>JORNAL TOTAL</v>
          </cell>
          <cell r="M3718" t="str">
            <v>RENDIMIENTO</v>
          </cell>
          <cell r="O3718" t="str">
            <v>Vr. UNITARIO</v>
          </cell>
        </row>
        <row r="3719">
          <cell r="C3719" t="str">
            <v>Oficial</v>
          </cell>
          <cell r="I3719">
            <v>1</v>
          </cell>
          <cell r="J3719">
            <v>77720</v>
          </cell>
          <cell r="K3719">
            <v>1.6913</v>
          </cell>
          <cell r="L3719">
            <v>131448</v>
          </cell>
          <cell r="M3719">
            <v>20</v>
          </cell>
          <cell r="O3719">
            <v>6572</v>
          </cell>
          <cell r="R3719">
            <v>1.1000000000000001</v>
          </cell>
          <cell r="T3719" t="str">
            <v>Oficial</v>
          </cell>
        </row>
        <row r="3720">
          <cell r="C3720" t="str">
            <v>Ayudante Entendido</v>
          </cell>
          <cell r="I3720">
            <v>1</v>
          </cell>
          <cell r="J3720">
            <v>53020</v>
          </cell>
          <cell r="K3720">
            <v>1.7161</v>
          </cell>
          <cell r="L3720">
            <v>90988</v>
          </cell>
          <cell r="M3720">
            <v>20</v>
          </cell>
          <cell r="O3720">
            <v>4549</v>
          </cell>
          <cell r="R3720">
            <v>1.1000000000000001</v>
          </cell>
          <cell r="T3720" t="str">
            <v>Ayudante Entendido</v>
          </cell>
        </row>
        <row r="3721">
          <cell r="C3721" t="str">
            <v>Ayudante Raso</v>
          </cell>
          <cell r="I3721">
            <v>1</v>
          </cell>
          <cell r="J3721">
            <v>43354</v>
          </cell>
          <cell r="K3721">
            <v>1.7323</v>
          </cell>
          <cell r="L3721">
            <v>75102</v>
          </cell>
          <cell r="M3721">
            <v>20</v>
          </cell>
          <cell r="O3721">
            <v>3755</v>
          </cell>
          <cell r="R3721">
            <v>1.1000000000000001</v>
          </cell>
          <cell r="T3721" t="str">
            <v>Ayudante Raso</v>
          </cell>
        </row>
        <row r="3722">
          <cell r="L3722">
            <v>0.13750000000000001</v>
          </cell>
          <cell r="M3722" t="str">
            <v>SUBTOTAL $</v>
          </cell>
          <cell r="O3722">
            <v>14876</v>
          </cell>
        </row>
        <row r="3724">
          <cell r="C3724" t="str">
            <v>TOTAL COSTO DIRECTO $</v>
          </cell>
          <cell r="O3724">
            <v>108210</v>
          </cell>
        </row>
        <row r="3725">
          <cell r="C3725" t="str">
            <v>V. COSTOS INDIRECTOS</v>
          </cell>
        </row>
        <row r="3727">
          <cell r="C3727" t="str">
            <v>Descripción</v>
          </cell>
          <cell r="L3727" t="str">
            <v>Porcentaje</v>
          </cell>
          <cell r="M3727" t="str">
            <v>Valor Total</v>
          </cell>
        </row>
        <row r="3728">
          <cell r="C3728" t="str">
            <v>ADMINISTRACION</v>
          </cell>
          <cell r="L3728">
            <v>0</v>
          </cell>
          <cell r="M3728">
            <v>0</v>
          </cell>
        </row>
        <row r="3729">
          <cell r="C3729" t="str">
            <v xml:space="preserve">IMPREVISTOS </v>
          </cell>
          <cell r="L3729">
            <v>0</v>
          </cell>
          <cell r="M3729">
            <v>0</v>
          </cell>
        </row>
        <row r="3730">
          <cell r="C3730" t="str">
            <v>UTILIDAD</v>
          </cell>
          <cell r="L3730">
            <v>0</v>
          </cell>
          <cell r="M3730">
            <v>0</v>
          </cell>
        </row>
        <row r="3731">
          <cell r="C3731" t="str">
            <v>SUBTOTAL $</v>
          </cell>
          <cell r="O3731">
            <v>0</v>
          </cell>
        </row>
        <row r="3733">
          <cell r="C3733" t="str">
            <v>Precio Unitario Total Aproximado al peso $</v>
          </cell>
          <cell r="O3733">
            <v>108210</v>
          </cell>
        </row>
        <row r="3736">
          <cell r="H3736" t="str">
            <v>Firma</v>
          </cell>
        </row>
        <row r="3737">
          <cell r="H3737" t="str">
            <v>Nombre:</v>
          </cell>
        </row>
        <row r="3738">
          <cell r="H3738" t="str">
            <v>Representante Legal del Contratista o su Apoderado</v>
          </cell>
        </row>
        <row r="3739">
          <cell r="H3739" t="str">
            <v>Matricula No. :</v>
          </cell>
        </row>
        <row r="3740">
          <cell r="H3740" t="str">
            <v xml:space="preserve"> </v>
          </cell>
        </row>
        <row r="3741">
          <cell r="C3741" t="str">
            <v>OBSERVACIONES INTERVENTORÍA</v>
          </cell>
        </row>
        <row r="3745">
          <cell r="C3745" t="str">
            <v>APROBACIÓN POR INTERVENTORÍA</v>
          </cell>
        </row>
        <row r="3746">
          <cell r="C374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3748">
          <cell r="C374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3751">
          <cell r="H3751" t="str">
            <v>Firma</v>
          </cell>
        </row>
        <row r="3752">
          <cell r="H3752" t="str">
            <v>Nombre:</v>
          </cell>
        </row>
        <row r="3753">
          <cell r="H3753" t="str">
            <v>Representante Legal del Interventor o su Apoderado</v>
          </cell>
        </row>
        <row r="3754">
          <cell r="H3754" t="str">
            <v>Matricula No. :</v>
          </cell>
        </row>
        <row r="3759">
          <cell r="C3759" t="str">
            <v>Formulario 1 - Propuesta económica  - Documento tipo de selección abreviada de menor cuantía - versión 2</v>
          </cell>
        </row>
        <row r="3760">
          <cell r="C3760" t="str">
            <v>Código</v>
          </cell>
          <cell r="D3760" t="str">
            <v>CCE-EICP-FM-25</v>
          </cell>
          <cell r="E3760" t="str">
            <v>Versión</v>
          </cell>
          <cell r="F3760">
            <v>2</v>
          </cell>
        </row>
        <row r="3762">
          <cell r="C3762" t="str">
            <v>[La entidad podrá utilizar este formato para la presentación de los análisis de precios unitarios el contratista en la oportunidad prevista en el numeral 8.1. del Documento Base]</v>
          </cell>
        </row>
        <row r="3765">
          <cell r="D3765" t="str">
            <v>MUNICIPIO DE CONCORDIA, ANTIOQUIA</v>
          </cell>
        </row>
        <row r="3766">
          <cell r="L3766" t="str">
            <v>VERSIÓN</v>
          </cell>
        </row>
        <row r="3767">
          <cell r="D3767" t="str">
            <v xml:space="preserve">[NÚMERO DEL PROCESO] </v>
          </cell>
        </row>
        <row r="3768">
          <cell r="L3768" t="str">
            <v>PÁGINA</v>
          </cell>
          <cell r="M3768">
            <v>1</v>
          </cell>
          <cell r="N3768" t="str">
            <v>DE</v>
          </cell>
          <cell r="O3768">
            <v>1</v>
          </cell>
        </row>
        <row r="3769">
          <cell r="D3769" t="str">
            <v xml:space="preserve">ANALISIS DE PRECIOS UNITARIOS </v>
          </cell>
        </row>
        <row r="3771">
          <cell r="L3771" t="str">
            <v>FECHA</v>
          </cell>
          <cell r="M3771" t="str">
            <v>DD</v>
          </cell>
          <cell r="N3771" t="str">
            <v>MM</v>
          </cell>
          <cell r="O3771" t="str">
            <v>AA</v>
          </cell>
        </row>
        <row r="3772">
          <cell r="M3772">
            <v>8</v>
          </cell>
          <cell r="N3772">
            <v>5</v>
          </cell>
          <cell r="O3772">
            <v>2023</v>
          </cell>
        </row>
        <row r="3773">
          <cell r="C3773" t="str">
            <v>ITEMS DE LA PROPUESTA ECONÓMICA</v>
          </cell>
          <cell r="I3773" t="str">
            <v>ITEMS NO PREVISTOS</v>
          </cell>
        </row>
        <row r="3777">
          <cell r="C3777" t="str">
            <v>DATOS ESPECÍFICOS</v>
          </cell>
        </row>
        <row r="3779">
          <cell r="C3779" t="str">
            <v>ITEM</v>
          </cell>
          <cell r="D3779" t="str">
            <v>DESCRIPCIÓN</v>
          </cell>
          <cell r="M3779" t="str">
            <v>UNIDAD</v>
          </cell>
          <cell r="O3779" t="str">
            <v>CANTIDAD</v>
          </cell>
        </row>
        <row r="3780">
          <cell r="C3780" t="str">
            <v>1.11.3</v>
          </cell>
          <cell r="D3780" t="str">
            <v>S.T.I de enchape cerámico para pared, color por definir; incluye adhesivo cerámico color gris, boquilla, cruceta juntas plásticas y demás elementos necesarios para su correcta instalación. La superficie debe quedar plana, sin resaltos, la lechada sin poros y perfectamente limpia.</v>
          </cell>
          <cell r="M3780" t="str">
            <v>m2</v>
          </cell>
          <cell r="O3780">
            <v>41</v>
          </cell>
          <cell r="R3780">
            <v>89623</v>
          </cell>
          <cell r="S3780">
            <v>89623</v>
          </cell>
          <cell r="T3780">
            <v>4.9700000000000001E-2</v>
          </cell>
          <cell r="U3780">
            <v>0.5857</v>
          </cell>
          <cell r="V3780">
            <v>3.27E-2</v>
          </cell>
          <cell r="W3780">
            <v>0.33200000000000002</v>
          </cell>
        </row>
        <row r="3781">
          <cell r="C3781" t="str">
            <v>I. EQUIPO</v>
          </cell>
        </row>
        <row r="3783">
          <cell r="C3783" t="str">
            <v>DESCRIPCIÓN</v>
          </cell>
          <cell r="H3783" t="str">
            <v>MARCA</v>
          </cell>
          <cell r="J3783" t="str">
            <v>TIPO</v>
          </cell>
          <cell r="L3783" t="str">
            <v>TARIFA/HORA</v>
          </cell>
          <cell r="M3783" t="str">
            <v>RENDIMIENTO</v>
          </cell>
          <cell r="O3783" t="str">
            <v>Vr. UNITARIO</v>
          </cell>
        </row>
        <row r="3784">
          <cell r="C3784" t="str">
            <v>Cortadora de Baldosa</v>
          </cell>
          <cell r="J3784" t="str">
            <v>Dia</v>
          </cell>
          <cell r="L3784">
            <v>29620</v>
          </cell>
          <cell r="M3784">
            <v>10</v>
          </cell>
          <cell r="O3784">
            <v>2962</v>
          </cell>
          <cell r="R3784">
            <v>4.0999999999999996</v>
          </cell>
          <cell r="T3784" t="str">
            <v>Cortadora de Baldosa</v>
          </cell>
        </row>
        <row r="3785">
          <cell r="J3785" t="str">
            <v/>
          </cell>
          <cell r="L3785" t="str">
            <v/>
          </cell>
          <cell r="O3785">
            <v>0</v>
          </cell>
          <cell r="R3785">
            <v>0</v>
          </cell>
          <cell r="T3785">
            <v>0</v>
          </cell>
        </row>
        <row r="3786">
          <cell r="J3786" t="str">
            <v/>
          </cell>
          <cell r="L3786" t="str">
            <v/>
          </cell>
          <cell r="O3786">
            <v>0</v>
          </cell>
          <cell r="R3786">
            <v>0</v>
          </cell>
          <cell r="T3786">
            <v>0</v>
          </cell>
        </row>
        <row r="3787">
          <cell r="C3787" t="str">
            <v>Herramienta Menor (Como % de Mano de Obra)</v>
          </cell>
          <cell r="J3787" t="str">
            <v>Dia</v>
          </cell>
          <cell r="L3787">
            <v>29754</v>
          </cell>
          <cell r="M3787">
            <v>0.05</v>
          </cell>
          <cell r="O3787">
            <v>1488</v>
          </cell>
          <cell r="R3787">
            <v>61008</v>
          </cell>
          <cell r="T3787" t="str">
            <v>Herramienta Menor (Como % de Mano de Obra)</v>
          </cell>
        </row>
        <row r="3788">
          <cell r="L3788">
            <v>4.9700000000000001E-2</v>
          </cell>
          <cell r="M3788" t="str">
            <v>SUBTOTAL $</v>
          </cell>
          <cell r="O3788">
            <v>4450</v>
          </cell>
        </row>
        <row r="3789">
          <cell r="C3789" t="str">
            <v>II. MATERIALES</v>
          </cell>
        </row>
        <row r="3791">
          <cell r="C3791" t="str">
            <v>DESCRIPCIÓN</v>
          </cell>
          <cell r="K3791" t="str">
            <v>UNIDAD</v>
          </cell>
          <cell r="L3791" t="str">
            <v>CANTIDAD</v>
          </cell>
          <cell r="M3791" t="str">
            <v>PRECIO UNIT.</v>
          </cell>
          <cell r="O3791" t="str">
            <v>Vr. UNITARIO</v>
          </cell>
        </row>
        <row r="3792">
          <cell r="C3792" t="str">
            <v>Pared Cerámica Ponce 25x35 cm Caja 2 m2 Verde
Corona</v>
          </cell>
          <cell r="K3792" t="str">
            <v>u</v>
          </cell>
          <cell r="L3792">
            <v>0.55125000000000002</v>
          </cell>
          <cell r="M3792">
            <v>63360</v>
          </cell>
          <cell r="O3792">
            <v>34927</v>
          </cell>
          <cell r="R3792">
            <v>22.6</v>
          </cell>
          <cell r="T3792" t="str">
            <v>Pared Cerámica Ponce 25x35 cm Caja 2 m2 Verde
Corona</v>
          </cell>
        </row>
        <row r="3793">
          <cell r="C3793" t="str">
            <v xml:space="preserve">adhesivo ceramico  gris 25 kilos, Rendimiento 5 Kg m2
</v>
          </cell>
          <cell r="K3793" t="str">
            <v>u</v>
          </cell>
          <cell r="L3793">
            <v>0.21000000000000002</v>
          </cell>
          <cell r="M3793">
            <v>35510</v>
          </cell>
          <cell r="O3793">
            <v>7457</v>
          </cell>
          <cell r="R3793">
            <v>8.61</v>
          </cell>
          <cell r="T3793" t="str">
            <v xml:space="preserve">adhesivo ceramico  gris 25 kilos, Rendimiento 5 Kg m2
</v>
          </cell>
        </row>
        <row r="3794">
          <cell r="C3794" t="str">
            <v>Concolor porcelanato 1-5 blanco nácar 5 kilos Sumicol- 15 m2</v>
          </cell>
          <cell r="K3794" t="str">
            <v>u</v>
          </cell>
          <cell r="L3794">
            <v>7.0035E-2</v>
          </cell>
          <cell r="M3794">
            <v>28000</v>
          </cell>
          <cell r="O3794">
            <v>1961</v>
          </cell>
          <cell r="R3794">
            <v>2.87</v>
          </cell>
          <cell r="T3794" t="str">
            <v>Concolor porcelanato 1-5 blanco nácar 5 kilos Sumicol- 15 m2</v>
          </cell>
        </row>
        <row r="3795">
          <cell r="C3795" t="str">
            <v xml:space="preserve">Cruceta juntas plásticas 3mm x 200 unidades
</v>
          </cell>
          <cell r="K3795" t="str">
            <v>u</v>
          </cell>
          <cell r="L3795">
            <v>1.7139999999999999E-2</v>
          </cell>
          <cell r="M3795">
            <v>15741</v>
          </cell>
          <cell r="O3795">
            <v>270</v>
          </cell>
          <cell r="R3795">
            <v>0.7</v>
          </cell>
          <cell r="T3795" t="str">
            <v xml:space="preserve">Cruceta juntas plásticas 3mm x 200 unidades
</v>
          </cell>
        </row>
        <row r="3796">
          <cell r="C3796" t="str">
            <v>Perfil de Remate - Guardacanto en Aluminio Arco 10 mm x 2.5 m</v>
          </cell>
          <cell r="K3796" t="str">
            <v>u</v>
          </cell>
          <cell r="L3796">
            <v>0.4</v>
          </cell>
          <cell r="M3796">
            <v>19690</v>
          </cell>
          <cell r="O3796">
            <v>7876</v>
          </cell>
          <cell r="R3796">
            <v>16.399999999999999</v>
          </cell>
          <cell r="T3796" t="str">
            <v>Perfil de Remate - Guardacanto en Aluminio Arco 10 mm x 2.5 m</v>
          </cell>
        </row>
        <row r="3797">
          <cell r="K3797" t="str">
            <v/>
          </cell>
          <cell r="M3797">
            <v>0</v>
          </cell>
          <cell r="O3797">
            <v>0</v>
          </cell>
          <cell r="R3797">
            <v>0</v>
          </cell>
          <cell r="T3797">
            <v>0</v>
          </cell>
        </row>
        <row r="3798">
          <cell r="K3798" t="str">
            <v/>
          </cell>
          <cell r="O3798">
            <v>0</v>
          </cell>
          <cell r="R3798">
            <v>0</v>
          </cell>
          <cell r="T3798">
            <v>0</v>
          </cell>
        </row>
        <row r="3799">
          <cell r="L3799">
            <v>0.5857</v>
          </cell>
          <cell r="M3799" t="str">
            <v>SUBTOTAL $</v>
          </cell>
          <cell r="O3799">
            <v>52491</v>
          </cell>
        </row>
        <row r="3800">
          <cell r="C3800" t="str">
            <v>III. TRANSPORTES</v>
          </cell>
        </row>
        <row r="3802">
          <cell r="C3802" t="str">
            <v>MATERIAL</v>
          </cell>
          <cell r="J3802" t="str">
            <v>VOL. o PESO</v>
          </cell>
          <cell r="K3802" t="str">
            <v>DISTANCIA</v>
          </cell>
          <cell r="L3802" t="str">
            <v>M3 o Ton/Km</v>
          </cell>
          <cell r="M3802" t="str">
            <v>TARIFA</v>
          </cell>
          <cell r="O3802" t="str">
            <v>Vr. UNITARIO</v>
          </cell>
        </row>
        <row r="3803">
          <cell r="C3803" t="str">
            <v>Transporte de ladrillos, bloques y adoquines</v>
          </cell>
          <cell r="J3803" t="str">
            <v>tkm</v>
          </cell>
          <cell r="K3803">
            <v>122</v>
          </cell>
          <cell r="L3803">
            <v>0.02</v>
          </cell>
          <cell r="M3803">
            <v>1200</v>
          </cell>
          <cell r="O3803">
            <v>2928</v>
          </cell>
          <cell r="R3803">
            <v>100.04</v>
          </cell>
          <cell r="T3803" t="str">
            <v>Transporte de ladrillos, bloques y adoquines</v>
          </cell>
        </row>
        <row r="3804">
          <cell r="J3804" t="str">
            <v/>
          </cell>
          <cell r="M3804">
            <v>0</v>
          </cell>
          <cell r="O3804">
            <v>0</v>
          </cell>
          <cell r="R3804">
            <v>0</v>
          </cell>
          <cell r="T3804">
            <v>0</v>
          </cell>
        </row>
        <row r="3805">
          <cell r="J3805" t="str">
            <v/>
          </cell>
          <cell r="M3805">
            <v>0</v>
          </cell>
          <cell r="O3805">
            <v>0</v>
          </cell>
          <cell r="R3805">
            <v>0</v>
          </cell>
          <cell r="T3805">
            <v>0</v>
          </cell>
        </row>
        <row r="3806">
          <cell r="L3806">
            <v>3.27E-2</v>
          </cell>
          <cell r="M3806" t="str">
            <v>SUBTOTAL $</v>
          </cell>
          <cell r="O3806">
            <v>2928</v>
          </cell>
        </row>
        <row r="3807">
          <cell r="C3807" t="str">
            <v>IV. MANO DE OBRA</v>
          </cell>
        </row>
        <row r="3809">
          <cell r="C3809" t="str">
            <v>TRABAJADOR</v>
          </cell>
          <cell r="I3809" t="str">
            <v>CANTIDAD</v>
          </cell>
          <cell r="J3809" t="str">
            <v>JORNAL</v>
          </cell>
          <cell r="K3809" t="str">
            <v>PRESTACIONES</v>
          </cell>
          <cell r="L3809" t="str">
            <v>JORNAL TOTAL</v>
          </cell>
          <cell r="M3809" t="str">
            <v>RENDIMIENTO</v>
          </cell>
          <cell r="O3809" t="str">
            <v>Vr. UNITARIO</v>
          </cell>
        </row>
        <row r="3810">
          <cell r="C3810" t="str">
            <v>Oficial</v>
          </cell>
          <cell r="I3810">
            <v>1</v>
          </cell>
          <cell r="J3810">
            <v>77720</v>
          </cell>
          <cell r="K3810">
            <v>1.6913</v>
          </cell>
          <cell r="L3810">
            <v>131448</v>
          </cell>
          <cell r="M3810">
            <v>10</v>
          </cell>
          <cell r="O3810">
            <v>13145</v>
          </cell>
          <cell r="R3810">
            <v>4.0999999999999996</v>
          </cell>
          <cell r="T3810" t="str">
            <v>Oficial</v>
          </cell>
        </row>
        <row r="3811">
          <cell r="C3811" t="str">
            <v>Ayudante Entendido</v>
          </cell>
          <cell r="I3811">
            <v>1</v>
          </cell>
          <cell r="J3811">
            <v>53020</v>
          </cell>
          <cell r="K3811">
            <v>1.7161</v>
          </cell>
          <cell r="L3811">
            <v>90988</v>
          </cell>
          <cell r="M3811">
            <v>10</v>
          </cell>
          <cell r="O3811">
            <v>9099</v>
          </cell>
          <cell r="R3811">
            <v>4.0999999999999996</v>
          </cell>
          <cell r="T3811" t="str">
            <v>Ayudante Entendido</v>
          </cell>
        </row>
        <row r="3812">
          <cell r="C3812" t="str">
            <v>Ayudante Raso</v>
          </cell>
          <cell r="I3812">
            <v>1</v>
          </cell>
          <cell r="J3812">
            <v>43354</v>
          </cell>
          <cell r="K3812">
            <v>1.7323</v>
          </cell>
          <cell r="L3812">
            <v>75102</v>
          </cell>
          <cell r="M3812">
            <v>10</v>
          </cell>
          <cell r="O3812">
            <v>7510</v>
          </cell>
          <cell r="R3812">
            <v>4.0999999999999996</v>
          </cell>
          <cell r="T3812" t="str">
            <v>Ayudante Raso</v>
          </cell>
        </row>
        <row r="3813">
          <cell r="L3813">
            <v>0.33200000000000002</v>
          </cell>
          <cell r="M3813" t="str">
            <v>SUBTOTAL $</v>
          </cell>
          <cell r="O3813">
            <v>29754</v>
          </cell>
        </row>
        <row r="3815">
          <cell r="C3815" t="str">
            <v>TOTAL COSTO DIRECTO $</v>
          </cell>
          <cell r="O3815">
            <v>89623</v>
          </cell>
        </row>
        <row r="3816">
          <cell r="C3816" t="str">
            <v>V. COSTOS INDIRECTOS</v>
          </cell>
        </row>
        <row r="3818">
          <cell r="C3818" t="str">
            <v>Descripción</v>
          </cell>
          <cell r="L3818" t="str">
            <v>Porcentaje</v>
          </cell>
          <cell r="M3818" t="str">
            <v>Valor Total</v>
          </cell>
        </row>
        <row r="3819">
          <cell r="C3819" t="str">
            <v>ADMINISTRACION</v>
          </cell>
          <cell r="L3819">
            <v>0</v>
          </cell>
          <cell r="M3819">
            <v>0</v>
          </cell>
        </row>
        <row r="3820">
          <cell r="C3820" t="str">
            <v xml:space="preserve">IMPREVISTOS </v>
          </cell>
          <cell r="L3820">
            <v>0</v>
          </cell>
          <cell r="M3820">
            <v>0</v>
          </cell>
        </row>
        <row r="3821">
          <cell r="C3821" t="str">
            <v>UTILIDAD</v>
          </cell>
          <cell r="L3821">
            <v>0</v>
          </cell>
          <cell r="M3821">
            <v>0</v>
          </cell>
        </row>
        <row r="3822">
          <cell r="C3822" t="str">
            <v>SUBTOTAL $</v>
          </cell>
          <cell r="O3822">
            <v>0</v>
          </cell>
        </row>
        <row r="3824">
          <cell r="C3824" t="str">
            <v>Precio Unitario Total Aproximado al peso $</v>
          </cell>
          <cell r="O3824">
            <v>89623</v>
          </cell>
        </row>
        <row r="3827">
          <cell r="H3827" t="str">
            <v>Firma</v>
          </cell>
        </row>
        <row r="3828">
          <cell r="H3828" t="str">
            <v>Nombre:</v>
          </cell>
        </row>
        <row r="3829">
          <cell r="H3829" t="str">
            <v>Representante Legal del Contratista o su Apoderado</v>
          </cell>
        </row>
        <row r="3830">
          <cell r="H3830" t="str">
            <v>Matricula No. :</v>
          </cell>
        </row>
        <row r="3831">
          <cell r="H3831" t="str">
            <v xml:space="preserve"> </v>
          </cell>
        </row>
        <row r="3832">
          <cell r="C3832" t="str">
            <v>OBSERVACIONES INTERVENTORÍA</v>
          </cell>
        </row>
        <row r="3836">
          <cell r="C3836" t="str">
            <v>APROBACIÓN POR INTERVENTORÍA</v>
          </cell>
        </row>
        <row r="3837">
          <cell r="C3837"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3839">
          <cell r="C3839"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3842">
          <cell r="H3842" t="str">
            <v>Firma</v>
          </cell>
        </row>
        <row r="3843">
          <cell r="H3843" t="str">
            <v>Nombre:</v>
          </cell>
        </row>
        <row r="3844">
          <cell r="H3844" t="str">
            <v>Representante Legal del Interventor o su Apoderado</v>
          </cell>
        </row>
        <row r="3845">
          <cell r="H3845" t="str">
            <v>Matricula No. :</v>
          </cell>
        </row>
        <row r="3850">
          <cell r="C3850" t="str">
            <v>Formulario 1 - Propuesta económica  - Documento tipo de selección abreviada de menor cuantía - versión 2</v>
          </cell>
        </row>
        <row r="3851">
          <cell r="C3851" t="str">
            <v>Código</v>
          </cell>
          <cell r="D3851" t="str">
            <v>CCE-EICP-FM-25</v>
          </cell>
          <cell r="E3851" t="str">
            <v>Versión</v>
          </cell>
          <cell r="F3851">
            <v>2</v>
          </cell>
        </row>
        <row r="3853">
          <cell r="C3853" t="str">
            <v>[La entidad podrá utilizar este formato para la presentación de los análisis de precios unitarios el contratista en la oportunidad prevista en el numeral 8.1. del Documento Base]</v>
          </cell>
        </row>
        <row r="3856">
          <cell r="D3856" t="str">
            <v>MUNICIPIO DE CONCORDIA, ANTIOQUIA</v>
          </cell>
        </row>
        <row r="3857">
          <cell r="L3857" t="str">
            <v>VERSIÓN</v>
          </cell>
        </row>
        <row r="3858">
          <cell r="D3858" t="str">
            <v xml:space="preserve">[NÚMERO DEL PROCESO] </v>
          </cell>
        </row>
        <row r="3859">
          <cell r="L3859" t="str">
            <v>PÁGINA</v>
          </cell>
          <cell r="M3859">
            <v>1</v>
          </cell>
          <cell r="N3859" t="str">
            <v>DE</v>
          </cell>
          <cell r="O3859">
            <v>1</v>
          </cell>
        </row>
        <row r="3860">
          <cell r="D3860" t="str">
            <v xml:space="preserve">ANALISIS DE PRECIOS UNITARIOS </v>
          </cell>
        </row>
        <row r="3862">
          <cell r="L3862" t="str">
            <v>FECHA</v>
          </cell>
          <cell r="M3862" t="str">
            <v>DD</v>
          </cell>
          <cell r="N3862" t="str">
            <v>MM</v>
          </cell>
          <cell r="O3862" t="str">
            <v>AA</v>
          </cell>
        </row>
        <row r="3863">
          <cell r="M3863">
            <v>8</v>
          </cell>
          <cell r="N3863">
            <v>5</v>
          </cell>
          <cell r="O3863">
            <v>2023</v>
          </cell>
        </row>
        <row r="3864">
          <cell r="C3864" t="str">
            <v>ITEMS DE LA PROPUESTA ECONÓMICA</v>
          </cell>
          <cell r="I3864" t="str">
            <v>ITEMS NO PREVISTOS</v>
          </cell>
        </row>
        <row r="3868">
          <cell r="C3868" t="str">
            <v>DATOS ESPECÍFICOS</v>
          </cell>
        </row>
        <row r="3870">
          <cell r="C3870" t="str">
            <v>ITEM</v>
          </cell>
          <cell r="D3870" t="str">
            <v>DESCRIPCIÓN</v>
          </cell>
          <cell r="M3870" t="str">
            <v>UNIDAD</v>
          </cell>
          <cell r="O3870" t="str">
            <v>CANTIDAD</v>
          </cell>
        </row>
        <row r="3871">
          <cell r="C3871" t="str">
            <v>1.11.4</v>
          </cell>
          <cell r="D3871" t="str">
            <v>S.T.C de Zócalo en granito pulido fundido en sitio. Incluye suministro y vaciado del granito, El grano será de mármol color por definir, con un espesor entre 2 cm. a 3 cm; una vez terminada la pulida se lavará la superficie con ácido nítrico diluido al 10% en abundante agua. Mortero de proporción 1:3, Malla de acero.</v>
          </cell>
          <cell r="M3871" t="str">
            <v>m</v>
          </cell>
          <cell r="O3871">
            <v>104</v>
          </cell>
          <cell r="R3871">
            <v>41366</v>
          </cell>
          <cell r="S3871">
            <v>41366</v>
          </cell>
          <cell r="T3871">
            <v>9.6799999999999997E-2</v>
          </cell>
          <cell r="U3871">
            <v>0.45419999999999999</v>
          </cell>
          <cell r="V3871">
            <v>3.5400000000000001E-2</v>
          </cell>
          <cell r="W3871">
            <v>0.41360000000000002</v>
          </cell>
        </row>
        <row r="3872">
          <cell r="C3872" t="str">
            <v>I. EQUIPO</v>
          </cell>
        </row>
        <row r="3874">
          <cell r="C3874" t="str">
            <v>DESCRIPCIÓN</v>
          </cell>
          <cell r="H3874" t="str">
            <v>MARCA</v>
          </cell>
          <cell r="J3874" t="str">
            <v>TIPO</v>
          </cell>
          <cell r="L3874" t="str">
            <v>TARIFA/HORA</v>
          </cell>
          <cell r="M3874" t="str">
            <v>RENDIMIENTO</v>
          </cell>
          <cell r="O3874" t="str">
            <v>Vr. UNITARIO</v>
          </cell>
        </row>
        <row r="3875">
          <cell r="C3875" t="str">
            <v>pulidora electrica manual - disco</v>
          </cell>
          <cell r="J3875" t="str">
            <v>Dia</v>
          </cell>
          <cell r="L3875">
            <v>40927</v>
          </cell>
          <cell r="M3875">
            <v>13</v>
          </cell>
          <cell r="O3875">
            <v>3148</v>
          </cell>
          <cell r="R3875">
            <v>8</v>
          </cell>
          <cell r="T3875" t="str">
            <v>pulidora electrica manual - disco</v>
          </cell>
        </row>
        <row r="3876">
          <cell r="J3876" t="str">
            <v/>
          </cell>
          <cell r="L3876" t="str">
            <v/>
          </cell>
          <cell r="O3876">
            <v>0</v>
          </cell>
          <cell r="R3876">
            <v>0</v>
          </cell>
          <cell r="T3876">
            <v>0</v>
          </cell>
        </row>
        <row r="3877">
          <cell r="J3877" t="str">
            <v/>
          </cell>
          <cell r="L3877" t="str">
            <v/>
          </cell>
          <cell r="O3877">
            <v>0</v>
          </cell>
          <cell r="R3877">
            <v>0</v>
          </cell>
          <cell r="T3877">
            <v>0</v>
          </cell>
        </row>
        <row r="3878">
          <cell r="C3878" t="str">
            <v>Herramienta Menor (Como % de Mano de Obra)</v>
          </cell>
          <cell r="J3878" t="str">
            <v>Dia</v>
          </cell>
          <cell r="L3878">
            <v>17110</v>
          </cell>
          <cell r="M3878">
            <v>0.05</v>
          </cell>
          <cell r="O3878">
            <v>856</v>
          </cell>
          <cell r="R3878">
            <v>89024</v>
          </cell>
          <cell r="T3878" t="str">
            <v>Herramienta Menor (Como % de Mano de Obra)</v>
          </cell>
        </row>
        <row r="3879">
          <cell r="L3879">
            <v>9.6799999999999997E-2</v>
          </cell>
          <cell r="M3879" t="str">
            <v>SUBTOTAL $</v>
          </cell>
          <cell r="O3879">
            <v>4004</v>
          </cell>
        </row>
        <row r="3880">
          <cell r="C3880" t="str">
            <v>II. MATERIALES</v>
          </cell>
        </row>
        <row r="3882">
          <cell r="C3882" t="str">
            <v>DESCRIPCIÓN</v>
          </cell>
          <cell r="K3882" t="str">
            <v>UNIDAD</v>
          </cell>
          <cell r="L3882" t="str">
            <v>CANTIDAD</v>
          </cell>
          <cell r="M3882" t="str">
            <v>PRECIO UNIT.</v>
          </cell>
          <cell r="O3882" t="str">
            <v>Vr. UNITARIO</v>
          </cell>
        </row>
        <row r="3883">
          <cell r="C3883" t="str">
            <v>Cemento Blanco</v>
          </cell>
          <cell r="K3883" t="str">
            <v>Kg</v>
          </cell>
          <cell r="L3883">
            <v>3.6</v>
          </cell>
          <cell r="M3883">
            <v>1748</v>
          </cell>
          <cell r="O3883">
            <v>6293</v>
          </cell>
          <cell r="R3883">
            <v>374.4</v>
          </cell>
          <cell r="T3883" t="str">
            <v>Cemento Blanco</v>
          </cell>
        </row>
        <row r="3884">
          <cell r="C3884" t="str">
            <v>Arena de soporte (media)</v>
          </cell>
          <cell r="K3884" t="str">
            <v>m3</v>
          </cell>
          <cell r="L3884">
            <v>8.6999999999999994E-3</v>
          </cell>
          <cell r="M3884">
            <v>39270</v>
          </cell>
          <cell r="O3884">
            <v>342</v>
          </cell>
          <cell r="R3884">
            <v>0.9</v>
          </cell>
          <cell r="T3884" t="str">
            <v>Arena de soporte (media)</v>
          </cell>
        </row>
        <row r="3885">
          <cell r="C3885" t="str">
            <v xml:space="preserve">Granito Blanco </v>
          </cell>
          <cell r="K3885" t="str">
            <v>Kg</v>
          </cell>
          <cell r="L3885">
            <v>4.8</v>
          </cell>
          <cell r="M3885">
            <v>1595</v>
          </cell>
          <cell r="O3885">
            <v>7656</v>
          </cell>
          <cell r="R3885">
            <v>499.2</v>
          </cell>
          <cell r="T3885" t="str">
            <v xml:space="preserve">Granito Blanco </v>
          </cell>
        </row>
        <row r="3886">
          <cell r="C3886" t="str">
            <v>Rueda esmeril gramos 60 6 x 1 pulgada tg 662531</v>
          </cell>
          <cell r="K3886" t="str">
            <v>u</v>
          </cell>
          <cell r="L3886">
            <v>4.0000000000000001E-3</v>
          </cell>
          <cell r="M3886">
            <v>28600</v>
          </cell>
          <cell r="O3886">
            <v>114</v>
          </cell>
          <cell r="R3886">
            <v>0.42</v>
          </cell>
          <cell r="T3886" t="str">
            <v>Rueda esmeril gramos 60 6 x 1 pulgada tg 662531</v>
          </cell>
        </row>
        <row r="3887">
          <cell r="C3887" t="str">
            <v>Acido muriatico 3.7 lt</v>
          </cell>
          <cell r="K3887" t="str">
            <v>und</v>
          </cell>
          <cell r="L3887">
            <v>5.4000000000000003E-3</v>
          </cell>
          <cell r="M3887">
            <v>21560</v>
          </cell>
          <cell r="O3887">
            <v>116</v>
          </cell>
          <cell r="R3887">
            <v>0.56000000000000005</v>
          </cell>
          <cell r="T3887" t="str">
            <v>Acido muriatico 3.7 lt</v>
          </cell>
        </row>
        <row r="3888">
          <cell r="C3888" t="str">
            <v xml:space="preserve">Marmolina blanca </v>
          </cell>
          <cell r="K3888" t="str">
            <v>Kg</v>
          </cell>
          <cell r="L3888">
            <v>1.2</v>
          </cell>
          <cell r="M3888">
            <v>605</v>
          </cell>
          <cell r="O3888">
            <v>726</v>
          </cell>
          <cell r="R3888">
            <v>124.8</v>
          </cell>
          <cell r="T3888" t="str">
            <v xml:space="preserve">Marmolina blanca </v>
          </cell>
        </row>
        <row r="3889">
          <cell r="C3889" t="str">
            <v>Malla para Gallinero - Hueco 1.1/4" - Ancho 1.5 m</v>
          </cell>
          <cell r="K3889" t="str">
            <v>m2</v>
          </cell>
          <cell r="L3889">
            <v>0.2</v>
          </cell>
          <cell r="M3889">
            <v>2145</v>
          </cell>
          <cell r="O3889">
            <v>429</v>
          </cell>
          <cell r="R3889">
            <v>20.8</v>
          </cell>
          <cell r="T3889" t="str">
            <v>Malla para Gallinero - Hueco 1.1/4" - Ancho 1.5 m</v>
          </cell>
        </row>
        <row r="3890">
          <cell r="C3890" t="str">
            <v>Varilla de dilatación de aluminio de 3 mm.</v>
          </cell>
          <cell r="K3890" t="str">
            <v>m</v>
          </cell>
          <cell r="L3890">
            <v>1</v>
          </cell>
          <cell r="M3890">
            <v>2860</v>
          </cell>
          <cell r="O3890">
            <v>2860</v>
          </cell>
          <cell r="R3890">
            <v>104</v>
          </cell>
          <cell r="T3890" t="str">
            <v>Varilla de dilatación de aluminio de 3 mm.</v>
          </cell>
        </row>
        <row r="3891">
          <cell r="C3891" t="str">
            <v>Cera Polimérica líquida para pisos.</v>
          </cell>
          <cell r="K3891" t="str">
            <v>Lt</v>
          </cell>
          <cell r="L3891">
            <v>8.3300000000000006E-3</v>
          </cell>
          <cell r="M3891">
            <v>30250</v>
          </cell>
          <cell r="O3891">
            <v>252</v>
          </cell>
          <cell r="R3891">
            <v>0.87</v>
          </cell>
          <cell r="T3891" t="str">
            <v>Cera Polimérica líquida para pisos.</v>
          </cell>
        </row>
        <row r="3892">
          <cell r="L3892">
            <v>0.45419999999999999</v>
          </cell>
          <cell r="M3892" t="str">
            <v>SUBTOTAL $</v>
          </cell>
          <cell r="O3892">
            <v>18788</v>
          </cell>
        </row>
        <row r="3893">
          <cell r="C3893" t="str">
            <v>III. TRANSPORTES</v>
          </cell>
        </row>
        <row r="3895">
          <cell r="C3895" t="str">
            <v>MATERIAL</v>
          </cell>
          <cell r="J3895" t="str">
            <v>VOL. o PESO</v>
          </cell>
          <cell r="K3895" t="str">
            <v>DISTANCIA</v>
          </cell>
          <cell r="L3895" t="str">
            <v>M3 o Ton/Km</v>
          </cell>
          <cell r="M3895" t="str">
            <v>TARIFA</v>
          </cell>
          <cell r="O3895" t="str">
            <v>Vr. UNITARIO</v>
          </cell>
        </row>
        <row r="3896">
          <cell r="C3896" t="str">
            <v>Transporte de materiales</v>
          </cell>
          <cell r="J3896" t="str">
            <v>m3k</v>
          </cell>
          <cell r="K3896">
            <v>122</v>
          </cell>
          <cell r="L3896">
            <v>0.01</v>
          </cell>
          <cell r="M3896">
            <v>1200</v>
          </cell>
          <cell r="O3896">
            <v>1464</v>
          </cell>
          <cell r="R3896">
            <v>126.88</v>
          </cell>
          <cell r="T3896" t="str">
            <v>Transporte de materiales</v>
          </cell>
        </row>
        <row r="3897">
          <cell r="J3897" t="str">
            <v/>
          </cell>
          <cell r="M3897">
            <v>0</v>
          </cell>
          <cell r="O3897">
            <v>0</v>
          </cell>
          <cell r="R3897">
            <v>0</v>
          </cell>
          <cell r="T3897">
            <v>0</v>
          </cell>
        </row>
        <row r="3898">
          <cell r="J3898" t="str">
            <v/>
          </cell>
          <cell r="M3898">
            <v>0</v>
          </cell>
          <cell r="O3898">
            <v>0</v>
          </cell>
          <cell r="R3898">
            <v>0</v>
          </cell>
          <cell r="T3898">
            <v>0</v>
          </cell>
        </row>
        <row r="3899">
          <cell r="L3899">
            <v>3.5400000000000001E-2</v>
          </cell>
          <cell r="M3899" t="str">
            <v>SUBTOTAL $</v>
          </cell>
          <cell r="O3899">
            <v>1464</v>
          </cell>
        </row>
        <row r="3900">
          <cell r="C3900" t="str">
            <v>IV. MANO DE OBRA</v>
          </cell>
        </row>
        <row r="3902">
          <cell r="C3902" t="str">
            <v>TRABAJADOR</v>
          </cell>
          <cell r="I3902" t="str">
            <v>CANTIDAD</v>
          </cell>
          <cell r="J3902" t="str">
            <v>JORNAL</v>
          </cell>
          <cell r="K3902" t="str">
            <v>PRESTACIONES</v>
          </cell>
          <cell r="L3902" t="str">
            <v>JORNAL TOTAL</v>
          </cell>
          <cell r="M3902" t="str">
            <v>RENDIMIENTO</v>
          </cell>
          <cell r="O3902" t="str">
            <v>Vr. UNITARIO</v>
          </cell>
        </row>
        <row r="3903">
          <cell r="C3903" t="str">
            <v>Oficial</v>
          </cell>
          <cell r="I3903">
            <v>1</v>
          </cell>
          <cell r="J3903">
            <v>77720</v>
          </cell>
          <cell r="K3903">
            <v>1.6913</v>
          </cell>
          <cell r="L3903">
            <v>131448</v>
          </cell>
          <cell r="M3903">
            <v>13</v>
          </cell>
          <cell r="O3903">
            <v>10111</v>
          </cell>
          <cell r="R3903">
            <v>8</v>
          </cell>
          <cell r="T3903" t="str">
            <v>Oficial</v>
          </cell>
        </row>
        <row r="3904">
          <cell r="C3904" t="str">
            <v>Ayudante Entendido</v>
          </cell>
          <cell r="I3904">
            <v>1</v>
          </cell>
          <cell r="J3904">
            <v>53020</v>
          </cell>
          <cell r="K3904">
            <v>1.7161</v>
          </cell>
          <cell r="L3904">
            <v>90988</v>
          </cell>
          <cell r="M3904">
            <v>13</v>
          </cell>
          <cell r="O3904">
            <v>6999</v>
          </cell>
          <cell r="R3904">
            <v>8</v>
          </cell>
          <cell r="T3904" t="str">
            <v>Ayudante Entendido</v>
          </cell>
        </row>
        <row r="3905">
          <cell r="J3905">
            <v>0</v>
          </cell>
          <cell r="K3905">
            <v>0</v>
          </cell>
          <cell r="L3905">
            <v>0</v>
          </cell>
          <cell r="O3905">
            <v>0</v>
          </cell>
          <cell r="R3905">
            <v>0</v>
          </cell>
          <cell r="T3905">
            <v>0</v>
          </cell>
        </row>
        <row r="3906">
          <cell r="L3906">
            <v>0.41360000000000002</v>
          </cell>
          <cell r="M3906" t="str">
            <v>SUBTOTAL $</v>
          </cell>
          <cell r="O3906">
            <v>17110</v>
          </cell>
        </row>
        <row r="3908">
          <cell r="C3908" t="str">
            <v>TOTAL COSTO DIRECTO $</v>
          </cell>
          <cell r="O3908">
            <v>41366</v>
          </cell>
        </row>
        <row r="3909">
          <cell r="C3909" t="str">
            <v>V. COSTOS INDIRECTOS</v>
          </cell>
        </row>
        <row r="3911">
          <cell r="C3911" t="str">
            <v>Descripción</v>
          </cell>
          <cell r="L3911" t="str">
            <v>Porcentaje</v>
          </cell>
          <cell r="M3911" t="str">
            <v>Valor Total</v>
          </cell>
        </row>
        <row r="3912">
          <cell r="C3912" t="str">
            <v>ADMINISTRACION</v>
          </cell>
          <cell r="L3912">
            <v>0</v>
          </cell>
          <cell r="M3912">
            <v>0</v>
          </cell>
        </row>
        <row r="3913">
          <cell r="C3913" t="str">
            <v xml:space="preserve">IMPREVISTOS </v>
          </cell>
          <cell r="L3913">
            <v>0</v>
          </cell>
          <cell r="M3913">
            <v>0</v>
          </cell>
        </row>
        <row r="3914">
          <cell r="C3914" t="str">
            <v>UTILIDAD</v>
          </cell>
          <cell r="L3914">
            <v>0</v>
          </cell>
          <cell r="M3914">
            <v>0</v>
          </cell>
        </row>
        <row r="3915">
          <cell r="C3915" t="str">
            <v>SUBTOTAL $</v>
          </cell>
          <cell r="O3915">
            <v>0</v>
          </cell>
        </row>
        <row r="3917">
          <cell r="C3917" t="str">
            <v>Precio Unitario Total Aproximado al peso $</v>
          </cell>
          <cell r="O3917">
            <v>41366</v>
          </cell>
        </row>
        <row r="3920">
          <cell r="H3920" t="str">
            <v>Firma</v>
          </cell>
        </row>
        <row r="3921">
          <cell r="H3921" t="str">
            <v>Nombre:</v>
          </cell>
        </row>
        <row r="3922">
          <cell r="H3922" t="str">
            <v>Representante Legal del Contratista o su Apoderado</v>
          </cell>
        </row>
        <row r="3923">
          <cell r="H3923" t="str">
            <v>Matricula No. :</v>
          </cell>
        </row>
        <row r="3924">
          <cell r="H3924" t="str">
            <v xml:space="preserve"> </v>
          </cell>
        </row>
        <row r="3925">
          <cell r="C3925" t="str">
            <v>OBSERVACIONES INTERVENTORÍA</v>
          </cell>
        </row>
        <row r="3929">
          <cell r="C3929" t="str">
            <v>APROBACIÓN POR INTERVENTORÍA</v>
          </cell>
        </row>
        <row r="3930">
          <cell r="C3930"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3932">
          <cell r="C3932"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3935">
          <cell r="H3935" t="str">
            <v>Firma</v>
          </cell>
        </row>
        <row r="3936">
          <cell r="H3936" t="str">
            <v>Nombre:</v>
          </cell>
        </row>
        <row r="3937">
          <cell r="H3937" t="str">
            <v>Representante Legal del Interventor o su Apoderado</v>
          </cell>
        </row>
        <row r="3938">
          <cell r="H3938" t="str">
            <v>Matricula No. :</v>
          </cell>
        </row>
        <row r="3943">
          <cell r="C3943" t="str">
            <v>Formulario 1 - Propuesta económica  - Documento tipo de selección abreviada de menor cuantía - versión 2</v>
          </cell>
        </row>
        <row r="3944">
          <cell r="C3944" t="str">
            <v>Código</v>
          </cell>
          <cell r="D3944" t="str">
            <v>CCE-EICP-FM-25</v>
          </cell>
          <cell r="E3944" t="str">
            <v>Versión</v>
          </cell>
          <cell r="F3944">
            <v>2</v>
          </cell>
        </row>
        <row r="3946">
          <cell r="C3946" t="str">
            <v>[La entidad podrá utilizar este formato para la presentación de los análisis de precios unitarios el contratista en la oportunidad prevista en el numeral 8.1. del Documento Base]</v>
          </cell>
        </row>
        <row r="3949">
          <cell r="D3949" t="str">
            <v>MUNICIPIO DE CONCORDIA, ANTIOQUIA</v>
          </cell>
        </row>
        <row r="3950">
          <cell r="L3950" t="str">
            <v>VERSIÓN</v>
          </cell>
        </row>
        <row r="3951">
          <cell r="D3951" t="str">
            <v xml:space="preserve">[NÚMERO DEL PROCESO] </v>
          </cell>
        </row>
        <row r="3952">
          <cell r="L3952" t="str">
            <v>PÁGINA</v>
          </cell>
          <cell r="M3952">
            <v>1</v>
          </cell>
          <cell r="N3952" t="str">
            <v>DE</v>
          </cell>
          <cell r="O3952">
            <v>1</v>
          </cell>
        </row>
        <row r="3953">
          <cell r="D3953" t="str">
            <v xml:space="preserve">ANALISIS DE PRECIOS UNITARIOS </v>
          </cell>
        </row>
        <row r="3955">
          <cell r="L3955" t="str">
            <v>FECHA</v>
          </cell>
          <cell r="M3955" t="str">
            <v>DD</v>
          </cell>
          <cell r="N3955" t="str">
            <v>MM</v>
          </cell>
          <cell r="O3955" t="str">
            <v>AA</v>
          </cell>
        </row>
        <row r="3956">
          <cell r="M3956">
            <v>8</v>
          </cell>
          <cell r="N3956">
            <v>5</v>
          </cell>
          <cell r="O3956">
            <v>2023</v>
          </cell>
        </row>
        <row r="3957">
          <cell r="C3957" t="str">
            <v>ITEMS DE LA PROPUESTA ECONÓMICA</v>
          </cell>
          <cell r="I3957" t="str">
            <v>ITEMS NO PREVISTOS</v>
          </cell>
        </row>
        <row r="3961">
          <cell r="C3961" t="str">
            <v>DATOS ESPECÍFICOS</v>
          </cell>
        </row>
        <row r="3963">
          <cell r="C3963" t="str">
            <v>ITEM</v>
          </cell>
          <cell r="D3963" t="str">
            <v>DESCRIPCIÓN</v>
          </cell>
          <cell r="M3963" t="str">
            <v>UNIDAD</v>
          </cell>
          <cell r="O3963" t="str">
            <v>CANTIDAD</v>
          </cell>
        </row>
        <row r="3964">
          <cell r="C3964" t="str">
            <v>1.11.5</v>
          </cell>
          <cell r="D3964" t="str">
            <v>S.T.I de PINTURA ACRÍLICA en muros (hidrorepelente) tipo  koraza  o  equivalente de  primera  calidad, minimo 2 manos o las que sean necesarias para obtener una superficie pareja y homogénea, a satisfacción del supervisior. Incluye suministro y transporte de los materiales, preparada y adecuación de la superficie a intervenir.</v>
          </cell>
          <cell r="M3964" t="str">
            <v>m2</v>
          </cell>
          <cell r="O3964">
            <v>310</v>
          </cell>
          <cell r="R3964">
            <v>13918</v>
          </cell>
          <cell r="S3964">
            <v>13918</v>
          </cell>
          <cell r="T3964">
            <v>4.6100000000000002E-2</v>
          </cell>
          <cell r="U3964">
            <v>0.42109999999999997</v>
          </cell>
          <cell r="V3964">
            <v>0</v>
          </cell>
          <cell r="W3964">
            <v>0.53280000000000005</v>
          </cell>
        </row>
        <row r="3965">
          <cell r="C3965" t="str">
            <v>I. EQUIPO</v>
          </cell>
        </row>
        <row r="3967">
          <cell r="C3967" t="str">
            <v>DESCRIPCIÓN</v>
          </cell>
          <cell r="H3967" t="str">
            <v>MARCA</v>
          </cell>
          <cell r="J3967" t="str">
            <v>TIPO</v>
          </cell>
          <cell r="L3967" t="str">
            <v>TARIFA/HORA</v>
          </cell>
          <cell r="M3967" t="str">
            <v>RENDIMIENTO</v>
          </cell>
          <cell r="O3967" t="str">
            <v>Vr. UNITARIO</v>
          </cell>
        </row>
        <row r="3968">
          <cell r="C3968" t="str">
            <v>Sección completa de andamio (1.2m-1.5m) x 1.5 m. (+ 4 ruedas) Incluye transporte.</v>
          </cell>
          <cell r="J3968" t="str">
            <v>Dia</v>
          </cell>
          <cell r="L3968">
            <v>2565</v>
          </cell>
          <cell r="M3968">
            <v>15</v>
          </cell>
          <cell r="O3968">
            <v>171</v>
          </cell>
          <cell r="R3968">
            <v>20.67</v>
          </cell>
          <cell r="T3968" t="str">
            <v>Sección completa de andamio (1.2m-1.5m) x 1.5 m. (+ 4 ruedas) Incluye transporte.</v>
          </cell>
        </row>
        <row r="3969">
          <cell r="C3969" t="str">
            <v>Can zunchado en madera común de 5,0cmx20cmx3,0m (alquiler). Incluye transporte.</v>
          </cell>
          <cell r="J3969" t="str">
            <v>Dia</v>
          </cell>
          <cell r="L3969">
            <v>1500</v>
          </cell>
          <cell r="M3969">
            <v>15</v>
          </cell>
          <cell r="O3969">
            <v>100</v>
          </cell>
          <cell r="R3969">
            <v>20.67</v>
          </cell>
          <cell r="T3969" t="str">
            <v>Can zunchado en madera común de 5,0cmx20cmx3,0m (alquiler). Incluye transporte.</v>
          </cell>
        </row>
        <row r="3970">
          <cell r="J3970" t="str">
            <v/>
          </cell>
          <cell r="L3970" t="str">
            <v/>
          </cell>
          <cell r="O3970">
            <v>0</v>
          </cell>
          <cell r="R3970">
            <v>0</v>
          </cell>
          <cell r="T3970">
            <v>0</v>
          </cell>
        </row>
        <row r="3971">
          <cell r="C3971" t="str">
            <v>Herramienta Menor (Como % de Mano de Obra)</v>
          </cell>
          <cell r="J3971" t="str">
            <v>Dia</v>
          </cell>
          <cell r="L3971">
            <v>7415</v>
          </cell>
          <cell r="M3971">
            <v>0.05</v>
          </cell>
          <cell r="O3971">
            <v>371</v>
          </cell>
          <cell r="R3971">
            <v>115010</v>
          </cell>
          <cell r="T3971" t="str">
            <v>Herramienta Menor (Como % de Mano de Obra)</v>
          </cell>
        </row>
        <row r="3972">
          <cell r="L3972">
            <v>4.6100000000000002E-2</v>
          </cell>
          <cell r="M3972" t="str">
            <v>SUBTOTAL $</v>
          </cell>
          <cell r="O3972">
            <v>642</v>
          </cell>
        </row>
        <row r="3973">
          <cell r="C3973" t="str">
            <v>II. MATERIALES</v>
          </cell>
        </row>
        <row r="3975">
          <cell r="C3975" t="str">
            <v>DESCRIPCIÓN</v>
          </cell>
          <cell r="K3975" t="str">
            <v>UNIDAD</v>
          </cell>
          <cell r="L3975" t="str">
            <v>CANTIDAD</v>
          </cell>
          <cell r="M3975" t="str">
            <v>PRECIO UNIT.</v>
          </cell>
          <cell r="O3975" t="str">
            <v>Vr. UNITARIO</v>
          </cell>
        </row>
        <row r="3976">
          <cell r="C3976" t="str">
            <v>Pintura Koraza 5 Galones Blanco</v>
          </cell>
          <cell r="K3976" t="str">
            <v>u</v>
          </cell>
          <cell r="L3976">
            <v>1.0999999999999999E-2</v>
          </cell>
          <cell r="M3976">
            <v>459900</v>
          </cell>
          <cell r="O3976">
            <v>5059</v>
          </cell>
          <cell r="R3976">
            <v>3.41</v>
          </cell>
          <cell r="T3976" t="str">
            <v>Pintura Koraza 5 Galones Blanco</v>
          </cell>
        </row>
        <row r="3977">
          <cell r="C3977" t="str">
            <v>Estucor Estuco Plástico 30 Kilos/5 Galones Interior y Exterior-Rend:20m2</v>
          </cell>
          <cell r="K3977" t="str">
            <v>U</v>
          </cell>
          <cell r="L3977">
            <v>5.4999999999999997E-3</v>
          </cell>
          <cell r="M3977">
            <v>114000</v>
          </cell>
          <cell r="O3977">
            <v>627</v>
          </cell>
          <cell r="R3977">
            <v>1.71</v>
          </cell>
          <cell r="T3977" t="str">
            <v>Estucor Estuco Plástico 30 Kilos/5 Galones Interior y Exterior-Rend:20m2</v>
          </cell>
        </row>
        <row r="3978">
          <cell r="C3978" t="str">
            <v>Lija de agua 150 super</v>
          </cell>
          <cell r="K3978" t="str">
            <v>u</v>
          </cell>
          <cell r="L3978">
            <v>0.1</v>
          </cell>
          <cell r="M3978">
            <v>1749</v>
          </cell>
          <cell r="O3978">
            <v>175</v>
          </cell>
          <cell r="R3978">
            <v>31</v>
          </cell>
          <cell r="T3978" t="str">
            <v>Lija de agua 150 super</v>
          </cell>
        </row>
        <row r="3979">
          <cell r="K3979" t="str">
            <v/>
          </cell>
          <cell r="M3979">
            <v>0</v>
          </cell>
          <cell r="O3979">
            <v>0</v>
          </cell>
          <cell r="R3979">
            <v>0</v>
          </cell>
          <cell r="T3979">
            <v>0</v>
          </cell>
        </row>
        <row r="3980">
          <cell r="K3980" t="str">
            <v/>
          </cell>
          <cell r="M3980">
            <v>0</v>
          </cell>
          <cell r="O3980">
            <v>0</v>
          </cell>
          <cell r="R3980">
            <v>0</v>
          </cell>
          <cell r="T3980">
            <v>0</v>
          </cell>
        </row>
        <row r="3981">
          <cell r="K3981" t="str">
            <v/>
          </cell>
          <cell r="M3981">
            <v>0</v>
          </cell>
          <cell r="O3981">
            <v>0</v>
          </cell>
          <cell r="R3981">
            <v>0</v>
          </cell>
          <cell r="T3981">
            <v>0</v>
          </cell>
        </row>
        <row r="3982">
          <cell r="K3982" t="str">
            <v/>
          </cell>
          <cell r="O3982">
            <v>0</v>
          </cell>
          <cell r="R3982">
            <v>0</v>
          </cell>
          <cell r="T3982">
            <v>0</v>
          </cell>
        </row>
        <row r="3983">
          <cell r="L3983">
            <v>0.42109999999999997</v>
          </cell>
          <cell r="M3983" t="str">
            <v>SUBTOTAL $</v>
          </cell>
          <cell r="O3983">
            <v>5861</v>
          </cell>
        </row>
        <row r="3984">
          <cell r="C3984" t="str">
            <v>III. TRANSPORTES</v>
          </cell>
        </row>
        <row r="3986">
          <cell r="C3986" t="str">
            <v>MATERIAL</v>
          </cell>
          <cell r="J3986" t="str">
            <v>VOL. o PESO</v>
          </cell>
          <cell r="K3986" t="str">
            <v>DISTANCIA</v>
          </cell>
          <cell r="L3986" t="str">
            <v>M3 o Ton/Km</v>
          </cell>
          <cell r="M3986" t="str">
            <v>TARIFA</v>
          </cell>
          <cell r="O3986" t="str">
            <v>Vr. UNITARIO</v>
          </cell>
        </row>
        <row r="3987">
          <cell r="J3987" t="str">
            <v/>
          </cell>
          <cell r="K3987">
            <v>122</v>
          </cell>
          <cell r="L3987">
            <v>0.02</v>
          </cell>
          <cell r="M3987">
            <v>0</v>
          </cell>
          <cell r="O3987">
            <v>0</v>
          </cell>
          <cell r="R3987">
            <v>756.4</v>
          </cell>
          <cell r="T3987">
            <v>0</v>
          </cell>
        </row>
        <row r="3988">
          <cell r="J3988" t="str">
            <v/>
          </cell>
          <cell r="M3988">
            <v>0</v>
          </cell>
          <cell r="O3988">
            <v>0</v>
          </cell>
          <cell r="R3988">
            <v>0</v>
          </cell>
          <cell r="T3988">
            <v>0</v>
          </cell>
        </row>
        <row r="3989">
          <cell r="J3989" t="str">
            <v/>
          </cell>
          <cell r="M3989">
            <v>0</v>
          </cell>
          <cell r="O3989">
            <v>0</v>
          </cell>
          <cell r="R3989">
            <v>0</v>
          </cell>
          <cell r="T3989">
            <v>0</v>
          </cell>
        </row>
        <row r="3990">
          <cell r="L3990">
            <v>0</v>
          </cell>
          <cell r="M3990" t="str">
            <v>SUBTOTAL $</v>
          </cell>
          <cell r="O3990">
            <v>0</v>
          </cell>
        </row>
        <row r="3991">
          <cell r="C3991" t="str">
            <v>IV. MANO DE OBRA</v>
          </cell>
        </row>
        <row r="3993">
          <cell r="C3993" t="str">
            <v>TRABAJADOR</v>
          </cell>
          <cell r="I3993" t="str">
            <v>CANTIDAD</v>
          </cell>
          <cell r="J3993" t="str">
            <v>JORNAL</v>
          </cell>
          <cell r="K3993" t="str">
            <v>PRESTACIONES</v>
          </cell>
          <cell r="L3993" t="str">
            <v>JORNAL TOTAL</v>
          </cell>
          <cell r="M3993" t="str">
            <v>RENDIMIENTO</v>
          </cell>
          <cell r="O3993" t="str">
            <v>Vr. UNITARIO</v>
          </cell>
        </row>
        <row r="3994">
          <cell r="C3994" t="str">
            <v>Oficial</v>
          </cell>
          <cell r="I3994">
            <v>1</v>
          </cell>
          <cell r="J3994">
            <v>77720</v>
          </cell>
          <cell r="K3994">
            <v>1.6913</v>
          </cell>
          <cell r="L3994">
            <v>131448</v>
          </cell>
          <cell r="M3994">
            <v>30</v>
          </cell>
          <cell r="O3994">
            <v>4382</v>
          </cell>
          <cell r="R3994">
            <v>10.33</v>
          </cell>
          <cell r="T3994" t="str">
            <v>Oficial</v>
          </cell>
        </row>
        <row r="3995">
          <cell r="C3995" t="str">
            <v>Ayudante Entendido</v>
          </cell>
          <cell r="I3995">
            <v>1</v>
          </cell>
          <cell r="J3995">
            <v>53020</v>
          </cell>
          <cell r="K3995">
            <v>1.7161</v>
          </cell>
          <cell r="L3995">
            <v>90988</v>
          </cell>
          <cell r="M3995">
            <v>30</v>
          </cell>
          <cell r="O3995">
            <v>3033</v>
          </cell>
          <cell r="R3995">
            <v>10.33</v>
          </cell>
          <cell r="T3995" t="str">
            <v>Ayudante Entendido</v>
          </cell>
        </row>
        <row r="3996">
          <cell r="J3996">
            <v>0</v>
          </cell>
          <cell r="K3996">
            <v>0</v>
          </cell>
          <cell r="L3996">
            <v>0</v>
          </cell>
          <cell r="O3996">
            <v>0</v>
          </cell>
          <cell r="R3996">
            <v>0</v>
          </cell>
          <cell r="T3996">
            <v>0</v>
          </cell>
        </row>
        <row r="3997">
          <cell r="L3997">
            <v>0.53280000000000005</v>
          </cell>
          <cell r="M3997" t="str">
            <v>SUBTOTAL $</v>
          </cell>
          <cell r="O3997">
            <v>7415</v>
          </cell>
        </row>
        <row r="3999">
          <cell r="C3999" t="str">
            <v>TOTAL COSTO DIRECTO $</v>
          </cell>
          <cell r="O3999">
            <v>13918</v>
          </cell>
        </row>
        <row r="4000">
          <cell r="C4000" t="str">
            <v>V. COSTOS INDIRECTOS</v>
          </cell>
        </row>
        <row r="4002">
          <cell r="C4002" t="str">
            <v>Descripción</v>
          </cell>
          <cell r="L4002" t="str">
            <v>Porcentaje</v>
          </cell>
          <cell r="M4002" t="str">
            <v>Valor Total</v>
          </cell>
        </row>
        <row r="4003">
          <cell r="C4003" t="str">
            <v>ADMINISTRACION</v>
          </cell>
          <cell r="L4003">
            <v>0</v>
          </cell>
          <cell r="M4003">
            <v>0</v>
          </cell>
        </row>
        <row r="4004">
          <cell r="C4004" t="str">
            <v xml:space="preserve">IMPREVISTOS </v>
          </cell>
          <cell r="L4004">
            <v>0</v>
          </cell>
          <cell r="M4004">
            <v>0</v>
          </cell>
        </row>
        <row r="4005">
          <cell r="C4005" t="str">
            <v>UTILIDAD</v>
          </cell>
          <cell r="L4005">
            <v>0</v>
          </cell>
          <cell r="M4005">
            <v>0</v>
          </cell>
        </row>
        <row r="4006">
          <cell r="C4006" t="str">
            <v>SUBTOTAL $</v>
          </cell>
          <cell r="O4006">
            <v>0</v>
          </cell>
        </row>
        <row r="4008">
          <cell r="C4008" t="str">
            <v>Precio Unitario Total Aproximado al peso $</v>
          </cell>
          <cell r="O4008">
            <v>13918</v>
          </cell>
        </row>
        <row r="4011">
          <cell r="H4011" t="str">
            <v>Firma</v>
          </cell>
        </row>
        <row r="4012">
          <cell r="H4012" t="str">
            <v>Nombre:</v>
          </cell>
        </row>
        <row r="4013">
          <cell r="H4013" t="str">
            <v>Representante Legal del Contratista o su Apoderado</v>
          </cell>
        </row>
        <row r="4014">
          <cell r="H4014" t="str">
            <v>Matricula No. :</v>
          </cell>
        </row>
        <row r="4015">
          <cell r="H4015" t="str">
            <v xml:space="preserve"> </v>
          </cell>
        </row>
        <row r="4016">
          <cell r="C4016" t="str">
            <v>OBSERVACIONES INTERVENTORÍA</v>
          </cell>
        </row>
        <row r="4020">
          <cell r="C4020" t="str">
            <v>APROBACIÓN POR INTERVENTORÍA</v>
          </cell>
        </row>
        <row r="4021">
          <cell r="C4021"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4023">
          <cell r="C4023"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4026">
          <cell r="H4026" t="str">
            <v>Firma</v>
          </cell>
        </row>
        <row r="4027">
          <cell r="H4027" t="str">
            <v>Nombre:</v>
          </cell>
        </row>
        <row r="4028">
          <cell r="H4028" t="str">
            <v>Representante Legal del Interventor o su Apoderado</v>
          </cell>
        </row>
        <row r="4029">
          <cell r="H4029" t="str">
            <v>Matricula No. :</v>
          </cell>
        </row>
        <row r="4034">
          <cell r="C4034" t="str">
            <v>Formulario 1 - Propuesta económica  - Documento tipo de selección abreviada de menor cuantía - versión 2</v>
          </cell>
        </row>
        <row r="4035">
          <cell r="C4035" t="str">
            <v>Código</v>
          </cell>
          <cell r="D4035" t="str">
            <v>CCE-EICP-FM-25</v>
          </cell>
          <cell r="E4035" t="str">
            <v>Versión</v>
          </cell>
          <cell r="F4035">
            <v>2</v>
          </cell>
        </row>
        <row r="4037">
          <cell r="C4037" t="str">
            <v>[La entidad podrá utilizar este formato para la presentación de los análisis de precios unitarios el contratista en la oportunidad prevista en el numeral 8.1. del Documento Base]</v>
          </cell>
        </row>
        <row r="4040">
          <cell r="D4040" t="str">
            <v>MUNICIPIO DE CONCORDIA, ANTIOQUIA</v>
          </cell>
        </row>
        <row r="4041">
          <cell r="L4041" t="str">
            <v>VERSIÓN</v>
          </cell>
        </row>
        <row r="4042">
          <cell r="D4042" t="str">
            <v xml:space="preserve">[NÚMERO DEL PROCESO] </v>
          </cell>
        </row>
        <row r="4043">
          <cell r="L4043" t="str">
            <v>PÁGINA</v>
          </cell>
          <cell r="M4043">
            <v>1</v>
          </cell>
          <cell r="N4043" t="str">
            <v>DE</v>
          </cell>
          <cell r="O4043">
            <v>1</v>
          </cell>
        </row>
        <row r="4044">
          <cell r="D4044" t="str">
            <v xml:space="preserve">ANALISIS DE PRECIOS UNITARIOS </v>
          </cell>
        </row>
        <row r="4046">
          <cell r="L4046" t="str">
            <v>FECHA</v>
          </cell>
          <cell r="M4046" t="str">
            <v>DD</v>
          </cell>
          <cell r="N4046" t="str">
            <v>MM</v>
          </cell>
          <cell r="O4046" t="str">
            <v>AA</v>
          </cell>
        </row>
        <row r="4047">
          <cell r="M4047">
            <v>8</v>
          </cell>
          <cell r="N4047">
            <v>5</v>
          </cell>
          <cell r="O4047">
            <v>2023</v>
          </cell>
        </row>
        <row r="4048">
          <cell r="C4048" t="str">
            <v>ITEMS DE LA PROPUESTA ECONÓMICA</v>
          </cell>
          <cell r="I4048" t="str">
            <v>ITEMS NO PREVISTOS</v>
          </cell>
        </row>
        <row r="4052">
          <cell r="C4052" t="str">
            <v>DATOS ESPECÍFICOS</v>
          </cell>
        </row>
        <row r="4054">
          <cell r="C4054" t="str">
            <v>ITEM</v>
          </cell>
          <cell r="D4054" t="str">
            <v>DESCRIPCIÓN</v>
          </cell>
          <cell r="M4054" t="str">
            <v>UNIDAD</v>
          </cell>
          <cell r="O4054" t="str">
            <v>CANTIDAD</v>
          </cell>
        </row>
        <row r="4055">
          <cell r="C4055" t="str">
            <v>1.11.6</v>
          </cell>
          <cell r="D4055" t="str">
            <v>S.T.I de esmalte sintético a base de aceite resistente al agua, de  primera  calidad, minimo 2 manos o las que sean necesarias para obtener una superficie pareja y homogénea, a satisfacción del supervisor. Incluye suministro y transporte de los materiales, preparada y adecuación de la superficie a intervenir.</v>
          </cell>
          <cell r="M4055" t="str">
            <v>m2</v>
          </cell>
          <cell r="O4055">
            <v>195</v>
          </cell>
          <cell r="R4055">
            <v>14872</v>
          </cell>
          <cell r="S4055">
            <v>14872</v>
          </cell>
          <cell r="T4055">
            <v>4.3200000000000002E-2</v>
          </cell>
          <cell r="U4055">
            <v>0.4582</v>
          </cell>
          <cell r="V4055">
            <v>0</v>
          </cell>
          <cell r="W4055">
            <v>0.49859999999999999</v>
          </cell>
        </row>
        <row r="4056">
          <cell r="C4056" t="str">
            <v>I. EQUIPO</v>
          </cell>
        </row>
        <row r="4058">
          <cell r="C4058" t="str">
            <v>DESCRIPCIÓN</v>
          </cell>
          <cell r="H4058" t="str">
            <v>MARCA</v>
          </cell>
          <cell r="J4058" t="str">
            <v>TIPO</v>
          </cell>
          <cell r="L4058" t="str">
            <v>TARIFA/HORA</v>
          </cell>
          <cell r="M4058" t="str">
            <v>RENDIMIENTO</v>
          </cell>
          <cell r="O4058" t="str">
            <v>Vr. UNITARIO</v>
          </cell>
        </row>
        <row r="4059">
          <cell r="C4059" t="str">
            <v>Sección completa de andamio (1.2m-1.5m) x 1.5 m. (+ 4 ruedas) Incluye transporte.</v>
          </cell>
          <cell r="J4059" t="str">
            <v>Dia</v>
          </cell>
          <cell r="L4059">
            <v>2565</v>
          </cell>
          <cell r="M4059">
            <v>15</v>
          </cell>
          <cell r="O4059">
            <v>171</v>
          </cell>
          <cell r="R4059">
            <v>13</v>
          </cell>
          <cell r="T4059" t="str">
            <v>Sección completa de andamio (1.2m-1.5m) x 1.5 m. (+ 4 ruedas) Incluye transporte.</v>
          </cell>
        </row>
        <row r="4060">
          <cell r="C4060" t="str">
            <v>Can zunchado en madera común de 5,0cmx20cmx3,0m (alquiler). Incluye transporte.</v>
          </cell>
          <cell r="J4060" t="str">
            <v>Dia</v>
          </cell>
          <cell r="L4060">
            <v>1500</v>
          </cell>
          <cell r="M4060">
            <v>15</v>
          </cell>
          <cell r="O4060">
            <v>100</v>
          </cell>
          <cell r="R4060">
            <v>13</v>
          </cell>
          <cell r="T4060" t="str">
            <v>Can zunchado en madera común de 5,0cmx20cmx3,0m (alquiler). Incluye transporte.</v>
          </cell>
        </row>
        <row r="4061">
          <cell r="J4061" t="str">
            <v/>
          </cell>
          <cell r="L4061" t="str">
            <v/>
          </cell>
          <cell r="O4061">
            <v>0</v>
          </cell>
          <cell r="R4061">
            <v>0</v>
          </cell>
          <cell r="T4061">
            <v>0</v>
          </cell>
        </row>
        <row r="4062">
          <cell r="C4062" t="str">
            <v>Herramienta Menor (Como % de Mano de Obra)</v>
          </cell>
          <cell r="J4062" t="str">
            <v>Dia</v>
          </cell>
          <cell r="L4062">
            <v>7415</v>
          </cell>
          <cell r="M4062">
            <v>0.05</v>
          </cell>
          <cell r="O4062">
            <v>371</v>
          </cell>
          <cell r="R4062">
            <v>72345</v>
          </cell>
          <cell r="T4062" t="str">
            <v>Herramienta Menor (Como % de Mano de Obra)</v>
          </cell>
        </row>
        <row r="4063">
          <cell r="L4063">
            <v>4.3200000000000002E-2</v>
          </cell>
          <cell r="M4063" t="str">
            <v>SUBTOTAL $</v>
          </cell>
          <cell r="O4063">
            <v>642</v>
          </cell>
        </row>
        <row r="4064">
          <cell r="C4064" t="str">
            <v>II. MATERIALES</v>
          </cell>
        </row>
        <row r="4066">
          <cell r="C4066" t="str">
            <v>DESCRIPCIÓN</v>
          </cell>
          <cell r="K4066" t="str">
            <v>UNIDAD</v>
          </cell>
          <cell r="L4066" t="str">
            <v>CANTIDAD</v>
          </cell>
          <cell r="M4066" t="str">
            <v>PRECIO UNIT.</v>
          </cell>
          <cell r="O4066" t="str">
            <v>Vr. UNITARIO</v>
          </cell>
        </row>
        <row r="4067">
          <cell r="C4067" t="str">
            <v xml:space="preserve">Pintura acrílica, esmalte o similar </v>
          </cell>
          <cell r="K4067" t="str">
            <v>gal</v>
          </cell>
          <cell r="L4067">
            <v>7.0000000000000007E-2</v>
          </cell>
          <cell r="M4067">
            <v>85900</v>
          </cell>
          <cell r="O4067">
            <v>6013</v>
          </cell>
          <cell r="R4067">
            <v>13.65</v>
          </cell>
          <cell r="T4067" t="str">
            <v xml:space="preserve">Pintura acrílica, esmalte o similar </v>
          </cell>
        </row>
        <row r="4068">
          <cell r="C4068" t="str">
            <v>Estucor Estuco Plástico 30 Kilos/5 Galones Interior y Exterior-Rend:20m2</v>
          </cell>
          <cell r="K4068" t="str">
            <v>U</v>
          </cell>
          <cell r="L4068">
            <v>5.4999999999999997E-3</v>
          </cell>
          <cell r="M4068">
            <v>114000</v>
          </cell>
          <cell r="O4068">
            <v>627</v>
          </cell>
          <cell r="R4068">
            <v>1.07</v>
          </cell>
          <cell r="T4068" t="str">
            <v>Estucor Estuco Plástico 30 Kilos/5 Galones Interior y Exterior-Rend:20m2</v>
          </cell>
        </row>
        <row r="4069">
          <cell r="C4069" t="str">
            <v>Lija de agua 150 super</v>
          </cell>
          <cell r="K4069" t="str">
            <v>u</v>
          </cell>
          <cell r="L4069">
            <v>0.1</v>
          </cell>
          <cell r="M4069">
            <v>1749</v>
          </cell>
          <cell r="O4069">
            <v>175</v>
          </cell>
          <cell r="R4069">
            <v>19.5</v>
          </cell>
          <cell r="T4069" t="str">
            <v>Lija de agua 150 super</v>
          </cell>
        </row>
        <row r="4070">
          <cell r="K4070" t="str">
            <v/>
          </cell>
          <cell r="M4070">
            <v>0</v>
          </cell>
          <cell r="O4070">
            <v>0</v>
          </cell>
          <cell r="R4070">
            <v>0</v>
          </cell>
          <cell r="T4070">
            <v>0</v>
          </cell>
        </row>
        <row r="4071">
          <cell r="K4071" t="str">
            <v/>
          </cell>
          <cell r="M4071">
            <v>0</v>
          </cell>
          <cell r="O4071">
            <v>0</v>
          </cell>
          <cell r="R4071">
            <v>0</v>
          </cell>
          <cell r="T4071">
            <v>0</v>
          </cell>
        </row>
        <row r="4072">
          <cell r="K4072" t="str">
            <v/>
          </cell>
          <cell r="M4072">
            <v>0</v>
          </cell>
          <cell r="O4072">
            <v>0</v>
          </cell>
          <cell r="R4072">
            <v>0</v>
          </cell>
          <cell r="T4072">
            <v>0</v>
          </cell>
        </row>
        <row r="4073">
          <cell r="K4073" t="str">
            <v/>
          </cell>
          <cell r="O4073">
            <v>0</v>
          </cell>
          <cell r="R4073">
            <v>0</v>
          </cell>
          <cell r="T4073">
            <v>0</v>
          </cell>
        </row>
        <row r="4074">
          <cell r="L4074">
            <v>0.4582</v>
          </cell>
          <cell r="M4074" t="str">
            <v>SUBTOTAL $</v>
          </cell>
          <cell r="O4074">
            <v>6815</v>
          </cell>
        </row>
        <row r="4075">
          <cell r="C4075" t="str">
            <v>III. TRANSPORTES</v>
          </cell>
        </row>
        <row r="4077">
          <cell r="C4077" t="str">
            <v>MATERIAL</v>
          </cell>
          <cell r="J4077" t="str">
            <v>VOL. o PESO</v>
          </cell>
          <cell r="K4077" t="str">
            <v>DISTANCIA</v>
          </cell>
          <cell r="L4077" t="str">
            <v>M3 o Ton/Km</v>
          </cell>
          <cell r="M4077" t="str">
            <v>TARIFA</v>
          </cell>
          <cell r="O4077" t="str">
            <v>Vr. UNITARIO</v>
          </cell>
        </row>
        <row r="4078">
          <cell r="J4078" t="str">
            <v/>
          </cell>
          <cell r="M4078">
            <v>0</v>
          </cell>
          <cell r="O4078">
            <v>0</v>
          </cell>
          <cell r="R4078">
            <v>0</v>
          </cell>
          <cell r="T4078">
            <v>0</v>
          </cell>
        </row>
        <row r="4079">
          <cell r="J4079" t="str">
            <v/>
          </cell>
          <cell r="M4079">
            <v>0</v>
          </cell>
          <cell r="O4079">
            <v>0</v>
          </cell>
          <cell r="R4079">
            <v>0</v>
          </cell>
          <cell r="T4079">
            <v>0</v>
          </cell>
        </row>
        <row r="4080">
          <cell r="J4080" t="str">
            <v/>
          </cell>
          <cell r="M4080">
            <v>0</v>
          </cell>
          <cell r="O4080">
            <v>0</v>
          </cell>
          <cell r="R4080">
            <v>0</v>
          </cell>
          <cell r="T4080">
            <v>0</v>
          </cell>
        </row>
        <row r="4081">
          <cell r="L4081">
            <v>0</v>
          </cell>
          <cell r="M4081" t="str">
            <v>SUBTOTAL $</v>
          </cell>
          <cell r="O4081">
            <v>0</v>
          </cell>
        </row>
        <row r="4082">
          <cell r="C4082" t="str">
            <v>IV. MANO DE OBRA</v>
          </cell>
        </row>
        <row r="4084">
          <cell r="C4084" t="str">
            <v>TRABAJADOR</v>
          </cell>
          <cell r="I4084" t="str">
            <v>CANTIDAD</v>
          </cell>
          <cell r="J4084" t="str">
            <v>JORNAL</v>
          </cell>
          <cell r="K4084" t="str">
            <v>PRESTACIONES</v>
          </cell>
          <cell r="L4084" t="str">
            <v>JORNAL TOTAL</v>
          </cell>
          <cell r="M4084" t="str">
            <v>RENDIMIENTO</v>
          </cell>
          <cell r="O4084" t="str">
            <v>Vr. UNITARIO</v>
          </cell>
        </row>
        <row r="4085">
          <cell r="C4085" t="str">
            <v>Oficial</v>
          </cell>
          <cell r="I4085">
            <v>1</v>
          </cell>
          <cell r="J4085">
            <v>77720</v>
          </cell>
          <cell r="K4085">
            <v>1.6913</v>
          </cell>
          <cell r="L4085">
            <v>131448</v>
          </cell>
          <cell r="M4085">
            <v>30</v>
          </cell>
          <cell r="O4085">
            <v>4382</v>
          </cell>
          <cell r="R4085">
            <v>6.5</v>
          </cell>
          <cell r="T4085" t="str">
            <v>Oficial</v>
          </cell>
        </row>
        <row r="4086">
          <cell r="C4086" t="str">
            <v>Ayudante Entendido</v>
          </cell>
          <cell r="I4086">
            <v>1</v>
          </cell>
          <cell r="J4086">
            <v>53020</v>
          </cell>
          <cell r="K4086">
            <v>1.7161</v>
          </cell>
          <cell r="L4086">
            <v>90988</v>
          </cell>
          <cell r="M4086">
            <v>30</v>
          </cell>
          <cell r="O4086">
            <v>3033</v>
          </cell>
          <cell r="R4086">
            <v>6.5</v>
          </cell>
          <cell r="T4086" t="str">
            <v>Ayudante Entendido</v>
          </cell>
        </row>
        <row r="4087">
          <cell r="J4087">
            <v>0</v>
          </cell>
          <cell r="K4087">
            <v>0</v>
          </cell>
          <cell r="L4087">
            <v>0</v>
          </cell>
          <cell r="O4087">
            <v>0</v>
          </cell>
          <cell r="R4087">
            <v>0</v>
          </cell>
          <cell r="T4087">
            <v>0</v>
          </cell>
        </row>
        <row r="4088">
          <cell r="L4088">
            <v>0.49859999999999999</v>
          </cell>
          <cell r="M4088" t="str">
            <v>SUBTOTAL $</v>
          </cell>
          <cell r="O4088">
            <v>7415</v>
          </cell>
        </row>
        <row r="4090">
          <cell r="C4090" t="str">
            <v>TOTAL COSTO DIRECTO $</v>
          </cell>
          <cell r="O4090">
            <v>14872</v>
          </cell>
        </row>
        <row r="4091">
          <cell r="C4091" t="str">
            <v>V. COSTOS INDIRECTOS</v>
          </cell>
        </row>
        <row r="4093">
          <cell r="C4093" t="str">
            <v>Descripción</v>
          </cell>
          <cell r="L4093" t="str">
            <v>Porcentaje</v>
          </cell>
          <cell r="M4093" t="str">
            <v>Valor Total</v>
          </cell>
        </row>
        <row r="4094">
          <cell r="C4094" t="str">
            <v>ADMINISTRACION</v>
          </cell>
          <cell r="L4094">
            <v>0</v>
          </cell>
          <cell r="M4094">
            <v>0</v>
          </cell>
        </row>
        <row r="4095">
          <cell r="C4095" t="str">
            <v xml:space="preserve">IMPREVISTOS </v>
          </cell>
          <cell r="L4095">
            <v>0</v>
          </cell>
          <cell r="M4095">
            <v>0</v>
          </cell>
        </row>
        <row r="4096">
          <cell r="C4096" t="str">
            <v>UTILIDAD</v>
          </cell>
          <cell r="L4096">
            <v>0</v>
          </cell>
          <cell r="M4096">
            <v>0</v>
          </cell>
        </row>
        <row r="4097">
          <cell r="C4097" t="str">
            <v>SUBTOTAL $</v>
          </cell>
          <cell r="O4097">
            <v>0</v>
          </cell>
        </row>
        <row r="4099">
          <cell r="C4099" t="str">
            <v>Precio Unitario Total Aproximado al peso $</v>
          </cell>
          <cell r="O4099">
            <v>14872</v>
          </cell>
        </row>
        <row r="4102">
          <cell r="H4102" t="str">
            <v>Firma</v>
          </cell>
        </row>
        <row r="4103">
          <cell r="H4103" t="str">
            <v>Nombre:</v>
          </cell>
        </row>
        <row r="4104">
          <cell r="H4104" t="str">
            <v>Representante Legal del Contratista o su Apoderado</v>
          </cell>
        </row>
        <row r="4105">
          <cell r="H4105" t="str">
            <v>Matricula No. :</v>
          </cell>
        </row>
        <row r="4106">
          <cell r="H4106" t="str">
            <v xml:space="preserve"> </v>
          </cell>
        </row>
        <row r="4107">
          <cell r="C4107" t="str">
            <v>OBSERVACIONES INTERVENTORÍA</v>
          </cell>
        </row>
        <row r="4111">
          <cell r="C4111" t="str">
            <v>APROBACIÓN POR INTERVENTORÍA</v>
          </cell>
        </row>
        <row r="4112">
          <cell r="C4112"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4114">
          <cell r="C4114"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4117">
          <cell r="H4117" t="str">
            <v>Firma</v>
          </cell>
        </row>
        <row r="4118">
          <cell r="H4118" t="str">
            <v>Nombre:</v>
          </cell>
        </row>
        <row r="4119">
          <cell r="H4119" t="str">
            <v>Representante Legal del Interventor o su Apoderado</v>
          </cell>
        </row>
        <row r="4120">
          <cell r="H4120" t="str">
            <v>Matricula No. :</v>
          </cell>
        </row>
        <row r="4125">
          <cell r="C4125" t="str">
            <v>Formulario 1 - Propuesta económica  - Documento tipo de selección abreviada de menor cuantía - versión 2</v>
          </cell>
        </row>
        <row r="4126">
          <cell r="C4126" t="str">
            <v>Código</v>
          </cell>
          <cell r="D4126" t="str">
            <v>CCE-EICP-FM-25</v>
          </cell>
          <cell r="E4126" t="str">
            <v>Versión</v>
          </cell>
          <cell r="F4126">
            <v>2</v>
          </cell>
        </row>
        <row r="4128">
          <cell r="C4128" t="str">
            <v>[La entidad podrá utilizar este formato para la presentación de los análisis de precios unitarios el contratista en la oportunidad prevista en el numeral 8.1. del Documento Base]</v>
          </cell>
        </row>
        <row r="4131">
          <cell r="D4131" t="str">
            <v>MUNICIPIO DE CONCORDIA, ANTIOQUIA</v>
          </cell>
        </row>
        <row r="4132">
          <cell r="L4132" t="str">
            <v>VERSIÓN</v>
          </cell>
        </row>
        <row r="4133">
          <cell r="D4133" t="str">
            <v xml:space="preserve">[NÚMERO DEL PROCESO] </v>
          </cell>
        </row>
        <row r="4134">
          <cell r="L4134" t="str">
            <v>PÁGINA</v>
          </cell>
          <cell r="M4134">
            <v>1</v>
          </cell>
          <cell r="N4134" t="str">
            <v>DE</v>
          </cell>
          <cell r="O4134">
            <v>1</v>
          </cell>
        </row>
        <row r="4135">
          <cell r="D4135" t="str">
            <v xml:space="preserve">ANALISIS DE PRECIOS UNITARIOS </v>
          </cell>
        </row>
        <row r="4137">
          <cell r="L4137" t="str">
            <v>FECHA</v>
          </cell>
          <cell r="M4137" t="str">
            <v>DD</v>
          </cell>
          <cell r="N4137" t="str">
            <v>MM</v>
          </cell>
          <cell r="O4137" t="str">
            <v>AA</v>
          </cell>
        </row>
        <row r="4138">
          <cell r="M4138">
            <v>8</v>
          </cell>
          <cell r="N4138">
            <v>5</v>
          </cell>
          <cell r="O4138">
            <v>2023</v>
          </cell>
        </row>
        <row r="4139">
          <cell r="C4139" t="str">
            <v>ITEMS DE LA PROPUESTA ECONÓMICA</v>
          </cell>
          <cell r="I4139" t="str">
            <v>ITEMS NO PREVISTOS</v>
          </cell>
        </row>
        <row r="4143">
          <cell r="C4143" t="str">
            <v>DATOS ESPECÍFICOS</v>
          </cell>
        </row>
        <row r="4145">
          <cell r="C4145" t="str">
            <v>ITEM</v>
          </cell>
          <cell r="D4145" t="str">
            <v>DESCRIPCIÓN</v>
          </cell>
          <cell r="M4145" t="str">
            <v>UNIDAD</v>
          </cell>
          <cell r="O4145" t="str">
            <v>CANTIDAD</v>
          </cell>
        </row>
        <row r="4146">
          <cell r="C4146" t="str">
            <v>1.12.1</v>
          </cell>
          <cell r="D4146" t="str">
            <v>S.T.I de Sanitario de Dos Piezas, Redondo 3.7 Litros, Descarga Dual Blanco Corona o similar. Incluye sanitario, Kit de Instalación, Brida, acople, tornillos y chazos, y demás accesorios para su correcta instalación y correcto funcionamiento.</v>
          </cell>
          <cell r="M4146" t="str">
            <v>u</v>
          </cell>
          <cell r="O4146">
            <v>3</v>
          </cell>
          <cell r="R4146">
            <v>520505</v>
          </cell>
          <cell r="S4146">
            <v>520505</v>
          </cell>
          <cell r="T4146">
            <v>2.7000000000000001E-3</v>
          </cell>
          <cell r="U4146">
            <v>0.82840000000000003</v>
          </cell>
          <cell r="V4146">
            <v>0.11550000000000001</v>
          </cell>
          <cell r="W4146">
            <v>5.3400000000000003E-2</v>
          </cell>
        </row>
        <row r="4147">
          <cell r="C4147" t="str">
            <v>I. EQUIPO</v>
          </cell>
        </row>
        <row r="4149">
          <cell r="C4149" t="str">
            <v>DESCRIPCIÓN</v>
          </cell>
          <cell r="H4149" t="str">
            <v>MARCA</v>
          </cell>
          <cell r="J4149" t="str">
            <v>TIPO</v>
          </cell>
          <cell r="L4149" t="str">
            <v>TARIFA/HORA</v>
          </cell>
          <cell r="M4149" t="str">
            <v>RENDIMIENTO</v>
          </cell>
          <cell r="O4149" t="str">
            <v>Vr. UNITARIO</v>
          </cell>
        </row>
        <row r="4150">
          <cell r="J4150" t="str">
            <v/>
          </cell>
          <cell r="L4150" t="str">
            <v/>
          </cell>
          <cell r="M4150">
            <v>4</v>
          </cell>
          <cell r="O4150">
            <v>0</v>
          </cell>
          <cell r="R4150">
            <v>0.75</v>
          </cell>
          <cell r="T4150">
            <v>0</v>
          </cell>
        </row>
        <row r="4151">
          <cell r="J4151" t="str">
            <v/>
          </cell>
          <cell r="L4151" t="str">
            <v/>
          </cell>
          <cell r="M4151">
            <v>4</v>
          </cell>
          <cell r="O4151">
            <v>0</v>
          </cell>
          <cell r="R4151">
            <v>0.75</v>
          </cell>
          <cell r="T4151">
            <v>0</v>
          </cell>
        </row>
        <row r="4152">
          <cell r="J4152" t="str">
            <v/>
          </cell>
          <cell r="L4152" t="str">
            <v/>
          </cell>
          <cell r="O4152">
            <v>0</v>
          </cell>
          <cell r="R4152">
            <v>0</v>
          </cell>
          <cell r="T4152">
            <v>0</v>
          </cell>
        </row>
        <row r="4153">
          <cell r="C4153" t="str">
            <v>Herramienta Menor (Como % de Mano de Obra)</v>
          </cell>
          <cell r="J4153" t="str">
            <v>Dia</v>
          </cell>
          <cell r="L4153">
            <v>27805</v>
          </cell>
          <cell r="M4153">
            <v>0.05</v>
          </cell>
          <cell r="O4153">
            <v>1390</v>
          </cell>
          <cell r="R4153">
            <v>4170</v>
          </cell>
          <cell r="T4153" t="str">
            <v>Herramienta Menor (Como % de Mano de Obra)</v>
          </cell>
        </row>
        <row r="4154">
          <cell r="L4154">
            <v>2.7000000000000001E-3</v>
          </cell>
          <cell r="M4154" t="str">
            <v>SUBTOTAL $</v>
          </cell>
          <cell r="O4154">
            <v>1390</v>
          </cell>
        </row>
        <row r="4155">
          <cell r="C4155" t="str">
            <v>II. MATERIALES</v>
          </cell>
        </row>
        <row r="4157">
          <cell r="C4157" t="str">
            <v>DESCRIPCIÓN</v>
          </cell>
          <cell r="K4157" t="str">
            <v>UNIDAD</v>
          </cell>
          <cell r="L4157" t="str">
            <v>CANTIDAD</v>
          </cell>
          <cell r="M4157" t="str">
            <v>PRECIO UNIT.</v>
          </cell>
          <cell r="O4157" t="str">
            <v>Vr. UNITARIO</v>
          </cell>
        </row>
        <row r="4158">
          <cell r="C4158" t="str">
            <v>Sanitario Aquapro Redondo Bone</v>
          </cell>
          <cell r="K4158" t="str">
            <v>u</v>
          </cell>
          <cell r="L4158">
            <v>1</v>
          </cell>
          <cell r="M4158">
            <v>384900</v>
          </cell>
          <cell r="O4158">
            <v>384900</v>
          </cell>
          <cell r="R4158">
            <v>3</v>
          </cell>
          <cell r="T4158" t="str">
            <v>Sanitario Aquapro Redondo Bone</v>
          </cell>
        </row>
        <row r="4159">
          <cell r="C4159" t="str">
            <v>Kit Instalación Sanitario con Brida
Humboldt (Brida, acople, válvula, tornillos y chazos)</v>
          </cell>
          <cell r="K4159" t="str">
            <v>u</v>
          </cell>
          <cell r="L4159">
            <v>1</v>
          </cell>
          <cell r="M4159">
            <v>46290</v>
          </cell>
          <cell r="O4159">
            <v>46290</v>
          </cell>
          <cell r="R4159">
            <v>3</v>
          </cell>
          <cell r="T4159" t="str">
            <v>Kit Instalación Sanitario con Brida
Humboldt (Brida, acople, válvula, tornillos y chazos)</v>
          </cell>
        </row>
        <row r="4160">
          <cell r="K4160" t="str">
            <v/>
          </cell>
          <cell r="M4160">
            <v>0</v>
          </cell>
          <cell r="O4160">
            <v>0</v>
          </cell>
          <cell r="R4160">
            <v>0</v>
          </cell>
          <cell r="T4160">
            <v>0</v>
          </cell>
        </row>
        <row r="4161">
          <cell r="K4161" t="str">
            <v/>
          </cell>
          <cell r="M4161">
            <v>0</v>
          </cell>
          <cell r="O4161">
            <v>0</v>
          </cell>
          <cell r="R4161">
            <v>0</v>
          </cell>
          <cell r="T4161">
            <v>0</v>
          </cell>
        </row>
        <row r="4162">
          <cell r="K4162" t="str">
            <v/>
          </cell>
          <cell r="M4162">
            <v>0</v>
          </cell>
          <cell r="O4162">
            <v>0</v>
          </cell>
          <cell r="R4162">
            <v>0</v>
          </cell>
          <cell r="T4162">
            <v>0</v>
          </cell>
        </row>
        <row r="4163">
          <cell r="K4163" t="str">
            <v/>
          </cell>
          <cell r="M4163">
            <v>0</v>
          </cell>
          <cell r="O4163">
            <v>0</v>
          </cell>
          <cell r="R4163">
            <v>0</v>
          </cell>
          <cell r="T4163">
            <v>0</v>
          </cell>
        </row>
        <row r="4164">
          <cell r="K4164" t="str">
            <v/>
          </cell>
          <cell r="O4164">
            <v>0</v>
          </cell>
          <cell r="R4164">
            <v>0</v>
          </cell>
          <cell r="T4164">
            <v>0</v>
          </cell>
        </row>
        <row r="4165">
          <cell r="L4165">
            <v>0.82840000000000003</v>
          </cell>
          <cell r="M4165" t="str">
            <v>SUBTOTAL $</v>
          </cell>
          <cell r="O4165">
            <v>431190</v>
          </cell>
        </row>
        <row r="4166">
          <cell r="C4166" t="str">
            <v>III. TRANSPORTES</v>
          </cell>
        </row>
        <row r="4168">
          <cell r="C4168" t="str">
            <v>MATERIAL</v>
          </cell>
          <cell r="J4168" t="str">
            <v>VOL. o PESO</v>
          </cell>
          <cell r="K4168" t="str">
            <v>DISTANCIA</v>
          </cell>
          <cell r="L4168" t="str">
            <v>M3 o Ton/Km</v>
          </cell>
          <cell r="M4168" t="str">
            <v>TARIFA</v>
          </cell>
          <cell r="O4168" t="str">
            <v>Vr. UNITARIO</v>
          </cell>
        </row>
        <row r="4169">
          <cell r="C4169" t="str">
            <v>Transporte de materiales</v>
          </cell>
          <cell r="J4169" t="str">
            <v>m3k</v>
          </cell>
          <cell r="K4169">
            <v>121</v>
          </cell>
          <cell r="L4169">
            <v>0.4</v>
          </cell>
          <cell r="M4169">
            <v>1200</v>
          </cell>
          <cell r="O4169">
            <v>58080</v>
          </cell>
          <cell r="R4169">
            <v>145.19999999999999</v>
          </cell>
          <cell r="T4169" t="str">
            <v>Transporte de materiales</v>
          </cell>
        </row>
        <row r="4170">
          <cell r="C4170" t="str">
            <v>Transporte interno</v>
          </cell>
          <cell r="J4170" t="str">
            <v>m3</v>
          </cell>
          <cell r="K4170">
            <v>1</v>
          </cell>
          <cell r="L4170">
            <v>0.4</v>
          </cell>
          <cell r="M4170">
            <v>5100</v>
          </cell>
          <cell r="O4170">
            <v>2040</v>
          </cell>
          <cell r="R4170">
            <v>1.2</v>
          </cell>
          <cell r="T4170" t="str">
            <v>Transporte interno</v>
          </cell>
        </row>
        <row r="4171">
          <cell r="J4171" t="str">
            <v/>
          </cell>
          <cell r="M4171">
            <v>0</v>
          </cell>
          <cell r="O4171">
            <v>0</v>
          </cell>
          <cell r="R4171">
            <v>0</v>
          </cell>
          <cell r="T4171">
            <v>0</v>
          </cell>
        </row>
        <row r="4172">
          <cell r="L4172">
            <v>0.11550000000000001</v>
          </cell>
          <cell r="M4172" t="str">
            <v>SUBTOTAL $</v>
          </cell>
          <cell r="O4172">
            <v>60120</v>
          </cell>
        </row>
        <row r="4173">
          <cell r="C4173" t="str">
            <v>IV. MANO DE OBRA</v>
          </cell>
        </row>
        <row r="4175">
          <cell r="C4175" t="str">
            <v>TRABAJADOR</v>
          </cell>
          <cell r="I4175" t="str">
            <v>CANTIDAD</v>
          </cell>
          <cell r="J4175" t="str">
            <v>JORNAL</v>
          </cell>
          <cell r="K4175" t="str">
            <v>PRESTACIONES</v>
          </cell>
          <cell r="L4175" t="str">
            <v>JORNAL TOTAL</v>
          </cell>
          <cell r="M4175" t="str">
            <v>RENDIMIENTO</v>
          </cell>
          <cell r="O4175" t="str">
            <v>Vr. UNITARIO</v>
          </cell>
        </row>
        <row r="4176">
          <cell r="C4176" t="str">
            <v>Oficial</v>
          </cell>
          <cell r="I4176">
            <v>1</v>
          </cell>
          <cell r="J4176">
            <v>77720</v>
          </cell>
          <cell r="K4176">
            <v>1.6913</v>
          </cell>
          <cell r="L4176">
            <v>131448</v>
          </cell>
          <cell r="M4176">
            <v>8</v>
          </cell>
          <cell r="O4176">
            <v>16431</v>
          </cell>
          <cell r="R4176">
            <v>0.38</v>
          </cell>
          <cell r="T4176" t="str">
            <v>Oficial</v>
          </cell>
        </row>
        <row r="4177">
          <cell r="C4177" t="str">
            <v>Ayudante Entendido</v>
          </cell>
          <cell r="I4177">
            <v>1</v>
          </cell>
          <cell r="J4177">
            <v>53020</v>
          </cell>
          <cell r="K4177">
            <v>1.7161</v>
          </cell>
          <cell r="L4177">
            <v>90988</v>
          </cell>
          <cell r="M4177">
            <v>8</v>
          </cell>
          <cell r="O4177">
            <v>11374</v>
          </cell>
          <cell r="R4177">
            <v>0.38</v>
          </cell>
          <cell r="T4177" t="str">
            <v>Ayudante Entendido</v>
          </cell>
        </row>
        <row r="4178">
          <cell r="I4178">
            <v>1</v>
          </cell>
          <cell r="J4178">
            <v>0</v>
          </cell>
          <cell r="K4178">
            <v>0</v>
          </cell>
          <cell r="L4178">
            <v>0</v>
          </cell>
          <cell r="O4178">
            <v>0</v>
          </cell>
          <cell r="R4178">
            <v>0</v>
          </cell>
          <cell r="T4178">
            <v>0</v>
          </cell>
        </row>
        <row r="4179">
          <cell r="L4179">
            <v>5.3400000000000003E-2</v>
          </cell>
          <cell r="M4179" t="str">
            <v>SUBTOTAL $</v>
          </cell>
          <cell r="O4179">
            <v>27805</v>
          </cell>
        </row>
        <row r="4181">
          <cell r="C4181" t="str">
            <v>TOTAL COSTO DIRECTO $</v>
          </cell>
          <cell r="O4181">
            <v>520505</v>
          </cell>
        </row>
        <row r="4182">
          <cell r="C4182" t="str">
            <v>V. COSTOS INDIRECTOS</v>
          </cell>
        </row>
        <row r="4184">
          <cell r="C4184" t="str">
            <v>Descripción</v>
          </cell>
          <cell r="L4184" t="str">
            <v>Porcentaje</v>
          </cell>
          <cell r="M4184" t="str">
            <v>Valor Total</v>
          </cell>
        </row>
        <row r="4185">
          <cell r="C4185" t="str">
            <v>ADMINISTRACION</v>
          </cell>
          <cell r="M4185">
            <v>0</v>
          </cell>
        </row>
        <row r="4186">
          <cell r="C4186" t="str">
            <v xml:space="preserve">IMPREVISTOS </v>
          </cell>
          <cell r="M4186">
            <v>0</v>
          </cell>
        </row>
        <row r="4187">
          <cell r="C4187" t="str">
            <v>UTILIDAD</v>
          </cell>
          <cell r="M4187">
            <v>0</v>
          </cell>
        </row>
        <row r="4188">
          <cell r="C4188" t="str">
            <v>SUBTOTAL $</v>
          </cell>
          <cell r="O4188">
            <v>0</v>
          </cell>
        </row>
        <row r="4190">
          <cell r="C4190" t="str">
            <v>Precio Unitario Total Aproximado al peso $</v>
          </cell>
          <cell r="O4190">
            <v>520505</v>
          </cell>
        </row>
        <row r="4193">
          <cell r="H4193" t="str">
            <v>Firma</v>
          </cell>
        </row>
        <row r="4194">
          <cell r="H4194" t="str">
            <v>Nombre:</v>
          </cell>
        </row>
        <row r="4195">
          <cell r="H4195" t="str">
            <v>Representante Legal del Contratista o su Apoderado</v>
          </cell>
        </row>
        <row r="4196">
          <cell r="H4196" t="str">
            <v>Matricula No. :</v>
          </cell>
        </row>
        <row r="4197">
          <cell r="H4197" t="str">
            <v xml:space="preserve"> </v>
          </cell>
        </row>
        <row r="4198">
          <cell r="C4198" t="str">
            <v>OBSERVACIONES INTERVENTORÍA</v>
          </cell>
        </row>
        <row r="4202">
          <cell r="C4202" t="str">
            <v>APROBACIÓN POR INTERVENTORÍA</v>
          </cell>
        </row>
        <row r="4203">
          <cell r="C4203"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4205">
          <cell r="C4205"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4208">
          <cell r="H4208" t="str">
            <v>Firma</v>
          </cell>
        </row>
        <row r="4209">
          <cell r="H4209" t="str">
            <v>Nombre:</v>
          </cell>
        </row>
        <row r="4210">
          <cell r="H4210" t="str">
            <v>Representante Legal del Interventor o su Apoderado</v>
          </cell>
        </row>
        <row r="4211">
          <cell r="H4211" t="str">
            <v>Matricula No. :</v>
          </cell>
        </row>
        <row r="4216">
          <cell r="C4216" t="str">
            <v>Formulario 1 - Propuesta económica  - Documento tipo de selección abreviada de menor cuantía - versión 2</v>
          </cell>
        </row>
        <row r="4217">
          <cell r="C4217" t="str">
            <v>Código</v>
          </cell>
          <cell r="D4217" t="str">
            <v>CCE-EICP-FM-25</v>
          </cell>
          <cell r="E4217" t="str">
            <v>Versión</v>
          </cell>
          <cell r="F4217">
            <v>2</v>
          </cell>
        </row>
        <row r="4219">
          <cell r="C4219" t="str">
            <v>[La entidad podrá utilizar este formato para la presentación de los análisis de precios unitarios el contratista en la oportunidad prevista en el numeral 8.1. del Documento Base]</v>
          </cell>
        </row>
        <row r="4222">
          <cell r="D4222" t="str">
            <v>MUNICIPIO DE CONCORDIA, ANTIOQUIA</v>
          </cell>
        </row>
        <row r="4223">
          <cell r="L4223" t="str">
            <v>VERSIÓN</v>
          </cell>
        </row>
        <row r="4224">
          <cell r="D4224" t="str">
            <v xml:space="preserve">[NÚMERO DEL PROCESO] </v>
          </cell>
        </row>
        <row r="4225">
          <cell r="L4225" t="str">
            <v>PÁGINA</v>
          </cell>
          <cell r="M4225">
            <v>1</v>
          </cell>
          <cell r="N4225" t="str">
            <v>DE</v>
          </cell>
          <cell r="O4225">
            <v>1</v>
          </cell>
        </row>
        <row r="4226">
          <cell r="D4226" t="str">
            <v xml:space="preserve">ANALISIS DE PRECIOS UNITARIOS </v>
          </cell>
        </row>
        <row r="4228">
          <cell r="L4228" t="str">
            <v>FECHA</v>
          </cell>
          <cell r="M4228" t="str">
            <v>DD</v>
          </cell>
          <cell r="N4228" t="str">
            <v>MM</v>
          </cell>
          <cell r="O4228" t="str">
            <v>AA</v>
          </cell>
        </row>
        <row r="4229">
          <cell r="M4229">
            <v>8</v>
          </cell>
          <cell r="N4229">
            <v>5</v>
          </cell>
          <cell r="O4229">
            <v>2023</v>
          </cell>
        </row>
        <row r="4230">
          <cell r="C4230" t="str">
            <v>ITEMS DE LA PROPUESTA ECONÓMICA</v>
          </cell>
          <cell r="I4230" t="str">
            <v>ITEMS NO PREVISTOS</v>
          </cell>
        </row>
        <row r="4234">
          <cell r="C4234" t="str">
            <v>DATOS ESPECÍFICOS</v>
          </cell>
        </row>
        <row r="4236">
          <cell r="C4236" t="str">
            <v>ITEM</v>
          </cell>
          <cell r="D4236" t="str">
            <v>DESCRIPCIÓN</v>
          </cell>
          <cell r="M4236" t="str">
            <v>UNIDAD</v>
          </cell>
          <cell r="O4236" t="str">
            <v>CANTIDAD</v>
          </cell>
        </row>
        <row r="4237">
          <cell r="C4237" t="str">
            <v>1.12.2</v>
          </cell>
          <cell r="D4237" t="str">
            <v>S.T.I de lavamanos de incrustar ceramico basico spazio o Similar. Incluye grifería, abasto metálico, sifón botella, silicona antihongos para el borde del lavamanos, y todos los demás elementos necesarios para su correcta instalación y funcionamiento.</v>
          </cell>
          <cell r="M4237" t="str">
            <v>u</v>
          </cell>
          <cell r="O4237">
            <v>4</v>
          </cell>
          <cell r="R4237">
            <v>387656</v>
          </cell>
          <cell r="S4237">
            <v>387656</v>
          </cell>
          <cell r="T4237">
            <v>3.5999999999999999E-3</v>
          </cell>
          <cell r="U4237">
            <v>0.76959999999999995</v>
          </cell>
          <cell r="V4237">
            <v>0.15509999999999999</v>
          </cell>
          <cell r="W4237">
            <v>7.17E-2</v>
          </cell>
        </row>
        <row r="4238">
          <cell r="C4238" t="str">
            <v>I. EQUIPO</v>
          </cell>
        </row>
        <row r="4240">
          <cell r="C4240" t="str">
            <v>DESCRIPCIÓN</v>
          </cell>
          <cell r="H4240" t="str">
            <v>MARCA</v>
          </cell>
          <cell r="J4240" t="str">
            <v>TIPO</v>
          </cell>
          <cell r="L4240" t="str">
            <v>TARIFA/HORA</v>
          </cell>
          <cell r="M4240" t="str">
            <v>RENDIMIENTO</v>
          </cell>
          <cell r="O4240" t="str">
            <v>Vr. UNITARIO</v>
          </cell>
        </row>
        <row r="4241">
          <cell r="J4241" t="str">
            <v/>
          </cell>
          <cell r="L4241" t="str">
            <v/>
          </cell>
          <cell r="M4241">
            <v>4</v>
          </cell>
          <cell r="O4241">
            <v>0</v>
          </cell>
          <cell r="R4241">
            <v>1</v>
          </cell>
          <cell r="T4241">
            <v>0</v>
          </cell>
        </row>
        <row r="4242">
          <cell r="J4242" t="str">
            <v/>
          </cell>
          <cell r="L4242" t="str">
            <v/>
          </cell>
          <cell r="M4242">
            <v>4</v>
          </cell>
          <cell r="O4242">
            <v>0</v>
          </cell>
          <cell r="R4242">
            <v>1</v>
          </cell>
          <cell r="T4242">
            <v>0</v>
          </cell>
        </row>
        <row r="4243">
          <cell r="J4243" t="str">
            <v/>
          </cell>
          <cell r="L4243" t="str">
            <v/>
          </cell>
          <cell r="O4243">
            <v>0</v>
          </cell>
          <cell r="R4243">
            <v>0</v>
          </cell>
          <cell r="T4243">
            <v>0</v>
          </cell>
        </row>
        <row r="4244">
          <cell r="C4244" t="str">
            <v>Herramienta Menor (Como % de Mano de Obra)</v>
          </cell>
          <cell r="J4244" t="str">
            <v>Dia</v>
          </cell>
          <cell r="L4244">
            <v>27805</v>
          </cell>
          <cell r="M4244">
            <v>0.05</v>
          </cell>
          <cell r="O4244">
            <v>1390</v>
          </cell>
          <cell r="R4244">
            <v>5560</v>
          </cell>
          <cell r="T4244" t="str">
            <v>Herramienta Menor (Como % de Mano de Obra)</v>
          </cell>
        </row>
        <row r="4245">
          <cell r="L4245">
            <v>3.5999999999999999E-3</v>
          </cell>
          <cell r="M4245" t="str">
            <v>SUBTOTAL $</v>
          </cell>
          <cell r="O4245">
            <v>1390</v>
          </cell>
        </row>
        <row r="4246">
          <cell r="C4246" t="str">
            <v>II. MATERIALES</v>
          </cell>
        </row>
        <row r="4248">
          <cell r="C4248" t="str">
            <v>DESCRIPCIÓN</v>
          </cell>
          <cell r="K4248" t="str">
            <v>UNIDAD</v>
          </cell>
          <cell r="L4248" t="str">
            <v>CANTIDAD</v>
          </cell>
          <cell r="M4248" t="str">
            <v>PRECIO UNIT.</v>
          </cell>
          <cell r="O4248" t="str">
            <v>Vr. UNITARIO</v>
          </cell>
        </row>
        <row r="4249">
          <cell r="C4249" t="str">
            <v xml:space="preserve">lavamanos ceramico basico spazio - Corona </v>
          </cell>
          <cell r="K4249" t="str">
            <v>u</v>
          </cell>
          <cell r="L4249">
            <v>1</v>
          </cell>
          <cell r="M4249">
            <v>186900</v>
          </cell>
          <cell r="O4249">
            <v>186900</v>
          </cell>
          <cell r="R4249">
            <v>4</v>
          </cell>
          <cell r="T4249" t="str">
            <v xml:space="preserve">lavamanos ceramico basico spazio - Corona </v>
          </cell>
        </row>
        <row r="4250">
          <cell r="C4250" t="str">
            <v>Válvula registrador 1/2 sanitario y lavamanos plástica Grival + acople</v>
          </cell>
          <cell r="K4250" t="str">
            <v>u</v>
          </cell>
          <cell r="L4250">
            <v>1</v>
          </cell>
          <cell r="M4250">
            <v>23728</v>
          </cell>
          <cell r="O4250">
            <v>23728</v>
          </cell>
          <cell r="R4250">
            <v>4</v>
          </cell>
          <cell r="T4250" t="str">
            <v>Válvula registrador 1/2 sanitario y lavamanos plástica Grival + acople</v>
          </cell>
        </row>
        <row r="4251">
          <cell r="C4251" t="str">
            <v>Griferia Lavamanos Individual Palanca cipres - Grival</v>
          </cell>
          <cell r="K4251" t="str">
            <v>u</v>
          </cell>
          <cell r="L4251">
            <v>1</v>
          </cell>
          <cell r="M4251">
            <v>33300</v>
          </cell>
          <cell r="O4251">
            <v>33300</v>
          </cell>
          <cell r="R4251">
            <v>4</v>
          </cell>
          <cell r="T4251" t="str">
            <v>Griferia Lavamanos Individual Palanca cipres - Grival</v>
          </cell>
        </row>
        <row r="4252">
          <cell r="C4252" t="str">
            <v>Sifón botella con buje cromo
Gricol</v>
          </cell>
          <cell r="K4252" t="str">
            <v>u</v>
          </cell>
          <cell r="L4252">
            <v>1</v>
          </cell>
          <cell r="M4252">
            <v>40530</v>
          </cell>
          <cell r="O4252">
            <v>40530</v>
          </cell>
          <cell r="R4252">
            <v>4</v>
          </cell>
          <cell r="T4252" t="str">
            <v>Sifón botella con buje cromo
Gricol</v>
          </cell>
        </row>
        <row r="4253">
          <cell r="C4253" t="str">
            <v>Silicona Transparente 300 ml, Sika Rendimiento 3 m</v>
          </cell>
          <cell r="K4253" t="str">
            <v>u</v>
          </cell>
          <cell r="L4253">
            <v>0.44</v>
          </cell>
          <cell r="M4253">
            <v>31552</v>
          </cell>
          <cell r="O4253">
            <v>13883</v>
          </cell>
          <cell r="R4253">
            <v>1.76</v>
          </cell>
          <cell r="T4253" t="str">
            <v>Silicona Transparente 300 ml, Sika Rendimiento 3 m</v>
          </cell>
        </row>
        <row r="4254">
          <cell r="K4254" t="str">
            <v/>
          </cell>
          <cell r="M4254">
            <v>0</v>
          </cell>
          <cell r="O4254">
            <v>0</v>
          </cell>
          <cell r="R4254">
            <v>0</v>
          </cell>
          <cell r="T4254">
            <v>0</v>
          </cell>
        </row>
        <row r="4255">
          <cell r="K4255" t="str">
            <v/>
          </cell>
          <cell r="O4255">
            <v>0</v>
          </cell>
          <cell r="R4255">
            <v>0</v>
          </cell>
          <cell r="T4255">
            <v>0</v>
          </cell>
        </row>
        <row r="4256">
          <cell r="L4256">
            <v>0.76959999999999995</v>
          </cell>
          <cell r="M4256" t="str">
            <v>SUBTOTAL $</v>
          </cell>
          <cell r="O4256">
            <v>298341</v>
          </cell>
        </row>
        <row r="4257">
          <cell r="C4257" t="str">
            <v>III. TRANSPORTES</v>
          </cell>
        </row>
        <row r="4259">
          <cell r="C4259" t="str">
            <v>MATERIAL</v>
          </cell>
          <cell r="J4259" t="str">
            <v>VOL. o PESO</v>
          </cell>
          <cell r="K4259" t="str">
            <v>DISTANCIA</v>
          </cell>
          <cell r="L4259" t="str">
            <v>M3 o Ton/Km</v>
          </cell>
          <cell r="M4259" t="str">
            <v>TARIFA</v>
          </cell>
          <cell r="O4259" t="str">
            <v>Vr. UNITARIO</v>
          </cell>
        </row>
        <row r="4260">
          <cell r="C4260" t="str">
            <v>Transporte de materiales</v>
          </cell>
          <cell r="J4260" t="str">
            <v>m3k</v>
          </cell>
          <cell r="K4260">
            <v>121</v>
          </cell>
          <cell r="L4260">
            <v>0.4</v>
          </cell>
          <cell r="M4260">
            <v>1200</v>
          </cell>
          <cell r="O4260">
            <v>58080</v>
          </cell>
          <cell r="R4260">
            <v>193.6</v>
          </cell>
          <cell r="T4260" t="str">
            <v>Transporte de materiales</v>
          </cell>
        </row>
        <row r="4261">
          <cell r="C4261" t="str">
            <v>Transporte interno</v>
          </cell>
          <cell r="J4261" t="str">
            <v>m3</v>
          </cell>
          <cell r="K4261">
            <v>1</v>
          </cell>
          <cell r="L4261">
            <v>0.4</v>
          </cell>
          <cell r="M4261">
            <v>5100</v>
          </cell>
          <cell r="O4261">
            <v>2040</v>
          </cell>
          <cell r="R4261">
            <v>1.6</v>
          </cell>
          <cell r="T4261" t="str">
            <v>Transporte interno</v>
          </cell>
        </row>
        <row r="4262">
          <cell r="J4262" t="str">
            <v/>
          </cell>
          <cell r="M4262">
            <v>0</v>
          </cell>
          <cell r="O4262">
            <v>0</v>
          </cell>
          <cell r="R4262">
            <v>0</v>
          </cell>
          <cell r="T4262">
            <v>0</v>
          </cell>
        </row>
        <row r="4263">
          <cell r="L4263">
            <v>0.15509999999999999</v>
          </cell>
          <cell r="M4263" t="str">
            <v>SUBTOTAL $</v>
          </cell>
          <cell r="O4263">
            <v>60120</v>
          </cell>
        </row>
        <row r="4264">
          <cell r="C4264" t="str">
            <v>IV. MANO DE OBRA</v>
          </cell>
        </row>
        <row r="4266">
          <cell r="C4266" t="str">
            <v>TRABAJADOR</v>
          </cell>
          <cell r="I4266" t="str">
            <v>CANTIDAD</v>
          </cell>
          <cell r="J4266" t="str">
            <v>JORNAL</v>
          </cell>
          <cell r="K4266" t="str">
            <v>PRESTACIONES</v>
          </cell>
          <cell r="L4266" t="str">
            <v>JORNAL TOTAL</v>
          </cell>
          <cell r="M4266" t="str">
            <v>RENDIMIENTO</v>
          </cell>
          <cell r="O4266" t="str">
            <v>Vr. UNITARIO</v>
          </cell>
        </row>
        <row r="4267">
          <cell r="C4267" t="str">
            <v>Oficial</v>
          </cell>
          <cell r="I4267">
            <v>1</v>
          </cell>
          <cell r="J4267">
            <v>77720</v>
          </cell>
          <cell r="K4267">
            <v>1.6913</v>
          </cell>
          <cell r="L4267">
            <v>131448</v>
          </cell>
          <cell r="M4267">
            <v>8</v>
          </cell>
          <cell r="O4267">
            <v>16431</v>
          </cell>
          <cell r="R4267">
            <v>0.5</v>
          </cell>
          <cell r="T4267" t="str">
            <v>Oficial</v>
          </cell>
        </row>
        <row r="4268">
          <cell r="C4268" t="str">
            <v>Ayudante Entendido</v>
          </cell>
          <cell r="I4268">
            <v>1</v>
          </cell>
          <cell r="J4268">
            <v>53020</v>
          </cell>
          <cell r="K4268">
            <v>1.7161</v>
          </cell>
          <cell r="L4268">
            <v>90988</v>
          </cell>
          <cell r="M4268">
            <v>8</v>
          </cell>
          <cell r="O4268">
            <v>11374</v>
          </cell>
          <cell r="R4268">
            <v>0.5</v>
          </cell>
          <cell r="T4268" t="str">
            <v>Ayudante Entendido</v>
          </cell>
        </row>
        <row r="4269">
          <cell r="I4269">
            <v>1</v>
          </cell>
          <cell r="J4269">
            <v>0</v>
          </cell>
          <cell r="K4269">
            <v>0</v>
          </cell>
          <cell r="L4269">
            <v>0</v>
          </cell>
          <cell r="O4269">
            <v>0</v>
          </cell>
          <cell r="R4269">
            <v>0</v>
          </cell>
          <cell r="T4269">
            <v>0</v>
          </cell>
        </row>
        <row r="4270">
          <cell r="L4270">
            <v>7.17E-2</v>
          </cell>
          <cell r="M4270" t="str">
            <v>SUBTOTAL $</v>
          </cell>
          <cell r="O4270">
            <v>27805</v>
          </cell>
        </row>
        <row r="4272">
          <cell r="C4272" t="str">
            <v>TOTAL COSTO DIRECTO $</v>
          </cell>
          <cell r="O4272">
            <v>387656</v>
          </cell>
        </row>
        <row r="4273">
          <cell r="C4273" t="str">
            <v>V. COSTOS INDIRECTOS</v>
          </cell>
        </row>
        <row r="4275">
          <cell r="C4275" t="str">
            <v>Descripción</v>
          </cell>
          <cell r="L4275" t="str">
            <v>Porcentaje</v>
          </cell>
          <cell r="M4275" t="str">
            <v>Valor Total</v>
          </cell>
        </row>
        <row r="4276">
          <cell r="C4276" t="str">
            <v>ADMINISTRACION</v>
          </cell>
          <cell r="L4276">
            <v>0</v>
          </cell>
          <cell r="M4276">
            <v>0</v>
          </cell>
        </row>
        <row r="4277">
          <cell r="C4277" t="str">
            <v xml:space="preserve">IMPREVISTOS </v>
          </cell>
          <cell r="L4277">
            <v>0</v>
          </cell>
          <cell r="M4277">
            <v>0</v>
          </cell>
        </row>
        <row r="4278">
          <cell r="C4278" t="str">
            <v>UTILIDAD</v>
          </cell>
          <cell r="L4278">
            <v>0</v>
          </cell>
          <cell r="M4278">
            <v>0</v>
          </cell>
        </row>
        <row r="4279">
          <cell r="C4279" t="str">
            <v>SUBTOTAL $</v>
          </cell>
          <cell r="O4279">
            <v>0</v>
          </cell>
        </row>
        <row r="4281">
          <cell r="C4281" t="str">
            <v>Precio Unitario Total Aproximado al peso $</v>
          </cell>
          <cell r="O4281">
            <v>387656</v>
          </cell>
        </row>
        <row r="4284">
          <cell r="H4284" t="str">
            <v>Firma</v>
          </cell>
        </row>
        <row r="4285">
          <cell r="H4285" t="str">
            <v>Nombre:</v>
          </cell>
        </row>
        <row r="4286">
          <cell r="H4286" t="str">
            <v>Representante Legal del Contratista o su Apoderado</v>
          </cell>
        </row>
        <row r="4287">
          <cell r="H4287" t="str">
            <v>Matricula No. :</v>
          </cell>
        </row>
        <row r="4288">
          <cell r="H4288" t="str">
            <v xml:space="preserve"> </v>
          </cell>
        </row>
        <row r="4289">
          <cell r="C4289" t="str">
            <v>OBSERVACIONES INTERVENTORÍA</v>
          </cell>
        </row>
        <row r="4293">
          <cell r="C4293" t="str">
            <v>APROBACIÓN POR INTERVENTORÍA</v>
          </cell>
        </row>
        <row r="4294">
          <cell r="C4294"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4296">
          <cell r="C4296"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4299">
          <cell r="H4299" t="str">
            <v>Firma</v>
          </cell>
        </row>
        <row r="4300">
          <cell r="H4300" t="str">
            <v>Nombre:</v>
          </cell>
        </row>
        <row r="4301">
          <cell r="H4301" t="str">
            <v>Representante Legal del Interventor o su Apoderado</v>
          </cell>
        </row>
        <row r="4302">
          <cell r="H4302" t="str">
            <v>Matricula No. :</v>
          </cell>
        </row>
        <row r="4307">
          <cell r="C4307" t="str">
            <v>Formulario 1 - Propuesta económica  - Documento tipo de selección abreviada de menor cuantía - versión 2</v>
          </cell>
        </row>
        <row r="4308">
          <cell r="C4308" t="str">
            <v>Código</v>
          </cell>
          <cell r="D4308" t="str">
            <v>CCE-EICP-FM-25</v>
          </cell>
          <cell r="E4308" t="str">
            <v>Versión</v>
          </cell>
          <cell r="F4308">
            <v>2</v>
          </cell>
        </row>
        <row r="4310">
          <cell r="C4310" t="str">
            <v>[La entidad podrá utilizar este formato para la presentación de los análisis de precios unitarios el contratista en la oportunidad prevista en el numeral 8.1. del Documento Base]</v>
          </cell>
        </row>
        <row r="4313">
          <cell r="D4313" t="str">
            <v>MUNICIPIO DE CONCORDIA, ANTIOQUIA</v>
          </cell>
        </row>
        <row r="4314">
          <cell r="L4314" t="str">
            <v>VERSIÓN</v>
          </cell>
        </row>
        <row r="4315">
          <cell r="D4315" t="str">
            <v xml:space="preserve">[NÚMERO DEL PROCESO] </v>
          </cell>
        </row>
        <row r="4316">
          <cell r="L4316" t="str">
            <v>PÁGINA</v>
          </cell>
          <cell r="M4316">
            <v>1</v>
          </cell>
          <cell r="N4316" t="str">
            <v>DE</v>
          </cell>
          <cell r="O4316">
            <v>1</v>
          </cell>
        </row>
        <row r="4317">
          <cell r="D4317" t="str">
            <v xml:space="preserve">ANALISIS DE PRECIOS UNITARIOS </v>
          </cell>
        </row>
        <row r="4319">
          <cell r="L4319" t="str">
            <v>FECHA</v>
          </cell>
          <cell r="M4319" t="str">
            <v>DD</v>
          </cell>
          <cell r="N4319" t="str">
            <v>MM</v>
          </cell>
          <cell r="O4319" t="str">
            <v>AA</v>
          </cell>
        </row>
        <row r="4320">
          <cell r="M4320">
            <v>8</v>
          </cell>
          <cell r="N4320">
            <v>5</v>
          </cell>
          <cell r="O4320">
            <v>2023</v>
          </cell>
        </row>
        <row r="4321">
          <cell r="C4321" t="str">
            <v>ITEMS DE LA PROPUESTA ECONÓMICA</v>
          </cell>
          <cell r="I4321" t="str">
            <v>ITEMS NO PREVISTOS</v>
          </cell>
        </row>
        <row r="4325">
          <cell r="C4325" t="str">
            <v>DATOS ESPECÍFICOS</v>
          </cell>
        </row>
        <row r="4327">
          <cell r="C4327" t="str">
            <v>ITEM</v>
          </cell>
          <cell r="D4327" t="str">
            <v>DESCRIPCIÓN</v>
          </cell>
          <cell r="M4327" t="str">
            <v>UNIDAD</v>
          </cell>
          <cell r="O4327" t="str">
            <v>CANTIDAD</v>
          </cell>
        </row>
        <row r="4328">
          <cell r="C4328" t="str">
            <v>1.12.3</v>
          </cell>
          <cell r="D4328" t="str">
            <v>S.T.I  de ORINAL  con griferia tipo Push . Incluye orinal, Grifería tipo push, sifon tipo botella y demás accesorios para su correcta instalación y correcto funcionamiento.</v>
          </cell>
          <cell r="M4328" t="str">
            <v>u</v>
          </cell>
          <cell r="O4328">
            <v>2</v>
          </cell>
          <cell r="R4328">
            <v>477301</v>
          </cell>
          <cell r="S4328">
            <v>477301</v>
          </cell>
          <cell r="T4328">
            <v>2.8999999999999998E-3</v>
          </cell>
          <cell r="U4328">
            <v>0.81289999999999996</v>
          </cell>
          <cell r="V4328">
            <v>0.126</v>
          </cell>
          <cell r="W4328">
            <v>5.8299999999999998E-2</v>
          </cell>
        </row>
        <row r="4329">
          <cell r="C4329" t="str">
            <v>I. EQUIPO</v>
          </cell>
        </row>
        <row r="4331">
          <cell r="C4331" t="str">
            <v>DESCRIPCIÓN</v>
          </cell>
          <cell r="H4331" t="str">
            <v>MARCA</v>
          </cell>
          <cell r="J4331" t="str">
            <v>TIPO</v>
          </cell>
          <cell r="L4331" t="str">
            <v>TARIFA/HORA</v>
          </cell>
          <cell r="M4331" t="str">
            <v>RENDIMIENTO</v>
          </cell>
          <cell r="O4331" t="str">
            <v>Vr. UNITARIO</v>
          </cell>
        </row>
        <row r="4332">
          <cell r="J4332" t="str">
            <v/>
          </cell>
          <cell r="L4332" t="str">
            <v/>
          </cell>
          <cell r="M4332">
            <v>4</v>
          </cell>
          <cell r="O4332">
            <v>0</v>
          </cell>
          <cell r="R4332">
            <v>0.5</v>
          </cell>
          <cell r="T4332">
            <v>0</v>
          </cell>
        </row>
        <row r="4333">
          <cell r="J4333" t="str">
            <v/>
          </cell>
          <cell r="L4333" t="str">
            <v/>
          </cell>
          <cell r="M4333">
            <v>4</v>
          </cell>
          <cell r="O4333">
            <v>0</v>
          </cell>
          <cell r="R4333">
            <v>0.5</v>
          </cell>
          <cell r="T4333">
            <v>0</v>
          </cell>
        </row>
        <row r="4334">
          <cell r="J4334" t="str">
            <v/>
          </cell>
          <cell r="L4334" t="str">
            <v/>
          </cell>
          <cell r="O4334">
            <v>0</v>
          </cell>
          <cell r="R4334">
            <v>0</v>
          </cell>
          <cell r="T4334">
            <v>0</v>
          </cell>
        </row>
        <row r="4335">
          <cell r="C4335" t="str">
            <v>Herramienta Menor (Como % de Mano de Obra)</v>
          </cell>
          <cell r="J4335" t="str">
            <v>Dia</v>
          </cell>
          <cell r="L4335">
            <v>27805</v>
          </cell>
          <cell r="M4335">
            <v>0.05</v>
          </cell>
          <cell r="O4335">
            <v>1390</v>
          </cell>
          <cell r="R4335">
            <v>2780</v>
          </cell>
          <cell r="T4335" t="str">
            <v>Herramienta Menor (Como % de Mano de Obra)</v>
          </cell>
        </row>
        <row r="4336">
          <cell r="L4336">
            <v>2.8999999999999998E-3</v>
          </cell>
          <cell r="M4336" t="str">
            <v>SUBTOTAL $</v>
          </cell>
          <cell r="O4336">
            <v>1390</v>
          </cell>
        </row>
        <row r="4337">
          <cell r="C4337" t="str">
            <v>II. MATERIALES</v>
          </cell>
        </row>
        <row r="4339">
          <cell r="C4339" t="str">
            <v>DESCRIPCIÓN</v>
          </cell>
          <cell r="K4339" t="str">
            <v>UNIDAD</v>
          </cell>
          <cell r="L4339" t="str">
            <v>CANTIDAD</v>
          </cell>
          <cell r="M4339" t="str">
            <v>PRECIO UNIT.</v>
          </cell>
          <cell r="O4339" t="str">
            <v>Vr. UNITARIO</v>
          </cell>
        </row>
        <row r="4340">
          <cell r="C4340" t="str">
            <v>Orinal Petite con grifería push</v>
          </cell>
          <cell r="K4340" t="str">
            <v>u</v>
          </cell>
          <cell r="L4340">
            <v>1</v>
          </cell>
          <cell r="M4340">
            <v>364900</v>
          </cell>
          <cell r="O4340">
            <v>364900</v>
          </cell>
          <cell r="R4340">
            <v>2</v>
          </cell>
          <cell r="T4340" t="str">
            <v>Orinal Petite con grifería push</v>
          </cell>
        </row>
        <row r="4341">
          <cell r="C4341" t="str">
            <v>Sifon tipo botella gris- Grival</v>
          </cell>
          <cell r="K4341" t="str">
            <v>u</v>
          </cell>
          <cell r="L4341">
            <v>1</v>
          </cell>
          <cell r="M4341">
            <v>11543</v>
          </cell>
          <cell r="O4341">
            <v>11543</v>
          </cell>
          <cell r="R4341">
            <v>2</v>
          </cell>
          <cell r="T4341" t="str">
            <v>Sifon tipo botella gris- Grival</v>
          </cell>
        </row>
        <row r="4342">
          <cell r="C4342" t="str">
            <v>Desagüe sencillo integrado sin rebose Grival</v>
          </cell>
          <cell r="K4342" t="str">
            <v>u</v>
          </cell>
          <cell r="L4342">
            <v>1</v>
          </cell>
          <cell r="M4342">
            <v>11543</v>
          </cell>
          <cell r="O4342">
            <v>11543</v>
          </cell>
          <cell r="R4342">
            <v>2</v>
          </cell>
          <cell r="T4342" t="str">
            <v>Desagüe sencillo integrado sin rebose Grival</v>
          </cell>
        </row>
        <row r="4343">
          <cell r="K4343" t="str">
            <v/>
          </cell>
          <cell r="M4343">
            <v>0</v>
          </cell>
          <cell r="O4343">
            <v>0</v>
          </cell>
          <cell r="R4343">
            <v>0</v>
          </cell>
          <cell r="T4343">
            <v>0</v>
          </cell>
        </row>
        <row r="4344">
          <cell r="K4344" t="str">
            <v/>
          </cell>
          <cell r="M4344">
            <v>0</v>
          </cell>
          <cell r="O4344">
            <v>0</v>
          </cell>
          <cell r="R4344">
            <v>0</v>
          </cell>
          <cell r="T4344">
            <v>0</v>
          </cell>
        </row>
        <row r="4345">
          <cell r="K4345" t="str">
            <v/>
          </cell>
          <cell r="M4345">
            <v>0</v>
          </cell>
          <cell r="O4345">
            <v>0</v>
          </cell>
          <cell r="R4345">
            <v>0</v>
          </cell>
          <cell r="T4345">
            <v>0</v>
          </cell>
        </row>
        <row r="4346">
          <cell r="K4346" t="str">
            <v/>
          </cell>
          <cell r="O4346">
            <v>0</v>
          </cell>
          <cell r="R4346">
            <v>0</v>
          </cell>
          <cell r="T4346">
            <v>0</v>
          </cell>
        </row>
        <row r="4347">
          <cell r="L4347">
            <v>0.81289999999999996</v>
          </cell>
          <cell r="M4347" t="str">
            <v>SUBTOTAL $</v>
          </cell>
          <cell r="O4347">
            <v>387986</v>
          </cell>
        </row>
        <row r="4348">
          <cell r="C4348" t="str">
            <v>III. TRANSPORTES</v>
          </cell>
        </row>
        <row r="4350">
          <cell r="C4350" t="str">
            <v>MATERIAL</v>
          </cell>
          <cell r="J4350" t="str">
            <v>VOL. o PESO</v>
          </cell>
          <cell r="K4350" t="str">
            <v>DISTANCIA</v>
          </cell>
          <cell r="L4350" t="str">
            <v>M3 o Ton/Km</v>
          </cell>
          <cell r="M4350" t="str">
            <v>TARIFA</v>
          </cell>
          <cell r="O4350" t="str">
            <v>Vr. UNITARIO</v>
          </cell>
        </row>
        <row r="4351">
          <cell r="C4351" t="str">
            <v>Transporte de materiales</v>
          </cell>
          <cell r="J4351" t="str">
            <v>m3k</v>
          </cell>
          <cell r="K4351">
            <v>121</v>
          </cell>
          <cell r="L4351">
            <v>0.4</v>
          </cell>
          <cell r="M4351">
            <v>1200</v>
          </cell>
          <cell r="O4351">
            <v>58080</v>
          </cell>
          <cell r="R4351">
            <v>96.8</v>
          </cell>
          <cell r="T4351" t="str">
            <v>Transporte de materiales</v>
          </cell>
        </row>
        <row r="4352">
          <cell r="C4352" t="str">
            <v>Transporte interno</v>
          </cell>
          <cell r="J4352" t="str">
            <v>m3</v>
          </cell>
          <cell r="K4352">
            <v>1</v>
          </cell>
          <cell r="L4352">
            <v>0.4</v>
          </cell>
          <cell r="M4352">
            <v>5100</v>
          </cell>
          <cell r="O4352">
            <v>2040</v>
          </cell>
          <cell r="R4352">
            <v>0.8</v>
          </cell>
          <cell r="T4352" t="str">
            <v>Transporte interno</v>
          </cell>
        </row>
        <row r="4353">
          <cell r="J4353" t="str">
            <v/>
          </cell>
          <cell r="M4353">
            <v>0</v>
          </cell>
          <cell r="O4353">
            <v>0</v>
          </cell>
          <cell r="R4353">
            <v>0</v>
          </cell>
          <cell r="T4353">
            <v>0</v>
          </cell>
        </row>
        <row r="4354">
          <cell r="L4354">
            <v>0.126</v>
          </cell>
          <cell r="M4354" t="str">
            <v>SUBTOTAL $</v>
          </cell>
          <cell r="O4354">
            <v>60120</v>
          </cell>
        </row>
        <row r="4355">
          <cell r="C4355" t="str">
            <v>IV. MANO DE OBRA</v>
          </cell>
        </row>
        <row r="4357">
          <cell r="C4357" t="str">
            <v>TRABAJADOR</v>
          </cell>
          <cell r="I4357" t="str">
            <v>CANTIDAD</v>
          </cell>
          <cell r="J4357" t="str">
            <v>JORNAL</v>
          </cell>
          <cell r="K4357" t="str">
            <v>PRESTACIONES</v>
          </cell>
          <cell r="L4357" t="str">
            <v>JORNAL TOTAL</v>
          </cell>
          <cell r="M4357" t="str">
            <v>RENDIMIENTO</v>
          </cell>
          <cell r="O4357" t="str">
            <v>Vr. UNITARIO</v>
          </cell>
        </row>
        <row r="4358">
          <cell r="C4358" t="str">
            <v>Oficial</v>
          </cell>
          <cell r="I4358">
            <v>1</v>
          </cell>
          <cell r="J4358">
            <v>77720</v>
          </cell>
          <cell r="K4358">
            <v>1.6913</v>
          </cell>
          <cell r="L4358">
            <v>131448</v>
          </cell>
          <cell r="M4358">
            <v>8</v>
          </cell>
          <cell r="O4358">
            <v>16431</v>
          </cell>
          <cell r="R4358">
            <v>0.25</v>
          </cell>
          <cell r="T4358" t="str">
            <v>Oficial</v>
          </cell>
        </row>
        <row r="4359">
          <cell r="C4359" t="str">
            <v>Ayudante Entendido</v>
          </cell>
          <cell r="I4359">
            <v>1</v>
          </cell>
          <cell r="J4359">
            <v>53020</v>
          </cell>
          <cell r="K4359">
            <v>1.7161</v>
          </cell>
          <cell r="L4359">
            <v>90988</v>
          </cell>
          <cell r="M4359">
            <v>8</v>
          </cell>
          <cell r="O4359">
            <v>11374</v>
          </cell>
          <cell r="R4359">
            <v>0.25</v>
          </cell>
          <cell r="T4359" t="str">
            <v>Ayudante Entendido</v>
          </cell>
        </row>
        <row r="4360">
          <cell r="J4360">
            <v>0</v>
          </cell>
          <cell r="K4360">
            <v>0</v>
          </cell>
          <cell r="L4360">
            <v>0</v>
          </cell>
          <cell r="O4360">
            <v>0</v>
          </cell>
          <cell r="R4360">
            <v>0</v>
          </cell>
          <cell r="T4360">
            <v>0</v>
          </cell>
        </row>
        <row r="4361">
          <cell r="L4361">
            <v>5.8299999999999998E-2</v>
          </cell>
          <cell r="M4361" t="str">
            <v>SUBTOTAL $</v>
          </cell>
          <cell r="O4361">
            <v>27805</v>
          </cell>
        </row>
        <row r="4363">
          <cell r="C4363" t="str">
            <v>TOTAL COSTO DIRECTO $</v>
          </cell>
          <cell r="O4363">
            <v>477301</v>
          </cell>
        </row>
        <row r="4364">
          <cell r="C4364" t="str">
            <v>V. COSTOS INDIRECTOS</v>
          </cell>
        </row>
        <row r="4366">
          <cell r="C4366" t="str">
            <v>Descripción</v>
          </cell>
          <cell r="L4366" t="str">
            <v>Porcentaje</v>
          </cell>
          <cell r="M4366" t="str">
            <v>Valor Total</v>
          </cell>
        </row>
        <row r="4367">
          <cell r="C4367" t="str">
            <v>ADMINISTRACION</v>
          </cell>
          <cell r="L4367">
            <v>0</v>
          </cell>
          <cell r="M4367">
            <v>0</v>
          </cell>
        </row>
        <row r="4368">
          <cell r="C4368" t="str">
            <v xml:space="preserve">IMPREVISTOS </v>
          </cell>
          <cell r="L4368">
            <v>0</v>
          </cell>
          <cell r="M4368">
            <v>0</v>
          </cell>
        </row>
        <row r="4369">
          <cell r="C4369" t="str">
            <v>UTILIDAD</v>
          </cell>
          <cell r="L4369">
            <v>0</v>
          </cell>
          <cell r="M4369">
            <v>0</v>
          </cell>
        </row>
        <row r="4370">
          <cell r="C4370" t="str">
            <v>SUBTOTAL $</v>
          </cell>
          <cell r="O4370">
            <v>0</v>
          </cell>
        </row>
        <row r="4372">
          <cell r="C4372" t="str">
            <v>Precio Unitario Total Aproximado al peso $</v>
          </cell>
          <cell r="O4372">
            <v>477301</v>
          </cell>
        </row>
        <row r="4375">
          <cell r="H4375" t="str">
            <v>Firma</v>
          </cell>
        </row>
        <row r="4376">
          <cell r="H4376" t="str">
            <v>Nombre:</v>
          </cell>
        </row>
        <row r="4377">
          <cell r="H4377" t="str">
            <v>Representante Legal del Contratista o su Apoderado</v>
          </cell>
        </row>
        <row r="4378">
          <cell r="H4378" t="str">
            <v>Matricula No. :</v>
          </cell>
        </row>
        <row r="4379">
          <cell r="H4379" t="str">
            <v xml:space="preserve"> </v>
          </cell>
        </row>
        <row r="4380">
          <cell r="C4380" t="str">
            <v>OBSERVACIONES INTERVENTORÍA</v>
          </cell>
        </row>
        <row r="4384">
          <cell r="C4384" t="str">
            <v>APROBACIÓN POR INTERVENTORÍA</v>
          </cell>
        </row>
        <row r="4385">
          <cell r="C438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4387">
          <cell r="C438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4390">
          <cell r="H4390" t="str">
            <v>Firma</v>
          </cell>
        </row>
        <row r="4391">
          <cell r="H4391" t="str">
            <v>Nombre:</v>
          </cell>
        </row>
        <row r="4392">
          <cell r="H4392" t="str">
            <v>Representante Legal del Interventor o su Apoderado</v>
          </cell>
        </row>
        <row r="4393">
          <cell r="H4393" t="str">
            <v>Matricula No. :</v>
          </cell>
        </row>
        <row r="4398">
          <cell r="C4398" t="str">
            <v>Formulario 1 - Propuesta económica  - Documento tipo de selección abreviada de menor cuantía - versión 2</v>
          </cell>
        </row>
        <row r="4399">
          <cell r="C4399" t="str">
            <v>Código</v>
          </cell>
          <cell r="D4399" t="str">
            <v>CCE-EICP-FM-25</v>
          </cell>
          <cell r="E4399" t="str">
            <v>Versión</v>
          </cell>
          <cell r="F4399">
            <v>2</v>
          </cell>
        </row>
        <row r="4401">
          <cell r="C4401" t="str">
            <v>[La entidad podrá utilizar este formato para la presentación de los análisis de precios unitarios el contratista en la oportunidad prevista en el numeral 8.1. del Documento Base]</v>
          </cell>
        </row>
        <row r="4404">
          <cell r="D4404" t="str">
            <v>MUNICIPIO DE CONCORDIA, ANTIOQUIA</v>
          </cell>
        </row>
        <row r="4405">
          <cell r="L4405" t="str">
            <v>VERSIÓN</v>
          </cell>
        </row>
        <row r="4406">
          <cell r="D4406" t="str">
            <v xml:space="preserve">[NÚMERO DEL PROCESO] </v>
          </cell>
        </row>
        <row r="4407">
          <cell r="L4407" t="str">
            <v>PÁGINA</v>
          </cell>
          <cell r="M4407">
            <v>1</v>
          </cell>
          <cell r="N4407" t="str">
            <v>DE</v>
          </cell>
          <cell r="O4407">
            <v>1</v>
          </cell>
        </row>
        <row r="4408">
          <cell r="D4408" t="str">
            <v xml:space="preserve">ANALISIS DE PRECIOS UNITARIOS </v>
          </cell>
        </row>
        <row r="4410">
          <cell r="L4410" t="str">
            <v>FECHA</v>
          </cell>
          <cell r="M4410" t="str">
            <v>DD</v>
          </cell>
          <cell r="N4410" t="str">
            <v>MM</v>
          </cell>
          <cell r="O4410" t="str">
            <v>AA</v>
          </cell>
        </row>
        <row r="4411">
          <cell r="M4411">
            <v>8</v>
          </cell>
          <cell r="N4411">
            <v>5</v>
          </cell>
          <cell r="O4411">
            <v>2023</v>
          </cell>
        </row>
        <row r="4412">
          <cell r="C4412" t="str">
            <v>ITEMS DE LA PROPUESTA ECONÓMICA</v>
          </cell>
          <cell r="I4412" t="str">
            <v>ITEMS NO PREVISTOS</v>
          </cell>
        </row>
        <row r="4416">
          <cell r="C4416" t="str">
            <v>DATOS ESPECÍFICOS</v>
          </cell>
        </row>
        <row r="4418">
          <cell r="C4418" t="str">
            <v>ITEM</v>
          </cell>
          <cell r="D4418" t="str">
            <v>DESCRIPCIÓN</v>
          </cell>
          <cell r="M4418" t="str">
            <v>UNIDAD</v>
          </cell>
          <cell r="O4418" t="str">
            <v>CANTIDAD</v>
          </cell>
        </row>
        <row r="4419">
          <cell r="C4419" t="str">
            <v>1.12.4</v>
          </cell>
          <cell r="D4419" t="str">
            <v>S.T.I de Tapa registro 20x20cm corriente plástica para la caja de registro agua, luz o gas. Incluye cortes, obra civil, silicona antihongos para bordes, y todos los demás elementos necesarios para su correcta instalación y funcionamiento.</v>
          </cell>
          <cell r="M4419" t="str">
            <v>u</v>
          </cell>
          <cell r="O4419">
            <v>2</v>
          </cell>
          <cell r="R4419">
            <v>42733</v>
          </cell>
          <cell r="S4419">
            <v>42733</v>
          </cell>
          <cell r="T4419">
            <v>3.2899999999999999E-2</v>
          </cell>
          <cell r="U4419">
            <v>0.64180000000000004</v>
          </cell>
          <cell r="V4419">
            <v>0</v>
          </cell>
          <cell r="W4419">
            <v>0.32529999999999998</v>
          </cell>
        </row>
        <row r="4420">
          <cell r="C4420" t="str">
            <v>I. EQUIPO</v>
          </cell>
        </row>
        <row r="4422">
          <cell r="C4422" t="str">
            <v>DESCRIPCIÓN</v>
          </cell>
          <cell r="H4422" t="str">
            <v>MARCA</v>
          </cell>
          <cell r="J4422" t="str">
            <v>TIPO</v>
          </cell>
          <cell r="L4422" t="str">
            <v>TARIFA/HORA</v>
          </cell>
          <cell r="M4422" t="str">
            <v>RENDIMIENTO</v>
          </cell>
          <cell r="O4422" t="str">
            <v>Vr. UNITARIO</v>
          </cell>
        </row>
        <row r="4423">
          <cell r="C4423" t="str">
            <v>Pulidora Manual de 4" 1/2"</v>
          </cell>
          <cell r="J4423" t="str">
            <v>Dia</v>
          </cell>
          <cell r="L4423">
            <v>11352</v>
          </cell>
          <cell r="M4423">
            <v>16</v>
          </cell>
          <cell r="O4423">
            <v>710</v>
          </cell>
          <cell r="R4423">
            <v>0.13</v>
          </cell>
          <cell r="T4423" t="str">
            <v>Pulidora Manual de 4" 1/2"</v>
          </cell>
        </row>
        <row r="4424">
          <cell r="J4424" t="str">
            <v/>
          </cell>
          <cell r="L4424" t="str">
            <v/>
          </cell>
          <cell r="O4424">
            <v>0</v>
          </cell>
          <cell r="R4424">
            <v>0</v>
          </cell>
          <cell r="T4424">
            <v>0</v>
          </cell>
        </row>
        <row r="4425">
          <cell r="J4425" t="str">
            <v/>
          </cell>
          <cell r="L4425" t="str">
            <v/>
          </cell>
          <cell r="O4425">
            <v>0</v>
          </cell>
          <cell r="R4425">
            <v>0</v>
          </cell>
          <cell r="T4425">
            <v>0</v>
          </cell>
        </row>
        <row r="4426">
          <cell r="C4426" t="str">
            <v>Herramienta Menor (Como % de Mano de Obra)</v>
          </cell>
          <cell r="J4426" t="str">
            <v>Dia</v>
          </cell>
          <cell r="L4426">
            <v>13903</v>
          </cell>
          <cell r="M4426">
            <v>0.05</v>
          </cell>
          <cell r="O4426">
            <v>695</v>
          </cell>
          <cell r="R4426">
            <v>1390</v>
          </cell>
          <cell r="T4426" t="str">
            <v>Herramienta Menor (Como % de Mano de Obra)</v>
          </cell>
        </row>
        <row r="4427">
          <cell r="L4427">
            <v>3.2899999999999999E-2</v>
          </cell>
          <cell r="M4427" t="str">
            <v>SUBTOTAL $</v>
          </cell>
          <cell r="O4427">
            <v>1405</v>
          </cell>
        </row>
        <row r="4428">
          <cell r="C4428" t="str">
            <v>II. MATERIALES</v>
          </cell>
        </row>
        <row r="4430">
          <cell r="C4430" t="str">
            <v>DESCRIPCIÓN</v>
          </cell>
          <cell r="K4430" t="str">
            <v>UNIDAD</v>
          </cell>
          <cell r="L4430" t="str">
            <v>CANTIDAD</v>
          </cell>
          <cell r="M4430" t="str">
            <v>PRECIO UNIT.</v>
          </cell>
          <cell r="O4430" t="str">
            <v>Vr. UNITARIO</v>
          </cell>
        </row>
        <row r="4431">
          <cell r="C4431" t="str">
            <v>Tapa registro 20x20cm corriente plástica</v>
          </cell>
          <cell r="K4431" t="str">
            <v>u</v>
          </cell>
          <cell r="L4431">
            <v>1</v>
          </cell>
          <cell r="M4431">
            <v>18590</v>
          </cell>
          <cell r="O4431">
            <v>18590</v>
          </cell>
          <cell r="R4431">
            <v>2</v>
          </cell>
          <cell r="T4431" t="str">
            <v>Tapa registro 20x20cm corriente plástica</v>
          </cell>
        </row>
        <row r="4432">
          <cell r="C4432" t="str">
            <v>Silicona Transparente 300 ml, Sika Rendimiento 3 m</v>
          </cell>
          <cell r="K4432" t="str">
            <v>u</v>
          </cell>
          <cell r="L4432">
            <v>0.28000000000000003</v>
          </cell>
          <cell r="M4432">
            <v>31552</v>
          </cell>
          <cell r="O4432">
            <v>8835</v>
          </cell>
          <cell r="R4432">
            <v>0.56000000000000005</v>
          </cell>
          <cell r="T4432" t="str">
            <v>Silicona Transparente 300 ml, Sika Rendimiento 3 m</v>
          </cell>
        </row>
        <row r="4433">
          <cell r="K4433" t="str">
            <v/>
          </cell>
          <cell r="M4433">
            <v>0</v>
          </cell>
          <cell r="O4433">
            <v>0</v>
          </cell>
          <cell r="R4433">
            <v>0</v>
          </cell>
          <cell r="T4433">
            <v>0</v>
          </cell>
        </row>
        <row r="4434">
          <cell r="K4434" t="str">
            <v/>
          </cell>
          <cell r="M4434">
            <v>0</v>
          </cell>
          <cell r="O4434">
            <v>0</v>
          </cell>
          <cell r="R4434">
            <v>0</v>
          </cell>
          <cell r="T4434">
            <v>0</v>
          </cell>
        </row>
        <row r="4435">
          <cell r="K4435" t="str">
            <v/>
          </cell>
          <cell r="M4435">
            <v>0</v>
          </cell>
          <cell r="O4435">
            <v>0</v>
          </cell>
          <cell r="R4435">
            <v>0</v>
          </cell>
          <cell r="T4435">
            <v>0</v>
          </cell>
        </row>
        <row r="4436">
          <cell r="K4436" t="str">
            <v/>
          </cell>
          <cell r="M4436">
            <v>0</v>
          </cell>
          <cell r="O4436">
            <v>0</v>
          </cell>
          <cell r="R4436">
            <v>0</v>
          </cell>
          <cell r="T4436">
            <v>0</v>
          </cell>
        </row>
        <row r="4437">
          <cell r="K4437" t="str">
            <v/>
          </cell>
          <cell r="O4437">
            <v>0</v>
          </cell>
          <cell r="R4437">
            <v>0</v>
          </cell>
          <cell r="T4437">
            <v>0</v>
          </cell>
        </row>
        <row r="4438">
          <cell r="L4438">
            <v>0.64180000000000004</v>
          </cell>
          <cell r="M4438" t="str">
            <v>SUBTOTAL $</v>
          </cell>
          <cell r="O4438">
            <v>27425</v>
          </cell>
        </row>
        <row r="4439">
          <cell r="C4439" t="str">
            <v>III. TRANSPORTES</v>
          </cell>
        </row>
        <row r="4441">
          <cell r="C4441" t="str">
            <v>MATERIAL</v>
          </cell>
          <cell r="J4441" t="str">
            <v>VOL. o PESO</v>
          </cell>
          <cell r="K4441" t="str">
            <v>DISTANCIA</v>
          </cell>
          <cell r="L4441" t="str">
            <v>M3 o Ton/Km</v>
          </cell>
          <cell r="M4441" t="str">
            <v>TARIFA</v>
          </cell>
          <cell r="O4441" t="str">
            <v>Vr. UNITARIO</v>
          </cell>
        </row>
        <row r="4442">
          <cell r="J4442" t="str">
            <v/>
          </cell>
          <cell r="M4442">
            <v>0</v>
          </cell>
          <cell r="O4442">
            <v>0</v>
          </cell>
          <cell r="R4442">
            <v>0</v>
          </cell>
          <cell r="T4442">
            <v>0</v>
          </cell>
        </row>
        <row r="4443">
          <cell r="J4443" t="str">
            <v/>
          </cell>
          <cell r="M4443">
            <v>0</v>
          </cell>
          <cell r="O4443">
            <v>0</v>
          </cell>
          <cell r="R4443">
            <v>0</v>
          </cell>
          <cell r="T4443">
            <v>0</v>
          </cell>
        </row>
        <row r="4444">
          <cell r="J4444" t="str">
            <v/>
          </cell>
          <cell r="M4444">
            <v>0</v>
          </cell>
          <cell r="O4444">
            <v>0</v>
          </cell>
          <cell r="R4444">
            <v>0</v>
          </cell>
          <cell r="T4444">
            <v>0</v>
          </cell>
        </row>
        <row r="4445">
          <cell r="L4445">
            <v>0</v>
          </cell>
          <cell r="M4445" t="str">
            <v>SUBTOTAL $</v>
          </cell>
          <cell r="O4445">
            <v>0</v>
          </cell>
        </row>
        <row r="4446">
          <cell r="C4446" t="str">
            <v>IV. MANO DE OBRA</v>
          </cell>
        </row>
        <row r="4448">
          <cell r="C4448" t="str">
            <v>TRABAJADOR</v>
          </cell>
          <cell r="I4448" t="str">
            <v>CANTIDAD</v>
          </cell>
          <cell r="J4448" t="str">
            <v>JORNAL</v>
          </cell>
          <cell r="K4448" t="str">
            <v>PRESTACIONES</v>
          </cell>
          <cell r="L4448" t="str">
            <v>JORNAL TOTAL</v>
          </cell>
          <cell r="M4448" t="str">
            <v>RENDIMIENTO</v>
          </cell>
          <cell r="O4448" t="str">
            <v>Vr. UNITARIO</v>
          </cell>
        </row>
        <row r="4449">
          <cell r="C4449" t="str">
            <v>Oficial</v>
          </cell>
          <cell r="I4449">
            <v>1</v>
          </cell>
          <cell r="J4449">
            <v>77720</v>
          </cell>
          <cell r="K4449">
            <v>1.6913</v>
          </cell>
          <cell r="L4449">
            <v>131448</v>
          </cell>
          <cell r="M4449">
            <v>16</v>
          </cell>
          <cell r="O4449">
            <v>8216</v>
          </cell>
          <cell r="R4449">
            <v>0.13</v>
          </cell>
          <cell r="T4449" t="str">
            <v>Oficial</v>
          </cell>
        </row>
        <row r="4450">
          <cell r="C4450" t="str">
            <v>Ayudante Entendido</v>
          </cell>
          <cell r="I4450">
            <v>1</v>
          </cell>
          <cell r="J4450">
            <v>53020</v>
          </cell>
          <cell r="K4450">
            <v>1.7161</v>
          </cell>
          <cell r="L4450">
            <v>90988</v>
          </cell>
          <cell r="M4450">
            <v>16</v>
          </cell>
          <cell r="O4450">
            <v>5687</v>
          </cell>
          <cell r="R4450">
            <v>0.13</v>
          </cell>
          <cell r="T4450" t="str">
            <v>Ayudante Entendido</v>
          </cell>
        </row>
        <row r="4451">
          <cell r="I4451">
            <v>1</v>
          </cell>
          <cell r="J4451">
            <v>0</v>
          </cell>
          <cell r="K4451">
            <v>0</v>
          </cell>
          <cell r="L4451">
            <v>0</v>
          </cell>
          <cell r="O4451">
            <v>0</v>
          </cell>
          <cell r="R4451">
            <v>0</v>
          </cell>
          <cell r="T4451">
            <v>0</v>
          </cell>
        </row>
        <row r="4452">
          <cell r="L4452">
            <v>0.32529999999999998</v>
          </cell>
          <cell r="M4452" t="str">
            <v>SUBTOTAL $</v>
          </cell>
          <cell r="O4452">
            <v>13903</v>
          </cell>
        </row>
        <row r="4454">
          <cell r="C4454" t="str">
            <v>TOTAL COSTO DIRECTO $</v>
          </cell>
          <cell r="O4454">
            <v>42733</v>
          </cell>
        </row>
        <row r="4455">
          <cell r="C4455" t="str">
            <v>V. COSTOS INDIRECTOS</v>
          </cell>
        </row>
        <row r="4457">
          <cell r="C4457" t="str">
            <v>Descripción</v>
          </cell>
          <cell r="L4457" t="str">
            <v>Porcentaje</v>
          </cell>
          <cell r="M4457" t="str">
            <v>Valor Total</v>
          </cell>
        </row>
        <row r="4458">
          <cell r="C4458" t="str">
            <v>ADMINISTRACION</v>
          </cell>
          <cell r="L4458">
            <v>0</v>
          </cell>
          <cell r="M4458">
            <v>0</v>
          </cell>
        </row>
        <row r="4459">
          <cell r="C4459" t="str">
            <v xml:space="preserve">IMPREVISTOS </v>
          </cell>
          <cell r="L4459">
            <v>0</v>
          </cell>
          <cell r="M4459">
            <v>0</v>
          </cell>
        </row>
        <row r="4460">
          <cell r="C4460" t="str">
            <v>UTILIDAD</v>
          </cell>
          <cell r="L4460">
            <v>0</v>
          </cell>
          <cell r="M4460">
            <v>0</v>
          </cell>
        </row>
        <row r="4461">
          <cell r="C4461" t="str">
            <v>SUBTOTAL $</v>
          </cell>
          <cell r="O4461">
            <v>0</v>
          </cell>
        </row>
        <row r="4463">
          <cell r="C4463" t="str">
            <v>Precio Unitario Total Aproximado al peso $</v>
          </cell>
          <cell r="O4463">
            <v>42733</v>
          </cell>
        </row>
        <row r="4466">
          <cell r="H4466" t="str">
            <v>Firma</v>
          </cell>
        </row>
        <row r="4467">
          <cell r="H4467" t="str">
            <v>Nombre:</v>
          </cell>
        </row>
        <row r="4468">
          <cell r="H4468" t="str">
            <v>Representante Legal del Contratista o su Apoderado</v>
          </cell>
        </row>
        <row r="4469">
          <cell r="H4469" t="str">
            <v>Matricula No. :</v>
          </cell>
        </row>
        <row r="4470">
          <cell r="H4470" t="str">
            <v xml:space="preserve"> </v>
          </cell>
        </row>
        <row r="4471">
          <cell r="C4471" t="str">
            <v>OBSERVACIONES INTERVENTORÍA</v>
          </cell>
        </row>
        <row r="4475">
          <cell r="C4475" t="str">
            <v>APROBACIÓN POR INTERVENTORÍA</v>
          </cell>
        </row>
        <row r="4476">
          <cell r="C447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4478">
          <cell r="C447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4481">
          <cell r="H4481" t="str">
            <v>Firma</v>
          </cell>
        </row>
        <row r="4482">
          <cell r="H4482" t="str">
            <v>Nombre:</v>
          </cell>
        </row>
        <row r="4483">
          <cell r="H4483" t="str">
            <v>Representante Legal del Interventor o su Apoderado</v>
          </cell>
        </row>
        <row r="4484">
          <cell r="H4484" t="str">
            <v>Matricula No. :</v>
          </cell>
        </row>
        <row r="4489">
          <cell r="C4489" t="str">
            <v>Formulario 1 - Propuesta económica  - Documento tipo de selección abreviada de menor cuantía - versión 2</v>
          </cell>
        </row>
        <row r="4490">
          <cell r="C4490" t="str">
            <v>Código</v>
          </cell>
          <cell r="D4490" t="str">
            <v>CCE-EICP-FM-25</v>
          </cell>
          <cell r="E4490" t="str">
            <v>Versión</v>
          </cell>
          <cell r="F4490">
            <v>2</v>
          </cell>
        </row>
        <row r="4492">
          <cell r="C4492" t="str">
            <v>[La entidad podrá utilizar este formato para la presentación de los análisis de precios unitarios el contratista en la oportunidad prevista en el numeral 8.1. del Documento Base]</v>
          </cell>
        </row>
        <row r="4495">
          <cell r="D4495" t="str">
            <v>MUNICIPIO DE CONCORDIA, ANTIOQUIA</v>
          </cell>
        </row>
        <row r="4496">
          <cell r="L4496" t="str">
            <v>VERSIÓN</v>
          </cell>
        </row>
        <row r="4497">
          <cell r="D4497" t="str">
            <v xml:space="preserve">[NÚMERO DEL PROCESO] </v>
          </cell>
        </row>
        <row r="4498">
          <cell r="L4498" t="str">
            <v>PÁGINA</v>
          </cell>
          <cell r="M4498">
            <v>1</v>
          </cell>
          <cell r="N4498" t="str">
            <v>DE</v>
          </cell>
          <cell r="O4498">
            <v>1</v>
          </cell>
        </row>
        <row r="4499">
          <cell r="D4499" t="str">
            <v xml:space="preserve">ANALISIS DE PRECIOS UNITARIOS </v>
          </cell>
        </row>
        <row r="4501">
          <cell r="L4501" t="str">
            <v>FECHA</v>
          </cell>
          <cell r="M4501" t="str">
            <v>DD</v>
          </cell>
          <cell r="N4501" t="str">
            <v>MM</v>
          </cell>
          <cell r="O4501" t="str">
            <v>AA</v>
          </cell>
        </row>
        <row r="4502">
          <cell r="M4502">
            <v>8</v>
          </cell>
          <cell r="N4502">
            <v>5</v>
          </cell>
          <cell r="O4502">
            <v>2023</v>
          </cell>
        </row>
        <row r="4503">
          <cell r="C4503" t="str">
            <v>ITEMS DE LA PROPUESTA ECONÓMICA</v>
          </cell>
          <cell r="I4503" t="str">
            <v>ITEMS NO PREVISTOS</v>
          </cell>
        </row>
        <row r="4507">
          <cell r="C4507" t="str">
            <v>DATOS ESPECÍFICOS</v>
          </cell>
        </row>
        <row r="4509">
          <cell r="C4509" t="str">
            <v>ITEM</v>
          </cell>
          <cell r="D4509" t="str">
            <v>DESCRIPCIÓN</v>
          </cell>
          <cell r="M4509" t="str">
            <v>UNIDAD</v>
          </cell>
          <cell r="O4509" t="str">
            <v>CANTIDAD</v>
          </cell>
        </row>
        <row r="4510">
          <cell r="C4510" t="str">
            <v>1.12.5</v>
          </cell>
          <cell r="D4510" t="str">
            <v>S.T.I de Válvula compuerta 1/2" - Métalica para registro de agua. Incluye adaptadores, cinta teflón y demás elementos necesarios para su correcta instalación y funcionamiento.</v>
          </cell>
          <cell r="M4510" t="str">
            <v>u</v>
          </cell>
          <cell r="O4510">
            <v>3</v>
          </cell>
          <cell r="R4510">
            <v>36044</v>
          </cell>
          <cell r="S4510">
            <v>36044</v>
          </cell>
          <cell r="T4510">
            <v>9.7000000000000003E-3</v>
          </cell>
          <cell r="U4510">
            <v>0.79749999999999999</v>
          </cell>
          <cell r="V4510">
            <v>0</v>
          </cell>
          <cell r="W4510">
            <v>0.1928</v>
          </cell>
        </row>
        <row r="4511">
          <cell r="C4511" t="str">
            <v>I. EQUIPO</v>
          </cell>
        </row>
        <row r="4513">
          <cell r="C4513" t="str">
            <v>DESCRIPCIÓN</v>
          </cell>
          <cell r="H4513" t="str">
            <v>MARCA</v>
          </cell>
          <cell r="J4513" t="str">
            <v>TIPO</v>
          </cell>
          <cell r="L4513" t="str">
            <v>TARIFA/HORA</v>
          </cell>
          <cell r="M4513" t="str">
            <v>RENDIMIENTO</v>
          </cell>
          <cell r="O4513" t="str">
            <v>Vr. UNITARIO</v>
          </cell>
        </row>
        <row r="4514">
          <cell r="J4514" t="str">
            <v/>
          </cell>
          <cell r="L4514" t="str">
            <v/>
          </cell>
          <cell r="O4514">
            <v>0</v>
          </cell>
          <cell r="R4514">
            <v>0</v>
          </cell>
          <cell r="T4514">
            <v>0</v>
          </cell>
        </row>
        <row r="4515">
          <cell r="J4515" t="str">
            <v/>
          </cell>
          <cell r="L4515" t="str">
            <v/>
          </cell>
          <cell r="O4515">
            <v>0</v>
          </cell>
          <cell r="R4515">
            <v>0</v>
          </cell>
          <cell r="T4515">
            <v>0</v>
          </cell>
        </row>
        <row r="4516">
          <cell r="J4516" t="str">
            <v/>
          </cell>
          <cell r="L4516" t="str">
            <v/>
          </cell>
          <cell r="O4516">
            <v>0</v>
          </cell>
          <cell r="R4516">
            <v>0</v>
          </cell>
          <cell r="T4516">
            <v>0</v>
          </cell>
        </row>
        <row r="4517">
          <cell r="C4517" t="str">
            <v>Herramienta Menor (Como % de Mano de Obra)</v>
          </cell>
          <cell r="J4517" t="str">
            <v>Dia</v>
          </cell>
          <cell r="L4517">
            <v>6951</v>
          </cell>
          <cell r="M4517">
            <v>0.05</v>
          </cell>
          <cell r="O4517">
            <v>348</v>
          </cell>
          <cell r="R4517">
            <v>1044</v>
          </cell>
          <cell r="T4517" t="str">
            <v>Herramienta Menor (Como % de Mano de Obra)</v>
          </cell>
        </row>
        <row r="4518">
          <cell r="L4518">
            <v>9.7000000000000003E-3</v>
          </cell>
          <cell r="M4518" t="str">
            <v>SUBTOTAL $</v>
          </cell>
          <cell r="O4518">
            <v>348</v>
          </cell>
        </row>
        <row r="4519">
          <cell r="C4519" t="str">
            <v>II. MATERIALES</v>
          </cell>
        </row>
        <row r="4521">
          <cell r="C4521" t="str">
            <v>DESCRIPCIÓN</v>
          </cell>
          <cell r="K4521" t="str">
            <v>UNIDAD</v>
          </cell>
          <cell r="L4521" t="str">
            <v>CANTIDAD</v>
          </cell>
          <cell r="M4521" t="str">
            <v>PRECIO UNIT.</v>
          </cell>
          <cell r="O4521" t="str">
            <v>Vr. UNITARIO</v>
          </cell>
        </row>
        <row r="4522">
          <cell r="C4522" t="str">
            <v>Válvula Compuerta 1/2" - Metálica</v>
          </cell>
          <cell r="K4522" t="str">
            <v>u</v>
          </cell>
          <cell r="L4522">
            <v>1</v>
          </cell>
          <cell r="M4522">
            <v>26290</v>
          </cell>
          <cell r="O4522">
            <v>26290</v>
          </cell>
          <cell r="R4522">
            <v>3</v>
          </cell>
          <cell r="T4522" t="str">
            <v>Válvula Compuerta 1/2" - Metálica</v>
          </cell>
        </row>
        <row r="4523">
          <cell r="C4523" t="str">
            <v>Adaptador macho PVC-P Ø= 1/2"</v>
          </cell>
          <cell r="K4523" t="str">
            <v>u</v>
          </cell>
          <cell r="L4523">
            <v>2</v>
          </cell>
          <cell r="M4523">
            <v>944</v>
          </cell>
          <cell r="O4523">
            <v>1888</v>
          </cell>
          <cell r="R4523">
            <v>6</v>
          </cell>
          <cell r="T4523" t="str">
            <v>Adaptador macho PVC-P Ø= 1/2"</v>
          </cell>
        </row>
        <row r="4524">
          <cell r="C4524" t="str">
            <v>Cinta Teflón Uso General 1/2pg - Largo: 7 m. Espesor: 0.065 mm. Elongación: 10%.</v>
          </cell>
          <cell r="K4524" t="str">
            <v>u</v>
          </cell>
          <cell r="L4524">
            <v>4.7E-2</v>
          </cell>
          <cell r="M4524">
            <v>9790</v>
          </cell>
          <cell r="O4524">
            <v>460</v>
          </cell>
          <cell r="R4524">
            <v>0.14000000000000001</v>
          </cell>
          <cell r="T4524" t="str">
            <v>Cinta Teflón Uso General 1/2pg - Largo: 7 m. Espesor: 0.065 mm. Elongación: 10%.</v>
          </cell>
        </row>
        <row r="4525">
          <cell r="C4525" t="str">
            <v>Soldadura liquida PVC 1/4 de Gl</v>
          </cell>
          <cell r="K4525" t="str">
            <v>u</v>
          </cell>
          <cell r="L4525">
            <v>0.01</v>
          </cell>
          <cell r="M4525">
            <v>10695</v>
          </cell>
          <cell r="O4525">
            <v>107</v>
          </cell>
          <cell r="R4525">
            <v>0.03</v>
          </cell>
          <cell r="T4525" t="str">
            <v>Soldadura liquida PVC 1/4 de Gl</v>
          </cell>
        </row>
        <row r="4526">
          <cell r="K4526" t="str">
            <v/>
          </cell>
          <cell r="M4526">
            <v>0</v>
          </cell>
          <cell r="O4526">
            <v>0</v>
          </cell>
          <cell r="R4526">
            <v>0</v>
          </cell>
          <cell r="T4526">
            <v>0</v>
          </cell>
        </row>
        <row r="4527">
          <cell r="K4527" t="str">
            <v/>
          </cell>
          <cell r="M4527">
            <v>0</v>
          </cell>
          <cell r="O4527">
            <v>0</v>
          </cell>
          <cell r="R4527">
            <v>0</v>
          </cell>
          <cell r="T4527">
            <v>0</v>
          </cell>
        </row>
        <row r="4528">
          <cell r="K4528" t="str">
            <v/>
          </cell>
          <cell r="O4528">
            <v>0</v>
          </cell>
          <cell r="R4528">
            <v>0</v>
          </cell>
          <cell r="T4528">
            <v>0</v>
          </cell>
        </row>
        <row r="4529">
          <cell r="L4529">
            <v>0.79749999999999999</v>
          </cell>
          <cell r="M4529" t="str">
            <v>SUBTOTAL $</v>
          </cell>
          <cell r="O4529">
            <v>28745</v>
          </cell>
        </row>
        <row r="4530">
          <cell r="C4530" t="str">
            <v>III. TRANSPORTES</v>
          </cell>
        </row>
        <row r="4532">
          <cell r="C4532" t="str">
            <v>MATERIAL</v>
          </cell>
          <cell r="J4532" t="str">
            <v>VOL. o PESO</v>
          </cell>
          <cell r="K4532" t="str">
            <v>DISTANCIA</v>
          </cell>
          <cell r="L4532" t="str">
            <v>M3 o Ton/Km</v>
          </cell>
          <cell r="M4532" t="str">
            <v>TARIFA</v>
          </cell>
          <cell r="O4532" t="str">
            <v>Vr. UNITARIO</v>
          </cell>
        </row>
        <row r="4533">
          <cell r="J4533" t="str">
            <v/>
          </cell>
          <cell r="M4533">
            <v>0</v>
          </cell>
          <cell r="O4533">
            <v>0</v>
          </cell>
          <cell r="R4533">
            <v>0</v>
          </cell>
          <cell r="T4533">
            <v>0</v>
          </cell>
        </row>
        <row r="4534">
          <cell r="J4534" t="str">
            <v/>
          </cell>
          <cell r="M4534">
            <v>0</v>
          </cell>
          <cell r="O4534">
            <v>0</v>
          </cell>
          <cell r="R4534">
            <v>0</v>
          </cell>
          <cell r="T4534">
            <v>0</v>
          </cell>
        </row>
        <row r="4535">
          <cell r="J4535" t="str">
            <v/>
          </cell>
          <cell r="M4535">
            <v>0</v>
          </cell>
          <cell r="O4535">
            <v>0</v>
          </cell>
          <cell r="R4535">
            <v>0</v>
          </cell>
          <cell r="T4535">
            <v>0</v>
          </cell>
        </row>
        <row r="4536">
          <cell r="L4536">
            <v>0</v>
          </cell>
          <cell r="M4536" t="str">
            <v>SUBTOTAL $</v>
          </cell>
          <cell r="O4536">
            <v>0</v>
          </cell>
        </row>
        <row r="4537">
          <cell r="C4537" t="str">
            <v>IV. MANO DE OBRA</v>
          </cell>
        </row>
        <row r="4539">
          <cell r="C4539" t="str">
            <v>TRABAJADOR</v>
          </cell>
          <cell r="I4539" t="str">
            <v>CANTIDAD</v>
          </cell>
          <cell r="J4539" t="str">
            <v>JORNAL</v>
          </cell>
          <cell r="K4539" t="str">
            <v>PRESTACIONES</v>
          </cell>
          <cell r="L4539" t="str">
            <v>JORNAL TOTAL</v>
          </cell>
          <cell r="M4539" t="str">
            <v>RENDIMIENTO</v>
          </cell>
          <cell r="O4539" t="str">
            <v>Vr. UNITARIO</v>
          </cell>
        </row>
        <row r="4540">
          <cell r="C4540" t="str">
            <v>Oficial</v>
          </cell>
          <cell r="I4540">
            <v>1</v>
          </cell>
          <cell r="J4540">
            <v>77720</v>
          </cell>
          <cell r="K4540">
            <v>1.6913</v>
          </cell>
          <cell r="L4540">
            <v>131448</v>
          </cell>
          <cell r="M4540">
            <v>32</v>
          </cell>
          <cell r="O4540">
            <v>4108</v>
          </cell>
          <cell r="R4540">
            <v>0.09</v>
          </cell>
          <cell r="T4540" t="str">
            <v>Oficial</v>
          </cell>
        </row>
        <row r="4541">
          <cell r="C4541" t="str">
            <v>Ayudante Entendido</v>
          </cell>
          <cell r="I4541">
            <v>1</v>
          </cell>
          <cell r="J4541">
            <v>53020</v>
          </cell>
          <cell r="K4541">
            <v>1.7161</v>
          </cell>
          <cell r="L4541">
            <v>90988</v>
          </cell>
          <cell r="M4541">
            <v>32</v>
          </cell>
          <cell r="O4541">
            <v>2843</v>
          </cell>
          <cell r="R4541">
            <v>0.09</v>
          </cell>
          <cell r="T4541" t="str">
            <v>Ayudante Entendido</v>
          </cell>
        </row>
        <row r="4542">
          <cell r="J4542">
            <v>0</v>
          </cell>
          <cell r="K4542">
            <v>0</v>
          </cell>
          <cell r="L4542">
            <v>0</v>
          </cell>
          <cell r="O4542">
            <v>0</v>
          </cell>
          <cell r="R4542">
            <v>0</v>
          </cell>
          <cell r="T4542">
            <v>0</v>
          </cell>
        </row>
        <row r="4543">
          <cell r="L4543">
            <v>0.1928</v>
          </cell>
          <cell r="M4543" t="str">
            <v>SUBTOTAL $</v>
          </cell>
          <cell r="O4543">
            <v>6951</v>
          </cell>
        </row>
        <row r="4545">
          <cell r="C4545" t="str">
            <v>TOTAL COSTO DIRECTO $</v>
          </cell>
          <cell r="O4545">
            <v>36044</v>
          </cell>
        </row>
        <row r="4546">
          <cell r="C4546" t="str">
            <v>V. COSTOS INDIRECTOS</v>
          </cell>
        </row>
        <row r="4548">
          <cell r="C4548" t="str">
            <v>Descripción</v>
          </cell>
          <cell r="L4548" t="str">
            <v>Porcentaje</v>
          </cell>
          <cell r="M4548" t="str">
            <v>Valor Total</v>
          </cell>
        </row>
        <row r="4549">
          <cell r="C4549" t="str">
            <v>ADMINISTRACION</v>
          </cell>
          <cell r="L4549">
            <v>0</v>
          </cell>
          <cell r="M4549">
            <v>0</v>
          </cell>
        </row>
        <row r="4550">
          <cell r="C4550" t="str">
            <v xml:space="preserve">IMPREVISTOS </v>
          </cell>
          <cell r="L4550">
            <v>0</v>
          </cell>
          <cell r="M4550">
            <v>0</v>
          </cell>
        </row>
        <row r="4551">
          <cell r="C4551" t="str">
            <v>UTILIDAD</v>
          </cell>
          <cell r="L4551">
            <v>0</v>
          </cell>
          <cell r="M4551">
            <v>0</v>
          </cell>
        </row>
        <row r="4552">
          <cell r="C4552" t="str">
            <v>SUBTOTAL $</v>
          </cell>
          <cell r="O4552">
            <v>0</v>
          </cell>
        </row>
        <row r="4554">
          <cell r="C4554" t="str">
            <v>Precio Unitario Total Aproximado al peso $</v>
          </cell>
          <cell r="O4554">
            <v>36044</v>
          </cell>
        </row>
        <row r="4557">
          <cell r="H4557" t="str">
            <v>Firma</v>
          </cell>
        </row>
        <row r="4558">
          <cell r="H4558" t="str">
            <v>Nombre:</v>
          </cell>
        </row>
        <row r="4559">
          <cell r="H4559" t="str">
            <v>Representante Legal del Contratista o su Apoderado</v>
          </cell>
        </row>
        <row r="4560">
          <cell r="H4560" t="str">
            <v>Matricula No. :</v>
          </cell>
        </row>
        <row r="4561">
          <cell r="H4561" t="str">
            <v xml:space="preserve"> </v>
          </cell>
        </row>
        <row r="4562">
          <cell r="C4562" t="str">
            <v>OBSERVACIONES INTERVENTORÍA</v>
          </cell>
        </row>
        <row r="4566">
          <cell r="C4566" t="str">
            <v>APROBACIÓN POR INTERVENTORÍA</v>
          </cell>
        </row>
        <row r="4567">
          <cell r="C4567"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4569">
          <cell r="C4569"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4572">
          <cell r="H4572" t="str">
            <v>Firma</v>
          </cell>
        </row>
        <row r="4573">
          <cell r="H4573" t="str">
            <v>Nombre:</v>
          </cell>
        </row>
        <row r="4574">
          <cell r="H4574" t="str">
            <v>Representante Legal del Interventor o su Apoderado</v>
          </cell>
        </row>
        <row r="4575">
          <cell r="H4575" t="str">
            <v>Matricula No. :</v>
          </cell>
        </row>
        <row r="4580">
          <cell r="C4580" t="str">
            <v>Formulario 1 - Propuesta económica  - Documento tipo de selección abreviada de menor cuantía - versión 2</v>
          </cell>
        </row>
        <row r="4581">
          <cell r="C4581" t="str">
            <v>Código</v>
          </cell>
          <cell r="D4581" t="str">
            <v>CCE-EICP-FM-25</v>
          </cell>
          <cell r="E4581" t="str">
            <v>Versión</v>
          </cell>
          <cell r="F4581">
            <v>2</v>
          </cell>
        </row>
        <row r="4583">
          <cell r="C4583" t="str">
            <v>[La entidad podrá utilizar este formato para la presentación de los análisis de precios unitarios el contratista en la oportunidad prevista en el numeral 8.1. del Documento Base]</v>
          </cell>
        </row>
        <row r="4586">
          <cell r="D4586" t="str">
            <v>MUNICIPIO DE CONCORDIA, ANTIOQUIA</v>
          </cell>
        </row>
        <row r="4587">
          <cell r="L4587" t="str">
            <v>VERSIÓN</v>
          </cell>
        </row>
        <row r="4588">
          <cell r="D4588" t="str">
            <v xml:space="preserve">[NÚMERO DEL PROCESO] </v>
          </cell>
        </row>
        <row r="4589">
          <cell r="L4589" t="str">
            <v>PÁGINA</v>
          </cell>
          <cell r="M4589">
            <v>1</v>
          </cell>
          <cell r="N4589" t="str">
            <v>DE</v>
          </cell>
          <cell r="O4589">
            <v>1</v>
          </cell>
        </row>
        <row r="4590">
          <cell r="D4590" t="str">
            <v xml:space="preserve">ANALISIS DE PRECIOS UNITARIOS </v>
          </cell>
        </row>
        <row r="4592">
          <cell r="L4592" t="str">
            <v>FECHA</v>
          </cell>
          <cell r="M4592" t="str">
            <v>DD</v>
          </cell>
          <cell r="N4592" t="str">
            <v>MM</v>
          </cell>
          <cell r="O4592" t="str">
            <v>AA</v>
          </cell>
        </row>
        <row r="4593">
          <cell r="M4593">
            <v>8</v>
          </cell>
          <cell r="N4593">
            <v>5</v>
          </cell>
          <cell r="O4593">
            <v>2023</v>
          </cell>
        </row>
        <row r="4594">
          <cell r="C4594" t="str">
            <v>ITEMS DE LA PROPUESTA ECONÓMICA</v>
          </cell>
          <cell r="I4594" t="str">
            <v>ITEMS NO PREVISTOS</v>
          </cell>
        </row>
        <row r="4598">
          <cell r="C4598" t="str">
            <v>DATOS ESPECÍFICOS</v>
          </cell>
        </row>
        <row r="4600">
          <cell r="C4600" t="str">
            <v>ITEM</v>
          </cell>
          <cell r="D4600" t="str">
            <v>DESCRIPCIÓN</v>
          </cell>
          <cell r="M4600" t="str">
            <v>UNIDAD</v>
          </cell>
          <cell r="O4600" t="str">
            <v>CANTIDAD</v>
          </cell>
        </row>
        <row r="4601">
          <cell r="C4601" t="str">
            <v>1.13.1</v>
          </cell>
          <cell r="D4601" t="str">
            <v>S.T.I de puerta (marco y ala) en lámina Calibre 20, Sin montante, Cerradura  de  sobreponer  doble  cerrojo  de  tres  golpes,  manija,  incluye  dos  manos  de anticorrosivo y tres manos de pintura tipo esmalte para acabado final, previa aprobación de la interventoría. De acuerdo a los detalles de los planos y puertas.</v>
          </cell>
          <cell r="M4601" t="str">
            <v>m2</v>
          </cell>
          <cell r="O4601">
            <v>8</v>
          </cell>
          <cell r="R4601">
            <v>283274</v>
          </cell>
          <cell r="S4601">
            <v>283274</v>
          </cell>
          <cell r="T4601">
            <v>4.8999999999999998E-3</v>
          </cell>
          <cell r="U4601">
            <v>0.87339999999999995</v>
          </cell>
          <cell r="V4601">
            <v>2.35E-2</v>
          </cell>
          <cell r="W4601">
            <v>9.8199999999999996E-2</v>
          </cell>
        </row>
        <row r="4602">
          <cell r="C4602" t="str">
            <v>I. EQUIPO</v>
          </cell>
        </row>
        <row r="4604">
          <cell r="C4604" t="str">
            <v>DESCRIPCIÓN</v>
          </cell>
          <cell r="H4604" t="str">
            <v>MARCA</v>
          </cell>
          <cell r="J4604" t="str">
            <v>TIPO</v>
          </cell>
          <cell r="L4604" t="str">
            <v>TARIFA/HORA</v>
          </cell>
          <cell r="M4604" t="str">
            <v>RENDIMIENTO</v>
          </cell>
          <cell r="O4604" t="str">
            <v>Vr. UNITARIO</v>
          </cell>
        </row>
        <row r="4605">
          <cell r="J4605" t="str">
            <v/>
          </cell>
          <cell r="L4605" t="str">
            <v/>
          </cell>
          <cell r="M4605">
            <v>4</v>
          </cell>
          <cell r="O4605">
            <v>0</v>
          </cell>
          <cell r="R4605">
            <v>2</v>
          </cell>
          <cell r="T4605">
            <v>0</v>
          </cell>
        </row>
        <row r="4606">
          <cell r="J4606" t="str">
            <v/>
          </cell>
          <cell r="L4606" t="str">
            <v/>
          </cell>
          <cell r="M4606">
            <v>4</v>
          </cell>
          <cell r="O4606">
            <v>0</v>
          </cell>
          <cell r="R4606">
            <v>2</v>
          </cell>
          <cell r="T4606">
            <v>0</v>
          </cell>
        </row>
        <row r="4607">
          <cell r="J4607" t="str">
            <v/>
          </cell>
          <cell r="L4607" t="str">
            <v/>
          </cell>
          <cell r="O4607">
            <v>0</v>
          </cell>
          <cell r="R4607">
            <v>0</v>
          </cell>
          <cell r="T4607">
            <v>0</v>
          </cell>
        </row>
        <row r="4608">
          <cell r="C4608" t="str">
            <v>Herramienta Menor (Como % de Mano de Obra)</v>
          </cell>
          <cell r="J4608" t="str">
            <v>Dia</v>
          </cell>
          <cell r="L4608">
            <v>27805</v>
          </cell>
          <cell r="M4608">
            <v>0.05</v>
          </cell>
          <cell r="O4608">
            <v>1390</v>
          </cell>
          <cell r="R4608">
            <v>11120</v>
          </cell>
          <cell r="T4608" t="str">
            <v>Herramienta Menor (Como % de Mano de Obra)</v>
          </cell>
        </row>
        <row r="4609">
          <cell r="L4609">
            <v>4.8999999999999998E-3</v>
          </cell>
          <cell r="M4609" t="str">
            <v>SUBTOTAL $</v>
          </cell>
          <cell r="O4609">
            <v>1390</v>
          </cell>
        </row>
        <row r="4610">
          <cell r="C4610" t="str">
            <v>II. MATERIALES</v>
          </cell>
        </row>
        <row r="4612">
          <cell r="C4612" t="str">
            <v>DESCRIPCIÓN</v>
          </cell>
          <cell r="K4612" t="str">
            <v>UNIDAD</v>
          </cell>
          <cell r="L4612" t="str">
            <v>CANTIDAD</v>
          </cell>
          <cell r="M4612" t="str">
            <v>PRECIO UNIT.</v>
          </cell>
          <cell r="O4612" t="str">
            <v>Vr. UNITARIO</v>
          </cell>
        </row>
        <row r="4613">
          <cell r="C4613" t="str">
            <v>Puerta, marco, cerradura y bisagras, Lámina calibre 20 cold rolled</v>
          </cell>
          <cell r="K4613" t="str">
            <v>m2</v>
          </cell>
          <cell r="L4613">
            <v>1</v>
          </cell>
          <cell r="M4613">
            <v>227272</v>
          </cell>
          <cell r="O4613">
            <v>227272</v>
          </cell>
          <cell r="R4613">
            <v>8</v>
          </cell>
          <cell r="T4613" t="str">
            <v>Puerta, marco, cerradura y bisagras, Lámina calibre 20 cold rolled</v>
          </cell>
        </row>
        <row r="4614">
          <cell r="C4614" t="str">
            <v>Anticorrosivo cromato de zinc</v>
          </cell>
          <cell r="K4614" t="str">
            <v>gal</v>
          </cell>
          <cell r="L4614">
            <v>0.17</v>
          </cell>
          <cell r="M4614">
            <v>46057</v>
          </cell>
          <cell r="O4614">
            <v>7830</v>
          </cell>
          <cell r="R4614">
            <v>1.36</v>
          </cell>
          <cell r="T4614" t="str">
            <v>Anticorrosivo cromato de zinc</v>
          </cell>
        </row>
        <row r="4615">
          <cell r="C4615" t="str">
            <v>Esmalte-base aceite-pintulux</v>
          </cell>
          <cell r="K4615" t="str">
            <v>gal</v>
          </cell>
          <cell r="L4615">
            <v>0.17</v>
          </cell>
          <cell r="M4615">
            <v>64830</v>
          </cell>
          <cell r="O4615">
            <v>11021</v>
          </cell>
          <cell r="R4615">
            <v>1.36</v>
          </cell>
          <cell r="T4615" t="str">
            <v>Esmalte-base aceite-pintulux</v>
          </cell>
        </row>
        <row r="4616">
          <cell r="C4616" t="str">
            <v xml:space="preserve">Disolvente para pintura (TINNER)-dilusion 10% del volumen de pintura
</v>
          </cell>
          <cell r="K4616" t="str">
            <v>gal</v>
          </cell>
          <cell r="L4616">
            <v>3.4000000000000002E-2</v>
          </cell>
          <cell r="M4616">
            <v>38100</v>
          </cell>
          <cell r="O4616">
            <v>1295</v>
          </cell>
          <cell r="R4616">
            <v>0.27</v>
          </cell>
          <cell r="T4616" t="str">
            <v xml:space="preserve">Disolvente para pintura (TINNER)-dilusion 10% del volumen de pintura
</v>
          </cell>
        </row>
        <row r="4617">
          <cell r="K4617" t="str">
            <v/>
          </cell>
          <cell r="M4617">
            <v>0</v>
          </cell>
          <cell r="O4617">
            <v>0</v>
          </cell>
          <cell r="R4617">
            <v>0</v>
          </cell>
          <cell r="T4617">
            <v>0</v>
          </cell>
        </row>
        <row r="4618">
          <cell r="K4618" t="str">
            <v/>
          </cell>
          <cell r="M4618">
            <v>0</v>
          </cell>
          <cell r="O4618">
            <v>0</v>
          </cell>
          <cell r="R4618">
            <v>0</v>
          </cell>
          <cell r="T4618">
            <v>0</v>
          </cell>
        </row>
        <row r="4619">
          <cell r="K4619" t="str">
            <v/>
          </cell>
          <cell r="O4619">
            <v>0</v>
          </cell>
          <cell r="R4619">
            <v>0</v>
          </cell>
          <cell r="T4619">
            <v>0</v>
          </cell>
        </row>
        <row r="4620">
          <cell r="L4620">
            <v>0.87339999999999995</v>
          </cell>
          <cell r="M4620" t="str">
            <v>SUBTOTAL $</v>
          </cell>
          <cell r="O4620">
            <v>247418</v>
          </cell>
        </row>
        <row r="4621">
          <cell r="C4621" t="str">
            <v>III. TRANSPORTES</v>
          </cell>
        </row>
        <row r="4623">
          <cell r="C4623" t="str">
            <v>MATERIAL</v>
          </cell>
          <cell r="J4623" t="str">
            <v>VOL. o PESO</v>
          </cell>
          <cell r="K4623" t="str">
            <v>DISTANCIA</v>
          </cell>
          <cell r="L4623" t="str">
            <v>M3 o Ton/Km</v>
          </cell>
          <cell r="M4623" t="str">
            <v>TARIFA</v>
          </cell>
          <cell r="O4623" t="str">
            <v>Vr. UNITARIO</v>
          </cell>
        </row>
        <row r="4624">
          <cell r="C4624" t="str">
            <v>Transporte de materiales 2</v>
          </cell>
          <cell r="J4624" t="str">
            <v>tkm</v>
          </cell>
          <cell r="K4624">
            <v>122</v>
          </cell>
          <cell r="L4624">
            <v>4.5499999999999999E-2</v>
          </cell>
          <cell r="M4624">
            <v>1200</v>
          </cell>
          <cell r="O4624">
            <v>6661</v>
          </cell>
          <cell r="R4624">
            <v>44.41</v>
          </cell>
          <cell r="T4624" t="str">
            <v>Transporte de materiales 2</v>
          </cell>
        </row>
        <row r="4625">
          <cell r="J4625" t="str">
            <v/>
          </cell>
          <cell r="M4625">
            <v>0</v>
          </cell>
          <cell r="O4625">
            <v>0</v>
          </cell>
          <cell r="R4625">
            <v>0</v>
          </cell>
          <cell r="T4625">
            <v>0</v>
          </cell>
        </row>
        <row r="4626">
          <cell r="J4626" t="str">
            <v/>
          </cell>
          <cell r="M4626">
            <v>0</v>
          </cell>
          <cell r="O4626">
            <v>0</v>
          </cell>
          <cell r="R4626">
            <v>0</v>
          </cell>
          <cell r="T4626">
            <v>0</v>
          </cell>
        </row>
        <row r="4627">
          <cell r="L4627">
            <v>2.35E-2</v>
          </cell>
          <cell r="M4627" t="str">
            <v>SUBTOTAL $</v>
          </cell>
          <cell r="O4627">
            <v>6661</v>
          </cell>
        </row>
        <row r="4628">
          <cell r="C4628" t="str">
            <v>IV. MANO DE OBRA</v>
          </cell>
        </row>
        <row r="4630">
          <cell r="C4630" t="str">
            <v>TRABAJADOR</v>
          </cell>
          <cell r="I4630" t="str">
            <v>CANTIDAD</v>
          </cell>
          <cell r="J4630" t="str">
            <v>JORNAL</v>
          </cell>
          <cell r="K4630" t="str">
            <v>PRESTACIONES</v>
          </cell>
          <cell r="L4630" t="str">
            <v>JORNAL TOTAL</v>
          </cell>
          <cell r="M4630" t="str">
            <v>RENDIMIENTO</v>
          </cell>
          <cell r="O4630" t="str">
            <v>Vr. UNITARIO</v>
          </cell>
        </row>
        <row r="4631">
          <cell r="C4631" t="str">
            <v>Oficial</v>
          </cell>
          <cell r="I4631">
            <v>1</v>
          </cell>
          <cell r="J4631">
            <v>77720</v>
          </cell>
          <cell r="K4631">
            <v>1.6913</v>
          </cell>
          <cell r="L4631">
            <v>131448</v>
          </cell>
          <cell r="M4631">
            <v>8</v>
          </cell>
          <cell r="O4631">
            <v>16431</v>
          </cell>
          <cell r="R4631">
            <v>1</v>
          </cell>
          <cell r="T4631" t="str">
            <v>Oficial</v>
          </cell>
        </row>
        <row r="4632">
          <cell r="C4632" t="str">
            <v>Ayudante Entendido</v>
          </cell>
          <cell r="I4632">
            <v>1</v>
          </cell>
          <cell r="J4632">
            <v>53020</v>
          </cell>
          <cell r="K4632">
            <v>1.7161</v>
          </cell>
          <cell r="L4632">
            <v>90988</v>
          </cell>
          <cell r="M4632">
            <v>8</v>
          </cell>
          <cell r="O4632">
            <v>11374</v>
          </cell>
          <cell r="R4632">
            <v>1</v>
          </cell>
          <cell r="T4632" t="str">
            <v>Ayudante Entendido</v>
          </cell>
        </row>
        <row r="4633">
          <cell r="J4633">
            <v>0</v>
          </cell>
          <cell r="K4633">
            <v>0</v>
          </cell>
          <cell r="L4633">
            <v>0</v>
          </cell>
          <cell r="O4633">
            <v>0</v>
          </cell>
          <cell r="R4633">
            <v>0</v>
          </cell>
          <cell r="T4633">
            <v>0</v>
          </cell>
        </row>
        <row r="4634">
          <cell r="L4634">
            <v>9.8199999999999996E-2</v>
          </cell>
          <cell r="M4634" t="str">
            <v>SUBTOTAL $</v>
          </cell>
          <cell r="O4634">
            <v>27805</v>
          </cell>
        </row>
        <row r="4636">
          <cell r="C4636" t="str">
            <v>TOTAL COSTO DIRECTO $</v>
          </cell>
          <cell r="O4636">
            <v>283274</v>
          </cell>
        </row>
        <row r="4637">
          <cell r="C4637" t="str">
            <v>V. COSTOS INDIRECTOS</v>
          </cell>
        </row>
        <row r="4639">
          <cell r="C4639" t="str">
            <v>Descripción</v>
          </cell>
          <cell r="L4639" t="str">
            <v>Porcentaje</v>
          </cell>
          <cell r="M4639" t="str">
            <v>Valor Total</v>
          </cell>
        </row>
        <row r="4640">
          <cell r="C4640" t="str">
            <v>ADMINISTRACION</v>
          </cell>
          <cell r="L4640">
            <v>0</v>
          </cell>
          <cell r="M4640">
            <v>0</v>
          </cell>
        </row>
        <row r="4641">
          <cell r="C4641" t="str">
            <v xml:space="preserve">IMPREVISTOS </v>
          </cell>
          <cell r="L4641">
            <v>0</v>
          </cell>
          <cell r="M4641">
            <v>0</v>
          </cell>
        </row>
        <row r="4642">
          <cell r="C4642" t="str">
            <v>UTILIDAD</v>
          </cell>
          <cell r="L4642">
            <v>0</v>
          </cell>
          <cell r="M4642">
            <v>0</v>
          </cell>
        </row>
        <row r="4643">
          <cell r="C4643" t="str">
            <v>SUBTOTAL $</v>
          </cell>
          <cell r="O4643">
            <v>0</v>
          </cell>
        </row>
        <row r="4645">
          <cell r="C4645" t="str">
            <v>Precio Unitario Total Aproximado al peso $</v>
          </cell>
          <cell r="O4645">
            <v>283274</v>
          </cell>
        </row>
        <row r="4648">
          <cell r="H4648" t="str">
            <v>Firma</v>
          </cell>
        </row>
        <row r="4649">
          <cell r="H4649" t="str">
            <v>Nombre:</v>
          </cell>
        </row>
        <row r="4650">
          <cell r="H4650" t="str">
            <v>Representante Legal del Contratista o su Apoderado</v>
          </cell>
        </row>
        <row r="4651">
          <cell r="H4651" t="str">
            <v>Matricula No. :</v>
          </cell>
        </row>
        <row r="4652">
          <cell r="H4652" t="str">
            <v xml:space="preserve"> </v>
          </cell>
        </row>
        <row r="4653">
          <cell r="C4653" t="str">
            <v>OBSERVACIONES INTERVENTORÍA</v>
          </cell>
        </row>
        <row r="4657">
          <cell r="C4657" t="str">
            <v>APROBACIÓN POR INTERVENTORÍA</v>
          </cell>
        </row>
        <row r="4658">
          <cell r="C4658"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4660">
          <cell r="C4660"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4663">
          <cell r="H4663" t="str">
            <v>Firma</v>
          </cell>
        </row>
        <row r="4664">
          <cell r="H4664" t="str">
            <v>Nombre:</v>
          </cell>
        </row>
        <row r="4665">
          <cell r="H4665" t="str">
            <v>Representante Legal del Interventor o su Apoderado</v>
          </cell>
        </row>
        <row r="4666">
          <cell r="H4666" t="str">
            <v>Matricula No. :</v>
          </cell>
        </row>
        <row r="4671">
          <cell r="C4671" t="str">
            <v>Formulario 1 - Propuesta económica  - Documento tipo de selección abreviada de menor cuantía - versión 2</v>
          </cell>
        </row>
        <row r="4672">
          <cell r="C4672" t="str">
            <v>Código</v>
          </cell>
          <cell r="D4672" t="str">
            <v>CCE-EICP-FM-25</v>
          </cell>
          <cell r="E4672" t="str">
            <v>Versión</v>
          </cell>
          <cell r="F4672">
            <v>2</v>
          </cell>
        </row>
        <row r="4674">
          <cell r="C4674" t="str">
            <v>[La entidad podrá utilizar este formato para la presentación de los análisis de precios unitarios el contratista en la oportunidad prevista en el numeral 8.1. del Documento Base]</v>
          </cell>
        </row>
        <row r="4677">
          <cell r="D4677" t="str">
            <v>MUNICIPIO DE CONCORDIA, ANTIOQUIA</v>
          </cell>
        </row>
        <row r="4678">
          <cell r="L4678" t="str">
            <v>VERSIÓN</v>
          </cell>
        </row>
        <row r="4679">
          <cell r="D4679" t="str">
            <v xml:space="preserve">[NÚMERO DEL PROCESO] </v>
          </cell>
        </row>
        <row r="4680">
          <cell r="L4680" t="str">
            <v>PÁGINA</v>
          </cell>
          <cell r="M4680">
            <v>1</v>
          </cell>
          <cell r="N4680" t="str">
            <v>DE</v>
          </cell>
          <cell r="O4680">
            <v>1</v>
          </cell>
        </row>
        <row r="4681">
          <cell r="D4681" t="str">
            <v xml:space="preserve">ANALISIS DE PRECIOS UNITARIOS </v>
          </cell>
        </row>
        <row r="4683">
          <cell r="L4683" t="str">
            <v>FECHA</v>
          </cell>
          <cell r="M4683" t="str">
            <v>DD</v>
          </cell>
          <cell r="N4683" t="str">
            <v>MM</v>
          </cell>
          <cell r="O4683" t="str">
            <v>AA</v>
          </cell>
        </row>
        <row r="4684">
          <cell r="M4684">
            <v>8</v>
          </cell>
          <cell r="N4684">
            <v>5</v>
          </cell>
          <cell r="O4684">
            <v>2023</v>
          </cell>
        </row>
        <row r="4685">
          <cell r="C4685" t="str">
            <v>ITEMS DE LA PROPUESTA ECONÓMICA</v>
          </cell>
          <cell r="I4685" t="str">
            <v>ITEMS NO PREVISTOS</v>
          </cell>
        </row>
        <row r="4689">
          <cell r="C4689" t="str">
            <v>DATOS ESPECÍFICOS</v>
          </cell>
        </row>
        <row r="4691">
          <cell r="C4691" t="str">
            <v>ITEM</v>
          </cell>
          <cell r="D4691" t="str">
            <v>DESCRIPCIÓN</v>
          </cell>
          <cell r="M4691" t="str">
            <v>UNIDAD</v>
          </cell>
          <cell r="O4691" t="str">
            <v>CANTIDAD</v>
          </cell>
        </row>
        <row r="4692">
          <cell r="C4692" t="str">
            <v>1.13.2</v>
          </cell>
          <cell r="D4692" t="str">
            <v>S.T.I de Divisiones y Puertas de Baño / Baterías En Acero Inoxidable 304 satinado calibre 20, con puertas, paneles entamboradas y reforzadas, pasadores en acero inoxidable.</v>
          </cell>
          <cell r="M4692" t="str">
            <v>m2</v>
          </cell>
          <cell r="O4692">
            <v>17.34</v>
          </cell>
          <cell r="R4692">
            <v>766531</v>
          </cell>
          <cell r="S4692">
            <v>766531</v>
          </cell>
          <cell r="T4692">
            <v>5.3E-3</v>
          </cell>
          <cell r="U4692">
            <v>0.93930000000000002</v>
          </cell>
          <cell r="V4692">
            <v>1.9099999999999999E-2</v>
          </cell>
          <cell r="W4692">
            <v>3.6299999999999999E-2</v>
          </cell>
        </row>
        <row r="4693">
          <cell r="C4693" t="str">
            <v>I. EQUIPO</v>
          </cell>
        </row>
        <row r="4695">
          <cell r="C4695" t="str">
            <v>DESCRIPCIÓN</v>
          </cell>
          <cell r="H4695" t="str">
            <v>MARCA</v>
          </cell>
          <cell r="J4695" t="str">
            <v>TIPO</v>
          </cell>
          <cell r="L4695" t="str">
            <v>TARIFA/HORA</v>
          </cell>
          <cell r="M4695" t="str">
            <v>RENDIMIENTO</v>
          </cell>
          <cell r="O4695" t="str">
            <v>Vr. UNITARIO</v>
          </cell>
        </row>
        <row r="4696">
          <cell r="C4696" t="str">
            <v xml:space="preserve">Taladro de 1/2´´, pulidora, lijadora y circular
</v>
          </cell>
          <cell r="J4696" t="str">
            <v>h</v>
          </cell>
          <cell r="L4696">
            <v>2696</v>
          </cell>
          <cell r="M4696">
            <v>1</v>
          </cell>
          <cell r="O4696">
            <v>2696</v>
          </cell>
          <cell r="R4696">
            <v>17.34</v>
          </cell>
          <cell r="T4696" t="str">
            <v xml:space="preserve">Taladro de 1/2´´, pulidora, lijadora y circular
</v>
          </cell>
        </row>
        <row r="4697">
          <cell r="J4697" t="str">
            <v/>
          </cell>
          <cell r="L4697" t="str">
            <v/>
          </cell>
          <cell r="O4697">
            <v>0</v>
          </cell>
          <cell r="R4697">
            <v>0</v>
          </cell>
          <cell r="T4697">
            <v>0</v>
          </cell>
        </row>
        <row r="4698">
          <cell r="J4698" t="str">
            <v/>
          </cell>
          <cell r="L4698" t="str">
            <v/>
          </cell>
          <cell r="O4698">
            <v>0</v>
          </cell>
          <cell r="R4698">
            <v>0</v>
          </cell>
          <cell r="T4698">
            <v>0</v>
          </cell>
        </row>
        <row r="4699">
          <cell r="C4699" t="str">
            <v>Herramienta Menor (Como % de Mano de Obra)</v>
          </cell>
          <cell r="J4699" t="str">
            <v>Dia</v>
          </cell>
          <cell r="L4699">
            <v>27805</v>
          </cell>
          <cell r="M4699">
            <v>0.05</v>
          </cell>
          <cell r="O4699">
            <v>1390</v>
          </cell>
          <cell r="R4699">
            <v>24102.6</v>
          </cell>
          <cell r="T4699" t="str">
            <v>Herramienta Menor (Como % de Mano de Obra)</v>
          </cell>
        </row>
        <row r="4700">
          <cell r="L4700">
            <v>5.3E-3</v>
          </cell>
          <cell r="M4700" t="str">
            <v>SUBTOTAL $</v>
          </cell>
          <cell r="O4700">
            <v>4086</v>
          </cell>
        </row>
        <row r="4701">
          <cell r="C4701" t="str">
            <v>II. MATERIALES</v>
          </cell>
        </row>
        <row r="4703">
          <cell r="C4703" t="str">
            <v>DESCRIPCIÓN</v>
          </cell>
          <cell r="K4703" t="str">
            <v>UNIDAD</v>
          </cell>
          <cell r="L4703" t="str">
            <v>CANTIDAD</v>
          </cell>
          <cell r="M4703" t="str">
            <v>PRECIO UNIT.</v>
          </cell>
          <cell r="O4703" t="str">
            <v>Vr. UNITARIO</v>
          </cell>
        </row>
        <row r="4704">
          <cell r="C4704" t="str">
            <v>Divisiones De Baño / Baterías En Acero Inoxidable 304 satinado calibre 20, con puertas, paneles entaboradas y reforzadas, pasadores en acero inoxidable</v>
          </cell>
          <cell r="K4704" t="str">
            <v>m2</v>
          </cell>
          <cell r="L4704">
            <v>1</v>
          </cell>
          <cell r="M4704">
            <v>720000</v>
          </cell>
          <cell r="O4704">
            <v>720000</v>
          </cell>
          <cell r="R4704">
            <v>17.34</v>
          </cell>
          <cell r="T4704" t="str">
            <v>Divisiones De Baño / Baterías En Acero Inoxidable 304 satinado calibre 20, con puertas, paneles entaboradas y reforzadas, pasadores en acero inoxidable</v>
          </cell>
        </row>
        <row r="4705">
          <cell r="K4705" t="str">
            <v/>
          </cell>
          <cell r="M4705">
            <v>0</v>
          </cell>
          <cell r="O4705">
            <v>0</v>
          </cell>
          <cell r="R4705">
            <v>0</v>
          </cell>
          <cell r="T4705">
            <v>0</v>
          </cell>
        </row>
        <row r="4706">
          <cell r="K4706" t="str">
            <v/>
          </cell>
          <cell r="M4706">
            <v>0</v>
          </cell>
          <cell r="O4706">
            <v>0</v>
          </cell>
          <cell r="R4706">
            <v>0</v>
          </cell>
          <cell r="T4706">
            <v>0</v>
          </cell>
        </row>
        <row r="4707">
          <cell r="K4707" t="str">
            <v/>
          </cell>
          <cell r="M4707">
            <v>0</v>
          </cell>
          <cell r="O4707">
            <v>0</v>
          </cell>
          <cell r="R4707">
            <v>0</v>
          </cell>
          <cell r="T4707">
            <v>0</v>
          </cell>
        </row>
        <row r="4708">
          <cell r="K4708" t="str">
            <v/>
          </cell>
          <cell r="M4708">
            <v>0</v>
          </cell>
          <cell r="O4708">
            <v>0</v>
          </cell>
          <cell r="R4708">
            <v>0</v>
          </cell>
          <cell r="T4708">
            <v>0</v>
          </cell>
        </row>
        <row r="4709">
          <cell r="K4709" t="str">
            <v/>
          </cell>
          <cell r="M4709">
            <v>0</v>
          </cell>
          <cell r="O4709">
            <v>0</v>
          </cell>
          <cell r="R4709">
            <v>0</v>
          </cell>
          <cell r="T4709">
            <v>0</v>
          </cell>
        </row>
        <row r="4710">
          <cell r="K4710" t="str">
            <v/>
          </cell>
          <cell r="O4710">
            <v>0</v>
          </cell>
          <cell r="R4710">
            <v>0</v>
          </cell>
          <cell r="T4710">
            <v>0</v>
          </cell>
        </row>
        <row r="4711">
          <cell r="L4711">
            <v>0.93930000000000002</v>
          </cell>
          <cell r="M4711" t="str">
            <v>SUBTOTAL $</v>
          </cell>
          <cell r="O4711">
            <v>720000</v>
          </cell>
        </row>
        <row r="4712">
          <cell r="C4712" t="str">
            <v>III. TRANSPORTES</v>
          </cell>
        </row>
        <row r="4714">
          <cell r="C4714" t="str">
            <v>MATERIAL</v>
          </cell>
          <cell r="J4714" t="str">
            <v>VOL. o PESO</v>
          </cell>
          <cell r="K4714" t="str">
            <v>DISTANCIA</v>
          </cell>
          <cell r="L4714" t="str">
            <v>M3 o Ton/Km</v>
          </cell>
          <cell r="M4714" t="str">
            <v>TARIFA</v>
          </cell>
          <cell r="O4714" t="str">
            <v>Vr. UNITARIO</v>
          </cell>
        </row>
        <row r="4715">
          <cell r="C4715" t="str">
            <v>Transporte de materiales 2</v>
          </cell>
          <cell r="J4715" t="str">
            <v>tkm</v>
          </cell>
          <cell r="K4715">
            <v>122</v>
          </cell>
          <cell r="L4715">
            <v>0.1</v>
          </cell>
          <cell r="M4715">
            <v>1200</v>
          </cell>
          <cell r="O4715">
            <v>14640</v>
          </cell>
          <cell r="R4715">
            <v>211.55</v>
          </cell>
          <cell r="T4715" t="str">
            <v>Transporte de materiales 2</v>
          </cell>
        </row>
        <row r="4716">
          <cell r="J4716" t="str">
            <v/>
          </cell>
          <cell r="M4716">
            <v>0</v>
          </cell>
          <cell r="O4716">
            <v>0</v>
          </cell>
          <cell r="R4716">
            <v>0</v>
          </cell>
          <cell r="T4716">
            <v>0</v>
          </cell>
        </row>
        <row r="4717">
          <cell r="J4717" t="str">
            <v/>
          </cell>
          <cell r="M4717">
            <v>0</v>
          </cell>
          <cell r="O4717">
            <v>0</v>
          </cell>
          <cell r="R4717">
            <v>0</v>
          </cell>
          <cell r="T4717">
            <v>0</v>
          </cell>
        </row>
        <row r="4718">
          <cell r="L4718">
            <v>1.9099999999999999E-2</v>
          </cell>
          <cell r="M4718" t="str">
            <v>SUBTOTAL $</v>
          </cell>
          <cell r="O4718">
            <v>14640</v>
          </cell>
        </row>
        <row r="4719">
          <cell r="C4719" t="str">
            <v>IV. MANO DE OBRA</v>
          </cell>
        </row>
        <row r="4721">
          <cell r="C4721" t="str">
            <v>TRABAJADOR</v>
          </cell>
          <cell r="I4721" t="str">
            <v>CANTIDAD</v>
          </cell>
          <cell r="J4721" t="str">
            <v>JORNAL</v>
          </cell>
          <cell r="K4721" t="str">
            <v>PRESTACIONES</v>
          </cell>
          <cell r="L4721" t="str">
            <v>JORNAL TOTAL</v>
          </cell>
          <cell r="M4721" t="str">
            <v>RENDIMIENTO</v>
          </cell>
          <cell r="O4721" t="str">
            <v>Vr. UNITARIO</v>
          </cell>
        </row>
        <row r="4722">
          <cell r="C4722" t="str">
            <v>Oficial</v>
          </cell>
          <cell r="I4722">
            <v>1</v>
          </cell>
          <cell r="J4722">
            <v>77720</v>
          </cell>
          <cell r="K4722">
            <v>1.6913</v>
          </cell>
          <cell r="L4722">
            <v>131448</v>
          </cell>
          <cell r="M4722">
            <v>8</v>
          </cell>
          <cell r="O4722">
            <v>16431</v>
          </cell>
          <cell r="R4722">
            <v>2.17</v>
          </cell>
          <cell r="T4722" t="str">
            <v>Oficial</v>
          </cell>
        </row>
        <row r="4723">
          <cell r="C4723" t="str">
            <v>Ayudante Entendido</v>
          </cell>
          <cell r="I4723">
            <v>1</v>
          </cell>
          <cell r="J4723">
            <v>53020</v>
          </cell>
          <cell r="K4723">
            <v>1.7161</v>
          </cell>
          <cell r="L4723">
            <v>90988</v>
          </cell>
          <cell r="M4723">
            <v>8</v>
          </cell>
          <cell r="O4723">
            <v>11374</v>
          </cell>
          <cell r="R4723">
            <v>2.17</v>
          </cell>
          <cell r="T4723" t="str">
            <v>Ayudante Entendido</v>
          </cell>
        </row>
        <row r="4724">
          <cell r="J4724">
            <v>0</v>
          </cell>
          <cell r="K4724">
            <v>0</v>
          </cell>
          <cell r="L4724">
            <v>0</v>
          </cell>
          <cell r="O4724">
            <v>0</v>
          </cell>
          <cell r="R4724">
            <v>0</v>
          </cell>
          <cell r="T4724">
            <v>0</v>
          </cell>
        </row>
        <row r="4725">
          <cell r="L4725">
            <v>3.6299999999999999E-2</v>
          </cell>
          <cell r="M4725" t="str">
            <v>SUBTOTAL $</v>
          </cell>
          <cell r="O4725">
            <v>27805</v>
          </cell>
        </row>
        <row r="4727">
          <cell r="C4727" t="str">
            <v>TOTAL COSTO DIRECTO $</v>
          </cell>
          <cell r="O4727">
            <v>766531</v>
          </cell>
        </row>
        <row r="4728">
          <cell r="C4728" t="str">
            <v>V. COSTOS INDIRECTOS</v>
          </cell>
        </row>
        <row r="4730">
          <cell r="C4730" t="str">
            <v>Descripción</v>
          </cell>
          <cell r="L4730" t="str">
            <v>Porcentaje</v>
          </cell>
          <cell r="M4730" t="str">
            <v>Valor Total</v>
          </cell>
        </row>
        <row r="4731">
          <cell r="C4731" t="str">
            <v>ADMINISTRACION</v>
          </cell>
          <cell r="L4731">
            <v>0</v>
          </cell>
          <cell r="M4731">
            <v>0</v>
          </cell>
        </row>
        <row r="4732">
          <cell r="C4732" t="str">
            <v xml:space="preserve">IMPREVISTOS </v>
          </cell>
          <cell r="L4732">
            <v>0</v>
          </cell>
          <cell r="M4732">
            <v>0</v>
          </cell>
        </row>
        <row r="4733">
          <cell r="C4733" t="str">
            <v>UTILIDAD</v>
          </cell>
          <cell r="L4733">
            <v>0</v>
          </cell>
          <cell r="M4733">
            <v>0</v>
          </cell>
        </row>
        <row r="4734">
          <cell r="C4734" t="str">
            <v>SUBTOTAL $</v>
          </cell>
          <cell r="O4734">
            <v>0</v>
          </cell>
        </row>
        <row r="4736">
          <cell r="C4736" t="str">
            <v>Precio Unitario Total Aproximado al peso $</v>
          </cell>
          <cell r="O4736">
            <v>766531</v>
          </cell>
        </row>
        <row r="4739">
          <cell r="H4739" t="str">
            <v>Firma</v>
          </cell>
        </row>
        <row r="4740">
          <cell r="H4740" t="str">
            <v>Nombre:</v>
          </cell>
        </row>
        <row r="4741">
          <cell r="H4741" t="str">
            <v>Representante Legal del Contratista o su Apoderado</v>
          </cell>
        </row>
        <row r="4742">
          <cell r="H4742" t="str">
            <v>Matricula No. :</v>
          </cell>
        </row>
        <row r="4743">
          <cell r="H4743" t="str">
            <v xml:space="preserve"> </v>
          </cell>
        </row>
        <row r="4744">
          <cell r="C4744" t="str">
            <v>OBSERVACIONES INTERVENTORÍA</v>
          </cell>
        </row>
        <row r="4748">
          <cell r="C4748" t="str">
            <v>APROBACIÓN POR INTERVENTORÍA</v>
          </cell>
        </row>
        <row r="4749">
          <cell r="C4749"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4751">
          <cell r="C4751"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4754">
          <cell r="H4754" t="str">
            <v>Firma</v>
          </cell>
        </row>
        <row r="4755">
          <cell r="H4755" t="str">
            <v>Nombre:</v>
          </cell>
        </row>
        <row r="4756">
          <cell r="H4756" t="str">
            <v>Representante Legal del Interventor o su Apoderado</v>
          </cell>
        </row>
        <row r="4757">
          <cell r="H4757" t="str">
            <v>Matricula No. :</v>
          </cell>
        </row>
        <row r="4762">
          <cell r="C4762" t="str">
            <v>Formulario 1 - Propuesta económica  - Documento tipo de selección abreviada de menor cuantía - versión 2</v>
          </cell>
        </row>
        <row r="4763">
          <cell r="C4763" t="str">
            <v>Código</v>
          </cell>
          <cell r="D4763" t="str">
            <v>CCE-EICP-FM-25</v>
          </cell>
          <cell r="E4763" t="str">
            <v>Versión</v>
          </cell>
          <cell r="F4763">
            <v>2</v>
          </cell>
        </row>
        <row r="4765">
          <cell r="C4765" t="str">
            <v>[La entidad podrá utilizar este formato para la presentación de los análisis de precios unitarios el contratista en la oportunidad prevista en el numeral 8.1. del Documento Base]</v>
          </cell>
        </row>
        <row r="4768">
          <cell r="D4768" t="str">
            <v>MUNICIPIO DE CONCORDIA, ANTIOQUIA</v>
          </cell>
        </row>
        <row r="4769">
          <cell r="L4769" t="str">
            <v>VERSIÓN</v>
          </cell>
        </row>
        <row r="4770">
          <cell r="D4770" t="str">
            <v xml:space="preserve">[NÚMERO DEL PROCESO] </v>
          </cell>
        </row>
        <row r="4771">
          <cell r="L4771" t="str">
            <v>PÁGINA</v>
          </cell>
          <cell r="M4771">
            <v>1</v>
          </cell>
          <cell r="N4771" t="str">
            <v>DE</v>
          </cell>
          <cell r="O4771">
            <v>1</v>
          </cell>
        </row>
        <row r="4772">
          <cell r="D4772" t="str">
            <v xml:space="preserve">ANALISIS DE PRECIOS UNITARIOS </v>
          </cell>
        </row>
        <row r="4774">
          <cell r="L4774" t="str">
            <v>FECHA</v>
          </cell>
          <cell r="M4774" t="str">
            <v>DD</v>
          </cell>
          <cell r="N4774" t="str">
            <v>MM</v>
          </cell>
          <cell r="O4774" t="str">
            <v>AA</v>
          </cell>
        </row>
        <row r="4775">
          <cell r="M4775">
            <v>8</v>
          </cell>
          <cell r="N4775">
            <v>5</v>
          </cell>
          <cell r="O4775">
            <v>2023</v>
          </cell>
        </row>
        <row r="4776">
          <cell r="C4776" t="str">
            <v>ITEMS DE LA PROPUESTA ECONÓMICA</v>
          </cell>
          <cell r="I4776" t="str">
            <v>ITEMS NO PREVISTOS</v>
          </cell>
        </row>
        <row r="4780">
          <cell r="C4780" t="str">
            <v>DATOS ESPECÍFICOS</v>
          </cell>
        </row>
        <row r="4782">
          <cell r="C4782" t="str">
            <v>ITEM</v>
          </cell>
          <cell r="D4782" t="str">
            <v>DESCRIPCIÓN</v>
          </cell>
          <cell r="M4782" t="str">
            <v>UNIDAD</v>
          </cell>
          <cell r="O4782" t="str">
            <v>CANTIDAD</v>
          </cell>
        </row>
        <row r="4783">
          <cell r="C4783" t="str">
            <v>1.13.3</v>
          </cell>
          <cell r="D4783" t="str">
            <v>S.T.I de Reja Metálica para puertas y/o ventanas.</v>
          </cell>
          <cell r="M4783" t="str">
            <v>m2</v>
          </cell>
          <cell r="O4783">
            <v>16.64</v>
          </cell>
          <cell r="R4783">
            <v>476531</v>
          </cell>
          <cell r="S4783">
            <v>476531</v>
          </cell>
          <cell r="T4783">
            <v>8.6E-3</v>
          </cell>
          <cell r="U4783">
            <v>0.90239999999999998</v>
          </cell>
          <cell r="V4783">
            <v>3.0700000000000002E-2</v>
          </cell>
          <cell r="W4783">
            <v>5.8299999999999998E-2</v>
          </cell>
        </row>
        <row r="4784">
          <cell r="C4784" t="str">
            <v>I. EQUIPO</v>
          </cell>
        </row>
        <row r="4786">
          <cell r="C4786" t="str">
            <v>DESCRIPCIÓN</v>
          </cell>
          <cell r="H4786" t="str">
            <v>MARCA</v>
          </cell>
          <cell r="J4786" t="str">
            <v>TIPO</v>
          </cell>
          <cell r="L4786" t="str">
            <v>TARIFA/HORA</v>
          </cell>
          <cell r="M4786" t="str">
            <v>RENDIMIENTO</v>
          </cell>
          <cell r="O4786" t="str">
            <v>Vr. UNITARIO</v>
          </cell>
        </row>
        <row r="4787">
          <cell r="C4787" t="str">
            <v xml:space="preserve">Taladro de 1/2´´, pulidora, lijadora y circular
</v>
          </cell>
          <cell r="J4787" t="str">
            <v>h</v>
          </cell>
          <cell r="L4787">
            <v>2696</v>
          </cell>
          <cell r="M4787">
            <v>1</v>
          </cell>
          <cell r="O4787">
            <v>2696</v>
          </cell>
          <cell r="R4787">
            <v>16.64</v>
          </cell>
          <cell r="T4787" t="str">
            <v xml:space="preserve">Taladro de 1/2´´, pulidora, lijadora y circular
</v>
          </cell>
        </row>
        <row r="4788">
          <cell r="J4788" t="str">
            <v/>
          </cell>
          <cell r="L4788" t="str">
            <v/>
          </cell>
          <cell r="O4788">
            <v>0</v>
          </cell>
          <cell r="R4788">
            <v>0</v>
          </cell>
          <cell r="T4788">
            <v>0</v>
          </cell>
        </row>
        <row r="4789">
          <cell r="J4789" t="str">
            <v/>
          </cell>
          <cell r="L4789" t="str">
            <v/>
          </cell>
          <cell r="O4789">
            <v>0</v>
          </cell>
          <cell r="R4789">
            <v>0</v>
          </cell>
          <cell r="T4789">
            <v>0</v>
          </cell>
        </row>
        <row r="4790">
          <cell r="C4790" t="str">
            <v>Herramienta Menor (Como % de Mano de Obra)</v>
          </cell>
          <cell r="J4790" t="str">
            <v>Dia</v>
          </cell>
          <cell r="L4790">
            <v>27805</v>
          </cell>
          <cell r="M4790">
            <v>0.05</v>
          </cell>
          <cell r="O4790">
            <v>1390</v>
          </cell>
          <cell r="R4790">
            <v>23129.599999999999</v>
          </cell>
          <cell r="T4790" t="str">
            <v>Herramienta Menor (Como % de Mano de Obra)</v>
          </cell>
        </row>
        <row r="4791">
          <cell r="L4791">
            <v>8.6E-3</v>
          </cell>
          <cell r="M4791" t="str">
            <v>SUBTOTAL $</v>
          </cell>
          <cell r="O4791">
            <v>4086</v>
          </cell>
        </row>
        <row r="4792">
          <cell r="C4792" t="str">
            <v>II. MATERIALES</v>
          </cell>
        </row>
        <row r="4794">
          <cell r="C4794" t="str">
            <v>DESCRIPCIÓN</v>
          </cell>
          <cell r="K4794" t="str">
            <v>UNIDAD</v>
          </cell>
          <cell r="L4794" t="str">
            <v>CANTIDAD</v>
          </cell>
          <cell r="M4794" t="str">
            <v>PRECIO UNIT.</v>
          </cell>
          <cell r="O4794" t="str">
            <v>Vr. UNITARIO</v>
          </cell>
        </row>
        <row r="4795">
          <cell r="C4795" t="str">
            <v>Reja Metalica - Diseño Primavera</v>
          </cell>
          <cell r="K4795" t="str">
            <v>m2</v>
          </cell>
          <cell r="L4795">
            <v>1</v>
          </cell>
          <cell r="M4795">
            <v>430000</v>
          </cell>
          <cell r="O4795">
            <v>430000</v>
          </cell>
          <cell r="R4795">
            <v>16.64</v>
          </cell>
          <cell r="T4795" t="str">
            <v>Reja Metalica - Diseño Primavera</v>
          </cell>
        </row>
        <row r="4796">
          <cell r="K4796" t="str">
            <v/>
          </cell>
          <cell r="M4796">
            <v>0</v>
          </cell>
          <cell r="O4796">
            <v>0</v>
          </cell>
          <cell r="R4796">
            <v>0</v>
          </cell>
          <cell r="T4796">
            <v>0</v>
          </cell>
        </row>
        <row r="4797">
          <cell r="K4797" t="str">
            <v/>
          </cell>
          <cell r="M4797">
            <v>0</v>
          </cell>
          <cell r="O4797">
            <v>0</v>
          </cell>
          <cell r="R4797">
            <v>0</v>
          </cell>
          <cell r="T4797">
            <v>0</v>
          </cell>
        </row>
        <row r="4798">
          <cell r="K4798" t="str">
            <v/>
          </cell>
          <cell r="M4798">
            <v>0</v>
          </cell>
          <cell r="O4798">
            <v>0</v>
          </cell>
          <cell r="R4798">
            <v>0</v>
          </cell>
          <cell r="T4798">
            <v>0</v>
          </cell>
        </row>
        <row r="4799">
          <cell r="K4799" t="str">
            <v/>
          </cell>
          <cell r="M4799">
            <v>0</v>
          </cell>
          <cell r="O4799">
            <v>0</v>
          </cell>
          <cell r="R4799">
            <v>0</v>
          </cell>
          <cell r="T4799">
            <v>0</v>
          </cell>
        </row>
        <row r="4800">
          <cell r="K4800" t="str">
            <v/>
          </cell>
          <cell r="M4800">
            <v>0</v>
          </cell>
          <cell r="O4800">
            <v>0</v>
          </cell>
          <cell r="R4800">
            <v>0</v>
          </cell>
          <cell r="T4800">
            <v>0</v>
          </cell>
        </row>
        <row r="4801">
          <cell r="K4801" t="str">
            <v/>
          </cell>
          <cell r="O4801">
            <v>0</v>
          </cell>
          <cell r="R4801">
            <v>0</v>
          </cell>
          <cell r="T4801">
            <v>0</v>
          </cell>
        </row>
        <row r="4802">
          <cell r="L4802">
            <v>0.90239999999999998</v>
          </cell>
          <cell r="M4802" t="str">
            <v>SUBTOTAL $</v>
          </cell>
          <cell r="O4802">
            <v>430000</v>
          </cell>
        </row>
        <row r="4803">
          <cell r="C4803" t="str">
            <v>III. TRANSPORTES</v>
          </cell>
        </row>
        <row r="4805">
          <cell r="C4805" t="str">
            <v>MATERIAL</v>
          </cell>
          <cell r="J4805" t="str">
            <v>VOL. o PESO</v>
          </cell>
          <cell r="K4805" t="str">
            <v>DISTANCIA</v>
          </cell>
          <cell r="L4805" t="str">
            <v>M3 o Ton/Km</v>
          </cell>
          <cell r="M4805" t="str">
            <v>TARIFA</v>
          </cell>
          <cell r="O4805" t="str">
            <v>Vr. UNITARIO</v>
          </cell>
        </row>
        <row r="4806">
          <cell r="C4806" t="str">
            <v>Transporte de materiales 2</v>
          </cell>
          <cell r="J4806" t="str">
            <v>tkm</v>
          </cell>
          <cell r="K4806">
            <v>122</v>
          </cell>
          <cell r="L4806">
            <v>0.1</v>
          </cell>
          <cell r="M4806">
            <v>1200</v>
          </cell>
          <cell r="O4806">
            <v>14640</v>
          </cell>
          <cell r="R4806">
            <v>203.01</v>
          </cell>
          <cell r="T4806" t="str">
            <v>Transporte de materiales 2</v>
          </cell>
        </row>
        <row r="4807">
          <cell r="J4807" t="str">
            <v/>
          </cell>
          <cell r="M4807">
            <v>0</v>
          </cell>
          <cell r="O4807">
            <v>0</v>
          </cell>
          <cell r="R4807">
            <v>0</v>
          </cell>
          <cell r="T4807">
            <v>0</v>
          </cell>
        </row>
        <row r="4808">
          <cell r="J4808" t="str">
            <v/>
          </cell>
          <cell r="M4808">
            <v>0</v>
          </cell>
          <cell r="O4808">
            <v>0</v>
          </cell>
          <cell r="R4808">
            <v>0</v>
          </cell>
          <cell r="T4808">
            <v>0</v>
          </cell>
        </row>
        <row r="4809">
          <cell r="L4809">
            <v>3.0700000000000002E-2</v>
          </cell>
          <cell r="M4809" t="str">
            <v>SUBTOTAL $</v>
          </cell>
          <cell r="O4809">
            <v>14640</v>
          </cell>
        </row>
        <row r="4810">
          <cell r="C4810" t="str">
            <v>IV. MANO DE OBRA</v>
          </cell>
        </row>
        <row r="4812">
          <cell r="C4812" t="str">
            <v>TRABAJADOR</v>
          </cell>
          <cell r="I4812" t="str">
            <v>CANTIDAD</v>
          </cell>
          <cell r="J4812" t="str">
            <v>JORNAL</v>
          </cell>
          <cell r="K4812" t="str">
            <v>PRESTACIONES</v>
          </cell>
          <cell r="L4812" t="str">
            <v>JORNAL TOTAL</v>
          </cell>
          <cell r="M4812" t="str">
            <v>RENDIMIENTO</v>
          </cell>
          <cell r="O4812" t="str">
            <v>Vr. UNITARIO</v>
          </cell>
        </row>
        <row r="4813">
          <cell r="C4813" t="str">
            <v>Oficial</v>
          </cell>
          <cell r="I4813">
            <v>1</v>
          </cell>
          <cell r="J4813">
            <v>77720</v>
          </cell>
          <cell r="K4813">
            <v>1.6913</v>
          </cell>
          <cell r="L4813">
            <v>131448</v>
          </cell>
          <cell r="M4813">
            <v>8</v>
          </cell>
          <cell r="O4813">
            <v>16431</v>
          </cell>
          <cell r="R4813">
            <v>2.08</v>
          </cell>
          <cell r="T4813" t="str">
            <v>Oficial</v>
          </cell>
        </row>
        <row r="4814">
          <cell r="C4814" t="str">
            <v>Ayudante Entendido</v>
          </cell>
          <cell r="I4814">
            <v>1</v>
          </cell>
          <cell r="J4814">
            <v>53020</v>
          </cell>
          <cell r="K4814">
            <v>1.7161</v>
          </cell>
          <cell r="L4814">
            <v>90988</v>
          </cell>
          <cell r="M4814">
            <v>8</v>
          </cell>
          <cell r="O4814">
            <v>11374</v>
          </cell>
          <cell r="R4814">
            <v>2.08</v>
          </cell>
          <cell r="T4814" t="str">
            <v>Ayudante Entendido</v>
          </cell>
        </row>
        <row r="4815">
          <cell r="J4815">
            <v>0</v>
          </cell>
          <cell r="K4815">
            <v>0</v>
          </cell>
          <cell r="L4815">
            <v>0</v>
          </cell>
          <cell r="O4815">
            <v>0</v>
          </cell>
          <cell r="R4815">
            <v>0</v>
          </cell>
          <cell r="T4815">
            <v>0</v>
          </cell>
        </row>
        <row r="4816">
          <cell r="L4816">
            <v>5.8299999999999998E-2</v>
          </cell>
          <cell r="M4816" t="str">
            <v>SUBTOTAL $</v>
          </cell>
          <cell r="O4816">
            <v>27805</v>
          </cell>
        </row>
        <row r="4818">
          <cell r="C4818" t="str">
            <v>TOTAL COSTO DIRECTO $</v>
          </cell>
          <cell r="O4818">
            <v>476531</v>
          </cell>
        </row>
        <row r="4819">
          <cell r="C4819" t="str">
            <v>V. COSTOS INDIRECTOS</v>
          </cell>
        </row>
        <row r="4821">
          <cell r="C4821" t="str">
            <v>Descripción</v>
          </cell>
          <cell r="L4821" t="str">
            <v>Porcentaje</v>
          </cell>
          <cell r="M4821" t="str">
            <v>Valor Total</v>
          </cell>
        </row>
        <row r="4822">
          <cell r="C4822" t="str">
            <v>ADMINISTRACION</v>
          </cell>
          <cell r="L4822">
            <v>0</v>
          </cell>
          <cell r="M4822">
            <v>0</v>
          </cell>
        </row>
        <row r="4823">
          <cell r="C4823" t="str">
            <v xml:space="preserve">IMPREVISTOS </v>
          </cell>
          <cell r="L4823">
            <v>0</v>
          </cell>
          <cell r="M4823">
            <v>0</v>
          </cell>
        </row>
        <row r="4824">
          <cell r="C4824" t="str">
            <v>UTILIDAD</v>
          </cell>
          <cell r="L4824">
            <v>0</v>
          </cell>
          <cell r="M4824">
            <v>0</v>
          </cell>
        </row>
        <row r="4825">
          <cell r="C4825" t="str">
            <v>SUBTOTAL $</v>
          </cell>
          <cell r="O4825">
            <v>0</v>
          </cell>
        </row>
        <row r="4827">
          <cell r="C4827" t="str">
            <v>Precio Unitario Total Aproximado al peso $</v>
          </cell>
          <cell r="O4827">
            <v>476531</v>
          </cell>
        </row>
        <row r="4830">
          <cell r="H4830" t="str">
            <v>Firma</v>
          </cell>
        </row>
        <row r="4831">
          <cell r="H4831" t="str">
            <v>Nombre:</v>
          </cell>
        </row>
        <row r="4832">
          <cell r="H4832" t="str">
            <v>Representante Legal del Contratista o su Apoderado</v>
          </cell>
        </row>
        <row r="4833">
          <cell r="H4833" t="str">
            <v>Matricula No. :</v>
          </cell>
        </row>
        <row r="4834">
          <cell r="H4834" t="str">
            <v xml:space="preserve"> </v>
          </cell>
        </row>
        <row r="4835">
          <cell r="C4835" t="str">
            <v>OBSERVACIONES INTERVENTORÍA</v>
          </cell>
        </row>
        <row r="4839">
          <cell r="C4839" t="str">
            <v>APROBACIÓN POR INTERVENTORÍA</v>
          </cell>
        </row>
        <row r="4840">
          <cell r="C4840"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4842">
          <cell r="C4842"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4845">
          <cell r="H4845" t="str">
            <v>Firma</v>
          </cell>
        </row>
        <row r="4846">
          <cell r="H4846" t="str">
            <v>Nombre:</v>
          </cell>
        </row>
        <row r="4847">
          <cell r="H4847" t="str">
            <v>Representante Legal del Interventor o su Apoderado</v>
          </cell>
        </row>
        <row r="4848">
          <cell r="H4848" t="str">
            <v>Matricula No. :</v>
          </cell>
        </row>
        <row r="4853">
          <cell r="C4853" t="str">
            <v>Formulario 1 - Propuesta económica  - Documento tipo de selección abreviada de menor cuantía - versión 2</v>
          </cell>
        </row>
        <row r="4854">
          <cell r="C4854" t="str">
            <v>Código</v>
          </cell>
          <cell r="D4854" t="str">
            <v>CCE-EICP-FM-25</v>
          </cell>
          <cell r="E4854" t="str">
            <v>Versión</v>
          </cell>
          <cell r="F4854">
            <v>2</v>
          </cell>
        </row>
        <row r="4856">
          <cell r="C4856" t="str">
            <v>[La entidad podrá utilizar este formato para la presentación de los análisis de precios unitarios el contratista en la oportunidad prevista en el numeral 8.1. del Documento Base]</v>
          </cell>
        </row>
        <row r="4859">
          <cell r="D4859" t="str">
            <v>MUNICIPIO DE CONCORDIA, ANTIOQUIA</v>
          </cell>
        </row>
        <row r="4860">
          <cell r="L4860" t="str">
            <v>VERSIÓN</v>
          </cell>
        </row>
        <row r="4861">
          <cell r="D4861" t="str">
            <v xml:space="preserve">[NÚMERO DEL PROCESO] </v>
          </cell>
        </row>
        <row r="4862">
          <cell r="L4862" t="str">
            <v>PÁGINA</v>
          </cell>
          <cell r="M4862">
            <v>1</v>
          </cell>
          <cell r="N4862" t="str">
            <v>DE</v>
          </cell>
          <cell r="O4862">
            <v>1</v>
          </cell>
        </row>
        <row r="4863">
          <cell r="D4863" t="str">
            <v xml:space="preserve">ANALISIS DE PRECIOS UNITARIOS </v>
          </cell>
        </row>
        <row r="4865">
          <cell r="L4865" t="str">
            <v>FECHA</v>
          </cell>
          <cell r="M4865" t="str">
            <v>DD</v>
          </cell>
          <cell r="N4865" t="str">
            <v>MM</v>
          </cell>
          <cell r="O4865" t="str">
            <v>AA</v>
          </cell>
        </row>
        <row r="4866">
          <cell r="M4866">
            <v>8</v>
          </cell>
          <cell r="N4866">
            <v>5</v>
          </cell>
          <cell r="O4866">
            <v>2023</v>
          </cell>
        </row>
        <row r="4867">
          <cell r="C4867" t="str">
            <v>ITEMS DE LA PROPUESTA ECONÓMICA</v>
          </cell>
          <cell r="I4867" t="str">
            <v>ITEMS NO PREVISTOS</v>
          </cell>
        </row>
        <row r="4871">
          <cell r="C4871" t="str">
            <v>DATOS ESPECÍFICOS</v>
          </cell>
        </row>
        <row r="4873">
          <cell r="C4873" t="str">
            <v>ITEM</v>
          </cell>
          <cell r="D4873" t="str">
            <v>DESCRIPCIÓN</v>
          </cell>
          <cell r="M4873" t="str">
            <v>UNIDAD</v>
          </cell>
          <cell r="O4873" t="str">
            <v>CANTIDAD</v>
          </cell>
        </row>
        <row r="4874">
          <cell r="C4874" t="str">
            <v>1.13.4</v>
          </cell>
          <cell r="D4874" t="str">
            <v>S.T.I de cerramiento en malla eslabonada h=2.4 m, efectivos medidos a partir de la viga de remate, incluye el suministro, transporte e instalación de: - Malla galvanizada Cal. 10 / 3.43 mm,  Ojo N°5. - Tubería galvanizada en caliente Ø 2" calibre 14, refuerzo: inferior y superior, postes y diagonales en medio rombo (cada 2 módulos), la tubería vertical debe ir embebida en las columnetas mínimo 60 cm., todo los cortes de la tubería deben realizarse en boca de pescado, rectos o chaflanados, los empates de la tubería deberá realizarse traslapando la tubería colocando un alma en tubería de menor diámetro y aplicando las soldaduras como se indica. - Platina de 1½"x⅛". - Alambre galvanizado calibre 12 para amarres de la malla a la tubería, del cual sus puntas deben quedar paralelo a la malla, cada 30 cm. - Varilla Nº2 para coser la malla. - Soldadura 6011 en cordones completos tope a tope y no en puntos, retiro de escorias. - Tapones plásticos. - Wash primer, anticorrosivo cromato de zinc verde pintuco o equivalente y de pintura a base de aceite (2 manos) en los nudos (sitios donde se aplica soldadura), y demás elementos necesarios para su correcta instalación, funcionamiento y estabilidad, según diseño.</v>
          </cell>
          <cell r="M4874" t="str">
            <v>m</v>
          </cell>
          <cell r="O4874">
            <v>10</v>
          </cell>
          <cell r="R4874">
            <v>333890</v>
          </cell>
          <cell r="S4874">
            <v>333890</v>
          </cell>
          <cell r="T4874">
            <v>9.0499999999999997E-2</v>
          </cell>
          <cell r="U4874">
            <v>0.70199999999999996</v>
          </cell>
          <cell r="V4874">
            <v>2.92E-2</v>
          </cell>
          <cell r="W4874">
            <v>0.1782</v>
          </cell>
        </row>
        <row r="4875">
          <cell r="C4875" t="str">
            <v>I. EQUIPO</v>
          </cell>
        </row>
        <row r="4877">
          <cell r="C4877" t="str">
            <v>DESCRIPCIÓN</v>
          </cell>
          <cell r="H4877" t="str">
            <v>MARCA</v>
          </cell>
          <cell r="J4877" t="str">
            <v>TIPO</v>
          </cell>
          <cell r="L4877" t="str">
            <v>TARIFA/HORA</v>
          </cell>
          <cell r="M4877" t="str">
            <v>RENDIMIENTO</v>
          </cell>
          <cell r="O4877" t="str">
            <v>Vr. UNITARIO</v>
          </cell>
        </row>
        <row r="4878">
          <cell r="C4878" t="str">
            <v>Sección completa de andamio (1.2m-1.5m) x 1.5 m. (+ 4 ruedas) Incluye transporte.</v>
          </cell>
          <cell r="J4878" t="str">
            <v>Dia</v>
          </cell>
          <cell r="L4878">
            <v>2565</v>
          </cell>
          <cell r="M4878">
            <v>1.25</v>
          </cell>
          <cell r="O4878">
            <v>2052</v>
          </cell>
          <cell r="R4878">
            <v>8</v>
          </cell>
          <cell r="T4878" t="str">
            <v>Sección completa de andamio (1.2m-1.5m) x 1.5 m. (+ 4 ruedas) Incluye transporte.</v>
          </cell>
        </row>
        <row r="4879">
          <cell r="C4879" t="str">
            <v>Can zunchado en madera común de 5,0cmx20cmx3,0m (alquiler). Incluye transporte.</v>
          </cell>
          <cell r="J4879" t="str">
            <v>Dia</v>
          </cell>
          <cell r="L4879">
            <v>1500</v>
          </cell>
          <cell r="M4879">
            <v>2.5</v>
          </cell>
          <cell r="O4879">
            <v>600</v>
          </cell>
          <cell r="R4879">
            <v>4</v>
          </cell>
          <cell r="T4879" t="str">
            <v>Can zunchado en madera común de 5,0cmx20cmx3,0m (alquiler). Incluye transporte.</v>
          </cell>
        </row>
        <row r="4880">
          <cell r="C4880" t="str">
            <v>Soldador Electrico Lincold 225 amp.</v>
          </cell>
          <cell r="J4880" t="str">
            <v>Dia</v>
          </cell>
          <cell r="L4880">
            <v>55900</v>
          </cell>
          <cell r="M4880">
            <v>5</v>
          </cell>
          <cell r="O4880">
            <v>11180</v>
          </cell>
          <cell r="R4880">
            <v>2</v>
          </cell>
          <cell r="T4880" t="str">
            <v>Soldador Electrico Lincold 225 amp.</v>
          </cell>
        </row>
        <row r="4881">
          <cell r="C4881" t="str">
            <v>Taladro de 1/2´´, pulidora, lijadora y circular para corte extremo superior</v>
          </cell>
          <cell r="J4881" t="str">
            <v>h</v>
          </cell>
          <cell r="L4881">
            <v>3037</v>
          </cell>
          <cell r="M4881">
            <v>0.625</v>
          </cell>
          <cell r="O4881">
            <v>4859</v>
          </cell>
          <cell r="R4881">
            <v>16</v>
          </cell>
          <cell r="T4881" t="str">
            <v>Taladro de 1/2´´, pulidora, lijadora y circular para corte extremo superior</v>
          </cell>
        </row>
        <row r="4882">
          <cell r="C4882" t="str">
            <v>Diferencial De Cadena 3 toneladas- Polipasto</v>
          </cell>
          <cell r="J4882" t="str">
            <v>Dia</v>
          </cell>
          <cell r="L4882">
            <v>42768</v>
          </cell>
          <cell r="M4882">
            <v>5</v>
          </cell>
          <cell r="O4882">
            <v>8554</v>
          </cell>
          <cell r="R4882">
            <v>2</v>
          </cell>
          <cell r="T4882" t="str">
            <v>Diferencial De Cadena 3 toneladas- Polipasto</v>
          </cell>
        </row>
        <row r="4883">
          <cell r="C4883" t="str">
            <v>Herramienta Menor (Como % de Mano de Obra)</v>
          </cell>
          <cell r="J4883" t="str">
            <v>Dia</v>
          </cell>
          <cell r="L4883">
            <v>59508</v>
          </cell>
          <cell r="M4883">
            <v>0.05</v>
          </cell>
          <cell r="O4883">
            <v>2975</v>
          </cell>
          <cell r="R4883">
            <v>29750</v>
          </cell>
          <cell r="T4883" t="str">
            <v>Herramienta Menor (Como % de Mano de Obra)</v>
          </cell>
        </row>
        <row r="4884">
          <cell r="L4884">
            <v>9.0499999999999997E-2</v>
          </cell>
          <cell r="M4884" t="str">
            <v>SUBTOTAL $</v>
          </cell>
          <cell r="O4884">
            <v>30220</v>
          </cell>
        </row>
        <row r="4885">
          <cell r="C4885" t="str">
            <v>II. MATERIALES</v>
          </cell>
        </row>
        <row r="4887">
          <cell r="C4887" t="str">
            <v>DESCRIPCIÓN</v>
          </cell>
          <cell r="K4887" t="str">
            <v>UNIDAD</v>
          </cell>
          <cell r="L4887" t="str">
            <v>CANTIDAD</v>
          </cell>
          <cell r="M4887" t="str">
            <v>PRECIO UNIT.</v>
          </cell>
          <cell r="O4887" t="str">
            <v>Vr. UNITARIO</v>
          </cell>
        </row>
        <row r="4888">
          <cell r="C4888" t="str">
            <v>Malla Eslabonada Galvanizada 2" x 2" - Calibre 10 / 3.43 mm - Ojo No. 5</v>
          </cell>
          <cell r="K4888" t="str">
            <v>m2</v>
          </cell>
          <cell r="L4888">
            <v>2.1</v>
          </cell>
          <cell r="M4888">
            <v>30855.000000000004</v>
          </cell>
          <cell r="O4888">
            <v>64796</v>
          </cell>
          <cell r="R4888">
            <v>21</v>
          </cell>
          <cell r="T4888" t="str">
            <v>Malla Eslabonada Galvanizada 2" x 2" - Calibre 10 / 3.43 mm - Ojo No. 5</v>
          </cell>
        </row>
        <row r="4889">
          <cell r="C4889" t="str">
            <v>Tuberia galvanizada en caliente Ø 2" Calibre 14 - 1.9 mm x 6 metros - 16.47k aprox.</v>
          </cell>
          <cell r="K4889" t="str">
            <v>u</v>
          </cell>
          <cell r="L4889">
            <v>0.83850000000000002</v>
          </cell>
          <cell r="M4889">
            <v>159900</v>
          </cell>
          <cell r="O4889">
            <v>134076</v>
          </cell>
          <cell r="R4889">
            <v>8.39</v>
          </cell>
          <cell r="T4889" t="str">
            <v>Tuberia galvanizada en caliente Ø 2" Calibre 14 - 1.9 mm x 6 metros - 16.47k aprox.</v>
          </cell>
        </row>
        <row r="4890">
          <cell r="C4890" t="str">
            <v>Soldadura 6013 de 1/8</v>
          </cell>
          <cell r="K4890" t="str">
            <v>kg</v>
          </cell>
          <cell r="L4890">
            <v>0.55000000000000004</v>
          </cell>
          <cell r="M4890">
            <v>19695</v>
          </cell>
          <cell r="O4890">
            <v>10832</v>
          </cell>
          <cell r="R4890">
            <v>5.5</v>
          </cell>
          <cell r="T4890" t="str">
            <v>Soldadura 6013 de 1/8</v>
          </cell>
        </row>
        <row r="4891">
          <cell r="C4891" t="str">
            <v>Acero 4200kg/cm2, suministro, corte, figuracion e instalacion</v>
          </cell>
          <cell r="K4891" t="str">
            <v>kg</v>
          </cell>
          <cell r="L4891">
            <v>0.13150000000000001</v>
          </cell>
          <cell r="M4891">
            <v>4795</v>
          </cell>
          <cell r="O4891">
            <v>631</v>
          </cell>
          <cell r="R4891">
            <v>1.32</v>
          </cell>
          <cell r="T4891" t="str">
            <v>Acero 4200kg/cm2, suministro, corte, figuracion e instalacion</v>
          </cell>
        </row>
        <row r="4892">
          <cell r="C4892" t="str">
            <v>Platina de 1½"x⅛"</v>
          </cell>
          <cell r="K4892" t="str">
            <v>m</v>
          </cell>
          <cell r="L4892">
            <v>1.05</v>
          </cell>
          <cell r="M4892">
            <v>6490</v>
          </cell>
          <cell r="O4892">
            <v>6815</v>
          </cell>
          <cell r="R4892">
            <v>10.5</v>
          </cell>
          <cell r="T4892" t="str">
            <v>Platina de 1½"x⅛"</v>
          </cell>
        </row>
        <row r="4893">
          <cell r="C4893" t="str">
            <v>Tapones plasticos.</v>
          </cell>
          <cell r="K4893" t="str">
            <v>un</v>
          </cell>
          <cell r="L4893">
            <v>0.5</v>
          </cell>
          <cell r="M4893">
            <v>1277</v>
          </cell>
          <cell r="O4893">
            <v>639</v>
          </cell>
          <cell r="R4893">
            <v>5</v>
          </cell>
          <cell r="T4893" t="str">
            <v>Tapones plasticos.</v>
          </cell>
        </row>
        <row r="4894">
          <cell r="C4894" t="str">
            <v>Alambre galvanizado Calibre 12 - 2.77 mm - 300 m Aprox.</v>
          </cell>
          <cell r="K4894" t="str">
            <v>Kg</v>
          </cell>
          <cell r="L4894">
            <v>0.02</v>
          </cell>
          <cell r="M4894">
            <v>15900</v>
          </cell>
          <cell r="O4894">
            <v>318</v>
          </cell>
          <cell r="R4894">
            <v>0.2</v>
          </cell>
          <cell r="T4894" t="str">
            <v>Alambre galvanizado Calibre 12 - 2.77 mm - 300 m Aprox.</v>
          </cell>
        </row>
        <row r="4895">
          <cell r="C4895" t="str">
            <v xml:space="preserve">Wash Primer Negro - 1 Galón
Algreco- One total solution - </v>
          </cell>
          <cell r="K4895" t="str">
            <v>G</v>
          </cell>
          <cell r="L4895">
            <v>0.05</v>
          </cell>
          <cell r="M4895">
            <v>181900</v>
          </cell>
          <cell r="O4895">
            <v>9095</v>
          </cell>
          <cell r="R4895">
            <v>0.5</v>
          </cell>
          <cell r="T4895" t="str">
            <v xml:space="preserve">Wash Primer Negro - 1 Galón
Algreco- One total solution - </v>
          </cell>
        </row>
        <row r="4896">
          <cell r="C4896" t="str">
            <v>Anticorrosivo cromato de zinc</v>
          </cell>
          <cell r="K4896" t="str">
            <v>gal</v>
          </cell>
          <cell r="L4896">
            <v>0.05</v>
          </cell>
          <cell r="M4896">
            <v>46057</v>
          </cell>
          <cell r="O4896">
            <v>2303</v>
          </cell>
          <cell r="R4896">
            <v>0.5</v>
          </cell>
          <cell r="T4896" t="str">
            <v>Anticorrosivo cromato de zinc</v>
          </cell>
        </row>
        <row r="4897">
          <cell r="C4897" t="str">
            <v xml:space="preserve">Pintura acrílica, esmalte o similar </v>
          </cell>
          <cell r="K4897" t="str">
            <v>gal</v>
          </cell>
          <cell r="L4897">
            <v>0.05</v>
          </cell>
          <cell r="M4897">
            <v>85900</v>
          </cell>
          <cell r="O4897">
            <v>4295</v>
          </cell>
          <cell r="R4897">
            <v>0.5</v>
          </cell>
          <cell r="T4897" t="str">
            <v xml:space="preserve">Pintura acrílica, esmalte o similar </v>
          </cell>
        </row>
        <row r="4898">
          <cell r="C4898" t="str">
            <v xml:space="preserve">Disolvente para pintura (TINNER)-dilusion 10% del volumen de pintura
</v>
          </cell>
          <cell r="K4898" t="str">
            <v>gal</v>
          </cell>
          <cell r="L4898">
            <v>1.5800000000000002E-2</v>
          </cell>
          <cell r="M4898">
            <v>38100</v>
          </cell>
          <cell r="O4898">
            <v>602</v>
          </cell>
          <cell r="R4898">
            <v>0.16</v>
          </cell>
          <cell r="T4898" t="str">
            <v xml:space="preserve">Disolvente para pintura (TINNER)-dilusion 10% del volumen de pintura
</v>
          </cell>
        </row>
        <row r="4899">
          <cell r="K4899" t="str">
            <v/>
          </cell>
          <cell r="M4899">
            <v>0</v>
          </cell>
          <cell r="O4899">
            <v>0</v>
          </cell>
          <cell r="R4899">
            <v>0</v>
          </cell>
          <cell r="T4899">
            <v>0</v>
          </cell>
        </row>
        <row r="4900">
          <cell r="L4900">
            <v>0.70199999999999996</v>
          </cell>
          <cell r="M4900" t="str">
            <v>SUBTOTAL $</v>
          </cell>
          <cell r="O4900">
            <v>234402</v>
          </cell>
        </row>
        <row r="4901">
          <cell r="C4901" t="str">
            <v>III. TRANSPORTES</v>
          </cell>
        </row>
        <row r="4903">
          <cell r="C4903" t="str">
            <v>MATERIAL</v>
          </cell>
          <cell r="J4903" t="str">
            <v>VOL. o PESO</v>
          </cell>
          <cell r="K4903" t="str">
            <v>DISTANCIA</v>
          </cell>
          <cell r="L4903" t="str">
            <v>M3 o Ton/Km</v>
          </cell>
          <cell r="M4903" t="str">
            <v>TARIFA</v>
          </cell>
          <cell r="O4903" t="str">
            <v>Vr. UNITARIO</v>
          </cell>
        </row>
        <row r="4904">
          <cell r="C4904" t="str">
            <v>Transporte de acero</v>
          </cell>
          <cell r="J4904" t="str">
            <v>tkm</v>
          </cell>
          <cell r="K4904">
            <v>122</v>
          </cell>
          <cell r="L4904">
            <v>0.1</v>
          </cell>
          <cell r="M4904">
            <v>800</v>
          </cell>
          <cell r="O4904">
            <v>9760</v>
          </cell>
          <cell r="R4904">
            <v>122</v>
          </cell>
          <cell r="T4904" t="str">
            <v>Transporte de acero</v>
          </cell>
        </row>
        <row r="4905">
          <cell r="J4905" t="str">
            <v/>
          </cell>
          <cell r="M4905">
            <v>0</v>
          </cell>
          <cell r="O4905">
            <v>0</v>
          </cell>
          <cell r="R4905">
            <v>0</v>
          </cell>
          <cell r="T4905">
            <v>0</v>
          </cell>
        </row>
        <row r="4906">
          <cell r="J4906" t="str">
            <v/>
          </cell>
          <cell r="M4906">
            <v>0</v>
          </cell>
          <cell r="O4906">
            <v>0</v>
          </cell>
          <cell r="R4906">
            <v>0</v>
          </cell>
          <cell r="T4906">
            <v>0</v>
          </cell>
        </row>
        <row r="4907">
          <cell r="L4907">
            <v>2.92E-2</v>
          </cell>
          <cell r="M4907" t="str">
            <v>SUBTOTAL $</v>
          </cell>
          <cell r="O4907">
            <v>9760</v>
          </cell>
        </row>
        <row r="4908">
          <cell r="C4908" t="str">
            <v>IV. MANO DE OBRA</v>
          </cell>
        </row>
        <row r="4910">
          <cell r="C4910" t="str">
            <v>TRABAJADOR</v>
          </cell>
          <cell r="I4910" t="str">
            <v>CANTIDAD</v>
          </cell>
          <cell r="J4910" t="str">
            <v>JORNAL</v>
          </cell>
          <cell r="K4910" t="str">
            <v>PRESTACIONES</v>
          </cell>
          <cell r="L4910" t="str">
            <v>JORNAL TOTAL</v>
          </cell>
          <cell r="M4910" t="str">
            <v>RENDIMIENTO</v>
          </cell>
          <cell r="O4910" t="str">
            <v>Vr. UNITARIO</v>
          </cell>
        </row>
        <row r="4911">
          <cell r="C4911" t="str">
            <v>Oficial</v>
          </cell>
          <cell r="I4911">
            <v>1</v>
          </cell>
          <cell r="J4911">
            <v>77720</v>
          </cell>
          <cell r="K4911">
            <v>1.6913</v>
          </cell>
          <cell r="L4911">
            <v>131448</v>
          </cell>
          <cell r="M4911">
            <v>5</v>
          </cell>
          <cell r="O4911">
            <v>26290</v>
          </cell>
          <cell r="R4911">
            <v>2</v>
          </cell>
          <cell r="T4911" t="str">
            <v>Oficial</v>
          </cell>
        </row>
        <row r="4912">
          <cell r="C4912" t="str">
            <v>Ayudante Entendido</v>
          </cell>
          <cell r="I4912">
            <v>1</v>
          </cell>
          <cell r="J4912">
            <v>53020</v>
          </cell>
          <cell r="K4912">
            <v>1.7161</v>
          </cell>
          <cell r="L4912">
            <v>90988</v>
          </cell>
          <cell r="M4912">
            <v>5</v>
          </cell>
          <cell r="O4912">
            <v>18198</v>
          </cell>
          <cell r="R4912">
            <v>2</v>
          </cell>
          <cell r="T4912" t="str">
            <v>Ayudante Entendido</v>
          </cell>
        </row>
        <row r="4913">
          <cell r="C4913" t="str">
            <v>Ayudante Raso</v>
          </cell>
          <cell r="I4913">
            <v>1</v>
          </cell>
          <cell r="J4913">
            <v>43354</v>
          </cell>
          <cell r="K4913">
            <v>1.7323</v>
          </cell>
          <cell r="L4913">
            <v>75102</v>
          </cell>
          <cell r="M4913">
            <v>5</v>
          </cell>
          <cell r="O4913">
            <v>15020</v>
          </cell>
          <cell r="R4913">
            <v>2</v>
          </cell>
          <cell r="T4913" t="str">
            <v>Ayudante Raso</v>
          </cell>
        </row>
        <row r="4914">
          <cell r="L4914">
            <v>0.1782</v>
          </cell>
          <cell r="M4914" t="str">
            <v>SUBTOTAL $</v>
          </cell>
          <cell r="O4914">
            <v>59508</v>
          </cell>
        </row>
        <row r="4916">
          <cell r="C4916" t="str">
            <v>TOTAL COSTO DIRECTO $</v>
          </cell>
          <cell r="O4916">
            <v>333890</v>
          </cell>
        </row>
        <row r="4917">
          <cell r="C4917" t="str">
            <v>V. COSTOS INDIRECTOS</v>
          </cell>
        </row>
        <row r="4919">
          <cell r="C4919" t="str">
            <v>Descripción</v>
          </cell>
          <cell r="L4919" t="str">
            <v>Porcentaje</v>
          </cell>
          <cell r="M4919" t="str">
            <v>Valor Total</v>
          </cell>
        </row>
        <row r="4920">
          <cell r="C4920" t="str">
            <v>ADMINISTRACION</v>
          </cell>
          <cell r="L4920">
            <v>0</v>
          </cell>
          <cell r="M4920">
            <v>0</v>
          </cell>
        </row>
        <row r="4921">
          <cell r="C4921" t="str">
            <v xml:space="preserve">IMPREVISTOS </v>
          </cell>
          <cell r="L4921">
            <v>0</v>
          </cell>
          <cell r="M4921">
            <v>0</v>
          </cell>
        </row>
        <row r="4922">
          <cell r="C4922" t="str">
            <v>UTILIDAD</v>
          </cell>
          <cell r="L4922">
            <v>0</v>
          </cell>
          <cell r="M4922">
            <v>0</v>
          </cell>
        </row>
        <row r="4923">
          <cell r="C4923" t="str">
            <v>SUBTOTAL $</v>
          </cell>
          <cell r="O4923">
            <v>0</v>
          </cell>
        </row>
        <row r="4925">
          <cell r="C4925" t="str">
            <v>Precio Unitario Total Aproximado al peso $</v>
          </cell>
          <cell r="O4925">
            <v>333890</v>
          </cell>
        </row>
        <row r="4928">
          <cell r="H4928" t="str">
            <v>Firma</v>
          </cell>
        </row>
        <row r="4929">
          <cell r="H4929" t="str">
            <v>Nombre:</v>
          </cell>
        </row>
        <row r="4930">
          <cell r="H4930" t="str">
            <v>Representante Legal del Contratista o su Apoderado</v>
          </cell>
        </row>
        <row r="4931">
          <cell r="H4931" t="str">
            <v>Matricula No. :</v>
          </cell>
        </row>
        <row r="4932">
          <cell r="H4932" t="str">
            <v xml:space="preserve"> </v>
          </cell>
        </row>
        <row r="4933">
          <cell r="C4933" t="str">
            <v>OBSERVACIONES INTERVENTORÍA</v>
          </cell>
        </row>
        <row r="4937">
          <cell r="C4937" t="str">
            <v>APROBACIÓN POR INTERVENTORÍA</v>
          </cell>
        </row>
        <row r="4938">
          <cell r="C4938"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4940">
          <cell r="C4940"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4943">
          <cell r="H4943" t="str">
            <v>Firma</v>
          </cell>
        </row>
        <row r="4944">
          <cell r="H4944" t="str">
            <v>Nombre:</v>
          </cell>
        </row>
        <row r="4945">
          <cell r="H4945" t="str">
            <v>Representante Legal del Interventor o su Apoderado</v>
          </cell>
        </row>
        <row r="4946">
          <cell r="H4946" t="str">
            <v>Matricula No. :</v>
          </cell>
        </row>
        <row r="4951">
          <cell r="C4951" t="str">
            <v>Formulario 1 - Propuesta económica  - Documento tipo de selección abreviada de menor cuantía - versión 2</v>
          </cell>
        </row>
        <row r="4952">
          <cell r="C4952" t="str">
            <v>Código</v>
          </cell>
          <cell r="D4952" t="str">
            <v>CCE-EICP-FM-25</v>
          </cell>
          <cell r="E4952" t="str">
            <v>Versión</v>
          </cell>
          <cell r="F4952">
            <v>2</v>
          </cell>
        </row>
        <row r="4954">
          <cell r="C4954" t="str">
            <v>[La entidad podrá utilizar este formato para la presentación de los análisis de precios unitarios el contratista en la oportunidad prevista en el numeral 8.1. del Documento Base]</v>
          </cell>
        </row>
        <row r="4957">
          <cell r="D4957" t="str">
            <v>MUNICIPIO DE CONCORDIA, ANTIOQUIA</v>
          </cell>
        </row>
        <row r="4958">
          <cell r="L4958" t="str">
            <v>VERSIÓN</v>
          </cell>
        </row>
        <row r="4959">
          <cell r="D4959" t="str">
            <v xml:space="preserve">[NÚMERO DEL PROCESO] </v>
          </cell>
        </row>
        <row r="4960">
          <cell r="L4960" t="str">
            <v>PÁGINA</v>
          </cell>
          <cell r="M4960">
            <v>1</v>
          </cell>
          <cell r="N4960" t="str">
            <v>DE</v>
          </cell>
          <cell r="O4960">
            <v>1</v>
          </cell>
        </row>
        <row r="4961">
          <cell r="D4961" t="str">
            <v xml:space="preserve">ANALISIS DE PRECIOS UNITARIOS </v>
          </cell>
        </row>
        <row r="4963">
          <cell r="L4963" t="str">
            <v>FECHA</v>
          </cell>
          <cell r="M4963" t="str">
            <v>DD</v>
          </cell>
          <cell r="N4963" t="str">
            <v>MM</v>
          </cell>
          <cell r="O4963" t="str">
            <v>AA</v>
          </cell>
        </row>
        <row r="4964">
          <cell r="M4964">
            <v>8</v>
          </cell>
          <cell r="N4964">
            <v>5</v>
          </cell>
          <cell r="O4964">
            <v>2023</v>
          </cell>
        </row>
        <row r="4965">
          <cell r="C4965" t="str">
            <v>ITEMS DE LA PROPUESTA ECONÓMICA</v>
          </cell>
          <cell r="I4965" t="str">
            <v>ITEMS NO PREVISTOS</v>
          </cell>
        </row>
        <row r="4969">
          <cell r="C4969" t="str">
            <v>DATOS ESPECÍFICOS</v>
          </cell>
        </row>
        <row r="4971">
          <cell r="C4971" t="str">
            <v>ITEM</v>
          </cell>
          <cell r="D4971" t="str">
            <v>DESCRIPCIÓN</v>
          </cell>
          <cell r="M4971" t="str">
            <v>UNIDAD</v>
          </cell>
          <cell r="O4971" t="str">
            <v>CANTIDAD</v>
          </cell>
        </row>
        <row r="4972">
          <cell r="C4972" t="str">
            <v>1.14.1</v>
          </cell>
          <cell r="D4972" t="str">
            <v xml:space="preserve">S.T.I de materiales para salida eléctrica PARA ILUMINACION, 110 V con polo a tierra 15 A, certificación RETIE. Incluye toma, la tapa, cajas 12x12x5 con tapa, ducto EMT de 1/2", conectores de conexión y empalme, adaptadores terminales, curvas, fijación, tornillos, conductores de cobre 3 No12 AWG-CU-THHN/THWN-90ºC, obra civil, y demás accesorios y elementos para su correcta instalación y funcionamiento.(Salida promedio de 5 m). </v>
          </cell>
          <cell r="M4972" t="str">
            <v>u</v>
          </cell>
          <cell r="O4972">
            <v>29</v>
          </cell>
          <cell r="R4972">
            <v>168917</v>
          </cell>
          <cell r="S4972">
            <v>168917</v>
          </cell>
          <cell r="T4972">
            <v>1.5900000000000001E-2</v>
          </cell>
          <cell r="U4972">
            <v>0.78690000000000004</v>
          </cell>
          <cell r="V4972">
            <v>0</v>
          </cell>
          <cell r="W4972">
            <v>0.19719999999999999</v>
          </cell>
        </row>
        <row r="4973">
          <cell r="C4973" t="str">
            <v>I. EQUIPO</v>
          </cell>
        </row>
        <row r="4975">
          <cell r="C4975" t="str">
            <v>DESCRIPCIÓN</v>
          </cell>
          <cell r="H4975" t="str">
            <v>MARCA</v>
          </cell>
          <cell r="J4975" t="str">
            <v>TIPO</v>
          </cell>
          <cell r="L4975" t="str">
            <v>TARIFA/HORA</v>
          </cell>
          <cell r="M4975" t="str">
            <v>RENDIMIENTO</v>
          </cell>
          <cell r="O4975" t="str">
            <v>Vr. UNITARIO</v>
          </cell>
        </row>
        <row r="4976">
          <cell r="C4976" t="str">
            <v>Sección completa de andamio (1.2m-1.5m) x 1.5 m. (+ 4 ruedas) Incluye transporte.</v>
          </cell>
          <cell r="J4976" t="str">
            <v>Dia</v>
          </cell>
          <cell r="L4976">
            <v>2565</v>
          </cell>
          <cell r="M4976">
            <v>4</v>
          </cell>
          <cell r="O4976">
            <v>641</v>
          </cell>
          <cell r="R4976">
            <v>7.25</v>
          </cell>
          <cell r="T4976" t="str">
            <v>Sección completa de andamio (1.2m-1.5m) x 1.5 m. (+ 4 ruedas) Incluye transporte.</v>
          </cell>
        </row>
        <row r="4977">
          <cell r="C4977" t="str">
            <v>Can zunchado en madera común de 5,0cmx20cmx3,0m (alquiler). Incluye transporte.</v>
          </cell>
          <cell r="J4977" t="str">
            <v>Dia</v>
          </cell>
          <cell r="L4977">
            <v>1500</v>
          </cell>
          <cell r="M4977">
            <v>4</v>
          </cell>
          <cell r="O4977">
            <v>375</v>
          </cell>
          <cell r="R4977">
            <v>7.25</v>
          </cell>
          <cell r="T4977" t="str">
            <v>Can zunchado en madera común de 5,0cmx20cmx3,0m (alquiler). Incluye transporte.</v>
          </cell>
        </row>
        <row r="4978">
          <cell r="J4978" t="str">
            <v/>
          </cell>
          <cell r="L4978" t="str">
            <v/>
          </cell>
          <cell r="O4978">
            <v>0</v>
          </cell>
          <cell r="R4978">
            <v>0</v>
          </cell>
          <cell r="T4978">
            <v>0</v>
          </cell>
        </row>
        <row r="4979">
          <cell r="C4979" t="str">
            <v>Herramienta Menor (Como % de Mano de Obra)</v>
          </cell>
          <cell r="J4979" t="str">
            <v>Dia</v>
          </cell>
          <cell r="L4979">
            <v>33311</v>
          </cell>
          <cell r="M4979">
            <v>0.05</v>
          </cell>
          <cell r="O4979">
            <v>1666</v>
          </cell>
          <cell r="R4979">
            <v>48314</v>
          </cell>
          <cell r="T4979" t="str">
            <v>Herramienta Menor (Como % de Mano de Obra)</v>
          </cell>
        </row>
        <row r="4980">
          <cell r="L4980">
            <v>1.5900000000000001E-2</v>
          </cell>
          <cell r="M4980" t="str">
            <v>SUBTOTAL $</v>
          </cell>
          <cell r="O4980">
            <v>2682</v>
          </cell>
        </row>
        <row r="4981">
          <cell r="C4981" t="str">
            <v>II. MATERIALES</v>
          </cell>
        </row>
        <row r="4983">
          <cell r="C4983" t="str">
            <v>DESCRIPCIÓN</v>
          </cell>
          <cell r="K4983" t="str">
            <v>UNIDAD</v>
          </cell>
          <cell r="L4983" t="str">
            <v>CANTIDAD</v>
          </cell>
          <cell r="M4983" t="str">
            <v>PRECIO UNIT.</v>
          </cell>
          <cell r="O4983" t="str">
            <v>Vr. UNITARIO</v>
          </cell>
        </row>
        <row r="4984">
          <cell r="C4984" t="str">
            <v>tubo EMT 1/2" X 3m</v>
          </cell>
          <cell r="K4984" t="str">
            <v>u</v>
          </cell>
          <cell r="L4984">
            <v>1.75</v>
          </cell>
          <cell r="M4984">
            <v>23700</v>
          </cell>
          <cell r="O4984">
            <v>41475</v>
          </cell>
          <cell r="R4984">
            <v>50.75</v>
          </cell>
          <cell r="T4984" t="str">
            <v>tubo EMT 1/2" X 3m</v>
          </cell>
        </row>
        <row r="4985">
          <cell r="C4985" t="str">
            <v>Terminal EMT 1/2" Acero - Tub</v>
          </cell>
          <cell r="K4985" t="str">
            <v>u</v>
          </cell>
          <cell r="L4985">
            <v>2</v>
          </cell>
          <cell r="M4985">
            <v>2052.75</v>
          </cell>
          <cell r="O4985">
            <v>4106</v>
          </cell>
          <cell r="R4985">
            <v>58</v>
          </cell>
          <cell r="T4985" t="str">
            <v>Terminal EMT 1/2" Acero - Tub</v>
          </cell>
        </row>
        <row r="4986">
          <cell r="C4986" t="str">
            <v>Union EMT 1/2" Acero</v>
          </cell>
          <cell r="K4986" t="str">
            <v>u</v>
          </cell>
          <cell r="L4986">
            <v>0.5</v>
          </cell>
          <cell r="M4986">
            <v>2682</v>
          </cell>
          <cell r="O4986">
            <v>1341</v>
          </cell>
          <cell r="R4986">
            <v>14.5</v>
          </cell>
          <cell r="T4986" t="str">
            <v>Union EMT 1/2" Acero</v>
          </cell>
        </row>
        <row r="4987">
          <cell r="C4987" t="str">
            <v>Curva EMT 1/2"</v>
          </cell>
          <cell r="K4987" t="str">
            <v>u</v>
          </cell>
          <cell r="L4987">
            <v>2</v>
          </cell>
          <cell r="M4987">
            <v>4105.5</v>
          </cell>
          <cell r="O4987">
            <v>8211</v>
          </cell>
          <cell r="R4987">
            <v>58</v>
          </cell>
          <cell r="T4987" t="str">
            <v>Curva EMT 1/2"</v>
          </cell>
        </row>
        <row r="4988">
          <cell r="C4988" t="str">
            <v>Caja 12x12x5 Tapa Universal Rall 7035 Cal. 20 Proelectricos</v>
          </cell>
          <cell r="K4988" t="str">
            <v>u</v>
          </cell>
          <cell r="L4988">
            <v>1</v>
          </cell>
          <cell r="M4988">
            <v>20900</v>
          </cell>
          <cell r="O4988">
            <v>20900</v>
          </cell>
          <cell r="R4988">
            <v>29</v>
          </cell>
          <cell r="T4988" t="str">
            <v>Caja 12x12x5 Tapa Universal Rall 7035 Cal. 20 Proelectricos</v>
          </cell>
        </row>
        <row r="4989">
          <cell r="C4989" t="str">
            <v xml:space="preserve">Toma doble polo a tierra blanco Electric Line sin tapa
</v>
          </cell>
          <cell r="K4989" t="str">
            <v>u</v>
          </cell>
          <cell r="L4989">
            <v>1</v>
          </cell>
          <cell r="M4989">
            <v>5900</v>
          </cell>
          <cell r="O4989">
            <v>5900</v>
          </cell>
          <cell r="R4989">
            <v>29</v>
          </cell>
          <cell r="T4989" t="str">
            <v xml:space="preserve">Toma doble polo a tierra blanco Electric Line sin tapa
</v>
          </cell>
        </row>
        <row r="4990">
          <cell r="C4990" t="str">
            <v xml:space="preserve">Cable AWG-CU-THHN/THWN-90ºC # 12 </v>
          </cell>
          <cell r="K4990" t="str">
            <v>m</v>
          </cell>
          <cell r="L4990">
            <v>16.38</v>
          </cell>
          <cell r="M4990">
            <v>2714</v>
          </cell>
          <cell r="O4990">
            <v>44455</v>
          </cell>
          <cell r="R4990">
            <v>475.02</v>
          </cell>
          <cell r="T4990" t="str">
            <v xml:space="preserve">Cable AWG-CU-THHN/THWN-90ºC # 12 </v>
          </cell>
        </row>
        <row r="4991">
          <cell r="C4991" t="str">
            <v xml:space="preserve">Conector Resorte Rojo-Amr </v>
          </cell>
          <cell r="K4991" t="str">
            <v>u</v>
          </cell>
          <cell r="L4991">
            <v>3</v>
          </cell>
          <cell r="M4991">
            <v>1412</v>
          </cell>
          <cell r="O4991">
            <v>4236</v>
          </cell>
          <cell r="R4991">
            <v>87</v>
          </cell>
          <cell r="T4991" t="str">
            <v xml:space="preserve">Conector Resorte Rojo-Amr </v>
          </cell>
        </row>
        <row r="4992">
          <cell r="C4992" t="str">
            <v xml:space="preserve">Abrazadera Plastica Alas Tubo Conduit 1/2pg </v>
          </cell>
          <cell r="K4992" t="str">
            <v>u</v>
          </cell>
          <cell r="L4992">
            <v>2</v>
          </cell>
          <cell r="M4992">
            <v>1150</v>
          </cell>
          <cell r="O4992">
            <v>2300</v>
          </cell>
          <cell r="R4992">
            <v>58</v>
          </cell>
          <cell r="T4992" t="str">
            <v xml:space="preserve">Abrazadera Plastica Alas Tubo Conduit 1/2pg </v>
          </cell>
        </row>
        <row r="4993">
          <cell r="L4993">
            <v>0.78690000000000004</v>
          </cell>
          <cell r="M4993" t="str">
            <v>SUBTOTAL $</v>
          </cell>
          <cell r="O4993">
            <v>132924</v>
          </cell>
        </row>
        <row r="4994">
          <cell r="C4994" t="str">
            <v>III. TRANSPORTES</v>
          </cell>
        </row>
        <row r="4996">
          <cell r="C4996" t="str">
            <v>MATERIAL</v>
          </cell>
          <cell r="J4996" t="str">
            <v>VOL. o PESO</v>
          </cell>
          <cell r="K4996" t="str">
            <v>DISTANCIA</v>
          </cell>
          <cell r="L4996" t="str">
            <v>M3 o Ton/Km</v>
          </cell>
          <cell r="M4996" t="str">
            <v>TARIFA</v>
          </cell>
          <cell r="O4996" t="str">
            <v>Vr. UNITARIO</v>
          </cell>
        </row>
        <row r="4997">
          <cell r="J4997" t="str">
            <v/>
          </cell>
          <cell r="M4997">
            <v>0</v>
          </cell>
          <cell r="O4997">
            <v>0</v>
          </cell>
          <cell r="R4997">
            <v>0</v>
          </cell>
          <cell r="T4997">
            <v>0</v>
          </cell>
        </row>
        <row r="4998">
          <cell r="J4998" t="str">
            <v/>
          </cell>
          <cell r="M4998">
            <v>0</v>
          </cell>
          <cell r="O4998">
            <v>0</v>
          </cell>
          <cell r="R4998">
            <v>0</v>
          </cell>
          <cell r="T4998">
            <v>0</v>
          </cell>
        </row>
        <row r="4999">
          <cell r="J4999" t="str">
            <v/>
          </cell>
          <cell r="M4999">
            <v>0</v>
          </cell>
          <cell r="O4999">
            <v>0</v>
          </cell>
          <cell r="R4999">
            <v>0</v>
          </cell>
          <cell r="T4999">
            <v>0</v>
          </cell>
        </row>
        <row r="5000">
          <cell r="L5000">
            <v>0</v>
          </cell>
          <cell r="M5000" t="str">
            <v>SUBTOTAL $</v>
          </cell>
          <cell r="O5000">
            <v>0</v>
          </cell>
        </row>
        <row r="5001">
          <cell r="C5001" t="str">
            <v>IV. MANO DE OBRA</v>
          </cell>
        </row>
        <row r="5003">
          <cell r="C5003" t="str">
            <v>TRABAJADOR</v>
          </cell>
          <cell r="I5003" t="str">
            <v>CANTIDAD</v>
          </cell>
          <cell r="J5003" t="str">
            <v>JORNAL</v>
          </cell>
          <cell r="K5003" t="str">
            <v>PRESTACIONES</v>
          </cell>
          <cell r="L5003" t="str">
            <v>JORNAL TOTAL</v>
          </cell>
          <cell r="M5003" t="str">
            <v>RENDIMIENTO</v>
          </cell>
          <cell r="O5003" t="str">
            <v>Vr. UNITARIO</v>
          </cell>
        </row>
        <row r="5004">
          <cell r="C5004" t="str">
            <v>Maestro Electricista</v>
          </cell>
          <cell r="I5004">
            <v>1</v>
          </cell>
          <cell r="J5004">
            <v>104400</v>
          </cell>
          <cell r="K5004">
            <v>1.681</v>
          </cell>
          <cell r="L5004">
            <v>175496</v>
          </cell>
          <cell r="M5004">
            <v>8</v>
          </cell>
          <cell r="O5004">
            <v>21937</v>
          </cell>
          <cell r="R5004">
            <v>3.63</v>
          </cell>
          <cell r="T5004" t="str">
            <v>Maestro Electricista</v>
          </cell>
        </row>
        <row r="5005">
          <cell r="C5005" t="str">
            <v>Ayudante Entendido</v>
          </cell>
          <cell r="I5005">
            <v>1</v>
          </cell>
          <cell r="J5005">
            <v>53020</v>
          </cell>
          <cell r="K5005">
            <v>1.7161</v>
          </cell>
          <cell r="L5005">
            <v>90988</v>
          </cell>
          <cell r="M5005">
            <v>8</v>
          </cell>
          <cell r="O5005">
            <v>11374</v>
          </cell>
          <cell r="R5005">
            <v>3.63</v>
          </cell>
          <cell r="T5005" t="str">
            <v>Ayudante Entendido</v>
          </cell>
        </row>
        <row r="5006">
          <cell r="I5006">
            <v>1</v>
          </cell>
          <cell r="J5006">
            <v>0</v>
          </cell>
          <cell r="K5006">
            <v>0</v>
          </cell>
          <cell r="L5006">
            <v>0</v>
          </cell>
          <cell r="O5006">
            <v>0</v>
          </cell>
          <cell r="R5006">
            <v>0</v>
          </cell>
          <cell r="T5006">
            <v>0</v>
          </cell>
        </row>
        <row r="5007">
          <cell r="L5007">
            <v>0.19719999999999999</v>
          </cell>
          <cell r="M5007" t="str">
            <v>SUBTOTAL $</v>
          </cell>
          <cell r="O5007">
            <v>33311</v>
          </cell>
        </row>
        <row r="5009">
          <cell r="C5009" t="str">
            <v>TOTAL COSTO DIRECTO $</v>
          </cell>
          <cell r="O5009">
            <v>168917</v>
          </cell>
        </row>
        <row r="5010">
          <cell r="C5010" t="str">
            <v>V. COSTOS INDIRECTOS</v>
          </cell>
        </row>
        <row r="5012">
          <cell r="C5012" t="str">
            <v>Descripción</v>
          </cell>
          <cell r="L5012" t="str">
            <v>Porcentaje</v>
          </cell>
          <cell r="M5012" t="str">
            <v>Valor Total</v>
          </cell>
        </row>
        <row r="5013">
          <cell r="C5013" t="str">
            <v>ADMINISTRACION</v>
          </cell>
          <cell r="L5013">
            <v>0</v>
          </cell>
          <cell r="M5013">
            <v>0</v>
          </cell>
        </row>
        <row r="5014">
          <cell r="C5014" t="str">
            <v xml:space="preserve">IMPREVISTOS </v>
          </cell>
          <cell r="L5014">
            <v>0</v>
          </cell>
          <cell r="M5014">
            <v>0</v>
          </cell>
        </row>
        <row r="5015">
          <cell r="C5015" t="str">
            <v>UTILIDAD</v>
          </cell>
          <cell r="L5015">
            <v>0</v>
          </cell>
          <cell r="M5015">
            <v>0</v>
          </cell>
        </row>
        <row r="5016">
          <cell r="C5016" t="str">
            <v>SUBTOTAL $</v>
          </cell>
          <cell r="O5016">
            <v>0</v>
          </cell>
        </row>
        <row r="5018">
          <cell r="C5018" t="str">
            <v>Precio Unitario Total Aproximado al peso $</v>
          </cell>
          <cell r="O5018">
            <v>168917</v>
          </cell>
        </row>
        <row r="5021">
          <cell r="H5021" t="str">
            <v>Firma</v>
          </cell>
        </row>
        <row r="5022">
          <cell r="H5022" t="str">
            <v>Nombre:</v>
          </cell>
        </row>
        <row r="5023">
          <cell r="H5023" t="str">
            <v>Representante Legal del Contratista o su Apoderado</v>
          </cell>
        </row>
        <row r="5024">
          <cell r="H5024" t="str">
            <v>Matricula No. :</v>
          </cell>
        </row>
        <row r="5025">
          <cell r="H5025" t="str">
            <v xml:space="preserve"> </v>
          </cell>
        </row>
        <row r="5026">
          <cell r="C5026" t="str">
            <v>OBSERVACIONES INTERVENTORÍA</v>
          </cell>
        </row>
        <row r="5030">
          <cell r="C5030" t="str">
            <v>APROBACIÓN POR INTERVENTORÍA</v>
          </cell>
        </row>
        <row r="5031">
          <cell r="C5031"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5033">
          <cell r="C5033"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5036">
          <cell r="H5036" t="str">
            <v>Firma</v>
          </cell>
        </row>
        <row r="5037">
          <cell r="H5037" t="str">
            <v>Nombre:</v>
          </cell>
        </row>
        <row r="5038">
          <cell r="H5038" t="str">
            <v>Representante Legal del Interventor o su Apoderado</v>
          </cell>
        </row>
        <row r="5039">
          <cell r="H5039" t="str">
            <v>Matricula No. :</v>
          </cell>
        </row>
        <row r="5044">
          <cell r="C5044" t="str">
            <v>Formulario 1 - Propuesta económica  - Documento tipo de selección abreviada de menor cuantía - versión 2</v>
          </cell>
        </row>
        <row r="5045">
          <cell r="C5045" t="str">
            <v>Código</v>
          </cell>
          <cell r="D5045" t="str">
            <v>CCE-EICP-FM-25</v>
          </cell>
          <cell r="E5045" t="str">
            <v>Versión</v>
          </cell>
          <cell r="F5045">
            <v>2</v>
          </cell>
        </row>
        <row r="5047">
          <cell r="C5047" t="str">
            <v>[La entidad podrá utilizar este formato para la presentación de los análisis de precios unitarios el contratista en la oportunidad prevista en el numeral 8.1. del Documento Base]</v>
          </cell>
        </row>
        <row r="5050">
          <cell r="D5050" t="str">
            <v>MUNICIPIO DE CONCORDIA, ANTIOQUIA</v>
          </cell>
        </row>
        <row r="5051">
          <cell r="L5051" t="str">
            <v>VERSIÓN</v>
          </cell>
        </row>
        <row r="5052">
          <cell r="D5052" t="str">
            <v xml:space="preserve">[NÚMERO DEL PROCESO] </v>
          </cell>
        </row>
        <row r="5053">
          <cell r="L5053" t="str">
            <v>PÁGINA</v>
          </cell>
          <cell r="M5053">
            <v>1</v>
          </cell>
          <cell r="N5053" t="str">
            <v>DE</v>
          </cell>
          <cell r="O5053">
            <v>1</v>
          </cell>
        </row>
        <row r="5054">
          <cell r="D5054" t="str">
            <v xml:space="preserve">ANALISIS DE PRECIOS UNITARIOS </v>
          </cell>
        </row>
        <row r="5056">
          <cell r="L5056" t="str">
            <v>FECHA</v>
          </cell>
          <cell r="M5056" t="str">
            <v>DD</v>
          </cell>
          <cell r="N5056" t="str">
            <v>MM</v>
          </cell>
          <cell r="O5056" t="str">
            <v>AA</v>
          </cell>
        </row>
        <row r="5057">
          <cell r="M5057">
            <v>8</v>
          </cell>
          <cell r="N5057">
            <v>5</v>
          </cell>
          <cell r="O5057">
            <v>2023</v>
          </cell>
        </row>
        <row r="5058">
          <cell r="C5058" t="str">
            <v>ITEMS DE LA PROPUESTA ECONÓMICA</v>
          </cell>
          <cell r="I5058" t="str">
            <v>ITEMS NO PREVISTOS</v>
          </cell>
        </row>
        <row r="5062">
          <cell r="C5062" t="str">
            <v>DATOS ESPECÍFICOS</v>
          </cell>
        </row>
        <row r="5064">
          <cell r="C5064" t="str">
            <v>ITEM</v>
          </cell>
          <cell r="D5064" t="str">
            <v>DESCRIPCIÓN</v>
          </cell>
          <cell r="M5064" t="str">
            <v>UNIDAD</v>
          </cell>
          <cell r="O5064" t="str">
            <v>CANTIDAD</v>
          </cell>
        </row>
        <row r="5065">
          <cell r="C5065" t="str">
            <v>1.14.2</v>
          </cell>
          <cell r="D5065" t="str">
            <v>S.T.I de materiales para salida eléctrica de interruptor monopolar o plafon de alumbrado 15 A, certificacion RETIE. Incluye roseta/plafon o interruptor, tapa, ducto pvc, cajas con tapa suplemento, adaptadores, curvas, pega pvc, conductores 12 AWG-CU-THHN/THWN-90ºC, conectores de conexión y empalme, tornillos, obra civil y demás elementos y accesorios para su correcta instalación y funcionamiento. (Salida promedio de 5 m).</v>
          </cell>
          <cell r="M5065" t="str">
            <v>u</v>
          </cell>
          <cell r="O5065">
            <v>2</v>
          </cell>
          <cell r="R5065">
            <v>92647</v>
          </cell>
          <cell r="S5065">
            <v>92647</v>
          </cell>
          <cell r="T5065">
            <v>4.4299999999999999E-2</v>
          </cell>
          <cell r="U5065">
            <v>0.59619999999999995</v>
          </cell>
          <cell r="V5065">
            <v>0</v>
          </cell>
          <cell r="W5065">
            <v>0.35949999999999999</v>
          </cell>
        </row>
        <row r="5066">
          <cell r="C5066" t="str">
            <v>I. EQUIPO</v>
          </cell>
        </row>
        <row r="5068">
          <cell r="C5068" t="str">
            <v>DESCRIPCIÓN</v>
          </cell>
          <cell r="H5068" t="str">
            <v>MARCA</v>
          </cell>
          <cell r="J5068" t="str">
            <v>TIPO</v>
          </cell>
          <cell r="L5068" t="str">
            <v>TARIFA/HORA</v>
          </cell>
          <cell r="M5068" t="str">
            <v>RENDIMIENTO</v>
          </cell>
          <cell r="O5068" t="str">
            <v>Vr. UNITARIO</v>
          </cell>
        </row>
        <row r="5069">
          <cell r="C5069" t="str">
            <v>Sección completa de andamio (1.2m-1.5m) x 1.5 m. (+ 4 ruedas) Incluye transporte.</v>
          </cell>
          <cell r="J5069" t="str">
            <v>Dia</v>
          </cell>
          <cell r="L5069">
            <v>2565</v>
          </cell>
          <cell r="M5069">
            <v>4</v>
          </cell>
          <cell r="O5069">
            <v>641</v>
          </cell>
          <cell r="R5069">
            <v>0.5</v>
          </cell>
          <cell r="T5069" t="str">
            <v>Sección completa de andamio (1.2m-1.5m) x 1.5 m. (+ 4 ruedas) Incluye transporte.</v>
          </cell>
        </row>
        <row r="5070">
          <cell r="C5070" t="str">
            <v>Can zunchado en madera común de 5,0cmx20cmx3,0m (alquiler). Incluye transporte.</v>
          </cell>
          <cell r="J5070" t="str">
            <v>Dia</v>
          </cell>
          <cell r="L5070">
            <v>1500</v>
          </cell>
          <cell r="M5070">
            <v>4</v>
          </cell>
          <cell r="O5070">
            <v>375</v>
          </cell>
          <cell r="R5070">
            <v>0.5</v>
          </cell>
          <cell r="T5070" t="str">
            <v>Can zunchado en madera común de 5,0cmx20cmx3,0m (alquiler). Incluye transporte.</v>
          </cell>
        </row>
        <row r="5071">
          <cell r="C5071" t="str">
            <v>Pulidora Manual de 4" 1/2"</v>
          </cell>
          <cell r="J5071" t="str">
            <v>Dia</v>
          </cell>
          <cell r="L5071">
            <v>11352</v>
          </cell>
          <cell r="M5071">
            <v>8</v>
          </cell>
          <cell r="O5071">
            <v>1419</v>
          </cell>
          <cell r="R5071">
            <v>0.25</v>
          </cell>
          <cell r="T5071" t="str">
            <v>Pulidora Manual de 4" 1/2"</v>
          </cell>
        </row>
        <row r="5072">
          <cell r="C5072" t="str">
            <v>Herramienta Menor (Como % de Mano de Obra)</v>
          </cell>
          <cell r="J5072" t="str">
            <v>Dia</v>
          </cell>
          <cell r="L5072">
            <v>33311</v>
          </cell>
          <cell r="M5072">
            <v>0.05</v>
          </cell>
          <cell r="O5072">
            <v>1666</v>
          </cell>
          <cell r="R5072">
            <v>3332</v>
          </cell>
          <cell r="T5072" t="str">
            <v>Herramienta Menor (Como % de Mano de Obra)</v>
          </cell>
        </row>
        <row r="5073">
          <cell r="L5073">
            <v>4.4299999999999999E-2</v>
          </cell>
          <cell r="M5073" t="str">
            <v>SUBTOTAL $</v>
          </cell>
          <cell r="O5073">
            <v>4101</v>
          </cell>
        </row>
        <row r="5074">
          <cell r="C5074" t="str">
            <v>II. MATERIALES</v>
          </cell>
        </row>
        <row r="5076">
          <cell r="C5076" t="str">
            <v>DESCRIPCIÓN</v>
          </cell>
          <cell r="K5076" t="str">
            <v>UNIDAD</v>
          </cell>
          <cell r="L5076" t="str">
            <v>CANTIDAD</v>
          </cell>
          <cell r="M5076" t="str">
            <v>PRECIO UNIT.</v>
          </cell>
          <cell r="O5076" t="str">
            <v>Vr. UNITARIO</v>
          </cell>
        </row>
        <row r="5077">
          <cell r="C5077" t="str">
            <v>Tubo Conduit PVC 1/2 x 3mt</v>
          </cell>
          <cell r="K5077" t="str">
            <v>U</v>
          </cell>
          <cell r="L5077">
            <v>1.75</v>
          </cell>
          <cell r="M5077">
            <v>8400</v>
          </cell>
          <cell r="O5077">
            <v>14700</v>
          </cell>
          <cell r="R5077">
            <v>3.5</v>
          </cell>
          <cell r="T5077" t="str">
            <v>Tubo Conduit PVC 1/2 x 3mt</v>
          </cell>
        </row>
        <row r="5078">
          <cell r="C5078" t="str">
            <v>Adaptador 1/2 Pulgada Terminal Conduit PVC 10 und</v>
          </cell>
          <cell r="K5078" t="str">
            <v>U</v>
          </cell>
          <cell r="L5078">
            <v>0.2</v>
          </cell>
          <cell r="M5078">
            <v>5512</v>
          </cell>
          <cell r="O5078">
            <v>1102</v>
          </cell>
          <cell r="R5078">
            <v>0.4</v>
          </cell>
          <cell r="T5078" t="str">
            <v>Adaptador 1/2 Pulgada Terminal Conduit PVC 10 und</v>
          </cell>
        </row>
        <row r="5079">
          <cell r="C5079" t="str">
            <v>Curva 90x1/2 Pulgada Conduit Propack 10 und</v>
          </cell>
          <cell r="K5079" t="str">
            <v>U</v>
          </cell>
          <cell r="L5079">
            <v>0.2</v>
          </cell>
          <cell r="M5079">
            <v>10282</v>
          </cell>
          <cell r="O5079">
            <v>2056</v>
          </cell>
          <cell r="R5079">
            <v>0.4</v>
          </cell>
          <cell r="T5079" t="str">
            <v>Curva 90x1/2 Pulgada Conduit Propack 10 und</v>
          </cell>
        </row>
        <row r="5080">
          <cell r="C5080" t="str">
            <v>Caja octagonal 100 x 100 x 47 mm conduit</v>
          </cell>
          <cell r="K5080" t="str">
            <v>u</v>
          </cell>
          <cell r="L5080">
            <v>0.1</v>
          </cell>
          <cell r="M5080">
            <v>2640</v>
          </cell>
          <cell r="O5080">
            <v>264</v>
          </cell>
          <cell r="R5080">
            <v>0.2</v>
          </cell>
          <cell r="T5080" t="str">
            <v>Caja octagonal 100 x 100 x 47 mm conduit</v>
          </cell>
        </row>
        <row r="5081">
          <cell r="C5081" t="str">
            <v xml:space="preserve">Cable AWG-CU-THHN/THWN-90ºC # 12 </v>
          </cell>
          <cell r="K5081" t="str">
            <v>m</v>
          </cell>
          <cell r="L5081">
            <v>10.92</v>
          </cell>
          <cell r="M5081">
            <v>2714</v>
          </cell>
          <cell r="O5081">
            <v>29637</v>
          </cell>
          <cell r="R5081">
            <v>21.84</v>
          </cell>
          <cell r="T5081" t="str">
            <v xml:space="preserve">Cable AWG-CU-THHN/THWN-90ºC # 12 </v>
          </cell>
        </row>
        <row r="5082">
          <cell r="C5082" t="str">
            <v xml:space="preserve">Conector Resorte Rojo-Amr </v>
          </cell>
          <cell r="K5082" t="str">
            <v>u</v>
          </cell>
          <cell r="L5082">
            <v>3</v>
          </cell>
          <cell r="M5082">
            <v>1412</v>
          </cell>
          <cell r="O5082">
            <v>4236</v>
          </cell>
          <cell r="R5082">
            <v>6</v>
          </cell>
          <cell r="T5082" t="str">
            <v xml:space="preserve">Conector Resorte Rojo-Amr </v>
          </cell>
        </row>
        <row r="5083">
          <cell r="C5083" t="str">
            <v>Roseta en Porcelana Corona - 12 x 12 x 4 cm</v>
          </cell>
          <cell r="K5083" t="str">
            <v>u</v>
          </cell>
          <cell r="L5083">
            <v>1</v>
          </cell>
          <cell r="M5083">
            <v>3080</v>
          </cell>
          <cell r="O5083">
            <v>3080</v>
          </cell>
          <cell r="R5083">
            <v>2</v>
          </cell>
          <cell r="T5083" t="str">
            <v>Roseta en Porcelana Corona - 12 x 12 x 4 cm</v>
          </cell>
        </row>
        <row r="5084">
          <cell r="C5084" t="str">
            <v>Soldadura liquida PVC 1/4 de Gl</v>
          </cell>
          <cell r="K5084" t="str">
            <v>u</v>
          </cell>
          <cell r="L5084">
            <v>1.4999999999999999E-2</v>
          </cell>
          <cell r="M5084">
            <v>10695</v>
          </cell>
          <cell r="O5084">
            <v>160</v>
          </cell>
          <cell r="R5084">
            <v>0.03</v>
          </cell>
          <cell r="T5084" t="str">
            <v>Soldadura liquida PVC 1/4 de Gl</v>
          </cell>
        </row>
        <row r="5085">
          <cell r="K5085" t="str">
            <v/>
          </cell>
          <cell r="M5085">
            <v>0</v>
          </cell>
          <cell r="O5085">
            <v>0</v>
          </cell>
          <cell r="R5085">
            <v>0</v>
          </cell>
          <cell r="T5085">
            <v>0</v>
          </cell>
        </row>
        <row r="5086">
          <cell r="L5086">
            <v>0.59619999999999995</v>
          </cell>
          <cell r="M5086" t="str">
            <v>SUBTOTAL $</v>
          </cell>
          <cell r="O5086">
            <v>55235</v>
          </cell>
        </row>
        <row r="5087">
          <cell r="C5087" t="str">
            <v>III. TRANSPORTES</v>
          </cell>
        </row>
        <row r="5089">
          <cell r="C5089" t="str">
            <v>MATERIAL</v>
          </cell>
          <cell r="J5089" t="str">
            <v>VOL. o PESO</v>
          </cell>
          <cell r="K5089" t="str">
            <v>DISTANCIA</v>
          </cell>
          <cell r="L5089" t="str">
            <v>M3 o Ton/Km</v>
          </cell>
          <cell r="M5089" t="str">
            <v>TARIFA</v>
          </cell>
          <cell r="O5089" t="str">
            <v>Vr. UNITARIO</v>
          </cell>
        </row>
        <row r="5090">
          <cell r="J5090" t="str">
            <v/>
          </cell>
          <cell r="M5090">
            <v>0</v>
          </cell>
          <cell r="O5090">
            <v>0</v>
          </cell>
          <cell r="R5090">
            <v>0</v>
          </cell>
          <cell r="T5090">
            <v>0</v>
          </cell>
        </row>
        <row r="5091">
          <cell r="J5091" t="str">
            <v/>
          </cell>
          <cell r="M5091">
            <v>0</v>
          </cell>
          <cell r="O5091">
            <v>0</v>
          </cell>
          <cell r="R5091">
            <v>0</v>
          </cell>
          <cell r="T5091">
            <v>0</v>
          </cell>
        </row>
        <row r="5092">
          <cell r="J5092" t="str">
            <v/>
          </cell>
          <cell r="M5092">
            <v>0</v>
          </cell>
          <cell r="O5092">
            <v>0</v>
          </cell>
          <cell r="R5092">
            <v>0</v>
          </cell>
          <cell r="T5092">
            <v>0</v>
          </cell>
        </row>
        <row r="5093">
          <cell r="L5093">
            <v>0</v>
          </cell>
          <cell r="M5093" t="str">
            <v>SUBTOTAL $</v>
          </cell>
          <cell r="O5093">
            <v>0</v>
          </cell>
        </row>
        <row r="5094">
          <cell r="C5094" t="str">
            <v>IV. MANO DE OBRA</v>
          </cell>
        </row>
        <row r="5096">
          <cell r="C5096" t="str">
            <v>TRABAJADOR</v>
          </cell>
          <cell r="I5096" t="str">
            <v>CANTIDAD</v>
          </cell>
          <cell r="J5096" t="str">
            <v>JORNAL</v>
          </cell>
          <cell r="K5096" t="str">
            <v>PRESTACIONES</v>
          </cell>
          <cell r="L5096" t="str">
            <v>JORNAL TOTAL</v>
          </cell>
          <cell r="M5096" t="str">
            <v>RENDIMIENTO</v>
          </cell>
          <cell r="O5096" t="str">
            <v>Vr. UNITARIO</v>
          </cell>
        </row>
        <row r="5097">
          <cell r="C5097" t="str">
            <v>Maestro Electricista</v>
          </cell>
          <cell r="I5097">
            <v>1</v>
          </cell>
          <cell r="J5097">
            <v>104400</v>
          </cell>
          <cell r="K5097">
            <v>1.681</v>
          </cell>
          <cell r="L5097">
            <v>175496</v>
          </cell>
          <cell r="M5097">
            <v>8</v>
          </cell>
          <cell r="O5097">
            <v>21937</v>
          </cell>
          <cell r="R5097">
            <v>0.25</v>
          </cell>
          <cell r="T5097" t="str">
            <v>Maestro Electricista</v>
          </cell>
        </row>
        <row r="5098">
          <cell r="C5098" t="str">
            <v>Ayudante Entendido</v>
          </cell>
          <cell r="I5098">
            <v>1</v>
          </cell>
          <cell r="J5098">
            <v>53020</v>
          </cell>
          <cell r="K5098">
            <v>1.7161</v>
          </cell>
          <cell r="L5098">
            <v>90988</v>
          </cell>
          <cell r="M5098">
            <v>8</v>
          </cell>
          <cell r="O5098">
            <v>11374</v>
          </cell>
          <cell r="R5098">
            <v>0.25</v>
          </cell>
          <cell r="T5098" t="str">
            <v>Ayudante Entendido</v>
          </cell>
        </row>
        <row r="5099">
          <cell r="I5099">
            <v>1</v>
          </cell>
          <cell r="J5099">
            <v>0</v>
          </cell>
          <cell r="K5099">
            <v>0</v>
          </cell>
          <cell r="L5099">
            <v>0</v>
          </cell>
          <cell r="O5099">
            <v>0</v>
          </cell>
          <cell r="R5099">
            <v>0</v>
          </cell>
          <cell r="T5099">
            <v>0</v>
          </cell>
        </row>
        <row r="5100">
          <cell r="L5100">
            <v>0.35949999999999999</v>
          </cell>
          <cell r="M5100" t="str">
            <v>SUBTOTAL $</v>
          </cell>
          <cell r="O5100">
            <v>33311</v>
          </cell>
        </row>
        <row r="5102">
          <cell r="C5102" t="str">
            <v>TOTAL COSTO DIRECTO $</v>
          </cell>
          <cell r="O5102">
            <v>92647</v>
          </cell>
        </row>
        <row r="5103">
          <cell r="C5103" t="str">
            <v>V. COSTOS INDIRECTOS</v>
          </cell>
        </row>
        <row r="5105">
          <cell r="C5105" t="str">
            <v>Descripción</v>
          </cell>
          <cell r="L5105" t="str">
            <v>Porcentaje</v>
          </cell>
          <cell r="M5105" t="str">
            <v>Valor Total</v>
          </cell>
        </row>
        <row r="5106">
          <cell r="C5106" t="str">
            <v>ADMINISTRACION</v>
          </cell>
          <cell r="L5106">
            <v>0</v>
          </cell>
          <cell r="M5106">
            <v>0</v>
          </cell>
        </row>
        <row r="5107">
          <cell r="C5107" t="str">
            <v xml:space="preserve">IMPREVISTOS </v>
          </cell>
          <cell r="L5107">
            <v>0</v>
          </cell>
          <cell r="M5107">
            <v>0</v>
          </cell>
        </row>
        <row r="5108">
          <cell r="C5108" t="str">
            <v>UTILIDAD</v>
          </cell>
          <cell r="L5108">
            <v>0</v>
          </cell>
          <cell r="M5108">
            <v>0</v>
          </cell>
        </row>
        <row r="5109">
          <cell r="C5109" t="str">
            <v>SUBTOTAL $</v>
          </cell>
          <cell r="O5109">
            <v>0</v>
          </cell>
        </row>
        <row r="5111">
          <cell r="C5111" t="str">
            <v>Precio Unitario Total Aproximado al peso $</v>
          </cell>
          <cell r="O5111">
            <v>92647</v>
          </cell>
        </row>
        <row r="5114">
          <cell r="H5114" t="str">
            <v>Firma</v>
          </cell>
        </row>
        <row r="5115">
          <cell r="H5115" t="str">
            <v>Nombre:</v>
          </cell>
        </row>
        <row r="5116">
          <cell r="H5116" t="str">
            <v>Representante Legal del Contratista o su Apoderado</v>
          </cell>
        </row>
        <row r="5117">
          <cell r="H5117" t="str">
            <v>Matricula No. :</v>
          </cell>
        </row>
        <row r="5118">
          <cell r="H5118" t="str">
            <v xml:space="preserve"> </v>
          </cell>
        </row>
        <row r="5119">
          <cell r="C5119" t="str">
            <v>OBSERVACIONES INTERVENTORÍA</v>
          </cell>
        </row>
        <row r="5123">
          <cell r="C5123" t="str">
            <v>APROBACIÓN POR INTERVENTORÍA</v>
          </cell>
        </row>
        <row r="5124">
          <cell r="C5124"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5126">
          <cell r="C5126"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5129">
          <cell r="H5129" t="str">
            <v>Firma</v>
          </cell>
        </row>
        <row r="5130">
          <cell r="H5130" t="str">
            <v>Nombre:</v>
          </cell>
        </row>
        <row r="5131">
          <cell r="H5131" t="str">
            <v>Representante Legal del Interventor o su Apoderado</v>
          </cell>
        </row>
        <row r="5132">
          <cell r="H5132" t="str">
            <v>Matricula No. :</v>
          </cell>
        </row>
        <row r="5137">
          <cell r="C5137" t="str">
            <v>Formulario 1 - Propuesta económica  - Documento tipo de selección abreviada de menor cuantía - versión 2</v>
          </cell>
        </row>
        <row r="5138">
          <cell r="C5138" t="str">
            <v>Código</v>
          </cell>
          <cell r="D5138" t="str">
            <v>CCE-EICP-FM-25</v>
          </cell>
          <cell r="E5138" t="str">
            <v>Versión</v>
          </cell>
          <cell r="F5138">
            <v>2</v>
          </cell>
        </row>
        <row r="5140">
          <cell r="C5140" t="str">
            <v>[La entidad podrá utilizar este formato para la presentación de los análisis de precios unitarios el contratista en la oportunidad prevista en el numeral 8.1. del Documento Base]</v>
          </cell>
        </row>
        <row r="5143">
          <cell r="D5143" t="str">
            <v>MUNICIPIO DE CONCORDIA, ANTIOQUIA</v>
          </cell>
        </row>
        <row r="5144">
          <cell r="L5144" t="str">
            <v>VERSIÓN</v>
          </cell>
        </row>
        <row r="5145">
          <cell r="D5145" t="str">
            <v xml:space="preserve">[NÚMERO DEL PROCESO] </v>
          </cell>
        </row>
        <row r="5146">
          <cell r="L5146" t="str">
            <v>PÁGINA</v>
          </cell>
          <cell r="M5146">
            <v>1</v>
          </cell>
          <cell r="N5146" t="str">
            <v>DE</v>
          </cell>
          <cell r="O5146">
            <v>1</v>
          </cell>
        </row>
        <row r="5147">
          <cell r="D5147" t="str">
            <v xml:space="preserve">ANALISIS DE PRECIOS UNITARIOS </v>
          </cell>
        </row>
        <row r="5149">
          <cell r="L5149" t="str">
            <v>FECHA</v>
          </cell>
          <cell r="M5149" t="str">
            <v>DD</v>
          </cell>
          <cell r="N5149" t="str">
            <v>MM</v>
          </cell>
          <cell r="O5149" t="str">
            <v>AA</v>
          </cell>
        </row>
        <row r="5150">
          <cell r="M5150">
            <v>8</v>
          </cell>
          <cell r="N5150">
            <v>5</v>
          </cell>
          <cell r="O5150">
            <v>2023</v>
          </cell>
        </row>
        <row r="5151">
          <cell r="C5151" t="str">
            <v>ITEMS DE LA PROPUESTA ECONÓMICA</v>
          </cell>
          <cell r="I5151" t="str">
            <v>ITEMS NO PREVISTOS</v>
          </cell>
        </row>
        <row r="5155">
          <cell r="C5155" t="str">
            <v>DATOS ESPECÍFICOS</v>
          </cell>
        </row>
        <row r="5157">
          <cell r="C5157" t="str">
            <v>ITEM</v>
          </cell>
          <cell r="D5157" t="str">
            <v>DESCRIPCIÓN</v>
          </cell>
          <cell r="M5157" t="str">
            <v>UNIDAD</v>
          </cell>
          <cell r="O5157" t="str">
            <v>CANTIDAD</v>
          </cell>
        </row>
        <row r="5158">
          <cell r="C5158" t="str">
            <v>1.14.3</v>
          </cell>
          <cell r="D5158" t="str">
            <v xml:space="preserve">S.T.I de materiales para salida eléctrica de toma doble con polo a tierra , certificación RETIE. Incluye toma, la tapa, cajas 12X12X5 con tapa, ducto EMT, conectores de conexión y empalme, adaptadores terminales, curvas, tornillos, conductores de cobre 3+No12 AWG-CU-THHN/THWN-90ºC, obra civil, y demás accesorios y elementos para su correcta instalación y funcionamiento.(Salida promedio de 3 m). </v>
          </cell>
          <cell r="M5158" t="str">
            <v>u</v>
          </cell>
          <cell r="O5158">
            <v>31</v>
          </cell>
          <cell r="R5158">
            <v>135229</v>
          </cell>
          <cell r="S5158">
            <v>135229</v>
          </cell>
          <cell r="T5158">
            <v>1.9800000000000002E-2</v>
          </cell>
          <cell r="U5158">
            <v>0.73380000000000001</v>
          </cell>
          <cell r="V5158">
            <v>0</v>
          </cell>
          <cell r="W5158">
            <v>0.24629999999999999</v>
          </cell>
        </row>
        <row r="5159">
          <cell r="C5159" t="str">
            <v>I. EQUIPO</v>
          </cell>
        </row>
        <row r="5161">
          <cell r="C5161" t="str">
            <v>DESCRIPCIÓN</v>
          </cell>
          <cell r="H5161" t="str">
            <v>MARCA</v>
          </cell>
          <cell r="J5161" t="str">
            <v>TIPO</v>
          </cell>
          <cell r="L5161" t="str">
            <v>TARIFA/HORA</v>
          </cell>
          <cell r="M5161" t="str">
            <v>RENDIMIENTO</v>
          </cell>
          <cell r="O5161" t="str">
            <v>Vr. UNITARIO</v>
          </cell>
        </row>
        <row r="5162">
          <cell r="C5162" t="str">
            <v>Sección completa de andamio (1.2m-1.5m) x 1.5 m. (+ 4 ruedas) Incluye transporte.</v>
          </cell>
          <cell r="J5162" t="str">
            <v>Dia</v>
          </cell>
          <cell r="L5162">
            <v>2565</v>
          </cell>
          <cell r="M5162">
            <v>4</v>
          </cell>
          <cell r="O5162">
            <v>641</v>
          </cell>
          <cell r="R5162">
            <v>7.75</v>
          </cell>
          <cell r="T5162" t="str">
            <v>Sección completa de andamio (1.2m-1.5m) x 1.5 m. (+ 4 ruedas) Incluye transporte.</v>
          </cell>
        </row>
        <row r="5163">
          <cell r="C5163" t="str">
            <v>Can zunchado en madera común de 5,0cmx20cmx3,0m (alquiler). Incluye transporte.</v>
          </cell>
          <cell r="J5163" t="str">
            <v>Dia</v>
          </cell>
          <cell r="L5163">
            <v>1500</v>
          </cell>
          <cell r="M5163">
            <v>4</v>
          </cell>
          <cell r="O5163">
            <v>375</v>
          </cell>
          <cell r="R5163">
            <v>7.75</v>
          </cell>
          <cell r="T5163" t="str">
            <v>Can zunchado en madera común de 5,0cmx20cmx3,0m (alquiler). Incluye transporte.</v>
          </cell>
        </row>
        <row r="5164">
          <cell r="J5164" t="str">
            <v/>
          </cell>
          <cell r="L5164" t="str">
            <v/>
          </cell>
          <cell r="O5164">
            <v>0</v>
          </cell>
          <cell r="R5164">
            <v>0</v>
          </cell>
          <cell r="T5164">
            <v>0</v>
          </cell>
        </row>
        <row r="5165">
          <cell r="C5165" t="str">
            <v>Herramienta Menor (Como % de Mano de Obra)</v>
          </cell>
          <cell r="J5165" t="str">
            <v>Dia</v>
          </cell>
          <cell r="L5165">
            <v>33311</v>
          </cell>
          <cell r="M5165">
            <v>0.05</v>
          </cell>
          <cell r="O5165">
            <v>1666</v>
          </cell>
          <cell r="R5165">
            <v>51646</v>
          </cell>
          <cell r="T5165" t="str">
            <v>Herramienta Menor (Como % de Mano de Obra)</v>
          </cell>
        </row>
        <row r="5166">
          <cell r="L5166">
            <v>1.9800000000000002E-2</v>
          </cell>
          <cell r="M5166" t="str">
            <v>SUBTOTAL $</v>
          </cell>
          <cell r="O5166">
            <v>2682</v>
          </cell>
        </row>
        <row r="5167">
          <cell r="C5167" t="str">
            <v>II. MATERIALES</v>
          </cell>
        </row>
        <row r="5169">
          <cell r="C5169" t="str">
            <v>DESCRIPCIÓN</v>
          </cell>
          <cell r="K5169" t="str">
            <v>UNIDAD</v>
          </cell>
          <cell r="L5169" t="str">
            <v>CANTIDAD</v>
          </cell>
          <cell r="M5169" t="str">
            <v>PRECIO UNIT.</v>
          </cell>
          <cell r="O5169" t="str">
            <v>Vr. UNITARIO</v>
          </cell>
        </row>
        <row r="5170">
          <cell r="C5170" t="str">
            <v>tubo EMT 1/2" X 3m</v>
          </cell>
          <cell r="K5170" t="str">
            <v>u</v>
          </cell>
          <cell r="L5170">
            <v>1.05</v>
          </cell>
          <cell r="M5170">
            <v>23700</v>
          </cell>
          <cell r="O5170">
            <v>24885</v>
          </cell>
          <cell r="R5170">
            <v>32.549999999999997</v>
          </cell>
          <cell r="T5170" t="str">
            <v>tubo EMT 1/2" X 3m</v>
          </cell>
        </row>
        <row r="5171">
          <cell r="C5171" t="str">
            <v>Terminal EMT 1/2" Acero - Tub</v>
          </cell>
          <cell r="K5171" t="str">
            <v>u</v>
          </cell>
          <cell r="L5171">
            <v>2</v>
          </cell>
          <cell r="M5171">
            <v>2052.75</v>
          </cell>
          <cell r="O5171">
            <v>4106</v>
          </cell>
          <cell r="R5171">
            <v>62</v>
          </cell>
          <cell r="T5171" t="str">
            <v>Terminal EMT 1/2" Acero - Tub</v>
          </cell>
        </row>
        <row r="5172">
          <cell r="C5172" t="str">
            <v>Union EMT 1/2" Acero</v>
          </cell>
          <cell r="K5172" t="str">
            <v>u</v>
          </cell>
          <cell r="L5172">
            <v>0.5</v>
          </cell>
          <cell r="M5172">
            <v>2682</v>
          </cell>
          <cell r="O5172">
            <v>1341</v>
          </cell>
          <cell r="R5172">
            <v>15.5</v>
          </cell>
          <cell r="T5172" t="str">
            <v>Union EMT 1/2" Acero</v>
          </cell>
        </row>
        <row r="5173">
          <cell r="C5173" t="str">
            <v>Curva EMT 1/2"</v>
          </cell>
          <cell r="K5173" t="str">
            <v>u</v>
          </cell>
          <cell r="L5173">
            <v>2</v>
          </cell>
          <cell r="M5173">
            <v>4105.5</v>
          </cell>
          <cell r="O5173">
            <v>8211</v>
          </cell>
          <cell r="R5173">
            <v>62</v>
          </cell>
          <cell r="T5173" t="str">
            <v>Curva EMT 1/2"</v>
          </cell>
        </row>
        <row r="5174">
          <cell r="C5174" t="str">
            <v>Caja 12x12x5 Tapa Universal Rall 7035 Cal. 20 Proelectricos</v>
          </cell>
          <cell r="K5174" t="str">
            <v>u</v>
          </cell>
          <cell r="L5174">
            <v>1</v>
          </cell>
          <cell r="M5174">
            <v>20900</v>
          </cell>
          <cell r="O5174">
            <v>20900</v>
          </cell>
          <cell r="R5174">
            <v>31</v>
          </cell>
          <cell r="T5174" t="str">
            <v>Caja 12x12x5 Tapa Universal Rall 7035 Cal. 20 Proelectricos</v>
          </cell>
        </row>
        <row r="5175">
          <cell r="C5175" t="str">
            <v xml:space="preserve">Toma doble polo a tierra blanco Electric Line sin tapa
</v>
          </cell>
          <cell r="K5175" t="str">
            <v>u</v>
          </cell>
          <cell r="L5175">
            <v>1</v>
          </cell>
          <cell r="M5175">
            <v>5900</v>
          </cell>
          <cell r="O5175">
            <v>5900</v>
          </cell>
          <cell r="R5175">
            <v>31</v>
          </cell>
          <cell r="T5175" t="str">
            <v xml:space="preserve">Toma doble polo a tierra blanco Electric Line sin tapa
</v>
          </cell>
        </row>
        <row r="5176">
          <cell r="C5176" t="str">
            <v xml:space="preserve">Cable AWG-CU-THHN/THWN-90ºC # 12 </v>
          </cell>
          <cell r="K5176" t="str">
            <v>m</v>
          </cell>
          <cell r="L5176">
            <v>10.08</v>
          </cell>
          <cell r="M5176">
            <v>2714</v>
          </cell>
          <cell r="O5176">
            <v>27357</v>
          </cell>
          <cell r="R5176">
            <v>312.48</v>
          </cell>
          <cell r="T5176" t="str">
            <v xml:space="preserve">Cable AWG-CU-THHN/THWN-90ºC # 12 </v>
          </cell>
        </row>
        <row r="5177">
          <cell r="C5177" t="str">
            <v xml:space="preserve">Abrazadera Plastica Alas Tubo Conduit 1/2pg </v>
          </cell>
          <cell r="K5177" t="str">
            <v>u</v>
          </cell>
          <cell r="L5177">
            <v>2</v>
          </cell>
          <cell r="M5177">
            <v>1150</v>
          </cell>
          <cell r="O5177">
            <v>2300</v>
          </cell>
          <cell r="R5177">
            <v>62</v>
          </cell>
          <cell r="T5177" t="str">
            <v xml:space="preserve">Abrazadera Plastica Alas Tubo Conduit 1/2pg </v>
          </cell>
        </row>
        <row r="5178">
          <cell r="C5178" t="str">
            <v xml:space="preserve">Conector Resorte Rojo-Amr </v>
          </cell>
          <cell r="K5178" t="str">
            <v>u</v>
          </cell>
          <cell r="L5178">
            <v>3</v>
          </cell>
          <cell r="M5178">
            <v>1412</v>
          </cell>
          <cell r="O5178">
            <v>4236</v>
          </cell>
          <cell r="R5178">
            <v>93</v>
          </cell>
          <cell r="T5178" t="str">
            <v xml:space="preserve">Conector Resorte Rojo-Amr </v>
          </cell>
        </row>
        <row r="5179">
          <cell r="L5179">
            <v>0.73380000000000001</v>
          </cell>
          <cell r="M5179" t="str">
            <v>SUBTOTAL $</v>
          </cell>
          <cell r="O5179">
            <v>99236</v>
          </cell>
        </row>
        <row r="5180">
          <cell r="C5180" t="str">
            <v>III. TRANSPORTES</v>
          </cell>
        </row>
        <row r="5182">
          <cell r="C5182" t="str">
            <v>MATERIAL</v>
          </cell>
          <cell r="J5182" t="str">
            <v>VOL. o PESO</v>
          </cell>
          <cell r="K5182" t="str">
            <v>DISTANCIA</v>
          </cell>
          <cell r="L5182" t="str">
            <v>M3 o Ton/Km</v>
          </cell>
          <cell r="M5182" t="str">
            <v>TARIFA</v>
          </cell>
          <cell r="O5182" t="str">
            <v>Vr. UNITARIO</v>
          </cell>
        </row>
        <row r="5183">
          <cell r="J5183" t="str">
            <v/>
          </cell>
          <cell r="M5183">
            <v>0</v>
          </cell>
          <cell r="O5183">
            <v>0</v>
          </cell>
          <cell r="R5183">
            <v>0</v>
          </cell>
          <cell r="T5183">
            <v>0</v>
          </cell>
        </row>
        <row r="5184">
          <cell r="J5184" t="str">
            <v/>
          </cell>
          <cell r="M5184">
            <v>0</v>
          </cell>
          <cell r="O5184">
            <v>0</v>
          </cell>
          <cell r="R5184">
            <v>0</v>
          </cell>
          <cell r="T5184">
            <v>0</v>
          </cell>
        </row>
        <row r="5185">
          <cell r="J5185" t="str">
            <v/>
          </cell>
          <cell r="M5185">
            <v>0</v>
          </cell>
          <cell r="O5185">
            <v>0</v>
          </cell>
          <cell r="R5185">
            <v>0</v>
          </cell>
          <cell r="T5185">
            <v>0</v>
          </cell>
        </row>
        <row r="5186">
          <cell r="L5186">
            <v>0</v>
          </cell>
          <cell r="M5186" t="str">
            <v>SUBTOTAL $</v>
          </cell>
          <cell r="O5186">
            <v>0</v>
          </cell>
        </row>
        <row r="5187">
          <cell r="C5187" t="str">
            <v>IV. MANO DE OBRA</v>
          </cell>
        </row>
        <row r="5189">
          <cell r="C5189" t="str">
            <v>TRABAJADOR</v>
          </cell>
          <cell r="I5189" t="str">
            <v>CANTIDAD</v>
          </cell>
          <cell r="J5189" t="str">
            <v>JORNAL</v>
          </cell>
          <cell r="K5189" t="str">
            <v>PRESTACIONES</v>
          </cell>
          <cell r="L5189" t="str">
            <v>JORNAL TOTAL</v>
          </cell>
          <cell r="M5189" t="str">
            <v>RENDIMIENTO</v>
          </cell>
          <cell r="O5189" t="str">
            <v>Vr. UNITARIO</v>
          </cell>
        </row>
        <row r="5190">
          <cell r="C5190" t="str">
            <v>Maestro Electricista</v>
          </cell>
          <cell r="I5190">
            <v>1</v>
          </cell>
          <cell r="J5190">
            <v>104400</v>
          </cell>
          <cell r="K5190">
            <v>1.681</v>
          </cell>
          <cell r="L5190">
            <v>175496</v>
          </cell>
          <cell r="M5190">
            <v>8</v>
          </cell>
          <cell r="O5190">
            <v>21937</v>
          </cell>
          <cell r="R5190">
            <v>3.88</v>
          </cell>
          <cell r="T5190" t="str">
            <v>Maestro Electricista</v>
          </cell>
        </row>
        <row r="5191">
          <cell r="C5191" t="str">
            <v>Ayudante Entendido</v>
          </cell>
          <cell r="I5191">
            <v>1</v>
          </cell>
          <cell r="J5191">
            <v>53020</v>
          </cell>
          <cell r="K5191">
            <v>1.7161</v>
          </cell>
          <cell r="L5191">
            <v>90988</v>
          </cell>
          <cell r="M5191">
            <v>8</v>
          </cell>
          <cell r="O5191">
            <v>11374</v>
          </cell>
          <cell r="R5191">
            <v>3.88</v>
          </cell>
          <cell r="T5191" t="str">
            <v>Ayudante Entendido</v>
          </cell>
        </row>
        <row r="5192">
          <cell r="I5192">
            <v>1</v>
          </cell>
          <cell r="J5192">
            <v>0</v>
          </cell>
          <cell r="K5192">
            <v>0</v>
          </cell>
          <cell r="L5192">
            <v>0</v>
          </cell>
          <cell r="O5192">
            <v>0</v>
          </cell>
          <cell r="R5192">
            <v>0</v>
          </cell>
          <cell r="T5192">
            <v>0</v>
          </cell>
        </row>
        <row r="5193">
          <cell r="L5193">
            <v>0.24629999999999999</v>
          </cell>
          <cell r="M5193" t="str">
            <v>SUBTOTAL $</v>
          </cell>
          <cell r="O5193">
            <v>33311</v>
          </cell>
        </row>
        <row r="5195">
          <cell r="C5195" t="str">
            <v>TOTAL COSTO DIRECTO $</v>
          </cell>
          <cell r="O5195">
            <v>135229</v>
          </cell>
        </row>
        <row r="5196">
          <cell r="C5196" t="str">
            <v>V. COSTOS INDIRECTOS</v>
          </cell>
        </row>
        <row r="5198">
          <cell r="C5198" t="str">
            <v>Descripción</v>
          </cell>
          <cell r="L5198" t="str">
            <v>Porcentaje</v>
          </cell>
          <cell r="M5198" t="str">
            <v>Valor Total</v>
          </cell>
        </row>
        <row r="5199">
          <cell r="C5199" t="str">
            <v>ADMINISTRACION</v>
          </cell>
          <cell r="L5199">
            <v>0</v>
          </cell>
          <cell r="M5199">
            <v>0</v>
          </cell>
        </row>
        <row r="5200">
          <cell r="C5200" t="str">
            <v xml:space="preserve">IMPREVISTOS </v>
          </cell>
          <cell r="L5200">
            <v>0</v>
          </cell>
          <cell r="M5200">
            <v>0</v>
          </cell>
        </row>
        <row r="5201">
          <cell r="C5201" t="str">
            <v>UTILIDAD</v>
          </cell>
          <cell r="L5201">
            <v>0</v>
          </cell>
          <cell r="M5201">
            <v>0</v>
          </cell>
        </row>
        <row r="5202">
          <cell r="C5202" t="str">
            <v>SUBTOTAL $</v>
          </cell>
          <cell r="O5202">
            <v>0</v>
          </cell>
        </row>
        <row r="5204">
          <cell r="C5204" t="str">
            <v>Precio Unitario Total Aproximado al peso $</v>
          </cell>
          <cell r="O5204">
            <v>135229</v>
          </cell>
        </row>
        <row r="5207">
          <cell r="H5207" t="str">
            <v>Firma</v>
          </cell>
        </row>
        <row r="5208">
          <cell r="H5208" t="str">
            <v>Nombre:</v>
          </cell>
        </row>
        <row r="5209">
          <cell r="H5209" t="str">
            <v>Representante Legal del Contratista o su Apoderado</v>
          </cell>
        </row>
        <row r="5210">
          <cell r="H5210" t="str">
            <v>Matricula No. :</v>
          </cell>
        </row>
        <row r="5211">
          <cell r="H5211" t="str">
            <v xml:space="preserve"> </v>
          </cell>
        </row>
        <row r="5212">
          <cell r="C5212" t="str">
            <v>OBSERVACIONES INTERVENTORÍA</v>
          </cell>
        </row>
        <row r="5216">
          <cell r="C5216" t="str">
            <v>APROBACIÓN POR INTERVENTORÍA</v>
          </cell>
        </row>
        <row r="5217">
          <cell r="C5217"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5219">
          <cell r="C5219"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5222">
          <cell r="H5222" t="str">
            <v>Firma</v>
          </cell>
        </row>
        <row r="5223">
          <cell r="H5223" t="str">
            <v>Nombre:</v>
          </cell>
        </row>
        <row r="5224">
          <cell r="H5224" t="str">
            <v>Representante Legal del Interventor o su Apoderado</v>
          </cell>
        </row>
        <row r="5225">
          <cell r="H5225" t="str">
            <v>Matricula No. :</v>
          </cell>
        </row>
        <row r="5230">
          <cell r="C5230" t="str">
            <v>Formulario 1 - Propuesta económica  - Documento tipo de selección abreviada de menor cuantía - versión 2</v>
          </cell>
        </row>
        <row r="5231">
          <cell r="C5231" t="str">
            <v>Código</v>
          </cell>
          <cell r="D5231" t="str">
            <v>CCE-EICP-FM-25</v>
          </cell>
          <cell r="E5231" t="str">
            <v>Versión</v>
          </cell>
          <cell r="F5231">
            <v>2</v>
          </cell>
        </row>
        <row r="5233">
          <cell r="C5233" t="str">
            <v>[La entidad podrá utilizar este formato para la presentación de los análisis de precios unitarios el contratista en la oportunidad prevista en el numeral 8.1. del Documento Base]</v>
          </cell>
        </row>
        <row r="5236">
          <cell r="D5236" t="str">
            <v>MUNICIPIO DE CONCORDIA, ANTIOQUIA</v>
          </cell>
        </row>
        <row r="5237">
          <cell r="L5237" t="str">
            <v>VERSIÓN</v>
          </cell>
        </row>
        <row r="5238">
          <cell r="D5238" t="str">
            <v xml:space="preserve">[NÚMERO DEL PROCESO] </v>
          </cell>
        </row>
        <row r="5239">
          <cell r="L5239" t="str">
            <v>PÁGINA</v>
          </cell>
          <cell r="M5239">
            <v>1</v>
          </cell>
          <cell r="N5239" t="str">
            <v>DE</v>
          </cell>
          <cell r="O5239">
            <v>1</v>
          </cell>
        </row>
        <row r="5240">
          <cell r="D5240" t="str">
            <v xml:space="preserve">ANALISIS DE PRECIOS UNITARIOS </v>
          </cell>
        </row>
        <row r="5242">
          <cell r="L5242" t="str">
            <v>FECHA</v>
          </cell>
          <cell r="M5242" t="str">
            <v>DD</v>
          </cell>
          <cell r="N5242" t="str">
            <v>MM</v>
          </cell>
          <cell r="O5242" t="str">
            <v>AA</v>
          </cell>
        </row>
        <row r="5243">
          <cell r="M5243">
            <v>8</v>
          </cell>
          <cell r="N5243">
            <v>5</v>
          </cell>
          <cell r="O5243">
            <v>2023</v>
          </cell>
        </row>
        <row r="5244">
          <cell r="C5244" t="str">
            <v>ITEMS DE LA PROPUESTA ECONÓMICA</v>
          </cell>
          <cell r="I5244" t="str">
            <v>ITEMS NO PREVISTOS</v>
          </cell>
        </row>
        <row r="5248">
          <cell r="C5248" t="str">
            <v>DATOS ESPECÍFICOS</v>
          </cell>
        </row>
        <row r="5250">
          <cell r="C5250" t="str">
            <v>ITEM</v>
          </cell>
          <cell r="D5250" t="str">
            <v>DESCRIPCIÓN</v>
          </cell>
          <cell r="M5250" t="str">
            <v>UNIDAD</v>
          </cell>
          <cell r="O5250" t="str">
            <v>CANTIDAD</v>
          </cell>
        </row>
        <row r="5251">
          <cell r="C5251" t="str">
            <v>1.14.4</v>
          </cell>
          <cell r="D5251" t="str">
            <v xml:space="preserve">S.T.I de materiales para salida eléctrica de toma doble con polo a tierra , certificación RETIE. Incluye toma, la tapa, cajas, ducto Conduit PVC, conectores de conexión y empalme, adaptadores terminales, curvas, tornillos, conductores de cobre 3+No12 AWG-CU-THHN/THWN-90ºC, obra civil, y demás accesorios y elementos para su correcta instalación y funcionamiento.(Salida promedio de 3 m). </v>
          </cell>
          <cell r="M5251" t="str">
            <v>u</v>
          </cell>
          <cell r="O5251">
            <v>2</v>
          </cell>
          <cell r="R5251">
            <v>93910</v>
          </cell>
          <cell r="S5251">
            <v>93910</v>
          </cell>
          <cell r="T5251">
            <v>3.8300000000000001E-2</v>
          </cell>
          <cell r="U5251">
            <v>0.60699999999999998</v>
          </cell>
          <cell r="V5251">
            <v>0</v>
          </cell>
          <cell r="W5251">
            <v>0.35470000000000002</v>
          </cell>
        </row>
        <row r="5252">
          <cell r="C5252" t="str">
            <v>I. EQUIPO</v>
          </cell>
        </row>
        <row r="5254">
          <cell r="C5254" t="str">
            <v>DESCRIPCIÓN</v>
          </cell>
          <cell r="H5254" t="str">
            <v>MARCA</v>
          </cell>
          <cell r="J5254" t="str">
            <v>TIPO</v>
          </cell>
          <cell r="L5254" t="str">
            <v>TARIFA/HORA</v>
          </cell>
          <cell r="M5254" t="str">
            <v>RENDIMIENTO</v>
          </cell>
          <cell r="O5254" t="str">
            <v>Vr. UNITARIO</v>
          </cell>
        </row>
        <row r="5255">
          <cell r="C5255" t="str">
            <v>Sección completa de andamio (1.2m-1.5m) x 1.5 m. (+ 4 ruedas) Incluye transporte.</v>
          </cell>
          <cell r="J5255" t="str">
            <v>Dia</v>
          </cell>
          <cell r="L5255">
            <v>2565</v>
          </cell>
          <cell r="M5255">
            <v>8</v>
          </cell>
          <cell r="O5255">
            <v>321</v>
          </cell>
          <cell r="R5255">
            <v>0.25</v>
          </cell>
          <cell r="T5255" t="str">
            <v>Sección completa de andamio (1.2m-1.5m) x 1.5 m. (+ 4 ruedas) Incluye transporte.</v>
          </cell>
        </row>
        <row r="5256">
          <cell r="C5256" t="str">
            <v>Can zunchado en madera común de 5,0cmx20cmx3,0m (alquiler). Incluye transporte.</v>
          </cell>
          <cell r="J5256" t="str">
            <v>Dia</v>
          </cell>
          <cell r="L5256">
            <v>1500</v>
          </cell>
          <cell r="M5256">
            <v>8</v>
          </cell>
          <cell r="O5256">
            <v>188</v>
          </cell>
          <cell r="R5256">
            <v>0.25</v>
          </cell>
          <cell r="T5256" t="str">
            <v>Can zunchado en madera común de 5,0cmx20cmx3,0m (alquiler). Incluye transporte.</v>
          </cell>
        </row>
        <row r="5257">
          <cell r="C5257" t="str">
            <v>Pulidora Manual de 4" 1/2"</v>
          </cell>
          <cell r="J5257" t="str">
            <v>Dia</v>
          </cell>
          <cell r="L5257">
            <v>11352</v>
          </cell>
          <cell r="M5257">
            <v>8</v>
          </cell>
          <cell r="O5257">
            <v>1419</v>
          </cell>
          <cell r="R5257">
            <v>0.25</v>
          </cell>
          <cell r="T5257" t="str">
            <v>Pulidora Manual de 4" 1/2"</v>
          </cell>
        </row>
        <row r="5258">
          <cell r="C5258" t="str">
            <v>Herramienta Menor (Como % de Mano de Obra)</v>
          </cell>
          <cell r="J5258" t="str">
            <v>Dia</v>
          </cell>
          <cell r="L5258">
            <v>33311</v>
          </cell>
          <cell r="M5258">
            <v>0.05</v>
          </cell>
          <cell r="O5258">
            <v>1666</v>
          </cell>
          <cell r="R5258">
            <v>3332</v>
          </cell>
          <cell r="T5258" t="str">
            <v>Herramienta Menor (Como % de Mano de Obra)</v>
          </cell>
        </row>
        <row r="5259">
          <cell r="L5259">
            <v>3.8300000000000001E-2</v>
          </cell>
          <cell r="M5259" t="str">
            <v>SUBTOTAL $</v>
          </cell>
          <cell r="O5259">
            <v>3594</v>
          </cell>
        </row>
        <row r="5260">
          <cell r="C5260" t="str">
            <v>II. MATERIALES</v>
          </cell>
        </row>
        <row r="5262">
          <cell r="C5262" t="str">
            <v>DESCRIPCIÓN</v>
          </cell>
          <cell r="K5262" t="str">
            <v>UNIDAD</v>
          </cell>
          <cell r="L5262" t="str">
            <v>CANTIDAD</v>
          </cell>
          <cell r="M5262" t="str">
            <v>PRECIO UNIT.</v>
          </cell>
          <cell r="O5262" t="str">
            <v>Vr. UNITARIO</v>
          </cell>
        </row>
        <row r="5263">
          <cell r="C5263" t="str">
            <v>Tubo Conduit PVC 1/2 x 3mt</v>
          </cell>
          <cell r="K5263" t="str">
            <v>U</v>
          </cell>
          <cell r="L5263">
            <v>1.05</v>
          </cell>
          <cell r="M5263">
            <v>8400</v>
          </cell>
          <cell r="O5263">
            <v>8820</v>
          </cell>
          <cell r="R5263">
            <v>2.1</v>
          </cell>
          <cell r="T5263" t="str">
            <v>Tubo Conduit PVC 1/2 x 3mt</v>
          </cell>
        </row>
        <row r="5264">
          <cell r="C5264" t="str">
            <v>Adaptador 1/2 Pulgada Terminal Conduit PVC 10 und</v>
          </cell>
          <cell r="K5264" t="str">
            <v>U</v>
          </cell>
          <cell r="L5264">
            <v>0.2</v>
          </cell>
          <cell r="M5264">
            <v>5512</v>
          </cell>
          <cell r="O5264">
            <v>1102</v>
          </cell>
          <cell r="R5264">
            <v>0.4</v>
          </cell>
          <cell r="T5264" t="str">
            <v>Adaptador 1/2 Pulgada Terminal Conduit PVC 10 und</v>
          </cell>
        </row>
        <row r="5265">
          <cell r="C5265" t="str">
            <v>Curva 90x1/2 Pulgada Conduit Propack 10 und</v>
          </cell>
          <cell r="K5265" t="str">
            <v>U</v>
          </cell>
          <cell r="L5265">
            <v>0.2</v>
          </cell>
          <cell r="M5265">
            <v>10282</v>
          </cell>
          <cell r="O5265">
            <v>2056</v>
          </cell>
          <cell r="R5265">
            <v>0.4</v>
          </cell>
          <cell r="T5265" t="str">
            <v>Curva 90x1/2 Pulgada Conduit Propack 10 und</v>
          </cell>
        </row>
        <row r="5266">
          <cell r="C5266" t="str">
            <v>Caja Sencilla 103x60x45mm 5800 (2x4) Propack 10 und</v>
          </cell>
          <cell r="K5266" t="str">
            <v>U</v>
          </cell>
          <cell r="L5266">
            <v>0.1</v>
          </cell>
          <cell r="M5266">
            <v>27800</v>
          </cell>
          <cell r="O5266">
            <v>2780</v>
          </cell>
          <cell r="R5266">
            <v>0.2</v>
          </cell>
          <cell r="T5266" t="str">
            <v>Caja Sencilla 103x60x45mm 5800 (2x4) Propack 10 und</v>
          </cell>
        </row>
        <row r="5267">
          <cell r="C5267" t="str">
            <v xml:space="preserve">Cable AWG-CU-THHN/THWN-90ºC # 12 </v>
          </cell>
          <cell r="K5267" t="str">
            <v>m</v>
          </cell>
          <cell r="L5267">
            <v>10.08</v>
          </cell>
          <cell r="M5267">
            <v>2714</v>
          </cell>
          <cell r="O5267">
            <v>27357</v>
          </cell>
          <cell r="R5267">
            <v>20.16</v>
          </cell>
          <cell r="T5267" t="str">
            <v xml:space="preserve">Cable AWG-CU-THHN/THWN-90ºC # 12 </v>
          </cell>
        </row>
        <row r="5268">
          <cell r="C5268" t="str">
            <v xml:space="preserve">Conector Resorte Rojo-Amr </v>
          </cell>
          <cell r="K5268" t="str">
            <v>u</v>
          </cell>
          <cell r="L5268">
            <v>3</v>
          </cell>
          <cell r="M5268">
            <v>1412</v>
          </cell>
          <cell r="O5268">
            <v>4236</v>
          </cell>
          <cell r="R5268">
            <v>6</v>
          </cell>
          <cell r="T5268" t="str">
            <v xml:space="preserve">Conector Resorte Rojo-Amr </v>
          </cell>
        </row>
        <row r="5269">
          <cell r="C5269" t="str">
            <v>Toma Doble P/T Blanca Ornatto</v>
          </cell>
          <cell r="K5269" t="str">
            <v>u</v>
          </cell>
          <cell r="L5269">
            <v>1</v>
          </cell>
          <cell r="M5269">
            <v>10494</v>
          </cell>
          <cell r="O5269">
            <v>10494</v>
          </cell>
          <cell r="R5269">
            <v>2</v>
          </cell>
          <cell r="T5269" t="str">
            <v>Toma Doble P/T Blanca Ornatto</v>
          </cell>
        </row>
        <row r="5270">
          <cell r="C5270" t="str">
            <v>Soldadura liquida PVC 1/4 de Gl</v>
          </cell>
          <cell r="K5270" t="str">
            <v>u</v>
          </cell>
          <cell r="L5270">
            <v>1.4999999999999999E-2</v>
          </cell>
          <cell r="M5270">
            <v>10695</v>
          </cell>
          <cell r="O5270">
            <v>160</v>
          </cell>
          <cell r="R5270">
            <v>0.03</v>
          </cell>
          <cell r="T5270" t="str">
            <v>Soldadura liquida PVC 1/4 de Gl</v>
          </cell>
        </row>
        <row r="5271">
          <cell r="K5271" t="str">
            <v/>
          </cell>
          <cell r="M5271">
            <v>0</v>
          </cell>
          <cell r="O5271">
            <v>0</v>
          </cell>
          <cell r="R5271">
            <v>0</v>
          </cell>
          <cell r="T5271">
            <v>0</v>
          </cell>
        </row>
        <row r="5272">
          <cell r="L5272">
            <v>0.60699999999999998</v>
          </cell>
          <cell r="M5272" t="str">
            <v>SUBTOTAL $</v>
          </cell>
          <cell r="O5272">
            <v>57005</v>
          </cell>
        </row>
        <row r="5273">
          <cell r="C5273" t="str">
            <v>III. TRANSPORTES</v>
          </cell>
        </row>
        <row r="5275">
          <cell r="C5275" t="str">
            <v>MATERIAL</v>
          </cell>
          <cell r="J5275" t="str">
            <v>VOL. o PESO</v>
          </cell>
          <cell r="K5275" t="str">
            <v>DISTANCIA</v>
          </cell>
          <cell r="L5275" t="str">
            <v>M3 o Ton/Km</v>
          </cell>
          <cell r="M5275" t="str">
            <v>TARIFA</v>
          </cell>
          <cell r="O5275" t="str">
            <v>Vr. UNITARIO</v>
          </cell>
        </row>
        <row r="5276">
          <cell r="J5276" t="str">
            <v/>
          </cell>
          <cell r="M5276">
            <v>0</v>
          </cell>
          <cell r="O5276">
            <v>0</v>
          </cell>
          <cell r="R5276">
            <v>0</v>
          </cell>
          <cell r="T5276">
            <v>0</v>
          </cell>
        </row>
        <row r="5277">
          <cell r="J5277" t="str">
            <v/>
          </cell>
          <cell r="M5277">
            <v>0</v>
          </cell>
          <cell r="O5277">
            <v>0</v>
          </cell>
          <cell r="R5277">
            <v>0</v>
          </cell>
          <cell r="T5277">
            <v>0</v>
          </cell>
        </row>
        <row r="5278">
          <cell r="J5278" t="str">
            <v/>
          </cell>
          <cell r="M5278">
            <v>0</v>
          </cell>
          <cell r="O5278">
            <v>0</v>
          </cell>
          <cell r="R5278">
            <v>0</v>
          </cell>
          <cell r="T5278">
            <v>0</v>
          </cell>
        </row>
        <row r="5279">
          <cell r="L5279">
            <v>0</v>
          </cell>
          <cell r="M5279" t="str">
            <v>SUBTOTAL $</v>
          </cell>
          <cell r="O5279">
            <v>0</v>
          </cell>
        </row>
        <row r="5280">
          <cell r="C5280" t="str">
            <v>IV. MANO DE OBRA</v>
          </cell>
        </row>
        <row r="5282">
          <cell r="C5282" t="str">
            <v>TRABAJADOR</v>
          </cell>
          <cell r="I5282" t="str">
            <v>CANTIDAD</v>
          </cell>
          <cell r="J5282" t="str">
            <v>JORNAL</v>
          </cell>
          <cell r="K5282" t="str">
            <v>PRESTACIONES</v>
          </cell>
          <cell r="L5282" t="str">
            <v>JORNAL TOTAL</v>
          </cell>
          <cell r="M5282" t="str">
            <v>RENDIMIENTO</v>
          </cell>
          <cell r="O5282" t="str">
            <v>Vr. UNITARIO</v>
          </cell>
        </row>
        <row r="5283">
          <cell r="C5283" t="str">
            <v>Maestro Electricista</v>
          </cell>
          <cell r="I5283">
            <v>1</v>
          </cell>
          <cell r="J5283">
            <v>104400</v>
          </cell>
          <cell r="K5283">
            <v>1.681</v>
          </cell>
          <cell r="L5283">
            <v>175496</v>
          </cell>
          <cell r="M5283">
            <v>8</v>
          </cell>
          <cell r="O5283">
            <v>21937</v>
          </cell>
          <cell r="R5283">
            <v>0.25</v>
          </cell>
          <cell r="T5283" t="str">
            <v>Maestro Electricista</v>
          </cell>
        </row>
        <row r="5284">
          <cell r="C5284" t="str">
            <v>Ayudante Entendido</v>
          </cell>
          <cell r="I5284">
            <v>1</v>
          </cell>
          <cell r="J5284">
            <v>53020</v>
          </cell>
          <cell r="K5284">
            <v>1.7161</v>
          </cell>
          <cell r="L5284">
            <v>90988</v>
          </cell>
          <cell r="M5284">
            <v>8</v>
          </cell>
          <cell r="O5284">
            <v>11374</v>
          </cell>
          <cell r="R5284">
            <v>0.25</v>
          </cell>
          <cell r="T5284" t="str">
            <v>Ayudante Entendido</v>
          </cell>
        </row>
        <row r="5285">
          <cell r="I5285">
            <v>1</v>
          </cell>
          <cell r="J5285">
            <v>0</v>
          </cell>
          <cell r="K5285">
            <v>0</v>
          </cell>
          <cell r="L5285">
            <v>0</v>
          </cell>
          <cell r="O5285">
            <v>0</v>
          </cell>
          <cell r="R5285">
            <v>0</v>
          </cell>
          <cell r="T5285">
            <v>0</v>
          </cell>
        </row>
        <row r="5286">
          <cell r="L5286">
            <v>0.35470000000000002</v>
          </cell>
          <cell r="M5286" t="str">
            <v>SUBTOTAL $</v>
          </cell>
          <cell r="O5286">
            <v>33311</v>
          </cell>
        </row>
        <row r="5288">
          <cell r="C5288" t="str">
            <v>TOTAL COSTO DIRECTO $</v>
          </cell>
          <cell r="O5288">
            <v>93910</v>
          </cell>
        </row>
        <row r="5289">
          <cell r="C5289" t="str">
            <v>V. COSTOS INDIRECTOS</v>
          </cell>
        </row>
        <row r="5291">
          <cell r="C5291" t="str">
            <v>Descripción</v>
          </cell>
          <cell r="L5291" t="str">
            <v>Porcentaje</v>
          </cell>
          <cell r="M5291" t="str">
            <v>Valor Total</v>
          </cell>
        </row>
        <row r="5292">
          <cell r="C5292" t="str">
            <v>ADMINISTRACION</v>
          </cell>
          <cell r="L5292">
            <v>0</v>
          </cell>
          <cell r="M5292">
            <v>0</v>
          </cell>
        </row>
        <row r="5293">
          <cell r="C5293" t="str">
            <v xml:space="preserve">IMPREVISTOS </v>
          </cell>
          <cell r="L5293">
            <v>0</v>
          </cell>
          <cell r="M5293">
            <v>0</v>
          </cell>
        </row>
        <row r="5294">
          <cell r="C5294" t="str">
            <v>UTILIDAD</v>
          </cell>
          <cell r="L5294">
            <v>0</v>
          </cell>
          <cell r="M5294">
            <v>0</v>
          </cell>
        </row>
        <row r="5295">
          <cell r="C5295" t="str">
            <v>SUBTOTAL $</v>
          </cell>
          <cell r="O5295">
            <v>0</v>
          </cell>
        </row>
        <row r="5297">
          <cell r="C5297" t="str">
            <v>Precio Unitario Total Aproximado al peso $</v>
          </cell>
          <cell r="O5297">
            <v>93910</v>
          </cell>
        </row>
        <row r="5300">
          <cell r="H5300" t="str">
            <v>Firma</v>
          </cell>
        </row>
        <row r="5301">
          <cell r="H5301" t="str">
            <v>Nombre:</v>
          </cell>
        </row>
        <row r="5302">
          <cell r="H5302" t="str">
            <v>Representante Legal del Contratista o su Apoderado</v>
          </cell>
        </row>
        <row r="5303">
          <cell r="H5303" t="str">
            <v>Matricula No. :</v>
          </cell>
        </row>
        <row r="5304">
          <cell r="H5304" t="str">
            <v xml:space="preserve"> </v>
          </cell>
        </row>
        <row r="5305">
          <cell r="C5305" t="str">
            <v>OBSERVACIONES INTERVENTORÍA</v>
          </cell>
        </row>
        <row r="5309">
          <cell r="C5309" t="str">
            <v>APROBACIÓN POR INTERVENTORÍA</v>
          </cell>
        </row>
        <row r="5310">
          <cell r="C5310"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5312">
          <cell r="C5312"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5315">
          <cell r="H5315" t="str">
            <v>Firma</v>
          </cell>
        </row>
        <row r="5316">
          <cell r="H5316" t="str">
            <v>Nombre:</v>
          </cell>
        </row>
        <row r="5317">
          <cell r="H5317" t="str">
            <v>Representante Legal del Interventor o su Apoderado</v>
          </cell>
        </row>
        <row r="5318">
          <cell r="H5318" t="str">
            <v>Matricula No. :</v>
          </cell>
        </row>
        <row r="5323">
          <cell r="C5323" t="str">
            <v>Formulario 1 - Propuesta económica  - Documento tipo de selección abreviada de menor cuantía - versión 2</v>
          </cell>
        </row>
        <row r="5324">
          <cell r="C5324" t="str">
            <v>Código</v>
          </cell>
          <cell r="D5324" t="str">
            <v>CCE-EICP-FM-25</v>
          </cell>
          <cell r="E5324" t="str">
            <v>Versión</v>
          </cell>
          <cell r="F5324">
            <v>2</v>
          </cell>
        </row>
        <row r="5326">
          <cell r="C5326" t="str">
            <v>[La entidad podrá utilizar este formato para la presentación de los análisis de precios unitarios el contratista en la oportunidad prevista en el numeral 8.1. del Documento Base]</v>
          </cell>
        </row>
        <row r="5329">
          <cell r="D5329" t="str">
            <v>MUNICIPIO DE CONCORDIA, ANTIOQUIA</v>
          </cell>
        </row>
        <row r="5330">
          <cell r="L5330" t="str">
            <v>VERSIÓN</v>
          </cell>
        </row>
        <row r="5331">
          <cell r="D5331" t="str">
            <v xml:space="preserve">[NÚMERO DEL PROCESO] </v>
          </cell>
        </row>
        <row r="5332">
          <cell r="L5332" t="str">
            <v>PÁGINA</v>
          </cell>
          <cell r="M5332">
            <v>1</v>
          </cell>
          <cell r="N5332" t="str">
            <v>DE</v>
          </cell>
          <cell r="O5332">
            <v>1</v>
          </cell>
        </row>
        <row r="5333">
          <cell r="D5333" t="str">
            <v xml:space="preserve">ANALISIS DE PRECIOS UNITARIOS </v>
          </cell>
        </row>
        <row r="5335">
          <cell r="L5335" t="str">
            <v>FECHA</v>
          </cell>
          <cell r="M5335" t="str">
            <v>DD</v>
          </cell>
          <cell r="N5335" t="str">
            <v>MM</v>
          </cell>
          <cell r="O5335" t="str">
            <v>AA</v>
          </cell>
        </row>
        <row r="5336">
          <cell r="M5336">
            <v>8</v>
          </cell>
          <cell r="N5336">
            <v>5</v>
          </cell>
          <cell r="O5336">
            <v>2023</v>
          </cell>
        </row>
        <row r="5337">
          <cell r="C5337" t="str">
            <v>ITEMS DE LA PROPUESTA ECONÓMICA</v>
          </cell>
          <cell r="I5337" t="str">
            <v>ITEMS NO PREVISTOS</v>
          </cell>
        </row>
        <row r="5341">
          <cell r="C5341" t="str">
            <v>DATOS ESPECÍFICOS</v>
          </cell>
        </row>
        <row r="5343">
          <cell r="C5343" t="str">
            <v>ITEM</v>
          </cell>
          <cell r="D5343" t="str">
            <v>DESCRIPCIÓN</v>
          </cell>
          <cell r="M5343" t="str">
            <v>UNIDAD</v>
          </cell>
          <cell r="O5343" t="str">
            <v>CANTIDAD</v>
          </cell>
        </row>
        <row r="5344">
          <cell r="C5344" t="str">
            <v>1.14.5</v>
          </cell>
          <cell r="D5344" t="str">
            <v xml:space="preserve">S.T.I de materiales para salida eléctrica de interruptor DOBLE de alumbrado 15 A, certificación RETIE. Incluye el interruptor, ducto EMT cajas 12x12x5, adaptadores, curvas, fijación, conductores 12 AWG-CU-THHN/THWN-90ºC, conectores de conexión y empalme, tornillos, obra civil y demás elementos y accesorios para su correcta instalación y funcionamiento. (salida promedio 3 m).  </v>
          </cell>
          <cell r="M5344" t="str">
            <v>u</v>
          </cell>
          <cell r="O5344">
            <v>8</v>
          </cell>
          <cell r="R5344">
            <v>140507</v>
          </cell>
          <cell r="S5344">
            <v>140507</v>
          </cell>
          <cell r="T5344">
            <v>1.9099999999999999E-2</v>
          </cell>
          <cell r="U5344">
            <v>0.74380000000000002</v>
          </cell>
          <cell r="V5344">
            <v>0</v>
          </cell>
          <cell r="W5344">
            <v>0.23710000000000001</v>
          </cell>
        </row>
        <row r="5345">
          <cell r="C5345" t="str">
            <v>I. EQUIPO</v>
          </cell>
        </row>
        <row r="5347">
          <cell r="C5347" t="str">
            <v>DESCRIPCIÓN</v>
          </cell>
          <cell r="H5347" t="str">
            <v>MARCA</v>
          </cell>
          <cell r="J5347" t="str">
            <v>TIPO</v>
          </cell>
          <cell r="L5347" t="str">
            <v>TARIFA/HORA</v>
          </cell>
          <cell r="M5347" t="str">
            <v>RENDIMIENTO</v>
          </cell>
          <cell r="O5347" t="str">
            <v>Vr. UNITARIO</v>
          </cell>
        </row>
        <row r="5348">
          <cell r="C5348" t="str">
            <v>Sección completa de andamio (1.2m-1.5m) x 1.5 m. (+ 4 ruedas) Incluye transporte.</v>
          </cell>
          <cell r="J5348" t="str">
            <v>Dia</v>
          </cell>
          <cell r="L5348">
            <v>2565</v>
          </cell>
          <cell r="M5348">
            <v>4</v>
          </cell>
          <cell r="O5348">
            <v>641</v>
          </cell>
          <cell r="R5348">
            <v>2</v>
          </cell>
          <cell r="T5348" t="str">
            <v>Sección completa de andamio (1.2m-1.5m) x 1.5 m. (+ 4 ruedas) Incluye transporte.</v>
          </cell>
        </row>
        <row r="5349">
          <cell r="C5349" t="str">
            <v>Can zunchado en madera común de 5,0cmx20cmx3,0m (alquiler). Incluye transporte.</v>
          </cell>
          <cell r="J5349" t="str">
            <v>Dia</v>
          </cell>
          <cell r="L5349">
            <v>1500</v>
          </cell>
          <cell r="M5349">
            <v>4</v>
          </cell>
          <cell r="O5349">
            <v>375</v>
          </cell>
          <cell r="R5349">
            <v>2</v>
          </cell>
          <cell r="T5349" t="str">
            <v>Can zunchado en madera común de 5,0cmx20cmx3,0m (alquiler). Incluye transporte.</v>
          </cell>
        </row>
        <row r="5350">
          <cell r="J5350" t="str">
            <v/>
          </cell>
          <cell r="L5350" t="str">
            <v/>
          </cell>
          <cell r="O5350">
            <v>0</v>
          </cell>
          <cell r="R5350">
            <v>0</v>
          </cell>
          <cell r="T5350">
            <v>0</v>
          </cell>
        </row>
        <row r="5351">
          <cell r="C5351" t="str">
            <v>Herramienta Menor (Como % de Mano de Obra)</v>
          </cell>
          <cell r="J5351" t="str">
            <v>Dia</v>
          </cell>
          <cell r="L5351">
            <v>33311</v>
          </cell>
          <cell r="M5351">
            <v>0.05</v>
          </cell>
          <cell r="O5351">
            <v>1666</v>
          </cell>
          <cell r="R5351">
            <v>13328</v>
          </cell>
          <cell r="T5351" t="str">
            <v>Herramienta Menor (Como % de Mano de Obra)</v>
          </cell>
        </row>
        <row r="5352">
          <cell r="L5352">
            <v>1.9099999999999999E-2</v>
          </cell>
          <cell r="M5352" t="str">
            <v>SUBTOTAL $</v>
          </cell>
          <cell r="O5352">
            <v>2682</v>
          </cell>
        </row>
        <row r="5353">
          <cell r="C5353" t="str">
            <v>II. MATERIALES</v>
          </cell>
        </row>
        <row r="5355">
          <cell r="C5355" t="str">
            <v>DESCRIPCIÓN</v>
          </cell>
          <cell r="K5355" t="str">
            <v>UNIDAD</v>
          </cell>
          <cell r="L5355" t="str">
            <v>CANTIDAD</v>
          </cell>
          <cell r="M5355" t="str">
            <v>PRECIO UNIT.</v>
          </cell>
          <cell r="O5355" t="str">
            <v>Vr. UNITARIO</v>
          </cell>
        </row>
        <row r="5356">
          <cell r="C5356" t="str">
            <v>tubo EMT 1/2" X 3m</v>
          </cell>
          <cell r="K5356" t="str">
            <v>u</v>
          </cell>
          <cell r="L5356">
            <v>1.05</v>
          </cell>
          <cell r="M5356">
            <v>23700</v>
          </cell>
          <cell r="O5356">
            <v>24885</v>
          </cell>
          <cell r="R5356">
            <v>8.4</v>
          </cell>
          <cell r="T5356" t="str">
            <v>tubo EMT 1/2" X 3m</v>
          </cell>
        </row>
        <row r="5357">
          <cell r="C5357" t="str">
            <v>Terminal EMT 1/2" Acero - Tub</v>
          </cell>
          <cell r="K5357" t="str">
            <v>u</v>
          </cell>
          <cell r="L5357">
            <v>2</v>
          </cell>
          <cell r="M5357">
            <v>2052.75</v>
          </cell>
          <cell r="O5357">
            <v>4106</v>
          </cell>
          <cell r="R5357">
            <v>16</v>
          </cell>
          <cell r="T5357" t="str">
            <v>Terminal EMT 1/2" Acero - Tub</v>
          </cell>
        </row>
        <row r="5358">
          <cell r="C5358" t="str">
            <v>Union EMT 1/2" Acero</v>
          </cell>
          <cell r="K5358" t="str">
            <v>u</v>
          </cell>
          <cell r="L5358">
            <v>0.5</v>
          </cell>
          <cell r="M5358">
            <v>2682</v>
          </cell>
          <cell r="O5358">
            <v>1341</v>
          </cell>
          <cell r="R5358">
            <v>4</v>
          </cell>
          <cell r="T5358" t="str">
            <v>Union EMT 1/2" Acero</v>
          </cell>
        </row>
        <row r="5359">
          <cell r="C5359" t="str">
            <v>Curva EMT 1/2"</v>
          </cell>
          <cell r="K5359" t="str">
            <v>u</v>
          </cell>
          <cell r="L5359">
            <v>2</v>
          </cell>
          <cell r="M5359">
            <v>4105.5</v>
          </cell>
          <cell r="O5359">
            <v>8211</v>
          </cell>
          <cell r="R5359">
            <v>16</v>
          </cell>
          <cell r="T5359" t="str">
            <v>Curva EMT 1/2"</v>
          </cell>
        </row>
        <row r="5360">
          <cell r="C5360" t="str">
            <v>Caja 12x12x5 Tapa Universal Rall 7035 Cal. 20 Proelectricos</v>
          </cell>
          <cell r="K5360" t="str">
            <v>u</v>
          </cell>
          <cell r="L5360">
            <v>1</v>
          </cell>
          <cell r="M5360">
            <v>20900</v>
          </cell>
          <cell r="O5360">
            <v>20900</v>
          </cell>
          <cell r="R5360">
            <v>8</v>
          </cell>
          <cell r="T5360" t="str">
            <v>Caja 12x12x5 Tapa Universal Rall 7035 Cal. 20 Proelectricos</v>
          </cell>
        </row>
        <row r="5361">
          <cell r="C5361" t="str">
            <v>Interruptor Doble Primmus</v>
          </cell>
          <cell r="K5361" t="str">
            <v>u</v>
          </cell>
          <cell r="L5361">
            <v>1</v>
          </cell>
          <cell r="M5361">
            <v>10028</v>
          </cell>
          <cell r="O5361">
            <v>10028</v>
          </cell>
          <cell r="R5361">
            <v>8</v>
          </cell>
          <cell r="T5361" t="str">
            <v>Interruptor Doble Primmus</v>
          </cell>
        </row>
        <row r="5362">
          <cell r="C5362" t="str">
            <v xml:space="preserve">Conector Resorte Rojo-Amr </v>
          </cell>
          <cell r="K5362" t="str">
            <v>u</v>
          </cell>
          <cell r="L5362">
            <v>3</v>
          </cell>
          <cell r="M5362">
            <v>1412</v>
          </cell>
          <cell r="O5362">
            <v>4236</v>
          </cell>
          <cell r="R5362">
            <v>24</v>
          </cell>
          <cell r="T5362" t="str">
            <v xml:space="preserve">Conector Resorte Rojo-Amr </v>
          </cell>
        </row>
        <row r="5363">
          <cell r="C5363" t="str">
            <v xml:space="preserve">Abrazadera Plastica Alas Tubo Conduit 1/2pg </v>
          </cell>
          <cell r="K5363" t="str">
            <v>u</v>
          </cell>
          <cell r="L5363">
            <v>3</v>
          </cell>
          <cell r="M5363">
            <v>1150</v>
          </cell>
          <cell r="O5363">
            <v>3450</v>
          </cell>
          <cell r="R5363">
            <v>24</v>
          </cell>
          <cell r="T5363" t="str">
            <v xml:space="preserve">Abrazadera Plastica Alas Tubo Conduit 1/2pg </v>
          </cell>
        </row>
        <row r="5364">
          <cell r="C5364" t="str">
            <v xml:space="preserve">Cable AWG-CU-THHN/THWN-90ºC # 12 </v>
          </cell>
          <cell r="K5364" t="str">
            <v>m</v>
          </cell>
          <cell r="L5364">
            <v>10.08</v>
          </cell>
          <cell r="M5364">
            <v>2714</v>
          </cell>
          <cell r="O5364">
            <v>27357</v>
          </cell>
          <cell r="R5364">
            <v>80.64</v>
          </cell>
          <cell r="T5364" t="str">
            <v xml:space="preserve">Cable AWG-CU-THHN/THWN-90ºC # 12 </v>
          </cell>
        </row>
        <row r="5365">
          <cell r="L5365">
            <v>0.74380000000000002</v>
          </cell>
          <cell r="M5365" t="str">
            <v>SUBTOTAL $</v>
          </cell>
          <cell r="O5365">
            <v>104514</v>
          </cell>
        </row>
        <row r="5366">
          <cell r="C5366" t="str">
            <v>III. TRANSPORTES</v>
          </cell>
        </row>
        <row r="5368">
          <cell r="C5368" t="str">
            <v>MATERIAL</v>
          </cell>
          <cell r="J5368" t="str">
            <v>VOL. o PESO</v>
          </cell>
          <cell r="K5368" t="str">
            <v>DISTANCIA</v>
          </cell>
          <cell r="L5368" t="str">
            <v>M3 o Ton/Km</v>
          </cell>
          <cell r="M5368" t="str">
            <v>TARIFA</v>
          </cell>
          <cell r="O5368" t="str">
            <v>Vr. UNITARIO</v>
          </cell>
        </row>
        <row r="5369">
          <cell r="J5369" t="str">
            <v/>
          </cell>
          <cell r="M5369">
            <v>0</v>
          </cell>
          <cell r="O5369">
            <v>0</v>
          </cell>
          <cell r="R5369">
            <v>0</v>
          </cell>
          <cell r="T5369">
            <v>0</v>
          </cell>
        </row>
        <row r="5370">
          <cell r="J5370" t="str">
            <v/>
          </cell>
          <cell r="M5370">
            <v>0</v>
          </cell>
          <cell r="O5370">
            <v>0</v>
          </cell>
          <cell r="R5370">
            <v>0</v>
          </cell>
          <cell r="T5370">
            <v>0</v>
          </cell>
        </row>
        <row r="5371">
          <cell r="J5371" t="str">
            <v/>
          </cell>
          <cell r="M5371">
            <v>0</v>
          </cell>
          <cell r="O5371">
            <v>0</v>
          </cell>
          <cell r="R5371">
            <v>0</v>
          </cell>
          <cell r="T5371">
            <v>0</v>
          </cell>
        </row>
        <row r="5372">
          <cell r="L5372">
            <v>0</v>
          </cell>
          <cell r="M5372" t="str">
            <v>SUBTOTAL $</v>
          </cell>
          <cell r="O5372">
            <v>0</v>
          </cell>
        </row>
        <row r="5373">
          <cell r="C5373" t="str">
            <v>IV. MANO DE OBRA</v>
          </cell>
        </row>
        <row r="5375">
          <cell r="C5375" t="str">
            <v>TRABAJADOR</v>
          </cell>
          <cell r="I5375" t="str">
            <v>CANTIDAD</v>
          </cell>
          <cell r="J5375" t="str">
            <v>JORNAL</v>
          </cell>
          <cell r="K5375" t="str">
            <v>PRESTACIONES</v>
          </cell>
          <cell r="L5375" t="str">
            <v>JORNAL TOTAL</v>
          </cell>
          <cell r="M5375" t="str">
            <v>RENDIMIENTO</v>
          </cell>
          <cell r="O5375" t="str">
            <v>Vr. UNITARIO</v>
          </cell>
        </row>
        <row r="5376">
          <cell r="C5376" t="str">
            <v>Maestro Electricista</v>
          </cell>
          <cell r="I5376">
            <v>1</v>
          </cell>
          <cell r="J5376">
            <v>104400</v>
          </cell>
          <cell r="K5376">
            <v>1.681</v>
          </cell>
          <cell r="L5376">
            <v>175496</v>
          </cell>
          <cell r="M5376">
            <v>8</v>
          </cell>
          <cell r="O5376">
            <v>21937</v>
          </cell>
          <cell r="R5376">
            <v>1</v>
          </cell>
          <cell r="T5376" t="str">
            <v>Maestro Electricista</v>
          </cell>
        </row>
        <row r="5377">
          <cell r="C5377" t="str">
            <v>Ayudante Entendido</v>
          </cell>
          <cell r="I5377">
            <v>1</v>
          </cell>
          <cell r="J5377">
            <v>53020</v>
          </cell>
          <cell r="K5377">
            <v>1.7161</v>
          </cell>
          <cell r="L5377">
            <v>90988</v>
          </cell>
          <cell r="M5377">
            <v>8</v>
          </cell>
          <cell r="O5377">
            <v>11374</v>
          </cell>
          <cell r="R5377">
            <v>1</v>
          </cell>
          <cell r="T5377" t="str">
            <v>Ayudante Entendido</v>
          </cell>
        </row>
        <row r="5378">
          <cell r="I5378">
            <v>1</v>
          </cell>
          <cell r="J5378">
            <v>0</v>
          </cell>
          <cell r="K5378">
            <v>0</v>
          </cell>
          <cell r="L5378">
            <v>0</v>
          </cell>
          <cell r="O5378">
            <v>0</v>
          </cell>
          <cell r="R5378">
            <v>0</v>
          </cell>
          <cell r="T5378">
            <v>0</v>
          </cell>
        </row>
        <row r="5379">
          <cell r="L5379">
            <v>0.23710000000000001</v>
          </cell>
          <cell r="M5379" t="str">
            <v>SUBTOTAL $</v>
          </cell>
          <cell r="O5379">
            <v>33311</v>
          </cell>
        </row>
        <row r="5381">
          <cell r="C5381" t="str">
            <v>TOTAL COSTO DIRECTO $</v>
          </cell>
          <cell r="O5381">
            <v>140507</v>
          </cell>
        </row>
        <row r="5382">
          <cell r="C5382" t="str">
            <v>V. COSTOS INDIRECTOS</v>
          </cell>
        </row>
        <row r="5384">
          <cell r="C5384" t="str">
            <v>Descripción</v>
          </cell>
          <cell r="L5384" t="str">
            <v>Porcentaje</v>
          </cell>
          <cell r="M5384" t="str">
            <v>Valor Total</v>
          </cell>
        </row>
        <row r="5385">
          <cell r="C5385" t="str">
            <v>ADMINISTRACION</v>
          </cell>
          <cell r="L5385">
            <v>0</v>
          </cell>
          <cell r="M5385">
            <v>0</v>
          </cell>
        </row>
        <row r="5386">
          <cell r="C5386" t="str">
            <v xml:space="preserve">IMPREVISTOS </v>
          </cell>
          <cell r="L5386">
            <v>0</v>
          </cell>
          <cell r="M5386">
            <v>0</v>
          </cell>
        </row>
        <row r="5387">
          <cell r="C5387" t="str">
            <v>UTILIDAD</v>
          </cell>
          <cell r="L5387">
            <v>0</v>
          </cell>
          <cell r="M5387">
            <v>0</v>
          </cell>
        </row>
        <row r="5388">
          <cell r="C5388" t="str">
            <v>SUBTOTAL $</v>
          </cell>
          <cell r="O5388">
            <v>0</v>
          </cell>
        </row>
        <row r="5390">
          <cell r="C5390" t="str">
            <v>Precio Unitario Total Aproximado al peso $</v>
          </cell>
          <cell r="O5390">
            <v>140507</v>
          </cell>
        </row>
        <row r="5393">
          <cell r="H5393" t="str">
            <v>Firma</v>
          </cell>
        </row>
        <row r="5394">
          <cell r="H5394" t="str">
            <v>Nombre:</v>
          </cell>
        </row>
        <row r="5395">
          <cell r="H5395" t="str">
            <v>Representante Legal del Contratista o su Apoderado</v>
          </cell>
        </row>
        <row r="5396">
          <cell r="H5396" t="str">
            <v>Matricula No. :</v>
          </cell>
        </row>
        <row r="5397">
          <cell r="H5397" t="str">
            <v xml:space="preserve"> </v>
          </cell>
        </row>
        <row r="5398">
          <cell r="C5398" t="str">
            <v>OBSERVACIONES INTERVENTORÍA</v>
          </cell>
        </row>
        <row r="5402">
          <cell r="C5402" t="str">
            <v>APROBACIÓN POR INTERVENTORÍA</v>
          </cell>
        </row>
        <row r="5403">
          <cell r="C5403"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5405">
          <cell r="C5405"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5408">
          <cell r="H5408" t="str">
            <v>Firma</v>
          </cell>
        </row>
        <row r="5409">
          <cell r="H5409" t="str">
            <v>Nombre:</v>
          </cell>
        </row>
        <row r="5410">
          <cell r="H5410" t="str">
            <v>Representante Legal del Interventor o su Apoderado</v>
          </cell>
        </row>
        <row r="5411">
          <cell r="H5411" t="str">
            <v>Matricula No. :</v>
          </cell>
        </row>
        <row r="5416">
          <cell r="C5416" t="str">
            <v>Formulario 1 - Propuesta económica  - Documento tipo de selección abreviada de menor cuantía - versión 2</v>
          </cell>
        </row>
        <row r="5417">
          <cell r="C5417" t="str">
            <v>Código</v>
          </cell>
          <cell r="D5417" t="str">
            <v>CCE-EICP-FM-25</v>
          </cell>
          <cell r="E5417" t="str">
            <v>Versión</v>
          </cell>
          <cell r="F5417">
            <v>2</v>
          </cell>
        </row>
        <row r="5419">
          <cell r="C5419" t="str">
            <v>[La entidad podrá utilizar este formato para la presentación de los análisis de precios unitarios el contratista en la oportunidad prevista en el numeral 8.1. del Documento Base]</v>
          </cell>
        </row>
        <row r="5422">
          <cell r="D5422" t="str">
            <v>MUNICIPIO DE CONCORDIA, ANTIOQUIA</v>
          </cell>
        </row>
        <row r="5423">
          <cell r="L5423" t="str">
            <v>VERSIÓN</v>
          </cell>
        </row>
        <row r="5424">
          <cell r="D5424" t="str">
            <v xml:space="preserve">[NÚMERO DEL PROCESO] </v>
          </cell>
        </row>
        <row r="5425">
          <cell r="L5425" t="str">
            <v>PÁGINA</v>
          </cell>
          <cell r="M5425">
            <v>1</v>
          </cell>
          <cell r="N5425" t="str">
            <v>DE</v>
          </cell>
          <cell r="O5425">
            <v>1</v>
          </cell>
        </row>
        <row r="5426">
          <cell r="D5426" t="str">
            <v xml:space="preserve">ANALISIS DE PRECIOS UNITARIOS </v>
          </cell>
        </row>
        <row r="5428">
          <cell r="L5428" t="str">
            <v>FECHA</v>
          </cell>
          <cell r="M5428" t="str">
            <v>DD</v>
          </cell>
          <cell r="N5428" t="str">
            <v>MM</v>
          </cell>
          <cell r="O5428" t="str">
            <v>AA</v>
          </cell>
        </row>
        <row r="5429">
          <cell r="M5429">
            <v>8</v>
          </cell>
          <cell r="N5429">
            <v>5</v>
          </cell>
          <cell r="O5429">
            <v>2023</v>
          </cell>
        </row>
        <row r="5430">
          <cell r="C5430" t="str">
            <v>ITEMS DE LA PROPUESTA ECONÓMICA</v>
          </cell>
          <cell r="I5430" t="str">
            <v>ITEMS NO PREVISTOS</v>
          </cell>
        </row>
        <row r="5434">
          <cell r="C5434" t="str">
            <v>DATOS ESPECÍFICOS</v>
          </cell>
        </row>
        <row r="5436">
          <cell r="C5436" t="str">
            <v>ITEM</v>
          </cell>
          <cell r="D5436" t="str">
            <v>DESCRIPCIÓN</v>
          </cell>
          <cell r="M5436" t="str">
            <v>UNIDAD</v>
          </cell>
          <cell r="O5436" t="str">
            <v>CANTIDAD</v>
          </cell>
        </row>
        <row r="5437">
          <cell r="C5437" t="str">
            <v>1.14.6</v>
          </cell>
          <cell r="D5437" t="str">
            <v>S.T.I de materiales para salida eléctrica de interruptor DOBLE de alumbrado 15 A, certificación RETIE. Incluye el interruptor, ducto PVC, caja, adaptadores, curvas, fijación, conductores 12 AWG-CU-THHN/THWN-90ºC, conectores de conexión y empalme, tornillos, obra civil y demás elementos y accesorios para su correcta instalación y funcionamiento. (salida promedio 3 m).</v>
          </cell>
          <cell r="M5437" t="str">
            <v>u</v>
          </cell>
          <cell r="O5437">
            <v>2</v>
          </cell>
          <cell r="R5437">
            <v>117392</v>
          </cell>
          <cell r="S5437">
            <v>117392</v>
          </cell>
          <cell r="T5437">
            <v>2.2800000000000001E-2</v>
          </cell>
          <cell r="U5437">
            <v>0.69340000000000002</v>
          </cell>
          <cell r="V5437">
            <v>0</v>
          </cell>
          <cell r="W5437">
            <v>0.2838</v>
          </cell>
        </row>
        <row r="5438">
          <cell r="C5438" t="str">
            <v>I. EQUIPO</v>
          </cell>
        </row>
        <row r="5440">
          <cell r="C5440" t="str">
            <v>DESCRIPCIÓN</v>
          </cell>
          <cell r="H5440" t="str">
            <v>MARCA</v>
          </cell>
          <cell r="J5440" t="str">
            <v>TIPO</v>
          </cell>
          <cell r="L5440" t="str">
            <v>TARIFA/HORA</v>
          </cell>
          <cell r="M5440" t="str">
            <v>RENDIMIENTO</v>
          </cell>
          <cell r="O5440" t="str">
            <v>Vr. UNITARIO</v>
          </cell>
        </row>
        <row r="5441">
          <cell r="C5441" t="str">
            <v>Sección completa de andamio (1.2m-1.5m) x 1.5 m. (+ 4 ruedas) Incluye transporte.</v>
          </cell>
          <cell r="J5441" t="str">
            <v>Dia</v>
          </cell>
          <cell r="L5441">
            <v>2565</v>
          </cell>
          <cell r="M5441">
            <v>4</v>
          </cell>
          <cell r="O5441">
            <v>641</v>
          </cell>
          <cell r="R5441">
            <v>0.5</v>
          </cell>
          <cell r="T5441" t="str">
            <v>Sección completa de andamio (1.2m-1.5m) x 1.5 m. (+ 4 ruedas) Incluye transporte.</v>
          </cell>
        </row>
        <row r="5442">
          <cell r="C5442" t="str">
            <v>Can zunchado en madera común de 5,0cmx20cmx3,0m (alquiler). Incluye transporte.</v>
          </cell>
          <cell r="J5442" t="str">
            <v>Dia</v>
          </cell>
          <cell r="L5442">
            <v>1500</v>
          </cell>
          <cell r="M5442">
            <v>4</v>
          </cell>
          <cell r="O5442">
            <v>375</v>
          </cell>
          <cell r="R5442">
            <v>0.5</v>
          </cell>
          <cell r="T5442" t="str">
            <v>Can zunchado en madera común de 5,0cmx20cmx3,0m (alquiler). Incluye transporte.</v>
          </cell>
        </row>
        <row r="5443">
          <cell r="J5443" t="str">
            <v/>
          </cell>
          <cell r="L5443" t="str">
            <v/>
          </cell>
          <cell r="O5443">
            <v>0</v>
          </cell>
          <cell r="R5443">
            <v>0</v>
          </cell>
          <cell r="T5443">
            <v>0</v>
          </cell>
        </row>
        <row r="5444">
          <cell r="C5444" t="str">
            <v>Herramienta Menor (Como % de Mano de Obra)</v>
          </cell>
          <cell r="J5444" t="str">
            <v>Dia</v>
          </cell>
          <cell r="L5444">
            <v>33311</v>
          </cell>
          <cell r="M5444">
            <v>0.05</v>
          </cell>
          <cell r="O5444">
            <v>1666</v>
          </cell>
          <cell r="R5444">
            <v>3332</v>
          </cell>
          <cell r="T5444" t="str">
            <v>Herramienta Menor (Como % de Mano de Obra)</v>
          </cell>
        </row>
        <row r="5445">
          <cell r="L5445">
            <v>2.2800000000000001E-2</v>
          </cell>
          <cell r="M5445" t="str">
            <v>SUBTOTAL $</v>
          </cell>
          <cell r="O5445">
            <v>2682</v>
          </cell>
        </row>
        <row r="5446">
          <cell r="C5446" t="str">
            <v>II. MATERIALES</v>
          </cell>
        </row>
        <row r="5448">
          <cell r="C5448" t="str">
            <v>DESCRIPCIÓN</v>
          </cell>
          <cell r="K5448" t="str">
            <v>UNIDAD</v>
          </cell>
          <cell r="L5448" t="str">
            <v>CANTIDAD</v>
          </cell>
          <cell r="M5448" t="str">
            <v>PRECIO UNIT.</v>
          </cell>
          <cell r="O5448" t="str">
            <v>Vr. UNITARIO</v>
          </cell>
        </row>
        <row r="5449">
          <cell r="C5449" t="str">
            <v>Tubo Conduit PVC 1/2 x 3mt</v>
          </cell>
          <cell r="K5449" t="str">
            <v>U</v>
          </cell>
          <cell r="L5449">
            <v>1.05</v>
          </cell>
          <cell r="M5449">
            <v>8400</v>
          </cell>
          <cell r="O5449">
            <v>8820</v>
          </cell>
          <cell r="R5449">
            <v>2.1</v>
          </cell>
          <cell r="T5449" t="str">
            <v>Tubo Conduit PVC 1/2 x 3mt</v>
          </cell>
        </row>
        <row r="5450">
          <cell r="C5450" t="str">
            <v>Adaptador 1/2 Pulgada Terminal Conduit PVC 10 und</v>
          </cell>
          <cell r="K5450" t="str">
            <v>U</v>
          </cell>
          <cell r="L5450">
            <v>0.2</v>
          </cell>
          <cell r="M5450">
            <v>5512</v>
          </cell>
          <cell r="O5450">
            <v>1102</v>
          </cell>
          <cell r="R5450">
            <v>0.4</v>
          </cell>
          <cell r="T5450" t="str">
            <v>Adaptador 1/2 Pulgada Terminal Conduit PVC 10 und</v>
          </cell>
        </row>
        <row r="5451">
          <cell r="C5451" t="str">
            <v>Curva 90x1/2 Pulgada Conduit Propack 10 und</v>
          </cell>
          <cell r="K5451" t="str">
            <v>U</v>
          </cell>
          <cell r="L5451">
            <v>0.2</v>
          </cell>
          <cell r="M5451">
            <v>10282</v>
          </cell>
          <cell r="O5451">
            <v>2056</v>
          </cell>
          <cell r="R5451">
            <v>0.4</v>
          </cell>
          <cell r="T5451" t="str">
            <v>Curva 90x1/2 Pulgada Conduit Propack 10 und</v>
          </cell>
        </row>
        <row r="5452">
          <cell r="C5452" t="str">
            <v>Caja Sencilla 103x60x45mm 5800 (2x4) Propack 10 und</v>
          </cell>
          <cell r="K5452" t="str">
            <v>U</v>
          </cell>
          <cell r="L5452">
            <v>1</v>
          </cell>
          <cell r="M5452">
            <v>27800</v>
          </cell>
          <cell r="O5452">
            <v>27800</v>
          </cell>
          <cell r="R5452">
            <v>2</v>
          </cell>
          <cell r="T5452" t="str">
            <v>Caja Sencilla 103x60x45mm 5800 (2x4) Propack 10 und</v>
          </cell>
        </row>
        <row r="5453">
          <cell r="C5453" t="str">
            <v xml:space="preserve">Cable AWG-CU-THHN/THWN-90ºC # 12 </v>
          </cell>
          <cell r="K5453" t="str">
            <v>m</v>
          </cell>
          <cell r="L5453">
            <v>10.08</v>
          </cell>
          <cell r="M5453">
            <v>2714</v>
          </cell>
          <cell r="O5453">
            <v>27357</v>
          </cell>
          <cell r="R5453">
            <v>20.16</v>
          </cell>
          <cell r="T5453" t="str">
            <v xml:space="preserve">Cable AWG-CU-THHN/THWN-90ºC # 12 </v>
          </cell>
        </row>
        <row r="5454">
          <cell r="C5454" t="str">
            <v xml:space="preserve">Conector Resorte Rojo-Amr </v>
          </cell>
          <cell r="K5454" t="str">
            <v>u</v>
          </cell>
          <cell r="L5454">
            <v>3</v>
          </cell>
          <cell r="M5454">
            <v>1412</v>
          </cell>
          <cell r="O5454">
            <v>4236</v>
          </cell>
          <cell r="R5454">
            <v>6</v>
          </cell>
          <cell r="T5454" t="str">
            <v xml:space="preserve">Conector Resorte Rojo-Amr </v>
          </cell>
        </row>
        <row r="5455">
          <cell r="C5455" t="str">
            <v>Interruptor Doble Primmus</v>
          </cell>
          <cell r="K5455" t="str">
            <v>u</v>
          </cell>
          <cell r="L5455">
            <v>1</v>
          </cell>
          <cell r="M5455">
            <v>10028</v>
          </cell>
          <cell r="O5455">
            <v>10028</v>
          </cell>
          <cell r="R5455">
            <v>2</v>
          </cell>
          <cell r="T5455" t="str">
            <v>Interruptor Doble Primmus</v>
          </cell>
        </row>
        <row r="5456">
          <cell r="K5456" t="str">
            <v/>
          </cell>
          <cell r="M5456">
            <v>0</v>
          </cell>
          <cell r="O5456">
            <v>0</v>
          </cell>
          <cell r="R5456">
            <v>0</v>
          </cell>
          <cell r="T5456">
            <v>0</v>
          </cell>
        </row>
        <row r="5457">
          <cell r="K5457" t="str">
            <v/>
          </cell>
          <cell r="M5457">
            <v>0</v>
          </cell>
          <cell r="O5457">
            <v>0</v>
          </cell>
          <cell r="R5457">
            <v>0</v>
          </cell>
          <cell r="T5457">
            <v>0</v>
          </cell>
        </row>
        <row r="5458">
          <cell r="L5458">
            <v>0.69340000000000002</v>
          </cell>
          <cell r="M5458" t="str">
            <v>SUBTOTAL $</v>
          </cell>
          <cell r="O5458">
            <v>81399</v>
          </cell>
        </row>
        <row r="5459">
          <cell r="C5459" t="str">
            <v>III. TRANSPORTES</v>
          </cell>
        </row>
        <row r="5461">
          <cell r="C5461" t="str">
            <v>MATERIAL</v>
          </cell>
          <cell r="J5461" t="str">
            <v>VOL. o PESO</v>
          </cell>
          <cell r="K5461" t="str">
            <v>DISTANCIA</v>
          </cell>
          <cell r="L5461" t="str">
            <v>M3 o Ton/Km</v>
          </cell>
          <cell r="M5461" t="str">
            <v>TARIFA</v>
          </cell>
          <cell r="O5461" t="str">
            <v>Vr. UNITARIO</v>
          </cell>
        </row>
        <row r="5462">
          <cell r="J5462" t="str">
            <v/>
          </cell>
          <cell r="M5462">
            <v>0</v>
          </cell>
          <cell r="O5462">
            <v>0</v>
          </cell>
          <cell r="R5462">
            <v>0</v>
          </cell>
          <cell r="T5462">
            <v>0</v>
          </cell>
        </row>
        <row r="5463">
          <cell r="J5463" t="str">
            <v/>
          </cell>
          <cell r="M5463">
            <v>0</v>
          </cell>
          <cell r="O5463">
            <v>0</v>
          </cell>
          <cell r="R5463">
            <v>0</v>
          </cell>
          <cell r="T5463">
            <v>0</v>
          </cell>
        </row>
        <row r="5464">
          <cell r="J5464" t="str">
            <v/>
          </cell>
          <cell r="M5464">
            <v>0</v>
          </cell>
          <cell r="O5464">
            <v>0</v>
          </cell>
          <cell r="R5464">
            <v>0</v>
          </cell>
          <cell r="T5464">
            <v>0</v>
          </cell>
        </row>
        <row r="5465">
          <cell r="L5465">
            <v>0</v>
          </cell>
          <cell r="M5465" t="str">
            <v>SUBTOTAL $</v>
          </cell>
          <cell r="O5465">
            <v>0</v>
          </cell>
        </row>
        <row r="5466">
          <cell r="C5466" t="str">
            <v>IV. MANO DE OBRA</v>
          </cell>
        </row>
        <row r="5468">
          <cell r="C5468" t="str">
            <v>TRABAJADOR</v>
          </cell>
          <cell r="I5468" t="str">
            <v>CANTIDAD</v>
          </cell>
          <cell r="J5468" t="str">
            <v>JORNAL</v>
          </cell>
          <cell r="K5468" t="str">
            <v>PRESTACIONES</v>
          </cell>
          <cell r="L5468" t="str">
            <v>JORNAL TOTAL</v>
          </cell>
          <cell r="M5468" t="str">
            <v>RENDIMIENTO</v>
          </cell>
          <cell r="O5468" t="str">
            <v>Vr. UNITARIO</v>
          </cell>
        </row>
        <row r="5469">
          <cell r="C5469" t="str">
            <v>Maestro Electricista</v>
          </cell>
          <cell r="I5469">
            <v>1</v>
          </cell>
          <cell r="J5469">
            <v>104400</v>
          </cell>
          <cell r="K5469">
            <v>1.681</v>
          </cell>
          <cell r="L5469">
            <v>175496</v>
          </cell>
          <cell r="M5469">
            <v>8</v>
          </cell>
          <cell r="O5469">
            <v>21937</v>
          </cell>
          <cell r="R5469">
            <v>0.25</v>
          </cell>
          <cell r="T5469" t="str">
            <v>Maestro Electricista</v>
          </cell>
        </row>
        <row r="5470">
          <cell r="C5470" t="str">
            <v>Ayudante Entendido</v>
          </cell>
          <cell r="I5470">
            <v>1</v>
          </cell>
          <cell r="J5470">
            <v>53020</v>
          </cell>
          <cell r="K5470">
            <v>1.7161</v>
          </cell>
          <cell r="L5470">
            <v>90988</v>
          </cell>
          <cell r="M5470">
            <v>8</v>
          </cell>
          <cell r="O5470">
            <v>11374</v>
          </cell>
          <cell r="R5470">
            <v>0.25</v>
          </cell>
          <cell r="T5470" t="str">
            <v>Ayudante Entendido</v>
          </cell>
        </row>
        <row r="5471">
          <cell r="I5471">
            <v>1</v>
          </cell>
          <cell r="J5471">
            <v>0</v>
          </cell>
          <cell r="K5471">
            <v>0</v>
          </cell>
          <cell r="L5471">
            <v>0</v>
          </cell>
          <cell r="O5471">
            <v>0</v>
          </cell>
          <cell r="R5471">
            <v>0</v>
          </cell>
          <cell r="T5471">
            <v>0</v>
          </cell>
        </row>
        <row r="5472">
          <cell r="L5472">
            <v>0.2838</v>
          </cell>
          <cell r="M5472" t="str">
            <v>SUBTOTAL $</v>
          </cell>
          <cell r="O5472">
            <v>33311</v>
          </cell>
        </row>
        <row r="5474">
          <cell r="C5474" t="str">
            <v>TOTAL COSTO DIRECTO $</v>
          </cell>
          <cell r="O5474">
            <v>117392</v>
          </cell>
        </row>
        <row r="5475">
          <cell r="C5475" t="str">
            <v>V. COSTOS INDIRECTOS</v>
          </cell>
        </row>
        <row r="5477">
          <cell r="C5477" t="str">
            <v>Descripción</v>
          </cell>
          <cell r="L5477" t="str">
            <v>Porcentaje</v>
          </cell>
          <cell r="M5477" t="str">
            <v>Valor Total</v>
          </cell>
        </row>
        <row r="5478">
          <cell r="C5478" t="str">
            <v>ADMINISTRACION</v>
          </cell>
          <cell r="L5478">
            <v>0</v>
          </cell>
          <cell r="M5478">
            <v>0</v>
          </cell>
        </row>
        <row r="5479">
          <cell r="C5479" t="str">
            <v xml:space="preserve">IMPREVISTOS </v>
          </cell>
          <cell r="L5479">
            <v>0</v>
          </cell>
          <cell r="M5479">
            <v>0</v>
          </cell>
        </row>
        <row r="5480">
          <cell r="C5480" t="str">
            <v>UTILIDAD</v>
          </cell>
          <cell r="L5480">
            <v>0</v>
          </cell>
          <cell r="M5480">
            <v>0</v>
          </cell>
        </row>
        <row r="5481">
          <cell r="C5481" t="str">
            <v>SUBTOTAL $</v>
          </cell>
          <cell r="O5481">
            <v>0</v>
          </cell>
        </row>
        <row r="5483">
          <cell r="C5483" t="str">
            <v>Precio Unitario Total Aproximado al peso $</v>
          </cell>
          <cell r="O5483">
            <v>117392</v>
          </cell>
        </row>
        <row r="5486">
          <cell r="H5486" t="str">
            <v>Firma</v>
          </cell>
        </row>
        <row r="5487">
          <cell r="H5487" t="str">
            <v>Nombre:</v>
          </cell>
        </row>
        <row r="5488">
          <cell r="H5488" t="str">
            <v>Representante Legal del Contratista o su Apoderado</v>
          </cell>
        </row>
        <row r="5489">
          <cell r="H5489" t="str">
            <v>Matricula No. :</v>
          </cell>
        </row>
        <row r="5490">
          <cell r="H5490" t="str">
            <v xml:space="preserve"> </v>
          </cell>
        </row>
        <row r="5491">
          <cell r="C5491" t="str">
            <v>OBSERVACIONES INTERVENTORÍA</v>
          </cell>
        </row>
        <row r="5495">
          <cell r="C5495" t="str">
            <v>APROBACIÓN POR INTERVENTORÍA</v>
          </cell>
        </row>
        <row r="5496">
          <cell r="C549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5498">
          <cell r="C549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5501">
          <cell r="H5501" t="str">
            <v>Firma</v>
          </cell>
        </row>
        <row r="5502">
          <cell r="H5502" t="str">
            <v>Nombre:</v>
          </cell>
        </row>
        <row r="5503">
          <cell r="H5503" t="str">
            <v>Representante Legal del Interventor o su Apoderado</v>
          </cell>
        </row>
        <row r="5504">
          <cell r="H5504" t="str">
            <v>Matricula No. :</v>
          </cell>
        </row>
        <row r="5509">
          <cell r="C5509" t="str">
            <v>Formulario 1 - Propuesta económica  - Documento tipo de selección abreviada de menor cuantía - versión 2</v>
          </cell>
        </row>
        <row r="5510">
          <cell r="C5510" t="str">
            <v>Código</v>
          </cell>
          <cell r="D5510" t="str">
            <v>CCE-EICP-FM-25</v>
          </cell>
          <cell r="E5510" t="str">
            <v>Versión</v>
          </cell>
          <cell r="F5510">
            <v>2</v>
          </cell>
        </row>
        <row r="5512">
          <cell r="C5512" t="str">
            <v>[La entidad podrá utilizar este formato para la presentación de los análisis de precios unitarios el contratista en la oportunidad prevista en el numeral 8.1. del Documento Base]</v>
          </cell>
        </row>
        <row r="5515">
          <cell r="D5515" t="str">
            <v>MUNICIPIO DE CONCORDIA, ANTIOQUIA</v>
          </cell>
        </row>
        <row r="5516">
          <cell r="L5516" t="str">
            <v>VERSIÓN</v>
          </cell>
        </row>
        <row r="5517">
          <cell r="D5517" t="str">
            <v xml:space="preserve">[NÚMERO DEL PROCESO] </v>
          </cell>
        </row>
        <row r="5518">
          <cell r="L5518" t="str">
            <v>PÁGINA</v>
          </cell>
          <cell r="M5518">
            <v>1</v>
          </cell>
          <cell r="N5518" t="str">
            <v>DE</v>
          </cell>
          <cell r="O5518">
            <v>1</v>
          </cell>
        </row>
        <row r="5519">
          <cell r="D5519" t="str">
            <v xml:space="preserve">ANALISIS DE PRECIOS UNITARIOS </v>
          </cell>
        </row>
        <row r="5521">
          <cell r="L5521" t="str">
            <v>FECHA</v>
          </cell>
          <cell r="M5521" t="str">
            <v>DD</v>
          </cell>
          <cell r="N5521" t="str">
            <v>MM</v>
          </cell>
          <cell r="O5521" t="str">
            <v>AA</v>
          </cell>
        </row>
        <row r="5522">
          <cell r="M5522">
            <v>8</v>
          </cell>
          <cell r="N5522">
            <v>5</v>
          </cell>
          <cell r="O5522">
            <v>2023</v>
          </cell>
        </row>
        <row r="5523">
          <cell r="C5523" t="str">
            <v>ITEMS DE LA PROPUESTA ECONÓMICA</v>
          </cell>
          <cell r="I5523" t="str">
            <v>ITEMS NO PREVISTOS</v>
          </cell>
        </row>
        <row r="5527">
          <cell r="C5527" t="str">
            <v>DATOS ESPECÍFICOS</v>
          </cell>
        </row>
        <row r="5529">
          <cell r="C5529" t="str">
            <v>ITEM</v>
          </cell>
          <cell r="D5529" t="str">
            <v>DESCRIPCIÓN</v>
          </cell>
          <cell r="M5529" t="str">
            <v>UNIDAD</v>
          </cell>
          <cell r="O5529" t="str">
            <v>CANTIDAD</v>
          </cell>
        </row>
        <row r="5530">
          <cell r="C5530" t="str">
            <v>1.14.7</v>
          </cell>
          <cell r="D5530" t="str">
            <v xml:space="preserve">S.T.I de Lámpara Hermética LED 2X20W / 120 CM / Tira Led / Luz Blanca / FROST / 3000Lm / IP65 / 100-240V / Angulo de Apertura 120° /50.000 Horas / MATERIAL ABS + PC. Incluye lampara, adaptadores,  conductores 12 AWG-CU-THHN/THWN-90ºC, conectores de conexión y empalme, tornillos, obra civil y demás elementos y accesorios para su correcta instalación y funcionamiento. </v>
          </cell>
          <cell r="M5530" t="str">
            <v>u</v>
          </cell>
          <cell r="O5530">
            <v>29</v>
          </cell>
          <cell r="R5530">
            <v>228084</v>
          </cell>
          <cell r="S5530">
            <v>228084</v>
          </cell>
          <cell r="T5530">
            <v>1.18E-2</v>
          </cell>
          <cell r="U5530">
            <v>0.84219999999999995</v>
          </cell>
          <cell r="V5530">
            <v>0</v>
          </cell>
          <cell r="W5530">
            <v>0.14599999999999999</v>
          </cell>
        </row>
        <row r="5531">
          <cell r="C5531" t="str">
            <v>I. EQUIPO</v>
          </cell>
        </row>
        <row r="5533">
          <cell r="C5533" t="str">
            <v>DESCRIPCIÓN</v>
          </cell>
          <cell r="H5533" t="str">
            <v>MARCA</v>
          </cell>
          <cell r="J5533" t="str">
            <v>TIPO</v>
          </cell>
          <cell r="L5533" t="str">
            <v>TARIFA/HORA</v>
          </cell>
          <cell r="M5533" t="str">
            <v>RENDIMIENTO</v>
          </cell>
          <cell r="O5533" t="str">
            <v>Vr. UNITARIO</v>
          </cell>
        </row>
        <row r="5534">
          <cell r="C5534" t="str">
            <v>Sección completa de andamio (1.2m-1.5m) x 1.5 m. (+ 4 ruedas) Incluye transporte.</v>
          </cell>
          <cell r="J5534" t="str">
            <v>Dia</v>
          </cell>
          <cell r="L5534">
            <v>2565</v>
          </cell>
          <cell r="M5534">
            <v>4</v>
          </cell>
          <cell r="O5534">
            <v>641</v>
          </cell>
          <cell r="R5534">
            <v>7.25</v>
          </cell>
          <cell r="T5534" t="str">
            <v>Sección completa de andamio (1.2m-1.5m) x 1.5 m. (+ 4 ruedas) Incluye transporte.</v>
          </cell>
        </row>
        <row r="5535">
          <cell r="C5535" t="str">
            <v>Can zunchado en madera común de 5,0cmx20cmx3,0m (alquiler). Incluye transporte.</v>
          </cell>
          <cell r="J5535" t="str">
            <v>Dia</v>
          </cell>
          <cell r="L5535">
            <v>1500</v>
          </cell>
          <cell r="M5535">
            <v>4</v>
          </cell>
          <cell r="O5535">
            <v>375</v>
          </cell>
          <cell r="R5535">
            <v>7.25</v>
          </cell>
          <cell r="T5535" t="str">
            <v>Can zunchado en madera común de 5,0cmx20cmx3,0m (alquiler). Incluye transporte.</v>
          </cell>
        </row>
        <row r="5536">
          <cell r="J5536" t="str">
            <v/>
          </cell>
          <cell r="L5536" t="str">
            <v/>
          </cell>
          <cell r="O5536">
            <v>0</v>
          </cell>
          <cell r="R5536">
            <v>0</v>
          </cell>
          <cell r="T5536">
            <v>0</v>
          </cell>
        </row>
        <row r="5537">
          <cell r="C5537" t="str">
            <v>Herramienta Menor (Como % de Mano de Obra)</v>
          </cell>
          <cell r="J5537" t="str">
            <v>Dia</v>
          </cell>
          <cell r="L5537">
            <v>33311</v>
          </cell>
          <cell r="M5537">
            <v>0.05</v>
          </cell>
          <cell r="O5537">
            <v>1666</v>
          </cell>
          <cell r="R5537">
            <v>48314</v>
          </cell>
          <cell r="T5537" t="str">
            <v>Herramienta Menor (Como % de Mano de Obra)</v>
          </cell>
        </row>
        <row r="5538">
          <cell r="L5538">
            <v>1.18E-2</v>
          </cell>
          <cell r="M5538" t="str">
            <v>SUBTOTAL $</v>
          </cell>
          <cell r="O5538">
            <v>2682</v>
          </cell>
        </row>
        <row r="5539">
          <cell r="C5539" t="str">
            <v>II. MATERIALES</v>
          </cell>
        </row>
        <row r="5541">
          <cell r="C5541" t="str">
            <v>DESCRIPCIÓN</v>
          </cell>
          <cell r="K5541" t="str">
            <v>UNIDAD</v>
          </cell>
          <cell r="L5541" t="str">
            <v>CANTIDAD</v>
          </cell>
          <cell r="M5541" t="str">
            <v>PRECIO UNIT.</v>
          </cell>
          <cell r="O5541" t="str">
            <v>Vr. UNITARIO</v>
          </cell>
        </row>
        <row r="5542">
          <cell r="C5542" t="str">
            <v>Lámpara Hermética LED 2X20W / 120 CM / Tira Led / Luz Blanca / FROST / 3000Lm / IP65 / 100-240V / Angulo de Apertura 120° /50.000 Horas / MATERIAL ABS + PC</v>
          </cell>
          <cell r="K5542" t="str">
            <v>u</v>
          </cell>
          <cell r="L5542">
            <v>1</v>
          </cell>
          <cell r="M5542">
            <v>160000</v>
          </cell>
          <cell r="O5542">
            <v>160000</v>
          </cell>
          <cell r="R5542">
            <v>29</v>
          </cell>
          <cell r="T5542" t="str">
            <v>Lámpara Hermética LED 2X20W / 120 CM / Tira Led / Luz Blanca / FROST / 3000Lm / IP65 / 100-240V / Angulo de Apertura 120° /50.000 Horas / MATERIAL ABS + PC</v>
          </cell>
        </row>
        <row r="5543">
          <cell r="C5543" t="str">
            <v xml:space="preserve">Conector Resorte Rojo-Amr </v>
          </cell>
          <cell r="K5543" t="str">
            <v>u</v>
          </cell>
          <cell r="L5543">
            <v>2</v>
          </cell>
          <cell r="M5543">
            <v>1412</v>
          </cell>
          <cell r="O5543">
            <v>2824</v>
          </cell>
          <cell r="R5543">
            <v>58</v>
          </cell>
          <cell r="T5543" t="str">
            <v xml:space="preserve">Conector Resorte Rojo-Amr </v>
          </cell>
        </row>
        <row r="5544">
          <cell r="C5544" t="str">
            <v xml:space="preserve">Abrazadera Plastica Alas Tubo Conduit 1/2pg </v>
          </cell>
          <cell r="K5544" t="str">
            <v>u</v>
          </cell>
          <cell r="L5544">
            <v>5</v>
          </cell>
          <cell r="M5544">
            <v>1150</v>
          </cell>
          <cell r="O5544">
            <v>5750</v>
          </cell>
          <cell r="R5544">
            <v>145</v>
          </cell>
          <cell r="T5544" t="str">
            <v xml:space="preserve">Abrazadera Plastica Alas Tubo Conduit 1/2pg </v>
          </cell>
        </row>
        <row r="5545">
          <cell r="C5545" t="str">
            <v xml:space="preserve">Cable AWG-CU-THHN/THWN-90ºC # 12 </v>
          </cell>
          <cell r="K5545" t="str">
            <v>m</v>
          </cell>
          <cell r="L5545">
            <v>3</v>
          </cell>
          <cell r="M5545">
            <v>2714</v>
          </cell>
          <cell r="O5545">
            <v>8142</v>
          </cell>
          <cell r="R5545">
            <v>87</v>
          </cell>
          <cell r="T5545" t="str">
            <v xml:space="preserve">Cable AWG-CU-THHN/THWN-90ºC # 12 </v>
          </cell>
        </row>
        <row r="5546">
          <cell r="C5546" t="str">
            <v>Cable acero galvanizado 1/16 Pulg</v>
          </cell>
          <cell r="K5546" t="str">
            <v>m</v>
          </cell>
          <cell r="L5546">
            <v>5</v>
          </cell>
          <cell r="M5546">
            <v>1108</v>
          </cell>
          <cell r="O5546">
            <v>5540</v>
          </cell>
          <cell r="R5546">
            <v>145</v>
          </cell>
          <cell r="T5546" t="str">
            <v>Cable acero galvanizado 1/16 Pulg</v>
          </cell>
        </row>
        <row r="5547">
          <cell r="C5547" t="str">
            <v>Perros Para Cable Galvanizado 1/8-pulg</v>
          </cell>
          <cell r="K5547" t="str">
            <v>u</v>
          </cell>
          <cell r="L5547">
            <v>4</v>
          </cell>
          <cell r="M5547">
            <v>2225</v>
          </cell>
          <cell r="O5547">
            <v>8900</v>
          </cell>
          <cell r="R5547">
            <v>116</v>
          </cell>
          <cell r="T5547" t="str">
            <v>Perros Para Cable Galvanizado 1/8-pulg</v>
          </cell>
        </row>
        <row r="5548">
          <cell r="C5548" t="str">
            <v>Cancamo Cerrado #4 10und</v>
          </cell>
          <cell r="K5548" t="str">
            <v>u</v>
          </cell>
          <cell r="L5548">
            <v>0.2</v>
          </cell>
          <cell r="M5548">
            <v>4675</v>
          </cell>
          <cell r="O5548">
            <v>935</v>
          </cell>
          <cell r="R5548">
            <v>5.8</v>
          </cell>
          <cell r="T5548" t="str">
            <v>Cancamo Cerrado #4 10und</v>
          </cell>
        </row>
        <row r="5549">
          <cell r="K5549" t="str">
            <v/>
          </cell>
          <cell r="M5549">
            <v>0</v>
          </cell>
          <cell r="O5549">
            <v>0</v>
          </cell>
          <cell r="R5549">
            <v>0</v>
          </cell>
          <cell r="T5549">
            <v>0</v>
          </cell>
        </row>
        <row r="5550">
          <cell r="K5550" t="str">
            <v/>
          </cell>
          <cell r="M5550">
            <v>0</v>
          </cell>
          <cell r="O5550">
            <v>0</v>
          </cell>
          <cell r="R5550">
            <v>0</v>
          </cell>
          <cell r="T5550">
            <v>0</v>
          </cell>
        </row>
        <row r="5551">
          <cell r="L5551">
            <v>0.84219999999999995</v>
          </cell>
          <cell r="M5551" t="str">
            <v>SUBTOTAL $</v>
          </cell>
          <cell r="O5551">
            <v>192091</v>
          </cell>
        </row>
        <row r="5552">
          <cell r="C5552" t="str">
            <v>III. TRANSPORTES</v>
          </cell>
        </row>
        <row r="5554">
          <cell r="C5554" t="str">
            <v>MATERIAL</v>
          </cell>
          <cell r="J5554" t="str">
            <v>VOL. o PESO</v>
          </cell>
          <cell r="K5554" t="str">
            <v>DISTANCIA</v>
          </cell>
          <cell r="L5554" t="str">
            <v>M3 o Ton/Km</v>
          </cell>
          <cell r="M5554" t="str">
            <v>TARIFA</v>
          </cell>
          <cell r="O5554" t="str">
            <v>Vr. UNITARIO</v>
          </cell>
        </row>
        <row r="5555">
          <cell r="J5555" t="str">
            <v/>
          </cell>
          <cell r="M5555">
            <v>0</v>
          </cell>
          <cell r="O5555">
            <v>0</v>
          </cell>
          <cell r="R5555">
            <v>0</v>
          </cell>
          <cell r="T5555">
            <v>0</v>
          </cell>
        </row>
        <row r="5556">
          <cell r="J5556" t="str">
            <v/>
          </cell>
          <cell r="M5556">
            <v>0</v>
          </cell>
          <cell r="O5556">
            <v>0</v>
          </cell>
          <cell r="R5556">
            <v>0</v>
          </cell>
          <cell r="T5556">
            <v>0</v>
          </cell>
        </row>
        <row r="5557">
          <cell r="J5557" t="str">
            <v/>
          </cell>
          <cell r="M5557">
            <v>0</v>
          </cell>
          <cell r="O5557">
            <v>0</v>
          </cell>
          <cell r="R5557">
            <v>0</v>
          </cell>
          <cell r="T5557">
            <v>0</v>
          </cell>
        </row>
        <row r="5558">
          <cell r="L5558">
            <v>0</v>
          </cell>
          <cell r="M5558" t="str">
            <v>SUBTOTAL $</v>
          </cell>
          <cell r="O5558">
            <v>0</v>
          </cell>
        </row>
        <row r="5559">
          <cell r="C5559" t="str">
            <v>IV. MANO DE OBRA</v>
          </cell>
        </row>
        <row r="5561">
          <cell r="C5561" t="str">
            <v>TRABAJADOR</v>
          </cell>
          <cell r="I5561" t="str">
            <v>CANTIDAD</v>
          </cell>
          <cell r="J5561" t="str">
            <v>JORNAL</v>
          </cell>
          <cell r="K5561" t="str">
            <v>PRESTACIONES</v>
          </cell>
          <cell r="L5561" t="str">
            <v>JORNAL TOTAL</v>
          </cell>
          <cell r="M5561" t="str">
            <v>RENDIMIENTO</v>
          </cell>
          <cell r="O5561" t="str">
            <v>Vr. UNITARIO</v>
          </cell>
        </row>
        <row r="5562">
          <cell r="C5562" t="str">
            <v>Maestro Electricista</v>
          </cell>
          <cell r="I5562">
            <v>1</v>
          </cell>
          <cell r="J5562">
            <v>104400</v>
          </cell>
          <cell r="K5562">
            <v>1.681</v>
          </cell>
          <cell r="L5562">
            <v>175496</v>
          </cell>
          <cell r="M5562">
            <v>8</v>
          </cell>
          <cell r="O5562">
            <v>21937</v>
          </cell>
          <cell r="R5562">
            <v>3.63</v>
          </cell>
          <cell r="T5562" t="str">
            <v>Maestro Electricista</v>
          </cell>
        </row>
        <row r="5563">
          <cell r="C5563" t="str">
            <v>Ayudante Entendido</v>
          </cell>
          <cell r="I5563">
            <v>1</v>
          </cell>
          <cell r="J5563">
            <v>53020</v>
          </cell>
          <cell r="K5563">
            <v>1.7161</v>
          </cell>
          <cell r="L5563">
            <v>90988</v>
          </cell>
          <cell r="M5563">
            <v>8</v>
          </cell>
          <cell r="O5563">
            <v>11374</v>
          </cell>
          <cell r="R5563">
            <v>3.63</v>
          </cell>
          <cell r="T5563" t="str">
            <v>Ayudante Entendido</v>
          </cell>
        </row>
        <row r="5564">
          <cell r="I5564">
            <v>1</v>
          </cell>
          <cell r="J5564">
            <v>0</v>
          </cell>
          <cell r="K5564">
            <v>0</v>
          </cell>
          <cell r="L5564">
            <v>0</v>
          </cell>
          <cell r="O5564">
            <v>0</v>
          </cell>
          <cell r="R5564">
            <v>0</v>
          </cell>
          <cell r="T5564">
            <v>0</v>
          </cell>
        </row>
        <row r="5565">
          <cell r="L5565">
            <v>0.14599999999999999</v>
          </cell>
          <cell r="M5565" t="str">
            <v>SUBTOTAL $</v>
          </cell>
          <cell r="O5565">
            <v>33311</v>
          </cell>
        </row>
        <row r="5567">
          <cell r="C5567" t="str">
            <v>TOTAL COSTO DIRECTO $</v>
          </cell>
          <cell r="O5567">
            <v>228084</v>
          </cell>
        </row>
        <row r="5568">
          <cell r="C5568" t="str">
            <v>V. COSTOS INDIRECTOS</v>
          </cell>
        </row>
        <row r="5570">
          <cell r="C5570" t="str">
            <v>Descripción</v>
          </cell>
          <cell r="L5570" t="str">
            <v>Porcentaje</v>
          </cell>
          <cell r="M5570" t="str">
            <v>Valor Total</v>
          </cell>
        </row>
        <row r="5571">
          <cell r="C5571" t="str">
            <v>ADMINISTRACION</v>
          </cell>
          <cell r="L5571">
            <v>0</v>
          </cell>
          <cell r="M5571">
            <v>0</v>
          </cell>
        </row>
        <row r="5572">
          <cell r="C5572" t="str">
            <v xml:space="preserve">IMPREVISTOS </v>
          </cell>
          <cell r="L5572">
            <v>0</v>
          </cell>
          <cell r="M5572">
            <v>0</v>
          </cell>
        </row>
        <row r="5573">
          <cell r="C5573" t="str">
            <v>UTILIDAD</v>
          </cell>
          <cell r="L5573">
            <v>0</v>
          </cell>
          <cell r="M5573">
            <v>0</v>
          </cell>
        </row>
        <row r="5574">
          <cell r="C5574" t="str">
            <v>SUBTOTAL $</v>
          </cell>
          <cell r="O5574">
            <v>0</v>
          </cell>
        </row>
        <row r="5576">
          <cell r="C5576" t="str">
            <v>Precio Unitario Total Aproximado al peso $</v>
          </cell>
          <cell r="O5576">
            <v>228084</v>
          </cell>
        </row>
        <row r="5579">
          <cell r="H5579" t="str">
            <v>Firma</v>
          </cell>
        </row>
        <row r="5580">
          <cell r="H5580" t="str">
            <v>Nombre:</v>
          </cell>
        </row>
        <row r="5581">
          <cell r="H5581" t="str">
            <v>Representante Legal del Contratista o su Apoderado</v>
          </cell>
        </row>
        <row r="5582">
          <cell r="H5582" t="str">
            <v>Matricula No. :</v>
          </cell>
        </row>
        <row r="5583">
          <cell r="H5583" t="str">
            <v xml:space="preserve"> </v>
          </cell>
        </row>
        <row r="5584">
          <cell r="C5584" t="str">
            <v>OBSERVACIONES INTERVENTORÍA</v>
          </cell>
        </row>
        <row r="5588">
          <cell r="C5588" t="str">
            <v>APROBACIÓN POR INTERVENTORÍA</v>
          </cell>
        </row>
        <row r="5589">
          <cell r="C5589"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5591">
          <cell r="C5591"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5594">
          <cell r="H5594" t="str">
            <v>Firma</v>
          </cell>
        </row>
        <row r="5595">
          <cell r="H5595" t="str">
            <v>Nombre:</v>
          </cell>
        </row>
        <row r="5596">
          <cell r="H5596" t="str">
            <v>Representante Legal del Interventor o su Apoderado</v>
          </cell>
        </row>
        <row r="5597">
          <cell r="H5597" t="str">
            <v>Matricula No. :</v>
          </cell>
        </row>
        <row r="5602">
          <cell r="C5602" t="str">
            <v>Formulario 1 - Propuesta económica  - Documento tipo de selección abreviada de menor cuantía - versión 2</v>
          </cell>
        </row>
        <row r="5603">
          <cell r="C5603" t="str">
            <v>Código</v>
          </cell>
          <cell r="D5603" t="str">
            <v>CCE-EICP-FM-25</v>
          </cell>
          <cell r="E5603" t="str">
            <v>Versión</v>
          </cell>
          <cell r="F5603">
            <v>2</v>
          </cell>
        </row>
        <row r="5605">
          <cell r="C5605" t="str">
            <v>[La entidad podrá utilizar este formato para la presentación de los análisis de precios unitarios el contratista en la oportunidad prevista en el numeral 8.1. del Documento Base]</v>
          </cell>
        </row>
        <row r="5608">
          <cell r="D5608" t="str">
            <v>MUNICIPIO DE CONCORDIA, ANTIOQUIA</v>
          </cell>
        </row>
        <row r="5609">
          <cell r="L5609" t="str">
            <v>VERSIÓN</v>
          </cell>
        </row>
        <row r="5610">
          <cell r="D5610" t="str">
            <v xml:space="preserve">[NÚMERO DEL PROCESO] </v>
          </cell>
        </row>
        <row r="5611">
          <cell r="L5611" t="str">
            <v>PÁGINA</v>
          </cell>
          <cell r="M5611">
            <v>1</v>
          </cell>
          <cell r="N5611" t="str">
            <v>DE</v>
          </cell>
          <cell r="O5611">
            <v>1</v>
          </cell>
        </row>
        <row r="5612">
          <cell r="D5612" t="str">
            <v xml:space="preserve">ANALISIS DE PRECIOS UNITARIOS </v>
          </cell>
        </row>
        <row r="5614">
          <cell r="L5614" t="str">
            <v>FECHA</v>
          </cell>
          <cell r="M5614" t="str">
            <v>DD</v>
          </cell>
          <cell r="N5614" t="str">
            <v>MM</v>
          </cell>
          <cell r="O5614" t="str">
            <v>AA</v>
          </cell>
        </row>
        <row r="5615">
          <cell r="M5615">
            <v>8</v>
          </cell>
          <cell r="N5615">
            <v>5</v>
          </cell>
          <cell r="O5615">
            <v>2023</v>
          </cell>
        </row>
        <row r="5616">
          <cell r="C5616" t="str">
            <v>ITEMS DE LA PROPUESTA ECONÓMICA</v>
          </cell>
          <cell r="I5616" t="str">
            <v>ITEMS NO PREVISTOS</v>
          </cell>
        </row>
        <row r="5620">
          <cell r="C5620" t="str">
            <v>DATOS ESPECÍFICOS</v>
          </cell>
        </row>
        <row r="5622">
          <cell r="C5622" t="str">
            <v>ITEM</v>
          </cell>
          <cell r="D5622" t="str">
            <v>DESCRIPCIÓN</v>
          </cell>
          <cell r="M5622" t="str">
            <v>UNIDAD</v>
          </cell>
          <cell r="O5622" t="str">
            <v>CANTIDAD</v>
          </cell>
        </row>
        <row r="5623">
          <cell r="C5623" t="str">
            <v>1.14.8</v>
          </cell>
          <cell r="D5623" t="str">
            <v xml:space="preserve">S.T.I de Acometida en cable 2No.10+1No. 12  Cu THHN, por ducto EMT 3/4" desde tablero principal  incluye bornes terminal para conexión. </v>
          </cell>
          <cell r="M5623" t="str">
            <v>m</v>
          </cell>
          <cell r="O5623">
            <v>40</v>
          </cell>
          <cell r="R5623">
            <v>40290</v>
          </cell>
          <cell r="S5623">
            <v>40290</v>
          </cell>
          <cell r="T5623">
            <v>1.77E-2</v>
          </cell>
          <cell r="U5623">
            <v>0.76180000000000003</v>
          </cell>
          <cell r="V5623">
            <v>0</v>
          </cell>
          <cell r="W5623">
            <v>0.2205</v>
          </cell>
        </row>
        <row r="5624">
          <cell r="C5624" t="str">
            <v>I. EQUIPO</v>
          </cell>
        </row>
        <row r="5626">
          <cell r="C5626" t="str">
            <v>DESCRIPCIÓN</v>
          </cell>
          <cell r="H5626" t="str">
            <v>MARCA</v>
          </cell>
          <cell r="J5626" t="str">
            <v>TIPO</v>
          </cell>
          <cell r="L5626" t="str">
            <v>TARIFA/HORA</v>
          </cell>
          <cell r="M5626" t="str">
            <v>RENDIMIENTO</v>
          </cell>
          <cell r="O5626" t="str">
            <v>Vr. UNITARIO</v>
          </cell>
        </row>
        <row r="5627">
          <cell r="C5627" t="str">
            <v>Sección completa de andamio (1.2m-1.5m) x 1.5 m. (+ 4 ruedas) Incluye transporte.</v>
          </cell>
          <cell r="J5627" t="str">
            <v>Dia</v>
          </cell>
          <cell r="L5627">
            <v>2565</v>
          </cell>
          <cell r="M5627">
            <v>15</v>
          </cell>
          <cell r="O5627">
            <v>171</v>
          </cell>
          <cell r="R5627">
            <v>2.67</v>
          </cell>
          <cell r="T5627" t="str">
            <v>Sección completa de andamio (1.2m-1.5m) x 1.5 m. (+ 4 ruedas) Incluye transporte.</v>
          </cell>
        </row>
        <row r="5628">
          <cell r="C5628" t="str">
            <v>Can zunchado en madera común de 5,0cmx20cmx3,0m (alquiler). Incluye transporte.</v>
          </cell>
          <cell r="J5628" t="str">
            <v>Dia</v>
          </cell>
          <cell r="L5628">
            <v>1500</v>
          </cell>
          <cell r="M5628">
            <v>15</v>
          </cell>
          <cell r="O5628">
            <v>100</v>
          </cell>
          <cell r="R5628">
            <v>2.67</v>
          </cell>
          <cell r="T5628" t="str">
            <v>Can zunchado en madera común de 5,0cmx20cmx3,0m (alquiler). Incluye transporte.</v>
          </cell>
        </row>
        <row r="5629">
          <cell r="J5629" t="str">
            <v/>
          </cell>
          <cell r="L5629" t="str">
            <v/>
          </cell>
          <cell r="O5629">
            <v>0</v>
          </cell>
          <cell r="R5629">
            <v>0</v>
          </cell>
          <cell r="T5629">
            <v>0</v>
          </cell>
        </row>
        <row r="5630">
          <cell r="C5630" t="str">
            <v>Herramienta Menor (Como % de Mano de Obra)</v>
          </cell>
          <cell r="J5630" t="str">
            <v>Dia</v>
          </cell>
          <cell r="L5630">
            <v>8883</v>
          </cell>
          <cell r="M5630">
            <v>0.05</v>
          </cell>
          <cell r="O5630">
            <v>444</v>
          </cell>
          <cell r="R5630">
            <v>17760</v>
          </cell>
          <cell r="T5630" t="str">
            <v>Herramienta Menor (Como % de Mano de Obra)</v>
          </cell>
        </row>
        <row r="5631">
          <cell r="L5631">
            <v>1.77E-2</v>
          </cell>
          <cell r="M5631" t="str">
            <v>SUBTOTAL $</v>
          </cell>
          <cell r="O5631">
            <v>715</v>
          </cell>
        </row>
        <row r="5632">
          <cell r="C5632" t="str">
            <v>II. MATERIALES</v>
          </cell>
        </row>
        <row r="5634">
          <cell r="C5634" t="str">
            <v>DESCRIPCIÓN</v>
          </cell>
          <cell r="K5634" t="str">
            <v>UNIDAD</v>
          </cell>
          <cell r="L5634" t="str">
            <v>CANTIDAD</v>
          </cell>
          <cell r="M5634" t="str">
            <v>PRECIO UNIT.</v>
          </cell>
          <cell r="O5634" t="str">
            <v>Vr. UNITARIO</v>
          </cell>
        </row>
        <row r="5635">
          <cell r="C5635" t="str">
            <v>Tubo conduit EMT 3/4"  3 M</v>
          </cell>
          <cell r="K5635" t="str">
            <v>u</v>
          </cell>
          <cell r="L5635">
            <v>0.34650000000000003</v>
          </cell>
          <cell r="M5635">
            <v>41900</v>
          </cell>
          <cell r="O5635">
            <v>14518</v>
          </cell>
          <cell r="R5635">
            <v>13.86</v>
          </cell>
          <cell r="T5635" t="str">
            <v>Tubo conduit EMT 3/4"  3 M</v>
          </cell>
        </row>
        <row r="5636">
          <cell r="C5636" t="str">
            <v>Union EMT 3/4" Acero</v>
          </cell>
          <cell r="K5636" t="str">
            <v>u</v>
          </cell>
          <cell r="L5636">
            <v>0.34650000000000003</v>
          </cell>
          <cell r="M5636">
            <v>3848</v>
          </cell>
          <cell r="O5636">
            <v>1333</v>
          </cell>
          <cell r="R5636">
            <v>13.86</v>
          </cell>
          <cell r="T5636" t="str">
            <v>Union EMT 3/4" Acero</v>
          </cell>
        </row>
        <row r="5637">
          <cell r="C5637" t="str">
            <v>Curva EMT 3/4"</v>
          </cell>
          <cell r="K5637" t="str">
            <v>u</v>
          </cell>
          <cell r="L5637">
            <v>0.21000000000000002</v>
          </cell>
          <cell r="M5637">
            <v>4389</v>
          </cell>
          <cell r="O5637">
            <v>922</v>
          </cell>
          <cell r="R5637">
            <v>8.4</v>
          </cell>
          <cell r="T5637" t="str">
            <v>Curva EMT 3/4"</v>
          </cell>
        </row>
        <row r="5638">
          <cell r="C5638" t="str">
            <v>Terminal EMT 3/4" Acero - Tub</v>
          </cell>
          <cell r="K5638" t="str">
            <v>u</v>
          </cell>
          <cell r="L5638">
            <v>0.175035</v>
          </cell>
          <cell r="M5638">
            <v>3010.7</v>
          </cell>
          <cell r="O5638">
            <v>527</v>
          </cell>
          <cell r="R5638">
            <v>7</v>
          </cell>
          <cell r="T5638" t="str">
            <v>Terminal EMT 3/4" Acero - Tub</v>
          </cell>
        </row>
        <row r="5639">
          <cell r="C5639" t="str">
            <v>Cable AWG-CU-THHN/THWN-90ºC # 10</v>
          </cell>
          <cell r="K5639" t="str">
            <v>m</v>
          </cell>
          <cell r="L5639">
            <v>2.1</v>
          </cell>
          <cell r="M5639">
            <v>4382.3049999999994</v>
          </cell>
          <cell r="O5639">
            <v>9203</v>
          </cell>
          <cell r="R5639">
            <v>84</v>
          </cell>
          <cell r="T5639" t="str">
            <v>Cable AWG-CU-THHN/THWN-90ºC # 10</v>
          </cell>
        </row>
        <row r="5640">
          <cell r="C5640" t="str">
            <v xml:space="preserve">Cable AWG-CU-THHN/THWN-90ºC # 12 </v>
          </cell>
          <cell r="K5640" t="str">
            <v>m</v>
          </cell>
          <cell r="L5640">
            <v>1.05</v>
          </cell>
          <cell r="M5640">
            <v>2714</v>
          </cell>
          <cell r="O5640">
            <v>2850</v>
          </cell>
          <cell r="R5640">
            <v>42</v>
          </cell>
          <cell r="T5640" t="str">
            <v xml:space="preserve">Cable AWG-CU-THHN/THWN-90ºC # 12 </v>
          </cell>
        </row>
        <row r="5641">
          <cell r="C5641" t="str">
            <v xml:space="preserve">Abrazadera Plastica Alas Tubo Conduit 1/2pg </v>
          </cell>
          <cell r="K5641" t="str">
            <v>u</v>
          </cell>
          <cell r="L5641">
            <v>1</v>
          </cell>
          <cell r="M5641">
            <v>1150</v>
          </cell>
          <cell r="O5641">
            <v>1150</v>
          </cell>
          <cell r="R5641">
            <v>40</v>
          </cell>
          <cell r="T5641" t="str">
            <v xml:space="preserve">Abrazadera Plastica Alas Tubo Conduit 1/2pg </v>
          </cell>
        </row>
        <row r="5642">
          <cell r="C5642" t="str">
            <v>Tornillo Ensamble 6 mm x 2" Pavonado x100und - 0.224 Kg</v>
          </cell>
          <cell r="K5642" t="str">
            <v>u</v>
          </cell>
          <cell r="L5642">
            <v>2.1000000000000001E-2</v>
          </cell>
          <cell r="M5642">
            <v>9000</v>
          </cell>
          <cell r="O5642">
            <v>189</v>
          </cell>
          <cell r="R5642">
            <v>0.84</v>
          </cell>
          <cell r="T5642" t="str">
            <v>Tornillo Ensamble 6 mm x 2" Pavonado x100und - 0.224 Kg</v>
          </cell>
        </row>
        <row r="5643">
          <cell r="K5643" t="str">
            <v/>
          </cell>
          <cell r="M5643">
            <v>0</v>
          </cell>
          <cell r="O5643">
            <v>0</v>
          </cell>
          <cell r="R5643">
            <v>0</v>
          </cell>
          <cell r="T5643">
            <v>0</v>
          </cell>
        </row>
        <row r="5644">
          <cell r="L5644">
            <v>0.76180000000000003</v>
          </cell>
          <cell r="M5644" t="str">
            <v>SUBTOTAL $</v>
          </cell>
          <cell r="O5644">
            <v>30692</v>
          </cell>
        </row>
        <row r="5645">
          <cell r="C5645" t="str">
            <v>III. TRANSPORTES</v>
          </cell>
        </row>
        <row r="5647">
          <cell r="C5647" t="str">
            <v>MATERIAL</v>
          </cell>
          <cell r="J5647" t="str">
            <v>VOL. o PESO</v>
          </cell>
          <cell r="K5647" t="str">
            <v>DISTANCIA</v>
          </cell>
          <cell r="L5647" t="str">
            <v>M3 o Ton/Km</v>
          </cell>
          <cell r="M5647" t="str">
            <v>TARIFA</v>
          </cell>
          <cell r="O5647" t="str">
            <v>Vr. UNITARIO</v>
          </cell>
        </row>
        <row r="5648">
          <cell r="J5648" t="str">
            <v/>
          </cell>
          <cell r="M5648">
            <v>0</v>
          </cell>
          <cell r="O5648">
            <v>0</v>
          </cell>
          <cell r="R5648">
            <v>0</v>
          </cell>
          <cell r="T5648">
            <v>0</v>
          </cell>
        </row>
        <row r="5649">
          <cell r="J5649" t="str">
            <v/>
          </cell>
          <cell r="M5649">
            <v>0</v>
          </cell>
          <cell r="O5649">
            <v>0</v>
          </cell>
          <cell r="R5649">
            <v>0</v>
          </cell>
          <cell r="T5649">
            <v>0</v>
          </cell>
        </row>
        <row r="5650">
          <cell r="J5650" t="str">
            <v/>
          </cell>
          <cell r="M5650">
            <v>0</v>
          </cell>
          <cell r="O5650">
            <v>0</v>
          </cell>
          <cell r="R5650">
            <v>0</v>
          </cell>
          <cell r="T5650">
            <v>0</v>
          </cell>
        </row>
        <row r="5651">
          <cell r="L5651">
            <v>0</v>
          </cell>
          <cell r="M5651" t="str">
            <v>SUBTOTAL $</v>
          </cell>
          <cell r="O5651">
            <v>0</v>
          </cell>
        </row>
        <row r="5652">
          <cell r="C5652" t="str">
            <v>IV. MANO DE OBRA</v>
          </cell>
        </row>
        <row r="5654">
          <cell r="C5654" t="str">
            <v>TRABAJADOR</v>
          </cell>
          <cell r="I5654" t="str">
            <v>CANTIDAD</v>
          </cell>
          <cell r="J5654" t="str">
            <v>JORNAL</v>
          </cell>
          <cell r="K5654" t="str">
            <v>PRESTACIONES</v>
          </cell>
          <cell r="L5654" t="str">
            <v>JORNAL TOTAL</v>
          </cell>
          <cell r="M5654" t="str">
            <v>RENDIMIENTO</v>
          </cell>
          <cell r="O5654" t="str">
            <v>Vr. UNITARIO</v>
          </cell>
        </row>
        <row r="5655">
          <cell r="C5655" t="str">
            <v>Maestro Electricista</v>
          </cell>
          <cell r="I5655">
            <v>1</v>
          </cell>
          <cell r="J5655">
            <v>104400</v>
          </cell>
          <cell r="K5655">
            <v>1.681</v>
          </cell>
          <cell r="L5655">
            <v>175496</v>
          </cell>
          <cell r="M5655">
            <v>30</v>
          </cell>
          <cell r="O5655">
            <v>5850</v>
          </cell>
          <cell r="R5655">
            <v>1.33</v>
          </cell>
          <cell r="T5655" t="str">
            <v>Maestro Electricista</v>
          </cell>
        </row>
        <row r="5656">
          <cell r="C5656" t="str">
            <v>Ayudante Entendido</v>
          </cell>
          <cell r="I5656">
            <v>1</v>
          </cell>
          <cell r="J5656">
            <v>53020</v>
          </cell>
          <cell r="K5656">
            <v>1.7161</v>
          </cell>
          <cell r="L5656">
            <v>90988</v>
          </cell>
          <cell r="M5656">
            <v>30</v>
          </cell>
          <cell r="O5656">
            <v>3033</v>
          </cell>
          <cell r="R5656">
            <v>1.33</v>
          </cell>
          <cell r="T5656" t="str">
            <v>Ayudante Entendido</v>
          </cell>
        </row>
        <row r="5657">
          <cell r="I5657">
            <v>1</v>
          </cell>
          <cell r="J5657">
            <v>0</v>
          </cell>
          <cell r="K5657">
            <v>0</v>
          </cell>
          <cell r="L5657">
            <v>0</v>
          </cell>
          <cell r="O5657">
            <v>0</v>
          </cell>
          <cell r="R5657">
            <v>0</v>
          </cell>
          <cell r="T5657">
            <v>0</v>
          </cell>
        </row>
        <row r="5658">
          <cell r="L5658">
            <v>0.2205</v>
          </cell>
          <cell r="M5658" t="str">
            <v>SUBTOTAL $</v>
          </cell>
          <cell r="O5658">
            <v>8883</v>
          </cell>
        </row>
        <row r="5660">
          <cell r="C5660" t="str">
            <v>TOTAL COSTO DIRECTO $</v>
          </cell>
          <cell r="O5660">
            <v>40290</v>
          </cell>
        </row>
        <row r="5661">
          <cell r="C5661" t="str">
            <v>V. COSTOS INDIRECTOS</v>
          </cell>
        </row>
        <row r="5663">
          <cell r="C5663" t="str">
            <v>Descripción</v>
          </cell>
          <cell r="L5663" t="str">
            <v>Porcentaje</v>
          </cell>
          <cell r="M5663" t="str">
            <v>Valor Total</v>
          </cell>
        </row>
        <row r="5664">
          <cell r="C5664" t="str">
            <v>ADMINISTRACION</v>
          </cell>
          <cell r="L5664">
            <v>0</v>
          </cell>
          <cell r="M5664">
            <v>0</v>
          </cell>
        </row>
        <row r="5665">
          <cell r="C5665" t="str">
            <v xml:space="preserve">IMPREVISTOS </v>
          </cell>
          <cell r="L5665">
            <v>0</v>
          </cell>
          <cell r="M5665">
            <v>0</v>
          </cell>
        </row>
        <row r="5666">
          <cell r="C5666" t="str">
            <v>UTILIDAD</v>
          </cell>
          <cell r="L5666">
            <v>0</v>
          </cell>
          <cell r="M5666">
            <v>0</v>
          </cell>
        </row>
        <row r="5667">
          <cell r="C5667" t="str">
            <v>SUBTOTAL $</v>
          </cell>
          <cell r="O5667">
            <v>0</v>
          </cell>
        </row>
        <row r="5669">
          <cell r="C5669" t="str">
            <v>Precio Unitario Total Aproximado al peso $</v>
          </cell>
          <cell r="O5669">
            <v>40290</v>
          </cell>
        </row>
        <row r="5672">
          <cell r="H5672" t="str">
            <v>Firma</v>
          </cell>
        </row>
        <row r="5673">
          <cell r="H5673" t="str">
            <v>Nombre:</v>
          </cell>
        </row>
        <row r="5674">
          <cell r="H5674" t="str">
            <v>Representante Legal del Contratista o su Apoderado</v>
          </cell>
        </row>
        <row r="5675">
          <cell r="H5675" t="str">
            <v>Matricula No. :</v>
          </cell>
        </row>
        <row r="5676">
          <cell r="H5676" t="str">
            <v xml:space="preserve"> </v>
          </cell>
        </row>
        <row r="5677">
          <cell r="C5677" t="str">
            <v>OBSERVACIONES INTERVENTORÍA</v>
          </cell>
        </row>
        <row r="5681">
          <cell r="C5681" t="str">
            <v>APROBACIÓN POR INTERVENTORÍA</v>
          </cell>
        </row>
        <row r="5682">
          <cell r="C5682"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5684">
          <cell r="C5684"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5687">
          <cell r="H5687" t="str">
            <v>Firma</v>
          </cell>
        </row>
        <row r="5688">
          <cell r="H5688" t="str">
            <v>Nombre:</v>
          </cell>
        </row>
        <row r="5689">
          <cell r="H5689" t="str">
            <v>Representante Legal del Interventor o su Apoderado</v>
          </cell>
        </row>
        <row r="5690">
          <cell r="H5690" t="str">
            <v>Matricula No. :</v>
          </cell>
        </row>
        <row r="5695">
          <cell r="C5695" t="str">
            <v>Formulario 1 - Propuesta económica  - Documento tipo de selección abreviada de menor cuantía - versión 2</v>
          </cell>
        </row>
        <row r="5696">
          <cell r="C5696" t="str">
            <v>Código</v>
          </cell>
          <cell r="D5696" t="str">
            <v>CCE-EICP-FM-25</v>
          </cell>
          <cell r="E5696" t="str">
            <v>Versión</v>
          </cell>
          <cell r="F5696">
            <v>2</v>
          </cell>
        </row>
        <row r="5698">
          <cell r="C5698" t="str">
            <v>[La entidad podrá utilizar este formato para la presentación de los análisis de precios unitarios el contratista en la oportunidad prevista en el numeral 8.1. del Documento Base]</v>
          </cell>
        </row>
        <row r="5701">
          <cell r="D5701" t="str">
            <v>MUNICIPIO DE CONCORDIA, ANTIOQUIA</v>
          </cell>
        </row>
        <row r="5702">
          <cell r="L5702" t="str">
            <v>VERSIÓN</v>
          </cell>
        </row>
        <row r="5703">
          <cell r="D5703" t="str">
            <v xml:space="preserve">[NÚMERO DEL PROCESO] </v>
          </cell>
        </row>
        <row r="5704">
          <cell r="L5704" t="str">
            <v>PÁGINA</v>
          </cell>
          <cell r="M5704">
            <v>1</v>
          </cell>
          <cell r="N5704" t="str">
            <v>DE</v>
          </cell>
          <cell r="O5704">
            <v>1</v>
          </cell>
        </row>
        <row r="5705">
          <cell r="D5705" t="str">
            <v xml:space="preserve">ANALISIS DE PRECIOS UNITARIOS </v>
          </cell>
        </row>
        <row r="5707">
          <cell r="L5707" t="str">
            <v>FECHA</v>
          </cell>
          <cell r="M5707" t="str">
            <v>DD</v>
          </cell>
          <cell r="N5707" t="str">
            <v>MM</v>
          </cell>
          <cell r="O5707" t="str">
            <v>AA</v>
          </cell>
        </row>
        <row r="5708">
          <cell r="M5708">
            <v>8</v>
          </cell>
          <cell r="N5708">
            <v>5</v>
          </cell>
          <cell r="O5708">
            <v>2023</v>
          </cell>
        </row>
        <row r="5709">
          <cell r="C5709" t="str">
            <v>ITEMS DE LA PROPUESTA ECONÓMICA</v>
          </cell>
          <cell r="I5709" t="str">
            <v>ITEMS NO PREVISTOS</v>
          </cell>
        </row>
        <row r="5713">
          <cell r="C5713" t="str">
            <v>DATOS ESPECÍFICOS</v>
          </cell>
        </row>
        <row r="5715">
          <cell r="C5715" t="str">
            <v>ITEM</v>
          </cell>
          <cell r="D5715" t="str">
            <v>DESCRIPCIÓN</v>
          </cell>
          <cell r="M5715" t="str">
            <v>UNIDAD</v>
          </cell>
          <cell r="O5715" t="str">
            <v>CANTIDAD</v>
          </cell>
        </row>
        <row r="5716">
          <cell r="C5716" t="str">
            <v>1.14.9</v>
          </cell>
          <cell r="D5716" t="str">
            <v xml:space="preserve">S.T.I de Breaker Monopolar enchufable de 20 o 30 Amp. </v>
          </cell>
          <cell r="M5716" t="str">
            <v>u</v>
          </cell>
          <cell r="O5716">
            <v>8</v>
          </cell>
          <cell r="R5716">
            <v>47337</v>
          </cell>
          <cell r="S5716">
            <v>47337</v>
          </cell>
          <cell r="T5716">
            <v>3.5200000000000002E-2</v>
          </cell>
          <cell r="U5716">
            <v>0.2611</v>
          </cell>
          <cell r="V5716">
            <v>0</v>
          </cell>
          <cell r="W5716">
            <v>0.70369999999999999</v>
          </cell>
        </row>
        <row r="5717">
          <cell r="C5717" t="str">
            <v>I. EQUIPO</v>
          </cell>
        </row>
        <row r="5719">
          <cell r="C5719" t="str">
            <v>DESCRIPCIÓN</v>
          </cell>
          <cell r="H5719" t="str">
            <v>MARCA</v>
          </cell>
          <cell r="J5719" t="str">
            <v>TIPO</v>
          </cell>
          <cell r="L5719" t="str">
            <v>TARIFA/HORA</v>
          </cell>
          <cell r="M5719" t="str">
            <v>RENDIMIENTO</v>
          </cell>
          <cell r="O5719" t="str">
            <v>Vr. UNITARIO</v>
          </cell>
        </row>
        <row r="5720">
          <cell r="J5720" t="str">
            <v/>
          </cell>
          <cell r="L5720" t="str">
            <v/>
          </cell>
          <cell r="M5720">
            <v>4</v>
          </cell>
          <cell r="O5720">
            <v>0</v>
          </cell>
          <cell r="R5720">
            <v>2</v>
          </cell>
          <cell r="T5720">
            <v>0</v>
          </cell>
        </row>
        <row r="5721">
          <cell r="J5721" t="str">
            <v/>
          </cell>
          <cell r="L5721" t="str">
            <v/>
          </cell>
          <cell r="M5721">
            <v>4</v>
          </cell>
          <cell r="O5721">
            <v>0</v>
          </cell>
          <cell r="R5721">
            <v>2</v>
          </cell>
          <cell r="T5721">
            <v>0</v>
          </cell>
        </row>
        <row r="5722">
          <cell r="J5722" t="str">
            <v/>
          </cell>
          <cell r="L5722" t="str">
            <v/>
          </cell>
          <cell r="O5722">
            <v>0</v>
          </cell>
          <cell r="R5722">
            <v>0</v>
          </cell>
          <cell r="T5722">
            <v>0</v>
          </cell>
        </row>
        <row r="5723">
          <cell r="C5723" t="str">
            <v>Herramienta Menor (Como % de Mano de Obra)</v>
          </cell>
          <cell r="J5723" t="str">
            <v>Dia</v>
          </cell>
          <cell r="L5723">
            <v>33311</v>
          </cell>
          <cell r="M5723">
            <v>0.05</v>
          </cell>
          <cell r="O5723">
            <v>1666</v>
          </cell>
          <cell r="R5723">
            <v>13328</v>
          </cell>
          <cell r="T5723" t="str">
            <v>Herramienta Menor (Como % de Mano de Obra)</v>
          </cell>
        </row>
        <row r="5724">
          <cell r="L5724">
            <v>3.5200000000000002E-2</v>
          </cell>
          <cell r="M5724" t="str">
            <v>SUBTOTAL $</v>
          </cell>
          <cell r="O5724">
            <v>1666</v>
          </cell>
        </row>
        <row r="5725">
          <cell r="C5725" t="str">
            <v>II. MATERIALES</v>
          </cell>
        </row>
        <row r="5727">
          <cell r="C5727" t="str">
            <v>DESCRIPCIÓN</v>
          </cell>
          <cell r="K5727" t="str">
            <v>UNIDAD</v>
          </cell>
          <cell r="L5727" t="str">
            <v>CANTIDAD</v>
          </cell>
          <cell r="M5727" t="str">
            <v>PRECIO UNIT.</v>
          </cell>
          <cell r="O5727" t="str">
            <v>Vr. UNITARIO</v>
          </cell>
        </row>
        <row r="5728">
          <cell r="C5728" t="str">
            <v>Breaker - Taco Monopolar Enchufable de 15 a 60 Amp.</v>
          </cell>
          <cell r="K5728" t="str">
            <v>u</v>
          </cell>
          <cell r="L5728">
            <v>1</v>
          </cell>
          <cell r="M5728">
            <v>12360</v>
          </cell>
          <cell r="O5728">
            <v>12360</v>
          </cell>
          <cell r="R5728">
            <v>8</v>
          </cell>
          <cell r="T5728" t="str">
            <v>Breaker - Taco Monopolar Enchufable de 15 a 60 Amp.</v>
          </cell>
        </row>
        <row r="5729">
          <cell r="K5729" t="str">
            <v/>
          </cell>
          <cell r="M5729">
            <v>0</v>
          </cell>
          <cell r="O5729">
            <v>0</v>
          </cell>
          <cell r="R5729">
            <v>0</v>
          </cell>
          <cell r="T5729">
            <v>0</v>
          </cell>
        </row>
        <row r="5730">
          <cell r="K5730" t="str">
            <v/>
          </cell>
          <cell r="M5730">
            <v>0</v>
          </cell>
          <cell r="O5730">
            <v>0</v>
          </cell>
          <cell r="R5730">
            <v>0</v>
          </cell>
          <cell r="T5730">
            <v>0</v>
          </cell>
        </row>
        <row r="5731">
          <cell r="K5731" t="str">
            <v/>
          </cell>
          <cell r="M5731">
            <v>0</v>
          </cell>
          <cell r="O5731">
            <v>0</v>
          </cell>
          <cell r="R5731">
            <v>0</v>
          </cell>
          <cell r="T5731">
            <v>0</v>
          </cell>
        </row>
        <row r="5732">
          <cell r="K5732" t="str">
            <v/>
          </cell>
          <cell r="M5732">
            <v>0</v>
          </cell>
          <cell r="O5732">
            <v>0</v>
          </cell>
          <cell r="R5732">
            <v>0</v>
          </cell>
          <cell r="T5732">
            <v>0</v>
          </cell>
        </row>
        <row r="5733">
          <cell r="K5733" t="str">
            <v/>
          </cell>
          <cell r="M5733">
            <v>0</v>
          </cell>
          <cell r="O5733">
            <v>0</v>
          </cell>
          <cell r="R5733">
            <v>0</v>
          </cell>
          <cell r="T5733">
            <v>0</v>
          </cell>
        </row>
        <row r="5734">
          <cell r="K5734" t="str">
            <v/>
          </cell>
          <cell r="M5734">
            <v>0</v>
          </cell>
          <cell r="O5734">
            <v>0</v>
          </cell>
          <cell r="R5734">
            <v>0</v>
          </cell>
          <cell r="T5734">
            <v>0</v>
          </cell>
        </row>
        <row r="5735">
          <cell r="K5735" t="str">
            <v/>
          </cell>
          <cell r="M5735">
            <v>0</v>
          </cell>
          <cell r="O5735">
            <v>0</v>
          </cell>
          <cell r="R5735">
            <v>0</v>
          </cell>
          <cell r="T5735">
            <v>0</v>
          </cell>
        </row>
        <row r="5736">
          <cell r="K5736" t="str">
            <v/>
          </cell>
          <cell r="M5736">
            <v>0</v>
          </cell>
          <cell r="O5736">
            <v>0</v>
          </cell>
          <cell r="R5736">
            <v>0</v>
          </cell>
          <cell r="T5736">
            <v>0</v>
          </cell>
        </row>
        <row r="5737">
          <cell r="L5737">
            <v>0.2611</v>
          </cell>
          <cell r="M5737" t="str">
            <v>SUBTOTAL $</v>
          </cell>
          <cell r="O5737">
            <v>12360</v>
          </cell>
        </row>
        <row r="5738">
          <cell r="C5738" t="str">
            <v>III. TRANSPORTES</v>
          </cell>
        </row>
        <row r="5740">
          <cell r="C5740" t="str">
            <v>MATERIAL</v>
          </cell>
          <cell r="J5740" t="str">
            <v>VOL. o PESO</v>
          </cell>
          <cell r="K5740" t="str">
            <v>DISTANCIA</v>
          </cell>
          <cell r="L5740" t="str">
            <v>M3 o Ton/Km</v>
          </cell>
          <cell r="M5740" t="str">
            <v>TARIFA</v>
          </cell>
          <cell r="O5740" t="str">
            <v>Vr. UNITARIO</v>
          </cell>
        </row>
        <row r="5741">
          <cell r="J5741" t="str">
            <v/>
          </cell>
          <cell r="M5741">
            <v>0</v>
          </cell>
          <cell r="O5741">
            <v>0</v>
          </cell>
          <cell r="R5741">
            <v>0</v>
          </cell>
          <cell r="T5741">
            <v>0</v>
          </cell>
        </row>
        <row r="5742">
          <cell r="J5742" t="str">
            <v/>
          </cell>
          <cell r="M5742">
            <v>0</v>
          </cell>
          <cell r="O5742">
            <v>0</v>
          </cell>
          <cell r="R5742">
            <v>0</v>
          </cell>
          <cell r="T5742">
            <v>0</v>
          </cell>
        </row>
        <row r="5743">
          <cell r="J5743" t="str">
            <v/>
          </cell>
          <cell r="M5743">
            <v>0</v>
          </cell>
          <cell r="O5743">
            <v>0</v>
          </cell>
          <cell r="R5743">
            <v>0</v>
          </cell>
          <cell r="T5743">
            <v>0</v>
          </cell>
        </row>
        <row r="5744">
          <cell r="L5744">
            <v>0</v>
          </cell>
          <cell r="M5744" t="str">
            <v>SUBTOTAL $</v>
          </cell>
          <cell r="O5744">
            <v>0</v>
          </cell>
        </row>
        <row r="5745">
          <cell r="C5745" t="str">
            <v>IV. MANO DE OBRA</v>
          </cell>
        </row>
        <row r="5747">
          <cell r="C5747" t="str">
            <v>TRABAJADOR</v>
          </cell>
          <cell r="I5747" t="str">
            <v>CANTIDAD</v>
          </cell>
          <cell r="J5747" t="str">
            <v>JORNAL</v>
          </cell>
          <cell r="K5747" t="str">
            <v>PRESTACIONES</v>
          </cell>
          <cell r="L5747" t="str">
            <v>JORNAL TOTAL</v>
          </cell>
          <cell r="M5747" t="str">
            <v>RENDIMIENTO</v>
          </cell>
          <cell r="O5747" t="str">
            <v>Vr. UNITARIO</v>
          </cell>
        </row>
        <row r="5748">
          <cell r="C5748" t="str">
            <v>Maestro Electricista</v>
          </cell>
          <cell r="I5748">
            <v>1</v>
          </cell>
          <cell r="J5748">
            <v>104400</v>
          </cell>
          <cell r="K5748">
            <v>1.681</v>
          </cell>
          <cell r="L5748">
            <v>175496</v>
          </cell>
          <cell r="M5748">
            <v>8</v>
          </cell>
          <cell r="O5748">
            <v>21937</v>
          </cell>
          <cell r="R5748">
            <v>1</v>
          </cell>
          <cell r="T5748" t="str">
            <v>Maestro Electricista</v>
          </cell>
        </row>
        <row r="5749">
          <cell r="C5749" t="str">
            <v>Ayudante Entendido</v>
          </cell>
          <cell r="I5749">
            <v>1</v>
          </cell>
          <cell r="J5749">
            <v>53020</v>
          </cell>
          <cell r="K5749">
            <v>1.7161</v>
          </cell>
          <cell r="L5749">
            <v>90988</v>
          </cell>
          <cell r="M5749">
            <v>8</v>
          </cell>
          <cell r="O5749">
            <v>11374</v>
          </cell>
          <cell r="R5749">
            <v>1</v>
          </cell>
          <cell r="T5749" t="str">
            <v>Ayudante Entendido</v>
          </cell>
        </row>
        <row r="5750">
          <cell r="I5750">
            <v>1</v>
          </cell>
          <cell r="J5750">
            <v>0</v>
          </cell>
          <cell r="K5750">
            <v>0</v>
          </cell>
          <cell r="L5750">
            <v>0</v>
          </cell>
          <cell r="O5750">
            <v>0</v>
          </cell>
          <cell r="R5750">
            <v>0</v>
          </cell>
          <cell r="T5750">
            <v>0</v>
          </cell>
        </row>
        <row r="5751">
          <cell r="L5751">
            <v>0.70369999999999999</v>
          </cell>
          <cell r="M5751" t="str">
            <v>SUBTOTAL $</v>
          </cell>
          <cell r="O5751">
            <v>33311</v>
          </cell>
        </row>
        <row r="5753">
          <cell r="C5753" t="str">
            <v>TOTAL COSTO DIRECTO $</v>
          </cell>
          <cell r="O5753">
            <v>47337</v>
          </cell>
        </row>
        <row r="5754">
          <cell r="C5754" t="str">
            <v>V. COSTOS INDIRECTOS</v>
          </cell>
        </row>
        <row r="5756">
          <cell r="C5756" t="str">
            <v>Descripción</v>
          </cell>
          <cell r="L5756" t="str">
            <v>Porcentaje</v>
          </cell>
          <cell r="M5756" t="str">
            <v>Valor Total</v>
          </cell>
        </row>
        <row r="5757">
          <cell r="C5757" t="str">
            <v>ADMINISTRACION</v>
          </cell>
          <cell r="L5757">
            <v>0</v>
          </cell>
          <cell r="M5757">
            <v>0</v>
          </cell>
        </row>
        <row r="5758">
          <cell r="C5758" t="str">
            <v xml:space="preserve">IMPREVISTOS </v>
          </cell>
          <cell r="L5758">
            <v>0</v>
          </cell>
          <cell r="M5758">
            <v>0</v>
          </cell>
        </row>
        <row r="5759">
          <cell r="C5759" t="str">
            <v>UTILIDAD</v>
          </cell>
          <cell r="L5759">
            <v>0</v>
          </cell>
          <cell r="M5759">
            <v>0</v>
          </cell>
        </row>
        <row r="5760">
          <cell r="C5760" t="str">
            <v>SUBTOTAL $</v>
          </cell>
          <cell r="O5760">
            <v>0</v>
          </cell>
        </row>
        <row r="5762">
          <cell r="C5762" t="str">
            <v>Precio Unitario Total Aproximado al peso $</v>
          </cell>
          <cell r="O5762">
            <v>47337</v>
          </cell>
        </row>
        <row r="5765">
          <cell r="H5765" t="str">
            <v>Firma</v>
          </cell>
        </row>
        <row r="5766">
          <cell r="H5766" t="str">
            <v>Nombre:</v>
          </cell>
        </row>
        <row r="5767">
          <cell r="H5767" t="str">
            <v>Representante Legal del Contratista o su Apoderado</v>
          </cell>
        </row>
        <row r="5768">
          <cell r="H5768" t="str">
            <v>Matricula No. :</v>
          </cell>
        </row>
        <row r="5769">
          <cell r="H5769" t="str">
            <v xml:space="preserve"> </v>
          </cell>
        </row>
        <row r="5770">
          <cell r="C5770" t="str">
            <v>OBSERVACIONES INTERVENTORÍA</v>
          </cell>
        </row>
        <row r="5774">
          <cell r="C5774" t="str">
            <v>APROBACIÓN POR INTERVENTORÍA</v>
          </cell>
        </row>
        <row r="5775">
          <cell r="C577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5777">
          <cell r="C577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5780">
          <cell r="H5780" t="str">
            <v>Firma</v>
          </cell>
        </row>
        <row r="5781">
          <cell r="H5781" t="str">
            <v>Nombre:</v>
          </cell>
        </row>
        <row r="5782">
          <cell r="H5782" t="str">
            <v>Representante Legal del Interventor o su Apoderado</v>
          </cell>
        </row>
        <row r="5783">
          <cell r="H5783" t="str">
            <v>Matricula No. :</v>
          </cell>
        </row>
        <row r="5788">
          <cell r="C5788" t="str">
            <v>Formulario 1 - Propuesta económica  - Documento tipo de selección abreviada de menor cuantía - versión 2</v>
          </cell>
        </row>
        <row r="5789">
          <cell r="C5789" t="str">
            <v>Código</v>
          </cell>
          <cell r="D5789" t="str">
            <v>CCE-EICP-FM-25</v>
          </cell>
          <cell r="E5789" t="str">
            <v>Versión</v>
          </cell>
          <cell r="F5789">
            <v>2</v>
          </cell>
        </row>
        <row r="5791">
          <cell r="C5791" t="str">
            <v>[La entidad podrá utilizar este formato para la presentación de los análisis de precios unitarios el contratista en la oportunidad prevista en el numeral 8.1. del Documento Base]</v>
          </cell>
        </row>
        <row r="5794">
          <cell r="D5794" t="str">
            <v>MUNICIPIO DE CONCORDIA, ANTIOQUIA</v>
          </cell>
        </row>
        <row r="5795">
          <cell r="L5795" t="str">
            <v>VERSIÓN</v>
          </cell>
        </row>
        <row r="5796">
          <cell r="D5796" t="str">
            <v xml:space="preserve">[NÚMERO DEL PROCESO] </v>
          </cell>
        </row>
        <row r="5797">
          <cell r="L5797" t="str">
            <v>PÁGINA</v>
          </cell>
          <cell r="M5797">
            <v>1</v>
          </cell>
          <cell r="N5797" t="str">
            <v>DE</v>
          </cell>
          <cell r="O5797">
            <v>1</v>
          </cell>
        </row>
        <row r="5798">
          <cell r="D5798" t="str">
            <v xml:space="preserve">ANALISIS DE PRECIOS UNITARIOS </v>
          </cell>
        </row>
        <row r="5800">
          <cell r="L5800" t="str">
            <v>FECHA</v>
          </cell>
          <cell r="M5800" t="str">
            <v>DD</v>
          </cell>
          <cell r="N5800" t="str">
            <v>MM</v>
          </cell>
          <cell r="O5800" t="str">
            <v>AA</v>
          </cell>
        </row>
        <row r="5801">
          <cell r="M5801">
            <v>8</v>
          </cell>
          <cell r="N5801">
            <v>5</v>
          </cell>
          <cell r="O5801">
            <v>2023</v>
          </cell>
        </row>
        <row r="5802">
          <cell r="C5802" t="str">
            <v>ITEMS DE LA PROPUESTA ECONÓMICA</v>
          </cell>
          <cell r="I5802" t="str">
            <v>ITEMS NO PREVISTOS</v>
          </cell>
        </row>
        <row r="5806">
          <cell r="C5806" t="str">
            <v>DATOS ESPECÍFICOS</v>
          </cell>
        </row>
        <row r="5808">
          <cell r="C5808" t="str">
            <v>ITEM</v>
          </cell>
          <cell r="D5808" t="str">
            <v>DESCRIPCIÓN</v>
          </cell>
          <cell r="M5808" t="str">
            <v>UNIDAD</v>
          </cell>
          <cell r="O5808" t="str">
            <v>CANTIDAD</v>
          </cell>
        </row>
        <row r="5809">
          <cell r="C5809" t="str">
            <v>1.14.10</v>
          </cell>
          <cell r="D5809" t="str">
            <v xml:space="preserve">S.T.I de Cable Acometida Antifraude 2 x 8 + 8 AWG. </v>
          </cell>
          <cell r="M5809" t="str">
            <v>m</v>
          </cell>
          <cell r="O5809">
            <v>30</v>
          </cell>
          <cell r="R5809">
            <v>44651</v>
          </cell>
          <cell r="S5809">
            <v>44651</v>
          </cell>
          <cell r="T5809">
            <v>6.0000000000000001E-3</v>
          </cell>
          <cell r="U5809">
            <v>0.87470000000000003</v>
          </cell>
          <cell r="V5809">
            <v>0</v>
          </cell>
          <cell r="W5809">
            <v>0.11940000000000001</v>
          </cell>
        </row>
        <row r="5810">
          <cell r="C5810" t="str">
            <v>I. EQUIPO</v>
          </cell>
        </row>
        <row r="5812">
          <cell r="C5812" t="str">
            <v>DESCRIPCIÓN</v>
          </cell>
          <cell r="H5812" t="str">
            <v>MARCA</v>
          </cell>
          <cell r="J5812" t="str">
            <v>TIPO</v>
          </cell>
          <cell r="L5812" t="str">
            <v>TARIFA/HORA</v>
          </cell>
          <cell r="M5812" t="str">
            <v>RENDIMIENTO</v>
          </cell>
          <cell r="O5812" t="str">
            <v>Vr. UNITARIO</v>
          </cell>
        </row>
        <row r="5813">
          <cell r="J5813" t="str">
            <v/>
          </cell>
          <cell r="L5813" t="str">
            <v/>
          </cell>
          <cell r="M5813">
            <v>25</v>
          </cell>
          <cell r="O5813">
            <v>0</v>
          </cell>
          <cell r="R5813">
            <v>1.2</v>
          </cell>
          <cell r="T5813">
            <v>0</v>
          </cell>
        </row>
        <row r="5814">
          <cell r="J5814" t="str">
            <v/>
          </cell>
          <cell r="L5814" t="str">
            <v/>
          </cell>
          <cell r="M5814">
            <v>25</v>
          </cell>
          <cell r="O5814">
            <v>0</v>
          </cell>
          <cell r="R5814">
            <v>1.2</v>
          </cell>
          <cell r="T5814">
            <v>0</v>
          </cell>
        </row>
        <row r="5815">
          <cell r="J5815" t="str">
            <v/>
          </cell>
          <cell r="L5815" t="str">
            <v/>
          </cell>
          <cell r="O5815">
            <v>0</v>
          </cell>
          <cell r="R5815">
            <v>0</v>
          </cell>
          <cell r="T5815">
            <v>0</v>
          </cell>
        </row>
        <row r="5816">
          <cell r="C5816" t="str">
            <v>Herramienta Menor (Como % de Mano de Obra)</v>
          </cell>
          <cell r="J5816" t="str">
            <v>Dia</v>
          </cell>
          <cell r="L5816">
            <v>5330</v>
          </cell>
          <cell r="M5816">
            <v>0.05</v>
          </cell>
          <cell r="O5816">
            <v>267</v>
          </cell>
          <cell r="R5816">
            <v>8010</v>
          </cell>
          <cell r="T5816" t="str">
            <v>Herramienta Menor (Como % de Mano de Obra)</v>
          </cell>
        </row>
        <row r="5817">
          <cell r="L5817">
            <v>6.0000000000000001E-3</v>
          </cell>
          <cell r="M5817" t="str">
            <v>SUBTOTAL $</v>
          </cell>
          <cell r="O5817">
            <v>267</v>
          </cell>
        </row>
        <row r="5818">
          <cell r="C5818" t="str">
            <v>II. MATERIALES</v>
          </cell>
        </row>
        <row r="5820">
          <cell r="C5820" t="str">
            <v>DESCRIPCIÓN</v>
          </cell>
          <cell r="K5820" t="str">
            <v>UNIDAD</v>
          </cell>
          <cell r="L5820" t="str">
            <v>CANTIDAD</v>
          </cell>
          <cell r="M5820" t="str">
            <v>PRECIO UNIT.</v>
          </cell>
          <cell r="O5820" t="str">
            <v>Vr. UNITARIO</v>
          </cell>
        </row>
        <row r="5821">
          <cell r="C5821" t="str">
            <v>Cable Acometida Antifraude 2 x 8 + 8 AWG</v>
          </cell>
          <cell r="K5821" t="str">
            <v>m</v>
          </cell>
          <cell r="L5821">
            <v>1.05</v>
          </cell>
          <cell r="M5821">
            <v>33663.300000000003</v>
          </cell>
          <cell r="O5821">
            <v>35346</v>
          </cell>
          <cell r="R5821">
            <v>31.5</v>
          </cell>
          <cell r="T5821" t="str">
            <v>Cable Acometida Antifraude 2 x 8 + 8 AWG</v>
          </cell>
        </row>
        <row r="5822">
          <cell r="C5822" t="str">
            <v>grapa galvanizada x 5 unidades 1.1/4" Calibre 20</v>
          </cell>
          <cell r="K5822" t="str">
            <v>u</v>
          </cell>
          <cell r="L5822">
            <v>0.6</v>
          </cell>
          <cell r="M5822">
            <v>6180</v>
          </cell>
          <cell r="O5822">
            <v>3708</v>
          </cell>
          <cell r="R5822">
            <v>18</v>
          </cell>
          <cell r="T5822" t="str">
            <v>grapa galvanizada x 5 unidades 1.1/4" Calibre 20</v>
          </cell>
        </row>
        <row r="5823">
          <cell r="K5823" t="str">
            <v/>
          </cell>
          <cell r="M5823">
            <v>0</v>
          </cell>
          <cell r="O5823">
            <v>0</v>
          </cell>
          <cell r="R5823">
            <v>0</v>
          </cell>
          <cell r="T5823">
            <v>0</v>
          </cell>
        </row>
        <row r="5824">
          <cell r="K5824" t="str">
            <v/>
          </cell>
          <cell r="M5824">
            <v>0</v>
          </cell>
          <cell r="O5824">
            <v>0</v>
          </cell>
          <cell r="R5824">
            <v>0</v>
          </cell>
          <cell r="T5824">
            <v>0</v>
          </cell>
        </row>
        <row r="5825">
          <cell r="K5825" t="str">
            <v/>
          </cell>
          <cell r="M5825">
            <v>0</v>
          </cell>
          <cell r="O5825">
            <v>0</v>
          </cell>
          <cell r="R5825">
            <v>0</v>
          </cell>
          <cell r="T5825">
            <v>0</v>
          </cell>
        </row>
        <row r="5826">
          <cell r="K5826" t="str">
            <v/>
          </cell>
          <cell r="M5826">
            <v>0</v>
          </cell>
          <cell r="O5826">
            <v>0</v>
          </cell>
          <cell r="R5826">
            <v>0</v>
          </cell>
          <cell r="T5826">
            <v>0</v>
          </cell>
        </row>
        <row r="5827">
          <cell r="K5827" t="str">
            <v/>
          </cell>
          <cell r="M5827">
            <v>0</v>
          </cell>
          <cell r="O5827">
            <v>0</v>
          </cell>
          <cell r="R5827">
            <v>0</v>
          </cell>
          <cell r="T5827">
            <v>0</v>
          </cell>
        </row>
        <row r="5828">
          <cell r="K5828" t="str">
            <v/>
          </cell>
          <cell r="M5828">
            <v>0</v>
          </cell>
          <cell r="O5828">
            <v>0</v>
          </cell>
          <cell r="R5828">
            <v>0</v>
          </cell>
          <cell r="T5828">
            <v>0</v>
          </cell>
        </row>
        <row r="5829">
          <cell r="K5829" t="str">
            <v/>
          </cell>
          <cell r="M5829">
            <v>0</v>
          </cell>
          <cell r="O5829">
            <v>0</v>
          </cell>
          <cell r="R5829">
            <v>0</v>
          </cell>
          <cell r="T5829">
            <v>0</v>
          </cell>
        </row>
        <row r="5830">
          <cell r="L5830">
            <v>0.87470000000000003</v>
          </cell>
          <cell r="M5830" t="str">
            <v>SUBTOTAL $</v>
          </cell>
          <cell r="O5830">
            <v>39054</v>
          </cell>
        </row>
        <row r="5831">
          <cell r="C5831" t="str">
            <v>III. TRANSPORTES</v>
          </cell>
        </row>
        <row r="5833">
          <cell r="C5833" t="str">
            <v>MATERIAL</v>
          </cell>
          <cell r="J5833" t="str">
            <v>VOL. o PESO</v>
          </cell>
          <cell r="K5833" t="str">
            <v>DISTANCIA</v>
          </cell>
          <cell r="L5833" t="str">
            <v>M3 o Ton/Km</v>
          </cell>
          <cell r="M5833" t="str">
            <v>TARIFA</v>
          </cell>
          <cell r="O5833" t="str">
            <v>Vr. UNITARIO</v>
          </cell>
        </row>
        <row r="5834">
          <cell r="J5834" t="str">
            <v/>
          </cell>
          <cell r="M5834">
            <v>0</v>
          </cell>
          <cell r="O5834">
            <v>0</v>
          </cell>
          <cell r="R5834">
            <v>0</v>
          </cell>
          <cell r="T5834">
            <v>0</v>
          </cell>
        </row>
        <row r="5835">
          <cell r="J5835" t="str">
            <v/>
          </cell>
          <cell r="M5835">
            <v>0</v>
          </cell>
          <cell r="O5835">
            <v>0</v>
          </cell>
          <cell r="R5835">
            <v>0</v>
          </cell>
          <cell r="T5835">
            <v>0</v>
          </cell>
        </row>
        <row r="5836">
          <cell r="J5836" t="str">
            <v/>
          </cell>
          <cell r="M5836">
            <v>0</v>
          </cell>
          <cell r="O5836">
            <v>0</v>
          </cell>
          <cell r="R5836">
            <v>0</v>
          </cell>
          <cell r="T5836">
            <v>0</v>
          </cell>
        </row>
        <row r="5837">
          <cell r="L5837">
            <v>0</v>
          </cell>
          <cell r="M5837" t="str">
            <v>SUBTOTAL $</v>
          </cell>
          <cell r="O5837">
            <v>0</v>
          </cell>
        </row>
        <row r="5838">
          <cell r="C5838" t="str">
            <v>IV. MANO DE OBRA</v>
          </cell>
        </row>
        <row r="5840">
          <cell r="C5840" t="str">
            <v>TRABAJADOR</v>
          </cell>
          <cell r="I5840" t="str">
            <v>CANTIDAD</v>
          </cell>
          <cell r="J5840" t="str">
            <v>JORNAL</v>
          </cell>
          <cell r="K5840" t="str">
            <v>PRESTACIONES</v>
          </cell>
          <cell r="L5840" t="str">
            <v>JORNAL TOTAL</v>
          </cell>
          <cell r="M5840" t="str">
            <v>RENDIMIENTO</v>
          </cell>
          <cell r="O5840" t="str">
            <v>Vr. UNITARIO</v>
          </cell>
        </row>
        <row r="5841">
          <cell r="C5841" t="str">
            <v>Maestro Electricista</v>
          </cell>
          <cell r="I5841">
            <v>1</v>
          </cell>
          <cell r="J5841">
            <v>104400</v>
          </cell>
          <cell r="K5841">
            <v>1.681</v>
          </cell>
          <cell r="L5841">
            <v>175496</v>
          </cell>
          <cell r="M5841">
            <v>50</v>
          </cell>
          <cell r="O5841">
            <v>3510</v>
          </cell>
          <cell r="R5841">
            <v>0.6</v>
          </cell>
          <cell r="T5841" t="str">
            <v>Maestro Electricista</v>
          </cell>
        </row>
        <row r="5842">
          <cell r="C5842" t="str">
            <v>Ayudante Entendido</v>
          </cell>
          <cell r="I5842">
            <v>1</v>
          </cell>
          <cell r="J5842">
            <v>53020</v>
          </cell>
          <cell r="K5842">
            <v>1.7161</v>
          </cell>
          <cell r="L5842">
            <v>90988</v>
          </cell>
          <cell r="M5842">
            <v>50</v>
          </cell>
          <cell r="O5842">
            <v>1820</v>
          </cell>
          <cell r="R5842">
            <v>0.6</v>
          </cell>
          <cell r="T5842" t="str">
            <v>Ayudante Entendido</v>
          </cell>
        </row>
        <row r="5843">
          <cell r="I5843">
            <v>1</v>
          </cell>
          <cell r="J5843">
            <v>0</v>
          </cell>
          <cell r="K5843">
            <v>0</v>
          </cell>
          <cell r="L5843">
            <v>0</v>
          </cell>
          <cell r="O5843">
            <v>0</v>
          </cell>
          <cell r="R5843">
            <v>0</v>
          </cell>
          <cell r="T5843">
            <v>0</v>
          </cell>
        </row>
        <row r="5844">
          <cell r="L5844">
            <v>0.11940000000000001</v>
          </cell>
          <cell r="M5844" t="str">
            <v>SUBTOTAL $</v>
          </cell>
          <cell r="O5844">
            <v>5330</v>
          </cell>
        </row>
        <row r="5846">
          <cell r="C5846" t="str">
            <v>TOTAL COSTO DIRECTO $</v>
          </cell>
          <cell r="O5846">
            <v>44651</v>
          </cell>
        </row>
        <row r="5847">
          <cell r="C5847" t="str">
            <v>V. COSTOS INDIRECTOS</v>
          </cell>
        </row>
        <row r="5849">
          <cell r="C5849" t="str">
            <v>Descripción</v>
          </cell>
          <cell r="L5849" t="str">
            <v>Porcentaje</v>
          </cell>
          <cell r="M5849" t="str">
            <v>Valor Total</v>
          </cell>
        </row>
        <row r="5850">
          <cell r="C5850" t="str">
            <v>ADMINISTRACION</v>
          </cell>
          <cell r="L5850">
            <v>0</v>
          </cell>
          <cell r="M5850">
            <v>0</v>
          </cell>
        </row>
        <row r="5851">
          <cell r="C5851" t="str">
            <v xml:space="preserve">IMPREVISTOS </v>
          </cell>
          <cell r="L5851">
            <v>0</v>
          </cell>
          <cell r="M5851">
            <v>0</v>
          </cell>
        </row>
        <row r="5852">
          <cell r="C5852" t="str">
            <v>UTILIDAD</v>
          </cell>
          <cell r="L5852">
            <v>0</v>
          </cell>
          <cell r="M5852">
            <v>0</v>
          </cell>
        </row>
        <row r="5853">
          <cell r="C5853" t="str">
            <v>SUBTOTAL $</v>
          </cell>
          <cell r="O5853">
            <v>0</v>
          </cell>
        </row>
        <row r="5855">
          <cell r="C5855" t="str">
            <v>Precio Unitario Total Aproximado al peso $</v>
          </cell>
          <cell r="O5855">
            <v>44651</v>
          </cell>
        </row>
        <row r="5858">
          <cell r="H5858" t="str">
            <v>Firma</v>
          </cell>
        </row>
        <row r="5859">
          <cell r="H5859" t="str">
            <v>Nombre:</v>
          </cell>
        </row>
        <row r="5860">
          <cell r="H5860" t="str">
            <v>Representante Legal del Contratista o su Apoderado</v>
          </cell>
        </row>
        <row r="5861">
          <cell r="H5861" t="str">
            <v>Matricula No. :</v>
          </cell>
        </row>
        <row r="5862">
          <cell r="H5862" t="str">
            <v xml:space="preserve"> </v>
          </cell>
        </row>
        <row r="5863">
          <cell r="C5863" t="str">
            <v>OBSERVACIONES INTERVENTORÍA</v>
          </cell>
        </row>
        <row r="5867">
          <cell r="C5867" t="str">
            <v>APROBACIÓN POR INTERVENTORÍA</v>
          </cell>
        </row>
        <row r="5868">
          <cell r="C5868"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5870">
          <cell r="C5870"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5873">
          <cell r="H5873" t="str">
            <v>Firma</v>
          </cell>
        </row>
        <row r="5874">
          <cell r="H5874" t="str">
            <v>Nombre:</v>
          </cell>
        </row>
        <row r="5875">
          <cell r="H5875" t="str">
            <v>Representante Legal del Interventor o su Apoderado</v>
          </cell>
        </row>
        <row r="5876">
          <cell r="H5876" t="str">
            <v>Matricula No. :</v>
          </cell>
        </row>
        <row r="5881">
          <cell r="C5881" t="str">
            <v>Formulario 1 - Propuesta económica  - Documento tipo de selección abreviada de menor cuantía - versión 2</v>
          </cell>
        </row>
        <row r="5882">
          <cell r="C5882" t="str">
            <v>Código</v>
          </cell>
          <cell r="D5882" t="str">
            <v>CCE-EICP-FM-25</v>
          </cell>
          <cell r="E5882" t="str">
            <v>Versión</v>
          </cell>
          <cell r="F5882">
            <v>2</v>
          </cell>
        </row>
        <row r="5884">
          <cell r="C5884" t="str">
            <v>[La entidad podrá utilizar este formato para la presentación de los análisis de precios unitarios el contratista en la oportunidad prevista en el numeral 8.1. del Documento Base]</v>
          </cell>
        </row>
        <row r="5887">
          <cell r="D5887" t="str">
            <v>MUNICIPIO DE CONCORDIA, ANTIOQUIA</v>
          </cell>
        </row>
        <row r="5888">
          <cell r="L5888" t="str">
            <v>VERSIÓN</v>
          </cell>
        </row>
        <row r="5889">
          <cell r="D5889" t="str">
            <v xml:space="preserve">[NÚMERO DEL PROCESO] </v>
          </cell>
        </row>
        <row r="5890">
          <cell r="L5890" t="str">
            <v>PÁGINA</v>
          </cell>
          <cell r="M5890">
            <v>1</v>
          </cell>
          <cell r="N5890" t="str">
            <v>DE</v>
          </cell>
          <cell r="O5890">
            <v>1</v>
          </cell>
        </row>
        <row r="5891">
          <cell r="D5891" t="str">
            <v xml:space="preserve">ANALISIS DE PRECIOS UNITARIOS </v>
          </cell>
        </row>
        <row r="5893">
          <cell r="L5893" t="str">
            <v>FECHA</v>
          </cell>
          <cell r="M5893" t="str">
            <v>DD</v>
          </cell>
          <cell r="N5893" t="str">
            <v>MM</v>
          </cell>
          <cell r="O5893" t="str">
            <v>AA</v>
          </cell>
        </row>
        <row r="5894">
          <cell r="M5894">
            <v>8</v>
          </cell>
          <cell r="N5894">
            <v>5</v>
          </cell>
          <cell r="O5894">
            <v>2023</v>
          </cell>
        </row>
        <row r="5895">
          <cell r="C5895" t="str">
            <v>ITEMS DE LA PROPUESTA ECONÓMICA</v>
          </cell>
          <cell r="I5895" t="str">
            <v>ITEMS NO PREVISTOS</v>
          </cell>
        </row>
        <row r="5899">
          <cell r="C5899" t="str">
            <v>DATOS ESPECÍFICOS</v>
          </cell>
        </row>
        <row r="5901">
          <cell r="C5901" t="str">
            <v>ITEM</v>
          </cell>
          <cell r="D5901" t="str">
            <v>DESCRIPCIÓN</v>
          </cell>
          <cell r="M5901" t="str">
            <v>UNIDAD</v>
          </cell>
          <cell r="O5901" t="str">
            <v>CANTIDAD</v>
          </cell>
        </row>
        <row r="5902">
          <cell r="C5902" t="str">
            <v>1.14.11</v>
          </cell>
          <cell r="D5902" t="str">
            <v>S.T.I  de Tablero Enchufable Monofase 8 Circuitos. Incluye obra civil, resanes y demas elementos necesarios para su correcta instalacion y funcionamiento.</v>
          </cell>
          <cell r="M5902" t="str">
            <v>u</v>
          </cell>
          <cell r="O5902">
            <v>1</v>
          </cell>
          <cell r="R5902">
            <v>279659</v>
          </cell>
          <cell r="S5902">
            <v>279659</v>
          </cell>
          <cell r="T5902">
            <v>6.4699999999999994E-2</v>
          </cell>
          <cell r="U5902">
            <v>0.61770000000000003</v>
          </cell>
          <cell r="V5902">
            <v>0</v>
          </cell>
          <cell r="W5902">
            <v>0.31759999999999999</v>
          </cell>
        </row>
        <row r="5903">
          <cell r="C5903" t="str">
            <v>I. EQUIPO</v>
          </cell>
        </row>
        <row r="5905">
          <cell r="C5905" t="str">
            <v>DESCRIPCIÓN</v>
          </cell>
          <cell r="H5905" t="str">
            <v>MARCA</v>
          </cell>
          <cell r="J5905" t="str">
            <v>TIPO</v>
          </cell>
          <cell r="L5905" t="str">
            <v>TARIFA/HORA</v>
          </cell>
          <cell r="M5905" t="str">
            <v>RENDIMIENTO</v>
          </cell>
          <cell r="O5905" t="str">
            <v>Vr. UNITARIO</v>
          </cell>
        </row>
        <row r="5906">
          <cell r="C5906" t="str">
            <v>pulidora electrica manual - disco</v>
          </cell>
          <cell r="J5906" t="str">
            <v>Dia</v>
          </cell>
          <cell r="L5906">
            <v>40927</v>
          </cell>
          <cell r="M5906">
            <v>3</v>
          </cell>
          <cell r="O5906">
            <v>13642</v>
          </cell>
          <cell r="R5906">
            <v>0.33</v>
          </cell>
          <cell r="T5906" t="str">
            <v>pulidora electrica manual - disco</v>
          </cell>
        </row>
        <row r="5907">
          <cell r="J5907" t="str">
            <v/>
          </cell>
          <cell r="L5907" t="str">
            <v/>
          </cell>
          <cell r="O5907">
            <v>0</v>
          </cell>
          <cell r="R5907">
            <v>0</v>
          </cell>
          <cell r="T5907">
            <v>0</v>
          </cell>
        </row>
        <row r="5908">
          <cell r="J5908" t="str">
            <v/>
          </cell>
          <cell r="L5908" t="str">
            <v/>
          </cell>
          <cell r="O5908">
            <v>0</v>
          </cell>
          <cell r="R5908">
            <v>0</v>
          </cell>
          <cell r="T5908">
            <v>0</v>
          </cell>
        </row>
        <row r="5909">
          <cell r="C5909" t="str">
            <v>Herramienta Menor (Como % de Mano de Obra)</v>
          </cell>
          <cell r="J5909" t="str">
            <v>Dia</v>
          </cell>
          <cell r="L5909">
            <v>88828</v>
          </cell>
          <cell r="M5909">
            <v>0.05</v>
          </cell>
          <cell r="O5909">
            <v>4441</v>
          </cell>
          <cell r="R5909">
            <v>4441</v>
          </cell>
          <cell r="T5909" t="str">
            <v>Herramienta Menor (Como % de Mano de Obra)</v>
          </cell>
        </row>
        <row r="5910">
          <cell r="L5910">
            <v>6.4699999999999994E-2</v>
          </cell>
          <cell r="M5910" t="str">
            <v>SUBTOTAL $</v>
          </cell>
          <cell r="O5910">
            <v>18083</v>
          </cell>
        </row>
        <row r="5911">
          <cell r="C5911" t="str">
            <v>II. MATERIALES</v>
          </cell>
        </row>
        <row r="5913">
          <cell r="C5913" t="str">
            <v>DESCRIPCIÓN</v>
          </cell>
          <cell r="K5913" t="str">
            <v>UNIDAD</v>
          </cell>
          <cell r="L5913" t="str">
            <v>CANTIDAD</v>
          </cell>
          <cell r="M5913" t="str">
            <v>PRECIO UNIT.</v>
          </cell>
          <cell r="O5913" t="str">
            <v>Vr. UNITARIO</v>
          </cell>
        </row>
        <row r="5914">
          <cell r="C5914" t="str">
            <v>Tablero Distribución Breaker Enchufable 8 Circuitos Monofásico 110V</v>
          </cell>
          <cell r="K5914" t="str">
            <v>u</v>
          </cell>
          <cell r="L5914">
            <v>1</v>
          </cell>
          <cell r="M5914">
            <v>171310</v>
          </cell>
          <cell r="O5914">
            <v>171310</v>
          </cell>
          <cell r="R5914">
            <v>1</v>
          </cell>
          <cell r="T5914" t="str">
            <v>Tablero Distribución Breaker Enchufable 8 Circuitos Monofásico 110V</v>
          </cell>
        </row>
        <row r="5915">
          <cell r="C5915" t="str">
            <v>Cinta aislante Profesional De Pvc Negra De 9 M X 19 Mm</v>
          </cell>
          <cell r="K5915" t="str">
            <v>u</v>
          </cell>
          <cell r="L5915">
            <v>0.13189999999999999</v>
          </cell>
          <cell r="M5915">
            <v>10900</v>
          </cell>
          <cell r="O5915">
            <v>1438</v>
          </cell>
          <cell r="R5915">
            <v>0.13</v>
          </cell>
          <cell r="T5915" t="str">
            <v>Cinta aislante Profesional De Pvc Negra De 9 M X 19 Mm</v>
          </cell>
        </row>
        <row r="5916">
          <cell r="K5916" t="str">
            <v/>
          </cell>
          <cell r="M5916">
            <v>0</v>
          </cell>
          <cell r="O5916">
            <v>0</v>
          </cell>
          <cell r="R5916">
            <v>0</v>
          </cell>
          <cell r="T5916">
            <v>0</v>
          </cell>
        </row>
        <row r="5917">
          <cell r="K5917" t="str">
            <v/>
          </cell>
          <cell r="M5917">
            <v>0</v>
          </cell>
          <cell r="O5917">
            <v>0</v>
          </cell>
          <cell r="R5917">
            <v>0</v>
          </cell>
          <cell r="T5917">
            <v>0</v>
          </cell>
        </row>
        <row r="5918">
          <cell r="K5918" t="str">
            <v/>
          </cell>
          <cell r="M5918">
            <v>0</v>
          </cell>
          <cell r="O5918">
            <v>0</v>
          </cell>
          <cell r="R5918">
            <v>0</v>
          </cell>
          <cell r="T5918">
            <v>0</v>
          </cell>
        </row>
        <row r="5919">
          <cell r="K5919" t="str">
            <v/>
          </cell>
          <cell r="M5919">
            <v>0</v>
          </cell>
          <cell r="O5919">
            <v>0</v>
          </cell>
          <cell r="R5919">
            <v>0</v>
          </cell>
          <cell r="T5919">
            <v>0</v>
          </cell>
        </row>
        <row r="5920">
          <cell r="K5920" t="str">
            <v/>
          </cell>
          <cell r="M5920">
            <v>0</v>
          </cell>
          <cell r="O5920">
            <v>0</v>
          </cell>
          <cell r="R5920">
            <v>0</v>
          </cell>
          <cell r="T5920">
            <v>0</v>
          </cell>
        </row>
        <row r="5921">
          <cell r="K5921" t="str">
            <v/>
          </cell>
          <cell r="M5921">
            <v>0</v>
          </cell>
          <cell r="O5921">
            <v>0</v>
          </cell>
          <cell r="R5921">
            <v>0</v>
          </cell>
          <cell r="T5921">
            <v>0</v>
          </cell>
        </row>
        <row r="5922">
          <cell r="K5922" t="str">
            <v/>
          </cell>
          <cell r="M5922">
            <v>0</v>
          </cell>
          <cell r="O5922">
            <v>0</v>
          </cell>
          <cell r="R5922">
            <v>0</v>
          </cell>
          <cell r="T5922">
            <v>0</v>
          </cell>
        </row>
        <row r="5923">
          <cell r="L5923">
            <v>0.61770000000000003</v>
          </cell>
          <cell r="M5923" t="str">
            <v>SUBTOTAL $</v>
          </cell>
          <cell r="O5923">
            <v>172748</v>
          </cell>
        </row>
        <row r="5924">
          <cell r="C5924" t="str">
            <v>III. TRANSPORTES</v>
          </cell>
        </row>
        <row r="5926">
          <cell r="C5926" t="str">
            <v>MATERIAL</v>
          </cell>
          <cell r="J5926" t="str">
            <v>VOL. o PESO</v>
          </cell>
          <cell r="K5926" t="str">
            <v>DISTANCIA</v>
          </cell>
          <cell r="L5926" t="str">
            <v>M3 o Ton/Km</v>
          </cell>
          <cell r="M5926" t="str">
            <v>TARIFA</v>
          </cell>
          <cell r="O5926" t="str">
            <v>Vr. UNITARIO</v>
          </cell>
        </row>
        <row r="5927">
          <cell r="J5927" t="str">
            <v/>
          </cell>
          <cell r="M5927">
            <v>0</v>
          </cell>
          <cell r="O5927">
            <v>0</v>
          </cell>
          <cell r="R5927">
            <v>0</v>
          </cell>
          <cell r="T5927">
            <v>0</v>
          </cell>
        </row>
        <row r="5928">
          <cell r="J5928" t="str">
            <v/>
          </cell>
          <cell r="M5928">
            <v>0</v>
          </cell>
          <cell r="O5928">
            <v>0</v>
          </cell>
          <cell r="R5928">
            <v>0</v>
          </cell>
          <cell r="T5928">
            <v>0</v>
          </cell>
        </row>
        <row r="5929">
          <cell r="J5929" t="str">
            <v/>
          </cell>
          <cell r="M5929">
            <v>0</v>
          </cell>
          <cell r="O5929">
            <v>0</v>
          </cell>
          <cell r="R5929">
            <v>0</v>
          </cell>
          <cell r="T5929">
            <v>0</v>
          </cell>
        </row>
        <row r="5930">
          <cell r="L5930">
            <v>0</v>
          </cell>
          <cell r="M5930" t="str">
            <v>SUBTOTAL $</v>
          </cell>
          <cell r="O5930">
            <v>0</v>
          </cell>
        </row>
        <row r="5931">
          <cell r="C5931" t="str">
            <v>IV. MANO DE OBRA</v>
          </cell>
        </row>
        <row r="5933">
          <cell r="C5933" t="str">
            <v>TRABAJADOR</v>
          </cell>
          <cell r="I5933" t="str">
            <v>CANTIDAD</v>
          </cell>
          <cell r="J5933" t="str">
            <v>JORNAL</v>
          </cell>
          <cell r="K5933" t="str">
            <v>PRESTACIONES</v>
          </cell>
          <cell r="L5933" t="str">
            <v>JORNAL TOTAL</v>
          </cell>
          <cell r="M5933" t="str">
            <v>RENDIMIENTO</v>
          </cell>
          <cell r="O5933" t="str">
            <v>Vr. UNITARIO</v>
          </cell>
        </row>
        <row r="5934">
          <cell r="C5934" t="str">
            <v>Maestro Electricista</v>
          </cell>
          <cell r="I5934">
            <v>1</v>
          </cell>
          <cell r="J5934">
            <v>104400</v>
          </cell>
          <cell r="K5934">
            <v>1.681</v>
          </cell>
          <cell r="L5934">
            <v>175496</v>
          </cell>
          <cell r="M5934">
            <v>3</v>
          </cell>
          <cell r="O5934">
            <v>58499</v>
          </cell>
          <cell r="R5934">
            <v>0.33</v>
          </cell>
          <cell r="T5934" t="str">
            <v>Maestro Electricista</v>
          </cell>
        </row>
        <row r="5935">
          <cell r="C5935" t="str">
            <v>Ayudante Entendido</v>
          </cell>
          <cell r="I5935">
            <v>1</v>
          </cell>
          <cell r="J5935">
            <v>53020</v>
          </cell>
          <cell r="K5935">
            <v>1.7161</v>
          </cell>
          <cell r="L5935">
            <v>90988</v>
          </cell>
          <cell r="M5935">
            <v>3</v>
          </cell>
          <cell r="O5935">
            <v>30329</v>
          </cell>
          <cell r="R5935">
            <v>0.33</v>
          </cell>
          <cell r="T5935" t="str">
            <v>Ayudante Entendido</v>
          </cell>
        </row>
        <row r="5936">
          <cell r="I5936">
            <v>1</v>
          </cell>
          <cell r="J5936">
            <v>0</v>
          </cell>
          <cell r="K5936">
            <v>0</v>
          </cell>
          <cell r="L5936">
            <v>0</v>
          </cell>
          <cell r="O5936">
            <v>0</v>
          </cell>
          <cell r="R5936">
            <v>0</v>
          </cell>
          <cell r="T5936">
            <v>0</v>
          </cell>
        </row>
        <row r="5937">
          <cell r="L5937">
            <v>0.31759999999999999</v>
          </cell>
          <cell r="M5937" t="str">
            <v>SUBTOTAL $</v>
          </cell>
          <cell r="O5937">
            <v>88828</v>
          </cell>
        </row>
        <row r="5939">
          <cell r="C5939" t="str">
            <v>TOTAL COSTO DIRECTO $</v>
          </cell>
          <cell r="O5939">
            <v>279659</v>
          </cell>
        </row>
        <row r="5940">
          <cell r="C5940" t="str">
            <v>V. COSTOS INDIRECTOS</v>
          </cell>
        </row>
        <row r="5942">
          <cell r="C5942" t="str">
            <v>Descripción</v>
          </cell>
          <cell r="L5942" t="str">
            <v>Porcentaje</v>
          </cell>
          <cell r="M5942" t="str">
            <v>Valor Total</v>
          </cell>
        </row>
        <row r="5943">
          <cell r="C5943" t="str">
            <v>ADMINISTRACION</v>
          </cell>
          <cell r="L5943">
            <v>0</v>
          </cell>
          <cell r="M5943">
            <v>0</v>
          </cell>
        </row>
        <row r="5944">
          <cell r="C5944" t="str">
            <v xml:space="preserve">IMPREVISTOS </v>
          </cell>
          <cell r="L5944">
            <v>0</v>
          </cell>
          <cell r="M5944">
            <v>0</v>
          </cell>
        </row>
        <row r="5945">
          <cell r="C5945" t="str">
            <v>UTILIDAD</v>
          </cell>
          <cell r="L5945">
            <v>0</v>
          </cell>
          <cell r="M5945">
            <v>0</v>
          </cell>
        </row>
        <row r="5946">
          <cell r="C5946" t="str">
            <v>SUBTOTAL $</v>
          </cell>
          <cell r="O5946">
            <v>0</v>
          </cell>
        </row>
        <row r="5948">
          <cell r="C5948" t="str">
            <v>Precio Unitario Total Aproximado al peso $</v>
          </cell>
          <cell r="O5948">
            <v>279659</v>
          </cell>
        </row>
        <row r="5951">
          <cell r="H5951" t="str">
            <v>Firma</v>
          </cell>
        </row>
        <row r="5952">
          <cell r="H5952" t="str">
            <v>Nombre:</v>
          </cell>
        </row>
        <row r="5953">
          <cell r="H5953" t="str">
            <v>Representante Legal del Contratista o su Apoderado</v>
          </cell>
        </row>
        <row r="5954">
          <cell r="H5954" t="str">
            <v>Matricula No. :</v>
          </cell>
        </row>
        <row r="5955">
          <cell r="H5955" t="str">
            <v xml:space="preserve"> </v>
          </cell>
        </row>
        <row r="5956">
          <cell r="C5956" t="str">
            <v>OBSERVACIONES INTERVENTORÍA</v>
          </cell>
        </row>
        <row r="5960">
          <cell r="C5960" t="str">
            <v>APROBACIÓN POR INTERVENTORÍA</v>
          </cell>
        </row>
        <row r="5961">
          <cell r="C5961"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5963">
          <cell r="C5963"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5966">
          <cell r="H5966" t="str">
            <v>Firma</v>
          </cell>
        </row>
        <row r="5967">
          <cell r="H5967" t="str">
            <v>Nombre:</v>
          </cell>
        </row>
        <row r="5968">
          <cell r="H5968" t="str">
            <v>Representante Legal del Interventor o su Apoderado</v>
          </cell>
        </row>
        <row r="5969">
          <cell r="H5969" t="str">
            <v>Matricula No. :</v>
          </cell>
        </row>
        <row r="5974">
          <cell r="C5974" t="str">
            <v>Formulario 1 - Propuesta económica  - Documento tipo de selección abreviada de menor cuantía - versión 2</v>
          </cell>
        </row>
        <row r="5975">
          <cell r="C5975" t="str">
            <v>Código</v>
          </cell>
          <cell r="D5975" t="str">
            <v>CCE-EICP-FM-25</v>
          </cell>
          <cell r="E5975" t="str">
            <v>Versión</v>
          </cell>
          <cell r="F5975">
            <v>2</v>
          </cell>
        </row>
        <row r="5977">
          <cell r="C5977" t="str">
            <v>[La entidad podrá utilizar este formato para la presentación de los análisis de precios unitarios el contratista en la oportunidad prevista en el numeral 8.1. del Documento Base]</v>
          </cell>
        </row>
        <row r="5980">
          <cell r="D5980" t="str">
            <v>MUNICIPIO DE CONCORDIA, ANTIOQUIA</v>
          </cell>
        </row>
        <row r="5981">
          <cell r="L5981" t="str">
            <v>VERSIÓN</v>
          </cell>
        </row>
        <row r="5982">
          <cell r="D5982" t="str">
            <v xml:space="preserve">[NÚMERO DEL PROCESO] </v>
          </cell>
        </row>
        <row r="5983">
          <cell r="L5983" t="str">
            <v>PÁGINA</v>
          </cell>
          <cell r="M5983">
            <v>1</v>
          </cell>
          <cell r="N5983" t="str">
            <v>DE</v>
          </cell>
          <cell r="O5983">
            <v>1</v>
          </cell>
        </row>
        <row r="5984">
          <cell r="D5984" t="str">
            <v xml:space="preserve">ANALISIS DE PRECIOS UNITARIOS </v>
          </cell>
        </row>
        <row r="5986">
          <cell r="L5986" t="str">
            <v>FECHA</v>
          </cell>
          <cell r="M5986" t="str">
            <v>DD</v>
          </cell>
          <cell r="N5986" t="str">
            <v>MM</v>
          </cell>
          <cell r="O5986" t="str">
            <v>AA</v>
          </cell>
        </row>
        <row r="5987">
          <cell r="M5987">
            <v>8</v>
          </cell>
          <cell r="N5987">
            <v>5</v>
          </cell>
          <cell r="O5987">
            <v>2023</v>
          </cell>
        </row>
        <row r="5988">
          <cell r="C5988" t="str">
            <v>ITEMS DE LA PROPUESTA ECONÓMICA</v>
          </cell>
          <cell r="I5988" t="str">
            <v>ITEMS NO PREVISTOS</v>
          </cell>
        </row>
        <row r="5992">
          <cell r="C5992" t="str">
            <v>DATOS ESPECÍFICOS</v>
          </cell>
        </row>
        <row r="5994">
          <cell r="C5994" t="str">
            <v>ITEM</v>
          </cell>
          <cell r="D5994" t="str">
            <v>DESCRIPCIÓN</v>
          </cell>
          <cell r="M5994" t="str">
            <v>UNIDAD</v>
          </cell>
          <cell r="O5994" t="str">
            <v>CANTIDAD</v>
          </cell>
        </row>
        <row r="5995">
          <cell r="C5995" t="str">
            <v>1.15.1</v>
          </cell>
          <cell r="D5995" t="str">
            <v xml:space="preserve">Regada de material proveniente de la excavación y conformación del terreno. </v>
          </cell>
          <cell r="M5995" t="str">
            <v>m3</v>
          </cell>
          <cell r="O5995">
            <v>23</v>
          </cell>
          <cell r="R5995">
            <v>5257</v>
          </cell>
          <cell r="S5995">
            <v>5257</v>
          </cell>
          <cell r="T5995">
            <v>4.7600000000000003E-2</v>
          </cell>
          <cell r="U5995">
            <v>0</v>
          </cell>
          <cell r="V5995">
            <v>0</v>
          </cell>
          <cell r="W5995">
            <v>0.95240000000000002</v>
          </cell>
        </row>
        <row r="5996">
          <cell r="C5996" t="str">
            <v>I. EQUIPO</v>
          </cell>
        </row>
        <row r="5998">
          <cell r="C5998" t="str">
            <v>DESCRIPCIÓN</v>
          </cell>
          <cell r="H5998" t="str">
            <v>MARCA</v>
          </cell>
          <cell r="J5998" t="str">
            <v>TIPO</v>
          </cell>
          <cell r="L5998" t="str">
            <v>TARIFA/HORA</v>
          </cell>
          <cell r="M5998" t="str">
            <v>RENDIMIENTO</v>
          </cell>
          <cell r="O5998" t="str">
            <v>Vr. UNITARIO</v>
          </cell>
        </row>
        <row r="5999">
          <cell r="J5999" t="str">
            <v/>
          </cell>
          <cell r="L5999" t="str">
            <v/>
          </cell>
          <cell r="O5999">
            <v>0</v>
          </cell>
          <cell r="R5999">
            <v>0</v>
          </cell>
          <cell r="T5999">
            <v>0</v>
          </cell>
        </row>
        <row r="6000">
          <cell r="J6000" t="str">
            <v/>
          </cell>
          <cell r="L6000" t="str">
            <v/>
          </cell>
          <cell r="O6000">
            <v>0</v>
          </cell>
          <cell r="R6000">
            <v>0</v>
          </cell>
          <cell r="T6000">
            <v>0</v>
          </cell>
        </row>
        <row r="6001">
          <cell r="J6001" t="str">
            <v/>
          </cell>
          <cell r="L6001" t="str">
            <v/>
          </cell>
          <cell r="O6001">
            <v>0</v>
          </cell>
          <cell r="R6001">
            <v>0</v>
          </cell>
          <cell r="T6001">
            <v>0</v>
          </cell>
        </row>
        <row r="6002">
          <cell r="C6002" t="str">
            <v>Herramienta Menor (Como % de Mano de Obra)</v>
          </cell>
          <cell r="J6002" t="str">
            <v>Dia</v>
          </cell>
          <cell r="L6002">
            <v>5007</v>
          </cell>
          <cell r="M6002">
            <v>0.05</v>
          </cell>
          <cell r="O6002">
            <v>250</v>
          </cell>
          <cell r="R6002">
            <v>5750</v>
          </cell>
          <cell r="T6002" t="str">
            <v>Herramienta Menor (Como % de Mano de Obra)</v>
          </cell>
        </row>
        <row r="6003">
          <cell r="L6003">
            <v>4.7600000000000003E-2</v>
          </cell>
          <cell r="M6003" t="str">
            <v>SUBTOTAL $</v>
          </cell>
          <cell r="O6003">
            <v>250</v>
          </cell>
        </row>
        <row r="6004">
          <cell r="C6004" t="str">
            <v>II. MATERIALES</v>
          </cell>
        </row>
        <row r="6006">
          <cell r="C6006" t="str">
            <v>DESCRIPCIÓN</v>
          </cell>
          <cell r="K6006" t="str">
            <v>UNIDAD</v>
          </cell>
          <cell r="L6006" t="str">
            <v>CANTIDAD</v>
          </cell>
          <cell r="M6006" t="str">
            <v>PRECIO UNIT.</v>
          </cell>
          <cell r="O6006" t="str">
            <v>Vr. UNITARIO</v>
          </cell>
        </row>
        <row r="6007">
          <cell r="K6007" t="str">
            <v/>
          </cell>
          <cell r="M6007">
            <v>0</v>
          </cell>
          <cell r="O6007">
            <v>0</v>
          </cell>
          <cell r="R6007">
            <v>0</v>
          </cell>
          <cell r="T6007">
            <v>0</v>
          </cell>
        </row>
        <row r="6008">
          <cell r="K6008" t="str">
            <v/>
          </cell>
          <cell r="M6008">
            <v>0</v>
          </cell>
          <cell r="O6008">
            <v>0</v>
          </cell>
          <cell r="R6008">
            <v>0</v>
          </cell>
          <cell r="T6008">
            <v>0</v>
          </cell>
        </row>
        <row r="6009">
          <cell r="K6009" t="str">
            <v/>
          </cell>
          <cell r="M6009">
            <v>0</v>
          </cell>
          <cell r="O6009">
            <v>0</v>
          </cell>
          <cell r="R6009">
            <v>0</v>
          </cell>
          <cell r="T6009">
            <v>0</v>
          </cell>
        </row>
        <row r="6010">
          <cell r="K6010" t="str">
            <v/>
          </cell>
          <cell r="M6010">
            <v>0</v>
          </cell>
          <cell r="O6010">
            <v>0</v>
          </cell>
          <cell r="R6010">
            <v>0</v>
          </cell>
          <cell r="T6010">
            <v>0</v>
          </cell>
        </row>
        <row r="6011">
          <cell r="K6011" t="str">
            <v/>
          </cell>
          <cell r="M6011">
            <v>0</v>
          </cell>
          <cell r="O6011">
            <v>0</v>
          </cell>
          <cell r="R6011">
            <v>0</v>
          </cell>
          <cell r="T6011">
            <v>0</v>
          </cell>
        </row>
        <row r="6012">
          <cell r="K6012" t="str">
            <v/>
          </cell>
          <cell r="M6012">
            <v>0</v>
          </cell>
          <cell r="O6012">
            <v>0</v>
          </cell>
          <cell r="R6012">
            <v>0</v>
          </cell>
          <cell r="T6012">
            <v>0</v>
          </cell>
        </row>
        <row r="6013">
          <cell r="K6013" t="str">
            <v/>
          </cell>
          <cell r="O6013">
            <v>0</v>
          </cell>
          <cell r="R6013">
            <v>0</v>
          </cell>
          <cell r="T6013">
            <v>0</v>
          </cell>
        </row>
        <row r="6014">
          <cell r="L6014">
            <v>0</v>
          </cell>
          <cell r="M6014" t="str">
            <v>SUBTOTAL $</v>
          </cell>
          <cell r="O6014">
            <v>0</v>
          </cell>
        </row>
        <row r="6015">
          <cell r="C6015" t="str">
            <v>III. TRANSPORTES</v>
          </cell>
        </row>
        <row r="6017">
          <cell r="C6017" t="str">
            <v>MATERIAL</v>
          </cell>
          <cell r="J6017" t="str">
            <v>VOL. o PESO</v>
          </cell>
          <cell r="K6017" t="str">
            <v>DISTANCIA</v>
          </cell>
          <cell r="L6017" t="str">
            <v>M3 o Ton/Km</v>
          </cell>
          <cell r="M6017" t="str">
            <v>TARIFA</v>
          </cell>
          <cell r="O6017" t="str">
            <v>Vr. UNITARIO</v>
          </cell>
        </row>
        <row r="6018">
          <cell r="J6018" t="str">
            <v/>
          </cell>
          <cell r="K6018">
            <v>1</v>
          </cell>
          <cell r="L6018">
            <v>1.3</v>
          </cell>
          <cell r="M6018">
            <v>0</v>
          </cell>
          <cell r="O6018">
            <v>0</v>
          </cell>
          <cell r="R6018">
            <v>29.9</v>
          </cell>
          <cell r="T6018">
            <v>0</v>
          </cell>
        </row>
        <row r="6019">
          <cell r="J6019" t="str">
            <v/>
          </cell>
          <cell r="M6019">
            <v>0</v>
          </cell>
          <cell r="O6019">
            <v>0</v>
          </cell>
          <cell r="R6019">
            <v>0</v>
          </cell>
          <cell r="T6019">
            <v>0</v>
          </cell>
        </row>
        <row r="6020">
          <cell r="J6020" t="str">
            <v/>
          </cell>
          <cell r="M6020">
            <v>0</v>
          </cell>
          <cell r="O6020">
            <v>0</v>
          </cell>
          <cell r="R6020">
            <v>0</v>
          </cell>
          <cell r="T6020">
            <v>0</v>
          </cell>
        </row>
        <row r="6021">
          <cell r="L6021">
            <v>0</v>
          </cell>
          <cell r="M6021" t="str">
            <v>SUBTOTAL $</v>
          </cell>
          <cell r="O6021">
            <v>0</v>
          </cell>
        </row>
        <row r="6022">
          <cell r="C6022" t="str">
            <v>IV. MANO DE OBRA</v>
          </cell>
        </row>
        <row r="6024">
          <cell r="C6024" t="str">
            <v>TRABAJADOR</v>
          </cell>
          <cell r="I6024" t="str">
            <v>CANTIDAD</v>
          </cell>
          <cell r="J6024" t="str">
            <v>JORNAL</v>
          </cell>
          <cell r="K6024" t="str">
            <v>PRESTACIONES</v>
          </cell>
          <cell r="L6024" t="str">
            <v>JORNAL TOTAL</v>
          </cell>
          <cell r="M6024" t="str">
            <v>RENDIMIENTO</v>
          </cell>
          <cell r="O6024" t="str">
            <v>Vr. UNITARIO</v>
          </cell>
        </row>
        <row r="6025">
          <cell r="C6025" t="str">
            <v>Ayudante Raso</v>
          </cell>
          <cell r="I6025">
            <v>2</v>
          </cell>
          <cell r="J6025">
            <v>43354</v>
          </cell>
          <cell r="K6025">
            <v>1.7323</v>
          </cell>
          <cell r="L6025">
            <v>150204</v>
          </cell>
          <cell r="M6025">
            <v>30</v>
          </cell>
          <cell r="O6025">
            <v>5007</v>
          </cell>
          <cell r="R6025">
            <v>1.53</v>
          </cell>
          <cell r="T6025" t="str">
            <v>Ayudante Raso</v>
          </cell>
        </row>
        <row r="6026">
          <cell r="I6026">
            <v>1</v>
          </cell>
          <cell r="J6026">
            <v>0</v>
          </cell>
          <cell r="K6026">
            <v>0</v>
          </cell>
          <cell r="L6026">
            <v>0</v>
          </cell>
          <cell r="O6026">
            <v>0</v>
          </cell>
          <cell r="R6026">
            <v>0</v>
          </cell>
          <cell r="T6026">
            <v>0</v>
          </cell>
        </row>
        <row r="6027">
          <cell r="J6027">
            <v>0</v>
          </cell>
          <cell r="K6027">
            <v>0</v>
          </cell>
          <cell r="L6027">
            <v>0</v>
          </cell>
          <cell r="O6027">
            <v>0</v>
          </cell>
          <cell r="R6027">
            <v>0</v>
          </cell>
          <cell r="T6027">
            <v>0</v>
          </cell>
        </row>
        <row r="6028">
          <cell r="L6028">
            <v>0.95240000000000002</v>
          </cell>
          <cell r="M6028" t="str">
            <v>SUBTOTAL $</v>
          </cell>
          <cell r="O6028">
            <v>5007</v>
          </cell>
        </row>
        <row r="6030">
          <cell r="C6030" t="str">
            <v>TOTAL COSTO DIRECTO $</v>
          </cell>
          <cell r="O6030">
            <v>5257</v>
          </cell>
        </row>
        <row r="6031">
          <cell r="C6031" t="str">
            <v>V. COSTOS INDIRECTOS</v>
          </cell>
        </row>
        <row r="6033">
          <cell r="C6033" t="str">
            <v>Descripción</v>
          </cell>
          <cell r="L6033" t="str">
            <v>Porcentaje</v>
          </cell>
          <cell r="M6033" t="str">
            <v>Valor Total</v>
          </cell>
        </row>
        <row r="6034">
          <cell r="C6034" t="str">
            <v>ADMINISTRACION</v>
          </cell>
          <cell r="L6034">
            <v>0</v>
          </cell>
          <cell r="M6034">
            <v>0</v>
          </cell>
        </row>
        <row r="6035">
          <cell r="C6035" t="str">
            <v xml:space="preserve">IMPREVISTOS </v>
          </cell>
          <cell r="L6035">
            <v>0</v>
          </cell>
          <cell r="M6035">
            <v>0</v>
          </cell>
        </row>
        <row r="6036">
          <cell r="C6036" t="str">
            <v>UTILIDAD</v>
          </cell>
          <cell r="L6036">
            <v>0</v>
          </cell>
          <cell r="M6036">
            <v>0</v>
          </cell>
        </row>
        <row r="6037">
          <cell r="C6037" t="str">
            <v>SUBTOTAL $</v>
          </cell>
          <cell r="O6037">
            <v>0</v>
          </cell>
        </row>
        <row r="6039">
          <cell r="C6039" t="str">
            <v>Precio Unitario Total Aproximado al peso $</v>
          </cell>
          <cell r="O6039">
            <v>5257</v>
          </cell>
        </row>
        <row r="6042">
          <cell r="H6042" t="str">
            <v>Firma</v>
          </cell>
        </row>
        <row r="6043">
          <cell r="H6043" t="str">
            <v>Nombre:</v>
          </cell>
        </row>
        <row r="6044">
          <cell r="H6044" t="str">
            <v>Representante Legal del Contratista o su Apoderado</v>
          </cell>
        </row>
        <row r="6045">
          <cell r="H6045" t="str">
            <v>Matricula No. :</v>
          </cell>
        </row>
        <row r="6046">
          <cell r="H6046" t="str">
            <v xml:space="preserve"> </v>
          </cell>
        </row>
        <row r="6047">
          <cell r="C6047" t="str">
            <v>OBSERVACIONES INTERVENTORÍA</v>
          </cell>
        </row>
        <row r="6051">
          <cell r="C6051" t="str">
            <v>APROBACIÓN POR INTERVENTORÍA</v>
          </cell>
        </row>
        <row r="6052">
          <cell r="C6052"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6054">
          <cell r="C6054"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6057">
          <cell r="H6057" t="str">
            <v>Firma</v>
          </cell>
        </row>
        <row r="6058">
          <cell r="H6058" t="str">
            <v>Nombre:</v>
          </cell>
        </row>
        <row r="6059">
          <cell r="H6059" t="str">
            <v>Representante Legal del Interventor o su Apoderado</v>
          </cell>
        </row>
        <row r="6060">
          <cell r="H6060" t="str">
            <v>Matricula No. :</v>
          </cell>
        </row>
        <row r="6065">
          <cell r="C6065" t="str">
            <v>Formulario 1 - Propuesta económica  - Documento tipo de selección abreviada de menor cuantía - versión 2</v>
          </cell>
        </row>
        <row r="6066">
          <cell r="C6066" t="str">
            <v>Código</v>
          </cell>
          <cell r="D6066" t="str">
            <v>CCE-EICP-FM-25</v>
          </cell>
          <cell r="E6066" t="str">
            <v>Versión</v>
          </cell>
          <cell r="F6066">
            <v>2</v>
          </cell>
        </row>
        <row r="6068">
          <cell r="C6068" t="str">
            <v>[La entidad podrá utilizar este formato para la presentación de los análisis de precios unitarios el contratista en la oportunidad prevista en el numeral 8.1. del Documento Base]</v>
          </cell>
        </row>
        <row r="6071">
          <cell r="D6071" t="str">
            <v>MUNICIPIO DE CONCORDIA, ANTIOQUIA</v>
          </cell>
        </row>
        <row r="6072">
          <cell r="L6072" t="str">
            <v>VERSIÓN</v>
          </cell>
        </row>
        <row r="6073">
          <cell r="D6073" t="str">
            <v xml:space="preserve">[NÚMERO DEL PROCESO] </v>
          </cell>
        </row>
        <row r="6074">
          <cell r="L6074" t="str">
            <v>PÁGINA</v>
          </cell>
          <cell r="M6074">
            <v>1</v>
          </cell>
          <cell r="N6074" t="str">
            <v>DE</v>
          </cell>
          <cell r="O6074">
            <v>1</v>
          </cell>
        </row>
        <row r="6075">
          <cell r="D6075" t="str">
            <v xml:space="preserve">ANALISIS DE PRECIOS UNITARIOS </v>
          </cell>
        </row>
        <row r="6077">
          <cell r="L6077" t="str">
            <v>FECHA</v>
          </cell>
          <cell r="M6077" t="str">
            <v>DD</v>
          </cell>
          <cell r="N6077" t="str">
            <v>MM</v>
          </cell>
          <cell r="O6077" t="str">
            <v>AA</v>
          </cell>
        </row>
        <row r="6078">
          <cell r="M6078">
            <v>8</v>
          </cell>
          <cell r="N6078">
            <v>5</v>
          </cell>
          <cell r="O6078">
            <v>2023</v>
          </cell>
        </row>
        <row r="6079">
          <cell r="C6079" t="str">
            <v>ITEMS DE LA PROPUESTA ECONÓMICA</v>
          </cell>
          <cell r="I6079" t="str">
            <v>ITEMS NO PREVISTOS</v>
          </cell>
        </row>
        <row r="6083">
          <cell r="C6083" t="str">
            <v>DATOS ESPECÍFICOS</v>
          </cell>
        </row>
        <row r="6085">
          <cell r="C6085" t="str">
            <v>ITEM</v>
          </cell>
          <cell r="D6085" t="str">
            <v>DESCRIPCIÓN</v>
          </cell>
          <cell r="M6085" t="str">
            <v>UNIDAD</v>
          </cell>
          <cell r="O6085" t="str">
            <v>CANTIDAD</v>
          </cell>
        </row>
        <row r="6086">
          <cell r="C6086" t="str">
            <v>1.15.2</v>
          </cell>
          <cell r="D6086" t="str">
            <v>TRANSPORTE  de  material proveniente de las EXPLANACIONES, EXCAVACIONES, VOLADURAS DE ROCA Y/O DEMOLICIONES hasta el sitio de disposición final. Se debe hacer en botaderos oficiales autorizados por la entidad competente o hasta el sitio que indique la interventoría. Su medida será en sitio. No Incluye derechos de Botadero.</v>
          </cell>
          <cell r="M6086" t="str">
            <v>m3/Km</v>
          </cell>
          <cell r="O6086">
            <v>585</v>
          </cell>
          <cell r="R6086">
            <v>1560</v>
          </cell>
          <cell r="S6086">
            <v>1560</v>
          </cell>
          <cell r="T6086">
            <v>0</v>
          </cell>
          <cell r="U6086">
            <v>0</v>
          </cell>
          <cell r="V6086">
            <v>1</v>
          </cell>
          <cell r="W6086">
            <v>0</v>
          </cell>
        </row>
        <row r="6087">
          <cell r="C6087" t="str">
            <v>I. EQUIPO</v>
          </cell>
        </row>
        <row r="6089">
          <cell r="C6089" t="str">
            <v>DESCRIPCIÓN</v>
          </cell>
          <cell r="H6089" t="str">
            <v>MARCA</v>
          </cell>
          <cell r="J6089" t="str">
            <v>TIPO</v>
          </cell>
          <cell r="L6089" t="str">
            <v>TARIFA/HORA</v>
          </cell>
          <cell r="M6089" t="str">
            <v>RENDIMIENTO</v>
          </cell>
          <cell r="O6089" t="str">
            <v>Vr. UNITARIO</v>
          </cell>
        </row>
        <row r="6090">
          <cell r="J6090" t="str">
            <v/>
          </cell>
          <cell r="L6090" t="str">
            <v/>
          </cell>
          <cell r="M6090">
            <v>0</v>
          </cell>
          <cell r="O6090">
            <v>0</v>
          </cell>
          <cell r="R6090">
            <v>0</v>
          </cell>
          <cell r="T6090">
            <v>0</v>
          </cell>
        </row>
        <row r="6091">
          <cell r="J6091" t="str">
            <v/>
          </cell>
          <cell r="L6091" t="str">
            <v/>
          </cell>
          <cell r="O6091">
            <v>0</v>
          </cell>
          <cell r="R6091">
            <v>0</v>
          </cell>
          <cell r="T6091">
            <v>0</v>
          </cell>
        </row>
        <row r="6092">
          <cell r="J6092" t="str">
            <v/>
          </cell>
          <cell r="L6092" t="str">
            <v/>
          </cell>
          <cell r="O6092">
            <v>0</v>
          </cell>
          <cell r="R6092">
            <v>0</v>
          </cell>
          <cell r="T6092">
            <v>0</v>
          </cell>
        </row>
        <row r="6093">
          <cell r="C6093" t="str">
            <v>Herramienta Menor (Como % de Mano de Obra)</v>
          </cell>
          <cell r="J6093" t="str">
            <v>Dia</v>
          </cell>
          <cell r="L6093">
            <v>0</v>
          </cell>
          <cell r="M6093">
            <v>0.05</v>
          </cell>
          <cell r="O6093">
            <v>0</v>
          </cell>
          <cell r="R6093">
            <v>0</v>
          </cell>
          <cell r="T6093" t="str">
            <v>Herramienta Menor (Como % de Mano de Obra)</v>
          </cell>
        </row>
        <row r="6094">
          <cell r="L6094">
            <v>0</v>
          </cell>
          <cell r="M6094" t="str">
            <v>SUBTOTAL $</v>
          </cell>
          <cell r="O6094">
            <v>0</v>
          </cell>
        </row>
        <row r="6095">
          <cell r="C6095" t="str">
            <v>II. MATERIALES</v>
          </cell>
        </row>
        <row r="6097">
          <cell r="C6097" t="str">
            <v>DESCRIPCIÓN</v>
          </cell>
          <cell r="K6097" t="str">
            <v>UNIDAD</v>
          </cell>
          <cell r="L6097" t="str">
            <v>CANTIDAD</v>
          </cell>
          <cell r="M6097" t="str">
            <v>PRECIO UNIT.</v>
          </cell>
          <cell r="O6097" t="str">
            <v>Vr. UNITARIO</v>
          </cell>
        </row>
        <row r="6098">
          <cell r="K6098" t="str">
            <v/>
          </cell>
          <cell r="M6098">
            <v>0</v>
          </cell>
          <cell r="O6098">
            <v>0</v>
          </cell>
          <cell r="R6098">
            <v>0</v>
          </cell>
          <cell r="T6098">
            <v>0</v>
          </cell>
        </row>
        <row r="6099">
          <cell r="K6099" t="str">
            <v/>
          </cell>
          <cell r="M6099">
            <v>0</v>
          </cell>
          <cell r="O6099">
            <v>0</v>
          </cell>
          <cell r="R6099">
            <v>0</v>
          </cell>
          <cell r="T6099">
            <v>0</v>
          </cell>
        </row>
        <row r="6100">
          <cell r="K6100" t="str">
            <v/>
          </cell>
          <cell r="M6100">
            <v>0</v>
          </cell>
          <cell r="O6100">
            <v>0</v>
          </cell>
          <cell r="R6100">
            <v>0</v>
          </cell>
          <cell r="T6100">
            <v>0</v>
          </cell>
        </row>
        <row r="6101">
          <cell r="K6101" t="str">
            <v/>
          </cell>
          <cell r="M6101">
            <v>0</v>
          </cell>
          <cell r="O6101">
            <v>0</v>
          </cell>
          <cell r="R6101">
            <v>0</v>
          </cell>
          <cell r="T6101">
            <v>0</v>
          </cell>
        </row>
        <row r="6102">
          <cell r="K6102" t="str">
            <v/>
          </cell>
          <cell r="M6102">
            <v>0</v>
          </cell>
          <cell r="O6102">
            <v>0</v>
          </cell>
          <cell r="R6102">
            <v>0</v>
          </cell>
          <cell r="T6102">
            <v>0</v>
          </cell>
        </row>
        <row r="6103">
          <cell r="K6103" t="str">
            <v/>
          </cell>
          <cell r="M6103">
            <v>0</v>
          </cell>
          <cell r="O6103">
            <v>0</v>
          </cell>
          <cell r="R6103">
            <v>0</v>
          </cell>
          <cell r="T6103">
            <v>0</v>
          </cell>
        </row>
        <row r="6104">
          <cell r="K6104" t="str">
            <v/>
          </cell>
          <cell r="O6104">
            <v>0</v>
          </cell>
          <cell r="R6104">
            <v>0</v>
          </cell>
          <cell r="T6104">
            <v>0</v>
          </cell>
        </row>
        <row r="6105">
          <cell r="L6105">
            <v>0</v>
          </cell>
          <cell r="M6105" t="str">
            <v>SUBTOTAL $</v>
          </cell>
          <cell r="O6105">
            <v>0</v>
          </cell>
        </row>
        <row r="6106">
          <cell r="C6106" t="str">
            <v>III. TRANSPORTES</v>
          </cell>
        </row>
        <row r="6108">
          <cell r="C6108" t="str">
            <v>MATERIAL</v>
          </cell>
          <cell r="J6108" t="str">
            <v>VOL. o PESO</v>
          </cell>
          <cell r="K6108" t="str">
            <v>DISTANCIA</v>
          </cell>
          <cell r="L6108" t="str">
            <v>M3 o Ton/Km</v>
          </cell>
          <cell r="M6108" t="str">
            <v>TARIFA</v>
          </cell>
          <cell r="O6108" t="str">
            <v>Vr. UNITARIO</v>
          </cell>
        </row>
        <row r="6109">
          <cell r="C6109" t="str">
            <v>Transporte de material de remoción</v>
          </cell>
          <cell r="J6109" t="str">
            <v>m3k</v>
          </cell>
          <cell r="K6109">
            <v>1</v>
          </cell>
          <cell r="L6109">
            <v>1.3</v>
          </cell>
          <cell r="M6109">
            <v>1200</v>
          </cell>
          <cell r="O6109">
            <v>1560</v>
          </cell>
          <cell r="R6109">
            <v>760.5</v>
          </cell>
          <cell r="T6109" t="str">
            <v>Transporte de material de remoción</v>
          </cell>
        </row>
        <row r="6110">
          <cell r="J6110" t="str">
            <v/>
          </cell>
          <cell r="M6110">
            <v>0</v>
          </cell>
          <cell r="O6110">
            <v>0</v>
          </cell>
          <cell r="R6110">
            <v>0</v>
          </cell>
          <cell r="T6110">
            <v>0</v>
          </cell>
        </row>
        <row r="6111">
          <cell r="J6111" t="str">
            <v/>
          </cell>
          <cell r="M6111">
            <v>0</v>
          </cell>
          <cell r="O6111">
            <v>0</v>
          </cell>
          <cell r="R6111">
            <v>0</v>
          </cell>
          <cell r="T6111">
            <v>0</v>
          </cell>
        </row>
        <row r="6112">
          <cell r="L6112">
            <v>1</v>
          </cell>
          <cell r="M6112" t="str">
            <v>SUBTOTAL $</v>
          </cell>
          <cell r="O6112">
            <v>1560</v>
          </cell>
        </row>
        <row r="6113">
          <cell r="C6113" t="str">
            <v>IV. MANO DE OBRA</v>
          </cell>
        </row>
        <row r="6115">
          <cell r="C6115" t="str">
            <v>TRABAJADOR</v>
          </cell>
          <cell r="I6115" t="str">
            <v>CANTIDAD</v>
          </cell>
          <cell r="J6115" t="str">
            <v>JORNAL</v>
          </cell>
          <cell r="K6115" t="str">
            <v>PRESTACIONES</v>
          </cell>
          <cell r="L6115" t="str">
            <v>JORNAL TOTAL</v>
          </cell>
          <cell r="M6115" t="str">
            <v>RENDIMIENTO</v>
          </cell>
          <cell r="O6115" t="str">
            <v>Vr. UNITARIO</v>
          </cell>
        </row>
        <row r="6116">
          <cell r="I6116">
            <v>1</v>
          </cell>
          <cell r="J6116">
            <v>0</v>
          </cell>
          <cell r="K6116">
            <v>0</v>
          </cell>
          <cell r="L6116">
            <v>0</v>
          </cell>
          <cell r="O6116">
            <v>0</v>
          </cell>
          <cell r="R6116">
            <v>0</v>
          </cell>
          <cell r="T6116">
            <v>0</v>
          </cell>
        </row>
        <row r="6117">
          <cell r="I6117">
            <v>1</v>
          </cell>
          <cell r="J6117">
            <v>0</v>
          </cell>
          <cell r="K6117">
            <v>0</v>
          </cell>
          <cell r="L6117">
            <v>0</v>
          </cell>
          <cell r="O6117">
            <v>0</v>
          </cell>
          <cell r="R6117">
            <v>0</v>
          </cell>
          <cell r="T6117">
            <v>0</v>
          </cell>
        </row>
        <row r="6118">
          <cell r="J6118">
            <v>0</v>
          </cell>
          <cell r="K6118">
            <v>0</v>
          </cell>
          <cell r="L6118">
            <v>0</v>
          </cell>
          <cell r="O6118">
            <v>0</v>
          </cell>
          <cell r="R6118">
            <v>0</v>
          </cell>
          <cell r="T6118">
            <v>0</v>
          </cell>
        </row>
        <row r="6119">
          <cell r="L6119">
            <v>0</v>
          </cell>
          <cell r="M6119" t="str">
            <v>SUBTOTAL $</v>
          </cell>
          <cell r="O6119">
            <v>0</v>
          </cell>
        </row>
        <row r="6121">
          <cell r="C6121" t="str">
            <v>TOTAL COSTO DIRECTO $</v>
          </cell>
          <cell r="O6121">
            <v>1560</v>
          </cell>
        </row>
        <row r="6122">
          <cell r="C6122" t="str">
            <v>V. COSTOS INDIRECTOS</v>
          </cell>
        </row>
        <row r="6124">
          <cell r="C6124" t="str">
            <v>Descripción</v>
          </cell>
          <cell r="L6124" t="str">
            <v>Porcentaje</v>
          </cell>
          <cell r="M6124" t="str">
            <v>Valor Total</v>
          </cell>
        </row>
        <row r="6125">
          <cell r="C6125" t="str">
            <v>ADMINISTRACION</v>
          </cell>
          <cell r="L6125">
            <v>0</v>
          </cell>
          <cell r="M6125">
            <v>0</v>
          </cell>
        </row>
        <row r="6126">
          <cell r="C6126" t="str">
            <v xml:space="preserve">IMPREVISTOS </v>
          </cell>
          <cell r="L6126">
            <v>0</v>
          </cell>
          <cell r="M6126">
            <v>0</v>
          </cell>
        </row>
        <row r="6127">
          <cell r="C6127" t="str">
            <v>UTILIDAD</v>
          </cell>
          <cell r="L6127">
            <v>0</v>
          </cell>
          <cell r="M6127">
            <v>0</v>
          </cell>
        </row>
        <row r="6128">
          <cell r="C6128" t="str">
            <v>SUBTOTAL $</v>
          </cell>
          <cell r="O6128">
            <v>0</v>
          </cell>
        </row>
        <row r="6130">
          <cell r="C6130" t="str">
            <v>Precio Unitario Total Aproximado al peso $</v>
          </cell>
          <cell r="O6130">
            <v>1560</v>
          </cell>
        </row>
        <row r="6133">
          <cell r="H6133" t="str">
            <v>Firma</v>
          </cell>
        </row>
        <row r="6134">
          <cell r="H6134" t="str">
            <v>Nombre:</v>
          </cell>
        </row>
        <row r="6135">
          <cell r="H6135" t="str">
            <v>Representante Legal del Contratista o su Apoderado</v>
          </cell>
        </row>
        <row r="6136">
          <cell r="H6136" t="str">
            <v>Matricula No. :</v>
          </cell>
        </row>
        <row r="6137">
          <cell r="H6137" t="str">
            <v xml:space="preserve"> </v>
          </cell>
        </row>
        <row r="6138">
          <cell r="C6138" t="str">
            <v>OBSERVACIONES INTERVENTORÍA</v>
          </cell>
        </row>
        <row r="6142">
          <cell r="C6142" t="str">
            <v>APROBACIÓN POR INTERVENTORÍA</v>
          </cell>
        </row>
        <row r="6143">
          <cell r="C6143"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6145">
          <cell r="C6145"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6148">
          <cell r="H6148" t="str">
            <v>Firma</v>
          </cell>
        </row>
        <row r="6149">
          <cell r="H6149" t="str">
            <v>Nombre:</v>
          </cell>
        </row>
        <row r="6150">
          <cell r="H6150" t="str">
            <v>Representante Legal del Interventor o su Apoderado</v>
          </cell>
        </row>
        <row r="6151">
          <cell r="H6151" t="str">
            <v>Matricula No. :</v>
          </cell>
        </row>
        <row r="6156">
          <cell r="C6156" t="str">
            <v>Formulario 1 - Propuesta económica  - Documento tipo de selección abreviada de menor cuantía - versión 2</v>
          </cell>
        </row>
        <row r="6157">
          <cell r="C6157" t="str">
            <v>Código</v>
          </cell>
          <cell r="D6157" t="str">
            <v>CCE-EICP-FM-25</v>
          </cell>
          <cell r="E6157" t="str">
            <v>Versión</v>
          </cell>
          <cell r="F6157">
            <v>2</v>
          </cell>
        </row>
        <row r="6159">
          <cell r="C6159" t="str">
            <v>[La entidad podrá utilizar este formato para la presentación de los análisis de precios unitarios el contratista en la oportunidad prevista en el numeral 8.1. del Documento Base]</v>
          </cell>
        </row>
        <row r="6162">
          <cell r="D6162" t="str">
            <v>MUNICIPIO DE CONCORDIA, ANTIOQUIA</v>
          </cell>
        </row>
        <row r="6163">
          <cell r="L6163" t="str">
            <v>VERSIÓN</v>
          </cell>
        </row>
        <row r="6164">
          <cell r="D6164" t="str">
            <v xml:space="preserve">[NÚMERO DEL PROCESO] </v>
          </cell>
        </row>
        <row r="6165">
          <cell r="L6165" t="str">
            <v>PÁGINA</v>
          </cell>
          <cell r="M6165">
            <v>1</v>
          </cell>
          <cell r="N6165" t="str">
            <v>DE</v>
          </cell>
          <cell r="O6165">
            <v>1</v>
          </cell>
        </row>
        <row r="6166">
          <cell r="D6166" t="str">
            <v xml:space="preserve">ANALISIS DE PRECIOS UNITARIOS </v>
          </cell>
        </row>
        <row r="6168">
          <cell r="L6168" t="str">
            <v>FECHA</v>
          </cell>
          <cell r="M6168" t="str">
            <v>DD</v>
          </cell>
          <cell r="N6168" t="str">
            <v>MM</v>
          </cell>
          <cell r="O6168" t="str">
            <v>AA</v>
          </cell>
        </row>
        <row r="6169">
          <cell r="M6169">
            <v>8</v>
          </cell>
          <cell r="N6169">
            <v>5</v>
          </cell>
          <cell r="O6169">
            <v>2023</v>
          </cell>
        </row>
        <row r="6170">
          <cell r="C6170" t="str">
            <v>ITEMS DE LA PROPUESTA ECONÓMICA</v>
          </cell>
          <cell r="I6170" t="str">
            <v>ITEMS NO PREVISTOS</v>
          </cell>
        </row>
        <row r="6174">
          <cell r="C6174" t="str">
            <v>DATOS ESPECÍFICOS</v>
          </cell>
        </row>
        <row r="6176">
          <cell r="C6176" t="str">
            <v>ITEM</v>
          </cell>
          <cell r="D6176" t="str">
            <v>DESCRIPCIÓN</v>
          </cell>
          <cell r="M6176" t="str">
            <v>UNIDAD</v>
          </cell>
          <cell r="O6176" t="str">
            <v>CANTIDAD</v>
          </cell>
        </row>
        <row r="6177">
          <cell r="C6177" t="str">
            <v>1.15.3</v>
          </cell>
          <cell r="D6177" t="str">
            <v>DERECHOS DE BOTADERO -  disposición final de material. Se debe hacer en botaderos oficiales autorizados por la entidad competente o hasta el sitio que indique la interventoría. Su medida será en sitio.</v>
          </cell>
          <cell r="M6177" t="str">
            <v>m3</v>
          </cell>
          <cell r="O6177">
            <v>23</v>
          </cell>
          <cell r="R6177">
            <v>6500</v>
          </cell>
          <cell r="S6177">
            <v>6500</v>
          </cell>
          <cell r="T6177">
            <v>0</v>
          </cell>
          <cell r="U6177">
            <v>0</v>
          </cell>
          <cell r="V6177">
            <v>1</v>
          </cell>
          <cell r="W6177">
            <v>0</v>
          </cell>
        </row>
        <row r="6178">
          <cell r="C6178" t="str">
            <v>I. EQUIPO</v>
          </cell>
        </row>
        <row r="6180">
          <cell r="C6180" t="str">
            <v>DESCRIPCIÓN</v>
          </cell>
          <cell r="H6180" t="str">
            <v>MARCA</v>
          </cell>
          <cell r="J6180" t="str">
            <v>TIPO</v>
          </cell>
          <cell r="L6180" t="str">
            <v>TARIFA/HORA</v>
          </cell>
          <cell r="M6180" t="str">
            <v>RENDIMIENTO</v>
          </cell>
          <cell r="O6180" t="str">
            <v>Vr. UNITARIO</v>
          </cell>
        </row>
        <row r="6181">
          <cell r="J6181" t="str">
            <v/>
          </cell>
          <cell r="L6181" t="str">
            <v/>
          </cell>
          <cell r="M6181">
            <v>0</v>
          </cell>
          <cell r="O6181">
            <v>0</v>
          </cell>
          <cell r="R6181">
            <v>0</v>
          </cell>
          <cell r="T6181">
            <v>0</v>
          </cell>
        </row>
        <row r="6182">
          <cell r="J6182" t="str">
            <v/>
          </cell>
          <cell r="L6182" t="str">
            <v/>
          </cell>
          <cell r="O6182">
            <v>0</v>
          </cell>
          <cell r="R6182">
            <v>0</v>
          </cell>
          <cell r="T6182">
            <v>0</v>
          </cell>
        </row>
        <row r="6183">
          <cell r="J6183" t="str">
            <v/>
          </cell>
          <cell r="L6183" t="str">
            <v/>
          </cell>
          <cell r="O6183">
            <v>0</v>
          </cell>
          <cell r="R6183">
            <v>0</v>
          </cell>
          <cell r="T6183">
            <v>0</v>
          </cell>
        </row>
        <row r="6184">
          <cell r="C6184" t="str">
            <v>Herramienta Menor (Como % de Mano de Obra)</v>
          </cell>
          <cell r="J6184" t="str">
            <v>Dia</v>
          </cell>
          <cell r="L6184">
            <v>0</v>
          </cell>
          <cell r="M6184">
            <v>0.05</v>
          </cell>
          <cell r="O6184">
            <v>0</v>
          </cell>
          <cell r="R6184">
            <v>0</v>
          </cell>
          <cell r="T6184" t="str">
            <v>Herramienta Menor (Como % de Mano de Obra)</v>
          </cell>
        </row>
        <row r="6185">
          <cell r="L6185">
            <v>0</v>
          </cell>
          <cell r="M6185" t="str">
            <v>SUBTOTAL $</v>
          </cell>
          <cell r="O6185">
            <v>0</v>
          </cell>
        </row>
        <row r="6186">
          <cell r="C6186" t="str">
            <v>II. MATERIALES</v>
          </cell>
        </row>
        <row r="6188">
          <cell r="C6188" t="str">
            <v>DESCRIPCIÓN</v>
          </cell>
          <cell r="K6188" t="str">
            <v>UNIDAD</v>
          </cell>
          <cell r="L6188" t="str">
            <v>CANTIDAD</v>
          </cell>
          <cell r="M6188" t="str">
            <v>PRECIO UNIT.</v>
          </cell>
          <cell r="O6188" t="str">
            <v>Vr. UNITARIO</v>
          </cell>
        </row>
        <row r="6189">
          <cell r="K6189" t="str">
            <v/>
          </cell>
          <cell r="M6189">
            <v>0</v>
          </cell>
          <cell r="O6189">
            <v>0</v>
          </cell>
          <cell r="R6189">
            <v>0</v>
          </cell>
          <cell r="T6189">
            <v>0</v>
          </cell>
        </row>
        <row r="6190">
          <cell r="K6190" t="str">
            <v/>
          </cell>
          <cell r="M6190">
            <v>0</v>
          </cell>
          <cell r="O6190">
            <v>0</v>
          </cell>
          <cell r="R6190">
            <v>0</v>
          </cell>
          <cell r="T6190">
            <v>0</v>
          </cell>
        </row>
        <row r="6191">
          <cell r="K6191" t="str">
            <v/>
          </cell>
          <cell r="M6191">
            <v>0</v>
          </cell>
          <cell r="O6191">
            <v>0</v>
          </cell>
          <cell r="R6191">
            <v>0</v>
          </cell>
          <cell r="T6191">
            <v>0</v>
          </cell>
        </row>
        <row r="6192">
          <cell r="K6192" t="str">
            <v/>
          </cell>
          <cell r="M6192">
            <v>0</v>
          </cell>
          <cell r="O6192">
            <v>0</v>
          </cell>
          <cell r="R6192">
            <v>0</v>
          </cell>
          <cell r="T6192">
            <v>0</v>
          </cell>
        </row>
        <row r="6193">
          <cell r="K6193" t="str">
            <v/>
          </cell>
          <cell r="M6193">
            <v>0</v>
          </cell>
          <cell r="O6193">
            <v>0</v>
          </cell>
          <cell r="R6193">
            <v>0</v>
          </cell>
          <cell r="T6193">
            <v>0</v>
          </cell>
        </row>
        <row r="6194">
          <cell r="K6194" t="str">
            <v/>
          </cell>
          <cell r="M6194">
            <v>0</v>
          </cell>
          <cell r="O6194">
            <v>0</v>
          </cell>
          <cell r="R6194">
            <v>0</v>
          </cell>
          <cell r="T6194">
            <v>0</v>
          </cell>
        </row>
        <row r="6195">
          <cell r="K6195" t="str">
            <v/>
          </cell>
          <cell r="O6195">
            <v>0</v>
          </cell>
          <cell r="R6195">
            <v>0</v>
          </cell>
          <cell r="T6195">
            <v>0</v>
          </cell>
        </row>
        <row r="6196">
          <cell r="L6196">
            <v>0</v>
          </cell>
          <cell r="M6196" t="str">
            <v>SUBTOTAL $</v>
          </cell>
          <cell r="O6196">
            <v>0</v>
          </cell>
        </row>
        <row r="6197">
          <cell r="C6197" t="str">
            <v>III. TRANSPORTES</v>
          </cell>
        </row>
        <row r="6199">
          <cell r="C6199" t="str">
            <v>MATERIAL</v>
          </cell>
          <cell r="J6199" t="str">
            <v>VOL. o PESO</v>
          </cell>
          <cell r="K6199" t="str">
            <v>DISTANCIA</v>
          </cell>
          <cell r="L6199" t="str">
            <v>M3 o Ton/Km</v>
          </cell>
          <cell r="M6199" t="str">
            <v>TARIFA</v>
          </cell>
          <cell r="O6199" t="str">
            <v>Vr. UNITARIO</v>
          </cell>
        </row>
        <row r="6200">
          <cell r="C6200" t="str">
            <v>Derechos de botadero</v>
          </cell>
          <cell r="J6200" t="str">
            <v>m3</v>
          </cell>
          <cell r="K6200">
            <v>1</v>
          </cell>
          <cell r="L6200">
            <v>1.3</v>
          </cell>
          <cell r="M6200">
            <v>5000</v>
          </cell>
          <cell r="O6200">
            <v>6500</v>
          </cell>
          <cell r="R6200">
            <v>29.9</v>
          </cell>
          <cell r="T6200" t="str">
            <v>Derechos de botadero</v>
          </cell>
        </row>
        <row r="6201">
          <cell r="J6201" t="str">
            <v/>
          </cell>
          <cell r="M6201">
            <v>0</v>
          </cell>
          <cell r="O6201">
            <v>0</v>
          </cell>
          <cell r="R6201">
            <v>0</v>
          </cell>
          <cell r="T6201">
            <v>0</v>
          </cell>
        </row>
        <row r="6202">
          <cell r="J6202" t="str">
            <v/>
          </cell>
          <cell r="M6202">
            <v>0</v>
          </cell>
          <cell r="O6202">
            <v>0</v>
          </cell>
          <cell r="R6202">
            <v>0</v>
          </cell>
          <cell r="T6202">
            <v>0</v>
          </cell>
        </row>
        <row r="6203">
          <cell r="L6203">
            <v>1</v>
          </cell>
          <cell r="M6203" t="str">
            <v>SUBTOTAL $</v>
          </cell>
          <cell r="O6203">
            <v>6500</v>
          </cell>
        </row>
        <row r="6204">
          <cell r="C6204" t="str">
            <v>IV. MANO DE OBRA</v>
          </cell>
        </row>
        <row r="6206">
          <cell r="C6206" t="str">
            <v>TRABAJADOR</v>
          </cell>
          <cell r="I6206" t="str">
            <v>CANTIDAD</v>
          </cell>
          <cell r="J6206" t="str">
            <v>JORNAL</v>
          </cell>
          <cell r="K6206" t="str">
            <v>PRESTACIONES</v>
          </cell>
          <cell r="L6206" t="str">
            <v>JORNAL TOTAL</v>
          </cell>
          <cell r="M6206" t="str">
            <v>RENDIMIENTO</v>
          </cell>
          <cell r="O6206" t="str">
            <v>Vr. UNITARIO</v>
          </cell>
        </row>
        <row r="6207">
          <cell r="I6207">
            <v>1</v>
          </cell>
          <cell r="J6207">
            <v>0</v>
          </cell>
          <cell r="K6207">
            <v>0</v>
          </cell>
          <cell r="L6207">
            <v>0</v>
          </cell>
          <cell r="O6207">
            <v>0</v>
          </cell>
          <cell r="R6207">
            <v>0</v>
          </cell>
          <cell r="T6207">
            <v>0</v>
          </cell>
        </row>
        <row r="6208">
          <cell r="I6208">
            <v>1</v>
          </cell>
          <cell r="J6208">
            <v>0</v>
          </cell>
          <cell r="K6208">
            <v>0</v>
          </cell>
          <cell r="L6208">
            <v>0</v>
          </cell>
          <cell r="O6208">
            <v>0</v>
          </cell>
          <cell r="R6208">
            <v>0</v>
          </cell>
          <cell r="T6208">
            <v>0</v>
          </cell>
        </row>
        <row r="6209">
          <cell r="J6209">
            <v>0</v>
          </cell>
          <cell r="K6209">
            <v>0</v>
          </cell>
          <cell r="L6209">
            <v>0</v>
          </cell>
          <cell r="O6209">
            <v>0</v>
          </cell>
          <cell r="R6209">
            <v>0</v>
          </cell>
          <cell r="T6209">
            <v>0</v>
          </cell>
        </row>
        <row r="6210">
          <cell r="L6210">
            <v>0</v>
          </cell>
          <cell r="M6210" t="str">
            <v>SUBTOTAL $</v>
          </cell>
          <cell r="O6210">
            <v>0</v>
          </cell>
        </row>
        <row r="6212">
          <cell r="C6212" t="str">
            <v>TOTAL COSTO DIRECTO $</v>
          </cell>
          <cell r="O6212">
            <v>6500</v>
          </cell>
        </row>
        <row r="6213">
          <cell r="C6213" t="str">
            <v>V. COSTOS INDIRECTOS</v>
          </cell>
        </row>
        <row r="6215">
          <cell r="C6215" t="str">
            <v>Descripción</v>
          </cell>
          <cell r="L6215" t="str">
            <v>Porcentaje</v>
          </cell>
          <cell r="M6215" t="str">
            <v>Valor Total</v>
          </cell>
        </row>
        <row r="6216">
          <cell r="C6216" t="str">
            <v>ADMINISTRACION</v>
          </cell>
          <cell r="L6216">
            <v>0</v>
          </cell>
          <cell r="M6216">
            <v>0</v>
          </cell>
        </row>
        <row r="6217">
          <cell r="C6217" t="str">
            <v xml:space="preserve">IMPREVISTOS </v>
          </cell>
          <cell r="L6217">
            <v>0</v>
          </cell>
          <cell r="M6217">
            <v>0</v>
          </cell>
        </row>
        <row r="6218">
          <cell r="C6218" t="str">
            <v>UTILIDAD</v>
          </cell>
          <cell r="L6218">
            <v>0</v>
          </cell>
          <cell r="M6218">
            <v>0</v>
          </cell>
        </row>
        <row r="6219">
          <cell r="C6219" t="str">
            <v>SUBTOTAL $</v>
          </cell>
          <cell r="O6219">
            <v>0</v>
          </cell>
        </row>
        <row r="6221">
          <cell r="C6221" t="str">
            <v>Precio Unitario Total Aproximado al peso $</v>
          </cell>
          <cell r="O6221">
            <v>6500</v>
          </cell>
        </row>
        <row r="6224">
          <cell r="H6224" t="str">
            <v>Firma</v>
          </cell>
        </row>
        <row r="6225">
          <cell r="H6225" t="str">
            <v>Nombre:</v>
          </cell>
        </row>
        <row r="6226">
          <cell r="H6226" t="str">
            <v>Representante Legal del Contratista o su Apoderado</v>
          </cell>
        </row>
        <row r="6227">
          <cell r="H6227" t="str">
            <v>Matricula No. :</v>
          </cell>
        </row>
        <row r="6228">
          <cell r="H6228" t="str">
            <v xml:space="preserve"> </v>
          </cell>
        </row>
        <row r="6229">
          <cell r="C6229" t="str">
            <v>OBSERVACIONES INTERVENTORÍA</v>
          </cell>
        </row>
        <row r="6233">
          <cell r="C6233" t="str">
            <v>APROBACIÓN POR INTERVENTORÍA</v>
          </cell>
        </row>
        <row r="6234">
          <cell r="C6234"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6236">
          <cell r="C6236"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6239">
          <cell r="H6239" t="str">
            <v>Firma</v>
          </cell>
        </row>
        <row r="6240">
          <cell r="H6240" t="str">
            <v>Nombre:</v>
          </cell>
        </row>
        <row r="6241">
          <cell r="H6241" t="str">
            <v>Representante Legal del Interventor o su Apoderado</v>
          </cell>
        </row>
        <row r="6242">
          <cell r="H6242" t="str">
            <v>Matricula No. :</v>
          </cell>
        </row>
      </sheetData>
      <sheetData sheetId="8">
        <row r="3">
          <cell r="C3" t="str">
            <v>Formulario 1 - Propuesta económica  - Documento tipo de selección abreviada de menor cuantía - versión 2</v>
          </cell>
        </row>
        <row r="4">
          <cell r="C4" t="str">
            <v>Código</v>
          </cell>
          <cell r="D4" t="str">
            <v>CCE-EICP-FM-25</v>
          </cell>
          <cell r="E4" t="str">
            <v>Versión</v>
          </cell>
          <cell r="F4">
            <v>2</v>
          </cell>
        </row>
        <row r="6">
          <cell r="C6" t="str">
            <v>[La entidad podrá utilizar este formato para la presentación de los análisis de precios unitarios el contratista en la oportunidad prevista en el numeral 8.1. del Documento Base]</v>
          </cell>
        </row>
        <row r="9">
          <cell r="D9" t="str">
            <v>MUNICIPIO DE CONCORDIA, ANTIOQUIA</v>
          </cell>
        </row>
        <row r="10">
          <cell r="L10" t="str">
            <v>VERSIÓN</v>
          </cell>
        </row>
        <row r="11">
          <cell r="D11" t="str">
            <v xml:space="preserve">[NÚMERO DEL PROCESO] </v>
          </cell>
        </row>
        <row r="12">
          <cell r="L12" t="str">
            <v>PÁGINA</v>
          </cell>
          <cell r="M12">
            <v>1</v>
          </cell>
          <cell r="N12" t="str">
            <v>DE</v>
          </cell>
          <cell r="O12">
            <v>1</v>
          </cell>
        </row>
        <row r="13">
          <cell r="D13" t="str">
            <v xml:space="preserve">ANALISIS DE PRECIOS UNITARIOS </v>
          </cell>
        </row>
        <row r="15">
          <cell r="L15" t="str">
            <v>FECHA</v>
          </cell>
          <cell r="M15" t="str">
            <v>DD</v>
          </cell>
          <cell r="N15" t="str">
            <v>MM</v>
          </cell>
          <cell r="O15" t="str">
            <v>AA</v>
          </cell>
        </row>
        <row r="16">
          <cell r="M16">
            <v>3</v>
          </cell>
          <cell r="N16">
            <v>5</v>
          </cell>
          <cell r="O16">
            <v>2022</v>
          </cell>
        </row>
        <row r="17">
          <cell r="C17" t="str">
            <v>ITEMS DE LA PROPUESTA ECONÓMICA</v>
          </cell>
          <cell r="I17" t="str">
            <v>ITEMS NO PREVISTOS</v>
          </cell>
        </row>
        <row r="21">
          <cell r="C21" t="str">
            <v>DATOS ESPECÍFICOS</v>
          </cell>
        </row>
        <row r="23">
          <cell r="C23" t="str">
            <v>ITEM</v>
          </cell>
          <cell r="D23" t="str">
            <v>DESCRIPCIÓN</v>
          </cell>
          <cell r="M23" t="str">
            <v>UNIDAD</v>
          </cell>
          <cell r="O23" t="str">
            <v>CANTIDAD</v>
          </cell>
        </row>
        <row r="24">
          <cell r="M24" t="str">
            <v>u</v>
          </cell>
          <cell r="R24">
            <v>33000</v>
          </cell>
          <cell r="S24">
            <v>33000</v>
          </cell>
          <cell r="T24">
            <v>0</v>
          </cell>
          <cell r="U24">
            <v>1</v>
          </cell>
          <cell r="V24">
            <v>0</v>
          </cell>
          <cell r="W24">
            <v>0</v>
          </cell>
        </row>
        <row r="25">
          <cell r="C25" t="str">
            <v>I. EQUIPO</v>
          </cell>
        </row>
        <row r="27">
          <cell r="C27" t="str">
            <v>DESCRIPCIÓN</v>
          </cell>
          <cell r="H27" t="str">
            <v>MARCA</v>
          </cell>
          <cell r="J27" t="str">
            <v>TIPO</v>
          </cell>
          <cell r="L27" t="str">
            <v>TARIFA/HORA</v>
          </cell>
          <cell r="M27" t="str">
            <v>RENDIMIENTO</v>
          </cell>
          <cell r="O27" t="str">
            <v>Vr. UNITARIO</v>
          </cell>
        </row>
        <row r="28">
          <cell r="J28" t="str">
            <v/>
          </cell>
          <cell r="L28" t="str">
            <v/>
          </cell>
          <cell r="O28">
            <v>0</v>
          </cell>
          <cell r="R28">
            <v>0</v>
          </cell>
          <cell r="T28">
            <v>0</v>
          </cell>
        </row>
        <row r="29">
          <cell r="J29" t="str">
            <v/>
          </cell>
          <cell r="L29" t="str">
            <v/>
          </cell>
          <cell r="O29">
            <v>0</v>
          </cell>
          <cell r="R29">
            <v>0</v>
          </cell>
          <cell r="T29">
            <v>0</v>
          </cell>
        </row>
        <row r="30">
          <cell r="J30" t="str">
            <v/>
          </cell>
          <cell r="L30" t="str">
            <v/>
          </cell>
          <cell r="O30">
            <v>0</v>
          </cell>
          <cell r="R30">
            <v>0</v>
          </cell>
          <cell r="T30">
            <v>0</v>
          </cell>
        </row>
        <row r="31">
          <cell r="C31" t="str">
            <v>Herramienta Menor (Como % de Mano de Obra)</v>
          </cell>
          <cell r="J31" t="str">
            <v>Dia</v>
          </cell>
          <cell r="L31">
            <v>0</v>
          </cell>
          <cell r="M31">
            <v>0.05</v>
          </cell>
          <cell r="O31">
            <v>0</v>
          </cell>
          <cell r="R31">
            <v>0</v>
          </cell>
          <cell r="T31" t="str">
            <v>Herramienta Menor (Como % de Mano de Obra)</v>
          </cell>
        </row>
        <row r="32">
          <cell r="L32">
            <v>0</v>
          </cell>
          <cell r="M32" t="str">
            <v>SUBTOTAL $</v>
          </cell>
          <cell r="O32">
            <v>0</v>
          </cell>
        </row>
        <row r="33">
          <cell r="C33" t="str">
            <v>II. MATERIALES</v>
          </cell>
        </row>
        <row r="35">
          <cell r="C35" t="str">
            <v>DESCRIPCIÓN</v>
          </cell>
          <cell r="K35" t="str">
            <v>UNIDAD</v>
          </cell>
          <cell r="L35" t="str">
            <v>CANTIDAD</v>
          </cell>
          <cell r="M35" t="str">
            <v>PRECIO UNIT.</v>
          </cell>
          <cell r="O35" t="str">
            <v>Vr. UNITARIO</v>
          </cell>
        </row>
        <row r="36">
          <cell r="C36" t="str">
            <v>Cemento gris (50 Kg)</v>
          </cell>
          <cell r="K36" t="str">
            <v>u</v>
          </cell>
          <cell r="L36">
            <v>1</v>
          </cell>
          <cell r="M36">
            <v>33000</v>
          </cell>
          <cell r="O36">
            <v>33000</v>
          </cell>
          <cell r="R36">
            <v>0</v>
          </cell>
          <cell r="T36" t="str">
            <v>Cemento gris (50 Kg)</v>
          </cell>
        </row>
        <row r="37">
          <cell r="K37" t="str">
            <v/>
          </cell>
          <cell r="M37">
            <v>0</v>
          </cell>
          <cell r="O37">
            <v>0</v>
          </cell>
          <cell r="R37">
            <v>0</v>
          </cell>
          <cell r="T37">
            <v>0</v>
          </cell>
        </row>
        <row r="38">
          <cell r="K38" t="str">
            <v/>
          </cell>
          <cell r="M38">
            <v>0</v>
          </cell>
          <cell r="O38">
            <v>0</v>
          </cell>
          <cell r="R38">
            <v>0</v>
          </cell>
          <cell r="T38">
            <v>0</v>
          </cell>
        </row>
        <row r="39">
          <cell r="K39" t="str">
            <v/>
          </cell>
          <cell r="M39">
            <v>0</v>
          </cell>
          <cell r="O39">
            <v>0</v>
          </cell>
          <cell r="R39">
            <v>0</v>
          </cell>
          <cell r="T39">
            <v>0</v>
          </cell>
        </row>
        <row r="40">
          <cell r="K40" t="str">
            <v/>
          </cell>
          <cell r="M40">
            <v>0</v>
          </cell>
          <cell r="O40">
            <v>0</v>
          </cell>
          <cell r="R40">
            <v>0</v>
          </cell>
          <cell r="T40">
            <v>0</v>
          </cell>
        </row>
        <row r="41">
          <cell r="K41" t="str">
            <v/>
          </cell>
          <cell r="M41">
            <v>0</v>
          </cell>
          <cell r="O41">
            <v>0</v>
          </cell>
          <cell r="R41">
            <v>0</v>
          </cell>
          <cell r="T41">
            <v>0</v>
          </cell>
        </row>
        <row r="42">
          <cell r="K42" t="str">
            <v/>
          </cell>
          <cell r="O42">
            <v>0</v>
          </cell>
          <cell r="R42">
            <v>0</v>
          </cell>
          <cell r="T42">
            <v>0</v>
          </cell>
        </row>
        <row r="43">
          <cell r="L43">
            <v>1</v>
          </cell>
          <cell r="M43" t="str">
            <v>SUBTOTAL $</v>
          </cell>
          <cell r="O43">
            <v>33000</v>
          </cell>
        </row>
        <row r="44">
          <cell r="C44" t="str">
            <v>III. TRANSPORTES</v>
          </cell>
        </row>
        <row r="46">
          <cell r="C46" t="str">
            <v>MATERIAL</v>
          </cell>
          <cell r="J46" t="str">
            <v>VOL. o PESO</v>
          </cell>
          <cell r="K46" t="str">
            <v>DISTANCIA</v>
          </cell>
          <cell r="L46" t="str">
            <v>M3 o Ton/Km</v>
          </cell>
          <cell r="M46" t="str">
            <v>TARIFA</v>
          </cell>
          <cell r="O46" t="str">
            <v>Vr. UNITARIO</v>
          </cell>
        </row>
        <row r="47">
          <cell r="J47" t="str">
            <v/>
          </cell>
          <cell r="K47">
            <v>1</v>
          </cell>
          <cell r="L47">
            <v>1</v>
          </cell>
          <cell r="M47">
            <v>0</v>
          </cell>
          <cell r="O47">
            <v>0</v>
          </cell>
          <cell r="R47">
            <v>0</v>
          </cell>
          <cell r="T47">
            <v>0</v>
          </cell>
        </row>
        <row r="48">
          <cell r="J48" t="str">
            <v/>
          </cell>
          <cell r="M48">
            <v>0</v>
          </cell>
          <cell r="O48">
            <v>0</v>
          </cell>
          <cell r="R48">
            <v>0</v>
          </cell>
          <cell r="T48">
            <v>0</v>
          </cell>
        </row>
        <row r="49">
          <cell r="J49" t="str">
            <v/>
          </cell>
          <cell r="M49">
            <v>0</v>
          </cell>
          <cell r="O49">
            <v>0</v>
          </cell>
          <cell r="R49">
            <v>0</v>
          </cell>
          <cell r="T49">
            <v>0</v>
          </cell>
        </row>
        <row r="50">
          <cell r="L50">
            <v>0</v>
          </cell>
          <cell r="M50" t="str">
            <v>SUBTOTAL $</v>
          </cell>
          <cell r="O50">
            <v>0</v>
          </cell>
        </row>
        <row r="51">
          <cell r="C51" t="str">
            <v>IV. MANO DE OBRA</v>
          </cell>
        </row>
        <row r="53">
          <cell r="C53" t="str">
            <v>TRABAJADOR</v>
          </cell>
          <cell r="I53" t="str">
            <v>CANTIDAD</v>
          </cell>
          <cell r="J53" t="str">
            <v>JORNAL</v>
          </cell>
          <cell r="K53" t="str">
            <v>PRESTACIONES</v>
          </cell>
          <cell r="L53" t="str">
            <v>JORNAL TOTAL</v>
          </cell>
          <cell r="M53" t="str">
            <v>RENDIMIENTO</v>
          </cell>
          <cell r="O53" t="str">
            <v>Vr. UNITARIO</v>
          </cell>
        </row>
        <row r="54">
          <cell r="I54">
            <v>1</v>
          </cell>
          <cell r="J54">
            <v>0</v>
          </cell>
          <cell r="K54">
            <v>0</v>
          </cell>
          <cell r="L54">
            <v>0</v>
          </cell>
          <cell r="M54">
            <v>454</v>
          </cell>
          <cell r="O54">
            <v>0</v>
          </cell>
          <cell r="R54">
            <v>0</v>
          </cell>
          <cell r="T54">
            <v>0</v>
          </cell>
        </row>
        <row r="55">
          <cell r="I55">
            <v>2</v>
          </cell>
          <cell r="J55">
            <v>0</v>
          </cell>
          <cell r="K55">
            <v>0</v>
          </cell>
          <cell r="L55">
            <v>0</v>
          </cell>
          <cell r="M55">
            <v>454</v>
          </cell>
          <cell r="O55">
            <v>0</v>
          </cell>
          <cell r="R55">
            <v>0</v>
          </cell>
          <cell r="T55">
            <v>0</v>
          </cell>
        </row>
        <row r="56">
          <cell r="J56">
            <v>0</v>
          </cell>
          <cell r="K56">
            <v>0</v>
          </cell>
          <cell r="L56">
            <v>0</v>
          </cell>
          <cell r="O56">
            <v>0</v>
          </cell>
          <cell r="R56">
            <v>0</v>
          </cell>
          <cell r="T56">
            <v>0</v>
          </cell>
        </row>
        <row r="57">
          <cell r="L57">
            <v>0</v>
          </cell>
          <cell r="M57" t="str">
            <v>SUBTOTAL $</v>
          </cell>
          <cell r="O57">
            <v>0</v>
          </cell>
        </row>
        <row r="59">
          <cell r="C59" t="str">
            <v>TOTAL COSTO DIRECTO $</v>
          </cell>
          <cell r="O59">
            <v>33000</v>
          </cell>
        </row>
        <row r="60">
          <cell r="C60" t="str">
            <v>V. COSTOS INDIRECTOS</v>
          </cell>
        </row>
        <row r="62">
          <cell r="C62" t="str">
            <v>Descripción</v>
          </cell>
          <cell r="L62" t="str">
            <v>Porcentaje</v>
          </cell>
          <cell r="M62" t="str">
            <v>Valor Total</v>
          </cell>
        </row>
        <row r="63">
          <cell r="C63" t="str">
            <v>ADMINISTRACION</v>
          </cell>
          <cell r="L63">
            <v>0</v>
          </cell>
          <cell r="M63">
            <v>0</v>
          </cell>
        </row>
        <row r="64">
          <cell r="C64" t="str">
            <v xml:space="preserve">IMPREVISTOS </v>
          </cell>
          <cell r="L64">
            <v>0</v>
          </cell>
          <cell r="M64">
            <v>0</v>
          </cell>
        </row>
        <row r="65">
          <cell r="C65" t="str">
            <v>UTILIDAD</v>
          </cell>
          <cell r="L65">
            <v>0</v>
          </cell>
          <cell r="M65">
            <v>0</v>
          </cell>
        </row>
        <row r="66">
          <cell r="C66" t="str">
            <v>SUBTOTAL $</v>
          </cell>
          <cell r="O66">
            <v>0</v>
          </cell>
        </row>
        <row r="68">
          <cell r="C68" t="str">
            <v>Precio Unitario Total Aproximado al peso $</v>
          </cell>
          <cell r="O68">
            <v>33000</v>
          </cell>
        </row>
        <row r="71">
          <cell r="H71" t="str">
            <v>Firma</v>
          </cell>
        </row>
        <row r="72">
          <cell r="H72" t="str">
            <v>Nombre:</v>
          </cell>
        </row>
        <row r="73">
          <cell r="H73" t="str">
            <v>Representante Legal del Contratista o su Apoderado</v>
          </cell>
        </row>
        <row r="74">
          <cell r="H74" t="str">
            <v>Matricula No. :</v>
          </cell>
        </row>
        <row r="75">
          <cell r="H75" t="str">
            <v xml:space="preserve"> </v>
          </cell>
        </row>
        <row r="76">
          <cell r="C76" t="str">
            <v>OBSERVACIONES INTERVENTORÍA</v>
          </cell>
        </row>
        <row r="80">
          <cell r="C80" t="str">
            <v>APROBACIÓN POR INTERVENTORÍA</v>
          </cell>
        </row>
        <row r="81">
          <cell r="C81"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83">
          <cell r="C83"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86">
          <cell r="H86" t="str">
            <v>Firma</v>
          </cell>
        </row>
        <row r="87">
          <cell r="H87" t="str">
            <v>Nombre:</v>
          </cell>
        </row>
        <row r="88">
          <cell r="H88" t="str">
            <v>Representante Legal del Interventor o su Apoderado</v>
          </cell>
        </row>
        <row r="89">
          <cell r="H89" t="str">
            <v>Matricula No. :</v>
          </cell>
        </row>
        <row r="94">
          <cell r="C94" t="str">
            <v>Formulario 1 - Propuesta económica  - Documento tipo de selección abreviada de menor cuantía - versión 2</v>
          </cell>
        </row>
        <row r="95">
          <cell r="C95" t="str">
            <v>Código</v>
          </cell>
          <cell r="D95" t="str">
            <v>CCE-EICP-FM-25</v>
          </cell>
          <cell r="E95" t="str">
            <v>Versión</v>
          </cell>
          <cell r="F95">
            <v>2</v>
          </cell>
        </row>
        <row r="97">
          <cell r="C97" t="str">
            <v>[La entidad podrá utilizar este formato para la presentación de los análisis de precios unitarios el contratista en la oportunidad prevista en el numeral 8.1. del Documento Base]</v>
          </cell>
        </row>
        <row r="100">
          <cell r="D100" t="str">
            <v>MUNICIPIO DE CONCORDIA, ANTIOQUIA</v>
          </cell>
        </row>
        <row r="101">
          <cell r="L101" t="str">
            <v>VERSIÓN</v>
          </cell>
        </row>
        <row r="102">
          <cell r="D102" t="str">
            <v xml:space="preserve">[NÚMERO DEL PROCESO] </v>
          </cell>
        </row>
        <row r="103">
          <cell r="L103" t="str">
            <v>PÁGINA</v>
          </cell>
          <cell r="M103">
            <v>1</v>
          </cell>
          <cell r="N103" t="str">
            <v>DE</v>
          </cell>
          <cell r="O103">
            <v>1</v>
          </cell>
        </row>
        <row r="104">
          <cell r="D104" t="str">
            <v xml:space="preserve">ANALISIS DE PRECIOS UNITARIOS </v>
          </cell>
        </row>
        <row r="106">
          <cell r="L106" t="str">
            <v>FECHA</v>
          </cell>
          <cell r="M106" t="str">
            <v>DD</v>
          </cell>
          <cell r="N106" t="str">
            <v>MM</v>
          </cell>
          <cell r="O106" t="str">
            <v>AA</v>
          </cell>
        </row>
        <row r="107">
          <cell r="M107">
            <v>3</v>
          </cell>
          <cell r="N107">
            <v>5</v>
          </cell>
          <cell r="O107">
            <v>2022</v>
          </cell>
        </row>
        <row r="108">
          <cell r="C108" t="str">
            <v>ITEMS DE LA PROPUESTA ECONÓMICA</v>
          </cell>
          <cell r="I108" t="str">
            <v>ITEMS NO PREVISTOS</v>
          </cell>
        </row>
        <row r="112">
          <cell r="C112" t="str">
            <v>DATOS ESPECÍFICOS</v>
          </cell>
        </row>
        <row r="114">
          <cell r="C114" t="str">
            <v>ITEM</v>
          </cell>
          <cell r="D114" t="str">
            <v>DESCRIPCIÓN</v>
          </cell>
          <cell r="M114" t="str">
            <v>UNIDAD</v>
          </cell>
          <cell r="O114" t="str">
            <v>CANTIDAD</v>
          </cell>
        </row>
        <row r="115">
          <cell r="C115" t="str">
            <v>2.1.1</v>
          </cell>
          <cell r="D115" t="str">
            <v>S.T.C de Cerramiento Provisional en Tela Verde H=2 m. Incluye la instalación de estacones de 8 cm x 4 cm @ 2 m, Mortero de Resistencia 17 Mpa para anclajes. Incluye el retiro una vez finalizado la obra y su disposición final.</v>
          </cell>
          <cell r="M115" t="str">
            <v>m</v>
          </cell>
          <cell r="O115">
            <v>0</v>
          </cell>
          <cell r="R115">
            <v>16739</v>
          </cell>
          <cell r="S115">
            <v>16739</v>
          </cell>
          <cell r="T115">
            <v>3.85E-2</v>
          </cell>
          <cell r="U115">
            <v>0.71989999999999998</v>
          </cell>
          <cell r="V115">
            <v>0</v>
          </cell>
          <cell r="W115">
            <v>0.24160000000000001</v>
          </cell>
        </row>
        <row r="116">
          <cell r="C116" t="str">
            <v>I. EQUIPO</v>
          </cell>
        </row>
        <row r="118">
          <cell r="C118" t="str">
            <v>DESCRIPCIÓN</v>
          </cell>
          <cell r="H118" t="str">
            <v>MARCA</v>
          </cell>
          <cell r="J118" t="str">
            <v>TIPO</v>
          </cell>
          <cell r="L118" t="str">
            <v>TARIFA/HORA</v>
          </cell>
          <cell r="M118" t="str">
            <v>RENDIMIENTO</v>
          </cell>
          <cell r="O118" t="str">
            <v>Vr. UNITARIO</v>
          </cell>
        </row>
        <row r="119">
          <cell r="C119" t="str">
            <v>Taladro de 1/2´´, pulidora, lijadora y circular para corte extremo superior</v>
          </cell>
          <cell r="J119" t="str">
            <v>h</v>
          </cell>
          <cell r="L119">
            <v>3037</v>
          </cell>
          <cell r="M119">
            <v>6.875</v>
          </cell>
          <cell r="O119">
            <v>442</v>
          </cell>
          <cell r="R119">
            <v>0</v>
          </cell>
          <cell r="T119" t="str">
            <v>Taladro de 1/2´´, pulidora, lijadora y circular para corte extremo superior</v>
          </cell>
        </row>
        <row r="120">
          <cell r="J120" t="str">
            <v/>
          </cell>
          <cell r="L120" t="str">
            <v/>
          </cell>
          <cell r="O120">
            <v>0</v>
          </cell>
          <cell r="R120">
            <v>0</v>
          </cell>
          <cell r="T120">
            <v>0</v>
          </cell>
        </row>
        <row r="121">
          <cell r="J121" t="str">
            <v/>
          </cell>
          <cell r="L121" t="str">
            <v/>
          </cell>
          <cell r="O121">
            <v>0</v>
          </cell>
          <cell r="R121">
            <v>0</v>
          </cell>
          <cell r="T121">
            <v>0</v>
          </cell>
        </row>
        <row r="122">
          <cell r="C122" t="str">
            <v>Herramienta Menor (Como % de Mano de Obra)</v>
          </cell>
          <cell r="J122" t="str">
            <v>Dia</v>
          </cell>
          <cell r="L122">
            <v>4044</v>
          </cell>
          <cell r="M122">
            <v>0.05</v>
          </cell>
          <cell r="O122">
            <v>202</v>
          </cell>
          <cell r="R122">
            <v>0</v>
          </cell>
          <cell r="T122" t="str">
            <v>Herramienta Menor (Como % de Mano de Obra)</v>
          </cell>
        </row>
        <row r="123">
          <cell r="L123">
            <v>3.85E-2</v>
          </cell>
          <cell r="M123" t="str">
            <v>SUBTOTAL $</v>
          </cell>
          <cell r="O123">
            <v>644</v>
          </cell>
        </row>
        <row r="124">
          <cell r="C124" t="str">
            <v>II. MATERIALES</v>
          </cell>
        </row>
        <row r="126">
          <cell r="C126" t="str">
            <v>DESCRIPCIÓN</v>
          </cell>
          <cell r="K126" t="str">
            <v>UNIDAD</v>
          </cell>
          <cell r="L126" t="str">
            <v>CANTIDAD</v>
          </cell>
          <cell r="M126" t="str">
            <v>PRECIO UNIT.</v>
          </cell>
          <cell r="O126" t="str">
            <v>Vr. UNITARIO</v>
          </cell>
        </row>
        <row r="127">
          <cell r="C127" t="str">
            <v>Rollo tela verde 50m x 2.10m ancho 55gr/m2</v>
          </cell>
          <cell r="K127" t="str">
            <v>m</v>
          </cell>
          <cell r="L127">
            <v>1.05</v>
          </cell>
          <cell r="M127">
            <v>2528.5714285714284</v>
          </cell>
          <cell r="O127">
            <v>2655</v>
          </cell>
          <cell r="R127">
            <v>0</v>
          </cell>
          <cell r="T127" t="str">
            <v>Rollo tela verde 50m x 2.10m ancho 55gr/m2</v>
          </cell>
        </row>
        <row r="128">
          <cell r="C128" t="str">
            <v>Larguero 8cm. X 4cm.          L=3.00 mt.</v>
          </cell>
          <cell r="K128" t="str">
            <v>u</v>
          </cell>
          <cell r="L128">
            <v>0.5</v>
          </cell>
          <cell r="M128">
            <v>10645</v>
          </cell>
          <cell r="O128">
            <v>5323</v>
          </cell>
          <cell r="R128">
            <v>0</v>
          </cell>
          <cell r="T128" t="str">
            <v>Larguero 8cm. X 4cm.          L=3.00 mt.</v>
          </cell>
        </row>
        <row r="129">
          <cell r="C129" t="str">
            <v>Clavos Hierro 2 1/2 Pulgadas 350 Gramos(105 Clavos Apx Caja)</v>
          </cell>
          <cell r="K129" t="str">
            <v>u</v>
          </cell>
          <cell r="L129">
            <v>7.1400000000000005E-2</v>
          </cell>
          <cell r="M129">
            <v>4620</v>
          </cell>
          <cell r="O129">
            <v>330</v>
          </cell>
          <cell r="R129">
            <v>0</v>
          </cell>
          <cell r="T129" t="str">
            <v>Clavos Hierro 2 1/2 Pulgadas 350 Gramos(105 Clavos Apx Caja)</v>
          </cell>
        </row>
        <row r="130">
          <cell r="C130" t="str">
            <v>Alambre negro para amarre calibre 18</v>
          </cell>
          <cell r="K130" t="str">
            <v>kg</v>
          </cell>
          <cell r="L130">
            <v>0.09</v>
          </cell>
          <cell r="M130">
            <v>11400</v>
          </cell>
          <cell r="O130">
            <v>1026</v>
          </cell>
          <cell r="R130">
            <v>0</v>
          </cell>
          <cell r="T130" t="str">
            <v>Alambre negro para amarre calibre 18</v>
          </cell>
        </row>
        <row r="131">
          <cell r="C131" t="str">
            <v>Concreto Resistencia 17 (Mpa)</v>
          </cell>
          <cell r="K131" t="str">
            <v>m3</v>
          </cell>
          <cell r="L131">
            <v>6.0000000000000001E-3</v>
          </cell>
          <cell r="M131">
            <v>452752</v>
          </cell>
          <cell r="O131">
            <v>2717</v>
          </cell>
          <cell r="R131">
            <v>0</v>
          </cell>
          <cell r="T131" t="str">
            <v>Concreto Resistencia 17 (Mpa)</v>
          </cell>
        </row>
        <row r="132">
          <cell r="K132" t="str">
            <v/>
          </cell>
          <cell r="M132">
            <v>0</v>
          </cell>
          <cell r="O132">
            <v>0</v>
          </cell>
          <cell r="R132">
            <v>0</v>
          </cell>
          <cell r="T132">
            <v>0</v>
          </cell>
        </row>
        <row r="133">
          <cell r="K133" t="str">
            <v/>
          </cell>
          <cell r="O133">
            <v>0</v>
          </cell>
          <cell r="R133">
            <v>0</v>
          </cell>
          <cell r="T133">
            <v>0</v>
          </cell>
        </row>
        <row r="134">
          <cell r="L134">
            <v>0.71989999999999998</v>
          </cell>
          <cell r="M134" t="str">
            <v>SUBTOTAL $</v>
          </cell>
          <cell r="O134">
            <v>12051</v>
          </cell>
        </row>
        <row r="135">
          <cell r="C135" t="str">
            <v>III. TRANSPORTES</v>
          </cell>
        </row>
        <row r="137">
          <cell r="C137" t="str">
            <v>MATERIAL</v>
          </cell>
          <cell r="J137" t="str">
            <v>VOL. o PESO</v>
          </cell>
          <cell r="K137" t="str">
            <v>DISTANCIA</v>
          </cell>
          <cell r="L137" t="str">
            <v>M3 o Ton/Km</v>
          </cell>
          <cell r="M137" t="str">
            <v>TARIFA</v>
          </cell>
          <cell r="O137" t="str">
            <v>Vr. UNITARIO</v>
          </cell>
        </row>
        <row r="138">
          <cell r="J138" t="str">
            <v/>
          </cell>
          <cell r="M138">
            <v>0</v>
          </cell>
          <cell r="O138">
            <v>0</v>
          </cell>
          <cell r="R138">
            <v>0</v>
          </cell>
          <cell r="T138">
            <v>0</v>
          </cell>
        </row>
        <row r="139">
          <cell r="J139" t="str">
            <v/>
          </cell>
          <cell r="M139">
            <v>0</v>
          </cell>
          <cell r="O139">
            <v>0</v>
          </cell>
          <cell r="R139">
            <v>0</v>
          </cell>
          <cell r="T139">
            <v>0</v>
          </cell>
        </row>
        <row r="140">
          <cell r="J140" t="str">
            <v/>
          </cell>
          <cell r="M140">
            <v>0</v>
          </cell>
          <cell r="O140">
            <v>0</v>
          </cell>
          <cell r="R140">
            <v>0</v>
          </cell>
          <cell r="T140">
            <v>0</v>
          </cell>
        </row>
        <row r="141">
          <cell r="L141">
            <v>0</v>
          </cell>
          <cell r="M141" t="str">
            <v>SUBTOTAL $</v>
          </cell>
          <cell r="O141">
            <v>0</v>
          </cell>
        </row>
        <row r="142">
          <cell r="C142" t="str">
            <v>IV. MANO DE OBRA</v>
          </cell>
        </row>
        <row r="144">
          <cell r="C144" t="str">
            <v>TRABAJADOR</v>
          </cell>
          <cell r="I144" t="str">
            <v>CANTIDAD</v>
          </cell>
          <cell r="J144" t="str">
            <v>JORNAL</v>
          </cell>
          <cell r="K144" t="str">
            <v>PRESTACIONES</v>
          </cell>
          <cell r="L144" t="str">
            <v>JORNAL TOTAL</v>
          </cell>
          <cell r="M144" t="str">
            <v>RENDIMIENTO</v>
          </cell>
          <cell r="O144" t="str">
            <v>Vr. UNITARIO</v>
          </cell>
        </row>
        <row r="145">
          <cell r="C145" t="str">
            <v>Oficial</v>
          </cell>
          <cell r="I145">
            <v>1</v>
          </cell>
          <cell r="J145">
            <v>77720</v>
          </cell>
          <cell r="K145">
            <v>1.6913</v>
          </cell>
          <cell r="L145">
            <v>131448</v>
          </cell>
          <cell r="M145">
            <v>55</v>
          </cell>
          <cell r="O145">
            <v>2390</v>
          </cell>
          <cell r="R145">
            <v>0</v>
          </cell>
          <cell r="T145" t="str">
            <v>Oficial</v>
          </cell>
        </row>
        <row r="146">
          <cell r="C146" t="str">
            <v>Ayudante Entendido</v>
          </cell>
          <cell r="I146">
            <v>1</v>
          </cell>
          <cell r="J146">
            <v>53020</v>
          </cell>
          <cell r="K146">
            <v>1.7161</v>
          </cell>
          <cell r="L146">
            <v>90988</v>
          </cell>
          <cell r="M146">
            <v>55</v>
          </cell>
          <cell r="O146">
            <v>1654</v>
          </cell>
          <cell r="R146">
            <v>0</v>
          </cell>
          <cell r="T146" t="str">
            <v>Ayudante Entendido</v>
          </cell>
        </row>
        <row r="147">
          <cell r="J147">
            <v>0</v>
          </cell>
          <cell r="K147">
            <v>0</v>
          </cell>
          <cell r="L147">
            <v>0</v>
          </cell>
          <cell r="O147">
            <v>0</v>
          </cell>
          <cell r="R147">
            <v>0</v>
          </cell>
          <cell r="T147">
            <v>0</v>
          </cell>
        </row>
        <row r="148">
          <cell r="L148">
            <v>0.24160000000000001</v>
          </cell>
          <cell r="M148" t="str">
            <v>SUBTOTAL $</v>
          </cell>
          <cell r="O148">
            <v>4044</v>
          </cell>
        </row>
        <row r="150">
          <cell r="C150" t="str">
            <v>TOTAL COSTO DIRECTO $</v>
          </cell>
          <cell r="O150">
            <v>16739</v>
          </cell>
        </row>
        <row r="151">
          <cell r="C151" t="str">
            <v>V. COSTOS INDIRECTOS</v>
          </cell>
        </row>
        <row r="153">
          <cell r="C153" t="str">
            <v>Descripción</v>
          </cell>
          <cell r="L153" t="str">
            <v>Porcentaje</v>
          </cell>
          <cell r="M153" t="str">
            <v>Valor Total</v>
          </cell>
        </row>
        <row r="154">
          <cell r="C154" t="str">
            <v>ADMINISTRACION</v>
          </cell>
          <cell r="L154">
            <v>0</v>
          </cell>
          <cell r="M154">
            <v>0</v>
          </cell>
        </row>
        <row r="155">
          <cell r="C155" t="str">
            <v xml:space="preserve">IMPREVISTOS </v>
          </cell>
          <cell r="L155">
            <v>0</v>
          </cell>
          <cell r="M155">
            <v>0</v>
          </cell>
        </row>
        <row r="156">
          <cell r="C156" t="str">
            <v>UTILIDAD</v>
          </cell>
          <cell r="L156">
            <v>0</v>
          </cell>
          <cell r="M156">
            <v>0</v>
          </cell>
        </row>
        <row r="157">
          <cell r="C157" t="str">
            <v>SUBTOTAL $</v>
          </cell>
          <cell r="O157">
            <v>0</v>
          </cell>
        </row>
        <row r="159">
          <cell r="C159" t="str">
            <v>Precio Unitario Total Aproximado al peso $</v>
          </cell>
          <cell r="O159">
            <v>16739</v>
          </cell>
        </row>
        <row r="162">
          <cell r="H162" t="str">
            <v>Firma</v>
          </cell>
        </row>
        <row r="163">
          <cell r="H163" t="str">
            <v>Nombre:</v>
          </cell>
        </row>
        <row r="164">
          <cell r="H164" t="str">
            <v>Representante Legal del Contratista o su Apoderado</v>
          </cell>
        </row>
        <row r="165">
          <cell r="H165" t="str">
            <v>Matricula No. :</v>
          </cell>
        </row>
        <row r="166">
          <cell r="H166" t="str">
            <v xml:space="preserve"> </v>
          </cell>
        </row>
        <row r="167">
          <cell r="C167" t="str">
            <v>OBSERVACIONES INTERVENTORÍA</v>
          </cell>
        </row>
        <row r="171">
          <cell r="C171" t="str">
            <v>APROBACIÓN POR INTERVENTORÍA</v>
          </cell>
        </row>
        <row r="172">
          <cell r="C172"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174">
          <cell r="C174"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177">
          <cell r="H177" t="str">
            <v>Firma</v>
          </cell>
        </row>
        <row r="178">
          <cell r="H178" t="str">
            <v>Nombre:</v>
          </cell>
        </row>
        <row r="179">
          <cell r="H179" t="str">
            <v>Representante Legal del Interventor o su Apoderado</v>
          </cell>
        </row>
        <row r="180">
          <cell r="H180" t="str">
            <v>Matricula No. :</v>
          </cell>
        </row>
        <row r="185">
          <cell r="C185" t="str">
            <v>Formulario 1 - Propuesta económica  - Documento tipo de selección abreviada de menor cuantía - versión 2</v>
          </cell>
        </row>
        <row r="186">
          <cell r="C186" t="str">
            <v>Código</v>
          </cell>
          <cell r="D186" t="str">
            <v>CCE-EICP-FM-25</v>
          </cell>
          <cell r="E186" t="str">
            <v>Versión</v>
          </cell>
          <cell r="F186">
            <v>2</v>
          </cell>
        </row>
        <row r="188">
          <cell r="C188" t="str">
            <v>[La entidad podrá utilizar este formato para la presentación de los análisis de precios unitarios el contratista en la oportunidad prevista en el numeral 8.1. del Documento Base]</v>
          </cell>
        </row>
        <row r="191">
          <cell r="D191" t="str">
            <v>MUNICIPIO DE CONCORDIA, ANTIOQUIA</v>
          </cell>
        </row>
        <row r="192">
          <cell r="L192" t="str">
            <v>VERSIÓN</v>
          </cell>
        </row>
        <row r="193">
          <cell r="D193" t="str">
            <v xml:space="preserve">[NÚMERO DEL PROCESO] </v>
          </cell>
        </row>
        <row r="194">
          <cell r="L194" t="str">
            <v>PÁGINA</v>
          </cell>
          <cell r="M194">
            <v>1</v>
          </cell>
          <cell r="N194" t="str">
            <v>DE</v>
          </cell>
          <cell r="O194">
            <v>1</v>
          </cell>
        </row>
        <row r="195">
          <cell r="D195" t="str">
            <v xml:space="preserve">ANALISIS DE PRECIOS UNITARIOS </v>
          </cell>
        </row>
        <row r="197">
          <cell r="L197" t="str">
            <v>FECHA</v>
          </cell>
          <cell r="M197" t="str">
            <v>DD</v>
          </cell>
          <cell r="N197" t="str">
            <v>MM</v>
          </cell>
          <cell r="O197" t="str">
            <v>AA</v>
          </cell>
        </row>
        <row r="198">
          <cell r="M198">
            <v>3</v>
          </cell>
          <cell r="N198">
            <v>5</v>
          </cell>
          <cell r="O198">
            <v>2022</v>
          </cell>
        </row>
        <row r="199">
          <cell r="C199" t="str">
            <v>ITEMS DE LA PROPUESTA ECONÓMICA</v>
          </cell>
          <cell r="I199" t="str">
            <v>ITEMS NO PREVISTOS</v>
          </cell>
        </row>
        <row r="203">
          <cell r="C203" t="str">
            <v>DATOS ESPECÍFICOS</v>
          </cell>
        </row>
        <row r="205">
          <cell r="C205" t="str">
            <v>ITEM</v>
          </cell>
          <cell r="D205" t="str">
            <v>DESCRIPCIÓN</v>
          </cell>
          <cell r="M205" t="str">
            <v>UNIDAD</v>
          </cell>
          <cell r="O205" t="str">
            <v>CANTIDAD</v>
          </cell>
        </row>
        <row r="206">
          <cell r="C206" t="str">
            <v>2.2.1</v>
          </cell>
          <cell r="D206" t="str">
            <v>Desmonte de cobertura de teja, colocada a menos de 20 m de altura, en cubierta inclinada a dos aguas con una pendiente media del 30%; con medios manuales y carga manual sobre volqueta. El precio incluye el desmontaje elementos de fijación y de los remates.</v>
          </cell>
          <cell r="M206" t="str">
            <v>m2</v>
          </cell>
          <cell r="O206">
            <v>201</v>
          </cell>
          <cell r="R206">
            <v>3500</v>
          </cell>
          <cell r="S206">
            <v>3500</v>
          </cell>
          <cell r="T206">
            <v>9.2299999999999993E-2</v>
          </cell>
          <cell r="U206">
            <v>0</v>
          </cell>
          <cell r="V206">
            <v>0</v>
          </cell>
          <cell r="W206">
            <v>0.90769999999999995</v>
          </cell>
        </row>
        <row r="207">
          <cell r="C207" t="str">
            <v>I. EQUIPO</v>
          </cell>
        </row>
        <row r="209">
          <cell r="C209" t="str">
            <v>DESCRIPCIÓN</v>
          </cell>
          <cell r="H209" t="str">
            <v>MARCA</v>
          </cell>
          <cell r="J209" t="str">
            <v>TIPO</v>
          </cell>
          <cell r="L209" t="str">
            <v>TARIFA/HORA</v>
          </cell>
          <cell r="M209" t="str">
            <v>RENDIMIENTO</v>
          </cell>
          <cell r="O209" t="str">
            <v>Vr. UNITARIO</v>
          </cell>
        </row>
        <row r="210">
          <cell r="C210" t="str">
            <v>Sección completa de andamio (1.2m-1.5m) x 1.5 m. (+ 4 ruedas) Incluye transporte.</v>
          </cell>
          <cell r="J210" t="str">
            <v>Dia</v>
          </cell>
          <cell r="L210">
            <v>2565</v>
          </cell>
          <cell r="M210">
            <v>21.666666666666668</v>
          </cell>
          <cell r="O210">
            <v>118</v>
          </cell>
          <cell r="R210">
            <v>9.2799999999999994</v>
          </cell>
          <cell r="T210" t="str">
            <v>Sección completa de andamio (1.2m-1.5m) x 1.5 m. (+ 4 ruedas) Incluye transporte.</v>
          </cell>
        </row>
        <row r="211">
          <cell r="C211" t="str">
            <v>Can zunchado en madera común de 5,0cmx20cmx3,0m (alquiler). Incluye transporte.</v>
          </cell>
          <cell r="J211" t="str">
            <v>Dia</v>
          </cell>
          <cell r="L211">
            <v>1500</v>
          </cell>
          <cell r="M211">
            <v>32.5</v>
          </cell>
          <cell r="O211">
            <v>46</v>
          </cell>
          <cell r="R211">
            <v>6.18</v>
          </cell>
          <cell r="T211" t="str">
            <v>Can zunchado en madera común de 5,0cmx20cmx3,0m (alquiler). Incluye transporte.</v>
          </cell>
        </row>
        <row r="212">
          <cell r="J212" t="str">
            <v/>
          </cell>
          <cell r="L212" t="str">
            <v/>
          </cell>
          <cell r="O212">
            <v>0</v>
          </cell>
          <cell r="R212">
            <v>0</v>
          </cell>
          <cell r="T212">
            <v>0</v>
          </cell>
        </row>
        <row r="213">
          <cell r="C213" t="str">
            <v>Herramienta Menor (Como % de Mano de Obra)</v>
          </cell>
          <cell r="J213" t="str">
            <v>Dia</v>
          </cell>
          <cell r="L213">
            <v>3177</v>
          </cell>
          <cell r="M213">
            <v>0.05</v>
          </cell>
          <cell r="O213">
            <v>159</v>
          </cell>
          <cell r="R213">
            <v>31959</v>
          </cell>
          <cell r="T213" t="str">
            <v>Herramienta Menor (Como % de Mano de Obra)</v>
          </cell>
        </row>
        <row r="214">
          <cell r="L214">
            <v>9.2299999999999993E-2</v>
          </cell>
          <cell r="M214" t="str">
            <v>SUBTOTAL $</v>
          </cell>
          <cell r="O214">
            <v>323</v>
          </cell>
        </row>
        <row r="215">
          <cell r="C215" t="str">
            <v>II. MATERIALES</v>
          </cell>
        </row>
        <row r="217">
          <cell r="C217" t="str">
            <v>DESCRIPCIÓN</v>
          </cell>
          <cell r="K217" t="str">
            <v>UNIDAD</v>
          </cell>
          <cell r="L217" t="str">
            <v>CANTIDAD</v>
          </cell>
          <cell r="M217" t="str">
            <v>PRECIO UNIT.</v>
          </cell>
          <cell r="O217" t="str">
            <v>Vr. UNITARIO</v>
          </cell>
        </row>
        <row r="218">
          <cell r="K218" t="str">
            <v/>
          </cell>
          <cell r="L218">
            <v>6.6E-3</v>
          </cell>
          <cell r="M218">
            <v>0</v>
          </cell>
          <cell r="O218">
            <v>0</v>
          </cell>
          <cell r="R218">
            <v>1.33</v>
          </cell>
          <cell r="T218">
            <v>0</v>
          </cell>
        </row>
        <row r="219">
          <cell r="K219" t="str">
            <v/>
          </cell>
          <cell r="L219">
            <v>5.9999999999999995E-4</v>
          </cell>
          <cell r="M219">
            <v>0</v>
          </cell>
          <cell r="O219">
            <v>0</v>
          </cell>
          <cell r="R219">
            <v>0.12</v>
          </cell>
          <cell r="T219">
            <v>0</v>
          </cell>
        </row>
        <row r="220">
          <cell r="K220" t="str">
            <v/>
          </cell>
          <cell r="L220">
            <v>2.0999999999999999E-3</v>
          </cell>
          <cell r="M220">
            <v>0</v>
          </cell>
          <cell r="O220">
            <v>0</v>
          </cell>
          <cell r="R220">
            <v>0.42</v>
          </cell>
          <cell r="T220">
            <v>0</v>
          </cell>
        </row>
        <row r="221">
          <cell r="K221" t="str">
            <v/>
          </cell>
          <cell r="M221">
            <v>0</v>
          </cell>
          <cell r="O221">
            <v>0</v>
          </cell>
          <cell r="R221">
            <v>0</v>
          </cell>
          <cell r="T221">
            <v>0</v>
          </cell>
        </row>
        <row r="222">
          <cell r="K222" t="str">
            <v/>
          </cell>
          <cell r="M222">
            <v>0</v>
          </cell>
          <cell r="O222">
            <v>0</v>
          </cell>
          <cell r="R222">
            <v>0</v>
          </cell>
          <cell r="T222">
            <v>0</v>
          </cell>
        </row>
        <row r="223">
          <cell r="K223" t="str">
            <v/>
          </cell>
          <cell r="M223">
            <v>0</v>
          </cell>
          <cell r="O223">
            <v>0</v>
          </cell>
          <cell r="R223">
            <v>0</v>
          </cell>
          <cell r="T223">
            <v>0</v>
          </cell>
        </row>
        <row r="224">
          <cell r="K224" t="str">
            <v/>
          </cell>
          <cell r="O224">
            <v>0</v>
          </cell>
          <cell r="R224">
            <v>0</v>
          </cell>
          <cell r="T224">
            <v>0</v>
          </cell>
        </row>
        <row r="225">
          <cell r="L225">
            <v>0</v>
          </cell>
          <cell r="M225" t="str">
            <v>SUBTOTAL $</v>
          </cell>
          <cell r="O225">
            <v>0</v>
          </cell>
        </row>
        <row r="226">
          <cell r="C226" t="str">
            <v>III. TRANSPORTES</v>
          </cell>
        </row>
        <row r="228">
          <cell r="C228" t="str">
            <v>MATERIAL</v>
          </cell>
          <cell r="J228" t="str">
            <v>VOL. o PESO</v>
          </cell>
          <cell r="K228" t="str">
            <v>DISTANCIA</v>
          </cell>
          <cell r="L228" t="str">
            <v>M3 o Ton/Km</v>
          </cell>
          <cell r="M228" t="str">
            <v>TARIFA</v>
          </cell>
          <cell r="O228" t="str">
            <v>Vr. UNITARIO</v>
          </cell>
        </row>
        <row r="229">
          <cell r="J229" t="str">
            <v/>
          </cell>
          <cell r="M229">
            <v>0</v>
          </cell>
          <cell r="O229">
            <v>0</v>
          </cell>
          <cell r="R229">
            <v>0</v>
          </cell>
          <cell r="T229">
            <v>0</v>
          </cell>
        </row>
        <row r="230">
          <cell r="J230" t="str">
            <v/>
          </cell>
          <cell r="M230">
            <v>0</v>
          </cell>
          <cell r="O230">
            <v>0</v>
          </cell>
          <cell r="R230">
            <v>0</v>
          </cell>
          <cell r="T230">
            <v>0</v>
          </cell>
        </row>
        <row r="231">
          <cell r="J231" t="str">
            <v/>
          </cell>
          <cell r="M231">
            <v>0</v>
          </cell>
          <cell r="O231">
            <v>0</v>
          </cell>
          <cell r="R231">
            <v>0</v>
          </cell>
          <cell r="T231">
            <v>0</v>
          </cell>
        </row>
        <row r="232">
          <cell r="L232">
            <v>0</v>
          </cell>
          <cell r="M232" t="str">
            <v>SUBTOTAL $</v>
          </cell>
          <cell r="O232">
            <v>0</v>
          </cell>
        </row>
        <row r="233">
          <cell r="C233" t="str">
            <v>IV. MANO DE OBRA</v>
          </cell>
        </row>
        <row r="235">
          <cell r="C235" t="str">
            <v>TRABAJADOR</v>
          </cell>
          <cell r="I235" t="str">
            <v>CANTIDAD</v>
          </cell>
          <cell r="J235" t="str">
            <v>JORNAL</v>
          </cell>
          <cell r="K235" t="str">
            <v>PRESTACIONES</v>
          </cell>
          <cell r="L235" t="str">
            <v>JORNAL TOTAL</v>
          </cell>
          <cell r="M235" t="str">
            <v>RENDIMIENTO</v>
          </cell>
          <cell r="O235" t="str">
            <v>Vr. UNITARIO</v>
          </cell>
        </row>
        <row r="236">
          <cell r="C236" t="str">
            <v>Oficial</v>
          </cell>
          <cell r="I236">
            <v>1</v>
          </cell>
          <cell r="J236">
            <v>77720</v>
          </cell>
          <cell r="K236">
            <v>1.6913</v>
          </cell>
          <cell r="L236">
            <v>131448</v>
          </cell>
          <cell r="M236">
            <v>65</v>
          </cell>
          <cell r="O236">
            <v>2022</v>
          </cell>
          <cell r="R236">
            <v>3.09</v>
          </cell>
          <cell r="T236" t="str">
            <v>Oficial</v>
          </cell>
        </row>
        <row r="237">
          <cell r="C237" t="str">
            <v>Ayudante Raso</v>
          </cell>
          <cell r="I237">
            <v>1</v>
          </cell>
          <cell r="J237">
            <v>43354</v>
          </cell>
          <cell r="K237">
            <v>1.7323</v>
          </cell>
          <cell r="L237">
            <v>75102</v>
          </cell>
          <cell r="M237">
            <v>65</v>
          </cell>
          <cell r="O237">
            <v>1155</v>
          </cell>
          <cell r="R237">
            <v>3.09</v>
          </cell>
          <cell r="T237" t="str">
            <v>Ayudante Raso</v>
          </cell>
        </row>
        <row r="238">
          <cell r="J238">
            <v>0</v>
          </cell>
          <cell r="K238">
            <v>0</v>
          </cell>
          <cell r="L238">
            <v>0</v>
          </cell>
          <cell r="O238">
            <v>0</v>
          </cell>
          <cell r="R238">
            <v>0</v>
          </cell>
          <cell r="T238">
            <v>0</v>
          </cell>
        </row>
        <row r="239">
          <cell r="L239">
            <v>0.90769999999999995</v>
          </cell>
          <cell r="M239" t="str">
            <v>SUBTOTAL $</v>
          </cell>
          <cell r="O239">
            <v>3177</v>
          </cell>
        </row>
        <row r="241">
          <cell r="C241" t="str">
            <v>TOTAL COSTO DIRECTO $</v>
          </cell>
          <cell r="O241">
            <v>3500</v>
          </cell>
        </row>
        <row r="242">
          <cell r="C242" t="str">
            <v>V. COSTOS INDIRECTOS</v>
          </cell>
        </row>
        <row r="244">
          <cell r="C244" t="str">
            <v>Descripción</v>
          </cell>
          <cell r="L244" t="str">
            <v>Porcentaje</v>
          </cell>
          <cell r="M244" t="str">
            <v>Valor Total</v>
          </cell>
        </row>
        <row r="245">
          <cell r="C245" t="str">
            <v>ADMINISTRACION</v>
          </cell>
          <cell r="L245">
            <v>0</v>
          </cell>
          <cell r="M245">
            <v>0</v>
          </cell>
        </row>
        <row r="246">
          <cell r="C246" t="str">
            <v xml:space="preserve">IMPREVISTOS </v>
          </cell>
          <cell r="L246">
            <v>0</v>
          </cell>
          <cell r="M246">
            <v>0</v>
          </cell>
        </row>
        <row r="247">
          <cell r="C247" t="str">
            <v>UTILIDAD</v>
          </cell>
          <cell r="L247">
            <v>0</v>
          </cell>
          <cell r="M247">
            <v>0</v>
          </cell>
        </row>
        <row r="248">
          <cell r="C248" t="str">
            <v>SUBTOTAL $</v>
          </cell>
          <cell r="O248">
            <v>0</v>
          </cell>
        </row>
        <row r="250">
          <cell r="C250" t="str">
            <v>Precio Unitario Total Aproximado al peso $</v>
          </cell>
          <cell r="O250">
            <v>3500</v>
          </cell>
        </row>
        <row r="253">
          <cell r="H253" t="str">
            <v>Firma</v>
          </cell>
        </row>
        <row r="254">
          <cell r="H254" t="str">
            <v>Nombre:</v>
          </cell>
        </row>
        <row r="255">
          <cell r="H255" t="str">
            <v>Representante Legal del Contratista o su Apoderado</v>
          </cell>
        </row>
        <row r="256">
          <cell r="H256" t="str">
            <v>Matricula No. :</v>
          </cell>
        </row>
        <row r="257">
          <cell r="H257" t="str">
            <v xml:space="preserve"> </v>
          </cell>
        </row>
        <row r="258">
          <cell r="C258" t="str">
            <v>OBSERVACIONES INTERVENTORÍA</v>
          </cell>
        </row>
        <row r="262">
          <cell r="C262" t="str">
            <v>APROBACIÓN POR INTERVENTORÍA</v>
          </cell>
        </row>
        <row r="263">
          <cell r="C263"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265">
          <cell r="C265"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268">
          <cell r="H268" t="str">
            <v>Firma</v>
          </cell>
        </row>
        <row r="269">
          <cell r="H269" t="str">
            <v>Nombre:</v>
          </cell>
        </row>
        <row r="270">
          <cell r="H270" t="str">
            <v>Representante Legal del Interventor o su Apoderado</v>
          </cell>
        </row>
        <row r="271">
          <cell r="H271" t="str">
            <v>Matricula No. :</v>
          </cell>
        </row>
        <row r="276">
          <cell r="C276" t="str">
            <v>Formulario 1 - Propuesta económica  - Documento tipo de selección abreviada de menor cuantía - versión 2</v>
          </cell>
        </row>
        <row r="277">
          <cell r="C277" t="str">
            <v>Código</v>
          </cell>
          <cell r="D277" t="str">
            <v>CCE-EICP-FM-25</v>
          </cell>
          <cell r="E277" t="str">
            <v>Versión</v>
          </cell>
          <cell r="F277">
            <v>2</v>
          </cell>
        </row>
        <row r="279">
          <cell r="C279" t="str">
            <v>[La entidad podrá utilizar este formato para la presentación de los análisis de precios unitarios el contratista en la oportunidad prevista en el numeral 8.1. del Documento Base]</v>
          </cell>
        </row>
        <row r="282">
          <cell r="D282" t="str">
            <v>MUNICIPIO DE CONCORDIA, ANTIOQUIA</v>
          </cell>
        </row>
        <row r="283">
          <cell r="L283" t="str">
            <v>VERSIÓN</v>
          </cell>
        </row>
        <row r="284">
          <cell r="D284" t="str">
            <v xml:space="preserve">[NÚMERO DEL PROCESO] </v>
          </cell>
        </row>
        <row r="285">
          <cell r="L285" t="str">
            <v>PÁGINA</v>
          </cell>
          <cell r="M285">
            <v>1</v>
          </cell>
          <cell r="N285" t="str">
            <v>DE</v>
          </cell>
          <cell r="O285">
            <v>1</v>
          </cell>
        </row>
        <row r="286">
          <cell r="D286" t="str">
            <v xml:space="preserve">ANALISIS DE PRECIOS UNITARIOS </v>
          </cell>
        </row>
        <row r="288">
          <cell r="L288" t="str">
            <v>FECHA</v>
          </cell>
          <cell r="M288" t="str">
            <v>DD</v>
          </cell>
          <cell r="N288" t="str">
            <v>MM</v>
          </cell>
          <cell r="O288" t="str">
            <v>AA</v>
          </cell>
        </row>
        <row r="289">
          <cell r="M289">
            <v>3</v>
          </cell>
          <cell r="N289">
            <v>5</v>
          </cell>
          <cell r="O289">
            <v>2022</v>
          </cell>
        </row>
        <row r="290">
          <cell r="C290" t="str">
            <v>ITEMS DE LA PROPUESTA ECONÓMICA</v>
          </cell>
          <cell r="I290" t="str">
            <v>ITEMS NO PREVISTOS</v>
          </cell>
        </row>
        <row r="294">
          <cell r="C294" t="str">
            <v>DATOS ESPECÍFICOS</v>
          </cell>
        </row>
        <row r="296">
          <cell r="C296" t="str">
            <v>ITEM</v>
          </cell>
          <cell r="D296" t="str">
            <v>DESCRIPCIÓN</v>
          </cell>
          <cell r="M296" t="str">
            <v>UNIDAD</v>
          </cell>
          <cell r="O296" t="str">
            <v>CANTIDAD</v>
          </cell>
        </row>
        <row r="297">
          <cell r="C297" t="str">
            <v>2.2.2</v>
          </cell>
          <cell r="D297" t="str">
            <v>Desmonte y Demolición de entramado de madera, con medios manuales y motosierra. Incluye demolición del elemento, fragmentación de los escombros en piezas manejables, retirada y acopio de escombros, limpieza de los restos de obra, y carga manual de escombros sobre camión o volqueta.</v>
          </cell>
          <cell r="M297" t="str">
            <v>m2</v>
          </cell>
          <cell r="O297">
            <v>64</v>
          </cell>
          <cell r="R297">
            <v>5575</v>
          </cell>
          <cell r="S297">
            <v>5575</v>
          </cell>
          <cell r="T297">
            <v>0.2228</v>
          </cell>
          <cell r="U297">
            <v>0</v>
          </cell>
          <cell r="V297">
            <v>0</v>
          </cell>
          <cell r="W297">
            <v>0.7772</v>
          </cell>
        </row>
        <row r="298">
          <cell r="C298" t="str">
            <v>I. EQUIPO</v>
          </cell>
        </row>
        <row r="300">
          <cell r="C300" t="str">
            <v>DESCRIPCIÓN</v>
          </cell>
          <cell r="H300" t="str">
            <v>MARCA</v>
          </cell>
          <cell r="J300" t="str">
            <v>TIPO</v>
          </cell>
          <cell r="L300" t="str">
            <v>TARIFA/HORA</v>
          </cell>
          <cell r="M300" t="str">
            <v>RENDIMIENTO</v>
          </cell>
          <cell r="O300" t="str">
            <v>Vr. UNITARIO</v>
          </cell>
        </row>
        <row r="301">
          <cell r="C301" t="str">
            <v>Motosierra a gasolina, de 50 cm de espada y 2 kW de potencia</v>
          </cell>
          <cell r="J301" t="str">
            <v>h</v>
          </cell>
          <cell r="L301">
            <v>6996</v>
          </cell>
          <cell r="M301">
            <v>8.125</v>
          </cell>
          <cell r="O301">
            <v>861</v>
          </cell>
          <cell r="R301">
            <v>7.88</v>
          </cell>
          <cell r="T301" t="str">
            <v>Motosierra a gasolina, de 50 cm de espada y 2 kW de potencia</v>
          </cell>
        </row>
        <row r="302">
          <cell r="C302" t="str">
            <v>Sección completa de andamio (1.2m-1.5m) x 1.5 m. (+ 4 ruedas) Incluye transporte.</v>
          </cell>
          <cell r="J302" t="str">
            <v>Dia</v>
          </cell>
          <cell r="L302">
            <v>2565</v>
          </cell>
          <cell r="M302">
            <v>21.666666666666668</v>
          </cell>
          <cell r="O302">
            <v>118</v>
          </cell>
          <cell r="R302">
            <v>2.95</v>
          </cell>
          <cell r="T302" t="str">
            <v>Sección completa de andamio (1.2m-1.5m) x 1.5 m. (+ 4 ruedas) Incluye transporte.</v>
          </cell>
        </row>
        <row r="303">
          <cell r="C303" t="str">
            <v>Can zunchado en madera común de 5,0cmx20cmx3,0m (alquiler). Incluye transporte.</v>
          </cell>
          <cell r="J303" t="str">
            <v>Dia</v>
          </cell>
          <cell r="L303">
            <v>1500</v>
          </cell>
          <cell r="M303">
            <v>32.5</v>
          </cell>
          <cell r="O303">
            <v>46</v>
          </cell>
          <cell r="R303">
            <v>1.97</v>
          </cell>
          <cell r="T303" t="str">
            <v>Can zunchado en madera común de 5,0cmx20cmx3,0m (alquiler). Incluye transporte.</v>
          </cell>
        </row>
        <row r="304">
          <cell r="C304" t="str">
            <v>Herramienta Menor (Como % de Mano de Obra)</v>
          </cell>
          <cell r="J304" t="str">
            <v>Dia</v>
          </cell>
          <cell r="L304">
            <v>4333</v>
          </cell>
          <cell r="M304">
            <v>0.05</v>
          </cell>
          <cell r="O304">
            <v>217</v>
          </cell>
          <cell r="R304">
            <v>13888</v>
          </cell>
          <cell r="T304" t="str">
            <v>Herramienta Menor (Como % de Mano de Obra)</v>
          </cell>
        </row>
        <row r="305">
          <cell r="L305">
            <v>0.2228</v>
          </cell>
          <cell r="M305" t="str">
            <v>SUBTOTAL $</v>
          </cell>
          <cell r="O305">
            <v>1242</v>
          </cell>
        </row>
        <row r="306">
          <cell r="C306" t="str">
            <v>II. MATERIALES</v>
          </cell>
        </row>
        <row r="308">
          <cell r="C308" t="str">
            <v>DESCRIPCIÓN</v>
          </cell>
          <cell r="K308" t="str">
            <v>UNIDAD</v>
          </cell>
          <cell r="L308" t="str">
            <v>CANTIDAD</v>
          </cell>
          <cell r="M308" t="str">
            <v>PRECIO UNIT.</v>
          </cell>
          <cell r="O308" t="str">
            <v>Vr. UNITARIO</v>
          </cell>
        </row>
        <row r="309">
          <cell r="K309" t="str">
            <v/>
          </cell>
          <cell r="M309">
            <v>0</v>
          </cell>
          <cell r="O309">
            <v>0</v>
          </cell>
          <cell r="R309">
            <v>0</v>
          </cell>
          <cell r="T309">
            <v>0</v>
          </cell>
        </row>
        <row r="310">
          <cell r="K310" t="str">
            <v/>
          </cell>
          <cell r="M310">
            <v>0</v>
          </cell>
          <cell r="O310">
            <v>0</v>
          </cell>
          <cell r="R310">
            <v>0</v>
          </cell>
          <cell r="T310">
            <v>0</v>
          </cell>
        </row>
        <row r="311">
          <cell r="K311" t="str">
            <v/>
          </cell>
          <cell r="M311">
            <v>0</v>
          </cell>
          <cell r="O311">
            <v>0</v>
          </cell>
          <cell r="R311">
            <v>0</v>
          </cell>
          <cell r="T311">
            <v>0</v>
          </cell>
        </row>
        <row r="312">
          <cell r="K312" t="str">
            <v/>
          </cell>
          <cell r="M312">
            <v>0</v>
          </cell>
          <cell r="O312">
            <v>0</v>
          </cell>
          <cell r="R312">
            <v>0</v>
          </cell>
          <cell r="T312">
            <v>0</v>
          </cell>
        </row>
        <row r="313">
          <cell r="K313" t="str">
            <v/>
          </cell>
          <cell r="M313">
            <v>0</v>
          </cell>
          <cell r="O313">
            <v>0</v>
          </cell>
          <cell r="R313">
            <v>0</v>
          </cell>
          <cell r="T313">
            <v>0</v>
          </cell>
        </row>
        <row r="314">
          <cell r="K314" t="str">
            <v/>
          </cell>
          <cell r="M314">
            <v>0</v>
          </cell>
          <cell r="O314">
            <v>0</v>
          </cell>
          <cell r="R314">
            <v>0</v>
          </cell>
          <cell r="T314">
            <v>0</v>
          </cell>
        </row>
        <row r="315">
          <cell r="K315" t="str">
            <v/>
          </cell>
          <cell r="O315">
            <v>0</v>
          </cell>
          <cell r="R315">
            <v>0</v>
          </cell>
          <cell r="T315">
            <v>0</v>
          </cell>
        </row>
        <row r="316">
          <cell r="L316">
            <v>0</v>
          </cell>
          <cell r="M316" t="str">
            <v>SUBTOTAL $</v>
          </cell>
          <cell r="O316">
            <v>0</v>
          </cell>
        </row>
        <row r="317">
          <cell r="C317" t="str">
            <v>III. TRANSPORTES</v>
          </cell>
        </row>
        <row r="319">
          <cell r="C319" t="str">
            <v>MATERIAL</v>
          </cell>
          <cell r="J319" t="str">
            <v>VOL. o PESO</v>
          </cell>
          <cell r="K319" t="str">
            <v>DISTANCIA</v>
          </cell>
          <cell r="L319" t="str">
            <v>M3 o Ton/Km</v>
          </cell>
          <cell r="M319" t="str">
            <v>TARIFA</v>
          </cell>
          <cell r="O319" t="str">
            <v>Vr. UNITARIO</v>
          </cell>
        </row>
        <row r="320">
          <cell r="J320" t="str">
            <v/>
          </cell>
          <cell r="M320">
            <v>0</v>
          </cell>
          <cell r="O320">
            <v>0</v>
          </cell>
          <cell r="R320">
            <v>0</v>
          </cell>
          <cell r="T320">
            <v>0</v>
          </cell>
        </row>
        <row r="321">
          <cell r="J321" t="str">
            <v/>
          </cell>
          <cell r="M321">
            <v>0</v>
          </cell>
          <cell r="O321">
            <v>0</v>
          </cell>
          <cell r="R321">
            <v>0</v>
          </cell>
          <cell r="T321">
            <v>0</v>
          </cell>
        </row>
        <row r="322">
          <cell r="J322" t="str">
            <v/>
          </cell>
          <cell r="M322">
            <v>0</v>
          </cell>
          <cell r="O322">
            <v>0</v>
          </cell>
          <cell r="R322">
            <v>0</v>
          </cell>
          <cell r="T322">
            <v>0</v>
          </cell>
        </row>
        <row r="323">
          <cell r="L323">
            <v>0</v>
          </cell>
          <cell r="M323" t="str">
            <v>SUBTOTAL $</v>
          </cell>
          <cell r="O323">
            <v>0</v>
          </cell>
        </row>
        <row r="324">
          <cell r="C324" t="str">
            <v>IV. MANO DE OBRA</v>
          </cell>
        </row>
        <row r="326">
          <cell r="C326" t="str">
            <v>TRABAJADOR</v>
          </cell>
          <cell r="I326" t="str">
            <v>CANTIDAD</v>
          </cell>
          <cell r="J326" t="str">
            <v>JORNAL</v>
          </cell>
          <cell r="K326" t="str">
            <v>PRESTACIONES</v>
          </cell>
          <cell r="L326" t="str">
            <v>JORNAL TOTAL</v>
          </cell>
          <cell r="M326" t="str">
            <v>RENDIMIENTO</v>
          </cell>
          <cell r="O326" t="str">
            <v>Vr. UNITARIO</v>
          </cell>
        </row>
        <row r="327">
          <cell r="C327" t="str">
            <v>Oficial</v>
          </cell>
          <cell r="I327">
            <v>1</v>
          </cell>
          <cell r="J327">
            <v>77720</v>
          </cell>
          <cell r="K327">
            <v>1.6913</v>
          </cell>
          <cell r="L327">
            <v>131448</v>
          </cell>
          <cell r="M327">
            <v>65</v>
          </cell>
          <cell r="O327">
            <v>2022</v>
          </cell>
          <cell r="R327">
            <v>0.98</v>
          </cell>
          <cell r="T327" t="str">
            <v>Oficial</v>
          </cell>
        </row>
        <row r="328">
          <cell r="C328" t="str">
            <v>Ayudante Raso</v>
          </cell>
          <cell r="I328">
            <v>2</v>
          </cell>
          <cell r="J328">
            <v>43354</v>
          </cell>
          <cell r="K328">
            <v>1.7323</v>
          </cell>
          <cell r="L328">
            <v>150204</v>
          </cell>
          <cell r="M328">
            <v>65</v>
          </cell>
          <cell r="O328">
            <v>2311</v>
          </cell>
          <cell r="R328">
            <v>1.97</v>
          </cell>
          <cell r="T328" t="str">
            <v>Ayudante Raso</v>
          </cell>
        </row>
        <row r="329">
          <cell r="J329">
            <v>0</v>
          </cell>
          <cell r="K329">
            <v>0</v>
          </cell>
          <cell r="L329">
            <v>0</v>
          </cell>
          <cell r="O329">
            <v>0</v>
          </cell>
          <cell r="R329">
            <v>0</v>
          </cell>
          <cell r="T329">
            <v>0</v>
          </cell>
        </row>
        <row r="330">
          <cell r="L330">
            <v>0.7772</v>
          </cell>
          <cell r="M330" t="str">
            <v>SUBTOTAL $</v>
          </cell>
          <cell r="O330">
            <v>4333</v>
          </cell>
        </row>
        <row r="332">
          <cell r="C332" t="str">
            <v>TOTAL COSTO DIRECTO $</v>
          </cell>
          <cell r="O332">
            <v>5575</v>
          </cell>
        </row>
        <row r="333">
          <cell r="C333" t="str">
            <v>V. COSTOS INDIRECTOS</v>
          </cell>
        </row>
        <row r="335">
          <cell r="C335" t="str">
            <v>Descripción</v>
          </cell>
          <cell r="L335" t="str">
            <v>Porcentaje</v>
          </cell>
          <cell r="M335" t="str">
            <v>Valor Total</v>
          </cell>
        </row>
        <row r="336">
          <cell r="C336" t="str">
            <v>ADMINISTRACION</v>
          </cell>
          <cell r="L336">
            <v>0</v>
          </cell>
          <cell r="M336">
            <v>0</v>
          </cell>
        </row>
        <row r="337">
          <cell r="C337" t="str">
            <v xml:space="preserve">IMPREVISTOS </v>
          </cell>
          <cell r="L337">
            <v>0</v>
          </cell>
          <cell r="M337">
            <v>0</v>
          </cell>
        </row>
        <row r="338">
          <cell r="C338" t="str">
            <v>UTILIDAD</v>
          </cell>
          <cell r="L338">
            <v>0</v>
          </cell>
          <cell r="M338">
            <v>0</v>
          </cell>
        </row>
        <row r="339">
          <cell r="C339" t="str">
            <v>SUBTOTAL $</v>
          </cell>
          <cell r="O339">
            <v>0</v>
          </cell>
        </row>
        <row r="341">
          <cell r="C341" t="str">
            <v>Precio Unitario Total Aproximado al peso $</v>
          </cell>
          <cell r="O341">
            <v>5575</v>
          </cell>
        </row>
        <row r="344">
          <cell r="H344" t="str">
            <v>Firma</v>
          </cell>
        </row>
        <row r="345">
          <cell r="H345" t="str">
            <v>Nombre:</v>
          </cell>
        </row>
        <row r="346">
          <cell r="H346" t="str">
            <v>Representante Legal del Contratista o su Apoderado</v>
          </cell>
        </row>
        <row r="347">
          <cell r="H347" t="str">
            <v>Matricula No. :</v>
          </cell>
        </row>
        <row r="348">
          <cell r="H348" t="str">
            <v xml:space="preserve"> </v>
          </cell>
        </row>
        <row r="349">
          <cell r="C349" t="str">
            <v>OBSERVACIONES INTERVENTORÍA</v>
          </cell>
        </row>
        <row r="353">
          <cell r="C353" t="str">
            <v>APROBACIÓN POR INTERVENTORÍA</v>
          </cell>
        </row>
        <row r="354">
          <cell r="C354"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356">
          <cell r="C356"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359">
          <cell r="H359" t="str">
            <v>Firma</v>
          </cell>
        </row>
        <row r="360">
          <cell r="H360" t="str">
            <v>Nombre:</v>
          </cell>
        </row>
        <row r="361">
          <cell r="H361" t="str">
            <v>Representante Legal del Interventor o su Apoderado</v>
          </cell>
        </row>
        <row r="362">
          <cell r="H362" t="str">
            <v>Matricula No. :</v>
          </cell>
        </row>
        <row r="367">
          <cell r="C367" t="str">
            <v>Formulario 1 - Propuesta económica  - Documento tipo de selección abreviada de menor cuantía - versión 2</v>
          </cell>
        </row>
        <row r="368">
          <cell r="C368" t="str">
            <v>Código</v>
          </cell>
          <cell r="D368" t="str">
            <v>CCE-EICP-FM-25</v>
          </cell>
          <cell r="E368" t="str">
            <v>Versión</v>
          </cell>
          <cell r="F368">
            <v>2</v>
          </cell>
        </row>
        <row r="370">
          <cell r="C370" t="str">
            <v>[La entidad podrá utilizar este formato para la presentación de los análisis de precios unitarios el contratista en la oportunidad prevista en el numeral 8.1. del Documento Base]</v>
          </cell>
        </row>
        <row r="373">
          <cell r="D373" t="str">
            <v>MUNICIPIO DE CONCORDIA, ANTIOQUIA</v>
          </cell>
        </row>
        <row r="374">
          <cell r="L374" t="str">
            <v>VERSIÓN</v>
          </cell>
        </row>
        <row r="375">
          <cell r="D375" t="str">
            <v xml:space="preserve">[NÚMERO DEL PROCESO] </v>
          </cell>
        </row>
        <row r="376">
          <cell r="L376" t="str">
            <v>PÁGINA</v>
          </cell>
          <cell r="M376">
            <v>1</v>
          </cell>
          <cell r="N376" t="str">
            <v>DE</v>
          </cell>
          <cell r="O376">
            <v>1</v>
          </cell>
        </row>
        <row r="377">
          <cell r="D377" t="str">
            <v xml:space="preserve">ANALISIS DE PRECIOS UNITARIOS </v>
          </cell>
        </row>
        <row r="379">
          <cell r="L379" t="str">
            <v>FECHA</v>
          </cell>
          <cell r="M379" t="str">
            <v>DD</v>
          </cell>
          <cell r="N379" t="str">
            <v>MM</v>
          </cell>
          <cell r="O379" t="str">
            <v>AA</v>
          </cell>
        </row>
        <row r="380">
          <cell r="M380">
            <v>3</v>
          </cell>
          <cell r="N380">
            <v>5</v>
          </cell>
          <cell r="O380">
            <v>2022</v>
          </cell>
        </row>
        <row r="381">
          <cell r="C381" t="str">
            <v>ITEMS DE LA PROPUESTA ECONÓMICA</v>
          </cell>
          <cell r="I381" t="str">
            <v>ITEMS NO PREVISTOS</v>
          </cell>
        </row>
        <row r="385">
          <cell r="C385" t="str">
            <v>DATOS ESPECÍFICOS</v>
          </cell>
        </row>
        <row r="387">
          <cell r="C387" t="str">
            <v>ITEM</v>
          </cell>
          <cell r="D387" t="str">
            <v>DESCRIPCIÓN</v>
          </cell>
          <cell r="M387" t="str">
            <v>UNIDAD</v>
          </cell>
          <cell r="O387" t="str">
            <v>CANTIDAD</v>
          </cell>
        </row>
        <row r="388">
          <cell r="C388" t="str">
            <v>2.2.3</v>
          </cell>
          <cell r="D388" t="str">
            <v>Demolición de mamposteria hasta de 15 cm de espesor, manual o mecánicamente. Incluye cargue sobre volqueta,  retiro de refuerzo e instalaciones embebidas, además recuperación de los materiales aprovechables. No incluye transporte ni derechos de botadero.</v>
          </cell>
          <cell r="M388" t="str">
            <v>m2</v>
          </cell>
          <cell r="O388">
            <v>109</v>
          </cell>
          <cell r="R388">
            <v>8997</v>
          </cell>
          <cell r="S388">
            <v>8997</v>
          </cell>
          <cell r="T388">
            <v>7.6999999999999999E-2</v>
          </cell>
          <cell r="U388">
            <v>0</v>
          </cell>
          <cell r="V388">
            <v>0</v>
          </cell>
          <cell r="W388">
            <v>0.92300000000000004</v>
          </cell>
        </row>
        <row r="389">
          <cell r="C389" t="str">
            <v>I. EQUIPO</v>
          </cell>
        </row>
        <row r="391">
          <cell r="C391" t="str">
            <v>DESCRIPCIÓN</v>
          </cell>
          <cell r="H391" t="str">
            <v>MARCA</v>
          </cell>
          <cell r="J391" t="str">
            <v>TIPO</v>
          </cell>
          <cell r="L391" t="str">
            <v>TARIFA/HORA</v>
          </cell>
          <cell r="M391" t="str">
            <v>RENDIMIENTO</v>
          </cell>
          <cell r="O391" t="str">
            <v>Vr. UNITARIO</v>
          </cell>
        </row>
        <row r="392">
          <cell r="C392" t="str">
            <v>Sección completa de andamio (1.2m-1.5m) x 1.5 m. (+ 4 ruedas) Incluye transporte.</v>
          </cell>
          <cell r="J392" t="str">
            <v>Dia</v>
          </cell>
          <cell r="L392">
            <v>2565</v>
          </cell>
          <cell r="M392">
            <v>20</v>
          </cell>
          <cell r="O392">
            <v>128</v>
          </cell>
          <cell r="R392">
            <v>5.45</v>
          </cell>
          <cell r="T392" t="str">
            <v>Sección completa de andamio (1.2m-1.5m) x 1.5 m. (+ 4 ruedas) Incluye transporte.</v>
          </cell>
        </row>
        <row r="393">
          <cell r="C393" t="str">
            <v>Can zunchado en madera común de 5,0cmx20cmx3,0m (alquiler). Incluye transporte.</v>
          </cell>
          <cell r="J393" t="str">
            <v>Dia</v>
          </cell>
          <cell r="L393">
            <v>1500</v>
          </cell>
          <cell r="M393">
            <v>10</v>
          </cell>
          <cell r="O393">
            <v>150</v>
          </cell>
          <cell r="R393">
            <v>10.9</v>
          </cell>
          <cell r="T393" t="str">
            <v>Can zunchado en madera común de 5,0cmx20cmx3,0m (alquiler). Incluye transporte.</v>
          </cell>
        </row>
        <row r="394">
          <cell r="J394" t="str">
            <v/>
          </cell>
          <cell r="L394" t="str">
            <v/>
          </cell>
          <cell r="O394">
            <v>0</v>
          </cell>
          <cell r="R394">
            <v>0</v>
          </cell>
          <cell r="T394">
            <v>0</v>
          </cell>
        </row>
        <row r="395">
          <cell r="C395" t="str">
            <v>Herramienta Menor (Como % de Mano de Obra)</v>
          </cell>
          <cell r="J395" t="str">
            <v>Dia</v>
          </cell>
          <cell r="L395">
            <v>8304</v>
          </cell>
          <cell r="M395">
            <v>0.05</v>
          </cell>
          <cell r="O395">
            <v>415</v>
          </cell>
          <cell r="R395">
            <v>45235</v>
          </cell>
          <cell r="T395" t="str">
            <v>Herramienta Menor (Como % de Mano de Obra)</v>
          </cell>
        </row>
        <row r="396">
          <cell r="L396">
            <v>7.6999999999999999E-2</v>
          </cell>
          <cell r="M396" t="str">
            <v>SUBTOTAL $</v>
          </cell>
          <cell r="O396">
            <v>693</v>
          </cell>
        </row>
        <row r="397">
          <cell r="C397" t="str">
            <v>II. MATERIALES</v>
          </cell>
        </row>
        <row r="399">
          <cell r="C399" t="str">
            <v>DESCRIPCIÓN</v>
          </cell>
          <cell r="K399" t="str">
            <v>UNIDAD</v>
          </cell>
          <cell r="L399" t="str">
            <v>CANTIDAD</v>
          </cell>
          <cell r="M399" t="str">
            <v>PRECIO UNIT.</v>
          </cell>
          <cell r="O399" t="str">
            <v>Vr. UNITARIO</v>
          </cell>
        </row>
        <row r="400">
          <cell r="K400" t="str">
            <v/>
          </cell>
          <cell r="M400">
            <v>0</v>
          </cell>
          <cell r="O400">
            <v>0</v>
          </cell>
          <cell r="R400">
            <v>0</v>
          </cell>
          <cell r="T400">
            <v>0</v>
          </cell>
        </row>
        <row r="401">
          <cell r="K401" t="str">
            <v/>
          </cell>
          <cell r="M401">
            <v>0</v>
          </cell>
          <cell r="O401">
            <v>0</v>
          </cell>
          <cell r="R401">
            <v>0</v>
          </cell>
          <cell r="T401">
            <v>0</v>
          </cell>
        </row>
        <row r="402">
          <cell r="K402" t="str">
            <v/>
          </cell>
          <cell r="M402">
            <v>0</v>
          </cell>
          <cell r="O402">
            <v>0</v>
          </cell>
          <cell r="R402">
            <v>0</v>
          </cell>
          <cell r="T402">
            <v>0</v>
          </cell>
        </row>
        <row r="403">
          <cell r="K403" t="str">
            <v/>
          </cell>
          <cell r="M403">
            <v>0</v>
          </cell>
          <cell r="O403">
            <v>0</v>
          </cell>
          <cell r="R403">
            <v>0</v>
          </cell>
          <cell r="T403">
            <v>0</v>
          </cell>
        </row>
        <row r="404">
          <cell r="K404" t="str">
            <v/>
          </cell>
          <cell r="M404">
            <v>0</v>
          </cell>
          <cell r="O404">
            <v>0</v>
          </cell>
          <cell r="R404">
            <v>0</v>
          </cell>
          <cell r="T404">
            <v>0</v>
          </cell>
        </row>
        <row r="405">
          <cell r="K405" t="str">
            <v/>
          </cell>
          <cell r="M405">
            <v>0</v>
          </cell>
          <cell r="O405">
            <v>0</v>
          </cell>
          <cell r="R405">
            <v>0</v>
          </cell>
          <cell r="T405">
            <v>0</v>
          </cell>
        </row>
        <row r="406">
          <cell r="K406" t="str">
            <v/>
          </cell>
          <cell r="O406">
            <v>0</v>
          </cell>
          <cell r="R406">
            <v>0</v>
          </cell>
          <cell r="T406">
            <v>0</v>
          </cell>
        </row>
        <row r="407">
          <cell r="L407">
            <v>0</v>
          </cell>
          <cell r="M407" t="str">
            <v>SUBTOTAL $</v>
          </cell>
          <cell r="O407">
            <v>0</v>
          </cell>
        </row>
        <row r="408">
          <cell r="C408" t="str">
            <v>III. TRANSPORTES</v>
          </cell>
        </row>
        <row r="410">
          <cell r="C410" t="str">
            <v>MATERIAL</v>
          </cell>
          <cell r="J410" t="str">
            <v>VOL. o PESO</v>
          </cell>
          <cell r="K410" t="str">
            <v>DISTANCIA</v>
          </cell>
          <cell r="L410" t="str">
            <v>M3 o Ton/Km</v>
          </cell>
          <cell r="M410" t="str">
            <v>TARIFA</v>
          </cell>
          <cell r="O410" t="str">
            <v>Vr. UNITARIO</v>
          </cell>
        </row>
        <row r="411">
          <cell r="J411" t="str">
            <v/>
          </cell>
          <cell r="M411">
            <v>0</v>
          </cell>
          <cell r="O411">
            <v>0</v>
          </cell>
          <cell r="R411">
            <v>0</v>
          </cell>
          <cell r="T411">
            <v>0</v>
          </cell>
        </row>
        <row r="412">
          <cell r="J412" t="str">
            <v/>
          </cell>
          <cell r="M412">
            <v>0</v>
          </cell>
          <cell r="O412">
            <v>0</v>
          </cell>
          <cell r="R412">
            <v>0</v>
          </cell>
          <cell r="T412">
            <v>0</v>
          </cell>
        </row>
        <row r="413">
          <cell r="J413" t="str">
            <v/>
          </cell>
          <cell r="M413">
            <v>0</v>
          </cell>
          <cell r="O413">
            <v>0</v>
          </cell>
          <cell r="R413">
            <v>0</v>
          </cell>
          <cell r="T413">
            <v>0</v>
          </cell>
        </row>
        <row r="414">
          <cell r="L414">
            <v>0</v>
          </cell>
          <cell r="M414" t="str">
            <v>SUBTOTAL $</v>
          </cell>
          <cell r="O414">
            <v>0</v>
          </cell>
        </row>
        <row r="415">
          <cell r="C415" t="str">
            <v>IV. MANO DE OBRA</v>
          </cell>
        </row>
        <row r="417">
          <cell r="C417" t="str">
            <v>TRABAJADOR</v>
          </cell>
          <cell r="I417" t="str">
            <v>CANTIDAD</v>
          </cell>
          <cell r="J417" t="str">
            <v>JORNAL</v>
          </cell>
          <cell r="K417" t="str">
            <v>PRESTACIONES</v>
          </cell>
          <cell r="L417" t="str">
            <v>JORNAL TOTAL</v>
          </cell>
          <cell r="M417" t="str">
            <v>RENDIMIENTO</v>
          </cell>
          <cell r="O417" t="str">
            <v>Vr. UNITARIO</v>
          </cell>
        </row>
        <row r="418">
          <cell r="C418" t="str">
            <v>Ayudante Entendido</v>
          </cell>
          <cell r="I418">
            <v>1</v>
          </cell>
          <cell r="J418">
            <v>53020</v>
          </cell>
          <cell r="K418">
            <v>1.7161</v>
          </cell>
          <cell r="L418">
            <v>90988</v>
          </cell>
          <cell r="M418">
            <v>20</v>
          </cell>
          <cell r="O418">
            <v>4549</v>
          </cell>
          <cell r="R418">
            <v>5.45</v>
          </cell>
          <cell r="T418" t="str">
            <v>Ayudante Entendido</v>
          </cell>
        </row>
        <row r="419">
          <cell r="C419" t="str">
            <v>Ayudante Raso</v>
          </cell>
          <cell r="I419">
            <v>1</v>
          </cell>
          <cell r="J419">
            <v>43354</v>
          </cell>
          <cell r="K419">
            <v>1.7323</v>
          </cell>
          <cell r="L419">
            <v>75102</v>
          </cell>
          <cell r="M419">
            <v>20</v>
          </cell>
          <cell r="O419">
            <v>3755</v>
          </cell>
          <cell r="R419">
            <v>5.45</v>
          </cell>
          <cell r="T419" t="str">
            <v>Ayudante Raso</v>
          </cell>
        </row>
        <row r="420">
          <cell r="J420">
            <v>0</v>
          </cell>
          <cell r="K420">
            <v>0</v>
          </cell>
          <cell r="L420">
            <v>0</v>
          </cell>
          <cell r="O420">
            <v>0</v>
          </cell>
          <cell r="R420">
            <v>0</v>
          </cell>
          <cell r="T420">
            <v>0</v>
          </cell>
        </row>
        <row r="421">
          <cell r="L421">
            <v>0.92300000000000004</v>
          </cell>
          <cell r="M421" t="str">
            <v>SUBTOTAL $</v>
          </cell>
          <cell r="O421">
            <v>8304</v>
          </cell>
        </row>
        <row r="423">
          <cell r="C423" t="str">
            <v>TOTAL COSTO DIRECTO $</v>
          </cell>
          <cell r="O423">
            <v>8997</v>
          </cell>
        </row>
        <row r="424">
          <cell r="C424" t="str">
            <v>V. COSTOS INDIRECTOS</v>
          </cell>
        </row>
        <row r="426">
          <cell r="C426" t="str">
            <v>Descripción</v>
          </cell>
          <cell r="L426" t="str">
            <v>Porcentaje</v>
          </cell>
          <cell r="M426" t="str">
            <v>Valor Total</v>
          </cell>
        </row>
        <row r="427">
          <cell r="C427" t="str">
            <v>ADMINISTRACION</v>
          </cell>
          <cell r="L427">
            <v>0</v>
          </cell>
          <cell r="M427">
            <v>0</v>
          </cell>
        </row>
        <row r="428">
          <cell r="C428" t="str">
            <v xml:space="preserve">IMPREVISTOS </v>
          </cell>
          <cell r="L428">
            <v>0</v>
          </cell>
          <cell r="M428">
            <v>0</v>
          </cell>
        </row>
        <row r="429">
          <cell r="C429" t="str">
            <v>UTILIDAD</v>
          </cell>
          <cell r="L429">
            <v>0</v>
          </cell>
          <cell r="M429">
            <v>0</v>
          </cell>
        </row>
        <row r="430">
          <cell r="C430" t="str">
            <v>SUBTOTAL $</v>
          </cell>
          <cell r="O430">
            <v>0</v>
          </cell>
        </row>
        <row r="432">
          <cell r="C432" t="str">
            <v>Precio Unitario Total Aproximado al peso $</v>
          </cell>
          <cell r="O432">
            <v>8997</v>
          </cell>
        </row>
        <row r="435">
          <cell r="H435" t="str">
            <v>Firma</v>
          </cell>
        </row>
        <row r="436">
          <cell r="H436" t="str">
            <v>Nombre:</v>
          </cell>
        </row>
        <row r="437">
          <cell r="H437" t="str">
            <v>Representante Legal del Contratista o su Apoderado</v>
          </cell>
        </row>
        <row r="438">
          <cell r="H438" t="str">
            <v>Matricula No. :</v>
          </cell>
        </row>
        <row r="439">
          <cell r="H439" t="str">
            <v xml:space="preserve"> </v>
          </cell>
        </row>
        <row r="440">
          <cell r="C440" t="str">
            <v>OBSERVACIONES INTERVENTORÍA</v>
          </cell>
        </row>
        <row r="444">
          <cell r="C444" t="str">
            <v>APROBACIÓN POR INTERVENTORÍA</v>
          </cell>
        </row>
        <row r="445">
          <cell r="C44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447">
          <cell r="C44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450">
          <cell r="H450" t="str">
            <v>Firma</v>
          </cell>
        </row>
        <row r="451">
          <cell r="H451" t="str">
            <v>Nombre:</v>
          </cell>
        </row>
        <row r="452">
          <cell r="H452" t="str">
            <v>Representante Legal del Interventor o su Apoderado</v>
          </cell>
        </row>
        <row r="453">
          <cell r="H453" t="str">
            <v>Matricula No. :</v>
          </cell>
        </row>
        <row r="458">
          <cell r="C458" t="str">
            <v>Formulario 1 - Propuesta económica  - Documento tipo de selección abreviada de menor cuantía - versión 2</v>
          </cell>
        </row>
        <row r="459">
          <cell r="C459" t="str">
            <v>Código</v>
          </cell>
          <cell r="D459" t="str">
            <v>CCE-EICP-FM-25</v>
          </cell>
          <cell r="E459" t="str">
            <v>Versión</v>
          </cell>
          <cell r="F459">
            <v>2</v>
          </cell>
        </row>
        <row r="461">
          <cell r="C461" t="str">
            <v>[La entidad podrá utilizar este formato para la presentación de los análisis de precios unitarios el contratista en la oportunidad prevista en el numeral 8.1. del Documento Base]</v>
          </cell>
        </row>
        <row r="464">
          <cell r="D464" t="str">
            <v>MUNICIPIO DE CONCORDIA, ANTIOQUIA</v>
          </cell>
        </row>
        <row r="465">
          <cell r="L465" t="str">
            <v>VERSIÓN</v>
          </cell>
        </row>
        <row r="466">
          <cell r="D466" t="str">
            <v xml:space="preserve">[NÚMERO DEL PROCESO] </v>
          </cell>
        </row>
        <row r="467">
          <cell r="L467" t="str">
            <v>PÁGINA</v>
          </cell>
          <cell r="M467">
            <v>1</v>
          </cell>
          <cell r="N467" t="str">
            <v>DE</v>
          </cell>
          <cell r="O467">
            <v>1</v>
          </cell>
        </row>
        <row r="468">
          <cell r="D468" t="str">
            <v xml:space="preserve">ANALISIS DE PRECIOS UNITARIOS </v>
          </cell>
        </row>
        <row r="470">
          <cell r="L470" t="str">
            <v>FECHA</v>
          </cell>
          <cell r="M470" t="str">
            <v>DD</v>
          </cell>
          <cell r="N470" t="str">
            <v>MM</v>
          </cell>
          <cell r="O470" t="str">
            <v>AA</v>
          </cell>
        </row>
        <row r="471">
          <cell r="M471">
            <v>3</v>
          </cell>
          <cell r="N471">
            <v>5</v>
          </cell>
          <cell r="O471">
            <v>2022</v>
          </cell>
        </row>
        <row r="472">
          <cell r="C472" t="str">
            <v>ITEMS DE LA PROPUESTA ECONÓMICA</v>
          </cell>
          <cell r="I472" t="str">
            <v>ITEMS NO PREVISTOS</v>
          </cell>
        </row>
        <row r="476">
          <cell r="C476" t="str">
            <v>DATOS ESPECÍFICOS</v>
          </cell>
        </row>
        <row r="478">
          <cell r="C478" t="str">
            <v>ITEM</v>
          </cell>
          <cell r="D478" t="str">
            <v>DESCRIPCIÓN</v>
          </cell>
          <cell r="M478" t="str">
            <v>UNIDAD</v>
          </cell>
          <cell r="O478" t="str">
            <v>CANTIDAD</v>
          </cell>
        </row>
        <row r="479">
          <cell r="C479" t="str">
            <v>2.2.4</v>
          </cell>
          <cell r="D479" t="str">
            <v>DEMOLICIÓN ESTRUCTURAS DE CONCRETO, manual o mecánicamente, de cualquier resistencia, reforzado o ciclópeo, y en cualquier clase de estructura. Incluye cargue, retiro de refuerzo y cualquier tipo de acabado (revoques y enchapes) o piso (en losas) e instalaciones embebidas, compresor neumático con martillo, además recuperación de los materiales aprovechables o su transporte hasta el sitio que lo indique la interventoría. MEDIDO EN SITIO; no incluye transporte ni derechos de botadero.</v>
          </cell>
          <cell r="M479" t="str">
            <v>m3</v>
          </cell>
          <cell r="O479">
            <v>45</v>
          </cell>
          <cell r="R479">
            <v>122701</v>
          </cell>
          <cell r="S479">
            <v>122701</v>
          </cell>
          <cell r="T479">
            <v>0.3448</v>
          </cell>
          <cell r="U479">
            <v>0</v>
          </cell>
          <cell r="V479">
            <v>0</v>
          </cell>
          <cell r="W479">
            <v>0.6552</v>
          </cell>
        </row>
        <row r="480">
          <cell r="C480" t="str">
            <v>I. EQUIPO</v>
          </cell>
        </row>
        <row r="482">
          <cell r="C482" t="str">
            <v>DESCRIPCIÓN</v>
          </cell>
          <cell r="H482" t="str">
            <v>MARCA</v>
          </cell>
          <cell r="J482" t="str">
            <v>TIPO</v>
          </cell>
          <cell r="L482" t="str">
            <v>TARIFA/HORA</v>
          </cell>
          <cell r="M482" t="str">
            <v>RENDIMIENTO</v>
          </cell>
          <cell r="O482" t="str">
            <v>Vr. UNITARIO</v>
          </cell>
        </row>
        <row r="483">
          <cell r="C483" t="str">
            <v>Demoledor -  Rompepavimento Hexagonal 68Jls</v>
          </cell>
          <cell r="J483" t="str">
            <v>Dia</v>
          </cell>
          <cell r="L483">
            <v>67978</v>
          </cell>
          <cell r="M483">
            <v>3</v>
          </cell>
          <cell r="O483">
            <v>22659</v>
          </cell>
          <cell r="R483">
            <v>15</v>
          </cell>
          <cell r="T483" t="str">
            <v>Demoledor -  Rompepavimento Hexagonal 68Jls</v>
          </cell>
        </row>
        <row r="484">
          <cell r="C484" t="str">
            <v xml:space="preserve">Retroexcavadora sobre llantas 
</v>
          </cell>
          <cell r="J484" t="str">
            <v>h</v>
          </cell>
          <cell r="L484">
            <v>125000</v>
          </cell>
          <cell r="M484">
            <v>8</v>
          </cell>
          <cell r="O484">
            <v>15625</v>
          </cell>
          <cell r="R484">
            <v>5.63</v>
          </cell>
          <cell r="T484" t="str">
            <v xml:space="preserve">Retroexcavadora sobre llantas 
</v>
          </cell>
        </row>
        <row r="485">
          <cell r="J485" t="str">
            <v/>
          </cell>
          <cell r="L485" t="str">
            <v/>
          </cell>
          <cell r="O485">
            <v>0</v>
          </cell>
          <cell r="R485">
            <v>0</v>
          </cell>
          <cell r="T485">
            <v>0</v>
          </cell>
        </row>
        <row r="486">
          <cell r="C486" t="str">
            <v>Herramienta Menor (Como % de Mano de Obra)</v>
          </cell>
          <cell r="J486" t="str">
            <v>Dia</v>
          </cell>
          <cell r="L486">
            <v>80397</v>
          </cell>
          <cell r="M486">
            <v>0.05</v>
          </cell>
          <cell r="O486">
            <v>4020</v>
          </cell>
          <cell r="R486">
            <v>180900</v>
          </cell>
          <cell r="T486" t="str">
            <v>Herramienta Menor (Como % de Mano de Obra)</v>
          </cell>
        </row>
        <row r="487">
          <cell r="L487">
            <v>0.3448</v>
          </cell>
          <cell r="M487" t="str">
            <v>SUBTOTAL $</v>
          </cell>
          <cell r="O487">
            <v>42304</v>
          </cell>
        </row>
        <row r="488">
          <cell r="C488" t="str">
            <v>II. MATERIALES</v>
          </cell>
        </row>
        <row r="490">
          <cell r="C490" t="str">
            <v>DESCRIPCIÓN</v>
          </cell>
          <cell r="K490" t="str">
            <v>UNIDAD</v>
          </cell>
          <cell r="L490" t="str">
            <v>CANTIDAD</v>
          </cell>
          <cell r="M490" t="str">
            <v>PRECIO UNIT.</v>
          </cell>
          <cell r="O490" t="str">
            <v>Vr. UNITARIO</v>
          </cell>
        </row>
        <row r="491">
          <cell r="K491" t="str">
            <v/>
          </cell>
          <cell r="M491">
            <v>0</v>
          </cell>
          <cell r="O491">
            <v>0</v>
          </cell>
          <cell r="R491">
            <v>0</v>
          </cell>
          <cell r="T491">
            <v>0</v>
          </cell>
        </row>
        <row r="492">
          <cell r="K492" t="str">
            <v/>
          </cell>
          <cell r="M492">
            <v>0</v>
          </cell>
          <cell r="O492">
            <v>0</v>
          </cell>
          <cell r="R492">
            <v>0</v>
          </cell>
          <cell r="T492">
            <v>0</v>
          </cell>
        </row>
        <row r="493">
          <cell r="K493" t="str">
            <v/>
          </cell>
          <cell r="M493">
            <v>0</v>
          </cell>
          <cell r="O493">
            <v>0</v>
          </cell>
          <cell r="R493">
            <v>0</v>
          </cell>
          <cell r="T493">
            <v>0</v>
          </cell>
        </row>
        <row r="494">
          <cell r="K494" t="str">
            <v/>
          </cell>
          <cell r="M494">
            <v>0</v>
          </cell>
          <cell r="O494">
            <v>0</v>
          </cell>
          <cell r="R494">
            <v>0</v>
          </cell>
          <cell r="T494">
            <v>0</v>
          </cell>
        </row>
        <row r="495">
          <cell r="K495" t="str">
            <v/>
          </cell>
          <cell r="M495">
            <v>0</v>
          </cell>
          <cell r="O495">
            <v>0</v>
          </cell>
          <cell r="R495">
            <v>0</v>
          </cell>
          <cell r="T495">
            <v>0</v>
          </cell>
        </row>
        <row r="496">
          <cell r="K496" t="str">
            <v/>
          </cell>
          <cell r="M496">
            <v>0</v>
          </cell>
          <cell r="O496">
            <v>0</v>
          </cell>
          <cell r="R496">
            <v>0</v>
          </cell>
          <cell r="T496">
            <v>0</v>
          </cell>
        </row>
        <row r="497">
          <cell r="K497" t="str">
            <v/>
          </cell>
          <cell r="O497">
            <v>0</v>
          </cell>
          <cell r="R497">
            <v>0</v>
          </cell>
          <cell r="T497">
            <v>0</v>
          </cell>
        </row>
        <row r="498">
          <cell r="L498">
            <v>0</v>
          </cell>
          <cell r="M498" t="str">
            <v>SUBTOTAL $</v>
          </cell>
          <cell r="O498">
            <v>0</v>
          </cell>
        </row>
        <row r="499">
          <cell r="C499" t="str">
            <v>III. TRANSPORTES</v>
          </cell>
        </row>
        <row r="501">
          <cell r="C501" t="str">
            <v>MATERIAL</v>
          </cell>
          <cell r="J501" t="str">
            <v>VOL. o PESO</v>
          </cell>
          <cell r="K501" t="str">
            <v>DISTANCIA</v>
          </cell>
          <cell r="L501" t="str">
            <v>M3 o Ton/Km</v>
          </cell>
          <cell r="M501" t="str">
            <v>TARIFA</v>
          </cell>
          <cell r="O501" t="str">
            <v>Vr. UNITARIO</v>
          </cell>
        </row>
        <row r="502">
          <cell r="J502" t="str">
            <v/>
          </cell>
          <cell r="M502">
            <v>0</v>
          </cell>
          <cell r="O502">
            <v>0</v>
          </cell>
          <cell r="R502">
            <v>0</v>
          </cell>
          <cell r="T502">
            <v>0</v>
          </cell>
        </row>
        <row r="503">
          <cell r="J503" t="str">
            <v/>
          </cell>
          <cell r="M503">
            <v>0</v>
          </cell>
          <cell r="O503">
            <v>0</v>
          </cell>
          <cell r="R503">
            <v>0</v>
          </cell>
          <cell r="T503">
            <v>0</v>
          </cell>
        </row>
        <row r="504">
          <cell r="J504" t="str">
            <v/>
          </cell>
          <cell r="M504">
            <v>0</v>
          </cell>
          <cell r="O504">
            <v>0</v>
          </cell>
          <cell r="R504">
            <v>0</v>
          </cell>
          <cell r="T504">
            <v>0</v>
          </cell>
        </row>
        <row r="505">
          <cell r="L505">
            <v>0</v>
          </cell>
          <cell r="M505" t="str">
            <v>SUBTOTAL $</v>
          </cell>
          <cell r="O505">
            <v>0</v>
          </cell>
        </row>
        <row r="506">
          <cell r="C506" t="str">
            <v>IV. MANO DE OBRA</v>
          </cell>
        </row>
        <row r="508">
          <cell r="C508" t="str">
            <v>TRABAJADOR</v>
          </cell>
          <cell r="I508" t="str">
            <v>CANTIDAD</v>
          </cell>
          <cell r="J508" t="str">
            <v>JORNAL</v>
          </cell>
          <cell r="K508" t="str">
            <v>PRESTACIONES</v>
          </cell>
          <cell r="L508" t="str">
            <v>JORNAL TOTAL</v>
          </cell>
          <cell r="M508" t="str">
            <v>RENDIMIENTO</v>
          </cell>
          <cell r="O508" t="str">
            <v>Vr. UNITARIO</v>
          </cell>
        </row>
        <row r="509">
          <cell r="C509" t="str">
            <v>Ayudante Entendido</v>
          </cell>
          <cell r="I509">
            <v>1</v>
          </cell>
          <cell r="J509">
            <v>53020</v>
          </cell>
          <cell r="K509">
            <v>1.7161</v>
          </cell>
          <cell r="L509">
            <v>90988</v>
          </cell>
          <cell r="M509">
            <v>3</v>
          </cell>
          <cell r="O509">
            <v>30329</v>
          </cell>
          <cell r="R509">
            <v>15</v>
          </cell>
          <cell r="T509" t="str">
            <v>Ayudante Entendido</v>
          </cell>
        </row>
        <row r="510">
          <cell r="C510" t="str">
            <v>Ayudante Raso</v>
          </cell>
          <cell r="I510">
            <v>2</v>
          </cell>
          <cell r="J510">
            <v>43354</v>
          </cell>
          <cell r="K510">
            <v>1.7323</v>
          </cell>
          <cell r="L510">
            <v>150204</v>
          </cell>
          <cell r="M510">
            <v>3</v>
          </cell>
          <cell r="O510">
            <v>50068</v>
          </cell>
          <cell r="R510">
            <v>30</v>
          </cell>
          <cell r="T510" t="str">
            <v>Ayudante Raso</v>
          </cell>
        </row>
        <row r="511">
          <cell r="J511">
            <v>0</v>
          </cell>
          <cell r="K511">
            <v>0</v>
          </cell>
          <cell r="L511">
            <v>0</v>
          </cell>
          <cell r="O511">
            <v>0</v>
          </cell>
          <cell r="R511">
            <v>0</v>
          </cell>
          <cell r="T511">
            <v>0</v>
          </cell>
        </row>
        <row r="512">
          <cell r="L512">
            <v>0.6552</v>
          </cell>
          <cell r="M512" t="str">
            <v>SUBTOTAL $</v>
          </cell>
          <cell r="O512">
            <v>80397</v>
          </cell>
        </row>
        <row r="514">
          <cell r="C514" t="str">
            <v>TOTAL COSTO DIRECTO $</v>
          </cell>
          <cell r="O514">
            <v>122701</v>
          </cell>
        </row>
        <row r="515">
          <cell r="C515" t="str">
            <v>V. COSTOS INDIRECTOS</v>
          </cell>
        </row>
        <row r="517">
          <cell r="C517" t="str">
            <v>Descripción</v>
          </cell>
          <cell r="L517" t="str">
            <v>Porcentaje</v>
          </cell>
          <cell r="M517" t="str">
            <v>Valor Total</v>
          </cell>
        </row>
        <row r="518">
          <cell r="C518" t="str">
            <v>ADMINISTRACION</v>
          </cell>
          <cell r="L518">
            <v>0</v>
          </cell>
          <cell r="M518">
            <v>0</v>
          </cell>
        </row>
        <row r="519">
          <cell r="C519" t="str">
            <v xml:space="preserve">IMPREVISTOS </v>
          </cell>
          <cell r="L519">
            <v>0</v>
          </cell>
          <cell r="M519">
            <v>0</v>
          </cell>
        </row>
        <row r="520">
          <cell r="C520" t="str">
            <v>UTILIDAD</v>
          </cell>
          <cell r="L520">
            <v>0</v>
          </cell>
          <cell r="M520">
            <v>0</v>
          </cell>
        </row>
        <row r="521">
          <cell r="C521" t="str">
            <v>SUBTOTAL $</v>
          </cell>
          <cell r="O521">
            <v>0</v>
          </cell>
        </row>
        <row r="523">
          <cell r="C523" t="str">
            <v>Precio Unitario Total Aproximado al peso $</v>
          </cell>
          <cell r="O523">
            <v>122701</v>
          </cell>
        </row>
        <row r="526">
          <cell r="H526" t="str">
            <v>Firma</v>
          </cell>
        </row>
        <row r="527">
          <cell r="H527" t="str">
            <v>Nombre:</v>
          </cell>
        </row>
        <row r="528">
          <cell r="H528" t="str">
            <v>Representante Legal del Contratista o su Apoderado</v>
          </cell>
        </row>
        <row r="529">
          <cell r="H529" t="str">
            <v>Matricula No. :</v>
          </cell>
        </row>
        <row r="530">
          <cell r="H530" t="str">
            <v xml:space="preserve"> </v>
          </cell>
        </row>
        <row r="531">
          <cell r="C531" t="str">
            <v>OBSERVACIONES INTERVENTORÍA</v>
          </cell>
        </row>
        <row r="535">
          <cell r="C535" t="str">
            <v>APROBACIÓN POR INTERVENTORÍA</v>
          </cell>
        </row>
        <row r="536">
          <cell r="C53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538">
          <cell r="C53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541">
          <cell r="H541" t="str">
            <v>Firma</v>
          </cell>
        </row>
        <row r="542">
          <cell r="H542" t="str">
            <v>Nombre:</v>
          </cell>
        </row>
        <row r="543">
          <cell r="H543" t="str">
            <v>Representante Legal del Interventor o su Apoderado</v>
          </cell>
        </row>
        <row r="544">
          <cell r="H544" t="str">
            <v>Matricula No. :</v>
          </cell>
        </row>
        <row r="549">
          <cell r="C549" t="str">
            <v>Formulario 1 - Propuesta económica  - Documento tipo de selección abreviada de menor cuantía - versión 2</v>
          </cell>
        </row>
        <row r="550">
          <cell r="C550" t="str">
            <v>Código</v>
          </cell>
          <cell r="D550" t="str">
            <v>CCE-EICP-FM-25</v>
          </cell>
          <cell r="E550" t="str">
            <v>Versión</v>
          </cell>
          <cell r="F550">
            <v>2</v>
          </cell>
        </row>
        <row r="552">
          <cell r="C552" t="str">
            <v>[La entidad podrá utilizar este formato para la presentación de los análisis de precios unitarios el contratista en la oportunidad prevista en el numeral 8.1. del Documento Base]</v>
          </cell>
        </row>
        <row r="555">
          <cell r="D555" t="str">
            <v>MUNICIPIO DE CONCORDIA, ANTIOQUIA</v>
          </cell>
        </row>
        <row r="556">
          <cell r="L556" t="str">
            <v>VERSIÓN</v>
          </cell>
        </row>
        <row r="557">
          <cell r="D557" t="str">
            <v xml:space="preserve">[NÚMERO DEL PROCESO] </v>
          </cell>
        </row>
        <row r="558">
          <cell r="L558" t="str">
            <v>PÁGINA</v>
          </cell>
          <cell r="M558">
            <v>1</v>
          </cell>
          <cell r="N558" t="str">
            <v>DE</v>
          </cell>
          <cell r="O558">
            <v>1</v>
          </cell>
        </row>
        <row r="559">
          <cell r="D559" t="str">
            <v xml:space="preserve">ANALISIS DE PRECIOS UNITARIOS </v>
          </cell>
        </row>
        <row r="561">
          <cell r="L561" t="str">
            <v>FECHA</v>
          </cell>
          <cell r="M561" t="str">
            <v>DD</v>
          </cell>
          <cell r="N561" t="str">
            <v>MM</v>
          </cell>
          <cell r="O561" t="str">
            <v>AA</v>
          </cell>
        </row>
        <row r="562">
          <cell r="M562">
            <v>3</v>
          </cell>
          <cell r="N562">
            <v>5</v>
          </cell>
          <cell r="O562">
            <v>2022</v>
          </cell>
        </row>
        <row r="563">
          <cell r="C563" t="str">
            <v>ITEMS DE LA PROPUESTA ECONÓMICA</v>
          </cell>
          <cell r="I563" t="str">
            <v>ITEMS NO PREVISTOS</v>
          </cell>
        </row>
        <row r="567">
          <cell r="C567" t="str">
            <v>DATOS ESPECÍFICOS</v>
          </cell>
        </row>
        <row r="569">
          <cell r="C569" t="str">
            <v>ITEM</v>
          </cell>
          <cell r="D569" t="str">
            <v>DESCRIPCIÓN</v>
          </cell>
          <cell r="M569" t="str">
            <v>UNIDAD</v>
          </cell>
          <cell r="O569" t="str">
            <v>CANTIDAD</v>
          </cell>
        </row>
        <row r="570">
          <cell r="C570" t="str">
            <v>2.2.5</v>
          </cell>
          <cell r="D570" t="str">
            <v>Desmonte de red de instalación eléctrica interior con medios manuales, y carga manual sobre camión o contenedor. El precio incluye el desmontaje del cuadro eléctrico, del cableado, de los mecanismos, de las cajas y de los accesorios superficiales. Área medida en superficie construida.</v>
          </cell>
          <cell r="M570" t="str">
            <v>m2</v>
          </cell>
          <cell r="O570">
            <v>35</v>
          </cell>
          <cell r="R570">
            <v>1844</v>
          </cell>
          <cell r="S570">
            <v>1844</v>
          </cell>
          <cell r="T570">
            <v>0.1171</v>
          </cell>
          <cell r="U570">
            <v>0</v>
          </cell>
          <cell r="V570">
            <v>0</v>
          </cell>
          <cell r="W570">
            <v>0.88290000000000002</v>
          </cell>
        </row>
        <row r="571">
          <cell r="C571" t="str">
            <v>I. EQUIPO</v>
          </cell>
        </row>
        <row r="573">
          <cell r="C573" t="str">
            <v>DESCRIPCIÓN</v>
          </cell>
          <cell r="H573" t="str">
            <v>MARCA</v>
          </cell>
          <cell r="J573" t="str">
            <v>TIPO</v>
          </cell>
          <cell r="L573" t="str">
            <v>TARIFA/HORA</v>
          </cell>
          <cell r="M573" t="str">
            <v>RENDIMIENTO</v>
          </cell>
          <cell r="O573" t="str">
            <v>Vr. UNITARIO</v>
          </cell>
        </row>
        <row r="574">
          <cell r="C574" t="str">
            <v>Escalera de Tijera en Aluminio 10 Pies - 3 m.</v>
          </cell>
          <cell r="J574" t="str">
            <v>Dia</v>
          </cell>
          <cell r="L574">
            <v>27097</v>
          </cell>
          <cell r="M574">
            <v>200</v>
          </cell>
          <cell r="O574">
            <v>135</v>
          </cell>
          <cell r="R574">
            <v>0.18</v>
          </cell>
          <cell r="T574" t="str">
            <v>Escalera de Tijera en Aluminio 10 Pies - 3 m.</v>
          </cell>
        </row>
        <row r="575">
          <cell r="J575" t="str">
            <v/>
          </cell>
          <cell r="L575" t="str">
            <v/>
          </cell>
          <cell r="O575">
            <v>0</v>
          </cell>
          <cell r="R575">
            <v>0</v>
          </cell>
          <cell r="T575">
            <v>0</v>
          </cell>
        </row>
        <row r="576">
          <cell r="J576" t="str">
            <v/>
          </cell>
          <cell r="L576" t="str">
            <v/>
          </cell>
          <cell r="O576">
            <v>0</v>
          </cell>
          <cell r="R576">
            <v>0</v>
          </cell>
          <cell r="T576">
            <v>0</v>
          </cell>
        </row>
        <row r="577">
          <cell r="C577" t="str">
            <v>Herramienta Menor (Como % de Mano de Obra)</v>
          </cell>
          <cell r="J577" t="str">
            <v>Dia</v>
          </cell>
          <cell r="L577">
            <v>1628</v>
          </cell>
          <cell r="M577">
            <v>0.05</v>
          </cell>
          <cell r="O577">
            <v>81</v>
          </cell>
          <cell r="R577">
            <v>2835</v>
          </cell>
          <cell r="T577" t="str">
            <v>Herramienta Menor (Como % de Mano de Obra)</v>
          </cell>
        </row>
        <row r="578">
          <cell r="L578">
            <v>0.1171</v>
          </cell>
          <cell r="M578" t="str">
            <v>SUBTOTAL $</v>
          </cell>
          <cell r="O578">
            <v>216</v>
          </cell>
        </row>
        <row r="579">
          <cell r="C579" t="str">
            <v>II. MATERIALES</v>
          </cell>
        </row>
        <row r="581">
          <cell r="C581" t="str">
            <v>DESCRIPCIÓN</v>
          </cell>
          <cell r="K581" t="str">
            <v>UNIDAD</v>
          </cell>
          <cell r="L581" t="str">
            <v>CANTIDAD</v>
          </cell>
          <cell r="M581" t="str">
            <v>PRECIO UNIT.</v>
          </cell>
          <cell r="O581" t="str">
            <v>Vr. UNITARIO</v>
          </cell>
        </row>
        <row r="582">
          <cell r="K582" t="str">
            <v/>
          </cell>
          <cell r="M582">
            <v>0</v>
          </cell>
          <cell r="O582">
            <v>0</v>
          </cell>
          <cell r="R582">
            <v>0</v>
          </cell>
          <cell r="T582">
            <v>0</v>
          </cell>
        </row>
        <row r="583">
          <cell r="K583" t="str">
            <v/>
          </cell>
          <cell r="M583">
            <v>0</v>
          </cell>
          <cell r="O583">
            <v>0</v>
          </cell>
          <cell r="R583">
            <v>0</v>
          </cell>
          <cell r="T583">
            <v>0</v>
          </cell>
        </row>
        <row r="584">
          <cell r="K584" t="str">
            <v/>
          </cell>
          <cell r="M584">
            <v>0</v>
          </cell>
          <cell r="O584">
            <v>0</v>
          </cell>
          <cell r="R584">
            <v>0</v>
          </cell>
          <cell r="T584">
            <v>0</v>
          </cell>
        </row>
        <row r="585">
          <cell r="K585" t="str">
            <v/>
          </cell>
          <cell r="M585">
            <v>0</v>
          </cell>
          <cell r="O585">
            <v>0</v>
          </cell>
          <cell r="R585">
            <v>0</v>
          </cell>
          <cell r="T585">
            <v>0</v>
          </cell>
        </row>
        <row r="586">
          <cell r="K586" t="str">
            <v/>
          </cell>
          <cell r="M586">
            <v>0</v>
          </cell>
          <cell r="O586">
            <v>0</v>
          </cell>
          <cell r="R586">
            <v>0</v>
          </cell>
          <cell r="T586">
            <v>0</v>
          </cell>
        </row>
        <row r="587">
          <cell r="K587" t="str">
            <v/>
          </cell>
          <cell r="M587">
            <v>0</v>
          </cell>
          <cell r="O587">
            <v>0</v>
          </cell>
          <cell r="R587">
            <v>0</v>
          </cell>
          <cell r="T587">
            <v>0</v>
          </cell>
        </row>
        <row r="588">
          <cell r="K588" t="str">
            <v/>
          </cell>
          <cell r="O588">
            <v>0</v>
          </cell>
          <cell r="R588">
            <v>0</v>
          </cell>
          <cell r="T588">
            <v>0</v>
          </cell>
        </row>
        <row r="589">
          <cell r="L589">
            <v>0</v>
          </cell>
          <cell r="M589" t="str">
            <v>SUBTOTAL $</v>
          </cell>
          <cell r="O589">
            <v>0</v>
          </cell>
        </row>
        <row r="590">
          <cell r="C590" t="str">
            <v>III. TRANSPORTES</v>
          </cell>
        </row>
        <row r="592">
          <cell r="C592" t="str">
            <v>MATERIAL</v>
          </cell>
          <cell r="J592" t="str">
            <v>VOL. o PESO</v>
          </cell>
          <cell r="K592" t="str">
            <v>DISTANCIA</v>
          </cell>
          <cell r="L592" t="str">
            <v>M3 o Ton/Km</v>
          </cell>
          <cell r="M592" t="str">
            <v>TARIFA</v>
          </cell>
          <cell r="O592" t="str">
            <v>Vr. UNITARIO</v>
          </cell>
        </row>
        <row r="593">
          <cell r="J593" t="str">
            <v/>
          </cell>
          <cell r="M593">
            <v>0</v>
          </cell>
          <cell r="O593">
            <v>0</v>
          </cell>
          <cell r="R593">
            <v>0</v>
          </cell>
          <cell r="T593">
            <v>0</v>
          </cell>
        </row>
        <row r="594">
          <cell r="J594" t="str">
            <v/>
          </cell>
          <cell r="M594">
            <v>0</v>
          </cell>
          <cell r="O594">
            <v>0</v>
          </cell>
          <cell r="R594">
            <v>0</v>
          </cell>
          <cell r="T594">
            <v>0</v>
          </cell>
        </row>
        <row r="595">
          <cell r="J595" t="str">
            <v/>
          </cell>
          <cell r="M595">
            <v>0</v>
          </cell>
          <cell r="O595">
            <v>0</v>
          </cell>
          <cell r="R595">
            <v>0</v>
          </cell>
          <cell r="T595">
            <v>0</v>
          </cell>
        </row>
        <row r="596">
          <cell r="L596">
            <v>0</v>
          </cell>
          <cell r="M596" t="str">
            <v>SUBTOTAL $</v>
          </cell>
          <cell r="O596">
            <v>0</v>
          </cell>
        </row>
        <row r="597">
          <cell r="C597" t="str">
            <v>IV. MANO DE OBRA</v>
          </cell>
        </row>
        <row r="599">
          <cell r="C599" t="str">
            <v>TRABAJADOR</v>
          </cell>
          <cell r="I599" t="str">
            <v>CANTIDAD</v>
          </cell>
          <cell r="J599" t="str">
            <v>JORNAL</v>
          </cell>
          <cell r="K599" t="str">
            <v>PRESTACIONES</v>
          </cell>
          <cell r="L599" t="str">
            <v>JORNAL TOTAL</v>
          </cell>
          <cell r="M599" t="str">
            <v>RENDIMIENTO</v>
          </cell>
          <cell r="O599" t="str">
            <v>Vr. UNITARIO</v>
          </cell>
        </row>
        <row r="600">
          <cell r="C600" t="str">
            <v>Maestro Electricista</v>
          </cell>
          <cell r="I600">
            <v>1</v>
          </cell>
          <cell r="J600">
            <v>104400</v>
          </cell>
          <cell r="K600">
            <v>1.681</v>
          </cell>
          <cell r="L600">
            <v>175496</v>
          </cell>
          <cell r="M600">
            <v>200</v>
          </cell>
          <cell r="O600">
            <v>877</v>
          </cell>
          <cell r="R600">
            <v>0.18</v>
          </cell>
          <cell r="T600" t="str">
            <v>Maestro Electricista</v>
          </cell>
        </row>
        <row r="601">
          <cell r="C601" t="str">
            <v>Ayudante Raso</v>
          </cell>
          <cell r="I601">
            <v>2</v>
          </cell>
          <cell r="J601">
            <v>43354</v>
          </cell>
          <cell r="K601">
            <v>1.7323</v>
          </cell>
          <cell r="L601">
            <v>150204</v>
          </cell>
          <cell r="M601">
            <v>200</v>
          </cell>
          <cell r="O601">
            <v>751</v>
          </cell>
          <cell r="R601">
            <v>0.35</v>
          </cell>
          <cell r="T601" t="str">
            <v>Ayudante Raso</v>
          </cell>
        </row>
        <row r="602">
          <cell r="J602">
            <v>0</v>
          </cell>
          <cell r="K602">
            <v>0</v>
          </cell>
          <cell r="L602">
            <v>0</v>
          </cell>
          <cell r="O602">
            <v>0</v>
          </cell>
          <cell r="R602">
            <v>0</v>
          </cell>
          <cell r="T602">
            <v>0</v>
          </cell>
        </row>
        <row r="603">
          <cell r="L603">
            <v>0.88290000000000002</v>
          </cell>
          <cell r="M603" t="str">
            <v>SUBTOTAL $</v>
          </cell>
          <cell r="O603">
            <v>1628</v>
          </cell>
        </row>
        <row r="605">
          <cell r="C605" t="str">
            <v>TOTAL COSTO DIRECTO $</v>
          </cell>
          <cell r="O605">
            <v>1844</v>
          </cell>
        </row>
        <row r="606">
          <cell r="C606" t="str">
            <v>V. COSTOS INDIRECTOS</v>
          </cell>
        </row>
        <row r="608">
          <cell r="C608" t="str">
            <v>Descripción</v>
          </cell>
          <cell r="L608" t="str">
            <v>Porcentaje</v>
          </cell>
          <cell r="M608" t="str">
            <v>Valor Total</v>
          </cell>
        </row>
        <row r="609">
          <cell r="C609" t="str">
            <v>ADMINISTRACION</v>
          </cell>
          <cell r="L609">
            <v>0</v>
          </cell>
          <cell r="M609">
            <v>0</v>
          </cell>
        </row>
        <row r="610">
          <cell r="C610" t="str">
            <v xml:space="preserve">IMPREVISTOS </v>
          </cell>
          <cell r="L610">
            <v>0</v>
          </cell>
          <cell r="M610">
            <v>0</v>
          </cell>
        </row>
        <row r="611">
          <cell r="C611" t="str">
            <v>UTILIDAD</v>
          </cell>
          <cell r="L611">
            <v>0</v>
          </cell>
          <cell r="M611">
            <v>0</v>
          </cell>
        </row>
        <row r="612">
          <cell r="C612" t="str">
            <v>SUBTOTAL $</v>
          </cell>
          <cell r="O612">
            <v>0</v>
          </cell>
        </row>
        <row r="614">
          <cell r="C614" t="str">
            <v>Precio Unitario Total Aproximado al peso $</v>
          </cell>
          <cell r="O614">
            <v>1844</v>
          </cell>
        </row>
        <row r="617">
          <cell r="H617" t="str">
            <v>Firma</v>
          </cell>
        </row>
        <row r="618">
          <cell r="H618" t="str">
            <v>Nombre:</v>
          </cell>
        </row>
        <row r="619">
          <cell r="H619" t="str">
            <v>Representante Legal del Contratista o su Apoderado</v>
          </cell>
        </row>
        <row r="620">
          <cell r="H620" t="str">
            <v>Matricula No. :</v>
          </cell>
        </row>
        <row r="621">
          <cell r="H621" t="str">
            <v xml:space="preserve"> </v>
          </cell>
        </row>
        <row r="622">
          <cell r="C622" t="str">
            <v>OBSERVACIONES INTERVENTORÍA</v>
          </cell>
        </row>
        <row r="626">
          <cell r="C626" t="str">
            <v>APROBACIÓN POR INTERVENTORÍA</v>
          </cell>
        </row>
        <row r="627">
          <cell r="C627"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629">
          <cell r="C629"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632">
          <cell r="H632" t="str">
            <v>Firma</v>
          </cell>
        </row>
        <row r="633">
          <cell r="H633" t="str">
            <v>Nombre:</v>
          </cell>
        </row>
        <row r="634">
          <cell r="H634" t="str">
            <v>Representante Legal del Interventor o su Apoderado</v>
          </cell>
        </row>
        <row r="635">
          <cell r="H635" t="str">
            <v>Matricula No. :</v>
          </cell>
        </row>
        <row r="640">
          <cell r="C640" t="str">
            <v>Formulario 1 - Propuesta económica  - Documento tipo de selección abreviada de menor cuantía - versión 2</v>
          </cell>
        </row>
        <row r="641">
          <cell r="C641" t="str">
            <v>Código</v>
          </cell>
          <cell r="D641" t="str">
            <v>CCE-EICP-FM-25</v>
          </cell>
          <cell r="E641" t="str">
            <v>Versión</v>
          </cell>
          <cell r="F641">
            <v>2</v>
          </cell>
        </row>
        <row r="643">
          <cell r="C643" t="str">
            <v>[La entidad podrá utilizar este formato para la presentación de los análisis de precios unitarios el contratista en la oportunidad prevista en el numeral 8.1. del Documento Base]</v>
          </cell>
        </row>
        <row r="646">
          <cell r="D646" t="str">
            <v>MUNICIPIO DE CONCORDIA, ANTIOQUIA</v>
          </cell>
        </row>
        <row r="647">
          <cell r="L647" t="str">
            <v>VERSIÓN</v>
          </cell>
        </row>
        <row r="648">
          <cell r="D648" t="str">
            <v xml:space="preserve">[NÚMERO DEL PROCESO] </v>
          </cell>
        </row>
        <row r="649">
          <cell r="L649" t="str">
            <v>PÁGINA</v>
          </cell>
          <cell r="M649">
            <v>1</v>
          </cell>
          <cell r="N649" t="str">
            <v>DE</v>
          </cell>
          <cell r="O649">
            <v>1</v>
          </cell>
        </row>
        <row r="650">
          <cell r="D650" t="str">
            <v xml:space="preserve">ANALISIS DE PRECIOS UNITARIOS </v>
          </cell>
        </row>
        <row r="652">
          <cell r="L652" t="str">
            <v>FECHA</v>
          </cell>
          <cell r="M652" t="str">
            <v>DD</v>
          </cell>
          <cell r="N652" t="str">
            <v>MM</v>
          </cell>
          <cell r="O652" t="str">
            <v>AA</v>
          </cell>
        </row>
        <row r="653">
          <cell r="M653">
            <v>3</v>
          </cell>
          <cell r="N653">
            <v>5</v>
          </cell>
          <cell r="O653">
            <v>2022</v>
          </cell>
        </row>
        <row r="654">
          <cell r="C654" t="str">
            <v>ITEMS DE LA PROPUESTA ECONÓMICA</v>
          </cell>
          <cell r="I654" t="str">
            <v>ITEMS NO PREVISTOS</v>
          </cell>
        </row>
        <row r="658">
          <cell r="C658" t="str">
            <v>DATOS ESPECÍFICOS</v>
          </cell>
        </row>
        <row r="660">
          <cell r="C660" t="str">
            <v>ITEM</v>
          </cell>
          <cell r="D660" t="str">
            <v>DESCRIPCIÓN</v>
          </cell>
          <cell r="M660" t="str">
            <v>UNIDAD</v>
          </cell>
          <cell r="O660" t="str">
            <v>CANTIDAD</v>
          </cell>
        </row>
        <row r="661">
          <cell r="C661" t="str">
            <v>2.2.6</v>
          </cell>
          <cell r="D661" t="str">
            <v>Desmonte de Aparato Sanitario, con medios manuales, sin afectar a la estabilidad de los elementos constructivos a los que pueda estar sujeto, y carga manual sobre camión o contenedor. El precio incluye el desmontaje de los accesorios y la obturación de las conducciones conectadas al elemento.</v>
          </cell>
          <cell r="M661" t="str">
            <v>u</v>
          </cell>
          <cell r="O661">
            <v>1</v>
          </cell>
          <cell r="R661">
            <v>9036</v>
          </cell>
          <cell r="S661">
            <v>9036</v>
          </cell>
          <cell r="T661">
            <v>4.7600000000000003E-2</v>
          </cell>
          <cell r="U661">
            <v>0</v>
          </cell>
          <cell r="V661">
            <v>0</v>
          </cell>
          <cell r="W661">
            <v>0.95240000000000002</v>
          </cell>
        </row>
        <row r="662">
          <cell r="C662" t="str">
            <v>I. EQUIPO</v>
          </cell>
        </row>
        <row r="664">
          <cell r="C664" t="str">
            <v>DESCRIPCIÓN</v>
          </cell>
          <cell r="H664" t="str">
            <v>MARCA</v>
          </cell>
          <cell r="J664" t="str">
            <v>TIPO</v>
          </cell>
          <cell r="L664" t="str">
            <v>TARIFA/HORA</v>
          </cell>
          <cell r="M664" t="str">
            <v>RENDIMIENTO</v>
          </cell>
          <cell r="O664" t="str">
            <v>Vr. UNITARIO</v>
          </cell>
        </row>
        <row r="665">
          <cell r="J665" t="str">
            <v/>
          </cell>
          <cell r="L665" t="str">
            <v/>
          </cell>
          <cell r="O665">
            <v>0</v>
          </cell>
          <cell r="R665">
            <v>0</v>
          </cell>
          <cell r="T665">
            <v>0</v>
          </cell>
        </row>
        <row r="666">
          <cell r="J666" t="str">
            <v/>
          </cell>
          <cell r="L666" t="str">
            <v/>
          </cell>
          <cell r="O666">
            <v>0</v>
          </cell>
          <cell r="R666">
            <v>0</v>
          </cell>
          <cell r="T666">
            <v>0</v>
          </cell>
        </row>
        <row r="667">
          <cell r="J667" t="str">
            <v/>
          </cell>
          <cell r="L667" t="str">
            <v/>
          </cell>
          <cell r="O667">
            <v>0</v>
          </cell>
          <cell r="R667">
            <v>0</v>
          </cell>
          <cell r="T667">
            <v>0</v>
          </cell>
        </row>
        <row r="668">
          <cell r="C668" t="str">
            <v>Herramienta Menor (Como % de Mano de Obra)</v>
          </cell>
          <cell r="J668" t="str">
            <v>Dia</v>
          </cell>
          <cell r="L668">
            <v>8606</v>
          </cell>
          <cell r="M668">
            <v>0.05</v>
          </cell>
          <cell r="O668">
            <v>430</v>
          </cell>
          <cell r="R668">
            <v>430</v>
          </cell>
          <cell r="T668" t="str">
            <v>Herramienta Menor (Como % de Mano de Obra)</v>
          </cell>
        </row>
        <row r="669">
          <cell r="L669">
            <v>4.7600000000000003E-2</v>
          </cell>
          <cell r="M669" t="str">
            <v>SUBTOTAL $</v>
          </cell>
          <cell r="O669">
            <v>430</v>
          </cell>
        </row>
        <row r="670">
          <cell r="C670" t="str">
            <v>II. MATERIALES</v>
          </cell>
        </row>
        <row r="672">
          <cell r="C672" t="str">
            <v>DESCRIPCIÓN</v>
          </cell>
          <cell r="K672" t="str">
            <v>UNIDAD</v>
          </cell>
          <cell r="L672" t="str">
            <v>CANTIDAD</v>
          </cell>
          <cell r="M672" t="str">
            <v>PRECIO UNIT.</v>
          </cell>
          <cell r="O672" t="str">
            <v>Vr. UNITARIO</v>
          </cell>
        </row>
        <row r="673">
          <cell r="K673" t="str">
            <v/>
          </cell>
          <cell r="M673">
            <v>0</v>
          </cell>
          <cell r="O673">
            <v>0</v>
          </cell>
          <cell r="R673">
            <v>0</v>
          </cell>
          <cell r="T673">
            <v>0</v>
          </cell>
        </row>
        <row r="674">
          <cell r="K674" t="str">
            <v/>
          </cell>
          <cell r="M674">
            <v>0</v>
          </cell>
          <cell r="O674">
            <v>0</v>
          </cell>
          <cell r="R674">
            <v>0</v>
          </cell>
          <cell r="T674">
            <v>0</v>
          </cell>
        </row>
        <row r="675">
          <cell r="K675" t="str">
            <v/>
          </cell>
          <cell r="M675">
            <v>0</v>
          </cell>
          <cell r="O675">
            <v>0</v>
          </cell>
          <cell r="R675">
            <v>0</v>
          </cell>
          <cell r="T675">
            <v>0</v>
          </cell>
        </row>
        <row r="676">
          <cell r="K676" t="str">
            <v/>
          </cell>
          <cell r="M676">
            <v>0</v>
          </cell>
          <cell r="O676">
            <v>0</v>
          </cell>
          <cell r="R676">
            <v>0</v>
          </cell>
          <cell r="T676">
            <v>0</v>
          </cell>
        </row>
        <row r="677">
          <cell r="K677" t="str">
            <v/>
          </cell>
          <cell r="M677">
            <v>0</v>
          </cell>
          <cell r="O677">
            <v>0</v>
          </cell>
          <cell r="R677">
            <v>0</v>
          </cell>
          <cell r="T677">
            <v>0</v>
          </cell>
        </row>
        <row r="678">
          <cell r="K678" t="str">
            <v/>
          </cell>
          <cell r="M678">
            <v>0</v>
          </cell>
          <cell r="O678">
            <v>0</v>
          </cell>
          <cell r="R678">
            <v>0</v>
          </cell>
          <cell r="T678">
            <v>0</v>
          </cell>
        </row>
        <row r="679">
          <cell r="K679" t="str">
            <v/>
          </cell>
          <cell r="O679">
            <v>0</v>
          </cell>
          <cell r="R679">
            <v>0</v>
          </cell>
          <cell r="T679">
            <v>0</v>
          </cell>
        </row>
        <row r="680">
          <cell r="L680">
            <v>0</v>
          </cell>
          <cell r="M680" t="str">
            <v>SUBTOTAL $</v>
          </cell>
          <cell r="O680">
            <v>0</v>
          </cell>
        </row>
        <row r="681">
          <cell r="C681" t="str">
            <v>III. TRANSPORTES</v>
          </cell>
        </row>
        <row r="683">
          <cell r="C683" t="str">
            <v>MATERIAL</v>
          </cell>
          <cell r="J683" t="str">
            <v>VOL. o PESO</v>
          </cell>
          <cell r="K683" t="str">
            <v>DISTANCIA</v>
          </cell>
          <cell r="L683" t="str">
            <v>M3 o Ton/Km</v>
          </cell>
          <cell r="M683" t="str">
            <v>TARIFA</v>
          </cell>
          <cell r="O683" t="str">
            <v>Vr. UNITARIO</v>
          </cell>
        </row>
        <row r="684">
          <cell r="J684" t="str">
            <v/>
          </cell>
          <cell r="M684">
            <v>0</v>
          </cell>
          <cell r="O684">
            <v>0</v>
          </cell>
          <cell r="R684">
            <v>0</v>
          </cell>
          <cell r="T684">
            <v>0</v>
          </cell>
        </row>
        <row r="685">
          <cell r="J685" t="str">
            <v/>
          </cell>
          <cell r="M685">
            <v>0</v>
          </cell>
          <cell r="O685">
            <v>0</v>
          </cell>
          <cell r="R685">
            <v>0</v>
          </cell>
          <cell r="T685">
            <v>0</v>
          </cell>
        </row>
        <row r="686">
          <cell r="J686" t="str">
            <v/>
          </cell>
          <cell r="M686">
            <v>0</v>
          </cell>
          <cell r="O686">
            <v>0</v>
          </cell>
          <cell r="R686">
            <v>0</v>
          </cell>
          <cell r="T686">
            <v>0</v>
          </cell>
        </row>
        <row r="687">
          <cell r="L687">
            <v>0</v>
          </cell>
          <cell r="M687" t="str">
            <v>SUBTOTAL $</v>
          </cell>
          <cell r="O687">
            <v>0</v>
          </cell>
        </row>
        <row r="688">
          <cell r="C688" t="str">
            <v>IV. MANO DE OBRA</v>
          </cell>
        </row>
        <row r="690">
          <cell r="C690" t="str">
            <v>TRABAJADOR</v>
          </cell>
          <cell r="I690" t="str">
            <v>CANTIDAD</v>
          </cell>
          <cell r="J690" t="str">
            <v>JORNAL</v>
          </cell>
          <cell r="K690" t="str">
            <v>PRESTACIONES</v>
          </cell>
          <cell r="L690" t="str">
            <v>JORNAL TOTAL</v>
          </cell>
          <cell r="M690" t="str">
            <v>RENDIMIENTO</v>
          </cell>
          <cell r="O690" t="str">
            <v>Vr. UNITARIO</v>
          </cell>
        </row>
        <row r="691">
          <cell r="C691" t="str">
            <v>Oficial</v>
          </cell>
          <cell r="I691">
            <v>1</v>
          </cell>
          <cell r="J691">
            <v>77720</v>
          </cell>
          <cell r="K691">
            <v>1.6913</v>
          </cell>
          <cell r="L691">
            <v>131448</v>
          </cell>
          <cell r="M691">
            <v>24</v>
          </cell>
          <cell r="O691">
            <v>5477</v>
          </cell>
          <cell r="R691">
            <v>0.04</v>
          </cell>
          <cell r="T691" t="str">
            <v>Oficial</v>
          </cell>
        </row>
        <row r="692">
          <cell r="C692" t="str">
            <v>Ayudante Raso</v>
          </cell>
          <cell r="I692">
            <v>1</v>
          </cell>
          <cell r="J692">
            <v>43354</v>
          </cell>
          <cell r="K692">
            <v>1.7323</v>
          </cell>
          <cell r="L692">
            <v>75102</v>
          </cell>
          <cell r="M692">
            <v>24</v>
          </cell>
          <cell r="O692">
            <v>3129</v>
          </cell>
          <cell r="R692">
            <v>0.04</v>
          </cell>
          <cell r="T692" t="str">
            <v>Ayudante Raso</v>
          </cell>
        </row>
        <row r="693">
          <cell r="J693">
            <v>0</v>
          </cell>
          <cell r="K693">
            <v>0</v>
          </cell>
          <cell r="L693">
            <v>0</v>
          </cell>
          <cell r="O693">
            <v>0</v>
          </cell>
          <cell r="R693">
            <v>0</v>
          </cell>
          <cell r="T693">
            <v>0</v>
          </cell>
        </row>
        <row r="694">
          <cell r="L694">
            <v>0.95240000000000002</v>
          </cell>
          <cell r="M694" t="str">
            <v>SUBTOTAL $</v>
          </cell>
          <cell r="O694">
            <v>8606</v>
          </cell>
        </row>
        <row r="696">
          <cell r="C696" t="str">
            <v>TOTAL COSTO DIRECTO $</v>
          </cell>
          <cell r="O696">
            <v>9036</v>
          </cell>
        </row>
        <row r="697">
          <cell r="C697" t="str">
            <v>V. COSTOS INDIRECTOS</v>
          </cell>
        </row>
        <row r="699">
          <cell r="C699" t="str">
            <v>Descripción</v>
          </cell>
          <cell r="L699" t="str">
            <v>Porcentaje</v>
          </cell>
          <cell r="M699" t="str">
            <v>Valor Total</v>
          </cell>
        </row>
        <row r="700">
          <cell r="C700" t="str">
            <v>ADMINISTRACION</v>
          </cell>
          <cell r="L700">
            <v>0</v>
          </cell>
          <cell r="M700">
            <v>0</v>
          </cell>
        </row>
        <row r="701">
          <cell r="C701" t="str">
            <v xml:space="preserve">IMPREVISTOS </v>
          </cell>
          <cell r="L701">
            <v>0</v>
          </cell>
          <cell r="M701">
            <v>0</v>
          </cell>
        </row>
        <row r="702">
          <cell r="C702" t="str">
            <v>UTILIDAD</v>
          </cell>
          <cell r="L702">
            <v>0</v>
          </cell>
          <cell r="M702">
            <v>0</v>
          </cell>
        </row>
        <row r="703">
          <cell r="C703" t="str">
            <v>SUBTOTAL $</v>
          </cell>
          <cell r="O703">
            <v>0</v>
          </cell>
        </row>
        <row r="705">
          <cell r="C705" t="str">
            <v>Precio Unitario Total Aproximado al peso $</v>
          </cell>
          <cell r="O705">
            <v>9036</v>
          </cell>
        </row>
        <row r="708">
          <cell r="H708" t="str">
            <v>Firma</v>
          </cell>
        </row>
        <row r="709">
          <cell r="H709" t="str">
            <v>Nombre:</v>
          </cell>
        </row>
        <row r="710">
          <cell r="H710" t="str">
            <v>Representante Legal del Contratista o su Apoderado</v>
          </cell>
        </row>
        <row r="711">
          <cell r="H711" t="str">
            <v>Matricula No. :</v>
          </cell>
        </row>
        <row r="712">
          <cell r="H712" t="str">
            <v xml:space="preserve"> </v>
          </cell>
        </row>
        <row r="713">
          <cell r="C713" t="str">
            <v>OBSERVACIONES INTERVENTORÍA</v>
          </cell>
        </row>
        <row r="717">
          <cell r="C717" t="str">
            <v>APROBACIÓN POR INTERVENTORÍA</v>
          </cell>
        </row>
        <row r="718">
          <cell r="C718"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720">
          <cell r="C720"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723">
          <cell r="H723" t="str">
            <v>Firma</v>
          </cell>
        </row>
        <row r="724">
          <cell r="H724" t="str">
            <v>Nombre:</v>
          </cell>
        </row>
        <row r="725">
          <cell r="H725" t="str">
            <v>Representante Legal del Interventor o su Apoderado</v>
          </cell>
        </row>
        <row r="726">
          <cell r="H726" t="str">
            <v>Matricula No. :</v>
          </cell>
        </row>
        <row r="731">
          <cell r="C731" t="str">
            <v>Formulario 1 - Propuesta económica  - Documento tipo de selección abreviada de menor cuantía - versión 2</v>
          </cell>
        </row>
        <row r="732">
          <cell r="C732" t="str">
            <v>Código</v>
          </cell>
          <cell r="D732" t="str">
            <v>CCE-EICP-FM-25</v>
          </cell>
          <cell r="E732" t="str">
            <v>Versión</v>
          </cell>
          <cell r="F732">
            <v>2</v>
          </cell>
        </row>
        <row r="734">
          <cell r="C734" t="str">
            <v>[La entidad podrá utilizar este formato para la presentación de los análisis de precios unitarios el contratista en la oportunidad prevista en el numeral 8.1. del Documento Base]</v>
          </cell>
        </row>
        <row r="737">
          <cell r="D737" t="str">
            <v>MUNICIPIO DE CONCORDIA, ANTIOQUIA</v>
          </cell>
        </row>
        <row r="738">
          <cell r="L738" t="str">
            <v>VERSIÓN</v>
          </cell>
        </row>
        <row r="739">
          <cell r="D739" t="str">
            <v xml:space="preserve">[NÚMERO DEL PROCESO] </v>
          </cell>
        </row>
        <row r="740">
          <cell r="L740" t="str">
            <v>PÁGINA</v>
          </cell>
          <cell r="M740">
            <v>1</v>
          </cell>
          <cell r="N740" t="str">
            <v>DE</v>
          </cell>
          <cell r="O740">
            <v>1</v>
          </cell>
        </row>
        <row r="741">
          <cell r="D741" t="str">
            <v xml:space="preserve">ANALISIS DE PRECIOS UNITARIOS </v>
          </cell>
        </row>
        <row r="743">
          <cell r="L743" t="str">
            <v>FECHA</v>
          </cell>
          <cell r="M743" t="str">
            <v>DD</v>
          </cell>
          <cell r="N743" t="str">
            <v>MM</v>
          </cell>
          <cell r="O743" t="str">
            <v>AA</v>
          </cell>
        </row>
        <row r="744">
          <cell r="M744">
            <v>3</v>
          </cell>
          <cell r="N744">
            <v>5</v>
          </cell>
          <cell r="O744">
            <v>2022</v>
          </cell>
        </row>
        <row r="745">
          <cell r="C745" t="str">
            <v>ITEMS DE LA PROPUESTA ECONÓMICA</v>
          </cell>
          <cell r="I745" t="str">
            <v>ITEMS NO PREVISTOS</v>
          </cell>
        </row>
        <row r="749">
          <cell r="C749" t="str">
            <v>DATOS ESPECÍFICOS</v>
          </cell>
        </row>
        <row r="751">
          <cell r="C751" t="str">
            <v>ITEM</v>
          </cell>
          <cell r="D751" t="str">
            <v>DESCRIPCIÓN</v>
          </cell>
          <cell r="M751" t="str">
            <v>UNIDAD</v>
          </cell>
          <cell r="O751" t="str">
            <v>CANTIDAD</v>
          </cell>
        </row>
        <row r="752">
          <cell r="C752" t="str">
            <v>2.2.7</v>
          </cell>
          <cell r="D752" t="str">
            <v>Retiro de puerta y/o ventana de cualquier tipo, con medios manuales, sin deteriorar el paramento al que está sujeta, carga manual y transporte hasta bodega. El precio incluye el levantado de las hojas, de los marcos, de los tapaluces y de los herrajes.</v>
          </cell>
          <cell r="M752" t="str">
            <v>m2</v>
          </cell>
          <cell r="O752">
            <v>9</v>
          </cell>
          <cell r="R752">
            <v>6197</v>
          </cell>
          <cell r="S752">
            <v>6197</v>
          </cell>
          <cell r="T752">
            <v>4.7600000000000003E-2</v>
          </cell>
          <cell r="U752">
            <v>0</v>
          </cell>
          <cell r="V752">
            <v>0</v>
          </cell>
          <cell r="W752">
            <v>0.95240000000000002</v>
          </cell>
        </row>
        <row r="753">
          <cell r="C753" t="str">
            <v>I. EQUIPO</v>
          </cell>
        </row>
        <row r="755">
          <cell r="C755" t="str">
            <v>DESCRIPCIÓN</v>
          </cell>
          <cell r="H755" t="str">
            <v>MARCA</v>
          </cell>
          <cell r="J755" t="str">
            <v>TIPO</v>
          </cell>
          <cell r="L755" t="str">
            <v>TARIFA/HORA</v>
          </cell>
          <cell r="M755" t="str">
            <v>RENDIMIENTO</v>
          </cell>
          <cell r="O755" t="str">
            <v>Vr. UNITARIO</v>
          </cell>
        </row>
        <row r="756">
          <cell r="J756" t="str">
            <v/>
          </cell>
          <cell r="L756" t="str">
            <v/>
          </cell>
          <cell r="O756">
            <v>0</v>
          </cell>
          <cell r="R756">
            <v>0</v>
          </cell>
          <cell r="T756">
            <v>0</v>
          </cell>
        </row>
        <row r="757">
          <cell r="J757" t="str">
            <v/>
          </cell>
          <cell r="L757" t="str">
            <v/>
          </cell>
          <cell r="O757">
            <v>0</v>
          </cell>
          <cell r="R757">
            <v>0</v>
          </cell>
          <cell r="T757">
            <v>0</v>
          </cell>
        </row>
        <row r="758">
          <cell r="J758" t="str">
            <v/>
          </cell>
          <cell r="L758" t="str">
            <v/>
          </cell>
          <cell r="O758">
            <v>0</v>
          </cell>
          <cell r="R758">
            <v>0</v>
          </cell>
          <cell r="T758">
            <v>0</v>
          </cell>
        </row>
        <row r="759">
          <cell r="C759" t="str">
            <v>Herramienta Menor (Como % de Mano de Obra)</v>
          </cell>
          <cell r="J759" t="str">
            <v>Dia</v>
          </cell>
          <cell r="L759">
            <v>5902</v>
          </cell>
          <cell r="M759">
            <v>0.05</v>
          </cell>
          <cell r="O759">
            <v>295</v>
          </cell>
          <cell r="R759">
            <v>2655</v>
          </cell>
          <cell r="T759" t="str">
            <v>Herramienta Menor (Como % de Mano de Obra)</v>
          </cell>
        </row>
        <row r="760">
          <cell r="L760">
            <v>4.7600000000000003E-2</v>
          </cell>
          <cell r="M760" t="str">
            <v>SUBTOTAL $</v>
          </cell>
          <cell r="O760">
            <v>295</v>
          </cell>
        </row>
        <row r="761">
          <cell r="C761" t="str">
            <v>II. MATERIALES</v>
          </cell>
        </row>
        <row r="763">
          <cell r="C763" t="str">
            <v>DESCRIPCIÓN</v>
          </cell>
          <cell r="K763" t="str">
            <v>UNIDAD</v>
          </cell>
          <cell r="L763" t="str">
            <v>CANTIDAD</v>
          </cell>
          <cell r="M763" t="str">
            <v>PRECIO UNIT.</v>
          </cell>
          <cell r="O763" t="str">
            <v>Vr. UNITARIO</v>
          </cell>
        </row>
        <row r="764">
          <cell r="K764" t="str">
            <v/>
          </cell>
          <cell r="M764">
            <v>0</v>
          </cell>
          <cell r="O764">
            <v>0</v>
          </cell>
          <cell r="R764">
            <v>0</v>
          </cell>
          <cell r="T764">
            <v>0</v>
          </cell>
        </row>
        <row r="765">
          <cell r="K765" t="str">
            <v/>
          </cell>
          <cell r="M765">
            <v>0</v>
          </cell>
          <cell r="O765">
            <v>0</v>
          </cell>
          <cell r="R765">
            <v>0</v>
          </cell>
          <cell r="T765">
            <v>0</v>
          </cell>
        </row>
        <row r="766">
          <cell r="K766" t="str">
            <v/>
          </cell>
          <cell r="M766">
            <v>0</v>
          </cell>
          <cell r="O766">
            <v>0</v>
          </cell>
          <cell r="R766">
            <v>0</v>
          </cell>
          <cell r="T766">
            <v>0</v>
          </cell>
        </row>
        <row r="767">
          <cell r="K767" t="str">
            <v/>
          </cell>
          <cell r="M767">
            <v>0</v>
          </cell>
          <cell r="O767">
            <v>0</v>
          </cell>
          <cell r="R767">
            <v>0</v>
          </cell>
          <cell r="T767">
            <v>0</v>
          </cell>
        </row>
        <row r="768">
          <cell r="K768" t="str">
            <v/>
          </cell>
          <cell r="M768">
            <v>0</v>
          </cell>
          <cell r="O768">
            <v>0</v>
          </cell>
          <cell r="R768">
            <v>0</v>
          </cell>
          <cell r="T768">
            <v>0</v>
          </cell>
        </row>
        <row r="769">
          <cell r="K769" t="str">
            <v/>
          </cell>
          <cell r="M769">
            <v>0</v>
          </cell>
          <cell r="O769">
            <v>0</v>
          </cell>
          <cell r="R769">
            <v>0</v>
          </cell>
          <cell r="T769">
            <v>0</v>
          </cell>
        </row>
        <row r="770">
          <cell r="K770" t="str">
            <v/>
          </cell>
          <cell r="O770">
            <v>0</v>
          </cell>
          <cell r="R770">
            <v>0</v>
          </cell>
          <cell r="T770">
            <v>0</v>
          </cell>
        </row>
        <row r="771">
          <cell r="L771">
            <v>0</v>
          </cell>
          <cell r="M771" t="str">
            <v>SUBTOTAL $</v>
          </cell>
          <cell r="O771">
            <v>0</v>
          </cell>
        </row>
        <row r="772">
          <cell r="C772" t="str">
            <v>III. TRANSPORTES</v>
          </cell>
        </row>
        <row r="774">
          <cell r="C774" t="str">
            <v>MATERIAL</v>
          </cell>
          <cell r="J774" t="str">
            <v>VOL. o PESO</v>
          </cell>
          <cell r="K774" t="str">
            <v>DISTANCIA</v>
          </cell>
          <cell r="L774" t="str">
            <v>M3 o Ton/Km</v>
          </cell>
          <cell r="M774" t="str">
            <v>TARIFA</v>
          </cell>
          <cell r="O774" t="str">
            <v>Vr. UNITARIO</v>
          </cell>
        </row>
        <row r="775">
          <cell r="J775" t="str">
            <v/>
          </cell>
          <cell r="M775">
            <v>0</v>
          </cell>
          <cell r="O775">
            <v>0</v>
          </cell>
          <cell r="R775">
            <v>0</v>
          </cell>
          <cell r="T775">
            <v>0</v>
          </cell>
        </row>
        <row r="776">
          <cell r="J776" t="str">
            <v/>
          </cell>
          <cell r="M776">
            <v>0</v>
          </cell>
          <cell r="O776">
            <v>0</v>
          </cell>
          <cell r="R776">
            <v>0</v>
          </cell>
          <cell r="T776">
            <v>0</v>
          </cell>
        </row>
        <row r="777">
          <cell r="J777" t="str">
            <v/>
          </cell>
          <cell r="M777">
            <v>0</v>
          </cell>
          <cell r="O777">
            <v>0</v>
          </cell>
          <cell r="R777">
            <v>0</v>
          </cell>
          <cell r="T777">
            <v>0</v>
          </cell>
        </row>
        <row r="778">
          <cell r="L778">
            <v>0</v>
          </cell>
          <cell r="M778" t="str">
            <v>SUBTOTAL $</v>
          </cell>
          <cell r="O778">
            <v>0</v>
          </cell>
        </row>
        <row r="779">
          <cell r="C779" t="str">
            <v>IV. MANO DE OBRA</v>
          </cell>
        </row>
        <row r="781">
          <cell r="C781" t="str">
            <v>TRABAJADOR</v>
          </cell>
          <cell r="I781" t="str">
            <v>CANTIDAD</v>
          </cell>
          <cell r="J781" t="str">
            <v>JORNAL</v>
          </cell>
          <cell r="K781" t="str">
            <v>PRESTACIONES</v>
          </cell>
          <cell r="L781" t="str">
            <v>JORNAL TOTAL</v>
          </cell>
          <cell r="M781" t="str">
            <v>RENDIMIENTO</v>
          </cell>
          <cell r="O781" t="str">
            <v>Vr. UNITARIO</v>
          </cell>
        </row>
        <row r="782">
          <cell r="C782" t="str">
            <v>Oficial</v>
          </cell>
          <cell r="I782">
            <v>1</v>
          </cell>
          <cell r="J782">
            <v>77720</v>
          </cell>
          <cell r="K782">
            <v>1.6913</v>
          </cell>
          <cell r="L782">
            <v>131448</v>
          </cell>
          <cell r="M782">
            <v>35</v>
          </cell>
          <cell r="O782">
            <v>3756</v>
          </cell>
          <cell r="R782">
            <v>0.26</v>
          </cell>
          <cell r="T782" t="str">
            <v>Oficial</v>
          </cell>
        </row>
        <row r="783">
          <cell r="C783" t="str">
            <v>Ayudante Raso</v>
          </cell>
          <cell r="I783">
            <v>1</v>
          </cell>
          <cell r="J783">
            <v>43354</v>
          </cell>
          <cell r="K783">
            <v>1.7323</v>
          </cell>
          <cell r="L783">
            <v>75102</v>
          </cell>
          <cell r="M783">
            <v>35</v>
          </cell>
          <cell r="O783">
            <v>2146</v>
          </cell>
          <cell r="R783">
            <v>0.26</v>
          </cell>
          <cell r="T783" t="str">
            <v>Ayudante Raso</v>
          </cell>
        </row>
        <row r="784">
          <cell r="J784">
            <v>0</v>
          </cell>
          <cell r="K784">
            <v>0</v>
          </cell>
          <cell r="L784">
            <v>0</v>
          </cell>
          <cell r="O784">
            <v>0</v>
          </cell>
          <cell r="R784">
            <v>0</v>
          </cell>
          <cell r="T784">
            <v>0</v>
          </cell>
        </row>
        <row r="785">
          <cell r="L785">
            <v>0.95240000000000002</v>
          </cell>
          <cell r="M785" t="str">
            <v>SUBTOTAL $</v>
          </cell>
          <cell r="O785">
            <v>5902</v>
          </cell>
        </row>
        <row r="787">
          <cell r="C787" t="str">
            <v>TOTAL COSTO DIRECTO $</v>
          </cell>
          <cell r="O787">
            <v>6197</v>
          </cell>
        </row>
        <row r="788">
          <cell r="C788" t="str">
            <v>V. COSTOS INDIRECTOS</v>
          </cell>
        </row>
        <row r="790">
          <cell r="C790" t="str">
            <v>Descripción</v>
          </cell>
          <cell r="L790" t="str">
            <v>Porcentaje</v>
          </cell>
          <cell r="M790" t="str">
            <v>Valor Total</v>
          </cell>
        </row>
        <row r="791">
          <cell r="C791" t="str">
            <v>ADMINISTRACION</v>
          </cell>
          <cell r="L791">
            <v>0</v>
          </cell>
          <cell r="M791">
            <v>0</v>
          </cell>
        </row>
        <row r="792">
          <cell r="C792" t="str">
            <v xml:space="preserve">IMPREVISTOS </v>
          </cell>
          <cell r="L792">
            <v>0</v>
          </cell>
          <cell r="M792">
            <v>0</v>
          </cell>
        </row>
        <row r="793">
          <cell r="C793" t="str">
            <v>UTILIDAD</v>
          </cell>
          <cell r="L793">
            <v>0</v>
          </cell>
          <cell r="M793">
            <v>0</v>
          </cell>
        </row>
        <row r="794">
          <cell r="C794" t="str">
            <v>SUBTOTAL $</v>
          </cell>
          <cell r="O794">
            <v>0</v>
          </cell>
        </row>
        <row r="796">
          <cell r="C796" t="str">
            <v>Precio Unitario Total Aproximado al peso $</v>
          </cell>
          <cell r="O796">
            <v>6197</v>
          </cell>
        </row>
        <row r="799">
          <cell r="H799" t="str">
            <v>Firma</v>
          </cell>
        </row>
        <row r="800">
          <cell r="H800" t="str">
            <v>Nombre:</v>
          </cell>
        </row>
        <row r="801">
          <cell r="H801" t="str">
            <v>Representante Legal del Contratista o su Apoderado</v>
          </cell>
        </row>
        <row r="802">
          <cell r="H802" t="str">
            <v>Matricula No. :</v>
          </cell>
        </row>
        <row r="803">
          <cell r="H803" t="str">
            <v xml:space="preserve"> </v>
          </cell>
        </row>
        <row r="804">
          <cell r="C804" t="str">
            <v>OBSERVACIONES INTERVENTORÍA</v>
          </cell>
        </row>
        <row r="808">
          <cell r="C808" t="str">
            <v>APROBACIÓN POR INTERVENTORÍA</v>
          </cell>
        </row>
        <row r="809">
          <cell r="C809"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811">
          <cell r="C811"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814">
          <cell r="H814" t="str">
            <v>Firma</v>
          </cell>
        </row>
        <row r="815">
          <cell r="H815" t="str">
            <v>Nombre:</v>
          </cell>
        </row>
        <row r="816">
          <cell r="H816" t="str">
            <v>Representante Legal del Interventor o su Apoderado</v>
          </cell>
        </row>
        <row r="817">
          <cell r="H817" t="str">
            <v>Matricula No. :</v>
          </cell>
        </row>
        <row r="822">
          <cell r="C822" t="str">
            <v>Formulario 1 - Propuesta económica  - Documento tipo de selección abreviada de menor cuantía - versión 2</v>
          </cell>
        </row>
        <row r="823">
          <cell r="C823" t="str">
            <v>Código</v>
          </cell>
          <cell r="D823" t="str">
            <v>CCE-EICP-FM-25</v>
          </cell>
          <cell r="E823" t="str">
            <v>Versión</v>
          </cell>
          <cell r="F823">
            <v>2</v>
          </cell>
        </row>
        <row r="825">
          <cell r="C825" t="str">
            <v>[La entidad podrá utilizar este formato para la presentación de los análisis de precios unitarios el contratista en la oportunidad prevista en el numeral 8.1. del Documento Base]</v>
          </cell>
        </row>
        <row r="828">
          <cell r="D828" t="str">
            <v>MUNICIPIO DE CONCORDIA, ANTIOQUIA</v>
          </cell>
        </row>
        <row r="829">
          <cell r="L829" t="str">
            <v>VERSIÓN</v>
          </cell>
        </row>
        <row r="830">
          <cell r="D830" t="str">
            <v xml:space="preserve">[NÚMERO DEL PROCESO] </v>
          </cell>
        </row>
        <row r="831">
          <cell r="L831" t="str">
            <v>PÁGINA</v>
          </cell>
          <cell r="M831">
            <v>1</v>
          </cell>
          <cell r="N831" t="str">
            <v>DE</v>
          </cell>
          <cell r="O831">
            <v>1</v>
          </cell>
        </row>
        <row r="832">
          <cell r="D832" t="str">
            <v xml:space="preserve">ANALISIS DE PRECIOS UNITARIOS </v>
          </cell>
        </row>
        <row r="834">
          <cell r="L834" t="str">
            <v>FECHA</v>
          </cell>
          <cell r="M834" t="str">
            <v>DD</v>
          </cell>
          <cell r="N834" t="str">
            <v>MM</v>
          </cell>
          <cell r="O834" t="str">
            <v>AA</v>
          </cell>
        </row>
        <row r="835">
          <cell r="M835">
            <v>3</v>
          </cell>
          <cell r="N835">
            <v>5</v>
          </cell>
          <cell r="O835">
            <v>2022</v>
          </cell>
        </row>
        <row r="836">
          <cell r="C836" t="str">
            <v>ITEMS DE LA PROPUESTA ECONÓMICA</v>
          </cell>
          <cell r="I836" t="str">
            <v>ITEMS NO PREVISTOS</v>
          </cell>
        </row>
        <row r="840">
          <cell r="C840" t="str">
            <v>DATOS ESPECÍFICOS</v>
          </cell>
        </row>
        <row r="842">
          <cell r="C842" t="str">
            <v>ITEM</v>
          </cell>
          <cell r="D842" t="str">
            <v>DESCRIPCIÓN</v>
          </cell>
          <cell r="M842" t="str">
            <v>UNIDAD</v>
          </cell>
          <cell r="O842" t="str">
            <v>CANTIDAD</v>
          </cell>
        </row>
        <row r="843">
          <cell r="C843" t="str">
            <v>2.2.8</v>
          </cell>
          <cell r="D843" t="str">
            <v>Retiro y dispocision final de cerramiento en malla eslabonada, medidos a partir de la viga de remate; consiste en retirar la Malla galvanizada, la Tubería galvanizada en caliente, los refuerzo: inferior, intermedio, superior, postes, vientos y diagonales en rombo.</v>
          </cell>
          <cell r="M843" t="str">
            <v>m2</v>
          </cell>
          <cell r="O843">
            <v>132</v>
          </cell>
          <cell r="R843">
            <v>5260</v>
          </cell>
          <cell r="S843">
            <v>5260</v>
          </cell>
          <cell r="T843">
            <v>0.21460000000000001</v>
          </cell>
          <cell r="U843">
            <v>0</v>
          </cell>
          <cell r="V843">
            <v>0</v>
          </cell>
          <cell r="W843">
            <v>0.78539999999999999</v>
          </cell>
        </row>
        <row r="844">
          <cell r="C844" t="str">
            <v>I. EQUIPO</v>
          </cell>
        </row>
        <row r="846">
          <cell r="C846" t="str">
            <v>DESCRIPCIÓN</v>
          </cell>
          <cell r="H846" t="str">
            <v>MARCA</v>
          </cell>
          <cell r="J846" t="str">
            <v>TIPO</v>
          </cell>
          <cell r="L846" t="str">
            <v>TARIFA/HORA</v>
          </cell>
          <cell r="M846" t="str">
            <v>RENDIMIENTO</v>
          </cell>
          <cell r="O846" t="str">
            <v>Vr. UNITARIO</v>
          </cell>
        </row>
        <row r="847">
          <cell r="C847" t="str">
            <v>pulidora electrica manual - disco</v>
          </cell>
          <cell r="J847" t="str">
            <v>Dia</v>
          </cell>
          <cell r="L847">
            <v>40927</v>
          </cell>
          <cell r="M847">
            <v>50</v>
          </cell>
          <cell r="O847">
            <v>819</v>
          </cell>
          <cell r="R847">
            <v>2.64</v>
          </cell>
          <cell r="T847" t="str">
            <v>pulidora electrica manual - disco</v>
          </cell>
        </row>
        <row r="848">
          <cell r="C848" t="str">
            <v>Sección completa de andamio (1.2m-1.5m) x 1.5 m. (+ 4 ruedas) Incluye transporte.</v>
          </cell>
          <cell r="J848" t="str">
            <v>Dia</v>
          </cell>
          <cell r="L848">
            <v>2565</v>
          </cell>
          <cell r="M848">
            <v>25</v>
          </cell>
          <cell r="O848">
            <v>103</v>
          </cell>
          <cell r="R848">
            <v>5.28</v>
          </cell>
          <cell r="T848" t="str">
            <v>Sección completa de andamio (1.2m-1.5m) x 1.5 m. (+ 4 ruedas) Incluye transporte.</v>
          </cell>
        </row>
        <row r="849">
          <cell r="J849" t="str">
            <v/>
          </cell>
          <cell r="L849" t="str">
            <v/>
          </cell>
          <cell r="O849">
            <v>0</v>
          </cell>
          <cell r="R849">
            <v>0</v>
          </cell>
          <cell r="T849">
            <v>0</v>
          </cell>
        </row>
        <row r="850">
          <cell r="C850" t="str">
            <v>Herramienta Menor (Como % de Mano de Obra)</v>
          </cell>
          <cell r="J850" t="str">
            <v>Dia</v>
          </cell>
          <cell r="L850">
            <v>4131</v>
          </cell>
          <cell r="M850">
            <v>0.05</v>
          </cell>
          <cell r="O850">
            <v>207</v>
          </cell>
          <cell r="R850">
            <v>27324</v>
          </cell>
          <cell r="T850" t="str">
            <v>Herramienta Menor (Como % de Mano de Obra)</v>
          </cell>
        </row>
        <row r="851">
          <cell r="L851">
            <v>0.21460000000000001</v>
          </cell>
          <cell r="M851" t="str">
            <v>SUBTOTAL $</v>
          </cell>
          <cell r="O851">
            <v>1129</v>
          </cell>
        </row>
        <row r="852">
          <cell r="C852" t="str">
            <v>II. MATERIALES</v>
          </cell>
        </row>
        <row r="854">
          <cell r="C854" t="str">
            <v>DESCRIPCIÓN</v>
          </cell>
          <cell r="K854" t="str">
            <v>UNIDAD</v>
          </cell>
          <cell r="L854" t="str">
            <v>CANTIDAD</v>
          </cell>
          <cell r="M854" t="str">
            <v>PRECIO UNIT.</v>
          </cell>
          <cell r="O854" t="str">
            <v>Vr. UNITARIO</v>
          </cell>
        </row>
        <row r="855">
          <cell r="K855" t="str">
            <v/>
          </cell>
          <cell r="M855">
            <v>0</v>
          </cell>
          <cell r="O855">
            <v>0</v>
          </cell>
          <cell r="R855">
            <v>0</v>
          </cell>
          <cell r="T855">
            <v>0</v>
          </cell>
        </row>
        <row r="856">
          <cell r="K856" t="str">
            <v/>
          </cell>
          <cell r="M856">
            <v>0</v>
          </cell>
          <cell r="O856">
            <v>0</v>
          </cell>
          <cell r="R856">
            <v>0</v>
          </cell>
          <cell r="T856">
            <v>0</v>
          </cell>
        </row>
        <row r="857">
          <cell r="K857" t="str">
            <v/>
          </cell>
          <cell r="M857">
            <v>0</v>
          </cell>
          <cell r="O857">
            <v>0</v>
          </cell>
          <cell r="R857">
            <v>0</v>
          </cell>
          <cell r="T857">
            <v>0</v>
          </cell>
        </row>
        <row r="858">
          <cell r="K858" t="str">
            <v/>
          </cell>
          <cell r="M858">
            <v>0</v>
          </cell>
          <cell r="O858">
            <v>0</v>
          </cell>
          <cell r="R858">
            <v>0</v>
          </cell>
          <cell r="T858">
            <v>0</v>
          </cell>
        </row>
        <row r="859">
          <cell r="K859" t="str">
            <v/>
          </cell>
          <cell r="M859">
            <v>0</v>
          </cell>
          <cell r="O859">
            <v>0</v>
          </cell>
          <cell r="R859">
            <v>0</v>
          </cell>
          <cell r="T859">
            <v>0</v>
          </cell>
        </row>
        <row r="860">
          <cell r="K860" t="str">
            <v/>
          </cell>
          <cell r="M860">
            <v>0</v>
          </cell>
          <cell r="O860">
            <v>0</v>
          </cell>
          <cell r="R860">
            <v>0</v>
          </cell>
          <cell r="T860">
            <v>0</v>
          </cell>
        </row>
        <row r="861">
          <cell r="K861" t="str">
            <v/>
          </cell>
          <cell r="O861">
            <v>0</v>
          </cell>
          <cell r="R861">
            <v>0</v>
          </cell>
          <cell r="T861">
            <v>0</v>
          </cell>
        </row>
        <row r="862">
          <cell r="L862">
            <v>0</v>
          </cell>
          <cell r="M862" t="str">
            <v>SUBTOTAL $</v>
          </cell>
          <cell r="O862">
            <v>0</v>
          </cell>
        </row>
        <row r="863">
          <cell r="C863" t="str">
            <v>III. TRANSPORTES</v>
          </cell>
        </row>
        <row r="865">
          <cell r="C865" t="str">
            <v>MATERIAL</v>
          </cell>
          <cell r="J865" t="str">
            <v>VOL. o PESO</v>
          </cell>
          <cell r="K865" t="str">
            <v>DISTANCIA</v>
          </cell>
          <cell r="L865" t="str">
            <v>M3 o Ton/Km</v>
          </cell>
          <cell r="M865" t="str">
            <v>TARIFA</v>
          </cell>
          <cell r="O865" t="str">
            <v>Vr. UNITARIO</v>
          </cell>
        </row>
        <row r="866">
          <cell r="J866" t="str">
            <v/>
          </cell>
          <cell r="M866">
            <v>0</v>
          </cell>
          <cell r="O866">
            <v>0</v>
          </cell>
          <cell r="R866">
            <v>0</v>
          </cell>
          <cell r="T866">
            <v>0</v>
          </cell>
        </row>
        <row r="867">
          <cell r="J867" t="str">
            <v/>
          </cell>
          <cell r="M867">
            <v>0</v>
          </cell>
          <cell r="O867">
            <v>0</v>
          </cell>
          <cell r="R867">
            <v>0</v>
          </cell>
          <cell r="T867">
            <v>0</v>
          </cell>
        </row>
        <row r="868">
          <cell r="J868" t="str">
            <v/>
          </cell>
          <cell r="M868">
            <v>0</v>
          </cell>
          <cell r="O868">
            <v>0</v>
          </cell>
          <cell r="R868">
            <v>0</v>
          </cell>
          <cell r="T868">
            <v>0</v>
          </cell>
        </row>
        <row r="869">
          <cell r="L869">
            <v>0</v>
          </cell>
          <cell r="M869" t="str">
            <v>SUBTOTAL $</v>
          </cell>
          <cell r="O869">
            <v>0</v>
          </cell>
        </row>
        <row r="870">
          <cell r="C870" t="str">
            <v>IV. MANO DE OBRA</v>
          </cell>
        </row>
        <row r="872">
          <cell r="C872" t="str">
            <v>TRABAJADOR</v>
          </cell>
          <cell r="I872" t="str">
            <v>CANTIDAD</v>
          </cell>
          <cell r="J872" t="str">
            <v>JORNAL</v>
          </cell>
          <cell r="K872" t="str">
            <v>PRESTACIONES</v>
          </cell>
          <cell r="L872" t="str">
            <v>JORNAL TOTAL</v>
          </cell>
          <cell r="M872" t="str">
            <v>RENDIMIENTO</v>
          </cell>
          <cell r="O872" t="str">
            <v>Vr. UNITARIO</v>
          </cell>
        </row>
        <row r="873">
          <cell r="C873" t="str">
            <v>Oficial</v>
          </cell>
          <cell r="I873">
            <v>1</v>
          </cell>
          <cell r="J873">
            <v>77720</v>
          </cell>
          <cell r="K873">
            <v>1.6913</v>
          </cell>
          <cell r="L873">
            <v>131448</v>
          </cell>
          <cell r="M873">
            <v>50</v>
          </cell>
          <cell r="O873">
            <v>2629</v>
          </cell>
          <cell r="R873">
            <v>2.64</v>
          </cell>
          <cell r="T873" t="str">
            <v>Oficial</v>
          </cell>
        </row>
        <row r="874">
          <cell r="C874" t="str">
            <v>Ayudante Raso</v>
          </cell>
          <cell r="I874">
            <v>1</v>
          </cell>
          <cell r="J874">
            <v>43354</v>
          </cell>
          <cell r="K874">
            <v>1.7323</v>
          </cell>
          <cell r="L874">
            <v>75102</v>
          </cell>
          <cell r="M874">
            <v>50</v>
          </cell>
          <cell r="O874">
            <v>1502</v>
          </cell>
          <cell r="R874">
            <v>2.64</v>
          </cell>
          <cell r="T874" t="str">
            <v>Ayudante Raso</v>
          </cell>
        </row>
        <row r="875">
          <cell r="J875">
            <v>0</v>
          </cell>
          <cell r="K875">
            <v>0</v>
          </cell>
          <cell r="L875">
            <v>0</v>
          </cell>
          <cell r="O875">
            <v>0</v>
          </cell>
          <cell r="R875">
            <v>0</v>
          </cell>
          <cell r="T875">
            <v>0</v>
          </cell>
        </row>
        <row r="876">
          <cell r="L876">
            <v>0.78539999999999999</v>
          </cell>
          <cell r="M876" t="str">
            <v>SUBTOTAL $</v>
          </cell>
          <cell r="O876">
            <v>4131</v>
          </cell>
        </row>
        <row r="878">
          <cell r="C878" t="str">
            <v>TOTAL COSTO DIRECTO $</v>
          </cell>
          <cell r="O878">
            <v>5260</v>
          </cell>
        </row>
        <row r="879">
          <cell r="C879" t="str">
            <v>V. COSTOS INDIRECTOS</v>
          </cell>
        </row>
        <row r="881">
          <cell r="C881" t="str">
            <v>Descripción</v>
          </cell>
          <cell r="L881" t="str">
            <v>Porcentaje</v>
          </cell>
          <cell r="M881" t="str">
            <v>Valor Total</v>
          </cell>
        </row>
        <row r="882">
          <cell r="C882" t="str">
            <v>ADMINISTRACION</v>
          </cell>
          <cell r="L882">
            <v>0</v>
          </cell>
          <cell r="M882">
            <v>0</v>
          </cell>
        </row>
        <row r="883">
          <cell r="C883" t="str">
            <v xml:space="preserve">IMPREVISTOS </v>
          </cell>
          <cell r="L883">
            <v>0</v>
          </cell>
          <cell r="M883">
            <v>0</v>
          </cell>
        </row>
        <row r="884">
          <cell r="C884" t="str">
            <v>UTILIDAD</v>
          </cell>
          <cell r="L884">
            <v>0</v>
          </cell>
          <cell r="M884">
            <v>0</v>
          </cell>
        </row>
        <row r="885">
          <cell r="C885" t="str">
            <v>SUBTOTAL $</v>
          </cell>
          <cell r="O885">
            <v>0</v>
          </cell>
        </row>
        <row r="887">
          <cell r="C887" t="str">
            <v>Precio Unitario Total Aproximado al peso $</v>
          </cell>
          <cell r="O887">
            <v>5260</v>
          </cell>
        </row>
        <row r="890">
          <cell r="H890" t="str">
            <v>Firma</v>
          </cell>
        </row>
        <row r="891">
          <cell r="H891" t="str">
            <v>Nombre:</v>
          </cell>
        </row>
        <row r="892">
          <cell r="H892" t="str">
            <v>Representante Legal del Contratista o su Apoderado</v>
          </cell>
        </row>
        <row r="893">
          <cell r="H893" t="str">
            <v>Matricula No. :</v>
          </cell>
        </row>
        <row r="894">
          <cell r="H894" t="str">
            <v xml:space="preserve"> </v>
          </cell>
        </row>
        <row r="895">
          <cell r="C895" t="str">
            <v>OBSERVACIONES INTERVENTORÍA</v>
          </cell>
        </row>
        <row r="899">
          <cell r="C899" t="str">
            <v>APROBACIÓN POR INTERVENTORÍA</v>
          </cell>
        </row>
        <row r="900">
          <cell r="C900"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902">
          <cell r="C902"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905">
          <cell r="H905" t="str">
            <v>Firma</v>
          </cell>
        </row>
        <row r="906">
          <cell r="H906" t="str">
            <v>Nombre:</v>
          </cell>
        </row>
        <row r="907">
          <cell r="H907" t="str">
            <v>Representante Legal del Interventor o su Apoderado</v>
          </cell>
        </row>
        <row r="908">
          <cell r="H908" t="str">
            <v>Matricula No. :</v>
          </cell>
        </row>
        <row r="913">
          <cell r="C913" t="str">
            <v>Formulario 1 - Propuesta económica  - Documento tipo de selección abreviada de menor cuantía - versión 2</v>
          </cell>
        </row>
        <row r="914">
          <cell r="C914" t="str">
            <v>Código</v>
          </cell>
          <cell r="D914" t="str">
            <v>CCE-EICP-FM-25</v>
          </cell>
          <cell r="E914" t="str">
            <v>Versión</v>
          </cell>
          <cell r="F914">
            <v>2</v>
          </cell>
        </row>
        <row r="916">
          <cell r="C916" t="str">
            <v>[La entidad podrá utilizar este formato para la presentación de los análisis de precios unitarios el contratista en la oportunidad prevista en el numeral 8.1. del Documento Base]</v>
          </cell>
        </row>
        <row r="919">
          <cell r="D919" t="str">
            <v>MUNICIPIO DE CONCORDIA, ANTIOQUIA</v>
          </cell>
        </row>
        <row r="920">
          <cell r="L920" t="str">
            <v>VERSIÓN</v>
          </cell>
        </row>
        <row r="921">
          <cell r="D921" t="str">
            <v xml:space="preserve">[NÚMERO DEL PROCESO] </v>
          </cell>
        </row>
        <row r="922">
          <cell r="L922" t="str">
            <v>PÁGINA</v>
          </cell>
          <cell r="M922">
            <v>1</v>
          </cell>
          <cell r="N922" t="str">
            <v>DE</v>
          </cell>
          <cell r="O922">
            <v>1</v>
          </cell>
        </row>
        <row r="923">
          <cell r="D923" t="str">
            <v xml:space="preserve">ANALISIS DE PRECIOS UNITARIOS </v>
          </cell>
        </row>
        <row r="925">
          <cell r="L925" t="str">
            <v>FECHA</v>
          </cell>
          <cell r="M925" t="str">
            <v>DD</v>
          </cell>
          <cell r="N925" t="str">
            <v>MM</v>
          </cell>
          <cell r="O925" t="str">
            <v>AA</v>
          </cell>
        </row>
        <row r="926">
          <cell r="M926">
            <v>3</v>
          </cell>
          <cell r="N926">
            <v>5</v>
          </cell>
          <cell r="O926">
            <v>2022</v>
          </cell>
        </row>
        <row r="927">
          <cell r="C927" t="str">
            <v>ÍTEMS DE LA PROPUESTA ECONÓMICA</v>
          </cell>
          <cell r="I927" t="str">
            <v>ÍTEMS NO PREVISTOS</v>
          </cell>
        </row>
        <row r="931">
          <cell r="C931" t="str">
            <v>DATOS ESPECÍFICOS</v>
          </cell>
        </row>
        <row r="933">
          <cell r="C933" t="str">
            <v>ÍTEM</v>
          </cell>
          <cell r="D933" t="str">
            <v>DESCRIPCIÓN</v>
          </cell>
          <cell r="M933" t="str">
            <v>UNIDAD</v>
          </cell>
          <cell r="O933" t="str">
            <v>CANTIDAD</v>
          </cell>
        </row>
        <row r="934">
          <cell r="C934" t="str">
            <v>2.3.1</v>
          </cell>
          <cell r="D934" t="str">
            <v>Excavación MANUAL en material heterogéneo y en cualquier grado de humedad de 0-2 m de Prof. Incluye: roca descompuesta, bolas de roca de volumen inferior a 0.35 m³., el cargue y transporte interno; la botada de material se pagara en su ítem respectivo. Su medida será en el sitio. No incluye entibado.</v>
          </cell>
          <cell r="M934" t="str">
            <v>m3</v>
          </cell>
          <cell r="O934">
            <v>91</v>
          </cell>
          <cell r="R934">
            <v>31543</v>
          </cell>
          <cell r="S934">
            <v>31543</v>
          </cell>
          <cell r="T934">
            <v>4.7600000000000003E-2</v>
          </cell>
          <cell r="U934">
            <v>0</v>
          </cell>
          <cell r="V934">
            <v>0</v>
          </cell>
          <cell r="W934">
            <v>0.95240000000000002</v>
          </cell>
        </row>
        <row r="935">
          <cell r="C935" t="str">
            <v>I. EQUIPO</v>
          </cell>
        </row>
        <row r="937">
          <cell r="C937" t="str">
            <v>DESCRIPCIÓN</v>
          </cell>
          <cell r="H937" t="str">
            <v>MARCA</v>
          </cell>
          <cell r="J937" t="str">
            <v>TIPO</v>
          </cell>
          <cell r="L937" t="str">
            <v>TARIFA/HORA</v>
          </cell>
          <cell r="M937" t="str">
            <v>RENDIMIENTO</v>
          </cell>
          <cell r="O937" t="str">
            <v>Vr. UNITARIO</v>
          </cell>
        </row>
        <row r="938">
          <cell r="J938" t="str">
            <v/>
          </cell>
          <cell r="L938" t="str">
            <v/>
          </cell>
          <cell r="O938">
            <v>0</v>
          </cell>
          <cell r="R938">
            <v>0</v>
          </cell>
          <cell r="T938">
            <v>0</v>
          </cell>
        </row>
        <row r="939">
          <cell r="J939" t="str">
            <v/>
          </cell>
          <cell r="L939" t="str">
            <v/>
          </cell>
          <cell r="O939">
            <v>0</v>
          </cell>
          <cell r="R939">
            <v>0</v>
          </cell>
          <cell r="T939">
            <v>0</v>
          </cell>
        </row>
        <row r="940">
          <cell r="J940" t="str">
            <v/>
          </cell>
          <cell r="L940" t="str">
            <v/>
          </cell>
          <cell r="O940">
            <v>0</v>
          </cell>
          <cell r="R940">
            <v>0</v>
          </cell>
          <cell r="T940">
            <v>0</v>
          </cell>
        </row>
        <row r="941">
          <cell r="C941" t="str">
            <v>Herramienta Menor (Como % de Mano de Obra)</v>
          </cell>
          <cell r="J941" t="str">
            <v>Dia</v>
          </cell>
          <cell r="L941">
            <v>30041</v>
          </cell>
          <cell r="M941">
            <v>0.05</v>
          </cell>
          <cell r="O941">
            <v>1502</v>
          </cell>
          <cell r="R941">
            <v>136682</v>
          </cell>
          <cell r="T941" t="str">
            <v>Herramienta Menor (Como % de Mano de Obra)</v>
          </cell>
        </row>
        <row r="942">
          <cell r="L942">
            <v>4.7600000000000003E-2</v>
          </cell>
          <cell r="M942" t="str">
            <v>SUBTOTAL $</v>
          </cell>
          <cell r="O942">
            <v>1502</v>
          </cell>
        </row>
        <row r="943">
          <cell r="C943" t="str">
            <v>II. MATERIALES</v>
          </cell>
        </row>
        <row r="945">
          <cell r="C945" t="str">
            <v>DESCRIPCIÓN</v>
          </cell>
          <cell r="K945" t="str">
            <v>UNIDAD</v>
          </cell>
          <cell r="L945" t="str">
            <v>CANTIDAD</v>
          </cell>
          <cell r="M945" t="str">
            <v>PRECIO UNIT.</v>
          </cell>
          <cell r="O945" t="str">
            <v>Vr. UNITARIO</v>
          </cell>
        </row>
        <row r="946">
          <cell r="K946" t="str">
            <v/>
          </cell>
          <cell r="M946">
            <v>0</v>
          </cell>
          <cell r="O946">
            <v>0</v>
          </cell>
          <cell r="R946">
            <v>0</v>
          </cell>
          <cell r="T946">
            <v>0</v>
          </cell>
        </row>
        <row r="947">
          <cell r="K947" t="str">
            <v/>
          </cell>
          <cell r="M947">
            <v>0</v>
          </cell>
          <cell r="O947">
            <v>0</v>
          </cell>
          <cell r="R947">
            <v>0</v>
          </cell>
          <cell r="T947">
            <v>0</v>
          </cell>
        </row>
        <row r="948">
          <cell r="K948" t="str">
            <v/>
          </cell>
          <cell r="M948">
            <v>0</v>
          </cell>
          <cell r="O948">
            <v>0</v>
          </cell>
          <cell r="R948">
            <v>0</v>
          </cell>
          <cell r="T948">
            <v>0</v>
          </cell>
        </row>
        <row r="949">
          <cell r="K949" t="str">
            <v/>
          </cell>
          <cell r="M949">
            <v>0</v>
          </cell>
          <cell r="O949">
            <v>0</v>
          </cell>
          <cell r="R949">
            <v>0</v>
          </cell>
          <cell r="T949">
            <v>0</v>
          </cell>
        </row>
        <row r="950">
          <cell r="K950" t="str">
            <v/>
          </cell>
          <cell r="M950">
            <v>0</v>
          </cell>
          <cell r="O950">
            <v>0</v>
          </cell>
          <cell r="R950">
            <v>0</v>
          </cell>
          <cell r="T950">
            <v>0</v>
          </cell>
        </row>
        <row r="951">
          <cell r="K951" t="str">
            <v/>
          </cell>
          <cell r="M951">
            <v>0</v>
          </cell>
          <cell r="O951">
            <v>0</v>
          </cell>
          <cell r="R951">
            <v>0</v>
          </cell>
          <cell r="T951">
            <v>0</v>
          </cell>
        </row>
        <row r="952">
          <cell r="K952" t="str">
            <v/>
          </cell>
          <cell r="O952">
            <v>0</v>
          </cell>
          <cell r="R952">
            <v>0</v>
          </cell>
          <cell r="T952">
            <v>0</v>
          </cell>
        </row>
        <row r="953">
          <cell r="L953">
            <v>0</v>
          </cell>
          <cell r="M953" t="str">
            <v>SUBTOTAL $</v>
          </cell>
          <cell r="O953">
            <v>0</v>
          </cell>
        </row>
        <row r="954">
          <cell r="C954" t="str">
            <v>III. TRANSPORTES</v>
          </cell>
        </row>
        <row r="956">
          <cell r="C956" t="str">
            <v>MATERIAL</v>
          </cell>
          <cell r="J956" t="str">
            <v>VOL. o PESO</v>
          </cell>
          <cell r="K956" t="str">
            <v>DISTANCIA</v>
          </cell>
          <cell r="L956" t="str">
            <v>M3 o Ton/Km</v>
          </cell>
          <cell r="M956" t="str">
            <v>TARIFA</v>
          </cell>
          <cell r="O956" t="str">
            <v>Vr. UNITARIO</v>
          </cell>
        </row>
        <row r="957">
          <cell r="J957" t="str">
            <v/>
          </cell>
          <cell r="M957">
            <v>0</v>
          </cell>
          <cell r="O957">
            <v>0</v>
          </cell>
          <cell r="R957">
            <v>0</v>
          </cell>
          <cell r="T957">
            <v>0</v>
          </cell>
        </row>
        <row r="958">
          <cell r="J958" t="str">
            <v/>
          </cell>
          <cell r="M958">
            <v>0</v>
          </cell>
          <cell r="O958">
            <v>0</v>
          </cell>
          <cell r="R958">
            <v>0</v>
          </cell>
          <cell r="T958">
            <v>0</v>
          </cell>
        </row>
        <row r="959">
          <cell r="J959" t="str">
            <v/>
          </cell>
          <cell r="M959">
            <v>0</v>
          </cell>
          <cell r="O959">
            <v>0</v>
          </cell>
          <cell r="R959">
            <v>0</v>
          </cell>
          <cell r="T959">
            <v>0</v>
          </cell>
        </row>
        <row r="960">
          <cell r="L960">
            <v>0</v>
          </cell>
          <cell r="M960" t="str">
            <v>SUBTOTAL $</v>
          </cell>
          <cell r="O960">
            <v>0</v>
          </cell>
        </row>
        <row r="961">
          <cell r="C961" t="str">
            <v>IV. MANO DE OBRA</v>
          </cell>
        </row>
        <row r="963">
          <cell r="C963" t="str">
            <v>TRABAJADOR</v>
          </cell>
          <cell r="I963" t="str">
            <v>CANTIDAD</v>
          </cell>
          <cell r="J963" t="str">
            <v>JORNAL</v>
          </cell>
          <cell r="K963" t="str">
            <v>PRESTACIONES</v>
          </cell>
          <cell r="L963" t="str">
            <v>JORNAL TOTAL</v>
          </cell>
          <cell r="M963" t="str">
            <v>RENDIMIENTO</v>
          </cell>
          <cell r="O963" t="str">
            <v>Vr. UNITARIO</v>
          </cell>
        </row>
        <row r="964">
          <cell r="C964" t="str">
            <v>Ayudante Raso</v>
          </cell>
          <cell r="I964">
            <v>2</v>
          </cell>
          <cell r="J964">
            <v>43354</v>
          </cell>
          <cell r="K964">
            <v>1.7323</v>
          </cell>
          <cell r="L964">
            <v>150204</v>
          </cell>
          <cell r="M964">
            <v>5</v>
          </cell>
          <cell r="O964">
            <v>30041</v>
          </cell>
          <cell r="R964">
            <v>36.4</v>
          </cell>
          <cell r="T964" t="str">
            <v>Ayudante Raso</v>
          </cell>
        </row>
        <row r="965">
          <cell r="J965">
            <v>0</v>
          </cell>
          <cell r="K965">
            <v>0</v>
          </cell>
          <cell r="L965">
            <v>0</v>
          </cell>
          <cell r="O965">
            <v>0</v>
          </cell>
          <cell r="R965">
            <v>0</v>
          </cell>
          <cell r="T965">
            <v>0</v>
          </cell>
        </row>
        <row r="966">
          <cell r="J966">
            <v>0</v>
          </cell>
          <cell r="K966">
            <v>0</v>
          </cell>
          <cell r="L966">
            <v>0</v>
          </cell>
          <cell r="O966">
            <v>0</v>
          </cell>
          <cell r="R966">
            <v>0</v>
          </cell>
          <cell r="T966">
            <v>0</v>
          </cell>
        </row>
        <row r="967">
          <cell r="L967">
            <v>0.95240000000000002</v>
          </cell>
          <cell r="M967" t="str">
            <v>SUBTOTAL $</v>
          </cell>
          <cell r="O967">
            <v>30041</v>
          </cell>
        </row>
        <row r="969">
          <cell r="C969" t="str">
            <v>TOTAL COSTO DIRECTO $</v>
          </cell>
          <cell r="O969">
            <v>31543</v>
          </cell>
        </row>
        <row r="970">
          <cell r="C970" t="str">
            <v>V. COSTOS INDIRECTOS</v>
          </cell>
        </row>
        <row r="972">
          <cell r="C972" t="str">
            <v>Descripción</v>
          </cell>
          <cell r="L972" t="str">
            <v>Porcentaje</v>
          </cell>
          <cell r="M972" t="str">
            <v>Valor Total</v>
          </cell>
        </row>
        <row r="973">
          <cell r="C973" t="str">
            <v>ADMINISTRACIÓN</v>
          </cell>
          <cell r="L973">
            <v>0</v>
          </cell>
          <cell r="M973">
            <v>0</v>
          </cell>
        </row>
        <row r="974">
          <cell r="C974" t="str">
            <v xml:space="preserve">IMPREVISTOS </v>
          </cell>
          <cell r="L974">
            <v>0</v>
          </cell>
          <cell r="M974">
            <v>0</v>
          </cell>
        </row>
        <row r="975">
          <cell r="C975" t="str">
            <v>UTILIDAD</v>
          </cell>
          <cell r="L975">
            <v>0</v>
          </cell>
          <cell r="M975">
            <v>0</v>
          </cell>
        </row>
        <row r="976">
          <cell r="C976" t="str">
            <v>SUBTOTAL $</v>
          </cell>
          <cell r="O976">
            <v>0</v>
          </cell>
        </row>
        <row r="978">
          <cell r="C978" t="str">
            <v>Precio Unitario Total Aproximado al peso $</v>
          </cell>
          <cell r="O978">
            <v>31543</v>
          </cell>
        </row>
        <row r="981">
          <cell r="H981" t="str">
            <v>Firma</v>
          </cell>
        </row>
        <row r="982">
          <cell r="H982" t="str">
            <v>Nombre:</v>
          </cell>
        </row>
        <row r="983">
          <cell r="H983" t="str">
            <v>Representante Legal del Contratista o su Apoderado</v>
          </cell>
        </row>
        <row r="984">
          <cell r="H984" t="str">
            <v>Matricula No. :</v>
          </cell>
        </row>
        <row r="985">
          <cell r="H985" t="str">
            <v xml:space="preserve"> </v>
          </cell>
        </row>
        <row r="986">
          <cell r="C986" t="str">
            <v>OBSERVACIONES INTERVENTORÍA</v>
          </cell>
        </row>
        <row r="990">
          <cell r="C990" t="str">
            <v>APROBACIÓN POR INTERVENTORÍA</v>
          </cell>
        </row>
        <row r="991">
          <cell r="C991"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993">
          <cell r="C993"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996">
          <cell r="H996" t="str">
            <v>Firma</v>
          </cell>
        </row>
        <row r="997">
          <cell r="H997" t="str">
            <v>Nombre:</v>
          </cell>
        </row>
        <row r="998">
          <cell r="H998" t="str">
            <v>Representante Legal del Interventor o su Apoderado</v>
          </cell>
        </row>
        <row r="999">
          <cell r="H999" t="str">
            <v>Matricula No. :</v>
          </cell>
        </row>
        <row r="1004">
          <cell r="C1004" t="str">
            <v>Formulario 1 - Propuesta económica  - Documento tipo de selección abreviada de menor cuantía - versión 2</v>
          </cell>
        </row>
        <row r="1005">
          <cell r="C1005" t="str">
            <v>Código</v>
          </cell>
          <cell r="D1005" t="str">
            <v>CCE-EICP-FM-25</v>
          </cell>
          <cell r="E1005" t="str">
            <v>Versión</v>
          </cell>
          <cell r="F1005">
            <v>2</v>
          </cell>
        </row>
        <row r="1007">
          <cell r="C1007" t="str">
            <v>[La entidad podrá utilizar este formato para la presentación de los análisis de precios unitarios el contratista en la oportunidad prevista en el numeral 8.1. del Documento Base]</v>
          </cell>
        </row>
        <row r="1010">
          <cell r="D1010" t="str">
            <v>MUNICIPIO DE CONCORDIA, ANTIOQUIA</v>
          </cell>
        </row>
        <row r="1011">
          <cell r="L1011" t="str">
            <v>VERSIÓN</v>
          </cell>
        </row>
        <row r="1012">
          <cell r="D1012" t="str">
            <v xml:space="preserve">[NÚMERO DEL PROCESO] </v>
          </cell>
        </row>
        <row r="1013">
          <cell r="L1013" t="str">
            <v>PÁGINA</v>
          </cell>
          <cell r="M1013">
            <v>1</v>
          </cell>
          <cell r="N1013" t="str">
            <v>DE</v>
          </cell>
          <cell r="O1013">
            <v>1</v>
          </cell>
        </row>
        <row r="1014">
          <cell r="D1014" t="str">
            <v xml:space="preserve">ANALISIS DE PRECIOS UNITARIOS </v>
          </cell>
        </row>
        <row r="1016">
          <cell r="L1016" t="str">
            <v>FECHA</v>
          </cell>
          <cell r="M1016" t="str">
            <v>DD</v>
          </cell>
          <cell r="N1016" t="str">
            <v>MM</v>
          </cell>
          <cell r="O1016" t="str">
            <v>AA</v>
          </cell>
        </row>
        <row r="1017">
          <cell r="M1017">
            <v>3</v>
          </cell>
          <cell r="N1017">
            <v>5</v>
          </cell>
          <cell r="O1017">
            <v>2022</v>
          </cell>
        </row>
        <row r="1018">
          <cell r="C1018" t="str">
            <v>ITEMS DE LA PROPUESTA ECONÓMICA</v>
          </cell>
          <cell r="I1018" t="str">
            <v>ITEMS NO PREVISTOS</v>
          </cell>
        </row>
        <row r="1022">
          <cell r="C1022" t="str">
            <v>DATOS ESPECÍFICOS</v>
          </cell>
        </row>
        <row r="1024">
          <cell r="C1024" t="str">
            <v>ITEM</v>
          </cell>
          <cell r="D1024" t="str">
            <v>DESCRIPCIÓN</v>
          </cell>
          <cell r="M1024" t="str">
            <v>UNIDAD</v>
          </cell>
          <cell r="O1024" t="str">
            <v>CANTIDAD</v>
          </cell>
        </row>
        <row r="1025">
          <cell r="C1025" t="str">
            <v>2.4.1</v>
          </cell>
          <cell r="D1025" t="str">
            <v>S.T.I de concreto de 14 Mpa para SOLADO, con un espesor de 0.03 m. Incluye elaboración e instalación del concreto y todos los demás elementos necesarios para su correcta construcción, incluye acarreo interno.</v>
          </cell>
          <cell r="M1025" t="str">
            <v>m2</v>
          </cell>
          <cell r="O1025">
            <v>32</v>
          </cell>
          <cell r="R1025">
            <v>18996</v>
          </cell>
          <cell r="S1025">
            <v>18996</v>
          </cell>
          <cell r="T1025">
            <v>1.5699999999999999E-2</v>
          </cell>
          <cell r="U1025">
            <v>0.67100000000000004</v>
          </cell>
          <cell r="V1025">
            <v>0</v>
          </cell>
          <cell r="W1025">
            <v>0.31330000000000002</v>
          </cell>
        </row>
        <row r="1026">
          <cell r="C1026" t="str">
            <v>I. EQUIPO</v>
          </cell>
        </row>
        <row r="1028">
          <cell r="C1028" t="str">
            <v>DESCRIPCIÓN</v>
          </cell>
          <cell r="H1028" t="str">
            <v>MARCA</v>
          </cell>
          <cell r="J1028" t="str">
            <v>TIPO</v>
          </cell>
          <cell r="L1028" t="str">
            <v>TARIFA/HORA</v>
          </cell>
          <cell r="M1028" t="str">
            <v>RENDIMIENTO</v>
          </cell>
          <cell r="O1028" t="str">
            <v>Vr. UNITARIO</v>
          </cell>
        </row>
        <row r="1029">
          <cell r="J1029" t="str">
            <v/>
          </cell>
          <cell r="L1029" t="str">
            <v/>
          </cell>
          <cell r="O1029">
            <v>0</v>
          </cell>
          <cell r="R1029">
            <v>0</v>
          </cell>
          <cell r="T1029">
            <v>0</v>
          </cell>
        </row>
        <row r="1030">
          <cell r="J1030" t="str">
            <v/>
          </cell>
          <cell r="L1030" t="str">
            <v/>
          </cell>
          <cell r="O1030">
            <v>0</v>
          </cell>
          <cell r="R1030">
            <v>0</v>
          </cell>
          <cell r="T1030">
            <v>0</v>
          </cell>
        </row>
        <row r="1031">
          <cell r="J1031" t="str">
            <v/>
          </cell>
          <cell r="L1031" t="str">
            <v/>
          </cell>
          <cell r="O1031">
            <v>0</v>
          </cell>
          <cell r="R1031">
            <v>0</v>
          </cell>
          <cell r="T1031">
            <v>0</v>
          </cell>
        </row>
        <row r="1032">
          <cell r="J1032" t="str">
            <v/>
          </cell>
          <cell r="L1032" t="str">
            <v/>
          </cell>
          <cell r="O1032">
            <v>0</v>
          </cell>
          <cell r="R1032">
            <v>0</v>
          </cell>
          <cell r="T1032">
            <v>0</v>
          </cell>
        </row>
        <row r="1033">
          <cell r="C1033" t="str">
            <v>Herramienta Menor (Como % de Mano de Obra)</v>
          </cell>
          <cell r="J1033" t="str">
            <v>Dia</v>
          </cell>
          <cell r="L1033">
            <v>5951</v>
          </cell>
          <cell r="M1033">
            <v>0.05</v>
          </cell>
          <cell r="O1033">
            <v>298</v>
          </cell>
          <cell r="R1033">
            <v>9536</v>
          </cell>
          <cell r="T1033" t="str">
            <v>Herramienta Menor (Como % de Mano de Obra)</v>
          </cell>
        </row>
        <row r="1034">
          <cell r="L1034">
            <v>1.5699999999999999E-2</v>
          </cell>
          <cell r="M1034" t="str">
            <v>SUBTOTAL $</v>
          </cell>
          <cell r="O1034">
            <v>298</v>
          </cell>
        </row>
        <row r="1035">
          <cell r="C1035" t="str">
            <v>II. MATERIALES</v>
          </cell>
        </row>
        <row r="1037">
          <cell r="C1037" t="str">
            <v>DESCRIPCIÓN</v>
          </cell>
          <cell r="K1037" t="str">
            <v>UNIDAD</v>
          </cell>
          <cell r="L1037" t="str">
            <v>CANTIDAD</v>
          </cell>
          <cell r="M1037" t="str">
            <v>PRECIO UNIT.</v>
          </cell>
          <cell r="O1037" t="str">
            <v>Vr. UNITARIO</v>
          </cell>
        </row>
        <row r="1038">
          <cell r="C1038" t="str">
            <v>Concreto Resistencia 14 (Mpa)</v>
          </cell>
          <cell r="K1038" t="str">
            <v>m3</v>
          </cell>
          <cell r="L1038">
            <v>3.15E-2</v>
          </cell>
          <cell r="M1038">
            <v>404672</v>
          </cell>
          <cell r="O1038">
            <v>12747</v>
          </cell>
          <cell r="R1038">
            <v>1.01</v>
          </cell>
          <cell r="T1038" t="str">
            <v>Concreto Resistencia 14 (Mpa)</v>
          </cell>
        </row>
        <row r="1039">
          <cell r="K1039" t="str">
            <v/>
          </cell>
          <cell r="M1039">
            <v>0</v>
          </cell>
          <cell r="O1039">
            <v>0</v>
          </cell>
          <cell r="R1039">
            <v>0</v>
          </cell>
          <cell r="T1039">
            <v>0</v>
          </cell>
        </row>
        <row r="1040">
          <cell r="K1040" t="str">
            <v/>
          </cell>
          <cell r="M1040">
            <v>0</v>
          </cell>
          <cell r="O1040">
            <v>0</v>
          </cell>
          <cell r="R1040">
            <v>0</v>
          </cell>
          <cell r="T1040">
            <v>0</v>
          </cell>
        </row>
        <row r="1041">
          <cell r="K1041" t="str">
            <v/>
          </cell>
          <cell r="M1041">
            <v>0</v>
          </cell>
          <cell r="O1041">
            <v>0</v>
          </cell>
          <cell r="R1041">
            <v>0</v>
          </cell>
          <cell r="T1041">
            <v>0</v>
          </cell>
        </row>
        <row r="1042">
          <cell r="K1042" t="str">
            <v/>
          </cell>
          <cell r="M1042">
            <v>0</v>
          </cell>
          <cell r="O1042">
            <v>0</v>
          </cell>
          <cell r="R1042">
            <v>0</v>
          </cell>
          <cell r="T1042">
            <v>0</v>
          </cell>
        </row>
        <row r="1043">
          <cell r="K1043" t="str">
            <v/>
          </cell>
          <cell r="M1043">
            <v>0</v>
          </cell>
          <cell r="O1043">
            <v>0</v>
          </cell>
          <cell r="R1043">
            <v>0</v>
          </cell>
          <cell r="T1043">
            <v>0</v>
          </cell>
        </row>
        <row r="1044">
          <cell r="K1044" t="str">
            <v/>
          </cell>
          <cell r="M1044">
            <v>0</v>
          </cell>
          <cell r="O1044">
            <v>0</v>
          </cell>
          <cell r="R1044">
            <v>0</v>
          </cell>
          <cell r="T1044">
            <v>0</v>
          </cell>
        </row>
        <row r="1045">
          <cell r="K1045" t="str">
            <v/>
          </cell>
          <cell r="M1045">
            <v>0</v>
          </cell>
          <cell r="O1045">
            <v>0</v>
          </cell>
          <cell r="R1045">
            <v>0</v>
          </cell>
          <cell r="T1045">
            <v>0</v>
          </cell>
        </row>
        <row r="1046">
          <cell r="L1046">
            <v>0.67100000000000004</v>
          </cell>
          <cell r="M1046" t="str">
            <v>SUBTOTAL $</v>
          </cell>
          <cell r="O1046">
            <v>12747</v>
          </cell>
        </row>
        <row r="1047">
          <cell r="C1047" t="str">
            <v>III. TRANSPORTES</v>
          </cell>
        </row>
        <row r="1049">
          <cell r="C1049" t="str">
            <v>MATERIAL</v>
          </cell>
          <cell r="J1049" t="str">
            <v>VOL. o PESO</v>
          </cell>
          <cell r="K1049" t="str">
            <v>DISTANCIA</v>
          </cell>
          <cell r="L1049" t="str">
            <v>M3 o Ton/Km</v>
          </cell>
          <cell r="M1049" t="str">
            <v>TARIFA</v>
          </cell>
          <cell r="O1049" t="str">
            <v>Vr. UNITARIO</v>
          </cell>
        </row>
        <row r="1050">
          <cell r="J1050" t="str">
            <v/>
          </cell>
          <cell r="K1050">
            <v>1</v>
          </cell>
          <cell r="L1050">
            <v>3.15E-2</v>
          </cell>
          <cell r="M1050">
            <v>0</v>
          </cell>
          <cell r="O1050">
            <v>0</v>
          </cell>
          <cell r="R1050">
            <v>1.01</v>
          </cell>
          <cell r="T1050">
            <v>0</v>
          </cell>
        </row>
        <row r="1051">
          <cell r="J1051" t="str">
            <v/>
          </cell>
          <cell r="M1051">
            <v>0</v>
          </cell>
          <cell r="O1051">
            <v>0</v>
          </cell>
          <cell r="R1051">
            <v>0</v>
          </cell>
          <cell r="T1051">
            <v>0</v>
          </cell>
        </row>
        <row r="1052">
          <cell r="J1052" t="str">
            <v/>
          </cell>
          <cell r="M1052">
            <v>0</v>
          </cell>
          <cell r="O1052">
            <v>0</v>
          </cell>
          <cell r="R1052">
            <v>0</v>
          </cell>
          <cell r="T1052">
            <v>0</v>
          </cell>
        </row>
        <row r="1053">
          <cell r="L1053">
            <v>0</v>
          </cell>
          <cell r="M1053" t="str">
            <v>SUBTOTAL $</v>
          </cell>
          <cell r="O1053">
            <v>0</v>
          </cell>
        </row>
        <row r="1054">
          <cell r="C1054" t="str">
            <v>IV. MANO DE OBRA</v>
          </cell>
        </row>
        <row r="1056">
          <cell r="C1056" t="str">
            <v>TRABAJADOR</v>
          </cell>
          <cell r="I1056" t="str">
            <v>CANTIDAD</v>
          </cell>
          <cell r="J1056" t="str">
            <v>JORNAL</v>
          </cell>
          <cell r="K1056" t="str">
            <v>PRESTACIONES</v>
          </cell>
          <cell r="L1056" t="str">
            <v>JORNAL TOTAL</v>
          </cell>
          <cell r="M1056" t="str">
            <v>RENDIMIENTO</v>
          </cell>
          <cell r="O1056" t="str">
            <v>Vr. UNITARIO</v>
          </cell>
        </row>
        <row r="1057">
          <cell r="C1057" t="str">
            <v>Oficial</v>
          </cell>
          <cell r="I1057">
            <v>1</v>
          </cell>
          <cell r="J1057">
            <v>77720</v>
          </cell>
          <cell r="K1057">
            <v>1.6913</v>
          </cell>
          <cell r="L1057">
            <v>131448</v>
          </cell>
          <cell r="M1057">
            <v>50</v>
          </cell>
          <cell r="O1057">
            <v>2629</v>
          </cell>
          <cell r="R1057">
            <v>0.64</v>
          </cell>
          <cell r="T1057" t="str">
            <v>Oficial</v>
          </cell>
        </row>
        <row r="1058">
          <cell r="C1058" t="str">
            <v>Ayudante Entendido</v>
          </cell>
          <cell r="I1058">
            <v>1</v>
          </cell>
          <cell r="J1058">
            <v>53020</v>
          </cell>
          <cell r="K1058">
            <v>1.7161</v>
          </cell>
          <cell r="L1058">
            <v>90988</v>
          </cell>
          <cell r="M1058">
            <v>50</v>
          </cell>
          <cell r="O1058">
            <v>1820</v>
          </cell>
          <cell r="R1058">
            <v>0.64</v>
          </cell>
          <cell r="T1058" t="str">
            <v>Ayudante Entendido</v>
          </cell>
        </row>
        <row r="1059">
          <cell r="C1059" t="str">
            <v>Ayudante Raso</v>
          </cell>
          <cell r="I1059">
            <v>1</v>
          </cell>
          <cell r="J1059">
            <v>43354</v>
          </cell>
          <cell r="K1059">
            <v>1.7323</v>
          </cell>
          <cell r="L1059">
            <v>75102</v>
          </cell>
          <cell r="M1059">
            <v>50</v>
          </cell>
          <cell r="O1059">
            <v>1502</v>
          </cell>
          <cell r="R1059">
            <v>0.64</v>
          </cell>
          <cell r="T1059" t="str">
            <v>Ayudante Raso</v>
          </cell>
        </row>
        <row r="1060">
          <cell r="L1060">
            <v>0.31330000000000002</v>
          </cell>
          <cell r="M1060" t="str">
            <v>SUBTOTAL $</v>
          </cell>
          <cell r="O1060">
            <v>5951</v>
          </cell>
        </row>
        <row r="1062">
          <cell r="C1062" t="str">
            <v>TOTAL COSTO DIRECTO $</v>
          </cell>
          <cell r="O1062">
            <v>18996</v>
          </cell>
        </row>
        <row r="1063">
          <cell r="C1063" t="str">
            <v>V. COSTOS INDIRECTOS</v>
          </cell>
        </row>
        <row r="1065">
          <cell r="C1065" t="str">
            <v>Descripción</v>
          </cell>
          <cell r="L1065" t="str">
            <v>Porcentaje</v>
          </cell>
          <cell r="M1065" t="str">
            <v>Valor Total</v>
          </cell>
        </row>
        <row r="1066">
          <cell r="C1066" t="str">
            <v>ADMINISTRACION</v>
          </cell>
          <cell r="L1066">
            <v>0</v>
          </cell>
          <cell r="M1066">
            <v>0</v>
          </cell>
        </row>
        <row r="1067">
          <cell r="C1067" t="str">
            <v xml:space="preserve">IMPREVISTOS </v>
          </cell>
          <cell r="L1067">
            <v>0</v>
          </cell>
          <cell r="M1067">
            <v>0</v>
          </cell>
        </row>
        <row r="1068">
          <cell r="C1068" t="str">
            <v>UTILIDAD</v>
          </cell>
          <cell r="L1068">
            <v>0</v>
          </cell>
          <cell r="M1068">
            <v>0</v>
          </cell>
        </row>
        <row r="1069">
          <cell r="C1069" t="str">
            <v>SUBTOTAL $</v>
          </cell>
          <cell r="O1069">
            <v>0</v>
          </cell>
        </row>
        <row r="1071">
          <cell r="C1071" t="str">
            <v>Precio Unitario Total Aproximado al peso $</v>
          </cell>
          <cell r="O1071">
            <v>18996</v>
          </cell>
        </row>
        <row r="1074">
          <cell r="H1074" t="str">
            <v>Firma</v>
          </cell>
        </row>
        <row r="1075">
          <cell r="H1075" t="str">
            <v>Nombre:</v>
          </cell>
        </row>
        <row r="1076">
          <cell r="H1076" t="str">
            <v>Representante Legal del Contratista o su Apoderado</v>
          </cell>
        </row>
        <row r="1077">
          <cell r="H1077" t="str">
            <v>Matricula No. :</v>
          </cell>
        </row>
        <row r="1078">
          <cell r="H1078" t="str">
            <v xml:space="preserve"> </v>
          </cell>
        </row>
        <row r="1079">
          <cell r="C1079" t="str">
            <v>OBSERVACIONES INTERVENTORÍA</v>
          </cell>
        </row>
        <row r="1083">
          <cell r="C1083" t="str">
            <v>APROBACIÓN POR INTERVENTORÍA</v>
          </cell>
        </row>
        <row r="1084">
          <cell r="C1084"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1086">
          <cell r="C1086"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1089">
          <cell r="H1089" t="str">
            <v>Firma</v>
          </cell>
        </row>
        <row r="1090">
          <cell r="H1090" t="str">
            <v>Nombre:</v>
          </cell>
        </row>
        <row r="1091">
          <cell r="H1091" t="str">
            <v>Representante Legal del Interventor o su Apoderado</v>
          </cell>
        </row>
        <row r="1092">
          <cell r="H1092" t="str">
            <v>Matricula No. :</v>
          </cell>
        </row>
        <row r="1097">
          <cell r="C1097" t="str">
            <v>Formulario 1 - Propuesta económica  - Documento tipo de selección abreviada de menor cuantía - versión 2</v>
          </cell>
        </row>
        <row r="1098">
          <cell r="C1098" t="str">
            <v>Código</v>
          </cell>
          <cell r="D1098" t="str">
            <v>CCE-EICP-FM-25</v>
          </cell>
          <cell r="E1098" t="str">
            <v>Versión</v>
          </cell>
          <cell r="F1098">
            <v>2</v>
          </cell>
        </row>
        <row r="1100">
          <cell r="C1100" t="str">
            <v>[La entidad podrá utilizar este formato para la presentación de los análisis de precios unitarios el contratista en la oportunidad prevista en el numeral 8.1. del Documento Base]</v>
          </cell>
        </row>
        <row r="1103">
          <cell r="D1103" t="str">
            <v>MUNICIPIO DE CONCORDIA, ANTIOQUIA</v>
          </cell>
        </row>
        <row r="1104">
          <cell r="L1104" t="str">
            <v>VERSIÓN</v>
          </cell>
        </row>
        <row r="1105">
          <cell r="D1105" t="str">
            <v xml:space="preserve">[NÚMERO DEL PROCESO] </v>
          </cell>
        </row>
        <row r="1106">
          <cell r="L1106" t="str">
            <v>PÁGINA</v>
          </cell>
          <cell r="M1106">
            <v>1</v>
          </cell>
          <cell r="N1106" t="str">
            <v>DE</v>
          </cell>
          <cell r="O1106">
            <v>1</v>
          </cell>
        </row>
        <row r="1107">
          <cell r="D1107" t="str">
            <v xml:space="preserve">ANALISIS DE PRECIOS UNITARIOS </v>
          </cell>
        </row>
        <row r="1109">
          <cell r="L1109" t="str">
            <v>FECHA</v>
          </cell>
          <cell r="M1109" t="str">
            <v>DD</v>
          </cell>
          <cell r="N1109" t="str">
            <v>MM</v>
          </cell>
          <cell r="O1109" t="str">
            <v>AA</v>
          </cell>
        </row>
        <row r="1110">
          <cell r="M1110">
            <v>3</v>
          </cell>
          <cell r="N1110">
            <v>5</v>
          </cell>
          <cell r="O1110">
            <v>2022</v>
          </cell>
        </row>
        <row r="1111">
          <cell r="C1111" t="str">
            <v>ITEMS DE LA PROPUESTA ECONÓMICA</v>
          </cell>
          <cell r="I1111" t="str">
            <v>ITEMS NO PREVISTOS</v>
          </cell>
        </row>
        <row r="1115">
          <cell r="C1115" t="str">
            <v>DATOS ESPECÍFICOS</v>
          </cell>
        </row>
        <row r="1117">
          <cell r="C1117" t="str">
            <v>ITEM</v>
          </cell>
          <cell r="D1117" t="str">
            <v>DESCRIPCIÓN</v>
          </cell>
          <cell r="M1117" t="str">
            <v>UNIDAD</v>
          </cell>
          <cell r="O1117" t="str">
            <v>CANTIDAD</v>
          </cell>
        </row>
        <row r="1118">
          <cell r="C1118" t="str">
            <v>2.4.2</v>
          </cell>
          <cell r="D1118" t="str">
            <v>S.T.I CONCRETO f'c=210 kg/cm² (21 Mpa) preparado en obra y fundido con medios manuales para fundaciones. Incluye: elaboración e instalación del concreto y demás materiales, formaletería donde lo requiera, mano de obra, vibrado y todo lo necesario para su correcta ejecución. Incluye los  ensayos  de  laboratorio  y presentación de  los respectivos resultados y demás costos necesarios para producir, colocar y verificar los concretos especificados. El acero y la excavación se pagan en los respectivos ítems.</v>
          </cell>
          <cell r="M1118" t="str">
            <v>m3</v>
          </cell>
          <cell r="O1118">
            <v>3.22</v>
          </cell>
          <cell r="R1118">
            <v>620060</v>
          </cell>
          <cell r="S1118">
            <v>620060</v>
          </cell>
          <cell r="T1118">
            <v>2.0400000000000001E-2</v>
          </cell>
          <cell r="U1118">
            <v>0.8196</v>
          </cell>
          <cell r="V1118">
            <v>0</v>
          </cell>
          <cell r="W1118">
            <v>0.16</v>
          </cell>
        </row>
        <row r="1119">
          <cell r="C1119" t="str">
            <v>I. EQUIPO</v>
          </cell>
        </row>
        <row r="1121">
          <cell r="C1121" t="str">
            <v>DESCRIPCIÓN</v>
          </cell>
          <cell r="H1121" t="str">
            <v>MARCA</v>
          </cell>
          <cell r="J1121" t="str">
            <v>TIPO</v>
          </cell>
          <cell r="L1121" t="str">
            <v>TARIFA/HORA</v>
          </cell>
          <cell r="M1121" t="str">
            <v>RENDIMIENTO</v>
          </cell>
          <cell r="O1121" t="str">
            <v>Vr. UNITARIO</v>
          </cell>
        </row>
        <row r="1122">
          <cell r="C1122" t="str">
            <v>Vibrador de concreto (Mikasa), electrico a 110 v</v>
          </cell>
          <cell r="J1122" t="str">
            <v>Dia</v>
          </cell>
          <cell r="L1122">
            <v>46162</v>
          </cell>
          <cell r="M1122">
            <v>6</v>
          </cell>
          <cell r="O1122">
            <v>7694</v>
          </cell>
          <cell r="R1122">
            <v>0.54</v>
          </cell>
          <cell r="T1122" t="str">
            <v>Vibrador de concreto (Mikasa), electrico a 110 v</v>
          </cell>
        </row>
        <row r="1123">
          <cell r="J1123" t="str">
            <v/>
          </cell>
          <cell r="L1123" t="str">
            <v/>
          </cell>
          <cell r="O1123">
            <v>0</v>
          </cell>
          <cell r="R1123">
            <v>0</v>
          </cell>
          <cell r="T1123">
            <v>0</v>
          </cell>
        </row>
        <row r="1124">
          <cell r="J1124" t="str">
            <v/>
          </cell>
          <cell r="L1124" t="str">
            <v/>
          </cell>
          <cell r="O1124">
            <v>0</v>
          </cell>
          <cell r="R1124">
            <v>0</v>
          </cell>
          <cell r="T1124">
            <v>0</v>
          </cell>
        </row>
        <row r="1125">
          <cell r="J1125" t="str">
            <v/>
          </cell>
          <cell r="L1125" t="str">
            <v/>
          </cell>
          <cell r="O1125">
            <v>0</v>
          </cell>
          <cell r="R1125">
            <v>0</v>
          </cell>
          <cell r="T1125">
            <v>0</v>
          </cell>
        </row>
        <row r="1126">
          <cell r="C1126" t="str">
            <v>Herramienta Menor (Como % de Mano de Obra)</v>
          </cell>
          <cell r="J1126" t="str">
            <v>Dia</v>
          </cell>
          <cell r="L1126">
            <v>99179</v>
          </cell>
          <cell r="M1126">
            <v>0.05</v>
          </cell>
          <cell r="O1126">
            <v>4959</v>
          </cell>
          <cell r="R1126">
            <v>15967.98</v>
          </cell>
          <cell r="T1126" t="str">
            <v>Herramienta Menor (Como % de Mano de Obra)</v>
          </cell>
        </row>
        <row r="1127">
          <cell r="L1127">
            <v>2.0400000000000001E-2</v>
          </cell>
          <cell r="M1127" t="str">
            <v>SUBTOTAL $</v>
          </cell>
          <cell r="O1127">
            <v>12653</v>
          </cell>
        </row>
        <row r="1128">
          <cell r="C1128" t="str">
            <v>II. MATERIALES</v>
          </cell>
        </row>
        <row r="1130">
          <cell r="C1130" t="str">
            <v>DESCRIPCIÓN</v>
          </cell>
          <cell r="K1130" t="str">
            <v>UNIDAD</v>
          </cell>
          <cell r="L1130" t="str">
            <v>CANTIDAD</v>
          </cell>
          <cell r="M1130" t="str">
            <v>PRECIO UNIT.</v>
          </cell>
          <cell r="O1130" t="str">
            <v>Vr. UNITARIO</v>
          </cell>
        </row>
        <row r="1131">
          <cell r="C1131" t="str">
            <v>Concreto Resistencia 21 (Mpa)</v>
          </cell>
          <cell r="K1131" t="str">
            <v>m3</v>
          </cell>
          <cell r="L1131">
            <v>1.05</v>
          </cell>
          <cell r="M1131">
            <v>484027</v>
          </cell>
          <cell r="O1131">
            <v>508228</v>
          </cell>
          <cell r="R1131">
            <v>3.38</v>
          </cell>
          <cell r="T1131" t="str">
            <v>Concreto Resistencia 21 (Mpa)</v>
          </cell>
        </row>
        <row r="1132">
          <cell r="K1132" t="str">
            <v/>
          </cell>
          <cell r="M1132">
            <v>0</v>
          </cell>
          <cell r="O1132">
            <v>0</v>
          </cell>
          <cell r="R1132">
            <v>0</v>
          </cell>
          <cell r="T1132">
            <v>0</v>
          </cell>
        </row>
        <row r="1133">
          <cell r="K1133" t="str">
            <v/>
          </cell>
          <cell r="M1133">
            <v>0</v>
          </cell>
          <cell r="O1133">
            <v>0</v>
          </cell>
          <cell r="R1133">
            <v>0</v>
          </cell>
          <cell r="T1133">
            <v>0</v>
          </cell>
        </row>
        <row r="1134">
          <cell r="K1134" t="str">
            <v/>
          </cell>
          <cell r="M1134">
            <v>0</v>
          </cell>
          <cell r="O1134">
            <v>0</v>
          </cell>
          <cell r="R1134">
            <v>0</v>
          </cell>
          <cell r="T1134">
            <v>0</v>
          </cell>
        </row>
        <row r="1135">
          <cell r="K1135" t="str">
            <v/>
          </cell>
          <cell r="M1135">
            <v>0</v>
          </cell>
          <cell r="O1135">
            <v>0</v>
          </cell>
          <cell r="R1135">
            <v>0</v>
          </cell>
          <cell r="T1135">
            <v>0</v>
          </cell>
        </row>
        <row r="1136">
          <cell r="K1136" t="str">
            <v/>
          </cell>
          <cell r="M1136">
            <v>0</v>
          </cell>
          <cell r="O1136">
            <v>0</v>
          </cell>
          <cell r="R1136">
            <v>0</v>
          </cell>
          <cell r="T1136">
            <v>0</v>
          </cell>
        </row>
        <row r="1137">
          <cell r="K1137" t="str">
            <v/>
          </cell>
          <cell r="M1137">
            <v>0</v>
          </cell>
          <cell r="O1137">
            <v>0</v>
          </cell>
          <cell r="R1137">
            <v>0</v>
          </cell>
          <cell r="T1137">
            <v>0</v>
          </cell>
        </row>
        <row r="1138">
          <cell r="K1138" t="str">
            <v/>
          </cell>
          <cell r="M1138">
            <v>0</v>
          </cell>
          <cell r="O1138">
            <v>0</v>
          </cell>
          <cell r="R1138">
            <v>0</v>
          </cell>
          <cell r="T1138">
            <v>0</v>
          </cell>
        </row>
        <row r="1139">
          <cell r="L1139">
            <v>0.8196</v>
          </cell>
          <cell r="M1139" t="str">
            <v>SUBTOTAL $</v>
          </cell>
          <cell r="O1139">
            <v>508228</v>
          </cell>
        </row>
        <row r="1140">
          <cell r="C1140" t="str">
            <v>III. TRANSPORTES</v>
          </cell>
        </row>
        <row r="1142">
          <cell r="C1142" t="str">
            <v>MATERIAL</v>
          </cell>
          <cell r="J1142" t="str">
            <v>VOL. o PESO</v>
          </cell>
          <cell r="K1142" t="str">
            <v>DISTANCIA</v>
          </cell>
          <cell r="L1142" t="str">
            <v>M3 o Ton/Km</v>
          </cell>
          <cell r="M1142" t="str">
            <v>TARIFA</v>
          </cell>
          <cell r="O1142" t="str">
            <v>Vr. UNITARIO</v>
          </cell>
        </row>
        <row r="1143">
          <cell r="J1143" t="str">
            <v/>
          </cell>
          <cell r="K1143">
            <v>1</v>
          </cell>
          <cell r="L1143">
            <v>1.05</v>
          </cell>
          <cell r="M1143">
            <v>0</v>
          </cell>
          <cell r="O1143">
            <v>0</v>
          </cell>
          <cell r="R1143">
            <v>3.38</v>
          </cell>
          <cell r="T1143">
            <v>0</v>
          </cell>
        </row>
        <row r="1144">
          <cell r="J1144" t="str">
            <v/>
          </cell>
          <cell r="M1144">
            <v>0</v>
          </cell>
          <cell r="O1144">
            <v>0</v>
          </cell>
          <cell r="R1144">
            <v>0</v>
          </cell>
          <cell r="T1144">
            <v>0</v>
          </cell>
        </row>
        <row r="1145">
          <cell r="J1145" t="str">
            <v/>
          </cell>
          <cell r="M1145">
            <v>0</v>
          </cell>
          <cell r="O1145">
            <v>0</v>
          </cell>
          <cell r="R1145">
            <v>0</v>
          </cell>
          <cell r="T1145">
            <v>0</v>
          </cell>
        </row>
        <row r="1146">
          <cell r="L1146">
            <v>0</v>
          </cell>
          <cell r="M1146" t="str">
            <v>SUBTOTAL $</v>
          </cell>
          <cell r="O1146">
            <v>0</v>
          </cell>
        </row>
        <row r="1147">
          <cell r="C1147" t="str">
            <v>IV. MANO DE OBRA</v>
          </cell>
        </row>
        <row r="1149">
          <cell r="C1149" t="str">
            <v>TRABAJADOR</v>
          </cell>
          <cell r="I1149" t="str">
            <v>CANTIDAD</v>
          </cell>
          <cell r="J1149" t="str">
            <v>JORNAL</v>
          </cell>
          <cell r="K1149" t="str">
            <v>PRESTACIONES</v>
          </cell>
          <cell r="L1149" t="str">
            <v>JORNAL TOTAL</v>
          </cell>
          <cell r="M1149" t="str">
            <v>RENDIMIENTO</v>
          </cell>
          <cell r="O1149" t="str">
            <v>Vr. UNITARIO</v>
          </cell>
        </row>
        <row r="1150">
          <cell r="C1150" t="str">
            <v>Oficial</v>
          </cell>
          <cell r="I1150">
            <v>1</v>
          </cell>
          <cell r="J1150">
            <v>77720</v>
          </cell>
          <cell r="K1150">
            <v>1.6913</v>
          </cell>
          <cell r="L1150">
            <v>131448</v>
          </cell>
          <cell r="M1150">
            <v>3</v>
          </cell>
          <cell r="O1150">
            <v>43816</v>
          </cell>
          <cell r="R1150">
            <v>1.07</v>
          </cell>
          <cell r="T1150" t="str">
            <v>Oficial</v>
          </cell>
        </row>
        <row r="1151">
          <cell r="C1151" t="str">
            <v>Ayudante Entendido</v>
          </cell>
          <cell r="I1151">
            <v>1</v>
          </cell>
          <cell r="J1151">
            <v>53020</v>
          </cell>
          <cell r="K1151">
            <v>1.7161</v>
          </cell>
          <cell r="L1151">
            <v>90988</v>
          </cell>
          <cell r="M1151">
            <v>3</v>
          </cell>
          <cell r="O1151">
            <v>30329</v>
          </cell>
          <cell r="R1151">
            <v>1.07</v>
          </cell>
          <cell r="T1151" t="str">
            <v>Ayudante Entendido</v>
          </cell>
        </row>
        <row r="1152">
          <cell r="C1152" t="str">
            <v>Ayudante Raso</v>
          </cell>
          <cell r="I1152">
            <v>1</v>
          </cell>
          <cell r="J1152">
            <v>43354</v>
          </cell>
          <cell r="K1152">
            <v>1.7323</v>
          </cell>
          <cell r="L1152">
            <v>75102</v>
          </cell>
          <cell r="M1152">
            <v>3</v>
          </cell>
          <cell r="O1152">
            <v>25034</v>
          </cell>
          <cell r="R1152">
            <v>1.07</v>
          </cell>
          <cell r="T1152" t="str">
            <v>Ayudante Raso</v>
          </cell>
        </row>
        <row r="1153">
          <cell r="L1153">
            <v>0.16</v>
          </cell>
          <cell r="M1153" t="str">
            <v>SUBTOTAL $</v>
          </cell>
          <cell r="O1153">
            <v>99179</v>
          </cell>
        </row>
        <row r="1155">
          <cell r="C1155" t="str">
            <v>TOTAL COSTO DIRECTO $</v>
          </cell>
          <cell r="O1155">
            <v>620060</v>
          </cell>
        </row>
        <row r="1156">
          <cell r="C1156" t="str">
            <v>V. COSTOS INDIRECTOS</v>
          </cell>
        </row>
        <row r="1158">
          <cell r="C1158" t="str">
            <v>Descripción</v>
          </cell>
          <cell r="L1158" t="str">
            <v>Porcentaje</v>
          </cell>
          <cell r="M1158" t="str">
            <v>Valor Total</v>
          </cell>
        </row>
        <row r="1159">
          <cell r="C1159" t="str">
            <v>ADMINISTRACION</v>
          </cell>
          <cell r="L1159">
            <v>0</v>
          </cell>
          <cell r="M1159">
            <v>0</v>
          </cell>
        </row>
        <row r="1160">
          <cell r="C1160" t="str">
            <v xml:space="preserve">IMPREVISTOS </v>
          </cell>
          <cell r="L1160">
            <v>0</v>
          </cell>
          <cell r="M1160">
            <v>0</v>
          </cell>
        </row>
        <row r="1161">
          <cell r="C1161" t="str">
            <v>UTILIDAD</v>
          </cell>
          <cell r="L1161">
            <v>0</v>
          </cell>
          <cell r="M1161">
            <v>0</v>
          </cell>
        </row>
        <row r="1162">
          <cell r="C1162" t="str">
            <v>SUBTOTAL $</v>
          </cell>
          <cell r="O1162">
            <v>0</v>
          </cell>
        </row>
        <row r="1164">
          <cell r="C1164" t="str">
            <v>Precio Unitario Total Aproximado al peso $</v>
          </cell>
          <cell r="O1164">
            <v>620060</v>
          </cell>
        </row>
        <row r="1167">
          <cell r="H1167" t="str">
            <v>Firma</v>
          </cell>
        </row>
        <row r="1168">
          <cell r="H1168" t="str">
            <v>Nombre:</v>
          </cell>
        </row>
        <row r="1169">
          <cell r="H1169" t="str">
            <v>Representante Legal del Contratista o su Apoderado</v>
          </cell>
        </row>
        <row r="1170">
          <cell r="H1170" t="str">
            <v>Matricula No. :</v>
          </cell>
        </row>
        <row r="1171">
          <cell r="H1171" t="str">
            <v xml:space="preserve"> </v>
          </cell>
        </row>
        <row r="1172">
          <cell r="C1172" t="str">
            <v>OBSERVACIONES INTERVENTORÍA</v>
          </cell>
        </row>
        <row r="1176">
          <cell r="C1176" t="str">
            <v>APROBACIÓN POR INTERVENTORÍA</v>
          </cell>
        </row>
        <row r="1177">
          <cell r="C1177"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1179">
          <cell r="C1179"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1182">
          <cell r="H1182" t="str">
            <v>Firma</v>
          </cell>
        </row>
        <row r="1183">
          <cell r="H1183" t="str">
            <v>Nombre:</v>
          </cell>
        </row>
        <row r="1184">
          <cell r="H1184" t="str">
            <v>Representante Legal del Interventor o su Apoderado</v>
          </cell>
        </row>
        <row r="1185">
          <cell r="H1185" t="str">
            <v>Matricula No. :</v>
          </cell>
        </row>
        <row r="1190">
          <cell r="C1190" t="str">
            <v>Formulario 1 - Propuesta económica  - Documento tipo de selección abreviada de menor cuantía - versión 2</v>
          </cell>
        </row>
        <row r="1191">
          <cell r="C1191" t="str">
            <v>Código</v>
          </cell>
          <cell r="D1191" t="str">
            <v>CCE-EICP-FM-25</v>
          </cell>
          <cell r="E1191" t="str">
            <v>Versión</v>
          </cell>
          <cell r="F1191">
            <v>2</v>
          </cell>
        </row>
        <row r="1193">
          <cell r="C1193" t="str">
            <v>[La entidad podrá utilizar este formato para la presentación de los análisis de precios unitarios el contratista en la oportunidad prevista en el numeral 8.1. del Documento Base]</v>
          </cell>
        </row>
        <row r="1196">
          <cell r="D1196" t="str">
            <v>MUNICIPIO DE CONCORDIA, ANTIOQUIA</v>
          </cell>
        </row>
        <row r="1197">
          <cell r="L1197" t="str">
            <v>VERSIÓN</v>
          </cell>
        </row>
        <row r="1198">
          <cell r="D1198" t="str">
            <v xml:space="preserve">[NÚMERO DEL PROCESO] </v>
          </cell>
        </row>
        <row r="1199">
          <cell r="L1199" t="str">
            <v>PÁGINA</v>
          </cell>
          <cell r="M1199">
            <v>1</v>
          </cell>
          <cell r="N1199" t="str">
            <v>DE</v>
          </cell>
          <cell r="O1199">
            <v>1</v>
          </cell>
        </row>
        <row r="1200">
          <cell r="D1200" t="str">
            <v xml:space="preserve">ANALISIS DE PRECIOS UNITARIOS </v>
          </cell>
        </row>
        <row r="1202">
          <cell r="L1202" t="str">
            <v>FECHA</v>
          </cell>
          <cell r="M1202" t="str">
            <v>DD</v>
          </cell>
          <cell r="N1202" t="str">
            <v>MM</v>
          </cell>
          <cell r="O1202" t="str">
            <v>AA</v>
          </cell>
        </row>
        <row r="1203">
          <cell r="M1203">
            <v>3</v>
          </cell>
          <cell r="N1203">
            <v>5</v>
          </cell>
          <cell r="O1203">
            <v>2022</v>
          </cell>
        </row>
        <row r="1204">
          <cell r="C1204" t="str">
            <v>ITEMS DE LA PROPUESTA ECONÓMICA</v>
          </cell>
          <cell r="I1204" t="str">
            <v>ITEMS NO PREVISTOS</v>
          </cell>
        </row>
        <row r="1208">
          <cell r="C1208" t="str">
            <v>DATOS ESPECÍFICOS</v>
          </cell>
        </row>
        <row r="1210">
          <cell r="C1210" t="str">
            <v>ITEM</v>
          </cell>
          <cell r="D1210" t="str">
            <v>DESCRIPCIÓN</v>
          </cell>
          <cell r="M1210" t="str">
            <v>UNIDAD</v>
          </cell>
          <cell r="O1210" t="str">
            <v>CANTIDAD</v>
          </cell>
        </row>
        <row r="1211">
          <cell r="C1211" t="str">
            <v>2.4.3</v>
          </cell>
          <cell r="D1211" t="str">
            <v xml:space="preserve">S.T.I de CONCRETO  f'c=210 kg/cm² (21 Mpa).  preparado en obra y fundido con medios manuales para la construcción de columnas, muros, vigas, losas y dinteles. acabado a la vista. Incluye elaboración y colocación del concreto, vibrado, protección, curado y todos los demás elementos necesarios para su correcta construcción. El acero de refuerzo y la formaleta se pagará en su respectivo ítem. En el vaciado se deben dejar los hierros para el amarre de la mampostería no estructural, por ningún motivo se pagarán anclajes. </v>
          </cell>
          <cell r="M1211" t="str">
            <v>m3</v>
          </cell>
          <cell r="O1211">
            <v>2.33</v>
          </cell>
          <cell r="R1211">
            <v>993161</v>
          </cell>
          <cell r="S1211">
            <v>993161</v>
          </cell>
          <cell r="T1211">
            <v>3.4799999999999998E-2</v>
          </cell>
          <cell r="U1211">
            <v>0.81540000000000001</v>
          </cell>
          <cell r="V1211">
            <v>0</v>
          </cell>
          <cell r="W1211">
            <v>0.14979999999999999</v>
          </cell>
        </row>
        <row r="1212">
          <cell r="C1212" t="str">
            <v>I. EQUIPO</v>
          </cell>
        </row>
        <row r="1214">
          <cell r="C1214" t="str">
            <v>DESCRIPCIÓN</v>
          </cell>
          <cell r="H1214" t="str">
            <v>MARCA</v>
          </cell>
          <cell r="J1214" t="str">
            <v>TIPO</v>
          </cell>
          <cell r="L1214" t="str">
            <v>TARIFA/HORA</v>
          </cell>
          <cell r="M1214" t="str">
            <v>RENDIMIENTO</v>
          </cell>
          <cell r="O1214" t="str">
            <v>Vr. UNITARIO</v>
          </cell>
        </row>
        <row r="1215">
          <cell r="C1215" t="str">
            <v>Vibrador de concreto (Mikasa), electrico a 110 v</v>
          </cell>
          <cell r="J1215" t="str">
            <v>Dia</v>
          </cell>
          <cell r="L1215">
            <v>46162</v>
          </cell>
          <cell r="M1215">
            <v>2</v>
          </cell>
          <cell r="O1215">
            <v>23081</v>
          </cell>
          <cell r="R1215">
            <v>1.17</v>
          </cell>
          <cell r="T1215" t="str">
            <v>Vibrador de concreto (Mikasa), electrico a 110 v</v>
          </cell>
        </row>
        <row r="1216">
          <cell r="C1216" t="str">
            <v>Sección completa de andamio (1.2m-1.5m) x 1.5 m. (+ 4 ruedas) Incluye transporte.</v>
          </cell>
          <cell r="J1216" t="str">
            <v>Dia</v>
          </cell>
          <cell r="L1216">
            <v>2565</v>
          </cell>
          <cell r="M1216">
            <v>1</v>
          </cell>
          <cell r="O1216">
            <v>2565</v>
          </cell>
          <cell r="R1216">
            <v>2.33</v>
          </cell>
          <cell r="T1216" t="str">
            <v>Sección completa de andamio (1.2m-1.5m) x 1.5 m. (+ 4 ruedas) Incluye transporte.</v>
          </cell>
        </row>
        <row r="1217">
          <cell r="C1217" t="str">
            <v>Can zunchado en madera común de 5,0cmx20cmx3,0m (alquiler). Incluye transporte.</v>
          </cell>
          <cell r="J1217" t="str">
            <v>Dia</v>
          </cell>
          <cell r="L1217">
            <v>1500</v>
          </cell>
          <cell r="M1217">
            <v>1</v>
          </cell>
          <cell r="O1217">
            <v>1500</v>
          </cell>
          <cell r="R1217">
            <v>2.33</v>
          </cell>
          <cell r="T1217" t="str">
            <v>Can zunchado en madera común de 5,0cmx20cmx3,0m (alquiler). Incluye transporte.</v>
          </cell>
        </row>
        <row r="1218">
          <cell r="J1218" t="str">
            <v/>
          </cell>
          <cell r="L1218" t="str">
            <v/>
          </cell>
          <cell r="O1218">
            <v>0</v>
          </cell>
          <cell r="R1218">
            <v>0</v>
          </cell>
          <cell r="T1218">
            <v>0</v>
          </cell>
        </row>
        <row r="1219">
          <cell r="C1219" t="str">
            <v>Herramienta Menor (Como % de Mano de Obra)</v>
          </cell>
          <cell r="J1219" t="str">
            <v>Dia</v>
          </cell>
          <cell r="L1219">
            <v>148769</v>
          </cell>
          <cell r="M1219">
            <v>0.05</v>
          </cell>
          <cell r="O1219">
            <v>7438</v>
          </cell>
          <cell r="R1219">
            <v>17330.54</v>
          </cell>
          <cell r="T1219" t="str">
            <v>Herramienta Menor (Como % de Mano de Obra)</v>
          </cell>
        </row>
        <row r="1220">
          <cell r="L1220">
            <v>3.4799999999999998E-2</v>
          </cell>
          <cell r="M1220" t="str">
            <v>SUBTOTAL $</v>
          </cell>
          <cell r="O1220">
            <v>34584</v>
          </cell>
        </row>
        <row r="1221">
          <cell r="C1221" t="str">
            <v>II. MATERIALES</v>
          </cell>
        </row>
        <row r="1223">
          <cell r="C1223" t="str">
            <v>DESCRIPCIÓN</v>
          </cell>
          <cell r="K1223" t="str">
            <v>UNIDAD</v>
          </cell>
          <cell r="L1223" t="str">
            <v>CANTIDAD</v>
          </cell>
          <cell r="M1223" t="str">
            <v>PRECIO UNIT.</v>
          </cell>
          <cell r="O1223" t="str">
            <v>Vr. UNITARIO</v>
          </cell>
        </row>
        <row r="1224">
          <cell r="C1224" t="str">
            <v>Concreto Resistencia 21 (Mpa)</v>
          </cell>
          <cell r="K1224" t="str">
            <v>m3</v>
          </cell>
          <cell r="L1224">
            <v>1.05</v>
          </cell>
          <cell r="M1224">
            <v>484027</v>
          </cell>
          <cell r="O1224">
            <v>508228</v>
          </cell>
          <cell r="R1224">
            <v>2.4500000000000002</v>
          </cell>
          <cell r="T1224" t="str">
            <v>Concreto Resistencia 21 (Mpa)</v>
          </cell>
        </row>
        <row r="1225">
          <cell r="C1225" t="str">
            <v>Super T de 19 mm. 1.53 x 2.44 m</v>
          </cell>
          <cell r="K1225" t="str">
            <v>un</v>
          </cell>
          <cell r="L1225">
            <v>0.71430000000000005</v>
          </cell>
          <cell r="M1225">
            <v>300000</v>
          </cell>
          <cell r="O1225">
            <v>214290</v>
          </cell>
          <cell r="R1225">
            <v>1.66</v>
          </cell>
          <cell r="T1225" t="str">
            <v>Super T de 19 mm. 1.53 x 2.44 m</v>
          </cell>
        </row>
        <row r="1226">
          <cell r="C1226" t="str">
            <v>Larguero 8cm. X 4cm.          L=3.00 mt.</v>
          </cell>
          <cell r="K1226" t="str">
            <v>u</v>
          </cell>
          <cell r="L1226">
            <v>3.52</v>
          </cell>
          <cell r="M1226">
            <v>10645</v>
          </cell>
          <cell r="O1226">
            <v>37470</v>
          </cell>
          <cell r="R1226">
            <v>8.1999999999999993</v>
          </cell>
          <cell r="T1226" t="str">
            <v>Larguero 8cm. X 4cm.          L=3.00 mt.</v>
          </cell>
        </row>
        <row r="1227">
          <cell r="C1227" t="str">
            <v>Moldura en madera 1/4 bocel de L=2,80 m</v>
          </cell>
          <cell r="K1227" t="str">
            <v>m</v>
          </cell>
          <cell r="L1227">
            <v>9.52</v>
          </cell>
          <cell r="M1227">
            <v>3941</v>
          </cell>
          <cell r="O1227">
            <v>37518</v>
          </cell>
          <cell r="R1227">
            <v>22.18</v>
          </cell>
          <cell r="T1227" t="str">
            <v>Moldura en madera 1/4 bocel de L=2,80 m</v>
          </cell>
        </row>
        <row r="1228">
          <cell r="C1228" t="str">
            <v>Clavos Hierro 2 1/2 Pulgadas 350 Gramos(105 Clavos Apx Caja)</v>
          </cell>
          <cell r="K1228" t="str">
            <v>u</v>
          </cell>
          <cell r="L1228">
            <v>2.5</v>
          </cell>
          <cell r="M1228">
            <v>4620</v>
          </cell>
          <cell r="O1228">
            <v>11550</v>
          </cell>
          <cell r="R1228">
            <v>5.83</v>
          </cell>
          <cell r="T1228" t="str">
            <v>Clavos Hierro 2 1/2 Pulgadas 350 Gramos(105 Clavos Apx Caja)</v>
          </cell>
        </row>
        <row r="1229">
          <cell r="C1229" t="str">
            <v>Alambre negro para amarre calibre 18</v>
          </cell>
          <cell r="K1229" t="str">
            <v>kg</v>
          </cell>
          <cell r="L1229">
            <v>6.6000000000000003E-2</v>
          </cell>
          <cell r="M1229">
            <v>11400</v>
          </cell>
          <cell r="O1229">
            <v>752</v>
          </cell>
          <cell r="R1229">
            <v>0.15</v>
          </cell>
          <cell r="T1229" t="str">
            <v>Alambre negro para amarre calibre 18</v>
          </cell>
        </row>
        <row r="1230">
          <cell r="K1230" t="str">
            <v/>
          </cell>
          <cell r="M1230">
            <v>0</v>
          </cell>
          <cell r="O1230">
            <v>0</v>
          </cell>
          <cell r="R1230">
            <v>0</v>
          </cell>
          <cell r="T1230">
            <v>0</v>
          </cell>
        </row>
        <row r="1231">
          <cell r="K1231" t="str">
            <v/>
          </cell>
          <cell r="M1231">
            <v>0</v>
          </cell>
          <cell r="O1231">
            <v>0</v>
          </cell>
          <cell r="R1231">
            <v>0</v>
          </cell>
          <cell r="T1231">
            <v>0</v>
          </cell>
        </row>
        <row r="1232">
          <cell r="L1232">
            <v>0.81540000000000001</v>
          </cell>
          <cell r="M1232" t="str">
            <v>SUBTOTAL $</v>
          </cell>
          <cell r="O1232">
            <v>809808</v>
          </cell>
        </row>
        <row r="1233">
          <cell r="C1233" t="str">
            <v>III. TRANSPORTES</v>
          </cell>
        </row>
        <row r="1235">
          <cell r="C1235" t="str">
            <v>MATERIAL</v>
          </cell>
          <cell r="J1235" t="str">
            <v>VOL. o PESO</v>
          </cell>
          <cell r="K1235" t="str">
            <v>DISTANCIA</v>
          </cell>
          <cell r="L1235" t="str">
            <v>M3 o Ton/Km</v>
          </cell>
          <cell r="M1235" t="str">
            <v>TARIFA</v>
          </cell>
          <cell r="O1235" t="str">
            <v>Vr. UNITARIO</v>
          </cell>
        </row>
        <row r="1236">
          <cell r="J1236" t="str">
            <v/>
          </cell>
          <cell r="K1236">
            <v>1</v>
          </cell>
          <cell r="L1236">
            <v>1.05</v>
          </cell>
          <cell r="M1236">
            <v>0</v>
          </cell>
          <cell r="O1236">
            <v>0</v>
          </cell>
          <cell r="R1236">
            <v>2.4500000000000002</v>
          </cell>
          <cell r="T1236">
            <v>0</v>
          </cell>
        </row>
        <row r="1237">
          <cell r="J1237" t="str">
            <v/>
          </cell>
          <cell r="M1237">
            <v>0</v>
          </cell>
          <cell r="O1237">
            <v>0</v>
          </cell>
          <cell r="R1237">
            <v>0</v>
          </cell>
          <cell r="T1237">
            <v>0</v>
          </cell>
        </row>
        <row r="1238">
          <cell r="J1238" t="str">
            <v/>
          </cell>
          <cell r="M1238">
            <v>0</v>
          </cell>
          <cell r="O1238">
            <v>0</v>
          </cell>
          <cell r="R1238">
            <v>0</v>
          </cell>
          <cell r="T1238">
            <v>0</v>
          </cell>
        </row>
        <row r="1239">
          <cell r="L1239">
            <v>0</v>
          </cell>
          <cell r="M1239" t="str">
            <v>SUBTOTAL $</v>
          </cell>
          <cell r="O1239">
            <v>0</v>
          </cell>
        </row>
        <row r="1240">
          <cell r="C1240" t="str">
            <v>IV. MANO DE OBRA</v>
          </cell>
        </row>
        <row r="1242">
          <cell r="C1242" t="str">
            <v>TRABAJADOR</v>
          </cell>
          <cell r="I1242" t="str">
            <v>CANTIDAD</v>
          </cell>
          <cell r="J1242" t="str">
            <v>JORNAL</v>
          </cell>
          <cell r="K1242" t="str">
            <v>PRESTACIONES</v>
          </cell>
          <cell r="L1242" t="str">
            <v>JORNAL TOTAL</v>
          </cell>
          <cell r="M1242" t="str">
            <v>RENDIMIENTO</v>
          </cell>
          <cell r="O1242" t="str">
            <v>Vr. UNITARIO</v>
          </cell>
        </row>
        <row r="1243">
          <cell r="C1243" t="str">
            <v>Oficial</v>
          </cell>
          <cell r="I1243">
            <v>1</v>
          </cell>
          <cell r="J1243">
            <v>77720</v>
          </cell>
          <cell r="K1243">
            <v>1.6913</v>
          </cell>
          <cell r="L1243">
            <v>131448</v>
          </cell>
          <cell r="M1243">
            <v>2</v>
          </cell>
          <cell r="O1243">
            <v>65724</v>
          </cell>
          <cell r="R1243">
            <v>1.17</v>
          </cell>
          <cell r="T1243" t="str">
            <v>Oficial</v>
          </cell>
        </row>
        <row r="1244">
          <cell r="C1244" t="str">
            <v>Ayudante Entendido</v>
          </cell>
          <cell r="I1244">
            <v>1</v>
          </cell>
          <cell r="J1244">
            <v>53020</v>
          </cell>
          <cell r="K1244">
            <v>1.7161</v>
          </cell>
          <cell r="L1244">
            <v>90988</v>
          </cell>
          <cell r="M1244">
            <v>2</v>
          </cell>
          <cell r="O1244">
            <v>45494</v>
          </cell>
          <cell r="R1244">
            <v>1.17</v>
          </cell>
          <cell r="T1244" t="str">
            <v>Ayudante Entendido</v>
          </cell>
        </row>
        <row r="1245">
          <cell r="C1245" t="str">
            <v>Ayudante Raso</v>
          </cell>
          <cell r="I1245">
            <v>1</v>
          </cell>
          <cell r="J1245">
            <v>43354</v>
          </cell>
          <cell r="K1245">
            <v>1.7323</v>
          </cell>
          <cell r="L1245">
            <v>75102</v>
          </cell>
          <cell r="M1245">
            <v>2</v>
          </cell>
          <cell r="O1245">
            <v>37551</v>
          </cell>
          <cell r="R1245">
            <v>1.17</v>
          </cell>
          <cell r="T1245" t="str">
            <v>Ayudante Raso</v>
          </cell>
        </row>
        <row r="1246">
          <cell r="L1246">
            <v>0.14979999999999999</v>
          </cell>
          <cell r="M1246" t="str">
            <v>SUBTOTAL $</v>
          </cell>
          <cell r="O1246">
            <v>148769</v>
          </cell>
        </row>
        <row r="1248">
          <cell r="C1248" t="str">
            <v>TOTAL COSTO DIRECTO $</v>
          </cell>
          <cell r="O1248">
            <v>993161</v>
          </cell>
        </row>
        <row r="1249">
          <cell r="C1249" t="str">
            <v>V. COSTOS INDIRECTOS</v>
          </cell>
        </row>
        <row r="1251">
          <cell r="C1251" t="str">
            <v>Descripción</v>
          </cell>
          <cell r="L1251" t="str">
            <v>Porcentaje</v>
          </cell>
          <cell r="M1251" t="str">
            <v>Valor Total</v>
          </cell>
        </row>
        <row r="1252">
          <cell r="C1252" t="str">
            <v>ADMINISTRACION</v>
          </cell>
          <cell r="L1252">
            <v>0</v>
          </cell>
          <cell r="M1252">
            <v>0</v>
          </cell>
        </row>
        <row r="1253">
          <cell r="C1253" t="str">
            <v xml:space="preserve">IMPREVISTOS </v>
          </cell>
          <cell r="L1253">
            <v>0</v>
          </cell>
          <cell r="M1253">
            <v>0</v>
          </cell>
        </row>
        <row r="1254">
          <cell r="C1254" t="str">
            <v>UTILIDAD</v>
          </cell>
          <cell r="L1254">
            <v>0</v>
          </cell>
          <cell r="M1254">
            <v>0</v>
          </cell>
        </row>
        <row r="1255">
          <cell r="C1255" t="str">
            <v>SUBTOTAL $</v>
          </cell>
          <cell r="O1255">
            <v>0</v>
          </cell>
        </row>
        <row r="1257">
          <cell r="C1257" t="str">
            <v>Precio Unitario Total Aproximado al peso $</v>
          </cell>
          <cell r="O1257">
            <v>993161</v>
          </cell>
        </row>
        <row r="1260">
          <cell r="H1260" t="str">
            <v>Firma</v>
          </cell>
        </row>
        <row r="1261">
          <cell r="H1261" t="str">
            <v>Nombre:</v>
          </cell>
        </row>
        <row r="1262">
          <cell r="H1262" t="str">
            <v>Representante Legal del Contratista o su Apoderado</v>
          </cell>
        </row>
        <row r="1263">
          <cell r="H1263" t="str">
            <v>Matricula No. :</v>
          </cell>
        </row>
        <row r="1264">
          <cell r="H1264" t="str">
            <v xml:space="preserve"> </v>
          </cell>
        </row>
        <row r="1265">
          <cell r="C1265" t="str">
            <v>OBSERVACIONES INTERVENTORÍA</v>
          </cell>
        </row>
        <row r="1269">
          <cell r="C1269" t="str">
            <v>APROBACIÓN POR INTERVENTORÍA</v>
          </cell>
        </row>
        <row r="1270">
          <cell r="C1270"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1272">
          <cell r="C1272"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1275">
          <cell r="H1275" t="str">
            <v>Firma</v>
          </cell>
        </row>
        <row r="1276">
          <cell r="H1276" t="str">
            <v>Nombre:</v>
          </cell>
        </row>
        <row r="1277">
          <cell r="H1277" t="str">
            <v>Representante Legal del Interventor o su Apoderado</v>
          </cell>
        </row>
        <row r="1278">
          <cell r="H1278" t="str">
            <v>Matricula No. :</v>
          </cell>
        </row>
        <row r="1283">
          <cell r="C1283" t="str">
            <v>Formulario 1 - Propuesta económica  - Documento tipo de selección abreviada de menor cuantía - versión 2</v>
          </cell>
        </row>
        <row r="1284">
          <cell r="C1284" t="str">
            <v>Código</v>
          </cell>
          <cell r="D1284" t="str">
            <v>CCE-EICP-FM-25</v>
          </cell>
          <cell r="E1284" t="str">
            <v>Versión</v>
          </cell>
          <cell r="F1284">
            <v>2</v>
          </cell>
        </row>
        <row r="1286">
          <cell r="C1286" t="str">
            <v>[La entidad podrá utilizar este formato para la presentación de los análisis de precios unitarios el contratista en la oportunidad prevista en el numeral 8.1. del Documento Base]</v>
          </cell>
        </row>
        <row r="1289">
          <cell r="D1289" t="str">
            <v>MUNICIPIO DE CONCORDIA, ANTIOQUIA</v>
          </cell>
        </row>
        <row r="1290">
          <cell r="L1290" t="str">
            <v>VERSIÓN</v>
          </cell>
        </row>
        <row r="1291">
          <cell r="D1291" t="str">
            <v xml:space="preserve">[NÚMERO DEL PROCESO] </v>
          </cell>
        </row>
        <row r="1292">
          <cell r="L1292" t="str">
            <v>PÁGINA</v>
          </cell>
          <cell r="M1292">
            <v>1</v>
          </cell>
          <cell r="N1292" t="str">
            <v>DE</v>
          </cell>
          <cell r="O1292">
            <v>1</v>
          </cell>
        </row>
        <row r="1293">
          <cell r="D1293" t="str">
            <v xml:space="preserve">ANALISIS DE PRECIOS UNITARIOS </v>
          </cell>
        </row>
        <row r="1295">
          <cell r="L1295" t="str">
            <v>FECHA</v>
          </cell>
          <cell r="M1295" t="str">
            <v>DD</v>
          </cell>
          <cell r="N1295" t="str">
            <v>MM</v>
          </cell>
          <cell r="O1295" t="str">
            <v>AA</v>
          </cell>
        </row>
        <row r="1296">
          <cell r="M1296">
            <v>3</v>
          </cell>
          <cell r="N1296">
            <v>5</v>
          </cell>
          <cell r="O1296">
            <v>2022</v>
          </cell>
        </row>
        <row r="1297">
          <cell r="C1297" t="str">
            <v>ITEMS DE LA PROPUESTA ECONÓMICA</v>
          </cell>
          <cell r="I1297" t="str">
            <v>ITEMS NO PREVISTOS</v>
          </cell>
        </row>
        <row r="1301">
          <cell r="C1301" t="str">
            <v>DATOS ESPECÍFICOS</v>
          </cell>
        </row>
        <row r="1303">
          <cell r="C1303" t="str">
            <v>ITEM</v>
          </cell>
          <cell r="D1303" t="str">
            <v>DESCRIPCIÓN</v>
          </cell>
          <cell r="M1303" t="str">
            <v>UNIDAD</v>
          </cell>
          <cell r="O1303" t="str">
            <v>CANTIDAD</v>
          </cell>
        </row>
        <row r="1304">
          <cell r="C1304" t="str">
            <v>2.4.4</v>
          </cell>
          <cell r="D1304" t="str">
            <v xml:space="preserve">S.T.C de Losa de contrapiso en concreto de 21 Mpa, e=0,08m con adicion de Mineral de Silicio (Color por definir), vaciado alternado en recuadros no superiores a 2.0 m x 2.0 m. Incluye nivelación del terreno y adecuación de la superficie,  malla electrosoldada D-84, plástico, formaleta para acabado a la vista, corte y sellado de dilataciones utilizando Sellalón de 1/4" y Sellador Elástico de Poliuretano tipo Sikaflex o similar, curado y todo lo necesario para su correcta construcción y funcionamiento. Las excavaciones o descapotes, llenos y entresuelo se pagarán en su ítem respectivo. </v>
          </cell>
          <cell r="M1304" t="str">
            <v>m2</v>
          </cell>
          <cell r="O1304">
            <v>62</v>
          </cell>
          <cell r="R1304">
            <v>78118</v>
          </cell>
          <cell r="S1304">
            <v>78118</v>
          </cell>
          <cell r="T1304">
            <v>4.5100000000000001E-2</v>
          </cell>
          <cell r="U1304">
            <v>0.79590000000000005</v>
          </cell>
          <cell r="V1304">
            <v>0</v>
          </cell>
          <cell r="W1304">
            <v>0.159</v>
          </cell>
        </row>
        <row r="1305">
          <cell r="C1305" t="str">
            <v>I. EQUIPO</v>
          </cell>
        </row>
        <row r="1307">
          <cell r="C1307" t="str">
            <v>DESCRIPCIÓN</v>
          </cell>
          <cell r="H1307" t="str">
            <v>MARCA</v>
          </cell>
          <cell r="J1307" t="str">
            <v>TIPO</v>
          </cell>
          <cell r="L1307" t="str">
            <v>TARIFA/HORA</v>
          </cell>
          <cell r="M1307" t="str">
            <v>RENDIMIENTO</v>
          </cell>
          <cell r="O1307" t="str">
            <v>Vr. UNITARIO</v>
          </cell>
        </row>
        <row r="1308">
          <cell r="C1308" t="str">
            <v>Vibrador de concreto (Mikasa), electrico a 110 v</v>
          </cell>
          <cell r="J1308" t="str">
            <v>Dia</v>
          </cell>
          <cell r="L1308">
            <v>46162</v>
          </cell>
          <cell r="M1308">
            <v>30</v>
          </cell>
          <cell r="O1308">
            <v>1539</v>
          </cell>
          <cell r="R1308">
            <v>2.0699999999999998</v>
          </cell>
          <cell r="T1308" t="str">
            <v>Vibrador de concreto (Mikasa), electrico a 110 v</v>
          </cell>
        </row>
        <row r="1309">
          <cell r="C1309" t="str">
            <v>pulidora electrica manual - disco</v>
          </cell>
          <cell r="J1309" t="str">
            <v>Dia</v>
          </cell>
          <cell r="L1309">
            <v>40927</v>
          </cell>
          <cell r="M1309">
            <v>30</v>
          </cell>
          <cell r="O1309">
            <v>1364</v>
          </cell>
          <cell r="R1309">
            <v>2.0699999999999998</v>
          </cell>
          <cell r="T1309" t="str">
            <v>pulidora electrica manual - disco</v>
          </cell>
        </row>
        <row r="1310">
          <cell r="J1310" t="str">
            <v/>
          </cell>
          <cell r="L1310" t="str">
            <v/>
          </cell>
          <cell r="O1310">
            <v>0</v>
          </cell>
          <cell r="R1310">
            <v>0</v>
          </cell>
          <cell r="T1310">
            <v>0</v>
          </cell>
        </row>
        <row r="1311">
          <cell r="J1311" t="str">
            <v/>
          </cell>
          <cell r="L1311" t="str">
            <v/>
          </cell>
          <cell r="O1311">
            <v>0</v>
          </cell>
          <cell r="R1311">
            <v>0</v>
          </cell>
          <cell r="T1311">
            <v>0</v>
          </cell>
        </row>
        <row r="1312">
          <cell r="C1312" t="str">
            <v>Herramienta Menor (Como % de Mano de Obra)</v>
          </cell>
          <cell r="J1312" t="str">
            <v>Dia</v>
          </cell>
          <cell r="L1312">
            <v>12422</v>
          </cell>
          <cell r="M1312">
            <v>0.05</v>
          </cell>
          <cell r="O1312">
            <v>621</v>
          </cell>
          <cell r="R1312">
            <v>38502</v>
          </cell>
          <cell r="T1312" t="str">
            <v>Herramienta Menor (Como % de Mano de Obra)</v>
          </cell>
        </row>
        <row r="1313">
          <cell r="L1313">
            <v>4.5100000000000001E-2</v>
          </cell>
          <cell r="M1313" t="str">
            <v>SUBTOTAL $</v>
          </cell>
          <cell r="O1313">
            <v>3524</v>
          </cell>
        </row>
        <row r="1314">
          <cell r="C1314" t="str">
            <v>II. MATERIALES</v>
          </cell>
        </row>
        <row r="1316">
          <cell r="C1316" t="str">
            <v>DESCRIPCIÓN</v>
          </cell>
          <cell r="K1316" t="str">
            <v>UNIDAD</v>
          </cell>
          <cell r="L1316" t="str">
            <v>CANTIDAD</v>
          </cell>
          <cell r="M1316" t="str">
            <v>PRECIO UNIT.</v>
          </cell>
          <cell r="O1316" t="str">
            <v>Vr. UNITARIO</v>
          </cell>
        </row>
        <row r="1317">
          <cell r="C1317" t="str">
            <v>Concreto Resistencia 21 (Mpa)</v>
          </cell>
          <cell r="K1317" t="str">
            <v>m3</v>
          </cell>
          <cell r="L1317">
            <v>8.4000000000000005E-2</v>
          </cell>
          <cell r="M1317">
            <v>484027</v>
          </cell>
          <cell r="O1317">
            <v>40658</v>
          </cell>
          <cell r="R1317">
            <v>5.21</v>
          </cell>
          <cell r="T1317" t="str">
            <v>Concreto Resistencia 21 (Mpa)</v>
          </cell>
        </row>
        <row r="1318">
          <cell r="C1318" t="str">
            <v>Mineral de Silicio - Rocktop 30k Gris - Toxement. Rend. Tráfico pesado: 4 a 6 kg/m2.</v>
          </cell>
          <cell r="K1318" t="str">
            <v>u</v>
          </cell>
          <cell r="L1318">
            <v>0.14000000000000001</v>
          </cell>
          <cell r="M1318">
            <v>54890</v>
          </cell>
          <cell r="O1318">
            <v>7685</v>
          </cell>
          <cell r="R1318">
            <v>8.68</v>
          </cell>
          <cell r="T1318" t="str">
            <v>Mineral de Silicio - Rocktop 30k Gris - Toxement. Rend. Tráfico pesado: 4 a 6 kg/m2.</v>
          </cell>
        </row>
        <row r="1319">
          <cell r="C1319" t="str">
            <v>Plastico Negro - Ancho 3 m  - Calibre 3.5</v>
          </cell>
          <cell r="K1319" t="str">
            <v>m2</v>
          </cell>
          <cell r="L1319">
            <v>1.05</v>
          </cell>
          <cell r="M1319">
            <v>2000</v>
          </cell>
          <cell r="O1319">
            <v>2100</v>
          </cell>
          <cell r="R1319">
            <v>65.099999999999994</v>
          </cell>
          <cell r="T1319" t="str">
            <v>Plastico Negro - Ancho 3 m  - Calibre 3.5</v>
          </cell>
        </row>
        <row r="1320">
          <cell r="C1320" t="str">
            <v>Malla electrosoldada D-84 - Hueco 15x15cm 4.0mm</v>
          </cell>
          <cell r="K1320" t="str">
            <v>m2</v>
          </cell>
          <cell r="L1320">
            <v>1.1000000000000001</v>
          </cell>
          <cell r="M1320">
            <v>8178</v>
          </cell>
          <cell r="O1320">
            <v>8996</v>
          </cell>
          <cell r="R1320">
            <v>68.2</v>
          </cell>
          <cell r="T1320" t="str">
            <v>Malla electrosoldada D-84 - Hueco 15x15cm 4.0mm</v>
          </cell>
        </row>
        <row r="1321">
          <cell r="C1321" t="str">
            <v xml:space="preserve">Tabla burda en madera aserrada (0,15*0,03*3,00) 
</v>
          </cell>
          <cell r="K1321" t="str">
            <v>u</v>
          </cell>
          <cell r="L1321">
            <v>9.8766666666666669E-2</v>
          </cell>
          <cell r="M1321">
            <v>10407</v>
          </cell>
          <cell r="O1321">
            <v>1028</v>
          </cell>
          <cell r="R1321">
            <v>6.12</v>
          </cell>
          <cell r="T1321" t="str">
            <v xml:space="preserve">Tabla burda en madera aserrada (0,15*0,03*3,00) 
</v>
          </cell>
        </row>
        <row r="1322">
          <cell r="C1322" t="str">
            <v>Larguero de 2"X2" por 3m</v>
          </cell>
          <cell r="K1322" t="str">
            <v>u</v>
          </cell>
          <cell r="L1322">
            <v>0.1</v>
          </cell>
          <cell r="M1322">
            <v>5480</v>
          </cell>
          <cell r="O1322">
            <v>548</v>
          </cell>
          <cell r="R1322">
            <v>6.2</v>
          </cell>
          <cell r="T1322" t="str">
            <v>Larguero de 2"X2" por 3m</v>
          </cell>
        </row>
        <row r="1323">
          <cell r="C1323" t="str">
            <v>Clavos Hierro 2 1/2 Pulgadas 350 Gramos(105 Clavos Apx Caja)</v>
          </cell>
          <cell r="K1323" t="str">
            <v>u</v>
          </cell>
          <cell r="L1323">
            <v>3.8100000000000002E-2</v>
          </cell>
          <cell r="M1323">
            <v>4620</v>
          </cell>
          <cell r="O1323">
            <v>176</v>
          </cell>
          <cell r="R1323">
            <v>2.36</v>
          </cell>
          <cell r="T1323" t="str">
            <v>Clavos Hierro 2 1/2 Pulgadas 350 Gramos(105 Clavos Apx Caja)</v>
          </cell>
        </row>
        <row r="1324">
          <cell r="C1324" t="str">
            <v>sellalon 1/4 DE PULGADA x 20 m</v>
          </cell>
          <cell r="K1324" t="str">
            <v>u</v>
          </cell>
          <cell r="L1324">
            <v>7.0000000000000007E-2</v>
          </cell>
          <cell r="M1324">
            <v>10000</v>
          </cell>
          <cell r="O1324">
            <v>700</v>
          </cell>
          <cell r="R1324">
            <v>4.34</v>
          </cell>
          <cell r="T1324" t="str">
            <v>sellalon 1/4 DE PULGADA x 20 m</v>
          </cell>
        </row>
        <row r="1325">
          <cell r="C1325" t="str">
            <v>Sikaflex construction o equivalente. Sellador elastico de poliuretano. Rendimiento1 un de 300cm3 . 3ml en junta de 1cm x 1cm.</v>
          </cell>
          <cell r="K1325" t="str">
            <v>u</v>
          </cell>
          <cell r="L1325">
            <v>5.3E-3</v>
          </cell>
          <cell r="M1325">
            <v>53000</v>
          </cell>
          <cell r="O1325">
            <v>281</v>
          </cell>
          <cell r="R1325">
            <v>0.33</v>
          </cell>
          <cell r="T1325" t="str">
            <v>Sikaflex construction o equivalente. Sellador elastico de poliuretano. Rendimiento1 un de 300cm3 . 3ml en junta de 1cm x 1cm.</v>
          </cell>
        </row>
        <row r="1326">
          <cell r="L1326">
            <v>0.79590000000000005</v>
          </cell>
          <cell r="M1326" t="str">
            <v>SUBTOTAL $</v>
          </cell>
          <cell r="O1326">
            <v>62172</v>
          </cell>
        </row>
        <row r="1327">
          <cell r="C1327" t="str">
            <v>III. TRANSPORTES</v>
          </cell>
        </row>
        <row r="1329">
          <cell r="C1329" t="str">
            <v>MATERIAL</v>
          </cell>
          <cell r="J1329" t="str">
            <v>VOL. o PESO</v>
          </cell>
          <cell r="K1329" t="str">
            <v>DISTANCIA</v>
          </cell>
          <cell r="L1329" t="str">
            <v>M3 o Ton/Km</v>
          </cell>
          <cell r="M1329" t="str">
            <v>TARIFA</v>
          </cell>
          <cell r="O1329" t="str">
            <v>Vr. UNITARIO</v>
          </cell>
        </row>
        <row r="1330">
          <cell r="J1330" t="str">
            <v/>
          </cell>
          <cell r="M1330">
            <v>0</v>
          </cell>
          <cell r="O1330">
            <v>0</v>
          </cell>
          <cell r="R1330">
            <v>0</v>
          </cell>
          <cell r="T1330">
            <v>0</v>
          </cell>
        </row>
        <row r="1331">
          <cell r="J1331" t="str">
            <v/>
          </cell>
          <cell r="M1331">
            <v>0</v>
          </cell>
          <cell r="O1331">
            <v>0</v>
          </cell>
          <cell r="R1331">
            <v>0</v>
          </cell>
          <cell r="T1331">
            <v>0</v>
          </cell>
        </row>
        <row r="1332">
          <cell r="J1332" t="str">
            <v/>
          </cell>
          <cell r="M1332">
            <v>0</v>
          </cell>
          <cell r="O1332">
            <v>0</v>
          </cell>
          <cell r="R1332">
            <v>0</v>
          </cell>
          <cell r="T1332">
            <v>0</v>
          </cell>
        </row>
        <row r="1333">
          <cell r="L1333">
            <v>0</v>
          </cell>
          <cell r="M1333" t="str">
            <v>SUBTOTAL $</v>
          </cell>
          <cell r="O1333">
            <v>0</v>
          </cell>
        </row>
        <row r="1334">
          <cell r="C1334" t="str">
            <v>IV. MANO DE OBRA</v>
          </cell>
        </row>
        <row r="1336">
          <cell r="C1336" t="str">
            <v>TRABAJADOR</v>
          </cell>
          <cell r="I1336" t="str">
            <v>CANTIDAD</v>
          </cell>
          <cell r="J1336" t="str">
            <v>JORNAL</v>
          </cell>
          <cell r="K1336" t="str">
            <v>PRESTACIONES</v>
          </cell>
          <cell r="L1336" t="str">
            <v>JORNAL TOTAL</v>
          </cell>
          <cell r="M1336" t="str">
            <v>RENDIMIENTO</v>
          </cell>
          <cell r="O1336" t="str">
            <v>Vr. UNITARIO</v>
          </cell>
        </row>
        <row r="1337">
          <cell r="C1337" t="str">
            <v>Oficial</v>
          </cell>
          <cell r="I1337">
            <v>1</v>
          </cell>
          <cell r="J1337">
            <v>77720</v>
          </cell>
          <cell r="K1337">
            <v>1.6913</v>
          </cell>
          <cell r="L1337">
            <v>131448</v>
          </cell>
          <cell r="M1337">
            <v>30</v>
          </cell>
          <cell r="O1337">
            <v>4382</v>
          </cell>
          <cell r="R1337">
            <v>2.0699999999999998</v>
          </cell>
          <cell r="T1337" t="str">
            <v>Oficial</v>
          </cell>
        </row>
        <row r="1338">
          <cell r="C1338" t="str">
            <v>Ayudante Entendido</v>
          </cell>
          <cell r="I1338">
            <v>1</v>
          </cell>
          <cell r="J1338">
            <v>53020</v>
          </cell>
          <cell r="K1338">
            <v>1.7161</v>
          </cell>
          <cell r="L1338">
            <v>90988</v>
          </cell>
          <cell r="M1338">
            <v>30</v>
          </cell>
          <cell r="O1338">
            <v>3033</v>
          </cell>
          <cell r="R1338">
            <v>2.0699999999999998</v>
          </cell>
          <cell r="T1338" t="str">
            <v>Ayudante Entendido</v>
          </cell>
        </row>
        <row r="1339">
          <cell r="C1339" t="str">
            <v>Ayudante Raso</v>
          </cell>
          <cell r="I1339">
            <v>2</v>
          </cell>
          <cell r="J1339">
            <v>43354</v>
          </cell>
          <cell r="K1339">
            <v>1.7323</v>
          </cell>
          <cell r="L1339">
            <v>150204</v>
          </cell>
          <cell r="M1339">
            <v>30</v>
          </cell>
          <cell r="O1339">
            <v>5007</v>
          </cell>
          <cell r="R1339">
            <v>4.13</v>
          </cell>
          <cell r="T1339" t="str">
            <v>Ayudante Raso</v>
          </cell>
        </row>
        <row r="1340">
          <cell r="L1340">
            <v>0.159</v>
          </cell>
          <cell r="M1340" t="str">
            <v>SUBTOTAL $</v>
          </cell>
          <cell r="O1340">
            <v>12422</v>
          </cell>
        </row>
        <row r="1342">
          <cell r="C1342" t="str">
            <v>TOTAL COSTO DIRECTO $</v>
          </cell>
          <cell r="O1342">
            <v>78118</v>
          </cell>
        </row>
        <row r="1343">
          <cell r="C1343" t="str">
            <v>V. COSTOS INDIRECTOS</v>
          </cell>
        </row>
        <row r="1345">
          <cell r="C1345" t="str">
            <v>Descripción</v>
          </cell>
          <cell r="L1345" t="str">
            <v>Porcentaje</v>
          </cell>
          <cell r="M1345" t="str">
            <v>Valor Total</v>
          </cell>
        </row>
        <row r="1346">
          <cell r="C1346" t="str">
            <v>ADMINISTRACION</v>
          </cell>
          <cell r="L1346">
            <v>0</v>
          </cell>
          <cell r="M1346">
            <v>0</v>
          </cell>
        </row>
        <row r="1347">
          <cell r="C1347" t="str">
            <v xml:space="preserve">IMPREVISTOS </v>
          </cell>
          <cell r="L1347">
            <v>0</v>
          </cell>
          <cell r="M1347">
            <v>0</v>
          </cell>
        </row>
        <row r="1348">
          <cell r="C1348" t="str">
            <v>UTILIDAD</v>
          </cell>
          <cell r="L1348">
            <v>0</v>
          </cell>
          <cell r="M1348">
            <v>0</v>
          </cell>
        </row>
        <row r="1349">
          <cell r="C1349" t="str">
            <v>SUBTOTAL $</v>
          </cell>
          <cell r="O1349">
            <v>0</v>
          </cell>
        </row>
        <row r="1351">
          <cell r="C1351" t="str">
            <v>Precio Unitario Total Aproximado al peso $</v>
          </cell>
          <cell r="O1351">
            <v>78118</v>
          </cell>
        </row>
        <row r="1354">
          <cell r="H1354" t="str">
            <v>Firma</v>
          </cell>
        </row>
        <row r="1355">
          <cell r="H1355" t="str">
            <v>Nombre:</v>
          </cell>
        </row>
        <row r="1356">
          <cell r="H1356" t="str">
            <v>Representante Legal del Contratista o su Apoderado</v>
          </cell>
        </row>
        <row r="1357">
          <cell r="H1357" t="str">
            <v>Matricula No. :</v>
          </cell>
        </row>
        <row r="1358">
          <cell r="H1358" t="str">
            <v xml:space="preserve"> </v>
          </cell>
        </row>
        <row r="1359">
          <cell r="C1359" t="str">
            <v>OBSERVACIONES INTERVENTORÍA</v>
          </cell>
        </row>
        <row r="1363">
          <cell r="C1363" t="str">
            <v>APROBACIÓN POR INTERVENTORÍA</v>
          </cell>
        </row>
        <row r="1364">
          <cell r="C1364"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1366">
          <cell r="C1366"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1369">
          <cell r="H1369" t="str">
            <v>Firma</v>
          </cell>
        </row>
        <row r="1370">
          <cell r="H1370" t="str">
            <v>Nombre:</v>
          </cell>
        </row>
        <row r="1371">
          <cell r="H1371" t="str">
            <v>Representante Legal del Interventor o su Apoderado</v>
          </cell>
        </row>
        <row r="1372">
          <cell r="H1372" t="str">
            <v>Matricula No. :</v>
          </cell>
        </row>
        <row r="1377">
          <cell r="C1377" t="str">
            <v>Formulario 1 - Propuesta económica  - Documento tipo de selección abreviada de menor cuantía - versión 2</v>
          </cell>
        </row>
        <row r="1378">
          <cell r="C1378" t="str">
            <v>Código</v>
          </cell>
          <cell r="D1378" t="str">
            <v>CCE-EICP-FM-25</v>
          </cell>
          <cell r="E1378" t="str">
            <v>Versión</v>
          </cell>
          <cell r="F1378">
            <v>2</v>
          </cell>
        </row>
        <row r="1380">
          <cell r="C1380" t="str">
            <v>[La entidad podrá utilizar este formato para la presentación de los análisis de precios unitarios el contratista en la oportunidad prevista en el numeral 8.1. del Documento Base]</v>
          </cell>
        </row>
        <row r="1383">
          <cell r="D1383" t="str">
            <v>MUNICIPIO DE CONCORDIA, ANTIOQUIA</v>
          </cell>
        </row>
        <row r="1384">
          <cell r="L1384" t="str">
            <v>VERSIÓN</v>
          </cell>
        </row>
        <row r="1385">
          <cell r="D1385" t="str">
            <v xml:space="preserve">[NÚMERO DEL PROCESO] </v>
          </cell>
        </row>
        <row r="1386">
          <cell r="L1386" t="str">
            <v>PÁGINA</v>
          </cell>
          <cell r="M1386">
            <v>1</v>
          </cell>
          <cell r="N1386" t="str">
            <v>DE</v>
          </cell>
          <cell r="O1386">
            <v>1</v>
          </cell>
        </row>
        <row r="1387">
          <cell r="D1387" t="str">
            <v xml:space="preserve">ANALISIS DE PRECIOS UNITARIOS </v>
          </cell>
        </row>
        <row r="1389">
          <cell r="L1389" t="str">
            <v>FECHA</v>
          </cell>
          <cell r="M1389" t="str">
            <v>DD</v>
          </cell>
          <cell r="N1389" t="str">
            <v>MM</v>
          </cell>
          <cell r="O1389" t="str">
            <v>AA</v>
          </cell>
        </row>
        <row r="1390">
          <cell r="M1390">
            <v>3</v>
          </cell>
          <cell r="N1390">
            <v>5</v>
          </cell>
          <cell r="O1390">
            <v>2022</v>
          </cell>
        </row>
        <row r="1391">
          <cell r="C1391" t="str">
            <v>ITEMS DE LA PROPUESTA ECONÓMICA</v>
          </cell>
          <cell r="I1391" t="str">
            <v>ITEMS NO PREVISTOS</v>
          </cell>
        </row>
        <row r="1395">
          <cell r="C1395" t="str">
            <v>DATOS ESPECÍFICOS</v>
          </cell>
        </row>
        <row r="1397">
          <cell r="C1397" t="str">
            <v>ITEM</v>
          </cell>
          <cell r="D1397" t="str">
            <v>DESCRIPCIÓN</v>
          </cell>
          <cell r="M1397" t="str">
            <v>UNIDAD</v>
          </cell>
          <cell r="O1397" t="str">
            <v>CANTIDAD</v>
          </cell>
        </row>
        <row r="1398">
          <cell r="C1398" t="str">
            <v>2.4.5</v>
          </cell>
          <cell r="D1398" t="str">
            <v>S.T.C de placas en concreto de 21 Mpa, espesor de 0.08 m., pendientado y llaneado, vaciado alternado (en cuadros no superiores de 1.5 x 1.5 m). Incluye suministro y transporte de los materiales, nivelación del terreno y adecuación de la superficie, malla electro soldada D-84, curado y todo lo necesario para su correcta construcción y funcionamiento. Según diseño. Las excavaciones o descapotes se pagarán en su ítem respectivo.</v>
          </cell>
          <cell r="M1398" t="str">
            <v>m2</v>
          </cell>
          <cell r="O1398">
            <v>356</v>
          </cell>
          <cell r="R1398">
            <v>66436</v>
          </cell>
          <cell r="S1398">
            <v>66436</v>
          </cell>
          <cell r="T1398">
            <v>4.2999999999999997E-2</v>
          </cell>
          <cell r="U1398">
            <v>0.8054</v>
          </cell>
          <cell r="V1398">
            <v>0</v>
          </cell>
          <cell r="W1398">
            <v>0.15160000000000001</v>
          </cell>
        </row>
        <row r="1399">
          <cell r="C1399" t="str">
            <v>I. EQUIPO</v>
          </cell>
        </row>
        <row r="1401">
          <cell r="C1401" t="str">
            <v>DESCRIPCIÓN</v>
          </cell>
          <cell r="H1401" t="str">
            <v>MARCA</v>
          </cell>
          <cell r="J1401" t="str">
            <v>TIPO</v>
          </cell>
          <cell r="L1401" t="str">
            <v>TARIFA/HORA</v>
          </cell>
          <cell r="M1401" t="str">
            <v>RENDIMIENTO</v>
          </cell>
          <cell r="O1401" t="str">
            <v>Vr. UNITARIO</v>
          </cell>
        </row>
        <row r="1402">
          <cell r="C1402" t="str">
            <v>Vibrador de concreto (Mikasa), electrico a 110 v</v>
          </cell>
          <cell r="J1402" t="str">
            <v>Dia</v>
          </cell>
          <cell r="L1402">
            <v>46162</v>
          </cell>
          <cell r="M1402">
            <v>37</v>
          </cell>
          <cell r="O1402">
            <v>1248</v>
          </cell>
          <cell r="R1402">
            <v>9.6199999999999992</v>
          </cell>
          <cell r="T1402" t="str">
            <v>Vibrador de concreto (Mikasa), electrico a 110 v</v>
          </cell>
        </row>
        <row r="1403">
          <cell r="C1403" t="str">
            <v>pulidora electrica manual - disco</v>
          </cell>
          <cell r="J1403" t="str">
            <v>Dia</v>
          </cell>
          <cell r="L1403">
            <v>40927</v>
          </cell>
          <cell r="M1403">
            <v>37</v>
          </cell>
          <cell r="O1403">
            <v>1106</v>
          </cell>
          <cell r="R1403">
            <v>9.6199999999999992</v>
          </cell>
          <cell r="T1403" t="str">
            <v>pulidora electrica manual - disco</v>
          </cell>
        </row>
        <row r="1404">
          <cell r="J1404" t="str">
            <v/>
          </cell>
          <cell r="L1404" t="str">
            <v/>
          </cell>
          <cell r="O1404">
            <v>0</v>
          </cell>
          <cell r="R1404">
            <v>0</v>
          </cell>
          <cell r="T1404">
            <v>0</v>
          </cell>
        </row>
        <row r="1405">
          <cell r="J1405" t="str">
            <v/>
          </cell>
          <cell r="L1405" t="str">
            <v/>
          </cell>
          <cell r="O1405">
            <v>0</v>
          </cell>
          <cell r="R1405">
            <v>0</v>
          </cell>
          <cell r="T1405">
            <v>0</v>
          </cell>
        </row>
        <row r="1406">
          <cell r="C1406" t="str">
            <v>Herramienta Menor (Como % de Mano de Obra)</v>
          </cell>
          <cell r="J1406" t="str">
            <v>Dia</v>
          </cell>
          <cell r="L1406">
            <v>10072</v>
          </cell>
          <cell r="M1406">
            <v>0.05</v>
          </cell>
          <cell r="O1406">
            <v>504</v>
          </cell>
          <cell r="R1406">
            <v>179424</v>
          </cell>
          <cell r="T1406" t="str">
            <v>Herramienta Menor (Como % de Mano de Obra)</v>
          </cell>
        </row>
        <row r="1407">
          <cell r="L1407">
            <v>4.2999999999999997E-2</v>
          </cell>
          <cell r="M1407" t="str">
            <v>SUBTOTAL $</v>
          </cell>
          <cell r="O1407">
            <v>2858</v>
          </cell>
        </row>
        <row r="1408">
          <cell r="C1408" t="str">
            <v>II. MATERIALES</v>
          </cell>
        </row>
        <row r="1410">
          <cell r="C1410" t="str">
            <v>DESCRIPCIÓN</v>
          </cell>
          <cell r="K1410" t="str">
            <v>UNIDAD</v>
          </cell>
          <cell r="L1410" t="str">
            <v>CANTIDAD</v>
          </cell>
          <cell r="M1410" t="str">
            <v>PRECIO UNIT.</v>
          </cell>
          <cell r="O1410" t="str">
            <v>Vr. UNITARIO</v>
          </cell>
        </row>
        <row r="1411">
          <cell r="C1411" t="str">
            <v>Concreto Resistencia 21 (Mpa)</v>
          </cell>
          <cell r="K1411" t="str">
            <v>m3</v>
          </cell>
          <cell r="L1411">
            <v>8.4000000000000005E-2</v>
          </cell>
          <cell r="M1411">
            <v>484027</v>
          </cell>
          <cell r="O1411">
            <v>40658</v>
          </cell>
          <cell r="R1411">
            <v>29.9</v>
          </cell>
          <cell r="T1411" t="str">
            <v>Concreto Resistencia 21 (Mpa)</v>
          </cell>
        </row>
        <row r="1412">
          <cell r="C1412" t="str">
            <v>Plastico Negro - Ancho 3 m  - Calibre 3.5</v>
          </cell>
          <cell r="K1412" t="str">
            <v>m2</v>
          </cell>
          <cell r="L1412">
            <v>1.05</v>
          </cell>
          <cell r="M1412">
            <v>2000</v>
          </cell>
          <cell r="O1412">
            <v>2100</v>
          </cell>
          <cell r="R1412">
            <v>373.8</v>
          </cell>
          <cell r="T1412" t="str">
            <v>Plastico Negro - Ancho 3 m  - Calibre 3.5</v>
          </cell>
        </row>
        <row r="1413">
          <cell r="C1413" t="str">
            <v>Malla electrosoldada D-84 - Hueco 15x15cm 4.0mm</v>
          </cell>
          <cell r="K1413" t="str">
            <v>m2</v>
          </cell>
          <cell r="L1413">
            <v>1.1000000000000001</v>
          </cell>
          <cell r="M1413">
            <v>8178</v>
          </cell>
          <cell r="O1413">
            <v>8996</v>
          </cell>
          <cell r="R1413">
            <v>391.6</v>
          </cell>
          <cell r="T1413" t="str">
            <v>Malla electrosoldada D-84 - Hueco 15x15cm 4.0mm</v>
          </cell>
        </row>
        <row r="1414">
          <cell r="C1414" t="str">
            <v xml:space="preserve">Tabla burda en madera aserrada (0,15*0,03*3,00) 
</v>
          </cell>
          <cell r="K1414" t="str">
            <v>u</v>
          </cell>
          <cell r="L1414">
            <v>9.8766666666666669E-2</v>
          </cell>
          <cell r="M1414">
            <v>10407</v>
          </cell>
          <cell r="O1414">
            <v>1028</v>
          </cell>
          <cell r="R1414">
            <v>35.159999999999997</v>
          </cell>
          <cell r="T1414" t="str">
            <v xml:space="preserve">Tabla burda en madera aserrada (0,15*0,03*3,00) 
</v>
          </cell>
        </row>
        <row r="1415">
          <cell r="C1415" t="str">
            <v>Larguero de 2"X2" por 3m</v>
          </cell>
          <cell r="K1415" t="str">
            <v>u</v>
          </cell>
          <cell r="L1415">
            <v>0.1</v>
          </cell>
          <cell r="M1415">
            <v>5480</v>
          </cell>
          <cell r="O1415">
            <v>548</v>
          </cell>
          <cell r="R1415">
            <v>35.6</v>
          </cell>
          <cell r="T1415" t="str">
            <v>Larguero de 2"X2" por 3m</v>
          </cell>
        </row>
        <row r="1416">
          <cell r="C1416" t="str">
            <v>Clavos Hierro 2 1/2 Pulgadas 350 Gramos(105 Clavos Apx Caja)</v>
          </cell>
          <cell r="K1416" t="str">
            <v>u</v>
          </cell>
          <cell r="L1416">
            <v>3.8100000000000002E-2</v>
          </cell>
          <cell r="M1416">
            <v>4620</v>
          </cell>
          <cell r="O1416">
            <v>176</v>
          </cell>
          <cell r="R1416">
            <v>13.56</v>
          </cell>
          <cell r="T1416" t="str">
            <v>Clavos Hierro 2 1/2 Pulgadas 350 Gramos(105 Clavos Apx Caja)</v>
          </cell>
        </row>
        <row r="1417">
          <cell r="K1417" t="str">
            <v/>
          </cell>
          <cell r="M1417">
            <v>0</v>
          </cell>
          <cell r="O1417">
            <v>0</v>
          </cell>
          <cell r="R1417">
            <v>0</v>
          </cell>
          <cell r="T1417">
            <v>0</v>
          </cell>
        </row>
        <row r="1418">
          <cell r="K1418" t="str">
            <v/>
          </cell>
          <cell r="M1418">
            <v>0</v>
          </cell>
          <cell r="O1418">
            <v>0</v>
          </cell>
          <cell r="R1418">
            <v>0</v>
          </cell>
          <cell r="T1418">
            <v>0</v>
          </cell>
        </row>
        <row r="1419">
          <cell r="L1419">
            <v>0.8054</v>
          </cell>
          <cell r="M1419" t="str">
            <v>SUBTOTAL $</v>
          </cell>
          <cell r="O1419">
            <v>53506</v>
          </cell>
        </row>
        <row r="1420">
          <cell r="C1420" t="str">
            <v>III. TRANSPORTES</v>
          </cell>
        </row>
        <row r="1422">
          <cell r="C1422" t="str">
            <v>MATERIAL</v>
          </cell>
          <cell r="J1422" t="str">
            <v>VOL. o PESO</v>
          </cell>
          <cell r="K1422" t="str">
            <v>DISTANCIA</v>
          </cell>
          <cell r="L1422" t="str">
            <v>M3 o Ton/Km</v>
          </cell>
          <cell r="M1422" t="str">
            <v>TARIFA</v>
          </cell>
          <cell r="O1422" t="str">
            <v>Vr. UNITARIO</v>
          </cell>
        </row>
        <row r="1423">
          <cell r="J1423" t="str">
            <v/>
          </cell>
          <cell r="M1423">
            <v>0</v>
          </cell>
          <cell r="O1423">
            <v>0</v>
          </cell>
          <cell r="R1423">
            <v>0</v>
          </cell>
          <cell r="T1423">
            <v>0</v>
          </cell>
        </row>
        <row r="1424">
          <cell r="J1424" t="str">
            <v/>
          </cell>
          <cell r="M1424">
            <v>0</v>
          </cell>
          <cell r="O1424">
            <v>0</v>
          </cell>
          <cell r="R1424">
            <v>0</v>
          </cell>
          <cell r="T1424">
            <v>0</v>
          </cell>
        </row>
        <row r="1425">
          <cell r="J1425" t="str">
            <v/>
          </cell>
          <cell r="M1425">
            <v>0</v>
          </cell>
          <cell r="O1425">
            <v>0</v>
          </cell>
          <cell r="R1425">
            <v>0</v>
          </cell>
          <cell r="T1425">
            <v>0</v>
          </cell>
        </row>
        <row r="1426">
          <cell r="L1426">
            <v>0</v>
          </cell>
          <cell r="M1426" t="str">
            <v>SUBTOTAL $</v>
          </cell>
          <cell r="O1426">
            <v>0</v>
          </cell>
        </row>
        <row r="1427">
          <cell r="C1427" t="str">
            <v>IV. MANO DE OBRA</v>
          </cell>
        </row>
        <row r="1429">
          <cell r="C1429" t="str">
            <v>TRABAJADOR</v>
          </cell>
          <cell r="I1429" t="str">
            <v>CANTIDAD</v>
          </cell>
          <cell r="J1429" t="str">
            <v>JORNAL</v>
          </cell>
          <cell r="K1429" t="str">
            <v>PRESTACIONES</v>
          </cell>
          <cell r="L1429" t="str">
            <v>JORNAL TOTAL</v>
          </cell>
          <cell r="M1429" t="str">
            <v>RENDIMIENTO</v>
          </cell>
          <cell r="O1429" t="str">
            <v>Vr. UNITARIO</v>
          </cell>
        </row>
        <row r="1430">
          <cell r="C1430" t="str">
            <v>Oficial</v>
          </cell>
          <cell r="I1430">
            <v>1</v>
          </cell>
          <cell r="J1430">
            <v>77720</v>
          </cell>
          <cell r="K1430">
            <v>1.6913</v>
          </cell>
          <cell r="L1430">
            <v>131448</v>
          </cell>
          <cell r="M1430">
            <v>37</v>
          </cell>
          <cell r="O1430">
            <v>3553</v>
          </cell>
          <cell r="R1430">
            <v>9.6199999999999992</v>
          </cell>
          <cell r="T1430" t="str">
            <v>Oficial</v>
          </cell>
        </row>
        <row r="1431">
          <cell r="C1431" t="str">
            <v>Ayudante Entendido</v>
          </cell>
          <cell r="I1431">
            <v>1</v>
          </cell>
          <cell r="J1431">
            <v>53020</v>
          </cell>
          <cell r="K1431">
            <v>1.7161</v>
          </cell>
          <cell r="L1431">
            <v>90988</v>
          </cell>
          <cell r="M1431">
            <v>37</v>
          </cell>
          <cell r="O1431">
            <v>2459</v>
          </cell>
          <cell r="R1431">
            <v>9.6199999999999992</v>
          </cell>
          <cell r="T1431" t="str">
            <v>Ayudante Entendido</v>
          </cell>
        </row>
        <row r="1432">
          <cell r="C1432" t="str">
            <v>Ayudante Raso</v>
          </cell>
          <cell r="I1432">
            <v>2</v>
          </cell>
          <cell r="J1432">
            <v>43354</v>
          </cell>
          <cell r="K1432">
            <v>1.7323</v>
          </cell>
          <cell r="L1432">
            <v>150204</v>
          </cell>
          <cell r="M1432">
            <v>37</v>
          </cell>
          <cell r="O1432">
            <v>4060</v>
          </cell>
          <cell r="R1432">
            <v>19.239999999999998</v>
          </cell>
          <cell r="T1432" t="str">
            <v>Ayudante Raso</v>
          </cell>
        </row>
        <row r="1433">
          <cell r="L1433">
            <v>0.15160000000000001</v>
          </cell>
          <cell r="M1433" t="str">
            <v>SUBTOTAL $</v>
          </cell>
          <cell r="O1433">
            <v>10072</v>
          </cell>
        </row>
        <row r="1435">
          <cell r="C1435" t="str">
            <v>TOTAL COSTO DIRECTO $</v>
          </cell>
          <cell r="O1435">
            <v>66436</v>
          </cell>
        </row>
        <row r="1436">
          <cell r="C1436" t="str">
            <v>V. COSTOS INDIRECTOS</v>
          </cell>
        </row>
        <row r="1438">
          <cell r="C1438" t="str">
            <v>Descripción</v>
          </cell>
          <cell r="L1438" t="str">
            <v>Porcentaje</v>
          </cell>
          <cell r="M1438" t="str">
            <v>Valor Total</v>
          </cell>
        </row>
        <row r="1439">
          <cell r="C1439" t="str">
            <v>ADMINISTRACION</v>
          </cell>
          <cell r="L1439">
            <v>0</v>
          </cell>
          <cell r="M1439">
            <v>0</v>
          </cell>
        </row>
        <row r="1440">
          <cell r="C1440" t="str">
            <v xml:space="preserve">IMPREVISTOS </v>
          </cell>
          <cell r="L1440">
            <v>0</v>
          </cell>
          <cell r="M1440">
            <v>0</v>
          </cell>
        </row>
        <row r="1441">
          <cell r="C1441" t="str">
            <v>UTILIDAD</v>
          </cell>
          <cell r="L1441">
            <v>0</v>
          </cell>
          <cell r="M1441">
            <v>0</v>
          </cell>
        </row>
        <row r="1442">
          <cell r="C1442" t="str">
            <v>SUBTOTAL $</v>
          </cell>
          <cell r="O1442">
            <v>0</v>
          </cell>
        </row>
        <row r="1444">
          <cell r="C1444" t="str">
            <v>Precio Unitario Total Aproximado al peso $</v>
          </cell>
          <cell r="O1444">
            <v>66436</v>
          </cell>
        </row>
        <row r="1447">
          <cell r="H1447" t="str">
            <v>Firma</v>
          </cell>
        </row>
        <row r="1448">
          <cell r="H1448" t="str">
            <v>Nombre:</v>
          </cell>
        </row>
        <row r="1449">
          <cell r="H1449" t="str">
            <v>Representante Legal del Contratista o su Apoderado</v>
          </cell>
        </row>
        <row r="1450">
          <cell r="H1450" t="str">
            <v>Matricula No. :</v>
          </cell>
        </row>
        <row r="1451">
          <cell r="H1451" t="str">
            <v xml:space="preserve"> </v>
          </cell>
        </row>
        <row r="1452">
          <cell r="C1452" t="str">
            <v>OBSERVACIONES INTERVENTORÍA</v>
          </cell>
        </row>
        <row r="1456">
          <cell r="C1456" t="str">
            <v>APROBACIÓN POR INTERVENTORÍA</v>
          </cell>
        </row>
        <row r="1457">
          <cell r="C1457"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1459">
          <cell r="C1459"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1462">
          <cell r="H1462" t="str">
            <v>Firma</v>
          </cell>
        </row>
        <row r="1463">
          <cell r="H1463" t="str">
            <v>Nombre:</v>
          </cell>
        </row>
        <row r="1464">
          <cell r="H1464" t="str">
            <v>Representante Legal del Interventor o su Apoderado</v>
          </cell>
        </row>
        <row r="1465">
          <cell r="H1465" t="str">
            <v>Matricula No. :</v>
          </cell>
        </row>
        <row r="1470">
          <cell r="C1470" t="str">
            <v>Formulario 1 - Propuesta económica  - Documento tipo de selección abreviada de menor cuantía - versión 2</v>
          </cell>
        </row>
        <row r="1471">
          <cell r="C1471" t="str">
            <v>Código</v>
          </cell>
          <cell r="D1471" t="str">
            <v>CCE-EICP-FM-25</v>
          </cell>
          <cell r="E1471" t="str">
            <v>Versión</v>
          </cell>
          <cell r="F1471">
            <v>2</v>
          </cell>
        </row>
        <row r="1473">
          <cell r="C1473" t="str">
            <v>[La entidad podrá utilizar este formato para la presentación de los análisis de precios unitarios el contratista en la oportunidad prevista en el numeral 8.1. del Documento Base]</v>
          </cell>
        </row>
        <row r="1476">
          <cell r="D1476" t="str">
            <v>MUNICIPIO DE CONCORDIA, ANTIOQUIA</v>
          </cell>
        </row>
        <row r="1477">
          <cell r="L1477" t="str">
            <v>VERSIÓN</v>
          </cell>
        </row>
        <row r="1478">
          <cell r="D1478" t="str">
            <v xml:space="preserve">[NÚMERO DEL PROCESO] </v>
          </cell>
        </row>
        <row r="1479">
          <cell r="L1479" t="str">
            <v>PÁGINA</v>
          </cell>
          <cell r="M1479">
            <v>1</v>
          </cell>
          <cell r="N1479" t="str">
            <v>DE</v>
          </cell>
          <cell r="O1479">
            <v>1</v>
          </cell>
        </row>
        <row r="1480">
          <cell r="D1480" t="str">
            <v xml:space="preserve">ANALISIS DE PRECIOS UNITARIOS </v>
          </cell>
        </row>
        <row r="1482">
          <cell r="L1482" t="str">
            <v>FECHA</v>
          </cell>
          <cell r="M1482" t="str">
            <v>DD</v>
          </cell>
          <cell r="N1482" t="str">
            <v>MM</v>
          </cell>
          <cell r="O1482" t="str">
            <v>AA</v>
          </cell>
        </row>
        <row r="1483">
          <cell r="M1483">
            <v>3</v>
          </cell>
          <cell r="N1483">
            <v>5</v>
          </cell>
          <cell r="O1483">
            <v>2022</v>
          </cell>
        </row>
        <row r="1484">
          <cell r="C1484" t="str">
            <v>ITEMS DE LA PROPUESTA ECONÓMICA</v>
          </cell>
          <cell r="I1484" t="str">
            <v>ITEMS NO PREVISTOS</v>
          </cell>
        </row>
        <row r="1488">
          <cell r="C1488" t="str">
            <v>DATOS ESPECÍFICOS</v>
          </cell>
        </row>
        <row r="1490">
          <cell r="C1490" t="str">
            <v>ITEM</v>
          </cell>
          <cell r="D1490" t="str">
            <v>DESCRIPCIÓN</v>
          </cell>
          <cell r="M1490" t="str">
            <v>UNIDAD</v>
          </cell>
          <cell r="O1490" t="str">
            <v>CANTIDAD</v>
          </cell>
        </row>
        <row r="1491">
          <cell r="C1491" t="str">
            <v>2.4.6</v>
          </cell>
          <cell r="D1491" t="str">
            <v>S.T.C de Cuneta en CONCRETO  f'c=210 kg/cm² (21 Mpa) con adición de impermeabilizante tipo Plastocrete o similar; desarrollo de 0.5 m y espesor de 0.1 m; acabado a la vista. Incluye elaboración y colocación del concreto, vibrado, protección, curado y todos los demás elementos necesarios para su correcta construcción. El acero de refuerzo y la formaleta se pagará en su respectivo ítem.</v>
          </cell>
          <cell r="M1491" t="str">
            <v>m</v>
          </cell>
          <cell r="O1491">
            <v>55</v>
          </cell>
          <cell r="R1491">
            <v>57217</v>
          </cell>
          <cell r="S1491">
            <v>57217</v>
          </cell>
          <cell r="T1491">
            <v>0.1188</v>
          </cell>
          <cell r="U1491">
            <v>0.53449999999999998</v>
          </cell>
          <cell r="V1491">
            <v>0</v>
          </cell>
          <cell r="W1491">
            <v>0.34670000000000001</v>
          </cell>
        </row>
        <row r="1492">
          <cell r="C1492" t="str">
            <v>I. EQUIPO</v>
          </cell>
        </row>
        <row r="1494">
          <cell r="C1494" t="str">
            <v>DESCRIPCIÓN</v>
          </cell>
          <cell r="H1494" t="str">
            <v>MARCA</v>
          </cell>
          <cell r="J1494" t="str">
            <v>TIPO</v>
          </cell>
          <cell r="L1494" t="str">
            <v>TARIFA/HORA</v>
          </cell>
          <cell r="M1494" t="str">
            <v>RENDIMIENTO</v>
          </cell>
          <cell r="O1494" t="str">
            <v>Vr. UNITARIO</v>
          </cell>
        </row>
        <row r="1495">
          <cell r="C1495" t="str">
            <v>Vibrador de concreto (Mikasa), electrico a 110 v</v>
          </cell>
          <cell r="J1495" t="str">
            <v>Dia</v>
          </cell>
          <cell r="L1495">
            <v>46162</v>
          </cell>
          <cell r="M1495">
            <v>15</v>
          </cell>
          <cell r="O1495">
            <v>3077</v>
          </cell>
          <cell r="R1495">
            <v>3.67</v>
          </cell>
          <cell r="T1495" t="str">
            <v>Vibrador de concreto (Mikasa), electrico a 110 v</v>
          </cell>
        </row>
        <row r="1496">
          <cell r="C1496" t="str">
            <v>pulidora electrica manual - disco</v>
          </cell>
          <cell r="J1496" t="str">
            <v>Dia</v>
          </cell>
          <cell r="L1496">
            <v>40927</v>
          </cell>
          <cell r="M1496">
            <v>15</v>
          </cell>
          <cell r="O1496">
            <v>2728</v>
          </cell>
          <cell r="R1496">
            <v>3.67</v>
          </cell>
          <cell r="T1496" t="str">
            <v>pulidora electrica manual - disco</v>
          </cell>
        </row>
        <row r="1497">
          <cell r="J1497" t="str">
            <v/>
          </cell>
          <cell r="L1497" t="str">
            <v/>
          </cell>
          <cell r="O1497">
            <v>0</v>
          </cell>
          <cell r="R1497">
            <v>0</v>
          </cell>
          <cell r="T1497">
            <v>0</v>
          </cell>
        </row>
        <row r="1498">
          <cell r="J1498" t="str">
            <v/>
          </cell>
          <cell r="L1498" t="str">
            <v/>
          </cell>
          <cell r="O1498">
            <v>0</v>
          </cell>
          <cell r="R1498">
            <v>0</v>
          </cell>
          <cell r="T1498">
            <v>0</v>
          </cell>
        </row>
        <row r="1499">
          <cell r="C1499" t="str">
            <v>Herramienta Menor (Como % de Mano de Obra)</v>
          </cell>
          <cell r="J1499" t="str">
            <v>Dia</v>
          </cell>
          <cell r="L1499">
            <v>19836</v>
          </cell>
          <cell r="M1499">
            <v>0.05</v>
          </cell>
          <cell r="O1499">
            <v>992</v>
          </cell>
          <cell r="R1499">
            <v>54560</v>
          </cell>
          <cell r="T1499" t="str">
            <v>Herramienta Menor (Como % de Mano de Obra)</v>
          </cell>
        </row>
        <row r="1500">
          <cell r="L1500">
            <v>0.1188</v>
          </cell>
          <cell r="M1500" t="str">
            <v>SUBTOTAL $</v>
          </cell>
          <cell r="O1500">
            <v>6797</v>
          </cell>
        </row>
        <row r="1501">
          <cell r="C1501" t="str">
            <v>II. MATERIALES</v>
          </cell>
        </row>
        <row r="1503">
          <cell r="C1503" t="str">
            <v>DESCRIPCIÓN</v>
          </cell>
          <cell r="K1503" t="str">
            <v>UNIDAD</v>
          </cell>
          <cell r="L1503" t="str">
            <v>CANTIDAD</v>
          </cell>
          <cell r="M1503" t="str">
            <v>PRECIO UNIT.</v>
          </cell>
          <cell r="O1503" t="str">
            <v>Vr. UNITARIO</v>
          </cell>
        </row>
        <row r="1504">
          <cell r="C1504" t="str">
            <v>Concreto Resistencia 21 (Mpa)</v>
          </cell>
          <cell r="K1504" t="str">
            <v>m3</v>
          </cell>
          <cell r="L1504">
            <v>5.2499999999999998E-2</v>
          </cell>
          <cell r="M1504">
            <v>484027</v>
          </cell>
          <cell r="O1504">
            <v>25411</v>
          </cell>
          <cell r="R1504">
            <v>2.89</v>
          </cell>
          <cell r="T1504" t="str">
            <v>Concreto Resistencia 21 (Mpa)</v>
          </cell>
        </row>
        <row r="1505">
          <cell r="C1505" t="str">
            <v>Sika Plastocrete DM Impermeabilizante para concreto. Presentación (Se dosifica al 0,5% del peso del cemento de la mezcla)</v>
          </cell>
          <cell r="K1505" t="str">
            <v>kg</v>
          </cell>
          <cell r="L1505">
            <v>9.1899999999999996E-2</v>
          </cell>
          <cell r="M1505">
            <v>26375</v>
          </cell>
          <cell r="O1505">
            <v>2424</v>
          </cell>
          <cell r="R1505">
            <v>5.05</v>
          </cell>
          <cell r="T1505" t="str">
            <v>Sika Plastocrete DM Impermeabilizante para concreto. Presentación (Se dosifica al 0,5% del peso del cemento de la mezcla)</v>
          </cell>
        </row>
        <row r="1506">
          <cell r="C1506" t="str">
            <v xml:space="preserve">Tabla burda en madera aserrada (0,15*0,03*3,00) 
</v>
          </cell>
          <cell r="K1506" t="str">
            <v>u</v>
          </cell>
          <cell r="L1506">
            <v>0.11</v>
          </cell>
          <cell r="M1506">
            <v>10407</v>
          </cell>
          <cell r="O1506">
            <v>1145</v>
          </cell>
          <cell r="R1506">
            <v>6.05</v>
          </cell>
          <cell r="T1506" t="str">
            <v xml:space="preserve">Tabla burda en madera aserrada (0,15*0,03*3,00) 
</v>
          </cell>
        </row>
        <row r="1507">
          <cell r="C1507" t="str">
            <v>Larguero de 2"X2" por 3m</v>
          </cell>
          <cell r="K1507" t="str">
            <v>u</v>
          </cell>
          <cell r="L1507">
            <v>0.2</v>
          </cell>
          <cell r="M1507">
            <v>5480</v>
          </cell>
          <cell r="O1507">
            <v>1096</v>
          </cell>
          <cell r="R1507">
            <v>11</v>
          </cell>
          <cell r="T1507" t="str">
            <v>Larguero de 2"X2" por 3m</v>
          </cell>
        </row>
        <row r="1508">
          <cell r="C1508" t="str">
            <v>Clavos Hierro 2 1/2 Pulgadas 350 Gramos(105 Clavos Apx Caja)</v>
          </cell>
          <cell r="K1508" t="str">
            <v>u</v>
          </cell>
          <cell r="L1508">
            <v>0.11</v>
          </cell>
          <cell r="M1508">
            <v>4620</v>
          </cell>
          <cell r="O1508">
            <v>508</v>
          </cell>
          <cell r="R1508">
            <v>6.05</v>
          </cell>
          <cell r="T1508" t="str">
            <v>Clavos Hierro 2 1/2 Pulgadas 350 Gramos(105 Clavos Apx Caja)</v>
          </cell>
        </row>
        <row r="1509">
          <cell r="K1509" t="str">
            <v/>
          </cell>
          <cell r="M1509">
            <v>0</v>
          </cell>
          <cell r="O1509">
            <v>0</v>
          </cell>
          <cell r="R1509">
            <v>0</v>
          </cell>
          <cell r="T1509">
            <v>0</v>
          </cell>
        </row>
        <row r="1510">
          <cell r="K1510" t="str">
            <v/>
          </cell>
          <cell r="M1510">
            <v>0</v>
          </cell>
          <cell r="O1510">
            <v>0</v>
          </cell>
          <cell r="R1510">
            <v>0</v>
          </cell>
          <cell r="T1510">
            <v>0</v>
          </cell>
        </row>
        <row r="1511">
          <cell r="K1511" t="str">
            <v/>
          </cell>
          <cell r="M1511">
            <v>0</v>
          </cell>
          <cell r="O1511">
            <v>0</v>
          </cell>
          <cell r="R1511">
            <v>0</v>
          </cell>
          <cell r="T1511">
            <v>0</v>
          </cell>
        </row>
        <row r="1512">
          <cell r="L1512">
            <v>0.53449999999999998</v>
          </cell>
          <cell r="M1512" t="str">
            <v>SUBTOTAL $</v>
          </cell>
          <cell r="O1512">
            <v>30584</v>
          </cell>
        </row>
        <row r="1513">
          <cell r="C1513" t="str">
            <v>III. TRANSPORTES</v>
          </cell>
        </row>
        <row r="1515">
          <cell r="C1515" t="str">
            <v>MATERIAL</v>
          </cell>
          <cell r="J1515" t="str">
            <v>VOL. o PESO</v>
          </cell>
          <cell r="K1515" t="str">
            <v>DISTANCIA</v>
          </cell>
          <cell r="L1515" t="str">
            <v>M3 o Ton/Km</v>
          </cell>
          <cell r="M1515" t="str">
            <v>TARIFA</v>
          </cell>
          <cell r="O1515" t="str">
            <v>Vr. UNITARIO</v>
          </cell>
        </row>
        <row r="1516">
          <cell r="J1516" t="str">
            <v/>
          </cell>
          <cell r="K1516">
            <v>1</v>
          </cell>
          <cell r="L1516">
            <v>5.2499999999999998E-2</v>
          </cell>
          <cell r="M1516">
            <v>0</v>
          </cell>
          <cell r="O1516">
            <v>0</v>
          </cell>
          <cell r="R1516">
            <v>2.89</v>
          </cell>
          <cell r="T1516">
            <v>0</v>
          </cell>
        </row>
        <row r="1517">
          <cell r="J1517" t="str">
            <v/>
          </cell>
          <cell r="M1517">
            <v>0</v>
          </cell>
          <cell r="O1517">
            <v>0</v>
          </cell>
          <cell r="R1517">
            <v>0</v>
          </cell>
          <cell r="T1517">
            <v>0</v>
          </cell>
        </row>
        <row r="1518">
          <cell r="J1518" t="str">
            <v/>
          </cell>
          <cell r="M1518">
            <v>0</v>
          </cell>
          <cell r="O1518">
            <v>0</v>
          </cell>
          <cell r="R1518">
            <v>0</v>
          </cell>
          <cell r="T1518">
            <v>0</v>
          </cell>
        </row>
        <row r="1519">
          <cell r="L1519">
            <v>0</v>
          </cell>
          <cell r="M1519" t="str">
            <v>SUBTOTAL $</v>
          </cell>
          <cell r="O1519">
            <v>0</v>
          </cell>
        </row>
        <row r="1520">
          <cell r="C1520" t="str">
            <v>IV. MANO DE OBRA</v>
          </cell>
        </row>
        <row r="1522">
          <cell r="C1522" t="str">
            <v>TRABAJADOR</v>
          </cell>
          <cell r="I1522" t="str">
            <v>CANTIDAD</v>
          </cell>
          <cell r="J1522" t="str">
            <v>JORNAL</v>
          </cell>
          <cell r="K1522" t="str">
            <v>PRESTACIONES</v>
          </cell>
          <cell r="L1522" t="str">
            <v>JORNAL TOTAL</v>
          </cell>
          <cell r="M1522" t="str">
            <v>RENDIMIENTO</v>
          </cell>
          <cell r="O1522" t="str">
            <v>Vr. UNITARIO</v>
          </cell>
        </row>
        <row r="1523">
          <cell r="C1523" t="str">
            <v>Oficial</v>
          </cell>
          <cell r="I1523">
            <v>1</v>
          </cell>
          <cell r="J1523">
            <v>77720</v>
          </cell>
          <cell r="K1523">
            <v>1.6913</v>
          </cell>
          <cell r="L1523">
            <v>131448</v>
          </cell>
          <cell r="M1523">
            <v>15</v>
          </cell>
          <cell r="O1523">
            <v>8763</v>
          </cell>
          <cell r="R1523">
            <v>3.67</v>
          </cell>
          <cell r="T1523" t="str">
            <v>Oficial</v>
          </cell>
        </row>
        <row r="1524">
          <cell r="C1524" t="str">
            <v>Ayudante Entendido</v>
          </cell>
          <cell r="I1524">
            <v>1</v>
          </cell>
          <cell r="J1524">
            <v>53020</v>
          </cell>
          <cell r="K1524">
            <v>1.7161</v>
          </cell>
          <cell r="L1524">
            <v>90988</v>
          </cell>
          <cell r="M1524">
            <v>15</v>
          </cell>
          <cell r="O1524">
            <v>6066</v>
          </cell>
          <cell r="R1524">
            <v>3.67</v>
          </cell>
          <cell r="T1524" t="str">
            <v>Ayudante Entendido</v>
          </cell>
        </row>
        <row r="1525">
          <cell r="C1525" t="str">
            <v>Ayudante Raso</v>
          </cell>
          <cell r="I1525">
            <v>1</v>
          </cell>
          <cell r="J1525">
            <v>43354</v>
          </cell>
          <cell r="K1525">
            <v>1.7323</v>
          </cell>
          <cell r="L1525">
            <v>75102</v>
          </cell>
          <cell r="M1525">
            <v>15</v>
          </cell>
          <cell r="O1525">
            <v>5007</v>
          </cell>
          <cell r="R1525">
            <v>3.67</v>
          </cell>
          <cell r="T1525" t="str">
            <v>Ayudante Raso</v>
          </cell>
        </row>
        <row r="1526">
          <cell r="L1526">
            <v>0.34670000000000001</v>
          </cell>
          <cell r="M1526" t="str">
            <v>SUBTOTAL $</v>
          </cell>
          <cell r="O1526">
            <v>19836</v>
          </cell>
        </row>
        <row r="1528">
          <cell r="C1528" t="str">
            <v>TOTAL COSTO DIRECTO $</v>
          </cell>
          <cell r="O1528">
            <v>57217</v>
          </cell>
        </row>
        <row r="1529">
          <cell r="C1529" t="str">
            <v>V. COSTOS INDIRECTOS</v>
          </cell>
        </row>
        <row r="1531">
          <cell r="C1531" t="str">
            <v>Descripción</v>
          </cell>
          <cell r="L1531" t="str">
            <v>Porcentaje</v>
          </cell>
          <cell r="M1531" t="str">
            <v>Valor Total</v>
          </cell>
        </row>
        <row r="1532">
          <cell r="C1532" t="str">
            <v>ADMINISTRACION</v>
          </cell>
          <cell r="L1532">
            <v>0</v>
          </cell>
          <cell r="M1532">
            <v>0</v>
          </cell>
        </row>
        <row r="1533">
          <cell r="C1533" t="str">
            <v xml:space="preserve">IMPREVISTOS </v>
          </cell>
          <cell r="L1533">
            <v>0</v>
          </cell>
          <cell r="M1533">
            <v>0</v>
          </cell>
        </row>
        <row r="1534">
          <cell r="C1534" t="str">
            <v>UTILIDAD</v>
          </cell>
          <cell r="L1534">
            <v>0</v>
          </cell>
          <cell r="M1534">
            <v>0</v>
          </cell>
        </row>
        <row r="1535">
          <cell r="C1535" t="str">
            <v>SUBTOTAL $</v>
          </cell>
          <cell r="O1535">
            <v>0</v>
          </cell>
        </row>
        <row r="1537">
          <cell r="C1537" t="str">
            <v>Precio Unitario Total Aproximado al peso $</v>
          </cell>
          <cell r="O1537">
            <v>57217</v>
          </cell>
        </row>
        <row r="1540">
          <cell r="H1540" t="str">
            <v>Firma</v>
          </cell>
        </row>
        <row r="1541">
          <cell r="H1541" t="str">
            <v>Nombre:</v>
          </cell>
        </row>
        <row r="1542">
          <cell r="H1542" t="str">
            <v>Representante Legal del Contratista o su Apoderado</v>
          </cell>
        </row>
        <row r="1543">
          <cell r="H1543" t="str">
            <v>Matricula No. :</v>
          </cell>
        </row>
        <row r="1544">
          <cell r="H1544" t="str">
            <v xml:space="preserve"> </v>
          </cell>
        </row>
        <row r="1545">
          <cell r="C1545" t="str">
            <v>OBSERVACIONES INTERVENTORÍA</v>
          </cell>
        </row>
        <row r="1549">
          <cell r="C1549" t="str">
            <v>APROBACIÓN POR INTERVENTORÍA</v>
          </cell>
        </row>
        <row r="1550">
          <cell r="C1550"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1552">
          <cell r="C1552"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1555">
          <cell r="H1555" t="str">
            <v>Firma</v>
          </cell>
        </row>
        <row r="1556">
          <cell r="H1556" t="str">
            <v>Nombre:</v>
          </cell>
        </row>
        <row r="1557">
          <cell r="H1557" t="str">
            <v>Representante Legal del Interventor o su Apoderado</v>
          </cell>
        </row>
        <row r="1558">
          <cell r="H1558" t="str">
            <v>Matricula No. :</v>
          </cell>
        </row>
        <row r="1563">
          <cell r="C1563" t="str">
            <v>Formulario 1 - Propuesta económica  - Documento tipo de selección abreviada de menor cuantía - versión 2</v>
          </cell>
        </row>
        <row r="1564">
          <cell r="C1564" t="str">
            <v>Código</v>
          </cell>
          <cell r="D1564" t="str">
            <v>CCE-EICP-FM-25</v>
          </cell>
          <cell r="E1564" t="str">
            <v>Versión</v>
          </cell>
          <cell r="F1564">
            <v>2</v>
          </cell>
        </row>
        <row r="1566">
          <cell r="C1566" t="str">
            <v>[La entidad podrá utilizar este formato para la presentación de los análisis de precios unitarios el contratista en la oportunidad prevista en el numeral 8.1. del Documento Base]</v>
          </cell>
        </row>
        <row r="1569">
          <cell r="D1569" t="str">
            <v>MUNICIPIO DE CONCORDIA, ANTIOQUIA</v>
          </cell>
        </row>
        <row r="1570">
          <cell r="L1570" t="str">
            <v>VERSIÓN</v>
          </cell>
        </row>
        <row r="1571">
          <cell r="D1571" t="str">
            <v xml:space="preserve">[NÚMERO DEL PROCESO] </v>
          </cell>
        </row>
        <row r="1572">
          <cell r="L1572" t="str">
            <v>PÁGINA</v>
          </cell>
          <cell r="M1572">
            <v>1</v>
          </cell>
          <cell r="N1572" t="str">
            <v>DE</v>
          </cell>
          <cell r="O1572">
            <v>1</v>
          </cell>
        </row>
        <row r="1573">
          <cell r="D1573" t="str">
            <v xml:space="preserve">ANALISIS DE PRECIOS UNITARIOS </v>
          </cell>
        </row>
        <row r="1575">
          <cell r="L1575" t="str">
            <v>FECHA</v>
          </cell>
          <cell r="M1575" t="str">
            <v>DD</v>
          </cell>
          <cell r="N1575" t="str">
            <v>MM</v>
          </cell>
          <cell r="O1575" t="str">
            <v>AA</v>
          </cell>
        </row>
        <row r="1576">
          <cell r="M1576">
            <v>3</v>
          </cell>
          <cell r="N1576">
            <v>5</v>
          </cell>
          <cell r="O1576">
            <v>2022</v>
          </cell>
        </row>
        <row r="1577">
          <cell r="C1577" t="str">
            <v>ITEMS DE LA PROPUESTA ECONÓMICA</v>
          </cell>
          <cell r="I1577" t="str">
            <v>ITEMS NO PREVISTOS</v>
          </cell>
        </row>
        <row r="1581">
          <cell r="C1581" t="str">
            <v>DATOS ESPECÍFICOS</v>
          </cell>
        </row>
        <row r="1583">
          <cell r="C1583" t="str">
            <v>ITEM</v>
          </cell>
          <cell r="D1583" t="str">
            <v>DESCRIPCIÓN</v>
          </cell>
          <cell r="M1583" t="str">
            <v>UNIDAD</v>
          </cell>
          <cell r="O1583" t="str">
            <v>CANTIDAD</v>
          </cell>
        </row>
        <row r="1584">
          <cell r="C1584" t="str">
            <v>2.5.1</v>
          </cell>
          <cell r="D1584" t="str">
            <v xml:space="preserve">S.T.I de Sobrecimiento en Bloque de Concreto de 15 x 20 x 40 cm.  Bloque de primera calidad,  dos (2) Hilada. Incluye corte a máquina y desperdicio, mortero de pega 1:4; relleno en todas las celdas en Concreto 14 Mpa, aplicación de impermeabilizante en Polvo, para concreto y mampostería (Base Cementosa Tipo Broncosil) en las caras laterales y superior y todos los elementos necesarios para su correcta ejecución y funcionamiento. </v>
          </cell>
          <cell r="M1584" t="str">
            <v>m</v>
          </cell>
          <cell r="O1584">
            <v>25</v>
          </cell>
          <cell r="R1584">
            <v>66555</v>
          </cell>
          <cell r="S1584">
            <v>66555</v>
          </cell>
          <cell r="T1584">
            <v>1.5800000000000002E-2</v>
          </cell>
          <cell r="U1584">
            <v>0.70550000000000002</v>
          </cell>
          <cell r="V1584">
            <v>0.12970000000000001</v>
          </cell>
          <cell r="W1584">
            <v>0.14899999999999999</v>
          </cell>
        </row>
        <row r="1585">
          <cell r="C1585" t="str">
            <v>I. EQUIPO</v>
          </cell>
        </row>
        <row r="1587">
          <cell r="C1587" t="str">
            <v>DESCRIPCIÓN</v>
          </cell>
          <cell r="H1587" t="str">
            <v>MARCA</v>
          </cell>
          <cell r="J1587" t="str">
            <v>TIPO</v>
          </cell>
          <cell r="L1587" t="str">
            <v>TARIFA/HORA</v>
          </cell>
          <cell r="M1587" t="str">
            <v>RENDIMIENTO</v>
          </cell>
          <cell r="O1587" t="str">
            <v>Vr. UNITARIO</v>
          </cell>
        </row>
        <row r="1588">
          <cell r="C1588" t="str">
            <v>Cortadora De Ladrillo G 6.6 Hp</v>
          </cell>
          <cell r="J1588" t="str">
            <v>Dia</v>
          </cell>
          <cell r="L1588">
            <v>49893</v>
          </cell>
          <cell r="M1588">
            <v>90</v>
          </cell>
          <cell r="O1588">
            <v>554</v>
          </cell>
          <cell r="R1588">
            <v>0.28000000000000003</v>
          </cell>
          <cell r="T1588" t="str">
            <v>Cortadora De Ladrillo G 6.6 Hp</v>
          </cell>
        </row>
        <row r="1589">
          <cell r="J1589" t="str">
            <v/>
          </cell>
          <cell r="L1589" t="str">
            <v/>
          </cell>
          <cell r="O1589">
            <v>0</v>
          </cell>
          <cell r="R1589">
            <v>0</v>
          </cell>
          <cell r="T1589">
            <v>0</v>
          </cell>
        </row>
        <row r="1590">
          <cell r="J1590" t="str">
            <v/>
          </cell>
          <cell r="L1590" t="str">
            <v/>
          </cell>
          <cell r="O1590">
            <v>0</v>
          </cell>
          <cell r="R1590">
            <v>0</v>
          </cell>
          <cell r="T1590">
            <v>0</v>
          </cell>
        </row>
        <row r="1591">
          <cell r="C1591" t="str">
            <v>Herramienta Menor (Como % de Mano de Obra)</v>
          </cell>
          <cell r="J1591" t="str">
            <v>Dia</v>
          </cell>
          <cell r="L1591">
            <v>9918</v>
          </cell>
          <cell r="M1591">
            <v>0.05</v>
          </cell>
          <cell r="O1591">
            <v>496</v>
          </cell>
          <cell r="R1591">
            <v>12400</v>
          </cell>
          <cell r="T1591" t="str">
            <v>Herramienta Menor (Como % de Mano de Obra)</v>
          </cell>
        </row>
        <row r="1592">
          <cell r="L1592">
            <v>1.5800000000000002E-2</v>
          </cell>
          <cell r="M1592" t="str">
            <v>SUBTOTAL $</v>
          </cell>
          <cell r="O1592">
            <v>1050</v>
          </cell>
        </row>
        <row r="1593">
          <cell r="C1593" t="str">
            <v>II. MATERIALES</v>
          </cell>
        </row>
        <row r="1595">
          <cell r="C1595" t="str">
            <v>DESCRIPCIÓN</v>
          </cell>
          <cell r="K1595" t="str">
            <v>UNIDAD</v>
          </cell>
          <cell r="L1595" t="str">
            <v>CANTIDAD</v>
          </cell>
          <cell r="M1595" t="str">
            <v>PRECIO UNIT.</v>
          </cell>
          <cell r="O1595" t="str">
            <v>Vr. UNITARIO</v>
          </cell>
        </row>
        <row r="1596">
          <cell r="C1596" t="str">
            <v>Bloque de concreto 15 x 20 x 40 cm 12,5u/m2 13.8 Kg</v>
          </cell>
          <cell r="K1596" t="str">
            <v>u</v>
          </cell>
          <cell r="L1596">
            <v>5.25</v>
          </cell>
          <cell r="M1596">
            <v>3500</v>
          </cell>
          <cell r="O1596">
            <v>18375</v>
          </cell>
          <cell r="R1596">
            <v>131.25</v>
          </cell>
          <cell r="T1596" t="str">
            <v>Bloque de concreto 15 x 20 x 40 cm 12,5u/m2 13.8 Kg</v>
          </cell>
        </row>
        <row r="1597">
          <cell r="C1597" t="str">
            <v>Mortero 1:4</v>
          </cell>
          <cell r="K1597" t="str">
            <v>m3</v>
          </cell>
          <cell r="L1597">
            <v>9.7999999999999997E-3</v>
          </cell>
          <cell r="M1597">
            <v>474919</v>
          </cell>
          <cell r="O1597">
            <v>4654</v>
          </cell>
          <cell r="R1597">
            <v>0.25</v>
          </cell>
          <cell r="T1597" t="str">
            <v>Mortero 1:4</v>
          </cell>
        </row>
        <row r="1598">
          <cell r="C1598" t="str">
            <v>Concreto Resistencia 14 (Mpa)</v>
          </cell>
          <cell r="K1598" t="str">
            <v>m3</v>
          </cell>
          <cell r="L1598">
            <v>4.7300000000000002E-2</v>
          </cell>
          <cell r="M1598">
            <v>404672</v>
          </cell>
          <cell r="O1598">
            <v>19141</v>
          </cell>
          <cell r="R1598">
            <v>1.18</v>
          </cell>
          <cell r="T1598" t="str">
            <v>Concreto Resistencia 14 (Mpa)</v>
          </cell>
        </row>
        <row r="1599">
          <cell r="C1599" t="str">
            <v>Broncosil gris 25 kilogramos
Bronco - De 15 a 17m2 / bulto, de 25 kilos a 2 manos</v>
          </cell>
          <cell r="K1599" t="str">
            <v>u</v>
          </cell>
          <cell r="L1599">
            <v>7.2450000000000014E-2</v>
          </cell>
          <cell r="M1599">
            <v>66000</v>
          </cell>
          <cell r="O1599">
            <v>4782</v>
          </cell>
          <cell r="R1599">
            <v>1.81</v>
          </cell>
          <cell r="T1599" t="str">
            <v>Broncosil gris 25 kilogramos
Bronco - De 15 a 17m2 / bulto, de 25 kilos a 2 manos</v>
          </cell>
        </row>
        <row r="1600">
          <cell r="K1600" t="str">
            <v/>
          </cell>
          <cell r="M1600">
            <v>0</v>
          </cell>
          <cell r="O1600">
            <v>0</v>
          </cell>
          <cell r="R1600">
            <v>0</v>
          </cell>
          <cell r="T1600">
            <v>0</v>
          </cell>
        </row>
        <row r="1601">
          <cell r="K1601" t="str">
            <v/>
          </cell>
          <cell r="M1601">
            <v>0</v>
          </cell>
          <cell r="O1601">
            <v>0</v>
          </cell>
          <cell r="R1601">
            <v>0</v>
          </cell>
          <cell r="T1601">
            <v>0</v>
          </cell>
        </row>
        <row r="1602">
          <cell r="K1602" t="str">
            <v/>
          </cell>
          <cell r="O1602">
            <v>0</v>
          </cell>
          <cell r="R1602">
            <v>0</v>
          </cell>
          <cell r="T1602">
            <v>0</v>
          </cell>
        </row>
        <row r="1603">
          <cell r="L1603">
            <v>0.70550000000000002</v>
          </cell>
          <cell r="M1603" t="str">
            <v>SUBTOTAL $</v>
          </cell>
          <cell r="O1603">
            <v>46952</v>
          </cell>
        </row>
        <row r="1604">
          <cell r="C1604" t="str">
            <v>III. TRANSPORTES</v>
          </cell>
        </row>
        <row r="1606">
          <cell r="C1606" t="str">
            <v>MATERIAL</v>
          </cell>
          <cell r="J1606" t="str">
            <v>VOL. o PESO</v>
          </cell>
          <cell r="K1606" t="str">
            <v>DISTANCIA</v>
          </cell>
          <cell r="L1606" t="str">
            <v>M3 o Ton/Km</v>
          </cell>
          <cell r="M1606" t="str">
            <v>TARIFA</v>
          </cell>
          <cell r="O1606" t="str">
            <v>Vr. UNITARIO</v>
          </cell>
        </row>
        <row r="1607">
          <cell r="C1607" t="str">
            <v>Transporte de ladrillos, bloques y adoquines</v>
          </cell>
          <cell r="J1607" t="str">
            <v>tkm</v>
          </cell>
          <cell r="K1607">
            <v>95</v>
          </cell>
          <cell r="L1607">
            <v>7.2499999999999995E-2</v>
          </cell>
          <cell r="M1607">
            <v>1200</v>
          </cell>
          <cell r="O1607">
            <v>8265</v>
          </cell>
          <cell r="R1607">
            <v>172.19</v>
          </cell>
          <cell r="T1607" t="str">
            <v>Transporte de ladrillos, bloques y adoquines</v>
          </cell>
        </row>
        <row r="1608">
          <cell r="C1608" t="str">
            <v>Transporte interno</v>
          </cell>
          <cell r="J1608" t="str">
            <v>m3</v>
          </cell>
          <cell r="K1608">
            <v>1</v>
          </cell>
          <cell r="L1608">
            <v>7.2499999999999995E-2</v>
          </cell>
          <cell r="M1608">
            <v>5100</v>
          </cell>
          <cell r="O1608">
            <v>370</v>
          </cell>
          <cell r="R1608">
            <v>1.81</v>
          </cell>
          <cell r="T1608" t="str">
            <v>Transporte interno</v>
          </cell>
        </row>
        <row r="1609">
          <cell r="J1609" t="str">
            <v/>
          </cell>
          <cell r="M1609">
            <v>0</v>
          </cell>
          <cell r="O1609">
            <v>0</v>
          </cell>
          <cell r="R1609">
            <v>0</v>
          </cell>
          <cell r="T1609">
            <v>0</v>
          </cell>
        </row>
        <row r="1610">
          <cell r="L1610">
            <v>0.12970000000000001</v>
          </cell>
          <cell r="M1610" t="str">
            <v>SUBTOTAL $</v>
          </cell>
          <cell r="O1610">
            <v>8635</v>
          </cell>
        </row>
        <row r="1611">
          <cell r="C1611" t="str">
            <v>IV. MANO DE OBRA</v>
          </cell>
        </row>
        <row r="1613">
          <cell r="C1613" t="str">
            <v>TRABAJADOR</v>
          </cell>
          <cell r="I1613" t="str">
            <v>CANTIDAD</v>
          </cell>
          <cell r="J1613" t="str">
            <v>JORNAL</v>
          </cell>
          <cell r="K1613" t="str">
            <v>PRESTACIONES</v>
          </cell>
          <cell r="L1613" t="str">
            <v>JORNAL TOTAL</v>
          </cell>
          <cell r="M1613" t="str">
            <v>RENDIMIENTO</v>
          </cell>
          <cell r="O1613" t="str">
            <v>Vr. UNITARIO</v>
          </cell>
        </row>
        <row r="1614">
          <cell r="C1614" t="str">
            <v>Oficial</v>
          </cell>
          <cell r="I1614">
            <v>1</v>
          </cell>
          <cell r="J1614">
            <v>77720</v>
          </cell>
          <cell r="K1614">
            <v>1.6913</v>
          </cell>
          <cell r="L1614">
            <v>131448</v>
          </cell>
          <cell r="M1614">
            <v>30</v>
          </cell>
          <cell r="O1614">
            <v>4382</v>
          </cell>
          <cell r="R1614">
            <v>0.83</v>
          </cell>
          <cell r="T1614" t="str">
            <v>Oficial</v>
          </cell>
        </row>
        <row r="1615">
          <cell r="C1615" t="str">
            <v>Ayudante Entendido</v>
          </cell>
          <cell r="I1615">
            <v>1</v>
          </cell>
          <cell r="J1615">
            <v>53020</v>
          </cell>
          <cell r="K1615">
            <v>1.7161</v>
          </cell>
          <cell r="L1615">
            <v>90988</v>
          </cell>
          <cell r="M1615">
            <v>30</v>
          </cell>
          <cell r="O1615">
            <v>3033</v>
          </cell>
          <cell r="R1615">
            <v>0.83</v>
          </cell>
          <cell r="T1615" t="str">
            <v>Ayudante Entendido</v>
          </cell>
        </row>
        <row r="1616">
          <cell r="C1616" t="str">
            <v>Ayudante Raso</v>
          </cell>
          <cell r="I1616">
            <v>1</v>
          </cell>
          <cell r="J1616">
            <v>43354</v>
          </cell>
          <cell r="K1616">
            <v>1.7323</v>
          </cell>
          <cell r="L1616">
            <v>75102</v>
          </cell>
          <cell r="M1616">
            <v>30</v>
          </cell>
          <cell r="O1616">
            <v>2503</v>
          </cell>
          <cell r="R1616">
            <v>0.83</v>
          </cell>
          <cell r="T1616" t="str">
            <v>Ayudante Raso</v>
          </cell>
        </row>
        <row r="1617">
          <cell r="L1617">
            <v>0.14899999999999999</v>
          </cell>
          <cell r="M1617" t="str">
            <v>SUBTOTAL $</v>
          </cell>
          <cell r="O1617">
            <v>9918</v>
          </cell>
        </row>
        <row r="1619">
          <cell r="C1619" t="str">
            <v>TOTAL COSTO DIRECTO $</v>
          </cell>
          <cell r="O1619">
            <v>66555</v>
          </cell>
        </row>
        <row r="1620">
          <cell r="C1620" t="str">
            <v>V. COSTOS INDIRECTOS</v>
          </cell>
        </row>
        <row r="1622">
          <cell r="C1622" t="str">
            <v>Descripción</v>
          </cell>
          <cell r="L1622" t="str">
            <v>Porcentaje</v>
          </cell>
          <cell r="M1622" t="str">
            <v>Valor Total</v>
          </cell>
        </row>
        <row r="1623">
          <cell r="C1623" t="str">
            <v>ADMINISTRACION</v>
          </cell>
          <cell r="L1623">
            <v>0</v>
          </cell>
          <cell r="M1623">
            <v>0</v>
          </cell>
        </row>
        <row r="1624">
          <cell r="C1624" t="str">
            <v xml:space="preserve">IMPREVISTOS </v>
          </cell>
          <cell r="L1624">
            <v>0</v>
          </cell>
          <cell r="M1624">
            <v>0</v>
          </cell>
        </row>
        <row r="1625">
          <cell r="C1625" t="str">
            <v>UTILIDAD</v>
          </cell>
          <cell r="L1625">
            <v>0</v>
          </cell>
          <cell r="M1625">
            <v>0</v>
          </cell>
        </row>
        <row r="1626">
          <cell r="C1626" t="str">
            <v>SUBTOTAL $</v>
          </cell>
          <cell r="O1626">
            <v>0</v>
          </cell>
        </row>
        <row r="1628">
          <cell r="C1628" t="str">
            <v>Precio Unitario Total Aproximado al peso $</v>
          </cell>
          <cell r="O1628">
            <v>66555</v>
          </cell>
        </row>
        <row r="1631">
          <cell r="H1631" t="str">
            <v>Firma</v>
          </cell>
        </row>
        <row r="1632">
          <cell r="H1632" t="str">
            <v>Nombre:</v>
          </cell>
        </row>
        <row r="1633">
          <cell r="H1633" t="str">
            <v>Representante Legal del Contratista o su Apoderado</v>
          </cell>
        </row>
        <row r="1634">
          <cell r="H1634" t="str">
            <v>Matricula No. :</v>
          </cell>
        </row>
        <row r="1635">
          <cell r="H1635" t="str">
            <v xml:space="preserve"> </v>
          </cell>
        </row>
        <row r="1636">
          <cell r="C1636" t="str">
            <v>OBSERVACIONES INTERVENTORÍA</v>
          </cell>
        </row>
        <row r="1640">
          <cell r="C1640" t="str">
            <v>APROBACIÓN POR INTERVENTORÍA</v>
          </cell>
        </row>
        <row r="1641">
          <cell r="C1641"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1643">
          <cell r="C1643"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1646">
          <cell r="H1646" t="str">
            <v>Firma</v>
          </cell>
        </row>
        <row r="1647">
          <cell r="H1647" t="str">
            <v>Nombre:</v>
          </cell>
        </row>
        <row r="1648">
          <cell r="H1648" t="str">
            <v>Representante Legal del Interventor o su Apoderado</v>
          </cell>
        </row>
        <row r="1649">
          <cell r="H1649" t="str">
            <v>Matricula No. :</v>
          </cell>
        </row>
        <row r="1654">
          <cell r="C1654" t="str">
            <v>Formulario 1 - Propuesta económica  - Documento tipo de selección abreviada de menor cuantía - versión 2</v>
          </cell>
        </row>
        <row r="1655">
          <cell r="C1655" t="str">
            <v>Código</v>
          </cell>
          <cell r="D1655" t="str">
            <v>CCE-EICP-FM-25</v>
          </cell>
          <cell r="E1655" t="str">
            <v>Versión</v>
          </cell>
          <cell r="F1655">
            <v>2</v>
          </cell>
        </row>
        <row r="1657">
          <cell r="C1657" t="str">
            <v>[La entidad podrá utilizar este formato para la presentación de los análisis de precios unitarios el contratista en la oportunidad prevista en el numeral 8.1. del Documento Base]</v>
          </cell>
        </row>
        <row r="1660">
          <cell r="D1660" t="str">
            <v>MUNICIPIO DE CONCORDIA, ANTIOQUIA</v>
          </cell>
        </row>
        <row r="1661">
          <cell r="L1661" t="str">
            <v>VERSIÓN</v>
          </cell>
        </row>
        <row r="1662">
          <cell r="D1662" t="str">
            <v xml:space="preserve">[NÚMERO DEL PROCESO] </v>
          </cell>
        </row>
        <row r="1663">
          <cell r="L1663" t="str">
            <v>PÁGINA</v>
          </cell>
          <cell r="M1663">
            <v>1</v>
          </cell>
          <cell r="N1663" t="str">
            <v>DE</v>
          </cell>
          <cell r="O1663">
            <v>1</v>
          </cell>
        </row>
        <row r="1664">
          <cell r="D1664" t="str">
            <v xml:space="preserve">ANALISIS DE PRECIOS UNITARIOS </v>
          </cell>
        </row>
        <row r="1666">
          <cell r="L1666" t="str">
            <v>FECHA</v>
          </cell>
          <cell r="M1666" t="str">
            <v>DD</v>
          </cell>
          <cell r="N1666" t="str">
            <v>MM</v>
          </cell>
          <cell r="O1666" t="str">
            <v>AA</v>
          </cell>
        </row>
        <row r="1667">
          <cell r="M1667">
            <v>3</v>
          </cell>
          <cell r="N1667">
            <v>5</v>
          </cell>
          <cell r="O1667">
            <v>2022</v>
          </cell>
        </row>
        <row r="1668">
          <cell r="C1668" t="str">
            <v>ITEMS DE LA PROPUESTA ECONÓMICA</v>
          </cell>
          <cell r="I1668" t="str">
            <v>ITEMS NO PREVISTOS</v>
          </cell>
        </row>
        <row r="1672">
          <cell r="C1672" t="str">
            <v>DATOS ESPECÍFICOS</v>
          </cell>
        </row>
        <row r="1674">
          <cell r="C1674" t="str">
            <v>ITEM</v>
          </cell>
          <cell r="D1674" t="str">
            <v>DESCRIPCIÓN</v>
          </cell>
          <cell r="M1674" t="str">
            <v>UNIDAD</v>
          </cell>
          <cell r="O1674" t="str">
            <v>CANTIDAD</v>
          </cell>
        </row>
        <row r="1675">
          <cell r="C1675" t="str">
            <v>2.5.2</v>
          </cell>
          <cell r="D1675" t="str">
            <v>Construcción de  Mampostería en  Adobe 15 x 20 x 40 cm. Incluye el suministro y transporte. Mortero de pega 1:4 (cemento:arena) espesor máx=0,02m para ranurado o revite de ambas caras, lavado final con agua (sin uso de ácido), cortes a máquina, trabas, machones, cuchillas, buitrones, chapa para reparar cámaras de inspección que solicite la interventoría, encorozados, áticos terminales y todo lo necesario para su correcta construcción y  funcionamiento. El acero de refuerzo, las dilataciones contra estructura y el hidrófugo, se pagará en su ítem respectivo.</v>
          </cell>
          <cell r="M1675" t="str">
            <v>m2</v>
          </cell>
          <cell r="O1675">
            <v>62</v>
          </cell>
          <cell r="R1675">
            <v>85064</v>
          </cell>
          <cell r="S1675">
            <v>85064</v>
          </cell>
          <cell r="T1675">
            <v>3.7600000000000001E-2</v>
          </cell>
          <cell r="U1675">
            <v>0.57110000000000005</v>
          </cell>
          <cell r="V1675">
            <v>0.15809999999999999</v>
          </cell>
          <cell r="W1675">
            <v>0.23319999999999999</v>
          </cell>
        </row>
        <row r="1676">
          <cell r="C1676" t="str">
            <v>I. EQUIPO</v>
          </cell>
        </row>
        <row r="1678">
          <cell r="C1678" t="str">
            <v>DESCRIPCIÓN</v>
          </cell>
          <cell r="H1678" t="str">
            <v>MARCA</v>
          </cell>
          <cell r="J1678" t="str">
            <v>TIPO</v>
          </cell>
          <cell r="L1678" t="str">
            <v>TARIFA/HORA</v>
          </cell>
          <cell r="M1678" t="str">
            <v>RENDIMIENTO</v>
          </cell>
          <cell r="O1678" t="str">
            <v>Vr. UNITARIO</v>
          </cell>
        </row>
        <row r="1679">
          <cell r="C1679" t="str">
            <v>Sección completa de andamio (1.2m-1.5m) x 1.5 m. (+ 4 ruedas) Incluye transporte.</v>
          </cell>
          <cell r="J1679" t="str">
            <v>Dia</v>
          </cell>
          <cell r="L1679">
            <v>2565</v>
          </cell>
          <cell r="M1679">
            <v>7.5</v>
          </cell>
          <cell r="O1679">
            <v>342</v>
          </cell>
          <cell r="R1679">
            <v>8.27</v>
          </cell>
          <cell r="T1679" t="str">
            <v>Sección completa de andamio (1.2m-1.5m) x 1.5 m. (+ 4 ruedas) Incluye transporte.</v>
          </cell>
        </row>
        <row r="1680">
          <cell r="C1680" t="str">
            <v>Can zunchado en madera común de 5,0cmx20cmx3,0m (alquiler). Incluye transporte.</v>
          </cell>
          <cell r="J1680" t="str">
            <v>Dia</v>
          </cell>
          <cell r="L1680">
            <v>1500</v>
          </cell>
          <cell r="M1680">
            <v>7.5</v>
          </cell>
          <cell r="O1680">
            <v>200</v>
          </cell>
          <cell r="R1680">
            <v>8.27</v>
          </cell>
          <cell r="T1680" t="str">
            <v>Can zunchado en madera común de 5,0cmx20cmx3,0m (alquiler). Incluye transporte.</v>
          </cell>
        </row>
        <row r="1681">
          <cell r="C1681" t="str">
            <v>Cortadora De Ladrillo G 6.6 Hp</v>
          </cell>
          <cell r="J1681" t="str">
            <v>Dia</v>
          </cell>
          <cell r="L1681">
            <v>49893</v>
          </cell>
          <cell r="M1681">
            <v>30</v>
          </cell>
          <cell r="O1681">
            <v>1663</v>
          </cell>
          <cell r="R1681">
            <v>2.0699999999999998</v>
          </cell>
          <cell r="T1681" t="str">
            <v>Cortadora De Ladrillo G 6.6 Hp</v>
          </cell>
        </row>
        <row r="1682">
          <cell r="C1682" t="str">
            <v>Herramienta Menor (Como % de Mano de Obra)</v>
          </cell>
          <cell r="J1682" t="str">
            <v>Dia</v>
          </cell>
          <cell r="L1682">
            <v>19836</v>
          </cell>
          <cell r="M1682">
            <v>0.05</v>
          </cell>
          <cell r="O1682">
            <v>992</v>
          </cell>
          <cell r="R1682">
            <v>61504</v>
          </cell>
          <cell r="T1682" t="str">
            <v>Herramienta Menor (Como % de Mano de Obra)</v>
          </cell>
        </row>
        <row r="1683">
          <cell r="L1683">
            <v>3.7600000000000001E-2</v>
          </cell>
          <cell r="M1683" t="str">
            <v>SUBTOTAL $</v>
          </cell>
          <cell r="O1683">
            <v>3197</v>
          </cell>
        </row>
        <row r="1684">
          <cell r="C1684" t="str">
            <v>II. MATERIALES</v>
          </cell>
        </row>
        <row r="1686">
          <cell r="C1686" t="str">
            <v>DESCRIPCIÓN</v>
          </cell>
          <cell r="K1686" t="str">
            <v>UNIDAD</v>
          </cell>
          <cell r="L1686" t="str">
            <v>CANTIDAD</v>
          </cell>
          <cell r="M1686" t="str">
            <v>PRECIO UNIT.</v>
          </cell>
          <cell r="O1686" t="str">
            <v>Vr. UNITARIO</v>
          </cell>
        </row>
        <row r="1687">
          <cell r="C1687" t="str">
            <v>Adobe tolete sc 15 cm largo x 20 cm alto x 40 cm ancho 9 kilos 12,5u/m2</v>
          </cell>
          <cell r="K1687" t="str">
            <v>u</v>
          </cell>
          <cell r="L1687">
            <v>13.12</v>
          </cell>
          <cell r="M1687">
            <v>2797.69</v>
          </cell>
          <cell r="O1687">
            <v>36706</v>
          </cell>
          <cell r="R1687">
            <v>813.44</v>
          </cell>
          <cell r="T1687" t="str">
            <v>Adobe tolete sc 15 cm largo x 20 cm alto x 40 cm ancho 9 kilos 12,5u/m2</v>
          </cell>
        </row>
        <row r="1688">
          <cell r="C1688" t="str">
            <v>Mortero 1:4</v>
          </cell>
          <cell r="K1688" t="str">
            <v>m3</v>
          </cell>
          <cell r="L1688">
            <v>2.5000000000000001E-2</v>
          </cell>
          <cell r="M1688">
            <v>474919</v>
          </cell>
          <cell r="O1688">
            <v>11873</v>
          </cell>
          <cell r="R1688">
            <v>1.55</v>
          </cell>
          <cell r="T1688" t="str">
            <v>Mortero 1:4</v>
          </cell>
        </row>
        <row r="1689">
          <cell r="K1689" t="str">
            <v/>
          </cell>
          <cell r="M1689">
            <v>0</v>
          </cell>
          <cell r="O1689">
            <v>0</v>
          </cell>
          <cell r="R1689">
            <v>0</v>
          </cell>
          <cell r="T1689">
            <v>0</v>
          </cell>
        </row>
        <row r="1690">
          <cell r="K1690" t="str">
            <v/>
          </cell>
          <cell r="M1690">
            <v>0</v>
          </cell>
          <cell r="O1690">
            <v>0</v>
          </cell>
          <cell r="R1690">
            <v>0</v>
          </cell>
          <cell r="T1690">
            <v>0</v>
          </cell>
        </row>
        <row r="1691">
          <cell r="K1691" t="str">
            <v/>
          </cell>
          <cell r="M1691">
            <v>0</v>
          </cell>
          <cell r="O1691">
            <v>0</v>
          </cell>
          <cell r="R1691">
            <v>0</v>
          </cell>
          <cell r="T1691">
            <v>0</v>
          </cell>
        </row>
        <row r="1692">
          <cell r="K1692" t="str">
            <v/>
          </cell>
          <cell r="M1692">
            <v>0</v>
          </cell>
          <cell r="O1692">
            <v>0</v>
          </cell>
          <cell r="R1692">
            <v>0</v>
          </cell>
          <cell r="T1692">
            <v>0</v>
          </cell>
        </row>
        <row r="1693">
          <cell r="K1693" t="str">
            <v/>
          </cell>
          <cell r="O1693">
            <v>0</v>
          </cell>
          <cell r="R1693">
            <v>0</v>
          </cell>
          <cell r="T1693">
            <v>0</v>
          </cell>
        </row>
        <row r="1694">
          <cell r="L1694">
            <v>0.57110000000000005</v>
          </cell>
          <cell r="M1694" t="str">
            <v>SUBTOTAL $</v>
          </cell>
          <cell r="O1694">
            <v>48579</v>
          </cell>
        </row>
        <row r="1695">
          <cell r="C1695" t="str">
            <v>III. TRANSPORTES</v>
          </cell>
        </row>
        <row r="1697">
          <cell r="C1697" t="str">
            <v>MATERIAL</v>
          </cell>
          <cell r="J1697" t="str">
            <v>VOL. o PESO</v>
          </cell>
          <cell r="K1697" t="str">
            <v>DISTANCIA</v>
          </cell>
          <cell r="L1697" t="str">
            <v>M3 o Ton/Km</v>
          </cell>
          <cell r="M1697" t="str">
            <v>TARIFA</v>
          </cell>
          <cell r="O1697" t="str">
            <v>Vr. UNITARIO</v>
          </cell>
        </row>
        <row r="1698">
          <cell r="C1698" t="str">
            <v>Transporte de ladrillos, bloques y adoquines</v>
          </cell>
          <cell r="J1698" t="str">
            <v>tkm</v>
          </cell>
          <cell r="K1698">
            <v>95</v>
          </cell>
          <cell r="L1698">
            <v>0.11799999999999999</v>
          </cell>
          <cell r="M1698">
            <v>1200</v>
          </cell>
          <cell r="O1698">
            <v>13452</v>
          </cell>
          <cell r="R1698">
            <v>695.02</v>
          </cell>
          <cell r="T1698" t="str">
            <v>Transporte de ladrillos, bloques y adoquines</v>
          </cell>
        </row>
        <row r="1699">
          <cell r="J1699" t="str">
            <v/>
          </cell>
          <cell r="M1699">
            <v>0</v>
          </cell>
          <cell r="O1699">
            <v>0</v>
          </cell>
          <cell r="R1699">
            <v>0</v>
          </cell>
          <cell r="T1699">
            <v>0</v>
          </cell>
        </row>
        <row r="1700">
          <cell r="J1700" t="str">
            <v/>
          </cell>
          <cell r="M1700">
            <v>0</v>
          </cell>
          <cell r="O1700">
            <v>0</v>
          </cell>
          <cell r="R1700">
            <v>0</v>
          </cell>
          <cell r="T1700">
            <v>0</v>
          </cell>
        </row>
        <row r="1701">
          <cell r="L1701">
            <v>0.15809999999999999</v>
          </cell>
          <cell r="M1701" t="str">
            <v>SUBTOTAL $</v>
          </cell>
          <cell r="O1701">
            <v>13452</v>
          </cell>
        </row>
        <row r="1702">
          <cell r="C1702" t="str">
            <v>IV. MANO DE OBRA</v>
          </cell>
        </row>
        <row r="1704">
          <cell r="C1704" t="str">
            <v>TRABAJADOR</v>
          </cell>
          <cell r="I1704" t="str">
            <v>CANTIDAD</v>
          </cell>
          <cell r="J1704" t="str">
            <v>JORNAL</v>
          </cell>
          <cell r="K1704" t="str">
            <v>PRESTACIONES</v>
          </cell>
          <cell r="L1704" t="str">
            <v>JORNAL TOTAL</v>
          </cell>
          <cell r="M1704" t="str">
            <v>RENDIMIENTO</v>
          </cell>
          <cell r="O1704" t="str">
            <v>Vr. UNITARIO</v>
          </cell>
        </row>
        <row r="1705">
          <cell r="C1705" t="str">
            <v>Oficial</v>
          </cell>
          <cell r="I1705">
            <v>1</v>
          </cell>
          <cell r="J1705">
            <v>77720</v>
          </cell>
          <cell r="K1705">
            <v>1.6913</v>
          </cell>
          <cell r="L1705">
            <v>131448</v>
          </cell>
          <cell r="M1705">
            <v>15</v>
          </cell>
          <cell r="O1705">
            <v>8763</v>
          </cell>
          <cell r="R1705">
            <v>4.13</v>
          </cell>
          <cell r="T1705" t="str">
            <v>Oficial</v>
          </cell>
        </row>
        <row r="1706">
          <cell r="C1706" t="str">
            <v>Ayudante Entendido</v>
          </cell>
          <cell r="I1706">
            <v>1</v>
          </cell>
          <cell r="J1706">
            <v>53020</v>
          </cell>
          <cell r="K1706">
            <v>1.7161</v>
          </cell>
          <cell r="L1706">
            <v>90988</v>
          </cell>
          <cell r="M1706">
            <v>15</v>
          </cell>
          <cell r="O1706">
            <v>6066</v>
          </cell>
          <cell r="R1706">
            <v>4.13</v>
          </cell>
          <cell r="T1706" t="str">
            <v>Ayudante Entendido</v>
          </cell>
        </row>
        <row r="1707">
          <cell r="C1707" t="str">
            <v>Ayudante Raso</v>
          </cell>
          <cell r="I1707">
            <v>1</v>
          </cell>
          <cell r="J1707">
            <v>43354</v>
          </cell>
          <cell r="K1707">
            <v>1.7323</v>
          </cell>
          <cell r="L1707">
            <v>75102</v>
          </cell>
          <cell r="M1707">
            <v>15</v>
          </cell>
          <cell r="O1707">
            <v>5007</v>
          </cell>
          <cell r="R1707">
            <v>4.13</v>
          </cell>
          <cell r="T1707" t="str">
            <v>Ayudante Raso</v>
          </cell>
        </row>
        <row r="1708">
          <cell r="L1708">
            <v>0.23319999999999999</v>
          </cell>
          <cell r="M1708" t="str">
            <v>SUBTOTAL $</v>
          </cell>
          <cell r="O1708">
            <v>19836</v>
          </cell>
        </row>
        <row r="1710">
          <cell r="C1710" t="str">
            <v>TOTAL COSTO DIRECTO $</v>
          </cell>
          <cell r="O1710">
            <v>85064</v>
          </cell>
        </row>
        <row r="1711">
          <cell r="C1711" t="str">
            <v>V. COSTOS INDIRECTOS</v>
          </cell>
        </row>
        <row r="1713">
          <cell r="C1713" t="str">
            <v>Descripción</v>
          </cell>
          <cell r="L1713" t="str">
            <v>Porcentaje</v>
          </cell>
          <cell r="M1713" t="str">
            <v>Valor Total</v>
          </cell>
        </row>
        <row r="1714">
          <cell r="C1714" t="str">
            <v>ADMINISTRACION</v>
          </cell>
          <cell r="L1714">
            <v>0</v>
          </cell>
          <cell r="M1714">
            <v>0</v>
          </cell>
        </row>
        <row r="1715">
          <cell r="C1715" t="str">
            <v xml:space="preserve">IMPREVISTOS </v>
          </cell>
          <cell r="L1715">
            <v>0</v>
          </cell>
          <cell r="M1715">
            <v>0</v>
          </cell>
        </row>
        <row r="1716">
          <cell r="C1716" t="str">
            <v>UTILIDAD</v>
          </cell>
          <cell r="L1716">
            <v>0</v>
          </cell>
          <cell r="M1716">
            <v>0</v>
          </cell>
        </row>
        <row r="1717">
          <cell r="C1717" t="str">
            <v>SUBTOTAL $</v>
          </cell>
          <cell r="O1717">
            <v>0</v>
          </cell>
        </row>
        <row r="1719">
          <cell r="C1719" t="str">
            <v>Precio Unitario Total Aproximado al peso $</v>
          </cell>
          <cell r="O1719">
            <v>85064</v>
          </cell>
        </row>
        <row r="1722">
          <cell r="H1722" t="str">
            <v>Firma</v>
          </cell>
        </row>
        <row r="1723">
          <cell r="H1723" t="str">
            <v>Nombre:</v>
          </cell>
        </row>
        <row r="1724">
          <cell r="H1724" t="str">
            <v>Representante Legal del Contratista o su Apoderado</v>
          </cell>
        </row>
        <row r="1725">
          <cell r="H1725" t="str">
            <v>Matricula No. :</v>
          </cell>
        </row>
        <row r="1726">
          <cell r="H1726" t="str">
            <v xml:space="preserve"> </v>
          </cell>
        </row>
        <row r="1727">
          <cell r="C1727" t="str">
            <v>OBSERVACIONES INTERVENTORÍA</v>
          </cell>
        </row>
        <row r="1731">
          <cell r="C1731" t="str">
            <v>APROBACIÓN POR INTERVENTORÍA</v>
          </cell>
        </row>
        <row r="1732">
          <cell r="C1732"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1734">
          <cell r="C1734"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1737">
          <cell r="H1737" t="str">
            <v>Firma</v>
          </cell>
        </row>
        <row r="1738">
          <cell r="H1738" t="str">
            <v>Nombre:</v>
          </cell>
        </row>
        <row r="1739">
          <cell r="H1739" t="str">
            <v>Representante Legal del Interventor o su Apoderado</v>
          </cell>
        </row>
        <row r="1740">
          <cell r="H1740" t="str">
            <v>Matricula No. :</v>
          </cell>
        </row>
        <row r="1745">
          <cell r="C1745" t="str">
            <v>Formulario 1 - Propuesta económica  - Documento tipo de selección abreviada de menor cuantía - versión 2</v>
          </cell>
        </row>
        <row r="1746">
          <cell r="C1746" t="str">
            <v>Código</v>
          </cell>
          <cell r="D1746" t="str">
            <v>CCE-EICP-FM-25</v>
          </cell>
          <cell r="E1746" t="str">
            <v>Versión</v>
          </cell>
          <cell r="F1746">
            <v>2</v>
          </cell>
        </row>
        <row r="1748">
          <cell r="C1748" t="str">
            <v>[La entidad podrá utilizar este formato para la presentación de los análisis de precios unitarios el contratista en la oportunidad prevista en el numeral 8.1. del Documento Base]</v>
          </cell>
        </row>
        <row r="1751">
          <cell r="D1751" t="str">
            <v>MUNICIPIO DE CONCORDIA, ANTIOQUIA</v>
          </cell>
        </row>
        <row r="1752">
          <cell r="L1752" t="str">
            <v>VERSIÓN</v>
          </cell>
        </row>
        <row r="1753">
          <cell r="D1753" t="str">
            <v xml:space="preserve">[NÚMERO DEL PROCESO] </v>
          </cell>
        </row>
        <row r="1754">
          <cell r="L1754" t="str">
            <v>PÁGINA</v>
          </cell>
          <cell r="M1754">
            <v>1</v>
          </cell>
          <cell r="N1754" t="str">
            <v>DE</v>
          </cell>
          <cell r="O1754">
            <v>1</v>
          </cell>
        </row>
        <row r="1755">
          <cell r="D1755" t="str">
            <v xml:space="preserve">ANALISIS DE PRECIOS UNITARIOS </v>
          </cell>
        </row>
        <row r="1757">
          <cell r="L1757" t="str">
            <v>FECHA</v>
          </cell>
          <cell r="M1757" t="str">
            <v>DD</v>
          </cell>
          <cell r="N1757" t="str">
            <v>MM</v>
          </cell>
          <cell r="O1757" t="str">
            <v>AA</v>
          </cell>
        </row>
        <row r="1758">
          <cell r="M1758">
            <v>3</v>
          </cell>
          <cell r="N1758">
            <v>5</v>
          </cell>
          <cell r="O1758">
            <v>2022</v>
          </cell>
        </row>
        <row r="1759">
          <cell r="C1759" t="str">
            <v>ITEMS DE LA PROPUESTA ECONÓMICA</v>
          </cell>
          <cell r="I1759" t="str">
            <v>ITEMS NO PREVISTOS</v>
          </cell>
        </row>
        <row r="1763">
          <cell r="C1763" t="str">
            <v>DATOS ESPECÍFICOS</v>
          </cell>
        </row>
        <row r="1765">
          <cell r="C1765" t="str">
            <v>ITEM</v>
          </cell>
          <cell r="D1765" t="str">
            <v>DESCRIPCIÓN</v>
          </cell>
          <cell r="M1765" t="str">
            <v>UNIDAD</v>
          </cell>
          <cell r="O1765" t="str">
            <v>CANTIDAD</v>
          </cell>
        </row>
        <row r="1766">
          <cell r="C1766" t="str">
            <v>2.5.3</v>
          </cell>
          <cell r="D1766" t="str">
            <v>Construcción de obra civil para cerramientos, incluye: construcción de viga de fundación de 0,30x0,30m. en concreto de 21 Mpa., reforzadas con 4 varillas de Nº4 y estribos Nº3 cada 0,20 m., construcción de columnetas de 0,15m.x0,15m. en concreto de 21 Mpa., reforzadas con 4 varillas de Nº4 y estribos Nº3 cada 0,20 m. acabado a la vista, muro en bloque de concreto de 0,15x0,20x0,40m. ranurado ambas caras relleno con mortero 1:5, colocación de varillas de Nº3 (pelos) cada dos bloques, de viga de remate en concreto de 21 Mpa., de 0,15x0,20-0,15m., reforzado con 3 varillas de Nº3 y estribos cada 0,20 m Nº2. con junta entre el bloque y la viga de remate, acabado a la vista, incluye todo lo necesario para su correcta instalación y funcionamiento, el acero de refuerzo se pagara en el item respectivo, según diseño.</v>
          </cell>
          <cell r="M1766" t="str">
            <v>m</v>
          </cell>
          <cell r="O1766">
            <v>87</v>
          </cell>
          <cell r="R1766">
            <v>228881</v>
          </cell>
          <cell r="S1766">
            <v>228881</v>
          </cell>
          <cell r="T1766">
            <v>8.8200000000000001E-2</v>
          </cell>
          <cell r="U1766">
            <v>0.55200000000000005</v>
          </cell>
          <cell r="V1766">
            <v>3.49E-2</v>
          </cell>
          <cell r="W1766">
            <v>0.32500000000000001</v>
          </cell>
        </row>
        <row r="1767">
          <cell r="C1767" t="str">
            <v>I. EQUIPO</v>
          </cell>
        </row>
        <row r="1769">
          <cell r="C1769" t="str">
            <v>DESCRIPCIÓN</v>
          </cell>
          <cell r="H1769" t="str">
            <v>MARCA</v>
          </cell>
          <cell r="J1769" t="str">
            <v>TIPO</v>
          </cell>
          <cell r="L1769" t="str">
            <v>TARIFA/HORA</v>
          </cell>
          <cell r="M1769" t="str">
            <v>RENDIMIENTO</v>
          </cell>
          <cell r="O1769" t="str">
            <v>Vr. UNITARIO</v>
          </cell>
        </row>
        <row r="1770">
          <cell r="C1770" t="str">
            <v>Cortadora De Ladrillo G 6.6 Hp</v>
          </cell>
          <cell r="J1770" t="str">
            <v>Dia</v>
          </cell>
          <cell r="L1770">
            <v>49893</v>
          </cell>
          <cell r="M1770">
            <v>12</v>
          </cell>
          <cell r="O1770">
            <v>4158</v>
          </cell>
          <cell r="R1770">
            <v>7.25</v>
          </cell>
          <cell r="T1770" t="str">
            <v>Cortadora De Ladrillo G 6.6 Hp</v>
          </cell>
        </row>
        <row r="1771">
          <cell r="C1771" t="str">
            <v>Vibrador de concreto (Mikasa), electrico a 110 v</v>
          </cell>
          <cell r="J1771" t="str">
            <v>Dia</v>
          </cell>
          <cell r="L1771">
            <v>46162</v>
          </cell>
          <cell r="M1771">
            <v>4</v>
          </cell>
          <cell r="O1771">
            <v>11541</v>
          </cell>
          <cell r="R1771">
            <v>21.75</v>
          </cell>
          <cell r="T1771" t="str">
            <v>Vibrador de concreto (Mikasa), electrico a 110 v</v>
          </cell>
        </row>
        <row r="1772">
          <cell r="C1772" t="str">
            <v>Taladro de 1/2´´, pulidora, lijadora y circular para corte extremo superior</v>
          </cell>
          <cell r="J1772" t="str">
            <v>h</v>
          </cell>
          <cell r="L1772">
            <v>3037</v>
          </cell>
          <cell r="M1772">
            <v>4</v>
          </cell>
          <cell r="O1772">
            <v>759</v>
          </cell>
          <cell r="R1772">
            <v>21.75</v>
          </cell>
          <cell r="T1772" t="str">
            <v>Taladro de 1/2´´, pulidora, lijadora y circular para corte extremo superior</v>
          </cell>
        </row>
        <row r="1773">
          <cell r="C1773" t="str">
            <v>Herramienta Menor (Como % de Mano de Obra)</v>
          </cell>
          <cell r="J1773" t="str">
            <v>Dia</v>
          </cell>
          <cell r="L1773">
            <v>74385</v>
          </cell>
          <cell r="M1773">
            <v>0.05</v>
          </cell>
          <cell r="O1773">
            <v>3719</v>
          </cell>
          <cell r="R1773">
            <v>323553</v>
          </cell>
          <cell r="T1773" t="str">
            <v>Herramienta Menor (Como % de Mano de Obra)</v>
          </cell>
        </row>
        <row r="1774">
          <cell r="L1774">
            <v>8.8200000000000001E-2</v>
          </cell>
          <cell r="M1774" t="str">
            <v>SUBTOTAL $</v>
          </cell>
          <cell r="O1774">
            <v>20177</v>
          </cell>
        </row>
        <row r="1775">
          <cell r="C1775" t="str">
            <v>II. MATERIALES</v>
          </cell>
        </row>
        <row r="1777">
          <cell r="C1777" t="str">
            <v>DESCRIPCIÓN</v>
          </cell>
          <cell r="K1777" t="str">
            <v>UNIDAD</v>
          </cell>
          <cell r="L1777" t="str">
            <v>CANTIDAD</v>
          </cell>
          <cell r="M1777" t="str">
            <v>PRECIO UNIT.</v>
          </cell>
          <cell r="O1777" t="str">
            <v>Vr. UNITARIO</v>
          </cell>
        </row>
        <row r="1778">
          <cell r="C1778" t="str">
            <v>Concreto Resistencia 21 (Mpa)</v>
          </cell>
          <cell r="K1778" t="str">
            <v>m3</v>
          </cell>
          <cell r="L1778">
            <v>0.12620000000000001</v>
          </cell>
          <cell r="M1778">
            <v>484027</v>
          </cell>
          <cell r="O1778">
            <v>61084</v>
          </cell>
          <cell r="R1778">
            <v>10.98</v>
          </cell>
          <cell r="T1778" t="str">
            <v>Concreto Resistencia 21 (Mpa)</v>
          </cell>
        </row>
        <row r="1779">
          <cell r="C1779" t="str">
            <v>Bloque de concreto 15 x 20 x 40 cm 12,5u/m2 13.8 Kg</v>
          </cell>
          <cell r="K1779" t="str">
            <v>u</v>
          </cell>
          <cell r="L1779">
            <v>4.82</v>
          </cell>
          <cell r="M1779">
            <v>3500</v>
          </cell>
          <cell r="O1779">
            <v>16870</v>
          </cell>
          <cell r="R1779">
            <v>419.34</v>
          </cell>
          <cell r="T1779" t="str">
            <v>Bloque de concreto 15 x 20 x 40 cm 12,5u/m2 13.8 Kg</v>
          </cell>
        </row>
        <row r="1780">
          <cell r="C1780" t="str">
            <v>Mortero 1:4</v>
          </cell>
          <cell r="K1780" t="str">
            <v>m3</v>
          </cell>
          <cell r="L1780">
            <v>1.3899999999999999E-2</v>
          </cell>
          <cell r="M1780">
            <v>474919</v>
          </cell>
          <cell r="O1780">
            <v>6601</v>
          </cell>
          <cell r="R1780">
            <v>1.21</v>
          </cell>
          <cell r="T1780" t="str">
            <v>Mortero 1:4</v>
          </cell>
        </row>
        <row r="1781">
          <cell r="C1781" t="str">
            <v>Mortero 1:5</v>
          </cell>
          <cell r="K1781" t="str">
            <v>m3</v>
          </cell>
          <cell r="L1781">
            <v>4.5499999999999999E-2</v>
          </cell>
          <cell r="M1781">
            <v>437547</v>
          </cell>
          <cell r="O1781">
            <v>19908</v>
          </cell>
          <cell r="R1781">
            <v>3.96</v>
          </cell>
          <cell r="T1781" t="str">
            <v>Mortero 1:5</v>
          </cell>
        </row>
        <row r="1782">
          <cell r="C1782" t="str">
            <v>Super T de 19 mm. 1.53 x 2.44 m</v>
          </cell>
          <cell r="K1782" t="str">
            <v>un</v>
          </cell>
          <cell r="L1782">
            <v>4.3333333333333335E-2</v>
          </cell>
          <cell r="M1782">
            <v>300000</v>
          </cell>
          <cell r="O1782">
            <v>13000</v>
          </cell>
          <cell r="R1782">
            <v>3.77</v>
          </cell>
          <cell r="T1782" t="str">
            <v>Super T de 19 mm. 1.53 x 2.44 m</v>
          </cell>
        </row>
        <row r="1783">
          <cell r="C1783" t="str">
            <v>Larguero 8cm. X 4cm.          L=3.00 mt.</v>
          </cell>
          <cell r="K1783" t="str">
            <v>u</v>
          </cell>
          <cell r="L1783">
            <v>0.16950000000000001</v>
          </cell>
          <cell r="M1783">
            <v>10645</v>
          </cell>
          <cell r="O1783">
            <v>1804</v>
          </cell>
          <cell r="R1783">
            <v>14.75</v>
          </cell>
          <cell r="T1783" t="str">
            <v>Larguero 8cm. X 4cm.          L=3.00 mt.</v>
          </cell>
        </row>
        <row r="1784">
          <cell r="C1784" t="str">
            <v>Clavos Hierro 2 1/2 Pulgadas 350 Gramos(105 Clavos Apx Caja)</v>
          </cell>
          <cell r="K1784" t="str">
            <v>u</v>
          </cell>
          <cell r="L1784">
            <v>4.8000000000000001E-2</v>
          </cell>
          <cell r="M1784">
            <v>4620</v>
          </cell>
          <cell r="O1784">
            <v>222</v>
          </cell>
          <cell r="R1784">
            <v>4.18</v>
          </cell>
          <cell r="T1784" t="str">
            <v>Clavos Hierro 2 1/2 Pulgadas 350 Gramos(105 Clavos Apx Caja)</v>
          </cell>
        </row>
        <row r="1785">
          <cell r="C1785" t="str">
            <v>Alambre negro para amarre calibre 18</v>
          </cell>
          <cell r="K1785" t="str">
            <v>kg</v>
          </cell>
          <cell r="L1785">
            <v>1.6899999999999998E-2</v>
          </cell>
          <cell r="M1785">
            <v>11400</v>
          </cell>
          <cell r="O1785">
            <v>193</v>
          </cell>
          <cell r="R1785">
            <v>1.47</v>
          </cell>
          <cell r="T1785" t="str">
            <v>Alambre negro para amarre calibre 18</v>
          </cell>
        </row>
        <row r="1786">
          <cell r="C1786" t="str">
            <v>Aditivo Separol N- 20 Kg Sika - Rendimiento Aprox=300m2</v>
          </cell>
          <cell r="K1786" t="str">
            <v>u</v>
          </cell>
          <cell r="L1786">
            <v>1.5E-3</v>
          </cell>
          <cell r="M1786">
            <v>163823</v>
          </cell>
          <cell r="O1786">
            <v>246</v>
          </cell>
          <cell r="R1786">
            <v>0.13</v>
          </cell>
          <cell r="T1786" t="str">
            <v>Aditivo Separol N- 20 Kg Sika - Rendimiento Aprox=300m2</v>
          </cell>
        </row>
        <row r="1787">
          <cell r="C1787" t="str">
            <v>Moldura en madera 1/4 bocel de L=2,80 m</v>
          </cell>
          <cell r="K1787" t="str">
            <v>m</v>
          </cell>
          <cell r="L1787">
            <v>1.6266666666666667</v>
          </cell>
          <cell r="M1787">
            <v>3941</v>
          </cell>
          <cell r="O1787">
            <v>6411</v>
          </cell>
          <cell r="R1787">
            <v>141.52000000000001</v>
          </cell>
          <cell r="T1787" t="str">
            <v>Moldura en madera 1/4 bocel de L=2,80 m</v>
          </cell>
        </row>
        <row r="1788">
          <cell r="L1788">
            <v>0.55200000000000005</v>
          </cell>
          <cell r="M1788" t="str">
            <v>SUBTOTAL $</v>
          </cell>
          <cell r="O1788">
            <v>126339</v>
          </cell>
        </row>
        <row r="1789">
          <cell r="C1789" t="str">
            <v>III. TRANSPORTES</v>
          </cell>
        </row>
        <row r="1791">
          <cell r="C1791" t="str">
            <v>MATERIAL</v>
          </cell>
          <cell r="J1791" t="str">
            <v>VOL. o PESO</v>
          </cell>
          <cell r="K1791" t="str">
            <v>DISTANCIA</v>
          </cell>
          <cell r="L1791" t="str">
            <v>M3 o Ton/Km</v>
          </cell>
          <cell r="M1791" t="str">
            <v>TARIFA</v>
          </cell>
          <cell r="O1791" t="str">
            <v>Vr. UNITARIO</v>
          </cell>
        </row>
        <row r="1792">
          <cell r="C1792" t="str">
            <v>Transporte de ladrillos, bloques y adoquines</v>
          </cell>
          <cell r="J1792" t="str">
            <v>tkm</v>
          </cell>
          <cell r="K1792">
            <v>95</v>
          </cell>
          <cell r="L1792">
            <v>7.0000000000000007E-2</v>
          </cell>
          <cell r="M1792">
            <v>1200</v>
          </cell>
          <cell r="O1792">
            <v>7980</v>
          </cell>
          <cell r="R1792">
            <v>578.54999999999995</v>
          </cell>
          <cell r="T1792" t="str">
            <v>Transporte de ladrillos, bloques y adoquines</v>
          </cell>
        </row>
        <row r="1793">
          <cell r="J1793" t="str">
            <v/>
          </cell>
          <cell r="M1793">
            <v>0</v>
          </cell>
          <cell r="O1793">
            <v>0</v>
          </cell>
          <cell r="R1793">
            <v>0</v>
          </cell>
          <cell r="T1793">
            <v>0</v>
          </cell>
        </row>
        <row r="1794">
          <cell r="J1794" t="str">
            <v/>
          </cell>
          <cell r="M1794">
            <v>0</v>
          </cell>
          <cell r="O1794">
            <v>0</v>
          </cell>
          <cell r="R1794">
            <v>0</v>
          </cell>
          <cell r="T1794">
            <v>0</v>
          </cell>
        </row>
        <row r="1795">
          <cell r="L1795">
            <v>3.49E-2</v>
          </cell>
          <cell r="M1795" t="str">
            <v>SUBTOTAL $</v>
          </cell>
          <cell r="O1795">
            <v>7980</v>
          </cell>
        </row>
        <row r="1796">
          <cell r="C1796" t="str">
            <v>IV. MANO DE OBRA</v>
          </cell>
        </row>
        <row r="1798">
          <cell r="C1798" t="str">
            <v>TRABAJADOR</v>
          </cell>
          <cell r="I1798" t="str">
            <v>CANTIDAD</v>
          </cell>
          <cell r="J1798" t="str">
            <v>JORNAL</v>
          </cell>
          <cell r="K1798" t="str">
            <v>PRESTACIONES</v>
          </cell>
          <cell r="L1798" t="str">
            <v>JORNAL TOTAL</v>
          </cell>
          <cell r="M1798" t="str">
            <v>RENDIMIENTO</v>
          </cell>
          <cell r="O1798" t="str">
            <v>Vr. UNITARIO</v>
          </cell>
        </row>
        <row r="1799">
          <cell r="C1799" t="str">
            <v>Oficial</v>
          </cell>
          <cell r="I1799">
            <v>1</v>
          </cell>
          <cell r="J1799">
            <v>77720</v>
          </cell>
          <cell r="K1799">
            <v>1.6913</v>
          </cell>
          <cell r="L1799">
            <v>131448</v>
          </cell>
          <cell r="M1799">
            <v>4</v>
          </cell>
          <cell r="O1799">
            <v>32862</v>
          </cell>
          <cell r="R1799">
            <v>21.75</v>
          </cell>
          <cell r="T1799" t="str">
            <v>Oficial</v>
          </cell>
        </row>
        <row r="1800">
          <cell r="C1800" t="str">
            <v>Ayudante Entendido</v>
          </cell>
          <cell r="I1800">
            <v>1</v>
          </cell>
          <cell r="J1800">
            <v>53020</v>
          </cell>
          <cell r="K1800">
            <v>1.7161</v>
          </cell>
          <cell r="L1800">
            <v>90988</v>
          </cell>
          <cell r="M1800">
            <v>4</v>
          </cell>
          <cell r="O1800">
            <v>22747</v>
          </cell>
          <cell r="R1800">
            <v>21.75</v>
          </cell>
          <cell r="T1800" t="str">
            <v>Ayudante Entendido</v>
          </cell>
        </row>
        <row r="1801">
          <cell r="C1801" t="str">
            <v>Ayudante Raso</v>
          </cell>
          <cell r="I1801">
            <v>1</v>
          </cell>
          <cell r="J1801">
            <v>43354</v>
          </cell>
          <cell r="K1801">
            <v>1.7323</v>
          </cell>
          <cell r="L1801">
            <v>75102</v>
          </cell>
          <cell r="M1801">
            <v>4</v>
          </cell>
          <cell r="O1801">
            <v>18776</v>
          </cell>
          <cell r="R1801">
            <v>21.75</v>
          </cell>
          <cell r="T1801" t="str">
            <v>Ayudante Raso</v>
          </cell>
        </row>
        <row r="1802">
          <cell r="L1802">
            <v>0.32500000000000001</v>
          </cell>
          <cell r="M1802" t="str">
            <v>SUBTOTAL $</v>
          </cell>
          <cell r="O1802">
            <v>74385</v>
          </cell>
        </row>
        <row r="1804">
          <cell r="C1804" t="str">
            <v>TOTAL COSTO DIRECTO $</v>
          </cell>
          <cell r="O1804">
            <v>228881</v>
          </cell>
        </row>
        <row r="1805">
          <cell r="C1805" t="str">
            <v>V. COSTOS INDIRECTOS</v>
          </cell>
        </row>
        <row r="1807">
          <cell r="C1807" t="str">
            <v>Descripción</v>
          </cell>
          <cell r="L1807" t="str">
            <v>Porcentaje</v>
          </cell>
          <cell r="M1807" t="str">
            <v>Valor Total</v>
          </cell>
        </row>
        <row r="1808">
          <cell r="C1808" t="str">
            <v>ADMINISTRACION</v>
          </cell>
          <cell r="L1808">
            <v>0</v>
          </cell>
          <cell r="M1808">
            <v>0</v>
          </cell>
        </row>
        <row r="1809">
          <cell r="C1809" t="str">
            <v xml:space="preserve">IMPREVISTOS </v>
          </cell>
          <cell r="L1809">
            <v>0</v>
          </cell>
          <cell r="M1809">
            <v>0</v>
          </cell>
        </row>
        <row r="1810">
          <cell r="C1810" t="str">
            <v>UTILIDAD</v>
          </cell>
          <cell r="L1810">
            <v>0</v>
          </cell>
          <cell r="M1810">
            <v>0</v>
          </cell>
        </row>
        <row r="1811">
          <cell r="C1811" t="str">
            <v>SUBTOTAL $</v>
          </cell>
          <cell r="O1811">
            <v>0</v>
          </cell>
        </row>
        <row r="1813">
          <cell r="C1813" t="str">
            <v>Precio Unitario Total Aproximado al peso $</v>
          </cell>
          <cell r="O1813">
            <v>228881</v>
          </cell>
        </row>
        <row r="1816">
          <cell r="H1816" t="str">
            <v>Firma</v>
          </cell>
        </row>
        <row r="1817">
          <cell r="H1817" t="str">
            <v>Nombre:</v>
          </cell>
        </row>
        <row r="1818">
          <cell r="H1818" t="str">
            <v>Representante Legal del Contratista o su Apoderado</v>
          </cell>
        </row>
        <row r="1819">
          <cell r="H1819" t="str">
            <v>Matricula No. :</v>
          </cell>
        </row>
        <row r="1820">
          <cell r="H1820" t="str">
            <v xml:space="preserve"> </v>
          </cell>
        </row>
        <row r="1821">
          <cell r="C1821" t="str">
            <v>OBSERVACIONES INTERVENTORÍA</v>
          </cell>
        </row>
        <row r="1825">
          <cell r="C1825" t="str">
            <v>APROBACIÓN POR INTERVENTORÍA</v>
          </cell>
        </row>
        <row r="1826">
          <cell r="C182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1828">
          <cell r="C182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1831">
          <cell r="H1831" t="str">
            <v>Firma</v>
          </cell>
        </row>
        <row r="1832">
          <cell r="H1832" t="str">
            <v>Nombre:</v>
          </cell>
        </row>
        <row r="1833">
          <cell r="H1833" t="str">
            <v>Representante Legal del Interventor o su Apoderado</v>
          </cell>
        </row>
        <row r="1834">
          <cell r="H1834" t="str">
            <v>Matricula No. :</v>
          </cell>
        </row>
        <row r="1839">
          <cell r="C1839" t="str">
            <v>Formulario 1 - Propuesta económica  - Documento tipo de selección abreviada de menor cuantía - versión 2</v>
          </cell>
        </row>
        <row r="1840">
          <cell r="C1840" t="str">
            <v>Código</v>
          </cell>
          <cell r="D1840" t="str">
            <v>CCE-EICP-FM-25</v>
          </cell>
          <cell r="E1840" t="str">
            <v>Versión</v>
          </cell>
          <cell r="F1840">
            <v>2</v>
          </cell>
        </row>
        <row r="1842">
          <cell r="C1842" t="str">
            <v>[La entidad podrá utilizar este formato para la presentación de los análisis de precios unitarios el contratista en la oportunidad prevista en el numeral 8.1. del Documento Base]</v>
          </cell>
        </row>
        <row r="1845">
          <cell r="D1845" t="str">
            <v>MUNICIPIO DE CONCORDIA, ANTIOQUIA</v>
          </cell>
        </row>
        <row r="1846">
          <cell r="L1846" t="str">
            <v>VERSIÓN</v>
          </cell>
        </row>
        <row r="1847">
          <cell r="D1847" t="str">
            <v xml:space="preserve">[NÚMERO DEL PROCESO] </v>
          </cell>
        </row>
        <row r="1848">
          <cell r="L1848" t="str">
            <v>PÁGINA</v>
          </cell>
          <cell r="M1848">
            <v>1</v>
          </cell>
          <cell r="N1848" t="str">
            <v>DE</v>
          </cell>
          <cell r="O1848">
            <v>1</v>
          </cell>
        </row>
        <row r="1849">
          <cell r="D1849" t="str">
            <v xml:space="preserve">ANALISIS DE PRECIOS UNITARIOS </v>
          </cell>
        </row>
        <row r="1851">
          <cell r="L1851" t="str">
            <v>FECHA</v>
          </cell>
          <cell r="M1851" t="str">
            <v>DD</v>
          </cell>
          <cell r="N1851" t="str">
            <v>MM</v>
          </cell>
          <cell r="O1851" t="str">
            <v>AA</v>
          </cell>
        </row>
        <row r="1852">
          <cell r="M1852">
            <v>3</v>
          </cell>
          <cell r="N1852">
            <v>5</v>
          </cell>
          <cell r="O1852">
            <v>2022</v>
          </cell>
        </row>
        <row r="1853">
          <cell r="C1853" t="str">
            <v>ITEMS DE LA PROPUESTA ECONÓMICA</v>
          </cell>
          <cell r="I1853" t="str">
            <v>ITEMS NO PREVISTOS</v>
          </cell>
        </row>
        <row r="1857">
          <cell r="C1857" t="str">
            <v>DATOS ESPECÍFICOS</v>
          </cell>
        </row>
        <row r="1859">
          <cell r="C1859" t="str">
            <v>ITEM</v>
          </cell>
          <cell r="D1859" t="str">
            <v>DESCRIPCIÓN</v>
          </cell>
          <cell r="M1859" t="str">
            <v>UNIDAD</v>
          </cell>
          <cell r="O1859" t="str">
            <v>CANTIDAD</v>
          </cell>
        </row>
        <row r="1860">
          <cell r="C1860" t="str">
            <v>2.6.1</v>
          </cell>
          <cell r="D1860" t="str">
            <v>S.T.I de Acero de Refuerzo Figurado FY=  420  MPa-60.000 PSI,  corrugado  G60.  Incluye  transporte  con descarga, transporte interno, corte y figuración, alambre de amarre Calibre 18, certificados y todos los elementos necesarios para su correcta instalación, según diseño y recomendaciones estructurales.</v>
          </cell>
          <cell r="M1860" t="str">
            <v>Kg</v>
          </cell>
          <cell r="O1860">
            <v>1942.97</v>
          </cell>
          <cell r="R1860">
            <v>6518</v>
          </cell>
          <cell r="S1860">
            <v>6518</v>
          </cell>
          <cell r="T1860">
            <v>1.7299999999999999E-2</v>
          </cell>
          <cell r="U1860">
            <v>0.79979999999999996</v>
          </cell>
          <cell r="V1860">
            <v>1.23E-2</v>
          </cell>
          <cell r="W1860">
            <v>0.1706</v>
          </cell>
        </row>
        <row r="1861">
          <cell r="C1861" t="str">
            <v>I. EQUIPO</v>
          </cell>
        </row>
        <row r="1863">
          <cell r="C1863" t="str">
            <v>DESCRIPCIÓN</v>
          </cell>
          <cell r="H1863" t="str">
            <v>MARCA</v>
          </cell>
          <cell r="J1863" t="str">
            <v>TIPO</v>
          </cell>
          <cell r="L1863" t="str">
            <v>TARIFA/HORA</v>
          </cell>
          <cell r="M1863" t="str">
            <v>RENDIMIENTO</v>
          </cell>
          <cell r="O1863" t="str">
            <v>Vr. UNITARIO</v>
          </cell>
        </row>
        <row r="1864">
          <cell r="C1864" t="str">
            <v>Pulidora Manual de 4" 1/2"</v>
          </cell>
          <cell r="J1864" t="str">
            <v>Dia</v>
          </cell>
          <cell r="L1864">
            <v>11352</v>
          </cell>
          <cell r="M1864">
            <v>200</v>
          </cell>
          <cell r="O1864">
            <v>57</v>
          </cell>
          <cell r="R1864">
            <v>9.7100000000000009</v>
          </cell>
          <cell r="T1864" t="str">
            <v>Pulidora Manual de 4" 1/2"</v>
          </cell>
        </row>
        <row r="1865">
          <cell r="J1865" t="str">
            <v/>
          </cell>
          <cell r="L1865" t="str">
            <v/>
          </cell>
          <cell r="O1865">
            <v>0</v>
          </cell>
          <cell r="R1865">
            <v>0</v>
          </cell>
          <cell r="T1865">
            <v>0</v>
          </cell>
        </row>
        <row r="1866">
          <cell r="J1866" t="str">
            <v/>
          </cell>
          <cell r="L1866" t="str">
            <v/>
          </cell>
          <cell r="O1866">
            <v>0</v>
          </cell>
          <cell r="R1866">
            <v>0</v>
          </cell>
          <cell r="T1866">
            <v>0</v>
          </cell>
        </row>
        <row r="1867">
          <cell r="C1867" t="str">
            <v>Herramienta Menor (Como % de Mano de Obra)</v>
          </cell>
          <cell r="J1867" t="str">
            <v>Dia</v>
          </cell>
          <cell r="L1867">
            <v>1112</v>
          </cell>
          <cell r="M1867">
            <v>0.05</v>
          </cell>
          <cell r="O1867">
            <v>56</v>
          </cell>
          <cell r="R1867">
            <v>108806.32</v>
          </cell>
          <cell r="T1867" t="str">
            <v>Herramienta Menor (Como % de Mano de Obra)</v>
          </cell>
        </row>
        <row r="1868">
          <cell r="L1868">
            <v>1.7299999999999999E-2</v>
          </cell>
          <cell r="M1868" t="str">
            <v>SUBTOTAL $</v>
          </cell>
          <cell r="O1868">
            <v>113</v>
          </cell>
        </row>
        <row r="1869">
          <cell r="C1869" t="str">
            <v>II. MATERIALES</v>
          </cell>
        </row>
        <row r="1871">
          <cell r="C1871" t="str">
            <v>DESCRIPCIÓN</v>
          </cell>
          <cell r="K1871" t="str">
            <v>UNIDAD</v>
          </cell>
          <cell r="L1871" t="str">
            <v>CANTIDAD</v>
          </cell>
          <cell r="M1871" t="str">
            <v>PRECIO UNIT.</v>
          </cell>
          <cell r="O1871" t="str">
            <v>Vr. UNITARIO</v>
          </cell>
        </row>
        <row r="1872">
          <cell r="C1872" t="str">
            <v>Acero refuerzo G-60</v>
          </cell>
          <cell r="K1872" t="str">
            <v>Kg</v>
          </cell>
          <cell r="L1872">
            <v>1.05</v>
          </cell>
          <cell r="M1872">
            <v>4850</v>
          </cell>
          <cell r="O1872">
            <v>5093</v>
          </cell>
          <cell r="R1872">
            <v>2040.12</v>
          </cell>
          <cell r="T1872" t="str">
            <v>Acero refuerzo G-60</v>
          </cell>
        </row>
        <row r="1873">
          <cell r="C1873" t="str">
            <v>Alambre negro para amarre calibre 18</v>
          </cell>
          <cell r="K1873" t="str">
            <v>kg</v>
          </cell>
          <cell r="L1873">
            <v>1.0500000000000001E-2</v>
          </cell>
          <cell r="M1873">
            <v>11400</v>
          </cell>
          <cell r="O1873">
            <v>120</v>
          </cell>
          <cell r="R1873">
            <v>20.399999999999999</v>
          </cell>
          <cell r="T1873" t="str">
            <v>Alambre negro para amarre calibre 18</v>
          </cell>
        </row>
        <row r="1874">
          <cell r="K1874" t="str">
            <v/>
          </cell>
          <cell r="M1874">
            <v>0</v>
          </cell>
          <cell r="O1874">
            <v>0</v>
          </cell>
          <cell r="R1874">
            <v>0</v>
          </cell>
          <cell r="T1874">
            <v>0</v>
          </cell>
        </row>
        <row r="1875">
          <cell r="K1875" t="str">
            <v/>
          </cell>
          <cell r="M1875">
            <v>0</v>
          </cell>
          <cell r="O1875">
            <v>0</v>
          </cell>
          <cell r="R1875">
            <v>0</v>
          </cell>
          <cell r="T1875">
            <v>0</v>
          </cell>
        </row>
        <row r="1876">
          <cell r="K1876" t="str">
            <v/>
          </cell>
          <cell r="M1876">
            <v>0</v>
          </cell>
          <cell r="O1876">
            <v>0</v>
          </cell>
          <cell r="R1876">
            <v>0</v>
          </cell>
          <cell r="T1876">
            <v>0</v>
          </cell>
        </row>
        <row r="1877">
          <cell r="K1877" t="str">
            <v/>
          </cell>
          <cell r="M1877">
            <v>0</v>
          </cell>
          <cell r="O1877">
            <v>0</v>
          </cell>
          <cell r="R1877">
            <v>0</v>
          </cell>
          <cell r="T1877">
            <v>0</v>
          </cell>
        </row>
        <row r="1878">
          <cell r="K1878" t="str">
            <v/>
          </cell>
          <cell r="O1878">
            <v>0</v>
          </cell>
          <cell r="R1878">
            <v>0</v>
          </cell>
          <cell r="T1878">
            <v>0</v>
          </cell>
        </row>
        <row r="1879">
          <cell r="L1879">
            <v>0.79979999999999996</v>
          </cell>
          <cell r="M1879" t="str">
            <v>SUBTOTAL $</v>
          </cell>
          <cell r="O1879">
            <v>5213</v>
          </cell>
        </row>
        <row r="1880">
          <cell r="C1880" t="str">
            <v>III. TRANSPORTES</v>
          </cell>
        </row>
        <row r="1882">
          <cell r="C1882" t="str">
            <v>MATERIAL</v>
          </cell>
          <cell r="J1882" t="str">
            <v>VOL. o PESO</v>
          </cell>
          <cell r="K1882" t="str">
            <v>DISTANCIA</v>
          </cell>
          <cell r="L1882" t="str">
            <v>M3 o Ton/Km</v>
          </cell>
          <cell r="M1882" t="str">
            <v>TARIFA</v>
          </cell>
          <cell r="O1882" t="str">
            <v>Vr. UNITARIO</v>
          </cell>
        </row>
        <row r="1883">
          <cell r="C1883" t="str">
            <v>Transporte de acero</v>
          </cell>
          <cell r="J1883" t="str">
            <v>tkm</v>
          </cell>
          <cell r="K1883">
            <v>95</v>
          </cell>
          <cell r="L1883">
            <v>1.0500000000000002E-3</v>
          </cell>
          <cell r="M1883">
            <v>800</v>
          </cell>
          <cell r="O1883">
            <v>80</v>
          </cell>
          <cell r="R1883">
            <v>193.81</v>
          </cell>
          <cell r="T1883" t="str">
            <v>Transporte de acero</v>
          </cell>
        </row>
        <row r="1884">
          <cell r="J1884" t="str">
            <v/>
          </cell>
          <cell r="M1884">
            <v>0</v>
          </cell>
          <cell r="O1884">
            <v>0</v>
          </cell>
          <cell r="R1884">
            <v>0</v>
          </cell>
          <cell r="T1884">
            <v>0</v>
          </cell>
        </row>
        <row r="1885">
          <cell r="J1885" t="str">
            <v/>
          </cell>
          <cell r="M1885">
            <v>0</v>
          </cell>
          <cell r="O1885">
            <v>0</v>
          </cell>
          <cell r="R1885">
            <v>0</v>
          </cell>
          <cell r="T1885">
            <v>0</v>
          </cell>
        </row>
        <row r="1886">
          <cell r="L1886">
            <v>1.23E-2</v>
          </cell>
          <cell r="M1886" t="str">
            <v>SUBTOTAL $</v>
          </cell>
          <cell r="O1886">
            <v>80</v>
          </cell>
        </row>
        <row r="1887">
          <cell r="C1887" t="str">
            <v>IV. MANO DE OBRA</v>
          </cell>
        </row>
        <row r="1889">
          <cell r="C1889" t="str">
            <v>TRABAJADOR</v>
          </cell>
          <cell r="I1889" t="str">
            <v>CANTIDAD</v>
          </cell>
          <cell r="J1889" t="str">
            <v>JORNAL</v>
          </cell>
          <cell r="K1889" t="str">
            <v>PRESTACIONES</v>
          </cell>
          <cell r="L1889" t="str">
            <v>JORNAL TOTAL</v>
          </cell>
          <cell r="M1889" t="str">
            <v>RENDIMIENTO</v>
          </cell>
          <cell r="O1889" t="str">
            <v>Vr. UNITARIO</v>
          </cell>
        </row>
        <row r="1890">
          <cell r="C1890" t="str">
            <v>Oficial</v>
          </cell>
          <cell r="I1890">
            <v>1</v>
          </cell>
          <cell r="J1890">
            <v>77720</v>
          </cell>
          <cell r="K1890">
            <v>1.6913</v>
          </cell>
          <cell r="L1890">
            <v>131448</v>
          </cell>
          <cell r="M1890">
            <v>200</v>
          </cell>
          <cell r="O1890">
            <v>657</v>
          </cell>
          <cell r="R1890">
            <v>9.7100000000000009</v>
          </cell>
          <cell r="T1890" t="str">
            <v>Oficial</v>
          </cell>
        </row>
        <row r="1891">
          <cell r="C1891" t="str">
            <v>Ayudante Entendido</v>
          </cell>
          <cell r="I1891">
            <v>1</v>
          </cell>
          <cell r="J1891">
            <v>53020</v>
          </cell>
          <cell r="K1891">
            <v>1.7161</v>
          </cell>
          <cell r="L1891">
            <v>90988</v>
          </cell>
          <cell r="M1891">
            <v>200</v>
          </cell>
          <cell r="O1891">
            <v>455</v>
          </cell>
          <cell r="R1891">
            <v>9.7100000000000009</v>
          </cell>
          <cell r="T1891" t="str">
            <v>Ayudante Entendido</v>
          </cell>
        </row>
        <row r="1892">
          <cell r="J1892">
            <v>0</v>
          </cell>
          <cell r="K1892">
            <v>0</v>
          </cell>
          <cell r="L1892">
            <v>0</v>
          </cell>
          <cell r="O1892">
            <v>0</v>
          </cell>
          <cell r="R1892">
            <v>0</v>
          </cell>
          <cell r="T1892">
            <v>0</v>
          </cell>
        </row>
        <row r="1893">
          <cell r="L1893">
            <v>0.1706</v>
          </cell>
          <cell r="M1893" t="str">
            <v>SUBTOTAL $</v>
          </cell>
          <cell r="O1893">
            <v>1112</v>
          </cell>
        </row>
        <row r="1895">
          <cell r="C1895" t="str">
            <v>TOTAL COSTO DIRECTO $</v>
          </cell>
          <cell r="O1895">
            <v>6518</v>
          </cell>
        </row>
        <row r="1896">
          <cell r="C1896" t="str">
            <v>V. COSTOS INDIRECTOS</v>
          </cell>
        </row>
        <row r="1898">
          <cell r="C1898" t="str">
            <v>Descripción</v>
          </cell>
          <cell r="L1898" t="str">
            <v>Porcentaje</v>
          </cell>
          <cell r="M1898" t="str">
            <v>Valor Total</v>
          </cell>
        </row>
        <row r="1899">
          <cell r="C1899" t="str">
            <v>ADMINISTRACION</v>
          </cell>
          <cell r="L1899">
            <v>0</v>
          </cell>
          <cell r="M1899">
            <v>0</v>
          </cell>
        </row>
        <row r="1900">
          <cell r="C1900" t="str">
            <v xml:space="preserve">IMPREVISTOS </v>
          </cell>
          <cell r="L1900">
            <v>0</v>
          </cell>
          <cell r="M1900">
            <v>0</v>
          </cell>
        </row>
        <row r="1901">
          <cell r="C1901" t="str">
            <v>UTILIDAD</v>
          </cell>
          <cell r="L1901">
            <v>0</v>
          </cell>
          <cell r="M1901">
            <v>0</v>
          </cell>
        </row>
        <row r="1902">
          <cell r="C1902" t="str">
            <v>SUBTOTAL $</v>
          </cell>
          <cell r="O1902">
            <v>0</v>
          </cell>
        </row>
        <row r="1904">
          <cell r="C1904" t="str">
            <v>Precio Unitario Total Aproximado al peso $</v>
          </cell>
          <cell r="O1904">
            <v>6518</v>
          </cell>
        </row>
        <row r="1907">
          <cell r="H1907" t="str">
            <v>Firma</v>
          </cell>
        </row>
        <row r="1908">
          <cell r="H1908" t="str">
            <v>Nombre:</v>
          </cell>
        </row>
        <row r="1909">
          <cell r="H1909" t="str">
            <v>Representante Legal del Contratista o su Apoderado</v>
          </cell>
        </row>
        <row r="1910">
          <cell r="H1910" t="str">
            <v>Matricula No. :</v>
          </cell>
        </row>
        <row r="1911">
          <cell r="H1911" t="str">
            <v xml:space="preserve"> </v>
          </cell>
        </row>
        <row r="1912">
          <cell r="C1912" t="str">
            <v>OBSERVACIONES INTERVENTORÍA</v>
          </cell>
        </row>
        <row r="1916">
          <cell r="C1916" t="str">
            <v>APROBACIÓN POR INTERVENTORÍA</v>
          </cell>
        </row>
        <row r="1917">
          <cell r="C1917"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1919">
          <cell r="C1919"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1922">
          <cell r="H1922" t="str">
            <v>Firma</v>
          </cell>
        </row>
        <row r="1923">
          <cell r="H1923" t="str">
            <v>Nombre:</v>
          </cell>
        </row>
        <row r="1924">
          <cell r="H1924" t="str">
            <v>Representante Legal del Interventor o su Apoderado</v>
          </cell>
        </row>
        <row r="1925">
          <cell r="H1925" t="str">
            <v>Matricula No. :</v>
          </cell>
        </row>
        <row r="1930">
          <cell r="C1930" t="str">
            <v>Formulario 1 - Propuesta económica  - Documento tipo de selección abreviada de menor cuantía - versión 2</v>
          </cell>
        </row>
        <row r="1931">
          <cell r="C1931" t="str">
            <v>Código</v>
          </cell>
          <cell r="D1931" t="str">
            <v>CCE-EICP-FM-25</v>
          </cell>
          <cell r="E1931" t="str">
            <v>Versión</v>
          </cell>
          <cell r="F1931">
            <v>2</v>
          </cell>
        </row>
        <row r="1933">
          <cell r="C1933" t="str">
            <v>[La entidad podrá utilizar este formato para la presentación de los análisis de precios unitarios el contratista en la oportunidad prevista en el numeral 8.1. del Documento Base]</v>
          </cell>
        </row>
        <row r="1936">
          <cell r="D1936" t="str">
            <v>MUNICIPIO DE CONCORDIA, ANTIOQUIA</v>
          </cell>
        </row>
        <row r="1937">
          <cell r="L1937" t="str">
            <v>VERSIÓN</v>
          </cell>
        </row>
        <row r="1938">
          <cell r="D1938" t="str">
            <v xml:space="preserve">[NÚMERO DEL PROCESO] </v>
          </cell>
        </row>
        <row r="1939">
          <cell r="L1939" t="str">
            <v>PÁGINA</v>
          </cell>
          <cell r="M1939">
            <v>1</v>
          </cell>
          <cell r="N1939" t="str">
            <v>DE</v>
          </cell>
          <cell r="O1939">
            <v>1</v>
          </cell>
        </row>
        <row r="1940">
          <cell r="D1940" t="str">
            <v xml:space="preserve">ANALISIS DE PRECIOS UNITARIOS </v>
          </cell>
        </row>
        <row r="1942">
          <cell r="L1942" t="str">
            <v>FECHA</v>
          </cell>
          <cell r="M1942" t="str">
            <v>DD</v>
          </cell>
          <cell r="N1942" t="str">
            <v>MM</v>
          </cell>
          <cell r="O1942" t="str">
            <v>AA</v>
          </cell>
        </row>
        <row r="1943">
          <cell r="M1943">
            <v>3</v>
          </cell>
          <cell r="N1943">
            <v>5</v>
          </cell>
          <cell r="O1943">
            <v>2022</v>
          </cell>
        </row>
        <row r="1944">
          <cell r="C1944" t="str">
            <v>ITEMS DE LA PROPUESTA ECONÓMICA</v>
          </cell>
          <cell r="I1944" t="str">
            <v>ITEMS NO PREVISTOS</v>
          </cell>
        </row>
        <row r="1948">
          <cell r="C1948" t="str">
            <v>DATOS ESPECÍFICOS</v>
          </cell>
        </row>
        <row r="1950">
          <cell r="C1950" t="str">
            <v>ITEM</v>
          </cell>
          <cell r="D1950" t="str">
            <v>DESCRIPCIÓN</v>
          </cell>
          <cell r="M1950" t="str">
            <v>UNIDAD</v>
          </cell>
          <cell r="O1950" t="str">
            <v>CANTIDAD</v>
          </cell>
        </row>
        <row r="1951">
          <cell r="C1951" t="str">
            <v>2.7.1</v>
          </cell>
          <cell r="D1951" t="str">
            <v>S.T.I de Tubería PVC RDE 21 de acueducto Ø = 13 mm. incluye accesorios, limpiador y todo lo necesario para su correcta construcción; la excavación y llenos se pagaran en su ítem respectivo.</v>
          </cell>
          <cell r="M1951" t="str">
            <v>m</v>
          </cell>
          <cell r="O1951">
            <v>18</v>
          </cell>
          <cell r="R1951">
            <v>10864</v>
          </cell>
          <cell r="S1951">
            <v>10864</v>
          </cell>
          <cell r="T1951">
            <v>2.8400000000000002E-2</v>
          </cell>
          <cell r="U1951">
            <v>0.40289999999999998</v>
          </cell>
          <cell r="V1951">
            <v>0</v>
          </cell>
          <cell r="W1951">
            <v>0.56869999999999998</v>
          </cell>
        </row>
        <row r="1952">
          <cell r="C1952" t="str">
            <v>I. EQUIPO</v>
          </cell>
        </row>
        <row r="1954">
          <cell r="C1954" t="str">
            <v>DESCRIPCIÓN</v>
          </cell>
          <cell r="H1954" t="str">
            <v>MARCA</v>
          </cell>
          <cell r="J1954" t="str">
            <v>TIPO</v>
          </cell>
          <cell r="L1954" t="str">
            <v>TARIFA/HORA</v>
          </cell>
          <cell r="M1954" t="str">
            <v>RENDIMIENTO</v>
          </cell>
          <cell r="O1954" t="str">
            <v>Vr. UNITARIO</v>
          </cell>
        </row>
        <row r="1955">
          <cell r="J1955" t="str">
            <v/>
          </cell>
          <cell r="L1955" t="str">
            <v/>
          </cell>
          <cell r="O1955">
            <v>0</v>
          </cell>
          <cell r="R1955">
            <v>0</v>
          </cell>
          <cell r="T1955">
            <v>0</v>
          </cell>
        </row>
        <row r="1956">
          <cell r="J1956" t="str">
            <v/>
          </cell>
          <cell r="L1956" t="str">
            <v/>
          </cell>
          <cell r="O1956">
            <v>0</v>
          </cell>
          <cell r="R1956">
            <v>0</v>
          </cell>
          <cell r="T1956">
            <v>0</v>
          </cell>
        </row>
        <row r="1957">
          <cell r="J1957" t="str">
            <v/>
          </cell>
          <cell r="L1957" t="str">
            <v/>
          </cell>
          <cell r="O1957">
            <v>0</v>
          </cell>
          <cell r="R1957">
            <v>0</v>
          </cell>
          <cell r="T1957">
            <v>0</v>
          </cell>
        </row>
        <row r="1958">
          <cell r="C1958" t="str">
            <v>Herramienta Menor (Como % de Mano de Obra)</v>
          </cell>
          <cell r="J1958" t="str">
            <v>Dia</v>
          </cell>
          <cell r="L1958">
            <v>6178</v>
          </cell>
          <cell r="M1958">
            <v>0.05</v>
          </cell>
          <cell r="O1958">
            <v>309</v>
          </cell>
          <cell r="R1958">
            <v>5562</v>
          </cell>
          <cell r="T1958" t="str">
            <v>Herramienta Menor (Como % de Mano de Obra)</v>
          </cell>
        </row>
        <row r="1959">
          <cell r="L1959">
            <v>2.8400000000000002E-2</v>
          </cell>
          <cell r="M1959" t="str">
            <v>SUBTOTAL $</v>
          </cell>
          <cell r="O1959">
            <v>309</v>
          </cell>
        </row>
        <row r="1960">
          <cell r="C1960" t="str">
            <v>II. MATERIALES</v>
          </cell>
        </row>
        <row r="1962">
          <cell r="C1962" t="str">
            <v>DESCRIPCIÓN</v>
          </cell>
          <cell r="K1962" t="str">
            <v>UNIDAD</v>
          </cell>
          <cell r="L1962" t="str">
            <v>CANTIDAD</v>
          </cell>
          <cell r="M1962" t="str">
            <v>PRECIO UNIT.</v>
          </cell>
          <cell r="O1962" t="str">
            <v>Vr. UNITARIO</v>
          </cell>
        </row>
        <row r="1963">
          <cell r="C1963" t="str">
            <v>Tubo 1/2" Presión 9-500 x 6 m</v>
          </cell>
          <cell r="K1963" t="str">
            <v>u</v>
          </cell>
          <cell r="L1963">
            <v>0.17499999999999999</v>
          </cell>
          <cell r="M1963">
            <v>19900</v>
          </cell>
          <cell r="O1963">
            <v>3483</v>
          </cell>
          <cell r="R1963">
            <v>3.15</v>
          </cell>
          <cell r="T1963" t="str">
            <v>Tubo 1/2" Presión 9-500 x 6 m</v>
          </cell>
        </row>
        <row r="1964">
          <cell r="C1964" t="str">
            <v>Unión PVC-P, Ø= 1/2"</v>
          </cell>
          <cell r="K1964" t="str">
            <v>u</v>
          </cell>
          <cell r="L1964">
            <v>0.27562500000000001</v>
          </cell>
          <cell r="M1964">
            <v>700</v>
          </cell>
          <cell r="O1964">
            <v>193</v>
          </cell>
          <cell r="R1964">
            <v>4.96</v>
          </cell>
          <cell r="T1964" t="str">
            <v>Unión PVC-P, Ø= 1/2"</v>
          </cell>
        </row>
        <row r="1965">
          <cell r="C1965" t="str">
            <v>Codo 90º PVC-P Ø= 1/2"</v>
          </cell>
          <cell r="K1965" t="str">
            <v>u</v>
          </cell>
          <cell r="L1965">
            <v>0.62489700000000004</v>
          </cell>
          <cell r="M1965">
            <v>704</v>
          </cell>
          <cell r="O1965">
            <v>440</v>
          </cell>
          <cell r="R1965">
            <v>11.25</v>
          </cell>
          <cell r="T1965" t="str">
            <v>Codo 90º PVC-P Ø= 1/2"</v>
          </cell>
        </row>
        <row r="1966">
          <cell r="C1966" t="str">
            <v>Tee PVC-P Ø= 1/2"</v>
          </cell>
          <cell r="K1966" t="str">
            <v>u</v>
          </cell>
          <cell r="L1966">
            <v>0.100233</v>
          </cell>
          <cell r="M1966">
            <v>1049</v>
          </cell>
          <cell r="O1966">
            <v>105</v>
          </cell>
          <cell r="R1966">
            <v>1.8</v>
          </cell>
          <cell r="T1966" t="str">
            <v>Tee PVC-P Ø= 1/2"</v>
          </cell>
        </row>
        <row r="1967">
          <cell r="C1967" t="str">
            <v>Soldadura liquida PVC 1/4 de Gl</v>
          </cell>
          <cell r="K1967" t="str">
            <v>u</v>
          </cell>
          <cell r="L1967">
            <v>3.5699999999999998E-3</v>
          </cell>
          <cell r="M1967">
            <v>10695</v>
          </cell>
          <cell r="O1967">
            <v>38</v>
          </cell>
          <cell r="R1967">
            <v>0.06</v>
          </cell>
          <cell r="T1967" t="str">
            <v>Soldadura liquida PVC 1/4 de Gl</v>
          </cell>
        </row>
        <row r="1968">
          <cell r="C1968" t="str">
            <v xml:space="preserve">Removedor PVC 1/4 galon </v>
          </cell>
          <cell r="K1968" t="str">
            <v>u</v>
          </cell>
          <cell r="L1968">
            <v>3.5699999999999998E-3</v>
          </cell>
          <cell r="M1968">
            <v>32934</v>
          </cell>
          <cell r="O1968">
            <v>118</v>
          </cell>
          <cell r="R1968">
            <v>0.06</v>
          </cell>
          <cell r="T1968" t="str">
            <v xml:space="preserve">Removedor PVC 1/4 galon </v>
          </cell>
        </row>
        <row r="1969">
          <cell r="K1969" t="str">
            <v/>
          </cell>
          <cell r="O1969">
            <v>0</v>
          </cell>
          <cell r="R1969">
            <v>0</v>
          </cell>
          <cell r="T1969">
            <v>0</v>
          </cell>
        </row>
        <row r="1970">
          <cell r="L1970">
            <v>0.40289999999999998</v>
          </cell>
          <cell r="M1970" t="str">
            <v>SUBTOTAL $</v>
          </cell>
          <cell r="O1970">
            <v>4377</v>
          </cell>
        </row>
        <row r="1971">
          <cell r="C1971" t="str">
            <v>III. TRANSPORTES</v>
          </cell>
        </row>
        <row r="1973">
          <cell r="C1973" t="str">
            <v>MATERIAL</v>
          </cell>
          <cell r="J1973" t="str">
            <v>VOL. o PESO</v>
          </cell>
          <cell r="K1973" t="str">
            <v>DISTANCIA</v>
          </cell>
          <cell r="L1973" t="str">
            <v>M3 o Ton/Km</v>
          </cell>
          <cell r="M1973" t="str">
            <v>TARIFA</v>
          </cell>
          <cell r="O1973" t="str">
            <v>Vr. UNITARIO</v>
          </cell>
        </row>
        <row r="1974">
          <cell r="J1974" t="str">
            <v/>
          </cell>
          <cell r="M1974">
            <v>0</v>
          </cell>
          <cell r="O1974">
            <v>0</v>
          </cell>
          <cell r="R1974">
            <v>0</v>
          </cell>
          <cell r="T1974">
            <v>0</v>
          </cell>
        </row>
        <row r="1975">
          <cell r="J1975" t="str">
            <v/>
          </cell>
          <cell r="M1975">
            <v>0</v>
          </cell>
          <cell r="O1975">
            <v>0</v>
          </cell>
          <cell r="R1975">
            <v>0</v>
          </cell>
          <cell r="T1975">
            <v>0</v>
          </cell>
        </row>
        <row r="1976">
          <cell r="J1976" t="str">
            <v/>
          </cell>
          <cell r="M1976">
            <v>0</v>
          </cell>
          <cell r="O1976">
            <v>0</v>
          </cell>
          <cell r="R1976">
            <v>0</v>
          </cell>
          <cell r="T1976">
            <v>0</v>
          </cell>
        </row>
        <row r="1977">
          <cell r="L1977">
            <v>0</v>
          </cell>
          <cell r="M1977" t="str">
            <v>SUBTOTAL $</v>
          </cell>
          <cell r="O1977">
            <v>0</v>
          </cell>
        </row>
        <row r="1978">
          <cell r="C1978" t="str">
            <v>IV. MANO DE OBRA</v>
          </cell>
        </row>
        <row r="1980">
          <cell r="C1980" t="str">
            <v>TRABAJADOR</v>
          </cell>
          <cell r="I1980" t="str">
            <v>CANTIDAD</v>
          </cell>
          <cell r="J1980" t="str">
            <v>JORNAL</v>
          </cell>
          <cell r="K1980" t="str">
            <v>PRESTACIONES</v>
          </cell>
          <cell r="L1980" t="str">
            <v>JORNAL TOTAL</v>
          </cell>
          <cell r="M1980" t="str">
            <v>RENDIMIENTO</v>
          </cell>
          <cell r="O1980" t="str">
            <v>Vr. UNITARIO</v>
          </cell>
        </row>
        <row r="1981">
          <cell r="C1981" t="str">
            <v>Oficial</v>
          </cell>
          <cell r="I1981">
            <v>1</v>
          </cell>
          <cell r="J1981">
            <v>77720</v>
          </cell>
          <cell r="K1981">
            <v>1.6913</v>
          </cell>
          <cell r="L1981">
            <v>131448</v>
          </cell>
          <cell r="M1981">
            <v>36</v>
          </cell>
          <cell r="O1981">
            <v>3651</v>
          </cell>
          <cell r="R1981">
            <v>0.5</v>
          </cell>
          <cell r="T1981" t="str">
            <v>Oficial</v>
          </cell>
        </row>
        <row r="1982">
          <cell r="C1982" t="str">
            <v>Ayudante Entendido</v>
          </cell>
          <cell r="I1982">
            <v>1</v>
          </cell>
          <cell r="J1982">
            <v>53020</v>
          </cell>
          <cell r="K1982">
            <v>1.7161</v>
          </cell>
          <cell r="L1982">
            <v>90988</v>
          </cell>
          <cell r="M1982">
            <v>36</v>
          </cell>
          <cell r="O1982">
            <v>2527</v>
          </cell>
          <cell r="R1982">
            <v>0.5</v>
          </cell>
          <cell r="T1982" t="str">
            <v>Ayudante Entendido</v>
          </cell>
        </row>
        <row r="1983">
          <cell r="J1983">
            <v>0</v>
          </cell>
          <cell r="K1983">
            <v>0</v>
          </cell>
          <cell r="L1983">
            <v>0</v>
          </cell>
          <cell r="O1983">
            <v>0</v>
          </cell>
          <cell r="R1983">
            <v>0</v>
          </cell>
          <cell r="T1983">
            <v>0</v>
          </cell>
        </row>
        <row r="1984">
          <cell r="L1984">
            <v>0.56869999999999998</v>
          </cell>
          <cell r="M1984" t="str">
            <v>SUBTOTAL $</v>
          </cell>
          <cell r="O1984">
            <v>6178</v>
          </cell>
        </row>
        <row r="1986">
          <cell r="C1986" t="str">
            <v>TOTAL COSTO DIRECTO $</v>
          </cell>
          <cell r="O1986">
            <v>10864</v>
          </cell>
        </row>
        <row r="1987">
          <cell r="C1987" t="str">
            <v>V. COSTOS INDIRECTOS</v>
          </cell>
        </row>
        <row r="1989">
          <cell r="C1989" t="str">
            <v>Descripción</v>
          </cell>
          <cell r="L1989" t="str">
            <v>Porcentaje</v>
          </cell>
          <cell r="M1989" t="str">
            <v>Valor Total</v>
          </cell>
        </row>
        <row r="1990">
          <cell r="C1990" t="str">
            <v>ADMINISTRACION</v>
          </cell>
          <cell r="L1990">
            <v>0</v>
          </cell>
          <cell r="M1990">
            <v>0</v>
          </cell>
        </row>
        <row r="1991">
          <cell r="C1991" t="str">
            <v xml:space="preserve">IMPREVISTOS </v>
          </cell>
          <cell r="L1991">
            <v>0</v>
          </cell>
          <cell r="M1991">
            <v>0</v>
          </cell>
        </row>
        <row r="1992">
          <cell r="C1992" t="str">
            <v>UTILIDAD</v>
          </cell>
          <cell r="L1992">
            <v>0</v>
          </cell>
          <cell r="M1992">
            <v>0</v>
          </cell>
        </row>
        <row r="1993">
          <cell r="C1993" t="str">
            <v>SUBTOTAL $</v>
          </cell>
          <cell r="O1993">
            <v>0</v>
          </cell>
        </row>
        <row r="1995">
          <cell r="C1995" t="str">
            <v>Precio Unitario Total Aproximado al peso $</v>
          </cell>
          <cell r="O1995">
            <v>10864</v>
          </cell>
        </row>
        <row r="1998">
          <cell r="H1998" t="str">
            <v>Firma</v>
          </cell>
        </row>
        <row r="1999">
          <cell r="H1999" t="str">
            <v>Nombre:</v>
          </cell>
        </row>
        <row r="2000">
          <cell r="H2000" t="str">
            <v>Representante Legal del Contratista o su Apoderado</v>
          </cell>
        </row>
        <row r="2001">
          <cell r="H2001" t="str">
            <v>Matricula No. :</v>
          </cell>
        </row>
        <row r="2002">
          <cell r="H2002" t="str">
            <v xml:space="preserve"> </v>
          </cell>
        </row>
        <row r="2003">
          <cell r="C2003" t="str">
            <v>OBSERVACIONES INTERVENTORÍA</v>
          </cell>
        </row>
        <row r="2007">
          <cell r="C2007" t="str">
            <v>APROBACIÓN POR INTERVENTORÍA</v>
          </cell>
        </row>
        <row r="2008">
          <cell r="C2008"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2010">
          <cell r="C2010"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2013">
          <cell r="H2013" t="str">
            <v>Firma</v>
          </cell>
        </row>
        <row r="2014">
          <cell r="H2014" t="str">
            <v>Nombre:</v>
          </cell>
        </row>
        <row r="2015">
          <cell r="H2015" t="str">
            <v>Representante Legal del Interventor o su Apoderado</v>
          </cell>
        </row>
        <row r="2016">
          <cell r="H2016" t="str">
            <v>Matricula No. :</v>
          </cell>
        </row>
        <row r="2021">
          <cell r="C2021" t="str">
            <v>Formulario 1 - Propuesta económica  - Documento tipo de selección abreviada de menor cuantía - versión 2</v>
          </cell>
        </row>
        <row r="2022">
          <cell r="C2022" t="str">
            <v>Código</v>
          </cell>
          <cell r="D2022" t="str">
            <v>CCE-EICP-FM-25</v>
          </cell>
          <cell r="E2022" t="str">
            <v>Versión</v>
          </cell>
          <cell r="F2022">
            <v>2</v>
          </cell>
        </row>
        <row r="2024">
          <cell r="C2024" t="str">
            <v>[La entidad podrá utilizar este formato para la presentación de los análisis de precios unitarios el contratista en la oportunidad prevista en el numeral 8.1. del Documento Base]</v>
          </cell>
        </row>
        <row r="2027">
          <cell r="D2027" t="str">
            <v>MUNICIPIO DE CONCORDIA, ANTIOQUIA</v>
          </cell>
        </row>
        <row r="2028">
          <cell r="L2028" t="str">
            <v>VERSIÓN</v>
          </cell>
        </row>
        <row r="2029">
          <cell r="D2029" t="str">
            <v xml:space="preserve">[NÚMERO DEL PROCESO] </v>
          </cell>
        </row>
        <row r="2030">
          <cell r="L2030" t="str">
            <v>PÁGINA</v>
          </cell>
          <cell r="M2030">
            <v>1</v>
          </cell>
          <cell r="N2030" t="str">
            <v>DE</v>
          </cell>
          <cell r="O2030">
            <v>1</v>
          </cell>
        </row>
        <row r="2031">
          <cell r="D2031" t="str">
            <v xml:space="preserve">ANALISIS DE PRECIOS UNITARIOS </v>
          </cell>
        </row>
        <row r="2033">
          <cell r="L2033" t="str">
            <v>FECHA</v>
          </cell>
          <cell r="M2033" t="str">
            <v>DD</v>
          </cell>
          <cell r="N2033" t="str">
            <v>MM</v>
          </cell>
          <cell r="O2033" t="str">
            <v>AA</v>
          </cell>
        </row>
        <row r="2034">
          <cell r="M2034">
            <v>3</v>
          </cell>
          <cell r="N2034">
            <v>5</v>
          </cell>
          <cell r="O2034">
            <v>2022</v>
          </cell>
        </row>
        <row r="2035">
          <cell r="C2035" t="str">
            <v>ITEMS DE LA PROPUESTA ECONÓMICA</v>
          </cell>
          <cell r="I2035" t="str">
            <v>ITEMS NO PREVISTOS</v>
          </cell>
        </row>
        <row r="2039">
          <cell r="C2039" t="str">
            <v>DATOS ESPECÍFICOS</v>
          </cell>
        </row>
        <row r="2041">
          <cell r="C2041" t="str">
            <v>ITEM</v>
          </cell>
          <cell r="D2041" t="str">
            <v>DESCRIPCIÓN</v>
          </cell>
          <cell r="M2041" t="str">
            <v>UNIDAD</v>
          </cell>
          <cell r="O2041" t="str">
            <v>CANTIDAD</v>
          </cell>
        </row>
        <row r="2042">
          <cell r="C2042" t="str">
            <v>2.7.2</v>
          </cell>
          <cell r="D2042" t="str">
            <v>S.T.I de Tubería PVC RDE 21 de acueducto Ø = 19 mm. incluye accesorios, limpiador y todo lo necesario para su correcta construcción; la excavación y llenos se pagaran en su ítem respectivo.</v>
          </cell>
          <cell r="M2042" t="str">
            <v>m</v>
          </cell>
          <cell r="O2042">
            <v>18</v>
          </cell>
          <cell r="R2042">
            <v>14054</v>
          </cell>
          <cell r="S2042">
            <v>14054</v>
          </cell>
          <cell r="T2042">
            <v>2.1999999999999999E-2</v>
          </cell>
          <cell r="U2042">
            <v>0.53839999999999999</v>
          </cell>
          <cell r="V2042">
            <v>0</v>
          </cell>
          <cell r="W2042">
            <v>0.43959999999999999</v>
          </cell>
        </row>
        <row r="2043">
          <cell r="C2043" t="str">
            <v>I. EQUIPO</v>
          </cell>
        </row>
        <row r="2045">
          <cell r="C2045" t="str">
            <v>DESCRIPCIÓN</v>
          </cell>
          <cell r="H2045" t="str">
            <v>MARCA</v>
          </cell>
          <cell r="J2045" t="str">
            <v>TIPO</v>
          </cell>
          <cell r="L2045" t="str">
            <v>TARIFA/HORA</v>
          </cell>
          <cell r="M2045" t="str">
            <v>RENDIMIENTO</v>
          </cell>
          <cell r="O2045" t="str">
            <v>Vr. UNITARIO</v>
          </cell>
        </row>
        <row r="2046">
          <cell r="J2046" t="str">
            <v/>
          </cell>
          <cell r="L2046" t="str">
            <v/>
          </cell>
          <cell r="O2046">
            <v>0</v>
          </cell>
          <cell r="R2046">
            <v>0</v>
          </cell>
          <cell r="T2046">
            <v>0</v>
          </cell>
        </row>
        <row r="2047">
          <cell r="J2047" t="str">
            <v/>
          </cell>
          <cell r="L2047" t="str">
            <v/>
          </cell>
          <cell r="O2047">
            <v>0</v>
          </cell>
          <cell r="R2047">
            <v>0</v>
          </cell>
          <cell r="T2047">
            <v>0</v>
          </cell>
        </row>
        <row r="2048">
          <cell r="J2048" t="str">
            <v/>
          </cell>
          <cell r="L2048" t="str">
            <v/>
          </cell>
          <cell r="O2048">
            <v>0</v>
          </cell>
          <cell r="R2048">
            <v>0</v>
          </cell>
          <cell r="T2048">
            <v>0</v>
          </cell>
        </row>
        <row r="2049">
          <cell r="C2049" t="str">
            <v>Herramienta Menor (Como % de Mano de Obra)</v>
          </cell>
          <cell r="J2049" t="str">
            <v>Dia</v>
          </cell>
          <cell r="L2049">
            <v>6178</v>
          </cell>
          <cell r="M2049">
            <v>0.05</v>
          </cell>
          <cell r="O2049">
            <v>309</v>
          </cell>
          <cell r="R2049">
            <v>5562</v>
          </cell>
          <cell r="T2049" t="str">
            <v>Herramienta Menor (Como % de Mano de Obra)</v>
          </cell>
        </row>
        <row r="2050">
          <cell r="L2050">
            <v>2.1999999999999999E-2</v>
          </cell>
          <cell r="M2050" t="str">
            <v>SUBTOTAL $</v>
          </cell>
          <cell r="O2050">
            <v>309</v>
          </cell>
        </row>
        <row r="2051">
          <cell r="C2051" t="str">
            <v>II. MATERIALES</v>
          </cell>
        </row>
        <row r="2053">
          <cell r="C2053" t="str">
            <v>DESCRIPCIÓN</v>
          </cell>
          <cell r="K2053" t="str">
            <v>UNIDAD</v>
          </cell>
          <cell r="L2053" t="str">
            <v>CANTIDAD</v>
          </cell>
          <cell r="M2053" t="str">
            <v>PRECIO UNIT.</v>
          </cell>
          <cell r="O2053" t="str">
            <v>Vr. UNITARIO</v>
          </cell>
        </row>
        <row r="2054">
          <cell r="C2054" t="str">
            <v>Tubo de Presión de 3/4" 11-400psi x 6 m</v>
          </cell>
          <cell r="K2054" t="str">
            <v>u</v>
          </cell>
          <cell r="L2054">
            <v>0.17499999999999999</v>
          </cell>
          <cell r="M2054">
            <v>29800</v>
          </cell>
          <cell r="O2054">
            <v>5215</v>
          </cell>
          <cell r="R2054">
            <v>3.15</v>
          </cell>
          <cell r="T2054" t="str">
            <v>Tubo de Presión de 3/4" 11-400psi x 6 m</v>
          </cell>
        </row>
        <row r="2055">
          <cell r="C2055" t="str">
            <v>Unión PVC-P, Ø= 3/4"</v>
          </cell>
          <cell r="K2055" t="str">
            <v>u</v>
          </cell>
          <cell r="L2055">
            <v>0.27562500000000001</v>
          </cell>
          <cell r="M2055">
            <v>1866</v>
          </cell>
          <cell r="O2055">
            <v>514</v>
          </cell>
          <cell r="R2055">
            <v>4.96</v>
          </cell>
          <cell r="T2055" t="str">
            <v>Unión PVC-P, Ø= 3/4"</v>
          </cell>
        </row>
        <row r="2056">
          <cell r="C2056" t="str">
            <v>Codo 90º PVC-P Ø= 3/4"</v>
          </cell>
          <cell r="K2056" t="str">
            <v>u</v>
          </cell>
          <cell r="L2056">
            <v>0.62489700000000004</v>
          </cell>
          <cell r="M2056">
            <v>2215</v>
          </cell>
          <cell r="O2056">
            <v>1384</v>
          </cell>
          <cell r="R2056">
            <v>11.25</v>
          </cell>
          <cell r="T2056" t="str">
            <v>Codo 90º PVC-P Ø= 3/4"</v>
          </cell>
        </row>
        <row r="2057">
          <cell r="C2057" t="str">
            <v>Tee PVC-P Ø= 3/4"</v>
          </cell>
          <cell r="K2057" t="str">
            <v>u</v>
          </cell>
          <cell r="L2057">
            <v>0.100233</v>
          </cell>
          <cell r="M2057">
            <v>2215</v>
          </cell>
          <cell r="O2057">
            <v>222</v>
          </cell>
          <cell r="R2057">
            <v>1.8</v>
          </cell>
          <cell r="T2057" t="str">
            <v>Tee PVC-P Ø= 3/4"</v>
          </cell>
        </row>
        <row r="2058">
          <cell r="C2058" t="str">
            <v>Adaptador macho PVC-P Ø= 3/4"</v>
          </cell>
          <cell r="K2058" t="str">
            <v>u</v>
          </cell>
          <cell r="L2058">
            <v>3.5699999999999998E-3</v>
          </cell>
          <cell r="M2058">
            <v>944</v>
          </cell>
          <cell r="O2058">
            <v>3</v>
          </cell>
          <cell r="R2058">
            <v>0.06</v>
          </cell>
          <cell r="T2058" t="str">
            <v>Adaptador macho PVC-P Ø= 3/4"</v>
          </cell>
        </row>
        <row r="2059">
          <cell r="C2059" t="str">
            <v>Soldadura liquida PVC 1/4 de Gl</v>
          </cell>
          <cell r="K2059" t="str">
            <v>u</v>
          </cell>
          <cell r="L2059">
            <v>5.2500000000000003E-3</v>
          </cell>
          <cell r="M2059">
            <v>10695</v>
          </cell>
          <cell r="O2059">
            <v>56</v>
          </cell>
          <cell r="R2059">
            <v>0.09</v>
          </cell>
          <cell r="T2059" t="str">
            <v>Soldadura liquida PVC 1/4 de Gl</v>
          </cell>
        </row>
        <row r="2060">
          <cell r="C2060" t="str">
            <v xml:space="preserve">Removedor PVC 1/4 galon </v>
          </cell>
          <cell r="K2060" t="str">
            <v>u</v>
          </cell>
          <cell r="L2060">
            <v>5.2500000000000003E-3</v>
          </cell>
          <cell r="M2060">
            <v>32934</v>
          </cell>
          <cell r="O2060">
            <v>173</v>
          </cell>
          <cell r="R2060">
            <v>0.09</v>
          </cell>
          <cell r="T2060" t="str">
            <v xml:space="preserve">Removedor PVC 1/4 galon </v>
          </cell>
        </row>
        <row r="2061">
          <cell r="L2061">
            <v>0.53839999999999999</v>
          </cell>
          <cell r="M2061" t="str">
            <v>SUBTOTAL $</v>
          </cell>
          <cell r="O2061">
            <v>7567</v>
          </cell>
        </row>
        <row r="2062">
          <cell r="C2062" t="str">
            <v>III. TRANSPORTES</v>
          </cell>
        </row>
        <row r="2064">
          <cell r="C2064" t="str">
            <v>MATERIAL</v>
          </cell>
          <cell r="J2064" t="str">
            <v>VOL. o PESO</v>
          </cell>
          <cell r="K2064" t="str">
            <v>DISTANCIA</v>
          </cell>
          <cell r="L2064" t="str">
            <v>M3 o Ton/Km</v>
          </cell>
          <cell r="M2064" t="str">
            <v>TARIFA</v>
          </cell>
          <cell r="O2064" t="str">
            <v>Vr. UNITARIO</v>
          </cell>
        </row>
        <row r="2065">
          <cell r="J2065" t="str">
            <v/>
          </cell>
          <cell r="M2065">
            <v>0</v>
          </cell>
          <cell r="O2065">
            <v>0</v>
          </cell>
          <cell r="R2065">
            <v>0</v>
          </cell>
          <cell r="T2065">
            <v>0</v>
          </cell>
        </row>
        <row r="2066">
          <cell r="J2066" t="str">
            <v/>
          </cell>
          <cell r="M2066">
            <v>0</v>
          </cell>
          <cell r="O2066">
            <v>0</v>
          </cell>
          <cell r="R2066">
            <v>0</v>
          </cell>
          <cell r="T2066">
            <v>0</v>
          </cell>
        </row>
        <row r="2067">
          <cell r="J2067" t="str">
            <v/>
          </cell>
          <cell r="M2067">
            <v>0</v>
          </cell>
          <cell r="O2067">
            <v>0</v>
          </cell>
          <cell r="R2067">
            <v>0</v>
          </cell>
          <cell r="T2067">
            <v>0</v>
          </cell>
        </row>
        <row r="2068">
          <cell r="L2068">
            <v>0</v>
          </cell>
          <cell r="M2068" t="str">
            <v>SUBTOTAL $</v>
          </cell>
          <cell r="O2068">
            <v>0</v>
          </cell>
        </row>
        <row r="2069">
          <cell r="C2069" t="str">
            <v>IV. MANO DE OBRA</v>
          </cell>
        </row>
        <row r="2071">
          <cell r="C2071" t="str">
            <v>TRABAJADOR</v>
          </cell>
          <cell r="I2071" t="str">
            <v>CANTIDAD</v>
          </cell>
          <cell r="J2071" t="str">
            <v>JORNAL</v>
          </cell>
          <cell r="K2071" t="str">
            <v>PRESTACIONES</v>
          </cell>
          <cell r="L2071" t="str">
            <v>JORNAL TOTAL</v>
          </cell>
          <cell r="M2071" t="str">
            <v>RENDIMIENTO</v>
          </cell>
          <cell r="O2071" t="str">
            <v>Vr. UNITARIO</v>
          </cell>
        </row>
        <row r="2072">
          <cell r="C2072" t="str">
            <v>Oficial</v>
          </cell>
          <cell r="I2072">
            <v>1</v>
          </cell>
          <cell r="J2072">
            <v>77720</v>
          </cell>
          <cell r="K2072">
            <v>1.6913</v>
          </cell>
          <cell r="L2072">
            <v>131448</v>
          </cell>
          <cell r="M2072">
            <v>36</v>
          </cell>
          <cell r="O2072">
            <v>3651</v>
          </cell>
          <cell r="R2072">
            <v>0.5</v>
          </cell>
          <cell r="T2072" t="str">
            <v>Oficial</v>
          </cell>
        </row>
        <row r="2073">
          <cell r="C2073" t="str">
            <v>Ayudante Entendido</v>
          </cell>
          <cell r="I2073">
            <v>1</v>
          </cell>
          <cell r="J2073">
            <v>53020</v>
          </cell>
          <cell r="K2073">
            <v>1.7161</v>
          </cell>
          <cell r="L2073">
            <v>90988</v>
          </cell>
          <cell r="M2073">
            <v>36</v>
          </cell>
          <cell r="O2073">
            <v>2527</v>
          </cell>
          <cell r="R2073">
            <v>0.5</v>
          </cell>
          <cell r="T2073" t="str">
            <v>Ayudante Entendido</v>
          </cell>
        </row>
        <row r="2074">
          <cell r="J2074">
            <v>0</v>
          </cell>
          <cell r="K2074">
            <v>0</v>
          </cell>
          <cell r="L2074">
            <v>0</v>
          </cell>
          <cell r="O2074">
            <v>0</v>
          </cell>
          <cell r="R2074">
            <v>0</v>
          </cell>
          <cell r="T2074">
            <v>0</v>
          </cell>
        </row>
        <row r="2075">
          <cell r="L2075">
            <v>0.43959999999999999</v>
          </cell>
          <cell r="M2075" t="str">
            <v>SUBTOTAL $</v>
          </cell>
          <cell r="O2075">
            <v>6178</v>
          </cell>
        </row>
        <row r="2077">
          <cell r="C2077" t="str">
            <v>TOTAL COSTO DIRECTO $</v>
          </cell>
          <cell r="O2077">
            <v>14054</v>
          </cell>
        </row>
        <row r="2078">
          <cell r="C2078" t="str">
            <v>V. COSTOS INDIRECTOS</v>
          </cell>
        </row>
        <row r="2080">
          <cell r="C2080" t="str">
            <v>Descripción</v>
          </cell>
          <cell r="L2080" t="str">
            <v>Porcentaje</v>
          </cell>
          <cell r="M2080" t="str">
            <v>Valor Total</v>
          </cell>
        </row>
        <row r="2081">
          <cell r="C2081" t="str">
            <v>ADMINISTRACION</v>
          </cell>
          <cell r="L2081">
            <v>0</v>
          </cell>
          <cell r="M2081">
            <v>0</v>
          </cell>
        </row>
        <row r="2082">
          <cell r="C2082" t="str">
            <v xml:space="preserve">IMPREVISTOS </v>
          </cell>
          <cell r="L2082">
            <v>0</v>
          </cell>
          <cell r="M2082">
            <v>0</v>
          </cell>
        </row>
        <row r="2083">
          <cell r="C2083" t="str">
            <v>UTILIDAD</v>
          </cell>
          <cell r="L2083">
            <v>0</v>
          </cell>
          <cell r="M2083">
            <v>0</v>
          </cell>
        </row>
        <row r="2084">
          <cell r="C2084" t="str">
            <v>SUBTOTAL $</v>
          </cell>
          <cell r="O2084">
            <v>0</v>
          </cell>
        </row>
        <row r="2086">
          <cell r="C2086" t="str">
            <v>Precio Unitario Total Aproximado al peso $</v>
          </cell>
          <cell r="O2086">
            <v>14054</v>
          </cell>
        </row>
        <row r="2089">
          <cell r="H2089" t="str">
            <v>Firma</v>
          </cell>
        </row>
        <row r="2090">
          <cell r="H2090" t="str">
            <v>Nombre:</v>
          </cell>
        </row>
        <row r="2091">
          <cell r="H2091" t="str">
            <v>Representante Legal del Contratista o su Apoderado</v>
          </cell>
        </row>
        <row r="2092">
          <cell r="H2092" t="str">
            <v>Matricula No. :</v>
          </cell>
        </row>
        <row r="2093">
          <cell r="H2093" t="str">
            <v xml:space="preserve"> </v>
          </cell>
        </row>
        <row r="2094">
          <cell r="C2094" t="str">
            <v>OBSERVACIONES INTERVENTORÍA</v>
          </cell>
        </row>
        <row r="2098">
          <cell r="C2098" t="str">
            <v>APROBACIÓN POR INTERVENTORÍA</v>
          </cell>
        </row>
        <row r="2099">
          <cell r="C2099"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2101">
          <cell r="C2101"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2104">
          <cell r="H2104" t="str">
            <v>Firma</v>
          </cell>
        </row>
        <row r="2105">
          <cell r="H2105" t="str">
            <v>Nombre:</v>
          </cell>
        </row>
        <row r="2106">
          <cell r="H2106" t="str">
            <v>Representante Legal del Interventor o su Apoderado</v>
          </cell>
        </row>
        <row r="2107">
          <cell r="H2107" t="str">
            <v>Matricula No. :</v>
          </cell>
        </row>
        <row r="2112">
          <cell r="C2112" t="str">
            <v>Formulario 1 - Propuesta económica  - Documento tipo de selección abreviada de menor cuantía - versión 2</v>
          </cell>
        </row>
        <row r="2113">
          <cell r="C2113" t="str">
            <v>Código</v>
          </cell>
          <cell r="D2113" t="str">
            <v>CCE-EICP-FM-25</v>
          </cell>
          <cell r="E2113" t="str">
            <v>Versión</v>
          </cell>
          <cell r="F2113">
            <v>2</v>
          </cell>
        </row>
        <row r="2115">
          <cell r="C2115" t="str">
            <v>[La entidad podrá utilizar este formato para la presentación de los análisis de precios unitarios el contratista en la oportunidad prevista en el numeral 8.1. del Documento Base]</v>
          </cell>
        </row>
        <row r="2118">
          <cell r="D2118" t="str">
            <v>MUNICIPIO DE CONCORDIA, ANTIOQUIA</v>
          </cell>
        </row>
        <row r="2119">
          <cell r="L2119" t="str">
            <v>VERSIÓN</v>
          </cell>
        </row>
        <row r="2120">
          <cell r="D2120" t="str">
            <v xml:space="preserve">[NÚMERO DEL PROCESO] </v>
          </cell>
        </row>
        <row r="2121">
          <cell r="L2121" t="str">
            <v>PÁGINA</v>
          </cell>
          <cell r="M2121">
            <v>1</v>
          </cell>
          <cell r="N2121" t="str">
            <v>DE</v>
          </cell>
          <cell r="O2121">
            <v>1</v>
          </cell>
        </row>
        <row r="2122">
          <cell r="D2122" t="str">
            <v xml:space="preserve">ANALISIS DE PRECIOS UNITARIOS </v>
          </cell>
        </row>
        <row r="2124">
          <cell r="L2124" t="str">
            <v>FECHA</v>
          </cell>
          <cell r="M2124" t="str">
            <v>DD</v>
          </cell>
          <cell r="N2124" t="str">
            <v>MM</v>
          </cell>
          <cell r="O2124" t="str">
            <v>AA</v>
          </cell>
        </row>
        <row r="2125">
          <cell r="M2125">
            <v>3</v>
          </cell>
          <cell r="N2125">
            <v>5</v>
          </cell>
          <cell r="O2125">
            <v>2022</v>
          </cell>
        </row>
        <row r="2126">
          <cell r="C2126" t="str">
            <v>ITEMS DE LA PROPUESTA ECONÓMICA</v>
          </cell>
          <cell r="I2126" t="str">
            <v>ITEMS NO PREVISTOS</v>
          </cell>
        </row>
        <row r="2130">
          <cell r="C2130" t="str">
            <v>DATOS ESPECÍFICOS</v>
          </cell>
        </row>
        <row r="2132">
          <cell r="C2132" t="str">
            <v>ITEM</v>
          </cell>
          <cell r="D2132" t="str">
            <v>DESCRIPCIÓN</v>
          </cell>
          <cell r="M2132" t="str">
            <v>UNIDAD</v>
          </cell>
          <cell r="O2132" t="str">
            <v>CANTIDAD</v>
          </cell>
        </row>
        <row r="2133">
          <cell r="C2133" t="str">
            <v>2.7.3</v>
          </cell>
          <cell r="D2133" t="str">
            <v xml:space="preserve">S.T.I  de bocas para salida de tubería  PVC  para red de abastecemimiento, Ø = 13 mm, RDE 9. Incluye accesorios y demás elementos para su correcta instalación. </v>
          </cell>
          <cell r="M2133" t="str">
            <v>u</v>
          </cell>
          <cell r="O2133">
            <v>7</v>
          </cell>
          <cell r="R2133">
            <v>27603</v>
          </cell>
          <cell r="S2133">
            <v>27603</v>
          </cell>
          <cell r="T2133">
            <v>2.6800000000000001E-2</v>
          </cell>
          <cell r="U2133">
            <v>0.43590000000000001</v>
          </cell>
          <cell r="V2133">
            <v>0</v>
          </cell>
          <cell r="W2133">
            <v>0.53720000000000001</v>
          </cell>
        </row>
        <row r="2134">
          <cell r="C2134" t="str">
            <v>I. EQUIPO</v>
          </cell>
        </row>
        <row r="2136">
          <cell r="C2136" t="str">
            <v>DESCRIPCIÓN</v>
          </cell>
          <cell r="H2136" t="str">
            <v>MARCA</v>
          </cell>
          <cell r="J2136" t="str">
            <v>TIPO</v>
          </cell>
          <cell r="L2136" t="str">
            <v>TARIFA/HORA</v>
          </cell>
          <cell r="M2136" t="str">
            <v>RENDIMIENTO</v>
          </cell>
          <cell r="O2136" t="str">
            <v>Vr. UNITARIO</v>
          </cell>
        </row>
        <row r="2137">
          <cell r="J2137" t="str">
            <v/>
          </cell>
          <cell r="L2137" t="str">
            <v/>
          </cell>
          <cell r="O2137">
            <v>0</v>
          </cell>
          <cell r="R2137">
            <v>0</v>
          </cell>
          <cell r="T2137">
            <v>0</v>
          </cell>
        </row>
        <row r="2138">
          <cell r="J2138" t="str">
            <v/>
          </cell>
          <cell r="L2138" t="str">
            <v/>
          </cell>
          <cell r="O2138">
            <v>0</v>
          </cell>
          <cell r="R2138">
            <v>0</v>
          </cell>
          <cell r="T2138">
            <v>0</v>
          </cell>
        </row>
        <row r="2139">
          <cell r="J2139" t="str">
            <v/>
          </cell>
          <cell r="L2139" t="str">
            <v/>
          </cell>
          <cell r="O2139">
            <v>0</v>
          </cell>
          <cell r="R2139">
            <v>0</v>
          </cell>
          <cell r="T2139">
            <v>0</v>
          </cell>
        </row>
        <row r="2140">
          <cell r="C2140" t="str">
            <v>Herramienta Menor (Como % de Mano de Obra)</v>
          </cell>
          <cell r="J2140" t="str">
            <v>Dia</v>
          </cell>
          <cell r="L2140">
            <v>14829</v>
          </cell>
          <cell r="M2140">
            <v>0.05</v>
          </cell>
          <cell r="O2140">
            <v>741</v>
          </cell>
          <cell r="R2140">
            <v>5187</v>
          </cell>
          <cell r="T2140" t="str">
            <v>Herramienta Menor (Como % de Mano de Obra)</v>
          </cell>
        </row>
        <row r="2141">
          <cell r="L2141">
            <v>2.6800000000000001E-2</v>
          </cell>
          <cell r="M2141" t="str">
            <v>SUBTOTAL $</v>
          </cell>
          <cell r="O2141">
            <v>741</v>
          </cell>
        </row>
        <row r="2142">
          <cell r="C2142" t="str">
            <v>II. MATERIALES</v>
          </cell>
        </row>
        <row r="2144">
          <cell r="C2144" t="str">
            <v>DESCRIPCIÓN</v>
          </cell>
          <cell r="K2144" t="str">
            <v>UNIDAD</v>
          </cell>
          <cell r="L2144" t="str">
            <v>CANTIDAD</v>
          </cell>
          <cell r="M2144" t="str">
            <v>PRECIO UNIT.</v>
          </cell>
          <cell r="O2144" t="str">
            <v>Vr. UNITARIO</v>
          </cell>
        </row>
        <row r="2145">
          <cell r="C2145" t="str">
            <v>Tubo 1/2" Presión 9-500 x 6 m</v>
          </cell>
          <cell r="K2145" t="str">
            <v>u</v>
          </cell>
          <cell r="L2145">
            <v>0.35</v>
          </cell>
          <cell r="M2145">
            <v>19900</v>
          </cell>
          <cell r="O2145">
            <v>6965</v>
          </cell>
          <cell r="R2145">
            <v>2.4500000000000002</v>
          </cell>
          <cell r="T2145" t="str">
            <v>Tubo 1/2" Presión 9-500 x 6 m</v>
          </cell>
        </row>
        <row r="2146">
          <cell r="C2146" t="str">
            <v>Unión PVC-P, Ø= 1/2"</v>
          </cell>
          <cell r="K2146" t="str">
            <v>u</v>
          </cell>
          <cell r="L2146">
            <v>1.05</v>
          </cell>
          <cell r="M2146">
            <v>700</v>
          </cell>
          <cell r="O2146">
            <v>735</v>
          </cell>
          <cell r="R2146">
            <v>7.35</v>
          </cell>
          <cell r="T2146" t="str">
            <v>Unión PVC-P, Ø= 1/2"</v>
          </cell>
        </row>
        <row r="2147">
          <cell r="C2147" t="str">
            <v>Codo 90º PVC-P Ø= 1/2"</v>
          </cell>
          <cell r="K2147" t="str">
            <v>u</v>
          </cell>
          <cell r="L2147">
            <v>2.1</v>
          </cell>
          <cell r="M2147">
            <v>704</v>
          </cell>
          <cell r="O2147">
            <v>1478</v>
          </cell>
          <cell r="R2147">
            <v>14.7</v>
          </cell>
          <cell r="T2147" t="str">
            <v>Codo 90º PVC-P Ø= 1/2"</v>
          </cell>
        </row>
        <row r="2148">
          <cell r="C2148" t="str">
            <v>Tee PVC-P Ø= 1/2"</v>
          </cell>
          <cell r="K2148" t="str">
            <v>u</v>
          </cell>
          <cell r="L2148">
            <v>1.05</v>
          </cell>
          <cell r="M2148">
            <v>1049</v>
          </cell>
          <cell r="O2148">
            <v>1101</v>
          </cell>
          <cell r="R2148">
            <v>7.35</v>
          </cell>
          <cell r="T2148" t="str">
            <v>Tee PVC-P Ø= 1/2"</v>
          </cell>
        </row>
        <row r="2149">
          <cell r="C2149" t="str">
            <v>Adaptador macho PVC-P Ø= 1/2"</v>
          </cell>
          <cell r="K2149" t="str">
            <v>u</v>
          </cell>
          <cell r="L2149">
            <v>1.05</v>
          </cell>
          <cell r="M2149">
            <v>944</v>
          </cell>
          <cell r="O2149">
            <v>991</v>
          </cell>
          <cell r="R2149">
            <v>7.35</v>
          </cell>
          <cell r="T2149" t="str">
            <v>Adaptador macho PVC-P Ø= 1/2"</v>
          </cell>
        </row>
        <row r="2150">
          <cell r="C2150" t="str">
            <v>Soldadura liquida PVC 1/4 de Gl</v>
          </cell>
          <cell r="K2150" t="str">
            <v>u</v>
          </cell>
          <cell r="L2150">
            <v>6.783E-3</v>
          </cell>
          <cell r="M2150">
            <v>10695</v>
          </cell>
          <cell r="O2150">
            <v>73</v>
          </cell>
          <cell r="R2150">
            <v>0.05</v>
          </cell>
          <cell r="T2150" t="str">
            <v>Soldadura liquida PVC 1/4 de Gl</v>
          </cell>
        </row>
        <row r="2151">
          <cell r="C2151" t="str">
            <v xml:space="preserve">Removedor PVC 1/4 galon </v>
          </cell>
          <cell r="K2151" t="str">
            <v>u</v>
          </cell>
          <cell r="L2151">
            <v>2.0958000000000001E-2</v>
          </cell>
          <cell r="M2151">
            <v>32934</v>
          </cell>
          <cell r="O2151">
            <v>690</v>
          </cell>
          <cell r="R2151">
            <v>0.15</v>
          </cell>
          <cell r="T2151" t="str">
            <v xml:space="preserve">Removedor PVC 1/4 galon </v>
          </cell>
        </row>
        <row r="2152">
          <cell r="L2152">
            <v>0.43590000000000001</v>
          </cell>
          <cell r="M2152" t="str">
            <v>SUBTOTAL $</v>
          </cell>
          <cell r="O2152">
            <v>12033</v>
          </cell>
        </row>
        <row r="2153">
          <cell r="C2153" t="str">
            <v>III. TRANSPORTES</v>
          </cell>
        </row>
        <row r="2155">
          <cell r="C2155" t="str">
            <v>MATERIAL</v>
          </cell>
          <cell r="J2155" t="str">
            <v>VOL. o PESO</v>
          </cell>
          <cell r="K2155" t="str">
            <v>DISTANCIA</v>
          </cell>
          <cell r="L2155" t="str">
            <v>M3 o Ton/Km</v>
          </cell>
          <cell r="M2155" t="str">
            <v>TARIFA</v>
          </cell>
          <cell r="O2155" t="str">
            <v>Vr. UNITARIO</v>
          </cell>
        </row>
        <row r="2156">
          <cell r="J2156" t="str">
            <v/>
          </cell>
          <cell r="M2156">
            <v>0</v>
          </cell>
          <cell r="O2156">
            <v>0</v>
          </cell>
          <cell r="R2156">
            <v>0</v>
          </cell>
          <cell r="T2156">
            <v>0</v>
          </cell>
        </row>
        <row r="2157">
          <cell r="J2157" t="str">
            <v/>
          </cell>
          <cell r="M2157">
            <v>0</v>
          </cell>
          <cell r="O2157">
            <v>0</v>
          </cell>
          <cell r="R2157">
            <v>0</v>
          </cell>
          <cell r="T2157">
            <v>0</v>
          </cell>
        </row>
        <row r="2158">
          <cell r="J2158" t="str">
            <v/>
          </cell>
          <cell r="M2158">
            <v>0</v>
          </cell>
          <cell r="O2158">
            <v>0</v>
          </cell>
          <cell r="R2158">
            <v>0</v>
          </cell>
          <cell r="T2158">
            <v>0</v>
          </cell>
        </row>
        <row r="2159">
          <cell r="L2159">
            <v>0</v>
          </cell>
          <cell r="M2159" t="str">
            <v>SUBTOTAL $</v>
          </cell>
          <cell r="O2159">
            <v>0</v>
          </cell>
        </row>
        <row r="2160">
          <cell r="C2160" t="str">
            <v>IV. MANO DE OBRA</v>
          </cell>
        </row>
        <row r="2162">
          <cell r="C2162" t="str">
            <v>TRABAJADOR</v>
          </cell>
          <cell r="I2162" t="str">
            <v>CANTIDAD</v>
          </cell>
          <cell r="J2162" t="str">
            <v>JORNAL</v>
          </cell>
          <cell r="K2162" t="str">
            <v>PRESTACIONES</v>
          </cell>
          <cell r="L2162" t="str">
            <v>JORNAL TOTAL</v>
          </cell>
          <cell r="M2162" t="str">
            <v>RENDIMIENTO</v>
          </cell>
          <cell r="O2162" t="str">
            <v>Vr. UNITARIO</v>
          </cell>
        </row>
        <row r="2163">
          <cell r="C2163" t="str">
            <v>Oficial</v>
          </cell>
          <cell r="I2163">
            <v>1</v>
          </cell>
          <cell r="J2163">
            <v>77720</v>
          </cell>
          <cell r="K2163">
            <v>1.6913</v>
          </cell>
          <cell r="L2163">
            <v>131448</v>
          </cell>
          <cell r="M2163">
            <v>15</v>
          </cell>
          <cell r="O2163">
            <v>8763</v>
          </cell>
          <cell r="R2163">
            <v>0.47</v>
          </cell>
          <cell r="T2163" t="str">
            <v>Oficial</v>
          </cell>
        </row>
        <row r="2164">
          <cell r="C2164" t="str">
            <v>Ayudante Entendido</v>
          </cell>
          <cell r="I2164">
            <v>1</v>
          </cell>
          <cell r="J2164">
            <v>53020</v>
          </cell>
          <cell r="K2164">
            <v>1.7161</v>
          </cell>
          <cell r="L2164">
            <v>90988</v>
          </cell>
          <cell r="M2164">
            <v>15</v>
          </cell>
          <cell r="O2164">
            <v>6066</v>
          </cell>
          <cell r="R2164">
            <v>0.47</v>
          </cell>
          <cell r="T2164" t="str">
            <v>Ayudante Entendido</v>
          </cell>
        </row>
        <row r="2165">
          <cell r="J2165">
            <v>0</v>
          </cell>
          <cell r="K2165">
            <v>0</v>
          </cell>
          <cell r="L2165">
            <v>0</v>
          </cell>
          <cell r="O2165">
            <v>0</v>
          </cell>
          <cell r="R2165">
            <v>0</v>
          </cell>
          <cell r="T2165">
            <v>0</v>
          </cell>
        </row>
        <row r="2166">
          <cell r="L2166">
            <v>0.53720000000000001</v>
          </cell>
          <cell r="M2166" t="str">
            <v>SUBTOTAL $</v>
          </cell>
          <cell r="O2166">
            <v>14829</v>
          </cell>
        </row>
        <row r="2168">
          <cell r="C2168" t="str">
            <v>TOTAL COSTO DIRECTO $</v>
          </cell>
          <cell r="O2168">
            <v>27603</v>
          </cell>
        </row>
        <row r="2169">
          <cell r="C2169" t="str">
            <v>V. COSTOS INDIRECTOS</v>
          </cell>
        </row>
        <row r="2171">
          <cell r="C2171" t="str">
            <v>Descripción</v>
          </cell>
          <cell r="L2171" t="str">
            <v>Porcentaje</v>
          </cell>
          <cell r="M2171" t="str">
            <v>Valor Total</v>
          </cell>
        </row>
        <row r="2172">
          <cell r="C2172" t="str">
            <v>ADMINISTRACION</v>
          </cell>
          <cell r="L2172">
            <v>0</v>
          </cell>
          <cell r="M2172">
            <v>0</v>
          </cell>
        </row>
        <row r="2173">
          <cell r="C2173" t="str">
            <v xml:space="preserve">IMPREVISTOS </v>
          </cell>
          <cell r="L2173">
            <v>0</v>
          </cell>
          <cell r="M2173">
            <v>0</v>
          </cell>
        </row>
        <row r="2174">
          <cell r="C2174" t="str">
            <v>UTILIDAD</v>
          </cell>
          <cell r="L2174">
            <v>0</v>
          </cell>
          <cell r="M2174">
            <v>0</v>
          </cell>
        </row>
        <row r="2175">
          <cell r="C2175" t="str">
            <v>SUBTOTAL $</v>
          </cell>
          <cell r="O2175">
            <v>0</v>
          </cell>
        </row>
        <row r="2177">
          <cell r="C2177" t="str">
            <v>Precio Unitario Total Aproximado al peso $</v>
          </cell>
          <cell r="O2177">
            <v>27603</v>
          </cell>
        </row>
        <row r="2180">
          <cell r="H2180" t="str">
            <v>Firma</v>
          </cell>
        </row>
        <row r="2181">
          <cell r="H2181" t="str">
            <v>Nombre:</v>
          </cell>
        </row>
        <row r="2182">
          <cell r="H2182" t="str">
            <v>Representante Legal del Contratista o su Apoderado</v>
          </cell>
        </row>
        <row r="2183">
          <cell r="H2183" t="str">
            <v>Matricula No. :</v>
          </cell>
        </row>
        <row r="2184">
          <cell r="H2184" t="str">
            <v xml:space="preserve"> </v>
          </cell>
        </row>
        <row r="2185">
          <cell r="C2185" t="str">
            <v>OBSERVACIONES INTERVENTORÍA</v>
          </cell>
        </row>
        <row r="2189">
          <cell r="C2189" t="str">
            <v>APROBACIÓN POR INTERVENTORÍA</v>
          </cell>
        </row>
        <row r="2190">
          <cell r="C2190"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2192">
          <cell r="C2192"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2195">
          <cell r="H2195" t="str">
            <v>Firma</v>
          </cell>
        </row>
        <row r="2196">
          <cell r="H2196" t="str">
            <v>Nombre:</v>
          </cell>
        </row>
        <row r="2197">
          <cell r="H2197" t="str">
            <v>Representante Legal del Interventor o su Apoderado</v>
          </cell>
        </row>
        <row r="2198">
          <cell r="H2198" t="str">
            <v>Matricula No. :</v>
          </cell>
        </row>
        <row r="2203">
          <cell r="C2203" t="str">
            <v>Formulario 1 - Propuesta económica  - Documento tipo de selección abreviada de menor cuantía - versión 2</v>
          </cell>
        </row>
        <row r="2204">
          <cell r="C2204" t="str">
            <v>Código</v>
          </cell>
          <cell r="D2204" t="str">
            <v>CCE-EICP-FM-25</v>
          </cell>
          <cell r="E2204" t="str">
            <v>Versión</v>
          </cell>
          <cell r="F2204">
            <v>2</v>
          </cell>
        </row>
        <row r="2206">
          <cell r="C2206" t="str">
            <v>[La entidad podrá utilizar este formato para la presentación de los análisis de precios unitarios el contratista en la oportunidad prevista en el numeral 8.1. del Documento Base]</v>
          </cell>
        </row>
        <row r="2209">
          <cell r="D2209" t="str">
            <v>MUNICIPIO DE CONCORDIA, ANTIOQUIA</v>
          </cell>
        </row>
        <row r="2210">
          <cell r="L2210" t="str">
            <v>VERSIÓN</v>
          </cell>
        </row>
        <row r="2211">
          <cell r="D2211" t="str">
            <v xml:space="preserve">[NÚMERO DEL PROCESO] </v>
          </cell>
        </row>
        <row r="2212">
          <cell r="L2212" t="str">
            <v>PÁGINA</v>
          </cell>
          <cell r="M2212">
            <v>1</v>
          </cell>
          <cell r="N2212" t="str">
            <v>DE</v>
          </cell>
          <cell r="O2212">
            <v>1</v>
          </cell>
        </row>
        <row r="2213">
          <cell r="D2213" t="str">
            <v xml:space="preserve">ANALISIS DE PRECIOS UNITARIOS </v>
          </cell>
        </row>
        <row r="2215">
          <cell r="L2215" t="str">
            <v>FECHA</v>
          </cell>
          <cell r="M2215" t="str">
            <v>DD</v>
          </cell>
          <cell r="N2215" t="str">
            <v>MM</v>
          </cell>
          <cell r="O2215" t="str">
            <v>AA</v>
          </cell>
        </row>
        <row r="2216">
          <cell r="M2216">
            <v>3</v>
          </cell>
          <cell r="N2216">
            <v>5</v>
          </cell>
          <cell r="O2216">
            <v>2022</v>
          </cell>
        </row>
        <row r="2217">
          <cell r="C2217" t="str">
            <v>ITEMS DE LA PROPUESTA ECONÓMICA</v>
          </cell>
          <cell r="I2217" t="str">
            <v>ITEMS NO PREVISTOS</v>
          </cell>
        </row>
        <row r="2221">
          <cell r="C2221" t="str">
            <v>DATOS ESPECÍFICOS</v>
          </cell>
        </row>
        <row r="2223">
          <cell r="C2223" t="str">
            <v>ITEM</v>
          </cell>
          <cell r="D2223" t="str">
            <v>DESCRIPCIÓN</v>
          </cell>
          <cell r="M2223" t="str">
            <v>UNIDAD</v>
          </cell>
          <cell r="O2223" t="str">
            <v>CANTIDAD</v>
          </cell>
        </row>
        <row r="2224">
          <cell r="C2224" t="str">
            <v>2.7.4</v>
          </cell>
          <cell r="D2224" t="str">
            <v>S.T.I de TERMINAL CON CÁMARA DE AIRE, en TUBERÍA DE PVC , con un DIÁMETRO DE 1/2". Incluye suministro y transporte de los materiales, canche, accesorios de PVC, sellante, soldadura, teflón, y todo lo necesario para su correcta instalación y funcionamiento.</v>
          </cell>
          <cell r="M2224" t="str">
            <v>u</v>
          </cell>
          <cell r="O2224">
            <v>5</v>
          </cell>
          <cell r="R2224">
            <v>19795</v>
          </cell>
          <cell r="S2224">
            <v>19795</v>
          </cell>
          <cell r="T2224">
            <v>3.5099999999999999E-2</v>
          </cell>
          <cell r="U2224">
            <v>0.26250000000000001</v>
          </cell>
          <cell r="V2224">
            <v>0</v>
          </cell>
          <cell r="W2224">
            <v>0.70230000000000004</v>
          </cell>
        </row>
        <row r="2225">
          <cell r="C2225" t="str">
            <v>I. EQUIPO</v>
          </cell>
        </row>
        <row r="2227">
          <cell r="C2227" t="str">
            <v>DESCRIPCIÓN</v>
          </cell>
          <cell r="H2227" t="str">
            <v>MARCA</v>
          </cell>
          <cell r="J2227" t="str">
            <v>TIPO</v>
          </cell>
          <cell r="L2227" t="str">
            <v>TARIFA/HORA</v>
          </cell>
          <cell r="M2227" t="str">
            <v>RENDIMIENTO</v>
          </cell>
          <cell r="O2227" t="str">
            <v>Vr. UNITARIO</v>
          </cell>
        </row>
        <row r="2228">
          <cell r="J2228" t="str">
            <v/>
          </cell>
          <cell r="L2228" t="str">
            <v/>
          </cell>
          <cell r="O2228">
            <v>0</v>
          </cell>
          <cell r="R2228">
            <v>0</v>
          </cell>
          <cell r="T2228">
            <v>0</v>
          </cell>
        </row>
        <row r="2229">
          <cell r="J2229" t="str">
            <v/>
          </cell>
          <cell r="L2229" t="str">
            <v/>
          </cell>
          <cell r="O2229">
            <v>0</v>
          </cell>
          <cell r="R2229">
            <v>0</v>
          </cell>
          <cell r="T2229">
            <v>0</v>
          </cell>
        </row>
        <row r="2230">
          <cell r="J2230" t="str">
            <v/>
          </cell>
          <cell r="L2230" t="str">
            <v/>
          </cell>
          <cell r="O2230">
            <v>0</v>
          </cell>
          <cell r="R2230">
            <v>0</v>
          </cell>
          <cell r="T2230">
            <v>0</v>
          </cell>
        </row>
        <row r="2231">
          <cell r="C2231" t="str">
            <v>Herramienta Menor (Como % de Mano de Obra)</v>
          </cell>
          <cell r="J2231" t="str">
            <v>Dia</v>
          </cell>
          <cell r="L2231">
            <v>13903</v>
          </cell>
          <cell r="M2231">
            <v>0.05</v>
          </cell>
          <cell r="O2231">
            <v>695</v>
          </cell>
          <cell r="R2231">
            <v>3475</v>
          </cell>
          <cell r="T2231" t="str">
            <v>Herramienta Menor (Como % de Mano de Obra)</v>
          </cell>
        </row>
        <row r="2232">
          <cell r="L2232">
            <v>3.5099999999999999E-2</v>
          </cell>
          <cell r="M2232" t="str">
            <v>SUBTOTAL $</v>
          </cell>
          <cell r="O2232">
            <v>695</v>
          </cell>
        </row>
        <row r="2233">
          <cell r="C2233" t="str">
            <v>II. MATERIALES</v>
          </cell>
        </row>
        <row r="2235">
          <cell r="C2235" t="str">
            <v>DESCRIPCIÓN</v>
          </cell>
          <cell r="K2235" t="str">
            <v>UNIDAD</v>
          </cell>
          <cell r="L2235" t="str">
            <v>CANTIDAD</v>
          </cell>
          <cell r="M2235" t="str">
            <v>PRECIO UNIT.</v>
          </cell>
          <cell r="O2235" t="str">
            <v>Vr. UNITARIO</v>
          </cell>
        </row>
        <row r="2236">
          <cell r="C2236" t="str">
            <v>Tubo 1/2" Presión 9-500 x 6 m</v>
          </cell>
          <cell r="K2236" t="str">
            <v>u</v>
          </cell>
          <cell r="L2236">
            <v>8.7499999999999994E-2</v>
          </cell>
          <cell r="M2236">
            <v>19900</v>
          </cell>
          <cell r="O2236">
            <v>1741</v>
          </cell>
          <cell r="R2236">
            <v>0.44</v>
          </cell>
          <cell r="T2236" t="str">
            <v>Tubo 1/2" Presión 9-500 x 6 m</v>
          </cell>
        </row>
        <row r="2237">
          <cell r="C2237" t="str">
            <v>Tee PVC-P Ø= 1/2"</v>
          </cell>
          <cell r="K2237" t="str">
            <v>u</v>
          </cell>
          <cell r="L2237">
            <v>1</v>
          </cell>
          <cell r="M2237">
            <v>1049</v>
          </cell>
          <cell r="O2237">
            <v>1049</v>
          </cell>
          <cell r="R2237">
            <v>5</v>
          </cell>
          <cell r="T2237" t="str">
            <v>Tee PVC-P Ø= 1/2"</v>
          </cell>
        </row>
        <row r="2238">
          <cell r="C2238" t="str">
            <v>Adaptador macho PVC-P Ø= 1/2"</v>
          </cell>
          <cell r="K2238" t="str">
            <v>u</v>
          </cell>
          <cell r="L2238">
            <v>1</v>
          </cell>
          <cell r="M2238">
            <v>944</v>
          </cell>
          <cell r="O2238">
            <v>944</v>
          </cell>
          <cell r="R2238">
            <v>5</v>
          </cell>
          <cell r="T2238" t="str">
            <v>Adaptador macho PVC-P Ø= 1/2"</v>
          </cell>
        </row>
        <row r="2239">
          <cell r="C2239" t="str">
            <v>Tapón Roscado 1/2 Presión</v>
          </cell>
          <cell r="K2239" t="str">
            <v>u</v>
          </cell>
          <cell r="L2239">
            <v>1</v>
          </cell>
          <cell r="M2239">
            <v>700</v>
          </cell>
          <cell r="O2239">
            <v>700</v>
          </cell>
          <cell r="R2239">
            <v>5</v>
          </cell>
          <cell r="T2239" t="str">
            <v>Tapón Roscado 1/2 Presión</v>
          </cell>
        </row>
        <row r="2240">
          <cell r="C2240" t="str">
            <v>Soldadura liquida PVC 1/4 de Gl</v>
          </cell>
          <cell r="K2240" t="str">
            <v>u</v>
          </cell>
          <cell r="L2240">
            <v>6.783E-3</v>
          </cell>
          <cell r="M2240">
            <v>10695</v>
          </cell>
          <cell r="O2240">
            <v>73</v>
          </cell>
          <cell r="R2240">
            <v>0.03</v>
          </cell>
          <cell r="T2240" t="str">
            <v>Soldadura liquida PVC 1/4 de Gl</v>
          </cell>
        </row>
        <row r="2241">
          <cell r="C2241" t="str">
            <v xml:space="preserve">Removedor PVC 1/4 galon </v>
          </cell>
          <cell r="K2241" t="str">
            <v>u</v>
          </cell>
          <cell r="L2241">
            <v>2.0958000000000001E-2</v>
          </cell>
          <cell r="M2241">
            <v>32934</v>
          </cell>
          <cell r="O2241">
            <v>690</v>
          </cell>
          <cell r="R2241">
            <v>0.1</v>
          </cell>
          <cell r="T2241" t="str">
            <v xml:space="preserve">Removedor PVC 1/4 galon </v>
          </cell>
        </row>
        <row r="2242">
          <cell r="K2242" t="str">
            <v/>
          </cell>
          <cell r="M2242">
            <v>0</v>
          </cell>
          <cell r="O2242">
            <v>0</v>
          </cell>
          <cell r="R2242">
            <v>0</v>
          </cell>
          <cell r="T2242">
            <v>0</v>
          </cell>
        </row>
        <row r="2243">
          <cell r="L2243">
            <v>0.26250000000000001</v>
          </cell>
          <cell r="M2243" t="str">
            <v>SUBTOTAL $</v>
          </cell>
          <cell r="O2243">
            <v>5197</v>
          </cell>
        </row>
        <row r="2244">
          <cell r="C2244" t="str">
            <v>III. TRANSPORTES</v>
          </cell>
        </row>
        <row r="2246">
          <cell r="C2246" t="str">
            <v>MATERIAL</v>
          </cell>
          <cell r="J2246" t="str">
            <v>VOL. o PESO</v>
          </cell>
          <cell r="K2246" t="str">
            <v>DISTANCIA</v>
          </cell>
          <cell r="L2246" t="str">
            <v>M3 o Ton/Km</v>
          </cell>
          <cell r="M2246" t="str">
            <v>TARIFA</v>
          </cell>
          <cell r="O2246" t="str">
            <v>Vr. UNITARIO</v>
          </cell>
        </row>
        <row r="2247">
          <cell r="J2247" t="str">
            <v/>
          </cell>
          <cell r="M2247">
            <v>0</v>
          </cell>
          <cell r="O2247">
            <v>0</v>
          </cell>
          <cell r="R2247">
            <v>0</v>
          </cell>
          <cell r="T2247">
            <v>0</v>
          </cell>
        </row>
        <row r="2248">
          <cell r="J2248" t="str">
            <v/>
          </cell>
          <cell r="M2248">
            <v>0</v>
          </cell>
          <cell r="O2248">
            <v>0</v>
          </cell>
          <cell r="R2248">
            <v>0</v>
          </cell>
          <cell r="T2248">
            <v>0</v>
          </cell>
        </row>
        <row r="2249">
          <cell r="J2249" t="str">
            <v/>
          </cell>
          <cell r="M2249">
            <v>0</v>
          </cell>
          <cell r="O2249">
            <v>0</v>
          </cell>
          <cell r="R2249">
            <v>0</v>
          </cell>
          <cell r="T2249">
            <v>0</v>
          </cell>
        </row>
        <row r="2250">
          <cell r="L2250">
            <v>0</v>
          </cell>
          <cell r="M2250" t="str">
            <v>SUBTOTAL $</v>
          </cell>
          <cell r="O2250">
            <v>0</v>
          </cell>
        </row>
        <row r="2251">
          <cell r="C2251" t="str">
            <v>IV. MANO DE OBRA</v>
          </cell>
        </row>
        <row r="2253">
          <cell r="C2253" t="str">
            <v>TRABAJADOR</v>
          </cell>
          <cell r="I2253" t="str">
            <v>CANTIDAD</v>
          </cell>
          <cell r="J2253" t="str">
            <v>JORNAL</v>
          </cell>
          <cell r="K2253" t="str">
            <v>PRESTACIONES</v>
          </cell>
          <cell r="L2253" t="str">
            <v>JORNAL TOTAL</v>
          </cell>
          <cell r="M2253" t="str">
            <v>RENDIMIENTO</v>
          </cell>
          <cell r="O2253" t="str">
            <v>Vr. UNITARIO</v>
          </cell>
        </row>
        <row r="2254">
          <cell r="C2254" t="str">
            <v>Oficial</v>
          </cell>
          <cell r="I2254">
            <v>1</v>
          </cell>
          <cell r="J2254">
            <v>77720</v>
          </cell>
          <cell r="K2254">
            <v>1.6913</v>
          </cell>
          <cell r="L2254">
            <v>131448</v>
          </cell>
          <cell r="M2254">
            <v>16</v>
          </cell>
          <cell r="O2254">
            <v>8216</v>
          </cell>
          <cell r="R2254">
            <v>0.31</v>
          </cell>
          <cell r="T2254" t="str">
            <v>Oficial</v>
          </cell>
        </row>
        <row r="2255">
          <cell r="C2255" t="str">
            <v>Ayudante Entendido</v>
          </cell>
          <cell r="I2255">
            <v>1</v>
          </cell>
          <cell r="J2255">
            <v>53020</v>
          </cell>
          <cell r="K2255">
            <v>1.7161</v>
          </cell>
          <cell r="L2255">
            <v>90988</v>
          </cell>
          <cell r="M2255">
            <v>16</v>
          </cell>
          <cell r="O2255">
            <v>5687</v>
          </cell>
          <cell r="R2255">
            <v>0.31</v>
          </cell>
          <cell r="T2255" t="str">
            <v>Ayudante Entendido</v>
          </cell>
        </row>
        <row r="2256">
          <cell r="J2256">
            <v>0</v>
          </cell>
          <cell r="K2256">
            <v>0</v>
          </cell>
          <cell r="L2256">
            <v>0</v>
          </cell>
          <cell r="O2256">
            <v>0</v>
          </cell>
          <cell r="R2256">
            <v>0</v>
          </cell>
          <cell r="T2256">
            <v>0</v>
          </cell>
        </row>
        <row r="2257">
          <cell r="L2257">
            <v>0.70230000000000004</v>
          </cell>
          <cell r="M2257" t="str">
            <v>SUBTOTAL $</v>
          </cell>
          <cell r="O2257">
            <v>13903</v>
          </cell>
        </row>
        <row r="2259">
          <cell r="C2259" t="str">
            <v>TOTAL COSTO DIRECTO $</v>
          </cell>
          <cell r="O2259">
            <v>19795</v>
          </cell>
        </row>
        <row r="2260">
          <cell r="C2260" t="str">
            <v>V. COSTOS INDIRECTOS</v>
          </cell>
        </row>
        <row r="2262">
          <cell r="C2262" t="str">
            <v>Descripción</v>
          </cell>
          <cell r="L2262" t="str">
            <v>Porcentaje</v>
          </cell>
          <cell r="M2262" t="str">
            <v>Valor Total</v>
          </cell>
        </row>
        <row r="2263">
          <cell r="C2263" t="str">
            <v>ADMINISTRACION</v>
          </cell>
          <cell r="L2263">
            <v>0</v>
          </cell>
          <cell r="M2263">
            <v>0</v>
          </cell>
        </row>
        <row r="2264">
          <cell r="C2264" t="str">
            <v xml:space="preserve">IMPREVISTOS </v>
          </cell>
          <cell r="L2264">
            <v>0</v>
          </cell>
          <cell r="M2264">
            <v>0</v>
          </cell>
        </row>
        <row r="2265">
          <cell r="C2265" t="str">
            <v>UTILIDAD</v>
          </cell>
          <cell r="L2265">
            <v>0</v>
          </cell>
          <cell r="M2265">
            <v>0</v>
          </cell>
        </row>
        <row r="2266">
          <cell r="C2266" t="str">
            <v>SUBTOTAL $</v>
          </cell>
          <cell r="O2266">
            <v>0</v>
          </cell>
        </row>
        <row r="2268">
          <cell r="C2268" t="str">
            <v>Precio Unitario Total Aproximado al peso $</v>
          </cell>
          <cell r="O2268">
            <v>19795</v>
          </cell>
        </row>
        <row r="2271">
          <cell r="H2271" t="str">
            <v>Firma</v>
          </cell>
        </row>
        <row r="2272">
          <cell r="H2272" t="str">
            <v>Nombre:</v>
          </cell>
        </row>
        <row r="2273">
          <cell r="H2273" t="str">
            <v>Representante Legal del Contratista o su Apoderado</v>
          </cell>
        </row>
        <row r="2274">
          <cell r="H2274" t="str">
            <v>Matricula No. :</v>
          </cell>
        </row>
        <row r="2275">
          <cell r="H2275" t="str">
            <v xml:space="preserve"> </v>
          </cell>
        </row>
        <row r="2276">
          <cell r="C2276" t="str">
            <v>OBSERVACIONES INTERVENTORÍA</v>
          </cell>
        </row>
        <row r="2280">
          <cell r="C2280" t="str">
            <v>APROBACIÓN POR INTERVENTORÍA</v>
          </cell>
        </row>
        <row r="2281">
          <cell r="C2281"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2283">
          <cell r="C2283"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2286">
          <cell r="H2286" t="str">
            <v>Firma</v>
          </cell>
        </row>
        <row r="2287">
          <cell r="H2287" t="str">
            <v>Nombre:</v>
          </cell>
        </row>
        <row r="2288">
          <cell r="H2288" t="str">
            <v>Representante Legal del Interventor o su Apoderado</v>
          </cell>
        </row>
        <row r="2289">
          <cell r="H2289" t="str">
            <v>Matricula No. :</v>
          </cell>
        </row>
        <row r="2294">
          <cell r="C2294" t="str">
            <v>Formulario 1 - Propuesta económica  - Documento tipo de selección abreviada de menor cuantía - versión 2</v>
          </cell>
        </row>
        <row r="2295">
          <cell r="C2295" t="str">
            <v>Código</v>
          </cell>
          <cell r="D2295" t="str">
            <v>CCE-EICP-FM-25</v>
          </cell>
          <cell r="E2295" t="str">
            <v>Versión</v>
          </cell>
          <cell r="F2295">
            <v>2</v>
          </cell>
        </row>
        <row r="2297">
          <cell r="C2297" t="str">
            <v>[La entidad podrá utilizar este formato para la presentación de los análisis de precios unitarios el contratista en la oportunidad prevista en el numeral 8.1. del Documento Base]</v>
          </cell>
        </row>
        <row r="2300">
          <cell r="D2300" t="str">
            <v>MUNICIPIO DE CONCORDIA, ANTIOQUIA</v>
          </cell>
        </row>
        <row r="2301">
          <cell r="L2301" t="str">
            <v>VERSIÓN</v>
          </cell>
        </row>
        <row r="2302">
          <cell r="D2302" t="str">
            <v xml:space="preserve">[NÚMERO DEL PROCESO] </v>
          </cell>
        </row>
        <row r="2303">
          <cell r="L2303" t="str">
            <v>PÁGINA</v>
          </cell>
          <cell r="M2303">
            <v>1</v>
          </cell>
          <cell r="N2303" t="str">
            <v>DE</v>
          </cell>
          <cell r="O2303">
            <v>1</v>
          </cell>
        </row>
        <row r="2304">
          <cell r="D2304" t="str">
            <v xml:space="preserve">ANALISIS DE PRECIOS UNITARIOS </v>
          </cell>
        </row>
        <row r="2306">
          <cell r="L2306" t="str">
            <v>FECHA</v>
          </cell>
          <cell r="M2306" t="str">
            <v>DD</v>
          </cell>
          <cell r="N2306" t="str">
            <v>MM</v>
          </cell>
          <cell r="O2306" t="str">
            <v>AA</v>
          </cell>
        </row>
        <row r="2307">
          <cell r="M2307">
            <v>3</v>
          </cell>
          <cell r="N2307">
            <v>5</v>
          </cell>
          <cell r="O2307">
            <v>2022</v>
          </cell>
        </row>
        <row r="2308">
          <cell r="C2308" t="str">
            <v>ITEMS DE LA PROPUESTA ECONÓMICA</v>
          </cell>
          <cell r="I2308" t="str">
            <v>ITEMS NO PREVISTOS</v>
          </cell>
        </row>
        <row r="2312">
          <cell r="C2312" t="str">
            <v>DATOS ESPECÍFICOS</v>
          </cell>
        </row>
        <row r="2314">
          <cell r="C2314" t="str">
            <v>ITEM</v>
          </cell>
          <cell r="D2314" t="str">
            <v>DESCRIPCIÓN</v>
          </cell>
          <cell r="M2314" t="str">
            <v>UNIDAD</v>
          </cell>
          <cell r="O2314" t="str">
            <v>CANTIDAD</v>
          </cell>
        </row>
        <row r="2315">
          <cell r="C2315" t="str">
            <v>2.8.1</v>
          </cell>
          <cell r="D2315" t="str">
            <v>S.T.I de Tubería PVC-S Ø = 100 mm . Incluye limpiador, accesorios, pegante y todo lo necesario para su correcta construcción. La excavación y los llenos se pagaran en su ítem respectivo.</v>
          </cell>
          <cell r="M2315" t="str">
            <v>m</v>
          </cell>
          <cell r="O2315">
            <v>18</v>
          </cell>
          <cell r="R2315">
            <v>37476</v>
          </cell>
          <cell r="S2315">
            <v>37476</v>
          </cell>
          <cell r="T2315">
            <v>8.2000000000000007E-3</v>
          </cell>
          <cell r="U2315">
            <v>0.82689999999999997</v>
          </cell>
          <cell r="V2315">
            <v>0</v>
          </cell>
          <cell r="W2315">
            <v>0.16489999999999999</v>
          </cell>
        </row>
        <row r="2316">
          <cell r="C2316" t="str">
            <v>I. EQUIPO</v>
          </cell>
        </row>
        <row r="2318">
          <cell r="C2318" t="str">
            <v>DESCRIPCIÓN</v>
          </cell>
          <cell r="H2318" t="str">
            <v>MARCA</v>
          </cell>
          <cell r="J2318" t="str">
            <v>TIPO</v>
          </cell>
          <cell r="L2318" t="str">
            <v>TARIFA/HORA</v>
          </cell>
          <cell r="M2318" t="str">
            <v>RENDIMIENTO</v>
          </cell>
          <cell r="O2318" t="str">
            <v>Vr. UNITARIO</v>
          </cell>
        </row>
        <row r="2319">
          <cell r="J2319" t="str">
            <v/>
          </cell>
          <cell r="L2319" t="str">
            <v/>
          </cell>
          <cell r="O2319">
            <v>0</v>
          </cell>
          <cell r="R2319">
            <v>0</v>
          </cell>
          <cell r="T2319">
            <v>0</v>
          </cell>
        </row>
        <row r="2320">
          <cell r="J2320" t="str">
            <v/>
          </cell>
          <cell r="L2320" t="str">
            <v/>
          </cell>
          <cell r="O2320">
            <v>0</v>
          </cell>
          <cell r="R2320">
            <v>0</v>
          </cell>
          <cell r="T2320">
            <v>0</v>
          </cell>
        </row>
        <row r="2321">
          <cell r="J2321" t="str">
            <v/>
          </cell>
          <cell r="L2321" t="str">
            <v/>
          </cell>
          <cell r="O2321">
            <v>0</v>
          </cell>
          <cell r="R2321">
            <v>0</v>
          </cell>
          <cell r="T2321">
            <v>0</v>
          </cell>
        </row>
        <row r="2322">
          <cell r="C2322" t="str">
            <v>Herramienta Menor (Como % de Mano de Obra)</v>
          </cell>
          <cell r="J2322" t="str">
            <v>Dia</v>
          </cell>
          <cell r="L2322">
            <v>6178</v>
          </cell>
          <cell r="M2322">
            <v>0.05</v>
          </cell>
          <cell r="O2322">
            <v>309</v>
          </cell>
          <cell r="R2322">
            <v>5562</v>
          </cell>
          <cell r="T2322" t="str">
            <v>Herramienta Menor (Como % de Mano de Obra)</v>
          </cell>
        </row>
        <row r="2323">
          <cell r="L2323">
            <v>8.2000000000000007E-3</v>
          </cell>
          <cell r="M2323" t="str">
            <v>SUBTOTAL $</v>
          </cell>
          <cell r="O2323">
            <v>309</v>
          </cell>
        </row>
        <row r="2324">
          <cell r="C2324" t="str">
            <v>II. MATERIALES</v>
          </cell>
        </row>
        <row r="2326">
          <cell r="C2326" t="str">
            <v>DESCRIPCIÓN</v>
          </cell>
          <cell r="K2326" t="str">
            <v>UNIDAD</v>
          </cell>
          <cell r="L2326" t="str">
            <v>CANTIDAD</v>
          </cell>
          <cell r="M2326" t="str">
            <v>PRECIO UNIT.</v>
          </cell>
          <cell r="O2326" t="str">
            <v>Vr. UNITARIO</v>
          </cell>
        </row>
        <row r="2327">
          <cell r="C2327" t="str">
            <v>Tubería PVC-S Ø= 4" x 6 m</v>
          </cell>
          <cell r="K2327" t="str">
            <v>u</v>
          </cell>
          <cell r="L2327">
            <v>0.18329999999999999</v>
          </cell>
          <cell r="M2327">
            <v>118900</v>
          </cell>
          <cell r="O2327">
            <v>21794</v>
          </cell>
          <cell r="R2327">
            <v>3.3</v>
          </cell>
          <cell r="T2327" t="str">
            <v>Tubería PVC-S Ø= 4" x 6 m</v>
          </cell>
        </row>
        <row r="2328">
          <cell r="C2328" t="str">
            <v>Unión PVC-S Ø= 4"</v>
          </cell>
          <cell r="K2328" t="str">
            <v>u</v>
          </cell>
          <cell r="L2328">
            <v>0.175035</v>
          </cell>
          <cell r="M2328">
            <v>8500</v>
          </cell>
          <cell r="O2328">
            <v>1488</v>
          </cell>
          <cell r="R2328">
            <v>3.15</v>
          </cell>
          <cell r="T2328" t="str">
            <v>Unión PVC-S Ø= 4"</v>
          </cell>
        </row>
        <row r="2329">
          <cell r="C2329" t="str">
            <v>Codo 45º PVC-S CxC, Ø= 4".</v>
          </cell>
          <cell r="K2329" t="str">
            <v>U</v>
          </cell>
          <cell r="L2329">
            <v>0.10500000000000001</v>
          </cell>
          <cell r="M2329">
            <v>12614</v>
          </cell>
          <cell r="O2329">
            <v>1324</v>
          </cell>
          <cell r="R2329">
            <v>1.89</v>
          </cell>
          <cell r="T2329" t="str">
            <v>Codo 45º PVC-S CxC, Ø= 4".</v>
          </cell>
        </row>
        <row r="2330">
          <cell r="C2330" t="str">
            <v>Codo 90º PVC-S CxC, Ø= 4".</v>
          </cell>
          <cell r="K2330" t="str">
            <v>U</v>
          </cell>
          <cell r="L2330">
            <v>0.10500000000000001</v>
          </cell>
          <cell r="M2330">
            <v>16207</v>
          </cell>
          <cell r="O2330">
            <v>1702</v>
          </cell>
          <cell r="R2330">
            <v>1.89</v>
          </cell>
          <cell r="T2330" t="str">
            <v>Codo 90º PVC-S CxC, Ø= 4".</v>
          </cell>
        </row>
        <row r="2331">
          <cell r="C2331" t="str">
            <v>Yee PVC-S Ø= 4" - Pavco o equivalente.</v>
          </cell>
          <cell r="K2331" t="str">
            <v>U</v>
          </cell>
          <cell r="L2331">
            <v>0.10500000000000001</v>
          </cell>
          <cell r="M2331">
            <v>25334</v>
          </cell>
          <cell r="O2331">
            <v>2660</v>
          </cell>
          <cell r="R2331">
            <v>1.89</v>
          </cell>
          <cell r="T2331" t="str">
            <v>Yee PVC-S Ø= 4" - Pavco o equivalente.</v>
          </cell>
        </row>
        <row r="2332">
          <cell r="C2332" t="str">
            <v xml:space="preserve">Tee PVC-S Ø= 4" </v>
          </cell>
          <cell r="K2332" t="str">
            <v>u</v>
          </cell>
          <cell r="L2332">
            <v>5.2500000000000005E-2</v>
          </cell>
          <cell r="M2332">
            <v>19300</v>
          </cell>
          <cell r="O2332">
            <v>1013</v>
          </cell>
          <cell r="R2332">
            <v>0.95</v>
          </cell>
          <cell r="T2332" t="str">
            <v xml:space="preserve">Tee PVC-S Ø= 4" </v>
          </cell>
        </row>
        <row r="2333">
          <cell r="C2333" t="str">
            <v>Soldadura liquida PVC 1/4 de Gl</v>
          </cell>
          <cell r="K2333" t="str">
            <v>u</v>
          </cell>
          <cell r="L2333">
            <v>2.3099999999999999E-2</v>
          </cell>
          <cell r="M2333">
            <v>10695</v>
          </cell>
          <cell r="O2333">
            <v>247</v>
          </cell>
          <cell r="R2333">
            <v>0.42</v>
          </cell>
          <cell r="T2333" t="str">
            <v>Soldadura liquida PVC 1/4 de Gl</v>
          </cell>
        </row>
        <row r="2334">
          <cell r="C2334" t="str">
            <v xml:space="preserve">Removedor PVC 1/4 galon </v>
          </cell>
          <cell r="K2334" t="str">
            <v>u</v>
          </cell>
          <cell r="L2334">
            <v>2.3099999999999999E-2</v>
          </cell>
          <cell r="M2334">
            <v>32934</v>
          </cell>
          <cell r="O2334">
            <v>761</v>
          </cell>
          <cell r="R2334">
            <v>0.42</v>
          </cell>
          <cell r="T2334" t="str">
            <v xml:space="preserve">Removedor PVC 1/4 galon </v>
          </cell>
        </row>
        <row r="2335">
          <cell r="L2335">
            <v>0.82689999999999997</v>
          </cell>
          <cell r="M2335" t="str">
            <v>SUBTOTAL $</v>
          </cell>
          <cell r="O2335">
            <v>30989</v>
          </cell>
        </row>
        <row r="2336">
          <cell r="C2336" t="str">
            <v>III. TRANSPORTES</v>
          </cell>
        </row>
        <row r="2338">
          <cell r="C2338" t="str">
            <v>MATERIAL</v>
          </cell>
          <cell r="J2338" t="str">
            <v>VOL. o PESO</v>
          </cell>
          <cell r="K2338" t="str">
            <v>DISTANCIA</v>
          </cell>
          <cell r="L2338" t="str">
            <v>M3 o Ton/Km</v>
          </cell>
          <cell r="M2338" t="str">
            <v>TARIFA</v>
          </cell>
          <cell r="O2338" t="str">
            <v>Vr. UNITARIO</v>
          </cell>
        </row>
        <row r="2339">
          <cell r="J2339" t="str">
            <v/>
          </cell>
          <cell r="M2339">
            <v>0</v>
          </cell>
          <cell r="O2339">
            <v>0</v>
          </cell>
          <cell r="R2339">
            <v>0</v>
          </cell>
          <cell r="T2339">
            <v>0</v>
          </cell>
        </row>
        <row r="2340">
          <cell r="J2340" t="str">
            <v/>
          </cell>
          <cell r="M2340">
            <v>0</v>
          </cell>
          <cell r="O2340">
            <v>0</v>
          </cell>
          <cell r="R2340">
            <v>0</v>
          </cell>
          <cell r="T2340">
            <v>0</v>
          </cell>
        </row>
        <row r="2341">
          <cell r="J2341" t="str">
            <v/>
          </cell>
          <cell r="M2341">
            <v>0</v>
          </cell>
          <cell r="O2341">
            <v>0</v>
          </cell>
          <cell r="R2341">
            <v>0</v>
          </cell>
          <cell r="T2341">
            <v>0</v>
          </cell>
        </row>
        <row r="2342">
          <cell r="L2342">
            <v>0</v>
          </cell>
          <cell r="M2342" t="str">
            <v>SUBTOTAL $</v>
          </cell>
          <cell r="O2342">
            <v>0</v>
          </cell>
        </row>
        <row r="2343">
          <cell r="C2343" t="str">
            <v>IV. MANO DE OBRA</v>
          </cell>
        </row>
        <row r="2345">
          <cell r="C2345" t="str">
            <v>TRABAJADOR</v>
          </cell>
          <cell r="I2345" t="str">
            <v>CANTIDAD</v>
          </cell>
          <cell r="J2345" t="str">
            <v>JORNAL</v>
          </cell>
          <cell r="K2345" t="str">
            <v>PRESTACIONES</v>
          </cell>
          <cell r="L2345" t="str">
            <v>JORNAL TOTAL</v>
          </cell>
          <cell r="M2345" t="str">
            <v>RENDIMIENTO</v>
          </cell>
          <cell r="O2345" t="str">
            <v>Vr. UNITARIO</v>
          </cell>
        </row>
        <row r="2346">
          <cell r="C2346" t="str">
            <v>Oficial</v>
          </cell>
          <cell r="I2346">
            <v>1</v>
          </cell>
          <cell r="J2346">
            <v>77720</v>
          </cell>
          <cell r="K2346">
            <v>1.6913</v>
          </cell>
          <cell r="L2346">
            <v>131448</v>
          </cell>
          <cell r="M2346">
            <v>36</v>
          </cell>
          <cell r="O2346">
            <v>3651</v>
          </cell>
          <cell r="R2346">
            <v>0.5</v>
          </cell>
          <cell r="T2346" t="str">
            <v>Oficial</v>
          </cell>
        </row>
        <row r="2347">
          <cell r="C2347" t="str">
            <v>Ayudante Entendido</v>
          </cell>
          <cell r="I2347">
            <v>1</v>
          </cell>
          <cell r="J2347">
            <v>53020</v>
          </cell>
          <cell r="K2347">
            <v>1.7161</v>
          </cell>
          <cell r="L2347">
            <v>90988</v>
          </cell>
          <cell r="M2347">
            <v>36</v>
          </cell>
          <cell r="O2347">
            <v>2527</v>
          </cell>
          <cell r="R2347">
            <v>0.5</v>
          </cell>
          <cell r="T2347" t="str">
            <v>Ayudante Entendido</v>
          </cell>
        </row>
        <row r="2348">
          <cell r="J2348">
            <v>0</v>
          </cell>
          <cell r="K2348">
            <v>0</v>
          </cell>
          <cell r="L2348">
            <v>0</v>
          </cell>
          <cell r="O2348">
            <v>0</v>
          </cell>
          <cell r="R2348">
            <v>0</v>
          </cell>
          <cell r="T2348">
            <v>0</v>
          </cell>
        </row>
        <row r="2349">
          <cell r="L2349">
            <v>0.16489999999999999</v>
          </cell>
          <cell r="M2349" t="str">
            <v>SUBTOTAL $</v>
          </cell>
          <cell r="O2349">
            <v>6178</v>
          </cell>
        </row>
        <row r="2351">
          <cell r="C2351" t="str">
            <v>TOTAL COSTO DIRECTO $</v>
          </cell>
          <cell r="O2351">
            <v>37476</v>
          </cell>
        </row>
        <row r="2352">
          <cell r="C2352" t="str">
            <v>V. COSTOS INDIRECTOS</v>
          </cell>
        </row>
        <row r="2354">
          <cell r="C2354" t="str">
            <v>Descripción</v>
          </cell>
          <cell r="L2354" t="str">
            <v>Porcentaje</v>
          </cell>
          <cell r="M2354" t="str">
            <v>Valor Total</v>
          </cell>
        </row>
        <row r="2355">
          <cell r="C2355" t="str">
            <v>ADMINISTRACION</v>
          </cell>
          <cell r="L2355">
            <v>0</v>
          </cell>
          <cell r="M2355">
            <v>0</v>
          </cell>
        </row>
        <row r="2356">
          <cell r="C2356" t="str">
            <v xml:space="preserve">IMPREVISTOS </v>
          </cell>
          <cell r="L2356">
            <v>0</v>
          </cell>
          <cell r="M2356">
            <v>0</v>
          </cell>
        </row>
        <row r="2357">
          <cell r="C2357" t="str">
            <v>UTILIDAD</v>
          </cell>
          <cell r="L2357">
            <v>0</v>
          </cell>
          <cell r="M2357">
            <v>0</v>
          </cell>
        </row>
        <row r="2358">
          <cell r="C2358" t="str">
            <v>SUBTOTAL $</v>
          </cell>
          <cell r="O2358">
            <v>0</v>
          </cell>
        </row>
        <row r="2360">
          <cell r="C2360" t="str">
            <v>Precio Unitario Total Aproximado al peso $</v>
          </cell>
          <cell r="O2360">
            <v>37476</v>
          </cell>
        </row>
        <row r="2363">
          <cell r="H2363" t="str">
            <v>Firma</v>
          </cell>
        </row>
        <row r="2364">
          <cell r="H2364" t="str">
            <v>Nombre:</v>
          </cell>
        </row>
        <row r="2365">
          <cell r="H2365" t="str">
            <v>Representante Legal del Contratista o su Apoderado</v>
          </cell>
        </row>
        <row r="2366">
          <cell r="H2366" t="str">
            <v>Matricula No. :</v>
          </cell>
        </row>
        <row r="2367">
          <cell r="H2367" t="str">
            <v xml:space="preserve"> </v>
          </cell>
        </row>
        <row r="2368">
          <cell r="C2368" t="str">
            <v>OBSERVACIONES INTERVENTORÍA</v>
          </cell>
        </row>
        <row r="2372">
          <cell r="C2372" t="str">
            <v>APROBACIÓN POR INTERVENTORÍA</v>
          </cell>
        </row>
        <row r="2373">
          <cell r="C2373"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2375">
          <cell r="C2375"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2378">
          <cell r="H2378" t="str">
            <v>Firma</v>
          </cell>
        </row>
        <row r="2379">
          <cell r="H2379" t="str">
            <v>Nombre:</v>
          </cell>
        </row>
        <row r="2380">
          <cell r="H2380" t="str">
            <v>Representante Legal del Interventor o su Apoderado</v>
          </cell>
        </row>
        <row r="2381">
          <cell r="H2381" t="str">
            <v>Matricula No. :</v>
          </cell>
        </row>
        <row r="2386">
          <cell r="C2386" t="str">
            <v>Formulario 1 - Propuesta económica  - Documento tipo de selección abreviada de menor cuantía - versión 2</v>
          </cell>
        </row>
        <row r="2387">
          <cell r="C2387" t="str">
            <v>Código</v>
          </cell>
          <cell r="D2387" t="str">
            <v>CCE-EICP-FM-25</v>
          </cell>
          <cell r="E2387" t="str">
            <v>Versión</v>
          </cell>
          <cell r="F2387">
            <v>2</v>
          </cell>
        </row>
        <row r="2389">
          <cell r="C2389" t="str">
            <v>[La entidad podrá utilizar este formato para la presentación de los análisis de precios unitarios el contratista en la oportunidad prevista en el numeral 8.1. del Documento Base]</v>
          </cell>
        </row>
        <row r="2392">
          <cell r="D2392" t="str">
            <v>MUNICIPIO DE CONCORDIA, ANTIOQUIA</v>
          </cell>
        </row>
        <row r="2393">
          <cell r="L2393" t="str">
            <v>VERSIÓN</v>
          </cell>
        </row>
        <row r="2394">
          <cell r="D2394" t="str">
            <v xml:space="preserve">[NÚMERO DEL PROCESO] </v>
          </cell>
        </row>
        <row r="2395">
          <cell r="L2395" t="str">
            <v>PÁGINA</v>
          </cell>
          <cell r="M2395">
            <v>1</v>
          </cell>
          <cell r="N2395" t="str">
            <v>DE</v>
          </cell>
          <cell r="O2395">
            <v>1</v>
          </cell>
        </row>
        <row r="2396">
          <cell r="D2396" t="str">
            <v xml:space="preserve">ANALISIS DE PRECIOS UNITARIOS </v>
          </cell>
        </row>
        <row r="2398">
          <cell r="L2398" t="str">
            <v>FECHA</v>
          </cell>
          <cell r="M2398" t="str">
            <v>DD</v>
          </cell>
          <cell r="N2398" t="str">
            <v>MM</v>
          </cell>
          <cell r="O2398" t="str">
            <v>AA</v>
          </cell>
        </row>
        <row r="2399">
          <cell r="M2399">
            <v>3</v>
          </cell>
          <cell r="N2399">
            <v>5</v>
          </cell>
          <cell r="O2399">
            <v>2022</v>
          </cell>
        </row>
        <row r="2400">
          <cell r="C2400" t="str">
            <v>ITEMS DE LA PROPUESTA ECONÓMICA</v>
          </cell>
          <cell r="I2400" t="str">
            <v>ITEMS NO PREVISTOS</v>
          </cell>
        </row>
        <row r="2404">
          <cell r="C2404" t="str">
            <v>DATOS ESPECÍFICOS</v>
          </cell>
        </row>
        <row r="2406">
          <cell r="C2406" t="str">
            <v>ITEM</v>
          </cell>
          <cell r="D2406" t="str">
            <v>DESCRIPCIÓN</v>
          </cell>
          <cell r="M2406" t="str">
            <v>UNIDAD</v>
          </cell>
          <cell r="O2406" t="str">
            <v>CANTIDAD</v>
          </cell>
        </row>
        <row r="2407">
          <cell r="C2407" t="str">
            <v>2.8.2</v>
          </cell>
          <cell r="D2407" t="str">
            <v>S.T.I de Tubería PVC-S Ø = 50 mm. Incluye limpiador, accesorios, pegante y todo lo necesario para su correcta construcción. La excavación y los llenos se pagaran en su ítem respectivo.</v>
          </cell>
          <cell r="M2407" t="str">
            <v>m</v>
          </cell>
          <cell r="O2407">
            <v>18</v>
          </cell>
          <cell r="R2407">
            <v>18192</v>
          </cell>
          <cell r="S2407">
            <v>18192</v>
          </cell>
          <cell r="T2407">
            <v>1.7000000000000001E-2</v>
          </cell>
          <cell r="U2407">
            <v>0.64339999999999997</v>
          </cell>
          <cell r="V2407">
            <v>0</v>
          </cell>
          <cell r="W2407">
            <v>0.33960000000000001</v>
          </cell>
        </row>
        <row r="2408">
          <cell r="C2408" t="str">
            <v>I. EQUIPO</v>
          </cell>
        </row>
        <row r="2410">
          <cell r="C2410" t="str">
            <v>DESCRIPCIÓN</v>
          </cell>
          <cell r="H2410" t="str">
            <v>MARCA</v>
          </cell>
          <cell r="J2410" t="str">
            <v>TIPO</v>
          </cell>
          <cell r="L2410" t="str">
            <v>TARIFA/HORA</v>
          </cell>
          <cell r="M2410" t="str">
            <v>RENDIMIENTO</v>
          </cell>
          <cell r="O2410" t="str">
            <v>Vr. UNITARIO</v>
          </cell>
        </row>
        <row r="2411">
          <cell r="J2411" t="str">
            <v/>
          </cell>
          <cell r="L2411" t="str">
            <v/>
          </cell>
          <cell r="O2411">
            <v>0</v>
          </cell>
          <cell r="R2411">
            <v>0</v>
          </cell>
          <cell r="T2411">
            <v>0</v>
          </cell>
        </row>
        <row r="2412">
          <cell r="J2412" t="str">
            <v/>
          </cell>
          <cell r="L2412" t="str">
            <v/>
          </cell>
          <cell r="O2412">
            <v>0</v>
          </cell>
          <cell r="R2412">
            <v>0</v>
          </cell>
          <cell r="T2412">
            <v>0</v>
          </cell>
        </row>
        <row r="2413">
          <cell r="J2413" t="str">
            <v/>
          </cell>
          <cell r="L2413" t="str">
            <v/>
          </cell>
          <cell r="O2413">
            <v>0</v>
          </cell>
          <cell r="R2413">
            <v>0</v>
          </cell>
          <cell r="T2413">
            <v>0</v>
          </cell>
        </row>
        <row r="2414">
          <cell r="C2414" t="str">
            <v>Herramienta Menor (Como % de Mano de Obra)</v>
          </cell>
          <cell r="J2414" t="str">
            <v>Dia</v>
          </cell>
          <cell r="L2414">
            <v>6178</v>
          </cell>
          <cell r="M2414">
            <v>0.05</v>
          </cell>
          <cell r="O2414">
            <v>309</v>
          </cell>
          <cell r="R2414">
            <v>5562</v>
          </cell>
          <cell r="T2414" t="str">
            <v>Herramienta Menor (Como % de Mano de Obra)</v>
          </cell>
        </row>
        <row r="2415">
          <cell r="L2415">
            <v>1.7000000000000001E-2</v>
          </cell>
          <cell r="M2415" t="str">
            <v>SUBTOTAL $</v>
          </cell>
          <cell r="O2415">
            <v>309</v>
          </cell>
        </row>
        <row r="2416">
          <cell r="C2416" t="str">
            <v>II. MATERIALES</v>
          </cell>
        </row>
        <row r="2418">
          <cell r="C2418" t="str">
            <v>DESCRIPCIÓN</v>
          </cell>
          <cell r="K2418" t="str">
            <v>UNIDAD</v>
          </cell>
          <cell r="L2418" t="str">
            <v>CANTIDAD</v>
          </cell>
          <cell r="M2418" t="str">
            <v>PRECIO UNIT.</v>
          </cell>
          <cell r="O2418" t="str">
            <v>Vr. UNITARIO</v>
          </cell>
        </row>
        <row r="2419">
          <cell r="C2419" t="str">
            <v>Tubería PVC-S Ø= 2" x 6 m</v>
          </cell>
          <cell r="K2419" t="str">
            <v>u</v>
          </cell>
          <cell r="L2419">
            <v>0.17499999999999999</v>
          </cell>
          <cell r="M2419">
            <v>49900</v>
          </cell>
          <cell r="O2419">
            <v>8733</v>
          </cell>
          <cell r="R2419">
            <v>3.15</v>
          </cell>
          <cell r="T2419" t="str">
            <v>Tubería PVC-S Ø= 2" x 6 m</v>
          </cell>
        </row>
        <row r="2420">
          <cell r="C2420" t="str">
            <v>Unión PVC-S Ø= 2"</v>
          </cell>
          <cell r="K2420" t="str">
            <v>u</v>
          </cell>
          <cell r="L2420">
            <v>0.16669999999999999</v>
          </cell>
          <cell r="M2420">
            <v>2438</v>
          </cell>
          <cell r="O2420">
            <v>406</v>
          </cell>
          <cell r="R2420">
            <v>3</v>
          </cell>
          <cell r="T2420" t="str">
            <v>Unión PVC-S Ø= 2"</v>
          </cell>
        </row>
        <row r="2421">
          <cell r="C2421" t="str">
            <v>Codo 45º PVC-S CxC, Ø= 2".</v>
          </cell>
          <cell r="K2421" t="str">
            <v>U</v>
          </cell>
          <cell r="L2421">
            <v>0.1</v>
          </cell>
          <cell r="M2421">
            <v>3922</v>
          </cell>
          <cell r="O2421">
            <v>392</v>
          </cell>
          <cell r="R2421">
            <v>1.8</v>
          </cell>
          <cell r="T2421" t="str">
            <v>Codo 45º PVC-S CxC, Ø= 2".</v>
          </cell>
        </row>
        <row r="2422">
          <cell r="C2422" t="str">
            <v>Codo 90º PVC-S CxC, Ø= 2".</v>
          </cell>
          <cell r="K2422" t="str">
            <v>U</v>
          </cell>
          <cell r="L2422">
            <v>0.1</v>
          </cell>
          <cell r="M2422">
            <v>3500</v>
          </cell>
          <cell r="O2422">
            <v>350</v>
          </cell>
          <cell r="R2422">
            <v>1.8</v>
          </cell>
          <cell r="T2422" t="str">
            <v>Codo 90º PVC-S CxC, Ø= 2".</v>
          </cell>
        </row>
        <row r="2423">
          <cell r="C2423" t="str">
            <v>Yee PVC-S Ø= 2" - Pavco o equivalente.</v>
          </cell>
          <cell r="K2423" t="str">
            <v>U</v>
          </cell>
          <cell r="L2423">
            <v>0.1</v>
          </cell>
          <cell r="M2423">
            <v>6890</v>
          </cell>
          <cell r="O2423">
            <v>689</v>
          </cell>
          <cell r="R2423">
            <v>1.8</v>
          </cell>
          <cell r="T2423" t="str">
            <v>Yee PVC-S Ø= 2" - Pavco o equivalente.</v>
          </cell>
        </row>
        <row r="2424">
          <cell r="C2424" t="str">
            <v xml:space="preserve">Sifon PVC-S Ø= 2" </v>
          </cell>
          <cell r="K2424" t="str">
            <v>u</v>
          </cell>
          <cell r="L2424">
            <v>0.05</v>
          </cell>
          <cell r="M2424">
            <v>3498</v>
          </cell>
          <cell r="O2424">
            <v>175</v>
          </cell>
          <cell r="R2424">
            <v>0.9</v>
          </cell>
          <cell r="T2424" t="str">
            <v xml:space="preserve">Sifon PVC-S Ø= 2" </v>
          </cell>
        </row>
        <row r="2425">
          <cell r="C2425" t="str">
            <v>Soldadura liquida PVC 1/4 de Gl</v>
          </cell>
          <cell r="K2425" t="str">
            <v>u</v>
          </cell>
          <cell r="L2425">
            <v>2.1999999999999999E-2</v>
          </cell>
          <cell r="M2425">
            <v>10695</v>
          </cell>
          <cell r="O2425">
            <v>235</v>
          </cell>
          <cell r="R2425">
            <v>0.4</v>
          </cell>
          <cell r="T2425" t="str">
            <v>Soldadura liquida PVC 1/4 de Gl</v>
          </cell>
        </row>
        <row r="2426">
          <cell r="C2426" t="str">
            <v xml:space="preserve">Removedor PVC 1/4 galon </v>
          </cell>
          <cell r="K2426" t="str">
            <v>u</v>
          </cell>
          <cell r="L2426">
            <v>2.1999999999999999E-2</v>
          </cell>
          <cell r="M2426">
            <v>32934</v>
          </cell>
          <cell r="O2426">
            <v>725</v>
          </cell>
          <cell r="R2426">
            <v>0.4</v>
          </cell>
          <cell r="T2426" t="str">
            <v xml:space="preserve">Removedor PVC 1/4 galon </v>
          </cell>
        </row>
        <row r="2427">
          <cell r="L2427">
            <v>0.64339999999999997</v>
          </cell>
          <cell r="M2427" t="str">
            <v>SUBTOTAL $</v>
          </cell>
          <cell r="O2427">
            <v>11705</v>
          </cell>
        </row>
        <row r="2428">
          <cell r="C2428" t="str">
            <v>III. TRANSPORTES</v>
          </cell>
        </row>
        <row r="2430">
          <cell r="C2430" t="str">
            <v>MATERIAL</v>
          </cell>
          <cell r="J2430" t="str">
            <v>VOL. o PESO</v>
          </cell>
          <cell r="K2430" t="str">
            <v>DISTANCIA</v>
          </cell>
          <cell r="L2430" t="str">
            <v>M3 o Ton/Km</v>
          </cell>
          <cell r="M2430" t="str">
            <v>TARIFA</v>
          </cell>
          <cell r="O2430" t="str">
            <v>Vr. UNITARIO</v>
          </cell>
        </row>
        <row r="2431">
          <cell r="J2431" t="str">
            <v/>
          </cell>
          <cell r="M2431">
            <v>0</v>
          </cell>
          <cell r="O2431">
            <v>0</v>
          </cell>
          <cell r="R2431">
            <v>0</v>
          </cell>
          <cell r="T2431">
            <v>0</v>
          </cell>
        </row>
        <row r="2432">
          <cell r="J2432" t="str">
            <v/>
          </cell>
          <cell r="M2432">
            <v>0</v>
          </cell>
          <cell r="O2432">
            <v>0</v>
          </cell>
          <cell r="R2432">
            <v>0</v>
          </cell>
          <cell r="T2432">
            <v>0</v>
          </cell>
        </row>
        <row r="2433">
          <cell r="J2433" t="str">
            <v/>
          </cell>
          <cell r="M2433">
            <v>0</v>
          </cell>
          <cell r="O2433">
            <v>0</v>
          </cell>
          <cell r="R2433">
            <v>0</v>
          </cell>
          <cell r="T2433">
            <v>0</v>
          </cell>
        </row>
        <row r="2434">
          <cell r="L2434">
            <v>0</v>
          </cell>
          <cell r="M2434" t="str">
            <v>SUBTOTAL $</v>
          </cell>
          <cell r="O2434">
            <v>0</v>
          </cell>
        </row>
        <row r="2435">
          <cell r="C2435" t="str">
            <v>IV. MANO DE OBRA</v>
          </cell>
        </row>
        <row r="2437">
          <cell r="C2437" t="str">
            <v>TRABAJADOR</v>
          </cell>
          <cell r="I2437" t="str">
            <v>CANTIDAD</v>
          </cell>
          <cell r="J2437" t="str">
            <v>JORNAL</v>
          </cell>
          <cell r="K2437" t="str">
            <v>PRESTACIONES</v>
          </cell>
          <cell r="L2437" t="str">
            <v>JORNAL TOTAL</v>
          </cell>
          <cell r="M2437" t="str">
            <v>RENDIMIENTO</v>
          </cell>
          <cell r="O2437" t="str">
            <v>Vr. UNITARIO</v>
          </cell>
        </row>
        <row r="2438">
          <cell r="C2438" t="str">
            <v>Oficial</v>
          </cell>
          <cell r="I2438">
            <v>1</v>
          </cell>
          <cell r="J2438">
            <v>77720</v>
          </cell>
          <cell r="K2438">
            <v>1.6913</v>
          </cell>
          <cell r="L2438">
            <v>131448</v>
          </cell>
          <cell r="M2438">
            <v>36</v>
          </cell>
          <cell r="O2438">
            <v>3651</v>
          </cell>
          <cell r="R2438">
            <v>0.5</v>
          </cell>
          <cell r="T2438" t="str">
            <v>Oficial</v>
          </cell>
        </row>
        <row r="2439">
          <cell r="C2439" t="str">
            <v>Ayudante Entendido</v>
          </cell>
          <cell r="I2439">
            <v>1</v>
          </cell>
          <cell r="J2439">
            <v>53020</v>
          </cell>
          <cell r="K2439">
            <v>1.7161</v>
          </cell>
          <cell r="L2439">
            <v>90988</v>
          </cell>
          <cell r="M2439">
            <v>36</v>
          </cell>
          <cell r="O2439">
            <v>2527</v>
          </cell>
          <cell r="R2439">
            <v>0.5</v>
          </cell>
          <cell r="T2439" t="str">
            <v>Ayudante Entendido</v>
          </cell>
        </row>
        <row r="2440">
          <cell r="J2440">
            <v>0</v>
          </cell>
          <cell r="K2440">
            <v>0</v>
          </cell>
          <cell r="L2440">
            <v>0</v>
          </cell>
          <cell r="O2440">
            <v>0</v>
          </cell>
          <cell r="R2440">
            <v>0</v>
          </cell>
          <cell r="T2440">
            <v>0</v>
          </cell>
        </row>
        <row r="2441">
          <cell r="L2441">
            <v>0.33960000000000001</v>
          </cell>
          <cell r="M2441" t="str">
            <v>SUBTOTAL $</v>
          </cell>
          <cell r="O2441">
            <v>6178</v>
          </cell>
        </row>
        <row r="2443">
          <cell r="C2443" t="str">
            <v>TOTAL COSTO DIRECTO $</v>
          </cell>
          <cell r="O2443">
            <v>18192</v>
          </cell>
        </row>
        <row r="2444">
          <cell r="C2444" t="str">
            <v>V. COSTOS INDIRECTOS</v>
          </cell>
        </row>
        <row r="2446">
          <cell r="C2446" t="str">
            <v>Descripción</v>
          </cell>
          <cell r="L2446" t="str">
            <v>Porcentaje</v>
          </cell>
          <cell r="M2446" t="str">
            <v>Valor Total</v>
          </cell>
        </row>
        <row r="2447">
          <cell r="C2447" t="str">
            <v>ADMINISTRACION</v>
          </cell>
          <cell r="L2447">
            <v>0</v>
          </cell>
          <cell r="M2447">
            <v>0</v>
          </cell>
        </row>
        <row r="2448">
          <cell r="C2448" t="str">
            <v xml:space="preserve">IMPREVISTOS </v>
          </cell>
          <cell r="L2448">
            <v>0</v>
          </cell>
          <cell r="M2448">
            <v>0</v>
          </cell>
        </row>
        <row r="2449">
          <cell r="C2449" t="str">
            <v>UTILIDAD</v>
          </cell>
          <cell r="L2449">
            <v>0</v>
          </cell>
          <cell r="M2449">
            <v>0</v>
          </cell>
        </row>
        <row r="2450">
          <cell r="C2450" t="str">
            <v>SUBTOTAL $</v>
          </cell>
          <cell r="O2450">
            <v>0</v>
          </cell>
        </row>
        <row r="2452">
          <cell r="C2452" t="str">
            <v>Precio Unitario Total Aproximado al peso $</v>
          </cell>
          <cell r="O2452">
            <v>18192</v>
          </cell>
        </row>
        <row r="2455">
          <cell r="H2455" t="str">
            <v>Firma</v>
          </cell>
        </row>
        <row r="2456">
          <cell r="H2456" t="str">
            <v>Nombre:</v>
          </cell>
        </row>
        <row r="2457">
          <cell r="H2457" t="str">
            <v>Representante Legal del Contratista o su Apoderado</v>
          </cell>
        </row>
        <row r="2458">
          <cell r="H2458" t="str">
            <v>Matricula No. :</v>
          </cell>
        </row>
        <row r="2459">
          <cell r="H2459" t="str">
            <v xml:space="preserve"> </v>
          </cell>
        </row>
        <row r="2460">
          <cell r="C2460" t="str">
            <v>OBSERVACIONES INTERVENTORÍA</v>
          </cell>
        </row>
        <row r="2464">
          <cell r="C2464" t="str">
            <v>APROBACIÓN POR INTERVENTORÍA</v>
          </cell>
        </row>
        <row r="2465">
          <cell r="C246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2467">
          <cell r="C246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2470">
          <cell r="H2470" t="str">
            <v>Firma</v>
          </cell>
        </row>
        <row r="2471">
          <cell r="H2471" t="str">
            <v>Nombre:</v>
          </cell>
        </row>
        <row r="2472">
          <cell r="H2472" t="str">
            <v>Representante Legal del Interventor o su Apoderado</v>
          </cell>
        </row>
        <row r="2473">
          <cell r="H2473" t="str">
            <v>Matricula No. :</v>
          </cell>
        </row>
        <row r="2478">
          <cell r="C2478" t="str">
            <v>Formulario 1 - Propuesta económica  - Documento tipo de selección abreviada de menor cuantía - versión 2</v>
          </cell>
        </row>
        <row r="2479">
          <cell r="C2479" t="str">
            <v>Código</v>
          </cell>
          <cell r="D2479" t="str">
            <v>CCE-EICP-FM-25</v>
          </cell>
          <cell r="E2479" t="str">
            <v>Versión</v>
          </cell>
          <cell r="F2479">
            <v>2</v>
          </cell>
        </row>
        <row r="2481">
          <cell r="C2481" t="str">
            <v>[La entidad podrá utilizar este formato para la presentación de los análisis de precios unitarios el contratista en la oportunidad prevista en el numeral 8.1. del Documento Base]</v>
          </cell>
        </row>
        <row r="2484">
          <cell r="D2484" t="str">
            <v>MUNICIPIO DE CONCORDIA, ANTIOQUIA</v>
          </cell>
        </row>
        <row r="2485">
          <cell r="L2485" t="str">
            <v>VERSIÓN</v>
          </cell>
        </row>
        <row r="2486">
          <cell r="D2486" t="str">
            <v xml:space="preserve">[NÚMERO DEL PROCESO] </v>
          </cell>
        </row>
        <row r="2487">
          <cell r="L2487" t="str">
            <v>PÁGINA</v>
          </cell>
          <cell r="M2487">
            <v>1</v>
          </cell>
          <cell r="N2487" t="str">
            <v>DE</v>
          </cell>
          <cell r="O2487">
            <v>1</v>
          </cell>
        </row>
        <row r="2488">
          <cell r="D2488" t="str">
            <v xml:space="preserve">ANALISIS DE PRECIOS UNITARIOS </v>
          </cell>
        </row>
        <row r="2490">
          <cell r="L2490" t="str">
            <v>FECHA</v>
          </cell>
          <cell r="M2490" t="str">
            <v>DD</v>
          </cell>
          <cell r="N2490" t="str">
            <v>MM</v>
          </cell>
          <cell r="O2490" t="str">
            <v>AA</v>
          </cell>
        </row>
        <row r="2491">
          <cell r="M2491">
            <v>3</v>
          </cell>
          <cell r="N2491">
            <v>5</v>
          </cell>
          <cell r="O2491">
            <v>2022</v>
          </cell>
        </row>
        <row r="2492">
          <cell r="C2492" t="str">
            <v>ITEMS DE LA PROPUESTA ECONÓMICA</v>
          </cell>
          <cell r="I2492" t="str">
            <v>ITEMS NO PREVISTOS</v>
          </cell>
        </row>
        <row r="2496">
          <cell r="C2496" t="str">
            <v>DATOS ESPECÍFICOS</v>
          </cell>
        </row>
        <row r="2498">
          <cell r="C2498" t="str">
            <v>ITEM</v>
          </cell>
          <cell r="D2498" t="str">
            <v>DESCRIPCIÓN</v>
          </cell>
          <cell r="M2498" t="str">
            <v>UNIDAD</v>
          </cell>
          <cell r="O2498" t="str">
            <v>CANTIDAD</v>
          </cell>
        </row>
        <row r="2499">
          <cell r="C2499" t="str">
            <v>2.8.3</v>
          </cell>
          <cell r="D2499" t="str">
            <v>S.T.I de Tubería PVC-S Ø = 75 mm. Incluye limpiador, accesorios, pegante y todo lo necesario para su correcta construcción. La excavación y los llenos se pagaran en su ítem respectivo.</v>
          </cell>
          <cell r="M2499" t="str">
            <v>m</v>
          </cell>
          <cell r="O2499">
            <v>18</v>
          </cell>
          <cell r="R2499">
            <v>26131</v>
          </cell>
          <cell r="S2499">
            <v>26131</v>
          </cell>
          <cell r="T2499">
            <v>1.18E-2</v>
          </cell>
          <cell r="U2499">
            <v>0.75180000000000002</v>
          </cell>
          <cell r="V2499">
            <v>0</v>
          </cell>
          <cell r="W2499">
            <v>0.2364</v>
          </cell>
        </row>
        <row r="2500">
          <cell r="C2500" t="str">
            <v>I. EQUIPO</v>
          </cell>
        </row>
        <row r="2502">
          <cell r="C2502" t="str">
            <v>DESCRIPCIÓN</v>
          </cell>
          <cell r="H2502" t="str">
            <v>MARCA</v>
          </cell>
          <cell r="J2502" t="str">
            <v>TIPO</v>
          </cell>
          <cell r="L2502" t="str">
            <v>TARIFA/HORA</v>
          </cell>
          <cell r="M2502" t="str">
            <v>RENDIMIENTO</v>
          </cell>
          <cell r="O2502" t="str">
            <v>Vr. UNITARIO</v>
          </cell>
        </row>
        <row r="2503">
          <cell r="J2503" t="str">
            <v/>
          </cell>
          <cell r="L2503" t="str">
            <v/>
          </cell>
          <cell r="O2503">
            <v>0</v>
          </cell>
          <cell r="R2503">
            <v>0</v>
          </cell>
          <cell r="T2503">
            <v>0</v>
          </cell>
        </row>
        <row r="2504">
          <cell r="J2504" t="str">
            <v/>
          </cell>
          <cell r="L2504" t="str">
            <v/>
          </cell>
          <cell r="O2504">
            <v>0</v>
          </cell>
          <cell r="R2504">
            <v>0</v>
          </cell>
          <cell r="T2504">
            <v>0</v>
          </cell>
        </row>
        <row r="2505">
          <cell r="J2505" t="str">
            <v/>
          </cell>
          <cell r="L2505" t="str">
            <v/>
          </cell>
          <cell r="O2505">
            <v>0</v>
          </cell>
          <cell r="R2505">
            <v>0</v>
          </cell>
          <cell r="T2505">
            <v>0</v>
          </cell>
        </row>
        <row r="2506">
          <cell r="C2506" t="str">
            <v>Herramienta Menor (Como % de Mano de Obra)</v>
          </cell>
          <cell r="J2506" t="str">
            <v>Dia</v>
          </cell>
          <cell r="L2506">
            <v>6178</v>
          </cell>
          <cell r="M2506">
            <v>0.05</v>
          </cell>
          <cell r="O2506">
            <v>309</v>
          </cell>
          <cell r="R2506">
            <v>5562</v>
          </cell>
          <cell r="T2506" t="str">
            <v>Herramienta Menor (Como % de Mano de Obra)</v>
          </cell>
        </row>
        <row r="2507">
          <cell r="L2507">
            <v>1.18E-2</v>
          </cell>
          <cell r="M2507" t="str">
            <v>SUBTOTAL $</v>
          </cell>
          <cell r="O2507">
            <v>309</v>
          </cell>
        </row>
        <row r="2508">
          <cell r="C2508" t="str">
            <v>II. MATERIALES</v>
          </cell>
        </row>
        <row r="2510">
          <cell r="C2510" t="str">
            <v>DESCRIPCIÓN</v>
          </cell>
          <cell r="K2510" t="str">
            <v>UNIDAD</v>
          </cell>
          <cell r="L2510" t="str">
            <v>CANTIDAD</v>
          </cell>
          <cell r="M2510" t="str">
            <v>PRECIO UNIT.</v>
          </cell>
          <cell r="O2510" t="str">
            <v>Vr. UNITARIO</v>
          </cell>
        </row>
        <row r="2511">
          <cell r="C2511" t="str">
            <v>Tubería PVC-S Ø= 3" x 6 m</v>
          </cell>
          <cell r="K2511" t="str">
            <v>u</v>
          </cell>
          <cell r="L2511">
            <v>0.18329999999999999</v>
          </cell>
          <cell r="M2511">
            <v>77900</v>
          </cell>
          <cell r="O2511">
            <v>14279</v>
          </cell>
          <cell r="R2511">
            <v>3.3</v>
          </cell>
          <cell r="T2511" t="str">
            <v>Tubería PVC-S Ø= 3" x 6 m</v>
          </cell>
        </row>
        <row r="2512">
          <cell r="C2512" t="str">
            <v>Unión PVC-S Ø= 3"</v>
          </cell>
          <cell r="K2512" t="str">
            <v>u</v>
          </cell>
          <cell r="L2512">
            <v>0.175035</v>
          </cell>
          <cell r="M2512">
            <v>3922</v>
          </cell>
          <cell r="O2512">
            <v>686</v>
          </cell>
          <cell r="R2512">
            <v>3.15</v>
          </cell>
          <cell r="T2512" t="str">
            <v>Unión PVC-S Ø= 3"</v>
          </cell>
        </row>
        <row r="2513">
          <cell r="C2513" t="str">
            <v>Codo 45º PVC-S CxC, Ø= 3".</v>
          </cell>
          <cell r="K2513" t="str">
            <v>U</v>
          </cell>
          <cell r="L2513">
            <v>0.10500000000000001</v>
          </cell>
          <cell r="M2513">
            <v>7208</v>
          </cell>
          <cell r="O2513">
            <v>757</v>
          </cell>
          <cell r="R2513">
            <v>1.89</v>
          </cell>
          <cell r="T2513" t="str">
            <v>Codo 45º PVC-S CxC, Ø= 3".</v>
          </cell>
        </row>
        <row r="2514">
          <cell r="C2514" t="str">
            <v>Codo 90º PVC-S CxC, Ø= 3".</v>
          </cell>
          <cell r="K2514" t="str">
            <v>U</v>
          </cell>
          <cell r="L2514">
            <v>0.10500000000000001</v>
          </cell>
          <cell r="M2514">
            <v>7600</v>
          </cell>
          <cell r="O2514">
            <v>798</v>
          </cell>
          <cell r="R2514">
            <v>1.89</v>
          </cell>
          <cell r="T2514" t="str">
            <v>Codo 90º PVC-S CxC, Ø= 3".</v>
          </cell>
        </row>
        <row r="2515">
          <cell r="C2515" t="str">
            <v>Yee PVC-S Ø= 3" - Pavco o equivalente.</v>
          </cell>
          <cell r="K2515" t="str">
            <v>U</v>
          </cell>
          <cell r="L2515">
            <v>0.10500000000000001</v>
          </cell>
          <cell r="M2515">
            <v>15900</v>
          </cell>
          <cell r="O2515">
            <v>1670</v>
          </cell>
          <cell r="R2515">
            <v>1.89</v>
          </cell>
          <cell r="T2515" t="str">
            <v>Yee PVC-S Ø= 3" - Pavco o equivalente.</v>
          </cell>
        </row>
        <row r="2516">
          <cell r="C2516" t="str">
            <v xml:space="preserve">Tee PVC-S Ø= 3" </v>
          </cell>
          <cell r="K2516" t="str">
            <v>u</v>
          </cell>
          <cell r="L2516">
            <v>5.2500000000000005E-2</v>
          </cell>
          <cell r="M2516">
            <v>8500</v>
          </cell>
          <cell r="O2516">
            <v>446</v>
          </cell>
          <cell r="R2516">
            <v>0.95</v>
          </cell>
          <cell r="T2516" t="str">
            <v xml:space="preserve">Tee PVC-S Ø= 3" </v>
          </cell>
        </row>
        <row r="2517">
          <cell r="C2517" t="str">
            <v>Soldadura liquida PVC 1/4 de Gl</v>
          </cell>
          <cell r="K2517" t="str">
            <v>u</v>
          </cell>
          <cell r="L2517">
            <v>2.3099999999999999E-2</v>
          </cell>
          <cell r="M2517">
            <v>10695</v>
          </cell>
          <cell r="O2517">
            <v>247</v>
          </cell>
          <cell r="R2517">
            <v>0.42</v>
          </cell>
          <cell r="T2517" t="str">
            <v>Soldadura liquida PVC 1/4 de Gl</v>
          </cell>
        </row>
        <row r="2518">
          <cell r="C2518" t="str">
            <v xml:space="preserve">Removedor PVC 1/4 galon </v>
          </cell>
          <cell r="K2518" t="str">
            <v>u</v>
          </cell>
          <cell r="L2518">
            <v>2.3099999999999999E-2</v>
          </cell>
          <cell r="M2518">
            <v>32934</v>
          </cell>
          <cell r="O2518">
            <v>761</v>
          </cell>
          <cell r="R2518">
            <v>0.42</v>
          </cell>
          <cell r="T2518" t="str">
            <v xml:space="preserve">Removedor PVC 1/4 galon </v>
          </cell>
        </row>
        <row r="2519">
          <cell r="L2519">
            <v>0.75180000000000002</v>
          </cell>
          <cell r="M2519" t="str">
            <v>SUBTOTAL $</v>
          </cell>
          <cell r="O2519">
            <v>19644</v>
          </cell>
        </row>
        <row r="2520">
          <cell r="C2520" t="str">
            <v>III. TRANSPORTES</v>
          </cell>
        </row>
        <row r="2522">
          <cell r="C2522" t="str">
            <v>MATERIAL</v>
          </cell>
          <cell r="J2522" t="str">
            <v>VOL. o PESO</v>
          </cell>
          <cell r="K2522" t="str">
            <v>DISTANCIA</v>
          </cell>
          <cell r="L2522" t="str">
            <v>M3 o Ton/Km</v>
          </cell>
          <cell r="M2522" t="str">
            <v>TARIFA</v>
          </cell>
          <cell r="O2522" t="str">
            <v>Vr. UNITARIO</v>
          </cell>
        </row>
        <row r="2523">
          <cell r="J2523" t="str">
            <v/>
          </cell>
          <cell r="M2523">
            <v>0</v>
          </cell>
          <cell r="O2523">
            <v>0</v>
          </cell>
          <cell r="R2523">
            <v>0</v>
          </cell>
          <cell r="T2523">
            <v>0</v>
          </cell>
        </row>
        <row r="2524">
          <cell r="J2524" t="str">
            <v/>
          </cell>
          <cell r="M2524">
            <v>0</v>
          </cell>
          <cell r="O2524">
            <v>0</v>
          </cell>
          <cell r="R2524">
            <v>0</v>
          </cell>
          <cell r="T2524">
            <v>0</v>
          </cell>
        </row>
        <row r="2525">
          <cell r="J2525" t="str">
            <v/>
          </cell>
          <cell r="M2525">
            <v>0</v>
          </cell>
          <cell r="O2525">
            <v>0</v>
          </cell>
          <cell r="R2525">
            <v>0</v>
          </cell>
          <cell r="T2525">
            <v>0</v>
          </cell>
        </row>
        <row r="2526">
          <cell r="L2526">
            <v>0</v>
          </cell>
          <cell r="M2526" t="str">
            <v>SUBTOTAL $</v>
          </cell>
          <cell r="O2526">
            <v>0</v>
          </cell>
        </row>
        <row r="2527">
          <cell r="C2527" t="str">
            <v>IV. MANO DE OBRA</v>
          </cell>
        </row>
        <row r="2529">
          <cell r="C2529" t="str">
            <v>TRABAJADOR</v>
          </cell>
          <cell r="I2529" t="str">
            <v>CANTIDAD</v>
          </cell>
          <cell r="J2529" t="str">
            <v>JORNAL</v>
          </cell>
          <cell r="K2529" t="str">
            <v>PRESTACIONES</v>
          </cell>
          <cell r="L2529" t="str">
            <v>JORNAL TOTAL</v>
          </cell>
          <cell r="M2529" t="str">
            <v>RENDIMIENTO</v>
          </cell>
          <cell r="O2529" t="str">
            <v>Vr. UNITARIO</v>
          </cell>
        </row>
        <row r="2530">
          <cell r="C2530" t="str">
            <v>Oficial</v>
          </cell>
          <cell r="I2530">
            <v>1</v>
          </cell>
          <cell r="J2530">
            <v>77720</v>
          </cell>
          <cell r="K2530">
            <v>1.6913</v>
          </cell>
          <cell r="L2530">
            <v>131448</v>
          </cell>
          <cell r="M2530">
            <v>36</v>
          </cell>
          <cell r="O2530">
            <v>3651</v>
          </cell>
          <cell r="R2530">
            <v>0.5</v>
          </cell>
          <cell r="T2530" t="str">
            <v>Oficial</v>
          </cell>
        </row>
        <row r="2531">
          <cell r="C2531" t="str">
            <v>Ayudante Entendido</v>
          </cell>
          <cell r="I2531">
            <v>1</v>
          </cell>
          <cell r="J2531">
            <v>53020</v>
          </cell>
          <cell r="K2531">
            <v>1.7161</v>
          </cell>
          <cell r="L2531">
            <v>90988</v>
          </cell>
          <cell r="M2531">
            <v>36</v>
          </cell>
          <cell r="O2531">
            <v>2527</v>
          </cell>
          <cell r="R2531">
            <v>0.5</v>
          </cell>
          <cell r="T2531" t="str">
            <v>Ayudante Entendido</v>
          </cell>
        </row>
        <row r="2532">
          <cell r="J2532">
            <v>0</v>
          </cell>
          <cell r="K2532">
            <v>0</v>
          </cell>
          <cell r="L2532">
            <v>0</v>
          </cell>
          <cell r="O2532">
            <v>0</v>
          </cell>
          <cell r="R2532">
            <v>0</v>
          </cell>
          <cell r="T2532">
            <v>0</v>
          </cell>
        </row>
        <row r="2533">
          <cell r="L2533">
            <v>0.2364</v>
          </cell>
          <cell r="M2533" t="str">
            <v>SUBTOTAL $</v>
          </cell>
          <cell r="O2533">
            <v>6178</v>
          </cell>
        </row>
        <row r="2535">
          <cell r="C2535" t="str">
            <v>TOTAL COSTO DIRECTO $</v>
          </cell>
          <cell r="O2535">
            <v>26131</v>
          </cell>
        </row>
        <row r="2536">
          <cell r="C2536" t="str">
            <v>V. COSTOS INDIRECTOS</v>
          </cell>
        </row>
        <row r="2538">
          <cell r="C2538" t="str">
            <v>Descripción</v>
          </cell>
          <cell r="L2538" t="str">
            <v>Porcentaje</v>
          </cell>
          <cell r="M2538" t="str">
            <v>Valor Total</v>
          </cell>
        </row>
        <row r="2539">
          <cell r="C2539" t="str">
            <v>ADMINISTRACION</v>
          </cell>
          <cell r="L2539">
            <v>0</v>
          </cell>
          <cell r="M2539">
            <v>0</v>
          </cell>
        </row>
        <row r="2540">
          <cell r="C2540" t="str">
            <v xml:space="preserve">IMPREVISTOS </v>
          </cell>
          <cell r="L2540">
            <v>0</v>
          </cell>
          <cell r="M2540">
            <v>0</v>
          </cell>
        </row>
        <row r="2541">
          <cell r="C2541" t="str">
            <v>UTILIDAD</v>
          </cell>
          <cell r="L2541">
            <v>0</v>
          </cell>
          <cell r="M2541">
            <v>0</v>
          </cell>
        </row>
        <row r="2542">
          <cell r="C2542" t="str">
            <v>SUBTOTAL $</v>
          </cell>
          <cell r="O2542">
            <v>0</v>
          </cell>
        </row>
        <row r="2544">
          <cell r="C2544" t="str">
            <v>Precio Unitario Total Aproximado al peso $</v>
          </cell>
          <cell r="O2544">
            <v>26131</v>
          </cell>
        </row>
        <row r="2547">
          <cell r="H2547" t="str">
            <v>Firma</v>
          </cell>
        </row>
        <row r="2548">
          <cell r="H2548" t="str">
            <v>Nombre:</v>
          </cell>
        </row>
        <row r="2549">
          <cell r="H2549" t="str">
            <v>Representante Legal del Contratista o su Apoderado</v>
          </cell>
        </row>
        <row r="2550">
          <cell r="H2550" t="str">
            <v>Matricula No. :</v>
          </cell>
        </row>
        <row r="2551">
          <cell r="H2551" t="str">
            <v xml:space="preserve"> </v>
          </cell>
        </row>
        <row r="2552">
          <cell r="C2552" t="str">
            <v>OBSERVACIONES INTERVENTORÍA</v>
          </cell>
        </row>
        <row r="2556">
          <cell r="C2556" t="str">
            <v>APROBACIÓN POR INTERVENTORÍA</v>
          </cell>
        </row>
        <row r="2557">
          <cell r="C2557"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2559">
          <cell r="C2559"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2562">
          <cell r="H2562" t="str">
            <v>Firma</v>
          </cell>
        </row>
        <row r="2563">
          <cell r="H2563" t="str">
            <v>Nombre:</v>
          </cell>
        </row>
        <row r="2564">
          <cell r="H2564" t="str">
            <v>Representante Legal del Interventor o su Apoderado</v>
          </cell>
        </row>
        <row r="2565">
          <cell r="H2565" t="str">
            <v>Matricula No. :</v>
          </cell>
        </row>
        <row r="2570">
          <cell r="C2570" t="str">
            <v>Formulario 1 - Propuesta económica  - Documento tipo de selección abreviada de menor cuantía - versión 2</v>
          </cell>
        </row>
        <row r="2571">
          <cell r="C2571" t="str">
            <v>Código</v>
          </cell>
          <cell r="D2571" t="str">
            <v>CCE-EICP-FM-25</v>
          </cell>
          <cell r="E2571" t="str">
            <v>Versión</v>
          </cell>
          <cell r="F2571">
            <v>2</v>
          </cell>
        </row>
        <row r="2573">
          <cell r="C2573" t="str">
            <v>[La entidad podrá utilizar este formato para la presentación de los análisis de precios unitarios el contratista en la oportunidad prevista en el numeral 8.1. del Documento Base]</v>
          </cell>
        </row>
        <row r="2576">
          <cell r="D2576" t="str">
            <v>MUNICIPIO DE CONCORDIA, ANTIOQUIA</v>
          </cell>
        </row>
        <row r="2577">
          <cell r="L2577" t="str">
            <v>VERSIÓN</v>
          </cell>
        </row>
        <row r="2578">
          <cell r="D2578" t="str">
            <v xml:space="preserve">[NÚMERO DEL PROCESO] </v>
          </cell>
        </row>
        <row r="2579">
          <cell r="L2579" t="str">
            <v>PÁGINA</v>
          </cell>
          <cell r="M2579">
            <v>1</v>
          </cell>
          <cell r="N2579" t="str">
            <v>DE</v>
          </cell>
          <cell r="O2579">
            <v>1</v>
          </cell>
        </row>
        <row r="2580">
          <cell r="D2580" t="str">
            <v xml:space="preserve">ANALISIS DE PRECIOS UNITARIOS </v>
          </cell>
        </row>
        <row r="2582">
          <cell r="L2582" t="str">
            <v>FECHA</v>
          </cell>
          <cell r="M2582" t="str">
            <v>DD</v>
          </cell>
          <cell r="N2582" t="str">
            <v>MM</v>
          </cell>
          <cell r="O2582" t="str">
            <v>AA</v>
          </cell>
        </row>
        <row r="2583">
          <cell r="M2583">
            <v>3</v>
          </cell>
          <cell r="N2583">
            <v>5</v>
          </cell>
          <cell r="O2583">
            <v>2022</v>
          </cell>
        </row>
        <row r="2584">
          <cell r="C2584" t="str">
            <v>ITEMS DE LA PROPUESTA ECONÓMICA</v>
          </cell>
          <cell r="I2584" t="str">
            <v>ITEMS NO PREVISTOS</v>
          </cell>
        </row>
        <row r="2588">
          <cell r="C2588" t="str">
            <v>DATOS ESPECÍFICOS</v>
          </cell>
        </row>
        <row r="2590">
          <cell r="C2590" t="str">
            <v>ITEM</v>
          </cell>
          <cell r="D2590" t="str">
            <v>DESCRIPCIÓN</v>
          </cell>
          <cell r="M2590" t="str">
            <v>UNIDAD</v>
          </cell>
          <cell r="O2590" t="str">
            <v>CANTIDAD</v>
          </cell>
        </row>
        <row r="2591">
          <cell r="C2591" t="str">
            <v>2.8.4</v>
          </cell>
          <cell r="D2591" t="str">
            <v>S.T.I Tubería PVC alcantarillado corrugado 6"con caracteristicas (ps 8 KN/M2-57 PSI) tipo Novafort o similar.</v>
          </cell>
          <cell r="M2591" t="str">
            <v>m</v>
          </cell>
          <cell r="O2591">
            <v>6</v>
          </cell>
          <cell r="R2591">
            <v>63019</v>
          </cell>
          <cell r="S2591">
            <v>63019</v>
          </cell>
          <cell r="T2591">
            <v>6.1999999999999998E-3</v>
          </cell>
          <cell r="U2591">
            <v>0.81920000000000004</v>
          </cell>
          <cell r="V2591">
            <v>5.04E-2</v>
          </cell>
          <cell r="W2591">
            <v>0.1241</v>
          </cell>
        </row>
        <row r="2592">
          <cell r="C2592" t="str">
            <v>I. EQUIPO</v>
          </cell>
        </row>
        <row r="2594">
          <cell r="C2594" t="str">
            <v>DESCRIPCIÓN</v>
          </cell>
          <cell r="H2594" t="str">
            <v>MARCA</v>
          </cell>
          <cell r="J2594" t="str">
            <v>TIPO</v>
          </cell>
          <cell r="L2594" t="str">
            <v>TARIFA/HORA</v>
          </cell>
          <cell r="M2594" t="str">
            <v>RENDIMIENTO</v>
          </cell>
          <cell r="O2594" t="str">
            <v>Vr. UNITARIO</v>
          </cell>
        </row>
        <row r="2595">
          <cell r="J2595" t="str">
            <v/>
          </cell>
          <cell r="L2595" t="str">
            <v/>
          </cell>
          <cell r="O2595">
            <v>0</v>
          </cell>
          <cell r="R2595">
            <v>0</v>
          </cell>
          <cell r="T2595">
            <v>0</v>
          </cell>
        </row>
        <row r="2596">
          <cell r="J2596" t="str">
            <v/>
          </cell>
          <cell r="L2596" t="str">
            <v/>
          </cell>
          <cell r="O2596">
            <v>0</v>
          </cell>
          <cell r="R2596">
            <v>0</v>
          </cell>
          <cell r="T2596">
            <v>0</v>
          </cell>
        </row>
        <row r="2597">
          <cell r="J2597" t="str">
            <v/>
          </cell>
          <cell r="L2597" t="str">
            <v/>
          </cell>
          <cell r="O2597">
            <v>0</v>
          </cell>
          <cell r="R2597">
            <v>0</v>
          </cell>
          <cell r="T2597">
            <v>0</v>
          </cell>
        </row>
        <row r="2598">
          <cell r="C2598" t="str">
            <v>Herramienta Menor (Como % de Mano de Obra)</v>
          </cell>
          <cell r="J2598" t="str">
            <v>Dia</v>
          </cell>
          <cell r="L2598">
            <v>7823</v>
          </cell>
          <cell r="M2598">
            <v>0.05</v>
          </cell>
          <cell r="O2598">
            <v>391</v>
          </cell>
          <cell r="R2598">
            <v>2346</v>
          </cell>
          <cell r="T2598" t="str">
            <v>Herramienta Menor (Como % de Mano de Obra)</v>
          </cell>
        </row>
        <row r="2599">
          <cell r="L2599">
            <v>6.1999999999999998E-3</v>
          </cell>
          <cell r="M2599" t="str">
            <v>SUBTOTAL $</v>
          </cell>
          <cell r="O2599">
            <v>391</v>
          </cell>
        </row>
        <row r="2600">
          <cell r="C2600" t="str">
            <v>II. MATERIALES</v>
          </cell>
        </row>
        <row r="2602">
          <cell r="C2602" t="str">
            <v>DESCRIPCIÓN</v>
          </cell>
          <cell r="K2602" t="str">
            <v>UNIDAD</v>
          </cell>
          <cell r="L2602" t="str">
            <v>CANTIDAD</v>
          </cell>
          <cell r="M2602" t="str">
            <v>PRECIO UNIT.</v>
          </cell>
          <cell r="O2602" t="str">
            <v>Vr. UNITARIO</v>
          </cell>
        </row>
        <row r="2603">
          <cell r="C2603" t="str">
            <v>TUBERIA PVC NOVAFORT 6''  (160mm) x 6 m Pavco</v>
          </cell>
          <cell r="K2603" t="str">
            <v>u</v>
          </cell>
          <cell r="L2603">
            <v>0.17499999999999999</v>
          </cell>
          <cell r="M2603">
            <v>289287.90999999997</v>
          </cell>
          <cell r="O2603">
            <v>50625</v>
          </cell>
          <cell r="R2603">
            <v>1.05</v>
          </cell>
          <cell r="T2603" t="str">
            <v>TUBERIA PVC NOVAFORT 6''  (160mm) x 6 m Pavco</v>
          </cell>
        </row>
        <row r="2604">
          <cell r="C2604" t="str">
            <v>Soldadura liquida PVC 1/4 de Gl</v>
          </cell>
          <cell r="K2604" t="str">
            <v>u</v>
          </cell>
          <cell r="L2604">
            <v>2.3E-2</v>
          </cell>
          <cell r="M2604">
            <v>10695</v>
          </cell>
          <cell r="O2604">
            <v>246</v>
          </cell>
          <cell r="R2604">
            <v>0.14000000000000001</v>
          </cell>
          <cell r="T2604" t="str">
            <v>Soldadura liquida PVC 1/4 de Gl</v>
          </cell>
        </row>
        <row r="2605">
          <cell r="C2605" t="str">
            <v xml:space="preserve">Removedor PVC 1/4 galon </v>
          </cell>
          <cell r="K2605" t="str">
            <v>u</v>
          </cell>
          <cell r="L2605">
            <v>2.3E-2</v>
          </cell>
          <cell r="M2605">
            <v>32934</v>
          </cell>
          <cell r="O2605">
            <v>757</v>
          </cell>
          <cell r="R2605">
            <v>0.14000000000000001</v>
          </cell>
          <cell r="T2605" t="str">
            <v xml:space="preserve">Removedor PVC 1/4 galon </v>
          </cell>
        </row>
        <row r="2606">
          <cell r="K2606" t="str">
            <v/>
          </cell>
          <cell r="M2606">
            <v>0</v>
          </cell>
          <cell r="O2606">
            <v>0</v>
          </cell>
          <cell r="R2606">
            <v>0</v>
          </cell>
          <cell r="T2606">
            <v>0</v>
          </cell>
        </row>
        <row r="2607">
          <cell r="K2607" t="str">
            <v/>
          </cell>
          <cell r="M2607">
            <v>0</v>
          </cell>
          <cell r="O2607">
            <v>0</v>
          </cell>
          <cell r="R2607">
            <v>0</v>
          </cell>
          <cell r="T2607">
            <v>0</v>
          </cell>
        </row>
        <row r="2608">
          <cell r="K2608" t="str">
            <v/>
          </cell>
          <cell r="M2608">
            <v>0</v>
          </cell>
          <cell r="O2608">
            <v>0</v>
          </cell>
          <cell r="R2608">
            <v>0</v>
          </cell>
          <cell r="T2608">
            <v>0</v>
          </cell>
        </row>
        <row r="2609">
          <cell r="K2609" t="str">
            <v/>
          </cell>
          <cell r="O2609">
            <v>0</v>
          </cell>
          <cell r="R2609">
            <v>0</v>
          </cell>
          <cell r="T2609">
            <v>0</v>
          </cell>
        </row>
        <row r="2610">
          <cell r="L2610">
            <v>0.81920000000000004</v>
          </cell>
          <cell r="M2610" t="str">
            <v>SUBTOTAL $</v>
          </cell>
          <cell r="O2610">
            <v>51628</v>
          </cell>
        </row>
        <row r="2611">
          <cell r="C2611" t="str">
            <v>III. TRANSPORTES</v>
          </cell>
        </row>
        <row r="2613">
          <cell r="C2613" t="str">
            <v>MATERIAL</v>
          </cell>
          <cell r="J2613" t="str">
            <v>VOL. o PESO</v>
          </cell>
          <cell r="K2613" t="str">
            <v>DISTANCIA</v>
          </cell>
          <cell r="L2613" t="str">
            <v>M3 o Ton/Km</v>
          </cell>
          <cell r="M2613" t="str">
            <v>TARIFA</v>
          </cell>
          <cell r="O2613" t="str">
            <v>Vr. UNITARIO</v>
          </cell>
        </row>
        <row r="2614">
          <cell r="C2614" t="str">
            <v>Transporte de materiales</v>
          </cell>
          <cell r="J2614" t="str">
            <v>m3k</v>
          </cell>
          <cell r="K2614">
            <v>114</v>
          </cell>
          <cell r="L2614">
            <v>2.3225759999999995E-2</v>
          </cell>
          <cell r="M2614">
            <v>1200</v>
          </cell>
          <cell r="O2614">
            <v>3177</v>
          </cell>
          <cell r="R2614">
            <v>15.89</v>
          </cell>
          <cell r="T2614" t="str">
            <v>Transporte de materiales</v>
          </cell>
        </row>
        <row r="2615">
          <cell r="J2615" t="str">
            <v/>
          </cell>
          <cell r="M2615">
            <v>0</v>
          </cell>
          <cell r="O2615">
            <v>0</v>
          </cell>
          <cell r="R2615">
            <v>0</v>
          </cell>
          <cell r="T2615">
            <v>0</v>
          </cell>
        </row>
        <row r="2616">
          <cell r="J2616" t="str">
            <v/>
          </cell>
          <cell r="M2616">
            <v>0</v>
          </cell>
          <cell r="O2616">
            <v>0</v>
          </cell>
          <cell r="R2616">
            <v>0</v>
          </cell>
          <cell r="T2616">
            <v>0</v>
          </cell>
        </row>
        <row r="2617">
          <cell r="L2617">
            <v>5.04E-2</v>
          </cell>
          <cell r="M2617" t="str">
            <v>SUBTOTAL $</v>
          </cell>
          <cell r="O2617">
            <v>3177</v>
          </cell>
        </row>
        <row r="2618">
          <cell r="C2618" t="str">
            <v>IV. MANO DE OBRA</v>
          </cell>
        </row>
        <row r="2620">
          <cell r="C2620" t="str">
            <v>TRABAJADOR</v>
          </cell>
          <cell r="I2620" t="str">
            <v>CANTIDAD</v>
          </cell>
          <cell r="J2620" t="str">
            <v>JORNAL</v>
          </cell>
          <cell r="K2620" t="str">
            <v>PRESTACIONES</v>
          </cell>
          <cell r="L2620" t="str">
            <v>JORNAL TOTAL</v>
          </cell>
          <cell r="M2620" t="str">
            <v>RENDIMIENTO</v>
          </cell>
          <cell r="O2620" t="str">
            <v>Vr. UNITARIO</v>
          </cell>
        </row>
        <row r="2621">
          <cell r="C2621" t="str">
            <v>Oficial</v>
          </cell>
          <cell r="I2621">
            <v>1</v>
          </cell>
          <cell r="J2621">
            <v>77720</v>
          </cell>
          <cell r="K2621">
            <v>1.6913</v>
          </cell>
          <cell r="L2621">
            <v>131448</v>
          </cell>
          <cell r="M2621">
            <v>36</v>
          </cell>
          <cell r="O2621">
            <v>3651</v>
          </cell>
          <cell r="R2621">
            <v>0.17</v>
          </cell>
          <cell r="T2621" t="str">
            <v>Oficial</v>
          </cell>
        </row>
        <row r="2622">
          <cell r="C2622" t="str">
            <v>Ayudante Raso</v>
          </cell>
          <cell r="I2622">
            <v>2</v>
          </cell>
          <cell r="J2622">
            <v>43354</v>
          </cell>
          <cell r="K2622">
            <v>1.7323</v>
          </cell>
          <cell r="L2622">
            <v>150204</v>
          </cell>
          <cell r="M2622">
            <v>36</v>
          </cell>
          <cell r="O2622">
            <v>4172</v>
          </cell>
          <cell r="R2622">
            <v>0.33</v>
          </cell>
          <cell r="T2622" t="str">
            <v>Ayudante Raso</v>
          </cell>
        </row>
        <row r="2623">
          <cell r="J2623">
            <v>0</v>
          </cell>
          <cell r="K2623">
            <v>0</v>
          </cell>
          <cell r="L2623">
            <v>0</v>
          </cell>
          <cell r="O2623">
            <v>0</v>
          </cell>
          <cell r="R2623">
            <v>0</v>
          </cell>
          <cell r="T2623">
            <v>0</v>
          </cell>
        </row>
        <row r="2624">
          <cell r="L2624">
            <v>0.1241</v>
          </cell>
          <cell r="M2624" t="str">
            <v>SUBTOTAL $</v>
          </cell>
          <cell r="O2624">
            <v>7823</v>
          </cell>
        </row>
        <row r="2626">
          <cell r="C2626" t="str">
            <v>TOTAL COSTO DIRECTO $</v>
          </cell>
          <cell r="O2626">
            <v>63019</v>
          </cell>
        </row>
        <row r="2627">
          <cell r="C2627" t="str">
            <v>V. COSTOS INDIRECTOS</v>
          </cell>
        </row>
        <row r="2629">
          <cell r="C2629" t="str">
            <v>Descripción</v>
          </cell>
          <cell r="L2629" t="str">
            <v>Porcentaje</v>
          </cell>
          <cell r="M2629" t="str">
            <v>Valor Total</v>
          </cell>
        </row>
        <row r="2630">
          <cell r="C2630" t="str">
            <v>ADMINISTRACION</v>
          </cell>
          <cell r="L2630">
            <v>0</v>
          </cell>
          <cell r="M2630">
            <v>0</v>
          </cell>
        </row>
        <row r="2631">
          <cell r="C2631" t="str">
            <v xml:space="preserve">IMPREVISTOS </v>
          </cell>
          <cell r="L2631">
            <v>0</v>
          </cell>
          <cell r="M2631">
            <v>0</v>
          </cell>
        </row>
        <row r="2632">
          <cell r="C2632" t="str">
            <v>UTILIDAD</v>
          </cell>
          <cell r="L2632">
            <v>0</v>
          </cell>
          <cell r="M2632">
            <v>0</v>
          </cell>
        </row>
        <row r="2633">
          <cell r="C2633" t="str">
            <v>SUBTOTAL $</v>
          </cell>
          <cell r="O2633">
            <v>0</v>
          </cell>
        </row>
        <row r="2635">
          <cell r="C2635" t="str">
            <v>Precio Unitario Total Aproximado al peso $</v>
          </cell>
          <cell r="O2635">
            <v>63019</v>
          </cell>
        </row>
        <row r="2638">
          <cell r="H2638" t="str">
            <v>Firma</v>
          </cell>
        </row>
        <row r="2639">
          <cell r="H2639" t="str">
            <v>Nombre:</v>
          </cell>
        </row>
        <row r="2640">
          <cell r="H2640" t="str">
            <v>Representante Legal del Contratista o su Apoderado</v>
          </cell>
        </row>
        <row r="2641">
          <cell r="H2641" t="str">
            <v>Matricula No. :</v>
          </cell>
        </row>
        <row r="2642">
          <cell r="H2642" t="str">
            <v xml:space="preserve"> </v>
          </cell>
        </row>
        <row r="2643">
          <cell r="C2643" t="str">
            <v>OBSERVACIONES INTERVENTORÍA</v>
          </cell>
        </row>
        <row r="2647">
          <cell r="C2647" t="str">
            <v>APROBACIÓN POR INTERVENTORÍA</v>
          </cell>
        </row>
        <row r="2648">
          <cell r="C2648"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2650">
          <cell r="C2650"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2653">
          <cell r="H2653" t="str">
            <v>Firma</v>
          </cell>
        </row>
        <row r="2654">
          <cell r="H2654" t="str">
            <v>Nombre:</v>
          </cell>
        </row>
        <row r="2655">
          <cell r="H2655" t="str">
            <v>Representante Legal del Interventor o su Apoderado</v>
          </cell>
        </row>
        <row r="2656">
          <cell r="H2656" t="str">
            <v>Matricula No. :</v>
          </cell>
        </row>
        <row r="2661">
          <cell r="C2661" t="str">
            <v>Formulario 1 - Propuesta económica  - Documento tipo de selección abreviada de menor cuantía - versión 2</v>
          </cell>
        </row>
        <row r="2662">
          <cell r="C2662" t="str">
            <v>Código</v>
          </cell>
          <cell r="D2662" t="str">
            <v>CCE-EICP-FM-25</v>
          </cell>
          <cell r="E2662" t="str">
            <v>Versión</v>
          </cell>
          <cell r="F2662">
            <v>2</v>
          </cell>
        </row>
        <row r="2664">
          <cell r="C2664" t="str">
            <v>[La entidad podrá utilizar este formato para la presentación de los análisis de precios unitarios el contratista en la oportunidad prevista en el numeral 8.1. del Documento Base]</v>
          </cell>
        </row>
        <row r="2667">
          <cell r="D2667" t="str">
            <v>MUNICIPIO DE CONCORDIA, ANTIOQUIA</v>
          </cell>
        </row>
        <row r="2668">
          <cell r="L2668" t="str">
            <v>VERSIÓN</v>
          </cell>
        </row>
        <row r="2669">
          <cell r="D2669" t="str">
            <v xml:space="preserve">[NÚMERO DEL PROCESO] </v>
          </cell>
        </row>
        <row r="2670">
          <cell r="L2670" t="str">
            <v>PÁGINA</v>
          </cell>
          <cell r="M2670">
            <v>1</v>
          </cell>
          <cell r="N2670" t="str">
            <v>DE</v>
          </cell>
          <cell r="O2670">
            <v>1</v>
          </cell>
        </row>
        <row r="2671">
          <cell r="D2671" t="str">
            <v xml:space="preserve">ANALISIS DE PRECIOS UNITARIOS </v>
          </cell>
        </row>
        <row r="2673">
          <cell r="L2673" t="str">
            <v>FECHA</v>
          </cell>
          <cell r="M2673" t="str">
            <v>DD</v>
          </cell>
          <cell r="N2673" t="str">
            <v>MM</v>
          </cell>
          <cell r="O2673" t="str">
            <v>AA</v>
          </cell>
        </row>
        <row r="2674">
          <cell r="M2674">
            <v>3</v>
          </cell>
          <cell r="N2674">
            <v>5</v>
          </cell>
          <cell r="O2674">
            <v>2022</v>
          </cell>
        </row>
        <row r="2675">
          <cell r="C2675" t="str">
            <v>ITEMS DE LA PROPUESTA ECONÓMICA</v>
          </cell>
          <cell r="I2675" t="str">
            <v>ITEMS NO PREVISTOS</v>
          </cell>
        </row>
        <row r="2679">
          <cell r="C2679" t="str">
            <v>DATOS ESPECÍFICOS</v>
          </cell>
        </row>
        <row r="2681">
          <cell r="C2681" t="str">
            <v>ITEM</v>
          </cell>
          <cell r="D2681" t="str">
            <v>DESCRIPCIÓN</v>
          </cell>
          <cell r="M2681" t="str">
            <v>UNIDAD</v>
          </cell>
          <cell r="O2681" t="str">
            <v>CANTIDAD</v>
          </cell>
        </row>
        <row r="2682">
          <cell r="C2682" t="str">
            <v>2.8.5</v>
          </cell>
          <cell r="D2682" t="str">
            <v>S.T.I de bocas de salida para aguas residuales en tubería PVC-S, Ø = 100 mm. Incluye bocas, accesorios y demás elementos para su correcta instalación.</v>
          </cell>
          <cell r="M2682" t="str">
            <v>u</v>
          </cell>
          <cell r="O2682">
            <v>2</v>
          </cell>
          <cell r="R2682">
            <v>122439</v>
          </cell>
          <cell r="S2682">
            <v>122439</v>
          </cell>
          <cell r="T2682">
            <v>5.5999999999999999E-3</v>
          </cell>
          <cell r="U2682">
            <v>0.88190000000000002</v>
          </cell>
          <cell r="V2682">
            <v>0</v>
          </cell>
          <cell r="W2682">
            <v>0.1125</v>
          </cell>
        </row>
        <row r="2683">
          <cell r="C2683" t="str">
            <v>I. EQUIPO</v>
          </cell>
        </row>
        <row r="2685">
          <cell r="C2685" t="str">
            <v>DESCRIPCIÓN</v>
          </cell>
          <cell r="H2685" t="str">
            <v>MARCA</v>
          </cell>
          <cell r="J2685" t="str">
            <v>TIPO</v>
          </cell>
          <cell r="L2685" t="str">
            <v>TARIFA/HORA</v>
          </cell>
          <cell r="M2685" t="str">
            <v>RENDIMIENTO</v>
          </cell>
          <cell r="O2685" t="str">
            <v>Vr. UNITARIO</v>
          </cell>
        </row>
        <row r="2686">
          <cell r="J2686" t="str">
            <v/>
          </cell>
          <cell r="L2686" t="str">
            <v/>
          </cell>
          <cell r="O2686">
            <v>0</v>
          </cell>
          <cell r="R2686">
            <v>0</v>
          </cell>
          <cell r="T2686">
            <v>0</v>
          </cell>
        </row>
        <row r="2687">
          <cell r="J2687" t="str">
            <v/>
          </cell>
          <cell r="L2687" t="str">
            <v/>
          </cell>
          <cell r="O2687">
            <v>0</v>
          </cell>
          <cell r="R2687">
            <v>0</v>
          </cell>
          <cell r="T2687">
            <v>0</v>
          </cell>
        </row>
        <row r="2688">
          <cell r="J2688" t="str">
            <v/>
          </cell>
          <cell r="L2688" t="str">
            <v/>
          </cell>
          <cell r="O2688">
            <v>0</v>
          </cell>
          <cell r="R2688">
            <v>0</v>
          </cell>
          <cell r="T2688">
            <v>0</v>
          </cell>
        </row>
        <row r="2689">
          <cell r="C2689" t="str">
            <v>Herramienta Menor (Como % de Mano de Obra)</v>
          </cell>
          <cell r="J2689" t="str">
            <v>Dia</v>
          </cell>
          <cell r="L2689">
            <v>13770</v>
          </cell>
          <cell r="M2689">
            <v>0.05</v>
          </cell>
          <cell r="O2689">
            <v>689</v>
          </cell>
          <cell r="R2689">
            <v>1378</v>
          </cell>
          <cell r="T2689" t="str">
            <v>Herramienta Menor (Como % de Mano de Obra)</v>
          </cell>
        </row>
        <row r="2690">
          <cell r="L2690">
            <v>5.5999999999999999E-3</v>
          </cell>
          <cell r="M2690" t="str">
            <v>SUBTOTAL $</v>
          </cell>
          <cell r="O2690">
            <v>689</v>
          </cell>
        </row>
        <row r="2691">
          <cell r="C2691" t="str">
            <v>II. MATERIALES</v>
          </cell>
        </row>
        <row r="2693">
          <cell r="C2693" t="str">
            <v>DESCRIPCIÓN</v>
          </cell>
          <cell r="K2693" t="str">
            <v>UNIDAD</v>
          </cell>
          <cell r="L2693" t="str">
            <v>CANTIDAD</v>
          </cell>
          <cell r="M2693" t="str">
            <v>PRECIO UNIT.</v>
          </cell>
          <cell r="O2693" t="str">
            <v>Vr. UNITARIO</v>
          </cell>
        </row>
        <row r="2694">
          <cell r="C2694" t="str">
            <v>Tubería PVC-S Ø= 4" x 6 m</v>
          </cell>
          <cell r="K2694" t="str">
            <v>u</v>
          </cell>
          <cell r="L2694">
            <v>0.35</v>
          </cell>
          <cell r="M2694">
            <v>118900</v>
          </cell>
          <cell r="O2694">
            <v>41615</v>
          </cell>
          <cell r="R2694">
            <v>0.7</v>
          </cell>
          <cell r="T2694" t="str">
            <v>Tubería PVC-S Ø= 4" x 6 m</v>
          </cell>
        </row>
        <row r="2695">
          <cell r="C2695" t="str">
            <v>Unión PVC-S Ø= 4"</v>
          </cell>
          <cell r="K2695" t="str">
            <v>u</v>
          </cell>
          <cell r="L2695">
            <v>0.52500000000000002</v>
          </cell>
          <cell r="M2695">
            <v>8500</v>
          </cell>
          <cell r="O2695">
            <v>4463</v>
          </cell>
          <cell r="R2695">
            <v>1.05</v>
          </cell>
          <cell r="T2695" t="str">
            <v>Unión PVC-S Ø= 4"</v>
          </cell>
        </row>
        <row r="2696">
          <cell r="C2696" t="str">
            <v>Codo 45º PVC-S CxC, Ø= 4".</v>
          </cell>
          <cell r="K2696" t="str">
            <v>U</v>
          </cell>
          <cell r="L2696">
            <v>1.05</v>
          </cell>
          <cell r="M2696">
            <v>12614</v>
          </cell>
          <cell r="O2696">
            <v>13245</v>
          </cell>
          <cell r="R2696">
            <v>2.1</v>
          </cell>
          <cell r="T2696" t="str">
            <v>Codo 45º PVC-S CxC, Ø= 4".</v>
          </cell>
        </row>
        <row r="2697">
          <cell r="C2697" t="str">
            <v>Codo 90º PVC-S CxC, Ø= 4".</v>
          </cell>
          <cell r="K2697" t="str">
            <v>U</v>
          </cell>
          <cell r="L2697">
            <v>1.05</v>
          </cell>
          <cell r="M2697">
            <v>16207</v>
          </cell>
          <cell r="O2697">
            <v>17017</v>
          </cell>
          <cell r="R2697">
            <v>2.1</v>
          </cell>
          <cell r="T2697" t="str">
            <v>Codo 90º PVC-S CxC, Ø= 4".</v>
          </cell>
        </row>
        <row r="2698">
          <cell r="C2698" t="str">
            <v>Yee PVC-S Ø= 4" - Pavco o equivalente.</v>
          </cell>
          <cell r="K2698" t="str">
            <v>U</v>
          </cell>
          <cell r="L2698">
            <v>1.05</v>
          </cell>
          <cell r="M2698">
            <v>25334</v>
          </cell>
          <cell r="O2698">
            <v>26601</v>
          </cell>
          <cell r="R2698">
            <v>2.1</v>
          </cell>
          <cell r="T2698" t="str">
            <v>Yee PVC-S Ø= 4" - Pavco o equivalente.</v>
          </cell>
        </row>
        <row r="2699">
          <cell r="C2699" t="str">
            <v>Soldadura liquida PVC 1/4 de Gl</v>
          </cell>
          <cell r="K2699" t="str">
            <v>u</v>
          </cell>
          <cell r="L2699">
            <v>0.11550000000000001</v>
          </cell>
          <cell r="M2699">
            <v>10695</v>
          </cell>
          <cell r="O2699">
            <v>1235</v>
          </cell>
          <cell r="R2699">
            <v>0.23</v>
          </cell>
          <cell r="T2699" t="str">
            <v>Soldadura liquida PVC 1/4 de Gl</v>
          </cell>
        </row>
        <row r="2700">
          <cell r="C2700" t="str">
            <v xml:space="preserve">Removedor PVC 1/4 galon </v>
          </cell>
          <cell r="K2700" t="str">
            <v>u</v>
          </cell>
          <cell r="L2700">
            <v>0.11550000000000001</v>
          </cell>
          <cell r="M2700">
            <v>32934</v>
          </cell>
          <cell r="O2700">
            <v>3804</v>
          </cell>
          <cell r="R2700">
            <v>0.23</v>
          </cell>
          <cell r="T2700" t="str">
            <v xml:space="preserve">Removedor PVC 1/4 galon </v>
          </cell>
        </row>
        <row r="2701">
          <cell r="L2701">
            <v>0.88190000000000002</v>
          </cell>
          <cell r="M2701" t="str">
            <v>SUBTOTAL $</v>
          </cell>
          <cell r="O2701">
            <v>107980</v>
          </cell>
        </row>
        <row r="2702">
          <cell r="C2702" t="str">
            <v>III. TRANSPORTES</v>
          </cell>
        </row>
        <row r="2704">
          <cell r="C2704" t="str">
            <v>MATERIAL</v>
          </cell>
          <cell r="J2704" t="str">
            <v>VOL. o PESO</v>
          </cell>
          <cell r="K2704" t="str">
            <v>DISTANCIA</v>
          </cell>
          <cell r="L2704" t="str">
            <v>M3 o Ton/Km</v>
          </cell>
          <cell r="M2704" t="str">
            <v>TARIFA</v>
          </cell>
          <cell r="O2704" t="str">
            <v>Vr. UNITARIO</v>
          </cell>
        </row>
        <row r="2705">
          <cell r="J2705" t="str">
            <v/>
          </cell>
          <cell r="K2705">
            <v>114</v>
          </cell>
          <cell r="L2705">
            <v>6.1818749999999999E-3</v>
          </cell>
          <cell r="M2705">
            <v>0</v>
          </cell>
          <cell r="O2705">
            <v>0</v>
          </cell>
          <cell r="R2705">
            <v>1.41</v>
          </cell>
          <cell r="T2705">
            <v>0</v>
          </cell>
        </row>
        <row r="2706">
          <cell r="J2706" t="str">
            <v/>
          </cell>
          <cell r="M2706">
            <v>0</v>
          </cell>
          <cell r="O2706">
            <v>0</v>
          </cell>
          <cell r="R2706">
            <v>0</v>
          </cell>
          <cell r="T2706">
            <v>0</v>
          </cell>
        </row>
        <row r="2707">
          <cell r="J2707" t="str">
            <v/>
          </cell>
          <cell r="M2707">
            <v>0</v>
          </cell>
          <cell r="O2707">
            <v>0</v>
          </cell>
          <cell r="R2707">
            <v>0</v>
          </cell>
          <cell r="T2707">
            <v>0</v>
          </cell>
        </row>
        <row r="2708">
          <cell r="L2708">
            <v>0</v>
          </cell>
          <cell r="M2708" t="str">
            <v>SUBTOTAL $</v>
          </cell>
          <cell r="O2708">
            <v>0</v>
          </cell>
        </row>
        <row r="2709">
          <cell r="C2709" t="str">
            <v>IV. MANO DE OBRA</v>
          </cell>
        </row>
        <row r="2711">
          <cell r="C2711" t="str">
            <v>TRABAJADOR</v>
          </cell>
          <cell r="I2711" t="str">
            <v>CANTIDAD</v>
          </cell>
          <cell r="J2711" t="str">
            <v>JORNAL</v>
          </cell>
          <cell r="K2711" t="str">
            <v>PRESTACIONES</v>
          </cell>
          <cell r="L2711" t="str">
            <v>JORNAL TOTAL</v>
          </cell>
          <cell r="M2711" t="str">
            <v>RENDIMIENTO</v>
          </cell>
          <cell r="O2711" t="str">
            <v>Vr. UNITARIO</v>
          </cell>
        </row>
        <row r="2712">
          <cell r="C2712" t="str">
            <v>Oficial</v>
          </cell>
          <cell r="I2712">
            <v>1</v>
          </cell>
          <cell r="J2712">
            <v>77720</v>
          </cell>
          <cell r="K2712">
            <v>1.6913</v>
          </cell>
          <cell r="L2712">
            <v>131448</v>
          </cell>
          <cell r="M2712">
            <v>15</v>
          </cell>
          <cell r="O2712">
            <v>8763</v>
          </cell>
          <cell r="R2712">
            <v>0.13</v>
          </cell>
          <cell r="T2712" t="str">
            <v>Oficial</v>
          </cell>
        </row>
        <row r="2713">
          <cell r="C2713" t="str">
            <v>Ayudante Raso</v>
          </cell>
          <cell r="I2713">
            <v>1</v>
          </cell>
          <cell r="J2713">
            <v>43354</v>
          </cell>
          <cell r="K2713">
            <v>1.7323</v>
          </cell>
          <cell r="L2713">
            <v>75102</v>
          </cell>
          <cell r="M2713">
            <v>15</v>
          </cell>
          <cell r="O2713">
            <v>5007</v>
          </cell>
          <cell r="R2713">
            <v>0.13</v>
          </cell>
          <cell r="T2713" t="str">
            <v>Ayudante Raso</v>
          </cell>
        </row>
        <row r="2714">
          <cell r="J2714">
            <v>0</v>
          </cell>
          <cell r="K2714">
            <v>0</v>
          </cell>
          <cell r="L2714">
            <v>0</v>
          </cell>
          <cell r="O2714">
            <v>0</v>
          </cell>
          <cell r="R2714">
            <v>0</v>
          </cell>
          <cell r="T2714">
            <v>0</v>
          </cell>
        </row>
        <row r="2715">
          <cell r="L2715">
            <v>0.1125</v>
          </cell>
          <cell r="M2715" t="str">
            <v>SUBTOTAL $</v>
          </cell>
          <cell r="O2715">
            <v>13770</v>
          </cell>
        </row>
        <row r="2717">
          <cell r="C2717" t="str">
            <v>TOTAL COSTO DIRECTO $</v>
          </cell>
          <cell r="O2717">
            <v>122439</v>
          </cell>
        </row>
        <row r="2718">
          <cell r="C2718" t="str">
            <v>V. COSTOS INDIRECTOS</v>
          </cell>
        </row>
        <row r="2720">
          <cell r="C2720" t="str">
            <v>Descripción</v>
          </cell>
          <cell r="L2720" t="str">
            <v>Porcentaje</v>
          </cell>
          <cell r="M2720" t="str">
            <v>Valor Total</v>
          </cell>
        </row>
        <row r="2721">
          <cell r="C2721" t="str">
            <v>ADMINISTRACION</v>
          </cell>
          <cell r="L2721">
            <v>0</v>
          </cell>
          <cell r="M2721">
            <v>0</v>
          </cell>
        </row>
        <row r="2722">
          <cell r="C2722" t="str">
            <v xml:space="preserve">IMPREVISTOS </v>
          </cell>
          <cell r="L2722">
            <v>0</v>
          </cell>
          <cell r="M2722">
            <v>0</v>
          </cell>
        </row>
        <row r="2723">
          <cell r="C2723" t="str">
            <v>UTILIDAD</v>
          </cell>
          <cell r="L2723">
            <v>0</v>
          </cell>
          <cell r="M2723">
            <v>0</v>
          </cell>
        </row>
        <row r="2724">
          <cell r="C2724" t="str">
            <v>SUBTOTAL $</v>
          </cell>
          <cell r="O2724">
            <v>0</v>
          </cell>
        </row>
        <row r="2726">
          <cell r="C2726" t="str">
            <v>Precio Unitario Total Aproximado al peso $</v>
          </cell>
          <cell r="O2726">
            <v>122439</v>
          </cell>
        </row>
        <row r="2729">
          <cell r="H2729" t="str">
            <v>Firma</v>
          </cell>
        </row>
        <row r="2730">
          <cell r="H2730" t="str">
            <v>Nombre:</v>
          </cell>
        </row>
        <row r="2731">
          <cell r="H2731" t="str">
            <v>Representante Legal del Contratista o su Apoderado</v>
          </cell>
        </row>
        <row r="2732">
          <cell r="H2732" t="str">
            <v>Matricula No. :</v>
          </cell>
        </row>
        <row r="2733">
          <cell r="H2733" t="str">
            <v xml:space="preserve"> </v>
          </cell>
        </row>
        <row r="2734">
          <cell r="C2734" t="str">
            <v>OBSERVACIONES INTERVENTORÍA</v>
          </cell>
        </row>
        <row r="2738">
          <cell r="C2738" t="str">
            <v>APROBACIÓN POR INTERVENTORÍA</v>
          </cell>
        </row>
        <row r="2739">
          <cell r="C2739"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2741">
          <cell r="C2741"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2744">
          <cell r="H2744" t="str">
            <v>Firma</v>
          </cell>
        </row>
        <row r="2745">
          <cell r="H2745" t="str">
            <v>Nombre:</v>
          </cell>
        </row>
        <row r="2746">
          <cell r="H2746" t="str">
            <v>Representante Legal del Interventor o su Apoderado</v>
          </cell>
        </row>
        <row r="2747">
          <cell r="H2747" t="str">
            <v>Matricula No. :</v>
          </cell>
        </row>
        <row r="2752">
          <cell r="C2752" t="str">
            <v>Formulario 1 - Propuesta económica  - Documento tipo de selección abreviada de menor cuantía - versión 2</v>
          </cell>
        </row>
        <row r="2753">
          <cell r="C2753" t="str">
            <v>Código</v>
          </cell>
          <cell r="D2753" t="str">
            <v>CCE-EICP-FM-25</v>
          </cell>
          <cell r="E2753" t="str">
            <v>Versión</v>
          </cell>
          <cell r="F2753">
            <v>2</v>
          </cell>
        </row>
        <row r="2755">
          <cell r="C2755" t="str">
            <v>[La entidad podrá utilizar este formato para la presentación de los análisis de precios unitarios el contratista en la oportunidad prevista en el numeral 8.1. del Documento Base]</v>
          </cell>
        </row>
        <row r="2758">
          <cell r="D2758" t="str">
            <v>MUNICIPIO DE CONCORDIA, ANTIOQUIA</v>
          </cell>
        </row>
        <row r="2759">
          <cell r="L2759" t="str">
            <v>VERSIÓN</v>
          </cell>
        </row>
        <row r="2760">
          <cell r="D2760" t="str">
            <v xml:space="preserve">[NÚMERO DEL PROCESO] </v>
          </cell>
        </row>
        <row r="2761">
          <cell r="L2761" t="str">
            <v>PÁGINA</v>
          </cell>
          <cell r="M2761">
            <v>1</v>
          </cell>
          <cell r="N2761" t="str">
            <v>DE</v>
          </cell>
          <cell r="O2761">
            <v>1</v>
          </cell>
        </row>
        <row r="2762">
          <cell r="D2762" t="str">
            <v xml:space="preserve">ANALISIS DE PRECIOS UNITARIOS </v>
          </cell>
        </row>
        <row r="2764">
          <cell r="L2764" t="str">
            <v>FECHA</v>
          </cell>
          <cell r="M2764" t="str">
            <v>DD</v>
          </cell>
          <cell r="N2764" t="str">
            <v>MM</v>
          </cell>
          <cell r="O2764" t="str">
            <v>AA</v>
          </cell>
        </row>
        <row r="2765">
          <cell r="M2765">
            <v>3</v>
          </cell>
          <cell r="N2765">
            <v>5</v>
          </cell>
          <cell r="O2765">
            <v>2022</v>
          </cell>
        </row>
        <row r="2766">
          <cell r="C2766" t="str">
            <v>ITEMS DE LA PROPUESTA ECONÓMICA</v>
          </cell>
          <cell r="I2766" t="str">
            <v>ITEMS NO PREVISTOS</v>
          </cell>
        </row>
        <row r="2770">
          <cell r="C2770" t="str">
            <v>DATOS ESPECÍFICOS</v>
          </cell>
        </row>
        <row r="2772">
          <cell r="C2772" t="str">
            <v>ITEM</v>
          </cell>
          <cell r="D2772" t="str">
            <v>DESCRIPCIÓN</v>
          </cell>
          <cell r="M2772" t="str">
            <v>UNIDAD</v>
          </cell>
          <cell r="O2772" t="str">
            <v>CANTIDAD</v>
          </cell>
        </row>
        <row r="2773">
          <cell r="C2773" t="str">
            <v>2.8.6</v>
          </cell>
          <cell r="D2773" t="str">
            <v>S.T.I de bocas de salida para aguas residuales en tubería PVC-S, Ø = 50 mm. Incluye bocas, accesorios y demás elementos para su correcta instalación.</v>
          </cell>
          <cell r="M2773" t="str">
            <v>u</v>
          </cell>
          <cell r="O2773">
            <v>7</v>
          </cell>
          <cell r="R2773">
            <v>67593</v>
          </cell>
          <cell r="S2773">
            <v>67593</v>
          </cell>
          <cell r="T2773">
            <v>1.0200000000000001E-2</v>
          </cell>
          <cell r="U2773">
            <v>0.78610000000000002</v>
          </cell>
          <cell r="V2773">
            <v>0</v>
          </cell>
          <cell r="W2773">
            <v>0.20369999999999999</v>
          </cell>
        </row>
        <row r="2774">
          <cell r="C2774" t="str">
            <v>I. EQUIPO</v>
          </cell>
        </row>
        <row r="2776">
          <cell r="C2776" t="str">
            <v>DESCRIPCIÓN</v>
          </cell>
          <cell r="H2776" t="str">
            <v>MARCA</v>
          </cell>
          <cell r="J2776" t="str">
            <v>TIPO</v>
          </cell>
          <cell r="L2776" t="str">
            <v>TARIFA/HORA</v>
          </cell>
          <cell r="M2776" t="str">
            <v>RENDIMIENTO</v>
          </cell>
          <cell r="O2776" t="str">
            <v>Vr. UNITARIO</v>
          </cell>
        </row>
        <row r="2777">
          <cell r="J2777" t="str">
            <v/>
          </cell>
          <cell r="L2777" t="str">
            <v/>
          </cell>
          <cell r="O2777">
            <v>0</v>
          </cell>
          <cell r="R2777">
            <v>0</v>
          </cell>
          <cell r="T2777">
            <v>0</v>
          </cell>
        </row>
        <row r="2778">
          <cell r="J2778" t="str">
            <v/>
          </cell>
          <cell r="L2778" t="str">
            <v/>
          </cell>
          <cell r="O2778">
            <v>0</v>
          </cell>
          <cell r="R2778">
            <v>0</v>
          </cell>
          <cell r="T2778">
            <v>0</v>
          </cell>
        </row>
        <row r="2779">
          <cell r="J2779" t="str">
            <v/>
          </cell>
          <cell r="L2779" t="str">
            <v/>
          </cell>
          <cell r="O2779">
            <v>0</v>
          </cell>
          <cell r="R2779">
            <v>0</v>
          </cell>
          <cell r="T2779">
            <v>0</v>
          </cell>
        </row>
        <row r="2780">
          <cell r="C2780" t="str">
            <v>Herramienta Menor (Como % de Mano de Obra)</v>
          </cell>
          <cell r="J2780" t="str">
            <v>Dia</v>
          </cell>
          <cell r="L2780">
            <v>13770</v>
          </cell>
          <cell r="M2780">
            <v>0.05</v>
          </cell>
          <cell r="O2780">
            <v>689</v>
          </cell>
          <cell r="R2780">
            <v>4823</v>
          </cell>
          <cell r="T2780" t="str">
            <v>Herramienta Menor (Como % de Mano de Obra)</v>
          </cell>
        </row>
        <row r="2781">
          <cell r="L2781">
            <v>1.0200000000000001E-2</v>
          </cell>
          <cell r="M2781" t="str">
            <v>SUBTOTAL $</v>
          </cell>
          <cell r="O2781">
            <v>689</v>
          </cell>
        </row>
        <row r="2782">
          <cell r="C2782" t="str">
            <v>II. MATERIALES</v>
          </cell>
        </row>
        <row r="2784">
          <cell r="C2784" t="str">
            <v>DESCRIPCIÓN</v>
          </cell>
          <cell r="K2784" t="str">
            <v>UNIDAD</v>
          </cell>
          <cell r="L2784" t="str">
            <v>CANTIDAD</v>
          </cell>
          <cell r="M2784" t="str">
            <v>PRECIO UNIT.</v>
          </cell>
          <cell r="O2784" t="str">
            <v>Vr. UNITARIO</v>
          </cell>
        </row>
        <row r="2785">
          <cell r="C2785" t="str">
            <v>Tubería PVC-S Ø= 2" x 6 m</v>
          </cell>
          <cell r="K2785" t="str">
            <v>u</v>
          </cell>
          <cell r="L2785">
            <v>0.35</v>
          </cell>
          <cell r="M2785">
            <v>49900</v>
          </cell>
          <cell r="O2785">
            <v>17465</v>
          </cell>
          <cell r="R2785">
            <v>2.4500000000000002</v>
          </cell>
          <cell r="T2785" t="str">
            <v>Tubería PVC-S Ø= 2" x 6 m</v>
          </cell>
        </row>
        <row r="2786">
          <cell r="C2786" t="str">
            <v>Unión PVC-S Ø= 2"</v>
          </cell>
          <cell r="K2786" t="str">
            <v>u</v>
          </cell>
          <cell r="L2786">
            <v>0.52500000000000002</v>
          </cell>
          <cell r="M2786">
            <v>2438</v>
          </cell>
          <cell r="O2786">
            <v>1280</v>
          </cell>
          <cell r="R2786">
            <v>3.68</v>
          </cell>
          <cell r="T2786" t="str">
            <v>Unión PVC-S Ø= 2"</v>
          </cell>
        </row>
        <row r="2787">
          <cell r="C2787" t="str">
            <v>Codo 45º PVC-S CxC, Ø= 2".</v>
          </cell>
          <cell r="K2787" t="str">
            <v>U</v>
          </cell>
          <cell r="L2787">
            <v>1.05</v>
          </cell>
          <cell r="M2787">
            <v>3922</v>
          </cell>
          <cell r="O2787">
            <v>4118</v>
          </cell>
          <cell r="R2787">
            <v>7.35</v>
          </cell>
          <cell r="T2787" t="str">
            <v>Codo 45º PVC-S CxC, Ø= 2".</v>
          </cell>
        </row>
        <row r="2788">
          <cell r="C2788" t="str">
            <v>Codo 90º PVC-S CxC, Ø= 2".</v>
          </cell>
          <cell r="K2788" t="str">
            <v>U</v>
          </cell>
          <cell r="L2788">
            <v>1.05</v>
          </cell>
          <cell r="M2788">
            <v>3500</v>
          </cell>
          <cell r="O2788">
            <v>3675</v>
          </cell>
          <cell r="R2788">
            <v>7.35</v>
          </cell>
          <cell r="T2788" t="str">
            <v>Codo 90º PVC-S CxC, Ø= 2".</v>
          </cell>
        </row>
        <row r="2789">
          <cell r="C2789" t="str">
            <v>Yee Reducción 4x2 Sanitaria</v>
          </cell>
          <cell r="K2789" t="str">
            <v>u</v>
          </cell>
          <cell r="L2789">
            <v>1.05</v>
          </cell>
          <cell r="M2789">
            <v>20871</v>
          </cell>
          <cell r="O2789">
            <v>21915</v>
          </cell>
          <cell r="R2789">
            <v>7.35</v>
          </cell>
          <cell r="T2789" t="str">
            <v>Yee Reducción 4x2 Sanitaria</v>
          </cell>
        </row>
        <row r="2790">
          <cell r="C2790" t="str">
            <v xml:space="preserve">Sifon PVC-S Ø= 2" </v>
          </cell>
          <cell r="K2790" t="str">
            <v>u</v>
          </cell>
          <cell r="L2790">
            <v>1.05</v>
          </cell>
          <cell r="M2790">
            <v>3498</v>
          </cell>
          <cell r="O2790">
            <v>3673</v>
          </cell>
          <cell r="R2790">
            <v>7.35</v>
          </cell>
          <cell r="T2790" t="str">
            <v xml:space="preserve">Sifon PVC-S Ø= 2" </v>
          </cell>
        </row>
        <row r="2791">
          <cell r="C2791" t="str">
            <v>Soldadura liquida PVC 1/4 de Gl</v>
          </cell>
          <cell r="K2791" t="str">
            <v>u</v>
          </cell>
          <cell r="L2791">
            <v>2.3099999999999999E-2</v>
          </cell>
          <cell r="M2791">
            <v>10695</v>
          </cell>
          <cell r="O2791">
            <v>247</v>
          </cell>
          <cell r="R2791">
            <v>0.16</v>
          </cell>
          <cell r="T2791" t="str">
            <v>Soldadura liquida PVC 1/4 de Gl</v>
          </cell>
        </row>
        <row r="2792">
          <cell r="C2792" t="str">
            <v xml:space="preserve">Removedor PVC 1/4 galon </v>
          </cell>
          <cell r="K2792" t="str">
            <v>u</v>
          </cell>
          <cell r="L2792">
            <v>2.3099999999999999E-2</v>
          </cell>
          <cell r="M2792">
            <v>32934</v>
          </cell>
          <cell r="O2792">
            <v>761</v>
          </cell>
          <cell r="R2792">
            <v>0.16</v>
          </cell>
          <cell r="T2792" t="str">
            <v xml:space="preserve">Removedor PVC 1/4 galon </v>
          </cell>
        </row>
        <row r="2793">
          <cell r="L2793">
            <v>0.78610000000000002</v>
          </cell>
          <cell r="M2793" t="str">
            <v>SUBTOTAL $</v>
          </cell>
          <cell r="O2793">
            <v>53134</v>
          </cell>
        </row>
        <row r="2794">
          <cell r="C2794" t="str">
            <v>III. TRANSPORTES</v>
          </cell>
        </row>
        <row r="2796">
          <cell r="C2796" t="str">
            <v>MATERIAL</v>
          </cell>
          <cell r="J2796" t="str">
            <v>VOL. o PESO</v>
          </cell>
          <cell r="K2796" t="str">
            <v>DISTANCIA</v>
          </cell>
          <cell r="L2796" t="str">
            <v>M3 o Ton/Km</v>
          </cell>
          <cell r="M2796" t="str">
            <v>TARIFA</v>
          </cell>
          <cell r="O2796" t="str">
            <v>Vr. UNITARIO</v>
          </cell>
        </row>
        <row r="2797">
          <cell r="J2797" t="str">
            <v/>
          </cell>
          <cell r="M2797">
            <v>0</v>
          </cell>
          <cell r="O2797">
            <v>0</v>
          </cell>
          <cell r="R2797">
            <v>0</v>
          </cell>
          <cell r="T2797">
            <v>0</v>
          </cell>
        </row>
        <row r="2798">
          <cell r="J2798" t="str">
            <v/>
          </cell>
          <cell r="M2798">
            <v>0</v>
          </cell>
          <cell r="O2798">
            <v>0</v>
          </cell>
          <cell r="R2798">
            <v>0</v>
          </cell>
          <cell r="T2798">
            <v>0</v>
          </cell>
        </row>
        <row r="2799">
          <cell r="J2799" t="str">
            <v/>
          </cell>
          <cell r="M2799">
            <v>0</v>
          </cell>
          <cell r="O2799">
            <v>0</v>
          </cell>
          <cell r="R2799">
            <v>0</v>
          </cell>
          <cell r="T2799">
            <v>0</v>
          </cell>
        </row>
        <row r="2800">
          <cell r="L2800">
            <v>0</v>
          </cell>
          <cell r="M2800" t="str">
            <v>SUBTOTAL $</v>
          </cell>
          <cell r="O2800">
            <v>0</v>
          </cell>
        </row>
        <row r="2801">
          <cell r="C2801" t="str">
            <v>IV. MANO DE OBRA</v>
          </cell>
        </row>
        <row r="2803">
          <cell r="C2803" t="str">
            <v>TRABAJADOR</v>
          </cell>
          <cell r="I2803" t="str">
            <v>CANTIDAD</v>
          </cell>
          <cell r="J2803" t="str">
            <v>JORNAL</v>
          </cell>
          <cell r="K2803" t="str">
            <v>PRESTACIONES</v>
          </cell>
          <cell r="L2803" t="str">
            <v>JORNAL TOTAL</v>
          </cell>
          <cell r="M2803" t="str">
            <v>RENDIMIENTO</v>
          </cell>
          <cell r="O2803" t="str">
            <v>Vr. UNITARIO</v>
          </cell>
        </row>
        <row r="2804">
          <cell r="C2804" t="str">
            <v>Oficial</v>
          </cell>
          <cell r="I2804">
            <v>1</v>
          </cell>
          <cell r="J2804">
            <v>77720</v>
          </cell>
          <cell r="K2804">
            <v>1.6913</v>
          </cell>
          <cell r="L2804">
            <v>131448</v>
          </cell>
          <cell r="M2804">
            <v>15</v>
          </cell>
          <cell r="O2804">
            <v>8763</v>
          </cell>
          <cell r="R2804">
            <v>0.47</v>
          </cell>
          <cell r="T2804" t="str">
            <v>Oficial</v>
          </cell>
        </row>
        <row r="2805">
          <cell r="C2805" t="str">
            <v>Ayudante Raso</v>
          </cell>
          <cell r="I2805">
            <v>1</v>
          </cell>
          <cell r="J2805">
            <v>43354</v>
          </cell>
          <cell r="K2805">
            <v>1.7323</v>
          </cell>
          <cell r="L2805">
            <v>75102</v>
          </cell>
          <cell r="M2805">
            <v>15</v>
          </cell>
          <cell r="O2805">
            <v>5007</v>
          </cell>
          <cell r="R2805">
            <v>0.47</v>
          </cell>
          <cell r="T2805" t="str">
            <v>Ayudante Raso</v>
          </cell>
        </row>
        <row r="2806">
          <cell r="J2806">
            <v>0</v>
          </cell>
          <cell r="K2806">
            <v>0</v>
          </cell>
          <cell r="L2806">
            <v>0</v>
          </cell>
          <cell r="O2806">
            <v>0</v>
          </cell>
          <cell r="R2806">
            <v>0</v>
          </cell>
          <cell r="T2806">
            <v>0</v>
          </cell>
        </row>
        <row r="2807">
          <cell r="L2807">
            <v>0.20369999999999999</v>
          </cell>
          <cell r="M2807" t="str">
            <v>SUBTOTAL $</v>
          </cell>
          <cell r="O2807">
            <v>13770</v>
          </cell>
        </row>
        <row r="2809">
          <cell r="C2809" t="str">
            <v>TOTAL COSTO DIRECTO $</v>
          </cell>
          <cell r="O2809">
            <v>67593</v>
          </cell>
        </row>
        <row r="2810">
          <cell r="C2810" t="str">
            <v>V. COSTOS INDIRECTOS</v>
          </cell>
        </row>
        <row r="2812">
          <cell r="C2812" t="str">
            <v>Descripción</v>
          </cell>
          <cell r="L2812" t="str">
            <v>Porcentaje</v>
          </cell>
          <cell r="M2812" t="str">
            <v>Valor Total</v>
          </cell>
        </row>
        <row r="2813">
          <cell r="C2813" t="str">
            <v>ADMINISTRACION</v>
          </cell>
          <cell r="L2813">
            <v>0</v>
          </cell>
          <cell r="M2813">
            <v>0</v>
          </cell>
        </row>
        <row r="2814">
          <cell r="C2814" t="str">
            <v xml:space="preserve">IMPREVISTOS </v>
          </cell>
          <cell r="L2814">
            <v>0</v>
          </cell>
          <cell r="M2814">
            <v>0</v>
          </cell>
        </row>
        <row r="2815">
          <cell r="C2815" t="str">
            <v>UTILIDAD</v>
          </cell>
          <cell r="L2815">
            <v>0</v>
          </cell>
          <cell r="M2815">
            <v>0</v>
          </cell>
        </row>
        <row r="2816">
          <cell r="C2816" t="str">
            <v>SUBTOTAL $</v>
          </cell>
          <cell r="O2816">
            <v>0</v>
          </cell>
        </row>
        <row r="2818">
          <cell r="C2818" t="str">
            <v>Precio Unitario Total Aproximado al peso $</v>
          </cell>
          <cell r="O2818">
            <v>67593</v>
          </cell>
        </row>
        <row r="2821">
          <cell r="H2821" t="str">
            <v>Firma</v>
          </cell>
        </row>
        <row r="2822">
          <cell r="H2822" t="str">
            <v>Nombre:</v>
          </cell>
        </row>
        <row r="2823">
          <cell r="H2823" t="str">
            <v>Representante Legal del Contratista o su Apoderado</v>
          </cell>
        </row>
        <row r="2824">
          <cell r="H2824" t="str">
            <v>Matricula No. :</v>
          </cell>
        </row>
        <row r="2825">
          <cell r="H2825" t="str">
            <v xml:space="preserve"> </v>
          </cell>
        </row>
        <row r="2826">
          <cell r="C2826" t="str">
            <v>OBSERVACIONES INTERVENTORÍA</v>
          </cell>
        </row>
        <row r="2830">
          <cell r="C2830" t="str">
            <v>APROBACIÓN POR INTERVENTORÍA</v>
          </cell>
        </row>
        <row r="2831">
          <cell r="C2831"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2833">
          <cell r="C2833"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2836">
          <cell r="H2836" t="str">
            <v>Firma</v>
          </cell>
        </row>
        <row r="2837">
          <cell r="H2837" t="str">
            <v>Nombre:</v>
          </cell>
        </row>
        <row r="2838">
          <cell r="H2838" t="str">
            <v>Representante Legal del Interventor o su Apoderado</v>
          </cell>
        </row>
        <row r="2839">
          <cell r="H2839" t="str">
            <v>Matricula No. :</v>
          </cell>
        </row>
        <row r="2844">
          <cell r="C2844" t="str">
            <v>Formulario 1 - Propuesta económica  - Documento tipo de selección abreviada de menor cuantía - versión 2</v>
          </cell>
        </row>
        <row r="2845">
          <cell r="C2845" t="str">
            <v>Código</v>
          </cell>
          <cell r="D2845" t="str">
            <v>CCE-EICP-FM-25</v>
          </cell>
          <cell r="E2845" t="str">
            <v>Versión</v>
          </cell>
          <cell r="F2845">
            <v>2</v>
          </cell>
        </row>
        <row r="2847">
          <cell r="C2847" t="str">
            <v>[La entidad podrá utilizar este formato para la presentación de los análisis de precios unitarios el contratista en la oportunidad prevista en el numeral 8.1. del Documento Base]</v>
          </cell>
        </row>
        <row r="2850">
          <cell r="D2850" t="str">
            <v>MUNICIPIO DE CONCORDIA, ANTIOQUIA</v>
          </cell>
        </row>
        <row r="2851">
          <cell r="L2851" t="str">
            <v>VERSIÓN</v>
          </cell>
        </row>
        <row r="2852">
          <cell r="D2852" t="str">
            <v xml:space="preserve">[NÚMERO DEL PROCESO] </v>
          </cell>
        </row>
        <row r="2853">
          <cell r="L2853" t="str">
            <v>PÁGINA</v>
          </cell>
          <cell r="M2853">
            <v>1</v>
          </cell>
          <cell r="N2853" t="str">
            <v>DE</v>
          </cell>
          <cell r="O2853">
            <v>1</v>
          </cell>
        </row>
        <row r="2854">
          <cell r="D2854" t="str">
            <v xml:space="preserve">ANALISIS DE PRECIOS UNITARIOS </v>
          </cell>
        </row>
        <row r="2856">
          <cell r="L2856" t="str">
            <v>FECHA</v>
          </cell>
          <cell r="M2856" t="str">
            <v>DD</v>
          </cell>
          <cell r="N2856" t="str">
            <v>MM</v>
          </cell>
          <cell r="O2856" t="str">
            <v>AA</v>
          </cell>
        </row>
        <row r="2857">
          <cell r="M2857">
            <v>3</v>
          </cell>
          <cell r="N2857">
            <v>5</v>
          </cell>
          <cell r="O2857">
            <v>2022</v>
          </cell>
        </row>
        <row r="2858">
          <cell r="C2858" t="str">
            <v>ITEMS DE LA PROPUESTA ECONÓMICA</v>
          </cell>
          <cell r="I2858" t="str">
            <v>ITEMS NO PREVISTOS</v>
          </cell>
        </row>
        <row r="2862">
          <cell r="C2862" t="str">
            <v>DATOS ESPECÍFICOS</v>
          </cell>
        </row>
        <row r="2864">
          <cell r="C2864" t="str">
            <v>ITEM</v>
          </cell>
          <cell r="D2864" t="str">
            <v>DESCRIPCIÓN</v>
          </cell>
          <cell r="M2864" t="str">
            <v>UNIDAD</v>
          </cell>
          <cell r="O2864" t="str">
            <v>CANTIDAD</v>
          </cell>
        </row>
        <row r="2865">
          <cell r="C2865" t="str">
            <v>2.8.7</v>
          </cell>
          <cell r="D2865" t="str">
            <v>S.T.I de bocas de salida para aguas residuales en tubería PVC-S, Ø = 75 mm. Incluye bocas, accesorios y demás elementos para su correcta instalación.</v>
          </cell>
          <cell r="M2865" t="str">
            <v>u</v>
          </cell>
          <cell r="O2865">
            <v>2</v>
          </cell>
          <cell r="R2865">
            <v>82254</v>
          </cell>
          <cell r="S2865">
            <v>82254</v>
          </cell>
          <cell r="T2865">
            <v>8.3999999999999995E-3</v>
          </cell>
          <cell r="U2865">
            <v>0.82420000000000004</v>
          </cell>
          <cell r="V2865">
            <v>0</v>
          </cell>
          <cell r="W2865">
            <v>0.16739999999999999</v>
          </cell>
        </row>
        <row r="2866">
          <cell r="C2866" t="str">
            <v>I. EQUIPO</v>
          </cell>
        </row>
        <row r="2868">
          <cell r="C2868" t="str">
            <v>DESCRIPCIÓN</v>
          </cell>
          <cell r="H2868" t="str">
            <v>MARCA</v>
          </cell>
          <cell r="J2868" t="str">
            <v>TIPO</v>
          </cell>
          <cell r="L2868" t="str">
            <v>TARIFA/HORA</v>
          </cell>
          <cell r="M2868" t="str">
            <v>RENDIMIENTO</v>
          </cell>
          <cell r="O2868" t="str">
            <v>Vr. UNITARIO</v>
          </cell>
        </row>
        <row r="2869">
          <cell r="J2869" t="str">
            <v/>
          </cell>
          <cell r="L2869" t="str">
            <v/>
          </cell>
          <cell r="O2869">
            <v>0</v>
          </cell>
          <cell r="R2869">
            <v>0</v>
          </cell>
          <cell r="T2869">
            <v>0</v>
          </cell>
        </row>
        <row r="2870">
          <cell r="J2870" t="str">
            <v/>
          </cell>
          <cell r="L2870" t="str">
            <v/>
          </cell>
          <cell r="O2870">
            <v>0</v>
          </cell>
          <cell r="R2870">
            <v>0</v>
          </cell>
          <cell r="T2870">
            <v>0</v>
          </cell>
        </row>
        <row r="2871">
          <cell r="J2871" t="str">
            <v/>
          </cell>
          <cell r="L2871" t="str">
            <v/>
          </cell>
          <cell r="O2871">
            <v>0</v>
          </cell>
          <cell r="R2871">
            <v>0</v>
          </cell>
          <cell r="T2871">
            <v>0</v>
          </cell>
        </row>
        <row r="2872">
          <cell r="C2872" t="str">
            <v>Herramienta Menor (Como % de Mano de Obra)</v>
          </cell>
          <cell r="J2872" t="str">
            <v>Dia</v>
          </cell>
          <cell r="L2872">
            <v>13770</v>
          </cell>
          <cell r="M2872">
            <v>0.05</v>
          </cell>
          <cell r="O2872">
            <v>689</v>
          </cell>
          <cell r="R2872">
            <v>1378</v>
          </cell>
          <cell r="T2872" t="str">
            <v>Herramienta Menor (Como % de Mano de Obra)</v>
          </cell>
        </row>
        <row r="2873">
          <cell r="L2873">
            <v>8.3999999999999995E-3</v>
          </cell>
          <cell r="M2873" t="str">
            <v>SUBTOTAL $</v>
          </cell>
          <cell r="O2873">
            <v>689</v>
          </cell>
        </row>
        <row r="2874">
          <cell r="C2874" t="str">
            <v>II. MATERIALES</v>
          </cell>
        </row>
        <row r="2876">
          <cell r="C2876" t="str">
            <v>DESCRIPCIÓN</v>
          </cell>
          <cell r="K2876" t="str">
            <v>UNIDAD</v>
          </cell>
          <cell r="L2876" t="str">
            <v>CANTIDAD</v>
          </cell>
          <cell r="M2876" t="str">
            <v>PRECIO UNIT.</v>
          </cell>
          <cell r="O2876" t="str">
            <v>Vr. UNITARIO</v>
          </cell>
        </row>
        <row r="2877">
          <cell r="C2877" t="str">
            <v>Tubería PVC-S Ø= 3" x 6 m</v>
          </cell>
          <cell r="K2877" t="str">
            <v>u</v>
          </cell>
          <cell r="L2877">
            <v>0.35</v>
          </cell>
          <cell r="M2877">
            <v>77900</v>
          </cell>
          <cell r="O2877">
            <v>27265</v>
          </cell>
          <cell r="R2877">
            <v>0.7</v>
          </cell>
          <cell r="T2877" t="str">
            <v>Tubería PVC-S Ø= 3" x 6 m</v>
          </cell>
        </row>
        <row r="2878">
          <cell r="C2878" t="str">
            <v>Unión PVC-S Ø= 3"</v>
          </cell>
          <cell r="K2878" t="str">
            <v>u</v>
          </cell>
          <cell r="L2878">
            <v>0.52500000000000002</v>
          </cell>
          <cell r="M2878">
            <v>3922</v>
          </cell>
          <cell r="O2878">
            <v>2059</v>
          </cell>
          <cell r="R2878">
            <v>1.05</v>
          </cell>
          <cell r="T2878" t="str">
            <v>Unión PVC-S Ø= 3"</v>
          </cell>
        </row>
        <row r="2879">
          <cell r="C2879" t="str">
            <v>Codo 45º PVC-S CxC, Ø= 3".</v>
          </cell>
          <cell r="K2879" t="str">
            <v>U</v>
          </cell>
          <cell r="L2879">
            <v>1.05</v>
          </cell>
          <cell r="M2879">
            <v>7208</v>
          </cell>
          <cell r="O2879">
            <v>7568</v>
          </cell>
          <cell r="R2879">
            <v>2.1</v>
          </cell>
          <cell r="T2879" t="str">
            <v>Codo 45º PVC-S CxC, Ø= 3".</v>
          </cell>
        </row>
        <row r="2880">
          <cell r="C2880" t="str">
            <v>Codo 90º PVC-S CxC, Ø= 3".</v>
          </cell>
          <cell r="K2880" t="str">
            <v>U</v>
          </cell>
          <cell r="L2880">
            <v>1.05</v>
          </cell>
          <cell r="M2880">
            <v>7600</v>
          </cell>
          <cell r="O2880">
            <v>7980</v>
          </cell>
          <cell r="R2880">
            <v>2.1</v>
          </cell>
          <cell r="T2880" t="str">
            <v>Codo 90º PVC-S CxC, Ø= 3".</v>
          </cell>
        </row>
        <row r="2881">
          <cell r="C2881" t="str">
            <v>Yee reduc 4x3 Sanitaria</v>
          </cell>
          <cell r="K2881" t="str">
            <v>u</v>
          </cell>
          <cell r="L2881">
            <v>1.05</v>
          </cell>
          <cell r="M2881">
            <v>20871</v>
          </cell>
          <cell r="O2881">
            <v>21915</v>
          </cell>
          <cell r="R2881">
            <v>2.1</v>
          </cell>
          <cell r="T2881" t="str">
            <v>Yee reduc 4x3 Sanitaria</v>
          </cell>
        </row>
        <row r="2882">
          <cell r="C2882" t="str">
            <v>Soldadura liquida PVC 1/4 de Gl</v>
          </cell>
          <cell r="K2882" t="str">
            <v>u</v>
          </cell>
          <cell r="L2882">
            <v>2.3099999999999999E-2</v>
          </cell>
          <cell r="M2882">
            <v>10695</v>
          </cell>
          <cell r="O2882">
            <v>247</v>
          </cell>
          <cell r="R2882">
            <v>0.05</v>
          </cell>
          <cell r="T2882" t="str">
            <v>Soldadura liquida PVC 1/4 de Gl</v>
          </cell>
        </row>
        <row r="2883">
          <cell r="C2883" t="str">
            <v xml:space="preserve">Removedor PVC 1/4 galon </v>
          </cell>
          <cell r="K2883" t="str">
            <v>u</v>
          </cell>
          <cell r="L2883">
            <v>2.3099999999999999E-2</v>
          </cell>
          <cell r="M2883">
            <v>32934</v>
          </cell>
          <cell r="O2883">
            <v>761</v>
          </cell>
          <cell r="R2883">
            <v>0.05</v>
          </cell>
          <cell r="T2883" t="str">
            <v xml:space="preserve">Removedor PVC 1/4 galon </v>
          </cell>
        </row>
        <row r="2884">
          <cell r="K2884" t="str">
            <v/>
          </cell>
          <cell r="M2884">
            <v>0</v>
          </cell>
          <cell r="O2884">
            <v>0</v>
          </cell>
          <cell r="R2884">
            <v>0</v>
          </cell>
          <cell r="T2884">
            <v>0</v>
          </cell>
        </row>
        <row r="2885">
          <cell r="L2885">
            <v>0.82420000000000004</v>
          </cell>
          <cell r="M2885" t="str">
            <v>SUBTOTAL $</v>
          </cell>
          <cell r="O2885">
            <v>67795</v>
          </cell>
        </row>
        <row r="2886">
          <cell r="C2886" t="str">
            <v>III. TRANSPORTES</v>
          </cell>
        </row>
        <row r="2888">
          <cell r="C2888" t="str">
            <v>MATERIAL</v>
          </cell>
          <cell r="J2888" t="str">
            <v>VOL. o PESO</v>
          </cell>
          <cell r="K2888" t="str">
            <v>DISTANCIA</v>
          </cell>
          <cell r="L2888" t="str">
            <v>M3 o Ton/Km</v>
          </cell>
          <cell r="M2888" t="str">
            <v>TARIFA</v>
          </cell>
          <cell r="O2888" t="str">
            <v>Vr. UNITARIO</v>
          </cell>
        </row>
        <row r="2889">
          <cell r="J2889" t="str">
            <v/>
          </cell>
          <cell r="M2889">
            <v>0</v>
          </cell>
          <cell r="O2889">
            <v>0</v>
          </cell>
          <cell r="R2889">
            <v>0</v>
          </cell>
          <cell r="T2889">
            <v>0</v>
          </cell>
        </row>
        <row r="2890">
          <cell r="J2890" t="str">
            <v/>
          </cell>
          <cell r="M2890">
            <v>0</v>
          </cell>
          <cell r="O2890">
            <v>0</v>
          </cell>
          <cell r="R2890">
            <v>0</v>
          </cell>
          <cell r="T2890">
            <v>0</v>
          </cell>
        </row>
        <row r="2891">
          <cell r="J2891" t="str">
            <v/>
          </cell>
          <cell r="M2891">
            <v>0</v>
          </cell>
          <cell r="O2891">
            <v>0</v>
          </cell>
          <cell r="R2891">
            <v>0</v>
          </cell>
          <cell r="T2891">
            <v>0</v>
          </cell>
        </row>
        <row r="2892">
          <cell r="L2892">
            <v>0</v>
          </cell>
          <cell r="M2892" t="str">
            <v>SUBTOTAL $</v>
          </cell>
          <cell r="O2892">
            <v>0</v>
          </cell>
        </row>
        <row r="2893">
          <cell r="C2893" t="str">
            <v>IV. MANO DE OBRA</v>
          </cell>
        </row>
        <row r="2895">
          <cell r="C2895" t="str">
            <v>TRABAJADOR</v>
          </cell>
          <cell r="I2895" t="str">
            <v>CANTIDAD</v>
          </cell>
          <cell r="J2895" t="str">
            <v>JORNAL</v>
          </cell>
          <cell r="K2895" t="str">
            <v>PRESTACIONES</v>
          </cell>
          <cell r="L2895" t="str">
            <v>JORNAL TOTAL</v>
          </cell>
          <cell r="M2895" t="str">
            <v>RENDIMIENTO</v>
          </cell>
          <cell r="O2895" t="str">
            <v>Vr. UNITARIO</v>
          </cell>
        </row>
        <row r="2896">
          <cell r="C2896" t="str">
            <v>Oficial</v>
          </cell>
          <cell r="I2896">
            <v>1</v>
          </cell>
          <cell r="J2896">
            <v>77720</v>
          </cell>
          <cell r="K2896">
            <v>1.6913</v>
          </cell>
          <cell r="L2896">
            <v>131448</v>
          </cell>
          <cell r="M2896">
            <v>15</v>
          </cell>
          <cell r="O2896">
            <v>8763</v>
          </cell>
          <cell r="R2896">
            <v>0.13</v>
          </cell>
          <cell r="T2896" t="str">
            <v>Oficial</v>
          </cell>
        </row>
        <row r="2897">
          <cell r="C2897" t="str">
            <v>Ayudante Raso</v>
          </cell>
          <cell r="I2897">
            <v>1</v>
          </cell>
          <cell r="J2897">
            <v>43354</v>
          </cell>
          <cell r="K2897">
            <v>1.7323</v>
          </cell>
          <cell r="L2897">
            <v>75102</v>
          </cell>
          <cell r="M2897">
            <v>15</v>
          </cell>
          <cell r="O2897">
            <v>5007</v>
          </cell>
          <cell r="R2897">
            <v>0.13</v>
          </cell>
          <cell r="T2897" t="str">
            <v>Ayudante Raso</v>
          </cell>
        </row>
        <row r="2898">
          <cell r="J2898">
            <v>0</v>
          </cell>
          <cell r="K2898">
            <v>0</v>
          </cell>
          <cell r="L2898">
            <v>0</v>
          </cell>
          <cell r="O2898">
            <v>0</v>
          </cell>
          <cell r="R2898">
            <v>0</v>
          </cell>
          <cell r="T2898">
            <v>0</v>
          </cell>
        </row>
        <row r="2899">
          <cell r="L2899">
            <v>0.16739999999999999</v>
          </cell>
          <cell r="M2899" t="str">
            <v>SUBTOTAL $</v>
          </cell>
          <cell r="O2899">
            <v>13770</v>
          </cell>
        </row>
        <row r="2901">
          <cell r="C2901" t="str">
            <v>TOTAL COSTO DIRECTO $</v>
          </cell>
          <cell r="O2901">
            <v>82254</v>
          </cell>
        </row>
        <row r="2902">
          <cell r="C2902" t="str">
            <v>V. COSTOS INDIRECTOS</v>
          </cell>
        </row>
        <row r="2904">
          <cell r="C2904" t="str">
            <v>Descripción</v>
          </cell>
          <cell r="L2904" t="str">
            <v>Porcentaje</v>
          </cell>
          <cell r="M2904" t="str">
            <v>Valor Total</v>
          </cell>
        </row>
        <row r="2905">
          <cell r="C2905" t="str">
            <v>ADMINISTRACION</v>
          </cell>
          <cell r="L2905">
            <v>0</v>
          </cell>
          <cell r="M2905">
            <v>0</v>
          </cell>
        </row>
        <row r="2906">
          <cell r="C2906" t="str">
            <v xml:space="preserve">IMPREVISTOS </v>
          </cell>
          <cell r="L2906">
            <v>0</v>
          </cell>
          <cell r="M2906">
            <v>0</v>
          </cell>
        </row>
        <row r="2907">
          <cell r="C2907" t="str">
            <v>UTILIDAD</v>
          </cell>
          <cell r="L2907">
            <v>0</v>
          </cell>
          <cell r="M2907">
            <v>0</v>
          </cell>
        </row>
        <row r="2908">
          <cell r="C2908" t="str">
            <v>SUBTOTAL $</v>
          </cell>
          <cell r="O2908">
            <v>0</v>
          </cell>
        </row>
        <row r="2910">
          <cell r="C2910" t="str">
            <v>Precio Unitario Total Aproximado al peso $</v>
          </cell>
          <cell r="O2910">
            <v>82254</v>
          </cell>
        </row>
        <row r="2913">
          <cell r="H2913" t="str">
            <v>Firma</v>
          </cell>
        </row>
        <row r="2914">
          <cell r="H2914" t="str">
            <v>Nombre:</v>
          </cell>
        </row>
        <row r="2915">
          <cell r="H2915" t="str">
            <v>Representante Legal del Contratista o su Apoderado</v>
          </cell>
        </row>
        <row r="2916">
          <cell r="H2916" t="str">
            <v>Matricula No. :</v>
          </cell>
        </row>
        <row r="2917">
          <cell r="H2917" t="str">
            <v xml:space="preserve"> </v>
          </cell>
        </row>
        <row r="2918">
          <cell r="C2918" t="str">
            <v>OBSERVACIONES INTERVENTORÍA</v>
          </cell>
        </row>
        <row r="2922">
          <cell r="C2922" t="str">
            <v>APROBACIÓN POR INTERVENTORÍA</v>
          </cell>
        </row>
        <row r="2923">
          <cell r="C2923"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2925">
          <cell r="C2925"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2928">
          <cell r="H2928" t="str">
            <v>Firma</v>
          </cell>
        </row>
        <row r="2929">
          <cell r="H2929" t="str">
            <v>Nombre:</v>
          </cell>
        </row>
        <row r="2930">
          <cell r="H2930" t="str">
            <v>Representante Legal del Interventor o su Apoderado</v>
          </cell>
        </row>
        <row r="2931">
          <cell r="H2931" t="str">
            <v>Matricula No. :</v>
          </cell>
        </row>
        <row r="2936">
          <cell r="C2936" t="str">
            <v>Formulario 1 - Propuesta económica  - Documento tipo de selección abreviada de menor cuantía - versión 2</v>
          </cell>
        </row>
        <row r="2937">
          <cell r="C2937" t="str">
            <v>Código</v>
          </cell>
          <cell r="D2937" t="str">
            <v>CCE-EICP-FM-25</v>
          </cell>
          <cell r="E2937" t="str">
            <v>Versión</v>
          </cell>
          <cell r="F2937">
            <v>2</v>
          </cell>
        </row>
        <row r="2939">
          <cell r="C2939" t="str">
            <v>[La entidad podrá utilizar este formato para la presentación de los análisis de precios unitarios el contratista en la oportunidad prevista en el numeral 8.1. del Documento Base]</v>
          </cell>
        </row>
        <row r="2942">
          <cell r="D2942" t="str">
            <v>MUNICIPIO DE CONCORDIA, ANTIOQUIA</v>
          </cell>
        </row>
        <row r="2943">
          <cell r="L2943" t="str">
            <v>VERSIÓN</v>
          </cell>
        </row>
        <row r="2944">
          <cell r="D2944" t="str">
            <v xml:space="preserve">[NÚMERO DEL PROCESO] </v>
          </cell>
        </row>
        <row r="2945">
          <cell r="L2945" t="str">
            <v>PÁGINA</v>
          </cell>
          <cell r="M2945">
            <v>1</v>
          </cell>
          <cell r="N2945" t="str">
            <v>DE</v>
          </cell>
          <cell r="O2945">
            <v>1</v>
          </cell>
        </row>
        <row r="2946">
          <cell r="D2946" t="str">
            <v xml:space="preserve">ANALISIS DE PRECIOS UNITARIOS </v>
          </cell>
        </row>
        <row r="2948">
          <cell r="L2948" t="str">
            <v>FECHA</v>
          </cell>
          <cell r="M2948" t="str">
            <v>DD</v>
          </cell>
          <cell r="N2948" t="str">
            <v>MM</v>
          </cell>
          <cell r="O2948" t="str">
            <v>AA</v>
          </cell>
        </row>
        <row r="2949">
          <cell r="M2949">
            <v>3</v>
          </cell>
          <cell r="N2949">
            <v>5</v>
          </cell>
          <cell r="O2949">
            <v>2022</v>
          </cell>
        </row>
        <row r="2950">
          <cell r="C2950" t="str">
            <v>ITEMS DE LA PROPUESTA ECONÓMICA</v>
          </cell>
          <cell r="I2950" t="str">
            <v>ITEMS NO PREVISTOS</v>
          </cell>
        </row>
        <row r="2954">
          <cell r="C2954" t="str">
            <v>DATOS ESPECÍFICOS</v>
          </cell>
        </row>
        <row r="2956">
          <cell r="C2956" t="str">
            <v>ITEM</v>
          </cell>
          <cell r="D2956" t="str">
            <v>DESCRIPCIÓN</v>
          </cell>
          <cell r="M2956" t="str">
            <v>UNIDAD</v>
          </cell>
          <cell r="O2956" t="str">
            <v>CANTIDAD</v>
          </cell>
        </row>
        <row r="2957">
          <cell r="C2957" t="str">
            <v>2.8.8</v>
          </cell>
          <cell r="D2957" t="str">
            <v>Construccion de caja de empalme para domiciliaria en anden o zona verde en Concreto de 21 Mpa, ancho libre 0.3 m x 0.3 m, Profundidad &lt; 0.8 m, espesor de muros 0.1 m; según especificacion EPM. Incluye: demoliciones en concreto, acero de refuerzo en varilla 1/4" @ 0.15 m en ambos sentidos, marco en lámina de acero de 2” x 2” x 3/16" (ángulo de 90°) con cuatro varillas corrugadas de anclaje de Ø 3/8" ubicadas en el centro de cada uno de los lados del muro, tapa en platina perimetral 2" x 3/16" y varilla de 3/8" @ 0.1 m en ambos sentidos, Cargue, retiro de material sobrante y todos los elementos necesarios para su construcción, puesta en servicio.</v>
          </cell>
          <cell r="M2957" t="str">
            <v>u</v>
          </cell>
          <cell r="O2957">
            <v>3</v>
          </cell>
          <cell r="R2957">
            <v>444760</v>
          </cell>
          <cell r="S2957">
            <v>444760</v>
          </cell>
          <cell r="T2957">
            <v>9.1700000000000004E-2</v>
          </cell>
          <cell r="U2957">
            <v>0.65820000000000001</v>
          </cell>
          <cell r="V2957">
            <v>0</v>
          </cell>
          <cell r="W2957">
            <v>0.25009999999999999</v>
          </cell>
        </row>
        <row r="2958">
          <cell r="C2958" t="str">
            <v>I. EQUIPO</v>
          </cell>
        </row>
        <row r="2960">
          <cell r="C2960" t="str">
            <v>DESCRIPCIÓN</v>
          </cell>
          <cell r="H2960" t="str">
            <v>MARCA</v>
          </cell>
          <cell r="J2960" t="str">
            <v>TIPO</v>
          </cell>
          <cell r="L2960" t="str">
            <v>TARIFA/HORA</v>
          </cell>
          <cell r="M2960" t="str">
            <v>RENDIMIENTO</v>
          </cell>
          <cell r="O2960" t="str">
            <v>Vr. UNITARIO</v>
          </cell>
        </row>
        <row r="2961">
          <cell r="C2961" t="str">
            <v>Vibrador de concreto (Mikasa), electrico a 110 v</v>
          </cell>
          <cell r="J2961" t="str">
            <v>Dia</v>
          </cell>
          <cell r="L2961">
            <v>46162</v>
          </cell>
          <cell r="M2961">
            <v>2</v>
          </cell>
          <cell r="O2961">
            <v>23081</v>
          </cell>
          <cell r="R2961">
            <v>1.5</v>
          </cell>
          <cell r="T2961" t="str">
            <v>Vibrador de concreto (Mikasa), electrico a 110 v</v>
          </cell>
        </row>
        <row r="2962">
          <cell r="C2962" t="str">
            <v>Taladro de 1/2´´, pulidora, lijadora y circular para corte extremo superior</v>
          </cell>
          <cell r="J2962" t="str">
            <v>h</v>
          </cell>
          <cell r="L2962">
            <v>3037</v>
          </cell>
          <cell r="M2962">
            <v>0.25</v>
          </cell>
          <cell r="O2962">
            <v>12148</v>
          </cell>
          <cell r="R2962">
            <v>12</v>
          </cell>
          <cell r="T2962" t="str">
            <v>Taladro de 1/2´´, pulidora, lijadora y circular para corte extremo superior</v>
          </cell>
        </row>
        <row r="2963">
          <cell r="J2963" t="str">
            <v/>
          </cell>
          <cell r="L2963" t="str">
            <v/>
          </cell>
          <cell r="O2963">
            <v>0</v>
          </cell>
          <cell r="R2963">
            <v>0</v>
          </cell>
          <cell r="T2963">
            <v>0</v>
          </cell>
        </row>
        <row r="2964">
          <cell r="C2964" t="str">
            <v>Herramienta Menor (Como % de Mano de Obra)</v>
          </cell>
          <cell r="J2964" t="str">
            <v>Dia</v>
          </cell>
          <cell r="L2964">
            <v>111218</v>
          </cell>
          <cell r="M2964">
            <v>0.05</v>
          </cell>
          <cell r="O2964">
            <v>5561</v>
          </cell>
          <cell r="R2964">
            <v>16683</v>
          </cell>
          <cell r="T2964" t="str">
            <v>Herramienta Menor (Como % de Mano de Obra)</v>
          </cell>
        </row>
        <row r="2965">
          <cell r="L2965">
            <v>9.1700000000000004E-2</v>
          </cell>
          <cell r="M2965" t="str">
            <v>SUBTOTAL $</v>
          </cell>
          <cell r="O2965">
            <v>40790</v>
          </cell>
        </row>
        <row r="2966">
          <cell r="C2966" t="str">
            <v>II. MATERIALES</v>
          </cell>
        </row>
        <row r="2968">
          <cell r="C2968" t="str">
            <v>DESCRIPCIÓN</v>
          </cell>
          <cell r="K2968" t="str">
            <v>UNIDAD</v>
          </cell>
          <cell r="L2968" t="str">
            <v>CANTIDAD</v>
          </cell>
          <cell r="M2968" t="str">
            <v>PRECIO UNIT.</v>
          </cell>
          <cell r="O2968" t="str">
            <v>Vr. UNITARIO</v>
          </cell>
        </row>
        <row r="2969">
          <cell r="C2969" t="str">
            <v>Concreto Resistencia 21 (Mpa)</v>
          </cell>
          <cell r="K2969" t="str">
            <v>m3</v>
          </cell>
          <cell r="L2969">
            <v>0.17280000000000001</v>
          </cell>
          <cell r="M2969">
            <v>484027</v>
          </cell>
          <cell r="O2969">
            <v>83640</v>
          </cell>
          <cell r="R2969">
            <v>0.52</v>
          </cell>
          <cell r="T2969" t="str">
            <v>Concreto Resistencia 21 (Mpa)</v>
          </cell>
        </row>
        <row r="2970">
          <cell r="C2970" t="str">
            <v>Sika Plastocrete DM Impermeabilizante para concreto. Presentación (Se dosifica al 0,5% del peso del cemento de la mezcla)</v>
          </cell>
          <cell r="K2970" t="str">
            <v>kg</v>
          </cell>
          <cell r="L2970">
            <v>0.31</v>
          </cell>
          <cell r="M2970">
            <v>26375</v>
          </cell>
          <cell r="O2970">
            <v>8176</v>
          </cell>
          <cell r="R2970">
            <v>0.93</v>
          </cell>
          <cell r="T2970" t="str">
            <v>Sika Plastocrete DM Impermeabilizante para concreto. Presentación (Se dosifica al 0,5% del peso del cemento de la mezcla)</v>
          </cell>
        </row>
        <row r="2971">
          <cell r="C2971" t="str">
            <v>Super T de 19 mm. 1.53 x 2.44 m</v>
          </cell>
          <cell r="K2971" t="str">
            <v>un</v>
          </cell>
          <cell r="L2971">
            <v>5.3999999999999999E-2</v>
          </cell>
          <cell r="M2971">
            <v>300000</v>
          </cell>
          <cell r="O2971">
            <v>16200</v>
          </cell>
          <cell r="R2971">
            <v>0.16</v>
          </cell>
          <cell r="T2971" t="str">
            <v>Super T de 19 mm. 1.53 x 2.44 m</v>
          </cell>
        </row>
        <row r="2972">
          <cell r="C2972" t="str">
            <v>Larguero 8cm. X 4cm.          L=3.00 mt.</v>
          </cell>
          <cell r="K2972" t="str">
            <v>u</v>
          </cell>
          <cell r="L2972">
            <v>0.08</v>
          </cell>
          <cell r="M2972">
            <v>10645</v>
          </cell>
          <cell r="O2972">
            <v>852</v>
          </cell>
          <cell r="R2972">
            <v>0.24</v>
          </cell>
          <cell r="T2972" t="str">
            <v>Larguero 8cm. X 4cm.          L=3.00 mt.</v>
          </cell>
        </row>
        <row r="2973">
          <cell r="C2973" t="str">
            <v>Aditivo Separol N- 20 Kg Sika - Rendimiento Aprox=300m2</v>
          </cell>
          <cell r="K2973" t="str">
            <v>u</v>
          </cell>
          <cell r="L2973">
            <v>3.5000000000000001E-3</v>
          </cell>
          <cell r="M2973">
            <v>163823</v>
          </cell>
          <cell r="O2973">
            <v>573</v>
          </cell>
          <cell r="R2973">
            <v>0.01</v>
          </cell>
          <cell r="T2973" t="str">
            <v>Aditivo Separol N- 20 Kg Sika - Rendimiento Aprox=300m2</v>
          </cell>
        </row>
        <row r="2974">
          <cell r="C2974" t="str">
            <v>Clavos Hierro 2 1/2 Pulgadas 350 Gramos(105 Clavos Apx Caja)</v>
          </cell>
          <cell r="K2974" t="str">
            <v>u</v>
          </cell>
          <cell r="L2974">
            <v>0.19</v>
          </cell>
          <cell r="M2974">
            <v>4620</v>
          </cell>
          <cell r="O2974">
            <v>878</v>
          </cell>
          <cell r="R2974">
            <v>0.56999999999999995</v>
          </cell>
          <cell r="T2974" t="str">
            <v>Clavos Hierro 2 1/2 Pulgadas 350 Gramos(105 Clavos Apx Caja)</v>
          </cell>
        </row>
        <row r="2975">
          <cell r="C2975" t="str">
            <v>Acero refuerzo G-60</v>
          </cell>
          <cell r="K2975" t="str">
            <v>Kg</v>
          </cell>
          <cell r="L2975">
            <v>6.8200000000000012</v>
          </cell>
          <cell r="M2975">
            <v>4850</v>
          </cell>
          <cell r="O2975">
            <v>33077</v>
          </cell>
          <cell r="R2975">
            <v>20.46</v>
          </cell>
          <cell r="T2975" t="str">
            <v>Acero refuerzo G-60</v>
          </cell>
        </row>
        <row r="2976">
          <cell r="C2976" t="str">
            <v>Alambre negro para amarre calibre 18</v>
          </cell>
          <cell r="K2976" t="str">
            <v>kg</v>
          </cell>
          <cell r="L2976">
            <v>0.1</v>
          </cell>
          <cell r="M2976">
            <v>11400</v>
          </cell>
          <cell r="O2976">
            <v>1140</v>
          </cell>
          <cell r="R2976">
            <v>0.3</v>
          </cell>
          <cell r="T2976" t="str">
            <v>Alambre negro para amarre calibre 18</v>
          </cell>
        </row>
        <row r="2977">
          <cell r="C2977" t="str">
            <v>Herraje para marco y tapa de caja de inspección. Medidas tapa 0.4 m x 0.4 m - Según especificación EPM</v>
          </cell>
          <cell r="K2977" t="str">
            <v>u</v>
          </cell>
          <cell r="L2977">
            <v>1</v>
          </cell>
          <cell r="M2977">
            <v>148216</v>
          </cell>
          <cell r="O2977">
            <v>148216</v>
          </cell>
          <cell r="R2977">
            <v>3</v>
          </cell>
          <cell r="T2977" t="str">
            <v>Herraje para marco y tapa de caja de inspección. Medidas tapa 0.4 m x 0.4 m - Según especificación EPM</v>
          </cell>
        </row>
        <row r="2978">
          <cell r="K2978" t="str">
            <v/>
          </cell>
          <cell r="O2978">
            <v>0</v>
          </cell>
          <cell r="R2978">
            <v>0</v>
          </cell>
          <cell r="T2978">
            <v>0</v>
          </cell>
        </row>
        <row r="2979">
          <cell r="L2979">
            <v>0.65820000000000001</v>
          </cell>
          <cell r="M2979" t="str">
            <v>SUBTOTAL $</v>
          </cell>
          <cell r="O2979">
            <v>292752</v>
          </cell>
        </row>
        <row r="2980">
          <cell r="C2980" t="str">
            <v>III. TRANSPORTES</v>
          </cell>
        </row>
        <row r="2982">
          <cell r="C2982" t="str">
            <v>MATERIAL</v>
          </cell>
          <cell r="J2982" t="str">
            <v>VOL. o PESO</v>
          </cell>
          <cell r="K2982" t="str">
            <v>DISTANCIA</v>
          </cell>
          <cell r="L2982" t="str">
            <v>M3 o Ton/Km</v>
          </cell>
          <cell r="M2982" t="str">
            <v>TARIFA</v>
          </cell>
          <cell r="O2982" t="str">
            <v>Vr. UNITARIO</v>
          </cell>
        </row>
        <row r="2983">
          <cell r="J2983" t="str">
            <v/>
          </cell>
          <cell r="M2983">
            <v>0</v>
          </cell>
          <cell r="O2983">
            <v>0</v>
          </cell>
          <cell r="R2983">
            <v>0</v>
          </cell>
          <cell r="T2983">
            <v>0</v>
          </cell>
        </row>
        <row r="2984">
          <cell r="J2984" t="str">
            <v/>
          </cell>
          <cell r="M2984">
            <v>0</v>
          </cell>
          <cell r="O2984">
            <v>0</v>
          </cell>
          <cell r="R2984">
            <v>0</v>
          </cell>
          <cell r="T2984">
            <v>0</v>
          </cell>
        </row>
        <row r="2985">
          <cell r="J2985" t="str">
            <v/>
          </cell>
          <cell r="M2985">
            <v>0</v>
          </cell>
          <cell r="O2985">
            <v>0</v>
          </cell>
          <cell r="R2985">
            <v>0</v>
          </cell>
          <cell r="T2985">
            <v>0</v>
          </cell>
        </row>
        <row r="2986">
          <cell r="L2986">
            <v>0</v>
          </cell>
          <cell r="M2986" t="str">
            <v>SUBTOTAL $</v>
          </cell>
          <cell r="O2986">
            <v>0</v>
          </cell>
        </row>
        <row r="2987">
          <cell r="C2987" t="str">
            <v>IV. MANO DE OBRA</v>
          </cell>
        </row>
        <row r="2989">
          <cell r="C2989" t="str">
            <v>TRABAJADOR</v>
          </cell>
          <cell r="I2989" t="str">
            <v>CANTIDAD</v>
          </cell>
          <cell r="J2989" t="str">
            <v>JORNAL</v>
          </cell>
          <cell r="K2989" t="str">
            <v>PRESTACIONES</v>
          </cell>
          <cell r="L2989" t="str">
            <v>JORNAL TOTAL</v>
          </cell>
          <cell r="M2989" t="str">
            <v>RENDIMIENTO</v>
          </cell>
          <cell r="O2989" t="str">
            <v>Vr. UNITARIO</v>
          </cell>
        </row>
        <row r="2990">
          <cell r="C2990" t="str">
            <v>Oficial</v>
          </cell>
          <cell r="I2990">
            <v>1</v>
          </cell>
          <cell r="J2990">
            <v>77720</v>
          </cell>
          <cell r="K2990">
            <v>1.6913</v>
          </cell>
          <cell r="L2990">
            <v>131448</v>
          </cell>
          <cell r="M2990">
            <v>2</v>
          </cell>
          <cell r="O2990">
            <v>65724</v>
          </cell>
          <cell r="R2990">
            <v>1.5</v>
          </cell>
          <cell r="T2990" t="str">
            <v>Oficial</v>
          </cell>
        </row>
        <row r="2991">
          <cell r="C2991" t="str">
            <v>Ayudante Entendido</v>
          </cell>
          <cell r="I2991">
            <v>1</v>
          </cell>
          <cell r="J2991">
            <v>53020</v>
          </cell>
          <cell r="K2991">
            <v>1.7161</v>
          </cell>
          <cell r="L2991">
            <v>90988</v>
          </cell>
          <cell r="M2991">
            <v>2</v>
          </cell>
          <cell r="O2991">
            <v>45494</v>
          </cell>
          <cell r="R2991">
            <v>1.5</v>
          </cell>
          <cell r="T2991" t="str">
            <v>Ayudante Entendido</v>
          </cell>
        </row>
        <row r="2992">
          <cell r="J2992">
            <v>0</v>
          </cell>
          <cell r="K2992">
            <v>0</v>
          </cell>
          <cell r="L2992">
            <v>0</v>
          </cell>
          <cell r="O2992">
            <v>0</v>
          </cell>
          <cell r="R2992">
            <v>0</v>
          </cell>
          <cell r="T2992">
            <v>0</v>
          </cell>
        </row>
        <row r="2993">
          <cell r="L2993">
            <v>0.25009999999999999</v>
          </cell>
          <cell r="M2993" t="str">
            <v>SUBTOTAL $</v>
          </cell>
          <cell r="O2993">
            <v>111218</v>
          </cell>
        </row>
        <row r="2995">
          <cell r="C2995" t="str">
            <v>TOTAL COSTO DIRECTO $</v>
          </cell>
          <cell r="O2995">
            <v>444760</v>
          </cell>
        </row>
        <row r="2996">
          <cell r="C2996" t="str">
            <v>V. COSTOS INDIRECTOS</v>
          </cell>
        </row>
        <row r="2998">
          <cell r="C2998" t="str">
            <v>Descripción</v>
          </cell>
          <cell r="L2998" t="str">
            <v>Porcentaje</v>
          </cell>
          <cell r="M2998" t="str">
            <v>Valor Total</v>
          </cell>
        </row>
        <row r="2999">
          <cell r="C2999" t="str">
            <v>ADMINISTRACION</v>
          </cell>
          <cell r="L2999">
            <v>0</v>
          </cell>
          <cell r="M2999">
            <v>0</v>
          </cell>
        </row>
        <row r="3000">
          <cell r="C3000" t="str">
            <v xml:space="preserve">IMPREVISTOS </v>
          </cell>
          <cell r="L3000">
            <v>0</v>
          </cell>
          <cell r="M3000">
            <v>0</v>
          </cell>
        </row>
        <row r="3001">
          <cell r="C3001" t="str">
            <v>UTILIDAD</v>
          </cell>
          <cell r="L3001">
            <v>0</v>
          </cell>
          <cell r="M3001">
            <v>0</v>
          </cell>
        </row>
        <row r="3002">
          <cell r="C3002" t="str">
            <v>SUBTOTAL $</v>
          </cell>
          <cell r="O3002">
            <v>0</v>
          </cell>
        </row>
        <row r="3004">
          <cell r="C3004" t="str">
            <v>Precio Unitario Total Aproximado al peso $</v>
          </cell>
          <cell r="O3004">
            <v>444760</v>
          </cell>
        </row>
        <row r="3007">
          <cell r="H3007" t="str">
            <v>Firma</v>
          </cell>
        </row>
        <row r="3008">
          <cell r="H3008" t="str">
            <v>Nombre:</v>
          </cell>
        </row>
        <row r="3009">
          <cell r="H3009" t="str">
            <v>Representante Legal del Contratista o su Apoderado</v>
          </cell>
        </row>
        <row r="3010">
          <cell r="H3010" t="str">
            <v>Matricula No. :</v>
          </cell>
        </row>
        <row r="3011">
          <cell r="H3011" t="str">
            <v xml:space="preserve"> </v>
          </cell>
        </row>
        <row r="3012">
          <cell r="C3012" t="str">
            <v>OBSERVACIONES INTERVENTORÍA</v>
          </cell>
        </row>
        <row r="3016">
          <cell r="C3016" t="str">
            <v>APROBACIÓN POR INTERVENTORÍA</v>
          </cell>
        </row>
        <row r="3017">
          <cell r="C3017"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3019">
          <cell r="C3019"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3022">
          <cell r="H3022" t="str">
            <v>Firma</v>
          </cell>
        </row>
        <row r="3023">
          <cell r="H3023" t="str">
            <v>Nombre:</v>
          </cell>
        </row>
        <row r="3024">
          <cell r="H3024" t="str">
            <v>Representante Legal del Interventor o su Apoderado</v>
          </cell>
        </row>
        <row r="3025">
          <cell r="H3025" t="str">
            <v>Matricula No. :</v>
          </cell>
        </row>
        <row r="3030">
          <cell r="C3030" t="str">
            <v>Formulario 1 - Propuesta económica  - Documento tipo de selección abreviada de menor cuantía - versión 2</v>
          </cell>
        </row>
        <row r="3031">
          <cell r="C3031" t="str">
            <v>Código</v>
          </cell>
          <cell r="D3031" t="str">
            <v>CCE-EICP-FM-25</v>
          </cell>
          <cell r="E3031" t="str">
            <v>Versión</v>
          </cell>
          <cell r="F3031">
            <v>2</v>
          </cell>
        </row>
        <row r="3033">
          <cell r="C3033" t="str">
            <v>[La entidad podrá utilizar este formato para la presentación de los análisis de precios unitarios el contratista en la oportunidad prevista en el numeral 8.1. del Documento Base]</v>
          </cell>
        </row>
        <row r="3036">
          <cell r="D3036" t="str">
            <v>MUNICIPIO DE CONCORDIA, ANTIOQUIA</v>
          </cell>
        </row>
        <row r="3037">
          <cell r="L3037" t="str">
            <v>VERSIÓN</v>
          </cell>
        </row>
        <row r="3038">
          <cell r="D3038" t="str">
            <v xml:space="preserve">[NÚMERO DEL PROCESO] </v>
          </cell>
        </row>
        <row r="3039">
          <cell r="L3039" t="str">
            <v>PÁGINA</v>
          </cell>
          <cell r="M3039">
            <v>1</v>
          </cell>
          <cell r="N3039" t="str">
            <v>DE</v>
          </cell>
          <cell r="O3039">
            <v>1</v>
          </cell>
        </row>
        <row r="3040">
          <cell r="D3040" t="str">
            <v xml:space="preserve">ANALISIS DE PRECIOS UNITARIOS </v>
          </cell>
        </row>
        <row r="3042">
          <cell r="L3042" t="str">
            <v>FECHA</v>
          </cell>
          <cell r="M3042" t="str">
            <v>DD</v>
          </cell>
          <cell r="N3042" t="str">
            <v>MM</v>
          </cell>
          <cell r="O3042" t="str">
            <v>AA</v>
          </cell>
        </row>
        <row r="3043">
          <cell r="M3043">
            <v>3</v>
          </cell>
          <cell r="N3043">
            <v>5</v>
          </cell>
          <cell r="O3043">
            <v>2022</v>
          </cell>
        </row>
        <row r="3044">
          <cell r="C3044" t="str">
            <v>ITEMS DE LA PROPUESTA ECONÓMICA</v>
          </cell>
          <cell r="I3044" t="str">
            <v>ITEMS NO PREVISTOS</v>
          </cell>
        </row>
        <row r="3048">
          <cell r="C3048" t="str">
            <v>DATOS ESPECÍFICOS</v>
          </cell>
        </row>
        <row r="3050">
          <cell r="C3050" t="str">
            <v>ITEM</v>
          </cell>
          <cell r="D3050" t="str">
            <v>DESCRIPCIÓN</v>
          </cell>
          <cell r="M3050" t="str">
            <v>UNIDAD</v>
          </cell>
          <cell r="O3050" t="str">
            <v>CANTIDAD</v>
          </cell>
        </row>
        <row r="3051">
          <cell r="C3051" t="str">
            <v>2.8.9</v>
          </cell>
          <cell r="D3051" t="str">
            <v>S.T.I de Rejilla Piso Acero Inoxidable Anti Olor</v>
          </cell>
          <cell r="M3051" t="str">
            <v>u</v>
          </cell>
          <cell r="O3051">
            <v>3</v>
          </cell>
          <cell r="R3051">
            <v>51507</v>
          </cell>
          <cell r="S3051">
            <v>51507</v>
          </cell>
          <cell r="T3051">
            <v>1.4E-2</v>
          </cell>
          <cell r="U3051">
            <v>0.85229999999999995</v>
          </cell>
          <cell r="V3051">
            <v>0</v>
          </cell>
          <cell r="W3051">
            <v>0.13370000000000001</v>
          </cell>
        </row>
        <row r="3052">
          <cell r="C3052" t="str">
            <v>I. EQUIPO</v>
          </cell>
        </row>
        <row r="3054">
          <cell r="C3054" t="str">
            <v>DESCRIPCIÓN</v>
          </cell>
          <cell r="H3054" t="str">
            <v>MARCA</v>
          </cell>
          <cell r="J3054" t="str">
            <v>TIPO</v>
          </cell>
          <cell r="L3054" t="str">
            <v>TARIFA/HORA</v>
          </cell>
          <cell r="M3054" t="str">
            <v>RENDIMIENTO</v>
          </cell>
          <cell r="O3054" t="str">
            <v>Vr. UNITARIO</v>
          </cell>
        </row>
        <row r="3055">
          <cell r="C3055" t="str">
            <v>Pulidora Manual de 4" 1/2"</v>
          </cell>
          <cell r="J3055" t="str">
            <v>Dia</v>
          </cell>
          <cell r="L3055">
            <v>11352</v>
          </cell>
          <cell r="M3055">
            <v>30</v>
          </cell>
          <cell r="O3055">
            <v>378</v>
          </cell>
          <cell r="R3055">
            <v>0.1</v>
          </cell>
          <cell r="T3055" t="str">
            <v>Pulidora Manual de 4" 1/2"</v>
          </cell>
        </row>
        <row r="3056">
          <cell r="J3056" t="str">
            <v/>
          </cell>
          <cell r="L3056" t="str">
            <v/>
          </cell>
          <cell r="O3056">
            <v>0</v>
          </cell>
          <cell r="R3056">
            <v>0</v>
          </cell>
          <cell r="T3056">
            <v>0</v>
          </cell>
        </row>
        <row r="3057">
          <cell r="J3057" t="str">
            <v/>
          </cell>
          <cell r="L3057" t="str">
            <v/>
          </cell>
          <cell r="O3057">
            <v>0</v>
          </cell>
          <cell r="R3057">
            <v>0</v>
          </cell>
          <cell r="T3057">
            <v>0</v>
          </cell>
        </row>
        <row r="3058">
          <cell r="C3058" t="str">
            <v>Herramienta Menor (Como % de Mano de Obra)</v>
          </cell>
          <cell r="J3058" t="str">
            <v>Dia</v>
          </cell>
          <cell r="L3058">
            <v>6885</v>
          </cell>
          <cell r="M3058">
            <v>0.05</v>
          </cell>
          <cell r="O3058">
            <v>344</v>
          </cell>
          <cell r="R3058">
            <v>1032</v>
          </cell>
          <cell r="T3058" t="str">
            <v>Herramienta Menor (Como % de Mano de Obra)</v>
          </cell>
        </row>
        <row r="3059">
          <cell r="L3059">
            <v>1.4E-2</v>
          </cell>
          <cell r="M3059" t="str">
            <v>SUBTOTAL $</v>
          </cell>
          <cell r="O3059">
            <v>722</v>
          </cell>
        </row>
        <row r="3060">
          <cell r="C3060" t="str">
            <v>II. MATERIALES</v>
          </cell>
        </row>
        <row r="3062">
          <cell r="C3062" t="str">
            <v>DESCRIPCIÓN</v>
          </cell>
          <cell r="K3062" t="str">
            <v>UNIDAD</v>
          </cell>
          <cell r="L3062" t="str">
            <v>CANTIDAD</v>
          </cell>
          <cell r="M3062" t="str">
            <v>PRECIO UNIT.</v>
          </cell>
          <cell r="O3062" t="str">
            <v>Vr. UNITARIO</v>
          </cell>
        </row>
        <row r="3063">
          <cell r="C3063" t="str">
            <v>Rejilla Piso Antiolor Acero Inoxidable</v>
          </cell>
          <cell r="K3063" t="str">
            <v>u</v>
          </cell>
          <cell r="L3063">
            <v>1</v>
          </cell>
          <cell r="M3063">
            <v>43900</v>
          </cell>
          <cell r="O3063">
            <v>43900</v>
          </cell>
          <cell r="R3063">
            <v>3</v>
          </cell>
          <cell r="T3063" t="str">
            <v>Rejilla Piso Antiolor Acero Inoxidable</v>
          </cell>
        </row>
        <row r="3064">
          <cell r="K3064" t="str">
            <v/>
          </cell>
          <cell r="M3064">
            <v>0</v>
          </cell>
          <cell r="O3064">
            <v>0</v>
          </cell>
          <cell r="R3064">
            <v>0</v>
          </cell>
          <cell r="T3064">
            <v>0</v>
          </cell>
        </row>
        <row r="3065">
          <cell r="K3065" t="str">
            <v/>
          </cell>
          <cell r="M3065">
            <v>0</v>
          </cell>
          <cell r="O3065">
            <v>0</v>
          </cell>
          <cell r="R3065">
            <v>0</v>
          </cell>
          <cell r="T3065">
            <v>0</v>
          </cell>
        </row>
        <row r="3066">
          <cell r="K3066" t="str">
            <v/>
          </cell>
          <cell r="M3066">
            <v>0</v>
          </cell>
          <cell r="O3066">
            <v>0</v>
          </cell>
          <cell r="R3066">
            <v>0</v>
          </cell>
          <cell r="T3066">
            <v>0</v>
          </cell>
        </row>
        <row r="3067">
          <cell r="K3067" t="str">
            <v/>
          </cell>
          <cell r="M3067">
            <v>0</v>
          </cell>
          <cell r="O3067">
            <v>0</v>
          </cell>
          <cell r="R3067">
            <v>0</v>
          </cell>
          <cell r="T3067">
            <v>0</v>
          </cell>
        </row>
        <row r="3068">
          <cell r="K3068" t="str">
            <v/>
          </cell>
          <cell r="M3068">
            <v>0</v>
          </cell>
          <cell r="O3068">
            <v>0</v>
          </cell>
          <cell r="R3068">
            <v>0</v>
          </cell>
          <cell r="T3068">
            <v>0</v>
          </cell>
        </row>
        <row r="3069">
          <cell r="K3069" t="str">
            <v/>
          </cell>
          <cell r="M3069">
            <v>0</v>
          </cell>
          <cell r="O3069">
            <v>0</v>
          </cell>
          <cell r="R3069">
            <v>0</v>
          </cell>
          <cell r="T3069">
            <v>0</v>
          </cell>
        </row>
        <row r="3070">
          <cell r="K3070" t="str">
            <v/>
          </cell>
          <cell r="O3070">
            <v>0</v>
          </cell>
          <cell r="R3070">
            <v>0</v>
          </cell>
          <cell r="T3070">
            <v>0</v>
          </cell>
        </row>
        <row r="3071">
          <cell r="L3071">
            <v>0.85229999999999995</v>
          </cell>
          <cell r="M3071" t="str">
            <v>SUBTOTAL $</v>
          </cell>
          <cell r="O3071">
            <v>43900</v>
          </cell>
        </row>
        <row r="3072">
          <cell r="C3072" t="str">
            <v>III. TRANSPORTES</v>
          </cell>
        </row>
        <row r="3074">
          <cell r="C3074" t="str">
            <v>MATERIAL</v>
          </cell>
          <cell r="J3074" t="str">
            <v>VOL. o PESO</v>
          </cell>
          <cell r="K3074" t="str">
            <v>DISTANCIA</v>
          </cell>
          <cell r="L3074" t="str">
            <v>M3 o Ton/Km</v>
          </cell>
          <cell r="M3074" t="str">
            <v>TARIFA</v>
          </cell>
          <cell r="O3074" t="str">
            <v>Vr. UNITARIO</v>
          </cell>
        </row>
        <row r="3075">
          <cell r="J3075" t="str">
            <v/>
          </cell>
          <cell r="M3075">
            <v>0</v>
          </cell>
          <cell r="O3075">
            <v>0</v>
          </cell>
          <cell r="R3075">
            <v>0</v>
          </cell>
          <cell r="T3075">
            <v>0</v>
          </cell>
        </row>
        <row r="3076">
          <cell r="J3076" t="str">
            <v/>
          </cell>
          <cell r="M3076">
            <v>0</v>
          </cell>
          <cell r="O3076">
            <v>0</v>
          </cell>
          <cell r="R3076">
            <v>0</v>
          </cell>
          <cell r="T3076">
            <v>0</v>
          </cell>
        </row>
        <row r="3077">
          <cell r="J3077" t="str">
            <v/>
          </cell>
          <cell r="M3077">
            <v>0</v>
          </cell>
          <cell r="O3077">
            <v>0</v>
          </cell>
          <cell r="R3077">
            <v>0</v>
          </cell>
          <cell r="T3077">
            <v>0</v>
          </cell>
        </row>
        <row r="3078">
          <cell r="L3078">
            <v>0</v>
          </cell>
          <cell r="M3078" t="str">
            <v>SUBTOTAL $</v>
          </cell>
          <cell r="O3078">
            <v>0</v>
          </cell>
        </row>
        <row r="3079">
          <cell r="C3079" t="str">
            <v>IV. MANO DE OBRA</v>
          </cell>
        </row>
        <row r="3081">
          <cell r="C3081" t="str">
            <v>TRABAJADOR</v>
          </cell>
          <cell r="I3081" t="str">
            <v>CANTIDAD</v>
          </cell>
          <cell r="J3081" t="str">
            <v>JORNAL</v>
          </cell>
          <cell r="K3081" t="str">
            <v>PRESTACIONES</v>
          </cell>
          <cell r="L3081" t="str">
            <v>JORNAL TOTAL</v>
          </cell>
          <cell r="M3081" t="str">
            <v>RENDIMIENTO</v>
          </cell>
          <cell r="O3081" t="str">
            <v>Vr. UNITARIO</v>
          </cell>
        </row>
        <row r="3082">
          <cell r="C3082" t="str">
            <v>Oficial</v>
          </cell>
          <cell r="I3082">
            <v>1</v>
          </cell>
          <cell r="J3082">
            <v>77720</v>
          </cell>
          <cell r="K3082">
            <v>1.6913</v>
          </cell>
          <cell r="L3082">
            <v>131448</v>
          </cell>
          <cell r="M3082">
            <v>30</v>
          </cell>
          <cell r="O3082">
            <v>4382</v>
          </cell>
          <cell r="R3082">
            <v>0.1</v>
          </cell>
          <cell r="T3082" t="str">
            <v>Oficial</v>
          </cell>
        </row>
        <row r="3083">
          <cell r="C3083" t="str">
            <v>Ayudante Raso</v>
          </cell>
          <cell r="I3083">
            <v>1</v>
          </cell>
          <cell r="J3083">
            <v>43354</v>
          </cell>
          <cell r="K3083">
            <v>1.7323</v>
          </cell>
          <cell r="L3083">
            <v>75102</v>
          </cell>
          <cell r="M3083">
            <v>30</v>
          </cell>
          <cell r="O3083">
            <v>2503</v>
          </cell>
          <cell r="R3083">
            <v>0.1</v>
          </cell>
          <cell r="T3083" t="str">
            <v>Ayudante Raso</v>
          </cell>
        </row>
        <row r="3084">
          <cell r="J3084">
            <v>0</v>
          </cell>
          <cell r="K3084">
            <v>0</v>
          </cell>
          <cell r="L3084">
            <v>0</v>
          </cell>
          <cell r="O3084">
            <v>0</v>
          </cell>
          <cell r="R3084">
            <v>0</v>
          </cell>
          <cell r="T3084">
            <v>0</v>
          </cell>
        </row>
        <row r="3085">
          <cell r="L3085">
            <v>0.13370000000000001</v>
          </cell>
          <cell r="M3085" t="str">
            <v>SUBTOTAL $</v>
          </cell>
          <cell r="O3085">
            <v>6885</v>
          </cell>
        </row>
        <row r="3087">
          <cell r="C3087" t="str">
            <v>TOTAL COSTO DIRECTO $</v>
          </cell>
          <cell r="O3087">
            <v>51507</v>
          </cell>
        </row>
        <row r="3088">
          <cell r="C3088" t="str">
            <v>V. COSTOS INDIRECTOS</v>
          </cell>
        </row>
        <row r="3090">
          <cell r="C3090" t="str">
            <v>Descripción</v>
          </cell>
          <cell r="L3090" t="str">
            <v>Porcentaje</v>
          </cell>
          <cell r="M3090" t="str">
            <v>Valor Total</v>
          </cell>
        </row>
        <row r="3091">
          <cell r="C3091" t="str">
            <v>ADMINISTRACION</v>
          </cell>
          <cell r="L3091">
            <v>0</v>
          </cell>
          <cell r="M3091">
            <v>0</v>
          </cell>
        </row>
        <row r="3092">
          <cell r="C3092" t="str">
            <v xml:space="preserve">IMPREVISTOS </v>
          </cell>
          <cell r="L3092">
            <v>0</v>
          </cell>
          <cell r="M3092">
            <v>0</v>
          </cell>
        </row>
        <row r="3093">
          <cell r="C3093" t="str">
            <v>UTILIDAD</v>
          </cell>
          <cell r="L3093">
            <v>0</v>
          </cell>
          <cell r="M3093">
            <v>0</v>
          </cell>
        </row>
        <row r="3094">
          <cell r="C3094" t="str">
            <v>SUBTOTAL $</v>
          </cell>
          <cell r="O3094">
            <v>0</v>
          </cell>
        </row>
        <row r="3096">
          <cell r="C3096" t="str">
            <v>Precio Unitario Total Aproximado al peso $</v>
          </cell>
          <cell r="O3096">
            <v>51507</v>
          </cell>
        </row>
        <row r="3099">
          <cell r="H3099" t="str">
            <v>Firma</v>
          </cell>
        </row>
        <row r="3100">
          <cell r="H3100" t="str">
            <v>Nombre:</v>
          </cell>
        </row>
        <row r="3101">
          <cell r="H3101" t="str">
            <v>Representante Legal del Contratista o su Apoderado</v>
          </cell>
        </row>
        <row r="3102">
          <cell r="H3102" t="str">
            <v>Matricula No. :</v>
          </cell>
        </row>
        <row r="3103">
          <cell r="H3103" t="str">
            <v xml:space="preserve"> </v>
          </cell>
        </row>
        <row r="3104">
          <cell r="C3104" t="str">
            <v>OBSERVACIONES INTERVENTORÍA</v>
          </cell>
        </row>
        <row r="3108">
          <cell r="C3108" t="str">
            <v>APROBACIÓN POR INTERVENTORÍA</v>
          </cell>
        </row>
        <row r="3109">
          <cell r="C3109"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3111">
          <cell r="C3111"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3114">
          <cell r="H3114" t="str">
            <v>Firma</v>
          </cell>
        </row>
        <row r="3115">
          <cell r="H3115" t="str">
            <v>Nombre:</v>
          </cell>
        </row>
        <row r="3116">
          <cell r="H3116" t="str">
            <v>Representante Legal del Interventor o su Apoderado</v>
          </cell>
        </row>
        <row r="3117">
          <cell r="H3117" t="str">
            <v>Matricula No. :</v>
          </cell>
        </row>
        <row r="3122">
          <cell r="C3122" t="str">
            <v>Formulario 1 - Propuesta económica  - Documento tipo de selección abreviada de menor cuantía - versión 2</v>
          </cell>
        </row>
        <row r="3123">
          <cell r="C3123" t="str">
            <v>Código</v>
          </cell>
          <cell r="D3123" t="str">
            <v>CCE-EICP-FM-25</v>
          </cell>
          <cell r="E3123" t="str">
            <v>Versión</v>
          </cell>
          <cell r="F3123">
            <v>2</v>
          </cell>
        </row>
        <row r="3125">
          <cell r="C3125" t="str">
            <v>[La entidad podrá utilizar este formato para la presentación de los análisis de precios unitarios el contratista en la oportunidad prevista en el numeral 8.1. del Documento Base]</v>
          </cell>
        </row>
        <row r="3128">
          <cell r="D3128" t="str">
            <v>MUNICIPIO DE CONCORDIA, ANTIOQUIA</v>
          </cell>
        </row>
        <row r="3129">
          <cell r="L3129" t="str">
            <v>VERSIÓN</v>
          </cell>
        </row>
        <row r="3130">
          <cell r="D3130" t="str">
            <v xml:space="preserve">[NÚMERO DEL PROCESO] </v>
          </cell>
        </row>
        <row r="3131">
          <cell r="L3131" t="str">
            <v>PÁGINA</v>
          </cell>
          <cell r="M3131">
            <v>1</v>
          </cell>
          <cell r="N3131" t="str">
            <v>DE</v>
          </cell>
          <cell r="O3131">
            <v>1</v>
          </cell>
        </row>
        <row r="3132">
          <cell r="D3132" t="str">
            <v xml:space="preserve">ANALISIS DE PRECIOS UNITARIOS </v>
          </cell>
        </row>
        <row r="3134">
          <cell r="L3134" t="str">
            <v>FECHA</v>
          </cell>
          <cell r="M3134" t="str">
            <v>DD</v>
          </cell>
          <cell r="N3134" t="str">
            <v>MM</v>
          </cell>
          <cell r="O3134" t="str">
            <v>AA</v>
          </cell>
        </row>
        <row r="3135">
          <cell r="M3135">
            <v>3</v>
          </cell>
          <cell r="N3135">
            <v>5</v>
          </cell>
          <cell r="O3135">
            <v>2022</v>
          </cell>
        </row>
        <row r="3136">
          <cell r="C3136" t="str">
            <v>ITEMS DE LA PROPUESTA ECONÓMICA</v>
          </cell>
          <cell r="I3136" t="str">
            <v>ITEMS NO PREVISTOS</v>
          </cell>
        </row>
        <row r="3140">
          <cell r="C3140" t="str">
            <v>DATOS ESPECÍFICOS</v>
          </cell>
        </row>
        <row r="3142">
          <cell r="C3142" t="str">
            <v>ITEM</v>
          </cell>
          <cell r="D3142" t="str">
            <v>DESCRIPCIÓN</v>
          </cell>
          <cell r="M3142" t="str">
            <v>UNIDAD</v>
          </cell>
          <cell r="O3142" t="str">
            <v>CANTIDAD</v>
          </cell>
        </row>
        <row r="3143">
          <cell r="C3143" t="str">
            <v>2.9.1</v>
          </cell>
          <cell r="D3143" t="str">
            <v>Lleno manual compactado con material proveniente de la excavación hasta obtener una densidad mínima del 95%, de la obtenida en el ensayo del Proctor modificado. Incluye selección, acarreo interno y compactación del material. Medido en sitio.</v>
          </cell>
          <cell r="M3143" t="str">
            <v>m3</v>
          </cell>
          <cell r="O3143">
            <v>9</v>
          </cell>
          <cell r="R3143">
            <v>21214</v>
          </cell>
          <cell r="S3143">
            <v>21214</v>
          </cell>
          <cell r="T3143">
            <v>0.24199999999999999</v>
          </cell>
          <cell r="U3143">
            <v>0</v>
          </cell>
          <cell r="V3143">
            <v>0</v>
          </cell>
          <cell r="W3143">
            <v>0.75800000000000001</v>
          </cell>
        </row>
        <row r="3144">
          <cell r="C3144" t="str">
            <v>I. EQUIPO</v>
          </cell>
        </row>
        <row r="3146">
          <cell r="C3146" t="str">
            <v>DESCRIPCIÓN</v>
          </cell>
          <cell r="H3146" t="str">
            <v>MARCA</v>
          </cell>
          <cell r="J3146" t="str">
            <v>TIPO</v>
          </cell>
          <cell r="L3146" t="str">
            <v>TARIFA/HORA</v>
          </cell>
          <cell r="M3146" t="str">
            <v>RENDIMIENTO</v>
          </cell>
          <cell r="O3146" t="str">
            <v>Vr. UNITARIO</v>
          </cell>
        </row>
        <row r="3147">
          <cell r="C3147" t="str">
            <v xml:space="preserve">Compactador Manual - Canguro Gasolina 3 HP
</v>
          </cell>
          <cell r="J3147" t="str">
            <v>Dia</v>
          </cell>
          <cell r="L3147">
            <v>64944</v>
          </cell>
          <cell r="M3147">
            <v>15</v>
          </cell>
          <cell r="O3147">
            <v>4330</v>
          </cell>
          <cell r="R3147">
            <v>0.6</v>
          </cell>
          <cell r="T3147" t="str">
            <v xml:space="preserve">Compactador Manual - Canguro Gasolina 3 HP
</v>
          </cell>
        </row>
        <row r="3148">
          <cell r="J3148" t="str">
            <v/>
          </cell>
          <cell r="L3148" t="str">
            <v/>
          </cell>
          <cell r="O3148">
            <v>0</v>
          </cell>
          <cell r="R3148">
            <v>0</v>
          </cell>
          <cell r="T3148">
            <v>0</v>
          </cell>
        </row>
        <row r="3149">
          <cell r="J3149" t="str">
            <v/>
          </cell>
          <cell r="L3149" t="str">
            <v/>
          </cell>
          <cell r="O3149">
            <v>0</v>
          </cell>
          <cell r="R3149">
            <v>0</v>
          </cell>
          <cell r="T3149">
            <v>0</v>
          </cell>
        </row>
        <row r="3150">
          <cell r="C3150" t="str">
            <v>Herramienta Menor (Como % de Mano de Obra)</v>
          </cell>
          <cell r="J3150" t="str">
            <v>Dia</v>
          </cell>
          <cell r="L3150">
            <v>16080</v>
          </cell>
          <cell r="M3150">
            <v>0.05</v>
          </cell>
          <cell r="O3150">
            <v>804</v>
          </cell>
          <cell r="R3150">
            <v>7236</v>
          </cell>
          <cell r="T3150" t="str">
            <v>Herramienta Menor (Como % de Mano de Obra)</v>
          </cell>
        </row>
        <row r="3151">
          <cell r="L3151">
            <v>0.24199999999999999</v>
          </cell>
          <cell r="M3151" t="str">
            <v>SUBTOTAL $</v>
          </cell>
          <cell r="O3151">
            <v>5134</v>
          </cell>
        </row>
        <row r="3152">
          <cell r="C3152" t="str">
            <v>II. MATERIALES</v>
          </cell>
        </row>
        <row r="3154">
          <cell r="C3154" t="str">
            <v>DESCRIPCIÓN</v>
          </cell>
          <cell r="K3154" t="str">
            <v>UNIDAD</v>
          </cell>
          <cell r="L3154" t="str">
            <v>CANTIDAD</v>
          </cell>
          <cell r="M3154" t="str">
            <v>PRECIO UNIT.</v>
          </cell>
          <cell r="O3154" t="str">
            <v>Vr. UNITARIO</v>
          </cell>
        </row>
        <row r="3155">
          <cell r="K3155" t="str">
            <v/>
          </cell>
          <cell r="M3155">
            <v>0</v>
          </cell>
          <cell r="O3155">
            <v>0</v>
          </cell>
          <cell r="R3155">
            <v>0</v>
          </cell>
          <cell r="T3155">
            <v>0</v>
          </cell>
        </row>
        <row r="3156">
          <cell r="K3156" t="str">
            <v/>
          </cell>
          <cell r="M3156">
            <v>0</v>
          </cell>
          <cell r="O3156">
            <v>0</v>
          </cell>
          <cell r="R3156">
            <v>0</v>
          </cell>
          <cell r="T3156">
            <v>0</v>
          </cell>
        </row>
        <row r="3157">
          <cell r="K3157" t="str">
            <v/>
          </cell>
          <cell r="M3157">
            <v>0</v>
          </cell>
          <cell r="O3157">
            <v>0</v>
          </cell>
          <cell r="R3157">
            <v>0</v>
          </cell>
          <cell r="T3157">
            <v>0</v>
          </cell>
        </row>
        <row r="3158">
          <cell r="K3158" t="str">
            <v/>
          </cell>
          <cell r="M3158">
            <v>0</v>
          </cell>
          <cell r="O3158">
            <v>0</v>
          </cell>
          <cell r="R3158">
            <v>0</v>
          </cell>
          <cell r="T3158">
            <v>0</v>
          </cell>
        </row>
        <row r="3159">
          <cell r="K3159" t="str">
            <v/>
          </cell>
          <cell r="M3159">
            <v>0</v>
          </cell>
          <cell r="O3159">
            <v>0</v>
          </cell>
          <cell r="R3159">
            <v>0</v>
          </cell>
          <cell r="T3159">
            <v>0</v>
          </cell>
        </row>
        <row r="3160">
          <cell r="K3160" t="str">
            <v/>
          </cell>
          <cell r="M3160">
            <v>0</v>
          </cell>
          <cell r="O3160">
            <v>0</v>
          </cell>
          <cell r="R3160">
            <v>0</v>
          </cell>
          <cell r="T3160">
            <v>0</v>
          </cell>
        </row>
        <row r="3161">
          <cell r="K3161" t="str">
            <v/>
          </cell>
          <cell r="O3161">
            <v>0</v>
          </cell>
          <cell r="R3161">
            <v>0</v>
          </cell>
          <cell r="T3161">
            <v>0</v>
          </cell>
        </row>
        <row r="3162">
          <cell r="L3162">
            <v>0</v>
          </cell>
          <cell r="M3162" t="str">
            <v>SUBTOTAL $</v>
          </cell>
          <cell r="O3162">
            <v>0</v>
          </cell>
        </row>
        <row r="3163">
          <cell r="C3163" t="str">
            <v>III. TRANSPORTES</v>
          </cell>
        </row>
        <row r="3165">
          <cell r="C3165" t="str">
            <v>MATERIAL</v>
          </cell>
          <cell r="J3165" t="str">
            <v>VOL. o PESO</v>
          </cell>
          <cell r="K3165" t="str">
            <v>DISTANCIA</v>
          </cell>
          <cell r="L3165" t="str">
            <v>M3 o Ton/Km</v>
          </cell>
          <cell r="M3165" t="str">
            <v>TARIFA</v>
          </cell>
          <cell r="O3165" t="str">
            <v>Vr. UNITARIO</v>
          </cell>
        </row>
        <row r="3166">
          <cell r="J3166" t="str">
            <v/>
          </cell>
          <cell r="M3166">
            <v>0</v>
          </cell>
          <cell r="O3166">
            <v>0</v>
          </cell>
          <cell r="R3166">
            <v>0</v>
          </cell>
          <cell r="T3166">
            <v>0</v>
          </cell>
        </row>
        <row r="3167">
          <cell r="J3167" t="str">
            <v/>
          </cell>
          <cell r="M3167">
            <v>0</v>
          </cell>
          <cell r="O3167">
            <v>0</v>
          </cell>
          <cell r="R3167">
            <v>0</v>
          </cell>
          <cell r="T3167">
            <v>0</v>
          </cell>
        </row>
        <row r="3168">
          <cell r="J3168" t="str">
            <v/>
          </cell>
          <cell r="M3168">
            <v>0</v>
          </cell>
          <cell r="O3168">
            <v>0</v>
          </cell>
          <cell r="R3168">
            <v>0</v>
          </cell>
          <cell r="T3168">
            <v>0</v>
          </cell>
        </row>
        <row r="3169">
          <cell r="L3169">
            <v>0</v>
          </cell>
          <cell r="M3169" t="str">
            <v>SUBTOTAL $</v>
          </cell>
          <cell r="O3169">
            <v>0</v>
          </cell>
        </row>
        <row r="3170">
          <cell r="C3170" t="str">
            <v>IV. MANO DE OBRA</v>
          </cell>
        </row>
        <row r="3172">
          <cell r="C3172" t="str">
            <v>TRABAJADOR</v>
          </cell>
          <cell r="I3172" t="str">
            <v>CANTIDAD</v>
          </cell>
          <cell r="J3172" t="str">
            <v>JORNAL</v>
          </cell>
          <cell r="K3172" t="str">
            <v>PRESTACIONES</v>
          </cell>
          <cell r="L3172" t="str">
            <v>JORNAL TOTAL</v>
          </cell>
          <cell r="M3172" t="str">
            <v>RENDIMIENTO</v>
          </cell>
          <cell r="O3172" t="str">
            <v>Vr. UNITARIO</v>
          </cell>
        </row>
        <row r="3173">
          <cell r="C3173" t="str">
            <v>Ayudante Entendido</v>
          </cell>
          <cell r="I3173">
            <v>1</v>
          </cell>
          <cell r="J3173">
            <v>53020</v>
          </cell>
          <cell r="K3173">
            <v>1.7161</v>
          </cell>
          <cell r="L3173">
            <v>90988</v>
          </cell>
          <cell r="M3173">
            <v>15</v>
          </cell>
          <cell r="O3173">
            <v>6066</v>
          </cell>
          <cell r="R3173">
            <v>0.6</v>
          </cell>
          <cell r="T3173" t="str">
            <v>Ayudante Entendido</v>
          </cell>
        </row>
        <row r="3174">
          <cell r="C3174" t="str">
            <v>Ayudante Raso</v>
          </cell>
          <cell r="I3174">
            <v>2</v>
          </cell>
          <cell r="J3174">
            <v>43354</v>
          </cell>
          <cell r="K3174">
            <v>1.7323</v>
          </cell>
          <cell r="L3174">
            <v>150204</v>
          </cell>
          <cell r="M3174">
            <v>15</v>
          </cell>
          <cell r="O3174">
            <v>10014</v>
          </cell>
          <cell r="R3174">
            <v>1.2</v>
          </cell>
          <cell r="T3174" t="str">
            <v>Ayudante Raso</v>
          </cell>
        </row>
        <row r="3175">
          <cell r="J3175">
            <v>0</v>
          </cell>
          <cell r="K3175">
            <v>0</v>
          </cell>
          <cell r="L3175">
            <v>0</v>
          </cell>
          <cell r="O3175">
            <v>0</v>
          </cell>
          <cell r="R3175">
            <v>0</v>
          </cell>
          <cell r="T3175">
            <v>0</v>
          </cell>
        </row>
        <row r="3176">
          <cell r="L3176">
            <v>0.75800000000000001</v>
          </cell>
          <cell r="M3176" t="str">
            <v>SUBTOTAL $</v>
          </cell>
          <cell r="O3176">
            <v>16080</v>
          </cell>
        </row>
        <row r="3178">
          <cell r="C3178" t="str">
            <v>TOTAL COSTO DIRECTO $</v>
          </cell>
          <cell r="O3178">
            <v>21214</v>
          </cell>
        </row>
        <row r="3179">
          <cell r="C3179" t="str">
            <v>V. COSTOS INDIRECTOS</v>
          </cell>
        </row>
        <row r="3181">
          <cell r="C3181" t="str">
            <v>Descripción</v>
          </cell>
          <cell r="L3181" t="str">
            <v>Porcentaje</v>
          </cell>
          <cell r="M3181" t="str">
            <v>Valor Total</v>
          </cell>
        </row>
        <row r="3182">
          <cell r="C3182" t="str">
            <v>ADMINISTRACION</v>
          </cell>
          <cell r="L3182">
            <v>0</v>
          </cell>
          <cell r="M3182">
            <v>0</v>
          </cell>
        </row>
        <row r="3183">
          <cell r="C3183" t="str">
            <v xml:space="preserve">IMPREVISTOS </v>
          </cell>
          <cell r="L3183">
            <v>0</v>
          </cell>
          <cell r="M3183">
            <v>0</v>
          </cell>
        </row>
        <row r="3184">
          <cell r="C3184" t="str">
            <v>UTILIDAD</v>
          </cell>
          <cell r="L3184">
            <v>0</v>
          </cell>
          <cell r="M3184">
            <v>0</v>
          </cell>
        </row>
        <row r="3185">
          <cell r="C3185" t="str">
            <v>SUBTOTAL $</v>
          </cell>
          <cell r="O3185">
            <v>0</v>
          </cell>
        </row>
        <row r="3187">
          <cell r="C3187" t="str">
            <v>Precio Unitario Total Aproximado al peso $</v>
          </cell>
          <cell r="O3187">
            <v>21214</v>
          </cell>
        </row>
        <row r="3190">
          <cell r="H3190" t="str">
            <v>Firma</v>
          </cell>
        </row>
        <row r="3191">
          <cell r="H3191" t="str">
            <v>Nombre:</v>
          </cell>
        </row>
        <row r="3192">
          <cell r="H3192" t="str">
            <v>Representante Legal del Contratista o su Apoderado</v>
          </cell>
        </row>
        <row r="3193">
          <cell r="H3193" t="str">
            <v>Matricula No. :</v>
          </cell>
        </row>
        <row r="3194">
          <cell r="H3194" t="str">
            <v xml:space="preserve"> </v>
          </cell>
        </row>
        <row r="3195">
          <cell r="C3195" t="str">
            <v>OBSERVACIONES INTERVENTORÍA</v>
          </cell>
        </row>
        <row r="3199">
          <cell r="C3199" t="str">
            <v>APROBACIÓN POR INTERVENTORÍA</v>
          </cell>
        </row>
        <row r="3200">
          <cell r="C3200"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3202">
          <cell r="C3202"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3205">
          <cell r="H3205" t="str">
            <v>Firma</v>
          </cell>
        </row>
        <row r="3206">
          <cell r="H3206" t="str">
            <v>Nombre:</v>
          </cell>
        </row>
        <row r="3207">
          <cell r="H3207" t="str">
            <v>Representante Legal del Interventor o su Apoderado</v>
          </cell>
        </row>
        <row r="3208">
          <cell r="H3208" t="str">
            <v>Matricula No. :</v>
          </cell>
        </row>
        <row r="3213">
          <cell r="C3213" t="str">
            <v>Formulario 1 - Propuesta económica  - Documento tipo de selección abreviada de menor cuantía - versión 2</v>
          </cell>
        </row>
        <row r="3214">
          <cell r="C3214" t="str">
            <v>Código</v>
          </cell>
          <cell r="D3214" t="str">
            <v>CCE-EICP-FM-25</v>
          </cell>
          <cell r="E3214" t="str">
            <v>Versión</v>
          </cell>
          <cell r="F3214">
            <v>2</v>
          </cell>
        </row>
        <row r="3216">
          <cell r="C3216" t="str">
            <v>[La entidad podrá utilizar este formato para la presentación de los análisis de precios unitarios el contratista en la oportunidad prevista en el numeral 8.1. del Documento Base]</v>
          </cell>
        </row>
        <row r="3219">
          <cell r="D3219" t="str">
            <v>MUNICIPIO DE CONCORDIA, ANTIOQUIA</v>
          </cell>
        </row>
        <row r="3220">
          <cell r="L3220" t="str">
            <v>VERSIÓN</v>
          </cell>
        </row>
        <row r="3221">
          <cell r="D3221" t="str">
            <v xml:space="preserve">[NÚMERO DEL PROCESO] </v>
          </cell>
        </row>
        <row r="3222">
          <cell r="L3222" t="str">
            <v>PÁGINA</v>
          </cell>
          <cell r="M3222">
            <v>1</v>
          </cell>
          <cell r="N3222" t="str">
            <v>DE</v>
          </cell>
          <cell r="O3222">
            <v>1</v>
          </cell>
        </row>
        <row r="3223">
          <cell r="D3223" t="str">
            <v xml:space="preserve">ANALISIS DE PRECIOS UNITARIOS </v>
          </cell>
        </row>
        <row r="3225">
          <cell r="L3225" t="str">
            <v>FECHA</v>
          </cell>
          <cell r="M3225" t="str">
            <v>DD</v>
          </cell>
          <cell r="N3225" t="str">
            <v>MM</v>
          </cell>
          <cell r="O3225" t="str">
            <v>AA</v>
          </cell>
        </row>
        <row r="3226">
          <cell r="M3226">
            <v>3</v>
          </cell>
          <cell r="N3226">
            <v>5</v>
          </cell>
          <cell r="O3226">
            <v>2022</v>
          </cell>
        </row>
        <row r="3227">
          <cell r="C3227" t="str">
            <v>ITEMS DE LA PROPUESTA ECONÓMICA</v>
          </cell>
          <cell r="I3227" t="str">
            <v>ITEMS NO PREVISTOS</v>
          </cell>
        </row>
        <row r="3231">
          <cell r="C3231" t="str">
            <v>DATOS ESPECÍFICOS</v>
          </cell>
        </row>
        <row r="3233">
          <cell r="C3233" t="str">
            <v>ITEM</v>
          </cell>
          <cell r="D3233" t="str">
            <v>DESCRIPCIÓN</v>
          </cell>
          <cell r="M3233" t="str">
            <v>UNIDAD</v>
          </cell>
          <cell r="O3233" t="str">
            <v>CANTIDAD</v>
          </cell>
        </row>
        <row r="3234">
          <cell r="C3234" t="str">
            <v>2.9.2</v>
          </cell>
          <cell r="D3234" t="str">
            <v>S.T.I  Entresuelo en piedra (e=0,15 m.), arenilla compactada (e=0,05 m.) nivelada y reacomodada con medios mecanicos. Incluye el suministro, y transporte del material de entresuelo y todos los demás elementos necesarios para su correcta construcción. Medido en sitio.</v>
          </cell>
          <cell r="M3234" t="str">
            <v>m2</v>
          </cell>
          <cell r="O3234">
            <v>424</v>
          </cell>
          <cell r="R3234">
            <v>25096</v>
          </cell>
          <cell r="S3234">
            <v>25096</v>
          </cell>
          <cell r="T3234">
            <v>6.8199999999999997E-2</v>
          </cell>
          <cell r="U3234">
            <v>0.37109999999999999</v>
          </cell>
          <cell r="V3234">
            <v>0.34710000000000002</v>
          </cell>
          <cell r="W3234">
            <v>0.21360000000000001</v>
          </cell>
        </row>
        <row r="3235">
          <cell r="C3235" t="str">
            <v>I. EQUIPO</v>
          </cell>
        </row>
        <row r="3237">
          <cell r="C3237" t="str">
            <v>DESCRIPCIÓN</v>
          </cell>
          <cell r="H3237" t="str">
            <v>MARCA</v>
          </cell>
          <cell r="J3237" t="str">
            <v>TIPO</v>
          </cell>
          <cell r="L3237" t="str">
            <v>TARIFA/HORA</v>
          </cell>
          <cell r="M3237" t="str">
            <v>RENDIMIENTO</v>
          </cell>
          <cell r="O3237" t="str">
            <v>Vr. UNITARIO</v>
          </cell>
        </row>
        <row r="3238">
          <cell r="C3238" t="str">
            <v xml:space="preserve">Compactador Manual - Canguro Gasolina 3 HP
</v>
          </cell>
          <cell r="J3238" t="str">
            <v>Dia</v>
          </cell>
          <cell r="L3238">
            <v>64944</v>
          </cell>
          <cell r="M3238">
            <v>45</v>
          </cell>
          <cell r="O3238">
            <v>1443</v>
          </cell>
          <cell r="R3238">
            <v>9.42</v>
          </cell>
          <cell r="T3238" t="str">
            <v xml:space="preserve">Compactador Manual - Canguro Gasolina 3 HP
</v>
          </cell>
        </row>
        <row r="3239">
          <cell r="J3239" t="str">
            <v/>
          </cell>
          <cell r="L3239" t="str">
            <v/>
          </cell>
          <cell r="O3239">
            <v>0</v>
          </cell>
          <cell r="R3239">
            <v>0</v>
          </cell>
          <cell r="T3239">
            <v>0</v>
          </cell>
        </row>
        <row r="3240">
          <cell r="J3240" t="str">
            <v/>
          </cell>
          <cell r="L3240" t="str">
            <v/>
          </cell>
          <cell r="O3240">
            <v>0</v>
          </cell>
          <cell r="R3240">
            <v>0</v>
          </cell>
          <cell r="T3240">
            <v>0</v>
          </cell>
        </row>
        <row r="3241">
          <cell r="C3241" t="str">
            <v>Herramienta Menor (Como % de Mano de Obra)</v>
          </cell>
          <cell r="J3241" t="str">
            <v>Dia</v>
          </cell>
          <cell r="L3241">
            <v>5360</v>
          </cell>
          <cell r="M3241">
            <v>0.05</v>
          </cell>
          <cell r="O3241">
            <v>268</v>
          </cell>
          <cell r="R3241">
            <v>113632</v>
          </cell>
          <cell r="T3241" t="str">
            <v>Herramienta Menor (Como % de Mano de Obra)</v>
          </cell>
        </row>
        <row r="3242">
          <cell r="L3242">
            <v>6.8199999999999997E-2</v>
          </cell>
          <cell r="M3242" t="str">
            <v>SUBTOTAL $</v>
          </cell>
          <cell r="O3242">
            <v>1711</v>
          </cell>
        </row>
        <row r="3243">
          <cell r="C3243" t="str">
            <v>II. MATERIALES</v>
          </cell>
        </row>
        <row r="3245">
          <cell r="C3245" t="str">
            <v>DESCRIPCIÓN</v>
          </cell>
          <cell r="K3245" t="str">
            <v>UNIDAD</v>
          </cell>
          <cell r="L3245" t="str">
            <v>CANTIDAD</v>
          </cell>
          <cell r="M3245" t="str">
            <v>PRECIO UNIT.</v>
          </cell>
          <cell r="O3245" t="str">
            <v>Vr. UNITARIO</v>
          </cell>
        </row>
        <row r="3246">
          <cell r="C3246" t="str">
            <v>Piedra de entresuelo (limpia), tamaño máximo 15 cm</v>
          </cell>
          <cell r="K3246" t="str">
            <v>m3</v>
          </cell>
          <cell r="L3246">
            <v>0.16500000000000001</v>
          </cell>
          <cell r="M3246">
            <v>42559</v>
          </cell>
          <cell r="O3246">
            <v>7022</v>
          </cell>
          <cell r="R3246">
            <v>69.959999999999994</v>
          </cell>
          <cell r="T3246" t="str">
            <v>Piedra de entresuelo (limpia), tamaño máximo 15 cm</v>
          </cell>
        </row>
        <row r="3247">
          <cell r="C3247" t="str">
            <v>Arenilla</v>
          </cell>
          <cell r="K3247" t="str">
            <v>m3</v>
          </cell>
          <cell r="L3247">
            <v>5.5E-2</v>
          </cell>
          <cell r="M3247">
            <v>41650</v>
          </cell>
          <cell r="O3247">
            <v>2291</v>
          </cell>
          <cell r="R3247">
            <v>23.32</v>
          </cell>
          <cell r="T3247" t="str">
            <v>Arenilla</v>
          </cell>
        </row>
        <row r="3248">
          <cell r="K3248" t="str">
            <v/>
          </cell>
          <cell r="M3248">
            <v>0</v>
          </cell>
          <cell r="O3248">
            <v>0</v>
          </cell>
          <cell r="R3248">
            <v>0</v>
          </cell>
          <cell r="T3248">
            <v>0</v>
          </cell>
        </row>
        <row r="3249">
          <cell r="K3249" t="str">
            <v/>
          </cell>
          <cell r="M3249">
            <v>0</v>
          </cell>
          <cell r="O3249">
            <v>0</v>
          </cell>
          <cell r="R3249">
            <v>0</v>
          </cell>
          <cell r="T3249">
            <v>0</v>
          </cell>
        </row>
        <row r="3250">
          <cell r="K3250" t="str">
            <v/>
          </cell>
          <cell r="M3250">
            <v>0</v>
          </cell>
          <cell r="O3250">
            <v>0</v>
          </cell>
          <cell r="R3250">
            <v>0</v>
          </cell>
          <cell r="T3250">
            <v>0</v>
          </cell>
        </row>
        <row r="3251">
          <cell r="K3251" t="str">
            <v/>
          </cell>
          <cell r="M3251">
            <v>0</v>
          </cell>
          <cell r="O3251">
            <v>0</v>
          </cell>
          <cell r="R3251">
            <v>0</v>
          </cell>
          <cell r="T3251">
            <v>0</v>
          </cell>
        </row>
        <row r="3252">
          <cell r="K3252" t="str">
            <v/>
          </cell>
          <cell r="O3252">
            <v>0</v>
          </cell>
          <cell r="R3252">
            <v>0</v>
          </cell>
          <cell r="T3252">
            <v>0</v>
          </cell>
        </row>
        <row r="3253">
          <cell r="L3253">
            <v>0.37109999999999999</v>
          </cell>
          <cell r="M3253" t="str">
            <v>SUBTOTAL $</v>
          </cell>
          <cell r="O3253">
            <v>9313</v>
          </cell>
        </row>
        <row r="3254">
          <cell r="C3254" t="str">
            <v>III. TRANSPORTES</v>
          </cell>
        </row>
        <row r="3256">
          <cell r="C3256" t="str">
            <v>MATERIAL</v>
          </cell>
          <cell r="J3256" t="str">
            <v>VOL. o PESO</v>
          </cell>
          <cell r="K3256" t="str">
            <v>DISTANCIA</v>
          </cell>
          <cell r="L3256" t="str">
            <v>M3 o Ton/Km</v>
          </cell>
          <cell r="M3256" t="str">
            <v>TARIFA</v>
          </cell>
          <cell r="O3256" t="str">
            <v>Vr. UNITARIO</v>
          </cell>
        </row>
        <row r="3257">
          <cell r="C3257" t="str">
            <v>Transporte de material granular</v>
          </cell>
          <cell r="J3257" t="str">
            <v>m3k</v>
          </cell>
          <cell r="K3257">
            <v>33</v>
          </cell>
          <cell r="L3257">
            <v>0.22</v>
          </cell>
          <cell r="M3257">
            <v>1200</v>
          </cell>
          <cell r="O3257">
            <v>8712</v>
          </cell>
          <cell r="R3257">
            <v>3078.24</v>
          </cell>
          <cell r="T3257" t="str">
            <v>Transporte de material granular</v>
          </cell>
        </row>
        <row r="3258">
          <cell r="J3258" t="str">
            <v/>
          </cell>
          <cell r="M3258">
            <v>0</v>
          </cell>
          <cell r="O3258">
            <v>0</v>
          </cell>
          <cell r="R3258">
            <v>0</v>
          </cell>
          <cell r="T3258">
            <v>0</v>
          </cell>
        </row>
        <row r="3259">
          <cell r="J3259" t="str">
            <v/>
          </cell>
          <cell r="M3259">
            <v>0</v>
          </cell>
          <cell r="O3259">
            <v>0</v>
          </cell>
          <cell r="R3259">
            <v>0</v>
          </cell>
          <cell r="T3259">
            <v>0</v>
          </cell>
        </row>
        <row r="3260">
          <cell r="L3260">
            <v>0.34710000000000002</v>
          </cell>
          <cell r="M3260" t="str">
            <v>SUBTOTAL $</v>
          </cell>
          <cell r="O3260">
            <v>8712</v>
          </cell>
        </row>
        <row r="3261">
          <cell r="C3261" t="str">
            <v>IV. MANO DE OBRA</v>
          </cell>
        </row>
        <row r="3263">
          <cell r="C3263" t="str">
            <v>TRABAJADOR</v>
          </cell>
          <cell r="I3263" t="str">
            <v>CANTIDAD</v>
          </cell>
          <cell r="J3263" t="str">
            <v>JORNAL</v>
          </cell>
          <cell r="K3263" t="str">
            <v>PRESTACIONES</v>
          </cell>
          <cell r="L3263" t="str">
            <v>JORNAL TOTAL</v>
          </cell>
          <cell r="M3263" t="str">
            <v>RENDIMIENTO</v>
          </cell>
          <cell r="O3263" t="str">
            <v>Vr. UNITARIO</v>
          </cell>
        </row>
        <row r="3264">
          <cell r="C3264" t="str">
            <v>Ayudante Entendido</v>
          </cell>
          <cell r="I3264">
            <v>1</v>
          </cell>
          <cell r="J3264">
            <v>53020</v>
          </cell>
          <cell r="K3264">
            <v>1.7161</v>
          </cell>
          <cell r="L3264">
            <v>90988</v>
          </cell>
          <cell r="M3264">
            <v>45</v>
          </cell>
          <cell r="O3264">
            <v>2022</v>
          </cell>
          <cell r="R3264">
            <v>9.42</v>
          </cell>
          <cell r="T3264" t="str">
            <v>Ayudante Entendido</v>
          </cell>
        </row>
        <row r="3265">
          <cell r="C3265" t="str">
            <v>Ayudante Raso</v>
          </cell>
          <cell r="I3265">
            <v>2</v>
          </cell>
          <cell r="J3265">
            <v>43354</v>
          </cell>
          <cell r="K3265">
            <v>1.7323</v>
          </cell>
          <cell r="L3265">
            <v>150204</v>
          </cell>
          <cell r="M3265">
            <v>45</v>
          </cell>
          <cell r="O3265">
            <v>3338</v>
          </cell>
          <cell r="R3265">
            <v>18.84</v>
          </cell>
          <cell r="T3265" t="str">
            <v>Ayudante Raso</v>
          </cell>
        </row>
        <row r="3266">
          <cell r="J3266">
            <v>0</v>
          </cell>
          <cell r="K3266">
            <v>0</v>
          </cell>
          <cell r="L3266">
            <v>0</v>
          </cell>
          <cell r="O3266">
            <v>0</v>
          </cell>
          <cell r="R3266">
            <v>0</v>
          </cell>
          <cell r="T3266">
            <v>0</v>
          </cell>
        </row>
        <row r="3267">
          <cell r="L3267">
            <v>0.21360000000000001</v>
          </cell>
          <cell r="M3267" t="str">
            <v>SUBTOTAL $</v>
          </cell>
          <cell r="O3267">
            <v>5360</v>
          </cell>
        </row>
        <row r="3269">
          <cell r="C3269" t="str">
            <v>TOTAL COSTO DIRECTO $</v>
          </cell>
          <cell r="O3269">
            <v>25096</v>
          </cell>
        </row>
        <row r="3270">
          <cell r="C3270" t="str">
            <v>V. COSTOS INDIRECTOS</v>
          </cell>
        </row>
        <row r="3272">
          <cell r="C3272" t="str">
            <v>Descripción</v>
          </cell>
          <cell r="L3272" t="str">
            <v>Porcentaje</v>
          </cell>
          <cell r="M3272" t="str">
            <v>Valor Total</v>
          </cell>
        </row>
        <row r="3273">
          <cell r="C3273" t="str">
            <v>ADMINISTRACION</v>
          </cell>
          <cell r="L3273">
            <v>0</v>
          </cell>
          <cell r="M3273">
            <v>0</v>
          </cell>
        </row>
        <row r="3274">
          <cell r="C3274" t="str">
            <v xml:space="preserve">IMPREVISTOS </v>
          </cell>
          <cell r="L3274">
            <v>0</v>
          </cell>
          <cell r="M3274">
            <v>0</v>
          </cell>
        </row>
        <row r="3275">
          <cell r="C3275" t="str">
            <v>UTILIDAD</v>
          </cell>
          <cell r="L3275">
            <v>0</v>
          </cell>
          <cell r="M3275">
            <v>0</v>
          </cell>
        </row>
        <row r="3276">
          <cell r="C3276" t="str">
            <v>SUBTOTAL $</v>
          </cell>
          <cell r="O3276">
            <v>0</v>
          </cell>
        </row>
        <row r="3278">
          <cell r="C3278" t="str">
            <v>Precio Unitario Total Aproximado al peso $</v>
          </cell>
          <cell r="O3278">
            <v>25096</v>
          </cell>
        </row>
        <row r="3281">
          <cell r="H3281" t="str">
            <v>Firma</v>
          </cell>
        </row>
        <row r="3282">
          <cell r="H3282" t="str">
            <v>Nombre:</v>
          </cell>
        </row>
        <row r="3283">
          <cell r="H3283" t="str">
            <v>Representante Legal del Contratista o su Apoderado</v>
          </cell>
        </row>
        <row r="3284">
          <cell r="H3284" t="str">
            <v>Matricula No. :</v>
          </cell>
        </row>
        <row r="3285">
          <cell r="H3285" t="str">
            <v xml:space="preserve"> </v>
          </cell>
        </row>
        <row r="3286">
          <cell r="C3286" t="str">
            <v>OBSERVACIONES INTERVENTORÍA</v>
          </cell>
        </row>
        <row r="3290">
          <cell r="C3290" t="str">
            <v>APROBACIÓN POR INTERVENTORÍA</v>
          </cell>
        </row>
        <row r="3291">
          <cell r="C3291"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3293">
          <cell r="C3293"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3296">
          <cell r="H3296" t="str">
            <v>Firma</v>
          </cell>
        </row>
        <row r="3297">
          <cell r="H3297" t="str">
            <v>Nombre:</v>
          </cell>
        </row>
        <row r="3298">
          <cell r="H3298" t="str">
            <v>Representante Legal del Interventor o su Apoderado</v>
          </cell>
        </row>
        <row r="3299">
          <cell r="H3299" t="str">
            <v>Matricula No. :</v>
          </cell>
        </row>
        <row r="3304">
          <cell r="C3304" t="str">
            <v>Formulario 1 - Propuesta económica  - Documento tipo de selección abreviada de menor cuantía - versión 2</v>
          </cell>
        </row>
        <row r="3305">
          <cell r="C3305" t="str">
            <v>Código</v>
          </cell>
          <cell r="D3305" t="str">
            <v>CCE-EICP-FM-25</v>
          </cell>
          <cell r="E3305" t="str">
            <v>Versión</v>
          </cell>
          <cell r="F3305">
            <v>2</v>
          </cell>
        </row>
        <row r="3307">
          <cell r="C3307" t="str">
            <v>[La entidad podrá utilizar este formato para la presentación de los análisis de precios unitarios el contratista en la oportunidad prevista en el numeral 8.1. del Documento Base]</v>
          </cell>
        </row>
        <row r="3310">
          <cell r="D3310" t="str">
            <v>MUNICIPIO DE CONCORDIA, ANTIOQUIA</v>
          </cell>
        </row>
        <row r="3311">
          <cell r="L3311" t="str">
            <v>VERSIÓN</v>
          </cell>
        </row>
        <row r="3312">
          <cell r="D3312" t="str">
            <v xml:space="preserve">[NÚMERO DEL PROCESO] </v>
          </cell>
        </row>
        <row r="3313">
          <cell r="L3313" t="str">
            <v>PÁGINA</v>
          </cell>
          <cell r="M3313">
            <v>1</v>
          </cell>
          <cell r="N3313" t="str">
            <v>DE</v>
          </cell>
          <cell r="O3313">
            <v>1</v>
          </cell>
        </row>
        <row r="3314">
          <cell r="D3314" t="str">
            <v xml:space="preserve">ANALISIS DE PRECIOS UNITARIOS </v>
          </cell>
        </row>
        <row r="3316">
          <cell r="L3316" t="str">
            <v>FECHA</v>
          </cell>
          <cell r="M3316" t="str">
            <v>DD</v>
          </cell>
          <cell r="N3316" t="str">
            <v>MM</v>
          </cell>
          <cell r="O3316" t="str">
            <v>AA</v>
          </cell>
        </row>
        <row r="3317">
          <cell r="M3317">
            <v>3</v>
          </cell>
          <cell r="N3317">
            <v>5</v>
          </cell>
          <cell r="O3317">
            <v>2022</v>
          </cell>
        </row>
        <row r="3318">
          <cell r="C3318" t="str">
            <v>ITEMS DE LA PROPUESTA ECONÓMICA</v>
          </cell>
          <cell r="I3318" t="str">
            <v>ITEMS NO PREVISTOS</v>
          </cell>
        </row>
        <row r="3322">
          <cell r="C3322" t="str">
            <v>DATOS ESPECÍFICOS</v>
          </cell>
        </row>
        <row r="3324">
          <cell r="C3324" t="str">
            <v>ITEM</v>
          </cell>
          <cell r="D3324" t="str">
            <v>DESCRIPCIÓN</v>
          </cell>
          <cell r="M3324" t="str">
            <v>UNIDAD</v>
          </cell>
          <cell r="O3324" t="str">
            <v>CANTIDAD</v>
          </cell>
        </row>
        <row r="3325">
          <cell r="C3325" t="str">
            <v>2.10.1</v>
          </cell>
          <cell r="D3325" t="str">
            <v>S.T.I de ESTRUCTURA METÁLICA columnas, cerchas y correas en ACERO HR GRADO 50 - perfil estructural. Incluye el suministro, fabricación, transporte y montaje de  columnas, cerchas y correas en estructura metálica para soporte de cubierta, incluye vigas de amarre, perlinería, templeros, riostras, y todos los elementos necesarios para su correcta instalación según diseño y recomendaciones estructurales, anticorrosivo y pintura esmalte.</v>
          </cell>
          <cell r="M3325" t="str">
            <v>Kg</v>
          </cell>
          <cell r="O3325">
            <v>172</v>
          </cell>
          <cell r="R3325">
            <v>12781</v>
          </cell>
          <cell r="S3325">
            <v>12781</v>
          </cell>
          <cell r="T3325">
            <v>0.1517</v>
          </cell>
          <cell r="U3325">
            <v>0.6865</v>
          </cell>
          <cell r="V3325">
            <v>6.6E-3</v>
          </cell>
          <cell r="W3325">
            <v>0.1552</v>
          </cell>
        </row>
        <row r="3326">
          <cell r="C3326" t="str">
            <v>I. EQUIPO</v>
          </cell>
        </row>
        <row r="3328">
          <cell r="C3328" t="str">
            <v>DESCRIPCIÓN</v>
          </cell>
          <cell r="H3328" t="str">
            <v>MARCA</v>
          </cell>
          <cell r="J3328" t="str">
            <v>TIPO</v>
          </cell>
          <cell r="L3328" t="str">
            <v>TARIFA/HORA</v>
          </cell>
          <cell r="M3328" t="str">
            <v>RENDIMIENTO</v>
          </cell>
          <cell r="O3328" t="str">
            <v>Vr. UNITARIO</v>
          </cell>
        </row>
        <row r="3329">
          <cell r="C3329" t="str">
            <v>Soldador Electrico Lincold 225 amp.</v>
          </cell>
          <cell r="J3329" t="str">
            <v>Dia</v>
          </cell>
          <cell r="L3329">
            <v>55900</v>
          </cell>
          <cell r="M3329">
            <v>150</v>
          </cell>
          <cell r="O3329">
            <v>373</v>
          </cell>
          <cell r="R3329">
            <v>1.1499999999999999</v>
          </cell>
          <cell r="T3329" t="str">
            <v>Soldador Electrico Lincold 225 amp.</v>
          </cell>
        </row>
        <row r="3330">
          <cell r="C3330" t="str">
            <v xml:space="preserve">Equipo de oxicorte, Capacidad de corte: hasta 6´´ (152mm) </v>
          </cell>
          <cell r="J3330" t="str">
            <v>h</v>
          </cell>
          <cell r="L3330">
            <v>10373</v>
          </cell>
          <cell r="M3330">
            <v>18.75</v>
          </cell>
          <cell r="O3330">
            <v>553</v>
          </cell>
          <cell r="R3330">
            <v>9.17</v>
          </cell>
          <cell r="T3330" t="str">
            <v xml:space="preserve">Equipo de oxicorte, Capacidad de corte: hasta 6´´ (152mm) </v>
          </cell>
        </row>
        <row r="3331">
          <cell r="C3331" t="str">
            <v>pulidora electrica manual - disco</v>
          </cell>
          <cell r="J3331" t="str">
            <v>Dia</v>
          </cell>
          <cell r="L3331">
            <v>40927</v>
          </cell>
          <cell r="M3331">
            <v>150</v>
          </cell>
          <cell r="O3331">
            <v>273</v>
          </cell>
          <cell r="R3331">
            <v>1.1499999999999999</v>
          </cell>
          <cell r="T3331" t="str">
            <v>pulidora electrica manual - disco</v>
          </cell>
        </row>
        <row r="3332">
          <cell r="C3332" t="str">
            <v>Diferencial De Cadena 3 toneladas- Polipasto</v>
          </cell>
          <cell r="J3332" t="str">
            <v>Dia</v>
          </cell>
          <cell r="L3332">
            <v>42768</v>
          </cell>
          <cell r="M3332">
            <v>75</v>
          </cell>
          <cell r="O3332">
            <v>570</v>
          </cell>
          <cell r="R3332">
            <v>2.29</v>
          </cell>
          <cell r="T3332" t="str">
            <v>Diferencial De Cadena 3 toneladas- Polipasto</v>
          </cell>
        </row>
        <row r="3333">
          <cell r="C3333" t="str">
            <v>Sección completa de andamio (1.2m-1.5m) x 1.5 m. (+ 4 ruedas) Incluye transporte.</v>
          </cell>
          <cell r="J3333" t="str">
            <v>Dia</v>
          </cell>
          <cell r="L3333">
            <v>2565</v>
          </cell>
          <cell r="M3333">
            <v>50</v>
          </cell>
          <cell r="O3333">
            <v>51</v>
          </cell>
          <cell r="R3333">
            <v>3.44</v>
          </cell>
          <cell r="T3333" t="str">
            <v>Sección completa de andamio (1.2m-1.5m) x 1.5 m. (+ 4 ruedas) Incluye transporte.</v>
          </cell>
        </row>
        <row r="3334">
          <cell r="C3334" t="str">
            <v>Can zunchado en madera común de 5,0cmx20cmx3,0m (alquiler). Incluye transporte.</v>
          </cell>
          <cell r="J3334" t="str">
            <v>Dia</v>
          </cell>
          <cell r="L3334">
            <v>1500</v>
          </cell>
          <cell r="M3334">
            <v>75</v>
          </cell>
          <cell r="O3334">
            <v>20</v>
          </cell>
          <cell r="R3334">
            <v>2.29</v>
          </cell>
          <cell r="T3334" t="str">
            <v>Can zunchado en madera común de 5,0cmx20cmx3,0m (alquiler). Incluye transporte.</v>
          </cell>
        </row>
        <row r="3335">
          <cell r="C3335" t="str">
            <v>Herramienta Menor (Como % de Mano de Obra)</v>
          </cell>
          <cell r="J3335" t="str">
            <v>Dia</v>
          </cell>
          <cell r="L3335">
            <v>1984</v>
          </cell>
          <cell r="M3335">
            <v>0.05</v>
          </cell>
          <cell r="O3335">
            <v>99</v>
          </cell>
          <cell r="R3335">
            <v>17028</v>
          </cell>
          <cell r="T3335" t="str">
            <v>Herramienta Menor (Como % de Mano de Obra)</v>
          </cell>
        </row>
        <row r="3336">
          <cell r="L3336">
            <v>0.1517</v>
          </cell>
          <cell r="M3336" t="str">
            <v>SUBTOTAL $</v>
          </cell>
          <cell r="O3336">
            <v>1939</v>
          </cell>
        </row>
        <row r="3337">
          <cell r="C3337" t="str">
            <v>II. MATERIALES</v>
          </cell>
        </row>
        <row r="3339">
          <cell r="C3339" t="str">
            <v>DESCRIPCIÓN</v>
          </cell>
          <cell r="K3339" t="str">
            <v>UNIDAD</v>
          </cell>
          <cell r="L3339" t="str">
            <v>CANTIDAD</v>
          </cell>
          <cell r="M3339" t="str">
            <v>PRECIO UNIT.</v>
          </cell>
          <cell r="O3339" t="str">
            <v>Vr. UNITARIO</v>
          </cell>
        </row>
        <row r="3340">
          <cell r="C3340" t="str">
            <v>Perfil C GR50 220 x 80 x 2.5mm x 6m negro - 46.62k aprox.</v>
          </cell>
          <cell r="K3340" t="str">
            <v>u</v>
          </cell>
          <cell r="L3340">
            <v>2.1739130434782608E-2</v>
          </cell>
          <cell r="M3340">
            <v>318000</v>
          </cell>
          <cell r="O3340">
            <v>6913</v>
          </cell>
          <cell r="R3340">
            <v>3.74</v>
          </cell>
          <cell r="T3340" t="str">
            <v>Perfil C GR50 220 x 80 x 2.5mm x 6m negro - 46.62k aprox.</v>
          </cell>
        </row>
        <row r="3341">
          <cell r="C3341" t="str">
            <v>Soldadura 6013 de 1/8</v>
          </cell>
          <cell r="K3341" t="str">
            <v>kg</v>
          </cell>
          <cell r="L3341">
            <v>3.5000000000000001E-3</v>
          </cell>
          <cell r="M3341">
            <v>19695</v>
          </cell>
          <cell r="O3341">
            <v>69</v>
          </cell>
          <cell r="R3341">
            <v>0.6</v>
          </cell>
          <cell r="T3341" t="str">
            <v>Soldadura 6013 de 1/8</v>
          </cell>
        </row>
        <row r="3342">
          <cell r="C3342" t="str">
            <v xml:space="preserve">Wash Primer Negro - 1 Galón
Algreco- One total solution - </v>
          </cell>
          <cell r="K3342" t="str">
            <v>G</v>
          </cell>
          <cell r="L3342">
            <v>5.7999999999999996E-3</v>
          </cell>
          <cell r="M3342">
            <v>181900</v>
          </cell>
          <cell r="O3342">
            <v>1055</v>
          </cell>
          <cell r="R3342">
            <v>1</v>
          </cell>
          <cell r="T3342" t="str">
            <v xml:space="preserve">Wash Primer Negro - 1 Galón
Algreco- One total solution - </v>
          </cell>
        </row>
        <row r="3343">
          <cell r="C3343" t="str">
            <v>Pintura anticorrosiva</v>
          </cell>
          <cell r="K3343" t="str">
            <v>gal</v>
          </cell>
          <cell r="L3343">
            <v>5.7999999999999996E-3</v>
          </cell>
          <cell r="M3343">
            <v>69900</v>
          </cell>
          <cell r="O3343">
            <v>405</v>
          </cell>
          <cell r="R3343">
            <v>1</v>
          </cell>
          <cell r="T3343" t="str">
            <v>Pintura anticorrosiva</v>
          </cell>
        </row>
        <row r="3344">
          <cell r="C3344" t="str">
            <v xml:space="preserve">Pintura acrílica, esmalte o similar </v>
          </cell>
          <cell r="K3344" t="str">
            <v>gal</v>
          </cell>
          <cell r="L3344">
            <v>2.8999999999999998E-3</v>
          </cell>
          <cell r="M3344">
            <v>85900</v>
          </cell>
          <cell r="O3344">
            <v>249</v>
          </cell>
          <cell r="R3344">
            <v>0.5</v>
          </cell>
          <cell r="T3344" t="str">
            <v xml:space="preserve">Pintura acrílica, esmalte o similar </v>
          </cell>
        </row>
        <row r="3345">
          <cell r="C3345" t="str">
            <v xml:space="preserve">Disolvente para pintura (TINNER)-dilusion 10% del volumen de pintura
</v>
          </cell>
          <cell r="K3345" t="str">
            <v>gal</v>
          </cell>
          <cell r="L3345">
            <v>2.1749999999999999E-3</v>
          </cell>
          <cell r="M3345">
            <v>38100</v>
          </cell>
          <cell r="O3345">
            <v>83</v>
          </cell>
          <cell r="R3345">
            <v>0.37</v>
          </cell>
          <cell r="T3345" t="str">
            <v xml:space="preserve">Disolvente para pintura (TINNER)-dilusion 10% del volumen de pintura
</v>
          </cell>
        </row>
        <row r="3346">
          <cell r="K3346" t="str">
            <v/>
          </cell>
          <cell r="O3346">
            <v>0</v>
          </cell>
          <cell r="R3346">
            <v>0</v>
          </cell>
          <cell r="T3346">
            <v>0</v>
          </cell>
        </row>
        <row r="3347">
          <cell r="L3347">
            <v>0.6865</v>
          </cell>
          <cell r="M3347" t="str">
            <v>SUBTOTAL $</v>
          </cell>
          <cell r="O3347">
            <v>8774</v>
          </cell>
        </row>
        <row r="3348">
          <cell r="C3348" t="str">
            <v>III. TRANSPORTES</v>
          </cell>
        </row>
        <row r="3350">
          <cell r="C3350" t="str">
            <v>MATERIAL</v>
          </cell>
          <cell r="J3350" t="str">
            <v>VOL. o PESO</v>
          </cell>
          <cell r="K3350" t="str">
            <v>DISTANCIA</v>
          </cell>
          <cell r="L3350" t="str">
            <v>M3 o Ton/Km</v>
          </cell>
          <cell r="M3350" t="str">
            <v>TARIFA</v>
          </cell>
          <cell r="O3350" t="str">
            <v>Vr. UNITARIO</v>
          </cell>
        </row>
        <row r="3351">
          <cell r="C3351" t="str">
            <v>Transporte de acero</v>
          </cell>
          <cell r="J3351" t="str">
            <v>tkm</v>
          </cell>
          <cell r="K3351">
            <v>95</v>
          </cell>
          <cell r="L3351">
            <v>1.1000000000000001E-3</v>
          </cell>
          <cell r="M3351">
            <v>800</v>
          </cell>
          <cell r="O3351">
            <v>84</v>
          </cell>
          <cell r="R3351">
            <v>17.97</v>
          </cell>
          <cell r="T3351" t="str">
            <v>Transporte de acero</v>
          </cell>
        </row>
        <row r="3352">
          <cell r="J3352" t="str">
            <v/>
          </cell>
          <cell r="M3352">
            <v>0</v>
          </cell>
          <cell r="O3352">
            <v>0</v>
          </cell>
          <cell r="R3352">
            <v>0</v>
          </cell>
          <cell r="T3352">
            <v>0</v>
          </cell>
        </row>
        <row r="3353">
          <cell r="J3353" t="str">
            <v/>
          </cell>
          <cell r="M3353">
            <v>0</v>
          </cell>
          <cell r="O3353">
            <v>0</v>
          </cell>
          <cell r="R3353">
            <v>0</v>
          </cell>
          <cell r="T3353">
            <v>0</v>
          </cell>
        </row>
        <row r="3354">
          <cell r="L3354">
            <v>6.6E-3</v>
          </cell>
          <cell r="M3354" t="str">
            <v>SUBTOTAL $</v>
          </cell>
          <cell r="O3354">
            <v>84</v>
          </cell>
        </row>
        <row r="3355">
          <cell r="C3355" t="str">
            <v>IV. MANO DE OBRA</v>
          </cell>
        </row>
        <row r="3357">
          <cell r="C3357" t="str">
            <v>TRABAJADOR</v>
          </cell>
          <cell r="I3357" t="str">
            <v>CANTIDAD</v>
          </cell>
          <cell r="J3357" t="str">
            <v>JORNAL</v>
          </cell>
          <cell r="K3357" t="str">
            <v>PRESTACIONES</v>
          </cell>
          <cell r="L3357" t="str">
            <v>JORNAL TOTAL</v>
          </cell>
          <cell r="M3357" t="str">
            <v>RENDIMIENTO</v>
          </cell>
          <cell r="O3357" t="str">
            <v>Vr. UNITARIO</v>
          </cell>
        </row>
        <row r="3358">
          <cell r="C3358" t="str">
            <v>Oficial</v>
          </cell>
          <cell r="I3358">
            <v>1</v>
          </cell>
          <cell r="J3358">
            <v>77720</v>
          </cell>
          <cell r="K3358">
            <v>1.6913</v>
          </cell>
          <cell r="L3358">
            <v>131448</v>
          </cell>
          <cell r="M3358">
            <v>150</v>
          </cell>
          <cell r="O3358">
            <v>876</v>
          </cell>
          <cell r="R3358">
            <v>1.1499999999999999</v>
          </cell>
          <cell r="T3358" t="str">
            <v>Oficial</v>
          </cell>
        </row>
        <row r="3359">
          <cell r="C3359" t="str">
            <v>Ayudante Entendido</v>
          </cell>
          <cell r="I3359">
            <v>1</v>
          </cell>
          <cell r="J3359">
            <v>53020</v>
          </cell>
          <cell r="K3359">
            <v>1.7161</v>
          </cell>
          <cell r="L3359">
            <v>90988</v>
          </cell>
          <cell r="M3359">
            <v>150</v>
          </cell>
          <cell r="O3359">
            <v>607</v>
          </cell>
          <cell r="R3359">
            <v>1.1499999999999999</v>
          </cell>
          <cell r="T3359" t="str">
            <v>Ayudante Entendido</v>
          </cell>
        </row>
        <row r="3360">
          <cell r="C3360" t="str">
            <v>Ayudante Raso</v>
          </cell>
          <cell r="I3360">
            <v>1</v>
          </cell>
          <cell r="J3360">
            <v>43354</v>
          </cell>
          <cell r="K3360">
            <v>1.7323</v>
          </cell>
          <cell r="L3360">
            <v>75102</v>
          </cell>
          <cell r="M3360">
            <v>150</v>
          </cell>
          <cell r="O3360">
            <v>501</v>
          </cell>
          <cell r="R3360">
            <v>1.1499999999999999</v>
          </cell>
          <cell r="T3360" t="str">
            <v>Ayudante Raso</v>
          </cell>
        </row>
        <row r="3361">
          <cell r="L3361">
            <v>0.1552</v>
          </cell>
          <cell r="M3361" t="str">
            <v>SUBTOTAL $</v>
          </cell>
          <cell r="O3361">
            <v>1984</v>
          </cell>
        </row>
        <row r="3363">
          <cell r="C3363" t="str">
            <v>TOTAL COSTO DIRECTO $</v>
          </cell>
          <cell r="O3363">
            <v>12781</v>
          </cell>
        </row>
        <row r="3364">
          <cell r="C3364" t="str">
            <v>V. COSTOS INDIRECTOS</v>
          </cell>
        </row>
        <row r="3366">
          <cell r="C3366" t="str">
            <v>Descripción</v>
          </cell>
          <cell r="L3366" t="str">
            <v>Porcentaje</v>
          </cell>
          <cell r="M3366" t="str">
            <v>Valor Total</v>
          </cell>
        </row>
        <row r="3367">
          <cell r="C3367" t="str">
            <v>ADMINISTRACION</v>
          </cell>
          <cell r="L3367">
            <v>0</v>
          </cell>
          <cell r="M3367">
            <v>0</v>
          </cell>
        </row>
        <row r="3368">
          <cell r="C3368" t="str">
            <v xml:space="preserve">IMPREVISTOS </v>
          </cell>
          <cell r="L3368">
            <v>0</v>
          </cell>
          <cell r="M3368">
            <v>0</v>
          </cell>
        </row>
        <row r="3369">
          <cell r="C3369" t="str">
            <v>UTILIDAD</v>
          </cell>
          <cell r="L3369">
            <v>0</v>
          </cell>
          <cell r="M3369">
            <v>0</v>
          </cell>
        </row>
        <row r="3370">
          <cell r="C3370" t="str">
            <v>SUBTOTAL $</v>
          </cell>
          <cell r="O3370">
            <v>0</v>
          </cell>
        </row>
        <row r="3372">
          <cell r="C3372" t="str">
            <v>Precio Unitario Total Aproximado al peso $</v>
          </cell>
          <cell r="O3372">
            <v>12781</v>
          </cell>
        </row>
        <row r="3375">
          <cell r="H3375" t="str">
            <v>Firma</v>
          </cell>
        </row>
        <row r="3376">
          <cell r="H3376" t="str">
            <v>Nombre:</v>
          </cell>
        </row>
        <row r="3377">
          <cell r="H3377" t="str">
            <v>Representante Legal del Contratista o su Apoderado</v>
          </cell>
        </row>
        <row r="3378">
          <cell r="H3378" t="str">
            <v>Matricula No. :</v>
          </cell>
        </row>
        <row r="3379">
          <cell r="H3379" t="str">
            <v xml:space="preserve"> </v>
          </cell>
        </row>
        <row r="3380">
          <cell r="C3380" t="str">
            <v>OBSERVACIONES INTERVENTORÍA</v>
          </cell>
        </row>
        <row r="3384">
          <cell r="C3384" t="str">
            <v>APROBACIÓN POR INTERVENTORÍA</v>
          </cell>
        </row>
        <row r="3385">
          <cell r="C338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3387">
          <cell r="C338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3390">
          <cell r="H3390" t="str">
            <v>Firma</v>
          </cell>
        </row>
        <row r="3391">
          <cell r="H3391" t="str">
            <v>Nombre:</v>
          </cell>
        </row>
        <row r="3392">
          <cell r="H3392" t="str">
            <v>Representante Legal del Interventor o su Apoderado</v>
          </cell>
        </row>
        <row r="3393">
          <cell r="H3393" t="str">
            <v>Matricula No. :</v>
          </cell>
        </row>
        <row r="3398">
          <cell r="C3398" t="str">
            <v>Formulario 1 - Propuesta económica  - Documento tipo de selección abreviada de menor cuantía - versión 2</v>
          </cell>
        </row>
        <row r="3399">
          <cell r="C3399" t="str">
            <v>Código</v>
          </cell>
          <cell r="D3399" t="str">
            <v>CCE-EICP-FM-25</v>
          </cell>
          <cell r="E3399" t="str">
            <v>Versión</v>
          </cell>
          <cell r="F3399">
            <v>2</v>
          </cell>
        </row>
        <row r="3401">
          <cell r="C3401" t="str">
            <v>[La entidad podrá utilizar este formato para la presentación de los análisis de precios unitarios el contratista en la oportunidad prevista en el numeral 8.1. del Documento Base]</v>
          </cell>
        </row>
        <row r="3404">
          <cell r="D3404" t="str">
            <v>MUNICIPIO DE CONCORDIA, ANTIOQUIA</v>
          </cell>
        </row>
        <row r="3405">
          <cell r="L3405" t="str">
            <v>VERSIÓN</v>
          </cell>
        </row>
        <row r="3406">
          <cell r="D3406" t="str">
            <v xml:space="preserve">[NÚMERO DEL PROCESO] </v>
          </cell>
        </row>
        <row r="3407">
          <cell r="L3407" t="str">
            <v>PÁGINA</v>
          </cell>
          <cell r="M3407">
            <v>1</v>
          </cell>
          <cell r="N3407" t="str">
            <v>DE</v>
          </cell>
          <cell r="O3407">
            <v>1</v>
          </cell>
        </row>
        <row r="3408">
          <cell r="D3408" t="str">
            <v xml:space="preserve">ANALISIS DE PRECIOS UNITARIOS </v>
          </cell>
        </row>
        <row r="3410">
          <cell r="L3410" t="str">
            <v>FECHA</v>
          </cell>
          <cell r="M3410" t="str">
            <v>DD</v>
          </cell>
          <cell r="N3410" t="str">
            <v>MM</v>
          </cell>
          <cell r="O3410" t="str">
            <v>AA</v>
          </cell>
        </row>
        <row r="3411">
          <cell r="M3411">
            <v>3</v>
          </cell>
          <cell r="N3411">
            <v>5</v>
          </cell>
          <cell r="O3411">
            <v>2022</v>
          </cell>
        </row>
        <row r="3412">
          <cell r="C3412" t="str">
            <v>ITEMS DE LA PROPUESTA ECONÓMICA</v>
          </cell>
          <cell r="I3412" t="str">
            <v>ITEMS NO PREVISTOS</v>
          </cell>
        </row>
        <row r="3416">
          <cell r="C3416" t="str">
            <v>DATOS ESPECÍFICOS</v>
          </cell>
        </row>
        <row r="3418">
          <cell r="C3418" t="str">
            <v>ITEM</v>
          </cell>
          <cell r="D3418" t="str">
            <v>DESCRIPCIÓN</v>
          </cell>
          <cell r="M3418" t="str">
            <v>UNIDAD</v>
          </cell>
          <cell r="O3418" t="str">
            <v>CANTIDAD</v>
          </cell>
        </row>
        <row r="3419">
          <cell r="C3419" t="str">
            <v>2.10.2</v>
          </cell>
          <cell r="D3419" t="str">
            <v xml:space="preserve">S.T.I de Cubierta en Teja Termoacústica UPVC FORTE o similar (color a definir). Incluye remates internos y externos de cubierta, set de fijación y todo lo necesario para su correcta instalación. </v>
          </cell>
          <cell r="M3419" t="str">
            <v>m2</v>
          </cell>
          <cell r="O3419">
            <v>221</v>
          </cell>
          <cell r="R3419">
            <v>94636</v>
          </cell>
          <cell r="S3419">
            <v>94636</v>
          </cell>
          <cell r="T3419">
            <v>1.18E-2</v>
          </cell>
          <cell r="U3419">
            <v>0.89219999999999999</v>
          </cell>
          <cell r="V3419">
            <v>1.7399999999999999E-2</v>
          </cell>
          <cell r="W3419">
            <v>7.8600000000000003E-2</v>
          </cell>
        </row>
        <row r="3420">
          <cell r="C3420" t="str">
            <v>I. EQUIPO</v>
          </cell>
        </row>
        <row r="3422">
          <cell r="C3422" t="str">
            <v>DESCRIPCIÓN</v>
          </cell>
          <cell r="H3422" t="str">
            <v>MARCA</v>
          </cell>
          <cell r="J3422" t="str">
            <v>TIPO</v>
          </cell>
          <cell r="L3422" t="str">
            <v>TARIFA/HORA</v>
          </cell>
          <cell r="M3422" t="str">
            <v>RENDIMIENTO</v>
          </cell>
          <cell r="O3422" t="str">
            <v>Vr. UNITARIO</v>
          </cell>
        </row>
        <row r="3423">
          <cell r="C3423" t="str">
            <v>Sección completa de andamio (1.2m-1.5m) x 1.5 m. (+ 4 ruedas) Incluye transporte.</v>
          </cell>
          <cell r="J3423" t="str">
            <v>Dia</v>
          </cell>
          <cell r="L3423">
            <v>2565</v>
          </cell>
          <cell r="M3423">
            <v>20</v>
          </cell>
          <cell r="O3423">
            <v>128</v>
          </cell>
          <cell r="R3423">
            <v>11.05</v>
          </cell>
          <cell r="T3423" t="str">
            <v>Sección completa de andamio (1.2m-1.5m) x 1.5 m. (+ 4 ruedas) Incluye transporte.</v>
          </cell>
        </row>
        <row r="3424">
          <cell r="C3424" t="str">
            <v>Can zunchado en madera común de 5,0cmx20cmx3,0m (alquiler). Incluye transporte.</v>
          </cell>
          <cell r="J3424" t="str">
            <v>Dia</v>
          </cell>
          <cell r="L3424">
            <v>1500</v>
          </cell>
          <cell r="M3424">
            <v>20</v>
          </cell>
          <cell r="O3424">
            <v>75</v>
          </cell>
          <cell r="R3424">
            <v>11.05</v>
          </cell>
          <cell r="T3424" t="str">
            <v>Can zunchado en madera común de 5,0cmx20cmx3,0m (alquiler). Incluye transporte.</v>
          </cell>
        </row>
        <row r="3425">
          <cell r="C3425" t="str">
            <v xml:space="preserve">Taladro de 1/2´´, pulidora, lijadora y circular
</v>
          </cell>
          <cell r="J3425" t="str">
            <v>h</v>
          </cell>
          <cell r="L3425">
            <v>2696</v>
          </cell>
          <cell r="M3425">
            <v>5</v>
          </cell>
          <cell r="O3425">
            <v>539</v>
          </cell>
          <cell r="R3425">
            <v>44.2</v>
          </cell>
          <cell r="T3425" t="str">
            <v xml:space="preserve">Taladro de 1/2´´, pulidora, lijadora y circular
</v>
          </cell>
        </row>
        <row r="3426">
          <cell r="C3426" t="str">
            <v>Herramienta Menor (Como % de Mano de Obra)</v>
          </cell>
          <cell r="J3426" t="str">
            <v>Dia</v>
          </cell>
          <cell r="L3426">
            <v>7439</v>
          </cell>
          <cell r="M3426">
            <v>0.05</v>
          </cell>
          <cell r="O3426">
            <v>372</v>
          </cell>
          <cell r="R3426">
            <v>82212</v>
          </cell>
          <cell r="T3426" t="str">
            <v>Herramienta Menor (Como % de Mano de Obra)</v>
          </cell>
        </row>
        <row r="3427">
          <cell r="L3427">
            <v>1.18E-2</v>
          </cell>
          <cell r="M3427" t="str">
            <v>SUBTOTAL $</v>
          </cell>
          <cell r="O3427">
            <v>1114</v>
          </cell>
        </row>
        <row r="3428">
          <cell r="C3428" t="str">
            <v>II. MATERIALES</v>
          </cell>
        </row>
        <row r="3430">
          <cell r="C3430" t="str">
            <v>DESCRIPCIÓN</v>
          </cell>
          <cell r="K3430" t="str">
            <v>UNIDAD</v>
          </cell>
          <cell r="L3430" t="str">
            <v>CANTIDAD</v>
          </cell>
          <cell r="M3430" t="str">
            <v>PRECIO UNIT.</v>
          </cell>
          <cell r="O3430" t="str">
            <v>Vr. UNITARIO</v>
          </cell>
        </row>
        <row r="3431">
          <cell r="C3431" t="str">
            <v>Teja Termoacústica Blanca UPVC FORTE 5.9 x 0.94m - 2.5 mm Mathiesen - 4 fijaciones por m2 - 32.17 k aprox</v>
          </cell>
          <cell r="K3431" t="str">
            <v>u</v>
          </cell>
          <cell r="L3431">
            <v>0.2</v>
          </cell>
          <cell r="M3431">
            <v>381400</v>
          </cell>
          <cell r="O3431">
            <v>76280</v>
          </cell>
          <cell r="R3431">
            <v>44.2</v>
          </cell>
          <cell r="T3431" t="str">
            <v>Teja Termoacústica Blanca UPVC FORTE 5.9 x 0.94m - 2.5 mm Mathiesen - 4 fijaciones por m2 - 32.17 k aprox</v>
          </cell>
        </row>
        <row r="3432">
          <cell r="C3432" t="str">
            <v>Set de fijación x 10 unidades para Teja Forte Blanca
Mathiesen</v>
          </cell>
          <cell r="K3432" t="str">
            <v>u</v>
          </cell>
          <cell r="L3432">
            <v>0.42</v>
          </cell>
          <cell r="M3432">
            <v>19420</v>
          </cell>
          <cell r="O3432">
            <v>8156</v>
          </cell>
          <cell r="R3432">
            <v>92.82</v>
          </cell>
          <cell r="T3432" t="str">
            <v>Set de fijación x 10 unidades para Teja Forte Blanca
Mathiesen</v>
          </cell>
        </row>
        <row r="3433">
          <cell r="K3433" t="str">
            <v/>
          </cell>
          <cell r="M3433">
            <v>0</v>
          </cell>
          <cell r="O3433">
            <v>0</v>
          </cell>
          <cell r="R3433">
            <v>0</v>
          </cell>
          <cell r="T3433">
            <v>0</v>
          </cell>
        </row>
        <row r="3434">
          <cell r="K3434" t="str">
            <v/>
          </cell>
          <cell r="M3434">
            <v>0</v>
          </cell>
          <cell r="O3434">
            <v>0</v>
          </cell>
          <cell r="R3434">
            <v>0</v>
          </cell>
          <cell r="T3434">
            <v>0</v>
          </cell>
        </row>
        <row r="3435">
          <cell r="K3435" t="str">
            <v/>
          </cell>
          <cell r="M3435">
            <v>0</v>
          </cell>
          <cell r="O3435">
            <v>0</v>
          </cell>
          <cell r="R3435">
            <v>0</v>
          </cell>
          <cell r="T3435">
            <v>0</v>
          </cell>
        </row>
        <row r="3436">
          <cell r="K3436" t="str">
            <v/>
          </cell>
          <cell r="M3436">
            <v>0</v>
          </cell>
          <cell r="O3436">
            <v>0</v>
          </cell>
          <cell r="R3436">
            <v>0</v>
          </cell>
          <cell r="T3436">
            <v>0</v>
          </cell>
        </row>
        <row r="3437">
          <cell r="K3437" t="str">
            <v/>
          </cell>
          <cell r="O3437">
            <v>0</v>
          </cell>
          <cell r="R3437">
            <v>0</v>
          </cell>
          <cell r="T3437">
            <v>0</v>
          </cell>
        </row>
        <row r="3438">
          <cell r="L3438">
            <v>0.89219999999999999</v>
          </cell>
          <cell r="M3438" t="str">
            <v>SUBTOTAL $</v>
          </cell>
          <cell r="O3438">
            <v>84436</v>
          </cell>
        </row>
        <row r="3439">
          <cell r="C3439" t="str">
            <v>III. TRANSPORTES</v>
          </cell>
        </row>
        <row r="3441">
          <cell r="C3441" t="str">
            <v>MATERIAL</v>
          </cell>
          <cell r="J3441" t="str">
            <v>VOL. o PESO</v>
          </cell>
          <cell r="K3441" t="str">
            <v>DISTANCIA</v>
          </cell>
          <cell r="L3441" t="str">
            <v>M3 o Ton/Km</v>
          </cell>
          <cell r="M3441" t="str">
            <v>TARIFA</v>
          </cell>
          <cell r="O3441" t="str">
            <v>Vr. UNITARIO</v>
          </cell>
        </row>
        <row r="3442">
          <cell r="C3442" t="str">
            <v>Transporte de materiales 2</v>
          </cell>
          <cell r="J3442" t="str">
            <v>tkm</v>
          </cell>
          <cell r="K3442">
            <v>95</v>
          </cell>
          <cell r="L3442">
            <v>0.01</v>
          </cell>
          <cell r="M3442">
            <v>1200</v>
          </cell>
          <cell r="O3442">
            <v>1140</v>
          </cell>
          <cell r="R3442">
            <v>209.95</v>
          </cell>
          <cell r="T3442" t="str">
            <v>Transporte de materiales 2</v>
          </cell>
        </row>
        <row r="3443">
          <cell r="C3443" t="str">
            <v>Transporte interno2</v>
          </cell>
          <cell r="J3443" t="str">
            <v xml:space="preserve">t </v>
          </cell>
          <cell r="K3443">
            <v>1</v>
          </cell>
          <cell r="L3443">
            <v>0.01</v>
          </cell>
          <cell r="M3443">
            <v>50676</v>
          </cell>
          <cell r="O3443">
            <v>507</v>
          </cell>
          <cell r="R3443">
            <v>2.21</v>
          </cell>
          <cell r="T3443" t="str">
            <v>Transporte interno2</v>
          </cell>
        </row>
        <row r="3444">
          <cell r="J3444" t="str">
            <v/>
          </cell>
          <cell r="M3444">
            <v>0</v>
          </cell>
          <cell r="O3444">
            <v>0</v>
          </cell>
          <cell r="R3444">
            <v>0</v>
          </cell>
          <cell r="T3444">
            <v>0</v>
          </cell>
        </row>
        <row r="3445">
          <cell r="L3445">
            <v>1.7399999999999999E-2</v>
          </cell>
          <cell r="M3445" t="str">
            <v>SUBTOTAL $</v>
          </cell>
          <cell r="O3445">
            <v>1647</v>
          </cell>
        </row>
        <row r="3446">
          <cell r="C3446" t="str">
            <v>IV. MANO DE OBRA</v>
          </cell>
        </row>
        <row r="3448">
          <cell r="C3448" t="str">
            <v>TRABAJADOR</v>
          </cell>
          <cell r="I3448" t="str">
            <v>CANTIDAD</v>
          </cell>
          <cell r="J3448" t="str">
            <v>JORNAL</v>
          </cell>
          <cell r="K3448" t="str">
            <v>PRESTACIONES</v>
          </cell>
          <cell r="L3448" t="str">
            <v>JORNAL TOTAL</v>
          </cell>
          <cell r="M3448" t="str">
            <v>RENDIMIENTO</v>
          </cell>
          <cell r="O3448" t="str">
            <v>Vr. UNITARIO</v>
          </cell>
        </row>
        <row r="3449">
          <cell r="C3449" t="str">
            <v>Oficial</v>
          </cell>
          <cell r="I3449">
            <v>1</v>
          </cell>
          <cell r="J3449">
            <v>77720</v>
          </cell>
          <cell r="K3449">
            <v>1.6913</v>
          </cell>
          <cell r="L3449">
            <v>131448</v>
          </cell>
          <cell r="M3449">
            <v>40</v>
          </cell>
          <cell r="O3449">
            <v>3286</v>
          </cell>
          <cell r="R3449">
            <v>5.53</v>
          </cell>
          <cell r="T3449" t="str">
            <v>Oficial</v>
          </cell>
        </row>
        <row r="3450">
          <cell r="C3450" t="str">
            <v>Ayudante Entendido</v>
          </cell>
          <cell r="I3450">
            <v>1</v>
          </cell>
          <cell r="J3450">
            <v>53020</v>
          </cell>
          <cell r="K3450">
            <v>1.7161</v>
          </cell>
          <cell r="L3450">
            <v>90988</v>
          </cell>
          <cell r="M3450">
            <v>40</v>
          </cell>
          <cell r="O3450">
            <v>2275</v>
          </cell>
          <cell r="R3450">
            <v>5.53</v>
          </cell>
          <cell r="T3450" t="str">
            <v>Ayudante Entendido</v>
          </cell>
        </row>
        <row r="3451">
          <cell r="C3451" t="str">
            <v>Ayudante Raso</v>
          </cell>
          <cell r="I3451">
            <v>1</v>
          </cell>
          <cell r="J3451">
            <v>43354</v>
          </cell>
          <cell r="K3451">
            <v>1.7323</v>
          </cell>
          <cell r="L3451">
            <v>75102</v>
          </cell>
          <cell r="M3451">
            <v>40</v>
          </cell>
          <cell r="O3451">
            <v>1878</v>
          </cell>
          <cell r="R3451">
            <v>5.53</v>
          </cell>
          <cell r="T3451" t="str">
            <v>Ayudante Raso</v>
          </cell>
        </row>
        <row r="3452">
          <cell r="L3452">
            <v>7.8600000000000003E-2</v>
          </cell>
          <cell r="M3452" t="str">
            <v>SUBTOTAL $</v>
          </cell>
          <cell r="O3452">
            <v>7439</v>
          </cell>
        </row>
        <row r="3454">
          <cell r="C3454" t="str">
            <v>TOTAL COSTO DIRECTO $</v>
          </cell>
          <cell r="O3454">
            <v>94636</v>
          </cell>
        </row>
        <row r="3455">
          <cell r="C3455" t="str">
            <v>V. COSTOS INDIRECTOS</v>
          </cell>
        </row>
        <row r="3457">
          <cell r="C3457" t="str">
            <v>Descripción</v>
          </cell>
          <cell r="L3457" t="str">
            <v>Porcentaje</v>
          </cell>
          <cell r="M3457" t="str">
            <v>Valor Total</v>
          </cell>
        </row>
        <row r="3458">
          <cell r="C3458" t="str">
            <v>ADMINISTRACION</v>
          </cell>
          <cell r="L3458">
            <v>0</v>
          </cell>
          <cell r="M3458">
            <v>0</v>
          </cell>
        </row>
        <row r="3459">
          <cell r="C3459" t="str">
            <v xml:space="preserve">IMPREVISTOS </v>
          </cell>
          <cell r="L3459">
            <v>0</v>
          </cell>
          <cell r="M3459">
            <v>0</v>
          </cell>
        </row>
        <row r="3460">
          <cell r="C3460" t="str">
            <v>UTILIDAD</v>
          </cell>
          <cell r="L3460">
            <v>0</v>
          </cell>
          <cell r="M3460">
            <v>0</v>
          </cell>
        </row>
        <row r="3461">
          <cell r="C3461" t="str">
            <v>SUBTOTAL $</v>
          </cell>
          <cell r="O3461">
            <v>0</v>
          </cell>
        </row>
        <row r="3463">
          <cell r="C3463" t="str">
            <v>Precio Unitario Total Aproximado al peso $</v>
          </cell>
          <cell r="O3463">
            <v>94636</v>
          </cell>
        </row>
        <row r="3466">
          <cell r="H3466" t="str">
            <v>Firma</v>
          </cell>
        </row>
        <row r="3467">
          <cell r="H3467" t="str">
            <v>Nombre:</v>
          </cell>
        </row>
        <row r="3468">
          <cell r="H3468" t="str">
            <v>Representante Legal del Contratista o su Apoderado</v>
          </cell>
        </row>
        <row r="3469">
          <cell r="H3469" t="str">
            <v>Matricula No. :</v>
          </cell>
        </row>
        <row r="3470">
          <cell r="H3470" t="str">
            <v xml:space="preserve"> </v>
          </cell>
        </row>
        <row r="3471">
          <cell r="C3471" t="str">
            <v>OBSERVACIONES INTERVENTORÍA</v>
          </cell>
        </row>
        <row r="3475">
          <cell r="C3475" t="str">
            <v>APROBACIÓN POR INTERVENTORÍA</v>
          </cell>
        </row>
        <row r="3476">
          <cell r="C347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3478">
          <cell r="C347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3481">
          <cell r="H3481" t="str">
            <v>Firma</v>
          </cell>
        </row>
        <row r="3482">
          <cell r="H3482" t="str">
            <v>Nombre:</v>
          </cell>
        </row>
        <row r="3483">
          <cell r="H3483" t="str">
            <v>Representante Legal del Interventor o su Apoderado</v>
          </cell>
        </row>
        <row r="3484">
          <cell r="H3484" t="str">
            <v>Matricula No. :</v>
          </cell>
        </row>
        <row r="3489">
          <cell r="C3489" t="str">
            <v>Formulario 1 - Propuesta económica  - Documento tipo de selección abreviada de menor cuantía - versión 2</v>
          </cell>
        </row>
        <row r="3490">
          <cell r="C3490" t="str">
            <v>Código</v>
          </cell>
          <cell r="D3490" t="str">
            <v>CCE-EICP-FM-25</v>
          </cell>
          <cell r="E3490" t="str">
            <v>Versión</v>
          </cell>
          <cell r="F3490">
            <v>2</v>
          </cell>
        </row>
        <row r="3492">
          <cell r="C3492" t="str">
            <v>[La entidad podrá utilizar este formato para la presentación de los análisis de precios unitarios el contratista en la oportunidad prevista en el numeral 8.1. del Documento Base]</v>
          </cell>
        </row>
        <row r="3495">
          <cell r="D3495" t="str">
            <v>MUNICIPIO DE CONCORDIA, ANTIOQUIA</v>
          </cell>
        </row>
        <row r="3496">
          <cell r="L3496" t="str">
            <v>VERSIÓN</v>
          </cell>
        </row>
        <row r="3497">
          <cell r="D3497" t="str">
            <v xml:space="preserve">[NÚMERO DEL PROCESO] </v>
          </cell>
        </row>
        <row r="3498">
          <cell r="L3498" t="str">
            <v>PÁGINA</v>
          </cell>
          <cell r="M3498">
            <v>1</v>
          </cell>
          <cell r="N3498" t="str">
            <v>DE</v>
          </cell>
          <cell r="O3498">
            <v>1</v>
          </cell>
        </row>
        <row r="3499">
          <cell r="D3499" t="str">
            <v xml:space="preserve">ANALISIS DE PRECIOS UNITARIOS </v>
          </cell>
        </row>
        <row r="3501">
          <cell r="L3501" t="str">
            <v>FECHA</v>
          </cell>
          <cell r="M3501" t="str">
            <v>DD</v>
          </cell>
          <cell r="N3501" t="str">
            <v>MM</v>
          </cell>
          <cell r="O3501" t="str">
            <v>AA</v>
          </cell>
        </row>
        <row r="3502">
          <cell r="M3502">
            <v>3</v>
          </cell>
          <cell r="N3502">
            <v>5</v>
          </cell>
          <cell r="O3502">
            <v>2022</v>
          </cell>
        </row>
        <row r="3503">
          <cell r="C3503" t="str">
            <v>ITEMS DE LA PROPUESTA ECONÓMICA</v>
          </cell>
          <cell r="I3503" t="str">
            <v>ITEMS NO PREVISTOS</v>
          </cell>
        </row>
        <row r="3507">
          <cell r="C3507" t="str">
            <v>DATOS ESPECÍFICOS</v>
          </cell>
        </row>
        <row r="3509">
          <cell r="C3509" t="str">
            <v>ITEM</v>
          </cell>
          <cell r="D3509" t="str">
            <v>DESCRIPCIÓN</v>
          </cell>
          <cell r="M3509" t="str">
            <v>UNIDAD</v>
          </cell>
          <cell r="O3509" t="str">
            <v>CANTIDAD</v>
          </cell>
        </row>
        <row r="3510">
          <cell r="C3510" t="str">
            <v>2.10.3</v>
          </cell>
          <cell r="D3510" t="str">
            <v xml:space="preserve">S.T.I de Caballete Termoacústica tipo Forte UPVC o similar (color a definir). Incluye remates internos y externos de cubierta, set de fijación y todo lo necesario para su correcta instalación. </v>
          </cell>
          <cell r="M3510" t="str">
            <v>m</v>
          </cell>
          <cell r="O3510">
            <v>33</v>
          </cell>
          <cell r="R3510">
            <v>125599</v>
          </cell>
          <cell r="S3510">
            <v>125599</v>
          </cell>
          <cell r="T3510">
            <v>3.5999999999999999E-3</v>
          </cell>
          <cell r="U3510">
            <v>0.95960000000000001</v>
          </cell>
          <cell r="V3510">
            <v>1.3100000000000001E-2</v>
          </cell>
          <cell r="W3510">
            <v>2.3699999999999999E-2</v>
          </cell>
        </row>
        <row r="3511">
          <cell r="C3511" t="str">
            <v>I. EQUIPO</v>
          </cell>
        </row>
        <row r="3513">
          <cell r="C3513" t="str">
            <v>DESCRIPCIÓN</v>
          </cell>
          <cell r="H3513" t="str">
            <v>MARCA</v>
          </cell>
          <cell r="J3513" t="str">
            <v>TIPO</v>
          </cell>
          <cell r="L3513" t="str">
            <v>TARIFA/HORA</v>
          </cell>
          <cell r="M3513" t="str">
            <v>RENDIMIENTO</v>
          </cell>
          <cell r="O3513" t="str">
            <v>Vr. UNITARIO</v>
          </cell>
        </row>
        <row r="3514">
          <cell r="C3514" t="str">
            <v>Sección completa de andamio (1.2m-1.5m) x 1.5 m. (+ 4 ruedas) Incluye transporte.</v>
          </cell>
          <cell r="J3514" t="str">
            <v>Dia</v>
          </cell>
          <cell r="L3514">
            <v>2565</v>
          </cell>
          <cell r="M3514">
            <v>50</v>
          </cell>
          <cell r="O3514">
            <v>51</v>
          </cell>
          <cell r="R3514">
            <v>0.66</v>
          </cell>
          <cell r="T3514" t="str">
            <v>Sección completa de andamio (1.2m-1.5m) x 1.5 m. (+ 4 ruedas) Incluye transporte.</v>
          </cell>
        </row>
        <row r="3515">
          <cell r="C3515" t="str">
            <v>Can zunchado en madera común de 5,0cmx20cmx3,0m (alquiler). Incluye transporte.</v>
          </cell>
          <cell r="J3515" t="str">
            <v>Dia</v>
          </cell>
          <cell r="L3515">
            <v>1500</v>
          </cell>
          <cell r="M3515">
            <v>50</v>
          </cell>
          <cell r="O3515">
            <v>30</v>
          </cell>
          <cell r="R3515">
            <v>0.66</v>
          </cell>
          <cell r="T3515" t="str">
            <v>Can zunchado en madera común de 5,0cmx20cmx3,0m (alquiler). Incluye transporte.</v>
          </cell>
        </row>
        <row r="3516">
          <cell r="C3516" t="str">
            <v xml:space="preserve">Taladro de 1/2´´, pulidora, lijadora y circular
</v>
          </cell>
          <cell r="J3516" t="str">
            <v>h</v>
          </cell>
          <cell r="L3516">
            <v>2696</v>
          </cell>
          <cell r="M3516">
            <v>12.5</v>
          </cell>
          <cell r="O3516">
            <v>216</v>
          </cell>
          <cell r="R3516">
            <v>2.64</v>
          </cell>
          <cell r="T3516" t="str">
            <v xml:space="preserve">Taladro de 1/2´´, pulidora, lijadora y circular
</v>
          </cell>
        </row>
        <row r="3517">
          <cell r="C3517" t="str">
            <v>Herramienta Menor (Como % de Mano de Obra)</v>
          </cell>
          <cell r="J3517" t="str">
            <v>Dia</v>
          </cell>
          <cell r="L3517">
            <v>2975</v>
          </cell>
          <cell r="M3517">
            <v>0.05</v>
          </cell>
          <cell r="O3517">
            <v>149</v>
          </cell>
          <cell r="R3517">
            <v>4917</v>
          </cell>
          <cell r="T3517" t="str">
            <v>Herramienta Menor (Como % de Mano de Obra)</v>
          </cell>
        </row>
        <row r="3518">
          <cell r="L3518">
            <v>3.5999999999999999E-3</v>
          </cell>
          <cell r="M3518" t="str">
            <v>SUBTOTAL $</v>
          </cell>
          <cell r="O3518">
            <v>446</v>
          </cell>
        </row>
        <row r="3519">
          <cell r="C3519" t="str">
            <v>II. MATERIALES</v>
          </cell>
        </row>
        <row r="3521">
          <cell r="C3521" t="str">
            <v>DESCRIPCIÓN</v>
          </cell>
          <cell r="K3521" t="str">
            <v>UNIDAD</v>
          </cell>
          <cell r="L3521" t="str">
            <v>CANTIDAD</v>
          </cell>
          <cell r="M3521" t="str">
            <v>PRECIO UNIT.</v>
          </cell>
          <cell r="O3521" t="str">
            <v>Vr. UNITARIO</v>
          </cell>
        </row>
        <row r="3522">
          <cell r="C3522" t="str">
            <v>Caballete Forte Blanco 0.6x0.94m 2mm Upvc
Fibromath</v>
          </cell>
          <cell r="K3522" t="str">
            <v>u</v>
          </cell>
          <cell r="L3522">
            <v>1.25</v>
          </cell>
          <cell r="M3522">
            <v>89900</v>
          </cell>
          <cell r="O3522">
            <v>112375</v>
          </cell>
          <cell r="R3522">
            <v>41.25</v>
          </cell>
          <cell r="S3522">
            <v>39.285714285714285</v>
          </cell>
          <cell r="T3522" t="str">
            <v>Caballete Forte Blanco 0.6x0.94m 2mm Upvc
Fibromath</v>
          </cell>
        </row>
        <row r="3523">
          <cell r="C3523" t="str">
            <v>Set de fijación x 10 unidades para Teja Forte Blanca
Mathiesen</v>
          </cell>
          <cell r="K3523" t="str">
            <v>u</v>
          </cell>
          <cell r="L3523">
            <v>0.42</v>
          </cell>
          <cell r="M3523">
            <v>19420</v>
          </cell>
          <cell r="O3523">
            <v>8156</v>
          </cell>
          <cell r="R3523">
            <v>13.86</v>
          </cell>
          <cell r="T3523" t="str">
            <v>Set de fijación x 10 unidades para Teja Forte Blanca
Mathiesen</v>
          </cell>
        </row>
        <row r="3524">
          <cell r="K3524" t="str">
            <v/>
          </cell>
          <cell r="M3524">
            <v>0</v>
          </cell>
          <cell r="O3524">
            <v>0</v>
          </cell>
          <cell r="R3524">
            <v>0</v>
          </cell>
          <cell r="T3524">
            <v>0</v>
          </cell>
        </row>
        <row r="3525">
          <cell r="K3525" t="str">
            <v/>
          </cell>
          <cell r="M3525">
            <v>0</v>
          </cell>
          <cell r="O3525">
            <v>0</v>
          </cell>
          <cell r="R3525">
            <v>0</v>
          </cell>
          <cell r="T3525">
            <v>0</v>
          </cell>
        </row>
        <row r="3526">
          <cell r="K3526" t="str">
            <v/>
          </cell>
          <cell r="M3526">
            <v>0</v>
          </cell>
          <cell r="O3526">
            <v>0</v>
          </cell>
          <cell r="R3526">
            <v>0</v>
          </cell>
          <cell r="T3526">
            <v>0</v>
          </cell>
        </row>
        <row r="3527">
          <cell r="K3527" t="str">
            <v/>
          </cell>
          <cell r="M3527">
            <v>0</v>
          </cell>
          <cell r="O3527">
            <v>0</v>
          </cell>
          <cell r="R3527">
            <v>0</v>
          </cell>
          <cell r="T3527">
            <v>0</v>
          </cell>
        </row>
        <row r="3528">
          <cell r="K3528" t="str">
            <v/>
          </cell>
          <cell r="O3528">
            <v>0</v>
          </cell>
          <cell r="R3528">
            <v>0</v>
          </cell>
          <cell r="T3528">
            <v>0</v>
          </cell>
        </row>
        <row r="3529">
          <cell r="L3529">
            <v>0.95960000000000001</v>
          </cell>
          <cell r="M3529" t="str">
            <v>SUBTOTAL $</v>
          </cell>
          <cell r="O3529">
            <v>120531</v>
          </cell>
        </row>
        <row r="3530">
          <cell r="C3530" t="str">
            <v>III. TRANSPORTES</v>
          </cell>
        </row>
        <row r="3532">
          <cell r="C3532" t="str">
            <v>MATERIAL</v>
          </cell>
          <cell r="J3532" t="str">
            <v>VOL. o PESO</v>
          </cell>
          <cell r="K3532" t="str">
            <v>DISTANCIA</v>
          </cell>
          <cell r="L3532" t="str">
            <v>M3 o Ton/Km</v>
          </cell>
          <cell r="M3532" t="str">
            <v>TARIFA</v>
          </cell>
          <cell r="O3532" t="str">
            <v>Vr. UNITARIO</v>
          </cell>
        </row>
        <row r="3533">
          <cell r="C3533" t="str">
            <v>Transporte de materiales 2</v>
          </cell>
          <cell r="J3533" t="str">
            <v>tkm</v>
          </cell>
          <cell r="K3533">
            <v>95</v>
          </cell>
          <cell r="L3533">
            <v>0.01</v>
          </cell>
          <cell r="M3533">
            <v>1200</v>
          </cell>
          <cell r="O3533">
            <v>1140</v>
          </cell>
          <cell r="R3533">
            <v>31.35</v>
          </cell>
          <cell r="T3533" t="str">
            <v>Transporte de materiales 2</v>
          </cell>
        </row>
        <row r="3534">
          <cell r="C3534" t="str">
            <v>Transporte interno2</v>
          </cell>
          <cell r="J3534" t="str">
            <v xml:space="preserve">t </v>
          </cell>
          <cell r="K3534">
            <v>1</v>
          </cell>
          <cell r="L3534">
            <v>0.01</v>
          </cell>
          <cell r="M3534">
            <v>50676</v>
          </cell>
          <cell r="O3534">
            <v>507</v>
          </cell>
          <cell r="R3534">
            <v>0.33</v>
          </cell>
          <cell r="T3534" t="str">
            <v>Transporte interno2</v>
          </cell>
        </row>
        <row r="3535">
          <cell r="J3535" t="str">
            <v/>
          </cell>
          <cell r="M3535">
            <v>0</v>
          </cell>
          <cell r="O3535">
            <v>0</v>
          </cell>
          <cell r="R3535">
            <v>0</v>
          </cell>
          <cell r="T3535">
            <v>0</v>
          </cell>
        </row>
        <row r="3536">
          <cell r="L3536">
            <v>1.3100000000000001E-2</v>
          </cell>
          <cell r="M3536" t="str">
            <v>SUBTOTAL $</v>
          </cell>
          <cell r="O3536">
            <v>1647</v>
          </cell>
        </row>
        <row r="3537">
          <cell r="C3537" t="str">
            <v>IV. MANO DE OBRA</v>
          </cell>
        </row>
        <row r="3539">
          <cell r="C3539" t="str">
            <v>TRABAJADOR</v>
          </cell>
          <cell r="I3539" t="str">
            <v>CANTIDAD</v>
          </cell>
          <cell r="J3539" t="str">
            <v>JORNAL</v>
          </cell>
          <cell r="K3539" t="str">
            <v>PRESTACIONES</v>
          </cell>
          <cell r="L3539" t="str">
            <v>JORNAL TOTAL</v>
          </cell>
          <cell r="M3539" t="str">
            <v>RENDIMIENTO</v>
          </cell>
          <cell r="O3539" t="str">
            <v>Vr. UNITARIO</v>
          </cell>
        </row>
        <row r="3540">
          <cell r="C3540" t="str">
            <v>Oficial</v>
          </cell>
          <cell r="I3540">
            <v>1</v>
          </cell>
          <cell r="J3540">
            <v>77720</v>
          </cell>
          <cell r="K3540">
            <v>1.6913</v>
          </cell>
          <cell r="L3540">
            <v>131448</v>
          </cell>
          <cell r="M3540">
            <v>100</v>
          </cell>
          <cell r="O3540">
            <v>1314</v>
          </cell>
          <cell r="R3540">
            <v>0.33</v>
          </cell>
          <cell r="T3540" t="str">
            <v>Oficial</v>
          </cell>
        </row>
        <row r="3541">
          <cell r="C3541" t="str">
            <v>Ayudante Entendido</v>
          </cell>
          <cell r="I3541">
            <v>1</v>
          </cell>
          <cell r="J3541">
            <v>53020</v>
          </cell>
          <cell r="K3541">
            <v>1.7161</v>
          </cell>
          <cell r="L3541">
            <v>90988</v>
          </cell>
          <cell r="M3541">
            <v>100</v>
          </cell>
          <cell r="O3541">
            <v>910</v>
          </cell>
          <cell r="R3541">
            <v>0.33</v>
          </cell>
          <cell r="T3541" t="str">
            <v>Ayudante Entendido</v>
          </cell>
        </row>
        <row r="3542">
          <cell r="C3542" t="str">
            <v>Ayudante Raso</v>
          </cell>
          <cell r="I3542">
            <v>1</v>
          </cell>
          <cell r="J3542">
            <v>43354</v>
          </cell>
          <cell r="K3542">
            <v>1.7323</v>
          </cell>
          <cell r="L3542">
            <v>75102</v>
          </cell>
          <cell r="M3542">
            <v>100</v>
          </cell>
          <cell r="O3542">
            <v>751</v>
          </cell>
          <cell r="R3542">
            <v>0.33</v>
          </cell>
          <cell r="T3542" t="str">
            <v>Ayudante Raso</v>
          </cell>
        </row>
        <row r="3543">
          <cell r="L3543">
            <v>2.3699999999999999E-2</v>
          </cell>
          <cell r="M3543" t="str">
            <v>SUBTOTAL $</v>
          </cell>
          <cell r="O3543">
            <v>2975</v>
          </cell>
        </row>
        <row r="3545">
          <cell r="C3545" t="str">
            <v>TOTAL COSTO DIRECTO $</v>
          </cell>
          <cell r="O3545">
            <v>125599</v>
          </cell>
        </row>
        <row r="3546">
          <cell r="C3546" t="str">
            <v>V. COSTOS INDIRECTOS</v>
          </cell>
        </row>
        <row r="3548">
          <cell r="C3548" t="str">
            <v>Descripción</v>
          </cell>
          <cell r="L3548" t="str">
            <v>Porcentaje</v>
          </cell>
          <cell r="M3548" t="str">
            <v>Valor Total</v>
          </cell>
        </row>
        <row r="3549">
          <cell r="C3549" t="str">
            <v>ADMINISTRACION</v>
          </cell>
          <cell r="L3549">
            <v>0</v>
          </cell>
          <cell r="M3549">
            <v>0</v>
          </cell>
        </row>
        <row r="3550">
          <cell r="C3550" t="str">
            <v xml:space="preserve">IMPREVISTOS </v>
          </cell>
          <cell r="L3550">
            <v>0</v>
          </cell>
          <cell r="M3550">
            <v>0</v>
          </cell>
        </row>
        <row r="3551">
          <cell r="C3551" t="str">
            <v>UTILIDAD</v>
          </cell>
          <cell r="L3551">
            <v>0</v>
          </cell>
          <cell r="M3551">
            <v>0</v>
          </cell>
        </row>
        <row r="3552">
          <cell r="C3552" t="str">
            <v>SUBTOTAL $</v>
          </cell>
          <cell r="O3552">
            <v>0</v>
          </cell>
        </row>
        <row r="3554">
          <cell r="C3554" t="str">
            <v>Precio Unitario Total Aproximado al peso $</v>
          </cell>
          <cell r="O3554">
            <v>125599</v>
          </cell>
        </row>
        <row r="3557">
          <cell r="H3557" t="str">
            <v>Firma</v>
          </cell>
        </row>
        <row r="3558">
          <cell r="H3558" t="str">
            <v>Nombre:</v>
          </cell>
        </row>
        <row r="3559">
          <cell r="H3559" t="str">
            <v>Representante Legal del Contratista o su Apoderado</v>
          </cell>
        </row>
        <row r="3560">
          <cell r="H3560" t="str">
            <v>Matricula No. :</v>
          </cell>
        </row>
        <row r="3561">
          <cell r="H3561" t="str">
            <v xml:space="preserve"> </v>
          </cell>
        </row>
        <row r="3562">
          <cell r="C3562" t="str">
            <v>OBSERVACIONES INTERVENTORÍA</v>
          </cell>
        </row>
        <row r="3566">
          <cell r="C3566" t="str">
            <v>APROBACIÓN POR INTERVENTORÍA</v>
          </cell>
        </row>
        <row r="3567">
          <cell r="C3567"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3569">
          <cell r="C3569"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3572">
          <cell r="H3572" t="str">
            <v>Firma</v>
          </cell>
        </row>
        <row r="3573">
          <cell r="H3573" t="str">
            <v>Nombre:</v>
          </cell>
        </row>
        <row r="3574">
          <cell r="H3574" t="str">
            <v>Representante Legal del Interventor o su Apoderado</v>
          </cell>
        </row>
        <row r="3575">
          <cell r="H3575" t="str">
            <v>Matricula No. :</v>
          </cell>
        </row>
        <row r="3580">
          <cell r="C3580" t="str">
            <v>Formulario 1 - Propuesta económica  - Documento tipo de selección abreviada de menor cuantía - versión 2</v>
          </cell>
        </row>
        <row r="3581">
          <cell r="C3581" t="str">
            <v>Código</v>
          </cell>
          <cell r="D3581" t="str">
            <v>CCE-EICP-FM-25</v>
          </cell>
          <cell r="E3581" t="str">
            <v>Versión</v>
          </cell>
          <cell r="F3581">
            <v>2</v>
          </cell>
        </row>
        <row r="3583">
          <cell r="C3583" t="str">
            <v>[La entidad podrá utilizar este formato para la presentación de los análisis de precios unitarios el contratista en la oportunidad prevista en el numeral 8.1. del Documento Base]</v>
          </cell>
        </row>
        <row r="3586">
          <cell r="D3586" t="str">
            <v>MUNICIPIO DE CONCORDIA, ANTIOQUIA</v>
          </cell>
        </row>
        <row r="3587">
          <cell r="L3587" t="str">
            <v>VERSIÓN</v>
          </cell>
        </row>
        <row r="3588">
          <cell r="D3588" t="str">
            <v xml:space="preserve">[NÚMERO DEL PROCESO] </v>
          </cell>
        </row>
        <row r="3589">
          <cell r="L3589" t="str">
            <v>PÁGINA</v>
          </cell>
          <cell r="M3589">
            <v>1</v>
          </cell>
          <cell r="N3589" t="str">
            <v>DE</v>
          </cell>
          <cell r="O3589">
            <v>1</v>
          </cell>
        </row>
        <row r="3590">
          <cell r="D3590" t="str">
            <v xml:space="preserve">ANALISIS DE PRECIOS UNITARIOS </v>
          </cell>
        </row>
        <row r="3592">
          <cell r="L3592" t="str">
            <v>FECHA</v>
          </cell>
          <cell r="M3592" t="str">
            <v>DD</v>
          </cell>
          <cell r="N3592" t="str">
            <v>MM</v>
          </cell>
          <cell r="O3592" t="str">
            <v>AA</v>
          </cell>
        </row>
        <row r="3593">
          <cell r="M3593">
            <v>3</v>
          </cell>
          <cell r="N3593">
            <v>5</v>
          </cell>
          <cell r="O3593">
            <v>2022</v>
          </cell>
        </row>
        <row r="3594">
          <cell r="C3594" t="str">
            <v>ITEMS DE LA PROPUESTA ECONÓMICA</v>
          </cell>
          <cell r="I3594" t="str">
            <v>ITEMS NO PREVISTOS</v>
          </cell>
        </row>
        <row r="3598">
          <cell r="C3598" t="str">
            <v>DATOS ESPECÍFICOS</v>
          </cell>
        </row>
        <row r="3600">
          <cell r="C3600" t="str">
            <v>ITEM</v>
          </cell>
          <cell r="D3600" t="str">
            <v>DESCRIPCIÓN</v>
          </cell>
          <cell r="M3600" t="str">
            <v>UNIDAD</v>
          </cell>
          <cell r="O3600" t="str">
            <v>CANTIDAD</v>
          </cell>
        </row>
        <row r="3601">
          <cell r="C3601" t="str">
            <v>2.10.4</v>
          </cell>
          <cell r="D3601" t="str">
            <v xml:space="preserve">S.T.I de canoa en "U" en lamina galvanizada calibre 24, desarrollo 0.50 m. Incluye embudo galvanizado Calibre 20 @ 6 m, Tapas, pintura anticorrosiva, esmalte base aceite y todos los elementos necesarios para su correcta instalación. </v>
          </cell>
          <cell r="M3601" t="str">
            <v>m</v>
          </cell>
          <cell r="O3601">
            <v>59</v>
          </cell>
          <cell r="R3601">
            <v>46494</v>
          </cell>
          <cell r="S3601">
            <v>46494</v>
          </cell>
          <cell r="T3601">
            <v>1.9199999999999998E-2</v>
          </cell>
          <cell r="U3601">
            <v>0.81740000000000002</v>
          </cell>
          <cell r="V3601">
            <v>3.5400000000000001E-2</v>
          </cell>
          <cell r="W3601">
            <v>0.128</v>
          </cell>
        </row>
        <row r="3602">
          <cell r="C3602" t="str">
            <v>I. EQUIPO</v>
          </cell>
        </row>
        <row r="3604">
          <cell r="C3604" t="str">
            <v>DESCRIPCIÓN</v>
          </cell>
          <cell r="H3604" t="str">
            <v>MARCA</v>
          </cell>
          <cell r="J3604" t="str">
            <v>TIPO</v>
          </cell>
          <cell r="L3604" t="str">
            <v>TARIFA/HORA</v>
          </cell>
          <cell r="M3604" t="str">
            <v>RENDIMIENTO</v>
          </cell>
          <cell r="O3604" t="str">
            <v>Vr. UNITARIO</v>
          </cell>
        </row>
        <row r="3605">
          <cell r="C3605" t="str">
            <v>Sección completa de andamio (1.2m-1.5m) x 1.5 m. (+ 4 ruedas) Incluye transporte.</v>
          </cell>
          <cell r="J3605" t="str">
            <v>Dia</v>
          </cell>
          <cell r="L3605">
            <v>2565</v>
          </cell>
          <cell r="M3605">
            <v>25</v>
          </cell>
          <cell r="O3605">
            <v>103</v>
          </cell>
          <cell r="R3605">
            <v>2.36</v>
          </cell>
          <cell r="T3605" t="str">
            <v>Sección completa de andamio (1.2m-1.5m) x 1.5 m. (+ 4 ruedas) Incluye transporte.</v>
          </cell>
        </row>
        <row r="3606">
          <cell r="C3606" t="str">
            <v>Can zunchado en madera común de 5,0cmx20cmx3,0m (alquiler). Incluye transporte.</v>
          </cell>
          <cell r="J3606" t="str">
            <v>Dia</v>
          </cell>
          <cell r="L3606">
            <v>1500</v>
          </cell>
          <cell r="M3606">
            <v>25</v>
          </cell>
          <cell r="O3606">
            <v>60</v>
          </cell>
          <cell r="R3606">
            <v>2.36</v>
          </cell>
          <cell r="T3606" t="str">
            <v>Can zunchado en madera común de 5,0cmx20cmx3,0m (alquiler). Incluye transporte.</v>
          </cell>
        </row>
        <row r="3607">
          <cell r="C3607" t="str">
            <v xml:space="preserve">Taladro de 1/2´´, pulidora, lijadora y circular
</v>
          </cell>
          <cell r="J3607" t="str">
            <v>h</v>
          </cell>
          <cell r="L3607">
            <v>2696</v>
          </cell>
          <cell r="M3607">
            <v>6.25</v>
          </cell>
          <cell r="O3607">
            <v>431</v>
          </cell>
          <cell r="R3607">
            <v>9.44</v>
          </cell>
          <cell r="T3607" t="str">
            <v xml:space="preserve">Taladro de 1/2´´, pulidora, lijadora y circular
</v>
          </cell>
        </row>
        <row r="3608">
          <cell r="C3608" t="str">
            <v>Herramienta Menor (Como % de Mano de Obra)</v>
          </cell>
          <cell r="J3608" t="str">
            <v>Dia</v>
          </cell>
          <cell r="L3608">
            <v>5951</v>
          </cell>
          <cell r="M3608">
            <v>0.05</v>
          </cell>
          <cell r="O3608">
            <v>298</v>
          </cell>
          <cell r="R3608">
            <v>17582</v>
          </cell>
          <cell r="T3608" t="str">
            <v>Herramienta Menor (Como % de Mano de Obra)</v>
          </cell>
        </row>
        <row r="3609">
          <cell r="L3609">
            <v>1.9199999999999998E-2</v>
          </cell>
          <cell r="M3609" t="str">
            <v>SUBTOTAL $</v>
          </cell>
          <cell r="O3609">
            <v>892</v>
          </cell>
        </row>
        <row r="3610">
          <cell r="C3610" t="str">
            <v>II. MATERIALES</v>
          </cell>
        </row>
        <row r="3612">
          <cell r="C3612" t="str">
            <v>DESCRIPCIÓN</v>
          </cell>
          <cell r="K3612" t="str">
            <v>UNIDAD</v>
          </cell>
          <cell r="L3612" t="str">
            <v>CANTIDAD</v>
          </cell>
          <cell r="M3612" t="str">
            <v>PRECIO UNIT.</v>
          </cell>
          <cell r="O3612" t="str">
            <v>Vr. UNITARIO</v>
          </cell>
        </row>
        <row r="3613">
          <cell r="C3613" t="str">
            <v>Canoa Galvanizada Cal.19, L= 0.50 m.</v>
          </cell>
          <cell r="K3613" t="str">
            <v>m</v>
          </cell>
          <cell r="L3613">
            <v>1</v>
          </cell>
          <cell r="M3613">
            <v>28500</v>
          </cell>
          <cell r="O3613">
            <v>28500</v>
          </cell>
          <cell r="R3613">
            <v>59</v>
          </cell>
          <cell r="T3613" t="str">
            <v>Canoa Galvanizada Cal.19, L= 0.50 m.</v>
          </cell>
        </row>
        <row r="3614">
          <cell r="C3614" t="str">
            <v>Tornillo Cubierta Estr Metal 12-14 x 4" 50un</v>
          </cell>
          <cell r="K3614" t="str">
            <v>u</v>
          </cell>
          <cell r="L3614">
            <v>0.10300000000000001</v>
          </cell>
          <cell r="M3614">
            <v>59900</v>
          </cell>
          <cell r="O3614">
            <v>6170</v>
          </cell>
          <cell r="R3614">
            <v>6.08</v>
          </cell>
          <cell r="T3614" t="str">
            <v>Tornillo Cubierta Estr Metal 12-14 x 4" 50un</v>
          </cell>
        </row>
        <row r="3615">
          <cell r="C3615" t="str">
            <v>Embudo galv C18</v>
          </cell>
          <cell r="K3615" t="str">
            <v>un</v>
          </cell>
          <cell r="L3615">
            <v>0.16669999999999999</v>
          </cell>
          <cell r="M3615">
            <v>20000</v>
          </cell>
          <cell r="O3615">
            <v>3334</v>
          </cell>
          <cell r="R3615">
            <v>9.84</v>
          </cell>
          <cell r="T3615" t="str">
            <v>Embudo galv C18</v>
          </cell>
        </row>
        <row r="3616">
          <cell r="K3616" t="str">
            <v/>
          </cell>
          <cell r="M3616">
            <v>0</v>
          </cell>
          <cell r="O3616">
            <v>0</v>
          </cell>
          <cell r="R3616">
            <v>0</v>
          </cell>
          <cell r="T3616">
            <v>0</v>
          </cell>
        </row>
        <row r="3617">
          <cell r="K3617" t="str">
            <v/>
          </cell>
          <cell r="M3617">
            <v>0</v>
          </cell>
          <cell r="O3617">
            <v>0</v>
          </cell>
          <cell r="R3617">
            <v>0</v>
          </cell>
          <cell r="T3617">
            <v>0</v>
          </cell>
        </row>
        <row r="3618">
          <cell r="K3618" t="str">
            <v/>
          </cell>
          <cell r="M3618">
            <v>0</v>
          </cell>
          <cell r="O3618">
            <v>0</v>
          </cell>
          <cell r="R3618">
            <v>0</v>
          </cell>
          <cell r="T3618">
            <v>0</v>
          </cell>
        </row>
        <row r="3619">
          <cell r="K3619" t="str">
            <v/>
          </cell>
          <cell r="O3619">
            <v>0</v>
          </cell>
          <cell r="R3619">
            <v>0</v>
          </cell>
          <cell r="T3619">
            <v>0</v>
          </cell>
        </row>
        <row r="3620">
          <cell r="L3620">
            <v>0.81740000000000002</v>
          </cell>
          <cell r="M3620" t="str">
            <v>SUBTOTAL $</v>
          </cell>
          <cell r="O3620">
            <v>38004</v>
          </cell>
        </row>
        <row r="3621">
          <cell r="C3621" t="str">
            <v>III. TRANSPORTES</v>
          </cell>
        </row>
        <row r="3623">
          <cell r="C3623" t="str">
            <v>MATERIAL</v>
          </cell>
          <cell r="J3623" t="str">
            <v>VOL. o PESO</v>
          </cell>
          <cell r="K3623" t="str">
            <v>DISTANCIA</v>
          </cell>
          <cell r="L3623" t="str">
            <v>M3 o Ton/Km</v>
          </cell>
          <cell r="M3623" t="str">
            <v>TARIFA</v>
          </cell>
          <cell r="O3623" t="str">
            <v>Vr. UNITARIO</v>
          </cell>
        </row>
        <row r="3624">
          <cell r="C3624" t="str">
            <v>Transporte de materiales 2</v>
          </cell>
          <cell r="J3624" t="str">
            <v>tkm</v>
          </cell>
          <cell r="K3624">
            <v>95</v>
          </cell>
          <cell r="L3624">
            <v>0.01</v>
          </cell>
          <cell r="M3624">
            <v>1200</v>
          </cell>
          <cell r="O3624">
            <v>1140</v>
          </cell>
          <cell r="R3624">
            <v>56.05</v>
          </cell>
          <cell r="T3624" t="str">
            <v>Transporte de materiales 2</v>
          </cell>
        </row>
        <row r="3625">
          <cell r="C3625" t="str">
            <v>Transporte interno2</v>
          </cell>
          <cell r="J3625" t="str">
            <v xml:space="preserve">t </v>
          </cell>
          <cell r="K3625">
            <v>1</v>
          </cell>
          <cell r="L3625">
            <v>0.01</v>
          </cell>
          <cell r="M3625">
            <v>50676</v>
          </cell>
          <cell r="O3625">
            <v>507</v>
          </cell>
          <cell r="R3625">
            <v>0.59</v>
          </cell>
          <cell r="T3625" t="str">
            <v>Transporte interno2</v>
          </cell>
        </row>
        <row r="3626">
          <cell r="J3626" t="str">
            <v/>
          </cell>
          <cell r="M3626">
            <v>0</v>
          </cell>
          <cell r="O3626">
            <v>0</v>
          </cell>
          <cell r="R3626">
            <v>0</v>
          </cell>
          <cell r="T3626">
            <v>0</v>
          </cell>
        </row>
        <row r="3627">
          <cell r="L3627">
            <v>3.5400000000000001E-2</v>
          </cell>
          <cell r="M3627" t="str">
            <v>SUBTOTAL $</v>
          </cell>
          <cell r="O3627">
            <v>1647</v>
          </cell>
        </row>
        <row r="3628">
          <cell r="C3628" t="str">
            <v>IV. MANO DE OBRA</v>
          </cell>
        </row>
        <row r="3630">
          <cell r="C3630" t="str">
            <v>TRABAJADOR</v>
          </cell>
          <cell r="I3630" t="str">
            <v>CANTIDAD</v>
          </cell>
          <cell r="J3630" t="str">
            <v>JORNAL</v>
          </cell>
          <cell r="K3630" t="str">
            <v>PRESTACIONES</v>
          </cell>
          <cell r="L3630" t="str">
            <v>JORNAL TOTAL</v>
          </cell>
          <cell r="M3630" t="str">
            <v>RENDIMIENTO</v>
          </cell>
          <cell r="O3630" t="str">
            <v>Vr. UNITARIO</v>
          </cell>
        </row>
        <row r="3631">
          <cell r="C3631" t="str">
            <v>Oficial</v>
          </cell>
          <cell r="I3631">
            <v>1</v>
          </cell>
          <cell r="J3631">
            <v>77720</v>
          </cell>
          <cell r="K3631">
            <v>1.6913</v>
          </cell>
          <cell r="L3631">
            <v>131448</v>
          </cell>
          <cell r="M3631">
            <v>50</v>
          </cell>
          <cell r="O3631">
            <v>2629</v>
          </cell>
          <cell r="R3631">
            <v>1.18</v>
          </cell>
          <cell r="T3631" t="str">
            <v>Oficial</v>
          </cell>
        </row>
        <row r="3632">
          <cell r="C3632" t="str">
            <v>Ayudante Entendido</v>
          </cell>
          <cell r="I3632">
            <v>1</v>
          </cell>
          <cell r="J3632">
            <v>53020</v>
          </cell>
          <cell r="K3632">
            <v>1.7161</v>
          </cell>
          <cell r="L3632">
            <v>90988</v>
          </cell>
          <cell r="M3632">
            <v>50</v>
          </cell>
          <cell r="O3632">
            <v>1820</v>
          </cell>
          <cell r="R3632">
            <v>1.18</v>
          </cell>
          <cell r="T3632" t="str">
            <v>Ayudante Entendido</v>
          </cell>
        </row>
        <row r="3633">
          <cell r="C3633" t="str">
            <v>Ayudante Raso</v>
          </cell>
          <cell r="I3633">
            <v>1</v>
          </cell>
          <cell r="J3633">
            <v>43354</v>
          </cell>
          <cell r="K3633">
            <v>1.7323</v>
          </cell>
          <cell r="L3633">
            <v>75102</v>
          </cell>
          <cell r="M3633">
            <v>50</v>
          </cell>
          <cell r="O3633">
            <v>1502</v>
          </cell>
          <cell r="R3633">
            <v>1.18</v>
          </cell>
          <cell r="T3633" t="str">
            <v>Ayudante Raso</v>
          </cell>
        </row>
        <row r="3634">
          <cell r="L3634">
            <v>0.128</v>
          </cell>
          <cell r="M3634" t="str">
            <v>SUBTOTAL $</v>
          </cell>
          <cell r="O3634">
            <v>5951</v>
          </cell>
        </row>
        <row r="3636">
          <cell r="C3636" t="str">
            <v>TOTAL COSTO DIRECTO $</v>
          </cell>
          <cell r="O3636">
            <v>46494</v>
          </cell>
        </row>
        <row r="3637">
          <cell r="C3637" t="str">
            <v>V. COSTOS INDIRECTOS</v>
          </cell>
        </row>
        <row r="3639">
          <cell r="C3639" t="str">
            <v>Descripción</v>
          </cell>
          <cell r="L3639" t="str">
            <v>Porcentaje</v>
          </cell>
          <cell r="M3639" t="str">
            <v>Valor Total</v>
          </cell>
        </row>
        <row r="3640">
          <cell r="C3640" t="str">
            <v>ADMINISTRACION</v>
          </cell>
          <cell r="L3640">
            <v>0</v>
          </cell>
          <cell r="M3640">
            <v>0</v>
          </cell>
        </row>
        <row r="3641">
          <cell r="C3641" t="str">
            <v xml:space="preserve">IMPREVISTOS </v>
          </cell>
          <cell r="L3641">
            <v>0</v>
          </cell>
          <cell r="M3641">
            <v>0</v>
          </cell>
        </row>
        <row r="3642">
          <cell r="C3642" t="str">
            <v>UTILIDAD</v>
          </cell>
          <cell r="L3642">
            <v>0</v>
          </cell>
          <cell r="M3642">
            <v>0</v>
          </cell>
        </row>
        <row r="3643">
          <cell r="C3643" t="str">
            <v>SUBTOTAL $</v>
          </cell>
          <cell r="O3643">
            <v>0</v>
          </cell>
        </row>
        <row r="3645">
          <cell r="C3645" t="str">
            <v>Precio Unitario Total Aproximado al peso $</v>
          </cell>
          <cell r="O3645">
            <v>46494</v>
          </cell>
        </row>
        <row r="3648">
          <cell r="H3648" t="str">
            <v>Firma</v>
          </cell>
        </row>
        <row r="3649">
          <cell r="H3649" t="str">
            <v>Nombre:</v>
          </cell>
        </row>
        <row r="3650">
          <cell r="H3650" t="str">
            <v>Representante Legal del Contratista o su Apoderado</v>
          </cell>
        </row>
        <row r="3651">
          <cell r="H3651" t="str">
            <v>Matricula No. :</v>
          </cell>
        </row>
        <row r="3652">
          <cell r="H3652" t="str">
            <v xml:space="preserve"> </v>
          </cell>
        </row>
        <row r="3653">
          <cell r="C3653" t="str">
            <v>OBSERVACIONES INTERVENTORÍA</v>
          </cell>
        </row>
        <row r="3657">
          <cell r="C3657" t="str">
            <v>APROBACIÓN POR INTERVENTORÍA</v>
          </cell>
        </row>
        <row r="3658">
          <cell r="C3658"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3660">
          <cell r="C3660"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3663">
          <cell r="H3663" t="str">
            <v>Firma</v>
          </cell>
        </row>
        <row r="3664">
          <cell r="H3664" t="str">
            <v>Nombre:</v>
          </cell>
        </row>
        <row r="3665">
          <cell r="H3665" t="str">
            <v>Representante Legal del Interventor o su Apoderado</v>
          </cell>
        </row>
        <row r="3666">
          <cell r="H3666" t="str">
            <v>Matricula No. :</v>
          </cell>
        </row>
        <row r="3671">
          <cell r="C3671" t="str">
            <v>Formulario 1 - Propuesta económica  - Documento tipo de selección abreviada de menor cuantía - versión 2</v>
          </cell>
        </row>
        <row r="3672">
          <cell r="C3672" t="str">
            <v>Código</v>
          </cell>
          <cell r="D3672" t="str">
            <v>CCE-EICP-FM-25</v>
          </cell>
          <cell r="E3672" t="str">
            <v>Versión</v>
          </cell>
          <cell r="F3672">
            <v>2</v>
          </cell>
        </row>
        <row r="3674">
          <cell r="C3674" t="str">
            <v>[La entidad podrá utilizar este formato para la presentación de los análisis de precios unitarios el contratista en la oportunidad prevista en el numeral 8.1. del Documento Base]</v>
          </cell>
        </row>
        <row r="3677">
          <cell r="D3677" t="str">
            <v>MUNICIPIO DE CONCORDIA, ANTIOQUIA</v>
          </cell>
        </row>
        <row r="3678">
          <cell r="L3678" t="str">
            <v>VERSIÓN</v>
          </cell>
        </row>
        <row r="3679">
          <cell r="D3679" t="str">
            <v xml:space="preserve">[NÚMERO DEL PROCESO] </v>
          </cell>
        </row>
        <row r="3680">
          <cell r="L3680" t="str">
            <v>PÁGINA</v>
          </cell>
          <cell r="M3680">
            <v>1</v>
          </cell>
          <cell r="N3680" t="str">
            <v>DE</v>
          </cell>
          <cell r="O3680">
            <v>1</v>
          </cell>
        </row>
        <row r="3681">
          <cell r="D3681" t="str">
            <v xml:space="preserve">ANALISIS DE PRECIOS UNITARIOS </v>
          </cell>
        </row>
        <row r="3683">
          <cell r="L3683" t="str">
            <v>FECHA</v>
          </cell>
          <cell r="M3683" t="str">
            <v>DD</v>
          </cell>
          <cell r="N3683" t="str">
            <v>MM</v>
          </cell>
          <cell r="O3683" t="str">
            <v>AA</v>
          </cell>
        </row>
        <row r="3684">
          <cell r="M3684">
            <v>3</v>
          </cell>
          <cell r="N3684">
            <v>5</v>
          </cell>
          <cell r="O3684">
            <v>2022</v>
          </cell>
        </row>
        <row r="3685">
          <cell r="C3685" t="str">
            <v>ITEMS DE LA PROPUESTA ECONÓMICA</v>
          </cell>
          <cell r="I3685" t="str">
            <v>ITEMS NO PREVISTOS</v>
          </cell>
        </row>
        <row r="3689">
          <cell r="C3689" t="str">
            <v>DATOS ESPECÍFICOS</v>
          </cell>
        </row>
        <row r="3691">
          <cell r="C3691" t="str">
            <v>ITEM</v>
          </cell>
          <cell r="D3691" t="str">
            <v>DESCRIPCIÓN</v>
          </cell>
          <cell r="M3691" t="str">
            <v>UNIDAD</v>
          </cell>
          <cell r="O3691" t="str">
            <v>CANTIDAD</v>
          </cell>
        </row>
        <row r="3692">
          <cell r="C3692" t="str">
            <v>2.11.1</v>
          </cell>
          <cell r="D3692" t="str">
            <v>S.T.C de revoques de base en un espesor mínimo de 2cm y pulido con llana de madera. Mortero dosificación 1:4 con adición de impermeabilizante integral tipo Sika-1 o similar al 3% del peso del cemento utilizado. Incluye filos y dilataciones.</v>
          </cell>
          <cell r="M3692" t="str">
            <v>m2</v>
          </cell>
          <cell r="O3692">
            <v>61</v>
          </cell>
          <cell r="R3692">
            <v>22611</v>
          </cell>
          <cell r="S3692">
            <v>22611</v>
          </cell>
          <cell r="T3692">
            <v>4.2599999999999999E-2</v>
          </cell>
          <cell r="U3692">
            <v>0.46560000000000001</v>
          </cell>
          <cell r="V3692">
            <v>0</v>
          </cell>
          <cell r="W3692">
            <v>0.49180000000000001</v>
          </cell>
        </row>
        <row r="3693">
          <cell r="C3693" t="str">
            <v>I. EQUIPO</v>
          </cell>
        </row>
        <row r="3695">
          <cell r="C3695" t="str">
            <v>DESCRIPCIÓN</v>
          </cell>
          <cell r="H3695" t="str">
            <v>MARCA</v>
          </cell>
          <cell r="J3695" t="str">
            <v>TIPO</v>
          </cell>
          <cell r="L3695" t="str">
            <v>TARIFA/HORA</v>
          </cell>
          <cell r="M3695" t="str">
            <v>RENDIMIENTO</v>
          </cell>
          <cell r="O3695" t="str">
            <v>Vr. UNITARIO</v>
          </cell>
        </row>
        <row r="3696">
          <cell r="C3696" t="str">
            <v>Sección completa de andamio (1.2m-1.5m) x 1.5 m. (+ 4 ruedas) Incluye transporte.</v>
          </cell>
          <cell r="J3696" t="str">
            <v>Dia</v>
          </cell>
          <cell r="L3696">
            <v>2565</v>
          </cell>
          <cell r="M3696">
            <v>10</v>
          </cell>
          <cell r="O3696">
            <v>257</v>
          </cell>
          <cell r="R3696">
            <v>6.1</v>
          </cell>
          <cell r="T3696" t="str">
            <v>Sección completa de andamio (1.2m-1.5m) x 1.5 m. (+ 4 ruedas) Incluye transporte.</v>
          </cell>
        </row>
        <row r="3697">
          <cell r="C3697" t="str">
            <v>Can zunchado en madera común de 5,0cmx20cmx3,0m (alquiler). Incluye transporte.</v>
          </cell>
          <cell r="J3697" t="str">
            <v>Dia</v>
          </cell>
          <cell r="L3697">
            <v>1500</v>
          </cell>
          <cell r="M3697">
            <v>10</v>
          </cell>
          <cell r="O3697">
            <v>150</v>
          </cell>
          <cell r="R3697">
            <v>6.1</v>
          </cell>
          <cell r="T3697" t="str">
            <v>Can zunchado en madera común de 5,0cmx20cmx3,0m (alquiler). Incluye transporte.</v>
          </cell>
        </row>
        <row r="3698">
          <cell r="J3698" t="str">
            <v/>
          </cell>
          <cell r="L3698" t="str">
            <v/>
          </cell>
          <cell r="O3698">
            <v>0</v>
          </cell>
          <cell r="R3698">
            <v>0</v>
          </cell>
          <cell r="T3698">
            <v>0</v>
          </cell>
        </row>
        <row r="3699">
          <cell r="C3699" t="str">
            <v>Herramienta Menor (Como % de Mano de Obra)</v>
          </cell>
          <cell r="J3699" t="str">
            <v>Dia</v>
          </cell>
          <cell r="L3699">
            <v>11121</v>
          </cell>
          <cell r="M3699">
            <v>0.05</v>
          </cell>
          <cell r="O3699">
            <v>556</v>
          </cell>
          <cell r="R3699">
            <v>33916</v>
          </cell>
          <cell r="T3699" t="str">
            <v>Herramienta Menor (Como % de Mano de Obra)</v>
          </cell>
        </row>
        <row r="3700">
          <cell r="L3700">
            <v>4.2599999999999999E-2</v>
          </cell>
          <cell r="M3700" t="str">
            <v>SUBTOTAL $</v>
          </cell>
          <cell r="O3700">
            <v>963</v>
          </cell>
        </row>
        <row r="3701">
          <cell r="C3701" t="str">
            <v>II. MATERIALES</v>
          </cell>
        </row>
        <row r="3703">
          <cell r="C3703" t="str">
            <v>DESCRIPCIÓN</v>
          </cell>
          <cell r="K3703" t="str">
            <v>UNIDAD</v>
          </cell>
          <cell r="L3703" t="str">
            <v>CANTIDAD</v>
          </cell>
          <cell r="M3703" t="str">
            <v>PRECIO UNIT.</v>
          </cell>
          <cell r="O3703" t="str">
            <v>Vr. UNITARIO</v>
          </cell>
        </row>
        <row r="3704">
          <cell r="C3704" t="str">
            <v>Mortero 1:4</v>
          </cell>
          <cell r="K3704" t="str">
            <v>m3</v>
          </cell>
          <cell r="L3704">
            <v>2.1000000000000001E-2</v>
          </cell>
          <cell r="M3704">
            <v>474919</v>
          </cell>
          <cell r="O3704">
            <v>9973</v>
          </cell>
          <cell r="R3704">
            <v>1.28</v>
          </cell>
          <cell r="T3704" t="str">
            <v>Mortero 1:4</v>
          </cell>
        </row>
        <row r="3705">
          <cell r="C3705" t="str">
            <v xml:space="preserve">Sika®-1, aditivo-impermeabilizante integral para morteros. Dosificacion 3% del peso del cemento-1.5 Kg de Sika®-1 para un bulto de cemento 50 Kg
</v>
          </cell>
          <cell r="K3705" t="str">
            <v>Kg</v>
          </cell>
          <cell r="L3705">
            <v>2.3E-2</v>
          </cell>
          <cell r="M3705">
            <v>24100</v>
          </cell>
          <cell r="O3705">
            <v>554</v>
          </cell>
          <cell r="R3705">
            <v>1.4</v>
          </cell>
          <cell r="T3705" t="str">
            <v xml:space="preserve">Sika®-1, aditivo-impermeabilizante integral para morteros. Dosificacion 3% del peso del cemento-1.5 Kg de Sika®-1 para un bulto de cemento 50 Kg
</v>
          </cell>
        </row>
        <row r="3706">
          <cell r="K3706" t="str">
            <v/>
          </cell>
          <cell r="M3706">
            <v>0</v>
          </cell>
          <cell r="O3706">
            <v>0</v>
          </cell>
          <cell r="R3706">
            <v>0</v>
          </cell>
          <cell r="T3706">
            <v>0</v>
          </cell>
        </row>
        <row r="3707">
          <cell r="K3707" t="str">
            <v/>
          </cell>
          <cell r="M3707">
            <v>0</v>
          </cell>
          <cell r="O3707">
            <v>0</v>
          </cell>
          <cell r="R3707">
            <v>0</v>
          </cell>
          <cell r="T3707">
            <v>0</v>
          </cell>
        </row>
        <row r="3708">
          <cell r="K3708" t="str">
            <v/>
          </cell>
          <cell r="M3708">
            <v>0</v>
          </cell>
          <cell r="O3708">
            <v>0</v>
          </cell>
          <cell r="R3708">
            <v>0</v>
          </cell>
          <cell r="T3708">
            <v>0</v>
          </cell>
        </row>
        <row r="3709">
          <cell r="K3709" t="str">
            <v/>
          </cell>
          <cell r="M3709">
            <v>0</v>
          </cell>
          <cell r="O3709">
            <v>0</v>
          </cell>
          <cell r="R3709">
            <v>0</v>
          </cell>
          <cell r="T3709">
            <v>0</v>
          </cell>
        </row>
        <row r="3710">
          <cell r="K3710" t="str">
            <v/>
          </cell>
          <cell r="O3710">
            <v>0</v>
          </cell>
          <cell r="R3710">
            <v>0</v>
          </cell>
          <cell r="T3710">
            <v>0</v>
          </cell>
        </row>
        <row r="3711">
          <cell r="L3711">
            <v>0.46560000000000001</v>
          </cell>
          <cell r="M3711" t="str">
            <v>SUBTOTAL $</v>
          </cell>
          <cell r="O3711">
            <v>10527</v>
          </cell>
        </row>
        <row r="3712">
          <cell r="C3712" t="str">
            <v>III. TRANSPORTES</v>
          </cell>
        </row>
        <row r="3714">
          <cell r="C3714" t="str">
            <v>MATERIAL</v>
          </cell>
          <cell r="J3714" t="str">
            <v>VOL. o PESO</v>
          </cell>
          <cell r="K3714" t="str">
            <v>DISTANCIA</v>
          </cell>
          <cell r="L3714" t="str">
            <v>M3 o Ton/Km</v>
          </cell>
          <cell r="M3714" t="str">
            <v>TARIFA</v>
          </cell>
          <cell r="O3714" t="str">
            <v>Vr. UNITARIO</v>
          </cell>
        </row>
        <row r="3715">
          <cell r="J3715" t="str">
            <v/>
          </cell>
          <cell r="K3715">
            <v>1</v>
          </cell>
          <cell r="L3715">
            <v>2.1000000000000001E-2</v>
          </cell>
          <cell r="M3715">
            <v>0</v>
          </cell>
          <cell r="O3715">
            <v>0</v>
          </cell>
          <cell r="R3715">
            <v>1.28</v>
          </cell>
          <cell r="T3715">
            <v>0</v>
          </cell>
        </row>
        <row r="3716">
          <cell r="J3716" t="str">
            <v/>
          </cell>
          <cell r="M3716">
            <v>0</v>
          </cell>
          <cell r="O3716">
            <v>0</v>
          </cell>
          <cell r="R3716">
            <v>0</v>
          </cell>
          <cell r="T3716">
            <v>0</v>
          </cell>
        </row>
        <row r="3717">
          <cell r="J3717" t="str">
            <v/>
          </cell>
          <cell r="M3717">
            <v>0</v>
          </cell>
          <cell r="O3717">
            <v>0</v>
          </cell>
          <cell r="R3717">
            <v>0</v>
          </cell>
          <cell r="T3717">
            <v>0</v>
          </cell>
        </row>
        <row r="3718">
          <cell r="L3718">
            <v>0</v>
          </cell>
          <cell r="M3718" t="str">
            <v>SUBTOTAL $</v>
          </cell>
          <cell r="O3718">
            <v>0</v>
          </cell>
        </row>
        <row r="3719">
          <cell r="C3719" t="str">
            <v>IV. MANO DE OBRA</v>
          </cell>
        </row>
        <row r="3721">
          <cell r="C3721" t="str">
            <v>TRABAJADOR</v>
          </cell>
          <cell r="I3721" t="str">
            <v>CANTIDAD</v>
          </cell>
          <cell r="J3721" t="str">
            <v>JORNAL</v>
          </cell>
          <cell r="K3721" t="str">
            <v>PRESTACIONES</v>
          </cell>
          <cell r="L3721" t="str">
            <v>JORNAL TOTAL</v>
          </cell>
          <cell r="M3721" t="str">
            <v>RENDIMIENTO</v>
          </cell>
          <cell r="O3721" t="str">
            <v>Vr. UNITARIO</v>
          </cell>
        </row>
        <row r="3722">
          <cell r="C3722" t="str">
            <v>Oficial</v>
          </cell>
          <cell r="I3722">
            <v>1</v>
          </cell>
          <cell r="J3722">
            <v>77720</v>
          </cell>
          <cell r="K3722">
            <v>1.6913</v>
          </cell>
          <cell r="L3722">
            <v>131448</v>
          </cell>
          <cell r="M3722">
            <v>20</v>
          </cell>
          <cell r="O3722">
            <v>6572</v>
          </cell>
          <cell r="R3722">
            <v>3.05</v>
          </cell>
          <cell r="T3722" t="str">
            <v>Oficial</v>
          </cell>
        </row>
        <row r="3723">
          <cell r="C3723" t="str">
            <v>Ayudante Entendido</v>
          </cell>
          <cell r="I3723">
            <v>1</v>
          </cell>
          <cell r="J3723">
            <v>53020</v>
          </cell>
          <cell r="K3723">
            <v>1.7161</v>
          </cell>
          <cell r="L3723">
            <v>90988</v>
          </cell>
          <cell r="M3723">
            <v>20</v>
          </cell>
          <cell r="O3723">
            <v>4549</v>
          </cell>
          <cell r="R3723">
            <v>3.05</v>
          </cell>
          <cell r="T3723" t="str">
            <v>Ayudante Entendido</v>
          </cell>
        </row>
        <row r="3724">
          <cell r="J3724">
            <v>0</v>
          </cell>
          <cell r="K3724">
            <v>0</v>
          </cell>
          <cell r="L3724">
            <v>0</v>
          </cell>
          <cell r="O3724">
            <v>0</v>
          </cell>
          <cell r="R3724">
            <v>0</v>
          </cell>
          <cell r="T3724">
            <v>0</v>
          </cell>
        </row>
        <row r="3725">
          <cell r="L3725">
            <v>0.49180000000000001</v>
          </cell>
          <cell r="M3725" t="str">
            <v>SUBTOTAL $</v>
          </cell>
          <cell r="O3725">
            <v>11121</v>
          </cell>
        </row>
        <row r="3727">
          <cell r="C3727" t="str">
            <v>TOTAL COSTO DIRECTO $</v>
          </cell>
          <cell r="O3727">
            <v>22611</v>
          </cell>
        </row>
        <row r="3728">
          <cell r="C3728" t="str">
            <v>V. COSTOS INDIRECTOS</v>
          </cell>
        </row>
        <row r="3730">
          <cell r="C3730" t="str">
            <v>Descripción</v>
          </cell>
          <cell r="L3730" t="str">
            <v>Porcentaje</v>
          </cell>
          <cell r="M3730" t="str">
            <v>Valor Total</v>
          </cell>
        </row>
        <row r="3731">
          <cell r="C3731" t="str">
            <v>ADMINISTRACION</v>
          </cell>
          <cell r="L3731">
            <v>0</v>
          </cell>
          <cell r="M3731">
            <v>0</v>
          </cell>
        </row>
        <row r="3732">
          <cell r="C3732" t="str">
            <v xml:space="preserve">IMPREVISTOS </v>
          </cell>
          <cell r="L3732">
            <v>0</v>
          </cell>
          <cell r="M3732">
            <v>0</v>
          </cell>
        </row>
        <row r="3733">
          <cell r="C3733" t="str">
            <v>UTILIDAD</v>
          </cell>
          <cell r="L3733">
            <v>0</v>
          </cell>
          <cell r="M3733">
            <v>0</v>
          </cell>
        </row>
        <row r="3734">
          <cell r="C3734" t="str">
            <v>SUBTOTAL $</v>
          </cell>
          <cell r="O3734">
            <v>0</v>
          </cell>
        </row>
        <row r="3736">
          <cell r="C3736" t="str">
            <v>Precio Unitario Total Aproximado al peso $</v>
          </cell>
          <cell r="O3736">
            <v>22611</v>
          </cell>
        </row>
        <row r="3739">
          <cell r="H3739" t="str">
            <v>Firma</v>
          </cell>
        </row>
        <row r="3740">
          <cell r="H3740" t="str">
            <v>Nombre:</v>
          </cell>
        </row>
        <row r="3741">
          <cell r="H3741" t="str">
            <v>Representante Legal del Contratista o su Apoderado</v>
          </cell>
        </row>
        <row r="3742">
          <cell r="H3742" t="str">
            <v>Matricula No. :</v>
          </cell>
        </row>
        <row r="3743">
          <cell r="H3743" t="str">
            <v xml:space="preserve"> </v>
          </cell>
        </row>
        <row r="3744">
          <cell r="C3744" t="str">
            <v>OBSERVACIONES INTERVENTORÍA</v>
          </cell>
        </row>
        <row r="3748">
          <cell r="C3748" t="str">
            <v>APROBACIÓN POR INTERVENTORÍA</v>
          </cell>
        </row>
        <row r="3749">
          <cell r="C3749"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3751">
          <cell r="C3751"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3754">
          <cell r="H3754" t="str">
            <v>Firma</v>
          </cell>
        </row>
        <row r="3755">
          <cell r="H3755" t="str">
            <v>Nombre:</v>
          </cell>
        </row>
        <row r="3756">
          <cell r="H3756" t="str">
            <v>Representante Legal del Interventor o su Apoderado</v>
          </cell>
        </row>
        <row r="3757">
          <cell r="H3757" t="str">
            <v>Matricula No. :</v>
          </cell>
        </row>
        <row r="3762">
          <cell r="C3762" t="str">
            <v>Formulario 1 - Propuesta económica  - Documento tipo de selección abreviada de menor cuantía - versión 2</v>
          </cell>
        </row>
        <row r="3763">
          <cell r="C3763" t="str">
            <v>Código</v>
          </cell>
          <cell r="D3763" t="str">
            <v>CCE-EICP-FM-25</v>
          </cell>
          <cell r="E3763" t="str">
            <v>Versión</v>
          </cell>
          <cell r="F3763">
            <v>2</v>
          </cell>
        </row>
        <row r="3765">
          <cell r="C3765" t="str">
            <v>[La entidad podrá utilizar este formato para la presentación de los análisis de precios unitarios el contratista en la oportunidad prevista en el numeral 8.1. del Documento Base]</v>
          </cell>
        </row>
        <row r="3768">
          <cell r="D3768" t="str">
            <v>MUNICIPIO DE CONCORDIA, ANTIOQUIA</v>
          </cell>
        </row>
        <row r="3769">
          <cell r="L3769" t="str">
            <v>VERSIÓN</v>
          </cell>
        </row>
        <row r="3770">
          <cell r="D3770" t="str">
            <v xml:space="preserve">[NÚMERO DEL PROCESO] </v>
          </cell>
        </row>
        <row r="3771">
          <cell r="L3771" t="str">
            <v>PÁGINA</v>
          </cell>
          <cell r="M3771">
            <v>1</v>
          </cell>
          <cell r="N3771" t="str">
            <v>DE</v>
          </cell>
          <cell r="O3771">
            <v>1</v>
          </cell>
        </row>
        <row r="3772">
          <cell r="D3772" t="str">
            <v xml:space="preserve">ANALISIS DE PRECIOS UNITARIOS </v>
          </cell>
        </row>
        <row r="3774">
          <cell r="L3774" t="str">
            <v>FECHA</v>
          </cell>
          <cell r="M3774" t="str">
            <v>DD</v>
          </cell>
          <cell r="N3774" t="str">
            <v>MM</v>
          </cell>
          <cell r="O3774" t="str">
            <v>AA</v>
          </cell>
        </row>
        <row r="3775">
          <cell r="M3775">
            <v>3</v>
          </cell>
          <cell r="N3775">
            <v>5</v>
          </cell>
          <cell r="O3775">
            <v>2022</v>
          </cell>
        </row>
        <row r="3776">
          <cell r="C3776" t="str">
            <v>ITEMS DE LA PROPUESTA ECONÓMICA</v>
          </cell>
          <cell r="I3776" t="str">
            <v>ITEMS NO PREVISTOS</v>
          </cell>
        </row>
        <row r="3780">
          <cell r="C3780" t="str">
            <v>DATOS ESPECÍFICOS</v>
          </cell>
        </row>
        <row r="3782">
          <cell r="C3782" t="str">
            <v>ITEM</v>
          </cell>
          <cell r="D3782" t="str">
            <v>DESCRIPCIÓN</v>
          </cell>
          <cell r="M3782" t="str">
            <v>UNIDAD</v>
          </cell>
          <cell r="O3782" t="str">
            <v>CANTIDAD</v>
          </cell>
        </row>
        <row r="3783">
          <cell r="C3783" t="str">
            <v>2.11.2</v>
          </cell>
          <cell r="D3783" t="str">
            <v>S.T.I de Porcelanato para Piso (Trafico Alto #5), color por definir; incluye adhesivo cerámico color gris, boquilla, cruceta juntas plásticas y demás elementos necesarios para su correcta instalación. La superficie debe quedar plana, sin resaltos, la lechada sin poros y perfectamente limpia.</v>
          </cell>
          <cell r="M3783" t="str">
            <v>m2</v>
          </cell>
          <cell r="O3783">
            <v>11</v>
          </cell>
          <cell r="R3783">
            <v>107238</v>
          </cell>
          <cell r="S3783">
            <v>107238</v>
          </cell>
          <cell r="T3783">
            <v>2.07E-2</v>
          </cell>
          <cell r="U3783">
            <v>0.80859999999999999</v>
          </cell>
          <cell r="V3783">
            <v>3.1899999999999998E-2</v>
          </cell>
          <cell r="W3783">
            <v>0.13869999999999999</v>
          </cell>
        </row>
        <row r="3784">
          <cell r="C3784" t="str">
            <v>I. EQUIPO</v>
          </cell>
        </row>
        <row r="3786">
          <cell r="C3786" t="str">
            <v>DESCRIPCIÓN</v>
          </cell>
          <cell r="H3786" t="str">
            <v>MARCA</v>
          </cell>
          <cell r="J3786" t="str">
            <v>TIPO</v>
          </cell>
          <cell r="L3786" t="str">
            <v>TARIFA/HORA</v>
          </cell>
          <cell r="M3786" t="str">
            <v>RENDIMIENTO</v>
          </cell>
          <cell r="O3786" t="str">
            <v>Vr. UNITARIO</v>
          </cell>
        </row>
        <row r="3787">
          <cell r="C3787" t="str">
            <v>Cortadora de Baldosa</v>
          </cell>
          <cell r="J3787" t="str">
            <v>Dia</v>
          </cell>
          <cell r="L3787">
            <v>29620</v>
          </cell>
          <cell r="M3787">
            <v>20</v>
          </cell>
          <cell r="O3787">
            <v>1481</v>
          </cell>
          <cell r="R3787">
            <v>0.55000000000000004</v>
          </cell>
          <cell r="T3787" t="str">
            <v>Cortadora de Baldosa</v>
          </cell>
        </row>
        <row r="3788">
          <cell r="J3788" t="str">
            <v/>
          </cell>
          <cell r="L3788" t="str">
            <v/>
          </cell>
          <cell r="O3788">
            <v>0</v>
          </cell>
          <cell r="R3788">
            <v>0</v>
          </cell>
          <cell r="T3788">
            <v>0</v>
          </cell>
        </row>
        <row r="3789">
          <cell r="J3789" t="str">
            <v/>
          </cell>
          <cell r="L3789" t="str">
            <v/>
          </cell>
          <cell r="O3789">
            <v>0</v>
          </cell>
          <cell r="R3789">
            <v>0</v>
          </cell>
          <cell r="T3789">
            <v>0</v>
          </cell>
        </row>
        <row r="3790">
          <cell r="C3790" t="str">
            <v>Herramienta Menor (Como % de Mano de Obra)</v>
          </cell>
          <cell r="J3790" t="str">
            <v>Dia</v>
          </cell>
          <cell r="L3790">
            <v>14876</v>
          </cell>
          <cell r="M3790">
            <v>0.05</v>
          </cell>
          <cell r="O3790">
            <v>744</v>
          </cell>
          <cell r="R3790">
            <v>8184</v>
          </cell>
          <cell r="T3790" t="str">
            <v>Herramienta Menor (Como % de Mano de Obra)</v>
          </cell>
        </row>
        <row r="3791">
          <cell r="L3791">
            <v>2.07E-2</v>
          </cell>
          <cell r="M3791" t="str">
            <v>SUBTOTAL $</v>
          </cell>
          <cell r="O3791">
            <v>2225</v>
          </cell>
        </row>
        <row r="3792">
          <cell r="C3792" t="str">
            <v>II. MATERIALES</v>
          </cell>
        </row>
        <row r="3794">
          <cell r="C3794" t="str">
            <v>DESCRIPCIÓN</v>
          </cell>
          <cell r="K3794" t="str">
            <v>UNIDAD</v>
          </cell>
          <cell r="L3794" t="str">
            <v>CANTIDAD</v>
          </cell>
          <cell r="M3794" t="str">
            <v>PRECIO UNIT.</v>
          </cell>
          <cell r="O3794" t="str">
            <v>Vr. UNITARIO</v>
          </cell>
        </row>
        <row r="3795">
          <cell r="C3795" t="str">
            <v>Piso Porcelanato medidas aprox 60X60 - 20 Kg/m2 - Uso Institucional</v>
          </cell>
          <cell r="K3795" t="str">
            <v>m2</v>
          </cell>
          <cell r="L3795">
            <v>1.05</v>
          </cell>
          <cell r="M3795">
            <v>65000</v>
          </cell>
          <cell r="O3795">
            <v>68250</v>
          </cell>
          <cell r="Q3795" t="str">
            <v>OK</v>
          </cell>
          <cell r="R3795">
            <v>11.55</v>
          </cell>
          <cell r="T3795" t="str">
            <v>Piso Porcelanato medidas aprox 60X60 - 20 Kg/m2 - Uso Institucional</v>
          </cell>
        </row>
        <row r="3796">
          <cell r="C3796" t="str">
            <v>adhesivo porcelanico corona  gris 25 kg</v>
          </cell>
          <cell r="K3796" t="str">
            <v>u</v>
          </cell>
          <cell r="L3796">
            <v>0.22</v>
          </cell>
          <cell r="M3796">
            <v>64700</v>
          </cell>
          <cell r="O3796">
            <v>14234</v>
          </cell>
          <cell r="Q3796" t="str">
            <v>OK</v>
          </cell>
          <cell r="R3796">
            <v>2.42</v>
          </cell>
          <cell r="T3796" t="str">
            <v>adhesivo porcelanico corona  gris 25 kg</v>
          </cell>
        </row>
        <row r="3797">
          <cell r="C3797" t="str">
            <v>Concolor porcelanato 1-5 blanco nácar 5 kilos Sumicol- 15 m2</v>
          </cell>
          <cell r="K3797" t="str">
            <v>u</v>
          </cell>
          <cell r="L3797">
            <v>0.05</v>
          </cell>
          <cell r="M3797">
            <v>28000</v>
          </cell>
          <cell r="O3797">
            <v>1400</v>
          </cell>
          <cell r="R3797">
            <v>0.55000000000000004</v>
          </cell>
          <cell r="T3797" t="str">
            <v>Concolor porcelanato 1-5 blanco nácar 5 kilos Sumicol- 15 m2</v>
          </cell>
        </row>
        <row r="3798">
          <cell r="C3798" t="str">
            <v xml:space="preserve">Cruceta juntas plásticas 3mm x 200 unidades
</v>
          </cell>
          <cell r="K3798" t="str">
            <v>u</v>
          </cell>
          <cell r="L3798">
            <v>0.18</v>
          </cell>
          <cell r="M3798">
            <v>15741</v>
          </cell>
          <cell r="O3798">
            <v>2833</v>
          </cell>
          <cell r="R3798">
            <v>1.98</v>
          </cell>
          <cell r="T3798" t="str">
            <v xml:space="preserve">Cruceta juntas plásticas 3mm x 200 unidades
</v>
          </cell>
        </row>
        <row r="3799">
          <cell r="K3799" t="str">
            <v/>
          </cell>
          <cell r="M3799">
            <v>0</v>
          </cell>
          <cell r="O3799">
            <v>0</v>
          </cell>
          <cell r="R3799">
            <v>0</v>
          </cell>
          <cell r="T3799">
            <v>0</v>
          </cell>
        </row>
        <row r="3800">
          <cell r="K3800" t="str">
            <v/>
          </cell>
          <cell r="M3800">
            <v>0</v>
          </cell>
          <cell r="O3800">
            <v>0</v>
          </cell>
          <cell r="R3800">
            <v>0</v>
          </cell>
          <cell r="T3800">
            <v>0</v>
          </cell>
        </row>
        <row r="3801">
          <cell r="K3801" t="str">
            <v/>
          </cell>
          <cell r="O3801">
            <v>0</v>
          </cell>
          <cell r="R3801">
            <v>0</v>
          </cell>
          <cell r="T3801">
            <v>0</v>
          </cell>
        </row>
        <row r="3802">
          <cell r="L3802">
            <v>0.80859999999999999</v>
          </cell>
          <cell r="M3802" t="str">
            <v>SUBTOTAL $</v>
          </cell>
          <cell r="O3802">
            <v>86717</v>
          </cell>
        </row>
        <row r="3803">
          <cell r="C3803" t="str">
            <v>III. TRANSPORTES</v>
          </cell>
        </row>
        <row r="3805">
          <cell r="C3805" t="str">
            <v>MATERIAL</v>
          </cell>
          <cell r="J3805" t="str">
            <v>VOL. o PESO</v>
          </cell>
          <cell r="K3805" t="str">
            <v>DISTANCIA</v>
          </cell>
          <cell r="L3805" t="str">
            <v>M3 o Ton/Km</v>
          </cell>
          <cell r="M3805" t="str">
            <v>TARIFA</v>
          </cell>
          <cell r="O3805" t="str">
            <v>Vr. UNITARIO</v>
          </cell>
        </row>
        <row r="3806">
          <cell r="C3806" t="str">
            <v>Transporte de ladrillos, bloques y adoquines</v>
          </cell>
          <cell r="J3806" t="str">
            <v>tkm</v>
          </cell>
          <cell r="K3806">
            <v>95</v>
          </cell>
          <cell r="L3806">
            <v>0.03</v>
          </cell>
          <cell r="M3806">
            <v>1200</v>
          </cell>
          <cell r="O3806">
            <v>3420</v>
          </cell>
          <cell r="R3806">
            <v>31.35</v>
          </cell>
          <cell r="T3806" t="str">
            <v>Transporte de ladrillos, bloques y adoquines</v>
          </cell>
        </row>
        <row r="3807">
          <cell r="J3807" t="str">
            <v/>
          </cell>
          <cell r="M3807">
            <v>0</v>
          </cell>
          <cell r="O3807">
            <v>0</v>
          </cell>
          <cell r="R3807">
            <v>0</v>
          </cell>
          <cell r="T3807">
            <v>0</v>
          </cell>
        </row>
        <row r="3808">
          <cell r="J3808" t="str">
            <v/>
          </cell>
          <cell r="M3808">
            <v>0</v>
          </cell>
          <cell r="O3808">
            <v>0</v>
          </cell>
          <cell r="R3808">
            <v>0</v>
          </cell>
          <cell r="T3808">
            <v>0</v>
          </cell>
        </row>
        <row r="3809">
          <cell r="L3809">
            <v>3.1899999999999998E-2</v>
          </cell>
          <cell r="M3809" t="str">
            <v>SUBTOTAL $</v>
          </cell>
          <cell r="O3809">
            <v>3420</v>
          </cell>
        </row>
        <row r="3810">
          <cell r="C3810" t="str">
            <v>IV. MANO DE OBRA</v>
          </cell>
        </row>
        <row r="3812">
          <cell r="C3812" t="str">
            <v>TRABAJADOR</v>
          </cell>
          <cell r="I3812" t="str">
            <v>CANTIDAD</v>
          </cell>
          <cell r="J3812" t="str">
            <v>JORNAL</v>
          </cell>
          <cell r="K3812" t="str">
            <v>PRESTACIONES</v>
          </cell>
          <cell r="L3812" t="str">
            <v>JORNAL TOTAL</v>
          </cell>
          <cell r="M3812" t="str">
            <v>RENDIMIENTO</v>
          </cell>
          <cell r="O3812" t="str">
            <v>Vr. UNITARIO</v>
          </cell>
        </row>
        <row r="3813">
          <cell r="C3813" t="str">
            <v>Oficial</v>
          </cell>
          <cell r="I3813">
            <v>1</v>
          </cell>
          <cell r="J3813">
            <v>77720</v>
          </cell>
          <cell r="K3813">
            <v>1.6913</v>
          </cell>
          <cell r="L3813">
            <v>131448</v>
          </cell>
          <cell r="M3813">
            <v>20</v>
          </cell>
          <cell r="O3813">
            <v>6572</v>
          </cell>
          <cell r="R3813">
            <v>0.55000000000000004</v>
          </cell>
          <cell r="T3813" t="str">
            <v>Oficial</v>
          </cell>
        </row>
        <row r="3814">
          <cell r="C3814" t="str">
            <v>Ayudante Entendido</v>
          </cell>
          <cell r="I3814">
            <v>1</v>
          </cell>
          <cell r="J3814">
            <v>53020</v>
          </cell>
          <cell r="K3814">
            <v>1.7161</v>
          </cell>
          <cell r="L3814">
            <v>90988</v>
          </cell>
          <cell r="M3814">
            <v>20</v>
          </cell>
          <cell r="O3814">
            <v>4549</v>
          </cell>
          <cell r="R3814">
            <v>0.55000000000000004</v>
          </cell>
          <cell r="T3814" t="str">
            <v>Ayudante Entendido</v>
          </cell>
        </row>
        <row r="3815">
          <cell r="C3815" t="str">
            <v>Ayudante Raso</v>
          </cell>
          <cell r="I3815">
            <v>1</v>
          </cell>
          <cell r="J3815">
            <v>43354</v>
          </cell>
          <cell r="K3815">
            <v>1.7323</v>
          </cell>
          <cell r="L3815">
            <v>75102</v>
          </cell>
          <cell r="M3815">
            <v>20</v>
          </cell>
          <cell r="O3815">
            <v>3755</v>
          </cell>
          <cell r="R3815">
            <v>0.55000000000000004</v>
          </cell>
          <cell r="T3815" t="str">
            <v>Ayudante Raso</v>
          </cell>
        </row>
        <row r="3816">
          <cell r="L3816">
            <v>0.13869999999999999</v>
          </cell>
          <cell r="M3816" t="str">
            <v>SUBTOTAL $</v>
          </cell>
          <cell r="O3816">
            <v>14876</v>
          </cell>
        </row>
        <row r="3818">
          <cell r="C3818" t="str">
            <v>TOTAL COSTO DIRECTO $</v>
          </cell>
          <cell r="O3818">
            <v>107238</v>
          </cell>
        </row>
        <row r="3819">
          <cell r="C3819" t="str">
            <v>V. COSTOS INDIRECTOS</v>
          </cell>
        </row>
        <row r="3821">
          <cell r="C3821" t="str">
            <v>Descripción</v>
          </cell>
          <cell r="L3821" t="str">
            <v>Porcentaje</v>
          </cell>
          <cell r="M3821" t="str">
            <v>Valor Total</v>
          </cell>
        </row>
        <row r="3822">
          <cell r="C3822" t="str">
            <v>ADMINISTRACION</v>
          </cell>
          <cell r="L3822">
            <v>0</v>
          </cell>
          <cell r="M3822">
            <v>0</v>
          </cell>
        </row>
        <row r="3823">
          <cell r="C3823" t="str">
            <v xml:space="preserve">IMPREVISTOS </v>
          </cell>
          <cell r="L3823">
            <v>0</v>
          </cell>
          <cell r="M3823">
            <v>0</v>
          </cell>
        </row>
        <row r="3824">
          <cell r="C3824" t="str">
            <v>UTILIDAD</v>
          </cell>
          <cell r="L3824">
            <v>0</v>
          </cell>
          <cell r="M3824">
            <v>0</v>
          </cell>
        </row>
        <row r="3825">
          <cell r="C3825" t="str">
            <v>SUBTOTAL $</v>
          </cell>
          <cell r="O3825">
            <v>0</v>
          </cell>
        </row>
        <row r="3827">
          <cell r="C3827" t="str">
            <v>Precio Unitario Total Aproximado al peso $</v>
          </cell>
          <cell r="O3827">
            <v>107238</v>
          </cell>
        </row>
        <row r="3830">
          <cell r="H3830" t="str">
            <v>Firma</v>
          </cell>
        </row>
        <row r="3831">
          <cell r="H3831" t="str">
            <v>Nombre:</v>
          </cell>
        </row>
        <row r="3832">
          <cell r="H3832" t="str">
            <v>Representante Legal del Contratista o su Apoderado</v>
          </cell>
        </row>
        <row r="3833">
          <cell r="H3833" t="str">
            <v>Matricula No. :</v>
          </cell>
        </row>
        <row r="3834">
          <cell r="H3834" t="str">
            <v xml:space="preserve"> </v>
          </cell>
        </row>
        <row r="3835">
          <cell r="C3835" t="str">
            <v>OBSERVACIONES INTERVENTORÍA</v>
          </cell>
        </row>
        <row r="3839">
          <cell r="C3839" t="str">
            <v>APROBACIÓN POR INTERVENTORÍA</v>
          </cell>
        </row>
        <row r="3840">
          <cell r="C3840"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3842">
          <cell r="C3842"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3845">
          <cell r="H3845" t="str">
            <v>Firma</v>
          </cell>
        </row>
        <row r="3846">
          <cell r="H3846" t="str">
            <v>Nombre:</v>
          </cell>
        </row>
        <row r="3847">
          <cell r="H3847" t="str">
            <v>Representante Legal del Interventor o su Apoderado</v>
          </cell>
        </row>
        <row r="3848">
          <cell r="H3848" t="str">
            <v>Matricula No. :</v>
          </cell>
        </row>
        <row r="3853">
          <cell r="C3853" t="str">
            <v>Formulario 1 - Propuesta económica  - Documento tipo de selección abreviada de menor cuantía - versión 2</v>
          </cell>
        </row>
        <row r="3854">
          <cell r="C3854" t="str">
            <v>Código</v>
          </cell>
          <cell r="D3854" t="str">
            <v>CCE-EICP-FM-25</v>
          </cell>
          <cell r="E3854" t="str">
            <v>Versión</v>
          </cell>
          <cell r="F3854">
            <v>2</v>
          </cell>
        </row>
        <row r="3856">
          <cell r="C3856" t="str">
            <v>[La entidad podrá utilizar este formato para la presentación de los análisis de precios unitarios el contratista en la oportunidad prevista en el numeral 8.1. del Documento Base]</v>
          </cell>
        </row>
        <row r="3859">
          <cell r="D3859" t="str">
            <v>MUNICIPIO DE CONCORDIA, ANTIOQUIA</v>
          </cell>
        </row>
        <row r="3860">
          <cell r="L3860" t="str">
            <v>VERSIÓN</v>
          </cell>
        </row>
        <row r="3861">
          <cell r="D3861" t="str">
            <v xml:space="preserve">[NÚMERO DEL PROCESO] </v>
          </cell>
        </row>
        <row r="3862">
          <cell r="L3862" t="str">
            <v>PÁGINA</v>
          </cell>
          <cell r="M3862">
            <v>1</v>
          </cell>
          <cell r="N3862" t="str">
            <v>DE</v>
          </cell>
          <cell r="O3862">
            <v>1</v>
          </cell>
        </row>
        <row r="3863">
          <cell r="D3863" t="str">
            <v xml:space="preserve">ANALISIS DE PRECIOS UNITARIOS </v>
          </cell>
        </row>
        <row r="3865">
          <cell r="L3865" t="str">
            <v>FECHA</v>
          </cell>
          <cell r="M3865" t="str">
            <v>DD</v>
          </cell>
          <cell r="N3865" t="str">
            <v>MM</v>
          </cell>
          <cell r="O3865" t="str">
            <v>AA</v>
          </cell>
        </row>
        <row r="3866">
          <cell r="M3866">
            <v>3</v>
          </cell>
          <cell r="N3866">
            <v>5</v>
          </cell>
          <cell r="O3866">
            <v>2022</v>
          </cell>
        </row>
        <row r="3867">
          <cell r="C3867" t="str">
            <v>ITEMS DE LA PROPUESTA ECONÓMICA</v>
          </cell>
          <cell r="I3867" t="str">
            <v>ITEMS NO PREVISTOS</v>
          </cell>
        </row>
        <row r="3871">
          <cell r="C3871" t="str">
            <v>DATOS ESPECÍFICOS</v>
          </cell>
        </row>
        <row r="3873">
          <cell r="C3873" t="str">
            <v>ITEM</v>
          </cell>
          <cell r="D3873" t="str">
            <v>DESCRIPCIÓN</v>
          </cell>
          <cell r="M3873" t="str">
            <v>UNIDAD</v>
          </cell>
          <cell r="O3873" t="str">
            <v>CANTIDAD</v>
          </cell>
        </row>
        <row r="3874">
          <cell r="C3874" t="str">
            <v>2.11.3</v>
          </cell>
          <cell r="D3874" t="str">
            <v>S.T.I de enchape cerámico para pared, color por definir; incluye adhesivo cerámico color gris, boquilla, cruceta juntas plásticas y demás elementos necesarios para su correcta instalación. La superficie debe quedar plana, sin resaltos, la lechada sin poros y perfectamente limpia.</v>
          </cell>
          <cell r="M3874" t="str">
            <v>m2</v>
          </cell>
          <cell r="O3874">
            <v>19</v>
          </cell>
          <cell r="R3874">
            <v>88975</v>
          </cell>
          <cell r="S3874">
            <v>88975</v>
          </cell>
          <cell r="T3874">
            <v>0.05</v>
          </cell>
          <cell r="U3874">
            <v>0.59</v>
          </cell>
          <cell r="V3874">
            <v>2.5600000000000001E-2</v>
          </cell>
          <cell r="W3874">
            <v>0.33439999999999998</v>
          </cell>
        </row>
        <row r="3875">
          <cell r="C3875" t="str">
            <v>I. EQUIPO</v>
          </cell>
        </row>
        <row r="3877">
          <cell r="C3877" t="str">
            <v>DESCRIPCIÓN</v>
          </cell>
          <cell r="H3877" t="str">
            <v>MARCA</v>
          </cell>
          <cell r="J3877" t="str">
            <v>TIPO</v>
          </cell>
          <cell r="L3877" t="str">
            <v>TARIFA/HORA</v>
          </cell>
          <cell r="M3877" t="str">
            <v>RENDIMIENTO</v>
          </cell>
          <cell r="O3877" t="str">
            <v>Vr. UNITARIO</v>
          </cell>
        </row>
        <row r="3878">
          <cell r="C3878" t="str">
            <v>Cortadora de Baldosa</v>
          </cell>
          <cell r="J3878" t="str">
            <v>Dia</v>
          </cell>
          <cell r="L3878">
            <v>29620</v>
          </cell>
          <cell r="M3878">
            <v>10</v>
          </cell>
          <cell r="O3878">
            <v>2962</v>
          </cell>
          <cell r="R3878">
            <v>1.9</v>
          </cell>
          <cell r="T3878" t="str">
            <v>Cortadora de Baldosa</v>
          </cell>
        </row>
        <row r="3879">
          <cell r="J3879" t="str">
            <v/>
          </cell>
          <cell r="L3879" t="str">
            <v/>
          </cell>
          <cell r="O3879">
            <v>0</v>
          </cell>
          <cell r="R3879">
            <v>0</v>
          </cell>
          <cell r="T3879">
            <v>0</v>
          </cell>
        </row>
        <row r="3880">
          <cell r="J3880" t="str">
            <v/>
          </cell>
          <cell r="L3880" t="str">
            <v/>
          </cell>
          <cell r="O3880">
            <v>0</v>
          </cell>
          <cell r="R3880">
            <v>0</v>
          </cell>
          <cell r="T3880">
            <v>0</v>
          </cell>
        </row>
        <row r="3881">
          <cell r="C3881" t="str">
            <v>Herramienta Menor (Como % de Mano de Obra)</v>
          </cell>
          <cell r="J3881" t="str">
            <v>Dia</v>
          </cell>
          <cell r="L3881">
            <v>29754</v>
          </cell>
          <cell r="M3881">
            <v>0.05</v>
          </cell>
          <cell r="O3881">
            <v>1488</v>
          </cell>
          <cell r="R3881">
            <v>28272</v>
          </cell>
          <cell r="T3881" t="str">
            <v>Herramienta Menor (Como % de Mano de Obra)</v>
          </cell>
        </row>
        <row r="3882">
          <cell r="L3882">
            <v>0.05</v>
          </cell>
          <cell r="M3882" t="str">
            <v>SUBTOTAL $</v>
          </cell>
          <cell r="O3882">
            <v>4450</v>
          </cell>
        </row>
        <row r="3883">
          <cell r="C3883" t="str">
            <v>II. MATERIALES</v>
          </cell>
        </row>
        <row r="3885">
          <cell r="C3885" t="str">
            <v>DESCRIPCIÓN</v>
          </cell>
          <cell r="K3885" t="str">
            <v>UNIDAD</v>
          </cell>
          <cell r="L3885" t="str">
            <v>CANTIDAD</v>
          </cell>
          <cell r="M3885" t="str">
            <v>PRECIO UNIT.</v>
          </cell>
          <cell r="O3885" t="str">
            <v>Vr. UNITARIO</v>
          </cell>
        </row>
        <row r="3886">
          <cell r="C3886" t="str">
            <v>Pared Cerámica Ponce 25x35 cm Caja 2 m2 Verde
Corona</v>
          </cell>
          <cell r="K3886" t="str">
            <v>u</v>
          </cell>
          <cell r="L3886">
            <v>0.55125000000000002</v>
          </cell>
          <cell r="M3886">
            <v>63360</v>
          </cell>
          <cell r="O3886">
            <v>34927</v>
          </cell>
          <cell r="R3886">
            <v>10.47</v>
          </cell>
          <cell r="T3886" t="str">
            <v>Pared Cerámica Ponce 25x35 cm Caja 2 m2 Verde
Corona</v>
          </cell>
        </row>
        <row r="3887">
          <cell r="C3887" t="str">
            <v xml:space="preserve">adhesivo ceramico  gris 25 kilos, Rendimiento 5 Kg m2
</v>
          </cell>
          <cell r="K3887" t="str">
            <v>u</v>
          </cell>
          <cell r="L3887">
            <v>0.21000000000000002</v>
          </cell>
          <cell r="M3887">
            <v>35510</v>
          </cell>
          <cell r="O3887">
            <v>7457</v>
          </cell>
          <cell r="R3887">
            <v>3.99</v>
          </cell>
          <cell r="T3887" t="str">
            <v xml:space="preserve">adhesivo ceramico  gris 25 kilos, Rendimiento 5 Kg m2
</v>
          </cell>
        </row>
        <row r="3888">
          <cell r="C3888" t="str">
            <v>Concolor porcelanato 1-5 blanco nácar 5 kilos Sumicol- 15 m2</v>
          </cell>
          <cell r="K3888" t="str">
            <v>u</v>
          </cell>
          <cell r="L3888">
            <v>7.0035E-2</v>
          </cell>
          <cell r="M3888">
            <v>28000</v>
          </cell>
          <cell r="O3888">
            <v>1961</v>
          </cell>
          <cell r="R3888">
            <v>1.33</v>
          </cell>
          <cell r="T3888" t="str">
            <v>Concolor porcelanato 1-5 blanco nácar 5 kilos Sumicol- 15 m2</v>
          </cell>
        </row>
        <row r="3889">
          <cell r="C3889" t="str">
            <v xml:space="preserve">Cruceta juntas plásticas 3mm x 200 unidades
</v>
          </cell>
          <cell r="K3889" t="str">
            <v>u</v>
          </cell>
          <cell r="L3889">
            <v>1.7139999999999999E-2</v>
          </cell>
          <cell r="M3889">
            <v>15741</v>
          </cell>
          <cell r="O3889">
            <v>270</v>
          </cell>
          <cell r="R3889">
            <v>0.33</v>
          </cell>
          <cell r="T3889" t="str">
            <v xml:space="preserve">Cruceta juntas plásticas 3mm x 200 unidades
</v>
          </cell>
        </row>
        <row r="3890">
          <cell r="C3890" t="str">
            <v>Perfil de Remate - Guardacanto en Aluminio Arco 10 mm x 2.5 m</v>
          </cell>
          <cell r="K3890" t="str">
            <v>u</v>
          </cell>
          <cell r="L3890">
            <v>0.4</v>
          </cell>
          <cell r="M3890">
            <v>19690</v>
          </cell>
          <cell r="O3890">
            <v>7876</v>
          </cell>
          <cell r="R3890">
            <v>7.6</v>
          </cell>
          <cell r="T3890" t="str">
            <v>Perfil de Remate - Guardacanto en Aluminio Arco 10 mm x 2.5 m</v>
          </cell>
        </row>
        <row r="3891">
          <cell r="K3891" t="str">
            <v/>
          </cell>
          <cell r="M3891">
            <v>0</v>
          </cell>
          <cell r="O3891">
            <v>0</v>
          </cell>
          <cell r="R3891">
            <v>0</v>
          </cell>
          <cell r="T3891">
            <v>0</v>
          </cell>
        </row>
        <row r="3892">
          <cell r="K3892" t="str">
            <v/>
          </cell>
          <cell r="O3892">
            <v>0</v>
          </cell>
          <cell r="R3892">
            <v>0</v>
          </cell>
          <cell r="T3892">
            <v>0</v>
          </cell>
        </row>
        <row r="3893">
          <cell r="L3893">
            <v>0.59</v>
          </cell>
          <cell r="M3893" t="str">
            <v>SUBTOTAL $</v>
          </cell>
          <cell r="O3893">
            <v>52491</v>
          </cell>
        </row>
        <row r="3894">
          <cell r="C3894" t="str">
            <v>III. TRANSPORTES</v>
          </cell>
        </row>
        <row r="3896">
          <cell r="C3896" t="str">
            <v>MATERIAL</v>
          </cell>
          <cell r="J3896" t="str">
            <v>VOL. o PESO</v>
          </cell>
          <cell r="K3896" t="str">
            <v>DISTANCIA</v>
          </cell>
          <cell r="L3896" t="str">
            <v>M3 o Ton/Km</v>
          </cell>
          <cell r="M3896" t="str">
            <v>TARIFA</v>
          </cell>
          <cell r="O3896" t="str">
            <v>Vr. UNITARIO</v>
          </cell>
        </row>
        <row r="3897">
          <cell r="C3897" t="str">
            <v>Transporte de ladrillos, bloques y adoquines</v>
          </cell>
          <cell r="J3897" t="str">
            <v>tkm</v>
          </cell>
          <cell r="K3897">
            <v>95</v>
          </cell>
          <cell r="L3897">
            <v>0.02</v>
          </cell>
          <cell r="M3897">
            <v>1200</v>
          </cell>
          <cell r="O3897">
            <v>2280</v>
          </cell>
          <cell r="R3897">
            <v>36.1</v>
          </cell>
          <cell r="T3897" t="str">
            <v>Transporte de ladrillos, bloques y adoquines</v>
          </cell>
        </row>
        <row r="3898">
          <cell r="J3898" t="str">
            <v/>
          </cell>
          <cell r="M3898">
            <v>0</v>
          </cell>
          <cell r="O3898">
            <v>0</v>
          </cell>
          <cell r="R3898">
            <v>0</v>
          </cell>
          <cell r="T3898">
            <v>0</v>
          </cell>
        </row>
        <row r="3899">
          <cell r="J3899" t="str">
            <v/>
          </cell>
          <cell r="M3899">
            <v>0</v>
          </cell>
          <cell r="O3899">
            <v>0</v>
          </cell>
          <cell r="R3899">
            <v>0</v>
          </cell>
          <cell r="T3899">
            <v>0</v>
          </cell>
        </row>
        <row r="3900">
          <cell r="L3900">
            <v>2.5600000000000001E-2</v>
          </cell>
          <cell r="M3900" t="str">
            <v>SUBTOTAL $</v>
          </cell>
          <cell r="O3900">
            <v>2280</v>
          </cell>
        </row>
        <row r="3901">
          <cell r="C3901" t="str">
            <v>IV. MANO DE OBRA</v>
          </cell>
        </row>
        <row r="3903">
          <cell r="C3903" t="str">
            <v>TRABAJADOR</v>
          </cell>
          <cell r="I3903" t="str">
            <v>CANTIDAD</v>
          </cell>
          <cell r="J3903" t="str">
            <v>JORNAL</v>
          </cell>
          <cell r="K3903" t="str">
            <v>PRESTACIONES</v>
          </cell>
          <cell r="L3903" t="str">
            <v>JORNAL TOTAL</v>
          </cell>
          <cell r="M3903" t="str">
            <v>RENDIMIENTO</v>
          </cell>
          <cell r="O3903" t="str">
            <v>Vr. UNITARIO</v>
          </cell>
        </row>
        <row r="3904">
          <cell r="C3904" t="str">
            <v>Oficial</v>
          </cell>
          <cell r="I3904">
            <v>1</v>
          </cell>
          <cell r="J3904">
            <v>77720</v>
          </cell>
          <cell r="K3904">
            <v>1.6913</v>
          </cell>
          <cell r="L3904">
            <v>131448</v>
          </cell>
          <cell r="M3904">
            <v>10</v>
          </cell>
          <cell r="O3904">
            <v>13145</v>
          </cell>
          <cell r="R3904">
            <v>1.9</v>
          </cell>
          <cell r="T3904" t="str">
            <v>Oficial</v>
          </cell>
        </row>
        <row r="3905">
          <cell r="C3905" t="str">
            <v>Ayudante Entendido</v>
          </cell>
          <cell r="I3905">
            <v>1</v>
          </cell>
          <cell r="J3905">
            <v>53020</v>
          </cell>
          <cell r="K3905">
            <v>1.7161</v>
          </cell>
          <cell r="L3905">
            <v>90988</v>
          </cell>
          <cell r="M3905">
            <v>10</v>
          </cell>
          <cell r="O3905">
            <v>9099</v>
          </cell>
          <cell r="R3905">
            <v>1.9</v>
          </cell>
          <cell r="T3905" t="str">
            <v>Ayudante Entendido</v>
          </cell>
        </row>
        <row r="3906">
          <cell r="C3906" t="str">
            <v>Ayudante Raso</v>
          </cell>
          <cell r="I3906">
            <v>1</v>
          </cell>
          <cell r="J3906">
            <v>43354</v>
          </cell>
          <cell r="K3906">
            <v>1.7323</v>
          </cell>
          <cell r="L3906">
            <v>75102</v>
          </cell>
          <cell r="M3906">
            <v>10</v>
          </cell>
          <cell r="O3906">
            <v>7510</v>
          </cell>
          <cell r="R3906">
            <v>1.9</v>
          </cell>
          <cell r="T3906" t="str">
            <v>Ayudante Raso</v>
          </cell>
        </row>
        <row r="3907">
          <cell r="L3907">
            <v>0.33439999999999998</v>
          </cell>
          <cell r="M3907" t="str">
            <v>SUBTOTAL $</v>
          </cell>
          <cell r="O3907">
            <v>29754</v>
          </cell>
        </row>
        <row r="3909">
          <cell r="C3909" t="str">
            <v>TOTAL COSTO DIRECTO $</v>
          </cell>
          <cell r="O3909">
            <v>88975</v>
          </cell>
        </row>
        <row r="3910">
          <cell r="C3910" t="str">
            <v>V. COSTOS INDIRECTOS</v>
          </cell>
        </row>
        <row r="3912">
          <cell r="C3912" t="str">
            <v>Descripción</v>
          </cell>
          <cell r="L3912" t="str">
            <v>Porcentaje</v>
          </cell>
          <cell r="M3912" t="str">
            <v>Valor Total</v>
          </cell>
        </row>
        <row r="3913">
          <cell r="C3913" t="str">
            <v>ADMINISTRACION</v>
          </cell>
          <cell r="L3913">
            <v>0</v>
          </cell>
          <cell r="M3913">
            <v>0</v>
          </cell>
        </row>
        <row r="3914">
          <cell r="C3914" t="str">
            <v xml:space="preserve">IMPREVISTOS </v>
          </cell>
          <cell r="L3914">
            <v>0</v>
          </cell>
          <cell r="M3914">
            <v>0</v>
          </cell>
        </row>
        <row r="3915">
          <cell r="C3915" t="str">
            <v>UTILIDAD</v>
          </cell>
          <cell r="L3915">
            <v>0</v>
          </cell>
          <cell r="M3915">
            <v>0</v>
          </cell>
        </row>
        <row r="3916">
          <cell r="C3916" t="str">
            <v>SUBTOTAL $</v>
          </cell>
          <cell r="O3916">
            <v>0</v>
          </cell>
        </row>
        <row r="3918">
          <cell r="C3918" t="str">
            <v>Precio Unitario Total Aproximado al peso $</v>
          </cell>
          <cell r="O3918">
            <v>88975</v>
          </cell>
        </row>
        <row r="3921">
          <cell r="H3921" t="str">
            <v>Firma</v>
          </cell>
        </row>
        <row r="3922">
          <cell r="H3922" t="str">
            <v>Nombre:</v>
          </cell>
        </row>
        <row r="3923">
          <cell r="H3923" t="str">
            <v>Representante Legal del Contratista o su Apoderado</v>
          </cell>
        </row>
        <row r="3924">
          <cell r="H3924" t="str">
            <v>Matricula No. :</v>
          </cell>
        </row>
        <row r="3925">
          <cell r="H3925" t="str">
            <v xml:space="preserve"> </v>
          </cell>
        </row>
        <row r="3926">
          <cell r="C3926" t="str">
            <v>OBSERVACIONES INTERVENTORÍA</v>
          </cell>
        </row>
        <row r="3930">
          <cell r="C3930" t="str">
            <v>APROBACIÓN POR INTERVENTORÍA</v>
          </cell>
        </row>
        <row r="3931">
          <cell r="C3931"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3933">
          <cell r="C3933"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3936">
          <cell r="H3936" t="str">
            <v>Firma</v>
          </cell>
        </row>
        <row r="3937">
          <cell r="H3937" t="str">
            <v>Nombre:</v>
          </cell>
        </row>
        <row r="3938">
          <cell r="H3938" t="str">
            <v>Representante Legal del Interventor o su Apoderado</v>
          </cell>
        </row>
        <row r="3939">
          <cell r="H3939" t="str">
            <v>Matricula No. :</v>
          </cell>
        </row>
        <row r="3944">
          <cell r="C3944" t="str">
            <v>Formulario 1 - Propuesta económica  - Documento tipo de selección abreviada de menor cuantía - versión 2</v>
          </cell>
        </row>
        <row r="3945">
          <cell r="C3945" t="str">
            <v>Código</v>
          </cell>
          <cell r="D3945" t="str">
            <v>CCE-EICP-FM-25</v>
          </cell>
          <cell r="E3945" t="str">
            <v>Versión</v>
          </cell>
          <cell r="F3945">
            <v>2</v>
          </cell>
        </row>
        <row r="3947">
          <cell r="C3947" t="str">
            <v>[La entidad podrá utilizar este formato para la presentación de los análisis de precios unitarios el contratista en la oportunidad prevista en el numeral 8.1. del Documento Base]</v>
          </cell>
        </row>
        <row r="3950">
          <cell r="D3950" t="str">
            <v>MUNICIPIO DE CONCORDIA, ANTIOQUIA</v>
          </cell>
        </row>
        <row r="3951">
          <cell r="L3951" t="str">
            <v>VERSIÓN</v>
          </cell>
        </row>
        <row r="3952">
          <cell r="D3952" t="str">
            <v xml:space="preserve">[NÚMERO DEL PROCESO] </v>
          </cell>
        </row>
        <row r="3953">
          <cell r="L3953" t="str">
            <v>PÁGINA</v>
          </cell>
          <cell r="M3953">
            <v>1</v>
          </cell>
          <cell r="N3953" t="str">
            <v>DE</v>
          </cell>
          <cell r="O3953">
            <v>1</v>
          </cell>
        </row>
        <row r="3954">
          <cell r="D3954" t="str">
            <v xml:space="preserve">ANALISIS DE PRECIOS UNITARIOS </v>
          </cell>
        </row>
        <row r="3956">
          <cell r="L3956" t="str">
            <v>FECHA</v>
          </cell>
          <cell r="M3956" t="str">
            <v>DD</v>
          </cell>
          <cell r="N3956" t="str">
            <v>MM</v>
          </cell>
          <cell r="O3956" t="str">
            <v>AA</v>
          </cell>
        </row>
        <row r="3957">
          <cell r="M3957">
            <v>3</v>
          </cell>
          <cell r="N3957">
            <v>5</v>
          </cell>
          <cell r="O3957">
            <v>2022</v>
          </cell>
        </row>
        <row r="3958">
          <cell r="C3958" t="str">
            <v>ITEMS DE LA PROPUESTA ECONÓMICA</v>
          </cell>
          <cell r="I3958" t="str">
            <v>ITEMS NO PREVISTOS</v>
          </cell>
        </row>
        <row r="3962">
          <cell r="C3962" t="str">
            <v>DATOS ESPECÍFICOS</v>
          </cell>
        </row>
        <row r="3964">
          <cell r="C3964" t="str">
            <v>ITEM</v>
          </cell>
          <cell r="D3964" t="str">
            <v>DESCRIPCIÓN</v>
          </cell>
          <cell r="M3964" t="str">
            <v>UNIDAD</v>
          </cell>
          <cell r="O3964" t="str">
            <v>CANTIDAD</v>
          </cell>
        </row>
        <row r="3965">
          <cell r="C3965" t="str">
            <v>2.11.4</v>
          </cell>
          <cell r="D3965" t="str">
            <v>S.T.C de Zócalo en granito pulido fundido en sitio. Incluye suministro y vaciado del granito, El grano será de mármol color por definir, con un espesor entre 2 cm. a 3 cm; una vez terminada la pulida se lavará la superficie con ácido nítrico diluido al 10% en abundante agua. Mortero de proporción 1:3, Malla de acero.</v>
          </cell>
          <cell r="M3965" t="str">
            <v>m</v>
          </cell>
          <cell r="O3965">
            <v>40</v>
          </cell>
          <cell r="R3965">
            <v>41042</v>
          </cell>
          <cell r="S3965">
            <v>41042</v>
          </cell>
          <cell r="T3965">
            <v>9.7600000000000006E-2</v>
          </cell>
          <cell r="U3965">
            <v>0.45779999999999998</v>
          </cell>
          <cell r="V3965">
            <v>2.7799999999999998E-2</v>
          </cell>
          <cell r="W3965">
            <v>0.41689999999999999</v>
          </cell>
        </row>
        <row r="3966">
          <cell r="C3966" t="str">
            <v>I. EQUIPO</v>
          </cell>
        </row>
        <row r="3968">
          <cell r="C3968" t="str">
            <v>DESCRIPCIÓN</v>
          </cell>
          <cell r="H3968" t="str">
            <v>MARCA</v>
          </cell>
          <cell r="J3968" t="str">
            <v>TIPO</v>
          </cell>
          <cell r="L3968" t="str">
            <v>TARIFA/HORA</v>
          </cell>
          <cell r="M3968" t="str">
            <v>RENDIMIENTO</v>
          </cell>
          <cell r="O3968" t="str">
            <v>Vr. UNITARIO</v>
          </cell>
        </row>
        <row r="3969">
          <cell r="C3969" t="str">
            <v>pulidora electrica manual - disco</v>
          </cell>
          <cell r="J3969" t="str">
            <v>Dia</v>
          </cell>
          <cell r="L3969">
            <v>40927</v>
          </cell>
          <cell r="M3969">
            <v>13</v>
          </cell>
          <cell r="O3969">
            <v>3148</v>
          </cell>
          <cell r="R3969">
            <v>3.08</v>
          </cell>
          <cell r="T3969" t="str">
            <v>pulidora electrica manual - disco</v>
          </cell>
        </row>
        <row r="3970">
          <cell r="J3970" t="str">
            <v/>
          </cell>
          <cell r="L3970" t="str">
            <v/>
          </cell>
          <cell r="O3970">
            <v>0</v>
          </cell>
          <cell r="R3970">
            <v>0</v>
          </cell>
          <cell r="T3970">
            <v>0</v>
          </cell>
        </row>
        <row r="3971">
          <cell r="J3971" t="str">
            <v/>
          </cell>
          <cell r="L3971" t="str">
            <v/>
          </cell>
          <cell r="O3971">
            <v>0</v>
          </cell>
          <cell r="R3971">
            <v>0</v>
          </cell>
          <cell r="T3971">
            <v>0</v>
          </cell>
        </row>
        <row r="3972">
          <cell r="C3972" t="str">
            <v>Herramienta Menor (Como % de Mano de Obra)</v>
          </cell>
          <cell r="J3972" t="str">
            <v>Dia</v>
          </cell>
          <cell r="L3972">
            <v>17110</v>
          </cell>
          <cell r="M3972">
            <v>0.05</v>
          </cell>
          <cell r="O3972">
            <v>856</v>
          </cell>
          <cell r="R3972">
            <v>34240</v>
          </cell>
          <cell r="T3972" t="str">
            <v>Herramienta Menor (Como % de Mano de Obra)</v>
          </cell>
        </row>
        <row r="3973">
          <cell r="L3973">
            <v>9.7600000000000006E-2</v>
          </cell>
          <cell r="M3973" t="str">
            <v>SUBTOTAL $</v>
          </cell>
          <cell r="O3973">
            <v>4004</v>
          </cell>
        </row>
        <row r="3974">
          <cell r="C3974" t="str">
            <v>II. MATERIALES</v>
          </cell>
        </row>
        <row r="3976">
          <cell r="C3976" t="str">
            <v>DESCRIPCIÓN</v>
          </cell>
          <cell r="K3976" t="str">
            <v>UNIDAD</v>
          </cell>
          <cell r="L3976" t="str">
            <v>CANTIDAD</v>
          </cell>
          <cell r="M3976" t="str">
            <v>PRECIO UNIT.</v>
          </cell>
          <cell r="O3976" t="str">
            <v>Vr. UNITARIO</v>
          </cell>
        </row>
        <row r="3977">
          <cell r="C3977" t="str">
            <v>Cemento Blanco</v>
          </cell>
          <cell r="K3977" t="str">
            <v>Kg</v>
          </cell>
          <cell r="L3977">
            <v>3.6</v>
          </cell>
          <cell r="M3977">
            <v>1748</v>
          </cell>
          <cell r="O3977">
            <v>6293</v>
          </cell>
          <cell r="R3977">
            <v>144</v>
          </cell>
          <cell r="T3977" t="str">
            <v>Cemento Blanco</v>
          </cell>
        </row>
        <row r="3978">
          <cell r="C3978" t="str">
            <v>Arena de soporte (media)</v>
          </cell>
          <cell r="K3978" t="str">
            <v>m3</v>
          </cell>
          <cell r="L3978">
            <v>8.6999999999999994E-3</v>
          </cell>
          <cell r="M3978">
            <v>39270</v>
          </cell>
          <cell r="O3978">
            <v>342</v>
          </cell>
          <cell r="R3978">
            <v>0.35</v>
          </cell>
          <cell r="T3978" t="str">
            <v>Arena de soporte (media)</v>
          </cell>
        </row>
        <row r="3979">
          <cell r="C3979" t="str">
            <v xml:space="preserve">Granito Blanco </v>
          </cell>
          <cell r="K3979" t="str">
            <v>Kg</v>
          </cell>
          <cell r="L3979">
            <v>4.8</v>
          </cell>
          <cell r="M3979">
            <v>1595</v>
          </cell>
          <cell r="O3979">
            <v>7656</v>
          </cell>
          <cell r="R3979">
            <v>192</v>
          </cell>
          <cell r="T3979" t="str">
            <v xml:space="preserve">Granito Blanco </v>
          </cell>
        </row>
        <row r="3980">
          <cell r="C3980" t="str">
            <v>Rueda esmeril gramos 60 6 x 1 pulgada tg 662531</v>
          </cell>
          <cell r="K3980" t="str">
            <v>u</v>
          </cell>
          <cell r="L3980">
            <v>4.0000000000000001E-3</v>
          </cell>
          <cell r="M3980">
            <v>28600</v>
          </cell>
          <cell r="O3980">
            <v>114</v>
          </cell>
          <cell r="R3980">
            <v>0.16</v>
          </cell>
          <cell r="T3980" t="str">
            <v>Rueda esmeril gramos 60 6 x 1 pulgada tg 662531</v>
          </cell>
        </row>
        <row r="3981">
          <cell r="C3981" t="str">
            <v>Acido muriatico 3.7 lt</v>
          </cell>
          <cell r="K3981" t="str">
            <v>und</v>
          </cell>
          <cell r="L3981">
            <v>5.4000000000000003E-3</v>
          </cell>
          <cell r="M3981">
            <v>21560</v>
          </cell>
          <cell r="O3981">
            <v>116</v>
          </cell>
          <cell r="R3981">
            <v>0.22</v>
          </cell>
          <cell r="T3981" t="str">
            <v>Acido muriatico 3.7 lt</v>
          </cell>
        </row>
        <row r="3982">
          <cell r="C3982" t="str">
            <v xml:space="preserve">Marmolina blanca </v>
          </cell>
          <cell r="K3982" t="str">
            <v>Kg</v>
          </cell>
          <cell r="L3982">
            <v>1.2</v>
          </cell>
          <cell r="M3982">
            <v>605</v>
          </cell>
          <cell r="O3982">
            <v>726</v>
          </cell>
          <cell r="R3982">
            <v>48</v>
          </cell>
          <cell r="T3982" t="str">
            <v xml:space="preserve">Marmolina blanca </v>
          </cell>
        </row>
        <row r="3983">
          <cell r="C3983" t="str">
            <v>Malla para Gallinero - Hueco 1.1/4" - Ancho 1.5 m</v>
          </cell>
          <cell r="K3983" t="str">
            <v>m2</v>
          </cell>
          <cell r="L3983">
            <v>0.2</v>
          </cell>
          <cell r="M3983">
            <v>2145</v>
          </cell>
          <cell r="O3983">
            <v>429</v>
          </cell>
          <cell r="R3983">
            <v>8</v>
          </cell>
          <cell r="T3983" t="str">
            <v>Malla para Gallinero - Hueco 1.1/4" - Ancho 1.5 m</v>
          </cell>
        </row>
        <row r="3984">
          <cell r="C3984" t="str">
            <v>Varilla de dilatación de aluminio de 3 mm.</v>
          </cell>
          <cell r="K3984" t="str">
            <v>m</v>
          </cell>
          <cell r="L3984">
            <v>1</v>
          </cell>
          <cell r="M3984">
            <v>2860</v>
          </cell>
          <cell r="O3984">
            <v>2860</v>
          </cell>
          <cell r="R3984">
            <v>40</v>
          </cell>
          <cell r="T3984" t="str">
            <v>Varilla de dilatación de aluminio de 3 mm.</v>
          </cell>
        </row>
        <row r="3985">
          <cell r="C3985" t="str">
            <v>Cera Polimérica líquida para pisos.</v>
          </cell>
          <cell r="K3985" t="str">
            <v>Lt</v>
          </cell>
          <cell r="L3985">
            <v>8.3300000000000006E-3</v>
          </cell>
          <cell r="M3985">
            <v>30250</v>
          </cell>
          <cell r="O3985">
            <v>252</v>
          </cell>
          <cell r="R3985">
            <v>0.33</v>
          </cell>
          <cell r="T3985" t="str">
            <v>Cera Polimérica líquida para pisos.</v>
          </cell>
        </row>
        <row r="3986">
          <cell r="L3986">
            <v>0.45779999999999998</v>
          </cell>
          <cell r="M3986" t="str">
            <v>SUBTOTAL $</v>
          </cell>
          <cell r="O3986">
            <v>18788</v>
          </cell>
        </row>
        <row r="3987">
          <cell r="C3987" t="str">
            <v>III. TRANSPORTES</v>
          </cell>
        </row>
        <row r="3989">
          <cell r="C3989" t="str">
            <v>MATERIAL</v>
          </cell>
          <cell r="J3989" t="str">
            <v>VOL. o PESO</v>
          </cell>
          <cell r="K3989" t="str">
            <v>DISTANCIA</v>
          </cell>
          <cell r="L3989" t="str">
            <v>M3 o Ton/Km</v>
          </cell>
          <cell r="M3989" t="str">
            <v>TARIFA</v>
          </cell>
          <cell r="O3989" t="str">
            <v>Vr. UNITARIO</v>
          </cell>
        </row>
        <row r="3990">
          <cell r="C3990" t="str">
            <v>Transporte de materiales</v>
          </cell>
          <cell r="J3990" t="str">
            <v>m3k</v>
          </cell>
          <cell r="K3990">
            <v>95</v>
          </cell>
          <cell r="L3990">
            <v>0.01</v>
          </cell>
          <cell r="M3990">
            <v>1200</v>
          </cell>
          <cell r="O3990">
            <v>1140</v>
          </cell>
          <cell r="R3990">
            <v>38</v>
          </cell>
          <cell r="T3990" t="str">
            <v>Transporte de materiales</v>
          </cell>
        </row>
        <row r="3991">
          <cell r="J3991" t="str">
            <v/>
          </cell>
          <cell r="M3991">
            <v>0</v>
          </cell>
          <cell r="O3991">
            <v>0</v>
          </cell>
          <cell r="R3991">
            <v>0</v>
          </cell>
          <cell r="T3991">
            <v>0</v>
          </cell>
        </row>
        <row r="3992">
          <cell r="J3992" t="str">
            <v/>
          </cell>
          <cell r="M3992">
            <v>0</v>
          </cell>
          <cell r="O3992">
            <v>0</v>
          </cell>
          <cell r="R3992">
            <v>0</v>
          </cell>
          <cell r="T3992">
            <v>0</v>
          </cell>
        </row>
        <row r="3993">
          <cell r="L3993">
            <v>2.7799999999999998E-2</v>
          </cell>
          <cell r="M3993" t="str">
            <v>SUBTOTAL $</v>
          </cell>
          <cell r="O3993">
            <v>1140</v>
          </cell>
        </row>
        <row r="3994">
          <cell r="C3994" t="str">
            <v>IV. MANO DE OBRA</v>
          </cell>
        </row>
        <row r="3996">
          <cell r="C3996" t="str">
            <v>TRABAJADOR</v>
          </cell>
          <cell r="I3996" t="str">
            <v>CANTIDAD</v>
          </cell>
          <cell r="J3996" t="str">
            <v>JORNAL</v>
          </cell>
          <cell r="K3996" t="str">
            <v>PRESTACIONES</v>
          </cell>
          <cell r="L3996" t="str">
            <v>JORNAL TOTAL</v>
          </cell>
          <cell r="M3996" t="str">
            <v>RENDIMIENTO</v>
          </cell>
          <cell r="O3996" t="str">
            <v>Vr. UNITARIO</v>
          </cell>
        </row>
        <row r="3997">
          <cell r="C3997" t="str">
            <v>Oficial</v>
          </cell>
          <cell r="I3997">
            <v>1</v>
          </cell>
          <cell r="J3997">
            <v>77720</v>
          </cell>
          <cell r="K3997">
            <v>1.6913</v>
          </cell>
          <cell r="L3997">
            <v>131448</v>
          </cell>
          <cell r="M3997">
            <v>13</v>
          </cell>
          <cell r="O3997">
            <v>10111</v>
          </cell>
          <cell r="R3997">
            <v>3.08</v>
          </cell>
          <cell r="T3997" t="str">
            <v>Oficial</v>
          </cell>
        </row>
        <row r="3998">
          <cell r="C3998" t="str">
            <v>Ayudante Entendido</v>
          </cell>
          <cell r="I3998">
            <v>1</v>
          </cell>
          <cell r="J3998">
            <v>53020</v>
          </cell>
          <cell r="K3998">
            <v>1.7161</v>
          </cell>
          <cell r="L3998">
            <v>90988</v>
          </cell>
          <cell r="M3998">
            <v>13</v>
          </cell>
          <cell r="O3998">
            <v>6999</v>
          </cell>
          <cell r="R3998">
            <v>3.08</v>
          </cell>
          <cell r="T3998" t="str">
            <v>Ayudante Entendido</v>
          </cell>
        </row>
        <row r="3999">
          <cell r="J3999">
            <v>0</v>
          </cell>
          <cell r="K3999">
            <v>0</v>
          </cell>
          <cell r="L3999">
            <v>0</v>
          </cell>
          <cell r="O3999">
            <v>0</v>
          </cell>
          <cell r="R3999">
            <v>0</v>
          </cell>
          <cell r="T3999">
            <v>0</v>
          </cell>
        </row>
        <row r="4000">
          <cell r="L4000">
            <v>0.41689999999999999</v>
          </cell>
          <cell r="M4000" t="str">
            <v>SUBTOTAL $</v>
          </cell>
          <cell r="O4000">
            <v>17110</v>
          </cell>
        </row>
        <row r="4002">
          <cell r="C4002" t="str">
            <v>TOTAL COSTO DIRECTO $</v>
          </cell>
          <cell r="O4002">
            <v>41042</v>
          </cell>
        </row>
        <row r="4003">
          <cell r="C4003" t="str">
            <v>V. COSTOS INDIRECTOS</v>
          </cell>
        </row>
        <row r="4005">
          <cell r="C4005" t="str">
            <v>Descripción</v>
          </cell>
          <cell r="L4005" t="str">
            <v>Porcentaje</v>
          </cell>
          <cell r="M4005" t="str">
            <v>Valor Total</v>
          </cell>
        </row>
        <row r="4006">
          <cell r="C4006" t="str">
            <v>ADMINISTRACION</v>
          </cell>
          <cell r="L4006">
            <v>0</v>
          </cell>
          <cell r="M4006">
            <v>0</v>
          </cell>
        </row>
        <row r="4007">
          <cell r="C4007" t="str">
            <v xml:space="preserve">IMPREVISTOS </v>
          </cell>
          <cell r="L4007">
            <v>0</v>
          </cell>
          <cell r="M4007">
            <v>0</v>
          </cell>
        </row>
        <row r="4008">
          <cell r="C4008" t="str">
            <v>UTILIDAD</v>
          </cell>
          <cell r="L4008">
            <v>0</v>
          </cell>
          <cell r="M4008">
            <v>0</v>
          </cell>
        </row>
        <row r="4009">
          <cell r="C4009" t="str">
            <v>SUBTOTAL $</v>
          </cell>
          <cell r="O4009">
            <v>0</v>
          </cell>
        </row>
        <row r="4011">
          <cell r="C4011" t="str">
            <v>Precio Unitario Total Aproximado al peso $</v>
          </cell>
          <cell r="O4011">
            <v>41042</v>
          </cell>
        </row>
        <row r="4014">
          <cell r="H4014" t="str">
            <v>Firma</v>
          </cell>
        </row>
        <row r="4015">
          <cell r="H4015" t="str">
            <v>Nombre:</v>
          </cell>
        </row>
        <row r="4016">
          <cell r="H4016" t="str">
            <v>Representante Legal del Contratista o su Apoderado</v>
          </cell>
        </row>
        <row r="4017">
          <cell r="H4017" t="str">
            <v>Matricula No. :</v>
          </cell>
        </row>
        <row r="4018">
          <cell r="H4018" t="str">
            <v xml:space="preserve"> </v>
          </cell>
        </row>
        <row r="4019">
          <cell r="C4019" t="str">
            <v>OBSERVACIONES INTERVENTORÍA</v>
          </cell>
        </row>
        <row r="4023">
          <cell r="C4023" t="str">
            <v>APROBACIÓN POR INTERVENTORÍA</v>
          </cell>
        </row>
        <row r="4024">
          <cell r="C4024"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4026">
          <cell r="C4026"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4029">
          <cell r="H4029" t="str">
            <v>Firma</v>
          </cell>
        </row>
        <row r="4030">
          <cell r="H4030" t="str">
            <v>Nombre:</v>
          </cell>
        </row>
        <row r="4031">
          <cell r="H4031" t="str">
            <v>Representante Legal del Interventor o su Apoderado</v>
          </cell>
        </row>
        <row r="4032">
          <cell r="H4032" t="str">
            <v>Matricula No. :</v>
          </cell>
        </row>
        <row r="4037">
          <cell r="C4037" t="str">
            <v>Formulario 1 - Propuesta económica  - Documento tipo de selección abreviada de menor cuantía - versión 2</v>
          </cell>
        </row>
        <row r="4038">
          <cell r="C4038" t="str">
            <v>Código</v>
          </cell>
          <cell r="D4038" t="str">
            <v>CCE-EICP-FM-25</v>
          </cell>
          <cell r="E4038" t="str">
            <v>Versión</v>
          </cell>
          <cell r="F4038">
            <v>2</v>
          </cell>
        </row>
        <row r="4040">
          <cell r="C4040" t="str">
            <v>[La entidad podrá utilizar este formato para la presentación de los análisis de precios unitarios el contratista en la oportunidad prevista en el numeral 8.1. del Documento Base]</v>
          </cell>
        </row>
        <row r="4043">
          <cell r="D4043" t="str">
            <v>MUNICIPIO DE CONCORDIA, ANTIOQUIA</v>
          </cell>
        </row>
        <row r="4044">
          <cell r="L4044" t="str">
            <v>VERSIÓN</v>
          </cell>
        </row>
        <row r="4045">
          <cell r="D4045" t="str">
            <v xml:space="preserve">[NÚMERO DEL PROCESO] </v>
          </cell>
        </row>
        <row r="4046">
          <cell r="L4046" t="str">
            <v>PÁGINA</v>
          </cell>
          <cell r="M4046">
            <v>1</v>
          </cell>
          <cell r="N4046" t="str">
            <v>DE</v>
          </cell>
          <cell r="O4046">
            <v>1</v>
          </cell>
        </row>
        <row r="4047">
          <cell r="D4047" t="str">
            <v xml:space="preserve">ANALISIS DE PRECIOS UNITARIOS </v>
          </cell>
        </row>
        <row r="4049">
          <cell r="L4049" t="str">
            <v>FECHA</v>
          </cell>
          <cell r="M4049" t="str">
            <v>DD</v>
          </cell>
          <cell r="N4049" t="str">
            <v>MM</v>
          </cell>
          <cell r="O4049" t="str">
            <v>AA</v>
          </cell>
        </row>
        <row r="4050">
          <cell r="M4050">
            <v>3</v>
          </cell>
          <cell r="N4050">
            <v>5</v>
          </cell>
          <cell r="O4050">
            <v>2022</v>
          </cell>
        </row>
        <row r="4051">
          <cell r="C4051" t="str">
            <v>ITEMS DE LA PROPUESTA ECONÓMICA</v>
          </cell>
          <cell r="I4051" t="str">
            <v>ITEMS NO PREVISTOS</v>
          </cell>
        </row>
        <row r="4055">
          <cell r="C4055" t="str">
            <v>DATOS ESPECÍFICOS</v>
          </cell>
        </row>
        <row r="4057">
          <cell r="C4057" t="str">
            <v>ITEM</v>
          </cell>
          <cell r="D4057" t="str">
            <v>DESCRIPCIÓN</v>
          </cell>
          <cell r="M4057" t="str">
            <v>UNIDAD</v>
          </cell>
          <cell r="O4057" t="str">
            <v>CANTIDAD</v>
          </cell>
        </row>
        <row r="4058">
          <cell r="C4058" t="str">
            <v>2.11.5</v>
          </cell>
          <cell r="D4058" t="str">
            <v>S.T.I de PINTURA ACRÍLICA en muros (hidrorepelente) tipo  koraza  o  equivalente de  primera  calidad, minimo 2 manos o las que sean necesarias para obtener una superficie pareja y homogénea, a satisfacción del supervisior. Incluye suministro y transporte de los materiales, preparada y adecuación de la superficie a intervenir.</v>
          </cell>
          <cell r="M4058" t="str">
            <v>m2</v>
          </cell>
          <cell r="O4058">
            <v>20</v>
          </cell>
          <cell r="R4058">
            <v>13918</v>
          </cell>
          <cell r="S4058">
            <v>13918</v>
          </cell>
          <cell r="T4058">
            <v>4.6100000000000002E-2</v>
          </cell>
          <cell r="U4058">
            <v>0.42109999999999997</v>
          </cell>
          <cell r="V4058">
            <v>0</v>
          </cell>
          <cell r="W4058">
            <v>0.53280000000000005</v>
          </cell>
        </row>
        <row r="4059">
          <cell r="C4059" t="str">
            <v>I. EQUIPO</v>
          </cell>
        </row>
        <row r="4061">
          <cell r="C4061" t="str">
            <v>DESCRIPCIÓN</v>
          </cell>
          <cell r="H4061" t="str">
            <v>MARCA</v>
          </cell>
          <cell r="J4061" t="str">
            <v>TIPO</v>
          </cell>
          <cell r="L4061" t="str">
            <v>TARIFA/HORA</v>
          </cell>
          <cell r="M4061" t="str">
            <v>RENDIMIENTO</v>
          </cell>
          <cell r="O4061" t="str">
            <v>Vr. UNITARIO</v>
          </cell>
        </row>
        <row r="4062">
          <cell r="C4062" t="str">
            <v>Sección completa de andamio (1.2m-1.5m) x 1.5 m. (+ 4 ruedas) Incluye transporte.</v>
          </cell>
          <cell r="J4062" t="str">
            <v>Dia</v>
          </cell>
          <cell r="L4062">
            <v>2565</v>
          </cell>
          <cell r="M4062">
            <v>15</v>
          </cell>
          <cell r="O4062">
            <v>171</v>
          </cell>
          <cell r="R4062">
            <v>1.33</v>
          </cell>
          <cell r="T4062" t="str">
            <v>Sección completa de andamio (1.2m-1.5m) x 1.5 m. (+ 4 ruedas) Incluye transporte.</v>
          </cell>
        </row>
        <row r="4063">
          <cell r="C4063" t="str">
            <v>Can zunchado en madera común de 5,0cmx20cmx3,0m (alquiler). Incluye transporte.</v>
          </cell>
          <cell r="J4063" t="str">
            <v>Dia</v>
          </cell>
          <cell r="L4063">
            <v>1500</v>
          </cell>
          <cell r="M4063">
            <v>15</v>
          </cell>
          <cell r="O4063">
            <v>100</v>
          </cell>
          <cell r="R4063">
            <v>1.33</v>
          </cell>
          <cell r="T4063" t="str">
            <v>Can zunchado en madera común de 5,0cmx20cmx3,0m (alquiler). Incluye transporte.</v>
          </cell>
        </row>
        <row r="4064">
          <cell r="J4064" t="str">
            <v/>
          </cell>
          <cell r="L4064" t="str">
            <v/>
          </cell>
          <cell r="O4064">
            <v>0</v>
          </cell>
          <cell r="R4064">
            <v>0</v>
          </cell>
          <cell r="T4064">
            <v>0</v>
          </cell>
        </row>
        <row r="4065">
          <cell r="C4065" t="str">
            <v>Herramienta Menor (Como % de Mano de Obra)</v>
          </cell>
          <cell r="J4065" t="str">
            <v>Dia</v>
          </cell>
          <cell r="L4065">
            <v>7415</v>
          </cell>
          <cell r="M4065">
            <v>0.05</v>
          </cell>
          <cell r="O4065">
            <v>371</v>
          </cell>
          <cell r="R4065">
            <v>7420</v>
          </cell>
          <cell r="T4065" t="str">
            <v>Herramienta Menor (Como % de Mano de Obra)</v>
          </cell>
        </row>
        <row r="4066">
          <cell r="L4066">
            <v>4.6100000000000002E-2</v>
          </cell>
          <cell r="M4066" t="str">
            <v>SUBTOTAL $</v>
          </cell>
          <cell r="O4066">
            <v>642</v>
          </cell>
        </row>
        <row r="4067">
          <cell r="C4067" t="str">
            <v>II. MATERIALES</v>
          </cell>
        </row>
        <row r="4069">
          <cell r="C4069" t="str">
            <v>DESCRIPCIÓN</v>
          </cell>
          <cell r="K4069" t="str">
            <v>UNIDAD</v>
          </cell>
          <cell r="L4069" t="str">
            <v>CANTIDAD</v>
          </cell>
          <cell r="M4069" t="str">
            <v>PRECIO UNIT.</v>
          </cell>
          <cell r="O4069" t="str">
            <v>Vr. UNITARIO</v>
          </cell>
        </row>
        <row r="4070">
          <cell r="C4070" t="str">
            <v>Pintura Koraza 5 Galones Blanco</v>
          </cell>
          <cell r="K4070" t="str">
            <v>u</v>
          </cell>
          <cell r="L4070">
            <v>1.0999999999999999E-2</v>
          </cell>
          <cell r="M4070">
            <v>459900</v>
          </cell>
          <cell r="O4070">
            <v>5059</v>
          </cell>
          <cell r="Q4070" t="str">
            <v>OK</v>
          </cell>
          <cell r="R4070">
            <v>0.22</v>
          </cell>
          <cell r="T4070" t="str">
            <v>Pintura Koraza 5 Galones Blanco</v>
          </cell>
        </row>
        <row r="4071">
          <cell r="C4071" t="str">
            <v>Estucor Estuco Plástico 30 Kilos/5 Galones Interior y Exterior-Rend:20m2</v>
          </cell>
          <cell r="K4071" t="str">
            <v>U</v>
          </cell>
          <cell r="L4071">
            <v>5.4999999999999997E-3</v>
          </cell>
          <cell r="M4071">
            <v>114000</v>
          </cell>
          <cell r="O4071">
            <v>627</v>
          </cell>
          <cell r="Q4071" t="str">
            <v>OK</v>
          </cell>
          <cell r="R4071">
            <v>0.11</v>
          </cell>
          <cell r="T4071" t="str">
            <v>Estucor Estuco Plástico 30 Kilos/5 Galones Interior y Exterior-Rend:20m2</v>
          </cell>
        </row>
        <row r="4072">
          <cell r="C4072" t="str">
            <v>Lija de agua 150 super</v>
          </cell>
          <cell r="K4072" t="str">
            <v>u</v>
          </cell>
          <cell r="L4072">
            <v>0.1</v>
          </cell>
          <cell r="M4072">
            <v>1749</v>
          </cell>
          <cell r="O4072">
            <v>175</v>
          </cell>
          <cell r="Q4072" t="str">
            <v>OK</v>
          </cell>
          <cell r="R4072">
            <v>2</v>
          </cell>
          <cell r="T4072" t="str">
            <v>Lija de agua 150 super</v>
          </cell>
        </row>
        <row r="4073">
          <cell r="K4073" t="str">
            <v/>
          </cell>
          <cell r="M4073">
            <v>0</v>
          </cell>
          <cell r="O4073">
            <v>0</v>
          </cell>
          <cell r="R4073">
            <v>0</v>
          </cell>
          <cell r="T4073">
            <v>0</v>
          </cell>
        </row>
        <row r="4074">
          <cell r="K4074" t="str">
            <v/>
          </cell>
          <cell r="M4074">
            <v>0</v>
          </cell>
          <cell r="O4074">
            <v>0</v>
          </cell>
          <cell r="R4074">
            <v>0</v>
          </cell>
          <cell r="T4074">
            <v>0</v>
          </cell>
        </row>
        <row r="4075">
          <cell r="K4075" t="str">
            <v/>
          </cell>
          <cell r="M4075">
            <v>0</v>
          </cell>
          <cell r="O4075">
            <v>0</v>
          </cell>
          <cell r="R4075">
            <v>0</v>
          </cell>
          <cell r="T4075">
            <v>0</v>
          </cell>
        </row>
        <row r="4076">
          <cell r="K4076" t="str">
            <v/>
          </cell>
          <cell r="O4076">
            <v>0</v>
          </cell>
          <cell r="R4076">
            <v>0</v>
          </cell>
          <cell r="T4076">
            <v>0</v>
          </cell>
        </row>
        <row r="4077">
          <cell r="L4077">
            <v>0.42109999999999997</v>
          </cell>
          <cell r="M4077" t="str">
            <v>SUBTOTAL $</v>
          </cell>
          <cell r="O4077">
            <v>5861</v>
          </cell>
        </row>
        <row r="4078">
          <cell r="C4078" t="str">
            <v>III. TRANSPORTES</v>
          </cell>
        </row>
        <row r="4080">
          <cell r="C4080" t="str">
            <v>MATERIAL</v>
          </cell>
          <cell r="J4080" t="str">
            <v>VOL. o PESO</v>
          </cell>
          <cell r="K4080" t="str">
            <v>DISTANCIA</v>
          </cell>
          <cell r="L4080" t="str">
            <v>M3 o Ton/Km</v>
          </cell>
          <cell r="M4080" t="str">
            <v>TARIFA</v>
          </cell>
          <cell r="O4080" t="str">
            <v>Vr. UNITARIO</v>
          </cell>
        </row>
        <row r="4081">
          <cell r="J4081" t="str">
            <v/>
          </cell>
          <cell r="K4081">
            <v>114</v>
          </cell>
          <cell r="L4081">
            <v>0.02</v>
          </cell>
          <cell r="M4081">
            <v>0</v>
          </cell>
          <cell r="O4081">
            <v>0</v>
          </cell>
          <cell r="R4081">
            <v>45.6</v>
          </cell>
          <cell r="T4081">
            <v>0</v>
          </cell>
        </row>
        <row r="4082">
          <cell r="J4082" t="str">
            <v/>
          </cell>
          <cell r="M4082">
            <v>0</v>
          </cell>
          <cell r="O4082">
            <v>0</v>
          </cell>
          <cell r="R4082">
            <v>0</v>
          </cell>
          <cell r="T4082">
            <v>0</v>
          </cell>
        </row>
        <row r="4083">
          <cell r="J4083" t="str">
            <v/>
          </cell>
          <cell r="M4083">
            <v>0</v>
          </cell>
          <cell r="O4083">
            <v>0</v>
          </cell>
          <cell r="R4083">
            <v>0</v>
          </cell>
          <cell r="T4083">
            <v>0</v>
          </cell>
        </row>
        <row r="4084">
          <cell r="L4084">
            <v>0</v>
          </cell>
          <cell r="M4084" t="str">
            <v>SUBTOTAL $</v>
          </cell>
          <cell r="O4084">
            <v>0</v>
          </cell>
        </row>
        <row r="4085">
          <cell r="C4085" t="str">
            <v>IV. MANO DE OBRA</v>
          </cell>
        </row>
        <row r="4087">
          <cell r="C4087" t="str">
            <v>TRABAJADOR</v>
          </cell>
          <cell r="I4087" t="str">
            <v>CANTIDAD</v>
          </cell>
          <cell r="J4087" t="str">
            <v>JORNAL</v>
          </cell>
          <cell r="K4087" t="str">
            <v>PRESTACIONES</v>
          </cell>
          <cell r="L4087" t="str">
            <v>JORNAL TOTAL</v>
          </cell>
          <cell r="M4087" t="str">
            <v>RENDIMIENTO</v>
          </cell>
          <cell r="O4087" t="str">
            <v>Vr. UNITARIO</v>
          </cell>
        </row>
        <row r="4088">
          <cell r="C4088" t="str">
            <v>Oficial</v>
          </cell>
          <cell r="I4088">
            <v>1</v>
          </cell>
          <cell r="J4088">
            <v>77720</v>
          </cell>
          <cell r="K4088">
            <v>1.6913</v>
          </cell>
          <cell r="L4088">
            <v>131448</v>
          </cell>
          <cell r="M4088">
            <v>30</v>
          </cell>
          <cell r="O4088">
            <v>4382</v>
          </cell>
          <cell r="R4088">
            <v>0.67</v>
          </cell>
          <cell r="T4088" t="str">
            <v>Oficial</v>
          </cell>
        </row>
        <row r="4089">
          <cell r="C4089" t="str">
            <v>Ayudante Entendido</v>
          </cell>
          <cell r="I4089">
            <v>1</v>
          </cell>
          <cell r="J4089">
            <v>53020</v>
          </cell>
          <cell r="K4089">
            <v>1.7161</v>
          </cell>
          <cell r="L4089">
            <v>90988</v>
          </cell>
          <cell r="M4089">
            <v>30</v>
          </cell>
          <cell r="O4089">
            <v>3033</v>
          </cell>
          <cell r="R4089">
            <v>0.67</v>
          </cell>
          <cell r="T4089" t="str">
            <v>Ayudante Entendido</v>
          </cell>
        </row>
        <row r="4090">
          <cell r="J4090">
            <v>0</v>
          </cell>
          <cell r="K4090">
            <v>0</v>
          </cell>
          <cell r="L4090">
            <v>0</v>
          </cell>
          <cell r="O4090">
            <v>0</v>
          </cell>
          <cell r="R4090">
            <v>0</v>
          </cell>
          <cell r="T4090">
            <v>0</v>
          </cell>
        </row>
        <row r="4091">
          <cell r="L4091">
            <v>0.53280000000000005</v>
          </cell>
          <cell r="M4091" t="str">
            <v>SUBTOTAL $</v>
          </cell>
          <cell r="O4091">
            <v>7415</v>
          </cell>
        </row>
        <row r="4093">
          <cell r="C4093" t="str">
            <v>TOTAL COSTO DIRECTO $</v>
          </cell>
          <cell r="O4093">
            <v>13918</v>
          </cell>
        </row>
        <row r="4094">
          <cell r="C4094" t="str">
            <v>V. COSTOS INDIRECTOS</v>
          </cell>
        </row>
        <row r="4096">
          <cell r="C4096" t="str">
            <v>Descripción</v>
          </cell>
          <cell r="L4096" t="str">
            <v>Porcentaje</v>
          </cell>
          <cell r="M4096" t="str">
            <v>Valor Total</v>
          </cell>
        </row>
        <row r="4097">
          <cell r="C4097" t="str">
            <v>ADMINISTRACION</v>
          </cell>
          <cell r="L4097">
            <v>0</v>
          </cell>
          <cell r="M4097">
            <v>0</v>
          </cell>
        </row>
        <row r="4098">
          <cell r="C4098" t="str">
            <v xml:space="preserve">IMPREVISTOS </v>
          </cell>
          <cell r="L4098">
            <v>0</v>
          </cell>
          <cell r="M4098">
            <v>0</v>
          </cell>
        </row>
        <row r="4099">
          <cell r="C4099" t="str">
            <v>UTILIDAD</v>
          </cell>
          <cell r="L4099">
            <v>0</v>
          </cell>
          <cell r="M4099">
            <v>0</v>
          </cell>
        </row>
        <row r="4100">
          <cell r="C4100" t="str">
            <v>SUBTOTAL $</v>
          </cell>
          <cell r="O4100">
            <v>0</v>
          </cell>
        </row>
        <row r="4102">
          <cell r="C4102" t="str">
            <v>Precio Unitario Total Aproximado al peso $</v>
          </cell>
          <cell r="O4102">
            <v>13918</v>
          </cell>
        </row>
        <row r="4105">
          <cell r="H4105" t="str">
            <v>Firma</v>
          </cell>
        </row>
        <row r="4106">
          <cell r="H4106" t="str">
            <v>Nombre:</v>
          </cell>
        </row>
        <row r="4107">
          <cell r="H4107" t="str">
            <v>Representante Legal del Contratista o su Apoderado</v>
          </cell>
        </row>
        <row r="4108">
          <cell r="H4108" t="str">
            <v>Matricula No. :</v>
          </cell>
        </row>
        <row r="4109">
          <cell r="H4109" t="str">
            <v xml:space="preserve"> </v>
          </cell>
        </row>
        <row r="4110">
          <cell r="C4110" t="str">
            <v>OBSERVACIONES INTERVENTORÍA</v>
          </cell>
        </row>
        <row r="4114">
          <cell r="C4114" t="str">
            <v>APROBACIÓN POR INTERVENTORÍA</v>
          </cell>
        </row>
        <row r="4115">
          <cell r="C411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4117">
          <cell r="C411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4120">
          <cell r="H4120" t="str">
            <v>Firma</v>
          </cell>
        </row>
        <row r="4121">
          <cell r="H4121" t="str">
            <v>Nombre:</v>
          </cell>
        </row>
        <row r="4122">
          <cell r="H4122" t="str">
            <v>Representante Legal del Interventor o su Apoderado</v>
          </cell>
        </row>
        <row r="4123">
          <cell r="H4123" t="str">
            <v>Matricula No. :</v>
          </cell>
        </row>
        <row r="4128">
          <cell r="C4128" t="str">
            <v>Formulario 1 - Propuesta económica  - Documento tipo de selección abreviada de menor cuantía - versión 2</v>
          </cell>
        </row>
        <row r="4129">
          <cell r="C4129" t="str">
            <v>Código</v>
          </cell>
          <cell r="D4129" t="str">
            <v>CCE-EICP-FM-25</v>
          </cell>
          <cell r="E4129" t="str">
            <v>Versión</v>
          </cell>
          <cell r="F4129">
            <v>2</v>
          </cell>
        </row>
        <row r="4131">
          <cell r="C4131" t="str">
            <v>[La entidad podrá utilizar este formato para la presentación de los análisis de precios unitarios el contratista en la oportunidad prevista en el numeral 8.1. del Documento Base]</v>
          </cell>
        </row>
        <row r="4134">
          <cell r="D4134" t="str">
            <v>MUNICIPIO DE CONCORDIA, ANTIOQUIA</v>
          </cell>
        </row>
        <row r="4135">
          <cell r="L4135" t="str">
            <v>VERSIÓN</v>
          </cell>
        </row>
        <row r="4136">
          <cell r="D4136" t="str">
            <v xml:space="preserve">[NÚMERO DEL PROCESO] </v>
          </cell>
        </row>
        <row r="4137">
          <cell r="L4137" t="str">
            <v>PÁGINA</v>
          </cell>
          <cell r="M4137">
            <v>1</v>
          </cell>
          <cell r="N4137" t="str">
            <v>DE</v>
          </cell>
          <cell r="O4137">
            <v>1</v>
          </cell>
        </row>
        <row r="4138">
          <cell r="D4138" t="str">
            <v xml:space="preserve">ANALISIS DE PRECIOS UNITARIOS </v>
          </cell>
        </row>
        <row r="4140">
          <cell r="L4140" t="str">
            <v>FECHA</v>
          </cell>
          <cell r="M4140" t="str">
            <v>DD</v>
          </cell>
          <cell r="N4140" t="str">
            <v>MM</v>
          </cell>
          <cell r="O4140" t="str">
            <v>AA</v>
          </cell>
        </row>
        <row r="4141">
          <cell r="M4141">
            <v>3</v>
          </cell>
          <cell r="N4141">
            <v>5</v>
          </cell>
          <cell r="O4141">
            <v>2022</v>
          </cell>
        </row>
        <row r="4142">
          <cell r="C4142" t="str">
            <v>ITEMS DE LA PROPUESTA ECONÓMICA</v>
          </cell>
          <cell r="I4142" t="str">
            <v>ITEMS NO PREVISTOS</v>
          </cell>
        </row>
        <row r="4146">
          <cell r="C4146" t="str">
            <v>DATOS ESPECÍFICOS</v>
          </cell>
        </row>
        <row r="4148">
          <cell r="C4148" t="str">
            <v>ITEM</v>
          </cell>
          <cell r="D4148" t="str">
            <v>DESCRIPCIÓN</v>
          </cell>
          <cell r="M4148" t="str">
            <v>UNIDAD</v>
          </cell>
          <cell r="O4148" t="str">
            <v>CANTIDAD</v>
          </cell>
        </row>
        <row r="4149">
          <cell r="C4149" t="str">
            <v>2.11.6</v>
          </cell>
          <cell r="D4149" t="str">
            <v>S.T.I de esmalte sintético a base de aceite resistente al agua, de  primera  calidad, minimo 2 manos o las que sean necesarias para obtener una superficie pareja y homogénea, a satisfacción del supervisor. Incluye suministro y transporte de los materiales, preparada y adecuación de la superficie a intervenir.</v>
          </cell>
          <cell r="M4149" t="str">
            <v>m2</v>
          </cell>
          <cell r="O4149">
            <v>98</v>
          </cell>
          <cell r="R4149">
            <v>14872</v>
          </cell>
          <cell r="S4149">
            <v>14872</v>
          </cell>
          <cell r="T4149">
            <v>4.3200000000000002E-2</v>
          </cell>
          <cell r="U4149">
            <v>0.4582</v>
          </cell>
          <cell r="V4149">
            <v>0</v>
          </cell>
          <cell r="W4149">
            <v>0.49859999999999999</v>
          </cell>
        </row>
        <row r="4150">
          <cell r="C4150" t="str">
            <v>I. EQUIPO</v>
          </cell>
        </row>
        <row r="4152">
          <cell r="C4152" t="str">
            <v>DESCRIPCIÓN</v>
          </cell>
          <cell r="H4152" t="str">
            <v>MARCA</v>
          </cell>
          <cell r="J4152" t="str">
            <v>TIPO</v>
          </cell>
          <cell r="L4152" t="str">
            <v>TARIFA/HORA</v>
          </cell>
          <cell r="M4152" t="str">
            <v>RENDIMIENTO</v>
          </cell>
          <cell r="O4152" t="str">
            <v>Vr. UNITARIO</v>
          </cell>
        </row>
        <row r="4153">
          <cell r="C4153" t="str">
            <v>Sección completa de andamio (1.2m-1.5m) x 1.5 m. (+ 4 ruedas) Incluye transporte.</v>
          </cell>
          <cell r="J4153" t="str">
            <v>Dia</v>
          </cell>
          <cell r="L4153">
            <v>2565</v>
          </cell>
          <cell r="M4153">
            <v>15</v>
          </cell>
          <cell r="O4153">
            <v>171</v>
          </cell>
          <cell r="R4153">
            <v>6.53</v>
          </cell>
          <cell r="T4153" t="str">
            <v>Sección completa de andamio (1.2m-1.5m) x 1.5 m. (+ 4 ruedas) Incluye transporte.</v>
          </cell>
        </row>
        <row r="4154">
          <cell r="C4154" t="str">
            <v>Can zunchado en madera común de 5,0cmx20cmx3,0m (alquiler). Incluye transporte.</v>
          </cell>
          <cell r="J4154" t="str">
            <v>Dia</v>
          </cell>
          <cell r="L4154">
            <v>1500</v>
          </cell>
          <cell r="M4154">
            <v>15</v>
          </cell>
          <cell r="O4154">
            <v>100</v>
          </cell>
          <cell r="R4154">
            <v>6.53</v>
          </cell>
          <cell r="T4154" t="str">
            <v>Can zunchado en madera común de 5,0cmx20cmx3,0m (alquiler). Incluye transporte.</v>
          </cell>
        </row>
        <row r="4155">
          <cell r="J4155" t="str">
            <v/>
          </cell>
          <cell r="L4155" t="str">
            <v/>
          </cell>
          <cell r="O4155">
            <v>0</v>
          </cell>
          <cell r="R4155">
            <v>0</v>
          </cell>
          <cell r="T4155">
            <v>0</v>
          </cell>
        </row>
        <row r="4156">
          <cell r="C4156" t="str">
            <v>Herramienta Menor (Como % de Mano de Obra)</v>
          </cell>
          <cell r="J4156" t="str">
            <v>Dia</v>
          </cell>
          <cell r="L4156">
            <v>7415</v>
          </cell>
          <cell r="M4156">
            <v>0.05</v>
          </cell>
          <cell r="O4156">
            <v>371</v>
          </cell>
          <cell r="R4156">
            <v>36358</v>
          </cell>
          <cell r="T4156" t="str">
            <v>Herramienta Menor (Como % de Mano de Obra)</v>
          </cell>
        </row>
        <row r="4157">
          <cell r="L4157">
            <v>4.3200000000000002E-2</v>
          </cell>
          <cell r="M4157" t="str">
            <v>SUBTOTAL $</v>
          </cell>
          <cell r="O4157">
            <v>642</v>
          </cell>
        </row>
        <row r="4158">
          <cell r="C4158" t="str">
            <v>II. MATERIALES</v>
          </cell>
        </row>
        <row r="4160">
          <cell r="C4160" t="str">
            <v>DESCRIPCIÓN</v>
          </cell>
          <cell r="K4160" t="str">
            <v>UNIDAD</v>
          </cell>
          <cell r="L4160" t="str">
            <v>CANTIDAD</v>
          </cell>
          <cell r="M4160" t="str">
            <v>PRECIO UNIT.</v>
          </cell>
          <cell r="O4160" t="str">
            <v>Vr. UNITARIO</v>
          </cell>
        </row>
        <row r="4161">
          <cell r="C4161" t="str">
            <v xml:space="preserve">Pintura acrílica, esmalte o similar </v>
          </cell>
          <cell r="K4161" t="str">
            <v>gal</v>
          </cell>
          <cell r="L4161">
            <v>7.0000000000000007E-2</v>
          </cell>
          <cell r="M4161">
            <v>85900</v>
          </cell>
          <cell r="O4161">
            <v>6013</v>
          </cell>
          <cell r="R4161">
            <v>6.86</v>
          </cell>
          <cell r="T4161" t="str">
            <v xml:space="preserve">Pintura acrílica, esmalte o similar </v>
          </cell>
        </row>
        <row r="4162">
          <cell r="C4162" t="str">
            <v>Estucor Estuco Plástico 30 Kilos/5 Galones Interior y Exterior-Rend:20m2</v>
          </cell>
          <cell r="K4162" t="str">
            <v>U</v>
          </cell>
          <cell r="L4162">
            <v>5.4999999999999997E-3</v>
          </cell>
          <cell r="M4162">
            <v>114000</v>
          </cell>
          <cell r="O4162">
            <v>627</v>
          </cell>
          <cell r="R4162">
            <v>0.54</v>
          </cell>
          <cell r="T4162" t="str">
            <v>Estucor Estuco Plástico 30 Kilos/5 Galones Interior y Exterior-Rend:20m2</v>
          </cell>
        </row>
        <row r="4163">
          <cell r="C4163" t="str">
            <v>Lija de agua 150 super</v>
          </cell>
          <cell r="K4163" t="str">
            <v>u</v>
          </cell>
          <cell r="L4163">
            <v>0.1</v>
          </cell>
          <cell r="M4163">
            <v>1749</v>
          </cell>
          <cell r="O4163">
            <v>175</v>
          </cell>
          <cell r="R4163">
            <v>9.8000000000000007</v>
          </cell>
          <cell r="T4163" t="str">
            <v>Lija de agua 150 super</v>
          </cell>
        </row>
        <row r="4164">
          <cell r="K4164" t="str">
            <v/>
          </cell>
          <cell r="M4164">
            <v>0</v>
          </cell>
          <cell r="O4164">
            <v>0</v>
          </cell>
          <cell r="R4164">
            <v>0</v>
          </cell>
          <cell r="T4164">
            <v>0</v>
          </cell>
        </row>
        <row r="4165">
          <cell r="K4165" t="str">
            <v/>
          </cell>
          <cell r="M4165">
            <v>0</v>
          </cell>
          <cell r="O4165">
            <v>0</v>
          </cell>
          <cell r="R4165">
            <v>0</v>
          </cell>
          <cell r="T4165">
            <v>0</v>
          </cell>
        </row>
        <row r="4166">
          <cell r="K4166" t="str">
            <v/>
          </cell>
          <cell r="M4166">
            <v>0</v>
          </cell>
          <cell r="O4166">
            <v>0</v>
          </cell>
          <cell r="R4166">
            <v>0</v>
          </cell>
          <cell r="T4166">
            <v>0</v>
          </cell>
        </row>
        <row r="4167">
          <cell r="K4167" t="str">
            <v/>
          </cell>
          <cell r="O4167">
            <v>0</v>
          </cell>
          <cell r="R4167">
            <v>0</v>
          </cell>
          <cell r="T4167">
            <v>0</v>
          </cell>
        </row>
        <row r="4168">
          <cell r="L4168">
            <v>0.4582</v>
          </cell>
          <cell r="M4168" t="str">
            <v>SUBTOTAL $</v>
          </cell>
          <cell r="O4168">
            <v>6815</v>
          </cell>
        </row>
        <row r="4169">
          <cell r="C4169" t="str">
            <v>III. TRANSPORTES</v>
          </cell>
        </row>
        <row r="4171">
          <cell r="C4171" t="str">
            <v>MATERIAL</v>
          </cell>
          <cell r="J4171" t="str">
            <v>VOL. o PESO</v>
          </cell>
          <cell r="K4171" t="str">
            <v>DISTANCIA</v>
          </cell>
          <cell r="L4171" t="str">
            <v>M3 o Ton/Km</v>
          </cell>
          <cell r="M4171" t="str">
            <v>TARIFA</v>
          </cell>
          <cell r="O4171" t="str">
            <v>Vr. UNITARIO</v>
          </cell>
        </row>
        <row r="4172">
          <cell r="J4172" t="str">
            <v/>
          </cell>
          <cell r="M4172">
            <v>0</v>
          </cell>
          <cell r="O4172">
            <v>0</v>
          </cell>
          <cell r="R4172">
            <v>0</v>
          </cell>
          <cell r="T4172">
            <v>0</v>
          </cell>
        </row>
        <row r="4173">
          <cell r="J4173" t="str">
            <v/>
          </cell>
          <cell r="M4173">
            <v>0</v>
          </cell>
          <cell r="O4173">
            <v>0</v>
          </cell>
          <cell r="R4173">
            <v>0</v>
          </cell>
          <cell r="T4173">
            <v>0</v>
          </cell>
        </row>
        <row r="4174">
          <cell r="J4174" t="str">
            <v/>
          </cell>
          <cell r="M4174">
            <v>0</v>
          </cell>
          <cell r="O4174">
            <v>0</v>
          </cell>
          <cell r="R4174">
            <v>0</v>
          </cell>
          <cell r="T4174">
            <v>0</v>
          </cell>
        </row>
        <row r="4175">
          <cell r="L4175">
            <v>0</v>
          </cell>
          <cell r="M4175" t="str">
            <v>SUBTOTAL $</v>
          </cell>
          <cell r="O4175">
            <v>0</v>
          </cell>
        </row>
        <row r="4176">
          <cell r="C4176" t="str">
            <v>IV. MANO DE OBRA</v>
          </cell>
        </row>
        <row r="4178">
          <cell r="C4178" t="str">
            <v>TRABAJADOR</v>
          </cell>
          <cell r="I4178" t="str">
            <v>CANTIDAD</v>
          </cell>
          <cell r="J4178" t="str">
            <v>JORNAL</v>
          </cell>
          <cell r="K4178" t="str">
            <v>PRESTACIONES</v>
          </cell>
          <cell r="L4178" t="str">
            <v>JORNAL TOTAL</v>
          </cell>
          <cell r="M4178" t="str">
            <v>RENDIMIENTO</v>
          </cell>
          <cell r="O4178" t="str">
            <v>Vr. UNITARIO</v>
          </cell>
        </row>
        <row r="4179">
          <cell r="C4179" t="str">
            <v>Oficial</v>
          </cell>
          <cell r="I4179">
            <v>1</v>
          </cell>
          <cell r="J4179">
            <v>77720</v>
          </cell>
          <cell r="K4179">
            <v>1.6913</v>
          </cell>
          <cell r="L4179">
            <v>131448</v>
          </cell>
          <cell r="M4179">
            <v>30</v>
          </cell>
          <cell r="O4179">
            <v>4382</v>
          </cell>
          <cell r="R4179">
            <v>3.27</v>
          </cell>
          <cell r="T4179" t="str">
            <v>Oficial</v>
          </cell>
        </row>
        <row r="4180">
          <cell r="C4180" t="str">
            <v>Ayudante Entendido</v>
          </cell>
          <cell r="I4180">
            <v>1</v>
          </cell>
          <cell r="J4180">
            <v>53020</v>
          </cell>
          <cell r="K4180">
            <v>1.7161</v>
          </cell>
          <cell r="L4180">
            <v>90988</v>
          </cell>
          <cell r="M4180">
            <v>30</v>
          </cell>
          <cell r="O4180">
            <v>3033</v>
          </cell>
          <cell r="R4180">
            <v>3.27</v>
          </cell>
          <cell r="T4180" t="str">
            <v>Ayudante Entendido</v>
          </cell>
        </row>
        <row r="4181">
          <cell r="J4181">
            <v>0</v>
          </cell>
          <cell r="K4181">
            <v>0</v>
          </cell>
          <cell r="L4181">
            <v>0</v>
          </cell>
          <cell r="O4181">
            <v>0</v>
          </cell>
          <cell r="R4181">
            <v>0</v>
          </cell>
          <cell r="T4181">
            <v>0</v>
          </cell>
        </row>
        <row r="4182">
          <cell r="L4182">
            <v>0.49859999999999999</v>
          </cell>
          <cell r="M4182" t="str">
            <v>SUBTOTAL $</v>
          </cell>
          <cell r="O4182">
            <v>7415</v>
          </cell>
        </row>
        <row r="4184">
          <cell r="C4184" t="str">
            <v>TOTAL COSTO DIRECTO $</v>
          </cell>
          <cell r="O4184">
            <v>14872</v>
          </cell>
        </row>
        <row r="4185">
          <cell r="C4185" t="str">
            <v>V. COSTOS INDIRECTOS</v>
          </cell>
        </row>
        <row r="4187">
          <cell r="C4187" t="str">
            <v>Descripción</v>
          </cell>
          <cell r="L4187" t="str">
            <v>Porcentaje</v>
          </cell>
          <cell r="M4187" t="str">
            <v>Valor Total</v>
          </cell>
        </row>
        <row r="4188">
          <cell r="C4188" t="str">
            <v>ADMINISTRACION</v>
          </cell>
          <cell r="L4188">
            <v>0</v>
          </cell>
          <cell r="M4188">
            <v>0</v>
          </cell>
        </row>
        <row r="4189">
          <cell r="C4189" t="str">
            <v xml:space="preserve">IMPREVISTOS </v>
          </cell>
          <cell r="L4189">
            <v>0</v>
          </cell>
          <cell r="M4189">
            <v>0</v>
          </cell>
        </row>
        <row r="4190">
          <cell r="C4190" t="str">
            <v>UTILIDAD</v>
          </cell>
          <cell r="L4190">
            <v>0</v>
          </cell>
          <cell r="M4190">
            <v>0</v>
          </cell>
        </row>
        <row r="4191">
          <cell r="C4191" t="str">
            <v>SUBTOTAL $</v>
          </cell>
          <cell r="O4191">
            <v>0</v>
          </cell>
        </row>
        <row r="4193">
          <cell r="C4193" t="str">
            <v>Precio Unitario Total Aproximado al peso $</v>
          </cell>
          <cell r="O4193">
            <v>14872</v>
          </cell>
        </row>
        <row r="4196">
          <cell r="H4196" t="str">
            <v>Firma</v>
          </cell>
        </row>
        <row r="4197">
          <cell r="H4197" t="str">
            <v>Nombre:</v>
          </cell>
        </row>
        <row r="4198">
          <cell r="H4198" t="str">
            <v>Representante Legal del Contratista o su Apoderado</v>
          </cell>
        </row>
        <row r="4199">
          <cell r="H4199" t="str">
            <v>Matricula No. :</v>
          </cell>
        </row>
        <row r="4200">
          <cell r="H4200" t="str">
            <v xml:space="preserve"> </v>
          </cell>
        </row>
        <row r="4201">
          <cell r="C4201" t="str">
            <v>OBSERVACIONES INTERVENTORÍA</v>
          </cell>
        </row>
        <row r="4205">
          <cell r="C4205" t="str">
            <v>APROBACIÓN POR INTERVENTORÍA</v>
          </cell>
        </row>
        <row r="4206">
          <cell r="C420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4208">
          <cell r="C420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4211">
          <cell r="H4211" t="str">
            <v>Firma</v>
          </cell>
        </row>
        <row r="4212">
          <cell r="H4212" t="str">
            <v>Nombre:</v>
          </cell>
        </row>
        <row r="4213">
          <cell r="H4213" t="str">
            <v>Representante Legal del Interventor o su Apoderado</v>
          </cell>
        </row>
        <row r="4214">
          <cell r="H4214" t="str">
            <v>Matricula No. :</v>
          </cell>
        </row>
        <row r="4219">
          <cell r="C4219" t="str">
            <v>Formulario 1 - Propuesta económica  - Documento tipo de selección abreviada de menor cuantía - versión 2</v>
          </cell>
        </row>
        <row r="4220">
          <cell r="C4220" t="str">
            <v>Código</v>
          </cell>
          <cell r="D4220" t="str">
            <v>CCE-EICP-FM-25</v>
          </cell>
          <cell r="E4220" t="str">
            <v>Versión</v>
          </cell>
          <cell r="F4220">
            <v>2</v>
          </cell>
        </row>
        <row r="4222">
          <cell r="C4222" t="str">
            <v>[La entidad podrá utilizar este formato para la presentación de los análisis de precios unitarios el contratista en la oportunidad prevista en el numeral 8.1. del Documento Base]</v>
          </cell>
        </row>
        <row r="4225">
          <cell r="D4225" t="str">
            <v>MUNICIPIO DE CONCORDIA, ANTIOQUIA</v>
          </cell>
        </row>
        <row r="4226">
          <cell r="L4226" t="str">
            <v>VERSIÓN</v>
          </cell>
        </row>
        <row r="4227">
          <cell r="D4227" t="str">
            <v xml:space="preserve">[NÚMERO DEL PROCESO] </v>
          </cell>
        </row>
        <row r="4228">
          <cell r="L4228" t="str">
            <v>PÁGINA</v>
          </cell>
          <cell r="M4228">
            <v>1</v>
          </cell>
          <cell r="N4228" t="str">
            <v>DE</v>
          </cell>
          <cell r="O4228">
            <v>1</v>
          </cell>
        </row>
        <row r="4229">
          <cell r="D4229" t="str">
            <v xml:space="preserve">ANALISIS DE PRECIOS UNITARIOS </v>
          </cell>
        </row>
        <row r="4231">
          <cell r="L4231" t="str">
            <v>FECHA</v>
          </cell>
          <cell r="M4231" t="str">
            <v>DD</v>
          </cell>
          <cell r="N4231" t="str">
            <v>MM</v>
          </cell>
          <cell r="O4231" t="str">
            <v>AA</v>
          </cell>
        </row>
        <row r="4232">
          <cell r="M4232">
            <v>3</v>
          </cell>
          <cell r="N4232">
            <v>5</v>
          </cell>
          <cell r="O4232">
            <v>2022</v>
          </cell>
        </row>
        <row r="4233">
          <cell r="C4233" t="str">
            <v>ITEMS DE LA PROPUESTA ECONÓMICA</v>
          </cell>
          <cell r="I4233" t="str">
            <v>ITEMS NO PREVISTOS</v>
          </cell>
        </row>
        <row r="4237">
          <cell r="C4237" t="str">
            <v>DATOS ESPECÍFICOS</v>
          </cell>
        </row>
        <row r="4239">
          <cell r="C4239" t="str">
            <v>ITEM</v>
          </cell>
          <cell r="D4239" t="str">
            <v>DESCRIPCIÓN</v>
          </cell>
          <cell r="M4239" t="str">
            <v>UNIDAD</v>
          </cell>
          <cell r="O4239" t="str">
            <v>CANTIDAD</v>
          </cell>
        </row>
        <row r="4240">
          <cell r="C4240" t="str">
            <v>2.11.7</v>
          </cell>
          <cell r="D4240" t="str">
            <v>Demarcación de cancha múltiple. Se utilizarán pinturas con base de caucho clorado. Se debe lavar la superficie primero manteniéndola humedecida, para aplicar ácido muriático y agua en una solución de proporción de 1:7, librándola de grasas, óxidos o cualquier contaminante. Se aplicará la pintura de tráfico con brocha de cerda natural, rodillo de felpa o pistola (en este caso diluyéndola con Xilol o Thiner adecuado). Se dejará secar entre capas de 2 a 4 horas. Los colores y la demarcación de la cancha se harán de acuerdo al detalle de los planos suministrados. Se deben respetar los colores y las dimensiones de cada una las líneas y zonas a demarcar. Se señalizará la cancha para la práctica de microfútbol, basquetbol y voleibol.</v>
          </cell>
          <cell r="M4240" t="str">
            <v>u</v>
          </cell>
          <cell r="O4240">
            <v>1</v>
          </cell>
          <cell r="R4240">
            <v>2406430</v>
          </cell>
          <cell r="S4240">
            <v>2406430</v>
          </cell>
          <cell r="T4240">
            <v>3.09E-2</v>
          </cell>
          <cell r="U4240">
            <v>0.35089999999999999</v>
          </cell>
          <cell r="V4240">
            <v>0</v>
          </cell>
          <cell r="W4240">
            <v>0.61819999999999997</v>
          </cell>
        </row>
        <row r="4241">
          <cell r="C4241" t="str">
            <v>I. EQUIPO</v>
          </cell>
        </row>
        <row r="4243">
          <cell r="C4243" t="str">
            <v>DESCRIPCIÓN</v>
          </cell>
          <cell r="H4243" t="str">
            <v>MARCA</v>
          </cell>
          <cell r="J4243" t="str">
            <v>TIPO</v>
          </cell>
          <cell r="L4243" t="str">
            <v>TARIFA/HORA</v>
          </cell>
          <cell r="M4243" t="str">
            <v>RENDIMIENTO</v>
          </cell>
          <cell r="O4243" t="str">
            <v>Vr. UNITARIO</v>
          </cell>
        </row>
        <row r="4244">
          <cell r="J4244" t="str">
            <v/>
          </cell>
          <cell r="L4244" t="str">
            <v/>
          </cell>
          <cell r="O4244">
            <v>0</v>
          </cell>
          <cell r="R4244">
            <v>0</v>
          </cell>
          <cell r="T4244">
            <v>0</v>
          </cell>
        </row>
        <row r="4245">
          <cell r="J4245" t="str">
            <v/>
          </cell>
          <cell r="L4245" t="str">
            <v/>
          </cell>
          <cell r="O4245">
            <v>0</v>
          </cell>
          <cell r="R4245">
            <v>0</v>
          </cell>
          <cell r="T4245">
            <v>0</v>
          </cell>
        </row>
        <row r="4246">
          <cell r="J4246" t="str">
            <v/>
          </cell>
          <cell r="L4246" t="str">
            <v/>
          </cell>
          <cell r="O4246">
            <v>0</v>
          </cell>
          <cell r="R4246">
            <v>0</v>
          </cell>
          <cell r="T4246">
            <v>0</v>
          </cell>
        </row>
        <row r="4247">
          <cell r="C4247" t="str">
            <v>Herramienta Menor (Como % de Mano de Obra)</v>
          </cell>
          <cell r="J4247" t="str">
            <v>Dia</v>
          </cell>
          <cell r="L4247">
            <v>1487690</v>
          </cell>
          <cell r="M4247">
            <v>0.05</v>
          </cell>
          <cell r="O4247">
            <v>74385</v>
          </cell>
          <cell r="R4247">
            <v>74385</v>
          </cell>
          <cell r="T4247" t="str">
            <v>Herramienta Menor (Como % de Mano de Obra)</v>
          </cell>
        </row>
        <row r="4248">
          <cell r="L4248">
            <v>3.09E-2</v>
          </cell>
          <cell r="M4248" t="str">
            <v>SUBTOTAL $</v>
          </cell>
          <cell r="O4248">
            <v>74385</v>
          </cell>
        </row>
        <row r="4249">
          <cell r="C4249" t="str">
            <v>II. MATERIALES</v>
          </cell>
        </row>
        <row r="4251">
          <cell r="C4251" t="str">
            <v>DESCRIPCIÓN</v>
          </cell>
          <cell r="K4251" t="str">
            <v>UNIDAD</v>
          </cell>
          <cell r="L4251" t="str">
            <v>CANTIDAD</v>
          </cell>
          <cell r="M4251" t="str">
            <v>PRECIO UNIT.</v>
          </cell>
          <cell r="O4251" t="str">
            <v>Vr. UNITARIO</v>
          </cell>
        </row>
        <row r="4252">
          <cell r="C4252" t="str">
            <v>Pintura acrílica en frio para tráfico</v>
          </cell>
          <cell r="K4252" t="str">
            <v>gal</v>
          </cell>
          <cell r="L4252">
            <v>3</v>
          </cell>
          <cell r="M4252">
            <v>104410</v>
          </cell>
          <cell r="O4252">
            <v>313230</v>
          </cell>
          <cell r="R4252">
            <v>3</v>
          </cell>
          <cell r="T4252" t="str">
            <v>Pintura acrílica en frio para tráfico</v>
          </cell>
        </row>
        <row r="4253">
          <cell r="C4253" t="str">
            <v xml:space="preserve">Disolvente para pintura (TINNER)-dilusion 10% del volumen de pintura
</v>
          </cell>
          <cell r="K4253" t="str">
            <v>gal</v>
          </cell>
          <cell r="L4253">
            <v>0.30000000000000004</v>
          </cell>
          <cell r="M4253">
            <v>38100</v>
          </cell>
          <cell r="O4253">
            <v>11430</v>
          </cell>
          <cell r="R4253">
            <v>0.3</v>
          </cell>
          <cell r="T4253" t="str">
            <v xml:space="preserve">Disolvente para pintura (TINNER)-dilusion 10% del volumen de pintura
</v>
          </cell>
        </row>
        <row r="4254">
          <cell r="C4254" t="str">
            <v>Acido muriatico 3.7 lt</v>
          </cell>
          <cell r="K4254" t="str">
            <v>und</v>
          </cell>
          <cell r="L4254">
            <v>20</v>
          </cell>
          <cell r="M4254">
            <v>21560</v>
          </cell>
          <cell r="O4254">
            <v>431200</v>
          </cell>
          <cell r="R4254">
            <v>20</v>
          </cell>
          <cell r="T4254" t="str">
            <v>Acido muriatico 3.7 lt</v>
          </cell>
        </row>
        <row r="4255">
          <cell r="C4255" t="str">
            <v>Cinta Papel 75 m * 50mm 135g/m" Topex</v>
          </cell>
          <cell r="K4255" t="str">
            <v>Und</v>
          </cell>
          <cell r="L4255">
            <v>11</v>
          </cell>
          <cell r="M4255">
            <v>8045</v>
          </cell>
          <cell r="O4255">
            <v>88495</v>
          </cell>
          <cell r="R4255">
            <v>11</v>
          </cell>
          <cell r="T4255" t="str">
            <v>Cinta Papel 75 m * 50mm 135g/m" Topex</v>
          </cell>
        </row>
        <row r="4256">
          <cell r="K4256" t="str">
            <v/>
          </cell>
          <cell r="M4256">
            <v>0</v>
          </cell>
          <cell r="O4256">
            <v>0</v>
          </cell>
          <cell r="R4256">
            <v>0</v>
          </cell>
          <cell r="T4256">
            <v>0</v>
          </cell>
        </row>
        <row r="4257">
          <cell r="K4257" t="str">
            <v/>
          </cell>
          <cell r="M4257">
            <v>0</v>
          </cell>
          <cell r="O4257">
            <v>0</v>
          </cell>
          <cell r="R4257">
            <v>0</v>
          </cell>
          <cell r="T4257">
            <v>0</v>
          </cell>
        </row>
        <row r="4258">
          <cell r="K4258" t="str">
            <v/>
          </cell>
          <cell r="O4258">
            <v>0</v>
          </cell>
          <cell r="R4258">
            <v>0</v>
          </cell>
          <cell r="T4258">
            <v>0</v>
          </cell>
        </row>
        <row r="4259">
          <cell r="L4259">
            <v>0.35089999999999999</v>
          </cell>
          <cell r="M4259" t="str">
            <v>SUBTOTAL $</v>
          </cell>
          <cell r="O4259">
            <v>844355</v>
          </cell>
        </row>
        <row r="4260">
          <cell r="C4260" t="str">
            <v>III. TRANSPORTES</v>
          </cell>
        </row>
        <row r="4262">
          <cell r="C4262" t="str">
            <v>MATERIAL</v>
          </cell>
          <cell r="J4262" t="str">
            <v>VOL. o PESO</v>
          </cell>
          <cell r="K4262" t="str">
            <v>DISTANCIA</v>
          </cell>
          <cell r="L4262" t="str">
            <v>M3 o Ton/Km</v>
          </cell>
          <cell r="M4262" t="str">
            <v>TARIFA</v>
          </cell>
          <cell r="O4262" t="str">
            <v>Vr. UNITARIO</v>
          </cell>
        </row>
        <row r="4263">
          <cell r="J4263" t="str">
            <v/>
          </cell>
          <cell r="M4263">
            <v>0</v>
          </cell>
          <cell r="O4263">
            <v>0</v>
          </cell>
          <cell r="R4263">
            <v>0</v>
          </cell>
          <cell r="T4263">
            <v>0</v>
          </cell>
        </row>
        <row r="4264">
          <cell r="J4264" t="str">
            <v/>
          </cell>
          <cell r="M4264">
            <v>0</v>
          </cell>
          <cell r="O4264">
            <v>0</v>
          </cell>
          <cell r="R4264">
            <v>0</v>
          </cell>
          <cell r="T4264">
            <v>0</v>
          </cell>
        </row>
        <row r="4265">
          <cell r="J4265" t="str">
            <v/>
          </cell>
          <cell r="M4265">
            <v>0</v>
          </cell>
          <cell r="O4265">
            <v>0</v>
          </cell>
          <cell r="R4265">
            <v>0</v>
          </cell>
          <cell r="T4265">
            <v>0</v>
          </cell>
        </row>
        <row r="4266">
          <cell r="L4266">
            <v>0</v>
          </cell>
          <cell r="M4266" t="str">
            <v>SUBTOTAL $</v>
          </cell>
          <cell r="O4266">
            <v>0</v>
          </cell>
        </row>
        <row r="4267">
          <cell r="C4267" t="str">
            <v>IV. MANO DE OBRA</v>
          </cell>
        </row>
        <row r="4269">
          <cell r="C4269" t="str">
            <v>TRABAJADOR</v>
          </cell>
          <cell r="I4269" t="str">
            <v>CANTIDAD</v>
          </cell>
          <cell r="J4269" t="str">
            <v>JORNAL</v>
          </cell>
          <cell r="K4269" t="str">
            <v>PRESTACIONES</v>
          </cell>
          <cell r="L4269" t="str">
            <v>JORNAL TOTAL</v>
          </cell>
          <cell r="M4269" t="str">
            <v>RENDIMIENTO</v>
          </cell>
          <cell r="O4269" t="str">
            <v>Vr. UNITARIO</v>
          </cell>
        </row>
        <row r="4270">
          <cell r="C4270" t="str">
            <v>Oficial</v>
          </cell>
          <cell r="I4270">
            <v>1</v>
          </cell>
          <cell r="J4270">
            <v>77720</v>
          </cell>
          <cell r="K4270">
            <v>1.6913</v>
          </cell>
          <cell r="L4270">
            <v>131448</v>
          </cell>
          <cell r="M4270">
            <v>0.2</v>
          </cell>
          <cell r="O4270">
            <v>657240</v>
          </cell>
          <cell r="R4270">
            <v>5</v>
          </cell>
          <cell r="T4270" t="str">
            <v>Oficial</v>
          </cell>
        </row>
        <row r="4271">
          <cell r="C4271" t="str">
            <v>Ayudante Entendido</v>
          </cell>
          <cell r="I4271">
            <v>1</v>
          </cell>
          <cell r="J4271">
            <v>53020</v>
          </cell>
          <cell r="K4271">
            <v>1.7161</v>
          </cell>
          <cell r="L4271">
            <v>90988</v>
          </cell>
          <cell r="M4271">
            <v>0.2</v>
          </cell>
          <cell r="O4271">
            <v>454940</v>
          </cell>
          <cell r="R4271">
            <v>5</v>
          </cell>
          <cell r="T4271" t="str">
            <v>Ayudante Entendido</v>
          </cell>
        </row>
        <row r="4272">
          <cell r="C4272" t="str">
            <v>Ayudante Raso</v>
          </cell>
          <cell r="I4272">
            <v>1</v>
          </cell>
          <cell r="J4272">
            <v>43354</v>
          </cell>
          <cell r="K4272">
            <v>1.7323</v>
          </cell>
          <cell r="L4272">
            <v>75102</v>
          </cell>
          <cell r="M4272">
            <v>0.2</v>
          </cell>
          <cell r="O4272">
            <v>375510</v>
          </cell>
          <cell r="R4272">
            <v>5</v>
          </cell>
          <cell r="T4272" t="str">
            <v>Ayudante Raso</v>
          </cell>
        </row>
        <row r="4273">
          <cell r="L4273">
            <v>0.61819999999999997</v>
          </cell>
          <cell r="M4273" t="str">
            <v>SUBTOTAL $</v>
          </cell>
          <cell r="O4273">
            <v>1487690</v>
          </cell>
        </row>
        <row r="4275">
          <cell r="C4275" t="str">
            <v>TOTAL COSTO DIRECTO $</v>
          </cell>
          <cell r="O4275">
            <v>2406430</v>
          </cell>
        </row>
        <row r="4276">
          <cell r="C4276" t="str">
            <v>V. COSTOS INDIRECTOS</v>
          </cell>
        </row>
        <row r="4278">
          <cell r="C4278" t="str">
            <v>Descripción</v>
          </cell>
          <cell r="L4278" t="str">
            <v>Porcentaje</v>
          </cell>
          <cell r="M4278" t="str">
            <v>Valor Total</v>
          </cell>
        </row>
        <row r="4279">
          <cell r="C4279" t="str">
            <v>ADMINISTRACION</v>
          </cell>
          <cell r="L4279">
            <v>0</v>
          </cell>
          <cell r="M4279">
            <v>0</v>
          </cell>
        </row>
        <row r="4280">
          <cell r="C4280" t="str">
            <v xml:space="preserve">IMPREVISTOS </v>
          </cell>
          <cell r="L4280">
            <v>0</v>
          </cell>
          <cell r="M4280">
            <v>0</v>
          </cell>
        </row>
        <row r="4281">
          <cell r="C4281" t="str">
            <v>UTILIDAD</v>
          </cell>
          <cell r="L4281">
            <v>0</v>
          </cell>
          <cell r="M4281">
            <v>0</v>
          </cell>
        </row>
        <row r="4282">
          <cell r="C4282" t="str">
            <v>SUBTOTAL $</v>
          </cell>
          <cell r="O4282">
            <v>0</v>
          </cell>
        </row>
        <row r="4284">
          <cell r="C4284" t="str">
            <v>Precio Unitario Total Aproximado al peso $</v>
          </cell>
          <cell r="O4284">
            <v>2406430</v>
          </cell>
        </row>
        <row r="4287">
          <cell r="H4287" t="str">
            <v>Firma</v>
          </cell>
        </row>
        <row r="4288">
          <cell r="H4288" t="str">
            <v>Nombre:</v>
          </cell>
        </row>
        <row r="4289">
          <cell r="H4289" t="str">
            <v>Representante Legal del Contratista o su Apoderado</v>
          </cell>
        </row>
        <row r="4290">
          <cell r="H4290" t="str">
            <v>Matricula No. :</v>
          </cell>
        </row>
        <row r="4291">
          <cell r="H4291" t="str">
            <v xml:space="preserve"> </v>
          </cell>
        </row>
        <row r="4292">
          <cell r="C4292" t="str">
            <v>OBSERVACIONES INTERVENTORÍA</v>
          </cell>
        </row>
        <row r="4296">
          <cell r="C4296" t="str">
            <v>APROBACIÓN POR INTERVENTORÍA</v>
          </cell>
        </row>
        <row r="4297">
          <cell r="C4297"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4299">
          <cell r="C4299"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4302">
          <cell r="H4302" t="str">
            <v>Firma</v>
          </cell>
        </row>
        <row r="4303">
          <cell r="H4303" t="str">
            <v>Nombre:</v>
          </cell>
        </row>
        <row r="4304">
          <cell r="H4304" t="str">
            <v>Representante Legal del Interventor o su Apoderado</v>
          </cell>
        </row>
        <row r="4305">
          <cell r="H4305" t="str">
            <v>Matricula No. :</v>
          </cell>
        </row>
        <row r="4310">
          <cell r="C4310" t="str">
            <v>Formulario 1 - Propuesta económica  - Documento tipo de selección abreviada de menor cuantía - versión 2</v>
          </cell>
        </row>
        <row r="4311">
          <cell r="C4311" t="str">
            <v>Código</v>
          </cell>
          <cell r="D4311" t="str">
            <v>CCE-EICP-FM-25</v>
          </cell>
          <cell r="E4311" t="str">
            <v>Versión</v>
          </cell>
          <cell r="F4311">
            <v>2</v>
          </cell>
        </row>
        <row r="4313">
          <cell r="C4313" t="str">
            <v>[La entidad podrá utilizar este formato para la presentación de los análisis de precios unitarios el contratista en la oportunidad prevista en el numeral 8.1. del Documento Base]</v>
          </cell>
        </row>
        <row r="4316">
          <cell r="D4316" t="str">
            <v>MUNICIPIO DE CONCORDIA, ANTIOQUIA</v>
          </cell>
        </row>
        <row r="4317">
          <cell r="L4317" t="str">
            <v>VERSIÓN</v>
          </cell>
        </row>
        <row r="4318">
          <cell r="D4318" t="str">
            <v xml:space="preserve">[NÚMERO DEL PROCESO] </v>
          </cell>
        </row>
        <row r="4319">
          <cell r="L4319" t="str">
            <v>PÁGINA</v>
          </cell>
          <cell r="M4319">
            <v>1</v>
          </cell>
          <cell r="N4319" t="str">
            <v>DE</v>
          </cell>
          <cell r="O4319">
            <v>1</v>
          </cell>
        </row>
        <row r="4320">
          <cell r="D4320" t="str">
            <v xml:space="preserve">ANALISIS DE PRECIOS UNITARIOS </v>
          </cell>
        </row>
        <row r="4322">
          <cell r="L4322" t="str">
            <v>FECHA</v>
          </cell>
          <cell r="M4322" t="str">
            <v>DD</v>
          </cell>
          <cell r="N4322" t="str">
            <v>MM</v>
          </cell>
          <cell r="O4322" t="str">
            <v>AA</v>
          </cell>
        </row>
        <row r="4323">
          <cell r="M4323">
            <v>3</v>
          </cell>
          <cell r="N4323">
            <v>5</v>
          </cell>
          <cell r="O4323">
            <v>2022</v>
          </cell>
        </row>
        <row r="4324">
          <cell r="C4324" t="str">
            <v>ITEMS DE LA PROPUESTA ECONÓMICA</v>
          </cell>
          <cell r="I4324" t="str">
            <v>ITEMS NO PREVISTOS</v>
          </cell>
        </row>
        <row r="4328">
          <cell r="C4328" t="str">
            <v>DATOS ESPECÍFICOS</v>
          </cell>
        </row>
        <row r="4330">
          <cell r="C4330" t="str">
            <v>ITEM</v>
          </cell>
          <cell r="D4330" t="str">
            <v>DESCRIPCIÓN</v>
          </cell>
          <cell r="M4330" t="str">
            <v>UNIDAD</v>
          </cell>
          <cell r="O4330" t="str">
            <v>CANTIDAD</v>
          </cell>
        </row>
        <row r="4331">
          <cell r="C4331" t="str">
            <v>2.12.1</v>
          </cell>
          <cell r="D4331" t="str">
            <v>S.T.I de Sanitario de Dos Piezas, Redondo 3.7 Litros, Descarga Dual Blanco Corona o similar. Incluye sanitario, Kit de Instalación, Brida, acople, tornillos y chazos, y demás accesorios para su correcta instalación y correcto funcionamiento.</v>
          </cell>
          <cell r="M4331" t="str">
            <v>u</v>
          </cell>
          <cell r="O4331">
            <v>2</v>
          </cell>
          <cell r="R4331">
            <v>508025</v>
          </cell>
          <cell r="S4331">
            <v>508025</v>
          </cell>
          <cell r="T4331">
            <v>2.7000000000000001E-3</v>
          </cell>
          <cell r="U4331">
            <v>0.8488</v>
          </cell>
          <cell r="V4331">
            <v>9.3799999999999994E-2</v>
          </cell>
          <cell r="W4331">
            <v>5.4699999999999999E-2</v>
          </cell>
        </row>
        <row r="4332">
          <cell r="C4332" t="str">
            <v>I. EQUIPO</v>
          </cell>
        </row>
        <row r="4334">
          <cell r="C4334" t="str">
            <v>DESCRIPCIÓN</v>
          </cell>
          <cell r="H4334" t="str">
            <v>MARCA</v>
          </cell>
          <cell r="J4334" t="str">
            <v>TIPO</v>
          </cell>
          <cell r="L4334" t="str">
            <v>TARIFA/HORA</v>
          </cell>
          <cell r="M4334" t="str">
            <v>RENDIMIENTO</v>
          </cell>
          <cell r="O4334" t="str">
            <v>Vr. UNITARIO</v>
          </cell>
        </row>
        <row r="4335">
          <cell r="J4335" t="str">
            <v/>
          </cell>
          <cell r="L4335" t="str">
            <v/>
          </cell>
          <cell r="M4335">
            <v>4</v>
          </cell>
          <cell r="O4335">
            <v>0</v>
          </cell>
          <cell r="R4335">
            <v>0.5</v>
          </cell>
          <cell r="T4335">
            <v>0</v>
          </cell>
        </row>
        <row r="4336">
          <cell r="J4336" t="str">
            <v/>
          </cell>
          <cell r="L4336" t="str">
            <v/>
          </cell>
          <cell r="M4336">
            <v>4</v>
          </cell>
          <cell r="O4336">
            <v>0</v>
          </cell>
          <cell r="R4336">
            <v>0.5</v>
          </cell>
          <cell r="T4336">
            <v>0</v>
          </cell>
        </row>
        <row r="4337">
          <cell r="J4337" t="str">
            <v/>
          </cell>
          <cell r="L4337" t="str">
            <v/>
          </cell>
          <cell r="O4337">
            <v>0</v>
          </cell>
          <cell r="R4337">
            <v>0</v>
          </cell>
          <cell r="T4337">
            <v>0</v>
          </cell>
        </row>
        <row r="4338">
          <cell r="C4338" t="str">
            <v>Herramienta Menor (Como % de Mano de Obra)</v>
          </cell>
          <cell r="J4338" t="str">
            <v>Dia</v>
          </cell>
          <cell r="L4338">
            <v>27805</v>
          </cell>
          <cell r="M4338">
            <v>0.05</v>
          </cell>
          <cell r="O4338">
            <v>1390</v>
          </cell>
          <cell r="R4338">
            <v>2780</v>
          </cell>
          <cell r="T4338" t="str">
            <v>Herramienta Menor (Como % de Mano de Obra)</v>
          </cell>
        </row>
        <row r="4339">
          <cell r="L4339">
            <v>2.7000000000000001E-3</v>
          </cell>
          <cell r="M4339" t="str">
            <v>SUBTOTAL $</v>
          </cell>
          <cell r="O4339">
            <v>1390</v>
          </cell>
        </row>
        <row r="4340">
          <cell r="C4340" t="str">
            <v>II. MATERIALES</v>
          </cell>
        </row>
        <row r="4342">
          <cell r="C4342" t="str">
            <v>DESCRIPCIÓN</v>
          </cell>
          <cell r="K4342" t="str">
            <v>UNIDAD</v>
          </cell>
          <cell r="L4342" t="str">
            <v>CANTIDAD</v>
          </cell>
          <cell r="M4342" t="str">
            <v>PRECIO UNIT.</v>
          </cell>
          <cell r="O4342" t="str">
            <v>Vr. UNITARIO</v>
          </cell>
        </row>
        <row r="4343">
          <cell r="C4343" t="str">
            <v>Sanitario Aquapro Redondo Bone</v>
          </cell>
          <cell r="K4343" t="str">
            <v>u</v>
          </cell>
          <cell r="L4343">
            <v>1</v>
          </cell>
          <cell r="M4343">
            <v>384900</v>
          </cell>
          <cell r="O4343">
            <v>384900</v>
          </cell>
          <cell r="R4343">
            <v>2</v>
          </cell>
          <cell r="T4343" t="str">
            <v>Sanitario Aquapro Redondo Bone</v>
          </cell>
        </row>
        <row r="4344">
          <cell r="C4344" t="str">
            <v>Kit Instalación Sanitario con Brida
Humboldt (Brida, acople, válvula, tornillos y chazos)</v>
          </cell>
          <cell r="K4344" t="str">
            <v>u</v>
          </cell>
          <cell r="L4344">
            <v>1</v>
          </cell>
          <cell r="M4344">
            <v>46290</v>
          </cell>
          <cell r="O4344">
            <v>46290</v>
          </cell>
          <cell r="R4344">
            <v>2</v>
          </cell>
          <cell r="T4344" t="str">
            <v>Kit Instalación Sanitario con Brida
Humboldt (Brida, acople, válvula, tornillos y chazos)</v>
          </cell>
        </row>
        <row r="4345">
          <cell r="K4345" t="str">
            <v/>
          </cell>
          <cell r="M4345">
            <v>0</v>
          </cell>
          <cell r="O4345">
            <v>0</v>
          </cell>
          <cell r="R4345">
            <v>0</v>
          </cell>
          <cell r="T4345">
            <v>0</v>
          </cell>
        </row>
        <row r="4346">
          <cell r="K4346" t="str">
            <v/>
          </cell>
          <cell r="M4346">
            <v>0</v>
          </cell>
          <cell r="O4346">
            <v>0</v>
          </cell>
          <cell r="R4346">
            <v>0</v>
          </cell>
          <cell r="T4346">
            <v>0</v>
          </cell>
        </row>
        <row r="4347">
          <cell r="K4347" t="str">
            <v/>
          </cell>
          <cell r="M4347">
            <v>0</v>
          </cell>
          <cell r="O4347">
            <v>0</v>
          </cell>
          <cell r="R4347">
            <v>0</v>
          </cell>
          <cell r="T4347">
            <v>0</v>
          </cell>
        </row>
        <row r="4348">
          <cell r="K4348" t="str">
            <v/>
          </cell>
          <cell r="M4348">
            <v>0</v>
          </cell>
          <cell r="O4348">
            <v>0</v>
          </cell>
          <cell r="R4348">
            <v>0</v>
          </cell>
          <cell r="T4348">
            <v>0</v>
          </cell>
        </row>
        <row r="4349">
          <cell r="K4349" t="str">
            <v/>
          </cell>
          <cell r="O4349">
            <v>0</v>
          </cell>
          <cell r="R4349">
            <v>0</v>
          </cell>
          <cell r="T4349">
            <v>0</v>
          </cell>
        </row>
        <row r="4350">
          <cell r="L4350">
            <v>0.8488</v>
          </cell>
          <cell r="M4350" t="str">
            <v>SUBTOTAL $</v>
          </cell>
          <cell r="O4350">
            <v>431190</v>
          </cell>
        </row>
        <row r="4351">
          <cell r="C4351" t="str">
            <v>III. TRANSPORTES</v>
          </cell>
        </row>
        <row r="4353">
          <cell r="C4353" t="str">
            <v>MATERIAL</v>
          </cell>
          <cell r="J4353" t="str">
            <v>VOL. o PESO</v>
          </cell>
          <cell r="K4353" t="str">
            <v>DISTANCIA</v>
          </cell>
          <cell r="L4353" t="str">
            <v>M3 o Ton/Km</v>
          </cell>
          <cell r="M4353" t="str">
            <v>TARIFA</v>
          </cell>
          <cell r="O4353" t="str">
            <v>Vr. UNITARIO</v>
          </cell>
        </row>
        <row r="4354">
          <cell r="C4354" t="str">
            <v>Transporte de materiales</v>
          </cell>
          <cell r="J4354" t="str">
            <v>m3k</v>
          </cell>
          <cell r="K4354">
            <v>95</v>
          </cell>
          <cell r="L4354">
            <v>0.4</v>
          </cell>
          <cell r="M4354">
            <v>1200</v>
          </cell>
          <cell r="O4354">
            <v>45600</v>
          </cell>
          <cell r="R4354">
            <v>76</v>
          </cell>
          <cell r="T4354" t="str">
            <v>Transporte de materiales</v>
          </cell>
        </row>
        <row r="4355">
          <cell r="C4355" t="str">
            <v>Transporte interno</v>
          </cell>
          <cell r="J4355" t="str">
            <v>m3</v>
          </cell>
          <cell r="K4355">
            <v>1</v>
          </cell>
          <cell r="L4355">
            <v>0.4</v>
          </cell>
          <cell r="M4355">
            <v>5100</v>
          </cell>
          <cell r="O4355">
            <v>2040</v>
          </cell>
          <cell r="R4355">
            <v>0.8</v>
          </cell>
          <cell r="T4355" t="str">
            <v>Transporte interno</v>
          </cell>
        </row>
        <row r="4356">
          <cell r="J4356" t="str">
            <v/>
          </cell>
          <cell r="M4356">
            <v>0</v>
          </cell>
          <cell r="O4356">
            <v>0</v>
          </cell>
          <cell r="R4356">
            <v>0</v>
          </cell>
          <cell r="T4356">
            <v>0</v>
          </cell>
        </row>
        <row r="4357">
          <cell r="L4357">
            <v>9.3799999999999994E-2</v>
          </cell>
          <cell r="M4357" t="str">
            <v>SUBTOTAL $</v>
          </cell>
          <cell r="O4357">
            <v>47640</v>
          </cell>
        </row>
        <row r="4358">
          <cell r="C4358" t="str">
            <v>IV. MANO DE OBRA</v>
          </cell>
        </row>
        <row r="4360">
          <cell r="C4360" t="str">
            <v>TRABAJADOR</v>
          </cell>
          <cell r="I4360" t="str">
            <v>CANTIDAD</v>
          </cell>
          <cell r="J4360" t="str">
            <v>JORNAL</v>
          </cell>
          <cell r="K4360" t="str">
            <v>PRESTACIONES</v>
          </cell>
          <cell r="L4360" t="str">
            <v>JORNAL TOTAL</v>
          </cell>
          <cell r="M4360" t="str">
            <v>RENDIMIENTO</v>
          </cell>
          <cell r="O4360" t="str">
            <v>Vr. UNITARIO</v>
          </cell>
        </row>
        <row r="4361">
          <cell r="C4361" t="str">
            <v>Oficial</v>
          </cell>
          <cell r="I4361">
            <v>1</v>
          </cell>
          <cell r="J4361">
            <v>77720</v>
          </cell>
          <cell r="K4361">
            <v>1.6913</v>
          </cell>
          <cell r="L4361">
            <v>131448</v>
          </cell>
          <cell r="M4361">
            <v>8</v>
          </cell>
          <cell r="O4361">
            <v>16431</v>
          </cell>
          <cell r="R4361">
            <v>0.25</v>
          </cell>
          <cell r="T4361" t="str">
            <v>Oficial</v>
          </cell>
        </row>
        <row r="4362">
          <cell r="C4362" t="str">
            <v>Ayudante Entendido</v>
          </cell>
          <cell r="I4362">
            <v>1</v>
          </cell>
          <cell r="J4362">
            <v>53020</v>
          </cell>
          <cell r="K4362">
            <v>1.7161</v>
          </cell>
          <cell r="L4362">
            <v>90988</v>
          </cell>
          <cell r="M4362">
            <v>8</v>
          </cell>
          <cell r="O4362">
            <v>11374</v>
          </cell>
          <cell r="R4362">
            <v>0.25</v>
          </cell>
          <cell r="T4362" t="str">
            <v>Ayudante Entendido</v>
          </cell>
        </row>
        <row r="4363">
          <cell r="I4363">
            <v>1</v>
          </cell>
          <cell r="J4363">
            <v>0</v>
          </cell>
          <cell r="K4363">
            <v>0</v>
          </cell>
          <cell r="L4363">
            <v>0</v>
          </cell>
          <cell r="O4363">
            <v>0</v>
          </cell>
          <cell r="R4363">
            <v>0</v>
          </cell>
          <cell r="T4363">
            <v>0</v>
          </cell>
        </row>
        <row r="4364">
          <cell r="L4364">
            <v>5.4699999999999999E-2</v>
          </cell>
          <cell r="M4364" t="str">
            <v>SUBTOTAL $</v>
          </cell>
          <cell r="O4364">
            <v>27805</v>
          </cell>
        </row>
        <row r="4366">
          <cell r="C4366" t="str">
            <v>TOTAL COSTO DIRECTO $</v>
          </cell>
          <cell r="O4366">
            <v>508025</v>
          </cell>
        </row>
        <row r="4367">
          <cell r="C4367" t="str">
            <v>V. COSTOS INDIRECTOS</v>
          </cell>
        </row>
        <row r="4369">
          <cell r="C4369" t="str">
            <v>Descripción</v>
          </cell>
          <cell r="L4369" t="str">
            <v>Porcentaje</v>
          </cell>
          <cell r="M4369" t="str">
            <v>Valor Total</v>
          </cell>
        </row>
        <row r="4370">
          <cell r="C4370" t="str">
            <v>ADMINISTRACION</v>
          </cell>
          <cell r="L4370">
            <v>0</v>
          </cell>
          <cell r="M4370">
            <v>0</v>
          </cell>
        </row>
        <row r="4371">
          <cell r="C4371" t="str">
            <v xml:space="preserve">IMPREVISTOS </v>
          </cell>
          <cell r="L4371">
            <v>0</v>
          </cell>
          <cell r="M4371">
            <v>0</v>
          </cell>
        </row>
        <row r="4372">
          <cell r="C4372" t="str">
            <v>UTILIDAD</v>
          </cell>
          <cell r="L4372">
            <v>0</v>
          </cell>
          <cell r="M4372">
            <v>0</v>
          </cell>
        </row>
        <row r="4373">
          <cell r="C4373" t="str">
            <v>SUBTOTAL $</v>
          </cell>
          <cell r="O4373">
            <v>0</v>
          </cell>
        </row>
        <row r="4375">
          <cell r="C4375" t="str">
            <v>Precio Unitario Total Aproximado al peso $</v>
          </cell>
          <cell r="O4375">
            <v>508025</v>
          </cell>
        </row>
        <row r="4378">
          <cell r="H4378" t="str">
            <v>Firma</v>
          </cell>
        </row>
        <row r="4379">
          <cell r="H4379" t="str">
            <v>Nombre:</v>
          </cell>
        </row>
        <row r="4380">
          <cell r="H4380" t="str">
            <v>Representante Legal del Contratista o su Apoderado</v>
          </cell>
        </row>
        <row r="4381">
          <cell r="H4381" t="str">
            <v>Matricula No. :</v>
          </cell>
        </row>
        <row r="4382">
          <cell r="H4382" t="str">
            <v xml:space="preserve"> </v>
          </cell>
        </row>
        <row r="4383">
          <cell r="C4383" t="str">
            <v>OBSERVACIONES INTERVENTORÍA</v>
          </cell>
        </row>
        <row r="4387">
          <cell r="C4387" t="str">
            <v>APROBACIÓN POR INTERVENTORÍA</v>
          </cell>
        </row>
        <row r="4388">
          <cell r="C4388"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4390">
          <cell r="C4390"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4393">
          <cell r="H4393" t="str">
            <v>Firma</v>
          </cell>
        </row>
        <row r="4394">
          <cell r="H4394" t="str">
            <v>Nombre:</v>
          </cell>
        </row>
        <row r="4395">
          <cell r="H4395" t="str">
            <v>Representante Legal del Interventor o su Apoderado</v>
          </cell>
        </row>
        <row r="4396">
          <cell r="H4396" t="str">
            <v>Matricula No. :</v>
          </cell>
        </row>
        <row r="4401">
          <cell r="C4401" t="str">
            <v>Formulario 1 - Propuesta económica  - Documento tipo de selección abreviada de menor cuantía - versión 2</v>
          </cell>
        </row>
        <row r="4402">
          <cell r="C4402" t="str">
            <v>Código</v>
          </cell>
          <cell r="D4402" t="str">
            <v>CCE-EICP-FM-25</v>
          </cell>
          <cell r="E4402" t="str">
            <v>Versión</v>
          </cell>
          <cell r="F4402">
            <v>2</v>
          </cell>
        </row>
        <row r="4404">
          <cell r="C4404" t="str">
            <v>[La entidad podrá utilizar este formato para la presentación de los análisis de precios unitarios el contratista en la oportunidad prevista en el numeral 8.1. del Documento Base]</v>
          </cell>
        </row>
        <row r="4407">
          <cell r="D4407" t="str">
            <v>MUNICIPIO DE CONCORDIA, ANTIOQUIA</v>
          </cell>
        </row>
        <row r="4408">
          <cell r="L4408" t="str">
            <v>VERSIÓN</v>
          </cell>
        </row>
        <row r="4409">
          <cell r="D4409" t="str">
            <v xml:space="preserve">[NÚMERO DEL PROCESO] </v>
          </cell>
        </row>
        <row r="4410">
          <cell r="L4410" t="str">
            <v>PÁGINA</v>
          </cell>
          <cell r="M4410">
            <v>1</v>
          </cell>
          <cell r="N4410" t="str">
            <v>DE</v>
          </cell>
          <cell r="O4410">
            <v>1</v>
          </cell>
        </row>
        <row r="4411">
          <cell r="D4411" t="str">
            <v xml:space="preserve">ANALISIS DE PRECIOS UNITARIOS </v>
          </cell>
        </row>
        <row r="4413">
          <cell r="L4413" t="str">
            <v>FECHA</v>
          </cell>
          <cell r="M4413" t="str">
            <v>DD</v>
          </cell>
          <cell r="N4413" t="str">
            <v>MM</v>
          </cell>
          <cell r="O4413" t="str">
            <v>AA</v>
          </cell>
        </row>
        <row r="4414">
          <cell r="M4414">
            <v>3</v>
          </cell>
          <cell r="N4414">
            <v>5</v>
          </cell>
          <cell r="O4414">
            <v>2022</v>
          </cell>
        </row>
        <row r="4415">
          <cell r="C4415" t="str">
            <v>ITEMS DE LA PROPUESTA ECONÓMICA</v>
          </cell>
          <cell r="I4415" t="str">
            <v>ITEMS NO PREVISTOS</v>
          </cell>
        </row>
        <row r="4419">
          <cell r="C4419" t="str">
            <v>DATOS ESPECÍFICOS</v>
          </cell>
        </row>
        <row r="4421">
          <cell r="C4421" t="str">
            <v>ITEM</v>
          </cell>
          <cell r="D4421" t="str">
            <v>DESCRIPCIÓN</v>
          </cell>
          <cell r="M4421" t="str">
            <v>UNIDAD</v>
          </cell>
          <cell r="O4421" t="str">
            <v>CANTIDAD</v>
          </cell>
        </row>
        <row r="4422">
          <cell r="C4422" t="str">
            <v>2.12.2</v>
          </cell>
          <cell r="D4422" t="str">
            <v>S.T.I de lavamanos de incrustar ceramico basico spazio o Similar. Incluye grifería, abasto metálico, sifón botella, silicona antihongos para el borde del lavamanos, y todos los demás elementos necesarios para su correcta instalación y funcionamiento.</v>
          </cell>
          <cell r="M4422" t="str">
            <v>u</v>
          </cell>
          <cell r="O4422">
            <v>3</v>
          </cell>
          <cell r="R4422">
            <v>375176</v>
          </cell>
          <cell r="S4422">
            <v>375176</v>
          </cell>
          <cell r="T4422">
            <v>3.7000000000000002E-3</v>
          </cell>
          <cell r="U4422">
            <v>0.79520000000000002</v>
          </cell>
          <cell r="V4422">
            <v>0.127</v>
          </cell>
          <cell r="W4422">
            <v>7.4099999999999999E-2</v>
          </cell>
        </row>
        <row r="4423">
          <cell r="C4423" t="str">
            <v>I. EQUIPO</v>
          </cell>
        </row>
        <row r="4425">
          <cell r="C4425" t="str">
            <v>DESCRIPCIÓN</v>
          </cell>
          <cell r="H4425" t="str">
            <v>MARCA</v>
          </cell>
          <cell r="J4425" t="str">
            <v>TIPO</v>
          </cell>
          <cell r="L4425" t="str">
            <v>TARIFA/HORA</v>
          </cell>
          <cell r="M4425" t="str">
            <v>RENDIMIENTO</v>
          </cell>
          <cell r="O4425" t="str">
            <v>Vr. UNITARIO</v>
          </cell>
        </row>
        <row r="4426">
          <cell r="J4426" t="str">
            <v/>
          </cell>
          <cell r="L4426" t="str">
            <v/>
          </cell>
          <cell r="M4426">
            <v>4</v>
          </cell>
          <cell r="O4426">
            <v>0</v>
          </cell>
          <cell r="R4426">
            <v>0.75</v>
          </cell>
          <cell r="T4426">
            <v>0</v>
          </cell>
        </row>
        <row r="4427">
          <cell r="J4427" t="str">
            <v/>
          </cell>
          <cell r="L4427" t="str">
            <v/>
          </cell>
          <cell r="M4427">
            <v>4</v>
          </cell>
          <cell r="O4427">
            <v>0</v>
          </cell>
          <cell r="R4427">
            <v>0.75</v>
          </cell>
          <cell r="T4427">
            <v>0</v>
          </cell>
        </row>
        <row r="4428">
          <cell r="J4428" t="str">
            <v/>
          </cell>
          <cell r="L4428" t="str">
            <v/>
          </cell>
          <cell r="O4428">
            <v>0</v>
          </cell>
          <cell r="R4428">
            <v>0</v>
          </cell>
          <cell r="T4428">
            <v>0</v>
          </cell>
        </row>
        <row r="4429">
          <cell r="C4429" t="str">
            <v>Herramienta Menor (Como % de Mano de Obra)</v>
          </cell>
          <cell r="J4429" t="str">
            <v>Dia</v>
          </cell>
          <cell r="L4429">
            <v>27805</v>
          </cell>
          <cell r="M4429">
            <v>0.05</v>
          </cell>
          <cell r="O4429">
            <v>1390</v>
          </cell>
          <cell r="R4429">
            <v>4170</v>
          </cell>
          <cell r="T4429" t="str">
            <v>Herramienta Menor (Como % de Mano de Obra)</v>
          </cell>
        </row>
        <row r="4430">
          <cell r="L4430">
            <v>3.7000000000000002E-3</v>
          </cell>
          <cell r="M4430" t="str">
            <v>SUBTOTAL $</v>
          </cell>
          <cell r="O4430">
            <v>1390</v>
          </cell>
        </row>
        <row r="4431">
          <cell r="C4431" t="str">
            <v>II. MATERIALES</v>
          </cell>
        </row>
        <row r="4433">
          <cell r="C4433" t="str">
            <v>DESCRIPCIÓN</v>
          </cell>
          <cell r="K4433" t="str">
            <v>UNIDAD</v>
          </cell>
          <cell r="L4433" t="str">
            <v>CANTIDAD</v>
          </cell>
          <cell r="M4433" t="str">
            <v>PRECIO UNIT.</v>
          </cell>
          <cell r="O4433" t="str">
            <v>Vr. UNITARIO</v>
          </cell>
        </row>
        <row r="4434">
          <cell r="C4434" t="str">
            <v xml:space="preserve">lavamanos ceramico basico spazio - Corona </v>
          </cell>
          <cell r="K4434" t="str">
            <v>u</v>
          </cell>
          <cell r="L4434">
            <v>1</v>
          </cell>
          <cell r="M4434">
            <v>186900</v>
          </cell>
          <cell r="O4434">
            <v>186900</v>
          </cell>
          <cell r="R4434">
            <v>3</v>
          </cell>
          <cell r="T4434" t="str">
            <v xml:space="preserve">lavamanos ceramico basico spazio - Corona </v>
          </cell>
        </row>
        <row r="4435">
          <cell r="C4435" t="str">
            <v>Válvula registrador 1/2 sanitario y lavamanos plástica Grival + acople</v>
          </cell>
          <cell r="K4435" t="str">
            <v>u</v>
          </cell>
          <cell r="L4435">
            <v>1</v>
          </cell>
          <cell r="M4435">
            <v>23728</v>
          </cell>
          <cell r="O4435">
            <v>23728</v>
          </cell>
          <cell r="R4435">
            <v>3</v>
          </cell>
          <cell r="T4435" t="str">
            <v>Válvula registrador 1/2 sanitario y lavamanos plástica Grival + acople</v>
          </cell>
        </row>
        <row r="4436">
          <cell r="C4436" t="str">
            <v>Griferia Lavamanos Individual Palanca cipres - Grival</v>
          </cell>
          <cell r="K4436" t="str">
            <v>u</v>
          </cell>
          <cell r="L4436">
            <v>1</v>
          </cell>
          <cell r="M4436">
            <v>33300</v>
          </cell>
          <cell r="O4436">
            <v>33300</v>
          </cell>
          <cell r="R4436">
            <v>3</v>
          </cell>
          <cell r="T4436" t="str">
            <v>Griferia Lavamanos Individual Palanca cipres - Grival</v>
          </cell>
        </row>
        <row r="4437">
          <cell r="C4437" t="str">
            <v>Sifón botella con buje cromo
Gricol</v>
          </cell>
          <cell r="K4437" t="str">
            <v>u</v>
          </cell>
          <cell r="L4437">
            <v>1</v>
          </cell>
          <cell r="M4437">
            <v>40530</v>
          </cell>
          <cell r="O4437">
            <v>40530</v>
          </cell>
          <cell r="R4437">
            <v>3</v>
          </cell>
          <cell r="T4437" t="str">
            <v>Sifón botella con buje cromo
Gricol</v>
          </cell>
        </row>
        <row r="4438">
          <cell r="C4438" t="str">
            <v>Silicona Transparente 300 ml, Sika Rendimiento 3 m</v>
          </cell>
          <cell r="K4438" t="str">
            <v>u</v>
          </cell>
          <cell r="L4438">
            <v>0.44</v>
          </cell>
          <cell r="M4438">
            <v>31552</v>
          </cell>
          <cell r="O4438">
            <v>13883</v>
          </cell>
          <cell r="R4438">
            <v>1.32</v>
          </cell>
          <cell r="T4438" t="str">
            <v>Silicona Transparente 300 ml, Sika Rendimiento 3 m</v>
          </cell>
        </row>
        <row r="4439">
          <cell r="K4439" t="str">
            <v/>
          </cell>
          <cell r="M4439">
            <v>0</v>
          </cell>
          <cell r="O4439">
            <v>0</v>
          </cell>
          <cell r="R4439">
            <v>0</v>
          </cell>
          <cell r="T4439">
            <v>0</v>
          </cell>
        </row>
        <row r="4440">
          <cell r="K4440" t="str">
            <v/>
          </cell>
          <cell r="O4440">
            <v>0</v>
          </cell>
          <cell r="R4440">
            <v>0</v>
          </cell>
          <cell r="T4440">
            <v>0</v>
          </cell>
        </row>
        <row r="4441">
          <cell r="L4441">
            <v>0.79520000000000002</v>
          </cell>
          <cell r="M4441" t="str">
            <v>SUBTOTAL $</v>
          </cell>
          <cell r="O4441">
            <v>298341</v>
          </cell>
        </row>
        <row r="4442">
          <cell r="C4442" t="str">
            <v>III. TRANSPORTES</v>
          </cell>
        </row>
        <row r="4444">
          <cell r="C4444" t="str">
            <v>MATERIAL</v>
          </cell>
          <cell r="J4444" t="str">
            <v>VOL. o PESO</v>
          </cell>
          <cell r="K4444" t="str">
            <v>DISTANCIA</v>
          </cell>
          <cell r="L4444" t="str">
            <v>M3 o Ton/Km</v>
          </cell>
          <cell r="M4444" t="str">
            <v>TARIFA</v>
          </cell>
          <cell r="O4444" t="str">
            <v>Vr. UNITARIO</v>
          </cell>
        </row>
        <row r="4445">
          <cell r="C4445" t="str">
            <v>Transporte de materiales</v>
          </cell>
          <cell r="J4445" t="str">
            <v>m3k</v>
          </cell>
          <cell r="K4445">
            <v>95</v>
          </cell>
          <cell r="L4445">
            <v>0.4</v>
          </cell>
          <cell r="M4445">
            <v>1200</v>
          </cell>
          <cell r="O4445">
            <v>45600</v>
          </cell>
          <cell r="R4445">
            <v>114</v>
          </cell>
          <cell r="T4445" t="str">
            <v>Transporte de materiales</v>
          </cell>
        </row>
        <row r="4446">
          <cell r="C4446" t="str">
            <v>Transporte interno</v>
          </cell>
          <cell r="J4446" t="str">
            <v>m3</v>
          </cell>
          <cell r="K4446">
            <v>1</v>
          </cell>
          <cell r="L4446">
            <v>0.4</v>
          </cell>
          <cell r="M4446">
            <v>5100</v>
          </cell>
          <cell r="O4446">
            <v>2040</v>
          </cell>
          <cell r="R4446">
            <v>1.2</v>
          </cell>
          <cell r="T4446" t="str">
            <v>Transporte interno</v>
          </cell>
        </row>
        <row r="4447">
          <cell r="J4447" t="str">
            <v/>
          </cell>
          <cell r="M4447">
            <v>0</v>
          </cell>
          <cell r="O4447">
            <v>0</v>
          </cell>
          <cell r="R4447">
            <v>0</v>
          </cell>
          <cell r="T4447">
            <v>0</v>
          </cell>
        </row>
        <row r="4448">
          <cell r="L4448">
            <v>0.127</v>
          </cell>
          <cell r="M4448" t="str">
            <v>SUBTOTAL $</v>
          </cell>
          <cell r="O4448">
            <v>47640</v>
          </cell>
        </row>
        <row r="4449">
          <cell r="C4449" t="str">
            <v>IV. MANO DE OBRA</v>
          </cell>
        </row>
        <row r="4451">
          <cell r="C4451" t="str">
            <v>TRABAJADOR</v>
          </cell>
          <cell r="I4451" t="str">
            <v>CANTIDAD</v>
          </cell>
          <cell r="J4451" t="str">
            <v>JORNAL</v>
          </cell>
          <cell r="K4451" t="str">
            <v>PRESTACIONES</v>
          </cell>
          <cell r="L4451" t="str">
            <v>JORNAL TOTAL</v>
          </cell>
          <cell r="M4451" t="str">
            <v>RENDIMIENTO</v>
          </cell>
          <cell r="O4451" t="str">
            <v>Vr. UNITARIO</v>
          </cell>
        </row>
        <row r="4452">
          <cell r="C4452" t="str">
            <v>Oficial</v>
          </cell>
          <cell r="I4452">
            <v>1</v>
          </cell>
          <cell r="J4452">
            <v>77720</v>
          </cell>
          <cell r="K4452">
            <v>1.6913</v>
          </cell>
          <cell r="L4452">
            <v>131448</v>
          </cell>
          <cell r="M4452">
            <v>8</v>
          </cell>
          <cell r="O4452">
            <v>16431</v>
          </cell>
          <cell r="R4452">
            <v>0.38</v>
          </cell>
          <cell r="T4452" t="str">
            <v>Oficial</v>
          </cell>
        </row>
        <row r="4453">
          <cell r="C4453" t="str">
            <v>Ayudante Entendido</v>
          </cell>
          <cell r="I4453">
            <v>1</v>
          </cell>
          <cell r="J4453">
            <v>53020</v>
          </cell>
          <cell r="K4453">
            <v>1.7161</v>
          </cell>
          <cell r="L4453">
            <v>90988</v>
          </cell>
          <cell r="M4453">
            <v>8</v>
          </cell>
          <cell r="O4453">
            <v>11374</v>
          </cell>
          <cell r="R4453">
            <v>0.38</v>
          </cell>
          <cell r="T4453" t="str">
            <v>Ayudante Entendido</v>
          </cell>
        </row>
        <row r="4454">
          <cell r="I4454">
            <v>1</v>
          </cell>
          <cell r="J4454">
            <v>0</v>
          </cell>
          <cell r="K4454">
            <v>0</v>
          </cell>
          <cell r="L4454">
            <v>0</v>
          </cell>
          <cell r="O4454">
            <v>0</v>
          </cell>
          <cell r="R4454">
            <v>0</v>
          </cell>
          <cell r="T4454">
            <v>0</v>
          </cell>
        </row>
        <row r="4455">
          <cell r="L4455">
            <v>7.4099999999999999E-2</v>
          </cell>
          <cell r="M4455" t="str">
            <v>SUBTOTAL $</v>
          </cell>
          <cell r="O4455">
            <v>27805</v>
          </cell>
        </row>
        <row r="4457">
          <cell r="C4457" t="str">
            <v>TOTAL COSTO DIRECTO $</v>
          </cell>
          <cell r="O4457">
            <v>375176</v>
          </cell>
        </row>
        <row r="4458">
          <cell r="C4458" t="str">
            <v>V. COSTOS INDIRECTOS</v>
          </cell>
        </row>
        <row r="4460">
          <cell r="C4460" t="str">
            <v>Descripción</v>
          </cell>
          <cell r="L4460" t="str">
            <v>Porcentaje</v>
          </cell>
          <cell r="M4460" t="str">
            <v>Valor Total</v>
          </cell>
        </row>
        <row r="4461">
          <cell r="C4461" t="str">
            <v>ADMINISTRACION</v>
          </cell>
          <cell r="L4461">
            <v>0</v>
          </cell>
          <cell r="M4461">
            <v>0</v>
          </cell>
        </row>
        <row r="4462">
          <cell r="C4462" t="str">
            <v xml:space="preserve">IMPREVISTOS </v>
          </cell>
          <cell r="L4462">
            <v>0</v>
          </cell>
          <cell r="M4462">
            <v>0</v>
          </cell>
        </row>
        <row r="4463">
          <cell r="C4463" t="str">
            <v>UTILIDAD</v>
          </cell>
          <cell r="L4463">
            <v>0</v>
          </cell>
          <cell r="M4463">
            <v>0</v>
          </cell>
        </row>
        <row r="4464">
          <cell r="C4464" t="str">
            <v>SUBTOTAL $</v>
          </cell>
          <cell r="O4464">
            <v>0</v>
          </cell>
        </row>
        <row r="4466">
          <cell r="C4466" t="str">
            <v>Precio Unitario Total Aproximado al peso $</v>
          </cell>
          <cell r="O4466">
            <v>375176</v>
          </cell>
        </row>
        <row r="4469">
          <cell r="H4469" t="str">
            <v>Firma</v>
          </cell>
        </row>
        <row r="4470">
          <cell r="H4470" t="str">
            <v>Nombre:</v>
          </cell>
        </row>
        <row r="4471">
          <cell r="H4471" t="str">
            <v>Representante Legal del Contratista o su Apoderado</v>
          </cell>
        </row>
        <row r="4472">
          <cell r="H4472" t="str">
            <v>Matricula No. :</v>
          </cell>
        </row>
        <row r="4473">
          <cell r="H4473" t="str">
            <v xml:space="preserve"> </v>
          </cell>
        </row>
        <row r="4474">
          <cell r="C4474" t="str">
            <v>OBSERVACIONES INTERVENTORÍA</v>
          </cell>
        </row>
        <row r="4478">
          <cell r="C4478" t="str">
            <v>APROBACIÓN POR INTERVENTORÍA</v>
          </cell>
        </row>
        <row r="4479">
          <cell r="C4479"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4481">
          <cell r="C4481"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4484">
          <cell r="H4484" t="str">
            <v>Firma</v>
          </cell>
        </row>
        <row r="4485">
          <cell r="H4485" t="str">
            <v>Nombre:</v>
          </cell>
        </row>
        <row r="4486">
          <cell r="H4486" t="str">
            <v>Representante Legal del Interventor o su Apoderado</v>
          </cell>
        </row>
        <row r="4487">
          <cell r="H4487" t="str">
            <v>Matricula No. :</v>
          </cell>
        </row>
        <row r="4492">
          <cell r="C4492" t="str">
            <v>Formulario 1 - Propuesta económica  - Documento tipo de selección abreviada de menor cuantía - versión 2</v>
          </cell>
        </row>
        <row r="4493">
          <cell r="C4493" t="str">
            <v>Código</v>
          </cell>
          <cell r="D4493" t="str">
            <v>CCE-EICP-FM-25</v>
          </cell>
          <cell r="E4493" t="str">
            <v>Versión</v>
          </cell>
          <cell r="F4493">
            <v>2</v>
          </cell>
        </row>
        <row r="4495">
          <cell r="C4495" t="str">
            <v>[La entidad podrá utilizar este formato para la presentación de los análisis de precios unitarios el contratista en la oportunidad prevista en el numeral 8.1. del Documento Base]</v>
          </cell>
        </row>
        <row r="4498">
          <cell r="D4498" t="str">
            <v>MUNICIPIO DE CONCORDIA, ANTIOQUIA</v>
          </cell>
        </row>
        <row r="4499">
          <cell r="L4499" t="str">
            <v>VERSIÓN</v>
          </cell>
        </row>
        <row r="4500">
          <cell r="D4500" t="str">
            <v xml:space="preserve">[NÚMERO DEL PROCESO] </v>
          </cell>
        </row>
        <row r="4501">
          <cell r="L4501" t="str">
            <v>PÁGINA</v>
          </cell>
          <cell r="M4501">
            <v>1</v>
          </cell>
          <cell r="N4501" t="str">
            <v>DE</v>
          </cell>
          <cell r="O4501">
            <v>1</v>
          </cell>
        </row>
        <row r="4502">
          <cell r="D4502" t="str">
            <v xml:space="preserve">ANALISIS DE PRECIOS UNITARIOS </v>
          </cell>
        </row>
        <row r="4504">
          <cell r="L4504" t="str">
            <v>FECHA</v>
          </cell>
          <cell r="M4504" t="str">
            <v>DD</v>
          </cell>
          <cell r="N4504" t="str">
            <v>MM</v>
          </cell>
          <cell r="O4504" t="str">
            <v>AA</v>
          </cell>
        </row>
        <row r="4505">
          <cell r="M4505">
            <v>3</v>
          </cell>
          <cell r="N4505">
            <v>5</v>
          </cell>
          <cell r="O4505">
            <v>2022</v>
          </cell>
        </row>
        <row r="4506">
          <cell r="C4506" t="str">
            <v>ITEMS DE LA PROPUESTA ECONÓMICA</v>
          </cell>
          <cell r="I4506" t="str">
            <v>ITEMS NO PREVISTOS</v>
          </cell>
        </row>
        <row r="4510">
          <cell r="C4510" t="str">
            <v>DATOS ESPECÍFICOS</v>
          </cell>
        </row>
        <row r="4512">
          <cell r="C4512" t="str">
            <v>ITEM</v>
          </cell>
          <cell r="D4512" t="str">
            <v>DESCRIPCIÓN</v>
          </cell>
          <cell r="M4512" t="str">
            <v>UNIDAD</v>
          </cell>
          <cell r="O4512" t="str">
            <v>CANTIDAD</v>
          </cell>
        </row>
        <row r="4513">
          <cell r="C4513" t="str">
            <v>2.12.3</v>
          </cell>
          <cell r="D4513" t="str">
            <v>S.T.I  de ORINAL  con griferia tipo Push . Incluye orinal, Grifería tipo push, sifon tipo botella y demás accesorios para su correcta instalación y correcto funcionamiento.</v>
          </cell>
          <cell r="M4513" t="str">
            <v>u</v>
          </cell>
          <cell r="O4513">
            <v>3</v>
          </cell>
          <cell r="R4513">
            <v>464821</v>
          </cell>
          <cell r="S4513">
            <v>464821</v>
          </cell>
          <cell r="T4513">
            <v>3.0000000000000001E-3</v>
          </cell>
          <cell r="U4513">
            <v>0.8347</v>
          </cell>
          <cell r="V4513">
            <v>0.10249999999999999</v>
          </cell>
          <cell r="W4513">
            <v>5.9799999999999999E-2</v>
          </cell>
        </row>
        <row r="4514">
          <cell r="C4514" t="str">
            <v>I. EQUIPO</v>
          </cell>
        </row>
        <row r="4516">
          <cell r="C4516" t="str">
            <v>DESCRIPCIÓN</v>
          </cell>
          <cell r="H4516" t="str">
            <v>MARCA</v>
          </cell>
          <cell r="J4516" t="str">
            <v>TIPO</v>
          </cell>
          <cell r="L4516" t="str">
            <v>TARIFA/HORA</v>
          </cell>
          <cell r="M4516" t="str">
            <v>RENDIMIENTO</v>
          </cell>
          <cell r="O4516" t="str">
            <v>Vr. UNITARIO</v>
          </cell>
        </row>
        <row r="4517">
          <cell r="J4517" t="str">
            <v/>
          </cell>
          <cell r="L4517" t="str">
            <v/>
          </cell>
          <cell r="M4517">
            <v>4</v>
          </cell>
          <cell r="O4517">
            <v>0</v>
          </cell>
          <cell r="R4517">
            <v>0.75</v>
          </cell>
          <cell r="T4517">
            <v>0</v>
          </cell>
        </row>
        <row r="4518">
          <cell r="J4518" t="str">
            <v/>
          </cell>
          <cell r="L4518" t="str">
            <v/>
          </cell>
          <cell r="M4518">
            <v>4</v>
          </cell>
          <cell r="O4518">
            <v>0</v>
          </cell>
          <cell r="R4518">
            <v>0.75</v>
          </cell>
          <cell r="T4518">
            <v>0</v>
          </cell>
        </row>
        <row r="4519">
          <cell r="J4519" t="str">
            <v/>
          </cell>
          <cell r="L4519" t="str">
            <v/>
          </cell>
          <cell r="O4519">
            <v>0</v>
          </cell>
          <cell r="R4519">
            <v>0</v>
          </cell>
          <cell r="T4519">
            <v>0</v>
          </cell>
        </row>
        <row r="4520">
          <cell r="C4520" t="str">
            <v>Herramienta Menor (Como % de Mano de Obra)</v>
          </cell>
          <cell r="J4520" t="str">
            <v>Dia</v>
          </cell>
          <cell r="L4520">
            <v>27805</v>
          </cell>
          <cell r="M4520">
            <v>0.05</v>
          </cell>
          <cell r="O4520">
            <v>1390</v>
          </cell>
          <cell r="R4520">
            <v>4170</v>
          </cell>
          <cell r="T4520" t="str">
            <v>Herramienta Menor (Como % de Mano de Obra)</v>
          </cell>
        </row>
        <row r="4521">
          <cell r="L4521">
            <v>3.0000000000000001E-3</v>
          </cell>
          <cell r="M4521" t="str">
            <v>SUBTOTAL $</v>
          </cell>
          <cell r="O4521">
            <v>1390</v>
          </cell>
        </row>
        <row r="4522">
          <cell r="C4522" t="str">
            <v>II. MATERIALES</v>
          </cell>
        </row>
        <row r="4524">
          <cell r="C4524" t="str">
            <v>DESCRIPCIÓN</v>
          </cell>
          <cell r="K4524" t="str">
            <v>UNIDAD</v>
          </cell>
          <cell r="L4524" t="str">
            <v>CANTIDAD</v>
          </cell>
          <cell r="M4524" t="str">
            <v>PRECIO UNIT.</v>
          </cell>
          <cell r="O4524" t="str">
            <v>Vr. UNITARIO</v>
          </cell>
        </row>
        <row r="4525">
          <cell r="C4525" t="str">
            <v>Orinal Petite con grifería push</v>
          </cell>
          <cell r="K4525" t="str">
            <v>u</v>
          </cell>
          <cell r="L4525">
            <v>1</v>
          </cell>
          <cell r="M4525">
            <v>364900</v>
          </cell>
          <cell r="O4525">
            <v>364900</v>
          </cell>
          <cell r="R4525">
            <v>3</v>
          </cell>
          <cell r="T4525" t="str">
            <v>Orinal Petite con grifería push</v>
          </cell>
        </row>
        <row r="4526">
          <cell r="C4526" t="str">
            <v>Sifon tipo botella gris- Grival</v>
          </cell>
          <cell r="K4526" t="str">
            <v>u</v>
          </cell>
          <cell r="L4526">
            <v>1</v>
          </cell>
          <cell r="M4526">
            <v>11543</v>
          </cell>
          <cell r="O4526">
            <v>11543</v>
          </cell>
          <cell r="R4526">
            <v>3</v>
          </cell>
          <cell r="T4526" t="str">
            <v>Sifon tipo botella gris- Grival</v>
          </cell>
        </row>
        <row r="4527">
          <cell r="C4527" t="str">
            <v>Desagüe sencillo integrado sin rebose Grival</v>
          </cell>
          <cell r="K4527" t="str">
            <v>u</v>
          </cell>
          <cell r="L4527">
            <v>1</v>
          </cell>
          <cell r="M4527">
            <v>11543</v>
          </cell>
          <cell r="O4527">
            <v>11543</v>
          </cell>
          <cell r="R4527">
            <v>3</v>
          </cell>
          <cell r="T4527" t="str">
            <v>Desagüe sencillo integrado sin rebose Grival</v>
          </cell>
        </row>
        <row r="4528">
          <cell r="K4528" t="str">
            <v/>
          </cell>
          <cell r="M4528">
            <v>0</v>
          </cell>
          <cell r="O4528">
            <v>0</v>
          </cell>
          <cell r="R4528">
            <v>0</v>
          </cell>
          <cell r="T4528">
            <v>0</v>
          </cell>
        </row>
        <row r="4529">
          <cell r="K4529" t="str">
            <v/>
          </cell>
          <cell r="M4529">
            <v>0</v>
          </cell>
          <cell r="O4529">
            <v>0</v>
          </cell>
          <cell r="R4529">
            <v>0</v>
          </cell>
          <cell r="T4529">
            <v>0</v>
          </cell>
        </row>
        <row r="4530">
          <cell r="K4530" t="str">
            <v/>
          </cell>
          <cell r="M4530">
            <v>0</v>
          </cell>
          <cell r="O4530">
            <v>0</v>
          </cell>
          <cell r="R4530">
            <v>0</v>
          </cell>
          <cell r="T4530">
            <v>0</v>
          </cell>
        </row>
        <row r="4531">
          <cell r="K4531" t="str">
            <v/>
          </cell>
          <cell r="O4531">
            <v>0</v>
          </cell>
          <cell r="R4531">
            <v>0</v>
          </cell>
          <cell r="T4531">
            <v>0</v>
          </cell>
        </row>
        <row r="4532">
          <cell r="L4532">
            <v>0.8347</v>
          </cell>
          <cell r="M4532" t="str">
            <v>SUBTOTAL $</v>
          </cell>
          <cell r="O4532">
            <v>387986</v>
          </cell>
        </row>
        <row r="4533">
          <cell r="C4533" t="str">
            <v>III. TRANSPORTES</v>
          </cell>
        </row>
        <row r="4535">
          <cell r="C4535" t="str">
            <v>MATERIAL</v>
          </cell>
          <cell r="J4535" t="str">
            <v>VOL. o PESO</v>
          </cell>
          <cell r="K4535" t="str">
            <v>DISTANCIA</v>
          </cell>
          <cell r="L4535" t="str">
            <v>M3 o Ton/Km</v>
          </cell>
          <cell r="M4535" t="str">
            <v>TARIFA</v>
          </cell>
          <cell r="O4535" t="str">
            <v>Vr. UNITARIO</v>
          </cell>
        </row>
        <row r="4536">
          <cell r="C4536" t="str">
            <v>Transporte de materiales</v>
          </cell>
          <cell r="J4536" t="str">
            <v>m3k</v>
          </cell>
          <cell r="K4536">
            <v>95</v>
          </cell>
          <cell r="L4536">
            <v>0.4</v>
          </cell>
          <cell r="M4536">
            <v>1200</v>
          </cell>
          <cell r="O4536">
            <v>45600</v>
          </cell>
          <cell r="R4536">
            <v>114</v>
          </cell>
          <cell r="T4536" t="str">
            <v>Transporte de materiales</v>
          </cell>
        </row>
        <row r="4537">
          <cell r="C4537" t="str">
            <v>Transporte interno</v>
          </cell>
          <cell r="J4537" t="str">
            <v>m3</v>
          </cell>
          <cell r="K4537">
            <v>1</v>
          </cell>
          <cell r="L4537">
            <v>0.4</v>
          </cell>
          <cell r="M4537">
            <v>5100</v>
          </cell>
          <cell r="O4537">
            <v>2040</v>
          </cell>
          <cell r="R4537">
            <v>1.2</v>
          </cell>
          <cell r="T4537" t="str">
            <v>Transporte interno</v>
          </cell>
        </row>
        <row r="4538">
          <cell r="J4538" t="str">
            <v/>
          </cell>
          <cell r="M4538">
            <v>0</v>
          </cell>
          <cell r="O4538">
            <v>0</v>
          </cell>
          <cell r="R4538">
            <v>0</v>
          </cell>
          <cell r="T4538">
            <v>0</v>
          </cell>
        </row>
        <row r="4539">
          <cell r="L4539">
            <v>0.10249999999999999</v>
          </cell>
          <cell r="M4539" t="str">
            <v>SUBTOTAL $</v>
          </cell>
          <cell r="O4539">
            <v>47640</v>
          </cell>
        </row>
        <row r="4540">
          <cell r="C4540" t="str">
            <v>IV. MANO DE OBRA</v>
          </cell>
        </row>
        <row r="4542">
          <cell r="C4542" t="str">
            <v>TRABAJADOR</v>
          </cell>
          <cell r="I4542" t="str">
            <v>CANTIDAD</v>
          </cell>
          <cell r="J4542" t="str">
            <v>JORNAL</v>
          </cell>
          <cell r="K4542" t="str">
            <v>PRESTACIONES</v>
          </cell>
          <cell r="L4542" t="str">
            <v>JORNAL TOTAL</v>
          </cell>
          <cell r="M4542" t="str">
            <v>RENDIMIENTO</v>
          </cell>
          <cell r="O4542" t="str">
            <v>Vr. UNITARIO</v>
          </cell>
        </row>
        <row r="4543">
          <cell r="C4543" t="str">
            <v>Oficial</v>
          </cell>
          <cell r="I4543">
            <v>1</v>
          </cell>
          <cell r="J4543">
            <v>77720</v>
          </cell>
          <cell r="K4543">
            <v>1.6913</v>
          </cell>
          <cell r="L4543">
            <v>131448</v>
          </cell>
          <cell r="M4543">
            <v>8</v>
          </cell>
          <cell r="O4543">
            <v>16431</v>
          </cell>
          <cell r="R4543">
            <v>0.38</v>
          </cell>
          <cell r="T4543" t="str">
            <v>Oficial</v>
          </cell>
        </row>
        <row r="4544">
          <cell r="C4544" t="str">
            <v>Ayudante Entendido</v>
          </cell>
          <cell r="I4544">
            <v>1</v>
          </cell>
          <cell r="J4544">
            <v>53020</v>
          </cell>
          <cell r="K4544">
            <v>1.7161</v>
          </cell>
          <cell r="L4544">
            <v>90988</v>
          </cell>
          <cell r="M4544">
            <v>8</v>
          </cell>
          <cell r="O4544">
            <v>11374</v>
          </cell>
          <cell r="R4544">
            <v>0.38</v>
          </cell>
          <cell r="T4544" t="str">
            <v>Ayudante Entendido</v>
          </cell>
        </row>
        <row r="4545">
          <cell r="J4545">
            <v>0</v>
          </cell>
          <cell r="K4545">
            <v>0</v>
          </cell>
          <cell r="L4545">
            <v>0</v>
          </cell>
          <cell r="O4545">
            <v>0</v>
          </cell>
          <cell r="R4545">
            <v>0</v>
          </cell>
          <cell r="T4545">
            <v>0</v>
          </cell>
        </row>
        <row r="4546">
          <cell r="L4546">
            <v>5.9799999999999999E-2</v>
          </cell>
          <cell r="M4546" t="str">
            <v>SUBTOTAL $</v>
          </cell>
          <cell r="O4546">
            <v>27805</v>
          </cell>
        </row>
        <row r="4548">
          <cell r="C4548" t="str">
            <v>TOTAL COSTO DIRECTO $</v>
          </cell>
          <cell r="O4548">
            <v>464821</v>
          </cell>
        </row>
        <row r="4549">
          <cell r="C4549" t="str">
            <v>V. COSTOS INDIRECTOS</v>
          </cell>
        </row>
        <row r="4551">
          <cell r="C4551" t="str">
            <v>Descripción</v>
          </cell>
          <cell r="L4551" t="str">
            <v>Porcentaje</v>
          </cell>
          <cell r="M4551" t="str">
            <v>Valor Total</v>
          </cell>
        </row>
        <row r="4552">
          <cell r="C4552" t="str">
            <v>ADMINISTRACION</v>
          </cell>
          <cell r="L4552">
            <v>0</v>
          </cell>
          <cell r="M4552">
            <v>0</v>
          </cell>
        </row>
        <row r="4553">
          <cell r="C4553" t="str">
            <v xml:space="preserve">IMPREVISTOS </v>
          </cell>
          <cell r="L4553">
            <v>0</v>
          </cell>
          <cell r="M4553">
            <v>0</v>
          </cell>
        </row>
        <row r="4554">
          <cell r="C4554" t="str">
            <v>UTILIDAD</v>
          </cell>
          <cell r="L4554">
            <v>0</v>
          </cell>
          <cell r="M4554">
            <v>0</v>
          </cell>
        </row>
        <row r="4555">
          <cell r="C4555" t="str">
            <v>SUBTOTAL $</v>
          </cell>
          <cell r="O4555">
            <v>0</v>
          </cell>
        </row>
        <row r="4557">
          <cell r="C4557" t="str">
            <v>Precio Unitario Total Aproximado al peso $</v>
          </cell>
          <cell r="O4557">
            <v>464821</v>
          </cell>
        </row>
        <row r="4560">
          <cell r="H4560" t="str">
            <v>Firma</v>
          </cell>
        </row>
        <row r="4561">
          <cell r="H4561" t="str">
            <v>Nombre:</v>
          </cell>
        </row>
        <row r="4562">
          <cell r="H4562" t="str">
            <v>Representante Legal del Contratista o su Apoderado</v>
          </cell>
        </row>
        <row r="4563">
          <cell r="H4563" t="str">
            <v>Matricula No. :</v>
          </cell>
        </row>
        <row r="4564">
          <cell r="H4564" t="str">
            <v xml:space="preserve"> </v>
          </cell>
        </row>
        <row r="4565">
          <cell r="C4565" t="str">
            <v>OBSERVACIONES INTERVENTORÍA</v>
          </cell>
        </row>
        <row r="4569">
          <cell r="C4569" t="str">
            <v>APROBACIÓN POR INTERVENTORÍA</v>
          </cell>
        </row>
        <row r="4570">
          <cell r="C4570"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4572">
          <cell r="C4572"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4575">
          <cell r="H4575" t="str">
            <v>Firma</v>
          </cell>
        </row>
        <row r="4576">
          <cell r="H4576" t="str">
            <v>Nombre:</v>
          </cell>
        </row>
        <row r="4577">
          <cell r="H4577" t="str">
            <v>Representante Legal del Interventor o su Apoderado</v>
          </cell>
        </row>
        <row r="4578">
          <cell r="H4578" t="str">
            <v>Matricula No. :</v>
          </cell>
        </row>
        <row r="4583">
          <cell r="C4583" t="str">
            <v>Formulario 1 - Propuesta económica  - Documento tipo de selección abreviada de menor cuantía - versión 2</v>
          </cell>
        </row>
        <row r="4584">
          <cell r="C4584" t="str">
            <v>Código</v>
          </cell>
          <cell r="D4584" t="str">
            <v>CCE-EICP-FM-25</v>
          </cell>
          <cell r="E4584" t="str">
            <v>Versión</v>
          </cell>
          <cell r="F4584">
            <v>2</v>
          </cell>
        </row>
        <row r="4586">
          <cell r="C4586" t="str">
            <v>[La entidad podrá utilizar este formato para la presentación de los análisis de precios unitarios el contratista en la oportunidad prevista en el numeral 8.1. del Documento Base]</v>
          </cell>
        </row>
        <row r="4589">
          <cell r="D4589" t="str">
            <v>MUNICIPIO DE CONCORDIA, ANTIOQUIA</v>
          </cell>
        </row>
        <row r="4590">
          <cell r="L4590" t="str">
            <v>VERSIÓN</v>
          </cell>
        </row>
        <row r="4591">
          <cell r="D4591" t="str">
            <v xml:space="preserve">[NÚMERO DEL PROCESO] </v>
          </cell>
        </row>
        <row r="4592">
          <cell r="L4592" t="str">
            <v>PÁGINA</v>
          </cell>
          <cell r="M4592">
            <v>1</v>
          </cell>
          <cell r="N4592" t="str">
            <v>DE</v>
          </cell>
          <cell r="O4592">
            <v>1</v>
          </cell>
        </row>
        <row r="4593">
          <cell r="D4593" t="str">
            <v xml:space="preserve">ANALISIS DE PRECIOS UNITARIOS </v>
          </cell>
        </row>
        <row r="4595">
          <cell r="L4595" t="str">
            <v>FECHA</v>
          </cell>
          <cell r="M4595" t="str">
            <v>DD</v>
          </cell>
          <cell r="N4595" t="str">
            <v>MM</v>
          </cell>
          <cell r="O4595" t="str">
            <v>AA</v>
          </cell>
        </row>
        <row r="4596">
          <cell r="M4596">
            <v>3</v>
          </cell>
          <cell r="N4596">
            <v>5</v>
          </cell>
          <cell r="O4596">
            <v>2022</v>
          </cell>
        </row>
        <row r="4597">
          <cell r="C4597" t="str">
            <v>ITEMS DE LA PROPUESTA ECONÓMICA</v>
          </cell>
          <cell r="I4597" t="str">
            <v>ITEMS NO PREVISTOS</v>
          </cell>
        </row>
        <row r="4601">
          <cell r="C4601" t="str">
            <v>DATOS ESPECÍFICOS</v>
          </cell>
        </row>
        <row r="4603">
          <cell r="C4603" t="str">
            <v>ITEM</v>
          </cell>
          <cell r="D4603" t="str">
            <v>DESCRIPCIÓN</v>
          </cell>
          <cell r="M4603" t="str">
            <v>UNIDAD</v>
          </cell>
          <cell r="O4603" t="str">
            <v>CANTIDAD</v>
          </cell>
        </row>
        <row r="4604">
          <cell r="C4604" t="str">
            <v>2.12.4</v>
          </cell>
          <cell r="D4604" t="str">
            <v>S.T.I de Tapa registro 20x20cm corriente plástica para la caja de registro agua, luz o gas. Incluye cortes, obra civil, silicona antihongos para bordes, y todos los demás elementos necesarios para su correcta instalación y funcionamiento.</v>
          </cell>
          <cell r="M4604" t="str">
            <v>u</v>
          </cell>
          <cell r="O4604">
            <v>2</v>
          </cell>
          <cell r="R4604">
            <v>42733</v>
          </cell>
          <cell r="S4604">
            <v>42733</v>
          </cell>
          <cell r="T4604">
            <v>3.2899999999999999E-2</v>
          </cell>
          <cell r="U4604">
            <v>0.64180000000000004</v>
          </cell>
          <cell r="V4604">
            <v>0</v>
          </cell>
          <cell r="W4604">
            <v>0.32529999999999998</v>
          </cell>
        </row>
        <row r="4605">
          <cell r="C4605" t="str">
            <v>I. EQUIPO</v>
          </cell>
        </row>
        <row r="4607">
          <cell r="C4607" t="str">
            <v>DESCRIPCIÓN</v>
          </cell>
          <cell r="H4607" t="str">
            <v>MARCA</v>
          </cell>
          <cell r="J4607" t="str">
            <v>TIPO</v>
          </cell>
          <cell r="L4607" t="str">
            <v>TARIFA/HORA</v>
          </cell>
          <cell r="M4607" t="str">
            <v>RENDIMIENTO</v>
          </cell>
          <cell r="O4607" t="str">
            <v>Vr. UNITARIO</v>
          </cell>
        </row>
        <row r="4608">
          <cell r="C4608" t="str">
            <v>Pulidora Manual de 4" 1/2"</v>
          </cell>
          <cell r="J4608" t="str">
            <v>Dia</v>
          </cell>
          <cell r="L4608">
            <v>11352</v>
          </cell>
          <cell r="M4608">
            <v>16</v>
          </cell>
          <cell r="O4608">
            <v>710</v>
          </cell>
          <cell r="R4608">
            <v>0.13</v>
          </cell>
          <cell r="T4608" t="str">
            <v>Pulidora Manual de 4" 1/2"</v>
          </cell>
        </row>
        <row r="4609">
          <cell r="J4609" t="str">
            <v/>
          </cell>
          <cell r="L4609" t="str">
            <v/>
          </cell>
          <cell r="O4609">
            <v>0</v>
          </cell>
          <cell r="R4609">
            <v>0</v>
          </cell>
          <cell r="T4609">
            <v>0</v>
          </cell>
        </row>
        <row r="4610">
          <cell r="J4610" t="str">
            <v/>
          </cell>
          <cell r="L4610" t="str">
            <v/>
          </cell>
          <cell r="O4610">
            <v>0</v>
          </cell>
          <cell r="R4610">
            <v>0</v>
          </cell>
          <cell r="T4610">
            <v>0</v>
          </cell>
        </row>
        <row r="4611">
          <cell r="C4611" t="str">
            <v>Herramienta Menor (Como % de Mano de Obra)</v>
          </cell>
          <cell r="J4611" t="str">
            <v>Dia</v>
          </cell>
          <cell r="L4611">
            <v>13903</v>
          </cell>
          <cell r="M4611">
            <v>0.05</v>
          </cell>
          <cell r="O4611">
            <v>695</v>
          </cell>
          <cell r="R4611">
            <v>1390</v>
          </cell>
          <cell r="T4611" t="str">
            <v>Herramienta Menor (Como % de Mano de Obra)</v>
          </cell>
        </row>
        <row r="4612">
          <cell r="L4612">
            <v>3.2899999999999999E-2</v>
          </cell>
          <cell r="M4612" t="str">
            <v>SUBTOTAL $</v>
          </cell>
          <cell r="O4612">
            <v>1405</v>
          </cell>
        </row>
        <row r="4613">
          <cell r="C4613" t="str">
            <v>II. MATERIALES</v>
          </cell>
        </row>
        <row r="4615">
          <cell r="C4615" t="str">
            <v>DESCRIPCIÓN</v>
          </cell>
          <cell r="K4615" t="str">
            <v>UNIDAD</v>
          </cell>
          <cell r="L4615" t="str">
            <v>CANTIDAD</v>
          </cell>
          <cell r="M4615" t="str">
            <v>PRECIO UNIT.</v>
          </cell>
          <cell r="O4615" t="str">
            <v>Vr. UNITARIO</v>
          </cell>
        </row>
        <row r="4616">
          <cell r="C4616" t="str">
            <v>Tapa registro 20x20cm corriente plástica</v>
          </cell>
          <cell r="K4616" t="str">
            <v>u</v>
          </cell>
          <cell r="L4616">
            <v>1</v>
          </cell>
          <cell r="M4616">
            <v>18590</v>
          </cell>
          <cell r="O4616">
            <v>18590</v>
          </cell>
          <cell r="R4616">
            <v>2</v>
          </cell>
          <cell r="T4616" t="str">
            <v>Tapa registro 20x20cm corriente plástica</v>
          </cell>
        </row>
        <row r="4617">
          <cell r="C4617" t="str">
            <v>Silicona Transparente 300 ml, Sika Rendimiento 3 m</v>
          </cell>
          <cell r="K4617" t="str">
            <v>u</v>
          </cell>
          <cell r="L4617">
            <v>0.28000000000000003</v>
          </cell>
          <cell r="M4617">
            <v>31552</v>
          </cell>
          <cell r="O4617">
            <v>8835</v>
          </cell>
          <cell r="R4617">
            <v>0.56000000000000005</v>
          </cell>
          <cell r="T4617" t="str">
            <v>Silicona Transparente 300 ml, Sika Rendimiento 3 m</v>
          </cell>
        </row>
        <row r="4618">
          <cell r="K4618" t="str">
            <v/>
          </cell>
          <cell r="M4618">
            <v>0</v>
          </cell>
          <cell r="O4618">
            <v>0</v>
          </cell>
          <cell r="R4618">
            <v>0</v>
          </cell>
          <cell r="T4618">
            <v>0</v>
          </cell>
        </row>
        <row r="4619">
          <cell r="K4619" t="str">
            <v/>
          </cell>
          <cell r="M4619">
            <v>0</v>
          </cell>
          <cell r="O4619">
            <v>0</v>
          </cell>
          <cell r="R4619">
            <v>0</v>
          </cell>
          <cell r="T4619">
            <v>0</v>
          </cell>
        </row>
        <row r="4620">
          <cell r="K4620" t="str">
            <v/>
          </cell>
          <cell r="M4620">
            <v>0</v>
          </cell>
          <cell r="O4620">
            <v>0</v>
          </cell>
          <cell r="R4620">
            <v>0</v>
          </cell>
          <cell r="T4620">
            <v>0</v>
          </cell>
        </row>
        <row r="4621">
          <cell r="K4621" t="str">
            <v/>
          </cell>
          <cell r="M4621">
            <v>0</v>
          </cell>
          <cell r="O4621">
            <v>0</v>
          </cell>
          <cell r="R4621">
            <v>0</v>
          </cell>
          <cell r="T4621">
            <v>0</v>
          </cell>
        </row>
        <row r="4622">
          <cell r="K4622" t="str">
            <v/>
          </cell>
          <cell r="O4622">
            <v>0</v>
          </cell>
          <cell r="R4622">
            <v>0</v>
          </cell>
          <cell r="T4622">
            <v>0</v>
          </cell>
        </row>
        <row r="4623">
          <cell r="L4623">
            <v>0.64180000000000004</v>
          </cell>
          <cell r="M4623" t="str">
            <v>SUBTOTAL $</v>
          </cell>
          <cell r="O4623">
            <v>27425</v>
          </cell>
        </row>
        <row r="4624">
          <cell r="C4624" t="str">
            <v>III. TRANSPORTES</v>
          </cell>
        </row>
        <row r="4626">
          <cell r="C4626" t="str">
            <v>MATERIAL</v>
          </cell>
          <cell r="J4626" t="str">
            <v>VOL. o PESO</v>
          </cell>
          <cell r="K4626" t="str">
            <v>DISTANCIA</v>
          </cell>
          <cell r="L4626" t="str">
            <v>M3 o Ton/Km</v>
          </cell>
          <cell r="M4626" t="str">
            <v>TARIFA</v>
          </cell>
          <cell r="O4626" t="str">
            <v>Vr. UNITARIO</v>
          </cell>
        </row>
        <row r="4627">
          <cell r="J4627" t="str">
            <v/>
          </cell>
          <cell r="M4627">
            <v>0</v>
          </cell>
          <cell r="O4627">
            <v>0</v>
          </cell>
          <cell r="R4627">
            <v>0</v>
          </cell>
          <cell r="T4627">
            <v>0</v>
          </cell>
        </row>
        <row r="4628">
          <cell r="J4628" t="str">
            <v/>
          </cell>
          <cell r="M4628">
            <v>0</v>
          </cell>
          <cell r="O4628">
            <v>0</v>
          </cell>
          <cell r="R4628">
            <v>0</v>
          </cell>
          <cell r="T4628">
            <v>0</v>
          </cell>
        </row>
        <row r="4629">
          <cell r="J4629" t="str">
            <v/>
          </cell>
          <cell r="M4629">
            <v>0</v>
          </cell>
          <cell r="O4629">
            <v>0</v>
          </cell>
          <cell r="R4629">
            <v>0</v>
          </cell>
          <cell r="T4629">
            <v>0</v>
          </cell>
        </row>
        <row r="4630">
          <cell r="L4630">
            <v>0</v>
          </cell>
          <cell r="M4630" t="str">
            <v>SUBTOTAL $</v>
          </cell>
          <cell r="O4630">
            <v>0</v>
          </cell>
        </row>
        <row r="4631">
          <cell r="C4631" t="str">
            <v>IV. MANO DE OBRA</v>
          </cell>
        </row>
        <row r="4633">
          <cell r="C4633" t="str">
            <v>TRABAJADOR</v>
          </cell>
          <cell r="I4633" t="str">
            <v>CANTIDAD</v>
          </cell>
          <cell r="J4633" t="str">
            <v>JORNAL</v>
          </cell>
          <cell r="K4633" t="str">
            <v>PRESTACIONES</v>
          </cell>
          <cell r="L4633" t="str">
            <v>JORNAL TOTAL</v>
          </cell>
          <cell r="M4633" t="str">
            <v>RENDIMIENTO</v>
          </cell>
          <cell r="O4633" t="str">
            <v>Vr. UNITARIO</v>
          </cell>
        </row>
        <row r="4634">
          <cell r="C4634" t="str">
            <v>Oficial</v>
          </cell>
          <cell r="I4634">
            <v>1</v>
          </cell>
          <cell r="J4634">
            <v>77720</v>
          </cell>
          <cell r="K4634">
            <v>1.6913</v>
          </cell>
          <cell r="L4634">
            <v>131448</v>
          </cell>
          <cell r="M4634">
            <v>16</v>
          </cell>
          <cell r="O4634">
            <v>8216</v>
          </cell>
          <cell r="R4634">
            <v>0.13</v>
          </cell>
          <cell r="T4634" t="str">
            <v>Oficial</v>
          </cell>
        </row>
        <row r="4635">
          <cell r="C4635" t="str">
            <v>Ayudante Entendido</v>
          </cell>
          <cell r="I4635">
            <v>1</v>
          </cell>
          <cell r="J4635">
            <v>53020</v>
          </cell>
          <cell r="K4635">
            <v>1.7161</v>
          </cell>
          <cell r="L4635">
            <v>90988</v>
          </cell>
          <cell r="M4635">
            <v>16</v>
          </cell>
          <cell r="O4635">
            <v>5687</v>
          </cell>
          <cell r="R4635">
            <v>0.13</v>
          </cell>
          <cell r="T4635" t="str">
            <v>Ayudante Entendido</v>
          </cell>
        </row>
        <row r="4636">
          <cell r="I4636">
            <v>1</v>
          </cell>
          <cell r="J4636">
            <v>0</v>
          </cell>
          <cell r="K4636">
            <v>0</v>
          </cell>
          <cell r="L4636">
            <v>0</v>
          </cell>
          <cell r="O4636">
            <v>0</v>
          </cell>
          <cell r="R4636">
            <v>0</v>
          </cell>
          <cell r="T4636">
            <v>0</v>
          </cell>
        </row>
        <row r="4637">
          <cell r="L4637">
            <v>0.32529999999999998</v>
          </cell>
          <cell r="M4637" t="str">
            <v>SUBTOTAL $</v>
          </cell>
          <cell r="O4637">
            <v>13903</v>
          </cell>
        </row>
        <row r="4639">
          <cell r="C4639" t="str">
            <v>TOTAL COSTO DIRECTO $</v>
          </cell>
          <cell r="O4639">
            <v>42733</v>
          </cell>
        </row>
        <row r="4640">
          <cell r="C4640" t="str">
            <v>V. COSTOS INDIRECTOS</v>
          </cell>
        </row>
        <row r="4642">
          <cell r="C4642" t="str">
            <v>Descripción</v>
          </cell>
          <cell r="L4642" t="str">
            <v>Porcentaje</v>
          </cell>
          <cell r="M4642" t="str">
            <v>Valor Total</v>
          </cell>
        </row>
        <row r="4643">
          <cell r="C4643" t="str">
            <v>ADMINISTRACION</v>
          </cell>
          <cell r="L4643">
            <v>0</v>
          </cell>
          <cell r="M4643">
            <v>0</v>
          </cell>
        </row>
        <row r="4644">
          <cell r="C4644" t="str">
            <v xml:space="preserve">IMPREVISTOS </v>
          </cell>
          <cell r="L4644">
            <v>0</v>
          </cell>
          <cell r="M4644">
            <v>0</v>
          </cell>
        </row>
        <row r="4645">
          <cell r="C4645" t="str">
            <v>UTILIDAD</v>
          </cell>
          <cell r="L4645">
            <v>0</v>
          </cell>
          <cell r="M4645">
            <v>0</v>
          </cell>
        </row>
        <row r="4646">
          <cell r="C4646" t="str">
            <v>SUBTOTAL $</v>
          </cell>
          <cell r="O4646">
            <v>0</v>
          </cell>
        </row>
        <row r="4648">
          <cell r="C4648" t="str">
            <v>Precio Unitario Total Aproximado al peso $</v>
          </cell>
          <cell r="O4648">
            <v>42733</v>
          </cell>
        </row>
        <row r="4651">
          <cell r="H4651" t="str">
            <v>Firma</v>
          </cell>
        </row>
        <row r="4652">
          <cell r="H4652" t="str">
            <v>Nombre:</v>
          </cell>
        </row>
        <row r="4653">
          <cell r="H4653" t="str">
            <v>Representante Legal del Contratista o su Apoderado</v>
          </cell>
        </row>
        <row r="4654">
          <cell r="H4654" t="str">
            <v>Matricula No. :</v>
          </cell>
        </row>
        <row r="4655">
          <cell r="H4655" t="str">
            <v xml:space="preserve"> </v>
          </cell>
        </row>
        <row r="4656">
          <cell r="C4656" t="str">
            <v>OBSERVACIONES INTERVENTORÍA</v>
          </cell>
        </row>
        <row r="4660">
          <cell r="C4660" t="str">
            <v>APROBACIÓN POR INTERVENTORÍA</v>
          </cell>
        </row>
        <row r="4661">
          <cell r="C4661"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4663">
          <cell r="C4663"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4666">
          <cell r="H4666" t="str">
            <v>Firma</v>
          </cell>
        </row>
        <row r="4667">
          <cell r="H4667" t="str">
            <v>Nombre:</v>
          </cell>
        </row>
        <row r="4668">
          <cell r="H4668" t="str">
            <v>Representante Legal del Interventor o su Apoderado</v>
          </cell>
        </row>
        <row r="4669">
          <cell r="H4669" t="str">
            <v>Matricula No. :</v>
          </cell>
        </row>
        <row r="4674">
          <cell r="C4674" t="str">
            <v>Formulario 1 - Propuesta económica  - Documento tipo de selección abreviada de menor cuantía - versión 2</v>
          </cell>
        </row>
        <row r="4675">
          <cell r="C4675" t="str">
            <v>Código</v>
          </cell>
          <cell r="D4675" t="str">
            <v>CCE-EICP-FM-25</v>
          </cell>
          <cell r="E4675" t="str">
            <v>Versión</v>
          </cell>
          <cell r="F4675">
            <v>2</v>
          </cell>
        </row>
        <row r="4677">
          <cell r="C4677" t="str">
            <v>[La entidad podrá utilizar este formato para la presentación de los análisis de precios unitarios el contratista en la oportunidad prevista en el numeral 8.1. del Documento Base]</v>
          </cell>
        </row>
        <row r="4680">
          <cell r="D4680" t="str">
            <v>MUNICIPIO DE CONCORDIA, ANTIOQUIA</v>
          </cell>
        </row>
        <row r="4681">
          <cell r="L4681" t="str">
            <v>VERSIÓN</v>
          </cell>
        </row>
        <row r="4682">
          <cell r="D4682" t="str">
            <v xml:space="preserve">[NÚMERO DEL PROCESO] </v>
          </cell>
        </row>
        <row r="4683">
          <cell r="L4683" t="str">
            <v>PÁGINA</v>
          </cell>
          <cell r="M4683">
            <v>1</v>
          </cell>
          <cell r="N4683" t="str">
            <v>DE</v>
          </cell>
          <cell r="O4683">
            <v>1</v>
          </cell>
        </row>
        <row r="4684">
          <cell r="D4684" t="str">
            <v xml:space="preserve">ANALISIS DE PRECIOS UNITARIOS </v>
          </cell>
        </row>
        <row r="4686">
          <cell r="L4686" t="str">
            <v>FECHA</v>
          </cell>
          <cell r="M4686" t="str">
            <v>DD</v>
          </cell>
          <cell r="N4686" t="str">
            <v>MM</v>
          </cell>
          <cell r="O4686" t="str">
            <v>AA</v>
          </cell>
        </row>
        <row r="4687">
          <cell r="M4687">
            <v>3</v>
          </cell>
          <cell r="N4687">
            <v>5</v>
          </cell>
          <cell r="O4687">
            <v>2022</v>
          </cell>
        </row>
        <row r="4688">
          <cell r="C4688" t="str">
            <v>ITEMS DE LA PROPUESTA ECONÓMICA</v>
          </cell>
          <cell r="I4688" t="str">
            <v>ITEMS NO PREVISTOS</v>
          </cell>
        </row>
        <row r="4692">
          <cell r="C4692" t="str">
            <v>DATOS ESPECÍFICOS</v>
          </cell>
        </row>
        <row r="4694">
          <cell r="C4694" t="str">
            <v>ITEM</v>
          </cell>
          <cell r="D4694" t="str">
            <v>DESCRIPCIÓN</v>
          </cell>
          <cell r="M4694" t="str">
            <v>UNIDAD</v>
          </cell>
          <cell r="O4694" t="str">
            <v>CANTIDAD</v>
          </cell>
        </row>
        <row r="4695">
          <cell r="C4695" t="str">
            <v>2.12.5</v>
          </cell>
          <cell r="D4695" t="str">
            <v>S.T.I de Válvula compuerta 1/2" - Métalica para registro de agua. Incluye adaptadores, cinta teflón y demás elementos necesarios para su correcta instalación y funcionamiento.</v>
          </cell>
          <cell r="M4695" t="str">
            <v>u</v>
          </cell>
          <cell r="O4695">
            <v>2</v>
          </cell>
          <cell r="R4695">
            <v>36044</v>
          </cell>
          <cell r="S4695">
            <v>36044</v>
          </cell>
          <cell r="T4695">
            <v>9.7000000000000003E-3</v>
          </cell>
          <cell r="U4695">
            <v>0.79749999999999999</v>
          </cell>
          <cell r="V4695">
            <v>0</v>
          </cell>
          <cell r="W4695">
            <v>0.1928</v>
          </cell>
        </row>
        <row r="4696">
          <cell r="C4696" t="str">
            <v>I. EQUIPO</v>
          </cell>
        </row>
        <row r="4698">
          <cell r="C4698" t="str">
            <v>DESCRIPCIÓN</v>
          </cell>
          <cell r="H4698" t="str">
            <v>MARCA</v>
          </cell>
          <cell r="J4698" t="str">
            <v>TIPO</v>
          </cell>
          <cell r="L4698" t="str">
            <v>TARIFA/HORA</v>
          </cell>
          <cell r="M4698" t="str">
            <v>RENDIMIENTO</v>
          </cell>
          <cell r="O4698" t="str">
            <v>Vr. UNITARIO</v>
          </cell>
        </row>
        <row r="4699">
          <cell r="J4699" t="str">
            <v/>
          </cell>
          <cell r="L4699" t="str">
            <v/>
          </cell>
          <cell r="O4699">
            <v>0</v>
          </cell>
          <cell r="R4699">
            <v>0</v>
          </cell>
          <cell r="T4699">
            <v>0</v>
          </cell>
        </row>
        <row r="4700">
          <cell r="J4700" t="str">
            <v/>
          </cell>
          <cell r="L4700" t="str">
            <v/>
          </cell>
          <cell r="O4700">
            <v>0</v>
          </cell>
          <cell r="R4700">
            <v>0</v>
          </cell>
          <cell r="T4700">
            <v>0</v>
          </cell>
        </row>
        <row r="4701">
          <cell r="J4701" t="str">
            <v/>
          </cell>
          <cell r="L4701" t="str">
            <v/>
          </cell>
          <cell r="O4701">
            <v>0</v>
          </cell>
          <cell r="R4701">
            <v>0</v>
          </cell>
          <cell r="T4701">
            <v>0</v>
          </cell>
        </row>
        <row r="4702">
          <cell r="C4702" t="str">
            <v>Herramienta Menor (Como % de Mano de Obra)</v>
          </cell>
          <cell r="J4702" t="str">
            <v>Dia</v>
          </cell>
          <cell r="L4702">
            <v>6951</v>
          </cell>
          <cell r="M4702">
            <v>0.05</v>
          </cell>
          <cell r="O4702">
            <v>348</v>
          </cell>
          <cell r="R4702">
            <v>696</v>
          </cell>
          <cell r="T4702" t="str">
            <v>Herramienta Menor (Como % de Mano de Obra)</v>
          </cell>
        </row>
        <row r="4703">
          <cell r="L4703">
            <v>9.7000000000000003E-3</v>
          </cell>
          <cell r="M4703" t="str">
            <v>SUBTOTAL $</v>
          </cell>
          <cell r="O4703">
            <v>348</v>
          </cell>
        </row>
        <row r="4704">
          <cell r="C4704" t="str">
            <v>II. MATERIALES</v>
          </cell>
        </row>
        <row r="4706">
          <cell r="C4706" t="str">
            <v>DESCRIPCIÓN</v>
          </cell>
          <cell r="K4706" t="str">
            <v>UNIDAD</v>
          </cell>
          <cell r="L4706" t="str">
            <v>CANTIDAD</v>
          </cell>
          <cell r="M4706" t="str">
            <v>PRECIO UNIT.</v>
          </cell>
          <cell r="O4706" t="str">
            <v>Vr. UNITARIO</v>
          </cell>
        </row>
        <row r="4707">
          <cell r="C4707" t="str">
            <v>Válvula Compuerta 1/2" - Metálica</v>
          </cell>
          <cell r="K4707" t="str">
            <v>u</v>
          </cell>
          <cell r="L4707">
            <v>1</v>
          </cell>
          <cell r="M4707">
            <v>26290</v>
          </cell>
          <cell r="O4707">
            <v>26290</v>
          </cell>
          <cell r="R4707">
            <v>2</v>
          </cell>
          <cell r="T4707" t="str">
            <v>Válvula Compuerta 1/2" - Metálica</v>
          </cell>
        </row>
        <row r="4708">
          <cell r="C4708" t="str">
            <v>Adaptador macho PVC-P Ø= 1/2"</v>
          </cell>
          <cell r="K4708" t="str">
            <v>u</v>
          </cell>
          <cell r="L4708">
            <v>2</v>
          </cell>
          <cell r="M4708">
            <v>944</v>
          </cell>
          <cell r="O4708">
            <v>1888</v>
          </cell>
          <cell r="R4708">
            <v>4</v>
          </cell>
          <cell r="T4708" t="str">
            <v>Adaptador macho PVC-P Ø= 1/2"</v>
          </cell>
        </row>
        <row r="4709">
          <cell r="C4709" t="str">
            <v>Cinta Teflón Uso General 1/2pg - Largo: 7 m. Espesor: 0.065 mm. Elongación: 10%.</v>
          </cell>
          <cell r="K4709" t="str">
            <v>u</v>
          </cell>
          <cell r="L4709">
            <v>4.7E-2</v>
          </cell>
          <cell r="M4709">
            <v>9790</v>
          </cell>
          <cell r="O4709">
            <v>460</v>
          </cell>
          <cell r="R4709">
            <v>0.09</v>
          </cell>
          <cell r="T4709" t="str">
            <v>Cinta Teflón Uso General 1/2pg - Largo: 7 m. Espesor: 0.065 mm. Elongación: 10%.</v>
          </cell>
        </row>
        <row r="4710">
          <cell r="C4710" t="str">
            <v>Soldadura liquida PVC 1/4 de Gl</v>
          </cell>
          <cell r="K4710" t="str">
            <v>u</v>
          </cell>
          <cell r="L4710">
            <v>0.01</v>
          </cell>
          <cell r="M4710">
            <v>10695</v>
          </cell>
          <cell r="O4710">
            <v>107</v>
          </cell>
          <cell r="R4710">
            <v>0.02</v>
          </cell>
          <cell r="T4710" t="str">
            <v>Soldadura liquida PVC 1/4 de Gl</v>
          </cell>
        </row>
        <row r="4711">
          <cell r="K4711" t="str">
            <v/>
          </cell>
          <cell r="M4711">
            <v>0</v>
          </cell>
          <cell r="O4711">
            <v>0</v>
          </cell>
          <cell r="R4711">
            <v>0</v>
          </cell>
          <cell r="T4711">
            <v>0</v>
          </cell>
        </row>
        <row r="4712">
          <cell r="K4712" t="str">
            <v/>
          </cell>
          <cell r="M4712">
            <v>0</v>
          </cell>
          <cell r="O4712">
            <v>0</v>
          </cell>
          <cell r="R4712">
            <v>0</v>
          </cell>
          <cell r="T4712">
            <v>0</v>
          </cell>
        </row>
        <row r="4713">
          <cell r="K4713" t="str">
            <v/>
          </cell>
          <cell r="O4713">
            <v>0</v>
          </cell>
          <cell r="R4713">
            <v>0</v>
          </cell>
          <cell r="T4713">
            <v>0</v>
          </cell>
        </row>
        <row r="4714">
          <cell r="L4714">
            <v>0.79749999999999999</v>
          </cell>
          <cell r="M4714" t="str">
            <v>SUBTOTAL $</v>
          </cell>
          <cell r="O4714">
            <v>28745</v>
          </cell>
        </row>
        <row r="4715">
          <cell r="C4715" t="str">
            <v>III. TRANSPORTES</v>
          </cell>
        </row>
        <row r="4717">
          <cell r="C4717" t="str">
            <v>MATERIAL</v>
          </cell>
          <cell r="J4717" t="str">
            <v>VOL. o PESO</v>
          </cell>
          <cell r="K4717" t="str">
            <v>DISTANCIA</v>
          </cell>
          <cell r="L4717" t="str">
            <v>M3 o Ton/Km</v>
          </cell>
          <cell r="M4717" t="str">
            <v>TARIFA</v>
          </cell>
          <cell r="O4717" t="str">
            <v>Vr. UNITARIO</v>
          </cell>
        </row>
        <row r="4718">
          <cell r="J4718" t="str">
            <v/>
          </cell>
          <cell r="M4718">
            <v>0</v>
          </cell>
          <cell r="O4718">
            <v>0</v>
          </cell>
          <cell r="R4718">
            <v>0</v>
          </cell>
          <cell r="T4718">
            <v>0</v>
          </cell>
        </row>
        <row r="4719">
          <cell r="J4719" t="str">
            <v/>
          </cell>
          <cell r="M4719">
            <v>0</v>
          </cell>
          <cell r="O4719">
            <v>0</v>
          </cell>
          <cell r="R4719">
            <v>0</v>
          </cell>
          <cell r="T4719">
            <v>0</v>
          </cell>
        </row>
        <row r="4720">
          <cell r="J4720" t="str">
            <v/>
          </cell>
          <cell r="M4720">
            <v>0</v>
          </cell>
          <cell r="O4720">
            <v>0</v>
          </cell>
          <cell r="R4720">
            <v>0</v>
          </cell>
          <cell r="T4720">
            <v>0</v>
          </cell>
        </row>
        <row r="4721">
          <cell r="L4721">
            <v>0</v>
          </cell>
          <cell r="M4721" t="str">
            <v>SUBTOTAL $</v>
          </cell>
          <cell r="O4721">
            <v>0</v>
          </cell>
        </row>
        <row r="4722">
          <cell r="C4722" t="str">
            <v>IV. MANO DE OBRA</v>
          </cell>
        </row>
        <row r="4724">
          <cell r="C4724" t="str">
            <v>TRABAJADOR</v>
          </cell>
          <cell r="I4724" t="str">
            <v>CANTIDAD</v>
          </cell>
          <cell r="J4724" t="str">
            <v>JORNAL</v>
          </cell>
          <cell r="K4724" t="str">
            <v>PRESTACIONES</v>
          </cell>
          <cell r="L4724" t="str">
            <v>JORNAL TOTAL</v>
          </cell>
          <cell r="M4724" t="str">
            <v>RENDIMIENTO</v>
          </cell>
          <cell r="O4724" t="str">
            <v>Vr. UNITARIO</v>
          </cell>
        </row>
        <row r="4725">
          <cell r="C4725" t="str">
            <v>Oficial</v>
          </cell>
          <cell r="I4725">
            <v>1</v>
          </cell>
          <cell r="J4725">
            <v>77720</v>
          </cell>
          <cell r="K4725">
            <v>1.6913</v>
          </cell>
          <cell r="L4725">
            <v>131448</v>
          </cell>
          <cell r="M4725">
            <v>32</v>
          </cell>
          <cell r="O4725">
            <v>4108</v>
          </cell>
          <cell r="R4725">
            <v>0.06</v>
          </cell>
          <cell r="T4725" t="str">
            <v>Oficial</v>
          </cell>
        </row>
        <row r="4726">
          <cell r="C4726" t="str">
            <v>Ayudante Entendido</v>
          </cell>
          <cell r="I4726">
            <v>1</v>
          </cell>
          <cell r="J4726">
            <v>53020</v>
          </cell>
          <cell r="K4726">
            <v>1.7161</v>
          </cell>
          <cell r="L4726">
            <v>90988</v>
          </cell>
          <cell r="M4726">
            <v>32</v>
          </cell>
          <cell r="O4726">
            <v>2843</v>
          </cell>
          <cell r="R4726">
            <v>0.06</v>
          </cell>
          <cell r="T4726" t="str">
            <v>Ayudante Entendido</v>
          </cell>
        </row>
        <row r="4727">
          <cell r="J4727">
            <v>0</v>
          </cell>
          <cell r="K4727">
            <v>0</v>
          </cell>
          <cell r="L4727">
            <v>0</v>
          </cell>
          <cell r="O4727">
            <v>0</v>
          </cell>
          <cell r="R4727">
            <v>0</v>
          </cell>
          <cell r="T4727">
            <v>0</v>
          </cell>
        </row>
        <row r="4728">
          <cell r="L4728">
            <v>0.1928</v>
          </cell>
          <cell r="M4728" t="str">
            <v>SUBTOTAL $</v>
          </cell>
          <cell r="O4728">
            <v>6951</v>
          </cell>
        </row>
        <row r="4730">
          <cell r="C4730" t="str">
            <v>TOTAL COSTO DIRECTO $</v>
          </cell>
          <cell r="O4730">
            <v>36044</v>
          </cell>
        </row>
        <row r="4731">
          <cell r="C4731" t="str">
            <v>V. COSTOS INDIRECTOS</v>
          </cell>
        </row>
        <row r="4733">
          <cell r="C4733" t="str">
            <v>Descripción</v>
          </cell>
          <cell r="L4733" t="str">
            <v>Porcentaje</v>
          </cell>
          <cell r="M4733" t="str">
            <v>Valor Total</v>
          </cell>
        </row>
        <row r="4734">
          <cell r="C4734" t="str">
            <v>ADMINISTRACION</v>
          </cell>
          <cell r="L4734">
            <v>0</v>
          </cell>
          <cell r="M4734">
            <v>0</v>
          </cell>
        </row>
        <row r="4735">
          <cell r="C4735" t="str">
            <v xml:space="preserve">IMPREVISTOS </v>
          </cell>
          <cell r="L4735">
            <v>0</v>
          </cell>
          <cell r="M4735">
            <v>0</v>
          </cell>
        </row>
        <row r="4736">
          <cell r="C4736" t="str">
            <v>UTILIDAD</v>
          </cell>
          <cell r="L4736">
            <v>0</v>
          </cell>
          <cell r="M4736">
            <v>0</v>
          </cell>
        </row>
        <row r="4737">
          <cell r="C4737" t="str">
            <v>SUBTOTAL $</v>
          </cell>
          <cell r="O4737">
            <v>0</v>
          </cell>
        </row>
        <row r="4739">
          <cell r="C4739" t="str">
            <v>Precio Unitario Total Aproximado al peso $</v>
          </cell>
          <cell r="O4739">
            <v>36044</v>
          </cell>
        </row>
        <row r="4742">
          <cell r="H4742" t="str">
            <v>Firma</v>
          </cell>
        </row>
        <row r="4743">
          <cell r="H4743" t="str">
            <v>Nombre:</v>
          </cell>
        </row>
        <row r="4744">
          <cell r="H4744" t="str">
            <v>Representante Legal del Contratista o su Apoderado</v>
          </cell>
        </row>
        <row r="4745">
          <cell r="H4745" t="str">
            <v>Matricula No. :</v>
          </cell>
        </row>
        <row r="4746">
          <cell r="H4746" t="str">
            <v xml:space="preserve"> </v>
          </cell>
        </row>
        <row r="4747">
          <cell r="C4747" t="str">
            <v>OBSERVACIONES INTERVENTORÍA</v>
          </cell>
        </row>
        <row r="4751">
          <cell r="C4751" t="str">
            <v>APROBACIÓN POR INTERVENTORÍA</v>
          </cell>
        </row>
        <row r="4752">
          <cell r="C4752"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4754">
          <cell r="C4754"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4757">
          <cell r="H4757" t="str">
            <v>Firma</v>
          </cell>
        </row>
        <row r="4758">
          <cell r="H4758" t="str">
            <v>Nombre:</v>
          </cell>
        </row>
        <row r="4759">
          <cell r="H4759" t="str">
            <v>Representante Legal del Interventor o su Apoderado</v>
          </cell>
        </row>
        <row r="4760">
          <cell r="H4760" t="str">
            <v>Matricula No. :</v>
          </cell>
        </row>
        <row r="4765">
          <cell r="C4765" t="str">
            <v>Formulario 1 - Propuesta económica  - Documento tipo de selección abreviada de menor cuantía - versión 2</v>
          </cell>
        </row>
        <row r="4766">
          <cell r="C4766" t="str">
            <v>Código</v>
          </cell>
          <cell r="D4766" t="str">
            <v>CCE-EICP-FM-25</v>
          </cell>
          <cell r="E4766" t="str">
            <v>Versión</v>
          </cell>
          <cell r="F4766">
            <v>2</v>
          </cell>
        </row>
        <row r="4768">
          <cell r="C4768" t="str">
            <v>[La entidad podrá utilizar este formato para la presentación de los análisis de precios unitarios el contratista en la oportunidad prevista en el numeral 8.1. del Documento Base]</v>
          </cell>
        </row>
        <row r="4771">
          <cell r="D4771" t="str">
            <v>MUNICIPIO DE CONCORDIA, ANTIOQUIA</v>
          </cell>
        </row>
        <row r="4772">
          <cell r="L4772" t="str">
            <v>VERSIÓN</v>
          </cell>
        </row>
        <row r="4773">
          <cell r="D4773" t="str">
            <v xml:space="preserve">[NÚMERO DEL PROCESO] </v>
          </cell>
        </row>
        <row r="4774">
          <cell r="L4774" t="str">
            <v>PÁGINA</v>
          </cell>
          <cell r="M4774">
            <v>1</v>
          </cell>
          <cell r="N4774" t="str">
            <v>DE</v>
          </cell>
          <cell r="O4774">
            <v>1</v>
          </cell>
        </row>
        <row r="4775">
          <cell r="D4775" t="str">
            <v xml:space="preserve">ANALISIS DE PRECIOS UNITARIOS </v>
          </cell>
        </row>
        <row r="4777">
          <cell r="L4777" t="str">
            <v>FECHA</v>
          </cell>
          <cell r="M4777" t="str">
            <v>DD</v>
          </cell>
          <cell r="N4777" t="str">
            <v>MM</v>
          </cell>
          <cell r="O4777" t="str">
            <v>AA</v>
          </cell>
        </row>
        <row r="4778">
          <cell r="M4778">
            <v>3</v>
          </cell>
          <cell r="N4778">
            <v>5</v>
          </cell>
          <cell r="O4778">
            <v>2022</v>
          </cell>
        </row>
        <row r="4779">
          <cell r="C4779" t="str">
            <v>ITEMS DE LA PROPUESTA ECONÓMICA</v>
          </cell>
          <cell r="I4779" t="str">
            <v>ITEMS NO PREVISTOS</v>
          </cell>
        </row>
        <row r="4783">
          <cell r="C4783" t="str">
            <v>DATOS ESPECÍFICOS</v>
          </cell>
        </row>
        <row r="4785">
          <cell r="C4785" t="str">
            <v>ITEM</v>
          </cell>
          <cell r="D4785" t="str">
            <v>DESCRIPCIÓN</v>
          </cell>
          <cell r="M4785" t="str">
            <v>UNIDAD</v>
          </cell>
          <cell r="O4785" t="str">
            <v>CANTIDAD</v>
          </cell>
        </row>
        <row r="4786">
          <cell r="C4786" t="str">
            <v>2.13.1</v>
          </cell>
          <cell r="D4786" t="str">
            <v>S.T.I de puerta (marco y ala) en lámina Calibre 20, Sin montante, Cerradura  de  sobreponer  doble  cerrojo  de  tres  golpes,  manija,  incluye  dos  manos  de anticorrosivo y tres manos de pintura tipo esmalte para acabado final, previa aprobación de la interventoría. De acuerdo a los detalles de los planos y puertas.</v>
          </cell>
          <cell r="M4786" t="str">
            <v>m2</v>
          </cell>
          <cell r="O4786">
            <v>5</v>
          </cell>
          <cell r="R4786">
            <v>281800</v>
          </cell>
          <cell r="S4786">
            <v>281800</v>
          </cell>
          <cell r="T4786">
            <v>4.8999999999999998E-3</v>
          </cell>
          <cell r="U4786">
            <v>0.878</v>
          </cell>
          <cell r="V4786">
            <v>1.84E-2</v>
          </cell>
          <cell r="W4786">
            <v>9.8699999999999996E-2</v>
          </cell>
        </row>
        <row r="4787">
          <cell r="C4787" t="str">
            <v>I. EQUIPO</v>
          </cell>
        </row>
        <row r="4789">
          <cell r="C4789" t="str">
            <v>DESCRIPCIÓN</v>
          </cell>
          <cell r="H4789" t="str">
            <v>MARCA</v>
          </cell>
          <cell r="J4789" t="str">
            <v>TIPO</v>
          </cell>
          <cell r="L4789" t="str">
            <v>TARIFA/HORA</v>
          </cell>
          <cell r="M4789" t="str">
            <v>RENDIMIENTO</v>
          </cell>
          <cell r="O4789" t="str">
            <v>Vr. UNITARIO</v>
          </cell>
        </row>
        <row r="4790">
          <cell r="J4790" t="str">
            <v/>
          </cell>
          <cell r="L4790" t="str">
            <v/>
          </cell>
          <cell r="M4790">
            <v>4</v>
          </cell>
          <cell r="O4790">
            <v>0</v>
          </cell>
          <cell r="R4790">
            <v>1.25</v>
          </cell>
          <cell r="T4790">
            <v>0</v>
          </cell>
        </row>
        <row r="4791">
          <cell r="J4791" t="str">
            <v/>
          </cell>
          <cell r="L4791" t="str">
            <v/>
          </cell>
          <cell r="M4791">
            <v>4</v>
          </cell>
          <cell r="O4791">
            <v>0</v>
          </cell>
          <cell r="R4791">
            <v>1.25</v>
          </cell>
          <cell r="T4791">
            <v>0</v>
          </cell>
        </row>
        <row r="4792">
          <cell r="J4792" t="str">
            <v/>
          </cell>
          <cell r="L4792" t="str">
            <v/>
          </cell>
          <cell r="O4792">
            <v>0</v>
          </cell>
          <cell r="R4792">
            <v>0</v>
          </cell>
          <cell r="T4792">
            <v>0</v>
          </cell>
        </row>
        <row r="4793">
          <cell r="C4793" t="str">
            <v>Herramienta Menor (Como % de Mano de Obra)</v>
          </cell>
          <cell r="J4793" t="str">
            <v>Dia</v>
          </cell>
          <cell r="L4793">
            <v>27805</v>
          </cell>
          <cell r="M4793">
            <v>0.05</v>
          </cell>
          <cell r="O4793">
            <v>1390</v>
          </cell>
          <cell r="R4793">
            <v>6950</v>
          </cell>
          <cell r="T4793" t="str">
            <v>Herramienta Menor (Como % de Mano de Obra)</v>
          </cell>
        </row>
        <row r="4794">
          <cell r="L4794">
            <v>4.8999999999999998E-3</v>
          </cell>
          <cell r="M4794" t="str">
            <v>SUBTOTAL $</v>
          </cell>
          <cell r="O4794">
            <v>1390</v>
          </cell>
        </row>
        <row r="4795">
          <cell r="C4795" t="str">
            <v>II. MATERIALES</v>
          </cell>
        </row>
        <row r="4797">
          <cell r="C4797" t="str">
            <v>DESCRIPCIÓN</v>
          </cell>
          <cell r="K4797" t="str">
            <v>UNIDAD</v>
          </cell>
          <cell r="L4797" t="str">
            <v>CANTIDAD</v>
          </cell>
          <cell r="M4797" t="str">
            <v>PRECIO UNIT.</v>
          </cell>
          <cell r="O4797" t="str">
            <v>Vr. UNITARIO</v>
          </cell>
        </row>
        <row r="4798">
          <cell r="C4798" t="str">
            <v>Puerta, marco, cerradura y bisagras, Lámina calibre 20 cold rolled</v>
          </cell>
          <cell r="K4798" t="str">
            <v>m2</v>
          </cell>
          <cell r="L4798">
            <v>1</v>
          </cell>
          <cell r="M4798">
            <v>227272</v>
          </cell>
          <cell r="O4798">
            <v>227272</v>
          </cell>
          <cell r="R4798">
            <v>5</v>
          </cell>
          <cell r="T4798" t="str">
            <v>Puerta, marco, cerradura y bisagras, Lámina calibre 20 cold rolled</v>
          </cell>
        </row>
        <row r="4799">
          <cell r="C4799" t="str">
            <v>Anticorrosivo cromato de zinc</v>
          </cell>
          <cell r="K4799" t="str">
            <v>gal</v>
          </cell>
          <cell r="L4799">
            <v>0.17</v>
          </cell>
          <cell r="M4799">
            <v>46057</v>
          </cell>
          <cell r="O4799">
            <v>7830</v>
          </cell>
          <cell r="R4799">
            <v>0.85</v>
          </cell>
          <cell r="T4799" t="str">
            <v>Anticorrosivo cromato de zinc</v>
          </cell>
        </row>
        <row r="4800">
          <cell r="C4800" t="str">
            <v>Esmalte-base aceite-pintulux</v>
          </cell>
          <cell r="K4800" t="str">
            <v>gal</v>
          </cell>
          <cell r="L4800">
            <v>0.17</v>
          </cell>
          <cell r="M4800">
            <v>64830</v>
          </cell>
          <cell r="O4800">
            <v>11021</v>
          </cell>
          <cell r="R4800">
            <v>0.85</v>
          </cell>
          <cell r="T4800" t="str">
            <v>Esmalte-base aceite-pintulux</v>
          </cell>
        </row>
        <row r="4801">
          <cell r="C4801" t="str">
            <v xml:space="preserve">Disolvente para pintura (TINNER)-dilusion 10% del volumen de pintura
</v>
          </cell>
          <cell r="K4801" t="str">
            <v>gal</v>
          </cell>
          <cell r="L4801">
            <v>3.4000000000000002E-2</v>
          </cell>
          <cell r="M4801">
            <v>38100</v>
          </cell>
          <cell r="O4801">
            <v>1295</v>
          </cell>
          <cell r="R4801">
            <v>0.17</v>
          </cell>
          <cell r="T4801" t="str">
            <v xml:space="preserve">Disolvente para pintura (TINNER)-dilusion 10% del volumen de pintura
</v>
          </cell>
        </row>
        <row r="4802">
          <cell r="K4802" t="str">
            <v/>
          </cell>
          <cell r="M4802">
            <v>0</v>
          </cell>
          <cell r="O4802">
            <v>0</v>
          </cell>
          <cell r="R4802">
            <v>0</v>
          </cell>
          <cell r="T4802">
            <v>0</v>
          </cell>
        </row>
        <row r="4803">
          <cell r="K4803" t="str">
            <v/>
          </cell>
          <cell r="M4803">
            <v>0</v>
          </cell>
          <cell r="O4803">
            <v>0</v>
          </cell>
          <cell r="R4803">
            <v>0</v>
          </cell>
          <cell r="T4803">
            <v>0</v>
          </cell>
        </row>
        <row r="4804">
          <cell r="K4804" t="str">
            <v/>
          </cell>
          <cell r="O4804">
            <v>0</v>
          </cell>
          <cell r="R4804">
            <v>0</v>
          </cell>
          <cell r="T4804">
            <v>0</v>
          </cell>
        </row>
        <row r="4805">
          <cell r="L4805">
            <v>0.878</v>
          </cell>
          <cell r="M4805" t="str">
            <v>SUBTOTAL $</v>
          </cell>
          <cell r="O4805">
            <v>247418</v>
          </cell>
        </row>
        <row r="4806">
          <cell r="C4806" t="str">
            <v>III. TRANSPORTES</v>
          </cell>
        </row>
        <row r="4808">
          <cell r="C4808" t="str">
            <v>MATERIAL</v>
          </cell>
          <cell r="J4808" t="str">
            <v>VOL. o PESO</v>
          </cell>
          <cell r="K4808" t="str">
            <v>DISTANCIA</v>
          </cell>
          <cell r="L4808" t="str">
            <v>M3 o Ton/Km</v>
          </cell>
          <cell r="M4808" t="str">
            <v>TARIFA</v>
          </cell>
          <cell r="O4808" t="str">
            <v>Vr. UNITARIO</v>
          </cell>
        </row>
        <row r="4809">
          <cell r="C4809" t="str">
            <v>Transporte de materiales 2</v>
          </cell>
          <cell r="J4809" t="str">
            <v>tkm</v>
          </cell>
          <cell r="K4809">
            <v>95</v>
          </cell>
          <cell r="L4809">
            <v>4.5499999999999999E-2</v>
          </cell>
          <cell r="M4809">
            <v>1200</v>
          </cell>
          <cell r="O4809">
            <v>5187</v>
          </cell>
          <cell r="R4809">
            <v>21.61</v>
          </cell>
          <cell r="T4809" t="str">
            <v>Transporte de materiales 2</v>
          </cell>
        </row>
        <row r="4810">
          <cell r="J4810" t="str">
            <v/>
          </cell>
          <cell r="M4810">
            <v>0</v>
          </cell>
          <cell r="O4810">
            <v>0</v>
          </cell>
          <cell r="R4810">
            <v>0</v>
          </cell>
          <cell r="T4810">
            <v>0</v>
          </cell>
        </row>
        <row r="4811">
          <cell r="J4811" t="str">
            <v/>
          </cell>
          <cell r="M4811">
            <v>0</v>
          </cell>
          <cell r="O4811">
            <v>0</v>
          </cell>
          <cell r="R4811">
            <v>0</v>
          </cell>
          <cell r="T4811">
            <v>0</v>
          </cell>
        </row>
        <row r="4812">
          <cell r="L4812">
            <v>1.84E-2</v>
          </cell>
          <cell r="M4812" t="str">
            <v>SUBTOTAL $</v>
          </cell>
          <cell r="O4812">
            <v>5187</v>
          </cell>
        </row>
        <row r="4813">
          <cell r="C4813" t="str">
            <v>IV. MANO DE OBRA</v>
          </cell>
        </row>
        <row r="4815">
          <cell r="C4815" t="str">
            <v>TRABAJADOR</v>
          </cell>
          <cell r="I4815" t="str">
            <v>CANTIDAD</v>
          </cell>
          <cell r="J4815" t="str">
            <v>JORNAL</v>
          </cell>
          <cell r="K4815" t="str">
            <v>PRESTACIONES</v>
          </cell>
          <cell r="L4815" t="str">
            <v>JORNAL TOTAL</v>
          </cell>
          <cell r="M4815" t="str">
            <v>RENDIMIENTO</v>
          </cell>
          <cell r="O4815" t="str">
            <v>Vr. UNITARIO</v>
          </cell>
        </row>
        <row r="4816">
          <cell r="C4816" t="str">
            <v>Oficial</v>
          </cell>
          <cell r="I4816">
            <v>1</v>
          </cell>
          <cell r="J4816">
            <v>77720</v>
          </cell>
          <cell r="K4816">
            <v>1.6913</v>
          </cell>
          <cell r="L4816">
            <v>131448</v>
          </cell>
          <cell r="M4816">
            <v>8</v>
          </cell>
          <cell r="O4816">
            <v>16431</v>
          </cell>
          <cell r="R4816">
            <v>0.63</v>
          </cell>
          <cell r="T4816" t="str">
            <v>Oficial</v>
          </cell>
        </row>
        <row r="4817">
          <cell r="C4817" t="str">
            <v>Ayudante Entendido</v>
          </cell>
          <cell r="I4817">
            <v>1</v>
          </cell>
          <cell r="J4817">
            <v>53020</v>
          </cell>
          <cell r="K4817">
            <v>1.7161</v>
          </cell>
          <cell r="L4817">
            <v>90988</v>
          </cell>
          <cell r="M4817">
            <v>8</v>
          </cell>
          <cell r="O4817">
            <v>11374</v>
          </cell>
          <cell r="R4817">
            <v>0.63</v>
          </cell>
          <cell r="T4817" t="str">
            <v>Ayudante Entendido</v>
          </cell>
        </row>
        <row r="4818">
          <cell r="J4818">
            <v>0</v>
          </cell>
          <cell r="K4818">
            <v>0</v>
          </cell>
          <cell r="L4818">
            <v>0</v>
          </cell>
          <cell r="O4818">
            <v>0</v>
          </cell>
          <cell r="R4818">
            <v>0</v>
          </cell>
          <cell r="T4818">
            <v>0</v>
          </cell>
        </row>
        <row r="4819">
          <cell r="L4819">
            <v>9.8699999999999996E-2</v>
          </cell>
          <cell r="M4819" t="str">
            <v>SUBTOTAL $</v>
          </cell>
          <cell r="O4819">
            <v>27805</v>
          </cell>
        </row>
        <row r="4821">
          <cell r="C4821" t="str">
            <v>TOTAL COSTO DIRECTO $</v>
          </cell>
          <cell r="O4821">
            <v>281800</v>
          </cell>
        </row>
        <row r="4822">
          <cell r="C4822" t="str">
            <v>V. COSTOS INDIRECTOS</v>
          </cell>
        </row>
        <row r="4824">
          <cell r="C4824" t="str">
            <v>Descripción</v>
          </cell>
          <cell r="L4824" t="str">
            <v>Porcentaje</v>
          </cell>
          <cell r="M4824" t="str">
            <v>Valor Total</v>
          </cell>
        </row>
        <row r="4825">
          <cell r="C4825" t="str">
            <v>ADMINISTRACION</v>
          </cell>
          <cell r="L4825">
            <v>0</v>
          </cell>
          <cell r="M4825">
            <v>0</v>
          </cell>
        </row>
        <row r="4826">
          <cell r="C4826" t="str">
            <v xml:space="preserve">IMPREVISTOS </v>
          </cell>
          <cell r="L4826">
            <v>0</v>
          </cell>
          <cell r="M4826">
            <v>0</v>
          </cell>
        </row>
        <row r="4827">
          <cell r="C4827" t="str">
            <v>UTILIDAD</v>
          </cell>
          <cell r="L4827">
            <v>0</v>
          </cell>
          <cell r="M4827">
            <v>0</v>
          </cell>
        </row>
        <row r="4828">
          <cell r="C4828" t="str">
            <v>SUBTOTAL $</v>
          </cell>
          <cell r="O4828">
            <v>0</v>
          </cell>
        </row>
        <row r="4830">
          <cell r="C4830" t="str">
            <v>Precio Unitario Total Aproximado al peso $</v>
          </cell>
          <cell r="O4830">
            <v>281800</v>
          </cell>
        </row>
        <row r="4833">
          <cell r="H4833" t="str">
            <v>Firma</v>
          </cell>
        </row>
        <row r="4834">
          <cell r="H4834" t="str">
            <v>Nombre:</v>
          </cell>
        </row>
        <row r="4835">
          <cell r="H4835" t="str">
            <v>Representante Legal del Contratista o su Apoderado</v>
          </cell>
        </row>
        <row r="4836">
          <cell r="H4836" t="str">
            <v>Matricula No. :</v>
          </cell>
        </row>
        <row r="4837">
          <cell r="H4837" t="str">
            <v xml:space="preserve"> </v>
          </cell>
        </row>
        <row r="4838">
          <cell r="C4838" t="str">
            <v>OBSERVACIONES INTERVENTORÍA</v>
          </cell>
        </row>
        <row r="4842">
          <cell r="C4842" t="str">
            <v>APROBACIÓN POR INTERVENTORÍA</v>
          </cell>
        </row>
        <row r="4843">
          <cell r="C4843"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4845">
          <cell r="C4845"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4848">
          <cell r="H4848" t="str">
            <v>Firma</v>
          </cell>
        </row>
        <row r="4849">
          <cell r="H4849" t="str">
            <v>Nombre:</v>
          </cell>
        </row>
        <row r="4850">
          <cell r="H4850" t="str">
            <v>Representante Legal del Interventor o su Apoderado</v>
          </cell>
        </row>
        <row r="4851">
          <cell r="H4851" t="str">
            <v>Matricula No. :</v>
          </cell>
        </row>
        <row r="4856">
          <cell r="C4856" t="str">
            <v>Formulario 1 - Propuesta económica  - Documento tipo de selección abreviada de menor cuantía - versión 2</v>
          </cell>
        </row>
        <row r="4857">
          <cell r="C4857" t="str">
            <v>Código</v>
          </cell>
          <cell r="D4857" t="str">
            <v>CCE-EICP-FM-25</v>
          </cell>
          <cell r="E4857" t="str">
            <v>Versión</v>
          </cell>
          <cell r="F4857">
            <v>2</v>
          </cell>
        </row>
        <row r="4859">
          <cell r="C4859" t="str">
            <v>[La entidad podrá utilizar este formato para la presentación de los análisis de precios unitarios el contratista en la oportunidad prevista en el numeral 8.1. del Documento Base]</v>
          </cell>
        </row>
        <row r="4862">
          <cell r="D4862" t="str">
            <v>MUNICIPIO DE CONCORDIA, ANTIOQUIA</v>
          </cell>
        </row>
        <row r="4863">
          <cell r="L4863" t="str">
            <v>VERSIÓN</v>
          </cell>
        </row>
        <row r="4864">
          <cell r="D4864" t="str">
            <v xml:space="preserve">[NÚMERO DEL PROCESO] </v>
          </cell>
        </row>
        <row r="4865">
          <cell r="L4865" t="str">
            <v>PÁGINA</v>
          </cell>
          <cell r="M4865">
            <v>1</v>
          </cell>
          <cell r="N4865" t="str">
            <v>DE</v>
          </cell>
          <cell r="O4865">
            <v>1</v>
          </cell>
        </row>
        <row r="4866">
          <cell r="D4866" t="str">
            <v xml:space="preserve">ANALISIS DE PRECIOS UNITARIOS </v>
          </cell>
        </row>
        <row r="4868">
          <cell r="L4868" t="str">
            <v>FECHA</v>
          </cell>
          <cell r="M4868" t="str">
            <v>DD</v>
          </cell>
          <cell r="N4868" t="str">
            <v>MM</v>
          </cell>
          <cell r="O4868" t="str">
            <v>AA</v>
          </cell>
        </row>
        <row r="4869">
          <cell r="M4869">
            <v>3</v>
          </cell>
          <cell r="N4869">
            <v>5</v>
          </cell>
          <cell r="O4869">
            <v>2022</v>
          </cell>
        </row>
        <row r="4870">
          <cell r="C4870" t="str">
            <v>ITEMS DE LA PROPUESTA ECONÓMICA</v>
          </cell>
          <cell r="I4870" t="str">
            <v>ITEMS NO PREVISTOS</v>
          </cell>
        </row>
        <row r="4874">
          <cell r="C4874" t="str">
            <v>DATOS ESPECÍFICOS</v>
          </cell>
        </row>
        <row r="4876">
          <cell r="C4876" t="str">
            <v>ITEM</v>
          </cell>
          <cell r="D4876" t="str">
            <v>DESCRIPCIÓN</v>
          </cell>
          <cell r="M4876" t="str">
            <v>UNIDAD</v>
          </cell>
          <cell r="O4876" t="str">
            <v>CANTIDAD</v>
          </cell>
        </row>
        <row r="4877">
          <cell r="C4877" t="str">
            <v>2.13.2</v>
          </cell>
          <cell r="D4877" t="str">
            <v>S.T.I de Divisiones y Puertas de Baño / Baterías En Acero Inoxidable 304 satinado calibre 20, con puertas, paneles entamboradas y reforzadas, pasadores en acero inoxidable.</v>
          </cell>
          <cell r="M4877" t="str">
            <v>m2</v>
          </cell>
          <cell r="O4877">
            <v>7.26</v>
          </cell>
          <cell r="R4877">
            <v>763291</v>
          </cell>
          <cell r="S4877">
            <v>763291</v>
          </cell>
          <cell r="T4877">
            <v>5.4000000000000003E-3</v>
          </cell>
          <cell r="U4877">
            <v>0.94330000000000003</v>
          </cell>
          <cell r="V4877">
            <v>1.49E-2</v>
          </cell>
          <cell r="W4877">
            <v>3.6400000000000002E-2</v>
          </cell>
        </row>
        <row r="4878">
          <cell r="C4878" t="str">
            <v>I. EQUIPO</v>
          </cell>
        </row>
        <row r="4880">
          <cell r="C4880" t="str">
            <v>DESCRIPCIÓN</v>
          </cell>
          <cell r="H4880" t="str">
            <v>MARCA</v>
          </cell>
          <cell r="J4880" t="str">
            <v>TIPO</v>
          </cell>
          <cell r="L4880" t="str">
            <v>TARIFA/HORA</v>
          </cell>
          <cell r="M4880" t="str">
            <v>RENDIMIENTO</v>
          </cell>
          <cell r="O4880" t="str">
            <v>Vr. UNITARIO</v>
          </cell>
        </row>
        <row r="4881">
          <cell r="C4881" t="str">
            <v xml:space="preserve">Taladro de 1/2´´, pulidora, lijadora y circular
</v>
          </cell>
          <cell r="J4881" t="str">
            <v>h</v>
          </cell>
          <cell r="L4881">
            <v>2696</v>
          </cell>
          <cell r="M4881">
            <v>1</v>
          </cell>
          <cell r="O4881">
            <v>2696</v>
          </cell>
          <cell r="R4881">
            <v>7.26</v>
          </cell>
          <cell r="T4881" t="str">
            <v xml:space="preserve">Taladro de 1/2´´, pulidora, lijadora y circular
</v>
          </cell>
        </row>
        <row r="4882">
          <cell r="J4882" t="str">
            <v/>
          </cell>
          <cell r="L4882" t="str">
            <v/>
          </cell>
          <cell r="O4882">
            <v>0</v>
          </cell>
          <cell r="R4882">
            <v>0</v>
          </cell>
          <cell r="T4882">
            <v>0</v>
          </cell>
        </row>
        <row r="4883">
          <cell r="J4883" t="str">
            <v/>
          </cell>
          <cell r="L4883" t="str">
            <v/>
          </cell>
          <cell r="O4883">
            <v>0</v>
          </cell>
          <cell r="R4883">
            <v>0</v>
          </cell>
          <cell r="T4883">
            <v>0</v>
          </cell>
        </row>
        <row r="4884">
          <cell r="C4884" t="str">
            <v>Herramienta Menor (Como % de Mano de Obra)</v>
          </cell>
          <cell r="J4884" t="str">
            <v>Dia</v>
          </cell>
          <cell r="L4884">
            <v>27805</v>
          </cell>
          <cell r="M4884">
            <v>0.05</v>
          </cell>
          <cell r="O4884">
            <v>1390</v>
          </cell>
          <cell r="R4884">
            <v>10091.4</v>
          </cell>
          <cell r="T4884" t="str">
            <v>Herramienta Menor (Como % de Mano de Obra)</v>
          </cell>
        </row>
        <row r="4885">
          <cell r="L4885">
            <v>5.4000000000000003E-3</v>
          </cell>
          <cell r="M4885" t="str">
            <v>SUBTOTAL $</v>
          </cell>
          <cell r="O4885">
            <v>4086</v>
          </cell>
        </row>
        <row r="4886">
          <cell r="C4886" t="str">
            <v>II. MATERIALES</v>
          </cell>
        </row>
        <row r="4888">
          <cell r="C4888" t="str">
            <v>DESCRIPCIÓN</v>
          </cell>
          <cell r="K4888" t="str">
            <v>UNIDAD</v>
          </cell>
          <cell r="L4888" t="str">
            <v>CANTIDAD</v>
          </cell>
          <cell r="M4888" t="str">
            <v>PRECIO UNIT.</v>
          </cell>
          <cell r="O4888" t="str">
            <v>Vr. UNITARIO</v>
          </cell>
        </row>
        <row r="4889">
          <cell r="C4889" t="str">
            <v>Divisiones De Baño / Baterías En Acero Inoxidable 304 satinado calibre 20, con puertas, paneles entaboradas y reforzadas, pasadores en acero inoxidable</v>
          </cell>
          <cell r="K4889" t="str">
            <v>m2</v>
          </cell>
          <cell r="L4889">
            <v>1</v>
          </cell>
          <cell r="M4889">
            <v>720000</v>
          </cell>
          <cell r="O4889">
            <v>720000</v>
          </cell>
          <cell r="R4889">
            <v>7.26</v>
          </cell>
          <cell r="T4889" t="str">
            <v>Divisiones De Baño / Baterías En Acero Inoxidable 304 satinado calibre 20, con puertas, paneles entaboradas y reforzadas, pasadores en acero inoxidable</v>
          </cell>
        </row>
        <row r="4890">
          <cell r="K4890" t="str">
            <v/>
          </cell>
          <cell r="M4890">
            <v>0</v>
          </cell>
          <cell r="O4890">
            <v>0</v>
          </cell>
          <cell r="R4890">
            <v>0</v>
          </cell>
          <cell r="T4890">
            <v>0</v>
          </cell>
        </row>
        <row r="4891">
          <cell r="K4891" t="str">
            <v/>
          </cell>
          <cell r="M4891">
            <v>0</v>
          </cell>
          <cell r="O4891">
            <v>0</v>
          </cell>
          <cell r="R4891">
            <v>0</v>
          </cell>
          <cell r="T4891">
            <v>0</v>
          </cell>
        </row>
        <row r="4892">
          <cell r="K4892" t="str">
            <v/>
          </cell>
          <cell r="M4892">
            <v>0</v>
          </cell>
          <cell r="O4892">
            <v>0</v>
          </cell>
          <cell r="R4892">
            <v>0</v>
          </cell>
          <cell r="T4892">
            <v>0</v>
          </cell>
        </row>
        <row r="4893">
          <cell r="K4893" t="str">
            <v/>
          </cell>
          <cell r="M4893">
            <v>0</v>
          </cell>
          <cell r="O4893">
            <v>0</v>
          </cell>
          <cell r="R4893">
            <v>0</v>
          </cell>
          <cell r="T4893">
            <v>0</v>
          </cell>
        </row>
        <row r="4894">
          <cell r="K4894" t="str">
            <v/>
          </cell>
          <cell r="M4894">
            <v>0</v>
          </cell>
          <cell r="O4894">
            <v>0</v>
          </cell>
          <cell r="R4894">
            <v>0</v>
          </cell>
          <cell r="T4894">
            <v>0</v>
          </cell>
        </row>
        <row r="4895">
          <cell r="K4895" t="str">
            <v/>
          </cell>
          <cell r="O4895">
            <v>0</v>
          </cell>
          <cell r="R4895">
            <v>0</v>
          </cell>
          <cell r="T4895">
            <v>0</v>
          </cell>
        </row>
        <row r="4896">
          <cell r="L4896">
            <v>0.94330000000000003</v>
          </cell>
          <cell r="M4896" t="str">
            <v>SUBTOTAL $</v>
          </cell>
          <cell r="O4896">
            <v>720000</v>
          </cell>
        </row>
        <row r="4897">
          <cell r="C4897" t="str">
            <v>III. TRANSPORTES</v>
          </cell>
        </row>
        <row r="4899">
          <cell r="C4899" t="str">
            <v>MATERIAL</v>
          </cell>
          <cell r="J4899" t="str">
            <v>VOL. o PESO</v>
          </cell>
          <cell r="K4899" t="str">
            <v>DISTANCIA</v>
          </cell>
          <cell r="L4899" t="str">
            <v>M3 o Ton/Km</v>
          </cell>
          <cell r="M4899" t="str">
            <v>TARIFA</v>
          </cell>
          <cell r="O4899" t="str">
            <v>Vr. UNITARIO</v>
          </cell>
        </row>
        <row r="4900">
          <cell r="C4900" t="str">
            <v>Transporte de materiales 2</v>
          </cell>
          <cell r="J4900" t="str">
            <v>tkm</v>
          </cell>
          <cell r="K4900">
            <v>95</v>
          </cell>
          <cell r="L4900">
            <v>0.1</v>
          </cell>
          <cell r="M4900">
            <v>1200</v>
          </cell>
          <cell r="O4900">
            <v>11400</v>
          </cell>
          <cell r="R4900">
            <v>68.97</v>
          </cell>
          <cell r="T4900" t="str">
            <v>Transporte de materiales 2</v>
          </cell>
        </row>
        <row r="4901">
          <cell r="J4901" t="str">
            <v/>
          </cell>
          <cell r="M4901">
            <v>0</v>
          </cell>
          <cell r="O4901">
            <v>0</v>
          </cell>
          <cell r="R4901">
            <v>0</v>
          </cell>
          <cell r="T4901">
            <v>0</v>
          </cell>
        </row>
        <row r="4902">
          <cell r="J4902" t="str">
            <v/>
          </cell>
          <cell r="M4902">
            <v>0</v>
          </cell>
          <cell r="O4902">
            <v>0</v>
          </cell>
          <cell r="R4902">
            <v>0</v>
          </cell>
          <cell r="T4902">
            <v>0</v>
          </cell>
        </row>
        <row r="4903">
          <cell r="L4903">
            <v>1.49E-2</v>
          </cell>
          <cell r="M4903" t="str">
            <v>SUBTOTAL $</v>
          </cell>
          <cell r="O4903">
            <v>11400</v>
          </cell>
        </row>
        <row r="4904">
          <cell r="C4904" t="str">
            <v>IV. MANO DE OBRA</v>
          </cell>
        </row>
        <row r="4906">
          <cell r="C4906" t="str">
            <v>TRABAJADOR</v>
          </cell>
          <cell r="I4906" t="str">
            <v>CANTIDAD</v>
          </cell>
          <cell r="J4906" t="str">
            <v>JORNAL</v>
          </cell>
          <cell r="K4906" t="str">
            <v>PRESTACIONES</v>
          </cell>
          <cell r="L4906" t="str">
            <v>JORNAL TOTAL</v>
          </cell>
          <cell r="M4906" t="str">
            <v>RENDIMIENTO</v>
          </cell>
          <cell r="O4906" t="str">
            <v>Vr. UNITARIO</v>
          </cell>
        </row>
        <row r="4907">
          <cell r="C4907" t="str">
            <v>Oficial</v>
          </cell>
          <cell r="I4907">
            <v>1</v>
          </cell>
          <cell r="J4907">
            <v>77720</v>
          </cell>
          <cell r="K4907">
            <v>1.6913</v>
          </cell>
          <cell r="L4907">
            <v>131448</v>
          </cell>
          <cell r="M4907">
            <v>8</v>
          </cell>
          <cell r="O4907">
            <v>16431</v>
          </cell>
          <cell r="R4907">
            <v>0.91</v>
          </cell>
          <cell r="T4907" t="str">
            <v>Oficial</v>
          </cell>
        </row>
        <row r="4908">
          <cell r="C4908" t="str">
            <v>Ayudante Entendido</v>
          </cell>
          <cell r="I4908">
            <v>1</v>
          </cell>
          <cell r="J4908">
            <v>53020</v>
          </cell>
          <cell r="K4908">
            <v>1.7161</v>
          </cell>
          <cell r="L4908">
            <v>90988</v>
          </cell>
          <cell r="M4908">
            <v>8</v>
          </cell>
          <cell r="O4908">
            <v>11374</v>
          </cell>
          <cell r="R4908">
            <v>0.91</v>
          </cell>
          <cell r="T4908" t="str">
            <v>Ayudante Entendido</v>
          </cell>
        </row>
        <row r="4909">
          <cell r="J4909">
            <v>0</v>
          </cell>
          <cell r="K4909">
            <v>0</v>
          </cell>
          <cell r="L4909">
            <v>0</v>
          </cell>
          <cell r="O4909">
            <v>0</v>
          </cell>
          <cell r="R4909">
            <v>0</v>
          </cell>
          <cell r="T4909">
            <v>0</v>
          </cell>
        </row>
        <row r="4910">
          <cell r="L4910">
            <v>3.6400000000000002E-2</v>
          </cell>
          <cell r="M4910" t="str">
            <v>SUBTOTAL $</v>
          </cell>
          <cell r="O4910">
            <v>27805</v>
          </cell>
        </row>
        <row r="4912">
          <cell r="C4912" t="str">
            <v>TOTAL COSTO DIRECTO $</v>
          </cell>
          <cell r="O4912">
            <v>763291</v>
          </cell>
        </row>
        <row r="4913">
          <cell r="C4913" t="str">
            <v>V. COSTOS INDIRECTOS</v>
          </cell>
        </row>
        <row r="4915">
          <cell r="C4915" t="str">
            <v>Descripción</v>
          </cell>
          <cell r="L4915" t="str">
            <v>Porcentaje</v>
          </cell>
          <cell r="M4915" t="str">
            <v>Valor Total</v>
          </cell>
        </row>
        <row r="4916">
          <cell r="C4916" t="str">
            <v>ADMINISTRACION</v>
          </cell>
          <cell r="L4916">
            <v>0</v>
          </cell>
          <cell r="M4916">
            <v>0</v>
          </cell>
        </row>
        <row r="4917">
          <cell r="C4917" t="str">
            <v xml:space="preserve">IMPREVISTOS </v>
          </cell>
          <cell r="L4917">
            <v>0</v>
          </cell>
          <cell r="M4917">
            <v>0</v>
          </cell>
        </row>
        <row r="4918">
          <cell r="C4918" t="str">
            <v>UTILIDAD</v>
          </cell>
          <cell r="L4918">
            <v>0</v>
          </cell>
          <cell r="M4918">
            <v>0</v>
          </cell>
        </row>
        <row r="4919">
          <cell r="C4919" t="str">
            <v>SUBTOTAL $</v>
          </cell>
          <cell r="O4919">
            <v>0</v>
          </cell>
        </row>
        <row r="4921">
          <cell r="C4921" t="str">
            <v>Precio Unitario Total Aproximado al peso $</v>
          </cell>
          <cell r="O4921">
            <v>763291</v>
          </cell>
        </row>
        <row r="4924">
          <cell r="H4924" t="str">
            <v>Firma</v>
          </cell>
        </row>
        <row r="4925">
          <cell r="H4925" t="str">
            <v>Nombre:</v>
          </cell>
        </row>
        <row r="4926">
          <cell r="H4926" t="str">
            <v>Representante Legal del Contratista o su Apoderado</v>
          </cell>
        </row>
        <row r="4927">
          <cell r="H4927" t="str">
            <v>Matricula No. :</v>
          </cell>
        </row>
        <row r="4928">
          <cell r="H4928" t="str">
            <v xml:space="preserve"> </v>
          </cell>
        </row>
        <row r="4929">
          <cell r="C4929" t="str">
            <v>OBSERVACIONES INTERVENTORÍA</v>
          </cell>
        </row>
        <row r="4933">
          <cell r="C4933" t="str">
            <v>APROBACIÓN POR INTERVENTORÍA</v>
          </cell>
        </row>
        <row r="4934">
          <cell r="C4934"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4936">
          <cell r="C4936"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4939">
          <cell r="H4939" t="str">
            <v>Firma</v>
          </cell>
        </row>
        <row r="4940">
          <cell r="H4940" t="str">
            <v>Nombre:</v>
          </cell>
        </row>
        <row r="4941">
          <cell r="H4941" t="str">
            <v>Representante Legal del Interventor o su Apoderado</v>
          </cell>
        </row>
        <row r="4942">
          <cell r="H4942" t="str">
            <v>Matricula No. :</v>
          </cell>
        </row>
        <row r="4947">
          <cell r="C4947" t="str">
            <v>Formulario 1 - Propuesta económica  - Documento tipo de selección abreviada de menor cuantía - versión 2</v>
          </cell>
        </row>
        <row r="4948">
          <cell r="C4948" t="str">
            <v>Código</v>
          </cell>
          <cell r="D4948" t="str">
            <v>CCE-EICP-FM-25</v>
          </cell>
          <cell r="E4948" t="str">
            <v>Versión</v>
          </cell>
          <cell r="F4948">
            <v>2</v>
          </cell>
        </row>
        <row r="4950">
          <cell r="C4950" t="str">
            <v>[La entidad podrá utilizar este formato para la presentación de los análisis de precios unitarios el contratista en la oportunidad prevista en el numeral 8.1. del Documento Base]</v>
          </cell>
        </row>
        <row r="4953">
          <cell r="D4953" t="str">
            <v>MUNICIPIO DE CONCORDIA, ANTIOQUIA</v>
          </cell>
        </row>
        <row r="4954">
          <cell r="L4954" t="str">
            <v>VERSIÓN</v>
          </cell>
        </row>
        <row r="4955">
          <cell r="D4955" t="str">
            <v xml:space="preserve">[NÚMERO DEL PROCESO] </v>
          </cell>
        </row>
        <row r="4956">
          <cell r="L4956" t="str">
            <v>PÁGINA</v>
          </cell>
          <cell r="M4956">
            <v>1</v>
          </cell>
          <cell r="N4956" t="str">
            <v>DE</v>
          </cell>
          <cell r="O4956">
            <v>1</v>
          </cell>
        </row>
        <row r="4957">
          <cell r="D4957" t="str">
            <v xml:space="preserve">ANALISIS DE PRECIOS UNITARIOS </v>
          </cell>
        </row>
        <row r="4959">
          <cell r="L4959" t="str">
            <v>FECHA</v>
          </cell>
          <cell r="M4959" t="str">
            <v>DD</v>
          </cell>
          <cell r="N4959" t="str">
            <v>MM</v>
          </cell>
          <cell r="O4959" t="str">
            <v>AA</v>
          </cell>
        </row>
        <row r="4960">
          <cell r="M4960">
            <v>3</v>
          </cell>
          <cell r="N4960">
            <v>5</v>
          </cell>
          <cell r="O4960">
            <v>2022</v>
          </cell>
        </row>
        <row r="4961">
          <cell r="C4961" t="str">
            <v>ITEMS DE LA PROPUESTA ECONÓMICA</v>
          </cell>
          <cell r="I4961" t="str">
            <v>ITEMS NO PREVISTOS</v>
          </cell>
        </row>
        <row r="4965">
          <cell r="C4965" t="str">
            <v>DATOS ESPECÍFICOS</v>
          </cell>
        </row>
        <row r="4967">
          <cell r="C4967" t="str">
            <v>ITEM</v>
          </cell>
          <cell r="D4967" t="str">
            <v>DESCRIPCIÓN</v>
          </cell>
          <cell r="M4967" t="str">
            <v>UNIDAD</v>
          </cell>
          <cell r="O4967" t="str">
            <v>CANTIDAD</v>
          </cell>
        </row>
        <row r="4968">
          <cell r="C4968" t="str">
            <v>2.13.3</v>
          </cell>
          <cell r="D4968" t="str">
            <v>S.T.I de Reja Metálica para puertas y/o ventanas.</v>
          </cell>
          <cell r="M4968" t="str">
            <v>m2</v>
          </cell>
          <cell r="O4968">
            <v>4.18</v>
          </cell>
          <cell r="R4968">
            <v>473291</v>
          </cell>
          <cell r="S4968">
            <v>473291</v>
          </cell>
          <cell r="T4968">
            <v>8.6E-3</v>
          </cell>
          <cell r="U4968">
            <v>0.90849999999999997</v>
          </cell>
          <cell r="V4968">
            <v>2.41E-2</v>
          </cell>
          <cell r="W4968">
            <v>5.8700000000000002E-2</v>
          </cell>
        </row>
        <row r="4969">
          <cell r="C4969" t="str">
            <v>I. EQUIPO</v>
          </cell>
        </row>
        <row r="4971">
          <cell r="C4971" t="str">
            <v>DESCRIPCIÓN</v>
          </cell>
          <cell r="H4971" t="str">
            <v>MARCA</v>
          </cell>
          <cell r="J4971" t="str">
            <v>TIPO</v>
          </cell>
          <cell r="L4971" t="str">
            <v>TARIFA/HORA</v>
          </cell>
          <cell r="M4971" t="str">
            <v>RENDIMIENTO</v>
          </cell>
          <cell r="O4971" t="str">
            <v>Vr. UNITARIO</v>
          </cell>
        </row>
        <row r="4972">
          <cell r="C4972" t="str">
            <v xml:space="preserve">Taladro de 1/2´´, pulidora, lijadora y circular
</v>
          </cell>
          <cell r="J4972" t="str">
            <v>h</v>
          </cell>
          <cell r="L4972">
            <v>2696</v>
          </cell>
          <cell r="M4972">
            <v>1</v>
          </cell>
          <cell r="O4972">
            <v>2696</v>
          </cell>
          <cell r="R4972">
            <v>4.18</v>
          </cell>
          <cell r="T4972" t="str">
            <v xml:space="preserve">Taladro de 1/2´´, pulidora, lijadora y circular
</v>
          </cell>
        </row>
        <row r="4973">
          <cell r="J4973" t="str">
            <v/>
          </cell>
          <cell r="L4973" t="str">
            <v/>
          </cell>
          <cell r="O4973">
            <v>0</v>
          </cell>
          <cell r="R4973">
            <v>0</v>
          </cell>
          <cell r="T4973">
            <v>0</v>
          </cell>
        </row>
        <row r="4974">
          <cell r="J4974" t="str">
            <v/>
          </cell>
          <cell r="L4974" t="str">
            <v/>
          </cell>
          <cell r="O4974">
            <v>0</v>
          </cell>
          <cell r="R4974">
            <v>0</v>
          </cell>
          <cell r="T4974">
            <v>0</v>
          </cell>
        </row>
        <row r="4975">
          <cell r="C4975" t="str">
            <v>Herramienta Menor (Como % de Mano de Obra)</v>
          </cell>
          <cell r="J4975" t="str">
            <v>Dia</v>
          </cell>
          <cell r="L4975">
            <v>27805</v>
          </cell>
          <cell r="M4975">
            <v>0.05</v>
          </cell>
          <cell r="O4975">
            <v>1390</v>
          </cell>
          <cell r="R4975">
            <v>5810.2</v>
          </cell>
          <cell r="T4975" t="str">
            <v>Herramienta Menor (Como % de Mano de Obra)</v>
          </cell>
        </row>
        <row r="4976">
          <cell r="L4976">
            <v>8.6E-3</v>
          </cell>
          <cell r="M4976" t="str">
            <v>SUBTOTAL $</v>
          </cell>
          <cell r="O4976">
            <v>4086</v>
          </cell>
        </row>
        <row r="4977">
          <cell r="C4977" t="str">
            <v>II. MATERIALES</v>
          </cell>
        </row>
        <row r="4979">
          <cell r="C4979" t="str">
            <v>DESCRIPCIÓN</v>
          </cell>
          <cell r="K4979" t="str">
            <v>UNIDAD</v>
          </cell>
          <cell r="L4979" t="str">
            <v>CANTIDAD</v>
          </cell>
          <cell r="M4979" t="str">
            <v>PRECIO UNIT.</v>
          </cell>
          <cell r="O4979" t="str">
            <v>Vr. UNITARIO</v>
          </cell>
        </row>
        <row r="4980">
          <cell r="C4980" t="str">
            <v>Reja Metalica - Diseño Primavera</v>
          </cell>
          <cell r="K4980" t="str">
            <v>m2</v>
          </cell>
          <cell r="L4980">
            <v>1</v>
          </cell>
          <cell r="M4980">
            <v>430000</v>
          </cell>
          <cell r="O4980">
            <v>430000</v>
          </cell>
          <cell r="R4980">
            <v>4.18</v>
          </cell>
          <cell r="T4980" t="str">
            <v>Reja Metalica - Diseño Primavera</v>
          </cell>
        </row>
        <row r="4981">
          <cell r="K4981" t="str">
            <v/>
          </cell>
          <cell r="M4981">
            <v>0</v>
          </cell>
          <cell r="O4981">
            <v>0</v>
          </cell>
          <cell r="R4981">
            <v>0</v>
          </cell>
          <cell r="T4981">
            <v>0</v>
          </cell>
        </row>
        <row r="4982">
          <cell r="K4982" t="str">
            <v/>
          </cell>
          <cell r="M4982">
            <v>0</v>
          </cell>
          <cell r="O4982">
            <v>0</v>
          </cell>
          <cell r="R4982">
            <v>0</v>
          </cell>
          <cell r="T4982">
            <v>0</v>
          </cell>
        </row>
        <row r="4983">
          <cell r="K4983" t="str">
            <v/>
          </cell>
          <cell r="M4983">
            <v>0</v>
          </cell>
          <cell r="O4983">
            <v>0</v>
          </cell>
          <cell r="R4983">
            <v>0</v>
          </cell>
          <cell r="T4983">
            <v>0</v>
          </cell>
        </row>
        <row r="4984">
          <cell r="K4984" t="str">
            <v/>
          </cell>
          <cell r="M4984">
            <v>0</v>
          </cell>
          <cell r="O4984">
            <v>0</v>
          </cell>
          <cell r="R4984">
            <v>0</v>
          </cell>
          <cell r="T4984">
            <v>0</v>
          </cell>
        </row>
        <row r="4985">
          <cell r="K4985" t="str">
            <v/>
          </cell>
          <cell r="M4985">
            <v>0</v>
          </cell>
          <cell r="O4985">
            <v>0</v>
          </cell>
          <cell r="R4985">
            <v>0</v>
          </cell>
          <cell r="T4985">
            <v>0</v>
          </cell>
        </row>
        <row r="4986">
          <cell r="K4986" t="str">
            <v/>
          </cell>
          <cell r="O4986">
            <v>0</v>
          </cell>
          <cell r="R4986">
            <v>0</v>
          </cell>
          <cell r="T4986">
            <v>0</v>
          </cell>
        </row>
        <row r="4987">
          <cell r="L4987">
            <v>0.90849999999999997</v>
          </cell>
          <cell r="M4987" t="str">
            <v>SUBTOTAL $</v>
          </cell>
          <cell r="O4987">
            <v>430000</v>
          </cell>
        </row>
        <row r="4988">
          <cell r="C4988" t="str">
            <v>III. TRANSPORTES</v>
          </cell>
        </row>
        <row r="4990">
          <cell r="C4990" t="str">
            <v>MATERIAL</v>
          </cell>
          <cell r="J4990" t="str">
            <v>VOL. o PESO</v>
          </cell>
          <cell r="K4990" t="str">
            <v>DISTANCIA</v>
          </cell>
          <cell r="L4990" t="str">
            <v>M3 o Ton/Km</v>
          </cell>
          <cell r="M4990" t="str">
            <v>TARIFA</v>
          </cell>
          <cell r="O4990" t="str">
            <v>Vr. UNITARIO</v>
          </cell>
        </row>
        <row r="4991">
          <cell r="C4991" t="str">
            <v>Transporte de materiales 2</v>
          </cell>
          <cell r="J4991" t="str">
            <v>tkm</v>
          </cell>
          <cell r="K4991">
            <v>95</v>
          </cell>
          <cell r="L4991">
            <v>0.1</v>
          </cell>
          <cell r="M4991">
            <v>1200</v>
          </cell>
          <cell r="O4991">
            <v>11400</v>
          </cell>
          <cell r="R4991">
            <v>39.71</v>
          </cell>
          <cell r="T4991" t="str">
            <v>Transporte de materiales 2</v>
          </cell>
        </row>
        <row r="4992">
          <cell r="J4992" t="str">
            <v/>
          </cell>
          <cell r="M4992">
            <v>0</v>
          </cell>
          <cell r="O4992">
            <v>0</v>
          </cell>
          <cell r="R4992">
            <v>0</v>
          </cell>
          <cell r="T4992">
            <v>0</v>
          </cell>
        </row>
        <row r="4993">
          <cell r="J4993" t="str">
            <v/>
          </cell>
          <cell r="M4993">
            <v>0</v>
          </cell>
          <cell r="O4993">
            <v>0</v>
          </cell>
          <cell r="R4993">
            <v>0</v>
          </cell>
          <cell r="T4993">
            <v>0</v>
          </cell>
        </row>
        <row r="4994">
          <cell r="L4994">
            <v>2.41E-2</v>
          </cell>
          <cell r="M4994" t="str">
            <v>SUBTOTAL $</v>
          </cell>
          <cell r="O4994">
            <v>11400</v>
          </cell>
        </row>
        <row r="4995">
          <cell r="C4995" t="str">
            <v>IV. MANO DE OBRA</v>
          </cell>
        </row>
        <row r="4997">
          <cell r="C4997" t="str">
            <v>TRABAJADOR</v>
          </cell>
          <cell r="I4997" t="str">
            <v>CANTIDAD</v>
          </cell>
          <cell r="J4997" t="str">
            <v>JORNAL</v>
          </cell>
          <cell r="K4997" t="str">
            <v>PRESTACIONES</v>
          </cell>
          <cell r="L4997" t="str">
            <v>JORNAL TOTAL</v>
          </cell>
          <cell r="M4997" t="str">
            <v>RENDIMIENTO</v>
          </cell>
          <cell r="O4997" t="str">
            <v>Vr. UNITARIO</v>
          </cell>
        </row>
        <row r="4998">
          <cell r="C4998" t="str">
            <v>Oficial</v>
          </cell>
          <cell r="I4998">
            <v>1</v>
          </cell>
          <cell r="J4998">
            <v>77720</v>
          </cell>
          <cell r="K4998">
            <v>1.6913</v>
          </cell>
          <cell r="L4998">
            <v>131448</v>
          </cell>
          <cell r="M4998">
            <v>8</v>
          </cell>
          <cell r="O4998">
            <v>16431</v>
          </cell>
          <cell r="R4998">
            <v>0.52</v>
          </cell>
          <cell r="T4998" t="str">
            <v>Oficial</v>
          </cell>
        </row>
        <row r="4999">
          <cell r="C4999" t="str">
            <v>Ayudante Entendido</v>
          </cell>
          <cell r="I4999">
            <v>1</v>
          </cell>
          <cell r="J4999">
            <v>53020</v>
          </cell>
          <cell r="K4999">
            <v>1.7161</v>
          </cell>
          <cell r="L4999">
            <v>90988</v>
          </cell>
          <cell r="M4999">
            <v>8</v>
          </cell>
          <cell r="O4999">
            <v>11374</v>
          </cell>
          <cell r="R4999">
            <v>0.52</v>
          </cell>
          <cell r="T4999" t="str">
            <v>Ayudante Entendido</v>
          </cell>
        </row>
        <row r="5000">
          <cell r="J5000">
            <v>0</v>
          </cell>
          <cell r="K5000">
            <v>0</v>
          </cell>
          <cell r="L5000">
            <v>0</v>
          </cell>
          <cell r="O5000">
            <v>0</v>
          </cell>
          <cell r="R5000">
            <v>0</v>
          </cell>
          <cell r="T5000">
            <v>0</v>
          </cell>
        </row>
        <row r="5001">
          <cell r="L5001">
            <v>5.8700000000000002E-2</v>
          </cell>
          <cell r="M5001" t="str">
            <v>SUBTOTAL $</v>
          </cell>
          <cell r="O5001">
            <v>27805</v>
          </cell>
        </row>
        <row r="5003">
          <cell r="C5003" t="str">
            <v>TOTAL COSTO DIRECTO $</v>
          </cell>
          <cell r="O5003">
            <v>473291</v>
          </cell>
        </row>
        <row r="5004">
          <cell r="C5004" t="str">
            <v>V. COSTOS INDIRECTOS</v>
          </cell>
        </row>
        <row r="5006">
          <cell r="C5006" t="str">
            <v>Descripción</v>
          </cell>
          <cell r="L5006" t="str">
            <v>Porcentaje</v>
          </cell>
          <cell r="M5006" t="str">
            <v>Valor Total</v>
          </cell>
        </row>
        <row r="5007">
          <cell r="C5007" t="str">
            <v>ADMINISTRACION</v>
          </cell>
          <cell r="L5007">
            <v>0</v>
          </cell>
          <cell r="M5007">
            <v>0</v>
          </cell>
        </row>
        <row r="5008">
          <cell r="C5008" t="str">
            <v xml:space="preserve">IMPREVISTOS </v>
          </cell>
          <cell r="L5008">
            <v>0</v>
          </cell>
          <cell r="M5008">
            <v>0</v>
          </cell>
        </row>
        <row r="5009">
          <cell r="C5009" t="str">
            <v>UTILIDAD</v>
          </cell>
          <cell r="L5009">
            <v>0</v>
          </cell>
          <cell r="M5009">
            <v>0</v>
          </cell>
        </row>
        <row r="5010">
          <cell r="C5010" t="str">
            <v>SUBTOTAL $</v>
          </cell>
          <cell r="O5010">
            <v>0</v>
          </cell>
        </row>
        <row r="5012">
          <cell r="C5012" t="str">
            <v>Precio Unitario Total Aproximado al peso $</v>
          </cell>
          <cell r="O5012">
            <v>473291</v>
          </cell>
        </row>
        <row r="5015">
          <cell r="H5015" t="str">
            <v>Firma</v>
          </cell>
        </row>
        <row r="5016">
          <cell r="H5016" t="str">
            <v>Nombre:</v>
          </cell>
        </row>
        <row r="5017">
          <cell r="H5017" t="str">
            <v>Representante Legal del Contratista o su Apoderado</v>
          </cell>
        </row>
        <row r="5018">
          <cell r="H5018" t="str">
            <v>Matricula No. :</v>
          </cell>
        </row>
        <row r="5019">
          <cell r="H5019" t="str">
            <v xml:space="preserve"> </v>
          </cell>
        </row>
        <row r="5020">
          <cell r="C5020" t="str">
            <v>OBSERVACIONES INTERVENTORÍA</v>
          </cell>
        </row>
        <row r="5024">
          <cell r="C5024" t="str">
            <v>APROBACIÓN POR INTERVENTORÍA</v>
          </cell>
        </row>
        <row r="5025">
          <cell r="C502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5027">
          <cell r="C502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5030">
          <cell r="H5030" t="str">
            <v>Firma</v>
          </cell>
        </row>
        <row r="5031">
          <cell r="H5031" t="str">
            <v>Nombre:</v>
          </cell>
        </row>
        <row r="5032">
          <cell r="H5032" t="str">
            <v>Representante Legal del Interventor o su Apoderado</v>
          </cell>
        </row>
        <row r="5033">
          <cell r="H5033" t="str">
            <v>Matricula No. :</v>
          </cell>
        </row>
        <row r="5038">
          <cell r="C5038" t="str">
            <v>Formulario 1 - Propuesta económica  - Documento tipo de selección abreviada de menor cuantía - versión 2</v>
          </cell>
        </row>
        <row r="5039">
          <cell r="C5039" t="str">
            <v>Código</v>
          </cell>
          <cell r="D5039" t="str">
            <v>CCE-EICP-FM-25</v>
          </cell>
          <cell r="E5039" t="str">
            <v>Versión</v>
          </cell>
          <cell r="F5039">
            <v>2</v>
          </cell>
        </row>
        <row r="5041">
          <cell r="C5041" t="str">
            <v>[La entidad podrá utilizar este formato para la presentación de los análisis de precios unitarios el contratista en la oportunidad prevista en el numeral 8.1. del Documento Base]</v>
          </cell>
        </row>
        <row r="5044">
          <cell r="D5044" t="str">
            <v>MUNICIPIO DE CONCORDIA, ANTIOQUIA</v>
          </cell>
        </row>
        <row r="5045">
          <cell r="L5045" t="str">
            <v>VERSIÓN</v>
          </cell>
        </row>
        <row r="5046">
          <cell r="D5046" t="str">
            <v xml:space="preserve">[NÚMERO DEL PROCESO] </v>
          </cell>
        </row>
        <row r="5047">
          <cell r="L5047" t="str">
            <v>PÁGINA</v>
          </cell>
          <cell r="M5047">
            <v>1</v>
          </cell>
          <cell r="N5047" t="str">
            <v>DE</v>
          </cell>
          <cell r="O5047">
            <v>1</v>
          </cell>
        </row>
        <row r="5048">
          <cell r="D5048" t="str">
            <v xml:space="preserve">ANALISIS DE PRECIOS UNITARIOS </v>
          </cell>
        </row>
        <row r="5050">
          <cell r="L5050" t="str">
            <v>FECHA</v>
          </cell>
          <cell r="M5050" t="str">
            <v>DD</v>
          </cell>
          <cell r="N5050" t="str">
            <v>MM</v>
          </cell>
          <cell r="O5050" t="str">
            <v>AA</v>
          </cell>
        </row>
        <row r="5051">
          <cell r="M5051">
            <v>3</v>
          </cell>
          <cell r="N5051">
            <v>5</v>
          </cell>
          <cell r="O5051">
            <v>2022</v>
          </cell>
        </row>
        <row r="5052">
          <cell r="C5052" t="str">
            <v>ITEMS DE LA PROPUESTA ECONÓMICA</v>
          </cell>
          <cell r="I5052" t="str">
            <v>ITEMS NO PREVISTOS</v>
          </cell>
        </row>
        <row r="5056">
          <cell r="C5056" t="str">
            <v>DATOS ESPECÍFICOS</v>
          </cell>
        </row>
        <row r="5058">
          <cell r="C5058" t="str">
            <v>ITEM</v>
          </cell>
          <cell r="D5058" t="str">
            <v>DESCRIPCIÓN</v>
          </cell>
          <cell r="M5058" t="str">
            <v>UNIDAD</v>
          </cell>
          <cell r="O5058" t="str">
            <v>CANTIDAD</v>
          </cell>
        </row>
        <row r="5059">
          <cell r="C5059" t="str">
            <v>2.13.4</v>
          </cell>
          <cell r="D5059" t="str">
            <v>Construcción de cerramiento en malla eslabonada h=5,0 m, efectivos medidos a partir de la viga de remate, incluye el suministro, transporte e instalación de: - Malla galvanizada cal. 10 ojo N°5. - Tubería galvanizada en caliente Ø 2" calibre 14, refuerzo: inferior, intermedio, superior, postes, vientos y diagonales en rombo (cada 2 módulos), la tubería vertical debe ir embebida en las columnetas mínimo 60 cm., todo los cortes de la tubería deben realizarse en boca de pescado, rectos o chaflaneados, los empates de la tubería deberá realizarse traslapando la tubería colocando un alma en tubería de menor diámetro y aplicando las soldaduras como se indica. - Platina de 1½"x⅛". - Alambre galvanizado calibre 12 para amarres de la malla a la tubería, del cual sus puntas deben quedar paralelo a la malla, cada 30 cm. - Varilla Nº2 para coser la malla. - Soldadura 6011 en cordones completos tope a tope y no en puntos, retiro de escorias. - Tapones plásticos. - Wash primer, anticorrosivo cromato de zinc verde pintuco o equivalente y de pintura a base de aceite (2 manos) en los nudos (sitios donde se aplica soldadura). - El anclaje de los vientos debe realizarse así: sobre pisos con platinas de 15cmx15cmx⅛", anclada con 4 pernos de 5/8” y sobre terreno con un dado en concreto 21 Mpa. - Incluye todo lo necesario para su correcta instalación, funcionamiento y estabilidad, según diseño.</v>
          </cell>
          <cell r="M5059" t="str">
            <v>m</v>
          </cell>
          <cell r="O5059">
            <v>81.12</v>
          </cell>
          <cell r="R5059">
            <v>578405</v>
          </cell>
          <cell r="S5059">
            <v>578405</v>
          </cell>
          <cell r="T5059">
            <v>4.4900000000000002E-2</v>
          </cell>
          <cell r="U5059">
            <v>0.83889999999999998</v>
          </cell>
          <cell r="V5059">
            <v>1.3299999999999999E-2</v>
          </cell>
          <cell r="W5059">
            <v>0.10290000000000001</v>
          </cell>
        </row>
        <row r="5060">
          <cell r="C5060" t="str">
            <v>I. EQUIPO</v>
          </cell>
        </row>
        <row r="5062">
          <cell r="C5062" t="str">
            <v>DESCRIPCIÓN</v>
          </cell>
          <cell r="H5062" t="str">
            <v>MARCA</v>
          </cell>
          <cell r="J5062" t="str">
            <v>TIPO</v>
          </cell>
          <cell r="L5062" t="str">
            <v>TARIFA/HORA</v>
          </cell>
          <cell r="M5062" t="str">
            <v>RENDIMIENTO</v>
          </cell>
          <cell r="O5062" t="str">
            <v>Vr. UNITARIO</v>
          </cell>
        </row>
        <row r="5063">
          <cell r="C5063" t="str">
            <v>Sección completa de andamio (1.2m-1.5m) x 1.5 m. (+ 4 ruedas) Incluye transporte.</v>
          </cell>
          <cell r="J5063" t="str">
            <v>Dia</v>
          </cell>
          <cell r="L5063">
            <v>2565</v>
          </cell>
          <cell r="M5063">
            <v>1.25</v>
          </cell>
          <cell r="O5063">
            <v>2052</v>
          </cell>
          <cell r="R5063">
            <v>64.900000000000006</v>
          </cell>
          <cell r="T5063" t="str">
            <v>Sección completa de andamio (1.2m-1.5m) x 1.5 m. (+ 4 ruedas) Incluye transporte.</v>
          </cell>
        </row>
        <row r="5064">
          <cell r="C5064" t="str">
            <v>Can zunchado en madera común de 5,0cmx20cmx3,0m (alquiler). Incluye transporte.</v>
          </cell>
          <cell r="J5064" t="str">
            <v>Dia</v>
          </cell>
          <cell r="L5064">
            <v>1500</v>
          </cell>
          <cell r="M5064">
            <v>2.5</v>
          </cell>
          <cell r="O5064">
            <v>600</v>
          </cell>
          <cell r="R5064">
            <v>32.450000000000003</v>
          </cell>
          <cell r="T5064" t="str">
            <v>Can zunchado en madera común de 5,0cmx20cmx3,0m (alquiler). Incluye transporte.</v>
          </cell>
        </row>
        <row r="5065">
          <cell r="C5065" t="str">
            <v>Soldador Electrico Lincold 225 amp.</v>
          </cell>
          <cell r="J5065" t="str">
            <v>Dia</v>
          </cell>
          <cell r="L5065">
            <v>55900</v>
          </cell>
          <cell r="M5065">
            <v>5</v>
          </cell>
          <cell r="O5065">
            <v>11180</v>
          </cell>
          <cell r="R5065">
            <v>16.22</v>
          </cell>
          <cell r="T5065" t="str">
            <v>Soldador Electrico Lincold 225 amp.</v>
          </cell>
        </row>
        <row r="5066">
          <cell r="C5066" t="str">
            <v>Taladro de 1/2´´, pulidora, lijadora y circular para corte extremo superior</v>
          </cell>
          <cell r="J5066" t="str">
            <v>h</v>
          </cell>
          <cell r="L5066">
            <v>3037</v>
          </cell>
          <cell r="M5066">
            <v>5</v>
          </cell>
          <cell r="O5066">
            <v>607</v>
          </cell>
          <cell r="R5066">
            <v>16.22</v>
          </cell>
          <cell r="T5066" t="str">
            <v>Taladro de 1/2´´, pulidora, lijadora y circular para corte extremo superior</v>
          </cell>
        </row>
        <row r="5067">
          <cell r="C5067" t="str">
            <v>Diferencial De Cadena 3 toneladas- Polipasto</v>
          </cell>
          <cell r="J5067" t="str">
            <v>Dia</v>
          </cell>
          <cell r="L5067">
            <v>42768</v>
          </cell>
          <cell r="M5067">
            <v>5</v>
          </cell>
          <cell r="O5067">
            <v>8554</v>
          </cell>
          <cell r="R5067">
            <v>16.22</v>
          </cell>
          <cell r="T5067" t="str">
            <v>Diferencial De Cadena 3 toneladas- Polipasto</v>
          </cell>
        </row>
        <row r="5068">
          <cell r="C5068" t="str">
            <v>Herramienta Menor (Como % de Mano de Obra)</v>
          </cell>
          <cell r="J5068" t="str">
            <v>Dia</v>
          </cell>
          <cell r="L5068">
            <v>59508</v>
          </cell>
          <cell r="M5068">
            <v>0.05</v>
          </cell>
          <cell r="O5068">
            <v>2975</v>
          </cell>
          <cell r="R5068">
            <v>241332</v>
          </cell>
          <cell r="T5068" t="str">
            <v>Herramienta Menor (Como % de Mano de Obra)</v>
          </cell>
        </row>
        <row r="5069">
          <cell r="L5069">
            <v>4.4900000000000002E-2</v>
          </cell>
          <cell r="M5069" t="str">
            <v>SUBTOTAL $</v>
          </cell>
          <cell r="O5069">
            <v>25968</v>
          </cell>
        </row>
        <row r="5070">
          <cell r="C5070" t="str">
            <v>II. MATERIALES</v>
          </cell>
        </row>
        <row r="5072">
          <cell r="C5072" t="str">
            <v>DESCRIPCIÓN</v>
          </cell>
          <cell r="K5072" t="str">
            <v>UNIDAD</v>
          </cell>
          <cell r="L5072" t="str">
            <v>CANTIDAD</v>
          </cell>
          <cell r="M5072" t="str">
            <v>PRECIO UNIT.</v>
          </cell>
          <cell r="O5072" t="str">
            <v>Vr. UNITARIO</v>
          </cell>
        </row>
        <row r="5073">
          <cell r="C5073" t="str">
            <v>Malla Eslabonada Galvanizada 2" x 2" - Calibre 10 / 3.43 mm - Ojo No. 5</v>
          </cell>
          <cell r="K5073" t="str">
            <v>m2</v>
          </cell>
          <cell r="L5073">
            <v>5.28</v>
          </cell>
          <cell r="M5073">
            <v>30855.000000000004</v>
          </cell>
          <cell r="O5073">
            <v>162914</v>
          </cell>
          <cell r="R5073">
            <v>428.31</v>
          </cell>
          <cell r="T5073" t="str">
            <v>Malla Eslabonada Galvanizada 2" x 2" - Calibre 10 / 3.43 mm - Ojo No. 5</v>
          </cell>
        </row>
        <row r="5074">
          <cell r="C5074" t="str">
            <v>Tuberia galvanizada en caliente Ø 2" Calibre 14 - 1.9 mm x 6 metros - 16.47k aprox.</v>
          </cell>
          <cell r="K5074" t="str">
            <v>u</v>
          </cell>
          <cell r="L5074">
            <v>1.59</v>
          </cell>
          <cell r="M5074">
            <v>159900</v>
          </cell>
          <cell r="O5074">
            <v>254241</v>
          </cell>
          <cell r="R5074">
            <v>128.97999999999999</v>
          </cell>
          <cell r="T5074" t="str">
            <v>Tuberia galvanizada en caliente Ø 2" Calibre 14 - 1.9 mm x 6 metros - 16.47k aprox.</v>
          </cell>
        </row>
        <row r="5075">
          <cell r="C5075" t="str">
            <v>Soldadura 6013 de 1/8</v>
          </cell>
          <cell r="K5075" t="str">
            <v>kg</v>
          </cell>
          <cell r="L5075">
            <v>1.1000000000000001</v>
          </cell>
          <cell r="M5075">
            <v>19695</v>
          </cell>
          <cell r="O5075">
            <v>21665</v>
          </cell>
          <cell r="R5075">
            <v>89.23</v>
          </cell>
          <cell r="T5075" t="str">
            <v>Soldadura 6013 de 1/8</v>
          </cell>
        </row>
        <row r="5076">
          <cell r="C5076" t="str">
            <v>Acero 4200kg/cm2, suministro, corte, figuracion e instalacion</v>
          </cell>
          <cell r="K5076" t="str">
            <v>kg</v>
          </cell>
          <cell r="L5076">
            <v>0.75</v>
          </cell>
          <cell r="M5076">
            <v>4795</v>
          </cell>
          <cell r="O5076">
            <v>3596</v>
          </cell>
          <cell r="R5076">
            <v>60.84</v>
          </cell>
          <cell r="T5076" t="str">
            <v>Acero 4200kg/cm2, suministro, corte, figuracion e instalacion</v>
          </cell>
        </row>
        <row r="5077">
          <cell r="C5077" t="str">
            <v>Platina de 1½"x⅛"</v>
          </cell>
          <cell r="K5077" t="str">
            <v>m</v>
          </cell>
          <cell r="L5077">
            <v>1</v>
          </cell>
          <cell r="M5077">
            <v>6490</v>
          </cell>
          <cell r="O5077">
            <v>6490</v>
          </cell>
          <cell r="R5077">
            <v>81.12</v>
          </cell>
          <cell r="T5077" t="str">
            <v>Platina de 1½"x⅛"</v>
          </cell>
        </row>
        <row r="5078">
          <cell r="C5078" t="str">
            <v>Tapones plasticos.</v>
          </cell>
          <cell r="K5078" t="str">
            <v>un</v>
          </cell>
          <cell r="L5078">
            <v>0.5</v>
          </cell>
          <cell r="M5078">
            <v>1277</v>
          </cell>
          <cell r="O5078">
            <v>639</v>
          </cell>
          <cell r="R5078">
            <v>40.56</v>
          </cell>
          <cell r="T5078" t="str">
            <v>Tapones plasticos.</v>
          </cell>
        </row>
        <row r="5079">
          <cell r="C5079" t="str">
            <v>Alambre galvanizado Calibre 12 - 2.77 mm - 300 m Aprox.</v>
          </cell>
          <cell r="K5079" t="str">
            <v>Kg</v>
          </cell>
          <cell r="L5079">
            <v>2.1700000000000001E-2</v>
          </cell>
          <cell r="M5079">
            <v>15900</v>
          </cell>
          <cell r="O5079">
            <v>345</v>
          </cell>
          <cell r="R5079">
            <v>1.76</v>
          </cell>
          <cell r="T5079" t="str">
            <v>Alambre galvanizado Calibre 12 - 2.77 mm - 300 m Aprox.</v>
          </cell>
        </row>
        <row r="5080">
          <cell r="C5080" t="str">
            <v xml:space="preserve">Wash Primer Negro - 1 Galón
Algreco- One total solution - </v>
          </cell>
          <cell r="K5080" t="str">
            <v>G</v>
          </cell>
          <cell r="L5080">
            <v>0.1</v>
          </cell>
          <cell r="M5080">
            <v>181900</v>
          </cell>
          <cell r="O5080">
            <v>18190</v>
          </cell>
          <cell r="R5080">
            <v>8.11</v>
          </cell>
          <cell r="T5080" t="str">
            <v xml:space="preserve">Wash Primer Negro - 1 Galón
Algreco- One total solution - </v>
          </cell>
        </row>
        <row r="5081">
          <cell r="C5081" t="str">
            <v>Anticorrosivo cromato de zinc</v>
          </cell>
          <cell r="K5081" t="str">
            <v>gal</v>
          </cell>
          <cell r="L5081">
            <v>0.1</v>
          </cell>
          <cell r="M5081">
            <v>46057</v>
          </cell>
          <cell r="O5081">
            <v>4606</v>
          </cell>
          <cell r="R5081">
            <v>8.11</v>
          </cell>
          <cell r="T5081" t="str">
            <v>Anticorrosivo cromato de zinc</v>
          </cell>
        </row>
        <row r="5082">
          <cell r="C5082" t="str">
            <v>Esmalte-base aceite-pintulux</v>
          </cell>
          <cell r="K5082" t="str">
            <v>gal</v>
          </cell>
          <cell r="L5082">
            <v>0.1</v>
          </cell>
          <cell r="M5082">
            <v>64830</v>
          </cell>
          <cell r="O5082">
            <v>6483</v>
          </cell>
          <cell r="R5082">
            <v>8.11</v>
          </cell>
          <cell r="T5082" t="str">
            <v>Esmalte-base aceite-pintulux</v>
          </cell>
        </row>
        <row r="5083">
          <cell r="C5083" t="str">
            <v xml:space="preserve">Disolvente para pintura (TINNER)-dilusion 10% del volumen de pintura
</v>
          </cell>
          <cell r="K5083" t="str">
            <v>gal</v>
          </cell>
          <cell r="L5083">
            <v>3.0000000000000006E-2</v>
          </cell>
          <cell r="M5083">
            <v>38100</v>
          </cell>
          <cell r="O5083">
            <v>1143</v>
          </cell>
          <cell r="R5083">
            <v>0</v>
          </cell>
          <cell r="T5083" t="str">
            <v xml:space="preserve">Disolvente para pintura (TINNER)-dilusion 10% del volumen de pintura
</v>
          </cell>
        </row>
        <row r="5084">
          <cell r="C5084" t="str">
            <v>Dado en concreto de 21 Mpa. y/o platina de 15x15cmx⅛" pernos de 5/8"</v>
          </cell>
          <cell r="K5084" t="str">
            <v>gl</v>
          </cell>
          <cell r="L5084">
            <v>0.15</v>
          </cell>
          <cell r="M5084">
            <v>32648</v>
          </cell>
          <cell r="O5084">
            <v>4897</v>
          </cell>
          <cell r="R5084">
            <v>12.17</v>
          </cell>
          <cell r="T5084" t="str">
            <v>Dado en concreto de 21 Mpa. y/o platina de 15x15cmx⅛" pernos de 5/8"</v>
          </cell>
        </row>
        <row r="5085">
          <cell r="L5085">
            <v>0.83889999999999998</v>
          </cell>
          <cell r="M5085" t="str">
            <v>SUBTOTAL $</v>
          </cell>
          <cell r="O5085">
            <v>485209</v>
          </cell>
        </row>
        <row r="5086">
          <cell r="C5086" t="str">
            <v>III. TRANSPORTES</v>
          </cell>
        </row>
        <row r="5088">
          <cell r="C5088" t="str">
            <v>MATERIAL</v>
          </cell>
          <cell r="J5088" t="str">
            <v>VOL. o PESO</v>
          </cell>
          <cell r="K5088" t="str">
            <v>DISTANCIA</v>
          </cell>
          <cell r="L5088" t="str">
            <v>M3 o Ton/Km</v>
          </cell>
          <cell r="M5088" t="str">
            <v>TARIFA</v>
          </cell>
          <cell r="O5088" t="str">
            <v>Vr. UNITARIO</v>
          </cell>
        </row>
        <row r="5089">
          <cell r="C5089" t="str">
            <v>Transporte de acero</v>
          </cell>
          <cell r="J5089" t="str">
            <v>tkm</v>
          </cell>
          <cell r="K5089">
            <v>95</v>
          </cell>
          <cell r="L5089">
            <v>0.1</v>
          </cell>
          <cell r="M5089">
            <v>800</v>
          </cell>
          <cell r="O5089">
            <v>7600</v>
          </cell>
          <cell r="R5089">
            <v>770.64</v>
          </cell>
          <cell r="T5089" t="str">
            <v>Transporte de acero</v>
          </cell>
        </row>
        <row r="5090">
          <cell r="C5090" t="str">
            <v>Transporte de materiales 2</v>
          </cell>
          <cell r="J5090" t="str">
            <v>tkm</v>
          </cell>
          <cell r="K5090">
            <v>1</v>
          </cell>
          <cell r="L5090">
            <v>0.1</v>
          </cell>
          <cell r="M5090">
            <v>1200</v>
          </cell>
          <cell r="O5090">
            <v>120</v>
          </cell>
          <cell r="R5090">
            <v>8.11</v>
          </cell>
          <cell r="T5090" t="str">
            <v>Transporte de materiales 2</v>
          </cell>
        </row>
        <row r="5091">
          <cell r="J5091" t="str">
            <v/>
          </cell>
          <cell r="M5091">
            <v>0</v>
          </cell>
          <cell r="O5091">
            <v>0</v>
          </cell>
          <cell r="R5091">
            <v>0</v>
          </cell>
          <cell r="T5091">
            <v>0</v>
          </cell>
        </row>
        <row r="5092">
          <cell r="L5092">
            <v>1.3299999999999999E-2</v>
          </cell>
          <cell r="M5092" t="str">
            <v>SUBTOTAL $</v>
          </cell>
          <cell r="O5092">
            <v>7720</v>
          </cell>
        </row>
        <row r="5093">
          <cell r="C5093" t="str">
            <v>IV. MANO DE OBRA</v>
          </cell>
        </row>
        <row r="5095">
          <cell r="C5095" t="str">
            <v>TRABAJADOR</v>
          </cell>
          <cell r="I5095" t="str">
            <v>CANTIDAD</v>
          </cell>
          <cell r="J5095" t="str">
            <v>JORNAL</v>
          </cell>
          <cell r="K5095" t="str">
            <v>PRESTACIONES</v>
          </cell>
          <cell r="L5095" t="str">
            <v>JORNAL TOTAL</v>
          </cell>
          <cell r="M5095" t="str">
            <v>RENDIMIENTO</v>
          </cell>
          <cell r="O5095" t="str">
            <v>Vr. UNITARIO</v>
          </cell>
        </row>
        <row r="5096">
          <cell r="C5096" t="str">
            <v>Oficial</v>
          </cell>
          <cell r="I5096">
            <v>1</v>
          </cell>
          <cell r="J5096">
            <v>77720</v>
          </cell>
          <cell r="K5096">
            <v>1.6913</v>
          </cell>
          <cell r="L5096">
            <v>131448</v>
          </cell>
          <cell r="M5096">
            <v>5</v>
          </cell>
          <cell r="O5096">
            <v>26290</v>
          </cell>
          <cell r="R5096">
            <v>16.22</v>
          </cell>
          <cell r="T5096" t="str">
            <v>Oficial</v>
          </cell>
        </row>
        <row r="5097">
          <cell r="C5097" t="str">
            <v>Ayudante Entendido</v>
          </cell>
          <cell r="I5097">
            <v>1</v>
          </cell>
          <cell r="J5097">
            <v>53020</v>
          </cell>
          <cell r="K5097">
            <v>1.7161</v>
          </cell>
          <cell r="L5097">
            <v>90988</v>
          </cell>
          <cell r="M5097">
            <v>5</v>
          </cell>
          <cell r="O5097">
            <v>18198</v>
          </cell>
          <cell r="R5097">
            <v>16.22</v>
          </cell>
          <cell r="T5097" t="str">
            <v>Ayudante Entendido</v>
          </cell>
        </row>
        <row r="5098">
          <cell r="C5098" t="str">
            <v>Ayudante Raso</v>
          </cell>
          <cell r="I5098">
            <v>1</v>
          </cell>
          <cell r="J5098">
            <v>43354</v>
          </cell>
          <cell r="K5098">
            <v>1.7323</v>
          </cell>
          <cell r="L5098">
            <v>75102</v>
          </cell>
          <cell r="M5098">
            <v>5</v>
          </cell>
          <cell r="O5098">
            <v>15020</v>
          </cell>
          <cell r="R5098">
            <v>16.22</v>
          </cell>
          <cell r="T5098" t="str">
            <v>Ayudante Raso</v>
          </cell>
        </row>
        <row r="5099">
          <cell r="L5099">
            <v>0.10290000000000001</v>
          </cell>
          <cell r="M5099" t="str">
            <v>SUBTOTAL $</v>
          </cell>
          <cell r="O5099">
            <v>59508</v>
          </cell>
        </row>
        <row r="5101">
          <cell r="C5101" t="str">
            <v>TOTAL COSTO DIRECTO $</v>
          </cell>
          <cell r="O5101">
            <v>578405</v>
          </cell>
        </row>
        <row r="5102">
          <cell r="C5102" t="str">
            <v>V. COSTOS INDIRECTOS</v>
          </cell>
        </row>
        <row r="5104">
          <cell r="C5104" t="str">
            <v>Descripción</v>
          </cell>
          <cell r="L5104" t="str">
            <v>Porcentaje</v>
          </cell>
          <cell r="M5104" t="str">
            <v>Valor Total</v>
          </cell>
        </row>
        <row r="5105">
          <cell r="C5105" t="str">
            <v>ADMINISTRACION</v>
          </cell>
          <cell r="L5105">
            <v>0</v>
          </cell>
          <cell r="M5105">
            <v>0</v>
          </cell>
        </row>
        <row r="5106">
          <cell r="C5106" t="str">
            <v xml:space="preserve">IMPREVISTOS </v>
          </cell>
          <cell r="L5106">
            <v>0</v>
          </cell>
          <cell r="M5106">
            <v>0</v>
          </cell>
        </row>
        <row r="5107">
          <cell r="C5107" t="str">
            <v>UTILIDAD</v>
          </cell>
          <cell r="L5107">
            <v>0</v>
          </cell>
          <cell r="M5107">
            <v>0</v>
          </cell>
        </row>
        <row r="5108">
          <cell r="C5108" t="str">
            <v>SUBTOTAL $</v>
          </cell>
          <cell r="O5108">
            <v>0</v>
          </cell>
        </row>
        <row r="5110">
          <cell r="C5110" t="str">
            <v>Precio Unitario Total Aproximado al peso $</v>
          </cell>
          <cell r="O5110">
            <v>578405</v>
          </cell>
        </row>
        <row r="5113">
          <cell r="H5113" t="str">
            <v>Firma</v>
          </cell>
        </row>
        <row r="5114">
          <cell r="H5114" t="str">
            <v>Nombre:</v>
          </cell>
        </row>
        <row r="5115">
          <cell r="H5115" t="str">
            <v>Representante Legal del Contratista o su Apoderado</v>
          </cell>
        </row>
        <row r="5116">
          <cell r="H5116" t="str">
            <v>Matricula No. :</v>
          </cell>
        </row>
        <row r="5117">
          <cell r="H5117" t="str">
            <v xml:space="preserve"> </v>
          </cell>
        </row>
        <row r="5118">
          <cell r="C5118" t="str">
            <v>OBSERVACIONES INTERVENTORÍA</v>
          </cell>
        </row>
        <row r="5122">
          <cell r="C5122" t="str">
            <v>APROBACIÓN POR INTERVENTORÍA</v>
          </cell>
        </row>
        <row r="5123">
          <cell r="C5123"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5125">
          <cell r="C5125"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5128">
          <cell r="H5128" t="str">
            <v>Firma</v>
          </cell>
        </row>
        <row r="5129">
          <cell r="H5129" t="str">
            <v>Nombre:</v>
          </cell>
        </row>
        <row r="5130">
          <cell r="H5130" t="str">
            <v>Representante Legal del Interventor o su Apoderado</v>
          </cell>
        </row>
        <row r="5131">
          <cell r="H5131" t="str">
            <v>Matricula No. :</v>
          </cell>
        </row>
        <row r="5136">
          <cell r="C5136" t="str">
            <v>Formulario 1 - Propuesta económica  - Documento tipo de selección abreviada de menor cuantía - versión 2</v>
          </cell>
        </row>
        <row r="5137">
          <cell r="C5137" t="str">
            <v>Código</v>
          </cell>
          <cell r="D5137" t="str">
            <v>CCE-EICP-FM-25</v>
          </cell>
          <cell r="E5137" t="str">
            <v>Versión</v>
          </cell>
          <cell r="F5137">
            <v>2</v>
          </cell>
        </row>
        <row r="5139">
          <cell r="C5139" t="str">
            <v>[La entidad podrá utilizar este formato para la presentación de los análisis de precios unitarios el contratista en la oportunidad prevista en el numeral 8.1. del Documento Base]</v>
          </cell>
        </row>
        <row r="5142">
          <cell r="D5142" t="str">
            <v>MUNICIPIO DE CONCORDIA, ANTIOQUIA</v>
          </cell>
        </row>
        <row r="5143">
          <cell r="L5143" t="str">
            <v>VERSIÓN</v>
          </cell>
        </row>
        <row r="5144">
          <cell r="D5144" t="str">
            <v xml:space="preserve">[NÚMERO DEL PROCESO] </v>
          </cell>
        </row>
        <row r="5145">
          <cell r="L5145" t="str">
            <v>PÁGINA</v>
          </cell>
          <cell r="M5145">
            <v>1</v>
          </cell>
          <cell r="N5145" t="str">
            <v>DE</v>
          </cell>
          <cell r="O5145">
            <v>1</v>
          </cell>
        </row>
        <row r="5146">
          <cell r="D5146" t="str">
            <v xml:space="preserve">ANALISIS DE PRECIOS UNITARIOS </v>
          </cell>
        </row>
        <row r="5148">
          <cell r="L5148" t="str">
            <v>FECHA</v>
          </cell>
          <cell r="M5148" t="str">
            <v>DD</v>
          </cell>
          <cell r="N5148" t="str">
            <v>MM</v>
          </cell>
          <cell r="O5148" t="str">
            <v>AA</v>
          </cell>
        </row>
        <row r="5149">
          <cell r="M5149">
            <v>3</v>
          </cell>
          <cell r="N5149">
            <v>5</v>
          </cell>
          <cell r="O5149">
            <v>2022</v>
          </cell>
        </row>
        <row r="5150">
          <cell r="C5150" t="str">
            <v>ITEMS DE LA PROPUESTA ECONÓMICA</v>
          </cell>
          <cell r="I5150" t="str">
            <v>ITEMS NO PREVISTOS</v>
          </cell>
        </row>
        <row r="5154">
          <cell r="C5154" t="str">
            <v>DATOS ESPECÍFICOS</v>
          </cell>
        </row>
        <row r="5156">
          <cell r="C5156" t="str">
            <v>ITEM</v>
          </cell>
          <cell r="D5156" t="str">
            <v>DESCRIPCIÓN</v>
          </cell>
          <cell r="M5156" t="str">
            <v>UNIDAD</v>
          </cell>
          <cell r="O5156" t="str">
            <v>CANTIDAD</v>
          </cell>
        </row>
        <row r="5157">
          <cell r="C5157" t="str">
            <v>2.13.5</v>
          </cell>
          <cell r="D5157" t="str">
            <v>S.T.I de cerramiento en malla eslabonada h=2.4 m, efectivos medidos a partir de la viga de remate, incluye el suministro, transporte e instalación de: - Malla galvanizada Cal. 10 / 3.43 mm,  Ojo N°5. - Tubería galvanizada en caliente Ø 2" calibre 14, refuerzo: inferior y superior, postes y diagonales en medio rombo (cada 2 módulos), la tubería vertical debe ir embebida en las columnetas mínimo 60 cm., todo los cortes de la tubería deben realizarse en boca de pescado, rectos o chaflanados, los empates de la tubería deberá realizarse traslapando la tubería colocando un alma en tubería de menor diámetro y aplicando las soldaduras como se indica. - Platina de 1½"x⅛". - Alambre galvanizado calibre 12 para amarres de la malla a la tubería, del cual sus puntas deben quedar paralelo a la malla, cada 30 cm. - Varilla Nº2 para coser la malla. - Soldadura 6011 en cordones completos tope a tope y no en puntos, retiro de escorias. - Tapones plásticos. - Wash primer, anticorrosivo cromato de zinc verde pintuco o equivalente y de pintura a base de aceite (2 manos) en los nudos (sitios donde se aplica soldadura), y demás elementos necesarios para su correcta instalación, funcionamiento y estabilidad, según diseño.</v>
          </cell>
          <cell r="M5157" t="str">
            <v>m</v>
          </cell>
          <cell r="O5157">
            <v>18.2</v>
          </cell>
          <cell r="R5157">
            <v>286867</v>
          </cell>
          <cell r="S5157">
            <v>286867</v>
          </cell>
          <cell r="T5157">
            <v>5.2699999999999997E-2</v>
          </cell>
          <cell r="U5157">
            <v>0.81710000000000005</v>
          </cell>
          <cell r="V5157">
            <v>2.6499999999999999E-2</v>
          </cell>
          <cell r="W5157">
            <v>0.1037</v>
          </cell>
        </row>
        <row r="5158">
          <cell r="C5158" t="str">
            <v>I. EQUIPO</v>
          </cell>
        </row>
        <row r="5160">
          <cell r="C5160" t="str">
            <v>DESCRIPCIÓN</v>
          </cell>
          <cell r="H5160" t="str">
            <v>MARCA</v>
          </cell>
          <cell r="J5160" t="str">
            <v>TIPO</v>
          </cell>
          <cell r="L5160" t="str">
            <v>TARIFA/HORA</v>
          </cell>
          <cell r="M5160" t="str">
            <v>RENDIMIENTO</v>
          </cell>
          <cell r="O5160" t="str">
            <v>Vr. UNITARIO</v>
          </cell>
        </row>
        <row r="5161">
          <cell r="C5161" t="str">
            <v>Sección completa de andamio (1.2m-1.5m) x 1.5 m. (+ 4 ruedas) Incluye transporte.</v>
          </cell>
          <cell r="J5161" t="str">
            <v>Dia</v>
          </cell>
          <cell r="L5161">
            <v>2565</v>
          </cell>
          <cell r="M5161">
            <v>2.5</v>
          </cell>
          <cell r="O5161">
            <v>1026</v>
          </cell>
          <cell r="R5161">
            <v>7.28</v>
          </cell>
          <cell r="T5161" t="str">
            <v>Sección completa de andamio (1.2m-1.5m) x 1.5 m. (+ 4 ruedas) Incluye transporte.</v>
          </cell>
        </row>
        <row r="5162">
          <cell r="C5162" t="str">
            <v>Can zunchado en madera común de 5,0cmx20cmx3,0m (alquiler). Incluye transporte.</v>
          </cell>
          <cell r="J5162" t="str">
            <v>Dia</v>
          </cell>
          <cell r="L5162">
            <v>1500</v>
          </cell>
          <cell r="M5162">
            <v>5</v>
          </cell>
          <cell r="O5162">
            <v>300</v>
          </cell>
          <cell r="R5162">
            <v>3.64</v>
          </cell>
          <cell r="T5162" t="str">
            <v>Can zunchado en madera común de 5,0cmx20cmx3,0m (alquiler). Incluye transporte.</v>
          </cell>
        </row>
        <row r="5163">
          <cell r="C5163" t="str">
            <v>Soldador Electrico Lincold 225 amp.</v>
          </cell>
          <cell r="J5163" t="str">
            <v>Dia</v>
          </cell>
          <cell r="L5163">
            <v>55900</v>
          </cell>
          <cell r="M5163">
            <v>10</v>
          </cell>
          <cell r="O5163">
            <v>5590</v>
          </cell>
          <cell r="R5163">
            <v>1.82</v>
          </cell>
          <cell r="T5163" t="str">
            <v>Soldador Electrico Lincold 225 amp.</v>
          </cell>
        </row>
        <row r="5164">
          <cell r="C5164" t="str">
            <v>Taladro de 1/2´´, pulidora, lijadora y circular para corte extremo superior</v>
          </cell>
          <cell r="J5164" t="str">
            <v>h</v>
          </cell>
          <cell r="L5164">
            <v>3037</v>
          </cell>
          <cell r="M5164">
            <v>1.25</v>
          </cell>
          <cell r="O5164">
            <v>2430</v>
          </cell>
          <cell r="R5164">
            <v>14.56</v>
          </cell>
          <cell r="T5164" t="str">
            <v>Taladro de 1/2´´, pulidora, lijadora y circular para corte extremo superior</v>
          </cell>
        </row>
        <row r="5165">
          <cell r="C5165" t="str">
            <v>Diferencial De Cadena 3 toneladas- Polipasto</v>
          </cell>
          <cell r="J5165" t="str">
            <v>Dia</v>
          </cell>
          <cell r="L5165">
            <v>42768</v>
          </cell>
          <cell r="M5165">
            <v>10</v>
          </cell>
          <cell r="O5165">
            <v>4277</v>
          </cell>
          <cell r="R5165">
            <v>1.82</v>
          </cell>
          <cell r="T5165" t="str">
            <v>Diferencial De Cadena 3 toneladas- Polipasto</v>
          </cell>
        </row>
        <row r="5166">
          <cell r="C5166" t="str">
            <v>Herramienta Menor (Como % de Mano de Obra)</v>
          </cell>
          <cell r="J5166" t="str">
            <v>Dia</v>
          </cell>
          <cell r="L5166">
            <v>29754</v>
          </cell>
          <cell r="M5166">
            <v>0.05</v>
          </cell>
          <cell r="O5166">
            <v>1488</v>
          </cell>
          <cell r="R5166">
            <v>27081.599999999999</v>
          </cell>
          <cell r="T5166" t="str">
            <v>Herramienta Menor (Como % de Mano de Obra)</v>
          </cell>
        </row>
        <row r="5167">
          <cell r="L5167">
            <v>5.2699999999999997E-2</v>
          </cell>
          <cell r="M5167" t="str">
            <v>SUBTOTAL $</v>
          </cell>
          <cell r="O5167">
            <v>15111</v>
          </cell>
        </row>
        <row r="5168">
          <cell r="C5168" t="str">
            <v>II. MATERIALES</v>
          </cell>
        </row>
        <row r="5170">
          <cell r="C5170" t="str">
            <v>DESCRIPCIÓN</v>
          </cell>
          <cell r="K5170" t="str">
            <v>UNIDAD</v>
          </cell>
          <cell r="L5170" t="str">
            <v>CANTIDAD</v>
          </cell>
          <cell r="M5170" t="str">
            <v>PRECIO UNIT.</v>
          </cell>
          <cell r="O5170" t="str">
            <v>Vr. UNITARIO</v>
          </cell>
        </row>
        <row r="5171">
          <cell r="C5171" t="str">
            <v>Malla Eslabonada Galvanizada 2" x 2" - Calibre 10 / 3.43 mm - Ojo No. 5</v>
          </cell>
          <cell r="K5171" t="str">
            <v>m2</v>
          </cell>
          <cell r="L5171">
            <v>2.1</v>
          </cell>
          <cell r="M5171">
            <v>30855.000000000004</v>
          </cell>
          <cell r="O5171">
            <v>64796</v>
          </cell>
          <cell r="R5171">
            <v>38.22</v>
          </cell>
          <cell r="T5171" t="str">
            <v>Malla Eslabonada Galvanizada 2" x 2" - Calibre 10 / 3.43 mm - Ojo No. 5</v>
          </cell>
        </row>
        <row r="5172">
          <cell r="C5172" t="str">
            <v>Tuberia galvanizada en caliente Ø 2" Calibre 14 - 1.9 mm x 6 metros - 16.47k aprox.</v>
          </cell>
          <cell r="K5172" t="str">
            <v>u</v>
          </cell>
          <cell r="L5172">
            <v>0.83850000000000002</v>
          </cell>
          <cell r="M5172">
            <v>159900</v>
          </cell>
          <cell r="O5172">
            <v>134076</v>
          </cell>
          <cell r="R5172">
            <v>15.26</v>
          </cell>
          <cell r="T5172" t="str">
            <v>Tuberia galvanizada en caliente Ø 2" Calibre 14 - 1.9 mm x 6 metros - 16.47k aprox.</v>
          </cell>
        </row>
        <row r="5173">
          <cell r="C5173" t="str">
            <v>Soldadura 6013 de 1/8</v>
          </cell>
          <cell r="K5173" t="str">
            <v>kg</v>
          </cell>
          <cell r="L5173">
            <v>0.55000000000000004</v>
          </cell>
          <cell r="M5173">
            <v>19695</v>
          </cell>
          <cell r="O5173">
            <v>10832</v>
          </cell>
          <cell r="R5173">
            <v>10.01</v>
          </cell>
          <cell r="T5173" t="str">
            <v>Soldadura 6013 de 1/8</v>
          </cell>
        </row>
        <row r="5174">
          <cell r="C5174" t="str">
            <v>Acero 4200kg/cm2, suministro, corte, figuracion e instalacion</v>
          </cell>
          <cell r="K5174" t="str">
            <v>kg</v>
          </cell>
          <cell r="L5174">
            <v>0.13150000000000001</v>
          </cell>
          <cell r="M5174">
            <v>4795</v>
          </cell>
          <cell r="O5174">
            <v>631</v>
          </cell>
          <cell r="R5174">
            <v>2.39</v>
          </cell>
          <cell r="T5174" t="str">
            <v>Acero 4200kg/cm2, suministro, corte, figuracion e instalacion</v>
          </cell>
        </row>
        <row r="5175">
          <cell r="C5175" t="str">
            <v>Platina de 1½"x⅛"</v>
          </cell>
          <cell r="K5175" t="str">
            <v>m</v>
          </cell>
          <cell r="L5175">
            <v>1.05</v>
          </cell>
          <cell r="M5175">
            <v>6490</v>
          </cell>
          <cell r="O5175">
            <v>6815</v>
          </cell>
          <cell r="R5175">
            <v>19.11</v>
          </cell>
          <cell r="T5175" t="str">
            <v>Platina de 1½"x⅛"</v>
          </cell>
        </row>
        <row r="5176">
          <cell r="C5176" t="str">
            <v>Tapones plasticos.</v>
          </cell>
          <cell r="K5176" t="str">
            <v>un</v>
          </cell>
          <cell r="L5176">
            <v>0.5</v>
          </cell>
          <cell r="M5176">
            <v>1277</v>
          </cell>
          <cell r="O5176">
            <v>639</v>
          </cell>
          <cell r="R5176">
            <v>9.1</v>
          </cell>
          <cell r="T5176" t="str">
            <v>Tapones plasticos.</v>
          </cell>
        </row>
        <row r="5177">
          <cell r="C5177" t="str">
            <v>Alambre galvanizado Calibre 12 - 2.77 mm - 300 m Aprox.</v>
          </cell>
          <cell r="K5177" t="str">
            <v>Kg</v>
          </cell>
          <cell r="L5177">
            <v>0.02</v>
          </cell>
          <cell r="M5177">
            <v>15900</v>
          </cell>
          <cell r="O5177">
            <v>318</v>
          </cell>
          <cell r="R5177">
            <v>0.36</v>
          </cell>
          <cell r="T5177" t="str">
            <v>Alambre galvanizado Calibre 12 - 2.77 mm - 300 m Aprox.</v>
          </cell>
        </row>
        <row r="5178">
          <cell r="C5178" t="str">
            <v xml:space="preserve">Wash Primer Negro - 1 Galón
Algreco- One total solution - </v>
          </cell>
          <cell r="K5178" t="str">
            <v>G</v>
          </cell>
          <cell r="L5178">
            <v>0.05</v>
          </cell>
          <cell r="M5178">
            <v>181900</v>
          </cell>
          <cell r="O5178">
            <v>9095</v>
          </cell>
          <cell r="R5178">
            <v>0.91</v>
          </cell>
          <cell r="T5178" t="str">
            <v xml:space="preserve">Wash Primer Negro - 1 Galón
Algreco- One total solution - </v>
          </cell>
        </row>
        <row r="5179">
          <cell r="C5179" t="str">
            <v>Anticorrosivo cromato de zinc</v>
          </cell>
          <cell r="K5179" t="str">
            <v>gal</v>
          </cell>
          <cell r="L5179">
            <v>0.05</v>
          </cell>
          <cell r="M5179">
            <v>46057</v>
          </cell>
          <cell r="O5179">
            <v>2303</v>
          </cell>
          <cell r="R5179">
            <v>0.91</v>
          </cell>
          <cell r="T5179" t="str">
            <v>Anticorrosivo cromato de zinc</v>
          </cell>
        </row>
        <row r="5180">
          <cell r="C5180" t="str">
            <v xml:space="preserve">Pintura acrílica, esmalte o similar </v>
          </cell>
          <cell r="K5180" t="str">
            <v>gal</v>
          </cell>
          <cell r="L5180">
            <v>0.05</v>
          </cell>
          <cell r="M5180">
            <v>85900</v>
          </cell>
          <cell r="O5180">
            <v>4295</v>
          </cell>
          <cell r="R5180">
            <v>0.91</v>
          </cell>
          <cell r="T5180" t="str">
            <v xml:space="preserve">Pintura acrílica, esmalte o similar </v>
          </cell>
        </row>
        <row r="5181">
          <cell r="C5181" t="str">
            <v xml:space="preserve">Disolvente para pintura (TINNER)-dilusion 10% del volumen de pintura
</v>
          </cell>
          <cell r="K5181" t="str">
            <v>gal</v>
          </cell>
          <cell r="L5181">
            <v>1.5800000000000002E-2</v>
          </cell>
          <cell r="M5181">
            <v>38100</v>
          </cell>
          <cell r="O5181">
            <v>602</v>
          </cell>
          <cell r="R5181">
            <v>0.28999999999999998</v>
          </cell>
          <cell r="T5181" t="str">
            <v xml:space="preserve">Disolvente para pintura (TINNER)-dilusion 10% del volumen de pintura
</v>
          </cell>
        </row>
        <row r="5182">
          <cell r="K5182" t="str">
            <v/>
          </cell>
          <cell r="M5182">
            <v>0</v>
          </cell>
          <cell r="O5182">
            <v>0</v>
          </cell>
          <cell r="R5182">
            <v>0</v>
          </cell>
          <cell r="T5182">
            <v>0</v>
          </cell>
        </row>
        <row r="5183">
          <cell r="L5183">
            <v>0.81710000000000005</v>
          </cell>
          <cell r="M5183" t="str">
            <v>SUBTOTAL $</v>
          </cell>
          <cell r="O5183">
            <v>234402</v>
          </cell>
        </row>
        <row r="5184">
          <cell r="C5184" t="str">
            <v>III. TRANSPORTES</v>
          </cell>
        </row>
        <row r="5186">
          <cell r="C5186" t="str">
            <v>MATERIAL</v>
          </cell>
          <cell r="J5186" t="str">
            <v>VOL. o PESO</v>
          </cell>
          <cell r="K5186" t="str">
            <v>DISTANCIA</v>
          </cell>
          <cell r="L5186" t="str">
            <v>M3 o Ton/Km</v>
          </cell>
          <cell r="M5186" t="str">
            <v>TARIFA</v>
          </cell>
          <cell r="O5186" t="str">
            <v>Vr. UNITARIO</v>
          </cell>
        </row>
        <row r="5187">
          <cell r="C5187" t="str">
            <v>Transporte de acero</v>
          </cell>
          <cell r="J5187" t="str">
            <v>tkm</v>
          </cell>
          <cell r="K5187">
            <v>95</v>
          </cell>
          <cell r="L5187">
            <v>0.1</v>
          </cell>
          <cell r="M5187">
            <v>800</v>
          </cell>
          <cell r="O5187">
            <v>7600</v>
          </cell>
          <cell r="R5187">
            <v>172.9</v>
          </cell>
          <cell r="T5187" t="str">
            <v>Transporte de acero</v>
          </cell>
        </row>
        <row r="5188">
          <cell r="J5188" t="str">
            <v/>
          </cell>
          <cell r="M5188">
            <v>0</v>
          </cell>
          <cell r="O5188">
            <v>0</v>
          </cell>
          <cell r="R5188">
            <v>0</v>
          </cell>
          <cell r="T5188">
            <v>0</v>
          </cell>
        </row>
        <row r="5189">
          <cell r="J5189" t="str">
            <v/>
          </cell>
          <cell r="M5189">
            <v>0</v>
          </cell>
          <cell r="O5189">
            <v>0</v>
          </cell>
          <cell r="R5189">
            <v>0</v>
          </cell>
          <cell r="T5189">
            <v>0</v>
          </cell>
        </row>
        <row r="5190">
          <cell r="L5190">
            <v>2.6499999999999999E-2</v>
          </cell>
          <cell r="M5190" t="str">
            <v>SUBTOTAL $</v>
          </cell>
          <cell r="O5190">
            <v>7600</v>
          </cell>
        </row>
        <row r="5191">
          <cell r="C5191" t="str">
            <v>IV. MANO DE OBRA</v>
          </cell>
        </row>
        <row r="5193">
          <cell r="C5193" t="str">
            <v>TRABAJADOR</v>
          </cell>
          <cell r="I5193" t="str">
            <v>CANTIDAD</v>
          </cell>
          <cell r="J5193" t="str">
            <v>JORNAL</v>
          </cell>
          <cell r="K5193" t="str">
            <v>PRESTACIONES</v>
          </cell>
          <cell r="L5193" t="str">
            <v>JORNAL TOTAL</v>
          </cell>
          <cell r="M5193" t="str">
            <v>RENDIMIENTO</v>
          </cell>
          <cell r="O5193" t="str">
            <v>Vr. UNITARIO</v>
          </cell>
        </row>
        <row r="5194">
          <cell r="C5194" t="str">
            <v>Oficial</v>
          </cell>
          <cell r="I5194">
            <v>1</v>
          </cell>
          <cell r="J5194">
            <v>77720</v>
          </cell>
          <cell r="K5194">
            <v>1.6913</v>
          </cell>
          <cell r="L5194">
            <v>131448</v>
          </cell>
          <cell r="M5194">
            <v>10</v>
          </cell>
          <cell r="O5194">
            <v>13145</v>
          </cell>
          <cell r="R5194">
            <v>1.82</v>
          </cell>
          <cell r="T5194" t="str">
            <v>Oficial</v>
          </cell>
        </row>
        <row r="5195">
          <cell r="C5195" t="str">
            <v>Ayudante Entendido</v>
          </cell>
          <cell r="I5195">
            <v>1</v>
          </cell>
          <cell r="J5195">
            <v>53020</v>
          </cell>
          <cell r="K5195">
            <v>1.7161</v>
          </cell>
          <cell r="L5195">
            <v>90988</v>
          </cell>
          <cell r="M5195">
            <v>10</v>
          </cell>
          <cell r="O5195">
            <v>9099</v>
          </cell>
          <cell r="R5195">
            <v>1.82</v>
          </cell>
          <cell r="T5195" t="str">
            <v>Ayudante Entendido</v>
          </cell>
        </row>
        <row r="5196">
          <cell r="C5196" t="str">
            <v>Ayudante Raso</v>
          </cell>
          <cell r="I5196">
            <v>1</v>
          </cell>
          <cell r="J5196">
            <v>43354</v>
          </cell>
          <cell r="K5196">
            <v>1.7323</v>
          </cell>
          <cell r="L5196">
            <v>75102</v>
          </cell>
          <cell r="M5196">
            <v>10</v>
          </cell>
          <cell r="O5196">
            <v>7510</v>
          </cell>
          <cell r="R5196">
            <v>1.82</v>
          </cell>
          <cell r="T5196" t="str">
            <v>Ayudante Raso</v>
          </cell>
        </row>
        <row r="5197">
          <cell r="L5197">
            <v>0.1037</v>
          </cell>
          <cell r="M5197" t="str">
            <v>SUBTOTAL $</v>
          </cell>
          <cell r="O5197">
            <v>29754</v>
          </cell>
        </row>
        <row r="5199">
          <cell r="C5199" t="str">
            <v>TOTAL COSTO DIRECTO $</v>
          </cell>
          <cell r="O5199">
            <v>286867</v>
          </cell>
        </row>
        <row r="5200">
          <cell r="C5200" t="str">
            <v>V. COSTOS INDIRECTOS</v>
          </cell>
        </row>
        <row r="5202">
          <cell r="C5202" t="str">
            <v>Descripción</v>
          </cell>
          <cell r="L5202" t="str">
            <v>Porcentaje</v>
          </cell>
          <cell r="M5202" t="str">
            <v>Valor Total</v>
          </cell>
        </row>
        <row r="5203">
          <cell r="C5203" t="str">
            <v>ADMINISTRACION</v>
          </cell>
          <cell r="L5203">
            <v>0</v>
          </cell>
          <cell r="M5203">
            <v>0</v>
          </cell>
        </row>
        <row r="5204">
          <cell r="C5204" t="str">
            <v xml:space="preserve">IMPREVISTOS </v>
          </cell>
          <cell r="L5204">
            <v>0</v>
          </cell>
          <cell r="M5204">
            <v>0</v>
          </cell>
        </row>
        <row r="5205">
          <cell r="C5205" t="str">
            <v>UTILIDAD</v>
          </cell>
          <cell r="L5205">
            <v>0</v>
          </cell>
          <cell r="M5205">
            <v>0</v>
          </cell>
        </row>
        <row r="5206">
          <cell r="C5206" t="str">
            <v>SUBTOTAL $</v>
          </cell>
          <cell r="O5206">
            <v>0</v>
          </cell>
        </row>
        <row r="5208">
          <cell r="C5208" t="str">
            <v>Precio Unitario Total Aproximado al peso $</v>
          </cell>
          <cell r="O5208">
            <v>286867</v>
          </cell>
        </row>
        <row r="5211">
          <cell r="H5211" t="str">
            <v>Firma</v>
          </cell>
        </row>
        <row r="5212">
          <cell r="H5212" t="str">
            <v>Nombre:</v>
          </cell>
        </row>
        <row r="5213">
          <cell r="H5213" t="str">
            <v>Representante Legal del Contratista o su Apoderado</v>
          </cell>
        </row>
        <row r="5214">
          <cell r="H5214" t="str">
            <v>Matricula No. :</v>
          </cell>
        </row>
        <row r="5215">
          <cell r="H5215" t="str">
            <v xml:space="preserve"> </v>
          </cell>
        </row>
        <row r="5216">
          <cell r="C5216" t="str">
            <v>OBSERVACIONES INTERVENTORÍA</v>
          </cell>
        </row>
        <row r="5220">
          <cell r="C5220" t="str">
            <v>APROBACIÓN POR INTERVENTORÍA</v>
          </cell>
        </row>
        <row r="5221">
          <cell r="C5221"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5223">
          <cell r="C5223"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5226">
          <cell r="H5226" t="str">
            <v>Firma</v>
          </cell>
        </row>
        <row r="5227">
          <cell r="H5227" t="str">
            <v>Nombre:</v>
          </cell>
        </row>
        <row r="5228">
          <cell r="H5228" t="str">
            <v>Representante Legal del Interventor o su Apoderado</v>
          </cell>
        </row>
        <row r="5229">
          <cell r="H5229" t="str">
            <v>Matricula No. :</v>
          </cell>
        </row>
        <row r="5234">
          <cell r="C5234" t="str">
            <v>Formulario 1 - Propuesta económica  - Documento tipo de selección abreviada de menor cuantía - versión 2</v>
          </cell>
        </row>
        <row r="5235">
          <cell r="C5235" t="str">
            <v>Código</v>
          </cell>
          <cell r="D5235" t="str">
            <v>CCE-EICP-FM-25</v>
          </cell>
          <cell r="E5235" t="str">
            <v>Versión</v>
          </cell>
          <cell r="F5235">
            <v>2</v>
          </cell>
        </row>
        <row r="5237">
          <cell r="C5237" t="str">
            <v>[La entidad podrá utilizar este formato para la presentación de los análisis de precios unitarios el contratista en la oportunidad prevista en el numeral 8.1. del Documento Base]</v>
          </cell>
        </row>
        <row r="5240">
          <cell r="D5240" t="str">
            <v>MUNICIPIO DE CONCORDIA, ANTIOQUIA</v>
          </cell>
        </row>
        <row r="5241">
          <cell r="L5241" t="str">
            <v>VERSIÓN</v>
          </cell>
        </row>
        <row r="5242">
          <cell r="D5242" t="str">
            <v xml:space="preserve">[NÚMERO DEL PROCESO] </v>
          </cell>
        </row>
        <row r="5243">
          <cell r="L5243" t="str">
            <v>PÁGINA</v>
          </cell>
          <cell r="M5243">
            <v>1</v>
          </cell>
          <cell r="N5243" t="str">
            <v>DE</v>
          </cell>
          <cell r="O5243">
            <v>1</v>
          </cell>
        </row>
        <row r="5244">
          <cell r="D5244" t="str">
            <v xml:space="preserve">ANALISIS DE PRECIOS UNITARIOS </v>
          </cell>
        </row>
        <row r="5246">
          <cell r="L5246" t="str">
            <v>FECHA</v>
          </cell>
          <cell r="M5246" t="str">
            <v>DD</v>
          </cell>
          <cell r="N5246" t="str">
            <v>MM</v>
          </cell>
          <cell r="O5246" t="str">
            <v>AA</v>
          </cell>
        </row>
        <row r="5247">
          <cell r="M5247">
            <v>3</v>
          </cell>
          <cell r="N5247">
            <v>5</v>
          </cell>
          <cell r="O5247">
            <v>2022</v>
          </cell>
        </row>
        <row r="5248">
          <cell r="C5248" t="str">
            <v>ITEMS DE LA PROPUESTA ECONÓMICA</v>
          </cell>
          <cell r="I5248" t="str">
            <v>ITEMS NO PREVISTOS</v>
          </cell>
        </row>
        <row r="5252">
          <cell r="C5252" t="str">
            <v>DATOS ESPECÍFICOS</v>
          </cell>
        </row>
        <row r="5254">
          <cell r="C5254" t="str">
            <v>ITEM</v>
          </cell>
          <cell r="D5254" t="str">
            <v>DESCRIPCIÓN</v>
          </cell>
          <cell r="M5254" t="str">
            <v>UNIDAD</v>
          </cell>
          <cell r="O5254" t="str">
            <v>CANTIDAD</v>
          </cell>
        </row>
        <row r="5255">
          <cell r="C5255" t="str">
            <v>2.13.6</v>
          </cell>
          <cell r="D5255" t="str">
            <v>Construcción de puerta corrediza de 2,0 x 3,0 m, en malla galvanizada cal. 10 ojo n°4 y tubería galvanizada en caliente ø 1,9" calibre 14. Incluye varilla nº2 para coser la malla.- soldadura 6011 en cordones completos tope a tope y no en puntos, retiro de escorias, wash primer, anticorrosivo cromato de zinc verde pintuco o equivalente y de pintura a base de aceite (2 manos) en los nudos (sitios donde se aplica soldadura) y pasador.- incluye todo lo necesario para su correcta instalación, funcionamiento y estabilidad, según diseño.</v>
          </cell>
          <cell r="M5255" t="str">
            <v>u</v>
          </cell>
          <cell r="O5255">
            <v>2</v>
          </cell>
          <cell r="R5255">
            <v>1520729</v>
          </cell>
          <cell r="S5255">
            <v>1520729</v>
          </cell>
          <cell r="T5255">
            <v>2.47E-2</v>
          </cell>
          <cell r="U5255">
            <v>0.88049999999999995</v>
          </cell>
          <cell r="V5255">
            <v>2.1700000000000001E-2</v>
          </cell>
          <cell r="W5255">
            <v>7.3099999999999998E-2</v>
          </cell>
        </row>
        <row r="5256">
          <cell r="C5256" t="str">
            <v>I. EQUIPO</v>
          </cell>
        </row>
        <row r="5258">
          <cell r="C5258" t="str">
            <v>DESCRIPCIÓN</v>
          </cell>
          <cell r="H5258" t="str">
            <v>MARCA</v>
          </cell>
          <cell r="J5258" t="str">
            <v>TIPO</v>
          </cell>
          <cell r="L5258" t="str">
            <v>TARIFA/HORA</v>
          </cell>
          <cell r="M5258" t="str">
            <v>RENDIMIENTO</v>
          </cell>
          <cell r="O5258" t="str">
            <v>Vr. UNITARIO</v>
          </cell>
        </row>
        <row r="5259">
          <cell r="C5259" t="str">
            <v>Soldador Electrico Lincold 225 amp.</v>
          </cell>
          <cell r="J5259" t="str">
            <v>Dia</v>
          </cell>
          <cell r="L5259">
            <v>55900</v>
          </cell>
          <cell r="M5259">
            <v>2</v>
          </cell>
          <cell r="O5259">
            <v>27950</v>
          </cell>
          <cell r="R5259">
            <v>1</v>
          </cell>
          <cell r="T5259" t="str">
            <v>Soldador Electrico Lincold 225 amp.</v>
          </cell>
        </row>
        <row r="5260">
          <cell r="C5260" t="str">
            <v>Sección completa de andamio (1.2m-1.5m) x 1.5 m. (+ 4 ruedas) Incluye transporte.</v>
          </cell>
          <cell r="J5260" t="str">
            <v>Dia</v>
          </cell>
          <cell r="L5260">
            <v>2565</v>
          </cell>
          <cell r="M5260">
            <v>1</v>
          </cell>
          <cell r="O5260">
            <v>2565</v>
          </cell>
          <cell r="R5260">
            <v>2</v>
          </cell>
          <cell r="T5260" t="str">
            <v>Sección completa de andamio (1.2m-1.5m) x 1.5 m. (+ 4 ruedas) Incluye transporte.</v>
          </cell>
        </row>
        <row r="5261">
          <cell r="C5261" t="str">
            <v>Can zunchado en madera común de 5,0cmx20cmx3,0m (alquiler). Incluye transporte.</v>
          </cell>
          <cell r="J5261" t="str">
            <v>Dia</v>
          </cell>
          <cell r="L5261">
            <v>1500</v>
          </cell>
          <cell r="M5261">
            <v>1</v>
          </cell>
          <cell r="O5261">
            <v>1500</v>
          </cell>
          <cell r="R5261">
            <v>2</v>
          </cell>
          <cell r="T5261" t="str">
            <v>Can zunchado en madera común de 5,0cmx20cmx3,0m (alquiler). Incluye transporte.</v>
          </cell>
        </row>
        <row r="5262">
          <cell r="C5262" t="str">
            <v>Herramienta Menor (Como % de Mano de Obra)</v>
          </cell>
          <cell r="J5262" t="str">
            <v>Dia</v>
          </cell>
          <cell r="L5262">
            <v>111218</v>
          </cell>
          <cell r="M5262">
            <v>0.05</v>
          </cell>
          <cell r="O5262">
            <v>5561</v>
          </cell>
          <cell r="R5262">
            <v>11122</v>
          </cell>
          <cell r="T5262" t="str">
            <v>Herramienta Menor (Como % de Mano de Obra)</v>
          </cell>
        </row>
        <row r="5263">
          <cell r="L5263">
            <v>2.47E-2</v>
          </cell>
          <cell r="M5263" t="str">
            <v>SUBTOTAL $</v>
          </cell>
          <cell r="O5263">
            <v>37576</v>
          </cell>
        </row>
        <row r="5264">
          <cell r="C5264" t="str">
            <v>II. MATERIALES</v>
          </cell>
        </row>
        <row r="5266">
          <cell r="C5266" t="str">
            <v>DESCRIPCIÓN</v>
          </cell>
          <cell r="K5266" t="str">
            <v>UNIDAD</v>
          </cell>
          <cell r="L5266" t="str">
            <v>CANTIDAD</v>
          </cell>
          <cell r="M5266" t="str">
            <v>PRECIO UNIT.</v>
          </cell>
          <cell r="O5266" t="str">
            <v>Vr. UNITARIO</v>
          </cell>
        </row>
        <row r="5267">
          <cell r="C5267" t="str">
            <v>Puerta de 2,0 x 3,0 mt, en malla galvanizada cal. 10 ojo n°4 y tubería galvanizada en caliente ø 1,9" calibre 14.</v>
          </cell>
          <cell r="K5267" t="str">
            <v>u</v>
          </cell>
          <cell r="L5267">
            <v>1</v>
          </cell>
          <cell r="M5267">
            <v>1339000</v>
          </cell>
          <cell r="O5267">
            <v>1339000</v>
          </cell>
          <cell r="R5267">
            <v>2</v>
          </cell>
          <cell r="T5267" t="str">
            <v>Puerta de 2,0 x 3,0 mt, en malla galvanizada cal. 10 ojo n°4 y tubería galvanizada en caliente ø 1,9" calibre 14.</v>
          </cell>
        </row>
        <row r="5268">
          <cell r="K5268" t="str">
            <v/>
          </cell>
          <cell r="M5268">
            <v>0</v>
          </cell>
          <cell r="O5268">
            <v>0</v>
          </cell>
          <cell r="R5268">
            <v>0</v>
          </cell>
          <cell r="T5268">
            <v>0</v>
          </cell>
        </row>
        <row r="5269">
          <cell r="K5269" t="str">
            <v/>
          </cell>
          <cell r="M5269">
            <v>0</v>
          </cell>
          <cell r="O5269">
            <v>0</v>
          </cell>
          <cell r="R5269">
            <v>0</v>
          </cell>
          <cell r="T5269">
            <v>0</v>
          </cell>
        </row>
        <row r="5270">
          <cell r="K5270" t="str">
            <v/>
          </cell>
          <cell r="M5270">
            <v>0</v>
          </cell>
          <cell r="O5270">
            <v>0</v>
          </cell>
          <cell r="R5270">
            <v>0</v>
          </cell>
          <cell r="T5270">
            <v>0</v>
          </cell>
        </row>
        <row r="5271">
          <cell r="K5271" t="str">
            <v/>
          </cell>
          <cell r="M5271">
            <v>0</v>
          </cell>
          <cell r="O5271">
            <v>0</v>
          </cell>
          <cell r="R5271">
            <v>0</v>
          </cell>
          <cell r="T5271">
            <v>0</v>
          </cell>
        </row>
        <row r="5272">
          <cell r="K5272" t="str">
            <v/>
          </cell>
          <cell r="M5272">
            <v>0</v>
          </cell>
          <cell r="O5272">
            <v>0</v>
          </cell>
          <cell r="R5272">
            <v>0</v>
          </cell>
          <cell r="T5272">
            <v>0</v>
          </cell>
        </row>
        <row r="5273">
          <cell r="K5273" t="str">
            <v/>
          </cell>
          <cell r="M5273">
            <v>0</v>
          </cell>
          <cell r="O5273">
            <v>0</v>
          </cell>
          <cell r="R5273">
            <v>0</v>
          </cell>
          <cell r="T5273">
            <v>0</v>
          </cell>
        </row>
        <row r="5274">
          <cell r="K5274" t="str">
            <v/>
          </cell>
          <cell r="M5274">
            <v>0</v>
          </cell>
          <cell r="O5274">
            <v>0</v>
          </cell>
          <cell r="R5274">
            <v>0</v>
          </cell>
          <cell r="T5274">
            <v>0</v>
          </cell>
        </row>
        <row r="5275">
          <cell r="K5275" t="str">
            <v/>
          </cell>
          <cell r="M5275">
            <v>0</v>
          </cell>
          <cell r="O5275">
            <v>0</v>
          </cell>
          <cell r="R5275">
            <v>0</v>
          </cell>
          <cell r="T5275">
            <v>0</v>
          </cell>
        </row>
        <row r="5276">
          <cell r="K5276" t="str">
            <v/>
          </cell>
          <cell r="M5276">
            <v>0</v>
          </cell>
          <cell r="O5276">
            <v>0</v>
          </cell>
          <cell r="R5276">
            <v>0</v>
          </cell>
          <cell r="T5276">
            <v>0</v>
          </cell>
        </row>
        <row r="5277">
          <cell r="K5277" t="str">
            <v/>
          </cell>
          <cell r="O5277">
            <v>0</v>
          </cell>
          <cell r="R5277">
            <v>0</v>
          </cell>
          <cell r="T5277">
            <v>0</v>
          </cell>
        </row>
        <row r="5278">
          <cell r="L5278">
            <v>0.88049999999999995</v>
          </cell>
          <cell r="M5278" t="str">
            <v>SUBTOTAL $</v>
          </cell>
          <cell r="O5278">
            <v>1339000</v>
          </cell>
        </row>
        <row r="5279">
          <cell r="C5279" t="str">
            <v>III. TRANSPORTES</v>
          </cell>
        </row>
        <row r="5281">
          <cell r="C5281" t="str">
            <v>MATERIAL</v>
          </cell>
          <cell r="J5281" t="str">
            <v>VOL. o PESO</v>
          </cell>
          <cell r="K5281" t="str">
            <v>DISTANCIA</v>
          </cell>
          <cell r="L5281" t="str">
            <v>M3 o Ton/Km</v>
          </cell>
          <cell r="M5281" t="str">
            <v>TARIFA</v>
          </cell>
          <cell r="O5281" t="str">
            <v>Vr. UNITARIO</v>
          </cell>
        </row>
        <row r="5282">
          <cell r="C5282" t="str">
            <v>Transporte de materiales 2</v>
          </cell>
          <cell r="J5282" t="str">
            <v>tkm</v>
          </cell>
          <cell r="K5282">
            <v>95</v>
          </cell>
          <cell r="L5282">
            <v>0.2</v>
          </cell>
          <cell r="M5282">
            <v>1200</v>
          </cell>
          <cell r="O5282">
            <v>22800</v>
          </cell>
          <cell r="R5282">
            <v>38</v>
          </cell>
          <cell r="T5282" t="str">
            <v>Transporte de materiales 2</v>
          </cell>
        </row>
        <row r="5283">
          <cell r="C5283" t="str">
            <v>Transporte interno2</v>
          </cell>
          <cell r="J5283" t="str">
            <v xml:space="preserve">t </v>
          </cell>
          <cell r="K5283">
            <v>1</v>
          </cell>
          <cell r="L5283">
            <v>0.2</v>
          </cell>
          <cell r="M5283">
            <v>50676</v>
          </cell>
          <cell r="O5283">
            <v>10135</v>
          </cell>
          <cell r="R5283">
            <v>0.4</v>
          </cell>
          <cell r="T5283" t="str">
            <v>Transporte interno2</v>
          </cell>
        </row>
        <row r="5284">
          <cell r="J5284" t="str">
            <v/>
          </cell>
          <cell r="M5284">
            <v>0</v>
          </cell>
          <cell r="O5284">
            <v>0</v>
          </cell>
          <cell r="R5284">
            <v>0</v>
          </cell>
          <cell r="T5284">
            <v>0</v>
          </cell>
        </row>
        <row r="5285">
          <cell r="L5285">
            <v>2.1700000000000001E-2</v>
          </cell>
          <cell r="M5285" t="str">
            <v>SUBTOTAL $</v>
          </cell>
          <cell r="O5285">
            <v>32935</v>
          </cell>
        </row>
        <row r="5286">
          <cell r="C5286" t="str">
            <v>IV. MANO DE OBRA</v>
          </cell>
        </row>
        <row r="5288">
          <cell r="C5288" t="str">
            <v>TRABAJADOR</v>
          </cell>
          <cell r="I5288" t="str">
            <v>CANTIDAD</v>
          </cell>
          <cell r="J5288" t="str">
            <v>JORNAL</v>
          </cell>
          <cell r="K5288" t="str">
            <v>PRESTACIONES</v>
          </cell>
          <cell r="L5288" t="str">
            <v>JORNAL TOTAL</v>
          </cell>
          <cell r="M5288" t="str">
            <v>RENDIMIENTO</v>
          </cell>
          <cell r="O5288" t="str">
            <v>Vr. UNITARIO</v>
          </cell>
        </row>
        <row r="5289">
          <cell r="C5289" t="str">
            <v>Oficial</v>
          </cell>
          <cell r="I5289">
            <v>1</v>
          </cell>
          <cell r="J5289">
            <v>77720</v>
          </cell>
          <cell r="K5289">
            <v>1.6913</v>
          </cell>
          <cell r="L5289">
            <v>131448</v>
          </cell>
          <cell r="M5289">
            <v>2</v>
          </cell>
          <cell r="O5289">
            <v>65724</v>
          </cell>
          <cell r="R5289">
            <v>1</v>
          </cell>
          <cell r="T5289" t="str">
            <v>Oficial</v>
          </cell>
        </row>
        <row r="5290">
          <cell r="C5290" t="str">
            <v>Ayudante Entendido</v>
          </cell>
          <cell r="I5290">
            <v>1</v>
          </cell>
          <cell r="J5290">
            <v>53020</v>
          </cell>
          <cell r="K5290">
            <v>1.7161</v>
          </cell>
          <cell r="L5290">
            <v>90988</v>
          </cell>
          <cell r="M5290">
            <v>2</v>
          </cell>
          <cell r="O5290">
            <v>45494</v>
          </cell>
          <cell r="R5290">
            <v>1</v>
          </cell>
          <cell r="T5290" t="str">
            <v>Ayudante Entendido</v>
          </cell>
        </row>
        <row r="5291">
          <cell r="C5291" t="str">
            <v>Ayudante Raso</v>
          </cell>
          <cell r="J5291">
            <v>43354</v>
          </cell>
          <cell r="K5291">
            <v>1.7323</v>
          </cell>
          <cell r="L5291">
            <v>0</v>
          </cell>
          <cell r="O5291">
            <v>0</v>
          </cell>
          <cell r="R5291">
            <v>0</v>
          </cell>
          <cell r="T5291" t="str">
            <v>Ayudante Raso</v>
          </cell>
        </row>
        <row r="5292">
          <cell r="L5292">
            <v>7.3099999999999998E-2</v>
          </cell>
          <cell r="M5292" t="str">
            <v>SUBTOTAL $</v>
          </cell>
          <cell r="O5292">
            <v>111218</v>
          </cell>
        </row>
        <row r="5294">
          <cell r="C5294" t="str">
            <v>TOTAL COSTO DIRECTO $</v>
          </cell>
          <cell r="O5294">
            <v>1520729</v>
          </cell>
        </row>
        <row r="5295">
          <cell r="C5295" t="str">
            <v>V. COSTOS INDIRECTOS</v>
          </cell>
        </row>
        <row r="5297">
          <cell r="C5297" t="str">
            <v>Descripción</v>
          </cell>
          <cell r="L5297" t="str">
            <v>Porcentaje</v>
          </cell>
          <cell r="M5297" t="str">
            <v>Valor Total</v>
          </cell>
        </row>
        <row r="5298">
          <cell r="C5298" t="str">
            <v>ADMINISTRACION</v>
          </cell>
          <cell r="L5298">
            <v>0</v>
          </cell>
          <cell r="M5298">
            <v>0</v>
          </cell>
        </row>
        <row r="5299">
          <cell r="C5299" t="str">
            <v xml:space="preserve">IMPREVISTOS </v>
          </cell>
          <cell r="L5299">
            <v>0</v>
          </cell>
          <cell r="M5299">
            <v>0</v>
          </cell>
        </row>
        <row r="5300">
          <cell r="C5300" t="str">
            <v>UTILIDAD</v>
          </cell>
          <cell r="L5300">
            <v>0</v>
          </cell>
          <cell r="M5300">
            <v>0</v>
          </cell>
        </row>
        <row r="5301">
          <cell r="C5301" t="str">
            <v>SUBTOTAL $</v>
          </cell>
          <cell r="O5301">
            <v>0</v>
          </cell>
        </row>
        <row r="5303">
          <cell r="C5303" t="str">
            <v>Precio Unitario Total Aproximado al peso $</v>
          </cell>
          <cell r="O5303">
            <v>1520729</v>
          </cell>
        </row>
        <row r="5306">
          <cell r="H5306" t="str">
            <v>Firma</v>
          </cell>
        </row>
        <row r="5307">
          <cell r="H5307" t="str">
            <v>Nombre:</v>
          </cell>
        </row>
        <row r="5308">
          <cell r="H5308" t="str">
            <v>Representante Legal del Contratista o su Apoderado</v>
          </cell>
        </row>
        <row r="5309">
          <cell r="H5309" t="str">
            <v>Matricula No. :</v>
          </cell>
        </row>
        <row r="5310">
          <cell r="H5310" t="str">
            <v xml:space="preserve"> </v>
          </cell>
        </row>
        <row r="5311">
          <cell r="C5311" t="str">
            <v>OBSERVACIONES INTERVENTORÍA</v>
          </cell>
        </row>
        <row r="5315">
          <cell r="C5315" t="str">
            <v>APROBACIÓN POR INTERVENTORÍA</v>
          </cell>
        </row>
        <row r="5316">
          <cell r="C531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5318">
          <cell r="C531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5321">
          <cell r="H5321" t="str">
            <v>Firma</v>
          </cell>
        </row>
        <row r="5322">
          <cell r="H5322" t="str">
            <v>Nombre:</v>
          </cell>
        </row>
        <row r="5323">
          <cell r="H5323" t="str">
            <v>Representante Legal del Interventor o su Apoderado</v>
          </cell>
        </row>
        <row r="5324">
          <cell r="H5324" t="str">
            <v>Matricula No. :</v>
          </cell>
        </row>
        <row r="5329">
          <cell r="C5329" t="str">
            <v>Formulario 1 - Propuesta económica  - Documento tipo de selección abreviada de menor cuantía - versión 2</v>
          </cell>
        </row>
        <row r="5330">
          <cell r="C5330" t="str">
            <v>Código</v>
          </cell>
          <cell r="D5330" t="str">
            <v>CCE-EICP-FM-25</v>
          </cell>
          <cell r="E5330" t="str">
            <v>Versión</v>
          </cell>
          <cell r="F5330">
            <v>2</v>
          </cell>
        </row>
        <row r="5332">
          <cell r="C5332" t="str">
            <v>[La entidad podrá utilizar este formato para la presentación de los análisis de precios unitarios el contratista en la oportunidad prevista en el numeral 8.1. del Documento Base]</v>
          </cell>
        </row>
        <row r="5335">
          <cell r="D5335" t="str">
            <v>MUNICIPIO DE CONCORDIA, ANTIOQUIA</v>
          </cell>
        </row>
        <row r="5336">
          <cell r="L5336" t="str">
            <v>VERSIÓN</v>
          </cell>
        </row>
        <row r="5337">
          <cell r="D5337" t="str">
            <v xml:space="preserve">[NÚMERO DEL PROCESO] </v>
          </cell>
        </row>
        <row r="5338">
          <cell r="L5338" t="str">
            <v>PÁGINA</v>
          </cell>
          <cell r="M5338">
            <v>1</v>
          </cell>
          <cell r="N5338" t="str">
            <v>DE</v>
          </cell>
          <cell r="O5338">
            <v>1</v>
          </cell>
        </row>
        <row r="5339">
          <cell r="D5339" t="str">
            <v xml:space="preserve">ANALISIS DE PRECIOS UNITARIOS </v>
          </cell>
        </row>
        <row r="5341">
          <cell r="L5341" t="str">
            <v>FECHA</v>
          </cell>
          <cell r="M5341" t="str">
            <v>DD</v>
          </cell>
          <cell r="N5341" t="str">
            <v>MM</v>
          </cell>
          <cell r="O5341" t="str">
            <v>AA</v>
          </cell>
        </row>
        <row r="5342">
          <cell r="M5342">
            <v>3</v>
          </cell>
          <cell r="N5342">
            <v>5</v>
          </cell>
          <cell r="O5342">
            <v>2022</v>
          </cell>
        </row>
        <row r="5343">
          <cell r="C5343" t="str">
            <v>ITEMS DE LA PROPUESTA ECONÓMICA</v>
          </cell>
          <cell r="I5343" t="str">
            <v>ITEMS NO PREVISTOS</v>
          </cell>
        </row>
        <row r="5347">
          <cell r="C5347" t="str">
            <v>DATOS ESPECÍFICOS</v>
          </cell>
        </row>
        <row r="5349">
          <cell r="C5349" t="str">
            <v>ITEM</v>
          </cell>
          <cell r="D5349" t="str">
            <v>DESCRIPCIÓN</v>
          </cell>
          <cell r="M5349" t="str">
            <v>UNIDAD</v>
          </cell>
          <cell r="O5349" t="str">
            <v>CANTIDAD</v>
          </cell>
        </row>
        <row r="5350">
          <cell r="C5350" t="str">
            <v>2.13.7</v>
          </cell>
          <cell r="D5350" t="str">
            <v>S.T.I de soporte integrado para microfútbol, baloncesto y balonmano en tubería de 3" para tubos principales y de 1 1/2" para tubos posteriores ,con malla metálica eslabonada  ojo 5 calibre 10 ,tableros en fibra de vidrio, aros y mallas de nylon, con anticorrosivo y pintura.</v>
          </cell>
          <cell r="M5350" t="str">
            <v>u</v>
          </cell>
          <cell r="O5350">
            <v>1</v>
          </cell>
          <cell r="R5350">
            <v>7368951</v>
          </cell>
          <cell r="S5350">
            <v>7368951</v>
          </cell>
          <cell r="T5350">
            <v>8.8999999999999999E-3</v>
          </cell>
          <cell r="U5350">
            <v>0.89980000000000004</v>
          </cell>
          <cell r="V5350">
            <v>3.09E-2</v>
          </cell>
          <cell r="W5350">
            <v>6.0400000000000002E-2</v>
          </cell>
        </row>
        <row r="5351">
          <cell r="C5351" t="str">
            <v>I. EQUIPO</v>
          </cell>
        </row>
        <row r="5353">
          <cell r="C5353" t="str">
            <v>DESCRIPCIÓN</v>
          </cell>
          <cell r="H5353" t="str">
            <v>MARCA</v>
          </cell>
          <cell r="J5353" t="str">
            <v>TIPO</v>
          </cell>
          <cell r="L5353" t="str">
            <v>TARIFA/HORA</v>
          </cell>
          <cell r="M5353" t="str">
            <v>RENDIMIENTO</v>
          </cell>
          <cell r="O5353" t="str">
            <v>Vr. UNITARIO</v>
          </cell>
        </row>
        <row r="5354">
          <cell r="C5354" t="str">
            <v xml:space="preserve">Taladro de 1/2´´, pulidora, lijadora y circular
</v>
          </cell>
          <cell r="J5354" t="str">
            <v>h</v>
          </cell>
          <cell r="L5354">
            <v>2696</v>
          </cell>
          <cell r="M5354">
            <v>6.25E-2</v>
          </cell>
          <cell r="O5354">
            <v>43136</v>
          </cell>
          <cell r="R5354">
            <v>16</v>
          </cell>
          <cell r="T5354" t="str">
            <v xml:space="preserve">Taladro de 1/2´´, pulidora, lijadora y circular
</v>
          </cell>
        </row>
        <row r="5355">
          <cell r="J5355" t="str">
            <v/>
          </cell>
          <cell r="L5355" t="str">
            <v/>
          </cell>
          <cell r="O5355">
            <v>0</v>
          </cell>
          <cell r="R5355">
            <v>0</v>
          </cell>
          <cell r="T5355">
            <v>0</v>
          </cell>
        </row>
        <row r="5356">
          <cell r="J5356" t="str">
            <v/>
          </cell>
          <cell r="L5356" t="str">
            <v/>
          </cell>
          <cell r="O5356">
            <v>0</v>
          </cell>
          <cell r="R5356">
            <v>0</v>
          </cell>
          <cell r="T5356">
            <v>0</v>
          </cell>
        </row>
        <row r="5357">
          <cell r="C5357" t="str">
            <v>Herramienta Menor (Como % de Mano de Obra)</v>
          </cell>
          <cell r="J5357" t="str">
            <v>Dia</v>
          </cell>
          <cell r="L5357">
            <v>444872</v>
          </cell>
          <cell r="M5357">
            <v>0.05</v>
          </cell>
          <cell r="O5357">
            <v>22244</v>
          </cell>
          <cell r="R5357">
            <v>22244</v>
          </cell>
          <cell r="T5357" t="str">
            <v>Herramienta Menor (Como % de Mano de Obra)</v>
          </cell>
        </row>
        <row r="5358">
          <cell r="L5358">
            <v>8.8999999999999999E-3</v>
          </cell>
          <cell r="M5358" t="str">
            <v>SUBTOTAL $</v>
          </cell>
          <cell r="O5358">
            <v>65380</v>
          </cell>
        </row>
        <row r="5359">
          <cell r="C5359" t="str">
            <v>II. MATERIALES</v>
          </cell>
        </row>
        <row r="5361">
          <cell r="C5361" t="str">
            <v>DESCRIPCIÓN</v>
          </cell>
          <cell r="K5361" t="str">
            <v>UNIDAD</v>
          </cell>
          <cell r="L5361" t="str">
            <v>CANTIDAD</v>
          </cell>
          <cell r="M5361" t="str">
            <v>PRECIO UNIT.</v>
          </cell>
          <cell r="O5361" t="str">
            <v>Vr. UNITARIO</v>
          </cell>
        </row>
        <row r="5362">
          <cell r="C5362" t="str">
            <v>Soporte integrado para microfútbol, baloncesto y balonmano</v>
          </cell>
          <cell r="K5362" t="str">
            <v>u</v>
          </cell>
          <cell r="L5362">
            <v>2</v>
          </cell>
          <cell r="M5362">
            <v>2985400</v>
          </cell>
          <cell r="O5362">
            <v>5970800</v>
          </cell>
          <cell r="R5362">
            <v>2</v>
          </cell>
          <cell r="T5362" t="str">
            <v>Soporte integrado para microfútbol, baloncesto y balonmano</v>
          </cell>
        </row>
        <row r="5363">
          <cell r="C5363" t="str">
            <v>Soldadura 6013 de 1/8</v>
          </cell>
          <cell r="K5363" t="str">
            <v>kg</v>
          </cell>
          <cell r="L5363">
            <v>5.0999999999999996</v>
          </cell>
          <cell r="M5363">
            <v>19695</v>
          </cell>
          <cell r="O5363">
            <v>100445</v>
          </cell>
          <cell r="R5363">
            <v>5.0999999999999996</v>
          </cell>
          <cell r="T5363" t="str">
            <v>Soldadura 6013 de 1/8</v>
          </cell>
        </row>
        <row r="5364">
          <cell r="C5364" t="str">
            <v xml:space="preserve">Wash Primer Negro - 1 Galón
Algreco- One total solution - </v>
          </cell>
          <cell r="K5364" t="str">
            <v>G</v>
          </cell>
          <cell r="L5364">
            <v>1.5</v>
          </cell>
          <cell r="M5364">
            <v>181900</v>
          </cell>
          <cell r="O5364">
            <v>272850</v>
          </cell>
          <cell r="R5364">
            <v>1.5</v>
          </cell>
          <cell r="T5364" t="str">
            <v xml:space="preserve">Wash Primer Negro - 1 Galón
Algreco- One total solution - </v>
          </cell>
        </row>
        <row r="5365">
          <cell r="C5365" t="str">
            <v>Anticorrosivo cromato de zinc</v>
          </cell>
          <cell r="K5365" t="str">
            <v>gal</v>
          </cell>
          <cell r="L5365">
            <v>2</v>
          </cell>
          <cell r="M5365">
            <v>46057</v>
          </cell>
          <cell r="O5365">
            <v>92114</v>
          </cell>
          <cell r="R5365">
            <v>2</v>
          </cell>
          <cell r="T5365" t="str">
            <v>Anticorrosivo cromato de zinc</v>
          </cell>
        </row>
        <row r="5366">
          <cell r="C5366" t="str">
            <v>Esmalte-base aceite-pintulux</v>
          </cell>
          <cell r="K5366" t="str">
            <v>gal</v>
          </cell>
          <cell r="L5366">
            <v>3</v>
          </cell>
          <cell r="M5366">
            <v>64830</v>
          </cell>
          <cell r="O5366">
            <v>194490</v>
          </cell>
          <cell r="R5366">
            <v>3</v>
          </cell>
          <cell r="T5366" t="str">
            <v>Esmalte-base aceite-pintulux</v>
          </cell>
        </row>
        <row r="5367">
          <cell r="K5367" t="str">
            <v/>
          </cell>
          <cell r="M5367">
            <v>0</v>
          </cell>
          <cell r="O5367">
            <v>0</v>
          </cell>
          <cell r="R5367">
            <v>0</v>
          </cell>
          <cell r="T5367">
            <v>0</v>
          </cell>
        </row>
        <row r="5368">
          <cell r="K5368" t="str">
            <v/>
          </cell>
          <cell r="O5368">
            <v>0</v>
          </cell>
          <cell r="R5368">
            <v>0</v>
          </cell>
          <cell r="T5368">
            <v>0</v>
          </cell>
        </row>
        <row r="5369">
          <cell r="L5369">
            <v>0.89980000000000004</v>
          </cell>
          <cell r="M5369" t="str">
            <v>SUBTOTAL $</v>
          </cell>
          <cell r="O5369">
            <v>6630699</v>
          </cell>
        </row>
        <row r="5370">
          <cell r="C5370" t="str">
            <v>III. TRANSPORTES</v>
          </cell>
        </row>
        <row r="5372">
          <cell r="C5372" t="str">
            <v>MATERIAL</v>
          </cell>
          <cell r="J5372" t="str">
            <v>VOL. o PESO</v>
          </cell>
          <cell r="K5372" t="str">
            <v>DISTANCIA</v>
          </cell>
          <cell r="L5372" t="str">
            <v>M3 o Ton/Km</v>
          </cell>
          <cell r="M5372" t="str">
            <v>TARIFA</v>
          </cell>
          <cell r="O5372" t="str">
            <v>Vr. UNITARIO</v>
          </cell>
        </row>
        <row r="5373">
          <cell r="C5373" t="str">
            <v>Transporte de materiales 2</v>
          </cell>
          <cell r="J5373" t="str">
            <v>tkm</v>
          </cell>
          <cell r="K5373">
            <v>95</v>
          </cell>
          <cell r="L5373">
            <v>2</v>
          </cell>
          <cell r="M5373">
            <v>1200</v>
          </cell>
          <cell r="O5373">
            <v>228000</v>
          </cell>
          <cell r="R5373">
            <v>190</v>
          </cell>
          <cell r="T5373" t="str">
            <v>Transporte de materiales 2</v>
          </cell>
        </row>
        <row r="5374">
          <cell r="J5374" t="str">
            <v/>
          </cell>
          <cell r="M5374">
            <v>0</v>
          </cell>
          <cell r="O5374">
            <v>0</v>
          </cell>
          <cell r="R5374">
            <v>0</v>
          </cell>
          <cell r="T5374">
            <v>0</v>
          </cell>
        </row>
        <row r="5375">
          <cell r="J5375" t="str">
            <v/>
          </cell>
          <cell r="M5375">
            <v>0</v>
          </cell>
          <cell r="O5375">
            <v>0</v>
          </cell>
          <cell r="R5375">
            <v>0</v>
          </cell>
          <cell r="T5375">
            <v>0</v>
          </cell>
        </row>
        <row r="5376">
          <cell r="L5376">
            <v>3.09E-2</v>
          </cell>
          <cell r="M5376" t="str">
            <v>SUBTOTAL $</v>
          </cell>
          <cell r="O5376">
            <v>228000</v>
          </cell>
        </row>
        <row r="5377">
          <cell r="C5377" t="str">
            <v>IV. MANO DE OBRA</v>
          </cell>
        </row>
        <row r="5379">
          <cell r="C5379" t="str">
            <v>TRABAJADOR</v>
          </cell>
          <cell r="I5379" t="str">
            <v>CANTIDAD</v>
          </cell>
          <cell r="J5379" t="str">
            <v>JORNAL</v>
          </cell>
          <cell r="K5379" t="str">
            <v>PRESTACIONES</v>
          </cell>
          <cell r="L5379" t="str">
            <v>JORNAL TOTAL</v>
          </cell>
          <cell r="M5379" t="str">
            <v>RENDIMIENTO</v>
          </cell>
          <cell r="O5379" t="str">
            <v>Vr. UNITARIO</v>
          </cell>
        </row>
        <row r="5380">
          <cell r="C5380" t="str">
            <v>Oficial</v>
          </cell>
          <cell r="I5380">
            <v>1</v>
          </cell>
          <cell r="J5380">
            <v>77720</v>
          </cell>
          <cell r="K5380">
            <v>1.6913</v>
          </cell>
          <cell r="L5380">
            <v>131448</v>
          </cell>
          <cell r="M5380">
            <v>0.5</v>
          </cell>
          <cell r="O5380">
            <v>262896</v>
          </cell>
          <cell r="R5380">
            <v>2</v>
          </cell>
          <cell r="T5380" t="str">
            <v>Oficial</v>
          </cell>
        </row>
        <row r="5381">
          <cell r="C5381" t="str">
            <v>Ayudante Entendido</v>
          </cell>
          <cell r="I5381">
            <v>1</v>
          </cell>
          <cell r="J5381">
            <v>53020</v>
          </cell>
          <cell r="K5381">
            <v>1.7161</v>
          </cell>
          <cell r="L5381">
            <v>90988</v>
          </cell>
          <cell r="M5381">
            <v>0.5</v>
          </cell>
          <cell r="O5381">
            <v>181976</v>
          </cell>
          <cell r="R5381">
            <v>2</v>
          </cell>
          <cell r="T5381" t="str">
            <v>Ayudante Entendido</v>
          </cell>
        </row>
        <row r="5382">
          <cell r="J5382">
            <v>0</v>
          </cell>
          <cell r="K5382">
            <v>0</v>
          </cell>
          <cell r="L5382">
            <v>0</v>
          </cell>
          <cell r="O5382">
            <v>0</v>
          </cell>
          <cell r="R5382">
            <v>0</v>
          </cell>
          <cell r="T5382">
            <v>0</v>
          </cell>
        </row>
        <row r="5383">
          <cell r="L5383">
            <v>6.0400000000000002E-2</v>
          </cell>
          <cell r="M5383" t="str">
            <v>SUBTOTAL $</v>
          </cell>
          <cell r="O5383">
            <v>444872</v>
          </cell>
        </row>
        <row r="5385">
          <cell r="C5385" t="str">
            <v>TOTAL COSTO DIRECTO $</v>
          </cell>
          <cell r="O5385">
            <v>7368951</v>
          </cell>
        </row>
        <row r="5386">
          <cell r="C5386" t="str">
            <v>V. COSTOS INDIRECTOS</v>
          </cell>
        </row>
        <row r="5388">
          <cell r="C5388" t="str">
            <v>Descripción</v>
          </cell>
          <cell r="L5388" t="str">
            <v>Porcentaje</v>
          </cell>
          <cell r="M5388" t="str">
            <v>Valor Total</v>
          </cell>
        </row>
        <row r="5389">
          <cell r="C5389" t="str">
            <v>ADMINISTRACION</v>
          </cell>
          <cell r="L5389">
            <v>0</v>
          </cell>
          <cell r="M5389">
            <v>0</v>
          </cell>
        </row>
        <row r="5390">
          <cell r="C5390" t="str">
            <v xml:space="preserve">IMPREVISTOS </v>
          </cell>
          <cell r="L5390">
            <v>0</v>
          </cell>
          <cell r="M5390">
            <v>0</v>
          </cell>
        </row>
        <row r="5391">
          <cell r="C5391" t="str">
            <v>UTILIDAD</v>
          </cell>
          <cell r="L5391">
            <v>0</v>
          </cell>
          <cell r="M5391">
            <v>0</v>
          </cell>
        </row>
        <row r="5392">
          <cell r="C5392" t="str">
            <v>SUBTOTAL $</v>
          </cell>
          <cell r="O5392">
            <v>0</v>
          </cell>
        </row>
        <row r="5394">
          <cell r="C5394" t="str">
            <v>Precio Unitario Total Aproximado al peso $</v>
          </cell>
          <cell r="O5394">
            <v>7368951</v>
          </cell>
        </row>
        <row r="5397">
          <cell r="H5397" t="str">
            <v>Firma</v>
          </cell>
        </row>
        <row r="5398">
          <cell r="H5398" t="str">
            <v>Nombre:</v>
          </cell>
        </row>
        <row r="5399">
          <cell r="H5399" t="str">
            <v>Representante Legal del Contratista o su Apoderado</v>
          </cell>
        </row>
        <row r="5400">
          <cell r="H5400" t="str">
            <v>Matricula No. :</v>
          </cell>
        </row>
        <row r="5401">
          <cell r="H5401" t="str">
            <v xml:space="preserve"> </v>
          </cell>
        </row>
        <row r="5402">
          <cell r="C5402" t="str">
            <v>OBSERVACIONES INTERVENTORÍA</v>
          </cell>
        </row>
        <row r="5406">
          <cell r="C5406" t="str">
            <v>APROBACIÓN POR INTERVENTORÍA</v>
          </cell>
        </row>
        <row r="5407">
          <cell r="C5407"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5409">
          <cell r="C5409"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5412">
          <cell r="H5412" t="str">
            <v>Firma</v>
          </cell>
        </row>
        <row r="5413">
          <cell r="H5413" t="str">
            <v>Nombre:</v>
          </cell>
        </row>
        <row r="5414">
          <cell r="H5414" t="str">
            <v>Representante Legal del Interventor o su Apoderado</v>
          </cell>
        </row>
        <row r="5415">
          <cell r="H5415" t="str">
            <v>Matricula No. :</v>
          </cell>
        </row>
        <row r="5420">
          <cell r="C5420" t="str">
            <v>Formulario 1 - Propuesta económica  - Documento tipo de selección abreviada de menor cuantía - versión 2</v>
          </cell>
        </row>
        <row r="5421">
          <cell r="C5421" t="str">
            <v>Código</v>
          </cell>
          <cell r="D5421" t="str">
            <v>CCE-EICP-FM-25</v>
          </cell>
          <cell r="E5421" t="str">
            <v>Versión</v>
          </cell>
          <cell r="F5421">
            <v>2</v>
          </cell>
        </row>
        <row r="5423">
          <cell r="C5423" t="str">
            <v>[La entidad podrá utilizar este formato para la presentación de los análisis de precios unitarios el contratista en la oportunidad prevista en el numeral 8.1. del Documento Base]</v>
          </cell>
        </row>
        <row r="5426">
          <cell r="D5426" t="str">
            <v>MUNICIPIO DE CONCORDIA, ANTIOQUIA</v>
          </cell>
        </row>
        <row r="5427">
          <cell r="L5427" t="str">
            <v>VERSIÓN</v>
          </cell>
        </row>
        <row r="5428">
          <cell r="D5428" t="str">
            <v xml:space="preserve">[NÚMERO DEL PROCESO] </v>
          </cell>
        </row>
        <row r="5429">
          <cell r="L5429" t="str">
            <v>PÁGINA</v>
          </cell>
          <cell r="M5429">
            <v>1</v>
          </cell>
          <cell r="N5429" t="str">
            <v>DE</v>
          </cell>
          <cell r="O5429">
            <v>1</v>
          </cell>
        </row>
        <row r="5430">
          <cell r="D5430" t="str">
            <v xml:space="preserve">ANALISIS DE PRECIOS UNITARIOS </v>
          </cell>
        </row>
        <row r="5432">
          <cell r="L5432" t="str">
            <v>FECHA</v>
          </cell>
          <cell r="M5432" t="str">
            <v>DD</v>
          </cell>
          <cell r="N5432" t="str">
            <v>MM</v>
          </cell>
          <cell r="O5432" t="str">
            <v>AA</v>
          </cell>
        </row>
        <row r="5433">
          <cell r="M5433">
            <v>3</v>
          </cell>
          <cell r="N5433">
            <v>5</v>
          </cell>
          <cell r="O5433">
            <v>2022</v>
          </cell>
        </row>
        <row r="5434">
          <cell r="C5434" t="str">
            <v>ITEMS DE LA PROPUESTA ECONÓMICA</v>
          </cell>
          <cell r="I5434" t="str">
            <v>ITEMS NO PREVISTOS</v>
          </cell>
        </row>
        <row r="5438">
          <cell r="C5438" t="str">
            <v>DATOS ESPECÍFICOS</v>
          </cell>
        </row>
        <row r="5440">
          <cell r="C5440" t="str">
            <v>ITEM</v>
          </cell>
          <cell r="D5440" t="str">
            <v>DESCRIPCIÓN</v>
          </cell>
          <cell r="M5440" t="str">
            <v>UNIDAD</v>
          </cell>
          <cell r="O5440" t="str">
            <v>CANTIDAD</v>
          </cell>
        </row>
        <row r="5441">
          <cell r="C5441" t="str">
            <v>2.14.1</v>
          </cell>
          <cell r="D5441" t="str">
            <v xml:space="preserve">S.T.I de materiales para salida eléctrica PARA ILUMINACION, 110 V con polo a tierra 15 A, certificación RETIE. Incluye toma, la tapa, cajas 12x12x5 con tapa, ducto EMT de 1/2", conectores de conexión y empalme, adaptadores terminales, curvas, fijación, tornillos, conductores de cobre 3 No12 AWG-CU-THHN/THWN-90ºC, obra civil, y demás accesorios y elementos para su correcta instalación y funcionamiento.(Salida promedio de 5 m). </v>
          </cell>
          <cell r="M5441" t="str">
            <v>u</v>
          </cell>
          <cell r="O5441">
            <v>5</v>
          </cell>
          <cell r="R5441">
            <v>168917</v>
          </cell>
          <cell r="S5441">
            <v>168917</v>
          </cell>
          <cell r="T5441">
            <v>1.5900000000000001E-2</v>
          </cell>
          <cell r="U5441">
            <v>0.78690000000000004</v>
          </cell>
          <cell r="V5441">
            <v>0</v>
          </cell>
          <cell r="W5441">
            <v>0.19719999999999999</v>
          </cell>
        </row>
        <row r="5442">
          <cell r="C5442" t="str">
            <v>I. EQUIPO</v>
          </cell>
        </row>
        <row r="5444">
          <cell r="C5444" t="str">
            <v>DESCRIPCIÓN</v>
          </cell>
          <cell r="H5444" t="str">
            <v>MARCA</v>
          </cell>
          <cell r="J5444" t="str">
            <v>TIPO</v>
          </cell>
          <cell r="L5444" t="str">
            <v>TARIFA/HORA</v>
          </cell>
          <cell r="M5444" t="str">
            <v>RENDIMIENTO</v>
          </cell>
          <cell r="O5444" t="str">
            <v>Vr. UNITARIO</v>
          </cell>
        </row>
        <row r="5445">
          <cell r="C5445" t="str">
            <v>Sección completa de andamio (1.2m-1.5m) x 1.5 m. (+ 4 ruedas) Incluye transporte.</v>
          </cell>
          <cell r="J5445" t="str">
            <v>Dia</v>
          </cell>
          <cell r="L5445">
            <v>2565</v>
          </cell>
          <cell r="M5445">
            <v>4</v>
          </cell>
          <cell r="O5445">
            <v>641</v>
          </cell>
          <cell r="R5445">
            <v>1.25</v>
          </cell>
          <cell r="T5445" t="str">
            <v>Sección completa de andamio (1.2m-1.5m) x 1.5 m. (+ 4 ruedas) Incluye transporte.</v>
          </cell>
        </row>
        <row r="5446">
          <cell r="C5446" t="str">
            <v>Can zunchado en madera común de 5,0cmx20cmx3,0m (alquiler). Incluye transporte.</v>
          </cell>
          <cell r="J5446" t="str">
            <v>Dia</v>
          </cell>
          <cell r="L5446">
            <v>1500</v>
          </cell>
          <cell r="M5446">
            <v>4</v>
          </cell>
          <cell r="O5446">
            <v>375</v>
          </cell>
          <cell r="R5446">
            <v>1.25</v>
          </cell>
          <cell r="T5446" t="str">
            <v>Can zunchado en madera común de 5,0cmx20cmx3,0m (alquiler). Incluye transporte.</v>
          </cell>
        </row>
        <row r="5447">
          <cell r="J5447" t="str">
            <v/>
          </cell>
          <cell r="L5447" t="str">
            <v/>
          </cell>
          <cell r="O5447">
            <v>0</v>
          </cell>
          <cell r="R5447">
            <v>0</v>
          </cell>
          <cell r="T5447">
            <v>0</v>
          </cell>
        </row>
        <row r="5448">
          <cell r="C5448" t="str">
            <v>Herramienta Menor (Como % de Mano de Obra)</v>
          </cell>
          <cell r="J5448" t="str">
            <v>Dia</v>
          </cell>
          <cell r="L5448">
            <v>33311</v>
          </cell>
          <cell r="M5448">
            <v>0.05</v>
          </cell>
          <cell r="O5448">
            <v>1666</v>
          </cell>
          <cell r="R5448">
            <v>8330</v>
          </cell>
          <cell r="T5448" t="str">
            <v>Herramienta Menor (Como % de Mano de Obra)</v>
          </cell>
        </row>
        <row r="5449">
          <cell r="L5449">
            <v>1.5900000000000001E-2</v>
          </cell>
          <cell r="M5449" t="str">
            <v>SUBTOTAL $</v>
          </cell>
          <cell r="O5449">
            <v>2682</v>
          </cell>
        </row>
        <row r="5450">
          <cell r="C5450" t="str">
            <v>II. MATERIALES</v>
          </cell>
        </row>
        <row r="5452">
          <cell r="C5452" t="str">
            <v>DESCRIPCIÓN</v>
          </cell>
          <cell r="K5452" t="str">
            <v>UNIDAD</v>
          </cell>
          <cell r="L5452" t="str">
            <v>CANTIDAD</v>
          </cell>
          <cell r="M5452" t="str">
            <v>PRECIO UNIT.</v>
          </cell>
          <cell r="O5452" t="str">
            <v>Vr. UNITARIO</v>
          </cell>
        </row>
        <row r="5453">
          <cell r="C5453" t="str">
            <v>tubo EMT 1/2" X 3m</v>
          </cell>
          <cell r="K5453" t="str">
            <v>u</v>
          </cell>
          <cell r="L5453">
            <v>1.75</v>
          </cell>
          <cell r="M5453">
            <v>23700</v>
          </cell>
          <cell r="O5453">
            <v>41475</v>
          </cell>
          <cell r="R5453">
            <v>8.75</v>
          </cell>
          <cell r="T5453" t="str">
            <v>tubo EMT 1/2" X 3m</v>
          </cell>
        </row>
        <row r="5454">
          <cell r="C5454" t="str">
            <v>Terminal EMT 1/2" Acero - Tub</v>
          </cell>
          <cell r="K5454" t="str">
            <v>u</v>
          </cell>
          <cell r="L5454">
            <v>2</v>
          </cell>
          <cell r="M5454">
            <v>2052.75</v>
          </cell>
          <cell r="O5454">
            <v>4106</v>
          </cell>
          <cell r="R5454">
            <v>10</v>
          </cell>
          <cell r="T5454" t="str">
            <v>Terminal EMT 1/2" Acero - Tub</v>
          </cell>
        </row>
        <row r="5455">
          <cell r="C5455" t="str">
            <v>Union EMT 1/2" Acero</v>
          </cell>
          <cell r="K5455" t="str">
            <v>u</v>
          </cell>
          <cell r="L5455">
            <v>0.5</v>
          </cell>
          <cell r="M5455">
            <v>2682</v>
          </cell>
          <cell r="O5455">
            <v>1341</v>
          </cell>
          <cell r="R5455">
            <v>2.5</v>
          </cell>
          <cell r="T5455" t="str">
            <v>Union EMT 1/2" Acero</v>
          </cell>
        </row>
        <row r="5456">
          <cell r="C5456" t="str">
            <v>Curva EMT 1/2"</v>
          </cell>
          <cell r="K5456" t="str">
            <v>u</v>
          </cell>
          <cell r="L5456">
            <v>2</v>
          </cell>
          <cell r="M5456">
            <v>4105.5</v>
          </cell>
          <cell r="O5456">
            <v>8211</v>
          </cell>
          <cell r="R5456">
            <v>10</v>
          </cell>
          <cell r="T5456" t="str">
            <v>Curva EMT 1/2"</v>
          </cell>
        </row>
        <row r="5457">
          <cell r="C5457" t="str">
            <v>Caja 12x12x5 Tapa Universal Rall 7035 Cal. 20 Proelectricos</v>
          </cell>
          <cell r="K5457" t="str">
            <v>u</v>
          </cell>
          <cell r="L5457">
            <v>1</v>
          </cell>
          <cell r="M5457">
            <v>20900</v>
          </cell>
          <cell r="O5457">
            <v>20900</v>
          </cell>
          <cell r="R5457">
            <v>5</v>
          </cell>
          <cell r="T5457" t="str">
            <v>Caja 12x12x5 Tapa Universal Rall 7035 Cal. 20 Proelectricos</v>
          </cell>
        </row>
        <row r="5458">
          <cell r="C5458" t="str">
            <v xml:space="preserve">Toma doble polo a tierra blanco Electric Line sin tapa
</v>
          </cell>
          <cell r="K5458" t="str">
            <v>u</v>
          </cell>
          <cell r="L5458">
            <v>1</v>
          </cell>
          <cell r="M5458">
            <v>5900</v>
          </cell>
          <cell r="O5458">
            <v>5900</v>
          </cell>
          <cell r="R5458">
            <v>5</v>
          </cell>
          <cell r="T5458" t="str">
            <v xml:space="preserve">Toma doble polo a tierra blanco Electric Line sin tapa
</v>
          </cell>
        </row>
        <row r="5459">
          <cell r="C5459" t="str">
            <v xml:space="preserve">Cable AWG-CU-THHN/THWN-90ºC # 12 </v>
          </cell>
          <cell r="K5459" t="str">
            <v>m</v>
          </cell>
          <cell r="L5459">
            <v>16.38</v>
          </cell>
          <cell r="M5459">
            <v>2714</v>
          </cell>
          <cell r="O5459">
            <v>44455</v>
          </cell>
          <cell r="R5459">
            <v>81.900000000000006</v>
          </cell>
          <cell r="T5459" t="str">
            <v xml:space="preserve">Cable AWG-CU-THHN/THWN-90ºC # 12 </v>
          </cell>
        </row>
        <row r="5460">
          <cell r="C5460" t="str">
            <v xml:space="preserve">Conector Resorte Rojo-Amr </v>
          </cell>
          <cell r="K5460" t="str">
            <v>u</v>
          </cell>
          <cell r="L5460">
            <v>3</v>
          </cell>
          <cell r="M5460">
            <v>1412</v>
          </cell>
          <cell r="O5460">
            <v>4236</v>
          </cell>
          <cell r="R5460">
            <v>15</v>
          </cell>
          <cell r="T5460" t="str">
            <v xml:space="preserve">Conector Resorte Rojo-Amr </v>
          </cell>
        </row>
        <row r="5461">
          <cell r="C5461" t="str">
            <v xml:space="preserve">Abrazadera Plastica Alas Tubo Conduit 1/2pg </v>
          </cell>
          <cell r="K5461" t="str">
            <v>u</v>
          </cell>
          <cell r="L5461">
            <v>2</v>
          </cell>
          <cell r="M5461">
            <v>1150</v>
          </cell>
          <cell r="O5461">
            <v>2300</v>
          </cell>
          <cell r="R5461">
            <v>10</v>
          </cell>
          <cell r="T5461" t="str">
            <v xml:space="preserve">Abrazadera Plastica Alas Tubo Conduit 1/2pg </v>
          </cell>
        </row>
        <row r="5462">
          <cell r="L5462">
            <v>0.78690000000000004</v>
          </cell>
          <cell r="M5462" t="str">
            <v>SUBTOTAL $</v>
          </cell>
          <cell r="O5462">
            <v>132924</v>
          </cell>
        </row>
        <row r="5463">
          <cell r="C5463" t="str">
            <v>III. TRANSPORTES</v>
          </cell>
        </row>
        <row r="5465">
          <cell r="C5465" t="str">
            <v>MATERIAL</v>
          </cell>
          <cell r="J5465" t="str">
            <v>VOL. o PESO</v>
          </cell>
          <cell r="K5465" t="str">
            <v>DISTANCIA</v>
          </cell>
          <cell r="L5465" t="str">
            <v>M3 o Ton/Km</v>
          </cell>
          <cell r="M5465" t="str">
            <v>TARIFA</v>
          </cell>
          <cell r="O5465" t="str">
            <v>Vr. UNITARIO</v>
          </cell>
        </row>
        <row r="5466">
          <cell r="J5466" t="str">
            <v/>
          </cell>
          <cell r="M5466">
            <v>0</v>
          </cell>
          <cell r="O5466">
            <v>0</v>
          </cell>
          <cell r="R5466">
            <v>0</v>
          </cell>
          <cell r="T5466">
            <v>0</v>
          </cell>
        </row>
        <row r="5467">
          <cell r="J5467" t="str">
            <v/>
          </cell>
          <cell r="M5467">
            <v>0</v>
          </cell>
          <cell r="O5467">
            <v>0</v>
          </cell>
          <cell r="R5467">
            <v>0</v>
          </cell>
          <cell r="T5467">
            <v>0</v>
          </cell>
        </row>
        <row r="5468">
          <cell r="J5468" t="str">
            <v/>
          </cell>
          <cell r="M5468">
            <v>0</v>
          </cell>
          <cell r="O5468">
            <v>0</v>
          </cell>
          <cell r="R5468">
            <v>0</v>
          </cell>
          <cell r="T5468">
            <v>0</v>
          </cell>
        </row>
        <row r="5469">
          <cell r="L5469">
            <v>0</v>
          </cell>
          <cell r="M5469" t="str">
            <v>SUBTOTAL $</v>
          </cell>
          <cell r="O5469">
            <v>0</v>
          </cell>
        </row>
        <row r="5470">
          <cell r="C5470" t="str">
            <v>IV. MANO DE OBRA</v>
          </cell>
        </row>
        <row r="5472">
          <cell r="C5472" t="str">
            <v>TRABAJADOR</v>
          </cell>
          <cell r="I5472" t="str">
            <v>CANTIDAD</v>
          </cell>
          <cell r="J5472" t="str">
            <v>JORNAL</v>
          </cell>
          <cell r="K5472" t="str">
            <v>PRESTACIONES</v>
          </cell>
          <cell r="L5472" t="str">
            <v>JORNAL TOTAL</v>
          </cell>
          <cell r="M5472" t="str">
            <v>RENDIMIENTO</v>
          </cell>
          <cell r="O5472" t="str">
            <v>Vr. UNITARIO</v>
          </cell>
        </row>
        <row r="5473">
          <cell r="C5473" t="str">
            <v>Maestro Electricista</v>
          </cell>
          <cell r="I5473">
            <v>1</v>
          </cell>
          <cell r="J5473">
            <v>104400</v>
          </cell>
          <cell r="K5473">
            <v>1.681</v>
          </cell>
          <cell r="L5473">
            <v>175496</v>
          </cell>
          <cell r="M5473">
            <v>8</v>
          </cell>
          <cell r="O5473">
            <v>21937</v>
          </cell>
          <cell r="R5473">
            <v>0.63</v>
          </cell>
          <cell r="T5473" t="str">
            <v>Maestro Electricista</v>
          </cell>
        </row>
        <row r="5474">
          <cell r="C5474" t="str">
            <v>Ayudante Entendido</v>
          </cell>
          <cell r="I5474">
            <v>1</v>
          </cell>
          <cell r="J5474">
            <v>53020</v>
          </cell>
          <cell r="K5474">
            <v>1.7161</v>
          </cell>
          <cell r="L5474">
            <v>90988</v>
          </cell>
          <cell r="M5474">
            <v>8</v>
          </cell>
          <cell r="O5474">
            <v>11374</v>
          </cell>
          <cell r="R5474">
            <v>0.63</v>
          </cell>
          <cell r="T5474" t="str">
            <v>Ayudante Entendido</v>
          </cell>
        </row>
        <row r="5475">
          <cell r="I5475">
            <v>1</v>
          </cell>
          <cell r="J5475">
            <v>0</v>
          </cell>
          <cell r="K5475">
            <v>0</v>
          </cell>
          <cell r="L5475">
            <v>0</v>
          </cell>
          <cell r="O5475">
            <v>0</v>
          </cell>
          <cell r="R5475">
            <v>0</v>
          </cell>
          <cell r="T5475">
            <v>0</v>
          </cell>
        </row>
        <row r="5476">
          <cell r="L5476">
            <v>0.19719999999999999</v>
          </cell>
          <cell r="M5476" t="str">
            <v>SUBTOTAL $</v>
          </cell>
          <cell r="O5476">
            <v>33311</v>
          </cell>
        </row>
        <row r="5478">
          <cell r="C5478" t="str">
            <v>TOTAL COSTO DIRECTO $</v>
          </cell>
          <cell r="O5478">
            <v>168917</v>
          </cell>
        </row>
        <row r="5479">
          <cell r="C5479" t="str">
            <v>V. COSTOS INDIRECTOS</v>
          </cell>
        </row>
        <row r="5481">
          <cell r="C5481" t="str">
            <v>Descripción</v>
          </cell>
          <cell r="L5481" t="str">
            <v>Porcentaje</v>
          </cell>
          <cell r="M5481" t="str">
            <v>Valor Total</v>
          </cell>
        </row>
        <row r="5482">
          <cell r="C5482" t="str">
            <v>ADMINISTRACION</v>
          </cell>
          <cell r="L5482">
            <v>0</v>
          </cell>
          <cell r="M5482">
            <v>0</v>
          </cell>
        </row>
        <row r="5483">
          <cell r="C5483" t="str">
            <v xml:space="preserve">IMPREVISTOS </v>
          </cell>
          <cell r="L5483">
            <v>0</v>
          </cell>
          <cell r="M5483">
            <v>0</v>
          </cell>
        </row>
        <row r="5484">
          <cell r="C5484" t="str">
            <v>UTILIDAD</v>
          </cell>
          <cell r="L5484">
            <v>0</v>
          </cell>
          <cell r="M5484">
            <v>0</v>
          </cell>
        </row>
        <row r="5485">
          <cell r="C5485" t="str">
            <v>SUBTOTAL $</v>
          </cell>
          <cell r="O5485">
            <v>0</v>
          </cell>
        </row>
        <row r="5487">
          <cell r="C5487" t="str">
            <v>Precio Unitario Total Aproximado al peso $</v>
          </cell>
          <cell r="O5487">
            <v>168917</v>
          </cell>
        </row>
        <row r="5490">
          <cell r="H5490" t="str">
            <v>Firma</v>
          </cell>
        </row>
        <row r="5491">
          <cell r="H5491" t="str">
            <v>Nombre:</v>
          </cell>
        </row>
        <row r="5492">
          <cell r="H5492" t="str">
            <v>Representante Legal del Contratista o su Apoderado</v>
          </cell>
        </row>
        <row r="5493">
          <cell r="H5493" t="str">
            <v>Matricula No. :</v>
          </cell>
        </row>
        <row r="5494">
          <cell r="H5494" t="str">
            <v xml:space="preserve"> </v>
          </cell>
        </row>
        <row r="5495">
          <cell r="C5495" t="str">
            <v>OBSERVACIONES INTERVENTORÍA</v>
          </cell>
        </row>
        <row r="5499">
          <cell r="C5499" t="str">
            <v>APROBACIÓN POR INTERVENTORÍA</v>
          </cell>
        </row>
        <row r="5500">
          <cell r="C5500"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5502">
          <cell r="C5502"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5505">
          <cell r="H5505" t="str">
            <v>Firma</v>
          </cell>
        </row>
        <row r="5506">
          <cell r="H5506" t="str">
            <v>Nombre:</v>
          </cell>
        </row>
        <row r="5507">
          <cell r="H5507" t="str">
            <v>Representante Legal del Interventor o su Apoderado</v>
          </cell>
        </row>
        <row r="5508">
          <cell r="H5508" t="str">
            <v>Matricula No. :</v>
          </cell>
        </row>
        <row r="5513">
          <cell r="C5513" t="str">
            <v>Formulario 1 - Propuesta económica  - Documento tipo de selección abreviada de menor cuantía - versión 2</v>
          </cell>
        </row>
        <row r="5514">
          <cell r="C5514" t="str">
            <v>Código</v>
          </cell>
          <cell r="D5514" t="str">
            <v>CCE-EICP-FM-25</v>
          </cell>
          <cell r="E5514" t="str">
            <v>Versión</v>
          </cell>
          <cell r="F5514">
            <v>2</v>
          </cell>
        </row>
        <row r="5516">
          <cell r="C5516" t="str">
            <v>[La entidad podrá utilizar este formato para la presentación de los análisis de precios unitarios el contratista en la oportunidad prevista en el numeral 8.1. del Documento Base]</v>
          </cell>
        </row>
        <row r="5519">
          <cell r="D5519" t="str">
            <v>MUNICIPIO DE CONCORDIA, ANTIOQUIA</v>
          </cell>
        </row>
        <row r="5520">
          <cell r="L5520" t="str">
            <v>VERSIÓN</v>
          </cell>
        </row>
        <row r="5521">
          <cell r="D5521" t="str">
            <v xml:space="preserve">[NÚMERO DEL PROCESO] </v>
          </cell>
        </row>
        <row r="5522">
          <cell r="L5522" t="str">
            <v>PÁGINA</v>
          </cell>
          <cell r="M5522">
            <v>1</v>
          </cell>
          <cell r="N5522" t="str">
            <v>DE</v>
          </cell>
          <cell r="O5522">
            <v>1</v>
          </cell>
        </row>
        <row r="5523">
          <cell r="D5523" t="str">
            <v xml:space="preserve">ANALISIS DE PRECIOS UNITARIOS </v>
          </cell>
        </row>
        <row r="5525">
          <cell r="L5525" t="str">
            <v>FECHA</v>
          </cell>
          <cell r="M5525" t="str">
            <v>DD</v>
          </cell>
          <cell r="N5525" t="str">
            <v>MM</v>
          </cell>
          <cell r="O5525" t="str">
            <v>AA</v>
          </cell>
        </row>
        <row r="5526">
          <cell r="M5526">
            <v>3</v>
          </cell>
          <cell r="N5526">
            <v>5</v>
          </cell>
          <cell r="O5526">
            <v>2022</v>
          </cell>
        </row>
        <row r="5527">
          <cell r="C5527" t="str">
            <v>ITEMS DE LA PROPUESTA ECONÓMICA</v>
          </cell>
          <cell r="I5527" t="str">
            <v>ITEMS NO PREVISTOS</v>
          </cell>
        </row>
        <row r="5531">
          <cell r="C5531" t="str">
            <v>DATOS ESPECÍFICOS</v>
          </cell>
        </row>
        <row r="5533">
          <cell r="C5533" t="str">
            <v>ITEM</v>
          </cell>
          <cell r="D5533" t="str">
            <v>DESCRIPCIÓN</v>
          </cell>
          <cell r="M5533" t="str">
            <v>UNIDAD</v>
          </cell>
          <cell r="O5533" t="str">
            <v>CANTIDAD</v>
          </cell>
        </row>
        <row r="5534">
          <cell r="C5534" t="str">
            <v>2.14.2</v>
          </cell>
          <cell r="D5534" t="str">
            <v>S.T.I de materiales para salida eléctrica de interruptor monopolar o plafon de alumbrado 15 A, certificacion RETIE. Incluye roseta/plafon o interruptor, tapa, ducto pvc, cajas con tapa suplemento, adaptadores, curvas, pega pvc, conductores 12 AWG-CU-THHN/THWN-90ºC, conectores de conexión y empalme, tornillos, obra civil y demás elementos y accesorios para su correcta instalación y funcionamiento. (Salida promedio de 5 m).</v>
          </cell>
          <cell r="M5534" t="str">
            <v>u</v>
          </cell>
          <cell r="O5534">
            <v>2</v>
          </cell>
          <cell r="R5534">
            <v>92647</v>
          </cell>
          <cell r="S5534">
            <v>92647</v>
          </cell>
          <cell r="T5534">
            <v>4.4299999999999999E-2</v>
          </cell>
          <cell r="U5534">
            <v>0.59619999999999995</v>
          </cell>
          <cell r="V5534">
            <v>0</v>
          </cell>
          <cell r="W5534">
            <v>0.35949999999999999</v>
          </cell>
        </row>
        <row r="5535">
          <cell r="C5535" t="str">
            <v>I. EQUIPO</v>
          </cell>
        </row>
        <row r="5537">
          <cell r="C5537" t="str">
            <v>DESCRIPCIÓN</v>
          </cell>
          <cell r="H5537" t="str">
            <v>MARCA</v>
          </cell>
          <cell r="J5537" t="str">
            <v>TIPO</v>
          </cell>
          <cell r="L5537" t="str">
            <v>TARIFA/HORA</v>
          </cell>
          <cell r="M5537" t="str">
            <v>RENDIMIENTO</v>
          </cell>
          <cell r="O5537" t="str">
            <v>Vr. UNITARIO</v>
          </cell>
        </row>
        <row r="5538">
          <cell r="C5538" t="str">
            <v>Sección completa de andamio (1.2m-1.5m) x 1.5 m. (+ 4 ruedas) Incluye transporte.</v>
          </cell>
          <cell r="J5538" t="str">
            <v>Dia</v>
          </cell>
          <cell r="L5538">
            <v>2565</v>
          </cell>
          <cell r="M5538">
            <v>4</v>
          </cell>
          <cell r="O5538">
            <v>641</v>
          </cell>
          <cell r="R5538">
            <v>0.5</v>
          </cell>
          <cell r="T5538" t="str">
            <v>Sección completa de andamio (1.2m-1.5m) x 1.5 m. (+ 4 ruedas) Incluye transporte.</v>
          </cell>
        </row>
        <row r="5539">
          <cell r="C5539" t="str">
            <v>Can zunchado en madera común de 5,0cmx20cmx3,0m (alquiler). Incluye transporte.</v>
          </cell>
          <cell r="J5539" t="str">
            <v>Dia</v>
          </cell>
          <cell r="L5539">
            <v>1500</v>
          </cell>
          <cell r="M5539">
            <v>4</v>
          </cell>
          <cell r="O5539">
            <v>375</v>
          </cell>
          <cell r="R5539">
            <v>0.5</v>
          </cell>
          <cell r="T5539" t="str">
            <v>Can zunchado en madera común de 5,0cmx20cmx3,0m (alquiler). Incluye transporte.</v>
          </cell>
        </row>
        <row r="5540">
          <cell r="C5540" t="str">
            <v>Pulidora Manual de 4" 1/2"</v>
          </cell>
          <cell r="J5540" t="str">
            <v>Dia</v>
          </cell>
          <cell r="L5540">
            <v>11352</v>
          </cell>
          <cell r="M5540">
            <v>8</v>
          </cell>
          <cell r="O5540">
            <v>1419</v>
          </cell>
          <cell r="R5540">
            <v>0.25</v>
          </cell>
          <cell r="T5540" t="str">
            <v>Pulidora Manual de 4" 1/2"</v>
          </cell>
        </row>
        <row r="5541">
          <cell r="C5541" t="str">
            <v>Herramienta Menor (Como % de Mano de Obra)</v>
          </cell>
          <cell r="J5541" t="str">
            <v>Dia</v>
          </cell>
          <cell r="L5541">
            <v>33311</v>
          </cell>
          <cell r="M5541">
            <v>0.05</v>
          </cell>
          <cell r="O5541">
            <v>1666</v>
          </cell>
          <cell r="R5541">
            <v>3332</v>
          </cell>
          <cell r="T5541" t="str">
            <v>Herramienta Menor (Como % de Mano de Obra)</v>
          </cell>
        </row>
        <row r="5542">
          <cell r="L5542">
            <v>4.4299999999999999E-2</v>
          </cell>
          <cell r="M5542" t="str">
            <v>SUBTOTAL $</v>
          </cell>
          <cell r="O5542">
            <v>4101</v>
          </cell>
        </row>
        <row r="5543">
          <cell r="C5543" t="str">
            <v>II. MATERIALES</v>
          </cell>
        </row>
        <row r="5545">
          <cell r="C5545" t="str">
            <v>DESCRIPCIÓN</v>
          </cell>
          <cell r="K5545" t="str">
            <v>UNIDAD</v>
          </cell>
          <cell r="L5545" t="str">
            <v>CANTIDAD</v>
          </cell>
          <cell r="M5545" t="str">
            <v>PRECIO UNIT.</v>
          </cell>
          <cell r="O5545" t="str">
            <v>Vr. UNITARIO</v>
          </cell>
        </row>
        <row r="5546">
          <cell r="C5546" t="str">
            <v>Tubo Conduit PVC 1/2 x 3mt</v>
          </cell>
          <cell r="K5546" t="str">
            <v>U</v>
          </cell>
          <cell r="L5546">
            <v>1.75</v>
          </cell>
          <cell r="M5546">
            <v>8400</v>
          </cell>
          <cell r="O5546">
            <v>14700</v>
          </cell>
          <cell r="R5546">
            <v>3.5</v>
          </cell>
          <cell r="T5546" t="str">
            <v>Tubo Conduit PVC 1/2 x 3mt</v>
          </cell>
        </row>
        <row r="5547">
          <cell r="C5547" t="str">
            <v>Adaptador 1/2 Pulgada Terminal Conduit PVC 10 und</v>
          </cell>
          <cell r="K5547" t="str">
            <v>U</v>
          </cell>
          <cell r="L5547">
            <v>0.2</v>
          </cell>
          <cell r="M5547">
            <v>5512</v>
          </cell>
          <cell r="O5547">
            <v>1102</v>
          </cell>
          <cell r="R5547">
            <v>0.4</v>
          </cell>
          <cell r="T5547" t="str">
            <v>Adaptador 1/2 Pulgada Terminal Conduit PVC 10 und</v>
          </cell>
        </row>
        <row r="5548">
          <cell r="C5548" t="str">
            <v>Curva 90x1/2 Pulgada Conduit Propack 10 und</v>
          </cell>
          <cell r="K5548" t="str">
            <v>U</v>
          </cell>
          <cell r="L5548">
            <v>0.2</v>
          </cell>
          <cell r="M5548">
            <v>10282</v>
          </cell>
          <cell r="O5548">
            <v>2056</v>
          </cell>
          <cell r="R5548">
            <v>0.4</v>
          </cell>
          <cell r="T5548" t="str">
            <v>Curva 90x1/2 Pulgada Conduit Propack 10 und</v>
          </cell>
        </row>
        <row r="5549">
          <cell r="C5549" t="str">
            <v>Caja octagonal 100 x 100 x 47 mm conduit</v>
          </cell>
          <cell r="K5549" t="str">
            <v>u</v>
          </cell>
          <cell r="L5549">
            <v>0.1</v>
          </cell>
          <cell r="M5549">
            <v>2640</v>
          </cell>
          <cell r="O5549">
            <v>264</v>
          </cell>
          <cell r="R5549">
            <v>0.2</v>
          </cell>
          <cell r="T5549" t="str">
            <v>Caja octagonal 100 x 100 x 47 mm conduit</v>
          </cell>
        </row>
        <row r="5550">
          <cell r="C5550" t="str">
            <v xml:space="preserve">Cable AWG-CU-THHN/THWN-90ºC # 12 </v>
          </cell>
          <cell r="K5550" t="str">
            <v>m</v>
          </cell>
          <cell r="L5550">
            <v>10.92</v>
          </cell>
          <cell r="M5550">
            <v>2714</v>
          </cell>
          <cell r="O5550">
            <v>29637</v>
          </cell>
          <cell r="R5550">
            <v>21.84</v>
          </cell>
          <cell r="T5550" t="str">
            <v xml:space="preserve">Cable AWG-CU-THHN/THWN-90ºC # 12 </v>
          </cell>
        </row>
        <row r="5551">
          <cell r="C5551" t="str">
            <v xml:space="preserve">Conector Resorte Rojo-Amr </v>
          </cell>
          <cell r="K5551" t="str">
            <v>u</v>
          </cell>
          <cell r="L5551">
            <v>3</v>
          </cell>
          <cell r="M5551">
            <v>1412</v>
          </cell>
          <cell r="O5551">
            <v>4236</v>
          </cell>
          <cell r="R5551">
            <v>6</v>
          </cell>
          <cell r="T5551" t="str">
            <v xml:space="preserve">Conector Resorte Rojo-Amr </v>
          </cell>
        </row>
        <row r="5552">
          <cell r="C5552" t="str">
            <v>Roseta en Porcelana Corona - 12 x 12 x 4 cm</v>
          </cell>
          <cell r="K5552" t="str">
            <v>u</v>
          </cell>
          <cell r="L5552">
            <v>1</v>
          </cell>
          <cell r="M5552">
            <v>3080</v>
          </cell>
          <cell r="O5552">
            <v>3080</v>
          </cell>
          <cell r="R5552">
            <v>2</v>
          </cell>
          <cell r="T5552" t="str">
            <v>Roseta en Porcelana Corona - 12 x 12 x 4 cm</v>
          </cell>
        </row>
        <row r="5553">
          <cell r="C5553" t="str">
            <v>Soldadura liquida PVC 1/4 de Gl</v>
          </cell>
          <cell r="K5553" t="str">
            <v>u</v>
          </cell>
          <cell r="L5553">
            <v>1.4999999999999999E-2</v>
          </cell>
          <cell r="M5553">
            <v>10695</v>
          </cell>
          <cell r="O5553">
            <v>160</v>
          </cell>
          <cell r="R5553">
            <v>0.03</v>
          </cell>
          <cell r="T5553" t="str">
            <v>Soldadura liquida PVC 1/4 de Gl</v>
          </cell>
        </row>
        <row r="5554">
          <cell r="K5554" t="str">
            <v/>
          </cell>
          <cell r="M5554">
            <v>0</v>
          </cell>
          <cell r="O5554">
            <v>0</v>
          </cell>
          <cell r="R5554">
            <v>0</v>
          </cell>
          <cell r="T5554">
            <v>0</v>
          </cell>
        </row>
        <row r="5555">
          <cell r="L5555">
            <v>0.59619999999999995</v>
          </cell>
          <cell r="M5555" t="str">
            <v>SUBTOTAL $</v>
          </cell>
          <cell r="O5555">
            <v>55235</v>
          </cell>
        </row>
        <row r="5556">
          <cell r="C5556" t="str">
            <v>III. TRANSPORTES</v>
          </cell>
        </row>
        <row r="5558">
          <cell r="C5558" t="str">
            <v>MATERIAL</v>
          </cell>
          <cell r="J5558" t="str">
            <v>VOL. o PESO</v>
          </cell>
          <cell r="K5558" t="str">
            <v>DISTANCIA</v>
          </cell>
          <cell r="L5558" t="str">
            <v>M3 o Ton/Km</v>
          </cell>
          <cell r="M5558" t="str">
            <v>TARIFA</v>
          </cell>
          <cell r="O5558" t="str">
            <v>Vr. UNITARIO</v>
          </cell>
        </row>
        <row r="5559">
          <cell r="J5559" t="str">
            <v/>
          </cell>
          <cell r="M5559">
            <v>0</v>
          </cell>
          <cell r="O5559">
            <v>0</v>
          </cell>
          <cell r="R5559">
            <v>0</v>
          </cell>
          <cell r="T5559">
            <v>0</v>
          </cell>
        </row>
        <row r="5560">
          <cell r="J5560" t="str">
            <v/>
          </cell>
          <cell r="M5560">
            <v>0</v>
          </cell>
          <cell r="O5560">
            <v>0</v>
          </cell>
          <cell r="R5560">
            <v>0</v>
          </cell>
          <cell r="T5560">
            <v>0</v>
          </cell>
        </row>
        <row r="5561">
          <cell r="J5561" t="str">
            <v/>
          </cell>
          <cell r="M5561">
            <v>0</v>
          </cell>
          <cell r="O5561">
            <v>0</v>
          </cell>
          <cell r="R5561">
            <v>0</v>
          </cell>
          <cell r="T5561">
            <v>0</v>
          </cell>
        </row>
        <row r="5562">
          <cell r="L5562">
            <v>0</v>
          </cell>
          <cell r="M5562" t="str">
            <v>SUBTOTAL $</v>
          </cell>
          <cell r="O5562">
            <v>0</v>
          </cell>
        </row>
        <row r="5563">
          <cell r="C5563" t="str">
            <v>IV. MANO DE OBRA</v>
          </cell>
        </row>
        <row r="5565">
          <cell r="C5565" t="str">
            <v>TRABAJADOR</v>
          </cell>
          <cell r="I5565" t="str">
            <v>CANTIDAD</v>
          </cell>
          <cell r="J5565" t="str">
            <v>JORNAL</v>
          </cell>
          <cell r="K5565" t="str">
            <v>PRESTACIONES</v>
          </cell>
          <cell r="L5565" t="str">
            <v>JORNAL TOTAL</v>
          </cell>
          <cell r="M5565" t="str">
            <v>RENDIMIENTO</v>
          </cell>
          <cell r="O5565" t="str">
            <v>Vr. UNITARIO</v>
          </cell>
        </row>
        <row r="5566">
          <cell r="C5566" t="str">
            <v>Maestro Electricista</v>
          </cell>
          <cell r="I5566">
            <v>1</v>
          </cell>
          <cell r="J5566">
            <v>104400</v>
          </cell>
          <cell r="K5566">
            <v>1.681</v>
          </cell>
          <cell r="L5566">
            <v>175496</v>
          </cell>
          <cell r="M5566">
            <v>8</v>
          </cell>
          <cell r="O5566">
            <v>21937</v>
          </cell>
          <cell r="R5566">
            <v>0.25</v>
          </cell>
          <cell r="T5566" t="str">
            <v>Maestro Electricista</v>
          </cell>
        </row>
        <row r="5567">
          <cell r="C5567" t="str">
            <v>Ayudante Entendido</v>
          </cell>
          <cell r="I5567">
            <v>1</v>
          </cell>
          <cell r="J5567">
            <v>53020</v>
          </cell>
          <cell r="K5567">
            <v>1.7161</v>
          </cell>
          <cell r="L5567">
            <v>90988</v>
          </cell>
          <cell r="M5567">
            <v>8</v>
          </cell>
          <cell r="O5567">
            <v>11374</v>
          </cell>
          <cell r="R5567">
            <v>0.25</v>
          </cell>
          <cell r="T5567" t="str">
            <v>Ayudante Entendido</v>
          </cell>
        </row>
        <row r="5568">
          <cell r="I5568">
            <v>1</v>
          </cell>
          <cell r="J5568">
            <v>0</v>
          </cell>
          <cell r="K5568">
            <v>0</v>
          </cell>
          <cell r="L5568">
            <v>0</v>
          </cell>
          <cell r="O5568">
            <v>0</v>
          </cell>
          <cell r="R5568">
            <v>0</v>
          </cell>
          <cell r="T5568">
            <v>0</v>
          </cell>
        </row>
        <row r="5569">
          <cell r="L5569">
            <v>0.35949999999999999</v>
          </cell>
          <cell r="M5569" t="str">
            <v>SUBTOTAL $</v>
          </cell>
          <cell r="O5569">
            <v>33311</v>
          </cell>
        </row>
        <row r="5571">
          <cell r="C5571" t="str">
            <v>TOTAL COSTO DIRECTO $</v>
          </cell>
          <cell r="O5571">
            <v>92647</v>
          </cell>
        </row>
        <row r="5572">
          <cell r="C5572" t="str">
            <v>V. COSTOS INDIRECTOS</v>
          </cell>
        </row>
        <row r="5574">
          <cell r="C5574" t="str">
            <v>Descripción</v>
          </cell>
          <cell r="L5574" t="str">
            <v>Porcentaje</v>
          </cell>
          <cell r="M5574" t="str">
            <v>Valor Total</v>
          </cell>
        </row>
        <row r="5575">
          <cell r="C5575" t="str">
            <v>ADMINISTRACION</v>
          </cell>
          <cell r="L5575">
            <v>0</v>
          </cell>
          <cell r="M5575">
            <v>0</v>
          </cell>
        </row>
        <row r="5576">
          <cell r="C5576" t="str">
            <v xml:space="preserve">IMPREVISTOS </v>
          </cell>
          <cell r="L5576">
            <v>0</v>
          </cell>
          <cell r="M5576">
            <v>0</v>
          </cell>
        </row>
        <row r="5577">
          <cell r="C5577" t="str">
            <v>UTILIDAD</v>
          </cell>
          <cell r="L5577">
            <v>0</v>
          </cell>
          <cell r="M5577">
            <v>0</v>
          </cell>
        </row>
        <row r="5578">
          <cell r="C5578" t="str">
            <v>SUBTOTAL $</v>
          </cell>
          <cell r="O5578">
            <v>0</v>
          </cell>
        </row>
        <row r="5580">
          <cell r="C5580" t="str">
            <v>Precio Unitario Total Aproximado al peso $</v>
          </cell>
          <cell r="O5580">
            <v>92647</v>
          </cell>
        </row>
        <row r="5583">
          <cell r="H5583" t="str">
            <v>Firma</v>
          </cell>
        </row>
        <row r="5584">
          <cell r="H5584" t="str">
            <v>Nombre:</v>
          </cell>
        </row>
        <row r="5585">
          <cell r="H5585" t="str">
            <v>Representante Legal del Contratista o su Apoderado</v>
          </cell>
        </row>
        <row r="5586">
          <cell r="H5586" t="str">
            <v>Matricula No. :</v>
          </cell>
        </row>
        <row r="5587">
          <cell r="H5587" t="str">
            <v xml:space="preserve"> </v>
          </cell>
        </row>
        <row r="5588">
          <cell r="C5588" t="str">
            <v>OBSERVACIONES INTERVENTORÍA</v>
          </cell>
        </row>
        <row r="5592">
          <cell r="C5592" t="str">
            <v>APROBACIÓN POR INTERVENTORÍA</v>
          </cell>
        </row>
        <row r="5593">
          <cell r="C5593"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5595">
          <cell r="C5595"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5598">
          <cell r="H5598" t="str">
            <v>Firma</v>
          </cell>
        </row>
        <row r="5599">
          <cell r="H5599" t="str">
            <v>Nombre:</v>
          </cell>
        </row>
        <row r="5600">
          <cell r="H5600" t="str">
            <v>Representante Legal del Interventor o su Apoderado</v>
          </cell>
        </row>
        <row r="5601">
          <cell r="H5601" t="str">
            <v>Matricula No. :</v>
          </cell>
        </row>
        <row r="5606">
          <cell r="C5606" t="str">
            <v>Formulario 1 - Propuesta económica  - Documento tipo de selección abreviada de menor cuantía - versión 2</v>
          </cell>
        </row>
        <row r="5607">
          <cell r="C5607" t="str">
            <v>Código</v>
          </cell>
          <cell r="D5607" t="str">
            <v>CCE-EICP-FM-25</v>
          </cell>
          <cell r="E5607" t="str">
            <v>Versión</v>
          </cell>
          <cell r="F5607">
            <v>2</v>
          </cell>
        </row>
        <row r="5609">
          <cell r="C5609" t="str">
            <v>[La entidad podrá utilizar este formato para la presentación de los análisis de precios unitarios el contratista en la oportunidad prevista en el numeral 8.1. del Documento Base]</v>
          </cell>
        </row>
        <row r="5612">
          <cell r="D5612" t="str">
            <v>MUNICIPIO DE CONCORDIA, ANTIOQUIA</v>
          </cell>
        </row>
        <row r="5613">
          <cell r="L5613" t="str">
            <v>VERSIÓN</v>
          </cell>
        </row>
        <row r="5614">
          <cell r="D5614" t="str">
            <v xml:space="preserve">[NÚMERO DEL PROCESO] </v>
          </cell>
        </row>
        <row r="5615">
          <cell r="L5615" t="str">
            <v>PÁGINA</v>
          </cell>
          <cell r="M5615">
            <v>1</v>
          </cell>
          <cell r="N5615" t="str">
            <v>DE</v>
          </cell>
          <cell r="O5615">
            <v>1</v>
          </cell>
        </row>
        <row r="5616">
          <cell r="D5616" t="str">
            <v xml:space="preserve">ANALISIS DE PRECIOS UNITARIOS </v>
          </cell>
        </row>
        <row r="5618">
          <cell r="L5618" t="str">
            <v>FECHA</v>
          </cell>
          <cell r="M5618" t="str">
            <v>DD</v>
          </cell>
          <cell r="N5618" t="str">
            <v>MM</v>
          </cell>
          <cell r="O5618" t="str">
            <v>AA</v>
          </cell>
        </row>
        <row r="5619">
          <cell r="M5619">
            <v>3</v>
          </cell>
          <cell r="N5619">
            <v>5</v>
          </cell>
          <cell r="O5619">
            <v>2022</v>
          </cell>
        </row>
        <row r="5620">
          <cell r="C5620" t="str">
            <v>ITEMS DE LA PROPUESTA ECONÓMICA</v>
          </cell>
          <cell r="I5620" t="str">
            <v>ITEMS NO PREVISTOS</v>
          </cell>
        </row>
        <row r="5624">
          <cell r="C5624" t="str">
            <v>DATOS ESPECÍFICOS</v>
          </cell>
        </row>
        <row r="5626">
          <cell r="C5626" t="str">
            <v>ITEM</v>
          </cell>
          <cell r="D5626" t="str">
            <v>DESCRIPCIÓN</v>
          </cell>
          <cell r="M5626" t="str">
            <v>UNIDAD</v>
          </cell>
          <cell r="O5626" t="str">
            <v>CANTIDAD</v>
          </cell>
        </row>
        <row r="5627">
          <cell r="C5627" t="str">
            <v>2.14.3</v>
          </cell>
          <cell r="D5627" t="str">
            <v xml:space="preserve">S.T.I de materiales para salida eléctrica de toma doble con polo a tierra , certificación RETIE. Incluye toma, la tapa, cajas 12X12X5 con tapa, ducto EMT, conectores de conexión y empalme, adaptadores terminales, curvas, tornillos, conductores de cobre 3+No12 AWG-CU-THHN/THWN-90ºC, obra civil, y demás accesorios y elementos para su correcta instalación y funcionamiento.(Salida promedio de 3 m). </v>
          </cell>
          <cell r="M5627" t="str">
            <v>u</v>
          </cell>
          <cell r="O5627">
            <v>5</v>
          </cell>
          <cell r="R5627">
            <v>135229</v>
          </cell>
          <cell r="S5627">
            <v>135229</v>
          </cell>
          <cell r="T5627">
            <v>1.9800000000000002E-2</v>
          </cell>
          <cell r="U5627">
            <v>0.73380000000000001</v>
          </cell>
          <cell r="V5627">
            <v>0</v>
          </cell>
          <cell r="W5627">
            <v>0.24629999999999999</v>
          </cell>
        </row>
        <row r="5628">
          <cell r="C5628" t="str">
            <v>I. EQUIPO</v>
          </cell>
        </row>
        <row r="5630">
          <cell r="C5630" t="str">
            <v>DESCRIPCIÓN</v>
          </cell>
          <cell r="H5630" t="str">
            <v>MARCA</v>
          </cell>
          <cell r="J5630" t="str">
            <v>TIPO</v>
          </cell>
          <cell r="L5630" t="str">
            <v>TARIFA/HORA</v>
          </cell>
          <cell r="M5630" t="str">
            <v>RENDIMIENTO</v>
          </cell>
          <cell r="O5630" t="str">
            <v>Vr. UNITARIO</v>
          </cell>
        </row>
        <row r="5631">
          <cell r="C5631" t="str">
            <v>Sección completa de andamio (1.2m-1.5m) x 1.5 m. (+ 4 ruedas) Incluye transporte.</v>
          </cell>
          <cell r="J5631" t="str">
            <v>Dia</v>
          </cell>
          <cell r="L5631">
            <v>2565</v>
          </cell>
          <cell r="M5631">
            <v>4</v>
          </cell>
          <cell r="O5631">
            <v>641</v>
          </cell>
          <cell r="R5631">
            <v>1.25</v>
          </cell>
          <cell r="T5631" t="str">
            <v>Sección completa de andamio (1.2m-1.5m) x 1.5 m. (+ 4 ruedas) Incluye transporte.</v>
          </cell>
        </row>
        <row r="5632">
          <cell r="C5632" t="str">
            <v>Can zunchado en madera común de 5,0cmx20cmx3,0m (alquiler). Incluye transporte.</v>
          </cell>
          <cell r="J5632" t="str">
            <v>Dia</v>
          </cell>
          <cell r="L5632">
            <v>1500</v>
          </cell>
          <cell r="M5632">
            <v>4</v>
          </cell>
          <cell r="O5632">
            <v>375</v>
          </cell>
          <cell r="R5632">
            <v>1.25</v>
          </cell>
          <cell r="T5632" t="str">
            <v>Can zunchado en madera común de 5,0cmx20cmx3,0m (alquiler). Incluye transporte.</v>
          </cell>
        </row>
        <row r="5633">
          <cell r="J5633" t="str">
            <v/>
          </cell>
          <cell r="L5633" t="str">
            <v/>
          </cell>
          <cell r="O5633">
            <v>0</v>
          </cell>
          <cell r="R5633">
            <v>0</v>
          </cell>
          <cell r="T5633">
            <v>0</v>
          </cell>
        </row>
        <row r="5634">
          <cell r="C5634" t="str">
            <v>Herramienta Menor (Como % de Mano de Obra)</v>
          </cell>
          <cell r="J5634" t="str">
            <v>Dia</v>
          </cell>
          <cell r="L5634">
            <v>33311</v>
          </cell>
          <cell r="M5634">
            <v>0.05</v>
          </cell>
          <cell r="O5634">
            <v>1666</v>
          </cell>
          <cell r="R5634">
            <v>8330</v>
          </cell>
          <cell r="T5634" t="str">
            <v>Herramienta Menor (Como % de Mano de Obra)</v>
          </cell>
        </row>
        <row r="5635">
          <cell r="L5635">
            <v>1.9800000000000002E-2</v>
          </cell>
          <cell r="M5635" t="str">
            <v>SUBTOTAL $</v>
          </cell>
          <cell r="O5635">
            <v>2682</v>
          </cell>
        </row>
        <row r="5636">
          <cell r="C5636" t="str">
            <v>II. MATERIALES</v>
          </cell>
        </row>
        <row r="5638">
          <cell r="C5638" t="str">
            <v>DESCRIPCIÓN</v>
          </cell>
          <cell r="K5638" t="str">
            <v>UNIDAD</v>
          </cell>
          <cell r="L5638" t="str">
            <v>CANTIDAD</v>
          </cell>
          <cell r="M5638" t="str">
            <v>PRECIO UNIT.</v>
          </cell>
          <cell r="O5638" t="str">
            <v>Vr. UNITARIO</v>
          </cell>
        </row>
        <row r="5639">
          <cell r="C5639" t="str">
            <v>tubo EMT 1/2" X 3m</v>
          </cell>
          <cell r="K5639" t="str">
            <v>u</v>
          </cell>
          <cell r="L5639">
            <v>1.05</v>
          </cell>
          <cell r="M5639">
            <v>23700</v>
          </cell>
          <cell r="O5639">
            <v>24885</v>
          </cell>
          <cell r="R5639">
            <v>5.25</v>
          </cell>
          <cell r="T5639" t="str">
            <v>tubo EMT 1/2" X 3m</v>
          </cell>
        </row>
        <row r="5640">
          <cell r="C5640" t="str">
            <v>Terminal EMT 1/2" Acero - Tub</v>
          </cell>
          <cell r="K5640" t="str">
            <v>u</v>
          </cell>
          <cell r="L5640">
            <v>2</v>
          </cell>
          <cell r="M5640">
            <v>2052.75</v>
          </cell>
          <cell r="O5640">
            <v>4106</v>
          </cell>
          <cell r="R5640">
            <v>10</v>
          </cell>
          <cell r="T5640" t="str">
            <v>Terminal EMT 1/2" Acero - Tub</v>
          </cell>
        </row>
        <row r="5641">
          <cell r="C5641" t="str">
            <v>Union EMT 1/2" Acero</v>
          </cell>
          <cell r="K5641" t="str">
            <v>u</v>
          </cell>
          <cell r="L5641">
            <v>0.5</v>
          </cell>
          <cell r="M5641">
            <v>2682</v>
          </cell>
          <cell r="O5641">
            <v>1341</v>
          </cell>
          <cell r="R5641">
            <v>2.5</v>
          </cell>
          <cell r="T5641" t="str">
            <v>Union EMT 1/2" Acero</v>
          </cell>
        </row>
        <row r="5642">
          <cell r="C5642" t="str">
            <v>Curva EMT 1/2"</v>
          </cell>
          <cell r="K5642" t="str">
            <v>u</v>
          </cell>
          <cell r="L5642">
            <v>2</v>
          </cell>
          <cell r="M5642">
            <v>4105.5</v>
          </cell>
          <cell r="O5642">
            <v>8211</v>
          </cell>
          <cell r="R5642">
            <v>10</v>
          </cell>
          <cell r="T5642" t="str">
            <v>Curva EMT 1/2"</v>
          </cell>
        </row>
        <row r="5643">
          <cell r="C5643" t="str">
            <v>Caja 12x12x5 Tapa Universal Rall 7035 Cal. 20 Proelectricos</v>
          </cell>
          <cell r="K5643" t="str">
            <v>u</v>
          </cell>
          <cell r="L5643">
            <v>1</v>
          </cell>
          <cell r="M5643">
            <v>20900</v>
          </cell>
          <cell r="O5643">
            <v>20900</v>
          </cell>
          <cell r="R5643">
            <v>5</v>
          </cell>
          <cell r="T5643" t="str">
            <v>Caja 12x12x5 Tapa Universal Rall 7035 Cal. 20 Proelectricos</v>
          </cell>
        </row>
        <row r="5644">
          <cell r="C5644" t="str">
            <v xml:space="preserve">Toma doble polo a tierra blanco Electric Line sin tapa
</v>
          </cell>
          <cell r="K5644" t="str">
            <v>u</v>
          </cell>
          <cell r="L5644">
            <v>1</v>
          </cell>
          <cell r="M5644">
            <v>5900</v>
          </cell>
          <cell r="O5644">
            <v>5900</v>
          </cell>
          <cell r="R5644">
            <v>5</v>
          </cell>
          <cell r="T5644" t="str">
            <v xml:space="preserve">Toma doble polo a tierra blanco Electric Line sin tapa
</v>
          </cell>
        </row>
        <row r="5645">
          <cell r="C5645" t="str">
            <v xml:space="preserve">Cable AWG-CU-THHN/THWN-90ºC # 12 </v>
          </cell>
          <cell r="K5645" t="str">
            <v>m</v>
          </cell>
          <cell r="L5645">
            <v>10.08</v>
          </cell>
          <cell r="M5645">
            <v>2714</v>
          </cell>
          <cell r="O5645">
            <v>27357</v>
          </cell>
          <cell r="R5645">
            <v>50.4</v>
          </cell>
          <cell r="T5645" t="str">
            <v xml:space="preserve">Cable AWG-CU-THHN/THWN-90ºC # 12 </v>
          </cell>
        </row>
        <row r="5646">
          <cell r="C5646" t="str">
            <v xml:space="preserve">Abrazadera Plastica Alas Tubo Conduit 1/2pg </v>
          </cell>
          <cell r="K5646" t="str">
            <v>u</v>
          </cell>
          <cell r="L5646">
            <v>2</v>
          </cell>
          <cell r="M5646">
            <v>1150</v>
          </cell>
          <cell r="O5646">
            <v>2300</v>
          </cell>
          <cell r="R5646">
            <v>10</v>
          </cell>
          <cell r="T5646" t="str">
            <v xml:space="preserve">Abrazadera Plastica Alas Tubo Conduit 1/2pg </v>
          </cell>
        </row>
        <row r="5647">
          <cell r="C5647" t="str">
            <v xml:space="preserve">Conector Resorte Rojo-Amr </v>
          </cell>
          <cell r="K5647" t="str">
            <v>u</v>
          </cell>
          <cell r="L5647">
            <v>3</v>
          </cell>
          <cell r="M5647">
            <v>1412</v>
          </cell>
          <cell r="O5647">
            <v>4236</v>
          </cell>
          <cell r="R5647">
            <v>15</v>
          </cell>
          <cell r="T5647" t="str">
            <v xml:space="preserve">Conector Resorte Rojo-Amr </v>
          </cell>
        </row>
        <row r="5648">
          <cell r="L5648">
            <v>0.73380000000000001</v>
          </cell>
          <cell r="M5648" t="str">
            <v>SUBTOTAL $</v>
          </cell>
          <cell r="O5648">
            <v>99236</v>
          </cell>
        </row>
        <row r="5649">
          <cell r="C5649" t="str">
            <v>III. TRANSPORTES</v>
          </cell>
        </row>
        <row r="5651">
          <cell r="C5651" t="str">
            <v>MATERIAL</v>
          </cell>
          <cell r="J5651" t="str">
            <v>VOL. o PESO</v>
          </cell>
          <cell r="K5651" t="str">
            <v>DISTANCIA</v>
          </cell>
          <cell r="L5651" t="str">
            <v>M3 o Ton/Km</v>
          </cell>
          <cell r="M5651" t="str">
            <v>TARIFA</v>
          </cell>
          <cell r="O5651" t="str">
            <v>Vr. UNITARIO</v>
          </cell>
        </row>
        <row r="5652">
          <cell r="J5652" t="str">
            <v/>
          </cell>
          <cell r="M5652">
            <v>0</v>
          </cell>
          <cell r="O5652">
            <v>0</v>
          </cell>
          <cell r="R5652">
            <v>0</v>
          </cell>
          <cell r="T5652">
            <v>0</v>
          </cell>
        </row>
        <row r="5653">
          <cell r="J5653" t="str">
            <v/>
          </cell>
          <cell r="M5653">
            <v>0</v>
          </cell>
          <cell r="O5653">
            <v>0</v>
          </cell>
          <cell r="R5653">
            <v>0</v>
          </cell>
          <cell r="T5653">
            <v>0</v>
          </cell>
        </row>
        <row r="5654">
          <cell r="J5654" t="str">
            <v/>
          </cell>
          <cell r="M5654">
            <v>0</v>
          </cell>
          <cell r="O5654">
            <v>0</v>
          </cell>
          <cell r="R5654">
            <v>0</v>
          </cell>
          <cell r="T5654">
            <v>0</v>
          </cell>
        </row>
        <row r="5655">
          <cell r="L5655">
            <v>0</v>
          </cell>
          <cell r="M5655" t="str">
            <v>SUBTOTAL $</v>
          </cell>
          <cell r="O5655">
            <v>0</v>
          </cell>
        </row>
        <row r="5656">
          <cell r="C5656" t="str">
            <v>IV. MANO DE OBRA</v>
          </cell>
        </row>
        <row r="5658">
          <cell r="C5658" t="str">
            <v>TRABAJADOR</v>
          </cell>
          <cell r="I5658" t="str">
            <v>CANTIDAD</v>
          </cell>
          <cell r="J5658" t="str">
            <v>JORNAL</v>
          </cell>
          <cell r="K5658" t="str">
            <v>PRESTACIONES</v>
          </cell>
          <cell r="L5658" t="str">
            <v>JORNAL TOTAL</v>
          </cell>
          <cell r="M5658" t="str">
            <v>RENDIMIENTO</v>
          </cell>
          <cell r="O5658" t="str">
            <v>Vr. UNITARIO</v>
          </cell>
        </row>
        <row r="5659">
          <cell r="C5659" t="str">
            <v>Maestro Electricista</v>
          </cell>
          <cell r="I5659">
            <v>1</v>
          </cell>
          <cell r="J5659">
            <v>104400</v>
          </cell>
          <cell r="K5659">
            <v>1.681</v>
          </cell>
          <cell r="L5659">
            <v>175496</v>
          </cell>
          <cell r="M5659">
            <v>8</v>
          </cell>
          <cell r="O5659">
            <v>21937</v>
          </cell>
          <cell r="R5659">
            <v>0.63</v>
          </cell>
          <cell r="T5659" t="str">
            <v>Maestro Electricista</v>
          </cell>
        </row>
        <row r="5660">
          <cell r="C5660" t="str">
            <v>Ayudante Entendido</v>
          </cell>
          <cell r="I5660">
            <v>1</v>
          </cell>
          <cell r="J5660">
            <v>53020</v>
          </cell>
          <cell r="K5660">
            <v>1.7161</v>
          </cell>
          <cell r="L5660">
            <v>90988</v>
          </cell>
          <cell r="M5660">
            <v>8</v>
          </cell>
          <cell r="O5660">
            <v>11374</v>
          </cell>
          <cell r="R5660">
            <v>0.63</v>
          </cell>
          <cell r="T5660" t="str">
            <v>Ayudante Entendido</v>
          </cell>
        </row>
        <row r="5661">
          <cell r="I5661">
            <v>1</v>
          </cell>
          <cell r="J5661">
            <v>0</v>
          </cell>
          <cell r="K5661">
            <v>0</v>
          </cell>
          <cell r="L5661">
            <v>0</v>
          </cell>
          <cell r="O5661">
            <v>0</v>
          </cell>
          <cell r="R5661">
            <v>0</v>
          </cell>
          <cell r="T5661">
            <v>0</v>
          </cell>
        </row>
        <row r="5662">
          <cell r="L5662">
            <v>0.24629999999999999</v>
          </cell>
          <cell r="M5662" t="str">
            <v>SUBTOTAL $</v>
          </cell>
          <cell r="O5662">
            <v>33311</v>
          </cell>
        </row>
        <row r="5664">
          <cell r="C5664" t="str">
            <v>TOTAL COSTO DIRECTO $</v>
          </cell>
          <cell r="O5664">
            <v>135229</v>
          </cell>
        </row>
        <row r="5665">
          <cell r="C5665" t="str">
            <v>V. COSTOS INDIRECTOS</v>
          </cell>
        </row>
        <row r="5667">
          <cell r="C5667" t="str">
            <v>Descripción</v>
          </cell>
          <cell r="L5667" t="str">
            <v>Porcentaje</v>
          </cell>
          <cell r="M5667" t="str">
            <v>Valor Total</v>
          </cell>
        </row>
        <row r="5668">
          <cell r="C5668" t="str">
            <v>ADMINISTRACION</v>
          </cell>
          <cell r="L5668">
            <v>0</v>
          </cell>
          <cell r="M5668">
            <v>0</v>
          </cell>
        </row>
        <row r="5669">
          <cell r="C5669" t="str">
            <v xml:space="preserve">IMPREVISTOS </v>
          </cell>
          <cell r="L5669">
            <v>0</v>
          </cell>
          <cell r="M5669">
            <v>0</v>
          </cell>
        </row>
        <row r="5670">
          <cell r="C5670" t="str">
            <v>UTILIDAD</v>
          </cell>
          <cell r="L5670">
            <v>0</v>
          </cell>
          <cell r="M5670">
            <v>0</v>
          </cell>
        </row>
        <row r="5671">
          <cell r="C5671" t="str">
            <v>SUBTOTAL $</v>
          </cell>
          <cell r="O5671">
            <v>0</v>
          </cell>
        </row>
        <row r="5673">
          <cell r="C5673" t="str">
            <v>Precio Unitario Total Aproximado al peso $</v>
          </cell>
          <cell r="O5673">
            <v>135229</v>
          </cell>
        </row>
        <row r="5676">
          <cell r="H5676" t="str">
            <v>Firma</v>
          </cell>
        </row>
        <row r="5677">
          <cell r="H5677" t="str">
            <v>Nombre:</v>
          </cell>
        </row>
        <row r="5678">
          <cell r="H5678" t="str">
            <v>Representante Legal del Contratista o su Apoderado</v>
          </cell>
        </row>
        <row r="5679">
          <cell r="H5679" t="str">
            <v>Matricula No. :</v>
          </cell>
        </row>
        <row r="5680">
          <cell r="H5680" t="str">
            <v xml:space="preserve"> </v>
          </cell>
        </row>
        <row r="5681">
          <cell r="C5681" t="str">
            <v>OBSERVACIONES INTERVENTORÍA</v>
          </cell>
        </row>
        <row r="5685">
          <cell r="C5685" t="str">
            <v>APROBACIÓN POR INTERVENTORÍA</v>
          </cell>
        </row>
        <row r="5686">
          <cell r="C568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5688">
          <cell r="C568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5691">
          <cell r="H5691" t="str">
            <v>Firma</v>
          </cell>
        </row>
        <row r="5692">
          <cell r="H5692" t="str">
            <v>Nombre:</v>
          </cell>
        </row>
        <row r="5693">
          <cell r="H5693" t="str">
            <v>Representante Legal del Interventor o su Apoderado</v>
          </cell>
        </row>
        <row r="5694">
          <cell r="H5694" t="str">
            <v>Matricula No. :</v>
          </cell>
        </row>
        <row r="5699">
          <cell r="C5699" t="str">
            <v>Formulario 1 - Propuesta económica  - Documento tipo de selección abreviada de menor cuantía - versión 2</v>
          </cell>
        </row>
        <row r="5700">
          <cell r="C5700" t="str">
            <v>Código</v>
          </cell>
          <cell r="D5700" t="str">
            <v>CCE-EICP-FM-25</v>
          </cell>
          <cell r="E5700" t="str">
            <v>Versión</v>
          </cell>
          <cell r="F5700">
            <v>2</v>
          </cell>
        </row>
        <row r="5702">
          <cell r="C5702" t="str">
            <v>[La entidad podrá utilizar este formato para la presentación de los análisis de precios unitarios el contratista en la oportunidad prevista en el numeral 8.1. del Documento Base]</v>
          </cell>
        </row>
        <row r="5705">
          <cell r="D5705" t="str">
            <v>MUNICIPIO DE CONCORDIA, ANTIOQUIA</v>
          </cell>
        </row>
        <row r="5706">
          <cell r="L5706" t="str">
            <v>VERSIÓN</v>
          </cell>
        </row>
        <row r="5707">
          <cell r="D5707" t="str">
            <v xml:space="preserve">[NÚMERO DEL PROCESO] </v>
          </cell>
        </row>
        <row r="5708">
          <cell r="L5708" t="str">
            <v>PÁGINA</v>
          </cell>
          <cell r="M5708">
            <v>1</v>
          </cell>
          <cell r="N5708" t="str">
            <v>DE</v>
          </cell>
          <cell r="O5708">
            <v>1</v>
          </cell>
        </row>
        <row r="5709">
          <cell r="D5709" t="str">
            <v xml:space="preserve">ANALISIS DE PRECIOS UNITARIOS </v>
          </cell>
        </row>
        <row r="5711">
          <cell r="L5711" t="str">
            <v>FECHA</v>
          </cell>
          <cell r="M5711" t="str">
            <v>DD</v>
          </cell>
          <cell r="N5711" t="str">
            <v>MM</v>
          </cell>
          <cell r="O5711" t="str">
            <v>AA</v>
          </cell>
        </row>
        <row r="5712">
          <cell r="M5712">
            <v>3</v>
          </cell>
          <cell r="N5712">
            <v>5</v>
          </cell>
          <cell r="O5712">
            <v>2022</v>
          </cell>
        </row>
        <row r="5713">
          <cell r="C5713" t="str">
            <v>ITEMS DE LA PROPUESTA ECONÓMICA</v>
          </cell>
          <cell r="I5713" t="str">
            <v>ITEMS NO PREVISTOS</v>
          </cell>
        </row>
        <row r="5717">
          <cell r="C5717" t="str">
            <v>DATOS ESPECÍFICOS</v>
          </cell>
        </row>
        <row r="5719">
          <cell r="C5719" t="str">
            <v>ITEM</v>
          </cell>
          <cell r="D5719" t="str">
            <v>DESCRIPCIÓN</v>
          </cell>
          <cell r="M5719" t="str">
            <v>UNIDAD</v>
          </cell>
          <cell r="O5719" t="str">
            <v>CANTIDAD</v>
          </cell>
        </row>
        <row r="5720">
          <cell r="C5720" t="str">
            <v>2.14.4</v>
          </cell>
          <cell r="D5720" t="str">
            <v xml:space="preserve">S.T.I de materiales para salida eléctrica de toma doble con polo a tierra , certificación RETIE. Incluye toma, la tapa, cajas, ducto Conduit PVC, conectores de conexión y empalme, adaptadores terminales, curvas, tornillos, conductores de cobre 3+No12 AWG-CU-THHN/THWN-90ºC, obra civil, y demás accesorios y elementos para su correcta instalación y funcionamiento.(Salida promedio de 3 m). </v>
          </cell>
          <cell r="M5720" t="str">
            <v>u</v>
          </cell>
          <cell r="O5720">
            <v>1</v>
          </cell>
          <cell r="R5720">
            <v>93910</v>
          </cell>
          <cell r="S5720">
            <v>93910</v>
          </cell>
          <cell r="T5720">
            <v>3.8300000000000001E-2</v>
          </cell>
          <cell r="U5720">
            <v>0.60699999999999998</v>
          </cell>
          <cell r="V5720">
            <v>0</v>
          </cell>
          <cell r="W5720">
            <v>0.35470000000000002</v>
          </cell>
        </row>
        <row r="5721">
          <cell r="C5721" t="str">
            <v>I. EQUIPO</v>
          </cell>
        </row>
        <row r="5723">
          <cell r="C5723" t="str">
            <v>DESCRIPCIÓN</v>
          </cell>
          <cell r="H5723" t="str">
            <v>MARCA</v>
          </cell>
          <cell r="J5723" t="str">
            <v>TIPO</v>
          </cell>
          <cell r="L5723" t="str">
            <v>TARIFA/HORA</v>
          </cell>
          <cell r="M5723" t="str">
            <v>RENDIMIENTO</v>
          </cell>
          <cell r="O5723" t="str">
            <v>Vr. UNITARIO</v>
          </cell>
        </row>
        <row r="5724">
          <cell r="C5724" t="str">
            <v>Sección completa de andamio (1.2m-1.5m) x 1.5 m. (+ 4 ruedas) Incluye transporte.</v>
          </cell>
          <cell r="J5724" t="str">
            <v>Dia</v>
          </cell>
          <cell r="L5724">
            <v>2565</v>
          </cell>
          <cell r="M5724">
            <v>8</v>
          </cell>
          <cell r="O5724">
            <v>321</v>
          </cell>
          <cell r="R5724">
            <v>0.13</v>
          </cell>
          <cell r="T5724" t="str">
            <v>Sección completa de andamio (1.2m-1.5m) x 1.5 m. (+ 4 ruedas) Incluye transporte.</v>
          </cell>
        </row>
        <row r="5725">
          <cell r="C5725" t="str">
            <v>Can zunchado en madera común de 5,0cmx20cmx3,0m (alquiler). Incluye transporte.</v>
          </cell>
          <cell r="J5725" t="str">
            <v>Dia</v>
          </cell>
          <cell r="L5725">
            <v>1500</v>
          </cell>
          <cell r="M5725">
            <v>8</v>
          </cell>
          <cell r="O5725">
            <v>188</v>
          </cell>
          <cell r="R5725">
            <v>0.13</v>
          </cell>
          <cell r="T5725" t="str">
            <v>Can zunchado en madera común de 5,0cmx20cmx3,0m (alquiler). Incluye transporte.</v>
          </cell>
        </row>
        <row r="5726">
          <cell r="C5726" t="str">
            <v>Pulidora Manual de 4" 1/2"</v>
          </cell>
          <cell r="J5726" t="str">
            <v>Dia</v>
          </cell>
          <cell r="L5726">
            <v>11352</v>
          </cell>
          <cell r="M5726">
            <v>8</v>
          </cell>
          <cell r="O5726">
            <v>1419</v>
          </cell>
          <cell r="R5726">
            <v>0.13</v>
          </cell>
          <cell r="T5726" t="str">
            <v>Pulidora Manual de 4" 1/2"</v>
          </cell>
        </row>
        <row r="5727">
          <cell r="C5727" t="str">
            <v>Herramienta Menor (Como % de Mano de Obra)</v>
          </cell>
          <cell r="J5727" t="str">
            <v>Dia</v>
          </cell>
          <cell r="L5727">
            <v>33311</v>
          </cell>
          <cell r="M5727">
            <v>0.05</v>
          </cell>
          <cell r="O5727">
            <v>1666</v>
          </cell>
          <cell r="R5727">
            <v>1666</v>
          </cell>
          <cell r="T5727" t="str">
            <v>Herramienta Menor (Como % de Mano de Obra)</v>
          </cell>
        </row>
        <row r="5728">
          <cell r="L5728">
            <v>3.8300000000000001E-2</v>
          </cell>
          <cell r="M5728" t="str">
            <v>SUBTOTAL $</v>
          </cell>
          <cell r="O5728">
            <v>3594</v>
          </cell>
        </row>
        <row r="5729">
          <cell r="C5729" t="str">
            <v>II. MATERIALES</v>
          </cell>
        </row>
        <row r="5731">
          <cell r="C5731" t="str">
            <v>DESCRIPCIÓN</v>
          </cell>
          <cell r="K5731" t="str">
            <v>UNIDAD</v>
          </cell>
          <cell r="L5731" t="str">
            <v>CANTIDAD</v>
          </cell>
          <cell r="M5731" t="str">
            <v>PRECIO UNIT.</v>
          </cell>
          <cell r="O5731" t="str">
            <v>Vr. UNITARIO</v>
          </cell>
        </row>
        <row r="5732">
          <cell r="C5732" t="str">
            <v>Tubo Conduit PVC 1/2 x 3mt</v>
          </cell>
          <cell r="K5732" t="str">
            <v>U</v>
          </cell>
          <cell r="L5732">
            <v>1.05</v>
          </cell>
          <cell r="M5732">
            <v>8400</v>
          </cell>
          <cell r="O5732">
            <v>8820</v>
          </cell>
          <cell r="R5732">
            <v>1.05</v>
          </cell>
          <cell r="T5732" t="str">
            <v>Tubo Conduit PVC 1/2 x 3mt</v>
          </cell>
        </row>
        <row r="5733">
          <cell r="C5733" t="str">
            <v>Adaptador 1/2 Pulgada Terminal Conduit PVC 10 und</v>
          </cell>
          <cell r="K5733" t="str">
            <v>U</v>
          </cell>
          <cell r="L5733">
            <v>0.2</v>
          </cell>
          <cell r="M5733">
            <v>5512</v>
          </cell>
          <cell r="O5733">
            <v>1102</v>
          </cell>
          <cell r="R5733">
            <v>0.2</v>
          </cell>
          <cell r="T5733" t="str">
            <v>Adaptador 1/2 Pulgada Terminal Conduit PVC 10 und</v>
          </cell>
        </row>
        <row r="5734">
          <cell r="C5734" t="str">
            <v>Curva 90x1/2 Pulgada Conduit Propack 10 und</v>
          </cell>
          <cell r="K5734" t="str">
            <v>U</v>
          </cell>
          <cell r="L5734">
            <v>0.2</v>
          </cell>
          <cell r="M5734">
            <v>10282</v>
          </cell>
          <cell r="O5734">
            <v>2056</v>
          </cell>
          <cell r="R5734">
            <v>0.2</v>
          </cell>
          <cell r="T5734" t="str">
            <v>Curva 90x1/2 Pulgada Conduit Propack 10 und</v>
          </cell>
        </row>
        <row r="5735">
          <cell r="C5735" t="str">
            <v>Caja Sencilla 103x60x45mm 5800 (2x4) Propack 10 und</v>
          </cell>
          <cell r="K5735" t="str">
            <v>U</v>
          </cell>
          <cell r="L5735">
            <v>0.1</v>
          </cell>
          <cell r="M5735">
            <v>27800</v>
          </cell>
          <cell r="O5735">
            <v>2780</v>
          </cell>
          <cell r="R5735">
            <v>0.1</v>
          </cell>
          <cell r="T5735" t="str">
            <v>Caja Sencilla 103x60x45mm 5800 (2x4) Propack 10 und</v>
          </cell>
        </row>
        <row r="5736">
          <cell r="C5736" t="str">
            <v xml:space="preserve">Cable AWG-CU-THHN/THWN-90ºC # 12 </v>
          </cell>
          <cell r="K5736" t="str">
            <v>m</v>
          </cell>
          <cell r="L5736">
            <v>10.08</v>
          </cell>
          <cell r="M5736">
            <v>2714</v>
          </cell>
          <cell r="O5736">
            <v>27357</v>
          </cell>
          <cell r="R5736">
            <v>10.08</v>
          </cell>
          <cell r="T5736" t="str">
            <v xml:space="preserve">Cable AWG-CU-THHN/THWN-90ºC # 12 </v>
          </cell>
        </row>
        <row r="5737">
          <cell r="C5737" t="str">
            <v xml:space="preserve">Conector Resorte Rojo-Amr </v>
          </cell>
          <cell r="K5737" t="str">
            <v>u</v>
          </cell>
          <cell r="L5737">
            <v>3</v>
          </cell>
          <cell r="M5737">
            <v>1412</v>
          </cell>
          <cell r="O5737">
            <v>4236</v>
          </cell>
          <cell r="R5737">
            <v>3</v>
          </cell>
          <cell r="T5737" t="str">
            <v xml:space="preserve">Conector Resorte Rojo-Amr </v>
          </cell>
        </row>
        <row r="5738">
          <cell r="C5738" t="str">
            <v>Toma Doble P/T Blanca Ornatto</v>
          </cell>
          <cell r="K5738" t="str">
            <v>u</v>
          </cell>
          <cell r="L5738">
            <v>1</v>
          </cell>
          <cell r="M5738">
            <v>10494</v>
          </cell>
          <cell r="O5738">
            <v>10494</v>
          </cell>
          <cell r="R5738">
            <v>1</v>
          </cell>
          <cell r="T5738" t="str">
            <v>Toma Doble P/T Blanca Ornatto</v>
          </cell>
        </row>
        <row r="5739">
          <cell r="C5739" t="str">
            <v>Soldadura liquida PVC 1/4 de Gl</v>
          </cell>
          <cell r="K5739" t="str">
            <v>u</v>
          </cell>
          <cell r="L5739">
            <v>1.4999999999999999E-2</v>
          </cell>
          <cell r="M5739">
            <v>10695</v>
          </cell>
          <cell r="O5739">
            <v>160</v>
          </cell>
          <cell r="R5739">
            <v>0.02</v>
          </cell>
          <cell r="T5739" t="str">
            <v>Soldadura liquida PVC 1/4 de Gl</v>
          </cell>
        </row>
        <row r="5740">
          <cell r="K5740" t="str">
            <v/>
          </cell>
          <cell r="M5740">
            <v>0</v>
          </cell>
          <cell r="O5740">
            <v>0</v>
          </cell>
          <cell r="R5740">
            <v>0</v>
          </cell>
          <cell r="T5740">
            <v>0</v>
          </cell>
        </row>
        <row r="5741">
          <cell r="L5741">
            <v>0.60699999999999998</v>
          </cell>
          <cell r="M5741" t="str">
            <v>SUBTOTAL $</v>
          </cell>
          <cell r="O5741">
            <v>57005</v>
          </cell>
        </row>
        <row r="5742">
          <cell r="C5742" t="str">
            <v>III. TRANSPORTES</v>
          </cell>
        </row>
        <row r="5744">
          <cell r="C5744" t="str">
            <v>MATERIAL</v>
          </cell>
          <cell r="J5744" t="str">
            <v>VOL. o PESO</v>
          </cell>
          <cell r="K5744" t="str">
            <v>DISTANCIA</v>
          </cell>
          <cell r="L5744" t="str">
            <v>M3 o Ton/Km</v>
          </cell>
          <cell r="M5744" t="str">
            <v>TARIFA</v>
          </cell>
          <cell r="O5744" t="str">
            <v>Vr. UNITARIO</v>
          </cell>
        </row>
        <row r="5745">
          <cell r="J5745" t="str">
            <v/>
          </cell>
          <cell r="M5745">
            <v>0</v>
          </cell>
          <cell r="O5745">
            <v>0</v>
          </cell>
          <cell r="R5745">
            <v>0</v>
          </cell>
          <cell r="T5745">
            <v>0</v>
          </cell>
        </row>
        <row r="5746">
          <cell r="J5746" t="str">
            <v/>
          </cell>
          <cell r="M5746">
            <v>0</v>
          </cell>
          <cell r="O5746">
            <v>0</v>
          </cell>
          <cell r="R5746">
            <v>0</v>
          </cell>
          <cell r="T5746">
            <v>0</v>
          </cell>
        </row>
        <row r="5747">
          <cell r="J5747" t="str">
            <v/>
          </cell>
          <cell r="M5747">
            <v>0</v>
          </cell>
          <cell r="O5747">
            <v>0</v>
          </cell>
          <cell r="R5747">
            <v>0</v>
          </cell>
          <cell r="T5747">
            <v>0</v>
          </cell>
        </row>
        <row r="5748">
          <cell r="L5748">
            <v>0</v>
          </cell>
          <cell r="M5748" t="str">
            <v>SUBTOTAL $</v>
          </cell>
          <cell r="O5748">
            <v>0</v>
          </cell>
        </row>
        <row r="5749">
          <cell r="C5749" t="str">
            <v>IV. MANO DE OBRA</v>
          </cell>
        </row>
        <row r="5751">
          <cell r="C5751" t="str">
            <v>TRABAJADOR</v>
          </cell>
          <cell r="I5751" t="str">
            <v>CANTIDAD</v>
          </cell>
          <cell r="J5751" t="str">
            <v>JORNAL</v>
          </cell>
          <cell r="K5751" t="str">
            <v>PRESTACIONES</v>
          </cell>
          <cell r="L5751" t="str">
            <v>JORNAL TOTAL</v>
          </cell>
          <cell r="M5751" t="str">
            <v>RENDIMIENTO</v>
          </cell>
          <cell r="O5751" t="str">
            <v>Vr. UNITARIO</v>
          </cell>
        </row>
        <row r="5752">
          <cell r="C5752" t="str">
            <v>Maestro Electricista</v>
          </cell>
          <cell r="I5752">
            <v>1</v>
          </cell>
          <cell r="J5752">
            <v>104400</v>
          </cell>
          <cell r="K5752">
            <v>1.681</v>
          </cell>
          <cell r="L5752">
            <v>175496</v>
          </cell>
          <cell r="M5752">
            <v>8</v>
          </cell>
          <cell r="O5752">
            <v>21937</v>
          </cell>
          <cell r="R5752">
            <v>0.13</v>
          </cell>
          <cell r="T5752" t="str">
            <v>Maestro Electricista</v>
          </cell>
        </row>
        <row r="5753">
          <cell r="C5753" t="str">
            <v>Ayudante Entendido</v>
          </cell>
          <cell r="I5753">
            <v>1</v>
          </cell>
          <cell r="J5753">
            <v>53020</v>
          </cell>
          <cell r="K5753">
            <v>1.7161</v>
          </cell>
          <cell r="L5753">
            <v>90988</v>
          </cell>
          <cell r="M5753">
            <v>8</v>
          </cell>
          <cell r="O5753">
            <v>11374</v>
          </cell>
          <cell r="R5753">
            <v>0.13</v>
          </cell>
          <cell r="T5753" t="str">
            <v>Ayudante Entendido</v>
          </cell>
        </row>
        <row r="5754">
          <cell r="I5754">
            <v>1</v>
          </cell>
          <cell r="J5754">
            <v>0</v>
          </cell>
          <cell r="K5754">
            <v>0</v>
          </cell>
          <cell r="L5754">
            <v>0</v>
          </cell>
          <cell r="O5754">
            <v>0</v>
          </cell>
          <cell r="R5754">
            <v>0</v>
          </cell>
          <cell r="T5754">
            <v>0</v>
          </cell>
        </row>
        <row r="5755">
          <cell r="L5755">
            <v>0.35470000000000002</v>
          </cell>
          <cell r="M5755" t="str">
            <v>SUBTOTAL $</v>
          </cell>
          <cell r="O5755">
            <v>33311</v>
          </cell>
        </row>
        <row r="5757">
          <cell r="C5757" t="str">
            <v>TOTAL COSTO DIRECTO $</v>
          </cell>
          <cell r="O5757">
            <v>93910</v>
          </cell>
        </row>
        <row r="5758">
          <cell r="C5758" t="str">
            <v>V. COSTOS INDIRECTOS</v>
          </cell>
        </row>
        <row r="5760">
          <cell r="C5760" t="str">
            <v>Descripción</v>
          </cell>
          <cell r="L5760" t="str">
            <v>Porcentaje</v>
          </cell>
          <cell r="M5760" t="str">
            <v>Valor Total</v>
          </cell>
        </row>
        <row r="5761">
          <cell r="C5761" t="str">
            <v>ADMINISTRACION</v>
          </cell>
          <cell r="L5761">
            <v>0</v>
          </cell>
          <cell r="M5761">
            <v>0</v>
          </cell>
        </row>
        <row r="5762">
          <cell r="C5762" t="str">
            <v xml:space="preserve">IMPREVISTOS </v>
          </cell>
          <cell r="L5762">
            <v>0</v>
          </cell>
          <cell r="M5762">
            <v>0</v>
          </cell>
        </row>
        <row r="5763">
          <cell r="C5763" t="str">
            <v>UTILIDAD</v>
          </cell>
          <cell r="L5763">
            <v>0</v>
          </cell>
          <cell r="M5763">
            <v>0</v>
          </cell>
        </row>
        <row r="5764">
          <cell r="C5764" t="str">
            <v>SUBTOTAL $</v>
          </cell>
          <cell r="O5764">
            <v>0</v>
          </cell>
        </row>
        <row r="5766">
          <cell r="C5766" t="str">
            <v>Precio Unitario Total Aproximado al peso $</v>
          </cell>
          <cell r="O5766">
            <v>93910</v>
          </cell>
        </row>
        <row r="5769">
          <cell r="H5769" t="str">
            <v>Firma</v>
          </cell>
        </row>
        <row r="5770">
          <cell r="H5770" t="str">
            <v>Nombre:</v>
          </cell>
        </row>
        <row r="5771">
          <cell r="H5771" t="str">
            <v>Representante Legal del Contratista o su Apoderado</v>
          </cell>
        </row>
        <row r="5772">
          <cell r="H5772" t="str">
            <v>Matricula No. :</v>
          </cell>
        </row>
        <row r="5773">
          <cell r="H5773" t="str">
            <v xml:space="preserve"> </v>
          </cell>
        </row>
        <row r="5774">
          <cell r="C5774" t="str">
            <v>OBSERVACIONES INTERVENTORÍA</v>
          </cell>
        </row>
        <row r="5778">
          <cell r="C5778" t="str">
            <v>APROBACIÓN POR INTERVENTORÍA</v>
          </cell>
        </row>
        <row r="5779">
          <cell r="C5779"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5781">
          <cell r="C5781"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5784">
          <cell r="H5784" t="str">
            <v>Firma</v>
          </cell>
        </row>
        <row r="5785">
          <cell r="H5785" t="str">
            <v>Nombre:</v>
          </cell>
        </row>
        <row r="5786">
          <cell r="H5786" t="str">
            <v>Representante Legal del Interventor o su Apoderado</v>
          </cell>
        </row>
        <row r="5787">
          <cell r="H5787" t="str">
            <v>Matricula No. :</v>
          </cell>
        </row>
        <row r="5792">
          <cell r="C5792" t="str">
            <v>Formulario 1 - Propuesta económica  - Documento tipo de selección abreviada de menor cuantía - versión 2</v>
          </cell>
        </row>
        <row r="5793">
          <cell r="C5793" t="str">
            <v>Código</v>
          </cell>
          <cell r="D5793" t="str">
            <v>CCE-EICP-FM-25</v>
          </cell>
          <cell r="E5793" t="str">
            <v>Versión</v>
          </cell>
          <cell r="F5793">
            <v>2</v>
          </cell>
        </row>
        <row r="5795">
          <cell r="C5795" t="str">
            <v>[La entidad podrá utilizar este formato para la presentación de los análisis de precios unitarios el contratista en la oportunidad prevista en el numeral 8.1. del Documento Base]</v>
          </cell>
        </row>
        <row r="5798">
          <cell r="D5798" t="str">
            <v>MUNICIPIO DE CONCORDIA, ANTIOQUIA</v>
          </cell>
        </row>
        <row r="5799">
          <cell r="L5799" t="str">
            <v>VERSIÓN</v>
          </cell>
        </row>
        <row r="5800">
          <cell r="D5800" t="str">
            <v xml:space="preserve">[NÚMERO DEL PROCESO] </v>
          </cell>
        </row>
        <row r="5801">
          <cell r="L5801" t="str">
            <v>PÁGINA</v>
          </cell>
          <cell r="M5801">
            <v>1</v>
          </cell>
          <cell r="N5801" t="str">
            <v>DE</v>
          </cell>
          <cell r="O5801">
            <v>1</v>
          </cell>
        </row>
        <row r="5802">
          <cell r="D5802" t="str">
            <v xml:space="preserve">ANALISIS DE PRECIOS UNITARIOS </v>
          </cell>
        </row>
        <row r="5804">
          <cell r="L5804" t="str">
            <v>FECHA</v>
          </cell>
          <cell r="M5804" t="str">
            <v>DD</v>
          </cell>
          <cell r="N5804" t="str">
            <v>MM</v>
          </cell>
          <cell r="O5804" t="str">
            <v>AA</v>
          </cell>
        </row>
        <row r="5805">
          <cell r="M5805">
            <v>3</v>
          </cell>
          <cell r="N5805">
            <v>5</v>
          </cell>
          <cell r="O5805">
            <v>2022</v>
          </cell>
        </row>
        <row r="5806">
          <cell r="C5806" t="str">
            <v>ITEMS DE LA PROPUESTA ECONÓMICA</v>
          </cell>
          <cell r="I5806" t="str">
            <v>ITEMS NO PREVISTOS</v>
          </cell>
        </row>
        <row r="5810">
          <cell r="C5810" t="str">
            <v>DATOS ESPECÍFICOS</v>
          </cell>
        </row>
        <row r="5812">
          <cell r="C5812" t="str">
            <v>ITEM</v>
          </cell>
          <cell r="D5812" t="str">
            <v>DESCRIPCIÓN</v>
          </cell>
          <cell r="M5812" t="str">
            <v>UNIDAD</v>
          </cell>
          <cell r="O5812" t="str">
            <v>CANTIDAD</v>
          </cell>
        </row>
        <row r="5813">
          <cell r="C5813" t="str">
            <v>2.14.5</v>
          </cell>
          <cell r="D5813" t="str">
            <v xml:space="preserve">S.T.I de materiales para salida eléctrica de interruptor DOBLE de alumbrado 15 A, certificación RETIE. Incluye el interruptor, ducto EMT cajas 12x12x5, adaptadores, curvas, fijación, conductores 12 AWG-CU-THHN/THWN-90ºC, conectores de conexión y empalme, tornillos, obra civil y demás elementos y accesorios para su correcta instalación y funcionamiento. (salida promedio 3 m).  </v>
          </cell>
          <cell r="M5813" t="str">
            <v>u</v>
          </cell>
          <cell r="O5813">
            <v>3</v>
          </cell>
          <cell r="R5813">
            <v>140507</v>
          </cell>
          <cell r="S5813">
            <v>140507</v>
          </cell>
          <cell r="T5813">
            <v>1.9099999999999999E-2</v>
          </cell>
          <cell r="U5813">
            <v>0.74380000000000002</v>
          </cell>
          <cell r="V5813">
            <v>0</v>
          </cell>
          <cell r="W5813">
            <v>0.23710000000000001</v>
          </cell>
        </row>
        <row r="5814">
          <cell r="C5814" t="str">
            <v>I. EQUIPO</v>
          </cell>
        </row>
        <row r="5816">
          <cell r="C5816" t="str">
            <v>DESCRIPCIÓN</v>
          </cell>
          <cell r="H5816" t="str">
            <v>MARCA</v>
          </cell>
          <cell r="J5816" t="str">
            <v>TIPO</v>
          </cell>
          <cell r="L5816" t="str">
            <v>TARIFA/HORA</v>
          </cell>
          <cell r="M5816" t="str">
            <v>RENDIMIENTO</v>
          </cell>
          <cell r="O5816" t="str">
            <v>Vr. UNITARIO</v>
          </cell>
        </row>
        <row r="5817">
          <cell r="C5817" t="str">
            <v>Sección completa de andamio (1.2m-1.5m) x 1.5 m. (+ 4 ruedas) Incluye transporte.</v>
          </cell>
          <cell r="J5817" t="str">
            <v>Dia</v>
          </cell>
          <cell r="L5817">
            <v>2565</v>
          </cell>
          <cell r="M5817">
            <v>4</v>
          </cell>
          <cell r="O5817">
            <v>641</v>
          </cell>
          <cell r="R5817">
            <v>0.75</v>
          </cell>
          <cell r="T5817" t="str">
            <v>Sección completa de andamio (1.2m-1.5m) x 1.5 m. (+ 4 ruedas) Incluye transporte.</v>
          </cell>
        </row>
        <row r="5818">
          <cell r="C5818" t="str">
            <v>Can zunchado en madera común de 5,0cmx20cmx3,0m (alquiler). Incluye transporte.</v>
          </cell>
          <cell r="J5818" t="str">
            <v>Dia</v>
          </cell>
          <cell r="L5818">
            <v>1500</v>
          </cell>
          <cell r="M5818">
            <v>4</v>
          </cell>
          <cell r="O5818">
            <v>375</v>
          </cell>
          <cell r="R5818">
            <v>0.75</v>
          </cell>
          <cell r="T5818" t="str">
            <v>Can zunchado en madera común de 5,0cmx20cmx3,0m (alquiler). Incluye transporte.</v>
          </cell>
        </row>
        <row r="5819">
          <cell r="J5819" t="str">
            <v/>
          </cell>
          <cell r="L5819" t="str">
            <v/>
          </cell>
          <cell r="O5819">
            <v>0</v>
          </cell>
          <cell r="R5819">
            <v>0</v>
          </cell>
          <cell r="T5819">
            <v>0</v>
          </cell>
        </row>
        <row r="5820">
          <cell r="C5820" t="str">
            <v>Herramienta Menor (Como % de Mano de Obra)</v>
          </cell>
          <cell r="J5820" t="str">
            <v>Dia</v>
          </cell>
          <cell r="L5820">
            <v>33311</v>
          </cell>
          <cell r="M5820">
            <v>0.05</v>
          </cell>
          <cell r="O5820">
            <v>1666</v>
          </cell>
          <cell r="R5820">
            <v>4998</v>
          </cell>
          <cell r="T5820" t="str">
            <v>Herramienta Menor (Como % de Mano de Obra)</v>
          </cell>
        </row>
        <row r="5821">
          <cell r="L5821">
            <v>1.9099999999999999E-2</v>
          </cell>
          <cell r="M5821" t="str">
            <v>SUBTOTAL $</v>
          </cell>
          <cell r="O5821">
            <v>2682</v>
          </cell>
        </row>
        <row r="5822">
          <cell r="C5822" t="str">
            <v>II. MATERIALES</v>
          </cell>
        </row>
        <row r="5824">
          <cell r="C5824" t="str">
            <v>DESCRIPCIÓN</v>
          </cell>
          <cell r="K5824" t="str">
            <v>UNIDAD</v>
          </cell>
          <cell r="L5824" t="str">
            <v>CANTIDAD</v>
          </cell>
          <cell r="M5824" t="str">
            <v>PRECIO UNIT.</v>
          </cell>
          <cell r="O5824" t="str">
            <v>Vr. UNITARIO</v>
          </cell>
        </row>
        <row r="5825">
          <cell r="C5825" t="str">
            <v>tubo EMT 1/2" X 3m</v>
          </cell>
          <cell r="K5825" t="str">
            <v>u</v>
          </cell>
          <cell r="L5825">
            <v>1.05</v>
          </cell>
          <cell r="M5825">
            <v>23700</v>
          </cell>
          <cell r="O5825">
            <v>24885</v>
          </cell>
          <cell r="R5825">
            <v>3.15</v>
          </cell>
          <cell r="T5825" t="str">
            <v>tubo EMT 1/2" X 3m</v>
          </cell>
        </row>
        <row r="5826">
          <cell r="C5826" t="str">
            <v>Terminal EMT 1/2" Acero - Tub</v>
          </cell>
          <cell r="K5826" t="str">
            <v>u</v>
          </cell>
          <cell r="L5826">
            <v>2</v>
          </cell>
          <cell r="M5826">
            <v>2052.75</v>
          </cell>
          <cell r="O5826">
            <v>4106</v>
          </cell>
          <cell r="R5826">
            <v>6</v>
          </cell>
          <cell r="T5826" t="str">
            <v>Terminal EMT 1/2" Acero - Tub</v>
          </cell>
        </row>
        <row r="5827">
          <cell r="C5827" t="str">
            <v>Union EMT 1/2" Acero</v>
          </cell>
          <cell r="K5827" t="str">
            <v>u</v>
          </cell>
          <cell r="L5827">
            <v>0.5</v>
          </cell>
          <cell r="M5827">
            <v>2682</v>
          </cell>
          <cell r="O5827">
            <v>1341</v>
          </cell>
          <cell r="R5827">
            <v>1.5</v>
          </cell>
          <cell r="T5827" t="str">
            <v>Union EMT 1/2" Acero</v>
          </cell>
        </row>
        <row r="5828">
          <cell r="C5828" t="str">
            <v>Curva EMT 1/2"</v>
          </cell>
          <cell r="K5828" t="str">
            <v>u</v>
          </cell>
          <cell r="L5828">
            <v>2</v>
          </cell>
          <cell r="M5828">
            <v>4105.5</v>
          </cell>
          <cell r="O5828">
            <v>8211</v>
          </cell>
          <cell r="R5828">
            <v>6</v>
          </cell>
          <cell r="T5828" t="str">
            <v>Curva EMT 1/2"</v>
          </cell>
        </row>
        <row r="5829">
          <cell r="C5829" t="str">
            <v>Caja 12x12x5 Tapa Universal Rall 7035 Cal. 20 Proelectricos</v>
          </cell>
          <cell r="K5829" t="str">
            <v>u</v>
          </cell>
          <cell r="L5829">
            <v>1</v>
          </cell>
          <cell r="M5829">
            <v>20900</v>
          </cell>
          <cell r="O5829">
            <v>20900</v>
          </cell>
          <cell r="R5829">
            <v>3</v>
          </cell>
          <cell r="T5829" t="str">
            <v>Caja 12x12x5 Tapa Universal Rall 7035 Cal. 20 Proelectricos</v>
          </cell>
        </row>
        <row r="5830">
          <cell r="C5830" t="str">
            <v>Interruptor Doble Primmus</v>
          </cell>
          <cell r="K5830" t="str">
            <v>u</v>
          </cell>
          <cell r="L5830">
            <v>1</v>
          </cell>
          <cell r="M5830">
            <v>10028</v>
          </cell>
          <cell r="O5830">
            <v>10028</v>
          </cell>
          <cell r="R5830">
            <v>3</v>
          </cell>
          <cell r="T5830" t="str">
            <v>Interruptor Doble Primmus</v>
          </cell>
        </row>
        <row r="5831">
          <cell r="C5831" t="str">
            <v xml:space="preserve">Conector Resorte Rojo-Amr </v>
          </cell>
          <cell r="K5831" t="str">
            <v>u</v>
          </cell>
          <cell r="L5831">
            <v>3</v>
          </cell>
          <cell r="M5831">
            <v>1412</v>
          </cell>
          <cell r="O5831">
            <v>4236</v>
          </cell>
          <cell r="R5831">
            <v>9</v>
          </cell>
          <cell r="T5831" t="str">
            <v xml:space="preserve">Conector Resorte Rojo-Amr </v>
          </cell>
        </row>
        <row r="5832">
          <cell r="C5832" t="str">
            <v xml:space="preserve">Abrazadera Plastica Alas Tubo Conduit 1/2pg </v>
          </cell>
          <cell r="K5832" t="str">
            <v>u</v>
          </cell>
          <cell r="L5832">
            <v>3</v>
          </cell>
          <cell r="M5832">
            <v>1150</v>
          </cell>
          <cell r="O5832">
            <v>3450</v>
          </cell>
          <cell r="R5832">
            <v>9</v>
          </cell>
          <cell r="T5832" t="str">
            <v xml:space="preserve">Abrazadera Plastica Alas Tubo Conduit 1/2pg </v>
          </cell>
        </row>
        <row r="5833">
          <cell r="C5833" t="str">
            <v xml:space="preserve">Cable AWG-CU-THHN/THWN-90ºC # 12 </v>
          </cell>
          <cell r="K5833" t="str">
            <v>m</v>
          </cell>
          <cell r="L5833">
            <v>10.08</v>
          </cell>
          <cell r="M5833">
            <v>2714</v>
          </cell>
          <cell r="O5833">
            <v>27357</v>
          </cell>
          <cell r="R5833">
            <v>30.24</v>
          </cell>
          <cell r="T5833" t="str">
            <v xml:space="preserve">Cable AWG-CU-THHN/THWN-90ºC # 12 </v>
          </cell>
        </row>
        <row r="5834">
          <cell r="L5834">
            <v>0.74380000000000002</v>
          </cell>
          <cell r="M5834" t="str">
            <v>SUBTOTAL $</v>
          </cell>
          <cell r="O5834">
            <v>104514</v>
          </cell>
        </row>
        <row r="5835">
          <cell r="C5835" t="str">
            <v>III. TRANSPORTES</v>
          </cell>
        </row>
        <row r="5837">
          <cell r="C5837" t="str">
            <v>MATERIAL</v>
          </cell>
          <cell r="J5837" t="str">
            <v>VOL. o PESO</v>
          </cell>
          <cell r="K5837" t="str">
            <v>DISTANCIA</v>
          </cell>
          <cell r="L5837" t="str">
            <v>M3 o Ton/Km</v>
          </cell>
          <cell r="M5837" t="str">
            <v>TARIFA</v>
          </cell>
          <cell r="O5837" t="str">
            <v>Vr. UNITARIO</v>
          </cell>
        </row>
        <row r="5838">
          <cell r="J5838" t="str">
            <v/>
          </cell>
          <cell r="M5838">
            <v>0</v>
          </cell>
          <cell r="O5838">
            <v>0</v>
          </cell>
          <cell r="R5838">
            <v>0</v>
          </cell>
          <cell r="T5838">
            <v>0</v>
          </cell>
        </row>
        <row r="5839">
          <cell r="J5839" t="str">
            <v/>
          </cell>
          <cell r="M5839">
            <v>0</v>
          </cell>
          <cell r="O5839">
            <v>0</v>
          </cell>
          <cell r="R5839">
            <v>0</v>
          </cell>
          <cell r="T5839">
            <v>0</v>
          </cell>
        </row>
        <row r="5840">
          <cell r="J5840" t="str">
            <v/>
          </cell>
          <cell r="M5840">
            <v>0</v>
          </cell>
          <cell r="O5840">
            <v>0</v>
          </cell>
          <cell r="R5840">
            <v>0</v>
          </cell>
          <cell r="T5840">
            <v>0</v>
          </cell>
        </row>
        <row r="5841">
          <cell r="L5841">
            <v>0</v>
          </cell>
          <cell r="M5841" t="str">
            <v>SUBTOTAL $</v>
          </cell>
          <cell r="O5841">
            <v>0</v>
          </cell>
        </row>
        <row r="5842">
          <cell r="C5842" t="str">
            <v>IV. MANO DE OBRA</v>
          </cell>
        </row>
        <row r="5844">
          <cell r="C5844" t="str">
            <v>TRABAJADOR</v>
          </cell>
          <cell r="I5844" t="str">
            <v>CANTIDAD</v>
          </cell>
          <cell r="J5844" t="str">
            <v>JORNAL</v>
          </cell>
          <cell r="K5844" t="str">
            <v>PRESTACIONES</v>
          </cell>
          <cell r="L5844" t="str">
            <v>JORNAL TOTAL</v>
          </cell>
          <cell r="M5844" t="str">
            <v>RENDIMIENTO</v>
          </cell>
          <cell r="O5844" t="str">
            <v>Vr. UNITARIO</v>
          </cell>
        </row>
        <row r="5845">
          <cell r="C5845" t="str">
            <v>Maestro Electricista</v>
          </cell>
          <cell r="I5845">
            <v>1</v>
          </cell>
          <cell r="J5845">
            <v>104400</v>
          </cell>
          <cell r="K5845">
            <v>1.681</v>
          </cell>
          <cell r="L5845">
            <v>175496</v>
          </cell>
          <cell r="M5845">
            <v>8</v>
          </cell>
          <cell r="O5845">
            <v>21937</v>
          </cell>
          <cell r="R5845">
            <v>0.38</v>
          </cell>
          <cell r="T5845" t="str">
            <v>Maestro Electricista</v>
          </cell>
        </row>
        <row r="5846">
          <cell r="C5846" t="str">
            <v>Ayudante Entendido</v>
          </cell>
          <cell r="I5846">
            <v>1</v>
          </cell>
          <cell r="J5846">
            <v>53020</v>
          </cell>
          <cell r="K5846">
            <v>1.7161</v>
          </cell>
          <cell r="L5846">
            <v>90988</v>
          </cell>
          <cell r="M5846">
            <v>8</v>
          </cell>
          <cell r="O5846">
            <v>11374</v>
          </cell>
          <cell r="R5846">
            <v>0.38</v>
          </cell>
          <cell r="T5846" t="str">
            <v>Ayudante Entendido</v>
          </cell>
        </row>
        <row r="5847">
          <cell r="I5847">
            <v>1</v>
          </cell>
          <cell r="J5847">
            <v>0</v>
          </cell>
          <cell r="K5847">
            <v>0</v>
          </cell>
          <cell r="L5847">
            <v>0</v>
          </cell>
          <cell r="O5847">
            <v>0</v>
          </cell>
          <cell r="R5847">
            <v>0</v>
          </cell>
          <cell r="T5847">
            <v>0</v>
          </cell>
        </row>
        <row r="5848">
          <cell r="L5848">
            <v>0.23710000000000001</v>
          </cell>
          <cell r="M5848" t="str">
            <v>SUBTOTAL $</v>
          </cell>
          <cell r="O5848">
            <v>33311</v>
          </cell>
        </row>
        <row r="5850">
          <cell r="C5850" t="str">
            <v>TOTAL COSTO DIRECTO $</v>
          </cell>
          <cell r="O5850">
            <v>140507</v>
          </cell>
        </row>
        <row r="5851">
          <cell r="C5851" t="str">
            <v>V. COSTOS INDIRECTOS</v>
          </cell>
        </row>
        <row r="5853">
          <cell r="C5853" t="str">
            <v>Descripción</v>
          </cell>
          <cell r="L5853" t="str">
            <v>Porcentaje</v>
          </cell>
          <cell r="M5853" t="str">
            <v>Valor Total</v>
          </cell>
        </row>
        <row r="5854">
          <cell r="C5854" t="str">
            <v>ADMINISTRACION</v>
          </cell>
          <cell r="L5854">
            <v>0</v>
          </cell>
          <cell r="M5854">
            <v>0</v>
          </cell>
        </row>
        <row r="5855">
          <cell r="C5855" t="str">
            <v xml:space="preserve">IMPREVISTOS </v>
          </cell>
          <cell r="L5855">
            <v>0</v>
          </cell>
          <cell r="M5855">
            <v>0</v>
          </cell>
        </row>
        <row r="5856">
          <cell r="C5856" t="str">
            <v>UTILIDAD</v>
          </cell>
          <cell r="L5856">
            <v>0</v>
          </cell>
          <cell r="M5856">
            <v>0</v>
          </cell>
        </row>
        <row r="5857">
          <cell r="C5857" t="str">
            <v>SUBTOTAL $</v>
          </cell>
          <cell r="O5857">
            <v>0</v>
          </cell>
        </row>
        <row r="5859">
          <cell r="C5859" t="str">
            <v>Precio Unitario Total Aproximado al peso $</v>
          </cell>
          <cell r="O5859">
            <v>140507</v>
          </cell>
        </row>
        <row r="5862">
          <cell r="H5862" t="str">
            <v>Firma</v>
          </cell>
        </row>
        <row r="5863">
          <cell r="H5863" t="str">
            <v>Nombre:</v>
          </cell>
        </row>
        <row r="5864">
          <cell r="H5864" t="str">
            <v>Representante Legal del Contratista o su Apoderado</v>
          </cell>
        </row>
        <row r="5865">
          <cell r="H5865" t="str">
            <v>Matricula No. :</v>
          </cell>
        </row>
        <row r="5866">
          <cell r="H5866" t="str">
            <v xml:space="preserve"> </v>
          </cell>
        </row>
        <row r="5867">
          <cell r="C5867" t="str">
            <v>OBSERVACIONES INTERVENTORÍA</v>
          </cell>
        </row>
        <row r="5871">
          <cell r="C5871" t="str">
            <v>APROBACIÓN POR INTERVENTORÍA</v>
          </cell>
        </row>
        <row r="5872">
          <cell r="C5872"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5874">
          <cell r="C5874"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5877">
          <cell r="H5877" t="str">
            <v>Firma</v>
          </cell>
        </row>
        <row r="5878">
          <cell r="H5878" t="str">
            <v>Nombre:</v>
          </cell>
        </row>
        <row r="5879">
          <cell r="H5879" t="str">
            <v>Representante Legal del Interventor o su Apoderado</v>
          </cell>
        </row>
        <row r="5880">
          <cell r="H5880" t="str">
            <v>Matricula No. :</v>
          </cell>
        </row>
        <row r="5885">
          <cell r="C5885" t="str">
            <v>Formulario 1 - Propuesta económica  - Documento tipo de selección abreviada de menor cuantía - versión 2</v>
          </cell>
        </row>
        <row r="5886">
          <cell r="C5886" t="str">
            <v>Código</v>
          </cell>
          <cell r="D5886" t="str">
            <v>CCE-EICP-FM-25</v>
          </cell>
          <cell r="E5886" t="str">
            <v>Versión</v>
          </cell>
          <cell r="F5886">
            <v>2</v>
          </cell>
        </row>
        <row r="5888">
          <cell r="C5888" t="str">
            <v>[La entidad podrá utilizar este formato para la presentación de los análisis de precios unitarios el contratista en la oportunidad prevista en el numeral 8.1. del Documento Base]</v>
          </cell>
        </row>
        <row r="5891">
          <cell r="D5891" t="str">
            <v>MUNICIPIO DE CONCORDIA, ANTIOQUIA</v>
          </cell>
        </row>
        <row r="5892">
          <cell r="L5892" t="str">
            <v>VERSIÓN</v>
          </cell>
        </row>
        <row r="5893">
          <cell r="D5893" t="str">
            <v xml:space="preserve">[NÚMERO DEL PROCESO] </v>
          </cell>
        </row>
        <row r="5894">
          <cell r="L5894" t="str">
            <v>PÁGINA</v>
          </cell>
          <cell r="M5894">
            <v>1</v>
          </cell>
          <cell r="N5894" t="str">
            <v>DE</v>
          </cell>
          <cell r="O5894">
            <v>1</v>
          </cell>
        </row>
        <row r="5895">
          <cell r="D5895" t="str">
            <v xml:space="preserve">ANALISIS DE PRECIOS UNITARIOS </v>
          </cell>
        </row>
        <row r="5897">
          <cell r="L5897" t="str">
            <v>FECHA</v>
          </cell>
          <cell r="M5897" t="str">
            <v>DD</v>
          </cell>
          <cell r="N5897" t="str">
            <v>MM</v>
          </cell>
          <cell r="O5897" t="str">
            <v>AA</v>
          </cell>
        </row>
        <row r="5898">
          <cell r="M5898">
            <v>3</v>
          </cell>
          <cell r="N5898">
            <v>5</v>
          </cell>
          <cell r="O5898">
            <v>2022</v>
          </cell>
        </row>
        <row r="5899">
          <cell r="C5899" t="str">
            <v>ITEMS DE LA PROPUESTA ECONÓMICA</v>
          </cell>
          <cell r="I5899" t="str">
            <v>ITEMS NO PREVISTOS</v>
          </cell>
        </row>
        <row r="5903">
          <cell r="C5903" t="str">
            <v>DATOS ESPECÍFICOS</v>
          </cell>
        </row>
        <row r="5905">
          <cell r="C5905" t="str">
            <v>ITEM</v>
          </cell>
          <cell r="D5905" t="str">
            <v>DESCRIPCIÓN</v>
          </cell>
          <cell r="M5905" t="str">
            <v>UNIDAD</v>
          </cell>
          <cell r="O5905" t="str">
            <v>CANTIDAD</v>
          </cell>
        </row>
        <row r="5906">
          <cell r="C5906" t="str">
            <v>2.14.6</v>
          </cell>
          <cell r="D5906" t="str">
            <v>S.T.I de materiales para salida eléctrica de interruptor DOBLE de alumbrado 15 A, certificación RETIE. Incluye el interruptor, ducto PVC, caja, adaptadores, curvas, fijación, conductores 12 AWG-CU-THHN/THWN-90ºC, conectores de conexión y empalme, tornillos, obra civil y demás elementos y accesorios para su correcta instalación y funcionamiento. (salida promedio 3 m).</v>
          </cell>
          <cell r="M5906" t="str">
            <v>u</v>
          </cell>
          <cell r="O5906">
            <v>1</v>
          </cell>
          <cell r="R5906">
            <v>117392</v>
          </cell>
          <cell r="S5906">
            <v>117392</v>
          </cell>
          <cell r="T5906">
            <v>2.2800000000000001E-2</v>
          </cell>
          <cell r="U5906">
            <v>0.69340000000000002</v>
          </cell>
          <cell r="V5906">
            <v>0</v>
          </cell>
          <cell r="W5906">
            <v>0.2838</v>
          </cell>
        </row>
        <row r="5907">
          <cell r="C5907" t="str">
            <v>I. EQUIPO</v>
          </cell>
        </row>
        <row r="5909">
          <cell r="C5909" t="str">
            <v>DESCRIPCIÓN</v>
          </cell>
          <cell r="H5909" t="str">
            <v>MARCA</v>
          </cell>
          <cell r="J5909" t="str">
            <v>TIPO</v>
          </cell>
          <cell r="L5909" t="str">
            <v>TARIFA/HORA</v>
          </cell>
          <cell r="M5909" t="str">
            <v>RENDIMIENTO</v>
          </cell>
          <cell r="O5909" t="str">
            <v>Vr. UNITARIO</v>
          </cell>
        </row>
        <row r="5910">
          <cell r="C5910" t="str">
            <v>Sección completa de andamio (1.2m-1.5m) x 1.5 m. (+ 4 ruedas) Incluye transporte.</v>
          </cell>
          <cell r="J5910" t="str">
            <v>Dia</v>
          </cell>
          <cell r="L5910">
            <v>2565</v>
          </cell>
          <cell r="M5910">
            <v>4</v>
          </cell>
          <cell r="O5910">
            <v>641</v>
          </cell>
          <cell r="R5910">
            <v>0.25</v>
          </cell>
          <cell r="T5910" t="str">
            <v>Sección completa de andamio (1.2m-1.5m) x 1.5 m. (+ 4 ruedas) Incluye transporte.</v>
          </cell>
        </row>
        <row r="5911">
          <cell r="C5911" t="str">
            <v>Can zunchado en madera común de 5,0cmx20cmx3,0m (alquiler). Incluye transporte.</v>
          </cell>
          <cell r="J5911" t="str">
            <v>Dia</v>
          </cell>
          <cell r="L5911">
            <v>1500</v>
          </cell>
          <cell r="M5911">
            <v>4</v>
          </cell>
          <cell r="O5911">
            <v>375</v>
          </cell>
          <cell r="R5911">
            <v>0.25</v>
          </cell>
          <cell r="T5911" t="str">
            <v>Can zunchado en madera común de 5,0cmx20cmx3,0m (alquiler). Incluye transporte.</v>
          </cell>
        </row>
        <row r="5912">
          <cell r="J5912" t="str">
            <v/>
          </cell>
          <cell r="L5912" t="str">
            <v/>
          </cell>
          <cell r="O5912">
            <v>0</v>
          </cell>
          <cell r="R5912">
            <v>0</v>
          </cell>
          <cell r="T5912">
            <v>0</v>
          </cell>
        </row>
        <row r="5913">
          <cell r="C5913" t="str">
            <v>Herramienta Menor (Como % de Mano de Obra)</v>
          </cell>
          <cell r="J5913" t="str">
            <v>Dia</v>
          </cell>
          <cell r="L5913">
            <v>33311</v>
          </cell>
          <cell r="M5913">
            <v>0.05</v>
          </cell>
          <cell r="O5913">
            <v>1666</v>
          </cell>
          <cell r="R5913">
            <v>1666</v>
          </cell>
          <cell r="T5913" t="str">
            <v>Herramienta Menor (Como % de Mano de Obra)</v>
          </cell>
        </row>
        <row r="5914">
          <cell r="L5914">
            <v>2.2800000000000001E-2</v>
          </cell>
          <cell r="M5914" t="str">
            <v>SUBTOTAL $</v>
          </cell>
          <cell r="O5914">
            <v>2682</v>
          </cell>
        </row>
        <row r="5915">
          <cell r="C5915" t="str">
            <v>II. MATERIALES</v>
          </cell>
        </row>
        <row r="5917">
          <cell r="C5917" t="str">
            <v>DESCRIPCIÓN</v>
          </cell>
          <cell r="K5917" t="str">
            <v>UNIDAD</v>
          </cell>
          <cell r="L5917" t="str">
            <v>CANTIDAD</v>
          </cell>
          <cell r="M5917" t="str">
            <v>PRECIO UNIT.</v>
          </cell>
          <cell r="O5917" t="str">
            <v>Vr. UNITARIO</v>
          </cell>
        </row>
        <row r="5918">
          <cell r="C5918" t="str">
            <v>Tubo Conduit PVC 1/2 x 3mt</v>
          </cell>
          <cell r="K5918" t="str">
            <v>U</v>
          </cell>
          <cell r="L5918">
            <v>1.05</v>
          </cell>
          <cell r="M5918">
            <v>8400</v>
          </cell>
          <cell r="O5918">
            <v>8820</v>
          </cell>
          <cell r="R5918">
            <v>1.05</v>
          </cell>
          <cell r="T5918" t="str">
            <v>Tubo Conduit PVC 1/2 x 3mt</v>
          </cell>
        </row>
        <row r="5919">
          <cell r="C5919" t="str">
            <v>Adaptador 1/2 Pulgada Terminal Conduit PVC 10 und</v>
          </cell>
          <cell r="K5919" t="str">
            <v>U</v>
          </cell>
          <cell r="L5919">
            <v>0.2</v>
          </cell>
          <cell r="M5919">
            <v>5512</v>
          </cell>
          <cell r="O5919">
            <v>1102</v>
          </cell>
          <cell r="R5919">
            <v>0.2</v>
          </cell>
          <cell r="T5919" t="str">
            <v>Adaptador 1/2 Pulgada Terminal Conduit PVC 10 und</v>
          </cell>
        </row>
        <row r="5920">
          <cell r="C5920" t="str">
            <v>Curva 90x1/2 Pulgada Conduit Propack 10 und</v>
          </cell>
          <cell r="K5920" t="str">
            <v>U</v>
          </cell>
          <cell r="L5920">
            <v>0.2</v>
          </cell>
          <cell r="M5920">
            <v>10282</v>
          </cell>
          <cell r="O5920">
            <v>2056</v>
          </cell>
          <cell r="R5920">
            <v>0.2</v>
          </cell>
          <cell r="T5920" t="str">
            <v>Curva 90x1/2 Pulgada Conduit Propack 10 und</v>
          </cell>
        </row>
        <row r="5921">
          <cell r="C5921" t="str">
            <v>Caja Sencilla 103x60x45mm 5800 (2x4) Propack 10 und</v>
          </cell>
          <cell r="K5921" t="str">
            <v>U</v>
          </cell>
          <cell r="L5921">
            <v>1</v>
          </cell>
          <cell r="M5921">
            <v>27800</v>
          </cell>
          <cell r="O5921">
            <v>27800</v>
          </cell>
          <cell r="R5921">
            <v>1</v>
          </cell>
          <cell r="T5921" t="str">
            <v>Caja Sencilla 103x60x45mm 5800 (2x4) Propack 10 und</v>
          </cell>
        </row>
        <row r="5922">
          <cell r="C5922" t="str">
            <v xml:space="preserve">Cable AWG-CU-THHN/THWN-90ºC # 12 </v>
          </cell>
          <cell r="K5922" t="str">
            <v>m</v>
          </cell>
          <cell r="L5922">
            <v>10.08</v>
          </cell>
          <cell r="M5922">
            <v>2714</v>
          </cell>
          <cell r="O5922">
            <v>27357</v>
          </cell>
          <cell r="R5922">
            <v>10.08</v>
          </cell>
          <cell r="T5922" t="str">
            <v xml:space="preserve">Cable AWG-CU-THHN/THWN-90ºC # 12 </v>
          </cell>
        </row>
        <row r="5923">
          <cell r="C5923" t="str">
            <v xml:space="preserve">Conector Resorte Rojo-Amr </v>
          </cell>
          <cell r="K5923" t="str">
            <v>u</v>
          </cell>
          <cell r="L5923">
            <v>3</v>
          </cell>
          <cell r="M5923">
            <v>1412</v>
          </cell>
          <cell r="O5923">
            <v>4236</v>
          </cell>
          <cell r="R5923">
            <v>3</v>
          </cell>
          <cell r="T5923" t="str">
            <v xml:space="preserve">Conector Resorte Rojo-Amr </v>
          </cell>
        </row>
        <row r="5924">
          <cell r="C5924" t="str">
            <v>Interruptor Doble Primmus</v>
          </cell>
          <cell r="K5924" t="str">
            <v>u</v>
          </cell>
          <cell r="L5924">
            <v>1</v>
          </cell>
          <cell r="M5924">
            <v>10028</v>
          </cell>
          <cell r="O5924">
            <v>10028</v>
          </cell>
          <cell r="R5924">
            <v>1</v>
          </cell>
          <cell r="T5924" t="str">
            <v>Interruptor Doble Primmus</v>
          </cell>
        </row>
        <row r="5925">
          <cell r="K5925" t="str">
            <v/>
          </cell>
          <cell r="M5925">
            <v>0</v>
          </cell>
          <cell r="O5925">
            <v>0</v>
          </cell>
          <cell r="R5925">
            <v>0</v>
          </cell>
          <cell r="T5925">
            <v>0</v>
          </cell>
        </row>
        <row r="5926">
          <cell r="K5926" t="str">
            <v/>
          </cell>
          <cell r="M5926">
            <v>0</v>
          </cell>
          <cell r="O5926">
            <v>0</v>
          </cell>
          <cell r="R5926">
            <v>0</v>
          </cell>
          <cell r="T5926">
            <v>0</v>
          </cell>
        </row>
        <row r="5927">
          <cell r="L5927">
            <v>0.69340000000000002</v>
          </cell>
          <cell r="M5927" t="str">
            <v>SUBTOTAL $</v>
          </cell>
          <cell r="O5927">
            <v>81399</v>
          </cell>
        </row>
        <row r="5928">
          <cell r="C5928" t="str">
            <v>III. TRANSPORTES</v>
          </cell>
        </row>
        <row r="5930">
          <cell r="C5930" t="str">
            <v>MATERIAL</v>
          </cell>
          <cell r="J5930" t="str">
            <v>VOL. o PESO</v>
          </cell>
          <cell r="K5930" t="str">
            <v>DISTANCIA</v>
          </cell>
          <cell r="L5930" t="str">
            <v>M3 o Ton/Km</v>
          </cell>
          <cell r="M5930" t="str">
            <v>TARIFA</v>
          </cell>
          <cell r="O5930" t="str">
            <v>Vr. UNITARIO</v>
          </cell>
        </row>
        <row r="5931">
          <cell r="J5931" t="str">
            <v/>
          </cell>
          <cell r="M5931">
            <v>0</v>
          </cell>
          <cell r="O5931">
            <v>0</v>
          </cell>
          <cell r="R5931">
            <v>0</v>
          </cell>
          <cell r="T5931">
            <v>0</v>
          </cell>
        </row>
        <row r="5932">
          <cell r="J5932" t="str">
            <v/>
          </cell>
          <cell r="M5932">
            <v>0</v>
          </cell>
          <cell r="O5932">
            <v>0</v>
          </cell>
          <cell r="R5932">
            <v>0</v>
          </cell>
          <cell r="T5932">
            <v>0</v>
          </cell>
        </row>
        <row r="5933">
          <cell r="J5933" t="str">
            <v/>
          </cell>
          <cell r="M5933">
            <v>0</v>
          </cell>
          <cell r="O5933">
            <v>0</v>
          </cell>
          <cell r="R5933">
            <v>0</v>
          </cell>
          <cell r="T5933">
            <v>0</v>
          </cell>
        </row>
        <row r="5934">
          <cell r="L5934">
            <v>0</v>
          </cell>
          <cell r="M5934" t="str">
            <v>SUBTOTAL $</v>
          </cell>
          <cell r="O5934">
            <v>0</v>
          </cell>
        </row>
        <row r="5935">
          <cell r="C5935" t="str">
            <v>IV. MANO DE OBRA</v>
          </cell>
        </row>
        <row r="5937">
          <cell r="C5937" t="str">
            <v>TRABAJADOR</v>
          </cell>
          <cell r="I5937" t="str">
            <v>CANTIDAD</v>
          </cell>
          <cell r="J5937" t="str">
            <v>JORNAL</v>
          </cell>
          <cell r="K5937" t="str">
            <v>PRESTACIONES</v>
          </cell>
          <cell r="L5937" t="str">
            <v>JORNAL TOTAL</v>
          </cell>
          <cell r="M5937" t="str">
            <v>RENDIMIENTO</v>
          </cell>
          <cell r="O5937" t="str">
            <v>Vr. UNITARIO</v>
          </cell>
        </row>
        <row r="5938">
          <cell r="C5938" t="str">
            <v>Maestro Electricista</v>
          </cell>
          <cell r="I5938">
            <v>1</v>
          </cell>
          <cell r="J5938">
            <v>104400</v>
          </cell>
          <cell r="K5938">
            <v>1.681</v>
          </cell>
          <cell r="L5938">
            <v>175496</v>
          </cell>
          <cell r="M5938">
            <v>8</v>
          </cell>
          <cell r="O5938">
            <v>21937</v>
          </cell>
          <cell r="R5938">
            <v>0.13</v>
          </cell>
          <cell r="T5938" t="str">
            <v>Maestro Electricista</v>
          </cell>
        </row>
        <row r="5939">
          <cell r="C5939" t="str">
            <v>Ayudante Entendido</v>
          </cell>
          <cell r="I5939">
            <v>1</v>
          </cell>
          <cell r="J5939">
            <v>53020</v>
          </cell>
          <cell r="K5939">
            <v>1.7161</v>
          </cell>
          <cell r="L5939">
            <v>90988</v>
          </cell>
          <cell r="M5939">
            <v>8</v>
          </cell>
          <cell r="O5939">
            <v>11374</v>
          </cell>
          <cell r="R5939">
            <v>0.13</v>
          </cell>
          <cell r="T5939" t="str">
            <v>Ayudante Entendido</v>
          </cell>
        </row>
        <row r="5940">
          <cell r="I5940">
            <v>1</v>
          </cell>
          <cell r="J5940">
            <v>0</v>
          </cell>
          <cell r="K5940">
            <v>0</v>
          </cell>
          <cell r="L5940">
            <v>0</v>
          </cell>
          <cell r="O5940">
            <v>0</v>
          </cell>
          <cell r="R5940">
            <v>0</v>
          </cell>
          <cell r="T5940">
            <v>0</v>
          </cell>
        </row>
        <row r="5941">
          <cell r="L5941">
            <v>0.2838</v>
          </cell>
          <cell r="M5941" t="str">
            <v>SUBTOTAL $</v>
          </cell>
          <cell r="O5941">
            <v>33311</v>
          </cell>
        </row>
        <row r="5943">
          <cell r="C5943" t="str">
            <v>TOTAL COSTO DIRECTO $</v>
          </cell>
          <cell r="O5943">
            <v>117392</v>
          </cell>
        </row>
        <row r="5944">
          <cell r="C5944" t="str">
            <v>V. COSTOS INDIRECTOS</v>
          </cell>
        </row>
        <row r="5946">
          <cell r="C5946" t="str">
            <v>Descripción</v>
          </cell>
          <cell r="L5946" t="str">
            <v>Porcentaje</v>
          </cell>
          <cell r="M5946" t="str">
            <v>Valor Total</v>
          </cell>
        </row>
        <row r="5947">
          <cell r="C5947" t="str">
            <v>ADMINISTRACION</v>
          </cell>
          <cell r="L5947">
            <v>0</v>
          </cell>
          <cell r="M5947">
            <v>0</v>
          </cell>
        </row>
        <row r="5948">
          <cell r="C5948" t="str">
            <v xml:space="preserve">IMPREVISTOS </v>
          </cell>
          <cell r="L5948">
            <v>0</v>
          </cell>
          <cell r="M5948">
            <v>0</v>
          </cell>
        </row>
        <row r="5949">
          <cell r="C5949" t="str">
            <v>UTILIDAD</v>
          </cell>
          <cell r="L5949">
            <v>0</v>
          </cell>
          <cell r="M5949">
            <v>0</v>
          </cell>
        </row>
        <row r="5950">
          <cell r="C5950" t="str">
            <v>SUBTOTAL $</v>
          </cell>
          <cell r="O5950">
            <v>0</v>
          </cell>
        </row>
        <row r="5952">
          <cell r="C5952" t="str">
            <v>Precio Unitario Total Aproximado al peso $</v>
          </cell>
          <cell r="O5952">
            <v>117392</v>
          </cell>
        </row>
        <row r="5955">
          <cell r="H5955" t="str">
            <v>Firma</v>
          </cell>
        </row>
        <row r="5956">
          <cell r="H5956" t="str">
            <v>Nombre:</v>
          </cell>
        </row>
        <row r="5957">
          <cell r="H5957" t="str">
            <v>Representante Legal del Contratista o su Apoderado</v>
          </cell>
        </row>
        <row r="5958">
          <cell r="H5958" t="str">
            <v>Matricula No. :</v>
          </cell>
        </row>
        <row r="5959">
          <cell r="H5959" t="str">
            <v xml:space="preserve"> </v>
          </cell>
        </row>
        <row r="5960">
          <cell r="C5960" t="str">
            <v>OBSERVACIONES INTERVENTORÍA</v>
          </cell>
        </row>
        <row r="5964">
          <cell r="C5964" t="str">
            <v>APROBACIÓN POR INTERVENTORÍA</v>
          </cell>
        </row>
        <row r="5965">
          <cell r="C596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5967">
          <cell r="C596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5970">
          <cell r="H5970" t="str">
            <v>Firma</v>
          </cell>
        </row>
        <row r="5971">
          <cell r="H5971" t="str">
            <v>Nombre:</v>
          </cell>
        </row>
        <row r="5972">
          <cell r="H5972" t="str">
            <v>Representante Legal del Interventor o su Apoderado</v>
          </cell>
        </row>
        <row r="5973">
          <cell r="H5973" t="str">
            <v>Matricula No. :</v>
          </cell>
        </row>
        <row r="5978">
          <cell r="C5978" t="str">
            <v>Formulario 1 - Propuesta económica  - Documento tipo de selección abreviada de menor cuantía - versión 2</v>
          </cell>
        </row>
        <row r="5979">
          <cell r="C5979" t="str">
            <v>Código</v>
          </cell>
          <cell r="D5979" t="str">
            <v>CCE-EICP-FM-25</v>
          </cell>
          <cell r="E5979" t="str">
            <v>Versión</v>
          </cell>
          <cell r="F5979">
            <v>2</v>
          </cell>
        </row>
        <row r="5981">
          <cell r="C5981" t="str">
            <v>[La entidad podrá utilizar este formato para la presentación de los análisis de precios unitarios el contratista en la oportunidad prevista en el numeral 8.1. del Documento Base]</v>
          </cell>
        </row>
        <row r="5984">
          <cell r="D5984" t="str">
            <v>MUNICIPIO DE CONCORDIA, ANTIOQUIA</v>
          </cell>
        </row>
        <row r="5985">
          <cell r="L5985" t="str">
            <v>VERSIÓN</v>
          </cell>
        </row>
        <row r="5986">
          <cell r="D5986" t="str">
            <v xml:space="preserve">[NÚMERO DEL PROCESO] </v>
          </cell>
        </row>
        <row r="5987">
          <cell r="L5987" t="str">
            <v>PÁGINA</v>
          </cell>
          <cell r="M5987">
            <v>1</v>
          </cell>
          <cell r="N5987" t="str">
            <v>DE</v>
          </cell>
          <cell r="O5987">
            <v>1</v>
          </cell>
        </row>
        <row r="5988">
          <cell r="D5988" t="str">
            <v xml:space="preserve">ANALISIS DE PRECIOS UNITARIOS </v>
          </cell>
        </row>
        <row r="5990">
          <cell r="L5990" t="str">
            <v>FECHA</v>
          </cell>
          <cell r="M5990" t="str">
            <v>DD</v>
          </cell>
          <cell r="N5990" t="str">
            <v>MM</v>
          </cell>
          <cell r="O5990" t="str">
            <v>AA</v>
          </cell>
        </row>
        <row r="5991">
          <cell r="M5991">
            <v>3</v>
          </cell>
          <cell r="N5991">
            <v>5</v>
          </cell>
          <cell r="O5991">
            <v>2022</v>
          </cell>
        </row>
        <row r="5992">
          <cell r="C5992" t="str">
            <v>ITEMS DE LA PROPUESTA ECONÓMICA</v>
          </cell>
          <cell r="I5992" t="str">
            <v>ITEMS NO PREVISTOS</v>
          </cell>
        </row>
        <row r="5996">
          <cell r="C5996" t="str">
            <v>DATOS ESPECÍFICOS</v>
          </cell>
        </row>
        <row r="5998">
          <cell r="C5998" t="str">
            <v>ITEM</v>
          </cell>
          <cell r="D5998" t="str">
            <v>DESCRIPCIÓN</v>
          </cell>
          <cell r="M5998" t="str">
            <v>UNIDAD</v>
          </cell>
          <cell r="O5998" t="str">
            <v>CANTIDAD</v>
          </cell>
        </row>
        <row r="5999">
          <cell r="C5999" t="str">
            <v>2.14.7</v>
          </cell>
          <cell r="D5999" t="str">
            <v xml:space="preserve">S.T.I de Lámpara Hermética LED 2X20W / 120 CM / Tira Led / Luz Blanca / FROST / 3000Lm / IP65 / 100-240V / Angulo de Apertura 120° /50.000 Horas / MATERIAL ABS + PC. Incluye lampara, adaptadores,  conductores 12 AWG-CU-THHN/THWN-90ºC, conectores de conexión y empalme, tornillos, obra civil y demás elementos y accesorios para su correcta instalación y funcionamiento. </v>
          </cell>
          <cell r="M5999" t="str">
            <v>u</v>
          </cell>
          <cell r="O5999">
            <v>5</v>
          </cell>
          <cell r="R5999">
            <v>228084</v>
          </cell>
          <cell r="S5999">
            <v>228084</v>
          </cell>
          <cell r="T5999">
            <v>1.18E-2</v>
          </cell>
          <cell r="U5999">
            <v>0.84219999999999995</v>
          </cell>
          <cell r="V5999">
            <v>0</v>
          </cell>
          <cell r="W5999">
            <v>0.14599999999999999</v>
          </cell>
        </row>
        <row r="6000">
          <cell r="C6000" t="str">
            <v>I. EQUIPO</v>
          </cell>
        </row>
        <row r="6002">
          <cell r="C6002" t="str">
            <v>DESCRIPCIÓN</v>
          </cell>
          <cell r="H6002" t="str">
            <v>MARCA</v>
          </cell>
          <cell r="J6002" t="str">
            <v>TIPO</v>
          </cell>
          <cell r="L6002" t="str">
            <v>TARIFA/HORA</v>
          </cell>
          <cell r="M6002" t="str">
            <v>RENDIMIENTO</v>
          </cell>
          <cell r="O6002" t="str">
            <v>Vr. UNITARIO</v>
          </cell>
        </row>
        <row r="6003">
          <cell r="C6003" t="str">
            <v>Sección completa de andamio (1.2m-1.5m) x 1.5 m. (+ 4 ruedas) Incluye transporte.</v>
          </cell>
          <cell r="J6003" t="str">
            <v>Dia</v>
          </cell>
          <cell r="L6003">
            <v>2565</v>
          </cell>
          <cell r="M6003">
            <v>4</v>
          </cell>
          <cell r="O6003">
            <v>641</v>
          </cell>
          <cell r="R6003">
            <v>1.25</v>
          </cell>
          <cell r="T6003" t="str">
            <v>Sección completa de andamio (1.2m-1.5m) x 1.5 m. (+ 4 ruedas) Incluye transporte.</v>
          </cell>
        </row>
        <row r="6004">
          <cell r="C6004" t="str">
            <v>Can zunchado en madera común de 5,0cmx20cmx3,0m (alquiler). Incluye transporte.</v>
          </cell>
          <cell r="J6004" t="str">
            <v>Dia</v>
          </cell>
          <cell r="L6004">
            <v>1500</v>
          </cell>
          <cell r="M6004">
            <v>4</v>
          </cell>
          <cell r="O6004">
            <v>375</v>
          </cell>
          <cell r="R6004">
            <v>1.25</v>
          </cell>
          <cell r="T6004" t="str">
            <v>Can zunchado en madera común de 5,0cmx20cmx3,0m (alquiler). Incluye transporte.</v>
          </cell>
        </row>
        <row r="6005">
          <cell r="J6005" t="str">
            <v/>
          </cell>
          <cell r="L6005" t="str">
            <v/>
          </cell>
          <cell r="O6005">
            <v>0</v>
          </cell>
          <cell r="R6005">
            <v>0</v>
          </cell>
          <cell r="T6005">
            <v>0</v>
          </cell>
        </row>
        <row r="6006">
          <cell r="C6006" t="str">
            <v>Herramienta Menor (Como % de Mano de Obra)</v>
          </cell>
          <cell r="J6006" t="str">
            <v>Dia</v>
          </cell>
          <cell r="L6006">
            <v>33311</v>
          </cell>
          <cell r="M6006">
            <v>0.05</v>
          </cell>
          <cell r="O6006">
            <v>1666</v>
          </cell>
          <cell r="R6006">
            <v>8330</v>
          </cell>
          <cell r="T6006" t="str">
            <v>Herramienta Menor (Como % de Mano de Obra)</v>
          </cell>
        </row>
        <row r="6007">
          <cell r="L6007">
            <v>1.18E-2</v>
          </cell>
          <cell r="M6007" t="str">
            <v>SUBTOTAL $</v>
          </cell>
          <cell r="O6007">
            <v>2682</v>
          </cell>
        </row>
        <row r="6008">
          <cell r="C6008" t="str">
            <v>II. MATERIALES</v>
          </cell>
        </row>
        <row r="6010">
          <cell r="C6010" t="str">
            <v>DESCRIPCIÓN</v>
          </cell>
          <cell r="K6010" t="str">
            <v>UNIDAD</v>
          </cell>
          <cell r="L6010" t="str">
            <v>CANTIDAD</v>
          </cell>
          <cell r="M6010" t="str">
            <v>PRECIO UNIT.</v>
          </cell>
          <cell r="O6010" t="str">
            <v>Vr. UNITARIO</v>
          </cell>
        </row>
        <row r="6011">
          <cell r="C6011" t="str">
            <v>Lámpara Hermética LED 2X20W / 120 CM / Tira Led / Luz Blanca / FROST / 3000Lm / IP65 / 100-240V / Angulo de Apertura 120° /50.000 Horas / MATERIAL ABS + PC</v>
          </cell>
          <cell r="K6011" t="str">
            <v>u</v>
          </cell>
          <cell r="L6011">
            <v>1</v>
          </cell>
          <cell r="M6011">
            <v>160000</v>
          </cell>
          <cell r="O6011">
            <v>160000</v>
          </cell>
          <cell r="R6011">
            <v>5</v>
          </cell>
          <cell r="T6011" t="str">
            <v>Lámpara Hermética LED 2X20W / 120 CM / Tira Led / Luz Blanca / FROST / 3000Lm / IP65 / 100-240V / Angulo de Apertura 120° /50.000 Horas / MATERIAL ABS + PC</v>
          </cell>
        </row>
        <row r="6012">
          <cell r="C6012" t="str">
            <v xml:space="preserve">Conector Resorte Rojo-Amr </v>
          </cell>
          <cell r="K6012" t="str">
            <v>u</v>
          </cell>
          <cell r="L6012">
            <v>2</v>
          </cell>
          <cell r="M6012">
            <v>1412</v>
          </cell>
          <cell r="O6012">
            <v>2824</v>
          </cell>
          <cell r="R6012">
            <v>10</v>
          </cell>
          <cell r="T6012" t="str">
            <v xml:space="preserve">Conector Resorte Rojo-Amr </v>
          </cell>
        </row>
        <row r="6013">
          <cell r="C6013" t="str">
            <v xml:space="preserve">Abrazadera Plastica Alas Tubo Conduit 1/2pg </v>
          </cell>
          <cell r="K6013" t="str">
            <v>u</v>
          </cell>
          <cell r="L6013">
            <v>5</v>
          </cell>
          <cell r="M6013">
            <v>1150</v>
          </cell>
          <cell r="O6013">
            <v>5750</v>
          </cell>
          <cell r="R6013">
            <v>25</v>
          </cell>
          <cell r="T6013" t="str">
            <v xml:space="preserve">Abrazadera Plastica Alas Tubo Conduit 1/2pg </v>
          </cell>
        </row>
        <row r="6014">
          <cell r="C6014" t="str">
            <v xml:space="preserve">Cable AWG-CU-THHN/THWN-90ºC # 12 </v>
          </cell>
          <cell r="K6014" t="str">
            <v>m</v>
          </cell>
          <cell r="L6014">
            <v>3</v>
          </cell>
          <cell r="M6014">
            <v>2714</v>
          </cell>
          <cell r="O6014">
            <v>8142</v>
          </cell>
          <cell r="R6014">
            <v>15</v>
          </cell>
          <cell r="T6014" t="str">
            <v xml:space="preserve">Cable AWG-CU-THHN/THWN-90ºC # 12 </v>
          </cell>
        </row>
        <row r="6015">
          <cell r="C6015" t="str">
            <v>Cable acero galvanizado 1/16 Pulg</v>
          </cell>
          <cell r="K6015" t="str">
            <v>m</v>
          </cell>
          <cell r="L6015">
            <v>5</v>
          </cell>
          <cell r="M6015">
            <v>1108</v>
          </cell>
          <cell r="O6015">
            <v>5540</v>
          </cell>
          <cell r="R6015">
            <v>25</v>
          </cell>
          <cell r="T6015" t="str">
            <v>Cable acero galvanizado 1/16 Pulg</v>
          </cell>
        </row>
        <row r="6016">
          <cell r="C6016" t="str">
            <v>Perros Para Cable Galvanizado 1/8-pulg</v>
          </cell>
          <cell r="K6016" t="str">
            <v>u</v>
          </cell>
          <cell r="L6016">
            <v>4</v>
          </cell>
          <cell r="M6016">
            <v>2225</v>
          </cell>
          <cell r="O6016">
            <v>8900</v>
          </cell>
          <cell r="R6016">
            <v>20</v>
          </cell>
          <cell r="T6016" t="str">
            <v>Perros Para Cable Galvanizado 1/8-pulg</v>
          </cell>
        </row>
        <row r="6017">
          <cell r="C6017" t="str">
            <v>Cancamo Cerrado #4 10und</v>
          </cell>
          <cell r="K6017" t="str">
            <v>u</v>
          </cell>
          <cell r="L6017">
            <v>0.2</v>
          </cell>
          <cell r="M6017">
            <v>4675</v>
          </cell>
          <cell r="O6017">
            <v>935</v>
          </cell>
          <cell r="R6017">
            <v>1</v>
          </cell>
          <cell r="T6017" t="str">
            <v>Cancamo Cerrado #4 10und</v>
          </cell>
        </row>
        <row r="6018">
          <cell r="K6018" t="str">
            <v/>
          </cell>
          <cell r="M6018">
            <v>0</v>
          </cell>
          <cell r="O6018">
            <v>0</v>
          </cell>
          <cell r="R6018">
            <v>0</v>
          </cell>
          <cell r="T6018">
            <v>0</v>
          </cell>
        </row>
        <row r="6019">
          <cell r="K6019" t="str">
            <v/>
          </cell>
          <cell r="M6019">
            <v>0</v>
          </cell>
          <cell r="O6019">
            <v>0</v>
          </cell>
          <cell r="R6019">
            <v>0</v>
          </cell>
          <cell r="T6019">
            <v>0</v>
          </cell>
        </row>
        <row r="6020">
          <cell r="L6020">
            <v>0.84219999999999995</v>
          </cell>
          <cell r="M6020" t="str">
            <v>SUBTOTAL $</v>
          </cell>
          <cell r="O6020">
            <v>192091</v>
          </cell>
        </row>
        <row r="6021">
          <cell r="C6021" t="str">
            <v>III. TRANSPORTES</v>
          </cell>
        </row>
        <row r="6023">
          <cell r="C6023" t="str">
            <v>MATERIAL</v>
          </cell>
          <cell r="J6023" t="str">
            <v>VOL. o PESO</v>
          </cell>
          <cell r="K6023" t="str">
            <v>DISTANCIA</v>
          </cell>
          <cell r="L6023" t="str">
            <v>M3 o Ton/Km</v>
          </cell>
          <cell r="M6023" t="str">
            <v>TARIFA</v>
          </cell>
          <cell r="O6023" t="str">
            <v>Vr. UNITARIO</v>
          </cell>
        </row>
        <row r="6024">
          <cell r="J6024" t="str">
            <v/>
          </cell>
          <cell r="M6024">
            <v>0</v>
          </cell>
          <cell r="O6024">
            <v>0</v>
          </cell>
          <cell r="R6024">
            <v>0</v>
          </cell>
          <cell r="T6024">
            <v>0</v>
          </cell>
        </row>
        <row r="6025">
          <cell r="J6025" t="str">
            <v/>
          </cell>
          <cell r="M6025">
            <v>0</v>
          </cell>
          <cell r="O6025">
            <v>0</v>
          </cell>
          <cell r="R6025">
            <v>0</v>
          </cell>
          <cell r="T6025">
            <v>0</v>
          </cell>
        </row>
        <row r="6026">
          <cell r="J6026" t="str">
            <v/>
          </cell>
          <cell r="M6026">
            <v>0</v>
          </cell>
          <cell r="O6026">
            <v>0</v>
          </cell>
          <cell r="R6026">
            <v>0</v>
          </cell>
          <cell r="T6026">
            <v>0</v>
          </cell>
        </row>
        <row r="6027">
          <cell r="L6027">
            <v>0</v>
          </cell>
          <cell r="M6027" t="str">
            <v>SUBTOTAL $</v>
          </cell>
          <cell r="O6027">
            <v>0</v>
          </cell>
        </row>
        <row r="6028">
          <cell r="C6028" t="str">
            <v>IV. MANO DE OBRA</v>
          </cell>
        </row>
        <row r="6030">
          <cell r="C6030" t="str">
            <v>TRABAJADOR</v>
          </cell>
          <cell r="I6030" t="str">
            <v>CANTIDAD</v>
          </cell>
          <cell r="J6030" t="str">
            <v>JORNAL</v>
          </cell>
          <cell r="K6030" t="str">
            <v>PRESTACIONES</v>
          </cell>
          <cell r="L6030" t="str">
            <v>JORNAL TOTAL</v>
          </cell>
          <cell r="M6030" t="str">
            <v>RENDIMIENTO</v>
          </cell>
          <cell r="O6030" t="str">
            <v>Vr. UNITARIO</v>
          </cell>
        </row>
        <row r="6031">
          <cell r="C6031" t="str">
            <v>Maestro Electricista</v>
          </cell>
          <cell r="I6031">
            <v>1</v>
          </cell>
          <cell r="J6031">
            <v>104400</v>
          </cell>
          <cell r="K6031">
            <v>1.681</v>
          </cell>
          <cell r="L6031">
            <v>175496</v>
          </cell>
          <cell r="M6031">
            <v>8</v>
          </cell>
          <cell r="O6031">
            <v>21937</v>
          </cell>
          <cell r="R6031">
            <v>0.63</v>
          </cell>
          <cell r="T6031" t="str">
            <v>Maestro Electricista</v>
          </cell>
        </row>
        <row r="6032">
          <cell r="C6032" t="str">
            <v>Ayudante Entendido</v>
          </cell>
          <cell r="I6032">
            <v>1</v>
          </cell>
          <cell r="J6032">
            <v>53020</v>
          </cell>
          <cell r="K6032">
            <v>1.7161</v>
          </cell>
          <cell r="L6032">
            <v>90988</v>
          </cell>
          <cell r="M6032">
            <v>8</v>
          </cell>
          <cell r="O6032">
            <v>11374</v>
          </cell>
          <cell r="R6032">
            <v>0.63</v>
          </cell>
          <cell r="T6032" t="str">
            <v>Ayudante Entendido</v>
          </cell>
        </row>
        <row r="6033">
          <cell r="I6033">
            <v>1</v>
          </cell>
          <cell r="J6033">
            <v>0</v>
          </cell>
          <cell r="K6033">
            <v>0</v>
          </cell>
          <cell r="L6033">
            <v>0</v>
          </cell>
          <cell r="O6033">
            <v>0</v>
          </cell>
          <cell r="R6033">
            <v>0</v>
          </cell>
          <cell r="T6033">
            <v>0</v>
          </cell>
        </row>
        <row r="6034">
          <cell r="L6034">
            <v>0.14599999999999999</v>
          </cell>
          <cell r="M6034" t="str">
            <v>SUBTOTAL $</v>
          </cell>
          <cell r="O6034">
            <v>33311</v>
          </cell>
        </row>
        <row r="6036">
          <cell r="C6036" t="str">
            <v>TOTAL COSTO DIRECTO $</v>
          </cell>
          <cell r="O6036">
            <v>228084</v>
          </cell>
        </row>
        <row r="6037">
          <cell r="C6037" t="str">
            <v>V. COSTOS INDIRECTOS</v>
          </cell>
        </row>
        <row r="6039">
          <cell r="C6039" t="str">
            <v>Descripción</v>
          </cell>
          <cell r="L6039" t="str">
            <v>Porcentaje</v>
          </cell>
          <cell r="M6039" t="str">
            <v>Valor Total</v>
          </cell>
        </row>
        <row r="6040">
          <cell r="C6040" t="str">
            <v>ADMINISTRACION</v>
          </cell>
          <cell r="L6040">
            <v>0</v>
          </cell>
          <cell r="M6040">
            <v>0</v>
          </cell>
        </row>
        <row r="6041">
          <cell r="C6041" t="str">
            <v xml:space="preserve">IMPREVISTOS </v>
          </cell>
          <cell r="L6041">
            <v>0</v>
          </cell>
          <cell r="M6041">
            <v>0</v>
          </cell>
        </row>
        <row r="6042">
          <cell r="C6042" t="str">
            <v>UTILIDAD</v>
          </cell>
          <cell r="L6042">
            <v>0</v>
          </cell>
          <cell r="M6042">
            <v>0</v>
          </cell>
        </row>
        <row r="6043">
          <cell r="C6043" t="str">
            <v>SUBTOTAL $</v>
          </cell>
          <cell r="O6043">
            <v>0</v>
          </cell>
        </row>
        <row r="6045">
          <cell r="C6045" t="str">
            <v>Precio Unitario Total Aproximado al peso $</v>
          </cell>
          <cell r="O6045">
            <v>228084</v>
          </cell>
        </row>
        <row r="6048">
          <cell r="H6048" t="str">
            <v>Firma</v>
          </cell>
        </row>
        <row r="6049">
          <cell r="H6049" t="str">
            <v>Nombre:</v>
          </cell>
        </row>
        <row r="6050">
          <cell r="H6050" t="str">
            <v>Representante Legal del Contratista o su Apoderado</v>
          </cell>
        </row>
        <row r="6051">
          <cell r="H6051" t="str">
            <v>Matricula No. :</v>
          </cell>
        </row>
        <row r="6052">
          <cell r="H6052" t="str">
            <v xml:space="preserve"> </v>
          </cell>
        </row>
        <row r="6053">
          <cell r="C6053" t="str">
            <v>OBSERVACIONES INTERVENTORÍA</v>
          </cell>
        </row>
        <row r="6057">
          <cell r="C6057" t="str">
            <v>APROBACIÓN POR INTERVENTORÍA</v>
          </cell>
        </row>
        <row r="6058">
          <cell r="C6058"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6060">
          <cell r="C6060"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6063">
          <cell r="H6063" t="str">
            <v>Firma</v>
          </cell>
        </row>
        <row r="6064">
          <cell r="H6064" t="str">
            <v>Nombre:</v>
          </cell>
        </row>
        <row r="6065">
          <cell r="H6065" t="str">
            <v>Representante Legal del Interventor o su Apoderado</v>
          </cell>
        </row>
        <row r="6066">
          <cell r="H6066" t="str">
            <v>Matricula No. :</v>
          </cell>
        </row>
        <row r="6071">
          <cell r="C6071" t="str">
            <v>Formulario 1 - Propuesta económica  - Documento tipo de selección abreviada de menor cuantía - versión 2</v>
          </cell>
        </row>
        <row r="6072">
          <cell r="C6072" t="str">
            <v>Código</v>
          </cell>
          <cell r="D6072" t="str">
            <v>CCE-EICP-FM-25</v>
          </cell>
          <cell r="E6072" t="str">
            <v>Versión</v>
          </cell>
          <cell r="F6072">
            <v>2</v>
          </cell>
        </row>
        <row r="6074">
          <cell r="C6074" t="str">
            <v>[La entidad podrá utilizar este formato para la presentación de los análisis de precios unitarios el contratista en la oportunidad prevista en el numeral 8.1. del Documento Base]</v>
          </cell>
        </row>
        <row r="6077">
          <cell r="D6077" t="str">
            <v>MUNICIPIO DE CONCORDIA, ANTIOQUIA</v>
          </cell>
        </row>
        <row r="6078">
          <cell r="L6078" t="str">
            <v>VERSIÓN</v>
          </cell>
        </row>
        <row r="6079">
          <cell r="D6079" t="str">
            <v xml:space="preserve">[NÚMERO DEL PROCESO] </v>
          </cell>
        </row>
        <row r="6080">
          <cell r="L6080" t="str">
            <v>PÁGINA</v>
          </cell>
          <cell r="M6080">
            <v>1</v>
          </cell>
          <cell r="N6080" t="str">
            <v>DE</v>
          </cell>
          <cell r="O6080">
            <v>1</v>
          </cell>
        </row>
        <row r="6081">
          <cell r="D6081" t="str">
            <v xml:space="preserve">ANALISIS DE PRECIOS UNITARIOS </v>
          </cell>
        </row>
        <row r="6083">
          <cell r="L6083" t="str">
            <v>FECHA</v>
          </cell>
          <cell r="M6083" t="str">
            <v>DD</v>
          </cell>
          <cell r="N6083" t="str">
            <v>MM</v>
          </cell>
          <cell r="O6083" t="str">
            <v>AA</v>
          </cell>
        </row>
        <row r="6084">
          <cell r="M6084">
            <v>3</v>
          </cell>
          <cell r="N6084">
            <v>5</v>
          </cell>
          <cell r="O6084">
            <v>2022</v>
          </cell>
        </row>
        <row r="6085">
          <cell r="C6085" t="str">
            <v>ITEMS DE LA PROPUESTA ECONÓMICA</v>
          </cell>
          <cell r="I6085" t="str">
            <v>ITEMS NO PREVISTOS</v>
          </cell>
        </row>
        <row r="6089">
          <cell r="C6089" t="str">
            <v>DATOS ESPECÍFICOS</v>
          </cell>
        </row>
        <row r="6091">
          <cell r="C6091" t="str">
            <v>ITEM</v>
          </cell>
          <cell r="D6091" t="str">
            <v>DESCRIPCIÓN</v>
          </cell>
          <cell r="M6091" t="str">
            <v>UNIDAD</v>
          </cell>
          <cell r="O6091" t="str">
            <v>CANTIDAD</v>
          </cell>
        </row>
        <row r="6092">
          <cell r="C6092" t="str">
            <v>2.14.8</v>
          </cell>
          <cell r="D6092" t="str">
            <v xml:space="preserve">S.T.I de Acometida en cable 2No.10+1No. 12  Cu THHN, por ducto EMT 3/4" desde tablero principal  incluye bornes terminal para conexión. </v>
          </cell>
          <cell r="M6092" t="str">
            <v>m</v>
          </cell>
          <cell r="O6092">
            <v>15</v>
          </cell>
          <cell r="R6092">
            <v>40290</v>
          </cell>
          <cell r="S6092">
            <v>40290</v>
          </cell>
          <cell r="T6092">
            <v>1.77E-2</v>
          </cell>
          <cell r="U6092">
            <v>0.76180000000000003</v>
          </cell>
          <cell r="V6092">
            <v>0</v>
          </cell>
          <cell r="W6092">
            <v>0.2205</v>
          </cell>
        </row>
        <row r="6093">
          <cell r="C6093" t="str">
            <v>I. EQUIPO</v>
          </cell>
        </row>
        <row r="6095">
          <cell r="C6095" t="str">
            <v>DESCRIPCIÓN</v>
          </cell>
          <cell r="H6095" t="str">
            <v>MARCA</v>
          </cell>
          <cell r="J6095" t="str">
            <v>TIPO</v>
          </cell>
          <cell r="L6095" t="str">
            <v>TARIFA/HORA</v>
          </cell>
          <cell r="M6095" t="str">
            <v>RENDIMIENTO</v>
          </cell>
          <cell r="O6095" t="str">
            <v>Vr. UNITARIO</v>
          </cell>
        </row>
        <row r="6096">
          <cell r="C6096" t="str">
            <v>Sección completa de andamio (1.2m-1.5m) x 1.5 m. (+ 4 ruedas) Incluye transporte.</v>
          </cell>
          <cell r="J6096" t="str">
            <v>Dia</v>
          </cell>
          <cell r="L6096">
            <v>2565</v>
          </cell>
          <cell r="M6096">
            <v>15</v>
          </cell>
          <cell r="O6096">
            <v>171</v>
          </cell>
          <cell r="R6096">
            <v>1</v>
          </cell>
          <cell r="T6096" t="str">
            <v>Sección completa de andamio (1.2m-1.5m) x 1.5 m. (+ 4 ruedas) Incluye transporte.</v>
          </cell>
        </row>
        <row r="6097">
          <cell r="C6097" t="str">
            <v>Can zunchado en madera común de 5,0cmx20cmx3,0m (alquiler). Incluye transporte.</v>
          </cell>
          <cell r="J6097" t="str">
            <v>Dia</v>
          </cell>
          <cell r="L6097">
            <v>1500</v>
          </cell>
          <cell r="M6097">
            <v>15</v>
          </cell>
          <cell r="O6097">
            <v>100</v>
          </cell>
          <cell r="R6097">
            <v>1</v>
          </cell>
          <cell r="T6097" t="str">
            <v>Can zunchado en madera común de 5,0cmx20cmx3,0m (alquiler). Incluye transporte.</v>
          </cell>
        </row>
        <row r="6098">
          <cell r="J6098" t="str">
            <v/>
          </cell>
          <cell r="L6098" t="str">
            <v/>
          </cell>
          <cell r="O6098">
            <v>0</v>
          </cell>
          <cell r="R6098">
            <v>0</v>
          </cell>
          <cell r="T6098">
            <v>0</v>
          </cell>
        </row>
        <row r="6099">
          <cell r="C6099" t="str">
            <v>Herramienta Menor (Como % de Mano de Obra)</v>
          </cell>
          <cell r="J6099" t="str">
            <v>Dia</v>
          </cell>
          <cell r="L6099">
            <v>8883</v>
          </cell>
          <cell r="M6099">
            <v>0.05</v>
          </cell>
          <cell r="O6099">
            <v>444</v>
          </cell>
          <cell r="R6099">
            <v>6660</v>
          </cell>
          <cell r="T6099" t="str">
            <v>Herramienta Menor (Como % de Mano de Obra)</v>
          </cell>
        </row>
        <row r="6100">
          <cell r="L6100">
            <v>1.77E-2</v>
          </cell>
          <cell r="M6100" t="str">
            <v>SUBTOTAL $</v>
          </cell>
          <cell r="O6100">
            <v>715</v>
          </cell>
        </row>
        <row r="6101">
          <cell r="C6101" t="str">
            <v>II. MATERIALES</v>
          </cell>
        </row>
        <row r="6103">
          <cell r="C6103" t="str">
            <v>DESCRIPCIÓN</v>
          </cell>
          <cell r="K6103" t="str">
            <v>UNIDAD</v>
          </cell>
          <cell r="L6103" t="str">
            <v>CANTIDAD</v>
          </cell>
          <cell r="M6103" t="str">
            <v>PRECIO UNIT.</v>
          </cell>
          <cell r="O6103" t="str">
            <v>Vr. UNITARIO</v>
          </cell>
        </row>
        <row r="6104">
          <cell r="C6104" t="str">
            <v>Tubo conduit EMT 3/4"  3 M</v>
          </cell>
          <cell r="K6104" t="str">
            <v>u</v>
          </cell>
          <cell r="L6104">
            <v>0.34650000000000003</v>
          </cell>
          <cell r="M6104">
            <v>41900</v>
          </cell>
          <cell r="O6104">
            <v>14518</v>
          </cell>
          <cell r="R6104">
            <v>5.2</v>
          </cell>
          <cell r="T6104" t="str">
            <v>Tubo conduit EMT 3/4"  3 M</v>
          </cell>
        </row>
        <row r="6105">
          <cell r="C6105" t="str">
            <v>Union EMT 3/4" Acero</v>
          </cell>
          <cell r="K6105" t="str">
            <v>u</v>
          </cell>
          <cell r="L6105">
            <v>0.34650000000000003</v>
          </cell>
          <cell r="M6105">
            <v>3848</v>
          </cell>
          <cell r="O6105">
            <v>1333</v>
          </cell>
          <cell r="R6105">
            <v>5.2</v>
          </cell>
          <cell r="T6105" t="str">
            <v>Union EMT 3/4" Acero</v>
          </cell>
        </row>
        <row r="6106">
          <cell r="C6106" t="str">
            <v>Curva EMT 3/4"</v>
          </cell>
          <cell r="K6106" t="str">
            <v>u</v>
          </cell>
          <cell r="L6106">
            <v>0.21000000000000002</v>
          </cell>
          <cell r="M6106">
            <v>4389</v>
          </cell>
          <cell r="O6106">
            <v>922</v>
          </cell>
          <cell r="R6106">
            <v>3.15</v>
          </cell>
          <cell r="T6106" t="str">
            <v>Curva EMT 3/4"</v>
          </cell>
        </row>
        <row r="6107">
          <cell r="C6107" t="str">
            <v>Terminal EMT 3/4" Acero - Tub</v>
          </cell>
          <cell r="K6107" t="str">
            <v>u</v>
          </cell>
          <cell r="L6107">
            <v>0.175035</v>
          </cell>
          <cell r="M6107">
            <v>3010.7</v>
          </cell>
          <cell r="O6107">
            <v>527</v>
          </cell>
          <cell r="R6107">
            <v>2.63</v>
          </cell>
          <cell r="T6107" t="str">
            <v>Terminal EMT 3/4" Acero - Tub</v>
          </cell>
        </row>
        <row r="6108">
          <cell r="C6108" t="str">
            <v>Cable AWG-CU-THHN/THWN-90ºC # 10</v>
          </cell>
          <cell r="K6108" t="str">
            <v>m</v>
          </cell>
          <cell r="L6108">
            <v>2.1</v>
          </cell>
          <cell r="M6108">
            <v>4382.3049999999994</v>
          </cell>
          <cell r="O6108">
            <v>9203</v>
          </cell>
          <cell r="R6108">
            <v>31.5</v>
          </cell>
          <cell r="T6108" t="str">
            <v>Cable AWG-CU-THHN/THWN-90ºC # 10</v>
          </cell>
        </row>
        <row r="6109">
          <cell r="C6109" t="str">
            <v xml:space="preserve">Cable AWG-CU-THHN/THWN-90ºC # 12 </v>
          </cell>
          <cell r="K6109" t="str">
            <v>m</v>
          </cell>
          <cell r="L6109">
            <v>1.05</v>
          </cell>
          <cell r="M6109">
            <v>2714</v>
          </cell>
          <cell r="O6109">
            <v>2850</v>
          </cell>
          <cell r="R6109">
            <v>15.75</v>
          </cell>
          <cell r="T6109" t="str">
            <v xml:space="preserve">Cable AWG-CU-THHN/THWN-90ºC # 12 </v>
          </cell>
        </row>
        <row r="6110">
          <cell r="C6110" t="str">
            <v xml:space="preserve">Abrazadera Plastica Alas Tubo Conduit 1/2pg </v>
          </cell>
          <cell r="K6110" t="str">
            <v>u</v>
          </cell>
          <cell r="L6110">
            <v>1</v>
          </cell>
          <cell r="M6110">
            <v>1150</v>
          </cell>
          <cell r="O6110">
            <v>1150</v>
          </cell>
          <cell r="R6110">
            <v>15</v>
          </cell>
          <cell r="T6110" t="str">
            <v xml:space="preserve">Abrazadera Plastica Alas Tubo Conduit 1/2pg </v>
          </cell>
        </row>
        <row r="6111">
          <cell r="C6111" t="str">
            <v>Tornillo Ensamble 6 mm x 2" Pavonado x100und - 0.224 Kg</v>
          </cell>
          <cell r="K6111" t="str">
            <v>u</v>
          </cell>
          <cell r="L6111">
            <v>2.1000000000000001E-2</v>
          </cell>
          <cell r="M6111">
            <v>9000</v>
          </cell>
          <cell r="O6111">
            <v>189</v>
          </cell>
          <cell r="R6111">
            <v>0.32</v>
          </cell>
          <cell r="T6111" t="str">
            <v>Tornillo Ensamble 6 mm x 2" Pavonado x100und - 0.224 Kg</v>
          </cell>
        </row>
        <row r="6112">
          <cell r="K6112" t="str">
            <v/>
          </cell>
          <cell r="M6112">
            <v>0</v>
          </cell>
          <cell r="O6112">
            <v>0</v>
          </cell>
          <cell r="R6112">
            <v>0</v>
          </cell>
          <cell r="T6112">
            <v>0</v>
          </cell>
        </row>
        <row r="6113">
          <cell r="L6113">
            <v>0.76180000000000003</v>
          </cell>
          <cell r="M6113" t="str">
            <v>SUBTOTAL $</v>
          </cell>
          <cell r="O6113">
            <v>30692</v>
          </cell>
        </row>
        <row r="6114">
          <cell r="C6114" t="str">
            <v>III. TRANSPORTES</v>
          </cell>
        </row>
        <row r="6116">
          <cell r="C6116" t="str">
            <v>MATERIAL</v>
          </cell>
          <cell r="J6116" t="str">
            <v>VOL. o PESO</v>
          </cell>
          <cell r="K6116" t="str">
            <v>DISTANCIA</v>
          </cell>
          <cell r="L6116" t="str">
            <v>M3 o Ton/Km</v>
          </cell>
          <cell r="M6116" t="str">
            <v>TARIFA</v>
          </cell>
          <cell r="O6116" t="str">
            <v>Vr. UNITARIO</v>
          </cell>
        </row>
        <row r="6117">
          <cell r="J6117" t="str">
            <v/>
          </cell>
          <cell r="M6117">
            <v>0</v>
          </cell>
          <cell r="O6117">
            <v>0</v>
          </cell>
          <cell r="R6117">
            <v>0</v>
          </cell>
          <cell r="T6117">
            <v>0</v>
          </cell>
        </row>
        <row r="6118">
          <cell r="J6118" t="str">
            <v/>
          </cell>
          <cell r="M6118">
            <v>0</v>
          </cell>
          <cell r="O6118">
            <v>0</v>
          </cell>
          <cell r="R6118">
            <v>0</v>
          </cell>
          <cell r="T6118">
            <v>0</v>
          </cell>
        </row>
        <row r="6119">
          <cell r="J6119" t="str">
            <v/>
          </cell>
          <cell r="M6119">
            <v>0</v>
          </cell>
          <cell r="O6119">
            <v>0</v>
          </cell>
          <cell r="R6119">
            <v>0</v>
          </cell>
          <cell r="T6119">
            <v>0</v>
          </cell>
        </row>
        <row r="6120">
          <cell r="L6120">
            <v>0</v>
          </cell>
          <cell r="M6120" t="str">
            <v>SUBTOTAL $</v>
          </cell>
          <cell r="O6120">
            <v>0</v>
          </cell>
        </row>
        <row r="6121">
          <cell r="C6121" t="str">
            <v>IV. MANO DE OBRA</v>
          </cell>
        </row>
        <row r="6123">
          <cell r="C6123" t="str">
            <v>TRABAJADOR</v>
          </cell>
          <cell r="I6123" t="str">
            <v>CANTIDAD</v>
          </cell>
          <cell r="J6123" t="str">
            <v>JORNAL</v>
          </cell>
          <cell r="K6123" t="str">
            <v>PRESTACIONES</v>
          </cell>
          <cell r="L6123" t="str">
            <v>JORNAL TOTAL</v>
          </cell>
          <cell r="M6123" t="str">
            <v>RENDIMIENTO</v>
          </cell>
          <cell r="O6123" t="str">
            <v>Vr. UNITARIO</v>
          </cell>
        </row>
        <row r="6124">
          <cell r="C6124" t="str">
            <v>Maestro Electricista</v>
          </cell>
          <cell r="I6124">
            <v>1</v>
          </cell>
          <cell r="J6124">
            <v>104400</v>
          </cell>
          <cell r="K6124">
            <v>1.681</v>
          </cell>
          <cell r="L6124">
            <v>175496</v>
          </cell>
          <cell r="M6124">
            <v>30</v>
          </cell>
          <cell r="O6124">
            <v>5850</v>
          </cell>
          <cell r="R6124">
            <v>0.5</v>
          </cell>
          <cell r="T6124" t="str">
            <v>Maestro Electricista</v>
          </cell>
        </row>
        <row r="6125">
          <cell r="C6125" t="str">
            <v>Ayudante Entendido</v>
          </cell>
          <cell r="I6125">
            <v>1</v>
          </cell>
          <cell r="J6125">
            <v>53020</v>
          </cell>
          <cell r="K6125">
            <v>1.7161</v>
          </cell>
          <cell r="L6125">
            <v>90988</v>
          </cell>
          <cell r="M6125">
            <v>30</v>
          </cell>
          <cell r="O6125">
            <v>3033</v>
          </cell>
          <cell r="R6125">
            <v>0.5</v>
          </cell>
          <cell r="T6125" t="str">
            <v>Ayudante Entendido</v>
          </cell>
        </row>
        <row r="6126">
          <cell r="I6126">
            <v>1</v>
          </cell>
          <cell r="J6126">
            <v>0</v>
          </cell>
          <cell r="K6126">
            <v>0</v>
          </cell>
          <cell r="L6126">
            <v>0</v>
          </cell>
          <cell r="O6126">
            <v>0</v>
          </cell>
          <cell r="R6126">
            <v>0</v>
          </cell>
          <cell r="T6126">
            <v>0</v>
          </cell>
        </row>
        <row r="6127">
          <cell r="L6127">
            <v>0.2205</v>
          </cell>
          <cell r="M6127" t="str">
            <v>SUBTOTAL $</v>
          </cell>
          <cell r="O6127">
            <v>8883</v>
          </cell>
        </row>
        <row r="6129">
          <cell r="C6129" t="str">
            <v>TOTAL COSTO DIRECTO $</v>
          </cell>
          <cell r="O6129">
            <v>40290</v>
          </cell>
        </row>
        <row r="6130">
          <cell r="C6130" t="str">
            <v>V. COSTOS INDIRECTOS</v>
          </cell>
        </row>
        <row r="6132">
          <cell r="C6132" t="str">
            <v>Descripción</v>
          </cell>
          <cell r="L6132" t="str">
            <v>Porcentaje</v>
          </cell>
          <cell r="M6132" t="str">
            <v>Valor Total</v>
          </cell>
        </row>
        <row r="6133">
          <cell r="C6133" t="str">
            <v>ADMINISTRACION</v>
          </cell>
          <cell r="L6133">
            <v>0</v>
          </cell>
          <cell r="M6133">
            <v>0</v>
          </cell>
        </row>
        <row r="6134">
          <cell r="C6134" t="str">
            <v xml:space="preserve">IMPREVISTOS </v>
          </cell>
          <cell r="L6134">
            <v>0</v>
          </cell>
          <cell r="M6134">
            <v>0</v>
          </cell>
        </row>
        <row r="6135">
          <cell r="C6135" t="str">
            <v>UTILIDAD</v>
          </cell>
          <cell r="L6135">
            <v>0</v>
          </cell>
          <cell r="M6135">
            <v>0</v>
          </cell>
        </row>
        <row r="6136">
          <cell r="C6136" t="str">
            <v>SUBTOTAL $</v>
          </cell>
          <cell r="O6136">
            <v>0</v>
          </cell>
        </row>
        <row r="6138">
          <cell r="C6138" t="str">
            <v>Precio Unitario Total Aproximado al peso $</v>
          </cell>
          <cell r="O6138">
            <v>40290</v>
          </cell>
        </row>
        <row r="6141">
          <cell r="H6141" t="str">
            <v>Firma</v>
          </cell>
        </row>
        <row r="6142">
          <cell r="H6142" t="str">
            <v>Nombre:</v>
          </cell>
        </row>
        <row r="6143">
          <cell r="H6143" t="str">
            <v>Representante Legal del Contratista o su Apoderado</v>
          </cell>
        </row>
        <row r="6144">
          <cell r="H6144" t="str">
            <v>Matricula No. :</v>
          </cell>
        </row>
        <row r="6145">
          <cell r="H6145" t="str">
            <v xml:space="preserve"> </v>
          </cell>
        </row>
        <row r="6146">
          <cell r="C6146" t="str">
            <v>OBSERVACIONES INTERVENTORÍA</v>
          </cell>
        </row>
        <row r="6150">
          <cell r="C6150" t="str">
            <v>APROBACIÓN POR INTERVENTORÍA</v>
          </cell>
        </row>
        <row r="6151">
          <cell r="C6151"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6153">
          <cell r="C6153"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6156">
          <cell r="H6156" t="str">
            <v>Firma</v>
          </cell>
        </row>
        <row r="6157">
          <cell r="H6157" t="str">
            <v>Nombre:</v>
          </cell>
        </row>
        <row r="6158">
          <cell r="H6158" t="str">
            <v>Representante Legal del Interventor o su Apoderado</v>
          </cell>
        </row>
        <row r="6159">
          <cell r="H6159" t="str">
            <v>Matricula No. :</v>
          </cell>
        </row>
        <row r="6164">
          <cell r="C6164" t="str">
            <v>Formulario 1 - Propuesta económica  - Documento tipo de selección abreviada de menor cuantía - versión 2</v>
          </cell>
        </row>
        <row r="6165">
          <cell r="C6165" t="str">
            <v>Código</v>
          </cell>
          <cell r="D6165" t="str">
            <v>CCE-EICP-FM-25</v>
          </cell>
          <cell r="E6165" t="str">
            <v>Versión</v>
          </cell>
          <cell r="F6165">
            <v>2</v>
          </cell>
        </row>
        <row r="6167">
          <cell r="C6167" t="str">
            <v>[La entidad podrá utilizar este formato para la presentación de los análisis de precios unitarios el contratista en la oportunidad prevista en el numeral 8.1. del Documento Base]</v>
          </cell>
        </row>
        <row r="6170">
          <cell r="D6170" t="str">
            <v>MUNICIPIO DE CONCORDIA, ANTIOQUIA</v>
          </cell>
        </row>
        <row r="6171">
          <cell r="L6171" t="str">
            <v>VERSIÓN</v>
          </cell>
        </row>
        <row r="6172">
          <cell r="D6172" t="str">
            <v xml:space="preserve">[NÚMERO DEL PROCESO] </v>
          </cell>
        </row>
        <row r="6173">
          <cell r="L6173" t="str">
            <v>PÁGINA</v>
          </cell>
          <cell r="M6173">
            <v>1</v>
          </cell>
          <cell r="N6173" t="str">
            <v>DE</v>
          </cell>
          <cell r="O6173">
            <v>1</v>
          </cell>
        </row>
        <row r="6174">
          <cell r="D6174" t="str">
            <v xml:space="preserve">ANALISIS DE PRECIOS UNITARIOS </v>
          </cell>
        </row>
        <row r="6176">
          <cell r="L6176" t="str">
            <v>FECHA</v>
          </cell>
          <cell r="M6176" t="str">
            <v>DD</v>
          </cell>
          <cell r="N6176" t="str">
            <v>MM</v>
          </cell>
          <cell r="O6176" t="str">
            <v>AA</v>
          </cell>
        </row>
        <row r="6177">
          <cell r="M6177">
            <v>3</v>
          </cell>
          <cell r="N6177">
            <v>5</v>
          </cell>
          <cell r="O6177">
            <v>2022</v>
          </cell>
        </row>
        <row r="6178">
          <cell r="C6178" t="str">
            <v>ITEMS DE LA PROPUESTA ECONÓMICA</v>
          </cell>
          <cell r="I6178" t="str">
            <v>ITEMS NO PREVISTOS</v>
          </cell>
        </row>
        <row r="6182">
          <cell r="C6182" t="str">
            <v>DATOS ESPECÍFICOS</v>
          </cell>
        </row>
        <row r="6184">
          <cell r="C6184" t="str">
            <v>ITEM</v>
          </cell>
          <cell r="D6184" t="str">
            <v>DESCRIPCIÓN</v>
          </cell>
          <cell r="M6184" t="str">
            <v>UNIDAD</v>
          </cell>
          <cell r="O6184" t="str">
            <v>CANTIDAD</v>
          </cell>
        </row>
        <row r="6185">
          <cell r="C6185" t="str">
            <v>2.14.9</v>
          </cell>
          <cell r="D6185" t="str">
            <v xml:space="preserve">S.T.I de Breaker Monopolar enchufable de 20 o 30 Amp. </v>
          </cell>
          <cell r="M6185" t="str">
            <v>u</v>
          </cell>
          <cell r="O6185">
            <v>2</v>
          </cell>
          <cell r="R6185">
            <v>47337</v>
          </cell>
          <cell r="S6185">
            <v>47337</v>
          </cell>
          <cell r="T6185">
            <v>3.5200000000000002E-2</v>
          </cell>
          <cell r="U6185">
            <v>0.2611</v>
          </cell>
          <cell r="V6185">
            <v>0</v>
          </cell>
          <cell r="W6185">
            <v>0.70369999999999999</v>
          </cell>
        </row>
        <row r="6186">
          <cell r="C6186" t="str">
            <v>I. EQUIPO</v>
          </cell>
        </row>
        <row r="6188">
          <cell r="C6188" t="str">
            <v>DESCRIPCIÓN</v>
          </cell>
          <cell r="H6188" t="str">
            <v>MARCA</v>
          </cell>
          <cell r="J6188" t="str">
            <v>TIPO</v>
          </cell>
          <cell r="L6188" t="str">
            <v>TARIFA/HORA</v>
          </cell>
          <cell r="M6188" t="str">
            <v>RENDIMIENTO</v>
          </cell>
          <cell r="O6188" t="str">
            <v>Vr. UNITARIO</v>
          </cell>
        </row>
        <row r="6189">
          <cell r="J6189" t="str">
            <v/>
          </cell>
          <cell r="L6189" t="str">
            <v/>
          </cell>
          <cell r="M6189">
            <v>4</v>
          </cell>
          <cell r="O6189">
            <v>0</v>
          </cell>
          <cell r="R6189">
            <v>0.5</v>
          </cell>
          <cell r="T6189">
            <v>0</v>
          </cell>
        </row>
        <row r="6190">
          <cell r="J6190" t="str">
            <v/>
          </cell>
          <cell r="L6190" t="str">
            <v/>
          </cell>
          <cell r="M6190">
            <v>4</v>
          </cell>
          <cell r="O6190">
            <v>0</v>
          </cell>
          <cell r="R6190">
            <v>0.5</v>
          </cell>
          <cell r="T6190">
            <v>0</v>
          </cell>
        </row>
        <row r="6191">
          <cell r="J6191" t="str">
            <v/>
          </cell>
          <cell r="L6191" t="str">
            <v/>
          </cell>
          <cell r="O6191">
            <v>0</v>
          </cell>
          <cell r="R6191">
            <v>0</v>
          </cell>
          <cell r="T6191">
            <v>0</v>
          </cell>
        </row>
        <row r="6192">
          <cell r="C6192" t="str">
            <v>Herramienta Menor (Como % de Mano de Obra)</v>
          </cell>
          <cell r="J6192" t="str">
            <v>Dia</v>
          </cell>
          <cell r="L6192">
            <v>33311</v>
          </cell>
          <cell r="M6192">
            <v>0.05</v>
          </cell>
          <cell r="O6192">
            <v>1666</v>
          </cell>
          <cell r="R6192">
            <v>3332</v>
          </cell>
          <cell r="T6192" t="str">
            <v>Herramienta Menor (Como % de Mano de Obra)</v>
          </cell>
        </row>
        <row r="6193">
          <cell r="L6193">
            <v>3.5200000000000002E-2</v>
          </cell>
          <cell r="M6193" t="str">
            <v>SUBTOTAL $</v>
          </cell>
          <cell r="O6193">
            <v>1666</v>
          </cell>
        </row>
        <row r="6194">
          <cell r="C6194" t="str">
            <v>II. MATERIALES</v>
          </cell>
        </row>
        <row r="6196">
          <cell r="C6196" t="str">
            <v>DESCRIPCIÓN</v>
          </cell>
          <cell r="K6196" t="str">
            <v>UNIDAD</v>
          </cell>
          <cell r="L6196" t="str">
            <v>CANTIDAD</v>
          </cell>
          <cell r="M6196" t="str">
            <v>PRECIO UNIT.</v>
          </cell>
          <cell r="O6196" t="str">
            <v>Vr. UNITARIO</v>
          </cell>
        </row>
        <row r="6197">
          <cell r="C6197" t="str">
            <v>Breaker - Taco Monopolar Enchufable de 15 a 60 Amp.</v>
          </cell>
          <cell r="K6197" t="str">
            <v>u</v>
          </cell>
          <cell r="L6197">
            <v>1</v>
          </cell>
          <cell r="M6197">
            <v>12360</v>
          </cell>
          <cell r="O6197">
            <v>12360</v>
          </cell>
          <cell r="R6197">
            <v>2</v>
          </cell>
          <cell r="T6197" t="str">
            <v>Breaker - Taco Monopolar Enchufable de 15 a 60 Amp.</v>
          </cell>
        </row>
        <row r="6198">
          <cell r="K6198" t="str">
            <v/>
          </cell>
          <cell r="M6198">
            <v>0</v>
          </cell>
          <cell r="O6198">
            <v>0</v>
          </cell>
          <cell r="R6198">
            <v>0</v>
          </cell>
          <cell r="T6198">
            <v>0</v>
          </cell>
        </row>
        <row r="6199">
          <cell r="K6199" t="str">
            <v/>
          </cell>
          <cell r="M6199">
            <v>0</v>
          </cell>
          <cell r="O6199">
            <v>0</v>
          </cell>
          <cell r="R6199">
            <v>0</v>
          </cell>
          <cell r="T6199">
            <v>0</v>
          </cell>
        </row>
        <row r="6200">
          <cell r="K6200" t="str">
            <v/>
          </cell>
          <cell r="M6200">
            <v>0</v>
          </cell>
          <cell r="O6200">
            <v>0</v>
          </cell>
          <cell r="R6200">
            <v>0</v>
          </cell>
          <cell r="T6200">
            <v>0</v>
          </cell>
        </row>
        <row r="6201">
          <cell r="K6201" t="str">
            <v/>
          </cell>
          <cell r="M6201">
            <v>0</v>
          </cell>
          <cell r="O6201">
            <v>0</v>
          </cell>
          <cell r="R6201">
            <v>0</v>
          </cell>
          <cell r="T6201">
            <v>0</v>
          </cell>
        </row>
        <row r="6202">
          <cell r="K6202" t="str">
            <v/>
          </cell>
          <cell r="M6202">
            <v>0</v>
          </cell>
          <cell r="O6202">
            <v>0</v>
          </cell>
          <cell r="R6202">
            <v>0</v>
          </cell>
          <cell r="T6202">
            <v>0</v>
          </cell>
        </row>
        <row r="6203">
          <cell r="K6203" t="str">
            <v/>
          </cell>
          <cell r="M6203">
            <v>0</v>
          </cell>
          <cell r="O6203">
            <v>0</v>
          </cell>
          <cell r="R6203">
            <v>0</v>
          </cell>
          <cell r="T6203">
            <v>0</v>
          </cell>
        </row>
        <row r="6204">
          <cell r="K6204" t="str">
            <v/>
          </cell>
          <cell r="M6204">
            <v>0</v>
          </cell>
          <cell r="O6204">
            <v>0</v>
          </cell>
          <cell r="R6204">
            <v>0</v>
          </cell>
          <cell r="T6204">
            <v>0</v>
          </cell>
        </row>
        <row r="6205">
          <cell r="K6205" t="str">
            <v/>
          </cell>
          <cell r="M6205">
            <v>0</v>
          </cell>
          <cell r="O6205">
            <v>0</v>
          </cell>
          <cell r="R6205">
            <v>0</v>
          </cell>
          <cell r="T6205">
            <v>0</v>
          </cell>
        </row>
        <row r="6206">
          <cell r="L6206">
            <v>0.2611</v>
          </cell>
          <cell r="M6206" t="str">
            <v>SUBTOTAL $</v>
          </cell>
          <cell r="O6206">
            <v>12360</v>
          </cell>
        </row>
        <row r="6207">
          <cell r="C6207" t="str">
            <v>III. TRANSPORTES</v>
          </cell>
        </row>
        <row r="6209">
          <cell r="C6209" t="str">
            <v>MATERIAL</v>
          </cell>
          <cell r="J6209" t="str">
            <v>VOL. o PESO</v>
          </cell>
          <cell r="K6209" t="str">
            <v>DISTANCIA</v>
          </cell>
          <cell r="L6209" t="str">
            <v>M3 o Ton/Km</v>
          </cell>
          <cell r="M6209" t="str">
            <v>TARIFA</v>
          </cell>
          <cell r="O6209" t="str">
            <v>Vr. UNITARIO</v>
          </cell>
        </row>
        <row r="6210">
          <cell r="J6210" t="str">
            <v/>
          </cell>
          <cell r="M6210">
            <v>0</v>
          </cell>
          <cell r="O6210">
            <v>0</v>
          </cell>
          <cell r="R6210">
            <v>0</v>
          </cell>
          <cell r="T6210">
            <v>0</v>
          </cell>
        </row>
        <row r="6211">
          <cell r="J6211" t="str">
            <v/>
          </cell>
          <cell r="M6211">
            <v>0</v>
          </cell>
          <cell r="O6211">
            <v>0</v>
          </cell>
          <cell r="R6211">
            <v>0</v>
          </cell>
          <cell r="T6211">
            <v>0</v>
          </cell>
        </row>
        <row r="6212">
          <cell r="J6212" t="str">
            <v/>
          </cell>
          <cell r="M6212">
            <v>0</v>
          </cell>
          <cell r="O6212">
            <v>0</v>
          </cell>
          <cell r="R6212">
            <v>0</v>
          </cell>
          <cell r="T6212">
            <v>0</v>
          </cell>
        </row>
        <row r="6213">
          <cell r="L6213">
            <v>0</v>
          </cell>
          <cell r="M6213" t="str">
            <v>SUBTOTAL $</v>
          </cell>
          <cell r="O6213">
            <v>0</v>
          </cell>
        </row>
        <row r="6214">
          <cell r="C6214" t="str">
            <v>IV. MANO DE OBRA</v>
          </cell>
        </row>
        <row r="6216">
          <cell r="C6216" t="str">
            <v>TRABAJADOR</v>
          </cell>
          <cell r="I6216" t="str">
            <v>CANTIDAD</v>
          </cell>
          <cell r="J6216" t="str">
            <v>JORNAL</v>
          </cell>
          <cell r="K6216" t="str">
            <v>PRESTACIONES</v>
          </cell>
          <cell r="L6216" t="str">
            <v>JORNAL TOTAL</v>
          </cell>
          <cell r="M6216" t="str">
            <v>RENDIMIENTO</v>
          </cell>
          <cell r="O6216" t="str">
            <v>Vr. UNITARIO</v>
          </cell>
        </row>
        <row r="6217">
          <cell r="C6217" t="str">
            <v>Maestro Electricista</v>
          </cell>
          <cell r="I6217">
            <v>1</v>
          </cell>
          <cell r="J6217">
            <v>104400</v>
          </cell>
          <cell r="K6217">
            <v>1.681</v>
          </cell>
          <cell r="L6217">
            <v>175496</v>
          </cell>
          <cell r="M6217">
            <v>8</v>
          </cell>
          <cell r="O6217">
            <v>21937</v>
          </cell>
          <cell r="R6217">
            <v>0.25</v>
          </cell>
          <cell r="T6217" t="str">
            <v>Maestro Electricista</v>
          </cell>
        </row>
        <row r="6218">
          <cell r="C6218" t="str">
            <v>Ayudante Entendido</v>
          </cell>
          <cell r="I6218">
            <v>1</v>
          </cell>
          <cell r="J6218">
            <v>53020</v>
          </cell>
          <cell r="K6218">
            <v>1.7161</v>
          </cell>
          <cell r="L6218">
            <v>90988</v>
          </cell>
          <cell r="M6218">
            <v>8</v>
          </cell>
          <cell r="O6218">
            <v>11374</v>
          </cell>
          <cell r="R6218">
            <v>0.25</v>
          </cell>
          <cell r="T6218" t="str">
            <v>Ayudante Entendido</v>
          </cell>
        </row>
        <row r="6219">
          <cell r="I6219">
            <v>1</v>
          </cell>
          <cell r="J6219">
            <v>0</v>
          </cell>
          <cell r="K6219">
            <v>0</v>
          </cell>
          <cell r="L6219">
            <v>0</v>
          </cell>
          <cell r="O6219">
            <v>0</v>
          </cell>
          <cell r="R6219">
            <v>0</v>
          </cell>
          <cell r="T6219">
            <v>0</v>
          </cell>
        </row>
        <row r="6220">
          <cell r="L6220">
            <v>0.70369999999999999</v>
          </cell>
          <cell r="M6220" t="str">
            <v>SUBTOTAL $</v>
          </cell>
          <cell r="O6220">
            <v>33311</v>
          </cell>
        </row>
        <row r="6222">
          <cell r="C6222" t="str">
            <v>TOTAL COSTO DIRECTO $</v>
          </cell>
          <cell r="O6222">
            <v>47337</v>
          </cell>
        </row>
        <row r="6223">
          <cell r="C6223" t="str">
            <v>V. COSTOS INDIRECTOS</v>
          </cell>
        </row>
        <row r="6225">
          <cell r="C6225" t="str">
            <v>Descripción</v>
          </cell>
          <cell r="L6225" t="str">
            <v>Porcentaje</v>
          </cell>
          <cell r="M6225" t="str">
            <v>Valor Total</v>
          </cell>
        </row>
        <row r="6226">
          <cell r="C6226" t="str">
            <v>ADMINISTRACION</v>
          </cell>
          <cell r="L6226">
            <v>0</v>
          </cell>
          <cell r="M6226">
            <v>0</v>
          </cell>
        </row>
        <row r="6227">
          <cell r="C6227" t="str">
            <v xml:space="preserve">IMPREVISTOS </v>
          </cell>
          <cell r="L6227">
            <v>0</v>
          </cell>
          <cell r="M6227">
            <v>0</v>
          </cell>
        </row>
        <row r="6228">
          <cell r="C6228" t="str">
            <v>UTILIDAD</v>
          </cell>
          <cell r="L6228">
            <v>0</v>
          </cell>
          <cell r="M6228">
            <v>0</v>
          </cell>
        </row>
        <row r="6229">
          <cell r="C6229" t="str">
            <v>SUBTOTAL $</v>
          </cell>
          <cell r="O6229">
            <v>0</v>
          </cell>
        </row>
        <row r="6231">
          <cell r="C6231" t="str">
            <v>Precio Unitario Total Aproximado al peso $</v>
          </cell>
          <cell r="O6231">
            <v>47337</v>
          </cell>
        </row>
        <row r="6234">
          <cell r="H6234" t="str">
            <v>Firma</v>
          </cell>
        </row>
        <row r="6235">
          <cell r="H6235" t="str">
            <v>Nombre:</v>
          </cell>
        </row>
        <row r="6236">
          <cell r="H6236" t="str">
            <v>Representante Legal del Contratista o su Apoderado</v>
          </cell>
        </row>
        <row r="6237">
          <cell r="H6237" t="str">
            <v>Matricula No. :</v>
          </cell>
        </row>
        <row r="6238">
          <cell r="H6238" t="str">
            <v xml:space="preserve"> </v>
          </cell>
        </row>
        <row r="6239">
          <cell r="C6239" t="str">
            <v>OBSERVACIONES INTERVENTORÍA</v>
          </cell>
        </row>
        <row r="6243">
          <cell r="C6243" t="str">
            <v>APROBACIÓN POR INTERVENTORÍA</v>
          </cell>
        </row>
        <row r="6244">
          <cell r="C6244"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6246">
          <cell r="C6246"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6249">
          <cell r="H6249" t="str">
            <v>Firma</v>
          </cell>
        </row>
        <row r="6250">
          <cell r="H6250" t="str">
            <v>Nombre:</v>
          </cell>
        </row>
        <row r="6251">
          <cell r="H6251" t="str">
            <v>Representante Legal del Interventor o su Apoderado</v>
          </cell>
        </row>
        <row r="6252">
          <cell r="H6252" t="str">
            <v>Matricula No. :</v>
          </cell>
        </row>
        <row r="6257">
          <cell r="C6257" t="str">
            <v>Formulario 1 - Propuesta económica  - Documento tipo de selección abreviada de menor cuantía - versión 2</v>
          </cell>
        </row>
        <row r="6258">
          <cell r="C6258" t="str">
            <v>Código</v>
          </cell>
          <cell r="D6258" t="str">
            <v>CCE-EICP-FM-25</v>
          </cell>
          <cell r="E6258" t="str">
            <v>Versión</v>
          </cell>
          <cell r="F6258">
            <v>2</v>
          </cell>
        </row>
        <row r="6260">
          <cell r="C6260" t="str">
            <v>[La entidad podrá utilizar este formato para la presentación de los análisis de precios unitarios el contratista en la oportunidad prevista en el numeral 8.1. del Documento Base]</v>
          </cell>
        </row>
        <row r="6263">
          <cell r="D6263" t="str">
            <v>MUNICIPIO DE CONCORDIA, ANTIOQUIA</v>
          </cell>
        </row>
        <row r="6264">
          <cell r="L6264" t="str">
            <v>VERSIÓN</v>
          </cell>
        </row>
        <row r="6265">
          <cell r="D6265" t="str">
            <v xml:space="preserve">[NÚMERO DEL PROCESO] </v>
          </cell>
        </row>
        <row r="6266">
          <cell r="L6266" t="str">
            <v>PÁGINA</v>
          </cell>
          <cell r="M6266">
            <v>1</v>
          </cell>
          <cell r="N6266" t="str">
            <v>DE</v>
          </cell>
          <cell r="O6266">
            <v>1</v>
          </cell>
        </row>
        <row r="6267">
          <cell r="D6267" t="str">
            <v xml:space="preserve">ANALISIS DE PRECIOS UNITARIOS </v>
          </cell>
        </row>
        <row r="6269">
          <cell r="L6269" t="str">
            <v>FECHA</v>
          </cell>
          <cell r="M6269" t="str">
            <v>DD</v>
          </cell>
          <cell r="N6269" t="str">
            <v>MM</v>
          </cell>
          <cell r="O6269" t="str">
            <v>AA</v>
          </cell>
        </row>
        <row r="6270">
          <cell r="M6270">
            <v>3</v>
          </cell>
          <cell r="N6270">
            <v>5</v>
          </cell>
          <cell r="O6270">
            <v>2022</v>
          </cell>
        </row>
        <row r="6271">
          <cell r="C6271" t="str">
            <v>ITEMS DE LA PROPUESTA ECONÓMICA</v>
          </cell>
          <cell r="I6271" t="str">
            <v>ITEMS NO PREVISTOS</v>
          </cell>
        </row>
        <row r="6275">
          <cell r="C6275" t="str">
            <v>DATOS ESPECÍFICOS</v>
          </cell>
        </row>
        <row r="6277">
          <cell r="C6277" t="str">
            <v>ITEM</v>
          </cell>
          <cell r="D6277" t="str">
            <v>DESCRIPCIÓN</v>
          </cell>
          <cell r="M6277" t="str">
            <v>UNIDAD</v>
          </cell>
          <cell r="O6277" t="str">
            <v>CANTIDAD</v>
          </cell>
        </row>
        <row r="6278">
          <cell r="C6278" t="str">
            <v>2.15.1</v>
          </cell>
          <cell r="D6278" t="str">
            <v xml:space="preserve">Regada de material proveniente de la excavación y conformación del terreno. </v>
          </cell>
          <cell r="M6278" t="str">
            <v>m3</v>
          </cell>
          <cell r="O6278">
            <v>118</v>
          </cell>
          <cell r="R6278">
            <v>5257</v>
          </cell>
          <cell r="S6278">
            <v>5257</v>
          </cell>
          <cell r="T6278">
            <v>4.7600000000000003E-2</v>
          </cell>
          <cell r="U6278">
            <v>0</v>
          </cell>
          <cell r="V6278">
            <v>0</v>
          </cell>
          <cell r="W6278">
            <v>0.95240000000000002</v>
          </cell>
        </row>
        <row r="6279">
          <cell r="C6279" t="str">
            <v>I. EQUIPO</v>
          </cell>
        </row>
        <row r="6281">
          <cell r="C6281" t="str">
            <v>DESCRIPCIÓN</v>
          </cell>
          <cell r="H6281" t="str">
            <v>MARCA</v>
          </cell>
          <cell r="J6281" t="str">
            <v>TIPO</v>
          </cell>
          <cell r="L6281" t="str">
            <v>TARIFA/HORA</v>
          </cell>
          <cell r="M6281" t="str">
            <v>RENDIMIENTO</v>
          </cell>
          <cell r="O6281" t="str">
            <v>Vr. UNITARIO</v>
          </cell>
        </row>
        <row r="6282">
          <cell r="J6282" t="str">
            <v/>
          </cell>
          <cell r="L6282" t="str">
            <v/>
          </cell>
          <cell r="O6282">
            <v>0</v>
          </cell>
          <cell r="R6282">
            <v>0</v>
          </cell>
          <cell r="T6282">
            <v>0</v>
          </cell>
        </row>
        <row r="6283">
          <cell r="J6283" t="str">
            <v/>
          </cell>
          <cell r="L6283" t="str">
            <v/>
          </cell>
          <cell r="O6283">
            <v>0</v>
          </cell>
          <cell r="R6283">
            <v>0</v>
          </cell>
          <cell r="T6283">
            <v>0</v>
          </cell>
        </row>
        <row r="6284">
          <cell r="J6284" t="str">
            <v/>
          </cell>
          <cell r="L6284" t="str">
            <v/>
          </cell>
          <cell r="O6284">
            <v>0</v>
          </cell>
          <cell r="R6284">
            <v>0</v>
          </cell>
          <cell r="T6284">
            <v>0</v>
          </cell>
        </row>
        <row r="6285">
          <cell r="C6285" t="str">
            <v>Herramienta Menor (Como % de Mano de Obra)</v>
          </cell>
          <cell r="J6285" t="str">
            <v>Dia</v>
          </cell>
          <cell r="L6285">
            <v>5007</v>
          </cell>
          <cell r="M6285">
            <v>0.05</v>
          </cell>
          <cell r="O6285">
            <v>250</v>
          </cell>
          <cell r="R6285">
            <v>29500</v>
          </cell>
          <cell r="T6285" t="str">
            <v>Herramienta Menor (Como % de Mano de Obra)</v>
          </cell>
        </row>
        <row r="6286">
          <cell r="L6286">
            <v>4.7600000000000003E-2</v>
          </cell>
          <cell r="M6286" t="str">
            <v>SUBTOTAL $</v>
          </cell>
          <cell r="O6286">
            <v>250</v>
          </cell>
        </row>
        <row r="6287">
          <cell r="C6287" t="str">
            <v>II. MATERIALES</v>
          </cell>
        </row>
        <row r="6289">
          <cell r="C6289" t="str">
            <v>DESCRIPCIÓN</v>
          </cell>
          <cell r="K6289" t="str">
            <v>UNIDAD</v>
          </cell>
          <cell r="L6289" t="str">
            <v>CANTIDAD</v>
          </cell>
          <cell r="M6289" t="str">
            <v>PRECIO UNIT.</v>
          </cell>
          <cell r="O6289" t="str">
            <v>Vr. UNITARIO</v>
          </cell>
        </row>
        <row r="6290">
          <cell r="K6290" t="str">
            <v/>
          </cell>
          <cell r="M6290">
            <v>0</v>
          </cell>
          <cell r="O6290">
            <v>0</v>
          </cell>
          <cell r="R6290">
            <v>0</v>
          </cell>
          <cell r="T6290">
            <v>0</v>
          </cell>
        </row>
        <row r="6291">
          <cell r="K6291" t="str">
            <v/>
          </cell>
          <cell r="M6291">
            <v>0</v>
          </cell>
          <cell r="O6291">
            <v>0</v>
          </cell>
          <cell r="R6291">
            <v>0</v>
          </cell>
          <cell r="T6291">
            <v>0</v>
          </cell>
        </row>
        <row r="6292">
          <cell r="K6292" t="str">
            <v/>
          </cell>
          <cell r="M6292">
            <v>0</v>
          </cell>
          <cell r="O6292">
            <v>0</v>
          </cell>
          <cell r="R6292">
            <v>0</v>
          </cell>
          <cell r="T6292">
            <v>0</v>
          </cell>
        </row>
        <row r="6293">
          <cell r="K6293" t="str">
            <v/>
          </cell>
          <cell r="M6293">
            <v>0</v>
          </cell>
          <cell r="O6293">
            <v>0</v>
          </cell>
          <cell r="R6293">
            <v>0</v>
          </cell>
          <cell r="T6293">
            <v>0</v>
          </cell>
        </row>
        <row r="6294">
          <cell r="K6294" t="str">
            <v/>
          </cell>
          <cell r="M6294">
            <v>0</v>
          </cell>
          <cell r="O6294">
            <v>0</v>
          </cell>
          <cell r="R6294">
            <v>0</v>
          </cell>
          <cell r="T6294">
            <v>0</v>
          </cell>
        </row>
        <row r="6295">
          <cell r="K6295" t="str">
            <v/>
          </cell>
          <cell r="M6295">
            <v>0</v>
          </cell>
          <cell r="O6295">
            <v>0</v>
          </cell>
          <cell r="R6295">
            <v>0</v>
          </cell>
          <cell r="T6295">
            <v>0</v>
          </cell>
        </row>
        <row r="6296">
          <cell r="K6296" t="str">
            <v/>
          </cell>
          <cell r="O6296">
            <v>0</v>
          </cell>
          <cell r="R6296">
            <v>0</v>
          </cell>
          <cell r="T6296">
            <v>0</v>
          </cell>
        </row>
        <row r="6297">
          <cell r="L6297">
            <v>0</v>
          </cell>
          <cell r="M6297" t="str">
            <v>SUBTOTAL $</v>
          </cell>
          <cell r="O6297">
            <v>0</v>
          </cell>
        </row>
        <row r="6298">
          <cell r="C6298" t="str">
            <v>III. TRANSPORTES</v>
          </cell>
        </row>
        <row r="6300">
          <cell r="C6300" t="str">
            <v>MATERIAL</v>
          </cell>
          <cell r="J6300" t="str">
            <v>VOL. o PESO</v>
          </cell>
          <cell r="K6300" t="str">
            <v>DISTANCIA</v>
          </cell>
          <cell r="L6300" t="str">
            <v>M3 o Ton/Km</v>
          </cell>
          <cell r="M6300" t="str">
            <v>TARIFA</v>
          </cell>
          <cell r="O6300" t="str">
            <v>Vr. UNITARIO</v>
          </cell>
        </row>
        <row r="6301">
          <cell r="J6301" t="str">
            <v/>
          </cell>
          <cell r="K6301">
            <v>1</v>
          </cell>
          <cell r="L6301">
            <v>1.3</v>
          </cell>
          <cell r="M6301">
            <v>0</v>
          </cell>
          <cell r="O6301">
            <v>0</v>
          </cell>
          <cell r="R6301">
            <v>153.4</v>
          </cell>
          <cell r="T6301">
            <v>0</v>
          </cell>
        </row>
        <row r="6302">
          <cell r="J6302" t="str">
            <v/>
          </cell>
          <cell r="M6302">
            <v>0</v>
          </cell>
          <cell r="O6302">
            <v>0</v>
          </cell>
          <cell r="R6302">
            <v>0</v>
          </cell>
          <cell r="T6302">
            <v>0</v>
          </cell>
        </row>
        <row r="6303">
          <cell r="J6303" t="str">
            <v/>
          </cell>
          <cell r="M6303">
            <v>0</v>
          </cell>
          <cell r="O6303">
            <v>0</v>
          </cell>
          <cell r="R6303">
            <v>0</v>
          </cell>
          <cell r="T6303">
            <v>0</v>
          </cell>
        </row>
        <row r="6304">
          <cell r="L6304">
            <v>0</v>
          </cell>
          <cell r="M6304" t="str">
            <v>SUBTOTAL $</v>
          </cell>
          <cell r="O6304">
            <v>0</v>
          </cell>
        </row>
        <row r="6305">
          <cell r="C6305" t="str">
            <v>IV. MANO DE OBRA</v>
          </cell>
        </row>
        <row r="6307">
          <cell r="C6307" t="str">
            <v>TRABAJADOR</v>
          </cell>
          <cell r="I6307" t="str">
            <v>CANTIDAD</v>
          </cell>
          <cell r="J6307" t="str">
            <v>JORNAL</v>
          </cell>
          <cell r="K6307" t="str">
            <v>PRESTACIONES</v>
          </cell>
          <cell r="L6307" t="str">
            <v>JORNAL TOTAL</v>
          </cell>
          <cell r="M6307" t="str">
            <v>RENDIMIENTO</v>
          </cell>
          <cell r="O6307" t="str">
            <v>Vr. UNITARIO</v>
          </cell>
        </row>
        <row r="6308">
          <cell r="C6308" t="str">
            <v>Ayudante Raso</v>
          </cell>
          <cell r="I6308">
            <v>2</v>
          </cell>
          <cell r="J6308">
            <v>43354</v>
          </cell>
          <cell r="K6308">
            <v>1.7323</v>
          </cell>
          <cell r="L6308">
            <v>150204</v>
          </cell>
          <cell r="M6308">
            <v>30</v>
          </cell>
          <cell r="O6308">
            <v>5007</v>
          </cell>
          <cell r="R6308">
            <v>7.87</v>
          </cell>
          <cell r="T6308" t="str">
            <v>Ayudante Raso</v>
          </cell>
        </row>
        <row r="6309">
          <cell r="J6309">
            <v>0</v>
          </cell>
          <cell r="K6309">
            <v>0</v>
          </cell>
          <cell r="L6309">
            <v>0</v>
          </cell>
          <cell r="O6309">
            <v>0</v>
          </cell>
          <cell r="R6309">
            <v>0</v>
          </cell>
          <cell r="T6309">
            <v>0</v>
          </cell>
        </row>
        <row r="6310">
          <cell r="J6310">
            <v>0</v>
          </cell>
          <cell r="K6310">
            <v>0</v>
          </cell>
          <cell r="L6310">
            <v>0</v>
          </cell>
          <cell r="O6310">
            <v>0</v>
          </cell>
          <cell r="R6310">
            <v>0</v>
          </cell>
          <cell r="T6310">
            <v>0</v>
          </cell>
        </row>
        <row r="6311">
          <cell r="L6311">
            <v>0.95240000000000002</v>
          </cell>
          <cell r="M6311" t="str">
            <v>SUBTOTAL $</v>
          </cell>
          <cell r="O6311">
            <v>5007</v>
          </cell>
        </row>
        <row r="6313">
          <cell r="C6313" t="str">
            <v>TOTAL COSTO DIRECTO $</v>
          </cell>
          <cell r="O6313">
            <v>5257</v>
          </cell>
        </row>
        <row r="6314">
          <cell r="C6314" t="str">
            <v>V. COSTOS INDIRECTOS</v>
          </cell>
        </row>
        <row r="6316">
          <cell r="C6316" t="str">
            <v>Descripción</v>
          </cell>
          <cell r="L6316" t="str">
            <v>Porcentaje</v>
          </cell>
          <cell r="M6316" t="str">
            <v>Valor Total</v>
          </cell>
        </row>
        <row r="6317">
          <cell r="C6317" t="str">
            <v>ADMINISTRACION</v>
          </cell>
          <cell r="L6317">
            <v>0</v>
          </cell>
          <cell r="M6317">
            <v>0</v>
          </cell>
        </row>
        <row r="6318">
          <cell r="C6318" t="str">
            <v xml:space="preserve">IMPREVISTOS </v>
          </cell>
          <cell r="L6318">
            <v>0</v>
          </cell>
          <cell r="M6318">
            <v>0</v>
          </cell>
        </row>
        <row r="6319">
          <cell r="C6319" t="str">
            <v>UTILIDAD</v>
          </cell>
          <cell r="L6319">
            <v>0</v>
          </cell>
          <cell r="M6319">
            <v>0</v>
          </cell>
        </row>
        <row r="6320">
          <cell r="C6320" t="str">
            <v>SUBTOTAL $</v>
          </cell>
          <cell r="O6320">
            <v>0</v>
          </cell>
        </row>
        <row r="6322">
          <cell r="C6322" t="str">
            <v>Precio Unitario Total Aproximado al peso $</v>
          </cell>
          <cell r="O6322">
            <v>5257</v>
          </cell>
        </row>
        <row r="6325">
          <cell r="H6325" t="str">
            <v>Firma</v>
          </cell>
        </row>
        <row r="6326">
          <cell r="H6326" t="str">
            <v>Nombre:</v>
          </cell>
        </row>
        <row r="6327">
          <cell r="H6327" t="str">
            <v>Representante Legal del Contratista o su Apoderado</v>
          </cell>
        </row>
        <row r="6328">
          <cell r="H6328" t="str">
            <v>Matricula No. :</v>
          </cell>
        </row>
        <row r="6329">
          <cell r="H6329" t="str">
            <v xml:space="preserve"> </v>
          </cell>
        </row>
        <row r="6330">
          <cell r="C6330" t="str">
            <v>OBSERVACIONES INTERVENTORÍA</v>
          </cell>
        </row>
        <row r="6334">
          <cell r="C6334" t="str">
            <v>APROBACIÓN POR INTERVENTORÍA</v>
          </cell>
        </row>
        <row r="6335">
          <cell r="C633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6337">
          <cell r="C633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6340">
          <cell r="H6340" t="str">
            <v>Firma</v>
          </cell>
        </row>
        <row r="6341">
          <cell r="H6341" t="str">
            <v>Nombre:</v>
          </cell>
        </row>
        <row r="6342">
          <cell r="H6342" t="str">
            <v>Representante Legal del Interventor o su Apoderado</v>
          </cell>
        </row>
        <row r="6343">
          <cell r="H6343" t="str">
            <v>Matricula No. :</v>
          </cell>
        </row>
        <row r="6348">
          <cell r="C6348" t="str">
            <v>Formulario 1 - Propuesta económica  - Documento tipo de selección abreviada de menor cuantía - versión 2</v>
          </cell>
        </row>
        <row r="6349">
          <cell r="C6349" t="str">
            <v>Código</v>
          </cell>
          <cell r="D6349" t="str">
            <v>CCE-EICP-FM-25</v>
          </cell>
          <cell r="E6349" t="str">
            <v>Versión</v>
          </cell>
          <cell r="F6349">
            <v>2</v>
          </cell>
        </row>
        <row r="6351">
          <cell r="C6351" t="str">
            <v>[La entidad podrá utilizar este formato para la presentación de los análisis de precios unitarios el contratista en la oportunidad prevista en el numeral 8.1. del Documento Base]</v>
          </cell>
        </row>
        <row r="6354">
          <cell r="D6354" t="str">
            <v>MUNICIPIO DE CONCORDIA, ANTIOQUIA</v>
          </cell>
        </row>
        <row r="6355">
          <cell r="L6355" t="str">
            <v>VERSIÓN</v>
          </cell>
        </row>
        <row r="6356">
          <cell r="D6356" t="str">
            <v xml:space="preserve">[NÚMERO DEL PROCESO] </v>
          </cell>
        </row>
        <row r="6357">
          <cell r="L6357" t="str">
            <v>PÁGINA</v>
          </cell>
          <cell r="M6357">
            <v>1</v>
          </cell>
          <cell r="N6357" t="str">
            <v>DE</v>
          </cell>
          <cell r="O6357">
            <v>1</v>
          </cell>
        </row>
        <row r="6358">
          <cell r="D6358" t="str">
            <v xml:space="preserve">ANALISIS DE PRECIOS UNITARIOS </v>
          </cell>
        </row>
        <row r="6360">
          <cell r="L6360" t="str">
            <v>FECHA</v>
          </cell>
          <cell r="M6360" t="str">
            <v>DD</v>
          </cell>
          <cell r="N6360" t="str">
            <v>MM</v>
          </cell>
          <cell r="O6360" t="str">
            <v>AA</v>
          </cell>
        </row>
        <row r="6361">
          <cell r="M6361">
            <v>3</v>
          </cell>
          <cell r="N6361">
            <v>5</v>
          </cell>
          <cell r="O6361">
            <v>2022</v>
          </cell>
        </row>
        <row r="6362">
          <cell r="C6362" t="str">
            <v>ITEMS DE LA PROPUESTA ECONÓMICA</v>
          </cell>
          <cell r="I6362" t="str">
            <v>ITEMS NO PREVISTOS</v>
          </cell>
        </row>
        <row r="6366">
          <cell r="C6366" t="str">
            <v>DATOS ESPECÍFICOS</v>
          </cell>
        </row>
        <row r="6368">
          <cell r="C6368" t="str">
            <v>ITEM</v>
          </cell>
          <cell r="D6368" t="str">
            <v>DESCRIPCIÓN</v>
          </cell>
          <cell r="M6368" t="str">
            <v>UNIDAD</v>
          </cell>
          <cell r="O6368" t="str">
            <v>CANTIDAD</v>
          </cell>
        </row>
        <row r="6369">
          <cell r="C6369" t="str">
            <v>2.15.2</v>
          </cell>
          <cell r="D6369" t="str">
            <v>TRANSPORTE  de  material proveniente de las EXPLANACIONES, EXCAVACIONES, VOLADURAS DE ROCA Y/O DEMOLICIONES hasta el sitio de disposición final. Se debe hacer en botaderos oficiales autorizados por la entidad competente o hasta el sitio que indique la interventoría. Su medida será en sitio. No Incluye derechos de Botadero.</v>
          </cell>
          <cell r="M6369" t="str">
            <v>m3/Km</v>
          </cell>
          <cell r="O6369">
            <v>920</v>
          </cell>
          <cell r="R6369">
            <v>1560</v>
          </cell>
          <cell r="S6369">
            <v>1560</v>
          </cell>
          <cell r="T6369">
            <v>0</v>
          </cell>
          <cell r="U6369">
            <v>0</v>
          </cell>
          <cell r="V6369">
            <v>1</v>
          </cell>
          <cell r="W6369">
            <v>0</v>
          </cell>
        </row>
        <row r="6370">
          <cell r="C6370" t="str">
            <v>I. EQUIPO</v>
          </cell>
        </row>
        <row r="6372">
          <cell r="C6372" t="str">
            <v>DESCRIPCIÓN</v>
          </cell>
          <cell r="H6372" t="str">
            <v>MARCA</v>
          </cell>
          <cell r="J6372" t="str">
            <v>TIPO</v>
          </cell>
          <cell r="L6372" t="str">
            <v>TARIFA/HORA</v>
          </cell>
          <cell r="M6372" t="str">
            <v>RENDIMIENTO</v>
          </cell>
          <cell r="O6372" t="str">
            <v>Vr. UNITARIO</v>
          </cell>
        </row>
        <row r="6373">
          <cell r="J6373" t="str">
            <v/>
          </cell>
          <cell r="L6373" t="str">
            <v/>
          </cell>
          <cell r="M6373">
            <v>0</v>
          </cell>
          <cell r="O6373">
            <v>0</v>
          </cell>
          <cell r="R6373">
            <v>0</v>
          </cell>
          <cell r="T6373">
            <v>0</v>
          </cell>
        </row>
        <row r="6374">
          <cell r="J6374" t="str">
            <v/>
          </cell>
          <cell r="L6374" t="str">
            <v/>
          </cell>
          <cell r="O6374">
            <v>0</v>
          </cell>
          <cell r="R6374">
            <v>0</v>
          </cell>
          <cell r="T6374">
            <v>0</v>
          </cell>
        </row>
        <row r="6375">
          <cell r="J6375" t="str">
            <v/>
          </cell>
          <cell r="L6375" t="str">
            <v/>
          </cell>
          <cell r="O6375">
            <v>0</v>
          </cell>
          <cell r="R6375">
            <v>0</v>
          </cell>
          <cell r="T6375">
            <v>0</v>
          </cell>
        </row>
        <row r="6376">
          <cell r="C6376" t="str">
            <v>Herramienta Menor (Como % de Mano de Obra)</v>
          </cell>
          <cell r="J6376" t="str">
            <v>Dia</v>
          </cell>
          <cell r="L6376">
            <v>0</v>
          </cell>
          <cell r="M6376">
            <v>0.05</v>
          </cell>
          <cell r="O6376">
            <v>0</v>
          </cell>
          <cell r="R6376">
            <v>0</v>
          </cell>
          <cell r="T6376" t="str">
            <v>Herramienta Menor (Como % de Mano de Obra)</v>
          </cell>
        </row>
        <row r="6377">
          <cell r="L6377">
            <v>0</v>
          </cell>
          <cell r="M6377" t="str">
            <v>SUBTOTAL $</v>
          </cell>
          <cell r="O6377">
            <v>0</v>
          </cell>
        </row>
        <row r="6378">
          <cell r="C6378" t="str">
            <v>II. MATERIALES</v>
          </cell>
        </row>
        <row r="6380">
          <cell r="C6380" t="str">
            <v>DESCRIPCIÓN</v>
          </cell>
          <cell r="K6380" t="str">
            <v>UNIDAD</v>
          </cell>
          <cell r="L6380" t="str">
            <v>CANTIDAD</v>
          </cell>
          <cell r="M6380" t="str">
            <v>PRECIO UNIT.</v>
          </cell>
          <cell r="O6380" t="str">
            <v>Vr. UNITARIO</v>
          </cell>
        </row>
        <row r="6381">
          <cell r="K6381" t="str">
            <v/>
          </cell>
          <cell r="M6381">
            <v>0</v>
          </cell>
          <cell r="O6381">
            <v>0</v>
          </cell>
          <cell r="R6381">
            <v>0</v>
          </cell>
          <cell r="T6381">
            <v>0</v>
          </cell>
        </row>
        <row r="6382">
          <cell r="K6382" t="str">
            <v/>
          </cell>
          <cell r="M6382">
            <v>0</v>
          </cell>
          <cell r="O6382">
            <v>0</v>
          </cell>
          <cell r="R6382">
            <v>0</v>
          </cell>
          <cell r="T6382">
            <v>0</v>
          </cell>
        </row>
        <row r="6383">
          <cell r="K6383" t="str">
            <v/>
          </cell>
          <cell r="M6383">
            <v>0</v>
          </cell>
          <cell r="O6383">
            <v>0</v>
          </cell>
          <cell r="R6383">
            <v>0</v>
          </cell>
          <cell r="T6383">
            <v>0</v>
          </cell>
        </row>
        <row r="6384">
          <cell r="K6384" t="str">
            <v/>
          </cell>
          <cell r="M6384">
            <v>0</v>
          </cell>
          <cell r="O6384">
            <v>0</v>
          </cell>
          <cell r="R6384">
            <v>0</v>
          </cell>
          <cell r="T6384">
            <v>0</v>
          </cell>
        </row>
        <row r="6385">
          <cell r="K6385" t="str">
            <v/>
          </cell>
          <cell r="M6385">
            <v>0</v>
          </cell>
          <cell r="O6385">
            <v>0</v>
          </cell>
          <cell r="R6385">
            <v>0</v>
          </cell>
          <cell r="T6385">
            <v>0</v>
          </cell>
        </row>
        <row r="6386">
          <cell r="K6386" t="str">
            <v/>
          </cell>
          <cell r="M6386">
            <v>0</v>
          </cell>
          <cell r="O6386">
            <v>0</v>
          </cell>
          <cell r="R6386">
            <v>0</v>
          </cell>
          <cell r="T6386">
            <v>0</v>
          </cell>
        </row>
        <row r="6387">
          <cell r="K6387" t="str">
            <v/>
          </cell>
          <cell r="O6387">
            <v>0</v>
          </cell>
          <cell r="R6387">
            <v>0</v>
          </cell>
          <cell r="T6387">
            <v>0</v>
          </cell>
        </row>
        <row r="6388">
          <cell r="L6388">
            <v>0</v>
          </cell>
          <cell r="M6388" t="str">
            <v>SUBTOTAL $</v>
          </cell>
          <cell r="O6388">
            <v>0</v>
          </cell>
        </row>
        <row r="6389">
          <cell r="C6389" t="str">
            <v>III. TRANSPORTES</v>
          </cell>
        </row>
        <row r="6391">
          <cell r="C6391" t="str">
            <v>MATERIAL</v>
          </cell>
          <cell r="J6391" t="str">
            <v>VOL. o PESO</v>
          </cell>
          <cell r="K6391" t="str">
            <v>DISTANCIA</v>
          </cell>
          <cell r="L6391" t="str">
            <v>M3 o Ton/Km</v>
          </cell>
          <cell r="M6391" t="str">
            <v>TARIFA</v>
          </cell>
          <cell r="O6391" t="str">
            <v>Vr. UNITARIO</v>
          </cell>
        </row>
        <row r="6392">
          <cell r="C6392" t="str">
            <v>Transporte de material de remoción</v>
          </cell>
          <cell r="J6392" t="str">
            <v>m3k</v>
          </cell>
          <cell r="K6392">
            <v>1</v>
          </cell>
          <cell r="L6392">
            <v>1.3</v>
          </cell>
          <cell r="M6392">
            <v>1200</v>
          </cell>
          <cell r="O6392">
            <v>1560</v>
          </cell>
          <cell r="R6392">
            <v>1196</v>
          </cell>
          <cell r="T6392" t="str">
            <v>Transporte de material de remoción</v>
          </cell>
        </row>
        <row r="6393">
          <cell r="J6393" t="str">
            <v/>
          </cell>
          <cell r="M6393">
            <v>0</v>
          </cell>
          <cell r="O6393">
            <v>0</v>
          </cell>
          <cell r="R6393">
            <v>0</v>
          </cell>
          <cell r="T6393">
            <v>0</v>
          </cell>
        </row>
        <row r="6394">
          <cell r="J6394" t="str">
            <v/>
          </cell>
          <cell r="M6394">
            <v>0</v>
          </cell>
          <cell r="O6394">
            <v>0</v>
          </cell>
          <cell r="R6394">
            <v>0</v>
          </cell>
          <cell r="T6394">
            <v>0</v>
          </cell>
        </row>
        <row r="6395">
          <cell r="L6395">
            <v>1</v>
          </cell>
          <cell r="M6395" t="str">
            <v>SUBTOTAL $</v>
          </cell>
          <cell r="O6395">
            <v>1560</v>
          </cell>
        </row>
        <row r="6396">
          <cell r="C6396" t="str">
            <v>IV. MANO DE OBRA</v>
          </cell>
        </row>
        <row r="6398">
          <cell r="C6398" t="str">
            <v>TRABAJADOR</v>
          </cell>
          <cell r="I6398" t="str">
            <v>CANTIDAD</v>
          </cell>
          <cell r="J6398" t="str">
            <v>JORNAL</v>
          </cell>
          <cell r="K6398" t="str">
            <v>PRESTACIONES</v>
          </cell>
          <cell r="L6398" t="str">
            <v>JORNAL TOTAL</v>
          </cell>
          <cell r="M6398" t="str">
            <v>RENDIMIENTO</v>
          </cell>
          <cell r="O6398" t="str">
            <v>Vr. UNITARIO</v>
          </cell>
        </row>
        <row r="6399">
          <cell r="I6399">
            <v>1</v>
          </cell>
          <cell r="J6399">
            <v>0</v>
          </cell>
          <cell r="K6399">
            <v>0</v>
          </cell>
          <cell r="L6399">
            <v>0</v>
          </cell>
          <cell r="O6399">
            <v>0</v>
          </cell>
          <cell r="R6399">
            <v>0</v>
          </cell>
          <cell r="T6399">
            <v>0</v>
          </cell>
        </row>
        <row r="6400">
          <cell r="I6400">
            <v>1</v>
          </cell>
          <cell r="J6400">
            <v>0</v>
          </cell>
          <cell r="K6400">
            <v>0</v>
          </cell>
          <cell r="L6400">
            <v>0</v>
          </cell>
          <cell r="O6400">
            <v>0</v>
          </cell>
          <cell r="R6400">
            <v>0</v>
          </cell>
          <cell r="T6400">
            <v>0</v>
          </cell>
        </row>
        <row r="6401">
          <cell r="J6401">
            <v>0</v>
          </cell>
          <cell r="K6401">
            <v>0</v>
          </cell>
          <cell r="L6401">
            <v>0</v>
          </cell>
          <cell r="O6401">
            <v>0</v>
          </cell>
          <cell r="R6401">
            <v>0</v>
          </cell>
          <cell r="T6401">
            <v>0</v>
          </cell>
        </row>
        <row r="6402">
          <cell r="L6402">
            <v>0</v>
          </cell>
          <cell r="M6402" t="str">
            <v>SUBTOTAL $</v>
          </cell>
          <cell r="O6402">
            <v>0</v>
          </cell>
        </row>
        <row r="6404">
          <cell r="C6404" t="str">
            <v>TOTAL COSTO DIRECTO $</v>
          </cell>
          <cell r="O6404">
            <v>1560</v>
          </cell>
        </row>
        <row r="6405">
          <cell r="C6405" t="str">
            <v>V. COSTOS INDIRECTOS</v>
          </cell>
        </row>
        <row r="6407">
          <cell r="C6407" t="str">
            <v>Descripción</v>
          </cell>
          <cell r="L6407" t="str">
            <v>Porcentaje</v>
          </cell>
          <cell r="M6407" t="str">
            <v>Valor Total</v>
          </cell>
        </row>
        <row r="6408">
          <cell r="C6408" t="str">
            <v>ADMINISTRACION</v>
          </cell>
          <cell r="L6408">
            <v>0</v>
          </cell>
          <cell r="M6408">
            <v>0</v>
          </cell>
        </row>
        <row r="6409">
          <cell r="C6409" t="str">
            <v xml:space="preserve">IMPREVISTOS </v>
          </cell>
          <cell r="L6409">
            <v>0</v>
          </cell>
          <cell r="M6409">
            <v>0</v>
          </cell>
        </row>
        <row r="6410">
          <cell r="C6410" t="str">
            <v>UTILIDAD</v>
          </cell>
          <cell r="L6410">
            <v>0</v>
          </cell>
          <cell r="M6410">
            <v>0</v>
          </cell>
        </row>
        <row r="6411">
          <cell r="C6411" t="str">
            <v>SUBTOTAL $</v>
          </cell>
          <cell r="O6411">
            <v>0</v>
          </cell>
        </row>
        <row r="6413">
          <cell r="C6413" t="str">
            <v>Precio Unitario Total Aproximado al peso $</v>
          </cell>
          <cell r="O6413">
            <v>1560</v>
          </cell>
        </row>
        <row r="6416">
          <cell r="H6416" t="str">
            <v>Firma</v>
          </cell>
        </row>
        <row r="6417">
          <cell r="H6417" t="str">
            <v>Nombre:</v>
          </cell>
        </row>
        <row r="6418">
          <cell r="H6418" t="str">
            <v>Representante Legal del Contratista o su Apoderado</v>
          </cell>
        </row>
        <row r="6419">
          <cell r="H6419" t="str">
            <v>Matricula No. :</v>
          </cell>
        </row>
        <row r="6420">
          <cell r="H6420" t="str">
            <v xml:space="preserve"> </v>
          </cell>
        </row>
        <row r="6421">
          <cell r="C6421" t="str">
            <v>OBSERVACIONES INTERVENTORÍA</v>
          </cell>
        </row>
        <row r="6425">
          <cell r="C6425" t="str">
            <v>APROBACIÓN POR INTERVENTORÍA</v>
          </cell>
        </row>
        <row r="6426">
          <cell r="C642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6428">
          <cell r="C642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6431">
          <cell r="H6431" t="str">
            <v>Firma</v>
          </cell>
        </row>
        <row r="6432">
          <cell r="H6432" t="str">
            <v>Nombre:</v>
          </cell>
        </row>
        <row r="6433">
          <cell r="H6433" t="str">
            <v>Representante Legal del Interventor o su Apoderado</v>
          </cell>
        </row>
        <row r="6434">
          <cell r="H6434" t="str">
            <v>Matricula No. :</v>
          </cell>
        </row>
        <row r="6439">
          <cell r="C6439" t="str">
            <v>Formulario 1 - Propuesta económica  - Documento tipo de selección abreviada de menor cuantía - versión 2</v>
          </cell>
        </row>
        <row r="6440">
          <cell r="C6440" t="str">
            <v>Código</v>
          </cell>
          <cell r="D6440" t="str">
            <v>CCE-EICP-FM-25</v>
          </cell>
          <cell r="E6440" t="str">
            <v>Versión</v>
          </cell>
          <cell r="F6440">
            <v>2</v>
          </cell>
        </row>
        <row r="6442">
          <cell r="C6442" t="str">
            <v>[La entidad podrá utilizar este formato para la presentación de los análisis de precios unitarios el contratista en la oportunidad prevista en el numeral 8.1. del Documento Base]</v>
          </cell>
        </row>
        <row r="6445">
          <cell r="D6445" t="str">
            <v>MUNICIPIO DE CONCORDIA, ANTIOQUIA</v>
          </cell>
        </row>
        <row r="6446">
          <cell r="L6446" t="str">
            <v>VERSIÓN</v>
          </cell>
        </row>
        <row r="6447">
          <cell r="D6447" t="str">
            <v xml:space="preserve">[NÚMERO DEL PROCESO] </v>
          </cell>
        </row>
        <row r="6448">
          <cell r="L6448" t="str">
            <v>PÁGINA</v>
          </cell>
          <cell r="M6448">
            <v>1</v>
          </cell>
          <cell r="N6448" t="str">
            <v>DE</v>
          </cell>
          <cell r="O6448">
            <v>1</v>
          </cell>
        </row>
        <row r="6449">
          <cell r="D6449" t="str">
            <v xml:space="preserve">ANALISIS DE PRECIOS UNITARIOS </v>
          </cell>
        </row>
        <row r="6451">
          <cell r="L6451" t="str">
            <v>FECHA</v>
          </cell>
          <cell r="M6451" t="str">
            <v>DD</v>
          </cell>
          <cell r="N6451" t="str">
            <v>MM</v>
          </cell>
          <cell r="O6451" t="str">
            <v>AA</v>
          </cell>
        </row>
        <row r="6452">
          <cell r="M6452">
            <v>3</v>
          </cell>
          <cell r="N6452">
            <v>5</v>
          </cell>
          <cell r="O6452">
            <v>2022</v>
          </cell>
        </row>
        <row r="6453">
          <cell r="C6453" t="str">
            <v>ITEMS DE LA PROPUESTA ECONÓMICA</v>
          </cell>
          <cell r="I6453" t="str">
            <v>ITEMS NO PREVISTOS</v>
          </cell>
        </row>
        <row r="6457">
          <cell r="C6457" t="str">
            <v>DATOS ESPECÍFICOS</v>
          </cell>
        </row>
        <row r="6459">
          <cell r="C6459" t="str">
            <v>ITEM</v>
          </cell>
          <cell r="D6459" t="str">
            <v>DESCRIPCIÓN</v>
          </cell>
          <cell r="M6459" t="str">
            <v>UNIDAD</v>
          </cell>
          <cell r="O6459" t="str">
            <v>CANTIDAD</v>
          </cell>
        </row>
        <row r="6460">
          <cell r="C6460" t="str">
            <v>2.15.3</v>
          </cell>
          <cell r="D6460" t="str">
            <v>DERECHOS DE BOTADERO -  disposición final de material. Se debe hacer en botaderos oficiales autorizados por la entidad competente o hasta el sitio que indique la interventoría. Su medida será en sitio.</v>
          </cell>
          <cell r="M6460" t="str">
            <v>m3</v>
          </cell>
          <cell r="O6460">
            <v>61</v>
          </cell>
          <cell r="R6460">
            <v>6500</v>
          </cell>
          <cell r="S6460">
            <v>6500</v>
          </cell>
          <cell r="T6460">
            <v>0</v>
          </cell>
          <cell r="U6460">
            <v>0</v>
          </cell>
          <cell r="V6460">
            <v>1</v>
          </cell>
          <cell r="W6460">
            <v>0</v>
          </cell>
        </row>
        <row r="6461">
          <cell r="C6461" t="str">
            <v>I. EQUIPO</v>
          </cell>
        </row>
        <row r="6463">
          <cell r="C6463" t="str">
            <v>DESCRIPCIÓN</v>
          </cell>
          <cell r="H6463" t="str">
            <v>MARCA</v>
          </cell>
          <cell r="J6463" t="str">
            <v>TIPO</v>
          </cell>
          <cell r="L6463" t="str">
            <v>TARIFA/HORA</v>
          </cell>
          <cell r="M6463" t="str">
            <v>RENDIMIENTO</v>
          </cell>
          <cell r="O6463" t="str">
            <v>Vr. UNITARIO</v>
          </cell>
        </row>
        <row r="6464">
          <cell r="J6464" t="str">
            <v/>
          </cell>
          <cell r="L6464" t="str">
            <v/>
          </cell>
          <cell r="M6464">
            <v>0</v>
          </cell>
          <cell r="O6464">
            <v>0</v>
          </cell>
          <cell r="R6464">
            <v>0</v>
          </cell>
          <cell r="T6464">
            <v>0</v>
          </cell>
        </row>
        <row r="6465">
          <cell r="J6465" t="str">
            <v/>
          </cell>
          <cell r="L6465" t="str">
            <v/>
          </cell>
          <cell r="O6465">
            <v>0</v>
          </cell>
          <cell r="R6465">
            <v>0</v>
          </cell>
          <cell r="T6465">
            <v>0</v>
          </cell>
        </row>
        <row r="6466">
          <cell r="J6466" t="str">
            <v/>
          </cell>
          <cell r="L6466" t="str">
            <v/>
          </cell>
          <cell r="O6466">
            <v>0</v>
          </cell>
          <cell r="R6466">
            <v>0</v>
          </cell>
          <cell r="T6466">
            <v>0</v>
          </cell>
        </row>
        <row r="6467">
          <cell r="C6467" t="str">
            <v>Herramienta Menor (Como % de Mano de Obra)</v>
          </cell>
          <cell r="J6467" t="str">
            <v>Dia</v>
          </cell>
          <cell r="L6467">
            <v>0</v>
          </cell>
          <cell r="M6467">
            <v>0.05</v>
          </cell>
          <cell r="O6467">
            <v>0</v>
          </cell>
          <cell r="R6467">
            <v>0</v>
          </cell>
          <cell r="T6467" t="str">
            <v>Herramienta Menor (Como % de Mano de Obra)</v>
          </cell>
        </row>
        <row r="6468">
          <cell r="L6468">
            <v>0</v>
          </cell>
          <cell r="M6468" t="str">
            <v>SUBTOTAL $</v>
          </cell>
          <cell r="O6468">
            <v>0</v>
          </cell>
        </row>
        <row r="6469">
          <cell r="C6469" t="str">
            <v>II. MATERIALES</v>
          </cell>
        </row>
        <row r="6471">
          <cell r="C6471" t="str">
            <v>DESCRIPCIÓN</v>
          </cell>
          <cell r="K6471" t="str">
            <v>UNIDAD</v>
          </cell>
          <cell r="L6471" t="str">
            <v>CANTIDAD</v>
          </cell>
          <cell r="M6471" t="str">
            <v>PRECIO UNIT.</v>
          </cell>
          <cell r="O6471" t="str">
            <v>Vr. UNITARIO</v>
          </cell>
        </row>
        <row r="6472">
          <cell r="K6472" t="str">
            <v/>
          </cell>
          <cell r="M6472">
            <v>0</v>
          </cell>
          <cell r="O6472">
            <v>0</v>
          </cell>
          <cell r="R6472">
            <v>0</v>
          </cell>
          <cell r="T6472">
            <v>0</v>
          </cell>
        </row>
        <row r="6473">
          <cell r="K6473" t="str">
            <v/>
          </cell>
          <cell r="M6473">
            <v>0</v>
          </cell>
          <cell r="O6473">
            <v>0</v>
          </cell>
          <cell r="R6473">
            <v>0</v>
          </cell>
          <cell r="T6473">
            <v>0</v>
          </cell>
        </row>
        <row r="6474">
          <cell r="K6474" t="str">
            <v/>
          </cell>
          <cell r="M6474">
            <v>0</v>
          </cell>
          <cell r="O6474">
            <v>0</v>
          </cell>
          <cell r="R6474">
            <v>0</v>
          </cell>
          <cell r="T6474">
            <v>0</v>
          </cell>
        </row>
        <row r="6475">
          <cell r="K6475" t="str">
            <v/>
          </cell>
          <cell r="M6475">
            <v>0</v>
          </cell>
          <cell r="O6475">
            <v>0</v>
          </cell>
          <cell r="R6475">
            <v>0</v>
          </cell>
          <cell r="T6475">
            <v>0</v>
          </cell>
        </row>
        <row r="6476">
          <cell r="K6476" t="str">
            <v/>
          </cell>
          <cell r="M6476">
            <v>0</v>
          </cell>
          <cell r="O6476">
            <v>0</v>
          </cell>
          <cell r="R6476">
            <v>0</v>
          </cell>
          <cell r="T6476">
            <v>0</v>
          </cell>
        </row>
        <row r="6477">
          <cell r="K6477" t="str">
            <v/>
          </cell>
          <cell r="M6477">
            <v>0</v>
          </cell>
          <cell r="O6477">
            <v>0</v>
          </cell>
          <cell r="R6477">
            <v>0</v>
          </cell>
          <cell r="T6477">
            <v>0</v>
          </cell>
        </row>
        <row r="6478">
          <cell r="K6478" t="str">
            <v/>
          </cell>
          <cell r="O6478">
            <v>0</v>
          </cell>
          <cell r="R6478">
            <v>0</v>
          </cell>
          <cell r="T6478">
            <v>0</v>
          </cell>
        </row>
        <row r="6479">
          <cell r="L6479">
            <v>0</v>
          </cell>
          <cell r="M6479" t="str">
            <v>SUBTOTAL $</v>
          </cell>
          <cell r="O6479">
            <v>0</v>
          </cell>
        </row>
        <row r="6480">
          <cell r="C6480" t="str">
            <v>III. TRANSPORTES</v>
          </cell>
        </row>
        <row r="6482">
          <cell r="C6482" t="str">
            <v>MATERIAL</v>
          </cell>
          <cell r="J6482" t="str">
            <v>VOL. o PESO</v>
          </cell>
          <cell r="K6482" t="str">
            <v>DISTANCIA</v>
          </cell>
          <cell r="L6482" t="str">
            <v>M3 o Ton/Km</v>
          </cell>
          <cell r="M6482" t="str">
            <v>TARIFA</v>
          </cell>
          <cell r="O6482" t="str">
            <v>Vr. UNITARIO</v>
          </cell>
        </row>
        <row r="6483">
          <cell r="C6483" t="str">
            <v>Derechos de botadero</v>
          </cell>
          <cell r="J6483" t="str">
            <v>m3</v>
          </cell>
          <cell r="K6483">
            <v>1</v>
          </cell>
          <cell r="L6483">
            <v>1.3</v>
          </cell>
          <cell r="M6483">
            <v>5000</v>
          </cell>
          <cell r="O6483">
            <v>6500</v>
          </cell>
          <cell r="R6483">
            <v>79.3</v>
          </cell>
          <cell r="T6483" t="str">
            <v>Derechos de botadero</v>
          </cell>
        </row>
        <row r="6484">
          <cell r="J6484" t="str">
            <v/>
          </cell>
          <cell r="M6484">
            <v>0</v>
          </cell>
          <cell r="O6484">
            <v>0</v>
          </cell>
          <cell r="R6484">
            <v>0</v>
          </cell>
          <cell r="T6484">
            <v>0</v>
          </cell>
        </row>
        <row r="6485">
          <cell r="J6485" t="str">
            <v/>
          </cell>
          <cell r="M6485">
            <v>0</v>
          </cell>
          <cell r="O6485">
            <v>0</v>
          </cell>
          <cell r="R6485">
            <v>0</v>
          </cell>
          <cell r="T6485">
            <v>0</v>
          </cell>
        </row>
        <row r="6486">
          <cell r="L6486">
            <v>1</v>
          </cell>
          <cell r="M6486" t="str">
            <v>SUBTOTAL $</v>
          </cell>
          <cell r="O6486">
            <v>6500</v>
          </cell>
        </row>
        <row r="6487">
          <cell r="C6487" t="str">
            <v>IV. MANO DE OBRA</v>
          </cell>
        </row>
        <row r="6489">
          <cell r="C6489" t="str">
            <v>TRABAJADOR</v>
          </cell>
          <cell r="I6489" t="str">
            <v>CANTIDAD</v>
          </cell>
          <cell r="J6489" t="str">
            <v>JORNAL</v>
          </cell>
          <cell r="K6489" t="str">
            <v>PRESTACIONES</v>
          </cell>
          <cell r="L6489" t="str">
            <v>JORNAL TOTAL</v>
          </cell>
          <cell r="M6489" t="str">
            <v>RENDIMIENTO</v>
          </cell>
          <cell r="O6489" t="str">
            <v>Vr. UNITARIO</v>
          </cell>
        </row>
        <row r="6490">
          <cell r="I6490">
            <v>1</v>
          </cell>
          <cell r="J6490">
            <v>0</v>
          </cell>
          <cell r="K6490">
            <v>0</v>
          </cell>
          <cell r="L6490">
            <v>0</v>
          </cell>
          <cell r="O6490">
            <v>0</v>
          </cell>
          <cell r="R6490">
            <v>0</v>
          </cell>
          <cell r="T6490">
            <v>0</v>
          </cell>
        </row>
        <row r="6491">
          <cell r="I6491">
            <v>1</v>
          </cell>
          <cell r="J6491">
            <v>0</v>
          </cell>
          <cell r="K6491">
            <v>0</v>
          </cell>
          <cell r="L6491">
            <v>0</v>
          </cell>
          <cell r="O6491">
            <v>0</v>
          </cell>
          <cell r="R6491">
            <v>0</v>
          </cell>
          <cell r="T6491">
            <v>0</v>
          </cell>
        </row>
        <row r="6492">
          <cell r="J6492">
            <v>0</v>
          </cell>
          <cell r="K6492">
            <v>0</v>
          </cell>
          <cell r="L6492">
            <v>0</v>
          </cell>
          <cell r="O6492">
            <v>0</v>
          </cell>
          <cell r="R6492">
            <v>0</v>
          </cell>
          <cell r="T6492">
            <v>0</v>
          </cell>
        </row>
        <row r="6493">
          <cell r="L6493">
            <v>0</v>
          </cell>
          <cell r="M6493" t="str">
            <v>SUBTOTAL $</v>
          </cell>
          <cell r="O6493">
            <v>0</v>
          </cell>
        </row>
        <row r="6495">
          <cell r="C6495" t="str">
            <v>TOTAL COSTO DIRECTO $</v>
          </cell>
          <cell r="O6495">
            <v>6500</v>
          </cell>
        </row>
        <row r="6496">
          <cell r="C6496" t="str">
            <v>V. COSTOS INDIRECTOS</v>
          </cell>
        </row>
        <row r="6498">
          <cell r="C6498" t="str">
            <v>Descripción</v>
          </cell>
          <cell r="L6498" t="str">
            <v>Porcentaje</v>
          </cell>
          <cell r="M6498" t="str">
            <v>Valor Total</v>
          </cell>
        </row>
        <row r="6499">
          <cell r="C6499" t="str">
            <v>ADMINISTRACION</v>
          </cell>
          <cell r="L6499">
            <v>0</v>
          </cell>
          <cell r="M6499">
            <v>0</v>
          </cell>
        </row>
        <row r="6500">
          <cell r="C6500" t="str">
            <v xml:space="preserve">IMPREVISTOS </v>
          </cell>
          <cell r="L6500">
            <v>0</v>
          </cell>
          <cell r="M6500">
            <v>0</v>
          </cell>
        </row>
        <row r="6501">
          <cell r="C6501" t="str">
            <v>UTILIDAD</v>
          </cell>
          <cell r="L6501">
            <v>0</v>
          </cell>
          <cell r="M6501">
            <v>0</v>
          </cell>
        </row>
        <row r="6502">
          <cell r="C6502" t="str">
            <v>SUBTOTAL $</v>
          </cell>
          <cell r="O6502">
            <v>0</v>
          </cell>
        </row>
        <row r="6504">
          <cell r="C6504" t="str">
            <v>Precio Unitario Total Aproximado al peso $</v>
          </cell>
          <cell r="O6504">
            <v>6500</v>
          </cell>
        </row>
        <row r="6507">
          <cell r="H6507" t="str">
            <v>Firma</v>
          </cell>
        </row>
        <row r="6508">
          <cell r="H6508" t="str">
            <v>Nombre:</v>
          </cell>
        </row>
        <row r="6509">
          <cell r="H6509" t="str">
            <v>Representante Legal del Contratista o su Apoderado</v>
          </cell>
        </row>
        <row r="6510">
          <cell r="H6510" t="str">
            <v>Matricula No. :</v>
          </cell>
        </row>
        <row r="6511">
          <cell r="H6511" t="str">
            <v xml:space="preserve"> </v>
          </cell>
        </row>
        <row r="6512">
          <cell r="C6512" t="str">
            <v>OBSERVACIONES INTERVENTORÍA</v>
          </cell>
        </row>
        <row r="6516">
          <cell r="C6516" t="str">
            <v>APROBACIÓN POR INTERVENTORÍA</v>
          </cell>
        </row>
        <row r="6517">
          <cell r="C6517"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6519">
          <cell r="C6519"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6522">
          <cell r="H6522" t="str">
            <v>Firma</v>
          </cell>
        </row>
        <row r="6523">
          <cell r="H6523" t="str">
            <v>Nombre:</v>
          </cell>
        </row>
        <row r="6524">
          <cell r="H6524" t="str">
            <v>Representante Legal del Interventor o su Apoderado</v>
          </cell>
        </row>
        <row r="6525">
          <cell r="H6525" t="str">
            <v>Matricula No. :</v>
          </cell>
        </row>
      </sheetData>
      <sheetData sheetId="9">
        <row r="3">
          <cell r="C3" t="str">
            <v>Formulario 1 - Propuesta económica  - Documento tipo de selección abreviada de menor cuantía - versión 2</v>
          </cell>
        </row>
        <row r="4">
          <cell r="C4" t="str">
            <v>Código</v>
          </cell>
          <cell r="D4" t="str">
            <v>CCE-EICP-FM-25</v>
          </cell>
          <cell r="E4" t="str">
            <v>Versión</v>
          </cell>
          <cell r="F4">
            <v>2</v>
          </cell>
        </row>
        <row r="6">
          <cell r="C6" t="str">
            <v>[La entidad podrá utilizar este formato para la presentación de los análisis de precios unitarios el contratista en la oportunidad prevista en el numeral 8.1. del Documento Base]</v>
          </cell>
        </row>
        <row r="9">
          <cell r="D9" t="str">
            <v>MUNICIPIO DE CONCORDIA, ANTIOQUIA</v>
          </cell>
        </row>
        <row r="10">
          <cell r="L10" t="str">
            <v>VERSIÓN</v>
          </cell>
        </row>
        <row r="11">
          <cell r="D11" t="str">
            <v xml:space="preserve">[NÚMERO DEL PROCESO] </v>
          </cell>
        </row>
        <row r="12">
          <cell r="L12" t="str">
            <v>PÁGINA</v>
          </cell>
          <cell r="M12">
            <v>1</v>
          </cell>
          <cell r="N12" t="str">
            <v>DE</v>
          </cell>
          <cell r="O12">
            <v>1</v>
          </cell>
        </row>
        <row r="13">
          <cell r="D13" t="str">
            <v xml:space="preserve">ANALISIS DE PRECIOS UNITARIOS </v>
          </cell>
        </row>
        <row r="15">
          <cell r="L15" t="str">
            <v>FECHA</v>
          </cell>
          <cell r="M15" t="str">
            <v>DD</v>
          </cell>
          <cell r="N15" t="str">
            <v>MM</v>
          </cell>
          <cell r="O15" t="str">
            <v>AA</v>
          </cell>
        </row>
        <row r="16">
          <cell r="M16">
            <v>8</v>
          </cell>
          <cell r="N16">
            <v>5</v>
          </cell>
          <cell r="O16">
            <v>2023</v>
          </cell>
        </row>
        <row r="17">
          <cell r="C17" t="str">
            <v>ITEMS DE LA PROPUESTA ECONÓMICA</v>
          </cell>
          <cell r="I17" t="str">
            <v>ITEMS NO PREVISTOS</v>
          </cell>
        </row>
        <row r="21">
          <cell r="C21" t="str">
            <v>DATOS ESPECÍFICOS</v>
          </cell>
        </row>
        <row r="23">
          <cell r="C23" t="str">
            <v>ITEM</v>
          </cell>
          <cell r="D23" t="str">
            <v>DESCRIPCIÓN</v>
          </cell>
          <cell r="M23" t="str">
            <v>UNIDAD</v>
          </cell>
          <cell r="O23" t="str">
            <v>CANTIDAD</v>
          </cell>
        </row>
        <row r="24">
          <cell r="M24" t="str">
            <v>u</v>
          </cell>
          <cell r="R24">
            <v>33000</v>
          </cell>
          <cell r="S24">
            <v>33000</v>
          </cell>
          <cell r="T24">
            <v>0</v>
          </cell>
          <cell r="U24">
            <v>1</v>
          </cell>
          <cell r="V24">
            <v>0</v>
          </cell>
          <cell r="W24">
            <v>0</v>
          </cell>
        </row>
        <row r="25">
          <cell r="C25" t="str">
            <v>I. EQUIPO</v>
          </cell>
        </row>
        <row r="27">
          <cell r="C27" t="str">
            <v>DESCRIPCIÓN</v>
          </cell>
          <cell r="H27" t="str">
            <v>MARCA</v>
          </cell>
          <cell r="J27" t="str">
            <v>TIPO</v>
          </cell>
          <cell r="L27" t="str">
            <v>TARIFA/HORA</v>
          </cell>
          <cell r="M27" t="str">
            <v>RENDIMIENTO</v>
          </cell>
          <cell r="O27" t="str">
            <v>Vr. UNITARIO</v>
          </cell>
        </row>
        <row r="28">
          <cell r="J28" t="str">
            <v/>
          </cell>
          <cell r="L28" t="str">
            <v/>
          </cell>
          <cell r="O28">
            <v>0</v>
          </cell>
          <cell r="R28">
            <v>0</v>
          </cell>
          <cell r="T28">
            <v>0</v>
          </cell>
        </row>
        <row r="29">
          <cell r="J29" t="str">
            <v/>
          </cell>
          <cell r="L29" t="str">
            <v/>
          </cell>
          <cell r="O29">
            <v>0</v>
          </cell>
          <cell r="R29">
            <v>0</v>
          </cell>
          <cell r="T29">
            <v>0</v>
          </cell>
        </row>
        <row r="30">
          <cell r="J30" t="str">
            <v/>
          </cell>
          <cell r="L30" t="str">
            <v/>
          </cell>
          <cell r="O30">
            <v>0</v>
          </cell>
          <cell r="R30">
            <v>0</v>
          </cell>
          <cell r="T30">
            <v>0</v>
          </cell>
        </row>
        <row r="31">
          <cell r="C31" t="str">
            <v>Herramienta Menor (Como % de Mano de Obra)</v>
          </cell>
          <cell r="J31" t="str">
            <v>Dia</v>
          </cell>
          <cell r="L31">
            <v>0</v>
          </cell>
          <cell r="M31">
            <v>0.05</v>
          </cell>
          <cell r="O31">
            <v>0</v>
          </cell>
          <cell r="R31">
            <v>0</v>
          </cell>
          <cell r="T31" t="str">
            <v>Herramienta Menor (Como % de Mano de Obra)</v>
          </cell>
        </row>
        <row r="32">
          <cell r="L32">
            <v>0</v>
          </cell>
          <cell r="M32" t="str">
            <v>SUBTOTAL $</v>
          </cell>
          <cell r="O32">
            <v>0</v>
          </cell>
        </row>
        <row r="33">
          <cell r="C33" t="str">
            <v>II. MATERIALES</v>
          </cell>
        </row>
        <row r="35">
          <cell r="C35" t="str">
            <v>DESCRIPCIÓN</v>
          </cell>
          <cell r="K35" t="str">
            <v>UNIDAD</v>
          </cell>
          <cell r="L35" t="str">
            <v>CANTIDAD</v>
          </cell>
          <cell r="M35" t="str">
            <v>PRECIO UNIT.</v>
          </cell>
          <cell r="O35" t="str">
            <v>Vr. UNITARIO</v>
          </cell>
        </row>
        <row r="36">
          <cell r="C36" t="str">
            <v>Cemento gris (50 Kg)</v>
          </cell>
          <cell r="K36" t="str">
            <v>u</v>
          </cell>
          <cell r="L36">
            <v>1</v>
          </cell>
          <cell r="M36">
            <v>33000</v>
          </cell>
          <cell r="O36">
            <v>33000</v>
          </cell>
          <cell r="R36">
            <v>0</v>
          </cell>
          <cell r="T36" t="str">
            <v>Cemento gris (50 Kg)</v>
          </cell>
        </row>
        <row r="37">
          <cell r="K37" t="str">
            <v/>
          </cell>
          <cell r="M37">
            <v>0</v>
          </cell>
          <cell r="O37">
            <v>0</v>
          </cell>
          <cell r="R37">
            <v>0</v>
          </cell>
          <cell r="T37">
            <v>0</v>
          </cell>
        </row>
        <row r="38">
          <cell r="K38" t="str">
            <v/>
          </cell>
          <cell r="M38">
            <v>0</v>
          </cell>
          <cell r="O38">
            <v>0</v>
          </cell>
          <cell r="R38">
            <v>0</v>
          </cell>
          <cell r="T38">
            <v>0</v>
          </cell>
        </row>
        <row r="39">
          <cell r="K39" t="str">
            <v/>
          </cell>
          <cell r="M39">
            <v>0</v>
          </cell>
          <cell r="O39">
            <v>0</v>
          </cell>
          <cell r="R39">
            <v>0</v>
          </cell>
          <cell r="T39">
            <v>0</v>
          </cell>
        </row>
        <row r="40">
          <cell r="K40" t="str">
            <v/>
          </cell>
          <cell r="M40">
            <v>0</v>
          </cell>
          <cell r="O40">
            <v>0</v>
          </cell>
          <cell r="R40">
            <v>0</v>
          </cell>
          <cell r="T40">
            <v>0</v>
          </cell>
        </row>
        <row r="41">
          <cell r="K41" t="str">
            <v/>
          </cell>
          <cell r="M41">
            <v>0</v>
          </cell>
          <cell r="O41">
            <v>0</v>
          </cell>
          <cell r="R41">
            <v>0</v>
          </cell>
          <cell r="T41">
            <v>0</v>
          </cell>
        </row>
        <row r="42">
          <cell r="K42" t="str">
            <v/>
          </cell>
          <cell r="O42">
            <v>0</v>
          </cell>
          <cell r="R42">
            <v>0</v>
          </cell>
          <cell r="T42">
            <v>0</v>
          </cell>
        </row>
        <row r="43">
          <cell r="L43">
            <v>1</v>
          </cell>
          <cell r="M43" t="str">
            <v>SUBTOTAL $</v>
          </cell>
          <cell r="O43">
            <v>33000</v>
          </cell>
        </row>
        <row r="44">
          <cell r="C44" t="str">
            <v>III. TRANSPORTES</v>
          </cell>
        </row>
        <row r="46">
          <cell r="C46" t="str">
            <v>MATERIAL</v>
          </cell>
          <cell r="J46" t="str">
            <v>VOL. o PESO</v>
          </cell>
          <cell r="K46" t="str">
            <v>DISTANCIA</v>
          </cell>
          <cell r="L46" t="str">
            <v>M3 o Ton/Km</v>
          </cell>
          <cell r="M46" t="str">
            <v>TARIFA</v>
          </cell>
          <cell r="O46" t="str">
            <v>Vr. UNITARIO</v>
          </cell>
        </row>
        <row r="47">
          <cell r="J47" t="str">
            <v/>
          </cell>
          <cell r="M47">
            <v>0</v>
          </cell>
          <cell r="O47">
            <v>0</v>
          </cell>
          <cell r="R47">
            <v>0</v>
          </cell>
          <cell r="T47">
            <v>0</v>
          </cell>
        </row>
        <row r="48">
          <cell r="J48" t="str">
            <v/>
          </cell>
          <cell r="M48">
            <v>0</v>
          </cell>
          <cell r="O48">
            <v>0</v>
          </cell>
          <cell r="R48">
            <v>0</v>
          </cell>
          <cell r="T48">
            <v>0</v>
          </cell>
        </row>
        <row r="49">
          <cell r="J49" t="str">
            <v/>
          </cell>
          <cell r="M49">
            <v>0</v>
          </cell>
          <cell r="O49">
            <v>0</v>
          </cell>
          <cell r="R49">
            <v>0</v>
          </cell>
          <cell r="T49">
            <v>0</v>
          </cell>
        </row>
        <row r="50">
          <cell r="L50">
            <v>0</v>
          </cell>
          <cell r="M50" t="str">
            <v>SUBTOTAL $</v>
          </cell>
          <cell r="O50">
            <v>0</v>
          </cell>
        </row>
        <row r="51">
          <cell r="C51" t="str">
            <v>IV. MANO DE OBRA</v>
          </cell>
        </row>
        <row r="53">
          <cell r="C53" t="str">
            <v>TRABAJADOR</v>
          </cell>
          <cell r="I53" t="str">
            <v>CANTIDAD</v>
          </cell>
          <cell r="J53" t="str">
            <v>JORNAL</v>
          </cell>
          <cell r="K53" t="str">
            <v>PRESTACIONES</v>
          </cell>
          <cell r="L53" t="str">
            <v>JORNAL TOTAL</v>
          </cell>
          <cell r="M53" t="str">
            <v>RENDIMIENTO</v>
          </cell>
          <cell r="O53" t="str">
            <v>Vr. UNITARIO</v>
          </cell>
        </row>
        <row r="54">
          <cell r="J54">
            <v>0</v>
          </cell>
          <cell r="K54">
            <v>0</v>
          </cell>
          <cell r="L54">
            <v>0</v>
          </cell>
          <cell r="O54">
            <v>0</v>
          </cell>
          <cell r="R54">
            <v>0</v>
          </cell>
          <cell r="T54">
            <v>0</v>
          </cell>
        </row>
        <row r="55">
          <cell r="J55">
            <v>0</v>
          </cell>
          <cell r="K55">
            <v>0</v>
          </cell>
          <cell r="L55">
            <v>0</v>
          </cell>
          <cell r="O55">
            <v>0</v>
          </cell>
          <cell r="R55">
            <v>0</v>
          </cell>
          <cell r="T55">
            <v>0</v>
          </cell>
        </row>
        <row r="56">
          <cell r="J56">
            <v>0</v>
          </cell>
          <cell r="K56">
            <v>0</v>
          </cell>
          <cell r="L56">
            <v>0</v>
          </cell>
          <cell r="O56">
            <v>0</v>
          </cell>
          <cell r="R56">
            <v>0</v>
          </cell>
          <cell r="T56">
            <v>0</v>
          </cell>
        </row>
        <row r="57">
          <cell r="L57">
            <v>0</v>
          </cell>
          <cell r="M57" t="str">
            <v>SUBTOTAL $</v>
          </cell>
          <cell r="O57">
            <v>0</v>
          </cell>
        </row>
        <row r="59">
          <cell r="C59" t="str">
            <v>TOTAL COSTO DIRECTO $</v>
          </cell>
          <cell r="O59">
            <v>33000</v>
          </cell>
        </row>
        <row r="60">
          <cell r="C60" t="str">
            <v>V. COSTOS INDIRECTOS</v>
          </cell>
        </row>
        <row r="62">
          <cell r="C62" t="str">
            <v>Descripción</v>
          </cell>
          <cell r="L62" t="str">
            <v>Porcentaje</v>
          </cell>
          <cell r="M62" t="str">
            <v>Valor Total</v>
          </cell>
        </row>
        <row r="63">
          <cell r="C63" t="str">
            <v>ADMINISTRACION</v>
          </cell>
          <cell r="L63">
            <v>0</v>
          </cell>
          <cell r="M63">
            <v>0</v>
          </cell>
        </row>
        <row r="64">
          <cell r="C64" t="str">
            <v xml:space="preserve">IMPREVISTOS </v>
          </cell>
          <cell r="L64">
            <v>0</v>
          </cell>
          <cell r="M64">
            <v>0</v>
          </cell>
        </row>
        <row r="65">
          <cell r="C65" t="str">
            <v>UTILIDAD</v>
          </cell>
          <cell r="L65">
            <v>0</v>
          </cell>
          <cell r="M65">
            <v>0</v>
          </cell>
        </row>
        <row r="66">
          <cell r="C66" t="str">
            <v>SUBTOTAL $</v>
          </cell>
          <cell r="O66">
            <v>0</v>
          </cell>
        </row>
        <row r="68">
          <cell r="C68" t="str">
            <v>Precio Unitario Total Aproximado al peso $</v>
          </cell>
          <cell r="O68">
            <v>33000</v>
          </cell>
        </row>
        <row r="71">
          <cell r="H71" t="str">
            <v>Firma</v>
          </cell>
        </row>
        <row r="72">
          <cell r="H72" t="str">
            <v>Nombre:</v>
          </cell>
        </row>
        <row r="73">
          <cell r="H73" t="str">
            <v>Representante Legal del Contratista o su Apoderado</v>
          </cell>
        </row>
        <row r="74">
          <cell r="H74" t="str">
            <v>Matricula No. :</v>
          </cell>
        </row>
        <row r="75">
          <cell r="H75" t="str">
            <v xml:space="preserve"> </v>
          </cell>
        </row>
        <row r="76">
          <cell r="C76" t="str">
            <v>OBSERVACIONES INTERVENTORÍA</v>
          </cell>
        </row>
        <row r="80">
          <cell r="C80" t="str">
            <v>APROBACIÓN POR INTERVENTORÍA</v>
          </cell>
        </row>
        <row r="81">
          <cell r="C81"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83">
          <cell r="C83"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86">
          <cell r="H86" t="str">
            <v>Firma</v>
          </cell>
        </row>
        <row r="87">
          <cell r="H87" t="str">
            <v>Nombre:</v>
          </cell>
        </row>
        <row r="88">
          <cell r="H88" t="str">
            <v>Representante Legal del Interventor o su Apoderado</v>
          </cell>
        </row>
        <row r="89">
          <cell r="H89" t="str">
            <v>Matricula No. :</v>
          </cell>
        </row>
        <row r="94">
          <cell r="C94" t="str">
            <v>Formulario 1 - Propuesta económica  - Documento tipo de selección abreviada de menor cuantía - versión 2</v>
          </cell>
        </row>
        <row r="95">
          <cell r="C95" t="str">
            <v>Código</v>
          </cell>
          <cell r="D95" t="str">
            <v>CCE-EICP-FM-25</v>
          </cell>
          <cell r="E95" t="str">
            <v>Versión</v>
          </cell>
          <cell r="F95">
            <v>2</v>
          </cell>
        </row>
        <row r="97">
          <cell r="C97" t="str">
            <v>[La entidad podrá utilizar este formato para la presentación de los análisis de precios unitarios el contratista en la oportunidad prevista en el numeral 8.1. del Documento Base]</v>
          </cell>
        </row>
        <row r="100">
          <cell r="D100" t="str">
            <v>MUNICIPIO DE CONCORDIA, ANTIOQUIA</v>
          </cell>
        </row>
        <row r="101">
          <cell r="L101" t="str">
            <v>VERSIÓN</v>
          </cell>
        </row>
        <row r="102">
          <cell r="D102" t="str">
            <v xml:space="preserve">[NÚMERO DEL PROCESO] </v>
          </cell>
        </row>
        <row r="103">
          <cell r="L103" t="str">
            <v>PÁGINA</v>
          </cell>
          <cell r="M103">
            <v>1</v>
          </cell>
          <cell r="N103" t="str">
            <v>DE</v>
          </cell>
          <cell r="O103">
            <v>1</v>
          </cell>
        </row>
        <row r="104">
          <cell r="D104" t="str">
            <v xml:space="preserve">ANALISIS DE PRECIOS UNITARIOS </v>
          </cell>
        </row>
        <row r="106">
          <cell r="L106" t="str">
            <v>FECHA</v>
          </cell>
          <cell r="M106" t="str">
            <v>DD</v>
          </cell>
          <cell r="N106" t="str">
            <v>MM</v>
          </cell>
          <cell r="O106" t="str">
            <v>AA</v>
          </cell>
        </row>
        <row r="107">
          <cell r="M107">
            <v>8</v>
          </cell>
          <cell r="N107">
            <v>5</v>
          </cell>
          <cell r="O107">
            <v>2023</v>
          </cell>
        </row>
        <row r="108">
          <cell r="C108" t="str">
            <v>ITEMS DE LA PROPUESTA ECONÓMICA</v>
          </cell>
          <cell r="I108" t="str">
            <v>ITEMS NO PREVISTOS</v>
          </cell>
        </row>
        <row r="112">
          <cell r="C112" t="str">
            <v>DATOS ESPECÍFICOS</v>
          </cell>
        </row>
        <row r="114">
          <cell r="C114" t="str">
            <v>ITEM</v>
          </cell>
          <cell r="D114" t="str">
            <v>DESCRIPCIÓN</v>
          </cell>
          <cell r="M114" t="str">
            <v>UNIDAD</v>
          </cell>
          <cell r="O114" t="str">
            <v>CANTIDAD</v>
          </cell>
        </row>
        <row r="115">
          <cell r="C115" t="str">
            <v>3.1.1</v>
          </cell>
          <cell r="D115" t="str">
            <v>S.T.C de Cerramiento Provisional en Tela Verde H=2 m. Incluye la instalación de estacones de 8 cm x 4 cm @ 2 m, Mortero de Resistencia 17 Mpa para anclajes. Incluye el retiro una vez finalizado la obra y su disposición final.</v>
          </cell>
          <cell r="M115" t="str">
            <v>m</v>
          </cell>
          <cell r="O115">
            <v>0</v>
          </cell>
          <cell r="R115">
            <v>16739</v>
          </cell>
          <cell r="S115">
            <v>16739</v>
          </cell>
          <cell r="T115">
            <v>3.85E-2</v>
          </cell>
          <cell r="U115">
            <v>0.71989999999999998</v>
          </cell>
          <cell r="V115">
            <v>0</v>
          </cell>
          <cell r="W115">
            <v>0.24160000000000001</v>
          </cell>
        </row>
        <row r="116">
          <cell r="C116" t="str">
            <v>I. EQUIPO</v>
          </cell>
        </row>
        <row r="118">
          <cell r="C118" t="str">
            <v>DESCRIPCIÓN</v>
          </cell>
          <cell r="H118" t="str">
            <v>MARCA</v>
          </cell>
          <cell r="J118" t="str">
            <v>TIPO</v>
          </cell>
          <cell r="L118" t="str">
            <v>TARIFA/HORA</v>
          </cell>
          <cell r="M118" t="str">
            <v>RENDIMIENTO</v>
          </cell>
          <cell r="O118" t="str">
            <v>Vr. UNITARIO</v>
          </cell>
        </row>
        <row r="119">
          <cell r="C119" t="str">
            <v>Taladro de 1/2´´, pulidora, lijadora y circular para corte extremo superior</v>
          </cell>
          <cell r="J119" t="str">
            <v>h</v>
          </cell>
          <cell r="L119">
            <v>3037</v>
          </cell>
          <cell r="M119">
            <v>6.875</v>
          </cell>
          <cell r="O119">
            <v>442</v>
          </cell>
          <cell r="R119">
            <v>0</v>
          </cell>
          <cell r="T119" t="str">
            <v>Taladro de 1/2´´, pulidora, lijadora y circular para corte extremo superior</v>
          </cell>
        </row>
        <row r="120">
          <cell r="J120" t="str">
            <v/>
          </cell>
          <cell r="L120" t="str">
            <v/>
          </cell>
          <cell r="O120">
            <v>0</v>
          </cell>
          <cell r="R120">
            <v>0</v>
          </cell>
          <cell r="T120">
            <v>0</v>
          </cell>
        </row>
        <row r="121">
          <cell r="J121" t="str">
            <v/>
          </cell>
          <cell r="L121" t="str">
            <v/>
          </cell>
          <cell r="O121">
            <v>0</v>
          </cell>
          <cell r="R121">
            <v>0</v>
          </cell>
          <cell r="T121">
            <v>0</v>
          </cell>
        </row>
        <row r="122">
          <cell r="C122" t="str">
            <v>Herramienta Menor (Como % de Mano de Obra)</v>
          </cell>
          <cell r="J122" t="str">
            <v>Dia</v>
          </cell>
          <cell r="L122">
            <v>4044</v>
          </cell>
          <cell r="M122">
            <v>0.05</v>
          </cell>
          <cell r="O122">
            <v>202</v>
          </cell>
          <cell r="R122">
            <v>0</v>
          </cell>
          <cell r="T122" t="str">
            <v>Herramienta Menor (Como % de Mano de Obra)</v>
          </cell>
        </row>
        <row r="123">
          <cell r="L123">
            <v>3.85E-2</v>
          </cell>
          <cell r="M123" t="str">
            <v>SUBTOTAL $</v>
          </cell>
          <cell r="O123">
            <v>644</v>
          </cell>
        </row>
        <row r="124">
          <cell r="C124" t="str">
            <v>II. MATERIALES</v>
          </cell>
        </row>
        <row r="126">
          <cell r="C126" t="str">
            <v>DESCRIPCIÓN</v>
          </cell>
          <cell r="K126" t="str">
            <v>UNIDAD</v>
          </cell>
          <cell r="L126" t="str">
            <v>CANTIDAD</v>
          </cell>
          <cell r="M126" t="str">
            <v>PRECIO UNIT.</v>
          </cell>
          <cell r="O126" t="str">
            <v>Vr. UNITARIO</v>
          </cell>
        </row>
        <row r="127">
          <cell r="C127" t="str">
            <v>Rollo tela verde 50m x 2.10m ancho 55gr/m2</v>
          </cell>
          <cell r="K127" t="str">
            <v>m</v>
          </cell>
          <cell r="L127">
            <v>1.05</v>
          </cell>
          <cell r="M127">
            <v>2528.5714285714284</v>
          </cell>
          <cell r="O127">
            <v>2655</v>
          </cell>
          <cell r="R127">
            <v>0</v>
          </cell>
          <cell r="T127" t="str">
            <v>Rollo tela verde 50m x 2.10m ancho 55gr/m2</v>
          </cell>
        </row>
        <row r="128">
          <cell r="C128" t="str">
            <v>Larguero 8cm. X 4cm.          L=3.00 mt.</v>
          </cell>
          <cell r="K128" t="str">
            <v>u</v>
          </cell>
          <cell r="L128">
            <v>0.5</v>
          </cell>
          <cell r="M128">
            <v>10645</v>
          </cell>
          <cell r="O128">
            <v>5323</v>
          </cell>
          <cell r="R128">
            <v>0</v>
          </cell>
          <cell r="T128" t="str">
            <v>Larguero 8cm. X 4cm.          L=3.00 mt.</v>
          </cell>
        </row>
        <row r="129">
          <cell r="C129" t="str">
            <v>Clavos Hierro 2 1/2 Pulgadas 350 Gramos(105 Clavos Apx Caja)</v>
          </cell>
          <cell r="K129" t="str">
            <v>u</v>
          </cell>
          <cell r="L129">
            <v>7.1400000000000005E-2</v>
          </cell>
          <cell r="M129">
            <v>4620</v>
          </cell>
          <cell r="O129">
            <v>330</v>
          </cell>
          <cell r="R129">
            <v>0</v>
          </cell>
          <cell r="T129" t="str">
            <v>Clavos Hierro 2 1/2 Pulgadas 350 Gramos(105 Clavos Apx Caja)</v>
          </cell>
        </row>
        <row r="130">
          <cell r="C130" t="str">
            <v>Alambre negro para amarre calibre 18</v>
          </cell>
          <cell r="K130" t="str">
            <v>kg</v>
          </cell>
          <cell r="L130">
            <v>0.09</v>
          </cell>
          <cell r="M130">
            <v>11400</v>
          </cell>
          <cell r="O130">
            <v>1026</v>
          </cell>
          <cell r="R130">
            <v>0</v>
          </cell>
          <cell r="T130" t="str">
            <v>Alambre negro para amarre calibre 18</v>
          </cell>
        </row>
        <row r="131">
          <cell r="C131" t="str">
            <v>Concreto Resistencia 17 (Mpa)</v>
          </cell>
          <cell r="K131" t="str">
            <v>m3</v>
          </cell>
          <cell r="L131">
            <v>6.0000000000000001E-3</v>
          </cell>
          <cell r="M131">
            <v>452752</v>
          </cell>
          <cell r="O131">
            <v>2717</v>
          </cell>
          <cell r="R131">
            <v>0</v>
          </cell>
          <cell r="T131" t="str">
            <v>Concreto Resistencia 17 (Mpa)</v>
          </cell>
        </row>
        <row r="132">
          <cell r="K132" t="str">
            <v/>
          </cell>
          <cell r="M132">
            <v>0</v>
          </cell>
          <cell r="O132">
            <v>0</v>
          </cell>
          <cell r="R132">
            <v>0</v>
          </cell>
          <cell r="T132">
            <v>0</v>
          </cell>
        </row>
        <row r="133">
          <cell r="K133" t="str">
            <v/>
          </cell>
          <cell r="O133">
            <v>0</v>
          </cell>
          <cell r="R133">
            <v>0</v>
          </cell>
          <cell r="T133">
            <v>0</v>
          </cell>
        </row>
        <row r="134">
          <cell r="L134">
            <v>0.71989999999999998</v>
          </cell>
          <cell r="M134" t="str">
            <v>SUBTOTAL $</v>
          </cell>
          <cell r="O134">
            <v>12051</v>
          </cell>
        </row>
        <row r="135">
          <cell r="C135" t="str">
            <v>III. TRANSPORTES</v>
          </cell>
        </row>
        <row r="137">
          <cell r="C137" t="str">
            <v>MATERIAL</v>
          </cell>
          <cell r="J137" t="str">
            <v>VOL. o PESO</v>
          </cell>
          <cell r="K137" t="str">
            <v>DISTANCIA</v>
          </cell>
          <cell r="L137" t="str">
            <v>M3 o Ton/Km</v>
          </cell>
          <cell r="M137" t="str">
            <v>TARIFA</v>
          </cell>
          <cell r="O137" t="str">
            <v>Vr. UNITARIO</v>
          </cell>
        </row>
        <row r="138">
          <cell r="J138" t="str">
            <v/>
          </cell>
          <cell r="M138">
            <v>0</v>
          </cell>
          <cell r="O138">
            <v>0</v>
          </cell>
          <cell r="R138">
            <v>0</v>
          </cell>
          <cell r="T138">
            <v>0</v>
          </cell>
        </row>
        <row r="139">
          <cell r="J139" t="str">
            <v/>
          </cell>
          <cell r="M139">
            <v>0</v>
          </cell>
          <cell r="O139">
            <v>0</v>
          </cell>
          <cell r="R139">
            <v>0</v>
          </cell>
          <cell r="T139">
            <v>0</v>
          </cell>
        </row>
        <row r="140">
          <cell r="J140" t="str">
            <v/>
          </cell>
          <cell r="M140">
            <v>0</v>
          </cell>
          <cell r="O140">
            <v>0</v>
          </cell>
          <cell r="R140">
            <v>0</v>
          </cell>
          <cell r="T140">
            <v>0</v>
          </cell>
        </row>
        <row r="141">
          <cell r="L141">
            <v>0</v>
          </cell>
          <cell r="M141" t="str">
            <v>SUBTOTAL $</v>
          </cell>
          <cell r="O141">
            <v>0</v>
          </cell>
        </row>
        <row r="142">
          <cell r="C142" t="str">
            <v>IV. MANO DE OBRA</v>
          </cell>
        </row>
        <row r="144">
          <cell r="C144" t="str">
            <v>TRABAJADOR</v>
          </cell>
          <cell r="I144" t="str">
            <v>CANTIDAD</v>
          </cell>
          <cell r="J144" t="str">
            <v>JORNAL</v>
          </cell>
          <cell r="K144" t="str">
            <v>PRESTACIONES</v>
          </cell>
          <cell r="L144" t="str">
            <v>JORNAL TOTAL</v>
          </cell>
          <cell r="M144" t="str">
            <v>RENDIMIENTO</v>
          </cell>
          <cell r="O144" t="str">
            <v>Vr. UNITARIO</v>
          </cell>
        </row>
        <row r="145">
          <cell r="C145" t="str">
            <v>Oficial</v>
          </cell>
          <cell r="I145">
            <v>1</v>
          </cell>
          <cell r="J145">
            <v>77720</v>
          </cell>
          <cell r="K145">
            <v>1.6913</v>
          </cell>
          <cell r="L145">
            <v>131448</v>
          </cell>
          <cell r="M145">
            <v>55</v>
          </cell>
          <cell r="O145">
            <v>2390</v>
          </cell>
          <cell r="R145">
            <v>0</v>
          </cell>
          <cell r="T145" t="str">
            <v>Oficial</v>
          </cell>
        </row>
        <row r="146">
          <cell r="C146" t="str">
            <v>Ayudante Entendido</v>
          </cell>
          <cell r="I146">
            <v>1</v>
          </cell>
          <cell r="J146">
            <v>53020</v>
          </cell>
          <cell r="K146">
            <v>1.7161</v>
          </cell>
          <cell r="L146">
            <v>90988</v>
          </cell>
          <cell r="M146">
            <v>55</v>
          </cell>
          <cell r="O146">
            <v>1654</v>
          </cell>
          <cell r="R146">
            <v>0</v>
          </cell>
          <cell r="T146" t="str">
            <v>Ayudante Entendido</v>
          </cell>
        </row>
        <row r="147">
          <cell r="J147">
            <v>0</v>
          </cell>
          <cell r="K147">
            <v>0</v>
          </cell>
          <cell r="L147">
            <v>0</v>
          </cell>
          <cell r="O147">
            <v>0</v>
          </cell>
          <cell r="R147">
            <v>0</v>
          </cell>
          <cell r="T147">
            <v>0</v>
          </cell>
        </row>
        <row r="148">
          <cell r="L148">
            <v>0.24160000000000001</v>
          </cell>
          <cell r="M148" t="str">
            <v>SUBTOTAL $</v>
          </cell>
          <cell r="O148">
            <v>4044</v>
          </cell>
        </row>
        <row r="150">
          <cell r="C150" t="str">
            <v>TOTAL COSTO DIRECTO $</v>
          </cell>
          <cell r="O150">
            <v>16739</v>
          </cell>
        </row>
        <row r="151">
          <cell r="C151" t="str">
            <v>V. COSTOS INDIRECTOS</v>
          </cell>
        </row>
        <row r="153">
          <cell r="C153" t="str">
            <v>Descripción</v>
          </cell>
          <cell r="L153" t="str">
            <v>Porcentaje</v>
          </cell>
          <cell r="M153" t="str">
            <v>Valor Total</v>
          </cell>
        </row>
        <row r="154">
          <cell r="C154" t="str">
            <v>ADMINISTRACION</v>
          </cell>
          <cell r="L154">
            <v>0</v>
          </cell>
          <cell r="M154">
            <v>0</v>
          </cell>
        </row>
        <row r="155">
          <cell r="C155" t="str">
            <v xml:space="preserve">IMPREVISTOS </v>
          </cell>
          <cell r="L155">
            <v>0</v>
          </cell>
          <cell r="M155">
            <v>0</v>
          </cell>
        </row>
        <row r="156">
          <cell r="C156" t="str">
            <v>UTILIDAD</v>
          </cell>
          <cell r="L156">
            <v>0</v>
          </cell>
          <cell r="M156">
            <v>0</v>
          </cell>
        </row>
        <row r="157">
          <cell r="C157" t="str">
            <v>SUBTOTAL $</v>
          </cell>
          <cell r="O157">
            <v>0</v>
          </cell>
        </row>
        <row r="159">
          <cell r="C159" t="str">
            <v>Precio Unitario Total Aproximado al peso $</v>
          </cell>
          <cell r="O159">
            <v>16739</v>
          </cell>
        </row>
        <row r="162">
          <cell r="H162" t="str">
            <v>Firma</v>
          </cell>
        </row>
        <row r="163">
          <cell r="H163" t="str">
            <v>Nombre:</v>
          </cell>
        </row>
        <row r="164">
          <cell r="H164" t="str">
            <v>Representante Legal del Contratista o su Apoderado</v>
          </cell>
        </row>
        <row r="165">
          <cell r="H165" t="str">
            <v>Matricula No. :</v>
          </cell>
        </row>
        <row r="166">
          <cell r="H166" t="str">
            <v xml:space="preserve"> </v>
          </cell>
        </row>
        <row r="167">
          <cell r="C167" t="str">
            <v>OBSERVACIONES INTERVENTORÍA</v>
          </cell>
        </row>
        <row r="171">
          <cell r="C171" t="str">
            <v>APROBACIÓN POR INTERVENTORÍA</v>
          </cell>
        </row>
        <row r="172">
          <cell r="C172"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174">
          <cell r="C174"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177">
          <cell r="H177" t="str">
            <v>Firma</v>
          </cell>
        </row>
        <row r="178">
          <cell r="H178" t="str">
            <v>Nombre:</v>
          </cell>
        </row>
        <row r="179">
          <cell r="H179" t="str">
            <v>Representante Legal del Interventor o su Apoderado</v>
          </cell>
        </row>
        <row r="180">
          <cell r="H180" t="str">
            <v>Matricula No. :</v>
          </cell>
        </row>
        <row r="185">
          <cell r="C185" t="str">
            <v>Formulario 1 - Propuesta económica  - Documento tipo de selección abreviada de menor cuantía - versión 2</v>
          </cell>
        </row>
        <row r="186">
          <cell r="C186" t="str">
            <v>Código</v>
          </cell>
          <cell r="D186" t="str">
            <v>CCE-EICP-FM-25</v>
          </cell>
          <cell r="E186" t="str">
            <v>Versión</v>
          </cell>
          <cell r="F186">
            <v>2</v>
          </cell>
        </row>
        <row r="188">
          <cell r="C188" t="str">
            <v>[La entidad podrá utilizar este formato para la presentación de los análisis de precios unitarios el contratista en la oportunidad prevista en el numeral 8.1. del Documento Base]</v>
          </cell>
        </row>
        <row r="191">
          <cell r="D191" t="str">
            <v>MUNICIPIO DE CONCORDIA, ANTIOQUIA</v>
          </cell>
        </row>
        <row r="192">
          <cell r="L192" t="str">
            <v>VERSIÓN</v>
          </cell>
        </row>
        <row r="193">
          <cell r="D193" t="str">
            <v xml:space="preserve">[NÚMERO DEL PROCESO] </v>
          </cell>
        </row>
        <row r="194">
          <cell r="L194" t="str">
            <v>PÁGINA</v>
          </cell>
          <cell r="M194">
            <v>1</v>
          </cell>
          <cell r="N194" t="str">
            <v>DE</v>
          </cell>
          <cell r="O194">
            <v>1</v>
          </cell>
        </row>
        <row r="195">
          <cell r="D195" t="str">
            <v xml:space="preserve">ANALISIS DE PRECIOS UNITARIOS </v>
          </cell>
        </row>
        <row r="197">
          <cell r="L197" t="str">
            <v>FECHA</v>
          </cell>
          <cell r="M197" t="str">
            <v>DD</v>
          </cell>
          <cell r="N197" t="str">
            <v>MM</v>
          </cell>
          <cell r="O197" t="str">
            <v>AA</v>
          </cell>
        </row>
        <row r="198">
          <cell r="M198">
            <v>8</v>
          </cell>
          <cell r="N198">
            <v>5</v>
          </cell>
          <cell r="O198">
            <v>2023</v>
          </cell>
        </row>
        <row r="199">
          <cell r="C199" t="str">
            <v>ITEMS DE LA PROPUESTA ECONÓMICA</v>
          </cell>
          <cell r="I199" t="str">
            <v>ITEMS NO PREVISTOS</v>
          </cell>
        </row>
        <row r="203">
          <cell r="C203" t="str">
            <v>DATOS ESPECÍFICOS</v>
          </cell>
        </row>
        <row r="205">
          <cell r="C205" t="str">
            <v>ITEM</v>
          </cell>
          <cell r="D205" t="str">
            <v>DESCRIPCIÓN</v>
          </cell>
          <cell r="M205" t="str">
            <v>UNIDAD</v>
          </cell>
          <cell r="O205" t="str">
            <v>CANTIDAD</v>
          </cell>
        </row>
        <row r="206">
          <cell r="C206" t="str">
            <v>3.2.1</v>
          </cell>
          <cell r="D206" t="str">
            <v>Desmonte de cobertura de teja, colocada a menos de 20 m de altura, en cubierta inclinada a dos aguas con una pendiente media del 30%; con medios manuales y carga manual sobre volqueta. El precio incluye el desmontaje elementos de fijación y de los remates.</v>
          </cell>
          <cell r="M206" t="str">
            <v>m2</v>
          </cell>
          <cell r="O206">
            <v>1361</v>
          </cell>
          <cell r="R206">
            <v>3500</v>
          </cell>
          <cell r="S206">
            <v>3500</v>
          </cell>
          <cell r="T206">
            <v>9.2299999999999993E-2</v>
          </cell>
          <cell r="U206">
            <v>0</v>
          </cell>
          <cell r="V206">
            <v>0</v>
          </cell>
          <cell r="W206">
            <v>0.90769999999999995</v>
          </cell>
        </row>
        <row r="207">
          <cell r="C207" t="str">
            <v>I. EQUIPO</v>
          </cell>
        </row>
        <row r="209">
          <cell r="C209" t="str">
            <v>DESCRIPCIÓN</v>
          </cell>
          <cell r="H209" t="str">
            <v>MARCA</v>
          </cell>
          <cell r="J209" t="str">
            <v>TIPO</v>
          </cell>
          <cell r="L209" t="str">
            <v>TARIFA/HORA</v>
          </cell>
          <cell r="M209" t="str">
            <v>RENDIMIENTO</v>
          </cell>
          <cell r="O209" t="str">
            <v>Vr. UNITARIO</v>
          </cell>
        </row>
        <row r="210">
          <cell r="C210" t="str">
            <v>Sección completa de andamio (1.2m-1.5m) x 1.5 m. (+ 4 ruedas) Incluye transporte.</v>
          </cell>
          <cell r="J210" t="str">
            <v>Dia</v>
          </cell>
          <cell r="L210">
            <v>2565</v>
          </cell>
          <cell r="M210">
            <v>21.666666666666668</v>
          </cell>
          <cell r="O210">
            <v>118</v>
          </cell>
          <cell r="R210">
            <v>62.82</v>
          </cell>
          <cell r="T210" t="str">
            <v>Sección completa de andamio (1.2m-1.5m) x 1.5 m. (+ 4 ruedas) Incluye transporte.</v>
          </cell>
        </row>
        <row r="211">
          <cell r="C211" t="str">
            <v>Can zunchado en madera común de 5,0cmx20cmx3,0m (alquiler). Incluye transporte.</v>
          </cell>
          <cell r="J211" t="str">
            <v>Dia</v>
          </cell>
          <cell r="L211">
            <v>1500</v>
          </cell>
          <cell r="M211">
            <v>32.5</v>
          </cell>
          <cell r="O211">
            <v>46</v>
          </cell>
          <cell r="R211">
            <v>41.88</v>
          </cell>
          <cell r="T211" t="str">
            <v>Can zunchado en madera común de 5,0cmx20cmx3,0m (alquiler). Incluye transporte.</v>
          </cell>
        </row>
        <row r="212">
          <cell r="J212" t="str">
            <v/>
          </cell>
          <cell r="L212" t="str">
            <v/>
          </cell>
          <cell r="O212">
            <v>0</v>
          </cell>
          <cell r="R212">
            <v>0</v>
          </cell>
          <cell r="T212">
            <v>0</v>
          </cell>
        </row>
        <row r="213">
          <cell r="C213" t="str">
            <v>Herramienta Menor (Como % de Mano de Obra)</v>
          </cell>
          <cell r="J213" t="str">
            <v>Dia</v>
          </cell>
          <cell r="L213">
            <v>3177</v>
          </cell>
          <cell r="M213">
            <v>0.05</v>
          </cell>
          <cell r="O213">
            <v>159</v>
          </cell>
          <cell r="R213">
            <v>216399</v>
          </cell>
          <cell r="T213" t="str">
            <v>Herramienta Menor (Como % de Mano de Obra)</v>
          </cell>
        </row>
        <row r="214">
          <cell r="L214">
            <v>9.2299999999999993E-2</v>
          </cell>
          <cell r="M214" t="str">
            <v>SUBTOTAL $</v>
          </cell>
          <cell r="O214">
            <v>323</v>
          </cell>
        </row>
        <row r="215">
          <cell r="C215" t="str">
            <v>II. MATERIALES</v>
          </cell>
        </row>
        <row r="217">
          <cell r="C217" t="str">
            <v>DESCRIPCIÓN</v>
          </cell>
          <cell r="K217" t="str">
            <v>UNIDAD</v>
          </cell>
          <cell r="L217" t="str">
            <v>CANTIDAD</v>
          </cell>
          <cell r="M217" t="str">
            <v>PRECIO UNIT.</v>
          </cell>
          <cell r="O217" t="str">
            <v>Vr. UNITARIO</v>
          </cell>
        </row>
        <row r="218">
          <cell r="K218" t="str">
            <v/>
          </cell>
          <cell r="L218">
            <v>6.6E-3</v>
          </cell>
          <cell r="M218">
            <v>0</v>
          </cell>
          <cell r="O218">
            <v>0</v>
          </cell>
          <cell r="R218">
            <v>8.98</v>
          </cell>
          <cell r="T218">
            <v>0</v>
          </cell>
        </row>
        <row r="219">
          <cell r="K219" t="str">
            <v/>
          </cell>
          <cell r="L219">
            <v>5.9999999999999995E-4</v>
          </cell>
          <cell r="M219">
            <v>0</v>
          </cell>
          <cell r="O219">
            <v>0</v>
          </cell>
          <cell r="R219">
            <v>0.82</v>
          </cell>
          <cell r="T219">
            <v>0</v>
          </cell>
        </row>
        <row r="220">
          <cell r="K220" t="str">
            <v/>
          </cell>
          <cell r="L220">
            <v>2.0999999999999999E-3</v>
          </cell>
          <cell r="M220">
            <v>0</v>
          </cell>
          <cell r="O220">
            <v>0</v>
          </cell>
          <cell r="R220">
            <v>2.86</v>
          </cell>
          <cell r="T220">
            <v>0</v>
          </cell>
        </row>
        <row r="221">
          <cell r="K221" t="str">
            <v/>
          </cell>
          <cell r="M221">
            <v>0</v>
          </cell>
          <cell r="O221">
            <v>0</v>
          </cell>
          <cell r="R221">
            <v>0</v>
          </cell>
          <cell r="T221">
            <v>0</v>
          </cell>
        </row>
        <row r="222">
          <cell r="K222" t="str">
            <v/>
          </cell>
          <cell r="M222">
            <v>0</v>
          </cell>
          <cell r="O222">
            <v>0</v>
          </cell>
          <cell r="R222">
            <v>0</v>
          </cell>
          <cell r="T222">
            <v>0</v>
          </cell>
        </row>
        <row r="223">
          <cell r="K223" t="str">
            <v/>
          </cell>
          <cell r="M223">
            <v>0</v>
          </cell>
          <cell r="O223">
            <v>0</v>
          </cell>
          <cell r="R223">
            <v>0</v>
          </cell>
          <cell r="T223">
            <v>0</v>
          </cell>
        </row>
        <row r="224">
          <cell r="K224" t="str">
            <v/>
          </cell>
          <cell r="O224">
            <v>0</v>
          </cell>
          <cell r="R224">
            <v>0</v>
          </cell>
          <cell r="T224">
            <v>0</v>
          </cell>
        </row>
        <row r="225">
          <cell r="L225">
            <v>0</v>
          </cell>
          <cell r="M225" t="str">
            <v>SUBTOTAL $</v>
          </cell>
          <cell r="O225">
            <v>0</v>
          </cell>
        </row>
        <row r="226">
          <cell r="C226" t="str">
            <v>III. TRANSPORTES</v>
          </cell>
        </row>
        <row r="228">
          <cell r="C228" t="str">
            <v>MATERIAL</v>
          </cell>
          <cell r="J228" t="str">
            <v>VOL. o PESO</v>
          </cell>
          <cell r="K228" t="str">
            <v>DISTANCIA</v>
          </cell>
          <cell r="L228" t="str">
            <v>M3 o Ton/Km</v>
          </cell>
          <cell r="M228" t="str">
            <v>TARIFA</v>
          </cell>
          <cell r="O228" t="str">
            <v>Vr. UNITARIO</v>
          </cell>
        </row>
        <row r="229">
          <cell r="J229" t="str">
            <v/>
          </cell>
          <cell r="M229">
            <v>0</v>
          </cell>
          <cell r="O229">
            <v>0</v>
          </cell>
          <cell r="R229">
            <v>0</v>
          </cell>
          <cell r="T229">
            <v>0</v>
          </cell>
        </row>
        <row r="230">
          <cell r="J230" t="str">
            <v/>
          </cell>
          <cell r="M230">
            <v>0</v>
          </cell>
          <cell r="O230">
            <v>0</v>
          </cell>
          <cell r="R230">
            <v>0</v>
          </cell>
          <cell r="T230">
            <v>0</v>
          </cell>
        </row>
        <row r="231">
          <cell r="J231" t="str">
            <v/>
          </cell>
          <cell r="M231">
            <v>0</v>
          </cell>
          <cell r="O231">
            <v>0</v>
          </cell>
          <cell r="R231">
            <v>0</v>
          </cell>
          <cell r="T231">
            <v>0</v>
          </cell>
        </row>
        <row r="232">
          <cell r="L232">
            <v>0</v>
          </cell>
          <cell r="M232" t="str">
            <v>SUBTOTAL $</v>
          </cell>
          <cell r="O232">
            <v>0</v>
          </cell>
        </row>
        <row r="233">
          <cell r="C233" t="str">
            <v>IV. MANO DE OBRA</v>
          </cell>
        </row>
        <row r="235">
          <cell r="C235" t="str">
            <v>TRABAJADOR</v>
          </cell>
          <cell r="I235" t="str">
            <v>CANTIDAD</v>
          </cell>
          <cell r="J235" t="str">
            <v>JORNAL</v>
          </cell>
          <cell r="K235" t="str">
            <v>PRESTACIONES</v>
          </cell>
          <cell r="L235" t="str">
            <v>JORNAL TOTAL</v>
          </cell>
          <cell r="M235" t="str">
            <v>RENDIMIENTO</v>
          </cell>
          <cell r="O235" t="str">
            <v>Vr. UNITARIO</v>
          </cell>
        </row>
        <row r="236">
          <cell r="C236" t="str">
            <v>Oficial</v>
          </cell>
          <cell r="I236">
            <v>1</v>
          </cell>
          <cell r="J236">
            <v>77720</v>
          </cell>
          <cell r="K236">
            <v>1.6913</v>
          </cell>
          <cell r="L236">
            <v>131448</v>
          </cell>
          <cell r="M236">
            <v>65</v>
          </cell>
          <cell r="O236">
            <v>2022</v>
          </cell>
          <cell r="R236">
            <v>20.94</v>
          </cell>
          <cell r="T236" t="str">
            <v>Oficial</v>
          </cell>
        </row>
        <row r="237">
          <cell r="C237" t="str">
            <v>Ayudante Raso</v>
          </cell>
          <cell r="I237">
            <v>1</v>
          </cell>
          <cell r="J237">
            <v>43354</v>
          </cell>
          <cell r="K237">
            <v>1.7323</v>
          </cell>
          <cell r="L237">
            <v>75102</v>
          </cell>
          <cell r="M237">
            <v>65</v>
          </cell>
          <cell r="O237">
            <v>1155</v>
          </cell>
          <cell r="R237">
            <v>20.94</v>
          </cell>
          <cell r="T237" t="str">
            <v>Ayudante Raso</v>
          </cell>
        </row>
        <row r="238">
          <cell r="J238">
            <v>0</v>
          </cell>
          <cell r="K238">
            <v>0</v>
          </cell>
          <cell r="L238">
            <v>0</v>
          </cell>
          <cell r="O238">
            <v>0</v>
          </cell>
          <cell r="R238">
            <v>0</v>
          </cell>
          <cell r="T238">
            <v>0</v>
          </cell>
        </row>
        <row r="239">
          <cell r="L239">
            <v>0.90769999999999995</v>
          </cell>
          <cell r="M239" t="str">
            <v>SUBTOTAL $</v>
          </cell>
          <cell r="O239">
            <v>3177</v>
          </cell>
        </row>
        <row r="241">
          <cell r="C241" t="str">
            <v>TOTAL COSTO DIRECTO $</v>
          </cell>
          <cell r="O241">
            <v>3500</v>
          </cell>
        </row>
        <row r="242">
          <cell r="C242" t="str">
            <v>V. COSTOS INDIRECTOS</v>
          </cell>
        </row>
        <row r="244">
          <cell r="C244" t="str">
            <v>Descripción</v>
          </cell>
          <cell r="L244" t="str">
            <v>Porcentaje</v>
          </cell>
          <cell r="M244" t="str">
            <v>Valor Total</v>
          </cell>
        </row>
        <row r="245">
          <cell r="C245" t="str">
            <v>ADMINISTRACION</v>
          </cell>
          <cell r="L245">
            <v>0</v>
          </cell>
          <cell r="M245">
            <v>0</v>
          </cell>
        </row>
        <row r="246">
          <cell r="C246" t="str">
            <v xml:space="preserve">IMPREVISTOS </v>
          </cell>
          <cell r="L246">
            <v>0</v>
          </cell>
          <cell r="M246">
            <v>0</v>
          </cell>
        </row>
        <row r="247">
          <cell r="C247" t="str">
            <v>UTILIDAD</v>
          </cell>
          <cell r="L247">
            <v>0</v>
          </cell>
          <cell r="M247">
            <v>0</v>
          </cell>
        </row>
        <row r="248">
          <cell r="C248" t="str">
            <v>SUBTOTAL $</v>
          </cell>
          <cell r="O248">
            <v>0</v>
          </cell>
        </row>
        <row r="250">
          <cell r="C250" t="str">
            <v>Precio Unitario Total Aproximado al peso $</v>
          </cell>
          <cell r="O250">
            <v>3500</v>
          </cell>
        </row>
        <row r="253">
          <cell r="H253" t="str">
            <v>Firma</v>
          </cell>
        </row>
        <row r="254">
          <cell r="H254" t="str">
            <v>Nombre:</v>
          </cell>
        </row>
        <row r="255">
          <cell r="H255" t="str">
            <v>Representante Legal del Contratista o su Apoderado</v>
          </cell>
        </row>
        <row r="256">
          <cell r="H256" t="str">
            <v>Matricula No. :</v>
          </cell>
        </row>
        <row r="257">
          <cell r="H257" t="str">
            <v xml:space="preserve"> </v>
          </cell>
        </row>
        <row r="258">
          <cell r="C258" t="str">
            <v>OBSERVACIONES INTERVENTORÍA</v>
          </cell>
        </row>
        <row r="262">
          <cell r="C262" t="str">
            <v>APROBACIÓN POR INTERVENTORÍA</v>
          </cell>
        </row>
        <row r="263">
          <cell r="C263"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265">
          <cell r="C265"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268">
          <cell r="H268" t="str">
            <v>Firma</v>
          </cell>
        </row>
        <row r="269">
          <cell r="H269" t="str">
            <v>Nombre:</v>
          </cell>
        </row>
        <row r="270">
          <cell r="H270" t="str">
            <v>Representante Legal del Interventor o su Apoderado</v>
          </cell>
        </row>
        <row r="271">
          <cell r="H271" t="str">
            <v>Matricula No. :</v>
          </cell>
        </row>
        <row r="276">
          <cell r="C276" t="str">
            <v>Formulario 1 - Propuesta económica  - Documento tipo de selección abreviada de menor cuantía - versión 2</v>
          </cell>
        </row>
        <row r="277">
          <cell r="C277" t="str">
            <v>Código</v>
          </cell>
          <cell r="D277" t="str">
            <v>CCE-EICP-FM-25</v>
          </cell>
          <cell r="E277" t="str">
            <v>Versión</v>
          </cell>
          <cell r="F277">
            <v>2</v>
          </cell>
        </row>
        <row r="279">
          <cell r="C279" t="str">
            <v>[La entidad podrá utilizar este formato para la presentación de los análisis de precios unitarios el contratista en la oportunidad prevista en el numeral 8.1. del Documento Base]</v>
          </cell>
        </row>
        <row r="282">
          <cell r="D282" t="str">
            <v>MUNICIPIO DE CONCORDIA, ANTIOQUIA</v>
          </cell>
        </row>
        <row r="283">
          <cell r="L283" t="str">
            <v>VERSIÓN</v>
          </cell>
        </row>
        <row r="284">
          <cell r="D284" t="str">
            <v xml:space="preserve">[NÚMERO DEL PROCESO] </v>
          </cell>
        </row>
        <row r="285">
          <cell r="L285" t="str">
            <v>PÁGINA</v>
          </cell>
          <cell r="M285">
            <v>1</v>
          </cell>
          <cell r="N285" t="str">
            <v>DE</v>
          </cell>
          <cell r="O285">
            <v>1</v>
          </cell>
        </row>
        <row r="286">
          <cell r="D286" t="str">
            <v xml:space="preserve">ANALISIS DE PRECIOS UNITARIOS </v>
          </cell>
        </row>
        <row r="288">
          <cell r="L288" t="str">
            <v>FECHA</v>
          </cell>
          <cell r="M288" t="str">
            <v>DD</v>
          </cell>
          <cell r="N288" t="str">
            <v>MM</v>
          </cell>
          <cell r="O288" t="str">
            <v>AA</v>
          </cell>
        </row>
        <row r="289">
          <cell r="M289">
            <v>8</v>
          </cell>
          <cell r="N289">
            <v>5</v>
          </cell>
          <cell r="O289">
            <v>2023</v>
          </cell>
        </row>
        <row r="290">
          <cell r="C290" t="str">
            <v>ITEMS DE LA PROPUESTA ECONÓMICA</v>
          </cell>
          <cell r="I290" t="str">
            <v>ITEMS NO PREVISTOS</v>
          </cell>
        </row>
        <row r="294">
          <cell r="C294" t="str">
            <v>DATOS ESPECÍFICOS</v>
          </cell>
        </row>
        <row r="296">
          <cell r="C296" t="str">
            <v>ITEM</v>
          </cell>
          <cell r="D296" t="str">
            <v>DESCRIPCIÓN</v>
          </cell>
          <cell r="M296" t="str">
            <v>UNIDAD</v>
          </cell>
          <cell r="O296" t="str">
            <v>CANTIDAD</v>
          </cell>
        </row>
        <row r="297">
          <cell r="C297" t="str">
            <v>3.2.2</v>
          </cell>
          <cell r="D297" t="str">
            <v>Desmonte y Demolición de entramado de madera, con medios manuales y motosierra. Incluye demolición del elemento, fragmentación de los escombros en piezas manejables, retirada y acopio de escombros, limpieza de los restos de obra, y carga manual de escombros sobre camión o volqueta.</v>
          </cell>
          <cell r="M297" t="str">
            <v>m2</v>
          </cell>
          <cell r="O297">
            <v>1301</v>
          </cell>
          <cell r="R297">
            <v>5575</v>
          </cell>
          <cell r="S297">
            <v>5575</v>
          </cell>
          <cell r="T297">
            <v>0.2228</v>
          </cell>
          <cell r="U297">
            <v>0</v>
          </cell>
          <cell r="V297">
            <v>0</v>
          </cell>
          <cell r="W297">
            <v>0.7772</v>
          </cell>
        </row>
        <row r="298">
          <cell r="C298" t="str">
            <v>I. EQUIPO</v>
          </cell>
        </row>
        <row r="300">
          <cell r="C300" t="str">
            <v>DESCRIPCIÓN</v>
          </cell>
          <cell r="H300" t="str">
            <v>MARCA</v>
          </cell>
          <cell r="J300" t="str">
            <v>TIPO</v>
          </cell>
          <cell r="L300" t="str">
            <v>TARIFA/HORA</v>
          </cell>
          <cell r="M300" t="str">
            <v>RENDIMIENTO</v>
          </cell>
          <cell r="O300" t="str">
            <v>Vr. UNITARIO</v>
          </cell>
        </row>
        <row r="301">
          <cell r="C301" t="str">
            <v>Motosierra a gasolina, de 50 cm de espada y 2 kW de potencia</v>
          </cell>
          <cell r="J301" t="str">
            <v>h</v>
          </cell>
          <cell r="L301">
            <v>6996</v>
          </cell>
          <cell r="M301">
            <v>8.125</v>
          </cell>
          <cell r="O301">
            <v>861</v>
          </cell>
          <cell r="R301">
            <v>160.12</v>
          </cell>
          <cell r="T301" t="str">
            <v>Motosierra a gasolina, de 50 cm de espada y 2 kW de potencia</v>
          </cell>
        </row>
        <row r="302">
          <cell r="C302" t="str">
            <v>Sección completa de andamio (1.2m-1.5m) x 1.5 m. (+ 4 ruedas) Incluye transporte.</v>
          </cell>
          <cell r="J302" t="str">
            <v>Dia</v>
          </cell>
          <cell r="L302">
            <v>2565</v>
          </cell>
          <cell r="M302">
            <v>21.666666666666668</v>
          </cell>
          <cell r="O302">
            <v>118</v>
          </cell>
          <cell r="R302">
            <v>60.05</v>
          </cell>
          <cell r="T302" t="str">
            <v>Sección completa de andamio (1.2m-1.5m) x 1.5 m. (+ 4 ruedas) Incluye transporte.</v>
          </cell>
        </row>
        <row r="303">
          <cell r="C303" t="str">
            <v>Can zunchado en madera común de 5,0cmx20cmx3,0m (alquiler). Incluye transporte.</v>
          </cell>
          <cell r="J303" t="str">
            <v>Dia</v>
          </cell>
          <cell r="L303">
            <v>1500</v>
          </cell>
          <cell r="M303">
            <v>32.5</v>
          </cell>
          <cell r="O303">
            <v>46</v>
          </cell>
          <cell r="R303">
            <v>40.03</v>
          </cell>
          <cell r="T303" t="str">
            <v>Can zunchado en madera común de 5,0cmx20cmx3,0m (alquiler). Incluye transporte.</v>
          </cell>
        </row>
        <row r="304">
          <cell r="C304" t="str">
            <v>Herramienta Menor (Como % de Mano de Obra)</v>
          </cell>
          <cell r="J304" t="str">
            <v>Dia</v>
          </cell>
          <cell r="L304">
            <v>4333</v>
          </cell>
          <cell r="M304">
            <v>0.05</v>
          </cell>
          <cell r="O304">
            <v>217</v>
          </cell>
          <cell r="R304">
            <v>282317</v>
          </cell>
          <cell r="T304" t="str">
            <v>Herramienta Menor (Como % de Mano de Obra)</v>
          </cell>
        </row>
        <row r="305">
          <cell r="L305">
            <v>0.2228</v>
          </cell>
          <cell r="M305" t="str">
            <v>SUBTOTAL $</v>
          </cell>
          <cell r="O305">
            <v>1242</v>
          </cell>
        </row>
        <row r="306">
          <cell r="C306" t="str">
            <v>II. MATERIALES</v>
          </cell>
        </row>
        <row r="308">
          <cell r="C308" t="str">
            <v>DESCRIPCIÓN</v>
          </cell>
          <cell r="K308" t="str">
            <v>UNIDAD</v>
          </cell>
          <cell r="L308" t="str">
            <v>CANTIDAD</v>
          </cell>
          <cell r="M308" t="str">
            <v>PRECIO UNIT.</v>
          </cell>
          <cell r="O308" t="str">
            <v>Vr. UNITARIO</v>
          </cell>
        </row>
        <row r="309">
          <cell r="K309" t="str">
            <v/>
          </cell>
          <cell r="M309">
            <v>0</v>
          </cell>
          <cell r="O309">
            <v>0</v>
          </cell>
          <cell r="R309">
            <v>0</v>
          </cell>
          <cell r="T309">
            <v>0</v>
          </cell>
        </row>
        <row r="310">
          <cell r="K310" t="str">
            <v/>
          </cell>
          <cell r="M310">
            <v>0</v>
          </cell>
          <cell r="O310">
            <v>0</v>
          </cell>
          <cell r="R310">
            <v>0</v>
          </cell>
          <cell r="T310">
            <v>0</v>
          </cell>
        </row>
        <row r="311">
          <cell r="K311" t="str">
            <v/>
          </cell>
          <cell r="M311">
            <v>0</v>
          </cell>
          <cell r="O311">
            <v>0</v>
          </cell>
          <cell r="R311">
            <v>0</v>
          </cell>
          <cell r="T311">
            <v>0</v>
          </cell>
        </row>
        <row r="312">
          <cell r="K312" t="str">
            <v/>
          </cell>
          <cell r="M312">
            <v>0</v>
          </cell>
          <cell r="O312">
            <v>0</v>
          </cell>
          <cell r="R312">
            <v>0</v>
          </cell>
          <cell r="T312">
            <v>0</v>
          </cell>
        </row>
        <row r="313">
          <cell r="K313" t="str">
            <v/>
          </cell>
          <cell r="M313">
            <v>0</v>
          </cell>
          <cell r="O313">
            <v>0</v>
          </cell>
          <cell r="R313">
            <v>0</v>
          </cell>
          <cell r="T313">
            <v>0</v>
          </cell>
        </row>
        <row r="314">
          <cell r="K314" t="str">
            <v/>
          </cell>
          <cell r="M314">
            <v>0</v>
          </cell>
          <cell r="O314">
            <v>0</v>
          </cell>
          <cell r="R314">
            <v>0</v>
          </cell>
          <cell r="T314">
            <v>0</v>
          </cell>
        </row>
        <row r="315">
          <cell r="K315" t="str">
            <v/>
          </cell>
          <cell r="O315">
            <v>0</v>
          </cell>
          <cell r="R315">
            <v>0</v>
          </cell>
          <cell r="T315">
            <v>0</v>
          </cell>
        </row>
        <row r="316">
          <cell r="L316">
            <v>0</v>
          </cell>
          <cell r="M316" t="str">
            <v>SUBTOTAL $</v>
          </cell>
          <cell r="O316">
            <v>0</v>
          </cell>
        </row>
        <row r="317">
          <cell r="C317" t="str">
            <v>III. TRANSPORTES</v>
          </cell>
        </row>
        <row r="319">
          <cell r="C319" t="str">
            <v>MATERIAL</v>
          </cell>
          <cell r="J319" t="str">
            <v>VOL. o PESO</v>
          </cell>
          <cell r="K319" t="str">
            <v>DISTANCIA</v>
          </cell>
          <cell r="L319" t="str">
            <v>M3 o Ton/Km</v>
          </cell>
          <cell r="M319" t="str">
            <v>TARIFA</v>
          </cell>
          <cell r="O319" t="str">
            <v>Vr. UNITARIO</v>
          </cell>
        </row>
        <row r="320">
          <cell r="J320" t="str">
            <v/>
          </cell>
          <cell r="M320">
            <v>0</v>
          </cell>
          <cell r="O320">
            <v>0</v>
          </cell>
          <cell r="R320">
            <v>0</v>
          </cell>
          <cell r="T320">
            <v>0</v>
          </cell>
        </row>
        <row r="321">
          <cell r="J321" t="str">
            <v/>
          </cell>
          <cell r="M321">
            <v>0</v>
          </cell>
          <cell r="O321">
            <v>0</v>
          </cell>
          <cell r="R321">
            <v>0</v>
          </cell>
          <cell r="T321">
            <v>0</v>
          </cell>
        </row>
        <row r="322">
          <cell r="J322" t="str">
            <v/>
          </cell>
          <cell r="M322">
            <v>0</v>
          </cell>
          <cell r="O322">
            <v>0</v>
          </cell>
          <cell r="R322">
            <v>0</v>
          </cell>
          <cell r="T322">
            <v>0</v>
          </cell>
        </row>
        <row r="323">
          <cell r="L323">
            <v>0</v>
          </cell>
          <cell r="M323" t="str">
            <v>SUBTOTAL $</v>
          </cell>
          <cell r="O323">
            <v>0</v>
          </cell>
        </row>
        <row r="324">
          <cell r="C324" t="str">
            <v>IV. MANO DE OBRA</v>
          </cell>
        </row>
        <row r="326">
          <cell r="C326" t="str">
            <v>TRABAJADOR</v>
          </cell>
          <cell r="I326" t="str">
            <v>CANTIDAD</v>
          </cell>
          <cell r="J326" t="str">
            <v>JORNAL</v>
          </cell>
          <cell r="K326" t="str">
            <v>PRESTACIONES</v>
          </cell>
          <cell r="L326" t="str">
            <v>JORNAL TOTAL</v>
          </cell>
          <cell r="M326" t="str">
            <v>RENDIMIENTO</v>
          </cell>
          <cell r="O326" t="str">
            <v>Vr. UNITARIO</v>
          </cell>
        </row>
        <row r="327">
          <cell r="C327" t="str">
            <v>Oficial</v>
          </cell>
          <cell r="I327">
            <v>1</v>
          </cell>
          <cell r="J327">
            <v>77720</v>
          </cell>
          <cell r="K327">
            <v>1.6913</v>
          </cell>
          <cell r="L327">
            <v>131448</v>
          </cell>
          <cell r="M327">
            <v>65</v>
          </cell>
          <cell r="O327">
            <v>2022</v>
          </cell>
          <cell r="R327">
            <v>20.02</v>
          </cell>
          <cell r="T327" t="str">
            <v>Oficial</v>
          </cell>
        </row>
        <row r="328">
          <cell r="C328" t="str">
            <v>Ayudante Raso</v>
          </cell>
          <cell r="I328">
            <v>2</v>
          </cell>
          <cell r="J328">
            <v>43354</v>
          </cell>
          <cell r="K328">
            <v>1.7323</v>
          </cell>
          <cell r="L328">
            <v>150204</v>
          </cell>
          <cell r="M328">
            <v>65</v>
          </cell>
          <cell r="O328">
            <v>2311</v>
          </cell>
          <cell r="R328">
            <v>40.03</v>
          </cell>
          <cell r="T328" t="str">
            <v>Ayudante Raso</v>
          </cell>
        </row>
        <row r="329">
          <cell r="J329">
            <v>0</v>
          </cell>
          <cell r="K329">
            <v>0</v>
          </cell>
          <cell r="L329">
            <v>0</v>
          </cell>
          <cell r="O329">
            <v>0</v>
          </cell>
          <cell r="R329">
            <v>0</v>
          </cell>
          <cell r="T329">
            <v>0</v>
          </cell>
        </row>
        <row r="330">
          <cell r="L330">
            <v>0.7772</v>
          </cell>
          <cell r="M330" t="str">
            <v>SUBTOTAL $</v>
          </cell>
          <cell r="O330">
            <v>4333</v>
          </cell>
        </row>
        <row r="332">
          <cell r="C332" t="str">
            <v>TOTAL COSTO DIRECTO $</v>
          </cell>
          <cell r="O332">
            <v>5575</v>
          </cell>
        </row>
        <row r="333">
          <cell r="C333" t="str">
            <v>V. COSTOS INDIRECTOS</v>
          </cell>
        </row>
        <row r="335">
          <cell r="C335" t="str">
            <v>Descripción</v>
          </cell>
          <cell r="L335" t="str">
            <v>Porcentaje</v>
          </cell>
          <cell r="M335" t="str">
            <v>Valor Total</v>
          </cell>
        </row>
        <row r="336">
          <cell r="C336" t="str">
            <v>ADMINISTRACION</v>
          </cell>
          <cell r="L336">
            <v>0</v>
          </cell>
          <cell r="M336">
            <v>0</v>
          </cell>
        </row>
        <row r="337">
          <cell r="C337" t="str">
            <v xml:space="preserve">IMPREVISTOS </v>
          </cell>
          <cell r="L337">
            <v>0</v>
          </cell>
          <cell r="M337">
            <v>0</v>
          </cell>
        </row>
        <row r="338">
          <cell r="C338" t="str">
            <v>UTILIDAD</v>
          </cell>
          <cell r="L338">
            <v>0</v>
          </cell>
          <cell r="M338">
            <v>0</v>
          </cell>
        </row>
        <row r="339">
          <cell r="C339" t="str">
            <v>SUBTOTAL $</v>
          </cell>
          <cell r="O339">
            <v>0</v>
          </cell>
        </row>
        <row r="341">
          <cell r="C341" t="str">
            <v>Precio Unitario Total Aproximado al peso $</v>
          </cell>
          <cell r="O341">
            <v>5575</v>
          </cell>
        </row>
        <row r="344">
          <cell r="H344" t="str">
            <v>Firma</v>
          </cell>
        </row>
        <row r="345">
          <cell r="H345" t="str">
            <v>Nombre:</v>
          </cell>
        </row>
        <row r="346">
          <cell r="H346" t="str">
            <v>Representante Legal del Contratista o su Apoderado</v>
          </cell>
        </row>
        <row r="347">
          <cell r="H347" t="str">
            <v>Matricula No. :</v>
          </cell>
        </row>
        <row r="348">
          <cell r="H348" t="str">
            <v xml:space="preserve"> </v>
          </cell>
        </row>
        <row r="349">
          <cell r="C349" t="str">
            <v>OBSERVACIONES INTERVENTORÍA</v>
          </cell>
        </row>
        <row r="353">
          <cell r="C353" t="str">
            <v>APROBACIÓN POR INTERVENTORÍA</v>
          </cell>
        </row>
        <row r="354">
          <cell r="C354"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356">
          <cell r="C356"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359">
          <cell r="H359" t="str">
            <v>Firma</v>
          </cell>
        </row>
        <row r="360">
          <cell r="H360" t="str">
            <v>Nombre:</v>
          </cell>
        </row>
        <row r="361">
          <cell r="H361" t="str">
            <v>Representante Legal del Interventor o su Apoderado</v>
          </cell>
        </row>
        <row r="362">
          <cell r="H362" t="str">
            <v>Matricula No. :</v>
          </cell>
        </row>
        <row r="367">
          <cell r="C367" t="str">
            <v>Formulario 1 - Propuesta económica  - Documento tipo de selección abreviada de menor cuantía - versión 2</v>
          </cell>
        </row>
        <row r="368">
          <cell r="C368" t="str">
            <v>Código</v>
          </cell>
          <cell r="D368" t="str">
            <v>CCE-EICP-FM-25</v>
          </cell>
          <cell r="E368" t="str">
            <v>Versión</v>
          </cell>
          <cell r="F368">
            <v>2</v>
          </cell>
        </row>
        <row r="370">
          <cell r="C370" t="str">
            <v>[La entidad podrá utilizar este formato para la presentación de los análisis de precios unitarios el contratista en la oportunidad prevista en el numeral 8.1. del Documento Base]</v>
          </cell>
        </row>
        <row r="373">
          <cell r="D373" t="str">
            <v>MUNICIPIO DE CONCORDIA, ANTIOQUIA</v>
          </cell>
        </row>
        <row r="374">
          <cell r="L374" t="str">
            <v>VERSIÓN</v>
          </cell>
        </row>
        <row r="375">
          <cell r="D375" t="str">
            <v xml:space="preserve">[NÚMERO DEL PROCESO] </v>
          </cell>
        </row>
        <row r="376">
          <cell r="L376" t="str">
            <v>PÁGINA</v>
          </cell>
          <cell r="M376">
            <v>1</v>
          </cell>
          <cell r="N376" t="str">
            <v>DE</v>
          </cell>
          <cell r="O376">
            <v>1</v>
          </cell>
        </row>
        <row r="377">
          <cell r="D377" t="str">
            <v xml:space="preserve">ANALISIS DE PRECIOS UNITARIOS </v>
          </cell>
        </row>
        <row r="379">
          <cell r="L379" t="str">
            <v>FECHA</v>
          </cell>
          <cell r="M379" t="str">
            <v>DD</v>
          </cell>
          <cell r="N379" t="str">
            <v>MM</v>
          </cell>
          <cell r="O379" t="str">
            <v>AA</v>
          </cell>
        </row>
        <row r="380">
          <cell r="M380">
            <v>8</v>
          </cell>
          <cell r="N380">
            <v>5</v>
          </cell>
          <cell r="O380">
            <v>2023</v>
          </cell>
        </row>
        <row r="381">
          <cell r="C381" t="str">
            <v>ITEMS DE LA PROPUESTA ECONÓMICA</v>
          </cell>
          <cell r="I381" t="str">
            <v>ITEMS NO PREVISTOS</v>
          </cell>
        </row>
        <row r="385">
          <cell r="C385" t="str">
            <v>DATOS ESPECÍFICOS</v>
          </cell>
        </row>
        <row r="387">
          <cell r="C387" t="str">
            <v>ITEM</v>
          </cell>
          <cell r="D387" t="str">
            <v>DESCRIPCIÓN</v>
          </cell>
          <cell r="M387" t="str">
            <v>UNIDAD</v>
          </cell>
          <cell r="O387" t="str">
            <v>CANTIDAD</v>
          </cell>
        </row>
        <row r="388">
          <cell r="C388" t="str">
            <v>3.2.3</v>
          </cell>
          <cell r="D388" t="str">
            <v>Demolición de mamposteria hasta de 15 cm de espesor, manual o mecánicamente. Incluye cargue sobre volqueta,  retiro de refuerzo e instalaciones embebidas, además recuperación de los materiales aprovechables. No incluye transporte ni derechos de botadero.</v>
          </cell>
          <cell r="M388" t="str">
            <v>m2</v>
          </cell>
          <cell r="O388">
            <v>11</v>
          </cell>
          <cell r="R388">
            <v>8997</v>
          </cell>
          <cell r="S388">
            <v>8997</v>
          </cell>
          <cell r="T388">
            <v>7.6999999999999999E-2</v>
          </cell>
          <cell r="U388">
            <v>0</v>
          </cell>
          <cell r="V388">
            <v>0</v>
          </cell>
          <cell r="W388">
            <v>0.92300000000000004</v>
          </cell>
        </row>
        <row r="389">
          <cell r="C389" t="str">
            <v>I. EQUIPO</v>
          </cell>
        </row>
        <row r="391">
          <cell r="C391" t="str">
            <v>DESCRIPCIÓN</v>
          </cell>
          <cell r="H391" t="str">
            <v>MARCA</v>
          </cell>
          <cell r="J391" t="str">
            <v>TIPO</v>
          </cell>
          <cell r="L391" t="str">
            <v>TARIFA/HORA</v>
          </cell>
          <cell r="M391" t="str">
            <v>RENDIMIENTO</v>
          </cell>
          <cell r="O391" t="str">
            <v>Vr. UNITARIO</v>
          </cell>
        </row>
        <row r="392">
          <cell r="C392" t="str">
            <v>Sección completa de andamio (1.2m-1.5m) x 1.5 m. (+ 4 ruedas) Incluye transporte.</v>
          </cell>
          <cell r="J392" t="str">
            <v>Dia</v>
          </cell>
          <cell r="L392">
            <v>2565</v>
          </cell>
          <cell r="M392">
            <v>20</v>
          </cell>
          <cell r="O392">
            <v>128</v>
          </cell>
          <cell r="R392">
            <v>0.55000000000000004</v>
          </cell>
          <cell r="T392" t="str">
            <v>Sección completa de andamio (1.2m-1.5m) x 1.5 m. (+ 4 ruedas) Incluye transporte.</v>
          </cell>
        </row>
        <row r="393">
          <cell r="C393" t="str">
            <v>Can zunchado en madera común de 5,0cmx20cmx3,0m (alquiler). Incluye transporte.</v>
          </cell>
          <cell r="J393" t="str">
            <v>Dia</v>
          </cell>
          <cell r="L393">
            <v>1500</v>
          </cell>
          <cell r="M393">
            <v>10</v>
          </cell>
          <cell r="O393">
            <v>150</v>
          </cell>
          <cell r="R393">
            <v>1.1000000000000001</v>
          </cell>
          <cell r="T393" t="str">
            <v>Can zunchado en madera común de 5,0cmx20cmx3,0m (alquiler). Incluye transporte.</v>
          </cell>
        </row>
        <row r="394">
          <cell r="J394" t="str">
            <v/>
          </cell>
          <cell r="L394" t="str">
            <v/>
          </cell>
          <cell r="O394">
            <v>0</v>
          </cell>
          <cell r="R394">
            <v>0</v>
          </cell>
          <cell r="T394">
            <v>0</v>
          </cell>
        </row>
        <row r="395">
          <cell r="C395" t="str">
            <v>Herramienta Menor (Como % de Mano de Obra)</v>
          </cell>
          <cell r="J395" t="str">
            <v>Dia</v>
          </cell>
          <cell r="L395">
            <v>8304</v>
          </cell>
          <cell r="M395">
            <v>0.05</v>
          </cell>
          <cell r="O395">
            <v>415</v>
          </cell>
          <cell r="R395">
            <v>4565</v>
          </cell>
          <cell r="T395" t="str">
            <v>Herramienta Menor (Como % de Mano de Obra)</v>
          </cell>
        </row>
        <row r="396">
          <cell r="L396">
            <v>7.6999999999999999E-2</v>
          </cell>
          <cell r="M396" t="str">
            <v>SUBTOTAL $</v>
          </cell>
          <cell r="O396">
            <v>693</v>
          </cell>
        </row>
        <row r="397">
          <cell r="C397" t="str">
            <v>II. MATERIALES</v>
          </cell>
        </row>
        <row r="399">
          <cell r="C399" t="str">
            <v>DESCRIPCIÓN</v>
          </cell>
          <cell r="K399" t="str">
            <v>UNIDAD</v>
          </cell>
          <cell r="L399" t="str">
            <v>CANTIDAD</v>
          </cell>
          <cell r="M399" t="str">
            <v>PRECIO UNIT.</v>
          </cell>
          <cell r="O399" t="str">
            <v>Vr. UNITARIO</v>
          </cell>
        </row>
        <row r="400">
          <cell r="K400" t="str">
            <v/>
          </cell>
          <cell r="M400">
            <v>0</v>
          </cell>
          <cell r="O400">
            <v>0</v>
          </cell>
          <cell r="R400">
            <v>0</v>
          </cell>
          <cell r="T400">
            <v>0</v>
          </cell>
        </row>
        <row r="401">
          <cell r="K401" t="str">
            <v/>
          </cell>
          <cell r="M401">
            <v>0</v>
          </cell>
          <cell r="O401">
            <v>0</v>
          </cell>
          <cell r="R401">
            <v>0</v>
          </cell>
          <cell r="T401">
            <v>0</v>
          </cell>
        </row>
        <row r="402">
          <cell r="K402" t="str">
            <v/>
          </cell>
          <cell r="M402">
            <v>0</v>
          </cell>
          <cell r="O402">
            <v>0</v>
          </cell>
          <cell r="R402">
            <v>0</v>
          </cell>
          <cell r="T402">
            <v>0</v>
          </cell>
        </row>
        <row r="403">
          <cell r="K403" t="str">
            <v/>
          </cell>
          <cell r="M403">
            <v>0</v>
          </cell>
          <cell r="O403">
            <v>0</v>
          </cell>
          <cell r="R403">
            <v>0</v>
          </cell>
          <cell r="T403">
            <v>0</v>
          </cell>
        </row>
        <row r="404">
          <cell r="K404" t="str">
            <v/>
          </cell>
          <cell r="M404">
            <v>0</v>
          </cell>
          <cell r="O404">
            <v>0</v>
          </cell>
          <cell r="R404">
            <v>0</v>
          </cell>
          <cell r="T404">
            <v>0</v>
          </cell>
        </row>
        <row r="405">
          <cell r="K405" t="str">
            <v/>
          </cell>
          <cell r="M405">
            <v>0</v>
          </cell>
          <cell r="O405">
            <v>0</v>
          </cell>
          <cell r="R405">
            <v>0</v>
          </cell>
          <cell r="T405">
            <v>0</v>
          </cell>
        </row>
        <row r="406">
          <cell r="K406" t="str">
            <v/>
          </cell>
          <cell r="O406">
            <v>0</v>
          </cell>
          <cell r="R406">
            <v>0</v>
          </cell>
          <cell r="T406">
            <v>0</v>
          </cell>
        </row>
        <row r="407">
          <cell r="L407">
            <v>0</v>
          </cell>
          <cell r="M407" t="str">
            <v>SUBTOTAL $</v>
          </cell>
          <cell r="O407">
            <v>0</v>
          </cell>
        </row>
        <row r="408">
          <cell r="C408" t="str">
            <v>III. TRANSPORTES</v>
          </cell>
        </row>
        <row r="410">
          <cell r="C410" t="str">
            <v>MATERIAL</v>
          </cell>
          <cell r="J410" t="str">
            <v>VOL. o PESO</v>
          </cell>
          <cell r="K410" t="str">
            <v>DISTANCIA</v>
          </cell>
          <cell r="L410" t="str">
            <v>M3 o Ton/Km</v>
          </cell>
          <cell r="M410" t="str">
            <v>TARIFA</v>
          </cell>
          <cell r="O410" t="str">
            <v>Vr. UNITARIO</v>
          </cell>
        </row>
        <row r="411">
          <cell r="J411" t="str">
            <v/>
          </cell>
          <cell r="M411">
            <v>0</v>
          </cell>
          <cell r="O411">
            <v>0</v>
          </cell>
          <cell r="R411">
            <v>0</v>
          </cell>
          <cell r="T411">
            <v>0</v>
          </cell>
        </row>
        <row r="412">
          <cell r="J412" t="str">
            <v/>
          </cell>
          <cell r="M412">
            <v>0</v>
          </cell>
          <cell r="O412">
            <v>0</v>
          </cell>
          <cell r="R412">
            <v>0</v>
          </cell>
          <cell r="T412">
            <v>0</v>
          </cell>
        </row>
        <row r="413">
          <cell r="J413" t="str">
            <v/>
          </cell>
          <cell r="M413">
            <v>0</v>
          </cell>
          <cell r="O413">
            <v>0</v>
          </cell>
          <cell r="R413">
            <v>0</v>
          </cell>
          <cell r="T413">
            <v>0</v>
          </cell>
        </row>
        <row r="414">
          <cell r="L414">
            <v>0</v>
          </cell>
          <cell r="M414" t="str">
            <v>SUBTOTAL $</v>
          </cell>
          <cell r="O414">
            <v>0</v>
          </cell>
        </row>
        <row r="415">
          <cell r="C415" t="str">
            <v>IV. MANO DE OBRA</v>
          </cell>
        </row>
        <row r="417">
          <cell r="C417" t="str">
            <v>TRABAJADOR</v>
          </cell>
          <cell r="I417" t="str">
            <v>CANTIDAD</v>
          </cell>
          <cell r="J417" t="str">
            <v>JORNAL</v>
          </cell>
          <cell r="K417" t="str">
            <v>PRESTACIONES</v>
          </cell>
          <cell r="L417" t="str">
            <v>JORNAL TOTAL</v>
          </cell>
          <cell r="M417" t="str">
            <v>RENDIMIENTO</v>
          </cell>
          <cell r="O417" t="str">
            <v>Vr. UNITARIO</v>
          </cell>
        </row>
        <row r="418">
          <cell r="C418" t="str">
            <v>Ayudante Entendido</v>
          </cell>
          <cell r="I418">
            <v>1</v>
          </cell>
          <cell r="J418">
            <v>53020</v>
          </cell>
          <cell r="K418">
            <v>1.7161</v>
          </cell>
          <cell r="L418">
            <v>90988</v>
          </cell>
          <cell r="M418">
            <v>20</v>
          </cell>
          <cell r="O418">
            <v>4549</v>
          </cell>
          <cell r="R418">
            <v>0.55000000000000004</v>
          </cell>
          <cell r="T418" t="str">
            <v>Ayudante Entendido</v>
          </cell>
        </row>
        <row r="419">
          <cell r="C419" t="str">
            <v>Ayudante Raso</v>
          </cell>
          <cell r="I419">
            <v>1</v>
          </cell>
          <cell r="J419">
            <v>43354</v>
          </cell>
          <cell r="K419">
            <v>1.7323</v>
          </cell>
          <cell r="L419">
            <v>75102</v>
          </cell>
          <cell r="M419">
            <v>20</v>
          </cell>
          <cell r="O419">
            <v>3755</v>
          </cell>
          <cell r="R419">
            <v>0.55000000000000004</v>
          </cell>
          <cell r="T419" t="str">
            <v>Ayudante Raso</v>
          </cell>
        </row>
        <row r="420">
          <cell r="J420">
            <v>0</v>
          </cell>
          <cell r="K420">
            <v>0</v>
          </cell>
          <cell r="L420">
            <v>0</v>
          </cell>
          <cell r="O420">
            <v>0</v>
          </cell>
          <cell r="R420">
            <v>0</v>
          </cell>
          <cell r="T420">
            <v>0</v>
          </cell>
        </row>
        <row r="421">
          <cell r="L421">
            <v>0.92300000000000004</v>
          </cell>
          <cell r="M421" t="str">
            <v>SUBTOTAL $</v>
          </cell>
          <cell r="O421">
            <v>8304</v>
          </cell>
        </row>
        <row r="423">
          <cell r="C423" t="str">
            <v>TOTAL COSTO DIRECTO $</v>
          </cell>
          <cell r="O423">
            <v>8997</v>
          </cell>
        </row>
        <row r="424">
          <cell r="C424" t="str">
            <v>V. COSTOS INDIRECTOS</v>
          </cell>
        </row>
        <row r="426">
          <cell r="C426" t="str">
            <v>Descripción</v>
          </cell>
          <cell r="L426" t="str">
            <v>Porcentaje</v>
          </cell>
          <cell r="M426" t="str">
            <v>Valor Total</v>
          </cell>
        </row>
        <row r="427">
          <cell r="C427" t="str">
            <v>ADMINISTRACION</v>
          </cell>
          <cell r="L427">
            <v>0</v>
          </cell>
          <cell r="M427">
            <v>0</v>
          </cell>
        </row>
        <row r="428">
          <cell r="C428" t="str">
            <v xml:space="preserve">IMPREVISTOS </v>
          </cell>
          <cell r="L428">
            <v>0</v>
          </cell>
          <cell r="M428">
            <v>0</v>
          </cell>
        </row>
        <row r="429">
          <cell r="C429" t="str">
            <v>UTILIDAD</v>
          </cell>
          <cell r="L429">
            <v>0</v>
          </cell>
          <cell r="M429">
            <v>0</v>
          </cell>
        </row>
        <row r="430">
          <cell r="C430" t="str">
            <v>SUBTOTAL $</v>
          </cell>
          <cell r="O430">
            <v>0</v>
          </cell>
        </row>
        <row r="432">
          <cell r="C432" t="str">
            <v>Precio Unitario Total Aproximado al peso $</v>
          </cell>
          <cell r="O432">
            <v>8997</v>
          </cell>
        </row>
        <row r="435">
          <cell r="H435" t="str">
            <v>Firma</v>
          </cell>
        </row>
        <row r="436">
          <cell r="H436" t="str">
            <v>Nombre:</v>
          </cell>
        </row>
        <row r="437">
          <cell r="H437" t="str">
            <v>Representante Legal del Contratista o su Apoderado</v>
          </cell>
        </row>
        <row r="438">
          <cell r="H438" t="str">
            <v>Matricula No. :</v>
          </cell>
        </row>
        <row r="439">
          <cell r="H439" t="str">
            <v xml:space="preserve"> </v>
          </cell>
        </row>
        <row r="440">
          <cell r="C440" t="str">
            <v>OBSERVACIONES INTERVENTORÍA</v>
          </cell>
        </row>
        <row r="444">
          <cell r="C444" t="str">
            <v>APROBACIÓN POR INTERVENTORÍA</v>
          </cell>
        </row>
        <row r="445">
          <cell r="C44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447">
          <cell r="C44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450">
          <cell r="H450" t="str">
            <v>Firma</v>
          </cell>
        </row>
        <row r="451">
          <cell r="H451" t="str">
            <v>Nombre:</v>
          </cell>
        </row>
        <row r="452">
          <cell r="H452" t="str">
            <v>Representante Legal del Interventor o su Apoderado</v>
          </cell>
        </row>
        <row r="453">
          <cell r="H453" t="str">
            <v>Matricula No. :</v>
          </cell>
        </row>
        <row r="458">
          <cell r="C458" t="str">
            <v>Formulario 1 - Propuesta económica  - Documento tipo de selección abreviada de menor cuantía - versión 2</v>
          </cell>
        </row>
        <row r="459">
          <cell r="C459" t="str">
            <v>Código</v>
          </cell>
          <cell r="D459" t="str">
            <v>CCE-EICP-FM-25</v>
          </cell>
          <cell r="E459" t="str">
            <v>Versión</v>
          </cell>
          <cell r="F459">
            <v>2</v>
          </cell>
        </row>
        <row r="461">
          <cell r="C461" t="str">
            <v>[La entidad podrá utilizar este formato para la presentación de los análisis de precios unitarios el contratista en la oportunidad prevista en el numeral 8.1. del Documento Base]</v>
          </cell>
        </row>
        <row r="464">
          <cell r="D464" t="str">
            <v>MUNICIPIO DE CONCORDIA, ANTIOQUIA</v>
          </cell>
        </row>
        <row r="465">
          <cell r="L465" t="str">
            <v>VERSIÓN</v>
          </cell>
        </row>
        <row r="466">
          <cell r="D466" t="str">
            <v xml:space="preserve">[NÚMERO DEL PROCESO] </v>
          </cell>
        </row>
        <row r="467">
          <cell r="L467" t="str">
            <v>PÁGINA</v>
          </cell>
          <cell r="M467">
            <v>1</v>
          </cell>
          <cell r="N467" t="str">
            <v>DE</v>
          </cell>
          <cell r="O467">
            <v>1</v>
          </cell>
        </row>
        <row r="468">
          <cell r="D468" t="str">
            <v xml:space="preserve">ANALISIS DE PRECIOS UNITARIOS </v>
          </cell>
        </row>
        <row r="470">
          <cell r="L470" t="str">
            <v>FECHA</v>
          </cell>
          <cell r="M470" t="str">
            <v>DD</v>
          </cell>
          <cell r="N470" t="str">
            <v>MM</v>
          </cell>
          <cell r="O470" t="str">
            <v>AA</v>
          </cell>
        </row>
        <row r="471">
          <cell r="M471">
            <v>8</v>
          </cell>
          <cell r="N471">
            <v>5</v>
          </cell>
          <cell r="O471">
            <v>2023</v>
          </cell>
        </row>
        <row r="472">
          <cell r="C472" t="str">
            <v>ITEMS DE LA PROPUESTA ECONÓMICA</v>
          </cell>
          <cell r="I472" t="str">
            <v>ITEMS NO PREVISTOS</v>
          </cell>
        </row>
        <row r="476">
          <cell r="C476" t="str">
            <v>DATOS ESPECÍFICOS</v>
          </cell>
        </row>
        <row r="478">
          <cell r="C478" t="str">
            <v>ITEM</v>
          </cell>
          <cell r="D478" t="str">
            <v>DESCRIPCIÓN</v>
          </cell>
          <cell r="M478" t="str">
            <v>UNIDAD</v>
          </cell>
          <cell r="O478" t="str">
            <v>CANTIDAD</v>
          </cell>
        </row>
        <row r="479">
          <cell r="C479" t="str">
            <v>3.2.4</v>
          </cell>
          <cell r="D479" t="str">
            <v>DEMOLICIÓN ESTRUCTURAS DE CONCRETO, manual o mecánicamente, de cualquier resistencia, reforzado o ciclópeo, y en cualquier clase de estructura. Incluye cargue, retiro de refuerzo y cualquier tipo de acabado (revoques y enchapes) o piso (en losas) e instalaciones embebidas, compresor neumático con martillo, además recuperación de los materiales aprovechables o su transporte hasta el sitio que lo indique la interventoría. MEDIDO EN SITIO; no incluye transporte ni derechos de botadero.</v>
          </cell>
          <cell r="M479" t="str">
            <v>m3</v>
          </cell>
          <cell r="O479">
            <v>0</v>
          </cell>
          <cell r="R479">
            <v>122701</v>
          </cell>
          <cell r="S479">
            <v>122701</v>
          </cell>
          <cell r="T479">
            <v>0.3448</v>
          </cell>
          <cell r="U479">
            <v>0</v>
          </cell>
          <cell r="V479">
            <v>0</v>
          </cell>
          <cell r="W479">
            <v>0.6552</v>
          </cell>
        </row>
        <row r="480">
          <cell r="C480" t="str">
            <v>I. EQUIPO</v>
          </cell>
        </row>
        <row r="482">
          <cell r="C482" t="str">
            <v>DESCRIPCIÓN</v>
          </cell>
          <cell r="H482" t="str">
            <v>MARCA</v>
          </cell>
          <cell r="J482" t="str">
            <v>TIPO</v>
          </cell>
          <cell r="L482" t="str">
            <v>TARIFA/HORA</v>
          </cell>
          <cell r="M482" t="str">
            <v>RENDIMIENTO</v>
          </cell>
          <cell r="O482" t="str">
            <v>Vr. UNITARIO</v>
          </cell>
        </row>
        <row r="483">
          <cell r="C483" t="str">
            <v>Demoledor -  Rompepavimento Hexagonal 68Jls</v>
          </cell>
          <cell r="J483" t="str">
            <v>Dia</v>
          </cell>
          <cell r="L483">
            <v>67978</v>
          </cell>
          <cell r="M483">
            <v>3</v>
          </cell>
          <cell r="O483">
            <v>22659</v>
          </cell>
          <cell r="R483">
            <v>0</v>
          </cell>
          <cell r="T483" t="str">
            <v>Demoledor -  Rompepavimento Hexagonal 68Jls</v>
          </cell>
        </row>
        <row r="484">
          <cell r="C484" t="str">
            <v xml:space="preserve">Retroexcavadora sobre llantas 
</v>
          </cell>
          <cell r="J484" t="str">
            <v>h</v>
          </cell>
          <cell r="L484">
            <v>125000</v>
          </cell>
          <cell r="M484">
            <v>8</v>
          </cell>
          <cell r="O484">
            <v>15625</v>
          </cell>
          <cell r="R484">
            <v>0</v>
          </cell>
          <cell r="T484" t="str">
            <v xml:space="preserve">Retroexcavadora sobre llantas 
</v>
          </cell>
        </row>
        <row r="485">
          <cell r="J485" t="str">
            <v/>
          </cell>
          <cell r="L485" t="str">
            <v/>
          </cell>
          <cell r="O485">
            <v>0</v>
          </cell>
          <cell r="R485">
            <v>0</v>
          </cell>
          <cell r="T485">
            <v>0</v>
          </cell>
        </row>
        <row r="486">
          <cell r="C486" t="str">
            <v>Herramienta Menor (Como % de Mano de Obra)</v>
          </cell>
          <cell r="J486" t="str">
            <v>Dia</v>
          </cell>
          <cell r="L486">
            <v>80397</v>
          </cell>
          <cell r="M486">
            <v>0.05</v>
          </cell>
          <cell r="O486">
            <v>4020</v>
          </cell>
          <cell r="R486">
            <v>0</v>
          </cell>
          <cell r="T486" t="str">
            <v>Herramienta Menor (Como % de Mano de Obra)</v>
          </cell>
        </row>
        <row r="487">
          <cell r="L487">
            <v>0.3448</v>
          </cell>
          <cell r="M487" t="str">
            <v>SUBTOTAL $</v>
          </cell>
          <cell r="O487">
            <v>42304</v>
          </cell>
        </row>
        <row r="488">
          <cell r="C488" t="str">
            <v>II. MATERIALES</v>
          </cell>
        </row>
        <row r="490">
          <cell r="C490" t="str">
            <v>DESCRIPCIÓN</v>
          </cell>
          <cell r="K490" t="str">
            <v>UNIDAD</v>
          </cell>
          <cell r="L490" t="str">
            <v>CANTIDAD</v>
          </cell>
          <cell r="M490" t="str">
            <v>PRECIO UNIT.</v>
          </cell>
          <cell r="O490" t="str">
            <v>Vr. UNITARIO</v>
          </cell>
        </row>
        <row r="491">
          <cell r="K491" t="str">
            <v/>
          </cell>
          <cell r="M491">
            <v>0</v>
          </cell>
          <cell r="O491">
            <v>0</v>
          </cell>
          <cell r="R491">
            <v>0</v>
          </cell>
          <cell r="T491">
            <v>0</v>
          </cell>
        </row>
        <row r="492">
          <cell r="K492" t="str">
            <v/>
          </cell>
          <cell r="M492">
            <v>0</v>
          </cell>
          <cell r="O492">
            <v>0</v>
          </cell>
          <cell r="R492">
            <v>0</v>
          </cell>
          <cell r="T492">
            <v>0</v>
          </cell>
        </row>
        <row r="493">
          <cell r="K493" t="str">
            <v/>
          </cell>
          <cell r="M493">
            <v>0</v>
          </cell>
          <cell r="O493">
            <v>0</v>
          </cell>
          <cell r="R493">
            <v>0</v>
          </cell>
          <cell r="T493">
            <v>0</v>
          </cell>
        </row>
        <row r="494">
          <cell r="K494" t="str">
            <v/>
          </cell>
          <cell r="M494">
            <v>0</v>
          </cell>
          <cell r="O494">
            <v>0</v>
          </cell>
          <cell r="R494">
            <v>0</v>
          </cell>
          <cell r="T494">
            <v>0</v>
          </cell>
        </row>
        <row r="495">
          <cell r="K495" t="str">
            <v/>
          </cell>
          <cell r="M495">
            <v>0</v>
          </cell>
          <cell r="O495">
            <v>0</v>
          </cell>
          <cell r="R495">
            <v>0</v>
          </cell>
          <cell r="T495">
            <v>0</v>
          </cell>
        </row>
        <row r="496">
          <cell r="K496" t="str">
            <v/>
          </cell>
          <cell r="M496">
            <v>0</v>
          </cell>
          <cell r="O496">
            <v>0</v>
          </cell>
          <cell r="R496">
            <v>0</v>
          </cell>
          <cell r="T496">
            <v>0</v>
          </cell>
        </row>
        <row r="497">
          <cell r="K497" t="str">
            <v/>
          </cell>
          <cell r="O497">
            <v>0</v>
          </cell>
          <cell r="R497">
            <v>0</v>
          </cell>
          <cell r="T497">
            <v>0</v>
          </cell>
        </row>
        <row r="498">
          <cell r="L498">
            <v>0</v>
          </cell>
          <cell r="M498" t="str">
            <v>SUBTOTAL $</v>
          </cell>
          <cell r="O498">
            <v>0</v>
          </cell>
        </row>
        <row r="499">
          <cell r="C499" t="str">
            <v>III. TRANSPORTES</v>
          </cell>
        </row>
        <row r="501">
          <cell r="C501" t="str">
            <v>MATERIAL</v>
          </cell>
          <cell r="J501" t="str">
            <v>VOL. o PESO</v>
          </cell>
          <cell r="K501" t="str">
            <v>DISTANCIA</v>
          </cell>
          <cell r="L501" t="str">
            <v>M3 o Ton/Km</v>
          </cell>
          <cell r="M501" t="str">
            <v>TARIFA</v>
          </cell>
          <cell r="O501" t="str">
            <v>Vr. UNITARIO</v>
          </cell>
        </row>
        <row r="502">
          <cell r="J502" t="str">
            <v/>
          </cell>
          <cell r="M502">
            <v>0</v>
          </cell>
          <cell r="O502">
            <v>0</v>
          </cell>
          <cell r="R502">
            <v>0</v>
          </cell>
          <cell r="T502">
            <v>0</v>
          </cell>
        </row>
        <row r="503">
          <cell r="J503" t="str">
            <v/>
          </cell>
          <cell r="M503">
            <v>0</v>
          </cell>
          <cell r="O503">
            <v>0</v>
          </cell>
          <cell r="R503">
            <v>0</v>
          </cell>
          <cell r="T503">
            <v>0</v>
          </cell>
        </row>
        <row r="504">
          <cell r="J504" t="str">
            <v/>
          </cell>
          <cell r="M504">
            <v>0</v>
          </cell>
          <cell r="O504">
            <v>0</v>
          </cell>
          <cell r="R504">
            <v>0</v>
          </cell>
          <cell r="T504">
            <v>0</v>
          </cell>
        </row>
        <row r="505">
          <cell r="L505">
            <v>0</v>
          </cell>
          <cell r="M505" t="str">
            <v>SUBTOTAL $</v>
          </cell>
          <cell r="O505">
            <v>0</v>
          </cell>
        </row>
        <row r="506">
          <cell r="C506" t="str">
            <v>IV. MANO DE OBRA</v>
          </cell>
        </row>
        <row r="508">
          <cell r="C508" t="str">
            <v>TRABAJADOR</v>
          </cell>
          <cell r="I508" t="str">
            <v>CANTIDAD</v>
          </cell>
          <cell r="J508" t="str">
            <v>JORNAL</v>
          </cell>
          <cell r="K508" t="str">
            <v>PRESTACIONES</v>
          </cell>
          <cell r="L508" t="str">
            <v>JORNAL TOTAL</v>
          </cell>
          <cell r="M508" t="str">
            <v>RENDIMIENTO</v>
          </cell>
          <cell r="O508" t="str">
            <v>Vr. UNITARIO</v>
          </cell>
        </row>
        <row r="509">
          <cell r="C509" t="str">
            <v>Ayudante Entendido</v>
          </cell>
          <cell r="I509">
            <v>1</v>
          </cell>
          <cell r="J509">
            <v>53020</v>
          </cell>
          <cell r="K509">
            <v>1.7161</v>
          </cell>
          <cell r="L509">
            <v>90988</v>
          </cell>
          <cell r="M509">
            <v>3</v>
          </cell>
          <cell r="O509">
            <v>30329</v>
          </cell>
          <cell r="R509">
            <v>0</v>
          </cell>
          <cell r="T509" t="str">
            <v>Ayudante Entendido</v>
          </cell>
        </row>
        <row r="510">
          <cell r="C510" t="str">
            <v>Ayudante Raso</v>
          </cell>
          <cell r="I510">
            <v>2</v>
          </cell>
          <cell r="J510">
            <v>43354</v>
          </cell>
          <cell r="K510">
            <v>1.7323</v>
          </cell>
          <cell r="L510">
            <v>150204</v>
          </cell>
          <cell r="M510">
            <v>3</v>
          </cell>
          <cell r="O510">
            <v>50068</v>
          </cell>
          <cell r="R510">
            <v>0</v>
          </cell>
          <cell r="T510" t="str">
            <v>Ayudante Raso</v>
          </cell>
        </row>
        <row r="511">
          <cell r="J511">
            <v>0</v>
          </cell>
          <cell r="K511">
            <v>0</v>
          </cell>
          <cell r="L511">
            <v>0</v>
          </cell>
          <cell r="O511">
            <v>0</v>
          </cell>
          <cell r="R511">
            <v>0</v>
          </cell>
          <cell r="T511">
            <v>0</v>
          </cell>
        </row>
        <row r="512">
          <cell r="L512">
            <v>0.6552</v>
          </cell>
          <cell r="M512" t="str">
            <v>SUBTOTAL $</v>
          </cell>
          <cell r="O512">
            <v>80397</v>
          </cell>
        </row>
        <row r="514">
          <cell r="C514" t="str">
            <v>TOTAL COSTO DIRECTO $</v>
          </cell>
          <cell r="O514">
            <v>122701</v>
          </cell>
        </row>
        <row r="515">
          <cell r="C515" t="str">
            <v>V. COSTOS INDIRECTOS</v>
          </cell>
        </row>
        <row r="517">
          <cell r="C517" t="str">
            <v>Descripción</v>
          </cell>
          <cell r="L517" t="str">
            <v>Porcentaje</v>
          </cell>
          <cell r="M517" t="str">
            <v>Valor Total</v>
          </cell>
        </row>
        <row r="518">
          <cell r="C518" t="str">
            <v>ADMINISTRACION</v>
          </cell>
          <cell r="L518">
            <v>0</v>
          </cell>
          <cell r="M518">
            <v>0</v>
          </cell>
        </row>
        <row r="519">
          <cell r="C519" t="str">
            <v xml:space="preserve">IMPREVISTOS </v>
          </cell>
          <cell r="L519">
            <v>0</v>
          </cell>
          <cell r="M519">
            <v>0</v>
          </cell>
        </row>
        <row r="520">
          <cell r="C520" t="str">
            <v>UTILIDAD</v>
          </cell>
          <cell r="L520">
            <v>0</v>
          </cell>
          <cell r="M520">
            <v>0</v>
          </cell>
        </row>
        <row r="521">
          <cell r="C521" t="str">
            <v>SUBTOTAL $</v>
          </cell>
          <cell r="O521">
            <v>0</v>
          </cell>
        </row>
        <row r="523">
          <cell r="C523" t="str">
            <v>Precio Unitario Total Aproximado al peso $</v>
          </cell>
          <cell r="O523">
            <v>122701</v>
          </cell>
        </row>
        <row r="526">
          <cell r="H526" t="str">
            <v>Firma</v>
          </cell>
        </row>
        <row r="527">
          <cell r="H527" t="str">
            <v>Nombre:</v>
          </cell>
        </row>
        <row r="528">
          <cell r="H528" t="str">
            <v>Representante Legal del Contratista o su Apoderado</v>
          </cell>
        </row>
        <row r="529">
          <cell r="H529" t="str">
            <v>Matricula No. :</v>
          </cell>
        </row>
        <row r="530">
          <cell r="H530" t="str">
            <v xml:space="preserve"> </v>
          </cell>
        </row>
        <row r="531">
          <cell r="C531" t="str">
            <v>OBSERVACIONES INTERVENTORÍA</v>
          </cell>
        </row>
        <row r="535">
          <cell r="C535" t="str">
            <v>APROBACIÓN POR INTERVENTORÍA</v>
          </cell>
        </row>
        <row r="536">
          <cell r="C53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538">
          <cell r="C53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541">
          <cell r="H541" t="str">
            <v>Firma</v>
          </cell>
        </row>
        <row r="542">
          <cell r="H542" t="str">
            <v>Nombre:</v>
          </cell>
        </row>
        <row r="543">
          <cell r="H543" t="str">
            <v>Representante Legal del Interventor o su Apoderado</v>
          </cell>
        </row>
        <row r="544">
          <cell r="H544" t="str">
            <v>Matricula No. :</v>
          </cell>
        </row>
        <row r="549">
          <cell r="C549" t="str">
            <v>Formulario 1 - Propuesta económica  - Documento tipo de selección abreviada de menor cuantía - versión 2</v>
          </cell>
        </row>
        <row r="550">
          <cell r="C550" t="str">
            <v>Código</v>
          </cell>
          <cell r="D550" t="str">
            <v>CCE-EICP-FM-25</v>
          </cell>
          <cell r="E550" t="str">
            <v>Versión</v>
          </cell>
          <cell r="F550">
            <v>2</v>
          </cell>
        </row>
        <row r="552">
          <cell r="C552" t="str">
            <v>[La entidad podrá utilizar este formato para la presentación de los análisis de precios unitarios el contratista en la oportunidad prevista en el numeral 8.1. del Documento Base]</v>
          </cell>
        </row>
        <row r="555">
          <cell r="D555" t="str">
            <v>MUNICIPIO DE CONCORDIA, ANTIOQUIA</v>
          </cell>
        </row>
        <row r="556">
          <cell r="L556" t="str">
            <v>VERSIÓN</v>
          </cell>
        </row>
        <row r="557">
          <cell r="D557" t="str">
            <v xml:space="preserve">[NÚMERO DEL PROCESO] </v>
          </cell>
        </row>
        <row r="558">
          <cell r="L558" t="str">
            <v>PÁGINA</v>
          </cell>
          <cell r="M558">
            <v>1</v>
          </cell>
          <cell r="N558" t="str">
            <v>DE</v>
          </cell>
          <cell r="O558">
            <v>1</v>
          </cell>
        </row>
        <row r="559">
          <cell r="D559" t="str">
            <v xml:space="preserve">ANALISIS DE PRECIOS UNITARIOS </v>
          </cell>
        </row>
        <row r="561">
          <cell r="L561" t="str">
            <v>FECHA</v>
          </cell>
          <cell r="M561" t="str">
            <v>DD</v>
          </cell>
          <cell r="N561" t="str">
            <v>MM</v>
          </cell>
          <cell r="O561" t="str">
            <v>AA</v>
          </cell>
        </row>
        <row r="562">
          <cell r="M562">
            <v>8</v>
          </cell>
          <cell r="N562">
            <v>5</v>
          </cell>
          <cell r="O562">
            <v>2023</v>
          </cell>
        </row>
        <row r="563">
          <cell r="C563" t="str">
            <v>ÍTEMS DE LA PROPUESTA ECONÓMICA</v>
          </cell>
          <cell r="I563" t="str">
            <v>ÍTEMS NO PREVISTOS</v>
          </cell>
        </row>
        <row r="567">
          <cell r="C567" t="str">
            <v>DATOS ESPECÍFICOS</v>
          </cell>
        </row>
        <row r="569">
          <cell r="C569" t="str">
            <v>ÍTEM</v>
          </cell>
          <cell r="D569" t="str">
            <v>DESCRIPCIÓN</v>
          </cell>
          <cell r="M569" t="str">
            <v>UNIDAD</v>
          </cell>
          <cell r="O569" t="str">
            <v>CANTIDAD</v>
          </cell>
        </row>
        <row r="570">
          <cell r="C570" t="str">
            <v>3.3.1</v>
          </cell>
          <cell r="D570" t="str">
            <v>Excavación MANUAL en material heterogéneo y en cualquier grado de humedad de 0-2 m de Prof. Incluye: roca descompuesta, bolas de roca de volumen inferior a 0.35 m³., el cargue y transporte interno; la botada de material se pagara en su ítem respectivo. Su medida será en el sitio. No incluye entibado.</v>
          </cell>
          <cell r="M570" t="str">
            <v>m3</v>
          </cell>
          <cell r="O570">
            <v>2</v>
          </cell>
          <cell r="R570">
            <v>31543</v>
          </cell>
          <cell r="S570">
            <v>31543</v>
          </cell>
          <cell r="T570">
            <v>4.7600000000000003E-2</v>
          </cell>
          <cell r="U570">
            <v>0</v>
          </cell>
          <cell r="V570">
            <v>0</v>
          </cell>
          <cell r="W570">
            <v>0.95240000000000002</v>
          </cell>
        </row>
        <row r="571">
          <cell r="C571" t="str">
            <v>I. EQUIPO</v>
          </cell>
        </row>
        <row r="573">
          <cell r="C573" t="str">
            <v>DESCRIPCIÓN</v>
          </cell>
          <cell r="H573" t="str">
            <v>MARCA</v>
          </cell>
          <cell r="J573" t="str">
            <v>TIPO</v>
          </cell>
          <cell r="L573" t="str">
            <v>TARIFA/HORA</v>
          </cell>
          <cell r="M573" t="str">
            <v>RENDIMIENTO</v>
          </cell>
          <cell r="O573" t="str">
            <v>Vr. UNITARIO</v>
          </cell>
        </row>
        <row r="574">
          <cell r="J574" t="str">
            <v/>
          </cell>
          <cell r="L574" t="str">
            <v/>
          </cell>
          <cell r="O574">
            <v>0</v>
          </cell>
          <cell r="R574">
            <v>0</v>
          </cell>
          <cell r="T574">
            <v>0</v>
          </cell>
        </row>
        <row r="575">
          <cell r="J575" t="str">
            <v/>
          </cell>
          <cell r="L575" t="str">
            <v/>
          </cell>
          <cell r="O575">
            <v>0</v>
          </cell>
          <cell r="R575">
            <v>0</v>
          </cell>
          <cell r="T575">
            <v>0</v>
          </cell>
        </row>
        <row r="576">
          <cell r="J576" t="str">
            <v/>
          </cell>
          <cell r="L576" t="str">
            <v/>
          </cell>
          <cell r="O576">
            <v>0</v>
          </cell>
          <cell r="R576">
            <v>0</v>
          </cell>
          <cell r="T576">
            <v>0</v>
          </cell>
        </row>
        <row r="577">
          <cell r="C577" t="str">
            <v>Herramienta Menor (Como % de Mano de Obra)</v>
          </cell>
          <cell r="J577" t="str">
            <v>Dia</v>
          </cell>
          <cell r="L577">
            <v>30041</v>
          </cell>
          <cell r="M577">
            <v>0.05</v>
          </cell>
          <cell r="O577">
            <v>1502</v>
          </cell>
          <cell r="R577">
            <v>3004</v>
          </cell>
          <cell r="T577" t="str">
            <v>Herramienta Menor (Como % de Mano de Obra)</v>
          </cell>
        </row>
        <row r="578">
          <cell r="L578">
            <v>4.7600000000000003E-2</v>
          </cell>
          <cell r="M578" t="str">
            <v>SUBTOTAL $</v>
          </cell>
          <cell r="O578">
            <v>1502</v>
          </cell>
        </row>
        <row r="579">
          <cell r="C579" t="str">
            <v>II. MATERIALES</v>
          </cell>
        </row>
        <row r="581">
          <cell r="C581" t="str">
            <v>DESCRIPCIÓN</v>
          </cell>
          <cell r="K581" t="str">
            <v>UNIDAD</v>
          </cell>
          <cell r="L581" t="str">
            <v>CANTIDAD</v>
          </cell>
          <cell r="M581" t="str">
            <v>PRECIO UNIT.</v>
          </cell>
          <cell r="O581" t="str">
            <v>Vr. UNITARIO</v>
          </cell>
        </row>
        <row r="582">
          <cell r="K582" t="str">
            <v/>
          </cell>
          <cell r="M582">
            <v>0</v>
          </cell>
          <cell r="O582">
            <v>0</v>
          </cell>
          <cell r="R582">
            <v>0</v>
          </cell>
          <cell r="T582">
            <v>0</v>
          </cell>
        </row>
        <row r="583">
          <cell r="K583" t="str">
            <v/>
          </cell>
          <cell r="M583">
            <v>0</v>
          </cell>
          <cell r="O583">
            <v>0</v>
          </cell>
          <cell r="R583">
            <v>0</v>
          </cell>
          <cell r="T583">
            <v>0</v>
          </cell>
        </row>
        <row r="584">
          <cell r="K584" t="str">
            <v/>
          </cell>
          <cell r="M584">
            <v>0</v>
          </cell>
          <cell r="O584">
            <v>0</v>
          </cell>
          <cell r="R584">
            <v>0</v>
          </cell>
          <cell r="T584">
            <v>0</v>
          </cell>
        </row>
        <row r="585">
          <cell r="K585" t="str">
            <v/>
          </cell>
          <cell r="M585">
            <v>0</v>
          </cell>
          <cell r="O585">
            <v>0</v>
          </cell>
          <cell r="R585">
            <v>0</v>
          </cell>
          <cell r="T585">
            <v>0</v>
          </cell>
        </row>
        <row r="586">
          <cell r="K586" t="str">
            <v/>
          </cell>
          <cell r="M586">
            <v>0</v>
          </cell>
          <cell r="O586">
            <v>0</v>
          </cell>
          <cell r="R586">
            <v>0</v>
          </cell>
          <cell r="T586">
            <v>0</v>
          </cell>
        </row>
        <row r="587">
          <cell r="K587" t="str">
            <v/>
          </cell>
          <cell r="M587">
            <v>0</v>
          </cell>
          <cell r="O587">
            <v>0</v>
          </cell>
          <cell r="R587">
            <v>0</v>
          </cell>
          <cell r="T587">
            <v>0</v>
          </cell>
        </row>
        <row r="588">
          <cell r="K588" t="str">
            <v/>
          </cell>
          <cell r="O588">
            <v>0</v>
          </cell>
          <cell r="R588">
            <v>0</v>
          </cell>
          <cell r="T588">
            <v>0</v>
          </cell>
        </row>
        <row r="589">
          <cell r="L589">
            <v>0</v>
          </cell>
          <cell r="M589" t="str">
            <v>SUBTOTAL $</v>
          </cell>
          <cell r="O589">
            <v>0</v>
          </cell>
        </row>
        <row r="590">
          <cell r="C590" t="str">
            <v>III. TRANSPORTES</v>
          </cell>
        </row>
        <row r="592">
          <cell r="C592" t="str">
            <v>MATERIAL</v>
          </cell>
          <cell r="J592" t="str">
            <v>VOL. o PESO</v>
          </cell>
          <cell r="K592" t="str">
            <v>DISTANCIA</v>
          </cell>
          <cell r="L592" t="str">
            <v>M3 o Ton/Km</v>
          </cell>
          <cell r="M592" t="str">
            <v>TARIFA</v>
          </cell>
          <cell r="O592" t="str">
            <v>Vr. UNITARIO</v>
          </cell>
        </row>
        <row r="593">
          <cell r="J593" t="str">
            <v/>
          </cell>
          <cell r="M593">
            <v>0</v>
          </cell>
          <cell r="O593">
            <v>0</v>
          </cell>
          <cell r="R593">
            <v>0</v>
          </cell>
          <cell r="T593">
            <v>0</v>
          </cell>
        </row>
        <row r="594">
          <cell r="J594" t="str">
            <v/>
          </cell>
          <cell r="M594">
            <v>0</v>
          </cell>
          <cell r="O594">
            <v>0</v>
          </cell>
          <cell r="R594">
            <v>0</v>
          </cell>
          <cell r="T594">
            <v>0</v>
          </cell>
        </row>
        <row r="595">
          <cell r="J595" t="str">
            <v/>
          </cell>
          <cell r="M595">
            <v>0</v>
          </cell>
          <cell r="O595">
            <v>0</v>
          </cell>
          <cell r="R595">
            <v>0</v>
          </cell>
          <cell r="T595">
            <v>0</v>
          </cell>
        </row>
        <row r="596">
          <cell r="L596">
            <v>0</v>
          </cell>
          <cell r="M596" t="str">
            <v>SUBTOTAL $</v>
          </cell>
          <cell r="O596">
            <v>0</v>
          </cell>
        </row>
        <row r="597">
          <cell r="C597" t="str">
            <v>IV. MANO DE OBRA</v>
          </cell>
        </row>
        <row r="599">
          <cell r="C599" t="str">
            <v>TRABAJADOR</v>
          </cell>
          <cell r="I599" t="str">
            <v>CANTIDAD</v>
          </cell>
          <cell r="J599" t="str">
            <v>JORNAL</v>
          </cell>
          <cell r="K599" t="str">
            <v>PRESTACIONES</v>
          </cell>
          <cell r="L599" t="str">
            <v>JORNAL TOTAL</v>
          </cell>
          <cell r="M599" t="str">
            <v>RENDIMIENTO</v>
          </cell>
          <cell r="O599" t="str">
            <v>Vr. UNITARIO</v>
          </cell>
        </row>
        <row r="600">
          <cell r="C600" t="str">
            <v>Ayudante Raso</v>
          </cell>
          <cell r="I600">
            <v>2</v>
          </cell>
          <cell r="J600">
            <v>43354</v>
          </cell>
          <cell r="K600">
            <v>1.7323</v>
          </cell>
          <cell r="L600">
            <v>150204</v>
          </cell>
          <cell r="M600">
            <v>5</v>
          </cell>
          <cell r="O600">
            <v>30041</v>
          </cell>
          <cell r="R600">
            <v>0.8</v>
          </cell>
          <cell r="T600" t="str">
            <v>Ayudante Raso</v>
          </cell>
        </row>
        <row r="601">
          <cell r="J601">
            <v>0</v>
          </cell>
          <cell r="K601">
            <v>0</v>
          </cell>
          <cell r="L601">
            <v>0</v>
          </cell>
          <cell r="O601">
            <v>0</v>
          </cell>
          <cell r="R601">
            <v>0</v>
          </cell>
          <cell r="T601">
            <v>0</v>
          </cell>
        </row>
        <row r="602">
          <cell r="J602">
            <v>0</v>
          </cell>
          <cell r="K602">
            <v>0</v>
          </cell>
          <cell r="L602">
            <v>0</v>
          </cell>
          <cell r="O602">
            <v>0</v>
          </cell>
          <cell r="R602">
            <v>0</v>
          </cell>
          <cell r="T602">
            <v>0</v>
          </cell>
        </row>
        <row r="603">
          <cell r="L603">
            <v>0.95240000000000002</v>
          </cell>
          <cell r="M603" t="str">
            <v>SUBTOTAL $</v>
          </cell>
          <cell r="O603">
            <v>30041</v>
          </cell>
        </row>
        <row r="605">
          <cell r="C605" t="str">
            <v>TOTAL COSTO DIRECTO $</v>
          </cell>
          <cell r="O605">
            <v>31543</v>
          </cell>
        </row>
        <row r="606">
          <cell r="C606" t="str">
            <v>V. COSTOS INDIRECTOS</v>
          </cell>
        </row>
        <row r="608">
          <cell r="C608" t="str">
            <v>Descripción</v>
          </cell>
          <cell r="L608" t="str">
            <v>Porcentaje</v>
          </cell>
          <cell r="M608" t="str">
            <v>Valor Total</v>
          </cell>
        </row>
        <row r="609">
          <cell r="C609" t="str">
            <v>ADMINISTRACIÓN</v>
          </cell>
          <cell r="L609">
            <v>0</v>
          </cell>
          <cell r="M609">
            <v>0</v>
          </cell>
        </row>
        <row r="610">
          <cell r="C610" t="str">
            <v xml:space="preserve">IMPREVISTOS </v>
          </cell>
          <cell r="L610">
            <v>0</v>
          </cell>
          <cell r="M610">
            <v>0</v>
          </cell>
        </row>
        <row r="611">
          <cell r="C611" t="str">
            <v>UTILIDAD</v>
          </cell>
          <cell r="L611">
            <v>0</v>
          </cell>
          <cell r="M611">
            <v>0</v>
          </cell>
        </row>
        <row r="612">
          <cell r="C612" t="str">
            <v>SUBTOTAL $</v>
          </cell>
          <cell r="O612">
            <v>0</v>
          </cell>
        </row>
        <row r="614">
          <cell r="C614" t="str">
            <v>Precio Unitario Total Aproximado al peso $</v>
          </cell>
          <cell r="O614">
            <v>31543</v>
          </cell>
        </row>
        <row r="617">
          <cell r="H617" t="str">
            <v>Firma</v>
          </cell>
        </row>
        <row r="618">
          <cell r="H618" t="str">
            <v>Nombre:</v>
          </cell>
        </row>
        <row r="619">
          <cell r="H619" t="str">
            <v>Representante Legal del Contratista o su Apoderado</v>
          </cell>
        </row>
        <row r="620">
          <cell r="H620" t="str">
            <v>Matricula No. :</v>
          </cell>
        </row>
        <row r="621">
          <cell r="H621" t="str">
            <v xml:space="preserve"> </v>
          </cell>
        </row>
        <row r="622">
          <cell r="C622" t="str">
            <v>OBSERVACIONES INTERVENTORÍA</v>
          </cell>
        </row>
        <row r="626">
          <cell r="C626" t="str">
            <v>APROBACIÓN POR INTERVENTORÍA</v>
          </cell>
        </row>
        <row r="627">
          <cell r="C627"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629">
          <cell r="C629"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632">
          <cell r="H632" t="str">
            <v>Firma</v>
          </cell>
        </row>
        <row r="633">
          <cell r="H633" t="str">
            <v>Nombre:</v>
          </cell>
        </row>
        <row r="634">
          <cell r="H634" t="str">
            <v>Representante Legal del Interventor o su Apoderado</v>
          </cell>
        </row>
        <row r="635">
          <cell r="H635" t="str">
            <v>Matricula No. :</v>
          </cell>
        </row>
        <row r="640">
          <cell r="C640" t="str">
            <v>Formulario 1 - Propuesta económica  - Documento tipo de selección abreviada de menor cuantía - versión 2</v>
          </cell>
        </row>
        <row r="641">
          <cell r="C641" t="str">
            <v>Código</v>
          </cell>
          <cell r="D641" t="str">
            <v>CCE-EICP-FM-25</v>
          </cell>
          <cell r="E641" t="str">
            <v>Versión</v>
          </cell>
          <cell r="F641">
            <v>2</v>
          </cell>
        </row>
        <row r="643">
          <cell r="C643" t="str">
            <v>[La entidad podrá utilizar este formato para la presentación de los análisis de precios unitarios el contratista en la oportunidad prevista en el numeral 8.1. del Documento Base]</v>
          </cell>
        </row>
        <row r="646">
          <cell r="D646" t="str">
            <v>MUNICIPIO DE CONCORDIA, ANTIOQUIA</v>
          </cell>
        </row>
        <row r="647">
          <cell r="L647" t="str">
            <v>VERSIÓN</v>
          </cell>
        </row>
        <row r="648">
          <cell r="D648" t="str">
            <v xml:space="preserve">[NÚMERO DEL PROCESO] </v>
          </cell>
        </row>
        <row r="649">
          <cell r="L649" t="str">
            <v>PÁGINA</v>
          </cell>
          <cell r="M649">
            <v>1</v>
          </cell>
          <cell r="N649" t="str">
            <v>DE</v>
          </cell>
          <cell r="O649">
            <v>1</v>
          </cell>
        </row>
        <row r="650">
          <cell r="D650" t="str">
            <v xml:space="preserve">ANALISIS DE PRECIOS UNITARIOS </v>
          </cell>
        </row>
        <row r="652">
          <cell r="L652" t="str">
            <v>FECHA</v>
          </cell>
          <cell r="M652" t="str">
            <v>DD</v>
          </cell>
          <cell r="N652" t="str">
            <v>MM</v>
          </cell>
          <cell r="O652" t="str">
            <v>AA</v>
          </cell>
        </row>
        <row r="653">
          <cell r="M653">
            <v>8</v>
          </cell>
          <cell r="N653">
            <v>5</v>
          </cell>
          <cell r="O653">
            <v>2023</v>
          </cell>
        </row>
        <row r="654">
          <cell r="C654" t="str">
            <v>ITEMS DE LA PROPUESTA ECONÓMICA</v>
          </cell>
          <cell r="I654" t="str">
            <v>ITEMS NO PREVISTOS</v>
          </cell>
        </row>
        <row r="658">
          <cell r="C658" t="str">
            <v>DATOS ESPECÍFICOS</v>
          </cell>
        </row>
        <row r="660">
          <cell r="C660" t="str">
            <v>ITEM</v>
          </cell>
          <cell r="D660" t="str">
            <v>DESCRIPCIÓN</v>
          </cell>
          <cell r="M660" t="str">
            <v>UNIDAD</v>
          </cell>
          <cell r="O660" t="str">
            <v>CANTIDAD</v>
          </cell>
        </row>
        <row r="661">
          <cell r="C661" t="str">
            <v>3.4.1</v>
          </cell>
          <cell r="D661" t="str">
            <v xml:space="preserve">S.T.I de CONCRETO  f'c=210 kg/cm² (21 Mpa).  preparado en obra y fundido con medios manuales para la construcción de columnas, muros, vigas, losas y dinteles. acabado a la vista. Incluye elaboración y colocación del concreto, vibrado, protección, curado y todos los demás elementos necesarios para su correcta construcción. El acero de refuerzo y la formaleta se pagará en su respectivo ítem. En el vaciado se deben dejar los hierros para el amarre de la mampostería no estructural, por ningún motivo se pagarán anclajes. </v>
          </cell>
          <cell r="M661" t="str">
            <v>m3</v>
          </cell>
          <cell r="O661">
            <v>1</v>
          </cell>
          <cell r="R661">
            <v>993161</v>
          </cell>
          <cell r="S661">
            <v>993161</v>
          </cell>
          <cell r="T661">
            <v>3.4799999999999998E-2</v>
          </cell>
          <cell r="U661">
            <v>0.81540000000000001</v>
          </cell>
          <cell r="V661">
            <v>0</v>
          </cell>
          <cell r="W661">
            <v>0.14979999999999999</v>
          </cell>
        </row>
        <row r="662">
          <cell r="C662" t="str">
            <v>I. EQUIPO</v>
          </cell>
        </row>
        <row r="664">
          <cell r="C664" t="str">
            <v>DESCRIPCIÓN</v>
          </cell>
          <cell r="H664" t="str">
            <v>MARCA</v>
          </cell>
          <cell r="J664" t="str">
            <v>TIPO</v>
          </cell>
          <cell r="L664" t="str">
            <v>TARIFA/HORA</v>
          </cell>
          <cell r="M664" t="str">
            <v>RENDIMIENTO</v>
          </cell>
          <cell r="O664" t="str">
            <v>Vr. UNITARIO</v>
          </cell>
        </row>
        <row r="665">
          <cell r="C665" t="str">
            <v>Vibrador de concreto (Mikasa), electrico a 110 v</v>
          </cell>
          <cell r="J665" t="str">
            <v>Dia</v>
          </cell>
          <cell r="L665">
            <v>46162</v>
          </cell>
          <cell r="M665">
            <v>2</v>
          </cell>
          <cell r="O665">
            <v>23081</v>
          </cell>
          <cell r="R665">
            <v>0.5</v>
          </cell>
          <cell r="T665" t="str">
            <v>Vibrador de concreto (Mikasa), electrico a 110 v</v>
          </cell>
        </row>
        <row r="666">
          <cell r="C666" t="str">
            <v>Sección completa de andamio (1.2m-1.5m) x 1.5 m. (+ 4 ruedas) Incluye transporte.</v>
          </cell>
          <cell r="J666" t="str">
            <v>Dia</v>
          </cell>
          <cell r="L666">
            <v>2565</v>
          </cell>
          <cell r="M666">
            <v>1</v>
          </cell>
          <cell r="O666">
            <v>2565</v>
          </cell>
          <cell r="R666">
            <v>1</v>
          </cell>
          <cell r="T666" t="str">
            <v>Sección completa de andamio (1.2m-1.5m) x 1.5 m. (+ 4 ruedas) Incluye transporte.</v>
          </cell>
        </row>
        <row r="667">
          <cell r="C667" t="str">
            <v>Can zunchado en madera común de 5,0cmx20cmx3,0m (alquiler). Incluye transporte.</v>
          </cell>
          <cell r="J667" t="str">
            <v>Dia</v>
          </cell>
          <cell r="L667">
            <v>1500</v>
          </cell>
          <cell r="M667">
            <v>1</v>
          </cell>
          <cell r="O667">
            <v>1500</v>
          </cell>
          <cell r="R667">
            <v>1</v>
          </cell>
          <cell r="T667" t="str">
            <v>Can zunchado en madera común de 5,0cmx20cmx3,0m (alquiler). Incluye transporte.</v>
          </cell>
        </row>
        <row r="668">
          <cell r="J668" t="str">
            <v/>
          </cell>
          <cell r="L668" t="str">
            <v/>
          </cell>
          <cell r="O668">
            <v>0</v>
          </cell>
          <cell r="R668">
            <v>0</v>
          </cell>
          <cell r="T668">
            <v>0</v>
          </cell>
        </row>
        <row r="669">
          <cell r="C669" t="str">
            <v>Herramienta Menor (Como % de Mano de Obra)</v>
          </cell>
          <cell r="J669" t="str">
            <v>Dia</v>
          </cell>
          <cell r="L669">
            <v>148769</v>
          </cell>
          <cell r="M669">
            <v>0.05</v>
          </cell>
          <cell r="O669">
            <v>7438</v>
          </cell>
          <cell r="R669">
            <v>7438</v>
          </cell>
          <cell r="T669" t="str">
            <v>Herramienta Menor (Como % de Mano de Obra)</v>
          </cell>
        </row>
        <row r="670">
          <cell r="L670">
            <v>3.4799999999999998E-2</v>
          </cell>
          <cell r="M670" t="str">
            <v>SUBTOTAL $</v>
          </cell>
          <cell r="O670">
            <v>34584</v>
          </cell>
        </row>
        <row r="671">
          <cell r="C671" t="str">
            <v>II. MATERIALES</v>
          </cell>
        </row>
        <row r="673">
          <cell r="C673" t="str">
            <v>DESCRIPCIÓN</v>
          </cell>
          <cell r="K673" t="str">
            <v>UNIDAD</v>
          </cell>
          <cell r="L673" t="str">
            <v>CANTIDAD</v>
          </cell>
          <cell r="M673" t="str">
            <v>PRECIO UNIT.</v>
          </cell>
          <cell r="O673" t="str">
            <v>Vr. UNITARIO</v>
          </cell>
        </row>
        <row r="674">
          <cell r="C674" t="str">
            <v>Concreto Resistencia 21 (Mpa)</v>
          </cell>
          <cell r="K674" t="str">
            <v>m3</v>
          </cell>
          <cell r="L674">
            <v>1.05</v>
          </cell>
          <cell r="M674">
            <v>484027</v>
          </cell>
          <cell r="O674">
            <v>508228</v>
          </cell>
          <cell r="R674">
            <v>1.05</v>
          </cell>
          <cell r="T674" t="str">
            <v>Concreto Resistencia 21 (Mpa)</v>
          </cell>
        </row>
        <row r="675">
          <cell r="C675" t="str">
            <v>Super T de 19 mm. 1.53 x 2.44 m</v>
          </cell>
          <cell r="K675" t="str">
            <v>un</v>
          </cell>
          <cell r="L675">
            <v>0.71430000000000005</v>
          </cell>
          <cell r="M675">
            <v>300000</v>
          </cell>
          <cell r="O675">
            <v>214290</v>
          </cell>
          <cell r="R675">
            <v>0.71</v>
          </cell>
          <cell r="T675" t="str">
            <v>Super T de 19 mm. 1.53 x 2.44 m</v>
          </cell>
        </row>
        <row r="676">
          <cell r="C676" t="str">
            <v>Larguero 8cm. X 4cm.          L=3.00 mt.</v>
          </cell>
          <cell r="K676" t="str">
            <v>u</v>
          </cell>
          <cell r="L676">
            <v>3.52</v>
          </cell>
          <cell r="M676">
            <v>10645</v>
          </cell>
          <cell r="O676">
            <v>37470</v>
          </cell>
          <cell r="R676">
            <v>3.52</v>
          </cell>
          <cell r="T676" t="str">
            <v>Larguero 8cm. X 4cm.          L=3.00 mt.</v>
          </cell>
        </row>
        <row r="677">
          <cell r="C677" t="str">
            <v>Moldura en madera 1/4 bocel de L=2,80 m</v>
          </cell>
          <cell r="K677" t="str">
            <v>m</v>
          </cell>
          <cell r="L677">
            <v>9.52</v>
          </cell>
          <cell r="M677">
            <v>3941</v>
          </cell>
          <cell r="O677">
            <v>37518</v>
          </cell>
          <cell r="R677">
            <v>9.52</v>
          </cell>
          <cell r="T677" t="str">
            <v>Moldura en madera 1/4 bocel de L=2,80 m</v>
          </cell>
        </row>
        <row r="678">
          <cell r="C678" t="str">
            <v>Clavos Hierro 2 1/2 Pulgadas 350 Gramos(105 Clavos Apx Caja)</v>
          </cell>
          <cell r="K678" t="str">
            <v>u</v>
          </cell>
          <cell r="L678">
            <v>2.5</v>
          </cell>
          <cell r="M678">
            <v>4620</v>
          </cell>
          <cell r="O678">
            <v>11550</v>
          </cell>
          <cell r="R678">
            <v>2.5</v>
          </cell>
          <cell r="T678" t="str">
            <v>Clavos Hierro 2 1/2 Pulgadas 350 Gramos(105 Clavos Apx Caja)</v>
          </cell>
        </row>
        <row r="679">
          <cell r="C679" t="str">
            <v>Alambre negro para amarre calibre 18</v>
          </cell>
          <cell r="K679" t="str">
            <v>kg</v>
          </cell>
          <cell r="L679">
            <v>6.6000000000000003E-2</v>
          </cell>
          <cell r="M679">
            <v>11400</v>
          </cell>
          <cell r="O679">
            <v>752</v>
          </cell>
          <cell r="R679">
            <v>7.0000000000000007E-2</v>
          </cell>
          <cell r="T679" t="str">
            <v>Alambre negro para amarre calibre 18</v>
          </cell>
        </row>
        <row r="680">
          <cell r="K680" t="str">
            <v/>
          </cell>
          <cell r="M680">
            <v>0</v>
          </cell>
          <cell r="O680">
            <v>0</v>
          </cell>
          <cell r="R680">
            <v>0</v>
          </cell>
          <cell r="T680">
            <v>0</v>
          </cell>
        </row>
        <row r="681">
          <cell r="K681" t="str">
            <v/>
          </cell>
          <cell r="M681">
            <v>0</v>
          </cell>
          <cell r="O681">
            <v>0</v>
          </cell>
          <cell r="R681">
            <v>0</v>
          </cell>
          <cell r="T681">
            <v>0</v>
          </cell>
        </row>
        <row r="682">
          <cell r="L682">
            <v>0.81540000000000001</v>
          </cell>
          <cell r="M682" t="str">
            <v>SUBTOTAL $</v>
          </cell>
          <cell r="O682">
            <v>809808</v>
          </cell>
        </row>
        <row r="683">
          <cell r="C683" t="str">
            <v>III. TRANSPORTES</v>
          </cell>
        </row>
        <row r="685">
          <cell r="C685" t="str">
            <v>MATERIAL</v>
          </cell>
          <cell r="J685" t="str">
            <v>VOL. o PESO</v>
          </cell>
          <cell r="K685" t="str">
            <v>DISTANCIA</v>
          </cell>
          <cell r="L685" t="str">
            <v>M3 o Ton/Km</v>
          </cell>
          <cell r="M685" t="str">
            <v>TARIFA</v>
          </cell>
          <cell r="O685" t="str">
            <v>Vr. UNITARIO</v>
          </cell>
        </row>
        <row r="686">
          <cell r="J686" t="str">
            <v/>
          </cell>
          <cell r="M686">
            <v>0</v>
          </cell>
          <cell r="O686">
            <v>0</v>
          </cell>
          <cell r="R686">
            <v>0</v>
          </cell>
          <cell r="T686">
            <v>0</v>
          </cell>
        </row>
        <row r="687">
          <cell r="J687" t="str">
            <v/>
          </cell>
          <cell r="M687">
            <v>0</v>
          </cell>
          <cell r="O687">
            <v>0</v>
          </cell>
          <cell r="R687">
            <v>0</v>
          </cell>
          <cell r="T687">
            <v>0</v>
          </cell>
        </row>
        <row r="688">
          <cell r="J688" t="str">
            <v/>
          </cell>
          <cell r="M688">
            <v>0</v>
          </cell>
          <cell r="O688">
            <v>0</v>
          </cell>
          <cell r="R688">
            <v>0</v>
          </cell>
          <cell r="T688">
            <v>0</v>
          </cell>
        </row>
        <row r="689">
          <cell r="L689">
            <v>0</v>
          </cell>
          <cell r="M689" t="str">
            <v>SUBTOTAL $</v>
          </cell>
          <cell r="O689">
            <v>0</v>
          </cell>
        </row>
        <row r="690">
          <cell r="C690" t="str">
            <v>IV. MANO DE OBRA</v>
          </cell>
        </row>
        <row r="692">
          <cell r="C692" t="str">
            <v>TRABAJADOR</v>
          </cell>
          <cell r="I692" t="str">
            <v>CANTIDAD</v>
          </cell>
          <cell r="J692" t="str">
            <v>JORNAL</v>
          </cell>
          <cell r="K692" t="str">
            <v>PRESTACIONES</v>
          </cell>
          <cell r="L692" t="str">
            <v>JORNAL TOTAL</v>
          </cell>
          <cell r="M692" t="str">
            <v>RENDIMIENTO</v>
          </cell>
          <cell r="O692" t="str">
            <v>Vr. UNITARIO</v>
          </cell>
        </row>
        <row r="693">
          <cell r="C693" t="str">
            <v>Oficial</v>
          </cell>
          <cell r="I693">
            <v>1</v>
          </cell>
          <cell r="J693">
            <v>77720</v>
          </cell>
          <cell r="K693">
            <v>1.6913</v>
          </cell>
          <cell r="L693">
            <v>131448</v>
          </cell>
          <cell r="M693">
            <v>2</v>
          </cell>
          <cell r="O693">
            <v>65724</v>
          </cell>
          <cell r="R693">
            <v>0.5</v>
          </cell>
          <cell r="T693" t="str">
            <v>Oficial</v>
          </cell>
        </row>
        <row r="694">
          <cell r="C694" t="str">
            <v>Ayudante Entendido</v>
          </cell>
          <cell r="I694">
            <v>1</v>
          </cell>
          <cell r="J694">
            <v>53020</v>
          </cell>
          <cell r="K694">
            <v>1.7161</v>
          </cell>
          <cell r="L694">
            <v>90988</v>
          </cell>
          <cell r="M694">
            <v>2</v>
          </cell>
          <cell r="O694">
            <v>45494</v>
          </cell>
          <cell r="R694">
            <v>0.5</v>
          </cell>
          <cell r="T694" t="str">
            <v>Ayudante Entendido</v>
          </cell>
        </row>
        <row r="695">
          <cell r="C695" t="str">
            <v>Ayudante Raso</v>
          </cell>
          <cell r="I695">
            <v>1</v>
          </cell>
          <cell r="J695">
            <v>43354</v>
          </cell>
          <cell r="K695">
            <v>1.7323</v>
          </cell>
          <cell r="L695">
            <v>75102</v>
          </cell>
          <cell r="M695">
            <v>2</v>
          </cell>
          <cell r="O695">
            <v>37551</v>
          </cell>
          <cell r="R695">
            <v>0.5</v>
          </cell>
          <cell r="T695" t="str">
            <v>Ayudante Raso</v>
          </cell>
        </row>
        <row r="696">
          <cell r="L696">
            <v>0.14979999999999999</v>
          </cell>
          <cell r="M696" t="str">
            <v>SUBTOTAL $</v>
          </cell>
          <cell r="O696">
            <v>148769</v>
          </cell>
        </row>
        <row r="698">
          <cell r="C698" t="str">
            <v>TOTAL COSTO DIRECTO $</v>
          </cell>
          <cell r="O698">
            <v>993161</v>
          </cell>
        </row>
        <row r="699">
          <cell r="C699" t="str">
            <v>V. COSTOS INDIRECTOS</v>
          </cell>
        </row>
        <row r="701">
          <cell r="C701" t="str">
            <v>Descripción</v>
          </cell>
          <cell r="L701" t="str">
            <v>Porcentaje</v>
          </cell>
          <cell r="M701" t="str">
            <v>Valor Total</v>
          </cell>
        </row>
        <row r="702">
          <cell r="C702" t="str">
            <v>ADMINISTRACION</v>
          </cell>
          <cell r="L702">
            <v>0</v>
          </cell>
          <cell r="M702">
            <v>0</v>
          </cell>
        </row>
        <row r="703">
          <cell r="C703" t="str">
            <v xml:space="preserve">IMPREVISTOS </v>
          </cell>
          <cell r="L703">
            <v>0</v>
          </cell>
          <cell r="M703">
            <v>0</v>
          </cell>
        </row>
        <row r="704">
          <cell r="C704" t="str">
            <v>UTILIDAD</v>
          </cell>
          <cell r="L704">
            <v>0</v>
          </cell>
          <cell r="M704">
            <v>0</v>
          </cell>
        </row>
        <row r="705">
          <cell r="C705" t="str">
            <v>SUBTOTAL $</v>
          </cell>
          <cell r="O705">
            <v>0</v>
          </cell>
        </row>
        <row r="707">
          <cell r="C707" t="str">
            <v>Precio Unitario Total Aproximado al peso $</v>
          </cell>
          <cell r="O707">
            <v>993161</v>
          </cell>
        </row>
        <row r="710">
          <cell r="H710" t="str">
            <v>Firma</v>
          </cell>
        </row>
        <row r="711">
          <cell r="H711" t="str">
            <v>Nombre:</v>
          </cell>
        </row>
        <row r="712">
          <cell r="H712" t="str">
            <v>Representante Legal del Contratista o su Apoderado</v>
          </cell>
        </row>
        <row r="713">
          <cell r="H713" t="str">
            <v>Matricula No. :</v>
          </cell>
        </row>
        <row r="714">
          <cell r="H714" t="str">
            <v xml:space="preserve"> </v>
          </cell>
        </row>
        <row r="715">
          <cell r="C715" t="str">
            <v>OBSERVACIONES INTERVENTORÍA</v>
          </cell>
        </row>
        <row r="719">
          <cell r="C719" t="str">
            <v>APROBACIÓN POR INTERVENTORÍA</v>
          </cell>
        </row>
        <row r="720">
          <cell r="C720"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722">
          <cell r="C722"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725">
          <cell r="H725" t="str">
            <v>Firma</v>
          </cell>
        </row>
        <row r="726">
          <cell r="H726" t="str">
            <v>Nombre:</v>
          </cell>
        </row>
        <row r="727">
          <cell r="H727" t="str">
            <v>Representante Legal del Interventor o su Apoderado</v>
          </cell>
        </row>
        <row r="728">
          <cell r="H728" t="str">
            <v>Matricula No. :</v>
          </cell>
        </row>
        <row r="733">
          <cell r="C733" t="str">
            <v>Formulario 1 - Propuesta económica  - Documento tipo de selección abreviada de menor cuantía - versión 2</v>
          </cell>
        </row>
        <row r="734">
          <cell r="C734" t="str">
            <v>Código</v>
          </cell>
          <cell r="D734" t="str">
            <v>CCE-EICP-FM-25</v>
          </cell>
          <cell r="E734" t="str">
            <v>Versión</v>
          </cell>
          <cell r="F734">
            <v>2</v>
          </cell>
        </row>
        <row r="736">
          <cell r="C736" t="str">
            <v>[La entidad podrá utilizar este formato para la presentación de los análisis de precios unitarios el contratista en la oportunidad prevista en el numeral 8.1. del Documento Base]</v>
          </cell>
        </row>
        <row r="739">
          <cell r="D739" t="str">
            <v>MUNICIPIO DE CONCORDIA, ANTIOQUIA</v>
          </cell>
        </row>
        <row r="740">
          <cell r="L740" t="str">
            <v>VERSIÓN</v>
          </cell>
        </row>
        <row r="741">
          <cell r="D741" t="str">
            <v xml:space="preserve">[NÚMERO DEL PROCESO] </v>
          </cell>
        </row>
        <row r="742">
          <cell r="L742" t="str">
            <v>PÁGINA</v>
          </cell>
          <cell r="M742">
            <v>1</v>
          </cell>
          <cell r="N742" t="str">
            <v>DE</v>
          </cell>
          <cell r="O742">
            <v>1</v>
          </cell>
        </row>
        <row r="743">
          <cell r="D743" t="str">
            <v xml:space="preserve">ANALISIS DE PRECIOS UNITARIOS </v>
          </cell>
        </row>
        <row r="745">
          <cell r="L745" t="str">
            <v>FECHA</v>
          </cell>
          <cell r="M745" t="str">
            <v>DD</v>
          </cell>
          <cell r="N745" t="str">
            <v>MM</v>
          </cell>
          <cell r="O745" t="str">
            <v>AA</v>
          </cell>
        </row>
        <row r="746">
          <cell r="M746">
            <v>8</v>
          </cell>
          <cell r="N746">
            <v>5</v>
          </cell>
          <cell r="O746">
            <v>2023</v>
          </cell>
        </row>
        <row r="747">
          <cell r="C747" t="str">
            <v>ITEMS DE LA PROPUESTA ECONÓMICA</v>
          </cell>
          <cell r="I747" t="str">
            <v>ITEMS NO PREVISTOS</v>
          </cell>
        </row>
        <row r="751">
          <cell r="C751" t="str">
            <v>DATOS ESPECÍFICOS</v>
          </cell>
        </row>
        <row r="753">
          <cell r="C753" t="str">
            <v>ITEM</v>
          </cell>
          <cell r="D753" t="str">
            <v>DESCRIPCIÓN</v>
          </cell>
          <cell r="M753" t="str">
            <v>UNIDAD</v>
          </cell>
          <cell r="O753" t="str">
            <v>CANTIDAD</v>
          </cell>
        </row>
        <row r="754">
          <cell r="C754" t="str">
            <v>3.4.2</v>
          </cell>
          <cell r="D754" t="str">
            <v xml:space="preserve">S.T.C de Losa de contrapiso en concreto de 21 Mpa, e=0,08m con adicion de Mineral de Silicio (Color por definir), vaciado alternado en recuadros no superiores a 2.0 m x 2.0 m. Incluye nivelación del terreno y adecuación de la superficie,  malla electrosoldada D-84, plástico, formaleta para acabado a la vista, corte y sellado de dilataciones utilizando Sellalón de 1/4" y Sellador Elástico de Poliuretano tipo Sikaflex o similar, curado y todo lo necesario para su correcta construcción y funcionamiento. Las excavaciones o descapotes, llenos y entresuelo se pagarán en su ítem respectivo. </v>
          </cell>
          <cell r="M754" t="str">
            <v>m2</v>
          </cell>
          <cell r="O754">
            <v>5</v>
          </cell>
          <cell r="R754">
            <v>78118</v>
          </cell>
          <cell r="S754">
            <v>78118</v>
          </cell>
          <cell r="T754">
            <v>4.5100000000000001E-2</v>
          </cell>
          <cell r="U754">
            <v>0.79590000000000005</v>
          </cell>
          <cell r="V754">
            <v>0</v>
          </cell>
          <cell r="W754">
            <v>0.159</v>
          </cell>
        </row>
        <row r="755">
          <cell r="C755" t="str">
            <v>I. EQUIPO</v>
          </cell>
        </row>
        <row r="757">
          <cell r="C757" t="str">
            <v>DESCRIPCIÓN</v>
          </cell>
          <cell r="H757" t="str">
            <v>MARCA</v>
          </cell>
          <cell r="J757" t="str">
            <v>TIPO</v>
          </cell>
          <cell r="L757" t="str">
            <v>TARIFA/HORA</v>
          </cell>
          <cell r="M757" t="str">
            <v>RENDIMIENTO</v>
          </cell>
          <cell r="O757" t="str">
            <v>Vr. UNITARIO</v>
          </cell>
        </row>
        <row r="758">
          <cell r="C758" t="str">
            <v>Vibrador de concreto (Mikasa), electrico a 110 v</v>
          </cell>
          <cell r="J758" t="str">
            <v>Dia</v>
          </cell>
          <cell r="L758">
            <v>46162</v>
          </cell>
          <cell r="M758">
            <v>30</v>
          </cell>
          <cell r="O758">
            <v>1539</v>
          </cell>
          <cell r="R758">
            <v>0.17</v>
          </cell>
          <cell r="T758" t="str">
            <v>Vibrador de concreto (Mikasa), electrico a 110 v</v>
          </cell>
        </row>
        <row r="759">
          <cell r="C759" t="str">
            <v>pulidora electrica manual - disco</v>
          </cell>
          <cell r="J759" t="str">
            <v>Dia</v>
          </cell>
          <cell r="L759">
            <v>40927</v>
          </cell>
          <cell r="M759">
            <v>30</v>
          </cell>
          <cell r="O759">
            <v>1364</v>
          </cell>
          <cell r="R759">
            <v>0.17</v>
          </cell>
          <cell r="T759" t="str">
            <v>pulidora electrica manual - disco</v>
          </cell>
        </row>
        <row r="760">
          <cell r="J760" t="str">
            <v/>
          </cell>
          <cell r="L760" t="str">
            <v/>
          </cell>
          <cell r="O760">
            <v>0</v>
          </cell>
          <cell r="R760">
            <v>0</v>
          </cell>
          <cell r="T760">
            <v>0</v>
          </cell>
        </row>
        <row r="761">
          <cell r="J761" t="str">
            <v/>
          </cell>
          <cell r="L761" t="str">
            <v/>
          </cell>
          <cell r="O761">
            <v>0</v>
          </cell>
          <cell r="R761">
            <v>0</v>
          </cell>
          <cell r="T761">
            <v>0</v>
          </cell>
        </row>
        <row r="762">
          <cell r="C762" t="str">
            <v>Herramienta Menor (Como % de Mano de Obra)</v>
          </cell>
          <cell r="J762" t="str">
            <v>Dia</v>
          </cell>
          <cell r="L762">
            <v>12422</v>
          </cell>
          <cell r="M762">
            <v>0.05</v>
          </cell>
          <cell r="O762">
            <v>621</v>
          </cell>
          <cell r="R762">
            <v>3105</v>
          </cell>
          <cell r="T762" t="str">
            <v>Herramienta Menor (Como % de Mano de Obra)</v>
          </cell>
        </row>
        <row r="763">
          <cell r="L763">
            <v>4.5100000000000001E-2</v>
          </cell>
          <cell r="M763" t="str">
            <v>SUBTOTAL $</v>
          </cell>
          <cell r="O763">
            <v>3524</v>
          </cell>
        </row>
        <row r="764">
          <cell r="C764" t="str">
            <v>II. MATERIALES</v>
          </cell>
        </row>
        <row r="766">
          <cell r="C766" t="str">
            <v>DESCRIPCIÓN</v>
          </cell>
          <cell r="K766" t="str">
            <v>UNIDAD</v>
          </cell>
          <cell r="L766" t="str">
            <v>CANTIDAD</v>
          </cell>
          <cell r="M766" t="str">
            <v>PRECIO UNIT.</v>
          </cell>
          <cell r="O766" t="str">
            <v>Vr. UNITARIO</v>
          </cell>
        </row>
        <row r="767">
          <cell r="C767" t="str">
            <v>Concreto Resistencia 21 (Mpa)</v>
          </cell>
          <cell r="K767" t="str">
            <v>m3</v>
          </cell>
          <cell r="L767">
            <v>8.4000000000000005E-2</v>
          </cell>
          <cell r="M767">
            <v>484027</v>
          </cell>
          <cell r="O767">
            <v>40658</v>
          </cell>
          <cell r="R767">
            <v>0.42</v>
          </cell>
          <cell r="T767" t="str">
            <v>Concreto Resistencia 21 (Mpa)</v>
          </cell>
        </row>
        <row r="768">
          <cell r="C768" t="str">
            <v>Mineral de Silicio - Rocktop 30k Gris - Toxement. Rend. Tráfico pesado: 4 a 6 kg/m2.</v>
          </cell>
          <cell r="K768" t="str">
            <v>u</v>
          </cell>
          <cell r="L768">
            <v>0.14000000000000001</v>
          </cell>
          <cell r="M768">
            <v>54890</v>
          </cell>
          <cell r="O768">
            <v>7685</v>
          </cell>
          <cell r="R768">
            <v>0.7</v>
          </cell>
          <cell r="T768" t="str">
            <v>Mineral de Silicio - Rocktop 30k Gris - Toxement. Rend. Tráfico pesado: 4 a 6 kg/m2.</v>
          </cell>
        </row>
        <row r="769">
          <cell r="C769" t="str">
            <v>Plastico Negro - Ancho 3 m  - Calibre 3.5</v>
          </cell>
          <cell r="K769" t="str">
            <v>m2</v>
          </cell>
          <cell r="L769">
            <v>1.05</v>
          </cell>
          <cell r="M769">
            <v>2000</v>
          </cell>
          <cell r="O769">
            <v>2100</v>
          </cell>
          <cell r="R769">
            <v>5.25</v>
          </cell>
          <cell r="T769" t="str">
            <v>Plastico Negro - Ancho 3 m  - Calibre 3.5</v>
          </cell>
        </row>
        <row r="770">
          <cell r="C770" t="str">
            <v>Malla electrosoldada D-84 - Hueco 15x15cm 4.0mm</v>
          </cell>
          <cell r="K770" t="str">
            <v>m2</v>
          </cell>
          <cell r="L770">
            <v>1.1000000000000001</v>
          </cell>
          <cell r="M770">
            <v>8178</v>
          </cell>
          <cell r="O770">
            <v>8996</v>
          </cell>
          <cell r="R770">
            <v>5.5</v>
          </cell>
          <cell r="T770" t="str">
            <v>Malla electrosoldada D-84 - Hueco 15x15cm 4.0mm</v>
          </cell>
        </row>
        <row r="771">
          <cell r="C771" t="str">
            <v xml:space="preserve">Tabla burda en madera aserrada (0,15*0,03*3,00) 
</v>
          </cell>
          <cell r="K771" t="str">
            <v>u</v>
          </cell>
          <cell r="L771">
            <v>9.8766666666666669E-2</v>
          </cell>
          <cell r="M771">
            <v>10407</v>
          </cell>
          <cell r="O771">
            <v>1028</v>
          </cell>
          <cell r="R771">
            <v>0.49</v>
          </cell>
          <cell r="T771" t="str">
            <v xml:space="preserve">Tabla burda en madera aserrada (0,15*0,03*3,00) 
</v>
          </cell>
        </row>
        <row r="772">
          <cell r="C772" t="str">
            <v>Larguero de 2"X2" por 3m</v>
          </cell>
          <cell r="K772" t="str">
            <v>u</v>
          </cell>
          <cell r="L772">
            <v>0.1</v>
          </cell>
          <cell r="M772">
            <v>5480</v>
          </cell>
          <cell r="O772">
            <v>548</v>
          </cell>
          <cell r="R772">
            <v>0.5</v>
          </cell>
          <cell r="T772" t="str">
            <v>Larguero de 2"X2" por 3m</v>
          </cell>
        </row>
        <row r="773">
          <cell r="C773" t="str">
            <v>Clavos Hierro 2 1/2 Pulgadas 350 Gramos(105 Clavos Apx Caja)</v>
          </cell>
          <cell r="K773" t="str">
            <v>u</v>
          </cell>
          <cell r="L773">
            <v>3.8100000000000002E-2</v>
          </cell>
          <cell r="M773">
            <v>4620</v>
          </cell>
          <cell r="O773">
            <v>176</v>
          </cell>
          <cell r="R773">
            <v>0.19</v>
          </cell>
          <cell r="T773" t="str">
            <v>Clavos Hierro 2 1/2 Pulgadas 350 Gramos(105 Clavos Apx Caja)</v>
          </cell>
        </row>
        <row r="774">
          <cell r="C774" t="str">
            <v>sellalon 1/4 DE PULGADA x 20 m</v>
          </cell>
          <cell r="K774" t="str">
            <v>u</v>
          </cell>
          <cell r="L774">
            <v>7.0000000000000007E-2</v>
          </cell>
          <cell r="M774">
            <v>10000</v>
          </cell>
          <cell r="O774">
            <v>700</v>
          </cell>
          <cell r="R774">
            <v>0.35</v>
          </cell>
          <cell r="T774" t="str">
            <v>sellalon 1/4 DE PULGADA x 20 m</v>
          </cell>
        </row>
        <row r="775">
          <cell r="C775" t="str">
            <v>Sikaflex construction o equivalente. Sellador elastico de poliuretano. Rendimiento1 un de 300cm3 . 3ml en junta de 1cm x 1cm.</v>
          </cell>
          <cell r="K775" t="str">
            <v>u</v>
          </cell>
          <cell r="L775">
            <v>5.3E-3</v>
          </cell>
          <cell r="M775">
            <v>53000</v>
          </cell>
          <cell r="O775">
            <v>281</v>
          </cell>
          <cell r="R775">
            <v>0.03</v>
          </cell>
          <cell r="T775" t="str">
            <v>Sikaflex construction o equivalente. Sellador elastico de poliuretano. Rendimiento1 un de 300cm3 . 3ml en junta de 1cm x 1cm.</v>
          </cell>
        </row>
        <row r="776">
          <cell r="L776">
            <v>0.79590000000000005</v>
          </cell>
          <cell r="M776" t="str">
            <v>SUBTOTAL $</v>
          </cell>
          <cell r="O776">
            <v>62172</v>
          </cell>
        </row>
        <row r="777">
          <cell r="C777" t="str">
            <v>III. TRANSPORTES</v>
          </cell>
        </row>
        <row r="779">
          <cell r="C779" t="str">
            <v>MATERIAL</v>
          </cell>
          <cell r="J779" t="str">
            <v>VOL. o PESO</v>
          </cell>
          <cell r="K779" t="str">
            <v>DISTANCIA</v>
          </cell>
          <cell r="L779" t="str">
            <v>M3 o Ton/Km</v>
          </cell>
          <cell r="M779" t="str">
            <v>TARIFA</v>
          </cell>
          <cell r="O779" t="str">
            <v>Vr. UNITARIO</v>
          </cell>
        </row>
        <row r="780">
          <cell r="J780" t="str">
            <v/>
          </cell>
          <cell r="M780">
            <v>0</v>
          </cell>
          <cell r="O780">
            <v>0</v>
          </cell>
          <cell r="R780">
            <v>0</v>
          </cell>
          <cell r="T780">
            <v>0</v>
          </cell>
        </row>
        <row r="781">
          <cell r="J781" t="str">
            <v/>
          </cell>
          <cell r="M781">
            <v>0</v>
          </cell>
          <cell r="O781">
            <v>0</v>
          </cell>
          <cell r="R781">
            <v>0</v>
          </cell>
          <cell r="T781">
            <v>0</v>
          </cell>
        </row>
        <row r="782">
          <cell r="J782" t="str">
            <v/>
          </cell>
          <cell r="M782">
            <v>0</v>
          </cell>
          <cell r="O782">
            <v>0</v>
          </cell>
          <cell r="R782">
            <v>0</v>
          </cell>
          <cell r="T782">
            <v>0</v>
          </cell>
        </row>
        <row r="783">
          <cell r="L783">
            <v>0</v>
          </cell>
          <cell r="M783" t="str">
            <v>SUBTOTAL $</v>
          </cell>
          <cell r="O783">
            <v>0</v>
          </cell>
        </row>
        <row r="784">
          <cell r="C784" t="str">
            <v>IV. MANO DE OBRA</v>
          </cell>
        </row>
        <row r="786">
          <cell r="C786" t="str">
            <v>TRABAJADOR</v>
          </cell>
          <cell r="I786" t="str">
            <v>CANTIDAD</v>
          </cell>
          <cell r="J786" t="str">
            <v>JORNAL</v>
          </cell>
          <cell r="K786" t="str">
            <v>PRESTACIONES</v>
          </cell>
          <cell r="L786" t="str">
            <v>JORNAL TOTAL</v>
          </cell>
          <cell r="M786" t="str">
            <v>RENDIMIENTO</v>
          </cell>
          <cell r="O786" t="str">
            <v>Vr. UNITARIO</v>
          </cell>
        </row>
        <row r="787">
          <cell r="C787" t="str">
            <v>Oficial</v>
          </cell>
          <cell r="I787">
            <v>1</v>
          </cell>
          <cell r="J787">
            <v>77720</v>
          </cell>
          <cell r="K787">
            <v>1.6913</v>
          </cell>
          <cell r="L787">
            <v>131448</v>
          </cell>
          <cell r="M787">
            <v>30</v>
          </cell>
          <cell r="O787">
            <v>4382</v>
          </cell>
          <cell r="R787">
            <v>0.17</v>
          </cell>
          <cell r="T787" t="str">
            <v>Oficial</v>
          </cell>
        </row>
        <row r="788">
          <cell r="C788" t="str">
            <v>Ayudante Entendido</v>
          </cell>
          <cell r="I788">
            <v>1</v>
          </cell>
          <cell r="J788">
            <v>53020</v>
          </cell>
          <cell r="K788">
            <v>1.7161</v>
          </cell>
          <cell r="L788">
            <v>90988</v>
          </cell>
          <cell r="M788">
            <v>30</v>
          </cell>
          <cell r="O788">
            <v>3033</v>
          </cell>
          <cell r="R788">
            <v>0.17</v>
          </cell>
          <cell r="T788" t="str">
            <v>Ayudante Entendido</v>
          </cell>
        </row>
        <row r="789">
          <cell r="C789" t="str">
            <v>Ayudante Raso</v>
          </cell>
          <cell r="I789">
            <v>2</v>
          </cell>
          <cell r="J789">
            <v>43354</v>
          </cell>
          <cell r="K789">
            <v>1.7323</v>
          </cell>
          <cell r="L789">
            <v>150204</v>
          </cell>
          <cell r="M789">
            <v>30</v>
          </cell>
          <cell r="O789">
            <v>5007</v>
          </cell>
          <cell r="R789">
            <v>0.33</v>
          </cell>
          <cell r="T789" t="str">
            <v>Ayudante Raso</v>
          </cell>
        </row>
        <row r="790">
          <cell r="L790">
            <v>0.159</v>
          </cell>
          <cell r="M790" t="str">
            <v>SUBTOTAL $</v>
          </cell>
          <cell r="O790">
            <v>12422</v>
          </cell>
        </row>
        <row r="792">
          <cell r="C792" t="str">
            <v>TOTAL COSTO DIRECTO $</v>
          </cell>
          <cell r="O792">
            <v>78118</v>
          </cell>
        </row>
        <row r="793">
          <cell r="C793" t="str">
            <v>V. COSTOS INDIRECTOS</v>
          </cell>
        </row>
        <row r="795">
          <cell r="C795" t="str">
            <v>Descripción</v>
          </cell>
          <cell r="L795" t="str">
            <v>Porcentaje</v>
          </cell>
          <cell r="M795" t="str">
            <v>Valor Total</v>
          </cell>
        </row>
        <row r="796">
          <cell r="C796" t="str">
            <v>ADMINISTRACION</v>
          </cell>
          <cell r="L796">
            <v>0</v>
          </cell>
          <cell r="M796">
            <v>0</v>
          </cell>
        </row>
        <row r="797">
          <cell r="C797" t="str">
            <v xml:space="preserve">IMPREVISTOS </v>
          </cell>
          <cell r="L797">
            <v>0</v>
          </cell>
          <cell r="M797">
            <v>0</v>
          </cell>
        </row>
        <row r="798">
          <cell r="C798" t="str">
            <v>UTILIDAD</v>
          </cell>
          <cell r="L798">
            <v>0</v>
          </cell>
          <cell r="M798">
            <v>0</v>
          </cell>
        </row>
        <row r="799">
          <cell r="C799" t="str">
            <v>SUBTOTAL $</v>
          </cell>
          <cell r="O799">
            <v>0</v>
          </cell>
        </row>
        <row r="801">
          <cell r="C801" t="str">
            <v>Precio Unitario Total Aproximado al peso $</v>
          </cell>
          <cell r="O801">
            <v>78118</v>
          </cell>
        </row>
        <row r="804">
          <cell r="H804" t="str">
            <v>Firma</v>
          </cell>
        </row>
        <row r="805">
          <cell r="H805" t="str">
            <v>Nombre:</v>
          </cell>
        </row>
        <row r="806">
          <cell r="H806" t="str">
            <v>Representante Legal del Contratista o su Apoderado</v>
          </cell>
        </row>
        <row r="807">
          <cell r="H807" t="str">
            <v>Matricula No. :</v>
          </cell>
        </row>
        <row r="808">
          <cell r="H808" t="str">
            <v xml:space="preserve"> </v>
          </cell>
        </row>
        <row r="809">
          <cell r="C809" t="str">
            <v>OBSERVACIONES INTERVENTORÍA</v>
          </cell>
        </row>
        <row r="813">
          <cell r="C813" t="str">
            <v>APROBACIÓN POR INTERVENTORÍA</v>
          </cell>
        </row>
        <row r="814">
          <cell r="C814"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816">
          <cell r="C816"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819">
          <cell r="H819" t="str">
            <v>Firma</v>
          </cell>
        </row>
        <row r="820">
          <cell r="H820" t="str">
            <v>Nombre:</v>
          </cell>
        </row>
        <row r="821">
          <cell r="H821" t="str">
            <v>Representante Legal del Interventor o su Apoderado</v>
          </cell>
        </row>
        <row r="822">
          <cell r="H822" t="str">
            <v>Matricula No. :</v>
          </cell>
        </row>
        <row r="827">
          <cell r="C827" t="str">
            <v>Formulario 1 - Propuesta económica  - Documento tipo de selección abreviada de menor cuantía - versión 2</v>
          </cell>
        </row>
        <row r="828">
          <cell r="C828" t="str">
            <v>Código</v>
          </cell>
          <cell r="D828" t="str">
            <v>CCE-EICP-FM-25</v>
          </cell>
          <cell r="E828" t="str">
            <v>Versión</v>
          </cell>
          <cell r="F828">
            <v>2</v>
          </cell>
        </row>
        <row r="830">
          <cell r="C830" t="str">
            <v>[La entidad podrá utilizar este formato para la presentación de los análisis de precios unitarios el contratista en la oportunidad prevista en el numeral 8.1. del Documento Base]</v>
          </cell>
        </row>
        <row r="833">
          <cell r="D833" t="str">
            <v>MUNICIPIO DE CONCORDIA, ANTIOQUIA</v>
          </cell>
        </row>
        <row r="834">
          <cell r="L834" t="str">
            <v>VERSIÓN</v>
          </cell>
        </row>
        <row r="835">
          <cell r="D835" t="str">
            <v xml:space="preserve">[NÚMERO DEL PROCESO] </v>
          </cell>
        </row>
        <row r="836">
          <cell r="L836" t="str">
            <v>PÁGINA</v>
          </cell>
          <cell r="M836">
            <v>1</v>
          </cell>
          <cell r="N836" t="str">
            <v>DE</v>
          </cell>
          <cell r="O836">
            <v>1</v>
          </cell>
        </row>
        <row r="837">
          <cell r="D837" t="str">
            <v xml:space="preserve">ANALISIS DE PRECIOS UNITARIOS </v>
          </cell>
        </row>
        <row r="839">
          <cell r="L839" t="str">
            <v>FECHA</v>
          </cell>
          <cell r="M839" t="str">
            <v>DD</v>
          </cell>
          <cell r="N839" t="str">
            <v>MM</v>
          </cell>
          <cell r="O839" t="str">
            <v>AA</v>
          </cell>
        </row>
        <row r="840">
          <cell r="M840">
            <v>8</v>
          </cell>
          <cell r="N840">
            <v>5</v>
          </cell>
          <cell r="O840">
            <v>2023</v>
          </cell>
        </row>
        <row r="841">
          <cell r="C841" t="str">
            <v>ITEMS DE LA PROPUESTA ECONÓMICA</v>
          </cell>
          <cell r="I841" t="str">
            <v>ITEMS NO PREVISTOS</v>
          </cell>
        </row>
        <row r="845">
          <cell r="C845" t="str">
            <v>DATOS ESPECÍFICOS</v>
          </cell>
        </row>
        <row r="847">
          <cell r="C847" t="str">
            <v>ITEM</v>
          </cell>
          <cell r="D847" t="str">
            <v>DESCRIPCIÓN</v>
          </cell>
          <cell r="M847" t="str">
            <v>UNIDAD</v>
          </cell>
          <cell r="O847" t="str">
            <v>CANTIDAD</v>
          </cell>
        </row>
        <row r="848">
          <cell r="C848" t="str">
            <v>3.4.3</v>
          </cell>
          <cell r="D848" t="str">
            <v>S.T.C de placas en concreto de 21 Mpa, espesor de 0.08 m., pendientado y llaneado, vaciado alternado (en cuadros no superiores de 1.5 x 1.5 m). Incluye suministro y transporte de los materiales, nivelación del terreno y adecuación de la superficie, malla electro soldada D-84, curado y todo lo necesario para su correcta construcción y funcionamiento. Según diseño. Las excavaciones o descapotes se pagarán en su ítem respectivo.</v>
          </cell>
          <cell r="M848" t="str">
            <v>m2</v>
          </cell>
          <cell r="O848">
            <v>0</v>
          </cell>
          <cell r="R848">
            <v>66436</v>
          </cell>
          <cell r="S848">
            <v>66436</v>
          </cell>
          <cell r="T848">
            <v>4.2999999999999997E-2</v>
          </cell>
          <cell r="U848">
            <v>0.8054</v>
          </cell>
          <cell r="V848">
            <v>0</v>
          </cell>
          <cell r="W848">
            <v>0.15160000000000001</v>
          </cell>
        </row>
        <row r="849">
          <cell r="C849" t="str">
            <v>I. EQUIPO</v>
          </cell>
        </row>
        <row r="851">
          <cell r="C851" t="str">
            <v>DESCRIPCIÓN</v>
          </cell>
          <cell r="H851" t="str">
            <v>MARCA</v>
          </cell>
          <cell r="J851" t="str">
            <v>TIPO</v>
          </cell>
          <cell r="L851" t="str">
            <v>TARIFA/HORA</v>
          </cell>
          <cell r="M851" t="str">
            <v>RENDIMIENTO</v>
          </cell>
          <cell r="O851" t="str">
            <v>Vr. UNITARIO</v>
          </cell>
        </row>
        <row r="852">
          <cell r="C852" t="str">
            <v>Vibrador de concreto (Mikasa), electrico a 110 v</v>
          </cell>
          <cell r="J852" t="str">
            <v>Dia</v>
          </cell>
          <cell r="L852">
            <v>46162</v>
          </cell>
          <cell r="M852">
            <v>37</v>
          </cell>
          <cell r="O852">
            <v>1248</v>
          </cell>
          <cell r="R852">
            <v>0</v>
          </cell>
          <cell r="T852" t="str">
            <v>Vibrador de concreto (Mikasa), electrico a 110 v</v>
          </cell>
        </row>
        <row r="853">
          <cell r="C853" t="str">
            <v>pulidora electrica manual - disco</v>
          </cell>
          <cell r="J853" t="str">
            <v>Dia</v>
          </cell>
          <cell r="L853">
            <v>40927</v>
          </cell>
          <cell r="M853">
            <v>37</v>
          </cell>
          <cell r="O853">
            <v>1106</v>
          </cell>
          <cell r="R853">
            <v>0</v>
          </cell>
          <cell r="T853" t="str">
            <v>pulidora electrica manual - disco</v>
          </cell>
        </row>
        <row r="854">
          <cell r="J854" t="str">
            <v/>
          </cell>
          <cell r="L854" t="str">
            <v/>
          </cell>
          <cell r="O854">
            <v>0</v>
          </cell>
          <cell r="R854">
            <v>0</v>
          </cell>
          <cell r="T854">
            <v>0</v>
          </cell>
        </row>
        <row r="855">
          <cell r="J855" t="str">
            <v/>
          </cell>
          <cell r="L855" t="str">
            <v/>
          </cell>
          <cell r="O855">
            <v>0</v>
          </cell>
          <cell r="R855">
            <v>0</v>
          </cell>
          <cell r="T855">
            <v>0</v>
          </cell>
        </row>
        <row r="856">
          <cell r="C856" t="str">
            <v>Herramienta Menor (Como % de Mano de Obra)</v>
          </cell>
          <cell r="J856" t="str">
            <v>Dia</v>
          </cell>
          <cell r="L856">
            <v>10072</v>
          </cell>
          <cell r="M856">
            <v>0.05</v>
          </cell>
          <cell r="O856">
            <v>504</v>
          </cell>
          <cell r="R856">
            <v>0</v>
          </cell>
          <cell r="T856" t="str">
            <v>Herramienta Menor (Como % de Mano de Obra)</v>
          </cell>
        </row>
        <row r="857">
          <cell r="L857">
            <v>4.2999999999999997E-2</v>
          </cell>
          <cell r="M857" t="str">
            <v>SUBTOTAL $</v>
          </cell>
          <cell r="O857">
            <v>2858</v>
          </cell>
        </row>
        <row r="858">
          <cell r="C858" t="str">
            <v>II. MATERIALES</v>
          </cell>
        </row>
        <row r="860">
          <cell r="C860" t="str">
            <v>DESCRIPCIÓN</v>
          </cell>
          <cell r="K860" t="str">
            <v>UNIDAD</v>
          </cell>
          <cell r="L860" t="str">
            <v>CANTIDAD</v>
          </cell>
          <cell r="M860" t="str">
            <v>PRECIO UNIT.</v>
          </cell>
          <cell r="O860" t="str">
            <v>Vr. UNITARIO</v>
          </cell>
        </row>
        <row r="861">
          <cell r="C861" t="str">
            <v>Concreto Resistencia 21 (Mpa)</v>
          </cell>
          <cell r="K861" t="str">
            <v>m3</v>
          </cell>
          <cell r="L861">
            <v>8.4000000000000005E-2</v>
          </cell>
          <cell r="M861">
            <v>484027</v>
          </cell>
          <cell r="O861">
            <v>40658</v>
          </cell>
          <cell r="R861">
            <v>0</v>
          </cell>
          <cell r="T861" t="str">
            <v>Concreto Resistencia 21 (Mpa)</v>
          </cell>
        </row>
        <row r="862">
          <cell r="C862" t="str">
            <v>Plastico Negro - Ancho 3 m  - Calibre 3.5</v>
          </cell>
          <cell r="K862" t="str">
            <v>m2</v>
          </cell>
          <cell r="L862">
            <v>1.05</v>
          </cell>
          <cell r="M862">
            <v>2000</v>
          </cell>
          <cell r="O862">
            <v>2100</v>
          </cell>
          <cell r="R862">
            <v>0</v>
          </cell>
          <cell r="T862" t="str">
            <v>Plastico Negro - Ancho 3 m  - Calibre 3.5</v>
          </cell>
        </row>
        <row r="863">
          <cell r="C863" t="str">
            <v>Malla electrosoldada D-84 - Hueco 15x15cm 4.0mm</v>
          </cell>
          <cell r="K863" t="str">
            <v>m2</v>
          </cell>
          <cell r="L863">
            <v>1.1000000000000001</v>
          </cell>
          <cell r="M863">
            <v>8178</v>
          </cell>
          <cell r="O863">
            <v>8996</v>
          </cell>
          <cell r="R863">
            <v>0</v>
          </cell>
          <cell r="T863" t="str">
            <v>Malla electrosoldada D-84 - Hueco 15x15cm 4.0mm</v>
          </cell>
        </row>
        <row r="864">
          <cell r="C864" t="str">
            <v xml:space="preserve">Tabla burda en madera aserrada (0,15*0,03*3,00) 
</v>
          </cell>
          <cell r="K864" t="str">
            <v>u</v>
          </cell>
          <cell r="L864">
            <v>9.8766666666666669E-2</v>
          </cell>
          <cell r="M864">
            <v>10407</v>
          </cell>
          <cell r="O864">
            <v>1028</v>
          </cell>
          <cell r="R864">
            <v>0</v>
          </cell>
          <cell r="T864" t="str">
            <v xml:space="preserve">Tabla burda en madera aserrada (0,15*0,03*3,00) 
</v>
          </cell>
        </row>
        <row r="865">
          <cell r="C865" t="str">
            <v>Larguero de 2"X2" por 3m</v>
          </cell>
          <cell r="K865" t="str">
            <v>u</v>
          </cell>
          <cell r="L865">
            <v>0.1</v>
          </cell>
          <cell r="M865">
            <v>5480</v>
          </cell>
          <cell r="O865">
            <v>548</v>
          </cell>
          <cell r="R865">
            <v>0</v>
          </cell>
          <cell r="T865" t="str">
            <v>Larguero de 2"X2" por 3m</v>
          </cell>
        </row>
        <row r="866">
          <cell r="C866" t="str">
            <v>Clavos Hierro 2 1/2 Pulgadas 350 Gramos(105 Clavos Apx Caja)</v>
          </cell>
          <cell r="K866" t="str">
            <v>u</v>
          </cell>
          <cell r="L866">
            <v>3.8100000000000002E-2</v>
          </cell>
          <cell r="M866">
            <v>4620</v>
          </cell>
          <cell r="O866">
            <v>176</v>
          </cell>
          <cell r="R866">
            <v>0</v>
          </cell>
          <cell r="T866" t="str">
            <v>Clavos Hierro 2 1/2 Pulgadas 350 Gramos(105 Clavos Apx Caja)</v>
          </cell>
        </row>
        <row r="867">
          <cell r="K867" t="str">
            <v/>
          </cell>
          <cell r="M867">
            <v>0</v>
          </cell>
          <cell r="O867">
            <v>0</v>
          </cell>
          <cell r="R867">
            <v>0</v>
          </cell>
          <cell r="T867">
            <v>0</v>
          </cell>
        </row>
        <row r="868">
          <cell r="K868" t="str">
            <v/>
          </cell>
          <cell r="M868">
            <v>0</v>
          </cell>
          <cell r="O868">
            <v>0</v>
          </cell>
          <cell r="R868">
            <v>0</v>
          </cell>
          <cell r="T868">
            <v>0</v>
          </cell>
        </row>
        <row r="869">
          <cell r="L869">
            <v>0.8054</v>
          </cell>
          <cell r="M869" t="str">
            <v>SUBTOTAL $</v>
          </cell>
          <cell r="O869">
            <v>53506</v>
          </cell>
        </row>
        <row r="870">
          <cell r="C870" t="str">
            <v>III. TRANSPORTES</v>
          </cell>
        </row>
        <row r="872">
          <cell r="C872" t="str">
            <v>MATERIAL</v>
          </cell>
          <cell r="J872" t="str">
            <v>VOL. o PESO</v>
          </cell>
          <cell r="K872" t="str">
            <v>DISTANCIA</v>
          </cell>
          <cell r="L872" t="str">
            <v>M3 o Ton/Km</v>
          </cell>
          <cell r="M872" t="str">
            <v>TARIFA</v>
          </cell>
          <cell r="O872" t="str">
            <v>Vr. UNITARIO</v>
          </cell>
        </row>
        <row r="873">
          <cell r="J873" t="str">
            <v/>
          </cell>
          <cell r="M873">
            <v>0</v>
          </cell>
          <cell r="O873">
            <v>0</v>
          </cell>
          <cell r="R873">
            <v>0</v>
          </cell>
          <cell r="T873">
            <v>0</v>
          </cell>
        </row>
        <row r="874">
          <cell r="J874" t="str">
            <v/>
          </cell>
          <cell r="M874">
            <v>0</v>
          </cell>
          <cell r="O874">
            <v>0</v>
          </cell>
          <cell r="R874">
            <v>0</v>
          </cell>
          <cell r="T874">
            <v>0</v>
          </cell>
        </row>
        <row r="875">
          <cell r="J875" t="str">
            <v/>
          </cell>
          <cell r="M875">
            <v>0</v>
          </cell>
          <cell r="O875">
            <v>0</v>
          </cell>
          <cell r="R875">
            <v>0</v>
          </cell>
          <cell r="T875">
            <v>0</v>
          </cell>
        </row>
        <row r="876">
          <cell r="L876">
            <v>0</v>
          </cell>
          <cell r="M876" t="str">
            <v>SUBTOTAL $</v>
          </cell>
          <cell r="O876">
            <v>0</v>
          </cell>
        </row>
        <row r="877">
          <cell r="C877" t="str">
            <v>IV. MANO DE OBRA</v>
          </cell>
        </row>
        <row r="879">
          <cell r="C879" t="str">
            <v>TRABAJADOR</v>
          </cell>
          <cell r="I879" t="str">
            <v>CANTIDAD</v>
          </cell>
          <cell r="J879" t="str">
            <v>JORNAL</v>
          </cell>
          <cell r="K879" t="str">
            <v>PRESTACIONES</v>
          </cell>
          <cell r="L879" t="str">
            <v>JORNAL TOTAL</v>
          </cell>
          <cell r="M879" t="str">
            <v>RENDIMIENTO</v>
          </cell>
          <cell r="O879" t="str">
            <v>Vr. UNITARIO</v>
          </cell>
        </row>
        <row r="880">
          <cell r="C880" t="str">
            <v>Oficial</v>
          </cell>
          <cell r="I880">
            <v>1</v>
          </cell>
          <cell r="J880">
            <v>77720</v>
          </cell>
          <cell r="K880">
            <v>1.6913</v>
          </cell>
          <cell r="L880">
            <v>131448</v>
          </cell>
          <cell r="M880">
            <v>37</v>
          </cell>
          <cell r="O880">
            <v>3553</v>
          </cell>
          <cell r="R880">
            <v>0</v>
          </cell>
          <cell r="T880" t="str">
            <v>Oficial</v>
          </cell>
        </row>
        <row r="881">
          <cell r="C881" t="str">
            <v>Ayudante Entendido</v>
          </cell>
          <cell r="I881">
            <v>1</v>
          </cell>
          <cell r="J881">
            <v>53020</v>
          </cell>
          <cell r="K881">
            <v>1.7161</v>
          </cell>
          <cell r="L881">
            <v>90988</v>
          </cell>
          <cell r="M881">
            <v>37</v>
          </cell>
          <cell r="O881">
            <v>2459</v>
          </cell>
          <cell r="R881">
            <v>0</v>
          </cell>
          <cell r="T881" t="str">
            <v>Ayudante Entendido</v>
          </cell>
        </row>
        <row r="882">
          <cell r="C882" t="str">
            <v>Ayudante Raso</v>
          </cell>
          <cell r="I882">
            <v>2</v>
          </cell>
          <cell r="J882">
            <v>43354</v>
          </cell>
          <cell r="K882">
            <v>1.7323</v>
          </cell>
          <cell r="L882">
            <v>150204</v>
          </cell>
          <cell r="M882">
            <v>37</v>
          </cell>
          <cell r="O882">
            <v>4060</v>
          </cell>
          <cell r="R882">
            <v>0</v>
          </cell>
          <cell r="T882" t="str">
            <v>Ayudante Raso</v>
          </cell>
        </row>
        <row r="883">
          <cell r="L883">
            <v>0.15160000000000001</v>
          </cell>
          <cell r="M883" t="str">
            <v>SUBTOTAL $</v>
          </cell>
          <cell r="O883">
            <v>10072</v>
          </cell>
        </row>
        <row r="885">
          <cell r="C885" t="str">
            <v>TOTAL COSTO DIRECTO $</v>
          </cell>
          <cell r="O885">
            <v>66436</v>
          </cell>
        </row>
        <row r="886">
          <cell r="C886" t="str">
            <v>V. COSTOS INDIRECTOS</v>
          </cell>
        </row>
        <row r="888">
          <cell r="C888" t="str">
            <v>Descripción</v>
          </cell>
          <cell r="L888" t="str">
            <v>Porcentaje</v>
          </cell>
          <cell r="M888" t="str">
            <v>Valor Total</v>
          </cell>
        </row>
        <row r="889">
          <cell r="C889" t="str">
            <v>ADMINISTRACION</v>
          </cell>
          <cell r="L889">
            <v>0</v>
          </cell>
          <cell r="M889">
            <v>0</v>
          </cell>
        </row>
        <row r="890">
          <cell r="C890" t="str">
            <v xml:space="preserve">IMPREVISTOS </v>
          </cell>
          <cell r="L890">
            <v>0</v>
          </cell>
          <cell r="M890">
            <v>0</v>
          </cell>
        </row>
        <row r="891">
          <cell r="C891" t="str">
            <v>UTILIDAD</v>
          </cell>
          <cell r="L891">
            <v>0</v>
          </cell>
          <cell r="M891">
            <v>0</v>
          </cell>
        </row>
        <row r="892">
          <cell r="C892" t="str">
            <v>SUBTOTAL $</v>
          </cell>
          <cell r="O892">
            <v>0</v>
          </cell>
        </row>
        <row r="894">
          <cell r="C894" t="str">
            <v>Precio Unitario Total Aproximado al peso $</v>
          </cell>
          <cell r="O894">
            <v>66436</v>
          </cell>
        </row>
        <row r="897">
          <cell r="H897" t="str">
            <v>Firma</v>
          </cell>
        </row>
        <row r="898">
          <cell r="H898" t="str">
            <v>Nombre:</v>
          </cell>
        </row>
        <row r="899">
          <cell r="H899" t="str">
            <v>Representante Legal del Contratista o su Apoderado</v>
          </cell>
        </row>
        <row r="900">
          <cell r="H900" t="str">
            <v>Matricula No. :</v>
          </cell>
        </row>
        <row r="901">
          <cell r="H901" t="str">
            <v xml:space="preserve"> </v>
          </cell>
        </row>
        <row r="902">
          <cell r="C902" t="str">
            <v>OBSERVACIONES INTERVENTORÍA</v>
          </cell>
        </row>
        <row r="906">
          <cell r="C906" t="str">
            <v>APROBACIÓN POR INTERVENTORÍA</v>
          </cell>
        </row>
        <row r="907">
          <cell r="C907"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909">
          <cell r="C909"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912">
          <cell r="H912" t="str">
            <v>Firma</v>
          </cell>
        </row>
        <row r="913">
          <cell r="H913" t="str">
            <v>Nombre:</v>
          </cell>
        </row>
        <row r="914">
          <cell r="H914" t="str">
            <v>Representante Legal del Interventor o su Apoderado</v>
          </cell>
        </row>
        <row r="915">
          <cell r="H915" t="str">
            <v>Matricula No. :</v>
          </cell>
        </row>
        <row r="920">
          <cell r="C920" t="str">
            <v>Formulario 1 - Propuesta económica  - Documento tipo de selección abreviada de menor cuantía - versión 2</v>
          </cell>
        </row>
        <row r="921">
          <cell r="C921" t="str">
            <v>Código</v>
          </cell>
          <cell r="D921" t="str">
            <v>CCE-EICP-FM-25</v>
          </cell>
          <cell r="E921" t="str">
            <v>Versión</v>
          </cell>
          <cell r="F921">
            <v>2</v>
          </cell>
        </row>
        <row r="923">
          <cell r="C923" t="str">
            <v>[La entidad podrá utilizar este formato para la presentación de los análisis de precios unitarios el contratista en la oportunidad prevista en el numeral 8.1. del Documento Base]</v>
          </cell>
        </row>
        <row r="926">
          <cell r="D926" t="str">
            <v>MUNICIPIO DE CONCORDIA, ANTIOQUIA</v>
          </cell>
        </row>
        <row r="927">
          <cell r="L927" t="str">
            <v>VERSIÓN</v>
          </cell>
        </row>
        <row r="928">
          <cell r="D928" t="str">
            <v xml:space="preserve">[NÚMERO DEL PROCESO] </v>
          </cell>
        </row>
        <row r="929">
          <cell r="L929" t="str">
            <v>PÁGINA</v>
          </cell>
          <cell r="M929">
            <v>1</v>
          </cell>
          <cell r="N929" t="str">
            <v>DE</v>
          </cell>
          <cell r="O929">
            <v>1</v>
          </cell>
        </row>
        <row r="930">
          <cell r="D930" t="str">
            <v xml:space="preserve">ANALISIS DE PRECIOS UNITARIOS </v>
          </cell>
        </row>
        <row r="932">
          <cell r="L932" t="str">
            <v>FECHA</v>
          </cell>
          <cell r="M932" t="str">
            <v>DD</v>
          </cell>
          <cell r="N932" t="str">
            <v>MM</v>
          </cell>
          <cell r="O932" t="str">
            <v>AA</v>
          </cell>
        </row>
        <row r="933">
          <cell r="M933">
            <v>8</v>
          </cell>
          <cell r="N933">
            <v>5</v>
          </cell>
          <cell r="O933">
            <v>2023</v>
          </cell>
        </row>
        <row r="934">
          <cell r="C934" t="str">
            <v>ITEMS DE LA PROPUESTA ECONÓMICA</v>
          </cell>
          <cell r="I934" t="str">
            <v>ITEMS NO PREVISTOS</v>
          </cell>
        </row>
        <row r="938">
          <cell r="C938" t="str">
            <v>DATOS ESPECÍFICOS</v>
          </cell>
        </row>
        <row r="940">
          <cell r="C940" t="str">
            <v>ITEM</v>
          </cell>
          <cell r="D940" t="str">
            <v>DESCRIPCIÓN</v>
          </cell>
          <cell r="M940" t="str">
            <v>UNIDAD</v>
          </cell>
          <cell r="O940" t="str">
            <v>CANTIDAD</v>
          </cell>
        </row>
        <row r="941">
          <cell r="C941" t="str">
            <v>3.4.4</v>
          </cell>
          <cell r="D941" t="str">
            <v>S.T.C de Cuneta en CONCRETO  f'c=210 kg/cm² (21 Mpa) con adición de impermeabilizante tipo Plastocrete o similar; desarrollo de 0.5 m y espesor de 0.1 m; acabado a la vista. Incluye elaboración y colocación del concreto, vibrado, protección, curado y todos los demás elementos necesarios para su correcta construcción. El acero de refuerzo y la formaleta se pagará en su respectivo ítem.</v>
          </cell>
          <cell r="M941" t="str">
            <v>m</v>
          </cell>
          <cell r="O941">
            <v>0</v>
          </cell>
          <cell r="R941">
            <v>57217</v>
          </cell>
          <cell r="S941">
            <v>57217</v>
          </cell>
          <cell r="T941">
            <v>0.1188</v>
          </cell>
          <cell r="U941">
            <v>0.53449999999999998</v>
          </cell>
          <cell r="V941">
            <v>0</v>
          </cell>
          <cell r="W941">
            <v>0.34670000000000001</v>
          </cell>
        </row>
        <row r="942">
          <cell r="C942" t="str">
            <v>I. EQUIPO</v>
          </cell>
        </row>
        <row r="944">
          <cell r="C944" t="str">
            <v>DESCRIPCIÓN</v>
          </cell>
          <cell r="H944" t="str">
            <v>MARCA</v>
          </cell>
          <cell r="J944" t="str">
            <v>TIPO</v>
          </cell>
          <cell r="L944" t="str">
            <v>TARIFA/HORA</v>
          </cell>
          <cell r="M944" t="str">
            <v>RENDIMIENTO</v>
          </cell>
          <cell r="O944" t="str">
            <v>Vr. UNITARIO</v>
          </cell>
        </row>
        <row r="945">
          <cell r="C945" t="str">
            <v>Vibrador de concreto (Mikasa), electrico a 110 v</v>
          </cell>
          <cell r="J945" t="str">
            <v>Dia</v>
          </cell>
          <cell r="L945">
            <v>46162</v>
          </cell>
          <cell r="M945">
            <v>15</v>
          </cell>
          <cell r="O945">
            <v>3077</v>
          </cell>
          <cell r="R945">
            <v>0</v>
          </cell>
          <cell r="T945" t="str">
            <v>Vibrador de concreto (Mikasa), electrico a 110 v</v>
          </cell>
        </row>
        <row r="946">
          <cell r="C946" t="str">
            <v>pulidora electrica manual - disco</v>
          </cell>
          <cell r="J946" t="str">
            <v>Dia</v>
          </cell>
          <cell r="L946">
            <v>40927</v>
          </cell>
          <cell r="M946">
            <v>15</v>
          </cell>
          <cell r="O946">
            <v>2728</v>
          </cell>
          <cell r="R946">
            <v>0</v>
          </cell>
          <cell r="T946" t="str">
            <v>pulidora electrica manual - disco</v>
          </cell>
        </row>
        <row r="947">
          <cell r="J947" t="str">
            <v/>
          </cell>
          <cell r="L947" t="str">
            <v/>
          </cell>
          <cell r="O947">
            <v>0</v>
          </cell>
          <cell r="R947">
            <v>0</v>
          </cell>
          <cell r="T947">
            <v>0</v>
          </cell>
        </row>
        <row r="948">
          <cell r="J948" t="str">
            <v/>
          </cell>
          <cell r="L948" t="str">
            <v/>
          </cell>
          <cell r="O948">
            <v>0</v>
          </cell>
          <cell r="R948">
            <v>0</v>
          </cell>
          <cell r="T948">
            <v>0</v>
          </cell>
        </row>
        <row r="949">
          <cell r="C949" t="str">
            <v>Herramienta Menor (Como % de Mano de Obra)</v>
          </cell>
          <cell r="J949" t="str">
            <v>Dia</v>
          </cell>
          <cell r="L949">
            <v>19836</v>
          </cell>
          <cell r="M949">
            <v>0.05</v>
          </cell>
          <cell r="O949">
            <v>992</v>
          </cell>
          <cell r="R949">
            <v>0</v>
          </cell>
          <cell r="T949" t="str">
            <v>Herramienta Menor (Como % de Mano de Obra)</v>
          </cell>
        </row>
        <row r="950">
          <cell r="L950">
            <v>0.1188</v>
          </cell>
          <cell r="M950" t="str">
            <v>SUBTOTAL $</v>
          </cell>
          <cell r="O950">
            <v>6797</v>
          </cell>
        </row>
        <row r="951">
          <cell r="C951" t="str">
            <v>II. MATERIALES</v>
          </cell>
        </row>
        <row r="953">
          <cell r="C953" t="str">
            <v>DESCRIPCIÓN</v>
          </cell>
          <cell r="K953" t="str">
            <v>UNIDAD</v>
          </cell>
          <cell r="L953" t="str">
            <v>CANTIDAD</v>
          </cell>
          <cell r="M953" t="str">
            <v>PRECIO UNIT.</v>
          </cell>
          <cell r="O953" t="str">
            <v>Vr. UNITARIO</v>
          </cell>
        </row>
        <row r="954">
          <cell r="C954" t="str">
            <v>Concreto Resistencia 21 (Mpa)</v>
          </cell>
          <cell r="K954" t="str">
            <v>m3</v>
          </cell>
          <cell r="L954">
            <v>5.2499999999999998E-2</v>
          </cell>
          <cell r="M954">
            <v>484027</v>
          </cell>
          <cell r="O954">
            <v>25411</v>
          </cell>
          <cell r="R954">
            <v>0</v>
          </cell>
          <cell r="T954" t="str">
            <v>Concreto Resistencia 21 (Mpa)</v>
          </cell>
        </row>
        <row r="955">
          <cell r="C955" t="str">
            <v>Sika Plastocrete DM Impermeabilizante para concreto. Presentación (Se dosifica al 0,5% del peso del cemento de la mezcla)</v>
          </cell>
          <cell r="K955" t="str">
            <v>kg</v>
          </cell>
          <cell r="L955">
            <v>9.1899999999999996E-2</v>
          </cell>
          <cell r="M955">
            <v>26375</v>
          </cell>
          <cell r="O955">
            <v>2424</v>
          </cell>
          <cell r="R955">
            <v>0</v>
          </cell>
          <cell r="T955" t="str">
            <v>Sika Plastocrete DM Impermeabilizante para concreto. Presentación (Se dosifica al 0,5% del peso del cemento de la mezcla)</v>
          </cell>
        </row>
        <row r="956">
          <cell r="C956" t="str">
            <v xml:space="preserve">Tabla burda en madera aserrada (0,15*0,03*3,00) 
</v>
          </cell>
          <cell r="K956" t="str">
            <v>u</v>
          </cell>
          <cell r="L956">
            <v>0.11</v>
          </cell>
          <cell r="M956">
            <v>10407</v>
          </cell>
          <cell r="O956">
            <v>1145</v>
          </cell>
          <cell r="R956">
            <v>0</v>
          </cell>
          <cell r="T956" t="str">
            <v xml:space="preserve">Tabla burda en madera aserrada (0,15*0,03*3,00) 
</v>
          </cell>
        </row>
        <row r="957">
          <cell r="C957" t="str">
            <v>Larguero de 2"X2" por 3m</v>
          </cell>
          <cell r="K957" t="str">
            <v>u</v>
          </cell>
          <cell r="L957">
            <v>0.2</v>
          </cell>
          <cell r="M957">
            <v>5480</v>
          </cell>
          <cell r="O957">
            <v>1096</v>
          </cell>
          <cell r="R957">
            <v>0</v>
          </cell>
          <cell r="T957" t="str">
            <v>Larguero de 2"X2" por 3m</v>
          </cell>
        </row>
        <row r="958">
          <cell r="C958" t="str">
            <v>Clavos Hierro 2 1/2 Pulgadas 350 Gramos(105 Clavos Apx Caja)</v>
          </cell>
          <cell r="K958" t="str">
            <v>u</v>
          </cell>
          <cell r="L958">
            <v>0.11</v>
          </cell>
          <cell r="M958">
            <v>4620</v>
          </cell>
          <cell r="O958">
            <v>508</v>
          </cell>
          <cell r="R958">
            <v>0</v>
          </cell>
          <cell r="T958" t="str">
            <v>Clavos Hierro 2 1/2 Pulgadas 350 Gramos(105 Clavos Apx Caja)</v>
          </cell>
        </row>
        <row r="959">
          <cell r="K959" t="str">
            <v/>
          </cell>
          <cell r="M959">
            <v>0</v>
          </cell>
          <cell r="O959">
            <v>0</v>
          </cell>
          <cell r="R959">
            <v>0</v>
          </cell>
          <cell r="T959">
            <v>0</v>
          </cell>
        </row>
        <row r="960">
          <cell r="K960" t="str">
            <v/>
          </cell>
          <cell r="M960">
            <v>0</v>
          </cell>
          <cell r="O960">
            <v>0</v>
          </cell>
          <cell r="R960">
            <v>0</v>
          </cell>
          <cell r="T960">
            <v>0</v>
          </cell>
        </row>
        <row r="961">
          <cell r="K961" t="str">
            <v/>
          </cell>
          <cell r="M961">
            <v>0</v>
          </cell>
          <cell r="O961">
            <v>0</v>
          </cell>
          <cell r="R961">
            <v>0</v>
          </cell>
          <cell r="T961">
            <v>0</v>
          </cell>
        </row>
        <row r="962">
          <cell r="L962">
            <v>0.53449999999999998</v>
          </cell>
          <cell r="M962" t="str">
            <v>SUBTOTAL $</v>
          </cell>
          <cell r="O962">
            <v>30584</v>
          </cell>
        </row>
        <row r="963">
          <cell r="C963" t="str">
            <v>III. TRANSPORTES</v>
          </cell>
        </row>
        <row r="965">
          <cell r="C965" t="str">
            <v>MATERIAL</v>
          </cell>
          <cell r="J965" t="str">
            <v>VOL. o PESO</v>
          </cell>
          <cell r="K965" t="str">
            <v>DISTANCIA</v>
          </cell>
          <cell r="L965" t="str">
            <v>M3 o Ton/Km</v>
          </cell>
          <cell r="M965" t="str">
            <v>TARIFA</v>
          </cell>
          <cell r="O965" t="str">
            <v>Vr. UNITARIO</v>
          </cell>
        </row>
        <row r="966">
          <cell r="J966" t="str">
            <v/>
          </cell>
          <cell r="K966">
            <v>1</v>
          </cell>
          <cell r="L966">
            <v>5.2499999999999998E-2</v>
          </cell>
          <cell r="M966">
            <v>0</v>
          </cell>
          <cell r="O966">
            <v>0</v>
          </cell>
          <cell r="R966">
            <v>0</v>
          </cell>
          <cell r="T966">
            <v>0</v>
          </cell>
        </row>
        <row r="967">
          <cell r="J967" t="str">
            <v/>
          </cell>
          <cell r="M967">
            <v>0</v>
          </cell>
          <cell r="O967">
            <v>0</v>
          </cell>
          <cell r="R967">
            <v>0</v>
          </cell>
          <cell r="T967">
            <v>0</v>
          </cell>
        </row>
        <row r="968">
          <cell r="J968" t="str">
            <v/>
          </cell>
          <cell r="M968">
            <v>0</v>
          </cell>
          <cell r="O968">
            <v>0</v>
          </cell>
          <cell r="R968">
            <v>0</v>
          </cell>
          <cell r="T968">
            <v>0</v>
          </cell>
        </row>
        <row r="969">
          <cell r="L969">
            <v>0</v>
          </cell>
          <cell r="M969" t="str">
            <v>SUBTOTAL $</v>
          </cell>
          <cell r="O969">
            <v>0</v>
          </cell>
        </row>
        <row r="970">
          <cell r="C970" t="str">
            <v>IV. MANO DE OBRA</v>
          </cell>
        </row>
        <row r="972">
          <cell r="C972" t="str">
            <v>TRABAJADOR</v>
          </cell>
          <cell r="I972" t="str">
            <v>CANTIDAD</v>
          </cell>
          <cell r="J972" t="str">
            <v>JORNAL</v>
          </cell>
          <cell r="K972" t="str">
            <v>PRESTACIONES</v>
          </cell>
          <cell r="L972" t="str">
            <v>JORNAL TOTAL</v>
          </cell>
          <cell r="M972" t="str">
            <v>RENDIMIENTO</v>
          </cell>
          <cell r="O972" t="str">
            <v>Vr. UNITARIO</v>
          </cell>
        </row>
        <row r="973">
          <cell r="C973" t="str">
            <v>Oficial</v>
          </cell>
          <cell r="I973">
            <v>1</v>
          </cell>
          <cell r="J973">
            <v>77720</v>
          </cell>
          <cell r="K973">
            <v>1.6913</v>
          </cell>
          <cell r="L973">
            <v>131448</v>
          </cell>
          <cell r="M973">
            <v>15</v>
          </cell>
          <cell r="O973">
            <v>8763</v>
          </cell>
          <cell r="R973">
            <v>0</v>
          </cell>
          <cell r="T973" t="str">
            <v>Oficial</v>
          </cell>
        </row>
        <row r="974">
          <cell r="C974" t="str">
            <v>Ayudante Entendido</v>
          </cell>
          <cell r="I974">
            <v>1</v>
          </cell>
          <cell r="J974">
            <v>53020</v>
          </cell>
          <cell r="K974">
            <v>1.7161</v>
          </cell>
          <cell r="L974">
            <v>90988</v>
          </cell>
          <cell r="M974">
            <v>15</v>
          </cell>
          <cell r="O974">
            <v>6066</v>
          </cell>
          <cell r="R974">
            <v>0</v>
          </cell>
          <cell r="T974" t="str">
            <v>Ayudante Entendido</v>
          </cell>
        </row>
        <row r="975">
          <cell r="C975" t="str">
            <v>Ayudante Raso</v>
          </cell>
          <cell r="I975">
            <v>1</v>
          </cell>
          <cell r="J975">
            <v>43354</v>
          </cell>
          <cell r="K975">
            <v>1.7323</v>
          </cell>
          <cell r="L975">
            <v>75102</v>
          </cell>
          <cell r="M975">
            <v>15</v>
          </cell>
          <cell r="O975">
            <v>5007</v>
          </cell>
          <cell r="R975">
            <v>0</v>
          </cell>
          <cell r="T975" t="str">
            <v>Ayudante Raso</v>
          </cell>
        </row>
        <row r="976">
          <cell r="L976">
            <v>0.34670000000000001</v>
          </cell>
          <cell r="M976" t="str">
            <v>SUBTOTAL $</v>
          </cell>
          <cell r="O976">
            <v>19836</v>
          </cell>
        </row>
        <row r="978">
          <cell r="C978" t="str">
            <v>TOTAL COSTO DIRECTO $</v>
          </cell>
          <cell r="O978">
            <v>57217</v>
          </cell>
        </row>
        <row r="979">
          <cell r="C979" t="str">
            <v>V. COSTOS INDIRECTOS</v>
          </cell>
        </row>
        <row r="981">
          <cell r="C981" t="str">
            <v>Descripción</v>
          </cell>
          <cell r="L981" t="str">
            <v>Porcentaje</v>
          </cell>
          <cell r="M981" t="str">
            <v>Valor Total</v>
          </cell>
        </row>
        <row r="982">
          <cell r="C982" t="str">
            <v>ADMINISTRACION</v>
          </cell>
          <cell r="L982">
            <v>0</v>
          </cell>
          <cell r="M982">
            <v>0</v>
          </cell>
        </row>
        <row r="983">
          <cell r="C983" t="str">
            <v xml:space="preserve">IMPREVISTOS </v>
          </cell>
          <cell r="L983">
            <v>0</v>
          </cell>
          <cell r="M983">
            <v>0</v>
          </cell>
        </row>
        <row r="984">
          <cell r="C984" t="str">
            <v>UTILIDAD</v>
          </cell>
          <cell r="L984">
            <v>0</v>
          </cell>
          <cell r="M984">
            <v>0</v>
          </cell>
        </row>
        <row r="985">
          <cell r="C985" t="str">
            <v>SUBTOTAL $</v>
          </cell>
          <cell r="O985">
            <v>0</v>
          </cell>
        </row>
        <row r="987">
          <cell r="C987" t="str">
            <v>Precio Unitario Total Aproximado al peso $</v>
          </cell>
          <cell r="O987">
            <v>57217</v>
          </cell>
        </row>
        <row r="990">
          <cell r="H990" t="str">
            <v>Firma</v>
          </cell>
        </row>
        <row r="991">
          <cell r="H991" t="str">
            <v>Nombre:</v>
          </cell>
        </row>
        <row r="992">
          <cell r="H992" t="str">
            <v>Representante Legal del Contratista o su Apoderado</v>
          </cell>
        </row>
        <row r="993">
          <cell r="H993" t="str">
            <v>Matricula No. :</v>
          </cell>
        </row>
        <row r="994">
          <cell r="H994" t="str">
            <v xml:space="preserve"> </v>
          </cell>
        </row>
        <row r="995">
          <cell r="C995" t="str">
            <v>OBSERVACIONES INTERVENTORÍA</v>
          </cell>
        </row>
        <row r="999">
          <cell r="C999" t="str">
            <v>APROBACIÓN POR INTERVENTORÍA</v>
          </cell>
        </row>
        <row r="1000">
          <cell r="C1000"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1002">
          <cell r="C1002"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1005">
          <cell r="H1005" t="str">
            <v>Firma</v>
          </cell>
        </row>
        <row r="1006">
          <cell r="H1006" t="str">
            <v>Nombre:</v>
          </cell>
        </row>
        <row r="1007">
          <cell r="H1007" t="str">
            <v>Representante Legal del Interventor o su Apoderado</v>
          </cell>
        </row>
        <row r="1008">
          <cell r="H1008" t="str">
            <v>Matricula No. :</v>
          </cell>
        </row>
        <row r="1013">
          <cell r="C1013" t="str">
            <v>Formulario 1 - Propuesta económica  - Documento tipo de selección abreviada de menor cuantía - versión 2</v>
          </cell>
        </row>
        <row r="1014">
          <cell r="C1014" t="str">
            <v>Código</v>
          </cell>
          <cell r="D1014" t="str">
            <v>CCE-EICP-FM-25</v>
          </cell>
          <cell r="E1014" t="str">
            <v>Versión</v>
          </cell>
          <cell r="F1014">
            <v>2</v>
          </cell>
        </row>
        <row r="1016">
          <cell r="C1016" t="str">
            <v>[La entidad podrá utilizar este formato para la presentación de los análisis de precios unitarios el contratista en la oportunidad prevista en el numeral 8.1. del Documento Base]</v>
          </cell>
        </row>
        <row r="1019">
          <cell r="D1019" t="str">
            <v>MUNICIPIO DE CONCORDIA, ANTIOQUIA</v>
          </cell>
        </row>
        <row r="1020">
          <cell r="L1020" t="str">
            <v>VERSIÓN</v>
          </cell>
        </row>
        <row r="1021">
          <cell r="D1021" t="str">
            <v xml:space="preserve">[NÚMERO DEL PROCESO] </v>
          </cell>
        </row>
        <row r="1022">
          <cell r="L1022" t="str">
            <v>PÁGINA</v>
          </cell>
          <cell r="M1022">
            <v>1</v>
          </cell>
          <cell r="N1022" t="str">
            <v>DE</v>
          </cell>
          <cell r="O1022">
            <v>1</v>
          </cell>
        </row>
        <row r="1023">
          <cell r="D1023" t="str">
            <v xml:space="preserve">ANALISIS DE PRECIOS UNITARIOS </v>
          </cell>
        </row>
        <row r="1025">
          <cell r="L1025" t="str">
            <v>FECHA</v>
          </cell>
          <cell r="M1025" t="str">
            <v>DD</v>
          </cell>
          <cell r="N1025" t="str">
            <v>MM</v>
          </cell>
          <cell r="O1025" t="str">
            <v>AA</v>
          </cell>
        </row>
        <row r="1026">
          <cell r="M1026">
            <v>8</v>
          </cell>
          <cell r="N1026">
            <v>5</v>
          </cell>
          <cell r="O1026">
            <v>2023</v>
          </cell>
        </row>
        <row r="1027">
          <cell r="C1027" t="str">
            <v>ITEMS DE LA PROPUESTA ECONÓMICA</v>
          </cell>
          <cell r="I1027" t="str">
            <v>ITEMS NO PREVISTOS</v>
          </cell>
        </row>
        <row r="1031">
          <cell r="C1031" t="str">
            <v>DATOS ESPECÍFICOS</v>
          </cell>
        </row>
        <row r="1033">
          <cell r="C1033" t="str">
            <v>ITEM</v>
          </cell>
          <cell r="D1033" t="str">
            <v>DESCRIPCIÓN</v>
          </cell>
          <cell r="M1033" t="str">
            <v>UNIDAD</v>
          </cell>
          <cell r="O1033" t="str">
            <v>CANTIDAD</v>
          </cell>
        </row>
        <row r="1034">
          <cell r="C1034" t="str">
            <v>3.5.1</v>
          </cell>
          <cell r="D1034" t="str">
            <v xml:space="preserve">S.T.I de Sobrecimiento en Bloque de Concreto de 15 x 20 x 40 cm.  Bloque de primera calidad,  dos (2) Hilada. Incluye corte a máquina y desperdicio, mortero de pega 1:4; relleno en todas las celdas en Concreto 14 Mpa, aplicación de impermeabilizante en Polvo, para concreto y mampostería (Base Cementosa Tipo Broncosil) en las caras laterales y superior y todos los elementos necesarios para su correcta ejecución y funcionamiento. </v>
          </cell>
          <cell r="M1034" t="str">
            <v>m</v>
          </cell>
          <cell r="O1034">
            <v>5</v>
          </cell>
          <cell r="R1034">
            <v>66642</v>
          </cell>
          <cell r="S1034">
            <v>66642</v>
          </cell>
          <cell r="T1034">
            <v>1.5800000000000002E-2</v>
          </cell>
          <cell r="U1034">
            <v>0.70450000000000002</v>
          </cell>
          <cell r="V1034">
            <v>0.13089999999999999</v>
          </cell>
          <cell r="W1034">
            <v>0.14879999999999999</v>
          </cell>
        </row>
        <row r="1035">
          <cell r="C1035" t="str">
            <v>I. EQUIPO</v>
          </cell>
        </row>
        <row r="1037">
          <cell r="C1037" t="str">
            <v>DESCRIPCIÓN</v>
          </cell>
          <cell r="H1037" t="str">
            <v>MARCA</v>
          </cell>
          <cell r="J1037" t="str">
            <v>TIPO</v>
          </cell>
          <cell r="L1037" t="str">
            <v>TARIFA/HORA</v>
          </cell>
          <cell r="M1037" t="str">
            <v>RENDIMIENTO</v>
          </cell>
          <cell r="O1037" t="str">
            <v>Vr. UNITARIO</v>
          </cell>
        </row>
        <row r="1038">
          <cell r="C1038" t="str">
            <v>Cortadora De Ladrillo G 6.6 Hp</v>
          </cell>
          <cell r="J1038" t="str">
            <v>Dia</v>
          </cell>
          <cell r="L1038">
            <v>49893</v>
          </cell>
          <cell r="M1038">
            <v>90</v>
          </cell>
          <cell r="O1038">
            <v>554</v>
          </cell>
          <cell r="R1038">
            <v>0.06</v>
          </cell>
          <cell r="T1038" t="str">
            <v>Cortadora De Ladrillo G 6.6 Hp</v>
          </cell>
        </row>
        <row r="1039">
          <cell r="J1039" t="str">
            <v/>
          </cell>
          <cell r="L1039" t="str">
            <v/>
          </cell>
          <cell r="O1039">
            <v>0</v>
          </cell>
          <cell r="R1039">
            <v>0</v>
          </cell>
          <cell r="T1039">
            <v>0</v>
          </cell>
        </row>
        <row r="1040">
          <cell r="J1040" t="str">
            <v/>
          </cell>
          <cell r="L1040" t="str">
            <v/>
          </cell>
          <cell r="O1040">
            <v>0</v>
          </cell>
          <cell r="R1040">
            <v>0</v>
          </cell>
          <cell r="T1040">
            <v>0</v>
          </cell>
        </row>
        <row r="1041">
          <cell r="C1041" t="str">
            <v>Herramienta Menor (Como % de Mano de Obra)</v>
          </cell>
          <cell r="J1041" t="str">
            <v>Dia</v>
          </cell>
          <cell r="L1041">
            <v>9918</v>
          </cell>
          <cell r="M1041">
            <v>0.05</v>
          </cell>
          <cell r="O1041">
            <v>496</v>
          </cell>
          <cell r="R1041">
            <v>2480</v>
          </cell>
          <cell r="T1041" t="str">
            <v>Herramienta Menor (Como % de Mano de Obra)</v>
          </cell>
        </row>
        <row r="1042">
          <cell r="L1042">
            <v>1.5800000000000002E-2</v>
          </cell>
          <cell r="M1042" t="str">
            <v>SUBTOTAL $</v>
          </cell>
          <cell r="O1042">
            <v>1050</v>
          </cell>
        </row>
        <row r="1043">
          <cell r="C1043" t="str">
            <v>II. MATERIALES</v>
          </cell>
        </row>
        <row r="1045">
          <cell r="C1045" t="str">
            <v>DESCRIPCIÓN</v>
          </cell>
          <cell r="K1045" t="str">
            <v>UNIDAD</v>
          </cell>
          <cell r="L1045" t="str">
            <v>CANTIDAD</v>
          </cell>
          <cell r="M1045" t="str">
            <v>PRECIO UNIT.</v>
          </cell>
          <cell r="O1045" t="str">
            <v>Vr. UNITARIO</v>
          </cell>
        </row>
        <row r="1046">
          <cell r="C1046" t="str">
            <v>Bloque de concreto 15 x 20 x 40 cm 12,5u/m2 13.8 Kg</v>
          </cell>
          <cell r="K1046" t="str">
            <v>u</v>
          </cell>
          <cell r="L1046">
            <v>5.25</v>
          </cell>
          <cell r="M1046">
            <v>3500</v>
          </cell>
          <cell r="O1046">
            <v>18375</v>
          </cell>
          <cell r="R1046">
            <v>26.25</v>
          </cell>
          <cell r="T1046" t="str">
            <v>Bloque de concreto 15 x 20 x 40 cm 12,5u/m2 13.8 Kg</v>
          </cell>
        </row>
        <row r="1047">
          <cell r="C1047" t="str">
            <v>Mortero 1:4</v>
          </cell>
          <cell r="K1047" t="str">
            <v>m3</v>
          </cell>
          <cell r="L1047">
            <v>9.7999999999999997E-3</v>
          </cell>
          <cell r="M1047">
            <v>474919</v>
          </cell>
          <cell r="O1047">
            <v>4654</v>
          </cell>
          <cell r="R1047">
            <v>0.05</v>
          </cell>
          <cell r="T1047" t="str">
            <v>Mortero 1:4</v>
          </cell>
        </row>
        <row r="1048">
          <cell r="C1048" t="str">
            <v>Concreto Resistencia 14 (Mpa)</v>
          </cell>
          <cell r="K1048" t="str">
            <v>m3</v>
          </cell>
          <cell r="L1048">
            <v>4.7300000000000002E-2</v>
          </cell>
          <cell r="M1048">
            <v>404672</v>
          </cell>
          <cell r="O1048">
            <v>19141</v>
          </cell>
          <cell r="R1048">
            <v>0.24</v>
          </cell>
          <cell r="T1048" t="str">
            <v>Concreto Resistencia 14 (Mpa)</v>
          </cell>
        </row>
        <row r="1049">
          <cell r="C1049" t="str">
            <v>Broncosil gris 25 kilogramos
Bronco - De 15 a 17m2 / bulto, de 25 kilos a 2 manos</v>
          </cell>
          <cell r="K1049" t="str">
            <v>u</v>
          </cell>
          <cell r="L1049">
            <v>7.2450000000000014E-2</v>
          </cell>
          <cell r="M1049">
            <v>66000</v>
          </cell>
          <cell r="O1049">
            <v>4782</v>
          </cell>
          <cell r="R1049">
            <v>0.36</v>
          </cell>
          <cell r="T1049" t="str">
            <v>Broncosil gris 25 kilogramos
Bronco - De 15 a 17m2 / bulto, de 25 kilos a 2 manos</v>
          </cell>
        </row>
        <row r="1050">
          <cell r="K1050" t="str">
            <v/>
          </cell>
          <cell r="M1050">
            <v>0</v>
          </cell>
          <cell r="O1050">
            <v>0</v>
          </cell>
          <cell r="R1050">
            <v>0</v>
          </cell>
          <cell r="T1050">
            <v>0</v>
          </cell>
        </row>
        <row r="1051">
          <cell r="K1051" t="str">
            <v/>
          </cell>
          <cell r="M1051">
            <v>0</v>
          </cell>
          <cell r="O1051">
            <v>0</v>
          </cell>
          <cell r="R1051">
            <v>0</v>
          </cell>
          <cell r="T1051">
            <v>0</v>
          </cell>
        </row>
        <row r="1052">
          <cell r="K1052" t="str">
            <v/>
          </cell>
          <cell r="O1052">
            <v>0</v>
          </cell>
          <cell r="R1052">
            <v>0</v>
          </cell>
          <cell r="T1052">
            <v>0</v>
          </cell>
        </row>
        <row r="1053">
          <cell r="L1053">
            <v>0.70450000000000002</v>
          </cell>
          <cell r="M1053" t="str">
            <v>SUBTOTAL $</v>
          </cell>
          <cell r="O1053">
            <v>46952</v>
          </cell>
        </row>
        <row r="1054">
          <cell r="C1054" t="str">
            <v>III. TRANSPORTES</v>
          </cell>
        </row>
        <row r="1056">
          <cell r="C1056" t="str">
            <v>MATERIAL</v>
          </cell>
          <cell r="J1056" t="str">
            <v>VOL. o PESO</v>
          </cell>
          <cell r="K1056" t="str">
            <v>DISTANCIA</v>
          </cell>
          <cell r="L1056" t="str">
            <v>M3 o Ton/Km</v>
          </cell>
          <cell r="M1056" t="str">
            <v>TARIFA</v>
          </cell>
          <cell r="O1056" t="str">
            <v>Vr. UNITARIO</v>
          </cell>
        </row>
        <row r="1057">
          <cell r="C1057" t="str">
            <v>Transporte de ladrillos, bloques y adoquines</v>
          </cell>
          <cell r="J1057" t="str">
            <v>tkm</v>
          </cell>
          <cell r="K1057">
            <v>96</v>
          </cell>
          <cell r="L1057">
            <v>7.2499999999999995E-2</v>
          </cell>
          <cell r="M1057">
            <v>1200</v>
          </cell>
          <cell r="O1057">
            <v>8352</v>
          </cell>
          <cell r="R1057">
            <v>34.799999999999997</v>
          </cell>
          <cell r="T1057" t="str">
            <v>Transporte de ladrillos, bloques y adoquines</v>
          </cell>
        </row>
        <row r="1058">
          <cell r="C1058" t="str">
            <v>Transporte interno</v>
          </cell>
          <cell r="J1058" t="str">
            <v>m3</v>
          </cell>
          <cell r="K1058">
            <v>1</v>
          </cell>
          <cell r="L1058">
            <v>7.2499999999999995E-2</v>
          </cell>
          <cell r="M1058">
            <v>5100</v>
          </cell>
          <cell r="O1058">
            <v>370</v>
          </cell>
          <cell r="R1058">
            <v>0.36</v>
          </cell>
          <cell r="T1058" t="str">
            <v>Transporte interno</v>
          </cell>
        </row>
        <row r="1059">
          <cell r="J1059" t="str">
            <v/>
          </cell>
          <cell r="M1059">
            <v>0</v>
          </cell>
          <cell r="O1059">
            <v>0</v>
          </cell>
          <cell r="R1059">
            <v>0</v>
          </cell>
          <cell r="T1059">
            <v>0</v>
          </cell>
        </row>
        <row r="1060">
          <cell r="L1060">
            <v>0.13089999999999999</v>
          </cell>
          <cell r="M1060" t="str">
            <v>SUBTOTAL $</v>
          </cell>
          <cell r="O1060">
            <v>8722</v>
          </cell>
        </row>
        <row r="1061">
          <cell r="C1061" t="str">
            <v>IV. MANO DE OBRA</v>
          </cell>
        </row>
        <row r="1063">
          <cell r="C1063" t="str">
            <v>TRABAJADOR</v>
          </cell>
          <cell r="I1063" t="str">
            <v>CANTIDAD</v>
          </cell>
          <cell r="J1063" t="str">
            <v>JORNAL</v>
          </cell>
          <cell r="K1063" t="str">
            <v>PRESTACIONES</v>
          </cell>
          <cell r="L1063" t="str">
            <v>JORNAL TOTAL</v>
          </cell>
          <cell r="M1063" t="str">
            <v>RENDIMIENTO</v>
          </cell>
          <cell r="O1063" t="str">
            <v>Vr. UNITARIO</v>
          </cell>
        </row>
        <row r="1064">
          <cell r="C1064" t="str">
            <v>Oficial</v>
          </cell>
          <cell r="I1064">
            <v>1</v>
          </cell>
          <cell r="J1064">
            <v>77720</v>
          </cell>
          <cell r="K1064">
            <v>1.6913</v>
          </cell>
          <cell r="L1064">
            <v>131448</v>
          </cell>
          <cell r="M1064">
            <v>30</v>
          </cell>
          <cell r="O1064">
            <v>4382</v>
          </cell>
          <cell r="R1064">
            <v>0.17</v>
          </cell>
          <cell r="T1064" t="str">
            <v>Oficial</v>
          </cell>
        </row>
        <row r="1065">
          <cell r="C1065" t="str">
            <v>Ayudante Entendido</v>
          </cell>
          <cell r="I1065">
            <v>1</v>
          </cell>
          <cell r="J1065">
            <v>53020</v>
          </cell>
          <cell r="K1065">
            <v>1.7161</v>
          </cell>
          <cell r="L1065">
            <v>90988</v>
          </cell>
          <cell r="M1065">
            <v>30</v>
          </cell>
          <cell r="O1065">
            <v>3033</v>
          </cell>
          <cell r="R1065">
            <v>0.17</v>
          </cell>
          <cell r="T1065" t="str">
            <v>Ayudante Entendido</v>
          </cell>
        </row>
        <row r="1066">
          <cell r="C1066" t="str">
            <v>Ayudante Raso</v>
          </cell>
          <cell r="I1066">
            <v>1</v>
          </cell>
          <cell r="J1066">
            <v>43354</v>
          </cell>
          <cell r="K1066">
            <v>1.7323</v>
          </cell>
          <cell r="L1066">
            <v>75102</v>
          </cell>
          <cell r="M1066">
            <v>30</v>
          </cell>
          <cell r="O1066">
            <v>2503</v>
          </cell>
          <cell r="R1066">
            <v>0.17</v>
          </cell>
          <cell r="T1066" t="str">
            <v>Ayudante Raso</v>
          </cell>
        </row>
        <row r="1067">
          <cell r="L1067">
            <v>0.14879999999999999</v>
          </cell>
          <cell r="M1067" t="str">
            <v>SUBTOTAL $</v>
          </cell>
          <cell r="O1067">
            <v>9918</v>
          </cell>
        </row>
        <row r="1069">
          <cell r="C1069" t="str">
            <v>TOTAL COSTO DIRECTO $</v>
          </cell>
          <cell r="O1069">
            <v>66642</v>
          </cell>
        </row>
        <row r="1070">
          <cell r="C1070" t="str">
            <v>V. COSTOS INDIRECTOS</v>
          </cell>
        </row>
        <row r="1072">
          <cell r="C1072" t="str">
            <v>Descripción</v>
          </cell>
          <cell r="L1072" t="str">
            <v>Porcentaje</v>
          </cell>
          <cell r="M1072" t="str">
            <v>Valor Total</v>
          </cell>
        </row>
        <row r="1073">
          <cell r="C1073" t="str">
            <v>ADMINISTRACION</v>
          </cell>
          <cell r="L1073">
            <v>0</v>
          </cell>
          <cell r="M1073">
            <v>0</v>
          </cell>
        </row>
        <row r="1074">
          <cell r="C1074" t="str">
            <v xml:space="preserve">IMPREVISTOS </v>
          </cell>
          <cell r="L1074">
            <v>0</v>
          </cell>
          <cell r="M1074">
            <v>0</v>
          </cell>
        </row>
        <row r="1075">
          <cell r="C1075" t="str">
            <v>UTILIDAD</v>
          </cell>
          <cell r="L1075">
            <v>0</v>
          </cell>
          <cell r="M1075">
            <v>0</v>
          </cell>
        </row>
        <row r="1076">
          <cell r="C1076" t="str">
            <v>SUBTOTAL $</v>
          </cell>
          <cell r="O1076">
            <v>0</v>
          </cell>
        </row>
        <row r="1078">
          <cell r="C1078" t="str">
            <v>Precio Unitario Total Aproximado al peso $</v>
          </cell>
          <cell r="O1078">
            <v>66642</v>
          </cell>
        </row>
        <row r="1081">
          <cell r="H1081" t="str">
            <v>Firma</v>
          </cell>
        </row>
        <row r="1082">
          <cell r="H1082" t="str">
            <v>Nombre:</v>
          </cell>
        </row>
        <row r="1083">
          <cell r="H1083" t="str">
            <v>Representante Legal del Contratista o su Apoderado</v>
          </cell>
        </row>
        <row r="1084">
          <cell r="H1084" t="str">
            <v>Matricula No. :</v>
          </cell>
        </row>
        <row r="1085">
          <cell r="H1085" t="str">
            <v xml:space="preserve"> </v>
          </cell>
        </row>
        <row r="1086">
          <cell r="C1086" t="str">
            <v>OBSERVACIONES INTERVENTORÍA</v>
          </cell>
        </row>
        <row r="1090">
          <cell r="C1090" t="str">
            <v>APROBACIÓN POR INTERVENTORÍA</v>
          </cell>
        </row>
        <row r="1091">
          <cell r="C1091"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1093">
          <cell r="C1093"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1096">
          <cell r="H1096" t="str">
            <v>Firma</v>
          </cell>
        </row>
        <row r="1097">
          <cell r="H1097" t="str">
            <v>Nombre:</v>
          </cell>
        </row>
        <row r="1098">
          <cell r="H1098" t="str">
            <v>Representante Legal del Interventor o su Apoderado</v>
          </cell>
        </row>
        <row r="1099">
          <cell r="H1099" t="str">
            <v>Matricula No. :</v>
          </cell>
        </row>
        <row r="1104">
          <cell r="C1104" t="str">
            <v>Formulario 1 - Propuesta económica  - Documento tipo de selección abreviada de menor cuantía - versión 2</v>
          </cell>
        </row>
        <row r="1105">
          <cell r="C1105" t="str">
            <v>Código</v>
          </cell>
          <cell r="D1105" t="str">
            <v>CCE-EICP-FM-25</v>
          </cell>
          <cell r="E1105" t="str">
            <v>Versión</v>
          </cell>
          <cell r="F1105">
            <v>2</v>
          </cell>
        </row>
        <row r="1107">
          <cell r="C1107" t="str">
            <v>[La entidad podrá utilizar este formato para la presentación de los análisis de precios unitarios el contratista en la oportunidad prevista en el numeral 8.1. del Documento Base]</v>
          </cell>
        </row>
        <row r="1110">
          <cell r="D1110" t="str">
            <v>MUNICIPIO DE CONCORDIA, ANTIOQUIA</v>
          </cell>
        </row>
        <row r="1111">
          <cell r="L1111" t="str">
            <v>VERSIÓN</v>
          </cell>
        </row>
        <row r="1112">
          <cell r="D1112" t="str">
            <v xml:space="preserve">[NÚMERO DEL PROCESO] </v>
          </cell>
        </row>
        <row r="1113">
          <cell r="L1113" t="str">
            <v>PÁGINA</v>
          </cell>
          <cell r="M1113">
            <v>1</v>
          </cell>
          <cell r="N1113" t="str">
            <v>DE</v>
          </cell>
          <cell r="O1113">
            <v>1</v>
          </cell>
        </row>
        <row r="1114">
          <cell r="D1114" t="str">
            <v xml:space="preserve">ANALISIS DE PRECIOS UNITARIOS </v>
          </cell>
        </row>
        <row r="1116">
          <cell r="L1116" t="str">
            <v>FECHA</v>
          </cell>
          <cell r="M1116" t="str">
            <v>DD</v>
          </cell>
          <cell r="N1116" t="str">
            <v>MM</v>
          </cell>
          <cell r="O1116" t="str">
            <v>AA</v>
          </cell>
        </row>
        <row r="1117">
          <cell r="M1117">
            <v>8</v>
          </cell>
          <cell r="N1117">
            <v>5</v>
          </cell>
          <cell r="O1117">
            <v>2023</v>
          </cell>
        </row>
        <row r="1118">
          <cell r="C1118" t="str">
            <v>ITEMS DE LA PROPUESTA ECONÓMICA</v>
          </cell>
          <cell r="I1118" t="str">
            <v>ITEMS NO PREVISTOS</v>
          </cell>
        </row>
        <row r="1122">
          <cell r="C1122" t="str">
            <v>DATOS ESPECÍFICOS</v>
          </cell>
        </row>
        <row r="1124">
          <cell r="C1124" t="str">
            <v>ITEM</v>
          </cell>
          <cell r="D1124" t="str">
            <v>DESCRIPCIÓN</v>
          </cell>
          <cell r="M1124" t="str">
            <v>UNIDAD</v>
          </cell>
          <cell r="O1124" t="str">
            <v>CANTIDAD</v>
          </cell>
        </row>
        <row r="1125">
          <cell r="C1125" t="str">
            <v>3.5.2</v>
          </cell>
          <cell r="D1125" t="str">
            <v>Construcción de  Mampostería en  Adobe 15 x 20 x 40 cm. Incluye el suministro y transporte. Mortero de pega 1:4 (cemento:arena) espesor máx=0,02m para ranurado o revite de ambas caras, lavado final con agua (sin uso de ácido), cortes a máquina, trabas, machones, cuchillas, buitrones, chapa para reparar cámaras de inspección que solicite la interventoría, encorozados, áticos terminales y todo lo necesario para su correcta construcción y  funcionamiento. El acero de refuerzo, las dilataciones contra estructura y el hidrófugo, se pagará en su ítem respectivo.</v>
          </cell>
          <cell r="M1125" t="str">
            <v>m2</v>
          </cell>
          <cell r="O1125">
            <v>11</v>
          </cell>
          <cell r="R1125">
            <v>85347</v>
          </cell>
          <cell r="S1125">
            <v>85347</v>
          </cell>
          <cell r="T1125">
            <v>3.7499999999999999E-2</v>
          </cell>
          <cell r="U1125">
            <v>0.56920000000000004</v>
          </cell>
          <cell r="V1125">
            <v>0.16089999999999999</v>
          </cell>
          <cell r="W1125">
            <v>0.2324</v>
          </cell>
        </row>
        <row r="1126">
          <cell r="C1126" t="str">
            <v>I. EQUIPO</v>
          </cell>
        </row>
        <row r="1128">
          <cell r="C1128" t="str">
            <v>DESCRIPCIÓN</v>
          </cell>
          <cell r="H1128" t="str">
            <v>MARCA</v>
          </cell>
          <cell r="J1128" t="str">
            <v>TIPO</v>
          </cell>
          <cell r="L1128" t="str">
            <v>TARIFA/HORA</v>
          </cell>
          <cell r="M1128" t="str">
            <v>RENDIMIENTO</v>
          </cell>
          <cell r="O1128" t="str">
            <v>Vr. UNITARIO</v>
          </cell>
        </row>
        <row r="1129">
          <cell r="C1129" t="str">
            <v>Sección completa de andamio (1.2m-1.5m) x 1.5 m. (+ 4 ruedas) Incluye transporte.</v>
          </cell>
          <cell r="J1129" t="str">
            <v>Dia</v>
          </cell>
          <cell r="L1129">
            <v>2565</v>
          </cell>
          <cell r="M1129">
            <v>7.5</v>
          </cell>
          <cell r="O1129">
            <v>342</v>
          </cell>
          <cell r="R1129">
            <v>1.47</v>
          </cell>
          <cell r="T1129" t="str">
            <v>Sección completa de andamio (1.2m-1.5m) x 1.5 m. (+ 4 ruedas) Incluye transporte.</v>
          </cell>
        </row>
        <row r="1130">
          <cell r="C1130" t="str">
            <v>Can zunchado en madera común de 5,0cmx20cmx3,0m (alquiler). Incluye transporte.</v>
          </cell>
          <cell r="J1130" t="str">
            <v>Dia</v>
          </cell>
          <cell r="L1130">
            <v>1500</v>
          </cell>
          <cell r="M1130">
            <v>7.5</v>
          </cell>
          <cell r="O1130">
            <v>200</v>
          </cell>
          <cell r="R1130">
            <v>1.47</v>
          </cell>
          <cell r="T1130" t="str">
            <v>Can zunchado en madera común de 5,0cmx20cmx3,0m (alquiler). Incluye transporte.</v>
          </cell>
        </row>
        <row r="1131">
          <cell r="C1131" t="str">
            <v>Cortadora De Ladrillo G 6.6 Hp</v>
          </cell>
          <cell r="J1131" t="str">
            <v>Dia</v>
          </cell>
          <cell r="L1131">
            <v>49893</v>
          </cell>
          <cell r="M1131">
            <v>30</v>
          </cell>
          <cell r="O1131">
            <v>1663</v>
          </cell>
          <cell r="R1131">
            <v>0.37</v>
          </cell>
          <cell r="T1131" t="str">
            <v>Cortadora De Ladrillo G 6.6 Hp</v>
          </cell>
        </row>
        <row r="1132">
          <cell r="C1132" t="str">
            <v>Herramienta Menor (Como % de Mano de Obra)</v>
          </cell>
          <cell r="J1132" t="str">
            <v>Dia</v>
          </cell>
          <cell r="L1132">
            <v>19836</v>
          </cell>
          <cell r="M1132">
            <v>0.05</v>
          </cell>
          <cell r="O1132">
            <v>992</v>
          </cell>
          <cell r="R1132">
            <v>10912</v>
          </cell>
          <cell r="T1132" t="str">
            <v>Herramienta Menor (Como % de Mano de Obra)</v>
          </cell>
        </row>
        <row r="1133">
          <cell r="L1133">
            <v>3.7499999999999999E-2</v>
          </cell>
          <cell r="M1133" t="str">
            <v>SUBTOTAL $</v>
          </cell>
          <cell r="O1133">
            <v>3197</v>
          </cell>
        </row>
        <row r="1134">
          <cell r="C1134" t="str">
            <v>II. MATERIALES</v>
          </cell>
        </row>
        <row r="1136">
          <cell r="C1136" t="str">
            <v>DESCRIPCIÓN</v>
          </cell>
          <cell r="K1136" t="str">
            <v>UNIDAD</v>
          </cell>
          <cell r="L1136" t="str">
            <v>CANTIDAD</v>
          </cell>
          <cell r="M1136" t="str">
            <v>PRECIO UNIT.</v>
          </cell>
          <cell r="O1136" t="str">
            <v>Vr. UNITARIO</v>
          </cell>
        </row>
        <row r="1137">
          <cell r="C1137" t="str">
            <v>Adobe tolete sc 15 cm largo x 20 cm alto x 40 cm ancho 9 kilos 12,5u/m2</v>
          </cell>
          <cell r="K1137" t="str">
            <v>u</v>
          </cell>
          <cell r="L1137">
            <v>13.12</v>
          </cell>
          <cell r="M1137">
            <v>2797.69</v>
          </cell>
          <cell r="O1137">
            <v>36706</v>
          </cell>
          <cell r="R1137">
            <v>144.32</v>
          </cell>
          <cell r="T1137" t="str">
            <v>Adobe tolete sc 15 cm largo x 20 cm alto x 40 cm ancho 9 kilos 12,5u/m2</v>
          </cell>
        </row>
        <row r="1138">
          <cell r="C1138" t="str">
            <v>Mortero 1:4</v>
          </cell>
          <cell r="K1138" t="str">
            <v>m3</v>
          </cell>
          <cell r="L1138">
            <v>2.5000000000000001E-2</v>
          </cell>
          <cell r="M1138">
            <v>474919</v>
          </cell>
          <cell r="O1138">
            <v>11873</v>
          </cell>
          <cell r="R1138">
            <v>0.28000000000000003</v>
          </cell>
          <cell r="T1138" t="str">
            <v>Mortero 1:4</v>
          </cell>
        </row>
        <row r="1139">
          <cell r="K1139" t="str">
            <v/>
          </cell>
          <cell r="M1139">
            <v>0</v>
          </cell>
          <cell r="O1139">
            <v>0</v>
          </cell>
          <cell r="R1139">
            <v>0</v>
          </cell>
          <cell r="T1139">
            <v>0</v>
          </cell>
        </row>
        <row r="1140">
          <cell r="K1140" t="str">
            <v/>
          </cell>
          <cell r="M1140">
            <v>0</v>
          </cell>
          <cell r="O1140">
            <v>0</v>
          </cell>
          <cell r="R1140">
            <v>0</v>
          </cell>
          <cell r="T1140">
            <v>0</v>
          </cell>
        </row>
        <row r="1141">
          <cell r="K1141" t="str">
            <v/>
          </cell>
          <cell r="M1141">
            <v>0</v>
          </cell>
          <cell r="O1141">
            <v>0</v>
          </cell>
          <cell r="R1141">
            <v>0</v>
          </cell>
          <cell r="T1141">
            <v>0</v>
          </cell>
        </row>
        <row r="1142">
          <cell r="K1142" t="str">
            <v/>
          </cell>
          <cell r="M1142">
            <v>0</v>
          </cell>
          <cell r="O1142">
            <v>0</v>
          </cell>
          <cell r="R1142">
            <v>0</v>
          </cell>
          <cell r="T1142">
            <v>0</v>
          </cell>
        </row>
        <row r="1143">
          <cell r="K1143" t="str">
            <v/>
          </cell>
          <cell r="O1143">
            <v>0</v>
          </cell>
          <cell r="R1143">
            <v>0</v>
          </cell>
          <cell r="T1143">
            <v>0</v>
          </cell>
        </row>
        <row r="1144">
          <cell r="L1144">
            <v>0.56920000000000004</v>
          </cell>
          <cell r="M1144" t="str">
            <v>SUBTOTAL $</v>
          </cell>
          <cell r="O1144">
            <v>48579</v>
          </cell>
        </row>
        <row r="1145">
          <cell r="C1145" t="str">
            <v>III. TRANSPORTES</v>
          </cell>
        </row>
        <row r="1147">
          <cell r="C1147" t="str">
            <v>MATERIAL</v>
          </cell>
          <cell r="J1147" t="str">
            <v>VOL. o PESO</v>
          </cell>
          <cell r="K1147" t="str">
            <v>DISTANCIA</v>
          </cell>
          <cell r="L1147" t="str">
            <v>M3 o Ton/Km</v>
          </cell>
          <cell r="M1147" t="str">
            <v>TARIFA</v>
          </cell>
          <cell r="O1147" t="str">
            <v>Vr. UNITARIO</v>
          </cell>
        </row>
        <row r="1148">
          <cell r="C1148" t="str">
            <v>Transporte de ladrillos, bloques y adoquines</v>
          </cell>
          <cell r="J1148" t="str">
            <v>tkm</v>
          </cell>
          <cell r="K1148">
            <v>97</v>
          </cell>
          <cell r="L1148">
            <v>0.11799999999999999</v>
          </cell>
          <cell r="M1148">
            <v>1200</v>
          </cell>
          <cell r="O1148">
            <v>13735</v>
          </cell>
          <cell r="R1148">
            <v>125.91</v>
          </cell>
          <cell r="T1148" t="str">
            <v>Transporte de ladrillos, bloques y adoquines</v>
          </cell>
        </row>
        <row r="1149">
          <cell r="J1149" t="str">
            <v/>
          </cell>
          <cell r="M1149">
            <v>0</v>
          </cell>
          <cell r="O1149">
            <v>0</v>
          </cell>
          <cell r="R1149">
            <v>0</v>
          </cell>
          <cell r="T1149">
            <v>0</v>
          </cell>
        </row>
        <row r="1150">
          <cell r="J1150" t="str">
            <v/>
          </cell>
          <cell r="M1150">
            <v>0</v>
          </cell>
          <cell r="O1150">
            <v>0</v>
          </cell>
          <cell r="R1150">
            <v>0</v>
          </cell>
          <cell r="T1150">
            <v>0</v>
          </cell>
        </row>
        <row r="1151">
          <cell r="L1151">
            <v>0.16089999999999999</v>
          </cell>
          <cell r="M1151" t="str">
            <v>SUBTOTAL $</v>
          </cell>
          <cell r="O1151">
            <v>13735</v>
          </cell>
        </row>
        <row r="1152">
          <cell r="C1152" t="str">
            <v>IV. MANO DE OBRA</v>
          </cell>
        </row>
        <row r="1154">
          <cell r="C1154" t="str">
            <v>TRABAJADOR</v>
          </cell>
          <cell r="I1154" t="str">
            <v>CANTIDAD</v>
          </cell>
          <cell r="J1154" t="str">
            <v>JORNAL</v>
          </cell>
          <cell r="K1154" t="str">
            <v>PRESTACIONES</v>
          </cell>
          <cell r="L1154" t="str">
            <v>JORNAL TOTAL</v>
          </cell>
          <cell r="M1154" t="str">
            <v>RENDIMIENTO</v>
          </cell>
          <cell r="O1154" t="str">
            <v>Vr. UNITARIO</v>
          </cell>
        </row>
        <row r="1155">
          <cell r="C1155" t="str">
            <v>Oficial</v>
          </cell>
          <cell r="I1155">
            <v>1</v>
          </cell>
          <cell r="J1155">
            <v>77720</v>
          </cell>
          <cell r="K1155">
            <v>1.6913</v>
          </cell>
          <cell r="L1155">
            <v>131448</v>
          </cell>
          <cell r="M1155">
            <v>15</v>
          </cell>
          <cell r="O1155">
            <v>8763</v>
          </cell>
          <cell r="R1155">
            <v>0.73</v>
          </cell>
          <cell r="T1155" t="str">
            <v>Oficial</v>
          </cell>
        </row>
        <row r="1156">
          <cell r="C1156" t="str">
            <v>Ayudante Entendido</v>
          </cell>
          <cell r="I1156">
            <v>1</v>
          </cell>
          <cell r="J1156">
            <v>53020</v>
          </cell>
          <cell r="K1156">
            <v>1.7161</v>
          </cell>
          <cell r="L1156">
            <v>90988</v>
          </cell>
          <cell r="M1156">
            <v>15</v>
          </cell>
          <cell r="O1156">
            <v>6066</v>
          </cell>
          <cell r="R1156">
            <v>0.73</v>
          </cell>
          <cell r="T1156" t="str">
            <v>Ayudante Entendido</v>
          </cell>
        </row>
        <row r="1157">
          <cell r="C1157" t="str">
            <v>Ayudante Raso</v>
          </cell>
          <cell r="I1157">
            <v>1</v>
          </cell>
          <cell r="J1157">
            <v>43354</v>
          </cell>
          <cell r="K1157">
            <v>1.7323</v>
          </cell>
          <cell r="L1157">
            <v>75102</v>
          </cell>
          <cell r="M1157">
            <v>15</v>
          </cell>
          <cell r="O1157">
            <v>5007</v>
          </cell>
          <cell r="R1157">
            <v>0.73</v>
          </cell>
          <cell r="T1157" t="str">
            <v>Ayudante Raso</v>
          </cell>
        </row>
        <row r="1158">
          <cell r="L1158">
            <v>0.2324</v>
          </cell>
          <cell r="M1158" t="str">
            <v>SUBTOTAL $</v>
          </cell>
          <cell r="O1158">
            <v>19836</v>
          </cell>
        </row>
        <row r="1160">
          <cell r="C1160" t="str">
            <v>TOTAL COSTO DIRECTO $</v>
          </cell>
          <cell r="O1160">
            <v>85347</v>
          </cell>
        </row>
        <row r="1161">
          <cell r="C1161" t="str">
            <v>V. COSTOS INDIRECTOS</v>
          </cell>
        </row>
        <row r="1163">
          <cell r="C1163" t="str">
            <v>Descripción</v>
          </cell>
          <cell r="L1163" t="str">
            <v>Porcentaje</v>
          </cell>
          <cell r="M1163" t="str">
            <v>Valor Total</v>
          </cell>
        </row>
        <row r="1164">
          <cell r="C1164" t="str">
            <v>ADMINISTRACION</v>
          </cell>
          <cell r="L1164">
            <v>0</v>
          </cell>
          <cell r="M1164">
            <v>0</v>
          </cell>
        </row>
        <row r="1165">
          <cell r="C1165" t="str">
            <v xml:space="preserve">IMPREVISTOS </v>
          </cell>
          <cell r="L1165">
            <v>0</v>
          </cell>
          <cell r="M1165">
            <v>0</v>
          </cell>
        </row>
        <row r="1166">
          <cell r="C1166" t="str">
            <v>UTILIDAD</v>
          </cell>
          <cell r="L1166">
            <v>0</v>
          </cell>
          <cell r="M1166">
            <v>0</v>
          </cell>
        </row>
        <row r="1167">
          <cell r="C1167" t="str">
            <v>SUBTOTAL $</v>
          </cell>
          <cell r="O1167">
            <v>0</v>
          </cell>
        </row>
        <row r="1169">
          <cell r="C1169" t="str">
            <v>Precio Unitario Total Aproximado al peso $</v>
          </cell>
          <cell r="O1169">
            <v>85347</v>
          </cell>
        </row>
        <row r="1172">
          <cell r="H1172" t="str">
            <v>Firma</v>
          </cell>
        </row>
        <row r="1173">
          <cell r="H1173" t="str">
            <v>Nombre:</v>
          </cell>
        </row>
        <row r="1174">
          <cell r="H1174" t="str">
            <v>Representante Legal del Contratista o su Apoderado</v>
          </cell>
        </row>
        <row r="1175">
          <cell r="H1175" t="str">
            <v>Matricula No. :</v>
          </cell>
        </row>
        <row r="1176">
          <cell r="H1176" t="str">
            <v xml:space="preserve"> </v>
          </cell>
        </row>
        <row r="1177">
          <cell r="C1177" t="str">
            <v>OBSERVACIONES INTERVENTORÍA</v>
          </cell>
        </row>
        <row r="1181">
          <cell r="C1181" t="str">
            <v>APROBACIÓN POR INTERVENTORÍA</v>
          </cell>
        </row>
        <row r="1182">
          <cell r="C1182"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1184">
          <cell r="C1184"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1187">
          <cell r="H1187" t="str">
            <v>Firma</v>
          </cell>
        </row>
        <row r="1188">
          <cell r="H1188" t="str">
            <v>Nombre:</v>
          </cell>
        </row>
        <row r="1189">
          <cell r="H1189" t="str">
            <v>Representante Legal del Interventor o su Apoderado</v>
          </cell>
        </row>
        <row r="1190">
          <cell r="H1190" t="str">
            <v>Matricula No. :</v>
          </cell>
        </row>
        <row r="1195">
          <cell r="C1195" t="str">
            <v>Formulario 1 - Propuesta económica  - Documento tipo de selección abreviada de menor cuantía - versión 2</v>
          </cell>
        </row>
        <row r="1196">
          <cell r="C1196" t="str">
            <v>Código</v>
          </cell>
          <cell r="D1196" t="str">
            <v>CCE-EICP-FM-25</v>
          </cell>
          <cell r="E1196" t="str">
            <v>Versión</v>
          </cell>
          <cell r="F1196">
            <v>2</v>
          </cell>
        </row>
        <row r="1198">
          <cell r="C1198" t="str">
            <v>[La entidad podrá utilizar este formato para la presentación de los análisis de precios unitarios el contratista en la oportunidad prevista en el numeral 8.1. del Documento Base]</v>
          </cell>
        </row>
        <row r="1201">
          <cell r="D1201" t="str">
            <v>MUNICIPIO DE CONCORDIA, ANTIOQUIA</v>
          </cell>
        </row>
        <row r="1202">
          <cell r="L1202" t="str">
            <v>VERSIÓN</v>
          </cell>
        </row>
        <row r="1203">
          <cell r="D1203" t="str">
            <v xml:space="preserve">[NÚMERO DEL PROCESO] </v>
          </cell>
        </row>
        <row r="1204">
          <cell r="L1204" t="str">
            <v>PÁGINA</v>
          </cell>
          <cell r="M1204">
            <v>1</v>
          </cell>
          <cell r="N1204" t="str">
            <v>DE</v>
          </cell>
          <cell r="O1204">
            <v>1</v>
          </cell>
        </row>
        <row r="1205">
          <cell r="D1205" t="str">
            <v xml:space="preserve">ANALISIS DE PRECIOS UNITARIOS </v>
          </cell>
        </row>
        <row r="1207">
          <cell r="L1207" t="str">
            <v>FECHA</v>
          </cell>
          <cell r="M1207" t="str">
            <v>DD</v>
          </cell>
          <cell r="N1207" t="str">
            <v>MM</v>
          </cell>
          <cell r="O1207" t="str">
            <v>AA</v>
          </cell>
        </row>
        <row r="1208">
          <cell r="M1208">
            <v>8</v>
          </cell>
          <cell r="N1208">
            <v>5</v>
          </cell>
          <cell r="O1208">
            <v>2023</v>
          </cell>
        </row>
        <row r="1209">
          <cell r="C1209" t="str">
            <v>ITEMS DE LA PROPUESTA ECONÓMICA</v>
          </cell>
          <cell r="I1209" t="str">
            <v>ITEMS NO PREVISTOS</v>
          </cell>
        </row>
        <row r="1213">
          <cell r="C1213" t="str">
            <v>DATOS ESPECÍFICOS</v>
          </cell>
        </row>
        <row r="1215">
          <cell r="C1215" t="str">
            <v>ITEM</v>
          </cell>
          <cell r="D1215" t="str">
            <v>DESCRIPCIÓN</v>
          </cell>
          <cell r="M1215" t="str">
            <v>UNIDAD</v>
          </cell>
          <cell r="O1215" t="str">
            <v>CANTIDAD</v>
          </cell>
        </row>
        <row r="1216">
          <cell r="C1216" t="str">
            <v>3.6.1</v>
          </cell>
          <cell r="D1216" t="str">
            <v>S.T.I de Acero de Refuerzo Figurado FY=  420  MPa-60.000 PSI,  corrugado  G60.  Incluye  transporte  con descarga, transporte interno, corte y figuración, alambre de amarre Calibre 18, certificados y todos los elementos necesarios para su correcta instalación, según diseño y recomendaciones estructurales.</v>
          </cell>
          <cell r="M1216" t="str">
            <v>Kg</v>
          </cell>
          <cell r="O1216">
            <v>58</v>
          </cell>
          <cell r="R1216">
            <v>6519</v>
          </cell>
          <cell r="S1216">
            <v>6519</v>
          </cell>
          <cell r="T1216">
            <v>1.7299999999999999E-2</v>
          </cell>
          <cell r="U1216">
            <v>0.79969999999999997</v>
          </cell>
          <cell r="V1216">
            <v>1.24E-2</v>
          </cell>
          <cell r="W1216">
            <v>0.1706</v>
          </cell>
        </row>
        <row r="1217">
          <cell r="C1217" t="str">
            <v>I. EQUIPO</v>
          </cell>
        </row>
        <row r="1219">
          <cell r="C1219" t="str">
            <v>DESCRIPCIÓN</v>
          </cell>
          <cell r="H1219" t="str">
            <v>MARCA</v>
          </cell>
          <cell r="J1219" t="str">
            <v>TIPO</v>
          </cell>
          <cell r="L1219" t="str">
            <v>TARIFA/HORA</v>
          </cell>
          <cell r="M1219" t="str">
            <v>RENDIMIENTO</v>
          </cell>
          <cell r="O1219" t="str">
            <v>Vr. UNITARIO</v>
          </cell>
        </row>
        <row r="1220">
          <cell r="C1220" t="str">
            <v>Pulidora Manual de 4" 1/2"</v>
          </cell>
          <cell r="J1220" t="str">
            <v>Dia</v>
          </cell>
          <cell r="L1220">
            <v>11352</v>
          </cell>
          <cell r="M1220">
            <v>200</v>
          </cell>
          <cell r="O1220">
            <v>57</v>
          </cell>
          <cell r="R1220">
            <v>0.28999999999999998</v>
          </cell>
          <cell r="T1220" t="str">
            <v>Pulidora Manual de 4" 1/2"</v>
          </cell>
        </row>
        <row r="1221">
          <cell r="J1221" t="str">
            <v/>
          </cell>
          <cell r="L1221" t="str">
            <v/>
          </cell>
          <cell r="O1221">
            <v>0</v>
          </cell>
          <cell r="R1221">
            <v>0</v>
          </cell>
          <cell r="T1221">
            <v>0</v>
          </cell>
        </row>
        <row r="1222">
          <cell r="J1222" t="str">
            <v/>
          </cell>
          <cell r="L1222" t="str">
            <v/>
          </cell>
          <cell r="O1222">
            <v>0</v>
          </cell>
          <cell r="R1222">
            <v>0</v>
          </cell>
          <cell r="T1222">
            <v>0</v>
          </cell>
        </row>
        <row r="1223">
          <cell r="C1223" t="str">
            <v>Herramienta Menor (Como % de Mano de Obra)</v>
          </cell>
          <cell r="J1223" t="str">
            <v>Dia</v>
          </cell>
          <cell r="L1223">
            <v>1112</v>
          </cell>
          <cell r="M1223">
            <v>0.05</v>
          </cell>
          <cell r="O1223">
            <v>56</v>
          </cell>
          <cell r="R1223">
            <v>3248</v>
          </cell>
          <cell r="T1223" t="str">
            <v>Herramienta Menor (Como % de Mano de Obra)</v>
          </cell>
        </row>
        <row r="1224">
          <cell r="L1224">
            <v>1.7299999999999999E-2</v>
          </cell>
          <cell r="M1224" t="str">
            <v>SUBTOTAL $</v>
          </cell>
          <cell r="O1224">
            <v>113</v>
          </cell>
        </row>
        <row r="1225">
          <cell r="C1225" t="str">
            <v>II. MATERIALES</v>
          </cell>
        </row>
        <row r="1227">
          <cell r="C1227" t="str">
            <v>DESCRIPCIÓN</v>
          </cell>
          <cell r="K1227" t="str">
            <v>UNIDAD</v>
          </cell>
          <cell r="L1227" t="str">
            <v>CANTIDAD</v>
          </cell>
          <cell r="M1227" t="str">
            <v>PRECIO UNIT.</v>
          </cell>
          <cell r="O1227" t="str">
            <v>Vr. UNITARIO</v>
          </cell>
        </row>
        <row r="1228">
          <cell r="C1228" t="str">
            <v>Acero refuerzo G-60</v>
          </cell>
          <cell r="K1228" t="str">
            <v>Kg</v>
          </cell>
          <cell r="L1228">
            <v>1.05</v>
          </cell>
          <cell r="M1228">
            <v>4850</v>
          </cell>
          <cell r="O1228">
            <v>5093</v>
          </cell>
          <cell r="R1228">
            <v>60.9</v>
          </cell>
          <cell r="T1228" t="str">
            <v>Acero refuerzo G-60</v>
          </cell>
        </row>
        <row r="1229">
          <cell r="C1229" t="str">
            <v>Alambre negro para amarre calibre 18</v>
          </cell>
          <cell r="K1229" t="str">
            <v>kg</v>
          </cell>
          <cell r="L1229">
            <v>1.0500000000000001E-2</v>
          </cell>
          <cell r="M1229">
            <v>11400</v>
          </cell>
          <cell r="O1229">
            <v>120</v>
          </cell>
          <cell r="R1229">
            <v>0.61</v>
          </cell>
          <cell r="T1229" t="str">
            <v>Alambre negro para amarre calibre 18</v>
          </cell>
        </row>
        <row r="1230">
          <cell r="K1230" t="str">
            <v/>
          </cell>
          <cell r="M1230">
            <v>0</v>
          </cell>
          <cell r="O1230">
            <v>0</v>
          </cell>
          <cell r="R1230">
            <v>0</v>
          </cell>
          <cell r="T1230">
            <v>0</v>
          </cell>
        </row>
        <row r="1231">
          <cell r="K1231" t="str">
            <v/>
          </cell>
          <cell r="M1231">
            <v>0</v>
          </cell>
          <cell r="O1231">
            <v>0</v>
          </cell>
          <cell r="R1231">
            <v>0</v>
          </cell>
          <cell r="T1231">
            <v>0</v>
          </cell>
        </row>
        <row r="1232">
          <cell r="K1232" t="str">
            <v/>
          </cell>
          <cell r="M1232">
            <v>0</v>
          </cell>
          <cell r="O1232">
            <v>0</v>
          </cell>
          <cell r="R1232">
            <v>0</v>
          </cell>
          <cell r="T1232">
            <v>0</v>
          </cell>
        </row>
        <row r="1233">
          <cell r="K1233" t="str">
            <v/>
          </cell>
          <cell r="M1233">
            <v>0</v>
          </cell>
          <cell r="O1233">
            <v>0</v>
          </cell>
          <cell r="R1233">
            <v>0</v>
          </cell>
          <cell r="T1233">
            <v>0</v>
          </cell>
        </row>
        <row r="1234">
          <cell r="K1234" t="str">
            <v/>
          </cell>
          <cell r="O1234">
            <v>0</v>
          </cell>
          <cell r="R1234">
            <v>0</v>
          </cell>
          <cell r="T1234">
            <v>0</v>
          </cell>
        </row>
        <row r="1235">
          <cell r="L1235">
            <v>0.79969999999999997</v>
          </cell>
          <cell r="M1235" t="str">
            <v>SUBTOTAL $</v>
          </cell>
          <cell r="O1235">
            <v>5213</v>
          </cell>
        </row>
        <row r="1236">
          <cell r="C1236" t="str">
            <v>III. TRANSPORTES</v>
          </cell>
        </row>
        <row r="1238">
          <cell r="C1238" t="str">
            <v>MATERIAL</v>
          </cell>
          <cell r="J1238" t="str">
            <v>VOL. o PESO</v>
          </cell>
          <cell r="K1238" t="str">
            <v>DISTANCIA</v>
          </cell>
          <cell r="L1238" t="str">
            <v>M3 o Ton/Km</v>
          </cell>
          <cell r="M1238" t="str">
            <v>TARIFA</v>
          </cell>
          <cell r="O1238" t="str">
            <v>Vr. UNITARIO</v>
          </cell>
        </row>
        <row r="1239">
          <cell r="C1239" t="str">
            <v>Transporte de acero</v>
          </cell>
          <cell r="J1239" t="str">
            <v>tkm</v>
          </cell>
          <cell r="K1239">
            <v>97</v>
          </cell>
          <cell r="L1239">
            <v>1.0500000000000002E-3</v>
          </cell>
          <cell r="M1239">
            <v>800</v>
          </cell>
          <cell r="O1239">
            <v>81</v>
          </cell>
          <cell r="R1239">
            <v>5.91</v>
          </cell>
          <cell r="T1239" t="str">
            <v>Transporte de acero</v>
          </cell>
        </row>
        <row r="1240">
          <cell r="J1240" t="str">
            <v/>
          </cell>
          <cell r="M1240">
            <v>0</v>
          </cell>
          <cell r="O1240">
            <v>0</v>
          </cell>
          <cell r="R1240">
            <v>0</v>
          </cell>
          <cell r="T1240">
            <v>0</v>
          </cell>
        </row>
        <row r="1241">
          <cell r="J1241" t="str">
            <v/>
          </cell>
          <cell r="M1241">
            <v>0</v>
          </cell>
          <cell r="O1241">
            <v>0</v>
          </cell>
          <cell r="R1241">
            <v>0</v>
          </cell>
          <cell r="T1241">
            <v>0</v>
          </cell>
        </row>
        <row r="1242">
          <cell r="L1242">
            <v>1.24E-2</v>
          </cell>
          <cell r="M1242" t="str">
            <v>SUBTOTAL $</v>
          </cell>
          <cell r="O1242">
            <v>81</v>
          </cell>
        </row>
        <row r="1243">
          <cell r="C1243" t="str">
            <v>IV. MANO DE OBRA</v>
          </cell>
        </row>
        <row r="1245">
          <cell r="C1245" t="str">
            <v>TRABAJADOR</v>
          </cell>
          <cell r="I1245" t="str">
            <v>CANTIDAD</v>
          </cell>
          <cell r="J1245" t="str">
            <v>JORNAL</v>
          </cell>
          <cell r="K1245" t="str">
            <v>PRESTACIONES</v>
          </cell>
          <cell r="L1245" t="str">
            <v>JORNAL TOTAL</v>
          </cell>
          <cell r="M1245" t="str">
            <v>RENDIMIENTO</v>
          </cell>
          <cell r="O1245" t="str">
            <v>Vr. UNITARIO</v>
          </cell>
        </row>
        <row r="1246">
          <cell r="C1246" t="str">
            <v>Oficial</v>
          </cell>
          <cell r="I1246">
            <v>1</v>
          </cell>
          <cell r="J1246">
            <v>77720</v>
          </cell>
          <cell r="K1246">
            <v>1.6913</v>
          </cell>
          <cell r="L1246">
            <v>131448</v>
          </cell>
          <cell r="M1246">
            <v>200</v>
          </cell>
          <cell r="O1246">
            <v>657</v>
          </cell>
          <cell r="R1246">
            <v>0.28999999999999998</v>
          </cell>
          <cell r="T1246" t="str">
            <v>Oficial</v>
          </cell>
        </row>
        <row r="1247">
          <cell r="C1247" t="str">
            <v>Ayudante Entendido</v>
          </cell>
          <cell r="I1247">
            <v>1</v>
          </cell>
          <cell r="J1247">
            <v>53020</v>
          </cell>
          <cell r="K1247">
            <v>1.7161</v>
          </cell>
          <cell r="L1247">
            <v>90988</v>
          </cell>
          <cell r="M1247">
            <v>200</v>
          </cell>
          <cell r="O1247">
            <v>455</v>
          </cell>
          <cell r="R1247">
            <v>0.28999999999999998</v>
          </cell>
          <cell r="T1247" t="str">
            <v>Ayudante Entendido</v>
          </cell>
        </row>
        <row r="1248">
          <cell r="J1248">
            <v>0</v>
          </cell>
          <cell r="K1248">
            <v>0</v>
          </cell>
          <cell r="L1248">
            <v>0</v>
          </cell>
          <cell r="O1248">
            <v>0</v>
          </cell>
          <cell r="R1248">
            <v>0</v>
          </cell>
          <cell r="T1248">
            <v>0</v>
          </cell>
        </row>
        <row r="1249">
          <cell r="L1249">
            <v>0.1706</v>
          </cell>
          <cell r="M1249" t="str">
            <v>SUBTOTAL $</v>
          </cell>
          <cell r="O1249">
            <v>1112</v>
          </cell>
        </row>
        <row r="1251">
          <cell r="C1251" t="str">
            <v>TOTAL COSTO DIRECTO $</v>
          </cell>
          <cell r="O1251">
            <v>6519</v>
          </cell>
        </row>
        <row r="1252">
          <cell r="C1252" t="str">
            <v>V. COSTOS INDIRECTOS</v>
          </cell>
        </row>
        <row r="1254">
          <cell r="C1254" t="str">
            <v>Descripción</v>
          </cell>
          <cell r="L1254" t="str">
            <v>Porcentaje</v>
          </cell>
          <cell r="M1254" t="str">
            <v>Valor Total</v>
          </cell>
        </row>
        <row r="1255">
          <cell r="C1255" t="str">
            <v>ADMINISTRACION</v>
          </cell>
          <cell r="L1255">
            <v>0</v>
          </cell>
          <cell r="M1255">
            <v>0</v>
          </cell>
        </row>
        <row r="1256">
          <cell r="C1256" t="str">
            <v xml:space="preserve">IMPREVISTOS </v>
          </cell>
          <cell r="L1256">
            <v>0</v>
          </cell>
          <cell r="M1256">
            <v>0</v>
          </cell>
        </row>
        <row r="1257">
          <cell r="C1257" t="str">
            <v>UTILIDAD</v>
          </cell>
          <cell r="L1257">
            <v>0</v>
          </cell>
          <cell r="M1257">
            <v>0</v>
          </cell>
        </row>
        <row r="1258">
          <cell r="C1258" t="str">
            <v>SUBTOTAL $</v>
          </cell>
          <cell r="O1258">
            <v>0</v>
          </cell>
        </row>
        <row r="1260">
          <cell r="C1260" t="str">
            <v>Precio Unitario Total Aproximado al peso $</v>
          </cell>
          <cell r="O1260">
            <v>6519</v>
          </cell>
        </row>
        <row r="1263">
          <cell r="H1263" t="str">
            <v>Firma</v>
          </cell>
        </row>
        <row r="1264">
          <cell r="H1264" t="str">
            <v>Nombre:</v>
          </cell>
        </row>
        <row r="1265">
          <cell r="H1265" t="str">
            <v>Representante Legal del Contratista o su Apoderado</v>
          </cell>
        </row>
        <row r="1266">
          <cell r="H1266" t="str">
            <v>Matricula No. :</v>
          </cell>
        </row>
        <row r="1267">
          <cell r="H1267" t="str">
            <v xml:space="preserve"> </v>
          </cell>
        </row>
        <row r="1268">
          <cell r="C1268" t="str">
            <v>OBSERVACIONES INTERVENTORÍA</v>
          </cell>
        </row>
        <row r="1272">
          <cell r="C1272" t="str">
            <v>APROBACIÓN POR INTERVENTORÍA</v>
          </cell>
        </row>
        <row r="1273">
          <cell r="C1273"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1275">
          <cell r="C1275"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1278">
          <cell r="H1278" t="str">
            <v>Firma</v>
          </cell>
        </row>
        <row r="1279">
          <cell r="H1279" t="str">
            <v>Nombre:</v>
          </cell>
        </row>
        <row r="1280">
          <cell r="H1280" t="str">
            <v>Representante Legal del Interventor o su Apoderado</v>
          </cell>
        </row>
        <row r="1281">
          <cell r="H1281" t="str">
            <v>Matricula No. :</v>
          </cell>
        </row>
        <row r="1286">
          <cell r="C1286" t="str">
            <v>Formulario 1 - Propuesta económica  - Documento tipo de selección abreviada de menor cuantía - versión 2</v>
          </cell>
        </row>
        <row r="1287">
          <cell r="C1287" t="str">
            <v>Código</v>
          </cell>
          <cell r="D1287" t="str">
            <v>CCE-EICP-FM-25</v>
          </cell>
          <cell r="E1287" t="str">
            <v>Versión</v>
          </cell>
          <cell r="F1287">
            <v>2</v>
          </cell>
        </row>
        <row r="1289">
          <cell r="C1289" t="str">
            <v>[La entidad podrá utilizar este formato para la presentación de los análisis de precios unitarios el contratista en la oportunidad prevista en el numeral 8.1. del Documento Base]</v>
          </cell>
        </row>
        <row r="1292">
          <cell r="D1292" t="str">
            <v>MUNICIPIO DE CONCORDIA, ANTIOQUIA</v>
          </cell>
        </row>
        <row r="1293">
          <cell r="L1293" t="str">
            <v>VERSIÓN</v>
          </cell>
        </row>
        <row r="1294">
          <cell r="D1294" t="str">
            <v xml:space="preserve">[NÚMERO DEL PROCESO] </v>
          </cell>
        </row>
        <row r="1295">
          <cell r="L1295" t="str">
            <v>PÁGINA</v>
          </cell>
          <cell r="M1295">
            <v>1</v>
          </cell>
          <cell r="N1295" t="str">
            <v>DE</v>
          </cell>
          <cell r="O1295">
            <v>1</v>
          </cell>
        </row>
        <row r="1296">
          <cell r="D1296" t="str">
            <v xml:space="preserve">ANALISIS DE PRECIOS UNITARIOS </v>
          </cell>
        </row>
        <row r="1298">
          <cell r="L1298" t="str">
            <v>FECHA</v>
          </cell>
          <cell r="M1298" t="str">
            <v>DD</v>
          </cell>
          <cell r="N1298" t="str">
            <v>MM</v>
          </cell>
          <cell r="O1298" t="str">
            <v>AA</v>
          </cell>
        </row>
        <row r="1299">
          <cell r="M1299">
            <v>8</v>
          </cell>
          <cell r="N1299">
            <v>5</v>
          </cell>
          <cell r="O1299">
            <v>2023</v>
          </cell>
        </row>
        <row r="1300">
          <cell r="C1300" t="str">
            <v>ITEMS DE LA PROPUESTA ECONÓMICA</v>
          </cell>
          <cell r="I1300" t="str">
            <v>ITEMS NO PREVISTOS</v>
          </cell>
        </row>
        <row r="1304">
          <cell r="C1304" t="str">
            <v>DATOS ESPECÍFICOS</v>
          </cell>
        </row>
        <row r="1306">
          <cell r="C1306" t="str">
            <v>ITEM</v>
          </cell>
          <cell r="D1306" t="str">
            <v>DESCRIPCIÓN</v>
          </cell>
          <cell r="M1306" t="str">
            <v>UNIDAD</v>
          </cell>
          <cell r="O1306" t="str">
            <v>CANTIDAD</v>
          </cell>
        </row>
        <row r="1307">
          <cell r="C1307" t="str">
            <v>3.7.1</v>
          </cell>
          <cell r="D1307" t="str">
            <v>S.T.I  Entresuelo en piedra (e=0,15 m.), arenilla compactada (e=0,05 m.) nivelada y reacomodada con medios mecanicos. Incluye el suministro, y transporte del material de entresuelo y todos los demás elementos necesarios para su correcta construcción. Medido en sitio.</v>
          </cell>
          <cell r="M1307" t="str">
            <v>m2</v>
          </cell>
          <cell r="O1307">
            <v>5</v>
          </cell>
          <cell r="R1307">
            <v>25888</v>
          </cell>
          <cell r="S1307">
            <v>25888</v>
          </cell>
          <cell r="T1307">
            <v>6.6100000000000006E-2</v>
          </cell>
          <cell r="U1307">
            <v>0.35970000000000002</v>
          </cell>
          <cell r="V1307">
            <v>0.36709999999999998</v>
          </cell>
          <cell r="W1307">
            <v>0.20699999999999999</v>
          </cell>
        </row>
        <row r="1308">
          <cell r="C1308" t="str">
            <v>I. EQUIPO</v>
          </cell>
        </row>
        <row r="1310">
          <cell r="C1310" t="str">
            <v>DESCRIPCIÓN</v>
          </cell>
          <cell r="H1310" t="str">
            <v>MARCA</v>
          </cell>
          <cell r="J1310" t="str">
            <v>TIPO</v>
          </cell>
          <cell r="L1310" t="str">
            <v>TARIFA/HORA</v>
          </cell>
          <cell r="M1310" t="str">
            <v>RENDIMIENTO</v>
          </cell>
          <cell r="O1310" t="str">
            <v>Vr. UNITARIO</v>
          </cell>
        </row>
        <row r="1311">
          <cell r="C1311" t="str">
            <v xml:space="preserve">Compactador Manual - Canguro Gasolina 3 HP
</v>
          </cell>
          <cell r="J1311" t="str">
            <v>Dia</v>
          </cell>
          <cell r="L1311">
            <v>64944</v>
          </cell>
          <cell r="M1311">
            <v>45</v>
          </cell>
          <cell r="O1311">
            <v>1443</v>
          </cell>
          <cell r="R1311">
            <v>0.11</v>
          </cell>
          <cell r="T1311" t="str">
            <v xml:space="preserve">Compactador Manual - Canguro Gasolina 3 HP
</v>
          </cell>
        </row>
        <row r="1312">
          <cell r="J1312" t="str">
            <v/>
          </cell>
          <cell r="L1312" t="str">
            <v/>
          </cell>
          <cell r="O1312">
            <v>0</v>
          </cell>
          <cell r="R1312">
            <v>0</v>
          </cell>
          <cell r="T1312">
            <v>0</v>
          </cell>
        </row>
        <row r="1313">
          <cell r="J1313" t="str">
            <v/>
          </cell>
          <cell r="L1313" t="str">
            <v/>
          </cell>
          <cell r="O1313">
            <v>0</v>
          </cell>
          <cell r="R1313">
            <v>0</v>
          </cell>
          <cell r="T1313">
            <v>0</v>
          </cell>
        </row>
        <row r="1314">
          <cell r="C1314" t="str">
            <v>Herramienta Menor (Como % de Mano de Obra)</v>
          </cell>
          <cell r="J1314" t="str">
            <v>Dia</v>
          </cell>
          <cell r="L1314">
            <v>5360</v>
          </cell>
          <cell r="M1314">
            <v>0.05</v>
          </cell>
          <cell r="O1314">
            <v>268</v>
          </cell>
          <cell r="R1314">
            <v>1340</v>
          </cell>
          <cell r="T1314" t="str">
            <v>Herramienta Menor (Como % de Mano de Obra)</v>
          </cell>
        </row>
        <row r="1315">
          <cell r="L1315">
            <v>6.6100000000000006E-2</v>
          </cell>
          <cell r="M1315" t="str">
            <v>SUBTOTAL $</v>
          </cell>
          <cell r="O1315">
            <v>1711</v>
          </cell>
        </row>
        <row r="1316">
          <cell r="C1316" t="str">
            <v>II. MATERIALES</v>
          </cell>
        </row>
        <row r="1318">
          <cell r="C1318" t="str">
            <v>DESCRIPCIÓN</v>
          </cell>
          <cell r="K1318" t="str">
            <v>UNIDAD</v>
          </cell>
          <cell r="L1318" t="str">
            <v>CANTIDAD</v>
          </cell>
          <cell r="M1318" t="str">
            <v>PRECIO UNIT.</v>
          </cell>
          <cell r="O1318" t="str">
            <v>Vr. UNITARIO</v>
          </cell>
        </row>
        <row r="1319">
          <cell r="C1319" t="str">
            <v>Piedra de entresuelo (limpia), tamaño máximo 15 cm</v>
          </cell>
          <cell r="K1319" t="str">
            <v>m3</v>
          </cell>
          <cell r="L1319">
            <v>0.16500000000000001</v>
          </cell>
          <cell r="M1319">
            <v>42559</v>
          </cell>
          <cell r="O1319">
            <v>7022</v>
          </cell>
          <cell r="R1319">
            <v>0.83</v>
          </cell>
          <cell r="T1319" t="str">
            <v>Piedra de entresuelo (limpia), tamaño máximo 15 cm</v>
          </cell>
        </row>
        <row r="1320">
          <cell r="C1320" t="str">
            <v>Arenilla</v>
          </cell>
          <cell r="K1320" t="str">
            <v>m3</v>
          </cell>
          <cell r="L1320">
            <v>5.5E-2</v>
          </cell>
          <cell r="M1320">
            <v>41650</v>
          </cell>
          <cell r="O1320">
            <v>2291</v>
          </cell>
          <cell r="R1320">
            <v>0.28000000000000003</v>
          </cell>
          <cell r="T1320" t="str">
            <v>Arenilla</v>
          </cell>
        </row>
        <row r="1321">
          <cell r="K1321" t="str">
            <v/>
          </cell>
          <cell r="M1321">
            <v>0</v>
          </cell>
          <cell r="O1321">
            <v>0</v>
          </cell>
          <cell r="R1321">
            <v>0</v>
          </cell>
          <cell r="T1321">
            <v>0</v>
          </cell>
        </row>
        <row r="1322">
          <cell r="K1322" t="str">
            <v/>
          </cell>
          <cell r="M1322">
            <v>0</v>
          </cell>
          <cell r="O1322">
            <v>0</v>
          </cell>
          <cell r="R1322">
            <v>0</v>
          </cell>
          <cell r="T1322">
            <v>0</v>
          </cell>
        </row>
        <row r="1323">
          <cell r="K1323" t="str">
            <v/>
          </cell>
          <cell r="M1323">
            <v>0</v>
          </cell>
          <cell r="O1323">
            <v>0</v>
          </cell>
          <cell r="R1323">
            <v>0</v>
          </cell>
          <cell r="T1323">
            <v>0</v>
          </cell>
        </row>
        <row r="1324">
          <cell r="K1324" t="str">
            <v/>
          </cell>
          <cell r="M1324">
            <v>0</v>
          </cell>
          <cell r="O1324">
            <v>0</v>
          </cell>
          <cell r="R1324">
            <v>0</v>
          </cell>
          <cell r="T1324">
            <v>0</v>
          </cell>
        </row>
        <row r="1325">
          <cell r="K1325" t="str">
            <v/>
          </cell>
          <cell r="O1325">
            <v>0</v>
          </cell>
          <cell r="R1325">
            <v>0</v>
          </cell>
          <cell r="T1325">
            <v>0</v>
          </cell>
        </row>
        <row r="1326">
          <cell r="L1326">
            <v>0.35970000000000002</v>
          </cell>
          <cell r="M1326" t="str">
            <v>SUBTOTAL $</v>
          </cell>
          <cell r="O1326">
            <v>9313</v>
          </cell>
        </row>
        <row r="1327">
          <cell r="C1327" t="str">
            <v>III. TRANSPORTES</v>
          </cell>
        </row>
        <row r="1329">
          <cell r="C1329" t="str">
            <v>MATERIAL</v>
          </cell>
          <cell r="J1329" t="str">
            <v>VOL. o PESO</v>
          </cell>
          <cell r="K1329" t="str">
            <v>DISTANCIA</v>
          </cell>
          <cell r="L1329" t="str">
            <v>M3 o Ton/Km</v>
          </cell>
          <cell r="M1329" t="str">
            <v>TARIFA</v>
          </cell>
          <cell r="O1329" t="str">
            <v>Vr. UNITARIO</v>
          </cell>
        </row>
        <row r="1330">
          <cell r="C1330" t="str">
            <v>Transporte de material granular</v>
          </cell>
          <cell r="J1330" t="str">
            <v>m3k</v>
          </cell>
          <cell r="K1330">
            <v>36</v>
          </cell>
          <cell r="L1330">
            <v>0.22</v>
          </cell>
          <cell r="M1330">
            <v>1200</v>
          </cell>
          <cell r="O1330">
            <v>9504</v>
          </cell>
          <cell r="R1330">
            <v>39.6</v>
          </cell>
          <cell r="T1330" t="str">
            <v>Transporte de material granular</v>
          </cell>
        </row>
        <row r="1331">
          <cell r="J1331" t="str">
            <v/>
          </cell>
          <cell r="M1331">
            <v>0</v>
          </cell>
          <cell r="O1331">
            <v>0</v>
          </cell>
          <cell r="R1331">
            <v>0</v>
          </cell>
          <cell r="T1331">
            <v>0</v>
          </cell>
        </row>
        <row r="1332">
          <cell r="J1332" t="str">
            <v/>
          </cell>
          <cell r="M1332">
            <v>0</v>
          </cell>
          <cell r="O1332">
            <v>0</v>
          </cell>
          <cell r="R1332">
            <v>0</v>
          </cell>
          <cell r="T1332">
            <v>0</v>
          </cell>
        </row>
        <row r="1333">
          <cell r="L1333">
            <v>0.36709999999999998</v>
          </cell>
          <cell r="M1333" t="str">
            <v>SUBTOTAL $</v>
          </cell>
          <cell r="O1333">
            <v>9504</v>
          </cell>
        </row>
        <row r="1334">
          <cell r="C1334" t="str">
            <v>IV. MANO DE OBRA</v>
          </cell>
        </row>
        <row r="1336">
          <cell r="C1336" t="str">
            <v>TRABAJADOR</v>
          </cell>
          <cell r="I1336" t="str">
            <v>CANTIDAD</v>
          </cell>
          <cell r="J1336" t="str">
            <v>JORNAL</v>
          </cell>
          <cell r="K1336" t="str">
            <v>PRESTACIONES</v>
          </cell>
          <cell r="L1336" t="str">
            <v>JORNAL TOTAL</v>
          </cell>
          <cell r="M1336" t="str">
            <v>RENDIMIENTO</v>
          </cell>
          <cell r="O1336" t="str">
            <v>Vr. UNITARIO</v>
          </cell>
        </row>
        <row r="1337">
          <cell r="C1337" t="str">
            <v>Ayudante Entendido</v>
          </cell>
          <cell r="I1337">
            <v>1</v>
          </cell>
          <cell r="J1337">
            <v>53020</v>
          </cell>
          <cell r="K1337">
            <v>1.7161</v>
          </cell>
          <cell r="L1337">
            <v>90988</v>
          </cell>
          <cell r="M1337">
            <v>45</v>
          </cell>
          <cell r="O1337">
            <v>2022</v>
          </cell>
          <cell r="R1337">
            <v>0.11</v>
          </cell>
          <cell r="T1337" t="str">
            <v>Ayudante Entendido</v>
          </cell>
        </row>
        <row r="1338">
          <cell r="C1338" t="str">
            <v>Ayudante Raso</v>
          </cell>
          <cell r="I1338">
            <v>2</v>
          </cell>
          <cell r="J1338">
            <v>43354</v>
          </cell>
          <cell r="K1338">
            <v>1.7323</v>
          </cell>
          <cell r="L1338">
            <v>150204</v>
          </cell>
          <cell r="M1338">
            <v>45</v>
          </cell>
          <cell r="O1338">
            <v>3338</v>
          </cell>
          <cell r="R1338">
            <v>0.22</v>
          </cell>
          <cell r="T1338" t="str">
            <v>Ayudante Raso</v>
          </cell>
        </row>
        <row r="1339">
          <cell r="J1339">
            <v>0</v>
          </cell>
          <cell r="K1339">
            <v>0</v>
          </cell>
          <cell r="L1339">
            <v>0</v>
          </cell>
          <cell r="O1339">
            <v>0</v>
          </cell>
          <cell r="R1339">
            <v>0</v>
          </cell>
          <cell r="T1339">
            <v>0</v>
          </cell>
        </row>
        <row r="1340">
          <cell r="L1340">
            <v>0.20699999999999999</v>
          </cell>
          <cell r="M1340" t="str">
            <v>SUBTOTAL $</v>
          </cell>
          <cell r="O1340">
            <v>5360</v>
          </cell>
        </row>
        <row r="1342">
          <cell r="C1342" t="str">
            <v>TOTAL COSTO DIRECTO $</v>
          </cell>
          <cell r="O1342">
            <v>25888</v>
          </cell>
        </row>
        <row r="1343">
          <cell r="C1343" t="str">
            <v>V. COSTOS INDIRECTOS</v>
          </cell>
        </row>
        <row r="1345">
          <cell r="C1345" t="str">
            <v>Descripción</v>
          </cell>
          <cell r="L1345" t="str">
            <v>Porcentaje</v>
          </cell>
          <cell r="M1345" t="str">
            <v>Valor Total</v>
          </cell>
        </row>
        <row r="1346">
          <cell r="C1346" t="str">
            <v>ADMINISTRACION</v>
          </cell>
          <cell r="L1346">
            <v>0</v>
          </cell>
          <cell r="M1346">
            <v>0</v>
          </cell>
        </row>
        <row r="1347">
          <cell r="C1347" t="str">
            <v xml:space="preserve">IMPREVISTOS </v>
          </cell>
          <cell r="L1347">
            <v>0</v>
          </cell>
          <cell r="M1347">
            <v>0</v>
          </cell>
        </row>
        <row r="1348">
          <cell r="C1348" t="str">
            <v>UTILIDAD</v>
          </cell>
          <cell r="L1348">
            <v>0</v>
          </cell>
          <cell r="M1348">
            <v>0</v>
          </cell>
        </row>
        <row r="1349">
          <cell r="C1349" t="str">
            <v>SUBTOTAL $</v>
          </cell>
          <cell r="O1349">
            <v>0</v>
          </cell>
        </row>
        <row r="1351">
          <cell r="C1351" t="str">
            <v>Precio Unitario Total Aproximado al peso $</v>
          </cell>
          <cell r="O1351">
            <v>25888</v>
          </cell>
        </row>
        <row r="1354">
          <cell r="H1354" t="str">
            <v>Firma</v>
          </cell>
        </row>
        <row r="1355">
          <cell r="H1355" t="str">
            <v>Nombre:</v>
          </cell>
        </row>
        <row r="1356">
          <cell r="H1356" t="str">
            <v>Representante Legal del Contratista o su Apoderado</v>
          </cell>
        </row>
        <row r="1357">
          <cell r="H1357" t="str">
            <v>Matricula No. :</v>
          </cell>
        </row>
        <row r="1358">
          <cell r="H1358" t="str">
            <v xml:space="preserve"> </v>
          </cell>
        </row>
        <row r="1359">
          <cell r="C1359" t="str">
            <v>OBSERVACIONES INTERVENTORÍA</v>
          </cell>
        </row>
        <row r="1363">
          <cell r="C1363" t="str">
            <v>APROBACIÓN POR INTERVENTORÍA</v>
          </cell>
        </row>
        <row r="1364">
          <cell r="C1364"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1366">
          <cell r="C1366"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1369">
          <cell r="H1369" t="str">
            <v>Firma</v>
          </cell>
        </row>
        <row r="1370">
          <cell r="H1370" t="str">
            <v>Nombre:</v>
          </cell>
        </row>
        <row r="1371">
          <cell r="H1371" t="str">
            <v>Representante Legal del Interventor o su Apoderado</v>
          </cell>
        </row>
        <row r="1372">
          <cell r="H1372" t="str">
            <v>Matricula No. :</v>
          </cell>
        </row>
        <row r="1377">
          <cell r="C1377" t="str">
            <v>Formulario 1 - Propuesta económica  - Documento tipo de selección abreviada de menor cuantía - versión 2</v>
          </cell>
        </row>
        <row r="1378">
          <cell r="C1378" t="str">
            <v>Código</v>
          </cell>
          <cell r="D1378" t="str">
            <v>CCE-EICP-FM-25</v>
          </cell>
          <cell r="E1378" t="str">
            <v>Versión</v>
          </cell>
          <cell r="F1378">
            <v>2</v>
          </cell>
        </row>
        <row r="1380">
          <cell r="C1380" t="str">
            <v>[La entidad podrá utilizar este formato para la presentación de los análisis de precios unitarios el contratista en la oportunidad prevista en el numeral 8.1. del Documento Base]</v>
          </cell>
        </row>
        <row r="1383">
          <cell r="D1383" t="str">
            <v>MUNICIPIO DE CONCORDIA, ANTIOQUIA</v>
          </cell>
        </row>
        <row r="1384">
          <cell r="L1384" t="str">
            <v>VERSIÓN</v>
          </cell>
        </row>
        <row r="1385">
          <cell r="D1385" t="str">
            <v xml:space="preserve">[NÚMERO DEL PROCESO] </v>
          </cell>
        </row>
        <row r="1386">
          <cell r="L1386" t="str">
            <v>PÁGINA</v>
          </cell>
          <cell r="M1386">
            <v>1</v>
          </cell>
          <cell r="N1386" t="str">
            <v>DE</v>
          </cell>
          <cell r="O1386">
            <v>1</v>
          </cell>
        </row>
        <row r="1387">
          <cell r="D1387" t="str">
            <v xml:space="preserve">ANALISIS DE PRECIOS UNITARIOS </v>
          </cell>
        </row>
        <row r="1389">
          <cell r="L1389" t="str">
            <v>FECHA</v>
          </cell>
          <cell r="M1389" t="str">
            <v>DD</v>
          </cell>
          <cell r="N1389" t="str">
            <v>MM</v>
          </cell>
          <cell r="O1389" t="str">
            <v>AA</v>
          </cell>
        </row>
        <row r="1390">
          <cell r="M1390">
            <v>8</v>
          </cell>
          <cell r="N1390">
            <v>5</v>
          </cell>
          <cell r="O1390">
            <v>2023</v>
          </cell>
        </row>
        <row r="1391">
          <cell r="C1391" t="str">
            <v>ITEMS DE LA PROPUESTA ECONÓMICA</v>
          </cell>
          <cell r="I1391" t="str">
            <v>ITEMS NO PREVISTOS</v>
          </cell>
        </row>
        <row r="1395">
          <cell r="C1395" t="str">
            <v>DATOS ESPECÍFICOS</v>
          </cell>
        </row>
        <row r="1397">
          <cell r="C1397" t="str">
            <v>ITEM</v>
          </cell>
          <cell r="D1397" t="str">
            <v>DESCRIPCIÓN</v>
          </cell>
          <cell r="M1397" t="str">
            <v>UNIDAD</v>
          </cell>
          <cell r="O1397" t="str">
            <v>CANTIDAD</v>
          </cell>
        </row>
        <row r="1398">
          <cell r="C1398" t="str">
            <v>3.8.1</v>
          </cell>
          <cell r="D1398" t="str">
            <v>S.T.I de ESTRUCTURA METÁLICA columnas, cerchas y correas en ACERO HR GRADO 50 - perfil estructural. Incluye el suministro, fabricación, transporte y montaje de  columnas, cerchas y correas en estructura metálica para soporte de cubierta, incluye vigas de amarre, perlinería, templeros, riostras, y todos los elementos necesarios para su correcta instalación según diseño y recomendaciones estructurales, anticorrosivo y pintura esmalte.</v>
          </cell>
          <cell r="M1398" t="str">
            <v>Kg</v>
          </cell>
          <cell r="O1398">
            <v>9134</v>
          </cell>
          <cell r="R1398">
            <v>12782</v>
          </cell>
          <cell r="S1398">
            <v>12782</v>
          </cell>
          <cell r="T1398">
            <v>0.1517</v>
          </cell>
          <cell r="U1398">
            <v>0.68640000000000001</v>
          </cell>
          <cell r="V1398">
            <v>6.6E-3</v>
          </cell>
          <cell r="W1398">
            <v>0.1552</v>
          </cell>
        </row>
        <row r="1399">
          <cell r="C1399" t="str">
            <v>I. EQUIPO</v>
          </cell>
        </row>
        <row r="1401">
          <cell r="C1401" t="str">
            <v>DESCRIPCIÓN</v>
          </cell>
          <cell r="H1401" t="str">
            <v>MARCA</v>
          </cell>
          <cell r="J1401" t="str">
            <v>TIPO</v>
          </cell>
          <cell r="L1401" t="str">
            <v>TARIFA/HORA</v>
          </cell>
          <cell r="M1401" t="str">
            <v>RENDIMIENTO</v>
          </cell>
          <cell r="O1401" t="str">
            <v>Vr. UNITARIO</v>
          </cell>
        </row>
        <row r="1402">
          <cell r="C1402" t="str">
            <v>Soldador Electrico Lincold 225 amp.</v>
          </cell>
          <cell r="J1402" t="str">
            <v>Dia</v>
          </cell>
          <cell r="L1402">
            <v>55900</v>
          </cell>
          <cell r="M1402">
            <v>150</v>
          </cell>
          <cell r="O1402">
            <v>373</v>
          </cell>
          <cell r="R1402">
            <v>60.89</v>
          </cell>
          <cell r="T1402" t="str">
            <v>Soldador Electrico Lincold 225 amp.</v>
          </cell>
        </row>
        <row r="1403">
          <cell r="C1403" t="str">
            <v xml:space="preserve">Equipo de oxicorte, Capacidad de corte: hasta 6´´ (152mm) </v>
          </cell>
          <cell r="J1403" t="str">
            <v>h</v>
          </cell>
          <cell r="L1403">
            <v>10373</v>
          </cell>
          <cell r="M1403">
            <v>18.75</v>
          </cell>
          <cell r="O1403">
            <v>553</v>
          </cell>
          <cell r="R1403">
            <v>487.15</v>
          </cell>
          <cell r="T1403" t="str">
            <v xml:space="preserve">Equipo de oxicorte, Capacidad de corte: hasta 6´´ (152mm) </v>
          </cell>
        </row>
        <row r="1404">
          <cell r="C1404" t="str">
            <v>pulidora electrica manual - disco</v>
          </cell>
          <cell r="J1404" t="str">
            <v>Dia</v>
          </cell>
          <cell r="L1404">
            <v>40927</v>
          </cell>
          <cell r="M1404">
            <v>150</v>
          </cell>
          <cell r="O1404">
            <v>273</v>
          </cell>
          <cell r="R1404">
            <v>60.89</v>
          </cell>
          <cell r="T1404" t="str">
            <v>pulidora electrica manual - disco</v>
          </cell>
        </row>
        <row r="1405">
          <cell r="C1405" t="str">
            <v>Diferencial De Cadena 3 toneladas- Polipasto</v>
          </cell>
          <cell r="J1405" t="str">
            <v>Dia</v>
          </cell>
          <cell r="L1405">
            <v>42768</v>
          </cell>
          <cell r="M1405">
            <v>75</v>
          </cell>
          <cell r="O1405">
            <v>570</v>
          </cell>
          <cell r="R1405">
            <v>121.79</v>
          </cell>
          <cell r="T1405" t="str">
            <v>Diferencial De Cadena 3 toneladas- Polipasto</v>
          </cell>
        </row>
        <row r="1406">
          <cell r="C1406" t="str">
            <v>Sección completa de andamio (1.2m-1.5m) x 1.5 m. (+ 4 ruedas) Incluye transporte.</v>
          </cell>
          <cell r="J1406" t="str">
            <v>Dia</v>
          </cell>
          <cell r="L1406">
            <v>2565</v>
          </cell>
          <cell r="M1406">
            <v>50</v>
          </cell>
          <cell r="O1406">
            <v>51</v>
          </cell>
          <cell r="R1406">
            <v>182.68</v>
          </cell>
          <cell r="T1406" t="str">
            <v>Sección completa de andamio (1.2m-1.5m) x 1.5 m. (+ 4 ruedas) Incluye transporte.</v>
          </cell>
        </row>
        <row r="1407">
          <cell r="C1407" t="str">
            <v>Can zunchado en madera común de 5,0cmx20cmx3,0m (alquiler). Incluye transporte.</v>
          </cell>
          <cell r="J1407" t="str">
            <v>Dia</v>
          </cell>
          <cell r="L1407">
            <v>1500</v>
          </cell>
          <cell r="M1407">
            <v>75</v>
          </cell>
          <cell r="O1407">
            <v>20</v>
          </cell>
          <cell r="R1407">
            <v>121.79</v>
          </cell>
          <cell r="T1407" t="str">
            <v>Can zunchado en madera común de 5,0cmx20cmx3,0m (alquiler). Incluye transporte.</v>
          </cell>
        </row>
        <row r="1408">
          <cell r="C1408" t="str">
            <v>Herramienta Menor (Como % de Mano de Obra)</v>
          </cell>
          <cell r="J1408" t="str">
            <v>Dia</v>
          </cell>
          <cell r="L1408">
            <v>1984</v>
          </cell>
          <cell r="M1408">
            <v>0.05</v>
          </cell>
          <cell r="O1408">
            <v>99</v>
          </cell>
          <cell r="R1408">
            <v>904266</v>
          </cell>
          <cell r="T1408" t="str">
            <v>Herramienta Menor (Como % de Mano de Obra)</v>
          </cell>
        </row>
        <row r="1409">
          <cell r="L1409">
            <v>0.1517</v>
          </cell>
          <cell r="M1409" t="str">
            <v>SUBTOTAL $</v>
          </cell>
          <cell r="O1409">
            <v>1939</v>
          </cell>
        </row>
        <row r="1410">
          <cell r="C1410" t="str">
            <v>II. MATERIALES</v>
          </cell>
        </row>
        <row r="1412">
          <cell r="C1412" t="str">
            <v>DESCRIPCIÓN</v>
          </cell>
          <cell r="K1412" t="str">
            <v>UNIDAD</v>
          </cell>
          <cell r="L1412" t="str">
            <v>CANTIDAD</v>
          </cell>
          <cell r="M1412" t="str">
            <v>PRECIO UNIT.</v>
          </cell>
          <cell r="O1412" t="str">
            <v>Vr. UNITARIO</v>
          </cell>
        </row>
        <row r="1413">
          <cell r="C1413" t="str">
            <v>Perfil C GR50 220 x 80 x 2.5mm x 6m negro - 46.62k aprox.</v>
          </cell>
          <cell r="K1413" t="str">
            <v>u</v>
          </cell>
          <cell r="L1413">
            <v>2.1739130434782608E-2</v>
          </cell>
          <cell r="M1413">
            <v>318000</v>
          </cell>
          <cell r="O1413">
            <v>6913</v>
          </cell>
          <cell r="R1413">
            <v>198.57</v>
          </cell>
          <cell r="T1413" t="str">
            <v>Perfil C GR50 220 x 80 x 2.5mm x 6m negro - 46.62k aprox.</v>
          </cell>
        </row>
        <row r="1414">
          <cell r="C1414" t="str">
            <v>Soldadura 6013 de 1/8</v>
          </cell>
          <cell r="K1414" t="str">
            <v>kg</v>
          </cell>
          <cell r="L1414">
            <v>3.5000000000000001E-3</v>
          </cell>
          <cell r="M1414">
            <v>19695</v>
          </cell>
          <cell r="O1414">
            <v>69</v>
          </cell>
          <cell r="R1414">
            <v>31.97</v>
          </cell>
          <cell r="T1414" t="str">
            <v>Soldadura 6013 de 1/8</v>
          </cell>
        </row>
        <row r="1415">
          <cell r="C1415" t="str">
            <v xml:space="preserve">Wash Primer Negro - 1 Galón
Algreco- One total solution - </v>
          </cell>
          <cell r="K1415" t="str">
            <v>G</v>
          </cell>
          <cell r="L1415">
            <v>5.7999999999999996E-3</v>
          </cell>
          <cell r="M1415">
            <v>181900</v>
          </cell>
          <cell r="O1415">
            <v>1055</v>
          </cell>
          <cell r="R1415">
            <v>52.98</v>
          </cell>
          <cell r="T1415" t="str">
            <v xml:space="preserve">Wash Primer Negro - 1 Galón
Algreco- One total solution - </v>
          </cell>
        </row>
        <row r="1416">
          <cell r="C1416" t="str">
            <v>Pintura anticorrosiva</v>
          </cell>
          <cell r="K1416" t="str">
            <v>gal</v>
          </cell>
          <cell r="L1416">
            <v>5.7999999999999996E-3</v>
          </cell>
          <cell r="M1416">
            <v>69900</v>
          </cell>
          <cell r="O1416">
            <v>405</v>
          </cell>
          <cell r="R1416">
            <v>52.98</v>
          </cell>
          <cell r="T1416" t="str">
            <v>Pintura anticorrosiva</v>
          </cell>
        </row>
        <row r="1417">
          <cell r="C1417" t="str">
            <v xml:space="preserve">Pintura acrílica, esmalte o similar </v>
          </cell>
          <cell r="K1417" t="str">
            <v>gal</v>
          </cell>
          <cell r="L1417">
            <v>2.8999999999999998E-3</v>
          </cell>
          <cell r="M1417">
            <v>85900</v>
          </cell>
          <cell r="O1417">
            <v>249</v>
          </cell>
          <cell r="R1417">
            <v>26.49</v>
          </cell>
          <cell r="T1417" t="str">
            <v xml:space="preserve">Pintura acrílica, esmalte o similar </v>
          </cell>
        </row>
        <row r="1418">
          <cell r="C1418" t="str">
            <v xml:space="preserve">Disolvente para pintura (TINNER)-dilusion 10% del volumen de pintura
</v>
          </cell>
          <cell r="K1418" t="str">
            <v>gal</v>
          </cell>
          <cell r="L1418">
            <v>2.1749999999999999E-3</v>
          </cell>
          <cell r="M1418">
            <v>38100</v>
          </cell>
          <cell r="O1418">
            <v>83</v>
          </cell>
          <cell r="R1418">
            <v>19.87</v>
          </cell>
          <cell r="T1418" t="str">
            <v xml:space="preserve">Disolvente para pintura (TINNER)-dilusion 10% del volumen de pintura
</v>
          </cell>
        </row>
        <row r="1419">
          <cell r="K1419" t="str">
            <v/>
          </cell>
          <cell r="O1419">
            <v>0</v>
          </cell>
          <cell r="R1419">
            <v>0</v>
          </cell>
          <cell r="T1419">
            <v>0</v>
          </cell>
        </row>
        <row r="1420">
          <cell r="L1420">
            <v>0.68640000000000001</v>
          </cell>
          <cell r="M1420" t="str">
            <v>SUBTOTAL $</v>
          </cell>
          <cell r="O1420">
            <v>8774</v>
          </cell>
        </row>
        <row r="1421">
          <cell r="C1421" t="str">
            <v>III. TRANSPORTES</v>
          </cell>
        </row>
        <row r="1423">
          <cell r="C1423" t="str">
            <v>MATERIAL</v>
          </cell>
          <cell r="J1423" t="str">
            <v>VOL. o PESO</v>
          </cell>
          <cell r="K1423" t="str">
            <v>DISTANCIA</v>
          </cell>
          <cell r="L1423" t="str">
            <v>M3 o Ton/Km</v>
          </cell>
          <cell r="M1423" t="str">
            <v>TARIFA</v>
          </cell>
          <cell r="O1423" t="str">
            <v>Vr. UNITARIO</v>
          </cell>
        </row>
        <row r="1424">
          <cell r="C1424" t="str">
            <v>Transporte de acero</v>
          </cell>
          <cell r="J1424" t="str">
            <v>tkm</v>
          </cell>
          <cell r="K1424">
            <v>97</v>
          </cell>
          <cell r="L1424">
            <v>1.1000000000000001E-3</v>
          </cell>
          <cell r="M1424">
            <v>800</v>
          </cell>
          <cell r="O1424">
            <v>85</v>
          </cell>
          <cell r="R1424">
            <v>974.6</v>
          </cell>
          <cell r="T1424" t="str">
            <v>Transporte de acero</v>
          </cell>
        </row>
        <row r="1425">
          <cell r="J1425" t="str">
            <v/>
          </cell>
          <cell r="M1425">
            <v>0</v>
          </cell>
          <cell r="O1425">
            <v>0</v>
          </cell>
          <cell r="R1425">
            <v>0</v>
          </cell>
          <cell r="T1425">
            <v>0</v>
          </cell>
        </row>
        <row r="1426">
          <cell r="J1426" t="str">
            <v/>
          </cell>
          <cell r="M1426">
            <v>0</v>
          </cell>
          <cell r="O1426">
            <v>0</v>
          </cell>
          <cell r="R1426">
            <v>0</v>
          </cell>
          <cell r="T1426">
            <v>0</v>
          </cell>
        </row>
        <row r="1427">
          <cell r="L1427">
            <v>6.6E-3</v>
          </cell>
          <cell r="M1427" t="str">
            <v>SUBTOTAL $</v>
          </cell>
          <cell r="O1427">
            <v>85</v>
          </cell>
        </row>
        <row r="1428">
          <cell r="C1428" t="str">
            <v>IV. MANO DE OBRA</v>
          </cell>
        </row>
        <row r="1430">
          <cell r="C1430" t="str">
            <v>TRABAJADOR</v>
          </cell>
          <cell r="I1430" t="str">
            <v>CANTIDAD</v>
          </cell>
          <cell r="J1430" t="str">
            <v>JORNAL</v>
          </cell>
          <cell r="K1430" t="str">
            <v>PRESTACIONES</v>
          </cell>
          <cell r="L1430" t="str">
            <v>JORNAL TOTAL</v>
          </cell>
          <cell r="M1430" t="str">
            <v>RENDIMIENTO</v>
          </cell>
          <cell r="O1430" t="str">
            <v>Vr. UNITARIO</v>
          </cell>
        </row>
        <row r="1431">
          <cell r="C1431" t="str">
            <v>Oficial</v>
          </cell>
          <cell r="I1431">
            <v>1</v>
          </cell>
          <cell r="J1431">
            <v>77720</v>
          </cell>
          <cell r="K1431">
            <v>1.6913</v>
          </cell>
          <cell r="L1431">
            <v>131448</v>
          </cell>
          <cell r="M1431">
            <v>150</v>
          </cell>
          <cell r="O1431">
            <v>876</v>
          </cell>
          <cell r="R1431">
            <v>60.89</v>
          </cell>
          <cell r="T1431" t="str">
            <v>Oficial</v>
          </cell>
        </row>
        <row r="1432">
          <cell r="C1432" t="str">
            <v>Ayudante Entendido</v>
          </cell>
          <cell r="I1432">
            <v>1</v>
          </cell>
          <cell r="J1432">
            <v>53020</v>
          </cell>
          <cell r="K1432">
            <v>1.7161</v>
          </cell>
          <cell r="L1432">
            <v>90988</v>
          </cell>
          <cell r="M1432">
            <v>150</v>
          </cell>
          <cell r="O1432">
            <v>607</v>
          </cell>
          <cell r="R1432">
            <v>60.89</v>
          </cell>
          <cell r="T1432" t="str">
            <v>Ayudante Entendido</v>
          </cell>
        </row>
        <row r="1433">
          <cell r="C1433" t="str">
            <v>Ayudante Raso</v>
          </cell>
          <cell r="I1433">
            <v>1</v>
          </cell>
          <cell r="J1433">
            <v>43354</v>
          </cell>
          <cell r="K1433">
            <v>1.7323</v>
          </cell>
          <cell r="L1433">
            <v>75102</v>
          </cell>
          <cell r="M1433">
            <v>150</v>
          </cell>
          <cell r="O1433">
            <v>501</v>
          </cell>
          <cell r="R1433">
            <v>60.89</v>
          </cell>
          <cell r="T1433" t="str">
            <v>Ayudante Raso</v>
          </cell>
        </row>
        <row r="1434">
          <cell r="L1434">
            <v>0.1552</v>
          </cell>
          <cell r="M1434" t="str">
            <v>SUBTOTAL $</v>
          </cell>
          <cell r="O1434">
            <v>1984</v>
          </cell>
        </row>
        <row r="1436">
          <cell r="C1436" t="str">
            <v>TOTAL COSTO DIRECTO $</v>
          </cell>
          <cell r="O1436">
            <v>12782</v>
          </cell>
        </row>
        <row r="1437">
          <cell r="C1437" t="str">
            <v>V. COSTOS INDIRECTOS</v>
          </cell>
        </row>
        <row r="1439">
          <cell r="C1439" t="str">
            <v>Descripción</v>
          </cell>
          <cell r="L1439" t="str">
            <v>Porcentaje</v>
          </cell>
          <cell r="M1439" t="str">
            <v>Valor Total</v>
          </cell>
        </row>
        <row r="1440">
          <cell r="C1440" t="str">
            <v>ADMINISTRACION</v>
          </cell>
          <cell r="L1440">
            <v>0</v>
          </cell>
          <cell r="M1440">
            <v>0</v>
          </cell>
        </row>
        <row r="1441">
          <cell r="C1441" t="str">
            <v xml:space="preserve">IMPREVISTOS </v>
          </cell>
          <cell r="L1441">
            <v>0</v>
          </cell>
          <cell r="M1441">
            <v>0</v>
          </cell>
        </row>
        <row r="1442">
          <cell r="C1442" t="str">
            <v>UTILIDAD</v>
          </cell>
          <cell r="L1442">
            <v>0</v>
          </cell>
          <cell r="M1442">
            <v>0</v>
          </cell>
        </row>
        <row r="1443">
          <cell r="C1443" t="str">
            <v>SUBTOTAL $</v>
          </cell>
          <cell r="O1443">
            <v>0</v>
          </cell>
        </row>
        <row r="1445">
          <cell r="C1445" t="str">
            <v>Precio Unitario Total Aproximado al peso $</v>
          </cell>
          <cell r="O1445">
            <v>12782</v>
          </cell>
        </row>
        <row r="1448">
          <cell r="H1448" t="str">
            <v>Firma</v>
          </cell>
        </row>
        <row r="1449">
          <cell r="H1449" t="str">
            <v>Nombre:</v>
          </cell>
        </row>
        <row r="1450">
          <cell r="H1450" t="str">
            <v>Representante Legal del Contratista o su Apoderado</v>
          </cell>
        </row>
        <row r="1451">
          <cell r="H1451" t="str">
            <v>Matricula No. :</v>
          </cell>
        </row>
        <row r="1452">
          <cell r="H1452" t="str">
            <v xml:space="preserve"> </v>
          </cell>
        </row>
        <row r="1453">
          <cell r="C1453" t="str">
            <v>OBSERVACIONES INTERVENTORÍA</v>
          </cell>
        </row>
        <row r="1457">
          <cell r="C1457" t="str">
            <v>APROBACIÓN POR INTERVENTORÍA</v>
          </cell>
        </row>
        <row r="1458">
          <cell r="C1458"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1460">
          <cell r="C1460"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1463">
          <cell r="H1463" t="str">
            <v>Firma</v>
          </cell>
        </row>
        <row r="1464">
          <cell r="H1464" t="str">
            <v>Nombre:</v>
          </cell>
        </row>
        <row r="1465">
          <cell r="H1465" t="str">
            <v>Representante Legal del Interventor o su Apoderado</v>
          </cell>
        </row>
        <row r="1466">
          <cell r="H1466" t="str">
            <v>Matricula No. :</v>
          </cell>
        </row>
        <row r="1471">
          <cell r="C1471" t="str">
            <v>Formulario 1 - Propuesta económica  - Documento tipo de selección abreviada de menor cuantía - versión 2</v>
          </cell>
        </row>
        <row r="1472">
          <cell r="C1472" t="str">
            <v>Código</v>
          </cell>
          <cell r="D1472" t="str">
            <v>CCE-EICP-FM-25</v>
          </cell>
          <cell r="E1472" t="str">
            <v>Versión</v>
          </cell>
          <cell r="F1472">
            <v>2</v>
          </cell>
        </row>
        <row r="1474">
          <cell r="C1474" t="str">
            <v>[La entidad podrá utilizar este formato para la presentación de los análisis de precios unitarios el contratista en la oportunidad prevista en el numeral 8.1. del Documento Base]</v>
          </cell>
        </row>
        <row r="1477">
          <cell r="D1477" t="str">
            <v>MUNICIPIO DE CONCORDIA, ANTIOQUIA</v>
          </cell>
        </row>
        <row r="1478">
          <cell r="L1478" t="str">
            <v>VERSIÓN</v>
          </cell>
        </row>
        <row r="1479">
          <cell r="D1479" t="str">
            <v xml:space="preserve">[NÚMERO DEL PROCESO] </v>
          </cell>
        </row>
        <row r="1480">
          <cell r="L1480" t="str">
            <v>PÁGINA</v>
          </cell>
          <cell r="M1480">
            <v>1</v>
          </cell>
          <cell r="N1480" t="str">
            <v>DE</v>
          </cell>
          <cell r="O1480">
            <v>1</v>
          </cell>
        </row>
        <row r="1481">
          <cell r="D1481" t="str">
            <v xml:space="preserve">ANALISIS DE PRECIOS UNITARIOS </v>
          </cell>
        </row>
        <row r="1483">
          <cell r="L1483" t="str">
            <v>FECHA</v>
          </cell>
          <cell r="M1483" t="str">
            <v>DD</v>
          </cell>
          <cell r="N1483" t="str">
            <v>MM</v>
          </cell>
          <cell r="O1483" t="str">
            <v>AA</v>
          </cell>
        </row>
        <row r="1484">
          <cell r="M1484">
            <v>8</v>
          </cell>
          <cell r="N1484">
            <v>5</v>
          </cell>
          <cell r="O1484">
            <v>2023</v>
          </cell>
        </row>
        <row r="1485">
          <cell r="C1485" t="str">
            <v>ITEMS DE LA PROPUESTA ECONÓMICA</v>
          </cell>
          <cell r="I1485" t="str">
            <v>ITEMS NO PREVISTOS</v>
          </cell>
        </row>
        <row r="1489">
          <cell r="C1489" t="str">
            <v>DATOS ESPECÍFICOS</v>
          </cell>
        </row>
        <row r="1491">
          <cell r="C1491" t="str">
            <v>ITEM</v>
          </cell>
          <cell r="D1491" t="str">
            <v>DESCRIPCIÓN</v>
          </cell>
          <cell r="M1491" t="str">
            <v>UNIDAD</v>
          </cell>
          <cell r="O1491" t="str">
            <v>CANTIDAD</v>
          </cell>
        </row>
        <row r="1492">
          <cell r="C1492" t="str">
            <v>3.8.2</v>
          </cell>
          <cell r="D1492" t="str">
            <v xml:space="preserve">S.T.I de Cubierta en Teja Termoacústica UPVC FORTE o similar (color a definir). Incluye remates internos y externos de cubierta, set de fijación y todo lo necesario para su correcta instalación. </v>
          </cell>
          <cell r="M1492" t="str">
            <v>m2</v>
          </cell>
          <cell r="O1492">
            <v>1361</v>
          </cell>
          <cell r="R1492">
            <v>94648</v>
          </cell>
          <cell r="S1492">
            <v>94648</v>
          </cell>
          <cell r="T1492">
            <v>1.18E-2</v>
          </cell>
          <cell r="U1492">
            <v>0.8921</v>
          </cell>
          <cell r="V1492">
            <v>1.7500000000000002E-2</v>
          </cell>
          <cell r="W1492">
            <v>7.8600000000000003E-2</v>
          </cell>
        </row>
        <row r="1493">
          <cell r="C1493" t="str">
            <v>I. EQUIPO</v>
          </cell>
        </row>
        <row r="1495">
          <cell r="C1495" t="str">
            <v>DESCRIPCIÓN</v>
          </cell>
          <cell r="H1495" t="str">
            <v>MARCA</v>
          </cell>
          <cell r="J1495" t="str">
            <v>TIPO</v>
          </cell>
          <cell r="L1495" t="str">
            <v>TARIFA/HORA</v>
          </cell>
          <cell r="M1495" t="str">
            <v>RENDIMIENTO</v>
          </cell>
          <cell r="O1495" t="str">
            <v>Vr. UNITARIO</v>
          </cell>
        </row>
        <row r="1496">
          <cell r="C1496" t="str">
            <v>Sección completa de andamio (1.2m-1.5m) x 1.5 m. (+ 4 ruedas) Incluye transporte.</v>
          </cell>
          <cell r="J1496" t="str">
            <v>Dia</v>
          </cell>
          <cell r="L1496">
            <v>2565</v>
          </cell>
          <cell r="M1496">
            <v>20</v>
          </cell>
          <cell r="O1496">
            <v>128</v>
          </cell>
          <cell r="R1496">
            <v>68.05</v>
          </cell>
          <cell r="T1496" t="str">
            <v>Sección completa de andamio (1.2m-1.5m) x 1.5 m. (+ 4 ruedas) Incluye transporte.</v>
          </cell>
        </row>
        <row r="1497">
          <cell r="C1497" t="str">
            <v>Can zunchado en madera común de 5,0cmx20cmx3,0m (alquiler). Incluye transporte.</v>
          </cell>
          <cell r="J1497" t="str">
            <v>Dia</v>
          </cell>
          <cell r="L1497">
            <v>1500</v>
          </cell>
          <cell r="M1497">
            <v>20</v>
          </cell>
          <cell r="O1497">
            <v>75</v>
          </cell>
          <cell r="R1497">
            <v>68.05</v>
          </cell>
          <cell r="T1497" t="str">
            <v>Can zunchado en madera común de 5,0cmx20cmx3,0m (alquiler). Incluye transporte.</v>
          </cell>
        </row>
        <row r="1498">
          <cell r="C1498" t="str">
            <v xml:space="preserve">Taladro de 1/2´´, pulidora, lijadora y circular
</v>
          </cell>
          <cell r="J1498" t="str">
            <v>h</v>
          </cell>
          <cell r="L1498">
            <v>2696</v>
          </cell>
          <cell r="M1498">
            <v>5</v>
          </cell>
          <cell r="O1498">
            <v>539</v>
          </cell>
          <cell r="R1498">
            <v>272.2</v>
          </cell>
          <cell r="T1498" t="str">
            <v xml:space="preserve">Taladro de 1/2´´, pulidora, lijadora y circular
</v>
          </cell>
        </row>
        <row r="1499">
          <cell r="C1499" t="str">
            <v>Herramienta Menor (Como % de Mano de Obra)</v>
          </cell>
          <cell r="J1499" t="str">
            <v>Dia</v>
          </cell>
          <cell r="L1499">
            <v>7439</v>
          </cell>
          <cell r="M1499">
            <v>0.05</v>
          </cell>
          <cell r="O1499">
            <v>372</v>
          </cell>
          <cell r="R1499">
            <v>506292</v>
          </cell>
          <cell r="T1499" t="str">
            <v>Herramienta Menor (Como % de Mano de Obra)</v>
          </cell>
        </row>
        <row r="1500">
          <cell r="L1500">
            <v>1.18E-2</v>
          </cell>
          <cell r="M1500" t="str">
            <v>SUBTOTAL $</v>
          </cell>
          <cell r="O1500">
            <v>1114</v>
          </cell>
        </row>
        <row r="1501">
          <cell r="C1501" t="str">
            <v>II. MATERIALES</v>
          </cell>
        </row>
        <row r="1503">
          <cell r="C1503" t="str">
            <v>DESCRIPCIÓN</v>
          </cell>
          <cell r="K1503" t="str">
            <v>UNIDAD</v>
          </cell>
          <cell r="L1503" t="str">
            <v>CANTIDAD</v>
          </cell>
          <cell r="M1503" t="str">
            <v>PRECIO UNIT.</v>
          </cell>
          <cell r="O1503" t="str">
            <v>Vr. UNITARIO</v>
          </cell>
        </row>
        <row r="1504">
          <cell r="C1504" t="str">
            <v>Teja Termoacústica Blanca UPVC FORTE 5.9 x 0.94m - 2.5 mm Mathiesen - 4 fijaciones por m2 - 32.17 k aprox</v>
          </cell>
          <cell r="K1504" t="str">
            <v>u</v>
          </cell>
          <cell r="L1504">
            <v>0.2</v>
          </cell>
          <cell r="M1504">
            <v>381400</v>
          </cell>
          <cell r="O1504">
            <v>76280</v>
          </cell>
          <cell r="R1504">
            <v>272.2</v>
          </cell>
          <cell r="T1504" t="str">
            <v>Teja Termoacústica Blanca UPVC FORTE 5.9 x 0.94m - 2.5 mm Mathiesen - 4 fijaciones por m2 - 32.17 k aprox</v>
          </cell>
        </row>
        <row r="1505">
          <cell r="C1505" t="str">
            <v>Set de fijación x 10 unidades para Teja Forte Blanca
Mathiesen</v>
          </cell>
          <cell r="K1505" t="str">
            <v>u</v>
          </cell>
          <cell r="L1505">
            <v>0.42</v>
          </cell>
          <cell r="M1505">
            <v>19420</v>
          </cell>
          <cell r="O1505">
            <v>8156</v>
          </cell>
          <cell r="R1505">
            <v>571.62</v>
          </cell>
          <cell r="T1505" t="str">
            <v>Set de fijación x 10 unidades para Teja Forte Blanca
Mathiesen</v>
          </cell>
        </row>
        <row r="1506">
          <cell r="K1506" t="str">
            <v/>
          </cell>
          <cell r="M1506">
            <v>0</v>
          </cell>
          <cell r="O1506">
            <v>0</v>
          </cell>
          <cell r="R1506">
            <v>0</v>
          </cell>
          <cell r="T1506">
            <v>0</v>
          </cell>
        </row>
        <row r="1507">
          <cell r="K1507" t="str">
            <v/>
          </cell>
          <cell r="M1507">
            <v>0</v>
          </cell>
          <cell r="O1507">
            <v>0</v>
          </cell>
          <cell r="R1507">
            <v>0</v>
          </cell>
          <cell r="T1507">
            <v>0</v>
          </cell>
        </row>
        <row r="1508">
          <cell r="K1508" t="str">
            <v/>
          </cell>
          <cell r="M1508">
            <v>0</v>
          </cell>
          <cell r="O1508">
            <v>0</v>
          </cell>
          <cell r="R1508">
            <v>0</v>
          </cell>
          <cell r="T1508">
            <v>0</v>
          </cell>
        </row>
        <row r="1509">
          <cell r="K1509" t="str">
            <v/>
          </cell>
          <cell r="M1509">
            <v>0</v>
          </cell>
          <cell r="O1509">
            <v>0</v>
          </cell>
          <cell r="R1509">
            <v>0</v>
          </cell>
          <cell r="T1509">
            <v>0</v>
          </cell>
        </row>
        <row r="1510">
          <cell r="K1510" t="str">
            <v/>
          </cell>
          <cell r="O1510">
            <v>0</v>
          </cell>
          <cell r="R1510">
            <v>0</v>
          </cell>
          <cell r="T1510">
            <v>0</v>
          </cell>
        </row>
        <row r="1511">
          <cell r="L1511">
            <v>0.8921</v>
          </cell>
          <cell r="M1511" t="str">
            <v>SUBTOTAL $</v>
          </cell>
          <cell r="O1511">
            <v>84436</v>
          </cell>
        </row>
        <row r="1512">
          <cell r="C1512" t="str">
            <v>III. TRANSPORTES</v>
          </cell>
        </row>
        <row r="1514">
          <cell r="C1514" t="str">
            <v>MATERIAL</v>
          </cell>
          <cell r="J1514" t="str">
            <v>VOL. o PESO</v>
          </cell>
          <cell r="K1514" t="str">
            <v>DISTANCIA</v>
          </cell>
          <cell r="L1514" t="str">
            <v>M3 o Ton/Km</v>
          </cell>
          <cell r="M1514" t="str">
            <v>TARIFA</v>
          </cell>
          <cell r="O1514" t="str">
            <v>Vr. UNITARIO</v>
          </cell>
        </row>
        <row r="1515">
          <cell r="C1515" t="str">
            <v>Transporte de materiales 2</v>
          </cell>
          <cell r="J1515" t="str">
            <v>tkm</v>
          </cell>
          <cell r="K1515">
            <v>96</v>
          </cell>
          <cell r="L1515">
            <v>0.01</v>
          </cell>
          <cell r="M1515">
            <v>1200</v>
          </cell>
          <cell r="O1515">
            <v>1152</v>
          </cell>
          <cell r="R1515">
            <v>1306.56</v>
          </cell>
          <cell r="T1515" t="str">
            <v>Transporte de materiales 2</v>
          </cell>
        </row>
        <row r="1516">
          <cell r="C1516" t="str">
            <v>Transporte interno2</v>
          </cell>
          <cell r="J1516" t="str">
            <v xml:space="preserve">t </v>
          </cell>
          <cell r="K1516">
            <v>1</v>
          </cell>
          <cell r="L1516">
            <v>0.01</v>
          </cell>
          <cell r="M1516">
            <v>50676</v>
          </cell>
          <cell r="O1516">
            <v>507</v>
          </cell>
          <cell r="R1516">
            <v>13.61</v>
          </cell>
          <cell r="T1516" t="str">
            <v>Transporte interno2</v>
          </cell>
        </row>
        <row r="1517">
          <cell r="J1517" t="str">
            <v/>
          </cell>
          <cell r="M1517">
            <v>0</v>
          </cell>
          <cell r="O1517">
            <v>0</v>
          </cell>
          <cell r="R1517">
            <v>0</v>
          </cell>
          <cell r="T1517">
            <v>0</v>
          </cell>
        </row>
        <row r="1518">
          <cell r="L1518">
            <v>1.7500000000000002E-2</v>
          </cell>
          <cell r="M1518" t="str">
            <v>SUBTOTAL $</v>
          </cell>
          <cell r="O1518">
            <v>1659</v>
          </cell>
        </row>
        <row r="1519">
          <cell r="C1519" t="str">
            <v>IV. MANO DE OBRA</v>
          </cell>
        </row>
        <row r="1521">
          <cell r="C1521" t="str">
            <v>TRABAJADOR</v>
          </cell>
          <cell r="I1521" t="str">
            <v>CANTIDAD</v>
          </cell>
          <cell r="J1521" t="str">
            <v>JORNAL</v>
          </cell>
          <cell r="K1521" t="str">
            <v>PRESTACIONES</v>
          </cell>
          <cell r="L1521" t="str">
            <v>JORNAL TOTAL</v>
          </cell>
          <cell r="M1521" t="str">
            <v>RENDIMIENTO</v>
          </cell>
          <cell r="O1521" t="str">
            <v>Vr. UNITARIO</v>
          </cell>
        </row>
        <row r="1522">
          <cell r="C1522" t="str">
            <v>Oficial</v>
          </cell>
          <cell r="I1522">
            <v>1</v>
          </cell>
          <cell r="J1522">
            <v>77720</v>
          </cell>
          <cell r="K1522">
            <v>1.6913</v>
          </cell>
          <cell r="L1522">
            <v>131448</v>
          </cell>
          <cell r="M1522">
            <v>40</v>
          </cell>
          <cell r="O1522">
            <v>3286</v>
          </cell>
          <cell r="R1522">
            <v>34.03</v>
          </cell>
          <cell r="T1522" t="str">
            <v>Oficial</v>
          </cell>
        </row>
        <row r="1523">
          <cell r="C1523" t="str">
            <v>Ayudante Entendido</v>
          </cell>
          <cell r="I1523">
            <v>1</v>
          </cell>
          <cell r="J1523">
            <v>53020</v>
          </cell>
          <cell r="K1523">
            <v>1.7161</v>
          </cell>
          <cell r="L1523">
            <v>90988</v>
          </cell>
          <cell r="M1523">
            <v>40</v>
          </cell>
          <cell r="O1523">
            <v>2275</v>
          </cell>
          <cell r="R1523">
            <v>34.03</v>
          </cell>
          <cell r="T1523" t="str">
            <v>Ayudante Entendido</v>
          </cell>
        </row>
        <row r="1524">
          <cell r="C1524" t="str">
            <v>Ayudante Raso</v>
          </cell>
          <cell r="I1524">
            <v>1</v>
          </cell>
          <cell r="J1524">
            <v>43354</v>
          </cell>
          <cell r="K1524">
            <v>1.7323</v>
          </cell>
          <cell r="L1524">
            <v>75102</v>
          </cell>
          <cell r="M1524">
            <v>40</v>
          </cell>
          <cell r="O1524">
            <v>1878</v>
          </cell>
          <cell r="R1524">
            <v>34.03</v>
          </cell>
          <cell r="T1524" t="str">
            <v>Ayudante Raso</v>
          </cell>
        </row>
        <row r="1525">
          <cell r="L1525">
            <v>7.8600000000000003E-2</v>
          </cell>
          <cell r="M1525" t="str">
            <v>SUBTOTAL $</v>
          </cell>
          <cell r="O1525">
            <v>7439</v>
          </cell>
        </row>
        <row r="1527">
          <cell r="C1527" t="str">
            <v>TOTAL COSTO DIRECTO $</v>
          </cell>
          <cell r="O1527">
            <v>94648</v>
          </cell>
        </row>
        <row r="1528">
          <cell r="C1528" t="str">
            <v>V. COSTOS INDIRECTOS</v>
          </cell>
        </row>
        <row r="1530">
          <cell r="C1530" t="str">
            <v>Descripción</v>
          </cell>
          <cell r="L1530" t="str">
            <v>Porcentaje</v>
          </cell>
          <cell r="M1530" t="str">
            <v>Valor Total</v>
          </cell>
        </row>
        <row r="1531">
          <cell r="C1531" t="str">
            <v>ADMINISTRACION</v>
          </cell>
          <cell r="L1531">
            <v>0</v>
          </cell>
          <cell r="M1531">
            <v>0</v>
          </cell>
        </row>
        <row r="1532">
          <cell r="C1532" t="str">
            <v xml:space="preserve">IMPREVISTOS </v>
          </cell>
          <cell r="L1532">
            <v>0</v>
          </cell>
          <cell r="M1532">
            <v>0</v>
          </cell>
        </row>
        <row r="1533">
          <cell r="C1533" t="str">
            <v>UTILIDAD</v>
          </cell>
          <cell r="L1533">
            <v>0</v>
          </cell>
          <cell r="M1533">
            <v>0</v>
          </cell>
        </row>
        <row r="1534">
          <cell r="C1534" t="str">
            <v>SUBTOTAL $</v>
          </cell>
          <cell r="O1534">
            <v>0</v>
          </cell>
        </row>
        <row r="1536">
          <cell r="C1536" t="str">
            <v>Precio Unitario Total Aproximado al peso $</v>
          </cell>
          <cell r="O1536">
            <v>94648</v>
          </cell>
        </row>
        <row r="1539">
          <cell r="H1539" t="str">
            <v>Firma</v>
          </cell>
        </row>
        <row r="1540">
          <cell r="H1540" t="str">
            <v>Nombre:</v>
          </cell>
        </row>
        <row r="1541">
          <cell r="H1541" t="str">
            <v>Representante Legal del Contratista o su Apoderado</v>
          </cell>
        </row>
        <row r="1542">
          <cell r="H1542" t="str">
            <v>Matricula No. :</v>
          </cell>
        </row>
        <row r="1543">
          <cell r="H1543" t="str">
            <v xml:space="preserve"> </v>
          </cell>
        </row>
        <row r="1544">
          <cell r="C1544" t="str">
            <v>OBSERVACIONES INTERVENTORÍA</v>
          </cell>
        </row>
        <row r="1548">
          <cell r="C1548" t="str">
            <v>APROBACIÓN POR INTERVENTORÍA</v>
          </cell>
        </row>
        <row r="1549">
          <cell r="C1549"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1551">
          <cell r="C1551"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1554">
          <cell r="H1554" t="str">
            <v>Firma</v>
          </cell>
        </row>
        <row r="1555">
          <cell r="H1555" t="str">
            <v>Nombre:</v>
          </cell>
        </row>
        <row r="1556">
          <cell r="H1556" t="str">
            <v>Representante Legal del Interventor o su Apoderado</v>
          </cell>
        </row>
        <row r="1557">
          <cell r="H1557" t="str">
            <v>Matricula No. :</v>
          </cell>
        </row>
        <row r="1562">
          <cell r="C1562" t="str">
            <v>Formulario 1 - Propuesta económica  - Documento tipo de selección abreviada de menor cuantía - versión 2</v>
          </cell>
        </row>
        <row r="1563">
          <cell r="C1563" t="str">
            <v>Código</v>
          </cell>
          <cell r="D1563" t="str">
            <v>CCE-EICP-FM-25</v>
          </cell>
          <cell r="E1563" t="str">
            <v>Versión</v>
          </cell>
          <cell r="F1563">
            <v>2</v>
          </cell>
        </row>
        <row r="1565">
          <cell r="C1565" t="str">
            <v>[La entidad podrá utilizar este formato para la presentación de los análisis de precios unitarios el contratista en la oportunidad prevista en el numeral 8.1. del Documento Base]</v>
          </cell>
        </row>
        <row r="1568">
          <cell r="D1568" t="str">
            <v>MUNICIPIO DE CONCORDIA, ANTIOQUIA</v>
          </cell>
        </row>
        <row r="1569">
          <cell r="L1569" t="str">
            <v>VERSIÓN</v>
          </cell>
        </row>
        <row r="1570">
          <cell r="D1570" t="str">
            <v xml:space="preserve">[NÚMERO DEL PROCESO] </v>
          </cell>
        </row>
        <row r="1571">
          <cell r="L1571" t="str">
            <v>PÁGINA</v>
          </cell>
          <cell r="M1571">
            <v>1</v>
          </cell>
          <cell r="N1571" t="str">
            <v>DE</v>
          </cell>
          <cell r="O1571">
            <v>1</v>
          </cell>
        </row>
        <row r="1572">
          <cell r="D1572" t="str">
            <v xml:space="preserve">ANALISIS DE PRECIOS UNITARIOS </v>
          </cell>
        </row>
        <row r="1574">
          <cell r="L1574" t="str">
            <v>FECHA</v>
          </cell>
          <cell r="M1574" t="str">
            <v>DD</v>
          </cell>
          <cell r="N1574" t="str">
            <v>MM</v>
          </cell>
          <cell r="O1574" t="str">
            <v>AA</v>
          </cell>
        </row>
        <row r="1575">
          <cell r="M1575">
            <v>8</v>
          </cell>
          <cell r="N1575">
            <v>5</v>
          </cell>
          <cell r="O1575">
            <v>2023</v>
          </cell>
        </row>
        <row r="1576">
          <cell r="C1576" t="str">
            <v>ITEMS DE LA PROPUESTA ECONÓMICA</v>
          </cell>
          <cell r="I1576" t="str">
            <v>ITEMS NO PREVISTOS</v>
          </cell>
        </row>
        <row r="1580">
          <cell r="C1580" t="str">
            <v>DATOS ESPECÍFICOS</v>
          </cell>
        </row>
        <row r="1582">
          <cell r="C1582" t="str">
            <v>ITEM</v>
          </cell>
          <cell r="D1582" t="str">
            <v>DESCRIPCIÓN</v>
          </cell>
          <cell r="M1582" t="str">
            <v>UNIDAD</v>
          </cell>
          <cell r="O1582" t="str">
            <v>CANTIDAD</v>
          </cell>
        </row>
        <row r="1583">
          <cell r="C1583" t="str">
            <v>3.8.3</v>
          </cell>
          <cell r="D1583" t="str">
            <v xml:space="preserve">S.T.I de Caballete Termoacústica tipo Forte UPVC o similar (color a definir). Incluye remates internos y externos de cubierta, set de fijación y todo lo necesario para su correcta instalación. </v>
          </cell>
          <cell r="M1583" t="str">
            <v>m</v>
          </cell>
          <cell r="O1583">
            <v>141</v>
          </cell>
          <cell r="R1583">
            <v>125623</v>
          </cell>
          <cell r="S1583">
            <v>125623</v>
          </cell>
          <cell r="T1583">
            <v>3.5999999999999999E-3</v>
          </cell>
          <cell r="U1583">
            <v>0.95950000000000002</v>
          </cell>
          <cell r="V1583">
            <v>1.3299999999999999E-2</v>
          </cell>
          <cell r="W1583">
            <v>2.3699999999999999E-2</v>
          </cell>
        </row>
        <row r="1584">
          <cell r="C1584" t="str">
            <v>I. EQUIPO</v>
          </cell>
        </row>
        <row r="1586">
          <cell r="C1586" t="str">
            <v>DESCRIPCIÓN</v>
          </cell>
          <cell r="H1586" t="str">
            <v>MARCA</v>
          </cell>
          <cell r="J1586" t="str">
            <v>TIPO</v>
          </cell>
          <cell r="L1586" t="str">
            <v>TARIFA/HORA</v>
          </cell>
          <cell r="M1586" t="str">
            <v>RENDIMIENTO</v>
          </cell>
          <cell r="O1586" t="str">
            <v>Vr. UNITARIO</v>
          </cell>
        </row>
        <row r="1587">
          <cell r="C1587" t="str">
            <v>Sección completa de andamio (1.2m-1.5m) x 1.5 m. (+ 4 ruedas) Incluye transporte.</v>
          </cell>
          <cell r="J1587" t="str">
            <v>Dia</v>
          </cell>
          <cell r="L1587">
            <v>2565</v>
          </cell>
          <cell r="M1587">
            <v>50</v>
          </cell>
          <cell r="O1587">
            <v>51</v>
          </cell>
          <cell r="R1587">
            <v>2.82</v>
          </cell>
          <cell r="T1587" t="str">
            <v>Sección completa de andamio (1.2m-1.5m) x 1.5 m. (+ 4 ruedas) Incluye transporte.</v>
          </cell>
        </row>
        <row r="1588">
          <cell r="C1588" t="str">
            <v>Can zunchado en madera común de 5,0cmx20cmx3,0m (alquiler). Incluye transporte.</v>
          </cell>
          <cell r="J1588" t="str">
            <v>Dia</v>
          </cell>
          <cell r="L1588">
            <v>1500</v>
          </cell>
          <cell r="M1588">
            <v>50</v>
          </cell>
          <cell r="O1588">
            <v>30</v>
          </cell>
          <cell r="R1588">
            <v>2.82</v>
          </cell>
          <cell r="T1588" t="str">
            <v>Can zunchado en madera común de 5,0cmx20cmx3,0m (alquiler). Incluye transporte.</v>
          </cell>
        </row>
        <row r="1589">
          <cell r="C1589" t="str">
            <v xml:space="preserve">Taladro de 1/2´´, pulidora, lijadora y circular
</v>
          </cell>
          <cell r="J1589" t="str">
            <v>h</v>
          </cell>
          <cell r="L1589">
            <v>2696</v>
          </cell>
          <cell r="M1589">
            <v>12.5</v>
          </cell>
          <cell r="O1589">
            <v>216</v>
          </cell>
          <cell r="R1589">
            <v>11.28</v>
          </cell>
          <cell r="T1589" t="str">
            <v xml:space="preserve">Taladro de 1/2´´, pulidora, lijadora y circular
</v>
          </cell>
        </row>
        <row r="1590">
          <cell r="C1590" t="str">
            <v>Herramienta Menor (Como % de Mano de Obra)</v>
          </cell>
          <cell r="J1590" t="str">
            <v>Dia</v>
          </cell>
          <cell r="L1590">
            <v>2975</v>
          </cell>
          <cell r="M1590">
            <v>0.05</v>
          </cell>
          <cell r="O1590">
            <v>149</v>
          </cell>
          <cell r="R1590">
            <v>21009</v>
          </cell>
          <cell r="T1590" t="str">
            <v>Herramienta Menor (Como % de Mano de Obra)</v>
          </cell>
        </row>
        <row r="1591">
          <cell r="L1591">
            <v>3.5999999999999999E-3</v>
          </cell>
          <cell r="M1591" t="str">
            <v>SUBTOTAL $</v>
          </cell>
          <cell r="O1591">
            <v>446</v>
          </cell>
        </row>
        <row r="1592">
          <cell r="C1592" t="str">
            <v>II. MATERIALES</v>
          </cell>
        </row>
        <row r="1594">
          <cell r="C1594" t="str">
            <v>DESCRIPCIÓN</v>
          </cell>
          <cell r="K1594" t="str">
            <v>UNIDAD</v>
          </cell>
          <cell r="L1594" t="str">
            <v>CANTIDAD</v>
          </cell>
          <cell r="M1594" t="str">
            <v>PRECIO UNIT.</v>
          </cell>
          <cell r="O1594" t="str">
            <v>Vr. UNITARIO</v>
          </cell>
        </row>
        <row r="1595">
          <cell r="C1595" t="str">
            <v>Caballete Forte Blanco 0.6x0.94m 2mm Upvc
Fibromath</v>
          </cell>
          <cell r="K1595" t="str">
            <v>u</v>
          </cell>
          <cell r="L1595">
            <v>1.25</v>
          </cell>
          <cell r="M1595">
            <v>89900</v>
          </cell>
          <cell r="O1595">
            <v>112375</v>
          </cell>
          <cell r="R1595">
            <v>176.25</v>
          </cell>
          <cell r="S1595">
            <v>176.25</v>
          </cell>
          <cell r="T1595" t="str">
            <v>Caballete Forte Blanco 0.6x0.94m 2mm Upvc
Fibromath</v>
          </cell>
        </row>
        <row r="1596">
          <cell r="C1596" t="str">
            <v>Set de fijación x 10 unidades para Teja Forte Blanca
Mathiesen</v>
          </cell>
          <cell r="K1596" t="str">
            <v>u</v>
          </cell>
          <cell r="L1596">
            <v>0.42</v>
          </cell>
          <cell r="M1596">
            <v>19420</v>
          </cell>
          <cell r="O1596">
            <v>8156</v>
          </cell>
          <cell r="R1596">
            <v>59.22</v>
          </cell>
          <cell r="T1596" t="str">
            <v>Set de fijación x 10 unidades para Teja Forte Blanca
Mathiesen</v>
          </cell>
        </row>
        <row r="1597">
          <cell r="K1597" t="str">
            <v/>
          </cell>
          <cell r="M1597">
            <v>0</v>
          </cell>
          <cell r="O1597">
            <v>0</v>
          </cell>
          <cell r="R1597">
            <v>0</v>
          </cell>
          <cell r="T1597">
            <v>0</v>
          </cell>
        </row>
        <row r="1598">
          <cell r="K1598" t="str">
            <v/>
          </cell>
          <cell r="M1598">
            <v>0</v>
          </cell>
          <cell r="O1598">
            <v>0</v>
          </cell>
          <cell r="R1598">
            <v>0</v>
          </cell>
          <cell r="T1598">
            <v>0</v>
          </cell>
        </row>
        <row r="1599">
          <cell r="K1599" t="str">
            <v/>
          </cell>
          <cell r="M1599">
            <v>0</v>
          </cell>
          <cell r="O1599">
            <v>0</v>
          </cell>
          <cell r="R1599">
            <v>0</v>
          </cell>
          <cell r="T1599">
            <v>0</v>
          </cell>
        </row>
        <row r="1600">
          <cell r="K1600" t="str">
            <v/>
          </cell>
          <cell r="M1600">
            <v>0</v>
          </cell>
          <cell r="O1600">
            <v>0</v>
          </cell>
          <cell r="R1600">
            <v>0</v>
          </cell>
          <cell r="T1600">
            <v>0</v>
          </cell>
        </row>
        <row r="1601">
          <cell r="K1601" t="str">
            <v/>
          </cell>
          <cell r="O1601">
            <v>0</v>
          </cell>
          <cell r="R1601">
            <v>0</v>
          </cell>
          <cell r="T1601">
            <v>0</v>
          </cell>
        </row>
        <row r="1602">
          <cell r="L1602">
            <v>0.95950000000000002</v>
          </cell>
          <cell r="M1602" t="str">
            <v>SUBTOTAL $</v>
          </cell>
          <cell r="O1602">
            <v>120531</v>
          </cell>
        </row>
        <row r="1603">
          <cell r="C1603" t="str">
            <v>III. TRANSPORTES</v>
          </cell>
        </row>
        <row r="1605">
          <cell r="C1605" t="str">
            <v>MATERIAL</v>
          </cell>
          <cell r="J1605" t="str">
            <v>VOL. o PESO</v>
          </cell>
          <cell r="K1605" t="str">
            <v>DISTANCIA</v>
          </cell>
          <cell r="L1605" t="str">
            <v>M3 o Ton/Km</v>
          </cell>
          <cell r="M1605" t="str">
            <v>TARIFA</v>
          </cell>
          <cell r="O1605" t="str">
            <v>Vr. UNITARIO</v>
          </cell>
        </row>
        <row r="1606">
          <cell r="C1606" t="str">
            <v>Transporte de materiales 2</v>
          </cell>
          <cell r="J1606" t="str">
            <v>tkm</v>
          </cell>
          <cell r="K1606">
            <v>97</v>
          </cell>
          <cell r="L1606">
            <v>0.01</v>
          </cell>
          <cell r="M1606">
            <v>1200</v>
          </cell>
          <cell r="O1606">
            <v>1164</v>
          </cell>
          <cell r="R1606">
            <v>136.77000000000001</v>
          </cell>
          <cell r="T1606" t="str">
            <v>Transporte de materiales 2</v>
          </cell>
        </row>
        <row r="1607">
          <cell r="C1607" t="str">
            <v>Transporte interno2</v>
          </cell>
          <cell r="J1607" t="str">
            <v xml:space="preserve">t </v>
          </cell>
          <cell r="K1607">
            <v>1</v>
          </cell>
          <cell r="L1607">
            <v>0.01</v>
          </cell>
          <cell r="M1607">
            <v>50676</v>
          </cell>
          <cell r="O1607">
            <v>507</v>
          </cell>
          <cell r="R1607">
            <v>1.41</v>
          </cell>
          <cell r="T1607" t="str">
            <v>Transporte interno2</v>
          </cell>
        </row>
        <row r="1608">
          <cell r="J1608" t="str">
            <v/>
          </cell>
          <cell r="M1608">
            <v>0</v>
          </cell>
          <cell r="O1608">
            <v>0</v>
          </cell>
          <cell r="R1608">
            <v>0</v>
          </cell>
          <cell r="T1608">
            <v>0</v>
          </cell>
        </row>
        <row r="1609">
          <cell r="L1609">
            <v>1.3299999999999999E-2</v>
          </cell>
          <cell r="M1609" t="str">
            <v>SUBTOTAL $</v>
          </cell>
          <cell r="O1609">
            <v>1671</v>
          </cell>
        </row>
        <row r="1610">
          <cell r="C1610" t="str">
            <v>IV. MANO DE OBRA</v>
          </cell>
        </row>
        <row r="1612">
          <cell r="C1612" t="str">
            <v>TRABAJADOR</v>
          </cell>
          <cell r="I1612" t="str">
            <v>CANTIDAD</v>
          </cell>
          <cell r="J1612" t="str">
            <v>JORNAL</v>
          </cell>
          <cell r="K1612" t="str">
            <v>PRESTACIONES</v>
          </cell>
          <cell r="L1612" t="str">
            <v>JORNAL TOTAL</v>
          </cell>
          <cell r="M1612" t="str">
            <v>RENDIMIENTO</v>
          </cell>
          <cell r="O1612" t="str">
            <v>Vr. UNITARIO</v>
          </cell>
        </row>
        <row r="1613">
          <cell r="C1613" t="str">
            <v>Oficial</v>
          </cell>
          <cell r="I1613">
            <v>1</v>
          </cell>
          <cell r="J1613">
            <v>77720</v>
          </cell>
          <cell r="K1613">
            <v>1.6913</v>
          </cell>
          <cell r="L1613">
            <v>131448</v>
          </cell>
          <cell r="M1613">
            <v>100</v>
          </cell>
          <cell r="O1613">
            <v>1314</v>
          </cell>
          <cell r="R1613">
            <v>1.41</v>
          </cell>
          <cell r="T1613" t="str">
            <v>Oficial</v>
          </cell>
        </row>
        <row r="1614">
          <cell r="C1614" t="str">
            <v>Ayudante Entendido</v>
          </cell>
          <cell r="I1614">
            <v>1</v>
          </cell>
          <cell r="J1614">
            <v>53020</v>
          </cell>
          <cell r="K1614">
            <v>1.7161</v>
          </cell>
          <cell r="L1614">
            <v>90988</v>
          </cell>
          <cell r="M1614">
            <v>100</v>
          </cell>
          <cell r="O1614">
            <v>910</v>
          </cell>
          <cell r="R1614">
            <v>1.41</v>
          </cell>
          <cell r="T1614" t="str">
            <v>Ayudante Entendido</v>
          </cell>
        </row>
        <row r="1615">
          <cell r="C1615" t="str">
            <v>Ayudante Raso</v>
          </cell>
          <cell r="I1615">
            <v>1</v>
          </cell>
          <cell r="J1615">
            <v>43354</v>
          </cell>
          <cell r="K1615">
            <v>1.7323</v>
          </cell>
          <cell r="L1615">
            <v>75102</v>
          </cell>
          <cell r="M1615">
            <v>100</v>
          </cell>
          <cell r="O1615">
            <v>751</v>
          </cell>
          <cell r="R1615">
            <v>1.41</v>
          </cell>
          <cell r="T1615" t="str">
            <v>Ayudante Raso</v>
          </cell>
        </row>
        <row r="1616">
          <cell r="L1616">
            <v>2.3699999999999999E-2</v>
          </cell>
          <cell r="M1616" t="str">
            <v>SUBTOTAL $</v>
          </cell>
          <cell r="O1616">
            <v>2975</v>
          </cell>
        </row>
        <row r="1618">
          <cell r="C1618" t="str">
            <v>TOTAL COSTO DIRECTO $</v>
          </cell>
          <cell r="O1618">
            <v>125623</v>
          </cell>
        </row>
        <row r="1619">
          <cell r="C1619" t="str">
            <v>V. COSTOS INDIRECTOS</v>
          </cell>
        </row>
        <row r="1621">
          <cell r="C1621" t="str">
            <v>Descripción</v>
          </cell>
          <cell r="L1621" t="str">
            <v>Porcentaje</v>
          </cell>
          <cell r="M1621" t="str">
            <v>Valor Total</v>
          </cell>
        </row>
        <row r="1622">
          <cell r="C1622" t="str">
            <v>ADMINISTRACION</v>
          </cell>
          <cell r="L1622">
            <v>0</v>
          </cell>
          <cell r="M1622">
            <v>0</v>
          </cell>
        </row>
        <row r="1623">
          <cell r="C1623" t="str">
            <v xml:space="preserve">IMPREVISTOS </v>
          </cell>
          <cell r="L1623">
            <v>0</v>
          </cell>
          <cell r="M1623">
            <v>0</v>
          </cell>
        </row>
        <row r="1624">
          <cell r="C1624" t="str">
            <v>UTILIDAD</v>
          </cell>
          <cell r="L1624">
            <v>0</v>
          </cell>
          <cell r="M1624">
            <v>0</v>
          </cell>
        </row>
        <row r="1625">
          <cell r="C1625" t="str">
            <v>SUBTOTAL $</v>
          </cell>
          <cell r="O1625">
            <v>0</v>
          </cell>
        </row>
        <row r="1627">
          <cell r="C1627" t="str">
            <v>Precio Unitario Total Aproximado al peso $</v>
          </cell>
          <cell r="O1627">
            <v>125623</v>
          </cell>
        </row>
        <row r="1630">
          <cell r="H1630" t="str">
            <v>Firma</v>
          </cell>
        </row>
        <row r="1631">
          <cell r="H1631" t="str">
            <v>Nombre:</v>
          </cell>
        </row>
        <row r="1632">
          <cell r="H1632" t="str">
            <v>Representante Legal del Contratista o su Apoderado</v>
          </cell>
        </row>
        <row r="1633">
          <cell r="H1633" t="str">
            <v>Matricula No. :</v>
          </cell>
        </row>
        <row r="1634">
          <cell r="H1634" t="str">
            <v xml:space="preserve"> </v>
          </cell>
        </row>
        <row r="1635">
          <cell r="C1635" t="str">
            <v>OBSERVACIONES INTERVENTORÍA</v>
          </cell>
        </row>
        <row r="1639">
          <cell r="C1639" t="str">
            <v>APROBACIÓN POR INTERVENTORÍA</v>
          </cell>
        </row>
        <row r="1640">
          <cell r="C1640"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1642">
          <cell r="C1642"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1645">
          <cell r="H1645" t="str">
            <v>Firma</v>
          </cell>
        </row>
        <row r="1646">
          <cell r="H1646" t="str">
            <v>Nombre:</v>
          </cell>
        </row>
        <row r="1647">
          <cell r="H1647" t="str">
            <v>Representante Legal del Interventor o su Apoderado</v>
          </cell>
        </row>
        <row r="1648">
          <cell r="H1648" t="str">
            <v>Matricula No. :</v>
          </cell>
        </row>
        <row r="1653">
          <cell r="C1653" t="str">
            <v>Formulario 1 - Propuesta económica  - Documento tipo de selección abreviada de menor cuantía - versión 2</v>
          </cell>
        </row>
        <row r="1654">
          <cell r="C1654" t="str">
            <v>Código</v>
          </cell>
          <cell r="D1654" t="str">
            <v>CCE-EICP-FM-25</v>
          </cell>
          <cell r="E1654" t="str">
            <v>Versión</v>
          </cell>
          <cell r="F1654">
            <v>2</v>
          </cell>
        </row>
        <row r="1656">
          <cell r="C1656" t="str">
            <v>[La entidad podrá utilizar este formato para la presentación de los análisis de precios unitarios el contratista en la oportunidad prevista en el numeral 8.1. del Documento Base]</v>
          </cell>
        </row>
        <row r="1659">
          <cell r="D1659" t="str">
            <v>MUNICIPIO DE CONCORDIA, ANTIOQUIA</v>
          </cell>
        </row>
        <row r="1660">
          <cell r="L1660" t="str">
            <v>VERSIÓN</v>
          </cell>
        </row>
        <row r="1661">
          <cell r="D1661" t="str">
            <v xml:space="preserve">[NÚMERO DEL PROCESO] </v>
          </cell>
        </row>
        <row r="1662">
          <cell r="L1662" t="str">
            <v>PÁGINA</v>
          </cell>
          <cell r="M1662">
            <v>1</v>
          </cell>
          <cell r="N1662" t="str">
            <v>DE</v>
          </cell>
          <cell r="O1662">
            <v>1</v>
          </cell>
        </row>
        <row r="1663">
          <cell r="D1663" t="str">
            <v xml:space="preserve">ANALISIS DE PRECIOS UNITARIOS </v>
          </cell>
        </row>
        <row r="1665">
          <cell r="L1665" t="str">
            <v>FECHA</v>
          </cell>
          <cell r="M1665" t="str">
            <v>DD</v>
          </cell>
          <cell r="N1665" t="str">
            <v>MM</v>
          </cell>
          <cell r="O1665" t="str">
            <v>AA</v>
          </cell>
        </row>
        <row r="1666">
          <cell r="M1666">
            <v>8</v>
          </cell>
          <cell r="N1666">
            <v>5</v>
          </cell>
          <cell r="O1666">
            <v>2023</v>
          </cell>
        </row>
        <row r="1667">
          <cell r="C1667" t="str">
            <v>ITEMS DE LA PROPUESTA ECONÓMICA</v>
          </cell>
          <cell r="I1667" t="str">
            <v>ITEMS NO PREVISTOS</v>
          </cell>
        </row>
        <row r="1671">
          <cell r="C1671" t="str">
            <v>DATOS ESPECÍFICOS</v>
          </cell>
        </row>
        <row r="1673">
          <cell r="C1673" t="str">
            <v>ITEM</v>
          </cell>
          <cell r="D1673" t="str">
            <v>DESCRIPCIÓN</v>
          </cell>
          <cell r="M1673" t="str">
            <v>UNIDAD</v>
          </cell>
          <cell r="O1673" t="str">
            <v>CANTIDAD</v>
          </cell>
        </row>
        <row r="1674">
          <cell r="C1674" t="str">
            <v>3.8.4</v>
          </cell>
          <cell r="D1674" t="str">
            <v xml:space="preserve">S.T.I de canoa en "U" en lamina galvanizada calibre 24, desarrollo 0.50 m. Incluye gancho externo e interno con 0.75 m de desarrollo, embudo galvanizado Calibre 20 @ 6 m, Tapas, pintura anticorrosiva, esmalte base aceite, equipo de trabajo en alturas y todos los elementos necesarios para su correcta instalación. </v>
          </cell>
          <cell r="M1674" t="str">
            <v>m</v>
          </cell>
          <cell r="O1674">
            <v>294</v>
          </cell>
          <cell r="R1674">
            <v>46506</v>
          </cell>
          <cell r="S1674">
            <v>46506</v>
          </cell>
          <cell r="T1674">
            <v>1.9199999999999998E-2</v>
          </cell>
          <cell r="U1674">
            <v>0.81720000000000004</v>
          </cell>
          <cell r="V1674">
            <v>3.5700000000000003E-2</v>
          </cell>
          <cell r="W1674">
            <v>0.128</v>
          </cell>
        </row>
        <row r="1675">
          <cell r="C1675" t="str">
            <v>I. EQUIPO</v>
          </cell>
        </row>
        <row r="1677">
          <cell r="C1677" t="str">
            <v>DESCRIPCIÓN</v>
          </cell>
          <cell r="H1677" t="str">
            <v>MARCA</v>
          </cell>
          <cell r="J1677" t="str">
            <v>TIPO</v>
          </cell>
          <cell r="L1677" t="str">
            <v>TARIFA/HORA</v>
          </cell>
          <cell r="M1677" t="str">
            <v>RENDIMIENTO</v>
          </cell>
          <cell r="O1677" t="str">
            <v>Vr. UNITARIO</v>
          </cell>
        </row>
        <row r="1678">
          <cell r="C1678" t="str">
            <v>Sección completa de andamio (1.2m-1.5m) x 1.5 m. (+ 4 ruedas) Incluye transporte.</v>
          </cell>
          <cell r="J1678" t="str">
            <v>Dia</v>
          </cell>
          <cell r="L1678">
            <v>2565</v>
          </cell>
          <cell r="M1678">
            <v>25</v>
          </cell>
          <cell r="O1678">
            <v>103</v>
          </cell>
          <cell r="R1678">
            <v>11.76</v>
          </cell>
          <cell r="T1678" t="str">
            <v>Sección completa de andamio (1.2m-1.5m) x 1.5 m. (+ 4 ruedas) Incluye transporte.</v>
          </cell>
        </row>
        <row r="1679">
          <cell r="C1679" t="str">
            <v>Can zunchado en madera común de 5,0cmx20cmx3,0m (alquiler). Incluye transporte.</v>
          </cell>
          <cell r="J1679" t="str">
            <v>Dia</v>
          </cell>
          <cell r="L1679">
            <v>1500</v>
          </cell>
          <cell r="M1679">
            <v>25</v>
          </cell>
          <cell r="O1679">
            <v>60</v>
          </cell>
          <cell r="R1679">
            <v>11.76</v>
          </cell>
          <cell r="T1679" t="str">
            <v>Can zunchado en madera común de 5,0cmx20cmx3,0m (alquiler). Incluye transporte.</v>
          </cell>
        </row>
        <row r="1680">
          <cell r="C1680" t="str">
            <v xml:space="preserve">Taladro de 1/2´´, pulidora, lijadora y circular
</v>
          </cell>
          <cell r="J1680" t="str">
            <v>h</v>
          </cell>
          <cell r="L1680">
            <v>2696</v>
          </cell>
          <cell r="M1680">
            <v>6.25</v>
          </cell>
          <cell r="O1680">
            <v>431</v>
          </cell>
          <cell r="R1680">
            <v>47.04</v>
          </cell>
          <cell r="T1680" t="str">
            <v xml:space="preserve">Taladro de 1/2´´, pulidora, lijadora y circular
</v>
          </cell>
        </row>
        <row r="1681">
          <cell r="C1681" t="str">
            <v>Herramienta Menor (Como % de Mano de Obra)</v>
          </cell>
          <cell r="J1681" t="str">
            <v>Dia</v>
          </cell>
          <cell r="L1681">
            <v>5951</v>
          </cell>
          <cell r="M1681">
            <v>0.05</v>
          </cell>
          <cell r="O1681">
            <v>298</v>
          </cell>
          <cell r="R1681">
            <v>87612</v>
          </cell>
          <cell r="T1681" t="str">
            <v>Herramienta Menor (Como % de Mano de Obra)</v>
          </cell>
        </row>
        <row r="1682">
          <cell r="L1682">
            <v>1.9199999999999998E-2</v>
          </cell>
          <cell r="M1682" t="str">
            <v>SUBTOTAL $</v>
          </cell>
          <cell r="O1682">
            <v>892</v>
          </cell>
        </row>
        <row r="1683">
          <cell r="C1683" t="str">
            <v>II. MATERIALES</v>
          </cell>
        </row>
        <row r="1685">
          <cell r="C1685" t="str">
            <v>DESCRIPCIÓN</v>
          </cell>
          <cell r="K1685" t="str">
            <v>UNIDAD</v>
          </cell>
          <cell r="L1685" t="str">
            <v>CANTIDAD</v>
          </cell>
          <cell r="M1685" t="str">
            <v>PRECIO UNIT.</v>
          </cell>
          <cell r="O1685" t="str">
            <v>Vr. UNITARIO</v>
          </cell>
        </row>
        <row r="1686">
          <cell r="C1686" t="str">
            <v>Canoa Galvanizada Cal.19, L= 0.50 m.</v>
          </cell>
          <cell r="K1686" t="str">
            <v>m</v>
          </cell>
          <cell r="L1686">
            <v>1</v>
          </cell>
          <cell r="M1686">
            <v>28500</v>
          </cell>
          <cell r="O1686">
            <v>28500</v>
          </cell>
          <cell r="R1686">
            <v>294</v>
          </cell>
          <cell r="T1686" t="str">
            <v>Canoa Galvanizada Cal.19, L= 0.50 m.</v>
          </cell>
        </row>
        <row r="1687">
          <cell r="C1687" t="str">
            <v>Tornillo Cubierta Estr Metal 12-14 x 4" 50un</v>
          </cell>
          <cell r="K1687" t="str">
            <v>u</v>
          </cell>
          <cell r="L1687">
            <v>0.10300000000000001</v>
          </cell>
          <cell r="M1687">
            <v>59900</v>
          </cell>
          <cell r="O1687">
            <v>6170</v>
          </cell>
          <cell r="R1687">
            <v>30.28</v>
          </cell>
          <cell r="T1687" t="str">
            <v>Tornillo Cubierta Estr Metal 12-14 x 4" 50un</v>
          </cell>
        </row>
        <row r="1688">
          <cell r="C1688" t="str">
            <v>Embudo galv C18</v>
          </cell>
          <cell r="K1688" t="str">
            <v>un</v>
          </cell>
          <cell r="L1688">
            <v>0.16669999999999999</v>
          </cell>
          <cell r="M1688">
            <v>20000</v>
          </cell>
          <cell r="O1688">
            <v>3334</v>
          </cell>
          <cell r="R1688">
            <v>49.01</v>
          </cell>
          <cell r="T1688" t="str">
            <v>Embudo galv C18</v>
          </cell>
        </row>
        <row r="1689">
          <cell r="K1689" t="str">
            <v/>
          </cell>
          <cell r="M1689">
            <v>0</v>
          </cell>
          <cell r="O1689">
            <v>0</v>
          </cell>
          <cell r="R1689">
            <v>0</v>
          </cell>
          <cell r="T1689">
            <v>0</v>
          </cell>
        </row>
        <row r="1690">
          <cell r="K1690" t="str">
            <v/>
          </cell>
          <cell r="M1690">
            <v>0</v>
          </cell>
          <cell r="O1690">
            <v>0</v>
          </cell>
          <cell r="R1690">
            <v>0</v>
          </cell>
          <cell r="T1690">
            <v>0</v>
          </cell>
        </row>
        <row r="1691">
          <cell r="K1691" t="str">
            <v/>
          </cell>
          <cell r="M1691">
            <v>0</v>
          </cell>
          <cell r="O1691">
            <v>0</v>
          </cell>
          <cell r="R1691">
            <v>0</v>
          </cell>
          <cell r="T1691">
            <v>0</v>
          </cell>
        </row>
        <row r="1692">
          <cell r="K1692" t="str">
            <v/>
          </cell>
          <cell r="O1692">
            <v>0</v>
          </cell>
          <cell r="R1692">
            <v>0</v>
          </cell>
          <cell r="T1692">
            <v>0</v>
          </cell>
        </row>
        <row r="1693">
          <cell r="L1693">
            <v>0.81720000000000004</v>
          </cell>
          <cell r="M1693" t="str">
            <v>SUBTOTAL $</v>
          </cell>
          <cell r="O1693">
            <v>38004</v>
          </cell>
        </row>
        <row r="1694">
          <cell r="C1694" t="str">
            <v>III. TRANSPORTES</v>
          </cell>
        </row>
        <row r="1696">
          <cell r="C1696" t="str">
            <v>MATERIAL</v>
          </cell>
          <cell r="J1696" t="str">
            <v>VOL. o PESO</v>
          </cell>
          <cell r="K1696" t="str">
            <v>DISTANCIA</v>
          </cell>
          <cell r="L1696" t="str">
            <v>M3 o Ton/Km</v>
          </cell>
          <cell r="M1696" t="str">
            <v>TARIFA</v>
          </cell>
          <cell r="O1696" t="str">
            <v>Vr. UNITARIO</v>
          </cell>
        </row>
        <row r="1697">
          <cell r="C1697" t="str">
            <v>Transporte de materiales 2</v>
          </cell>
          <cell r="J1697" t="str">
            <v>tkm</v>
          </cell>
          <cell r="K1697">
            <v>96</v>
          </cell>
          <cell r="L1697">
            <v>0.01</v>
          </cell>
          <cell r="M1697">
            <v>1200</v>
          </cell>
          <cell r="O1697">
            <v>1152</v>
          </cell>
          <cell r="R1697">
            <v>282.24</v>
          </cell>
          <cell r="T1697" t="str">
            <v>Transporte de materiales 2</v>
          </cell>
        </row>
        <row r="1698">
          <cell r="C1698" t="str">
            <v>Transporte interno2</v>
          </cell>
          <cell r="J1698" t="str">
            <v xml:space="preserve">t </v>
          </cell>
          <cell r="K1698">
            <v>1</v>
          </cell>
          <cell r="L1698">
            <v>0.01</v>
          </cell>
          <cell r="M1698">
            <v>50676</v>
          </cell>
          <cell r="O1698">
            <v>507</v>
          </cell>
          <cell r="R1698">
            <v>2.94</v>
          </cell>
          <cell r="T1698" t="str">
            <v>Transporte interno2</v>
          </cell>
        </row>
        <row r="1699">
          <cell r="J1699" t="str">
            <v/>
          </cell>
          <cell r="M1699">
            <v>0</v>
          </cell>
          <cell r="O1699">
            <v>0</v>
          </cell>
          <cell r="R1699">
            <v>0</v>
          </cell>
          <cell r="T1699">
            <v>0</v>
          </cell>
        </row>
        <row r="1700">
          <cell r="L1700">
            <v>3.5700000000000003E-2</v>
          </cell>
          <cell r="M1700" t="str">
            <v>SUBTOTAL $</v>
          </cell>
          <cell r="O1700">
            <v>1659</v>
          </cell>
        </row>
        <row r="1701">
          <cell r="C1701" t="str">
            <v>IV. MANO DE OBRA</v>
          </cell>
        </row>
        <row r="1703">
          <cell r="C1703" t="str">
            <v>TRABAJADOR</v>
          </cell>
          <cell r="I1703" t="str">
            <v>CANTIDAD</v>
          </cell>
          <cell r="J1703" t="str">
            <v>JORNAL</v>
          </cell>
          <cell r="K1703" t="str">
            <v>PRESTACIONES</v>
          </cell>
          <cell r="L1703" t="str">
            <v>JORNAL TOTAL</v>
          </cell>
          <cell r="M1703" t="str">
            <v>RENDIMIENTO</v>
          </cell>
          <cell r="O1703" t="str">
            <v>Vr. UNITARIO</v>
          </cell>
        </row>
        <row r="1704">
          <cell r="C1704" t="str">
            <v>Oficial</v>
          </cell>
          <cell r="I1704">
            <v>1</v>
          </cell>
          <cell r="J1704">
            <v>77720</v>
          </cell>
          <cell r="K1704">
            <v>1.6913</v>
          </cell>
          <cell r="L1704">
            <v>131448</v>
          </cell>
          <cell r="M1704">
            <v>50</v>
          </cell>
          <cell r="O1704">
            <v>2629</v>
          </cell>
          <cell r="R1704">
            <v>5.88</v>
          </cell>
          <cell r="T1704" t="str">
            <v>Oficial</v>
          </cell>
        </row>
        <row r="1705">
          <cell r="C1705" t="str">
            <v>Ayudante Entendido</v>
          </cell>
          <cell r="I1705">
            <v>1</v>
          </cell>
          <cell r="J1705">
            <v>53020</v>
          </cell>
          <cell r="K1705">
            <v>1.7161</v>
          </cell>
          <cell r="L1705">
            <v>90988</v>
          </cell>
          <cell r="M1705">
            <v>50</v>
          </cell>
          <cell r="O1705">
            <v>1820</v>
          </cell>
          <cell r="R1705">
            <v>5.88</v>
          </cell>
          <cell r="T1705" t="str">
            <v>Ayudante Entendido</v>
          </cell>
        </row>
        <row r="1706">
          <cell r="C1706" t="str">
            <v>Ayudante Raso</v>
          </cell>
          <cell r="I1706">
            <v>1</v>
          </cell>
          <cell r="J1706">
            <v>43354</v>
          </cell>
          <cell r="K1706">
            <v>1.7323</v>
          </cell>
          <cell r="L1706">
            <v>75102</v>
          </cell>
          <cell r="M1706">
            <v>50</v>
          </cell>
          <cell r="O1706">
            <v>1502</v>
          </cell>
          <cell r="R1706">
            <v>5.88</v>
          </cell>
          <cell r="T1706" t="str">
            <v>Ayudante Raso</v>
          </cell>
        </row>
        <row r="1707">
          <cell r="L1707">
            <v>0.128</v>
          </cell>
          <cell r="M1707" t="str">
            <v>SUBTOTAL $</v>
          </cell>
          <cell r="O1707">
            <v>5951</v>
          </cell>
        </row>
        <row r="1709">
          <cell r="C1709" t="str">
            <v>TOTAL COSTO DIRECTO $</v>
          </cell>
          <cell r="O1709">
            <v>46506</v>
          </cell>
        </row>
        <row r="1710">
          <cell r="C1710" t="str">
            <v>V. COSTOS INDIRECTOS</v>
          </cell>
        </row>
        <row r="1712">
          <cell r="C1712" t="str">
            <v>Descripción</v>
          </cell>
          <cell r="L1712" t="str">
            <v>Porcentaje</v>
          </cell>
          <cell r="M1712" t="str">
            <v>Valor Total</v>
          </cell>
        </row>
        <row r="1713">
          <cell r="C1713" t="str">
            <v>ADMINISTRACION</v>
          </cell>
          <cell r="L1713">
            <v>0</v>
          </cell>
          <cell r="M1713">
            <v>0</v>
          </cell>
        </row>
        <row r="1714">
          <cell r="C1714" t="str">
            <v xml:space="preserve">IMPREVISTOS </v>
          </cell>
          <cell r="L1714">
            <v>0</v>
          </cell>
          <cell r="M1714">
            <v>0</v>
          </cell>
        </row>
        <row r="1715">
          <cell r="C1715" t="str">
            <v>UTILIDAD</v>
          </cell>
          <cell r="L1715">
            <v>0</v>
          </cell>
          <cell r="M1715">
            <v>0</v>
          </cell>
        </row>
        <row r="1716">
          <cell r="C1716" t="str">
            <v>SUBTOTAL $</v>
          </cell>
          <cell r="O1716">
            <v>0</v>
          </cell>
        </row>
        <row r="1718">
          <cell r="C1718" t="str">
            <v>Precio Unitario Total Aproximado al peso $</v>
          </cell>
          <cell r="O1718">
            <v>46506</v>
          </cell>
        </row>
        <row r="1721">
          <cell r="H1721" t="str">
            <v>Firma</v>
          </cell>
        </row>
        <row r="1722">
          <cell r="H1722" t="str">
            <v>Nombre:</v>
          </cell>
        </row>
        <row r="1723">
          <cell r="H1723" t="str">
            <v>Representante Legal del Contratista o su Apoderado</v>
          </cell>
        </row>
        <row r="1724">
          <cell r="H1724" t="str">
            <v>Matricula No. :</v>
          </cell>
        </row>
        <row r="1725">
          <cell r="H1725" t="str">
            <v xml:space="preserve"> </v>
          </cell>
        </row>
        <row r="1726">
          <cell r="C1726" t="str">
            <v>OBSERVACIONES INTERVENTORÍA</v>
          </cell>
        </row>
        <row r="1730">
          <cell r="C1730" t="str">
            <v>APROBACIÓN POR INTERVENTORÍA</v>
          </cell>
        </row>
        <row r="1731">
          <cell r="C1731"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1733">
          <cell r="C1733"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1736">
          <cell r="H1736" t="str">
            <v>Firma</v>
          </cell>
        </row>
        <row r="1737">
          <cell r="H1737" t="str">
            <v>Nombre:</v>
          </cell>
        </row>
        <row r="1738">
          <cell r="H1738" t="str">
            <v>Representante Legal del Interventor o su Apoderado</v>
          </cell>
        </row>
        <row r="1739">
          <cell r="H1739" t="str">
            <v>Matricula No. :</v>
          </cell>
        </row>
        <row r="1744">
          <cell r="C1744" t="str">
            <v>Formulario 1 - Propuesta económica  - Documento tipo de selección abreviada de menor cuantía - versión 2</v>
          </cell>
        </row>
        <row r="1745">
          <cell r="C1745" t="str">
            <v>Código</v>
          </cell>
          <cell r="D1745" t="str">
            <v>CCE-EICP-FM-25</v>
          </cell>
          <cell r="E1745" t="str">
            <v>Versión</v>
          </cell>
          <cell r="F1745">
            <v>2</v>
          </cell>
        </row>
        <row r="1747">
          <cell r="C1747" t="str">
            <v>[La entidad podrá utilizar este formato para la presentación de los análisis de precios unitarios el contratista en la oportunidad prevista en el numeral 8.1. del Documento Base]</v>
          </cell>
        </row>
        <row r="1750">
          <cell r="D1750" t="str">
            <v>MUNICIPIO DE CONCORDIA, ANTIOQUIA</v>
          </cell>
        </row>
        <row r="1751">
          <cell r="L1751" t="str">
            <v>VERSIÓN</v>
          </cell>
        </row>
        <row r="1752">
          <cell r="D1752" t="str">
            <v xml:space="preserve">[NÚMERO DEL PROCESO] </v>
          </cell>
        </row>
        <row r="1753">
          <cell r="L1753" t="str">
            <v>PÁGINA</v>
          </cell>
          <cell r="M1753">
            <v>1</v>
          </cell>
          <cell r="N1753" t="str">
            <v>DE</v>
          </cell>
          <cell r="O1753">
            <v>1</v>
          </cell>
        </row>
        <row r="1754">
          <cell r="D1754" t="str">
            <v xml:space="preserve">ANALISIS DE PRECIOS UNITARIOS </v>
          </cell>
        </row>
        <row r="1756">
          <cell r="L1756" t="str">
            <v>FECHA</v>
          </cell>
          <cell r="M1756" t="str">
            <v>DD</v>
          </cell>
          <cell r="N1756" t="str">
            <v>MM</v>
          </cell>
          <cell r="O1756" t="str">
            <v>AA</v>
          </cell>
        </row>
        <row r="1757">
          <cell r="M1757">
            <v>8</v>
          </cell>
          <cell r="N1757">
            <v>5</v>
          </cell>
          <cell r="O1757">
            <v>2023</v>
          </cell>
        </row>
        <row r="1758">
          <cell r="C1758" t="str">
            <v>ITEMS DE LA PROPUESTA ECONÓMICA</v>
          </cell>
          <cell r="I1758" t="str">
            <v>ITEMS NO PREVISTOS</v>
          </cell>
        </row>
        <row r="1762">
          <cell r="C1762" t="str">
            <v>DATOS ESPECÍFICOS</v>
          </cell>
        </row>
        <row r="1764">
          <cell r="C1764" t="str">
            <v>ITEM</v>
          </cell>
          <cell r="D1764" t="str">
            <v>DESCRIPCIÓN</v>
          </cell>
          <cell r="M1764" t="str">
            <v>UNIDAD</v>
          </cell>
          <cell r="O1764" t="str">
            <v>CANTIDAD</v>
          </cell>
        </row>
        <row r="1765">
          <cell r="C1765" t="str">
            <v>3.9.1</v>
          </cell>
          <cell r="D1765" t="str">
            <v>S.T.I de PINTURA ACRÍLICA en muros (hidrorepelente) tipo  koraza  o  equivalente de  primera  calidad, minimo 2 manos o las que sean necesarias para obtener una superficie pareja y homogénea, a satisfacción del supervisior. Incluye suministro y transporte de los materiales, preparada y adecuación de la superficie a intervenir.</v>
          </cell>
          <cell r="M1765" t="str">
            <v>m2</v>
          </cell>
          <cell r="O1765">
            <v>10</v>
          </cell>
          <cell r="R1765">
            <v>13918</v>
          </cell>
          <cell r="S1765">
            <v>13918</v>
          </cell>
          <cell r="T1765">
            <v>4.6100000000000002E-2</v>
          </cell>
          <cell r="U1765">
            <v>0.42109999999999997</v>
          </cell>
          <cell r="V1765">
            <v>0</v>
          </cell>
          <cell r="W1765">
            <v>0.53280000000000005</v>
          </cell>
        </row>
        <row r="1766">
          <cell r="C1766" t="str">
            <v>I. EQUIPO</v>
          </cell>
        </row>
        <row r="1768">
          <cell r="C1768" t="str">
            <v>DESCRIPCIÓN</v>
          </cell>
          <cell r="H1768" t="str">
            <v>MARCA</v>
          </cell>
          <cell r="J1768" t="str">
            <v>TIPO</v>
          </cell>
          <cell r="L1768" t="str">
            <v>TARIFA/HORA</v>
          </cell>
          <cell r="M1768" t="str">
            <v>RENDIMIENTO</v>
          </cell>
          <cell r="O1768" t="str">
            <v>Vr. UNITARIO</v>
          </cell>
        </row>
        <row r="1769">
          <cell r="C1769" t="str">
            <v>Sección completa de andamio (1.2m-1.5m) x 1.5 m. (+ 4 ruedas) Incluye transporte.</v>
          </cell>
          <cell r="J1769" t="str">
            <v>Dia</v>
          </cell>
          <cell r="L1769">
            <v>2565</v>
          </cell>
          <cell r="M1769">
            <v>15</v>
          </cell>
          <cell r="O1769">
            <v>171</v>
          </cell>
          <cell r="R1769">
            <v>0.67</v>
          </cell>
          <cell r="T1769" t="str">
            <v>Sección completa de andamio (1.2m-1.5m) x 1.5 m. (+ 4 ruedas) Incluye transporte.</v>
          </cell>
        </row>
        <row r="1770">
          <cell r="C1770" t="str">
            <v>Can zunchado en madera común de 5,0cmx20cmx3,0m (alquiler). Incluye transporte.</v>
          </cell>
          <cell r="J1770" t="str">
            <v>Dia</v>
          </cell>
          <cell r="L1770">
            <v>1500</v>
          </cell>
          <cell r="M1770">
            <v>15</v>
          </cell>
          <cell r="O1770">
            <v>100</v>
          </cell>
          <cell r="R1770">
            <v>0.67</v>
          </cell>
          <cell r="T1770" t="str">
            <v>Can zunchado en madera común de 5,0cmx20cmx3,0m (alquiler). Incluye transporte.</v>
          </cell>
        </row>
        <row r="1771">
          <cell r="J1771" t="str">
            <v/>
          </cell>
          <cell r="L1771" t="str">
            <v/>
          </cell>
          <cell r="O1771">
            <v>0</v>
          </cell>
          <cell r="R1771">
            <v>0</v>
          </cell>
          <cell r="T1771">
            <v>0</v>
          </cell>
        </row>
        <row r="1772">
          <cell r="C1772" t="str">
            <v>Herramienta Menor (Como % de Mano de Obra)</v>
          </cell>
          <cell r="J1772" t="str">
            <v>Dia</v>
          </cell>
          <cell r="L1772">
            <v>7415</v>
          </cell>
          <cell r="M1772">
            <v>0.05</v>
          </cell>
          <cell r="O1772">
            <v>371</v>
          </cell>
          <cell r="R1772">
            <v>3710</v>
          </cell>
          <cell r="T1772" t="str">
            <v>Herramienta Menor (Como % de Mano de Obra)</v>
          </cell>
        </row>
        <row r="1773">
          <cell r="L1773">
            <v>4.6100000000000002E-2</v>
          </cell>
          <cell r="M1773" t="str">
            <v>SUBTOTAL $</v>
          </cell>
          <cell r="O1773">
            <v>642</v>
          </cell>
        </row>
        <row r="1774">
          <cell r="C1774" t="str">
            <v>II. MATERIALES</v>
          </cell>
        </row>
        <row r="1776">
          <cell r="C1776" t="str">
            <v>DESCRIPCIÓN</v>
          </cell>
          <cell r="K1776" t="str">
            <v>UNIDAD</v>
          </cell>
          <cell r="L1776" t="str">
            <v>CANTIDAD</v>
          </cell>
          <cell r="M1776" t="str">
            <v>PRECIO UNIT.</v>
          </cell>
          <cell r="O1776" t="str">
            <v>Vr. UNITARIO</v>
          </cell>
        </row>
        <row r="1777">
          <cell r="C1777" t="str">
            <v>Pintura Koraza 5 Galones Blanco</v>
          </cell>
          <cell r="K1777" t="str">
            <v>u</v>
          </cell>
          <cell r="L1777">
            <v>1.0999999999999999E-2</v>
          </cell>
          <cell r="M1777">
            <v>459900</v>
          </cell>
          <cell r="O1777">
            <v>5059</v>
          </cell>
          <cell r="Q1777" t="str">
            <v>OK</v>
          </cell>
          <cell r="R1777">
            <v>0.11</v>
          </cell>
          <cell r="T1777" t="str">
            <v>Pintura Koraza 5 Galones Blanco</v>
          </cell>
        </row>
        <row r="1778">
          <cell r="C1778" t="str">
            <v>Estucor Estuco Plástico 30 Kilos/5 Galones Interior y Exterior-Rend:20m2</v>
          </cell>
          <cell r="K1778" t="str">
            <v>U</v>
          </cell>
          <cell r="L1778">
            <v>5.4999999999999997E-3</v>
          </cell>
          <cell r="M1778">
            <v>114000</v>
          </cell>
          <cell r="O1778">
            <v>627</v>
          </cell>
          <cell r="Q1778" t="str">
            <v>OK</v>
          </cell>
          <cell r="R1778">
            <v>0.06</v>
          </cell>
          <cell r="T1778" t="str">
            <v>Estucor Estuco Plástico 30 Kilos/5 Galones Interior y Exterior-Rend:20m2</v>
          </cell>
        </row>
        <row r="1779">
          <cell r="C1779" t="str">
            <v>Lija de agua 150 super</v>
          </cell>
          <cell r="K1779" t="str">
            <v>u</v>
          </cell>
          <cell r="L1779">
            <v>0.1</v>
          </cell>
          <cell r="M1779">
            <v>1749</v>
          </cell>
          <cell r="O1779">
            <v>175</v>
          </cell>
          <cell r="Q1779" t="str">
            <v>OK</v>
          </cell>
          <cell r="R1779">
            <v>1</v>
          </cell>
          <cell r="T1779" t="str">
            <v>Lija de agua 150 super</v>
          </cell>
        </row>
        <row r="1780">
          <cell r="K1780" t="str">
            <v/>
          </cell>
          <cell r="M1780">
            <v>0</v>
          </cell>
          <cell r="O1780">
            <v>0</v>
          </cell>
          <cell r="R1780">
            <v>0</v>
          </cell>
          <cell r="T1780">
            <v>0</v>
          </cell>
        </row>
        <row r="1781">
          <cell r="K1781" t="str">
            <v/>
          </cell>
          <cell r="M1781">
            <v>0</v>
          </cell>
          <cell r="O1781">
            <v>0</v>
          </cell>
          <cell r="R1781">
            <v>0</v>
          </cell>
          <cell r="T1781">
            <v>0</v>
          </cell>
        </row>
        <row r="1782">
          <cell r="K1782" t="str">
            <v/>
          </cell>
          <cell r="M1782">
            <v>0</v>
          </cell>
          <cell r="O1782">
            <v>0</v>
          </cell>
          <cell r="R1782">
            <v>0</v>
          </cell>
          <cell r="T1782">
            <v>0</v>
          </cell>
        </row>
        <row r="1783">
          <cell r="K1783" t="str">
            <v/>
          </cell>
          <cell r="O1783">
            <v>0</v>
          </cell>
          <cell r="R1783">
            <v>0</v>
          </cell>
          <cell r="T1783">
            <v>0</v>
          </cell>
        </row>
        <row r="1784">
          <cell r="L1784">
            <v>0.42109999999999997</v>
          </cell>
          <cell r="M1784" t="str">
            <v>SUBTOTAL $</v>
          </cell>
          <cell r="O1784">
            <v>5861</v>
          </cell>
        </row>
        <row r="1785">
          <cell r="C1785" t="str">
            <v>III. TRANSPORTES</v>
          </cell>
        </row>
        <row r="1787">
          <cell r="C1787" t="str">
            <v>MATERIAL</v>
          </cell>
          <cell r="J1787" t="str">
            <v>VOL. o PESO</v>
          </cell>
          <cell r="K1787" t="str">
            <v>DISTANCIA</v>
          </cell>
          <cell r="L1787" t="str">
            <v>M3 o Ton/Km</v>
          </cell>
          <cell r="M1787" t="str">
            <v>TARIFA</v>
          </cell>
          <cell r="O1787" t="str">
            <v>Vr. UNITARIO</v>
          </cell>
        </row>
        <row r="1788">
          <cell r="J1788" t="str">
            <v/>
          </cell>
          <cell r="K1788">
            <v>112</v>
          </cell>
          <cell r="L1788">
            <v>0.02</v>
          </cell>
          <cell r="M1788">
            <v>0</v>
          </cell>
          <cell r="O1788">
            <v>0</v>
          </cell>
          <cell r="R1788">
            <v>22.4</v>
          </cell>
          <cell r="T1788">
            <v>0</v>
          </cell>
        </row>
        <row r="1789">
          <cell r="J1789" t="str">
            <v/>
          </cell>
          <cell r="M1789">
            <v>0</v>
          </cell>
          <cell r="O1789">
            <v>0</v>
          </cell>
          <cell r="R1789">
            <v>0</v>
          </cell>
          <cell r="T1789">
            <v>0</v>
          </cell>
        </row>
        <row r="1790">
          <cell r="J1790" t="str">
            <v/>
          </cell>
          <cell r="M1790">
            <v>0</v>
          </cell>
          <cell r="O1790">
            <v>0</v>
          </cell>
          <cell r="R1790">
            <v>0</v>
          </cell>
          <cell r="T1790">
            <v>0</v>
          </cell>
        </row>
        <row r="1791">
          <cell r="L1791">
            <v>0</v>
          </cell>
          <cell r="M1791" t="str">
            <v>SUBTOTAL $</v>
          </cell>
          <cell r="O1791">
            <v>0</v>
          </cell>
        </row>
        <row r="1792">
          <cell r="C1792" t="str">
            <v>IV. MANO DE OBRA</v>
          </cell>
        </row>
        <row r="1794">
          <cell r="C1794" t="str">
            <v>TRABAJADOR</v>
          </cell>
          <cell r="I1794" t="str">
            <v>CANTIDAD</v>
          </cell>
          <cell r="J1794" t="str">
            <v>JORNAL</v>
          </cell>
          <cell r="K1794" t="str">
            <v>PRESTACIONES</v>
          </cell>
          <cell r="L1794" t="str">
            <v>JORNAL TOTAL</v>
          </cell>
          <cell r="M1794" t="str">
            <v>RENDIMIENTO</v>
          </cell>
          <cell r="O1794" t="str">
            <v>Vr. UNITARIO</v>
          </cell>
        </row>
        <row r="1795">
          <cell r="C1795" t="str">
            <v>Oficial</v>
          </cell>
          <cell r="I1795">
            <v>1</v>
          </cell>
          <cell r="J1795">
            <v>77720</v>
          </cell>
          <cell r="K1795">
            <v>1.6913</v>
          </cell>
          <cell r="L1795">
            <v>131448</v>
          </cell>
          <cell r="M1795">
            <v>30</v>
          </cell>
          <cell r="O1795">
            <v>4382</v>
          </cell>
          <cell r="R1795">
            <v>0.33</v>
          </cell>
          <cell r="T1795" t="str">
            <v>Oficial</v>
          </cell>
        </row>
        <row r="1796">
          <cell r="C1796" t="str">
            <v>Ayudante Entendido</v>
          </cell>
          <cell r="I1796">
            <v>1</v>
          </cell>
          <cell r="J1796">
            <v>53020</v>
          </cell>
          <cell r="K1796">
            <v>1.7161</v>
          </cell>
          <cell r="L1796">
            <v>90988</v>
          </cell>
          <cell r="M1796">
            <v>30</v>
          </cell>
          <cell r="O1796">
            <v>3033</v>
          </cell>
          <cell r="R1796">
            <v>0.33</v>
          </cell>
          <cell r="T1796" t="str">
            <v>Ayudante Entendido</v>
          </cell>
        </row>
        <row r="1797">
          <cell r="J1797">
            <v>0</v>
          </cell>
          <cell r="K1797">
            <v>0</v>
          </cell>
          <cell r="L1797">
            <v>0</v>
          </cell>
          <cell r="O1797">
            <v>0</v>
          </cell>
          <cell r="R1797">
            <v>0</v>
          </cell>
          <cell r="T1797">
            <v>0</v>
          </cell>
        </row>
        <row r="1798">
          <cell r="L1798">
            <v>0.53280000000000005</v>
          </cell>
          <cell r="M1798" t="str">
            <v>SUBTOTAL $</v>
          </cell>
          <cell r="O1798">
            <v>7415</v>
          </cell>
        </row>
        <row r="1800">
          <cell r="C1800" t="str">
            <v>TOTAL COSTO DIRECTO $</v>
          </cell>
          <cell r="O1800">
            <v>13918</v>
          </cell>
        </row>
        <row r="1801">
          <cell r="C1801" t="str">
            <v>V. COSTOS INDIRECTOS</v>
          </cell>
        </row>
        <row r="1803">
          <cell r="C1803" t="str">
            <v>Descripción</v>
          </cell>
          <cell r="L1803" t="str">
            <v>Porcentaje</v>
          </cell>
          <cell r="M1803" t="str">
            <v>Valor Total</v>
          </cell>
        </row>
        <row r="1804">
          <cell r="C1804" t="str">
            <v>ADMINISTRACION</v>
          </cell>
          <cell r="L1804">
            <v>0</v>
          </cell>
          <cell r="M1804">
            <v>0</v>
          </cell>
        </row>
        <row r="1805">
          <cell r="C1805" t="str">
            <v xml:space="preserve">IMPREVISTOS </v>
          </cell>
          <cell r="L1805">
            <v>0</v>
          </cell>
          <cell r="M1805">
            <v>0</v>
          </cell>
        </row>
        <row r="1806">
          <cell r="C1806" t="str">
            <v>UTILIDAD</v>
          </cell>
          <cell r="L1806">
            <v>0</v>
          </cell>
          <cell r="M1806">
            <v>0</v>
          </cell>
        </row>
        <row r="1807">
          <cell r="C1807" t="str">
            <v>SUBTOTAL $</v>
          </cell>
          <cell r="O1807">
            <v>0</v>
          </cell>
        </row>
        <row r="1809">
          <cell r="C1809" t="str">
            <v>Precio Unitario Total Aproximado al peso $</v>
          </cell>
          <cell r="O1809">
            <v>13918</v>
          </cell>
        </row>
        <row r="1812">
          <cell r="H1812" t="str">
            <v>Firma</v>
          </cell>
        </row>
        <row r="1813">
          <cell r="H1813" t="str">
            <v>Nombre:</v>
          </cell>
        </row>
        <row r="1814">
          <cell r="H1814" t="str">
            <v>Representante Legal del Contratista o su Apoderado</v>
          </cell>
        </row>
        <row r="1815">
          <cell r="H1815" t="str">
            <v>Matricula No. :</v>
          </cell>
        </row>
        <row r="1816">
          <cell r="H1816" t="str">
            <v xml:space="preserve"> </v>
          </cell>
        </row>
        <row r="1817">
          <cell r="C1817" t="str">
            <v>OBSERVACIONES INTERVENTORÍA</v>
          </cell>
        </row>
        <row r="1821">
          <cell r="C1821" t="str">
            <v>APROBACIÓN POR INTERVENTORÍA</v>
          </cell>
        </row>
        <row r="1822">
          <cell r="C1822"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1824">
          <cell r="C1824"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1827">
          <cell r="H1827" t="str">
            <v>Firma</v>
          </cell>
        </row>
        <row r="1828">
          <cell r="H1828" t="str">
            <v>Nombre:</v>
          </cell>
        </row>
        <row r="1829">
          <cell r="H1829" t="str">
            <v>Representante Legal del Interventor o su Apoderado</v>
          </cell>
        </row>
        <row r="1830">
          <cell r="H1830" t="str">
            <v>Matricula No. :</v>
          </cell>
        </row>
        <row r="1835">
          <cell r="C1835" t="str">
            <v>Formulario 1 - Propuesta económica  - Documento tipo de selección abreviada de menor cuantía - versión 2</v>
          </cell>
        </row>
        <row r="1836">
          <cell r="C1836" t="str">
            <v>Código</v>
          </cell>
          <cell r="D1836" t="str">
            <v>CCE-EICP-FM-25</v>
          </cell>
          <cell r="E1836" t="str">
            <v>Versión</v>
          </cell>
          <cell r="F1836">
            <v>2</v>
          </cell>
        </row>
        <row r="1838">
          <cell r="C1838" t="str">
            <v>[La entidad podrá utilizar este formato para la presentación de los análisis de precios unitarios el contratista en la oportunidad prevista en el numeral 8.1. del Documento Base]</v>
          </cell>
        </row>
        <row r="1841">
          <cell r="D1841" t="str">
            <v>MUNICIPIO DE CONCORDIA, ANTIOQUIA</v>
          </cell>
        </row>
        <row r="1842">
          <cell r="L1842" t="str">
            <v>VERSIÓN</v>
          </cell>
        </row>
        <row r="1843">
          <cell r="D1843" t="str">
            <v xml:space="preserve">[NÚMERO DEL PROCESO] </v>
          </cell>
        </row>
        <row r="1844">
          <cell r="L1844" t="str">
            <v>PÁGINA</v>
          </cell>
          <cell r="M1844">
            <v>1</v>
          </cell>
          <cell r="N1844" t="str">
            <v>DE</v>
          </cell>
          <cell r="O1844">
            <v>1</v>
          </cell>
        </row>
        <row r="1845">
          <cell r="D1845" t="str">
            <v xml:space="preserve">ANALISIS DE PRECIOS UNITARIOS </v>
          </cell>
        </row>
        <row r="1847">
          <cell r="L1847" t="str">
            <v>FECHA</v>
          </cell>
          <cell r="M1847" t="str">
            <v>DD</v>
          </cell>
          <cell r="N1847" t="str">
            <v>MM</v>
          </cell>
          <cell r="O1847" t="str">
            <v>AA</v>
          </cell>
        </row>
        <row r="1848">
          <cell r="M1848">
            <v>8</v>
          </cell>
          <cell r="N1848">
            <v>5</v>
          </cell>
          <cell r="O1848">
            <v>2023</v>
          </cell>
        </row>
        <row r="1849">
          <cell r="C1849" t="str">
            <v>ITEMS DE LA PROPUESTA ECONÓMICA</v>
          </cell>
          <cell r="I1849" t="str">
            <v>ITEMS NO PREVISTOS</v>
          </cell>
        </row>
        <row r="1853">
          <cell r="C1853" t="str">
            <v>DATOS ESPECÍFICOS</v>
          </cell>
        </row>
        <row r="1855">
          <cell r="C1855" t="str">
            <v>ITEM</v>
          </cell>
          <cell r="D1855" t="str">
            <v>DESCRIPCIÓN</v>
          </cell>
          <cell r="M1855" t="str">
            <v>UNIDAD</v>
          </cell>
          <cell r="O1855" t="str">
            <v>CANTIDAD</v>
          </cell>
        </row>
        <row r="1856">
          <cell r="C1856" t="str">
            <v>3.10.1</v>
          </cell>
          <cell r="D1856" t="str">
            <v xml:space="preserve">S.T.I de materiales para salida eléctrica PARA ILUMINACION, 110 V con polo a tierra 15 A, certificación RETIE. Incluye toma, la tapa, cajas 12x12x5 con tapa, ducto EMT de 1/2", conectores de conexión y empalme, adaptadores terminales, curvas, fijación, tornillos, conductores de cobre 3 No12 AWG-CU-THHN/THWN-90ºC, obra civil, y demás accesorios y elementos para su correcta instalación y funcionamiento.(Salida promedio de 5 m). </v>
          </cell>
          <cell r="M1856" t="str">
            <v>u</v>
          </cell>
          <cell r="O1856">
            <v>34</v>
          </cell>
          <cell r="R1856">
            <v>168917</v>
          </cell>
          <cell r="S1856">
            <v>168917</v>
          </cell>
          <cell r="T1856">
            <v>1.5900000000000001E-2</v>
          </cell>
          <cell r="U1856">
            <v>0.78690000000000004</v>
          </cell>
          <cell r="V1856">
            <v>0</v>
          </cell>
          <cell r="W1856">
            <v>0.19719999999999999</v>
          </cell>
        </row>
        <row r="1857">
          <cell r="C1857" t="str">
            <v>I. EQUIPO</v>
          </cell>
        </row>
        <row r="1859">
          <cell r="C1859" t="str">
            <v>DESCRIPCIÓN</v>
          </cell>
          <cell r="H1859" t="str">
            <v>MARCA</v>
          </cell>
          <cell r="J1859" t="str">
            <v>TIPO</v>
          </cell>
          <cell r="L1859" t="str">
            <v>TARIFA/HORA</v>
          </cell>
          <cell r="M1859" t="str">
            <v>RENDIMIENTO</v>
          </cell>
          <cell r="O1859" t="str">
            <v>Vr. UNITARIO</v>
          </cell>
        </row>
        <row r="1860">
          <cell r="C1860" t="str">
            <v>Sección completa de andamio (1.2m-1.5m) x 1.5 m. (+ 4 ruedas) Incluye transporte.</v>
          </cell>
          <cell r="J1860" t="str">
            <v>Dia</v>
          </cell>
          <cell r="L1860">
            <v>2565</v>
          </cell>
          <cell r="M1860">
            <v>4</v>
          </cell>
          <cell r="O1860">
            <v>641</v>
          </cell>
          <cell r="R1860">
            <v>8.5</v>
          </cell>
          <cell r="T1860" t="str">
            <v>Sección completa de andamio (1.2m-1.5m) x 1.5 m. (+ 4 ruedas) Incluye transporte.</v>
          </cell>
        </row>
        <row r="1861">
          <cell r="C1861" t="str">
            <v>Can zunchado en madera común de 5,0cmx20cmx3,0m (alquiler). Incluye transporte.</v>
          </cell>
          <cell r="J1861" t="str">
            <v>Dia</v>
          </cell>
          <cell r="L1861">
            <v>1500</v>
          </cell>
          <cell r="M1861">
            <v>4</v>
          </cell>
          <cell r="O1861">
            <v>375</v>
          </cell>
          <cell r="R1861">
            <v>8.5</v>
          </cell>
          <cell r="T1861" t="str">
            <v>Can zunchado en madera común de 5,0cmx20cmx3,0m (alquiler). Incluye transporte.</v>
          </cell>
        </row>
        <row r="1862">
          <cell r="J1862" t="str">
            <v/>
          </cell>
          <cell r="L1862" t="str">
            <v/>
          </cell>
          <cell r="O1862">
            <v>0</v>
          </cell>
          <cell r="R1862">
            <v>0</v>
          </cell>
          <cell r="T1862">
            <v>0</v>
          </cell>
        </row>
        <row r="1863">
          <cell r="C1863" t="str">
            <v>Herramienta Menor (Como % de Mano de Obra)</v>
          </cell>
          <cell r="J1863" t="str">
            <v>Dia</v>
          </cell>
          <cell r="L1863">
            <v>33311</v>
          </cell>
          <cell r="M1863">
            <v>0.05</v>
          </cell>
          <cell r="O1863">
            <v>1666</v>
          </cell>
          <cell r="R1863">
            <v>56644</v>
          </cell>
          <cell r="T1863" t="str">
            <v>Herramienta Menor (Como % de Mano de Obra)</v>
          </cell>
        </row>
        <row r="1864">
          <cell r="L1864">
            <v>1.5900000000000001E-2</v>
          </cell>
          <cell r="M1864" t="str">
            <v>SUBTOTAL $</v>
          </cell>
          <cell r="O1864">
            <v>2682</v>
          </cell>
        </row>
        <row r="1865">
          <cell r="C1865" t="str">
            <v>II. MATERIALES</v>
          </cell>
        </row>
        <row r="1867">
          <cell r="C1867" t="str">
            <v>DESCRIPCIÓN</v>
          </cell>
          <cell r="K1867" t="str">
            <v>UNIDAD</v>
          </cell>
          <cell r="L1867" t="str">
            <v>CANTIDAD</v>
          </cell>
          <cell r="M1867" t="str">
            <v>PRECIO UNIT.</v>
          </cell>
          <cell r="O1867" t="str">
            <v>Vr. UNITARIO</v>
          </cell>
        </row>
        <row r="1868">
          <cell r="C1868" t="str">
            <v>tubo EMT 1/2" X 3m</v>
          </cell>
          <cell r="K1868" t="str">
            <v>u</v>
          </cell>
          <cell r="L1868">
            <v>1.75</v>
          </cell>
          <cell r="M1868">
            <v>23700</v>
          </cell>
          <cell r="O1868">
            <v>41475</v>
          </cell>
          <cell r="R1868">
            <v>59.5</v>
          </cell>
          <cell r="T1868" t="str">
            <v>tubo EMT 1/2" X 3m</v>
          </cell>
        </row>
        <row r="1869">
          <cell r="C1869" t="str">
            <v>Terminal EMT 1/2" Acero - Tub</v>
          </cell>
          <cell r="K1869" t="str">
            <v>u</v>
          </cell>
          <cell r="L1869">
            <v>2</v>
          </cell>
          <cell r="M1869">
            <v>2052.75</v>
          </cell>
          <cell r="O1869">
            <v>4106</v>
          </cell>
          <cell r="R1869">
            <v>68</v>
          </cell>
          <cell r="T1869" t="str">
            <v>Terminal EMT 1/2" Acero - Tub</v>
          </cell>
        </row>
        <row r="1870">
          <cell r="C1870" t="str">
            <v>Union EMT 1/2" Acero</v>
          </cell>
          <cell r="K1870" t="str">
            <v>u</v>
          </cell>
          <cell r="L1870">
            <v>0.5</v>
          </cell>
          <cell r="M1870">
            <v>2682</v>
          </cell>
          <cell r="O1870">
            <v>1341</v>
          </cell>
          <cell r="R1870">
            <v>17</v>
          </cell>
          <cell r="T1870" t="str">
            <v>Union EMT 1/2" Acero</v>
          </cell>
        </row>
        <row r="1871">
          <cell r="C1871" t="str">
            <v>Curva EMT 1/2"</v>
          </cell>
          <cell r="K1871" t="str">
            <v>u</v>
          </cell>
          <cell r="L1871">
            <v>2</v>
          </cell>
          <cell r="M1871">
            <v>4105.5</v>
          </cell>
          <cell r="O1871">
            <v>8211</v>
          </cell>
          <cell r="R1871">
            <v>68</v>
          </cell>
          <cell r="T1871" t="str">
            <v>Curva EMT 1/2"</v>
          </cell>
        </row>
        <row r="1872">
          <cell r="C1872" t="str">
            <v>Caja 12x12x5 Tapa Universal Rall 7035 Cal. 20 Proelectricos</v>
          </cell>
          <cell r="K1872" t="str">
            <v>u</v>
          </cell>
          <cell r="L1872">
            <v>1</v>
          </cell>
          <cell r="M1872">
            <v>20900</v>
          </cell>
          <cell r="O1872">
            <v>20900</v>
          </cell>
          <cell r="R1872">
            <v>34</v>
          </cell>
          <cell r="T1872" t="str">
            <v>Caja 12x12x5 Tapa Universal Rall 7035 Cal. 20 Proelectricos</v>
          </cell>
        </row>
        <row r="1873">
          <cell r="C1873" t="str">
            <v xml:space="preserve">Toma doble polo a tierra blanco Electric Line sin tapa
</v>
          </cell>
          <cell r="K1873" t="str">
            <v>u</v>
          </cell>
          <cell r="L1873">
            <v>1</v>
          </cell>
          <cell r="M1873">
            <v>5900</v>
          </cell>
          <cell r="O1873">
            <v>5900</v>
          </cell>
          <cell r="R1873">
            <v>34</v>
          </cell>
          <cell r="T1873" t="str">
            <v xml:space="preserve">Toma doble polo a tierra blanco Electric Line sin tapa
</v>
          </cell>
        </row>
        <row r="1874">
          <cell r="C1874" t="str">
            <v xml:space="preserve">Cable AWG-CU-THHN/THWN-90ºC # 12 </v>
          </cell>
          <cell r="K1874" t="str">
            <v>m</v>
          </cell>
          <cell r="L1874">
            <v>16.38</v>
          </cell>
          <cell r="M1874">
            <v>2714</v>
          </cell>
          <cell r="O1874">
            <v>44455</v>
          </cell>
          <cell r="R1874">
            <v>556.91999999999996</v>
          </cell>
          <cell r="T1874" t="str">
            <v xml:space="preserve">Cable AWG-CU-THHN/THWN-90ºC # 12 </v>
          </cell>
        </row>
        <row r="1875">
          <cell r="C1875" t="str">
            <v xml:space="preserve">Conector Resorte Rojo-Amr </v>
          </cell>
          <cell r="K1875" t="str">
            <v>u</v>
          </cell>
          <cell r="L1875">
            <v>3</v>
          </cell>
          <cell r="M1875">
            <v>1412</v>
          </cell>
          <cell r="O1875">
            <v>4236</v>
          </cell>
          <cell r="R1875">
            <v>102</v>
          </cell>
          <cell r="T1875" t="str">
            <v xml:space="preserve">Conector Resorte Rojo-Amr </v>
          </cell>
        </row>
        <row r="1876">
          <cell r="C1876" t="str">
            <v xml:space="preserve">Abrazadera Plastica Alas Tubo Conduit 1/2pg </v>
          </cell>
          <cell r="K1876" t="str">
            <v>u</v>
          </cell>
          <cell r="L1876">
            <v>2</v>
          </cell>
          <cell r="M1876">
            <v>1150</v>
          </cell>
          <cell r="O1876">
            <v>2300</v>
          </cell>
          <cell r="R1876">
            <v>68</v>
          </cell>
          <cell r="T1876" t="str">
            <v xml:space="preserve">Abrazadera Plastica Alas Tubo Conduit 1/2pg </v>
          </cell>
        </row>
        <row r="1877">
          <cell r="L1877">
            <v>0.78690000000000004</v>
          </cell>
          <cell r="M1877" t="str">
            <v>SUBTOTAL $</v>
          </cell>
          <cell r="O1877">
            <v>132924</v>
          </cell>
        </row>
        <row r="1878">
          <cell r="C1878" t="str">
            <v>III. TRANSPORTES</v>
          </cell>
        </row>
        <row r="1880">
          <cell r="C1880" t="str">
            <v>MATERIAL</v>
          </cell>
          <cell r="J1880" t="str">
            <v>VOL. o PESO</v>
          </cell>
          <cell r="K1880" t="str">
            <v>DISTANCIA</v>
          </cell>
          <cell r="L1880" t="str">
            <v>M3 o Ton/Km</v>
          </cell>
          <cell r="M1880" t="str">
            <v>TARIFA</v>
          </cell>
          <cell r="O1880" t="str">
            <v>Vr. UNITARIO</v>
          </cell>
        </row>
        <row r="1881">
          <cell r="J1881" t="str">
            <v/>
          </cell>
          <cell r="M1881">
            <v>0</v>
          </cell>
          <cell r="O1881">
            <v>0</v>
          </cell>
          <cell r="R1881">
            <v>0</v>
          </cell>
          <cell r="T1881">
            <v>0</v>
          </cell>
        </row>
        <row r="1882">
          <cell r="J1882" t="str">
            <v/>
          </cell>
          <cell r="M1882">
            <v>0</v>
          </cell>
          <cell r="O1882">
            <v>0</v>
          </cell>
          <cell r="R1882">
            <v>0</v>
          </cell>
          <cell r="T1882">
            <v>0</v>
          </cell>
        </row>
        <row r="1883">
          <cell r="J1883" t="str">
            <v/>
          </cell>
          <cell r="M1883">
            <v>0</v>
          </cell>
          <cell r="O1883">
            <v>0</v>
          </cell>
          <cell r="R1883">
            <v>0</v>
          </cell>
          <cell r="T1883">
            <v>0</v>
          </cell>
        </row>
        <row r="1884">
          <cell r="L1884">
            <v>0</v>
          </cell>
          <cell r="M1884" t="str">
            <v>SUBTOTAL $</v>
          </cell>
          <cell r="O1884">
            <v>0</v>
          </cell>
        </row>
        <row r="1885">
          <cell r="C1885" t="str">
            <v>IV. MANO DE OBRA</v>
          </cell>
        </row>
        <row r="1887">
          <cell r="C1887" t="str">
            <v>TRABAJADOR</v>
          </cell>
          <cell r="I1887" t="str">
            <v>CANTIDAD</v>
          </cell>
          <cell r="J1887" t="str">
            <v>JORNAL</v>
          </cell>
          <cell r="K1887" t="str">
            <v>PRESTACIONES</v>
          </cell>
          <cell r="L1887" t="str">
            <v>JORNAL TOTAL</v>
          </cell>
          <cell r="M1887" t="str">
            <v>RENDIMIENTO</v>
          </cell>
          <cell r="O1887" t="str">
            <v>Vr. UNITARIO</v>
          </cell>
        </row>
        <row r="1888">
          <cell r="C1888" t="str">
            <v>Maestro Electricista</v>
          </cell>
          <cell r="I1888">
            <v>1</v>
          </cell>
          <cell r="J1888">
            <v>104400</v>
          </cell>
          <cell r="K1888">
            <v>1.681</v>
          </cell>
          <cell r="L1888">
            <v>175496</v>
          </cell>
          <cell r="M1888">
            <v>8</v>
          </cell>
          <cell r="O1888">
            <v>21937</v>
          </cell>
          <cell r="R1888">
            <v>4.25</v>
          </cell>
          <cell r="T1888" t="str">
            <v>Maestro Electricista</v>
          </cell>
        </row>
        <row r="1889">
          <cell r="C1889" t="str">
            <v>Ayudante Entendido</v>
          </cell>
          <cell r="I1889">
            <v>1</v>
          </cell>
          <cell r="J1889">
            <v>53020</v>
          </cell>
          <cell r="K1889">
            <v>1.7161</v>
          </cell>
          <cell r="L1889">
            <v>90988</v>
          </cell>
          <cell r="M1889">
            <v>8</v>
          </cell>
          <cell r="O1889">
            <v>11374</v>
          </cell>
          <cell r="R1889">
            <v>4.25</v>
          </cell>
          <cell r="T1889" t="str">
            <v>Ayudante Entendido</v>
          </cell>
        </row>
        <row r="1890">
          <cell r="I1890">
            <v>1</v>
          </cell>
          <cell r="J1890">
            <v>0</v>
          </cell>
          <cell r="K1890">
            <v>0</v>
          </cell>
          <cell r="L1890">
            <v>0</v>
          </cell>
          <cell r="O1890">
            <v>0</v>
          </cell>
          <cell r="R1890">
            <v>0</v>
          </cell>
          <cell r="T1890">
            <v>0</v>
          </cell>
        </row>
        <row r="1891">
          <cell r="L1891">
            <v>0.19719999999999999</v>
          </cell>
          <cell r="M1891" t="str">
            <v>SUBTOTAL $</v>
          </cell>
          <cell r="O1891">
            <v>33311</v>
          </cell>
        </row>
        <row r="1893">
          <cell r="C1893" t="str">
            <v>TOTAL COSTO DIRECTO $</v>
          </cell>
          <cell r="O1893">
            <v>168917</v>
          </cell>
        </row>
        <row r="1894">
          <cell r="C1894" t="str">
            <v>V. COSTOS INDIRECTOS</v>
          </cell>
        </row>
        <row r="1896">
          <cell r="C1896" t="str">
            <v>Descripción</v>
          </cell>
          <cell r="L1896" t="str">
            <v>Porcentaje</v>
          </cell>
          <cell r="M1896" t="str">
            <v>Valor Total</v>
          </cell>
        </row>
        <row r="1897">
          <cell r="C1897" t="str">
            <v>ADMINISTRACION</v>
          </cell>
          <cell r="L1897">
            <v>0</v>
          </cell>
          <cell r="M1897">
            <v>0</v>
          </cell>
        </row>
        <row r="1898">
          <cell r="C1898" t="str">
            <v xml:space="preserve">IMPREVISTOS </v>
          </cell>
          <cell r="L1898">
            <v>0</v>
          </cell>
          <cell r="M1898">
            <v>0</v>
          </cell>
        </row>
        <row r="1899">
          <cell r="C1899" t="str">
            <v>UTILIDAD</v>
          </cell>
          <cell r="L1899">
            <v>0</v>
          </cell>
          <cell r="M1899">
            <v>0</v>
          </cell>
        </row>
        <row r="1900">
          <cell r="C1900" t="str">
            <v>SUBTOTAL $</v>
          </cell>
          <cell r="O1900">
            <v>0</v>
          </cell>
        </row>
        <row r="1902">
          <cell r="C1902" t="str">
            <v>Precio Unitario Total Aproximado al peso $</v>
          </cell>
          <cell r="O1902">
            <v>168917</v>
          </cell>
        </row>
        <row r="1905">
          <cell r="H1905" t="str">
            <v>Firma</v>
          </cell>
        </row>
        <row r="1906">
          <cell r="H1906" t="str">
            <v>Nombre:</v>
          </cell>
        </row>
        <row r="1907">
          <cell r="H1907" t="str">
            <v>Representante Legal del Contratista o su Apoderado</v>
          </cell>
        </row>
        <row r="1908">
          <cell r="H1908" t="str">
            <v>Matricula No. :</v>
          </cell>
        </row>
        <row r="1909">
          <cell r="H1909" t="str">
            <v xml:space="preserve"> </v>
          </cell>
        </row>
        <row r="1910">
          <cell r="C1910" t="str">
            <v>OBSERVACIONES INTERVENTORÍA</v>
          </cell>
        </row>
        <row r="1914">
          <cell r="C1914" t="str">
            <v>APROBACIÓN POR INTERVENTORÍA</v>
          </cell>
        </row>
        <row r="1915">
          <cell r="C191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1917">
          <cell r="C191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1920">
          <cell r="H1920" t="str">
            <v>Firma</v>
          </cell>
        </row>
        <row r="1921">
          <cell r="H1921" t="str">
            <v>Nombre:</v>
          </cell>
        </row>
        <row r="1922">
          <cell r="H1922" t="str">
            <v>Representante Legal del Interventor o su Apoderado</v>
          </cell>
        </row>
        <row r="1923">
          <cell r="H1923" t="str">
            <v>Matricula No. :</v>
          </cell>
        </row>
        <row r="1928">
          <cell r="C1928" t="str">
            <v>Formulario 1 - Propuesta económica  - Documento tipo de selección abreviada de menor cuantía - versión 2</v>
          </cell>
        </row>
        <row r="1929">
          <cell r="C1929" t="str">
            <v>Código</v>
          </cell>
          <cell r="D1929" t="str">
            <v>CCE-EICP-FM-25</v>
          </cell>
          <cell r="E1929" t="str">
            <v>Versión</v>
          </cell>
          <cell r="F1929">
            <v>2</v>
          </cell>
        </row>
        <row r="1931">
          <cell r="C1931" t="str">
            <v>[La entidad podrá utilizar este formato para la presentación de los análisis de precios unitarios el contratista en la oportunidad prevista en el numeral 8.1. del Documento Base]</v>
          </cell>
        </row>
        <row r="1934">
          <cell r="D1934" t="str">
            <v>MUNICIPIO DE CONCORDIA, ANTIOQUIA</v>
          </cell>
        </row>
        <row r="1935">
          <cell r="L1935" t="str">
            <v>VERSIÓN</v>
          </cell>
        </row>
        <row r="1936">
          <cell r="D1936" t="str">
            <v xml:space="preserve">[NÚMERO DEL PROCESO] </v>
          </cell>
        </row>
        <row r="1937">
          <cell r="L1937" t="str">
            <v>PÁGINA</v>
          </cell>
          <cell r="M1937">
            <v>1</v>
          </cell>
          <cell r="N1937" t="str">
            <v>DE</v>
          </cell>
          <cell r="O1937">
            <v>1</v>
          </cell>
        </row>
        <row r="1938">
          <cell r="D1938" t="str">
            <v xml:space="preserve">ANALISIS DE PRECIOS UNITARIOS </v>
          </cell>
        </row>
        <row r="1940">
          <cell r="L1940" t="str">
            <v>FECHA</v>
          </cell>
          <cell r="M1940" t="str">
            <v>DD</v>
          </cell>
          <cell r="N1940" t="str">
            <v>MM</v>
          </cell>
          <cell r="O1940" t="str">
            <v>AA</v>
          </cell>
        </row>
        <row r="1941">
          <cell r="M1941">
            <v>8</v>
          </cell>
          <cell r="N1941">
            <v>5</v>
          </cell>
          <cell r="O1941">
            <v>2023</v>
          </cell>
        </row>
        <row r="1942">
          <cell r="C1942" t="str">
            <v>ITEMS DE LA PROPUESTA ECONÓMICA</v>
          </cell>
          <cell r="I1942" t="str">
            <v>ITEMS NO PREVISTOS</v>
          </cell>
        </row>
        <row r="1946">
          <cell r="C1946" t="str">
            <v>DATOS ESPECÍFICOS</v>
          </cell>
        </row>
        <row r="1948">
          <cell r="C1948" t="str">
            <v>ITEM</v>
          </cell>
          <cell r="D1948" t="str">
            <v>DESCRIPCIÓN</v>
          </cell>
          <cell r="M1948" t="str">
            <v>UNIDAD</v>
          </cell>
          <cell r="O1948" t="str">
            <v>CANTIDAD</v>
          </cell>
        </row>
        <row r="1949">
          <cell r="C1949" t="str">
            <v>3.10.2</v>
          </cell>
          <cell r="D1949" t="str">
            <v>S.T.I de materiales para salida eléctrica de interruptor monopolar o plafon de alumbrado 15 A, certificacion RETIE. Incluye roseta/plafon o interruptor, tapa, ducto pvc, cajas con tapa suplemento, adaptadores, curvas, pega pvc, conductores 12 AWG-CU-THHN/THWN-90ºC, conectores de conexión y empalme, tornillos, obra civil y demás elementos y accesorios para su correcta instalación y funcionamiento. (Salida promedio de 5 m).</v>
          </cell>
          <cell r="M1949" t="str">
            <v>u</v>
          </cell>
          <cell r="O1949">
            <v>2</v>
          </cell>
          <cell r="R1949">
            <v>92647</v>
          </cell>
          <cell r="S1949">
            <v>92647</v>
          </cell>
          <cell r="T1949">
            <v>4.4299999999999999E-2</v>
          </cell>
          <cell r="U1949">
            <v>0.59619999999999995</v>
          </cell>
          <cell r="V1949">
            <v>0</v>
          </cell>
          <cell r="W1949">
            <v>0.35949999999999999</v>
          </cell>
        </row>
        <row r="1950">
          <cell r="C1950" t="str">
            <v>I. EQUIPO</v>
          </cell>
        </row>
        <row r="1952">
          <cell r="C1952" t="str">
            <v>DESCRIPCIÓN</v>
          </cell>
          <cell r="H1952" t="str">
            <v>MARCA</v>
          </cell>
          <cell r="J1952" t="str">
            <v>TIPO</v>
          </cell>
          <cell r="L1952" t="str">
            <v>TARIFA/HORA</v>
          </cell>
          <cell r="M1952" t="str">
            <v>RENDIMIENTO</v>
          </cell>
          <cell r="O1952" t="str">
            <v>Vr. UNITARIO</v>
          </cell>
        </row>
        <row r="1953">
          <cell r="C1953" t="str">
            <v>Sección completa de andamio (1.2m-1.5m) x 1.5 m. (+ 4 ruedas) Incluye transporte.</v>
          </cell>
          <cell r="J1953" t="str">
            <v>Dia</v>
          </cell>
          <cell r="L1953">
            <v>2565</v>
          </cell>
          <cell r="M1953">
            <v>4</v>
          </cell>
          <cell r="O1953">
            <v>641</v>
          </cell>
          <cell r="R1953">
            <v>0.5</v>
          </cell>
          <cell r="T1953" t="str">
            <v>Sección completa de andamio (1.2m-1.5m) x 1.5 m. (+ 4 ruedas) Incluye transporte.</v>
          </cell>
        </row>
        <row r="1954">
          <cell r="C1954" t="str">
            <v>Can zunchado en madera común de 5,0cmx20cmx3,0m (alquiler). Incluye transporte.</v>
          </cell>
          <cell r="J1954" t="str">
            <v>Dia</v>
          </cell>
          <cell r="L1954">
            <v>1500</v>
          </cell>
          <cell r="M1954">
            <v>4</v>
          </cell>
          <cell r="O1954">
            <v>375</v>
          </cell>
          <cell r="R1954">
            <v>0.5</v>
          </cell>
          <cell r="T1954" t="str">
            <v>Can zunchado en madera común de 5,0cmx20cmx3,0m (alquiler). Incluye transporte.</v>
          </cell>
        </row>
        <row r="1955">
          <cell r="C1955" t="str">
            <v>Pulidora Manual de 4" 1/2"</v>
          </cell>
          <cell r="J1955" t="str">
            <v>Dia</v>
          </cell>
          <cell r="L1955">
            <v>11352</v>
          </cell>
          <cell r="M1955">
            <v>8</v>
          </cell>
          <cell r="O1955">
            <v>1419</v>
          </cell>
          <cell r="R1955">
            <v>0.25</v>
          </cell>
          <cell r="T1955" t="str">
            <v>Pulidora Manual de 4" 1/2"</v>
          </cell>
        </row>
        <row r="1956">
          <cell r="C1956" t="str">
            <v>Herramienta Menor (Como % de Mano de Obra)</v>
          </cell>
          <cell r="J1956" t="str">
            <v>Dia</v>
          </cell>
          <cell r="L1956">
            <v>33311</v>
          </cell>
          <cell r="M1956">
            <v>0.05</v>
          </cell>
          <cell r="O1956">
            <v>1666</v>
          </cell>
          <cell r="R1956">
            <v>3332</v>
          </cell>
          <cell r="T1956" t="str">
            <v>Herramienta Menor (Como % de Mano de Obra)</v>
          </cell>
        </row>
        <row r="1957">
          <cell r="L1957">
            <v>4.4299999999999999E-2</v>
          </cell>
          <cell r="M1957" t="str">
            <v>SUBTOTAL $</v>
          </cell>
          <cell r="O1957">
            <v>4101</v>
          </cell>
        </row>
        <row r="1958">
          <cell r="C1958" t="str">
            <v>II. MATERIALES</v>
          </cell>
        </row>
        <row r="1960">
          <cell r="C1960" t="str">
            <v>DESCRIPCIÓN</v>
          </cell>
          <cell r="K1960" t="str">
            <v>UNIDAD</v>
          </cell>
          <cell r="L1960" t="str">
            <v>CANTIDAD</v>
          </cell>
          <cell r="M1960" t="str">
            <v>PRECIO UNIT.</v>
          </cell>
          <cell r="O1960" t="str">
            <v>Vr. UNITARIO</v>
          </cell>
        </row>
        <row r="1961">
          <cell r="C1961" t="str">
            <v>Tubo Conduit PVC 1/2 x 3mt</v>
          </cell>
          <cell r="K1961" t="str">
            <v>U</v>
          </cell>
          <cell r="L1961">
            <v>1.75</v>
          </cell>
          <cell r="M1961">
            <v>8400</v>
          </cell>
          <cell r="O1961">
            <v>14700</v>
          </cell>
          <cell r="R1961">
            <v>3.5</v>
          </cell>
          <cell r="T1961" t="str">
            <v>Tubo Conduit PVC 1/2 x 3mt</v>
          </cell>
        </row>
        <row r="1962">
          <cell r="C1962" t="str">
            <v>Adaptador 1/2 Pulgada Terminal Conduit PVC 10 und</v>
          </cell>
          <cell r="K1962" t="str">
            <v>U</v>
          </cell>
          <cell r="L1962">
            <v>0.2</v>
          </cell>
          <cell r="M1962">
            <v>5512</v>
          </cell>
          <cell r="O1962">
            <v>1102</v>
          </cell>
          <cell r="R1962">
            <v>0.4</v>
          </cell>
          <cell r="T1962" t="str">
            <v>Adaptador 1/2 Pulgada Terminal Conduit PVC 10 und</v>
          </cell>
        </row>
        <row r="1963">
          <cell r="C1963" t="str">
            <v>Curva 90x1/2 Pulgada Conduit Propack 10 und</v>
          </cell>
          <cell r="K1963" t="str">
            <v>U</v>
          </cell>
          <cell r="L1963">
            <v>0.2</v>
          </cell>
          <cell r="M1963">
            <v>10282</v>
          </cell>
          <cell r="O1963">
            <v>2056</v>
          </cell>
          <cell r="R1963">
            <v>0.4</v>
          </cell>
          <cell r="T1963" t="str">
            <v>Curva 90x1/2 Pulgada Conduit Propack 10 und</v>
          </cell>
        </row>
        <row r="1964">
          <cell r="C1964" t="str">
            <v>Caja octagonal 100 x 100 x 47 mm conduit</v>
          </cell>
          <cell r="K1964" t="str">
            <v>u</v>
          </cell>
          <cell r="L1964">
            <v>0.1</v>
          </cell>
          <cell r="M1964">
            <v>2640</v>
          </cell>
          <cell r="O1964">
            <v>264</v>
          </cell>
          <cell r="R1964">
            <v>0.2</v>
          </cell>
          <cell r="T1964" t="str">
            <v>Caja octagonal 100 x 100 x 47 mm conduit</v>
          </cell>
        </row>
        <row r="1965">
          <cell r="C1965" t="str">
            <v xml:space="preserve">Cable AWG-CU-THHN/THWN-90ºC # 12 </v>
          </cell>
          <cell r="K1965" t="str">
            <v>m</v>
          </cell>
          <cell r="L1965">
            <v>10.92</v>
          </cell>
          <cell r="M1965">
            <v>2714</v>
          </cell>
          <cell r="O1965">
            <v>29637</v>
          </cell>
          <cell r="R1965">
            <v>21.84</v>
          </cell>
          <cell r="T1965" t="str">
            <v xml:space="preserve">Cable AWG-CU-THHN/THWN-90ºC # 12 </v>
          </cell>
        </row>
        <row r="1966">
          <cell r="C1966" t="str">
            <v xml:space="preserve">Conector Resorte Rojo-Amr </v>
          </cell>
          <cell r="K1966" t="str">
            <v>u</v>
          </cell>
          <cell r="L1966">
            <v>3</v>
          </cell>
          <cell r="M1966">
            <v>1412</v>
          </cell>
          <cell r="O1966">
            <v>4236</v>
          </cell>
          <cell r="R1966">
            <v>6</v>
          </cell>
          <cell r="T1966" t="str">
            <v xml:space="preserve">Conector Resorte Rojo-Amr </v>
          </cell>
        </row>
        <row r="1967">
          <cell r="C1967" t="str">
            <v>Roseta en Porcelana Corona - 12 x 12 x 4 cm</v>
          </cell>
          <cell r="K1967" t="str">
            <v>u</v>
          </cell>
          <cell r="L1967">
            <v>1</v>
          </cell>
          <cell r="M1967">
            <v>3080</v>
          </cell>
          <cell r="O1967">
            <v>3080</v>
          </cell>
          <cell r="R1967">
            <v>2</v>
          </cell>
          <cell r="T1967" t="str">
            <v>Roseta en Porcelana Corona - 12 x 12 x 4 cm</v>
          </cell>
        </row>
        <row r="1968">
          <cell r="C1968" t="str">
            <v>Soldadura liquida PVC 1/4 de Gl</v>
          </cell>
          <cell r="K1968" t="str">
            <v>u</v>
          </cell>
          <cell r="L1968">
            <v>1.4999999999999999E-2</v>
          </cell>
          <cell r="M1968">
            <v>10695</v>
          </cell>
          <cell r="O1968">
            <v>160</v>
          </cell>
          <cell r="R1968">
            <v>0.03</v>
          </cell>
          <cell r="T1968" t="str">
            <v>Soldadura liquida PVC 1/4 de Gl</v>
          </cell>
        </row>
        <row r="1969">
          <cell r="K1969" t="str">
            <v/>
          </cell>
          <cell r="M1969">
            <v>0</v>
          </cell>
          <cell r="O1969">
            <v>0</v>
          </cell>
          <cell r="R1969">
            <v>0</v>
          </cell>
          <cell r="T1969">
            <v>0</v>
          </cell>
        </row>
        <row r="1970">
          <cell r="L1970">
            <v>0.59619999999999995</v>
          </cell>
          <cell r="M1970" t="str">
            <v>SUBTOTAL $</v>
          </cell>
          <cell r="O1970">
            <v>55235</v>
          </cell>
        </row>
        <row r="1971">
          <cell r="C1971" t="str">
            <v>III. TRANSPORTES</v>
          </cell>
        </row>
        <row r="1973">
          <cell r="C1973" t="str">
            <v>MATERIAL</v>
          </cell>
          <cell r="J1973" t="str">
            <v>VOL. o PESO</v>
          </cell>
          <cell r="K1973" t="str">
            <v>DISTANCIA</v>
          </cell>
          <cell r="L1973" t="str">
            <v>M3 o Ton/Km</v>
          </cell>
          <cell r="M1973" t="str">
            <v>TARIFA</v>
          </cell>
          <cell r="O1973" t="str">
            <v>Vr. UNITARIO</v>
          </cell>
        </row>
        <row r="1974">
          <cell r="J1974" t="str">
            <v/>
          </cell>
          <cell r="M1974">
            <v>0</v>
          </cell>
          <cell r="O1974">
            <v>0</v>
          </cell>
          <cell r="R1974">
            <v>0</v>
          </cell>
          <cell r="T1974">
            <v>0</v>
          </cell>
        </row>
        <row r="1975">
          <cell r="J1975" t="str">
            <v/>
          </cell>
          <cell r="M1975">
            <v>0</v>
          </cell>
          <cell r="O1975">
            <v>0</v>
          </cell>
          <cell r="R1975">
            <v>0</v>
          </cell>
          <cell r="T1975">
            <v>0</v>
          </cell>
        </row>
        <row r="1976">
          <cell r="J1976" t="str">
            <v/>
          </cell>
          <cell r="M1976">
            <v>0</v>
          </cell>
          <cell r="O1976">
            <v>0</v>
          </cell>
          <cell r="R1976">
            <v>0</v>
          </cell>
          <cell r="T1976">
            <v>0</v>
          </cell>
        </row>
        <row r="1977">
          <cell r="L1977">
            <v>0</v>
          </cell>
          <cell r="M1977" t="str">
            <v>SUBTOTAL $</v>
          </cell>
          <cell r="O1977">
            <v>0</v>
          </cell>
        </row>
        <row r="1978">
          <cell r="C1978" t="str">
            <v>IV. MANO DE OBRA</v>
          </cell>
        </row>
        <row r="1980">
          <cell r="C1980" t="str">
            <v>TRABAJADOR</v>
          </cell>
          <cell r="I1980" t="str">
            <v>CANTIDAD</v>
          </cell>
          <cell r="J1980" t="str">
            <v>JORNAL</v>
          </cell>
          <cell r="K1980" t="str">
            <v>PRESTACIONES</v>
          </cell>
          <cell r="L1980" t="str">
            <v>JORNAL TOTAL</v>
          </cell>
          <cell r="M1980" t="str">
            <v>RENDIMIENTO</v>
          </cell>
          <cell r="O1980" t="str">
            <v>Vr. UNITARIO</v>
          </cell>
        </row>
        <row r="1981">
          <cell r="C1981" t="str">
            <v>Maestro Electricista</v>
          </cell>
          <cell r="I1981">
            <v>1</v>
          </cell>
          <cell r="J1981">
            <v>104400</v>
          </cell>
          <cell r="K1981">
            <v>1.681</v>
          </cell>
          <cell r="L1981">
            <v>175496</v>
          </cell>
          <cell r="M1981">
            <v>8</v>
          </cell>
          <cell r="O1981">
            <v>21937</v>
          </cell>
          <cell r="R1981">
            <v>0.25</v>
          </cell>
          <cell r="T1981" t="str">
            <v>Maestro Electricista</v>
          </cell>
        </row>
        <row r="1982">
          <cell r="C1982" t="str">
            <v>Ayudante Entendido</v>
          </cell>
          <cell r="I1982">
            <v>1</v>
          </cell>
          <cell r="J1982">
            <v>53020</v>
          </cell>
          <cell r="K1982">
            <v>1.7161</v>
          </cell>
          <cell r="L1982">
            <v>90988</v>
          </cell>
          <cell r="M1982">
            <v>8</v>
          </cell>
          <cell r="O1982">
            <v>11374</v>
          </cell>
          <cell r="R1982">
            <v>0.25</v>
          </cell>
          <cell r="T1982" t="str">
            <v>Ayudante Entendido</v>
          </cell>
        </row>
        <row r="1983">
          <cell r="I1983">
            <v>1</v>
          </cell>
          <cell r="J1983">
            <v>0</v>
          </cell>
          <cell r="K1983">
            <v>0</v>
          </cell>
          <cell r="L1983">
            <v>0</v>
          </cell>
          <cell r="O1983">
            <v>0</v>
          </cell>
          <cell r="R1983">
            <v>0</v>
          </cell>
          <cell r="T1983">
            <v>0</v>
          </cell>
        </row>
        <row r="1984">
          <cell r="L1984">
            <v>0.35949999999999999</v>
          </cell>
          <cell r="M1984" t="str">
            <v>SUBTOTAL $</v>
          </cell>
          <cell r="O1984">
            <v>33311</v>
          </cell>
        </row>
        <row r="1986">
          <cell r="C1986" t="str">
            <v>TOTAL COSTO DIRECTO $</v>
          </cell>
          <cell r="O1986">
            <v>92647</v>
          </cell>
        </row>
        <row r="1987">
          <cell r="C1987" t="str">
            <v>V. COSTOS INDIRECTOS</v>
          </cell>
        </row>
        <row r="1989">
          <cell r="C1989" t="str">
            <v>Descripción</v>
          </cell>
          <cell r="L1989" t="str">
            <v>Porcentaje</v>
          </cell>
          <cell r="M1989" t="str">
            <v>Valor Total</v>
          </cell>
        </row>
        <row r="1990">
          <cell r="C1990" t="str">
            <v>ADMINISTRACION</v>
          </cell>
          <cell r="L1990">
            <v>0</v>
          </cell>
          <cell r="M1990">
            <v>0</v>
          </cell>
        </row>
        <row r="1991">
          <cell r="C1991" t="str">
            <v xml:space="preserve">IMPREVISTOS </v>
          </cell>
          <cell r="L1991">
            <v>0</v>
          </cell>
          <cell r="M1991">
            <v>0</v>
          </cell>
        </row>
        <row r="1992">
          <cell r="C1992" t="str">
            <v>UTILIDAD</v>
          </cell>
          <cell r="L1992">
            <v>0</v>
          </cell>
          <cell r="M1992">
            <v>0</v>
          </cell>
        </row>
        <row r="1993">
          <cell r="C1993" t="str">
            <v>SUBTOTAL $</v>
          </cell>
          <cell r="O1993">
            <v>0</v>
          </cell>
        </row>
        <row r="1995">
          <cell r="C1995" t="str">
            <v>Precio Unitario Total Aproximado al peso $</v>
          </cell>
          <cell r="O1995">
            <v>92647</v>
          </cell>
        </row>
        <row r="1998">
          <cell r="H1998" t="str">
            <v>Firma</v>
          </cell>
        </row>
        <row r="1999">
          <cell r="H1999" t="str">
            <v>Nombre:</v>
          </cell>
        </row>
        <row r="2000">
          <cell r="H2000" t="str">
            <v>Representante Legal del Contratista o su Apoderado</v>
          </cell>
        </row>
        <row r="2001">
          <cell r="H2001" t="str">
            <v>Matricula No. :</v>
          </cell>
        </row>
        <row r="2002">
          <cell r="H2002" t="str">
            <v xml:space="preserve"> </v>
          </cell>
        </row>
        <row r="2003">
          <cell r="C2003" t="str">
            <v>OBSERVACIONES INTERVENTORÍA</v>
          </cell>
        </row>
        <row r="2007">
          <cell r="C2007" t="str">
            <v>APROBACIÓN POR INTERVENTORÍA</v>
          </cell>
        </row>
        <row r="2008">
          <cell r="C2008"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2010">
          <cell r="C2010"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2013">
          <cell r="H2013" t="str">
            <v>Firma</v>
          </cell>
        </row>
        <row r="2014">
          <cell r="H2014" t="str">
            <v>Nombre:</v>
          </cell>
        </row>
        <row r="2015">
          <cell r="H2015" t="str">
            <v>Representante Legal del Interventor o su Apoderado</v>
          </cell>
        </row>
        <row r="2016">
          <cell r="H2016" t="str">
            <v>Matricula No. :</v>
          </cell>
        </row>
        <row r="2021">
          <cell r="C2021" t="str">
            <v>Formulario 1 - Propuesta económica  - Documento tipo de selección abreviada de menor cuantía - versión 2</v>
          </cell>
        </row>
        <row r="2022">
          <cell r="C2022" t="str">
            <v>Código</v>
          </cell>
          <cell r="D2022" t="str">
            <v>CCE-EICP-FM-25</v>
          </cell>
          <cell r="E2022" t="str">
            <v>Versión</v>
          </cell>
          <cell r="F2022">
            <v>2</v>
          </cell>
        </row>
        <row r="2024">
          <cell r="C2024" t="str">
            <v>[La entidad podrá utilizar este formato para la presentación de los análisis de precios unitarios el contratista en la oportunidad prevista en el numeral 8.1. del Documento Base]</v>
          </cell>
        </row>
        <row r="2027">
          <cell r="D2027" t="str">
            <v>MUNICIPIO DE CONCORDIA, ANTIOQUIA</v>
          </cell>
        </row>
        <row r="2028">
          <cell r="L2028" t="str">
            <v>VERSIÓN</v>
          </cell>
        </row>
        <row r="2029">
          <cell r="D2029" t="str">
            <v xml:space="preserve">[NÚMERO DEL PROCESO] </v>
          </cell>
        </row>
        <row r="2030">
          <cell r="L2030" t="str">
            <v>PÁGINA</v>
          </cell>
          <cell r="M2030">
            <v>1</v>
          </cell>
          <cell r="N2030" t="str">
            <v>DE</v>
          </cell>
          <cell r="O2030">
            <v>1</v>
          </cell>
        </row>
        <row r="2031">
          <cell r="D2031" t="str">
            <v xml:space="preserve">ANALISIS DE PRECIOS UNITARIOS </v>
          </cell>
        </row>
        <row r="2033">
          <cell r="L2033" t="str">
            <v>FECHA</v>
          </cell>
          <cell r="M2033" t="str">
            <v>DD</v>
          </cell>
          <cell r="N2033" t="str">
            <v>MM</v>
          </cell>
          <cell r="O2033" t="str">
            <v>AA</v>
          </cell>
        </row>
        <row r="2034">
          <cell r="M2034">
            <v>8</v>
          </cell>
          <cell r="N2034">
            <v>5</v>
          </cell>
          <cell r="O2034">
            <v>2023</v>
          </cell>
        </row>
        <row r="2035">
          <cell r="C2035" t="str">
            <v>ITEMS DE LA PROPUESTA ECONÓMICA</v>
          </cell>
          <cell r="I2035" t="str">
            <v>ITEMS NO PREVISTOS</v>
          </cell>
        </row>
        <row r="2039">
          <cell r="C2039" t="str">
            <v>DATOS ESPECÍFICOS</v>
          </cell>
        </row>
        <row r="2041">
          <cell r="C2041" t="str">
            <v>ITEM</v>
          </cell>
          <cell r="D2041" t="str">
            <v>DESCRIPCIÓN</v>
          </cell>
          <cell r="M2041" t="str">
            <v>UNIDAD</v>
          </cell>
          <cell r="O2041" t="str">
            <v>CANTIDAD</v>
          </cell>
        </row>
        <row r="2042">
          <cell r="C2042" t="str">
            <v>3.10.3</v>
          </cell>
          <cell r="D2042" t="str">
            <v xml:space="preserve">S.T.I de materiales para salida eléctrica de toma doble con polo a tierra , certificación RETIE. Incluye toma, la tapa, cajas 12X12X5 con tapa, ducto EMT, conectores de conexión y empalme, adaptadores terminales, curvas, tornillos, conductores de cobre 3+No12 AWG-CU-THHN/THWN-90ºC, obra civil, y demás accesorios y elementos para su correcta instalación y funcionamiento.(Salida promedio de 3 m). </v>
          </cell>
          <cell r="M2042" t="str">
            <v>u</v>
          </cell>
          <cell r="O2042">
            <v>41</v>
          </cell>
          <cell r="R2042">
            <v>135229</v>
          </cell>
          <cell r="S2042">
            <v>135229</v>
          </cell>
          <cell r="T2042">
            <v>1.9800000000000002E-2</v>
          </cell>
          <cell r="U2042">
            <v>0.73380000000000001</v>
          </cell>
          <cell r="V2042">
            <v>0</v>
          </cell>
          <cell r="W2042">
            <v>0.24629999999999999</v>
          </cell>
        </row>
        <row r="2043">
          <cell r="C2043" t="str">
            <v>I. EQUIPO</v>
          </cell>
        </row>
        <row r="2045">
          <cell r="C2045" t="str">
            <v>DESCRIPCIÓN</v>
          </cell>
          <cell r="H2045" t="str">
            <v>MARCA</v>
          </cell>
          <cell r="J2045" t="str">
            <v>TIPO</v>
          </cell>
          <cell r="L2045" t="str">
            <v>TARIFA/HORA</v>
          </cell>
          <cell r="M2045" t="str">
            <v>RENDIMIENTO</v>
          </cell>
          <cell r="O2045" t="str">
            <v>Vr. UNITARIO</v>
          </cell>
        </row>
        <row r="2046">
          <cell r="C2046" t="str">
            <v>Sección completa de andamio (1.2m-1.5m) x 1.5 m. (+ 4 ruedas) Incluye transporte.</v>
          </cell>
          <cell r="J2046" t="str">
            <v>Dia</v>
          </cell>
          <cell r="L2046">
            <v>2565</v>
          </cell>
          <cell r="M2046">
            <v>4</v>
          </cell>
          <cell r="O2046">
            <v>641</v>
          </cell>
          <cell r="R2046">
            <v>10.25</v>
          </cell>
          <cell r="T2046" t="str">
            <v>Sección completa de andamio (1.2m-1.5m) x 1.5 m. (+ 4 ruedas) Incluye transporte.</v>
          </cell>
        </row>
        <row r="2047">
          <cell r="C2047" t="str">
            <v>Can zunchado en madera común de 5,0cmx20cmx3,0m (alquiler). Incluye transporte.</v>
          </cell>
          <cell r="J2047" t="str">
            <v>Dia</v>
          </cell>
          <cell r="L2047">
            <v>1500</v>
          </cell>
          <cell r="M2047">
            <v>4</v>
          </cell>
          <cell r="O2047">
            <v>375</v>
          </cell>
          <cell r="R2047">
            <v>10.25</v>
          </cell>
          <cell r="T2047" t="str">
            <v>Can zunchado en madera común de 5,0cmx20cmx3,0m (alquiler). Incluye transporte.</v>
          </cell>
        </row>
        <row r="2048">
          <cell r="J2048" t="str">
            <v/>
          </cell>
          <cell r="L2048" t="str">
            <v/>
          </cell>
          <cell r="O2048">
            <v>0</v>
          </cell>
          <cell r="R2048">
            <v>0</v>
          </cell>
          <cell r="T2048">
            <v>0</v>
          </cell>
        </row>
        <row r="2049">
          <cell r="C2049" t="str">
            <v>Herramienta Menor (Como % de Mano de Obra)</v>
          </cell>
          <cell r="J2049" t="str">
            <v>Dia</v>
          </cell>
          <cell r="L2049">
            <v>33311</v>
          </cell>
          <cell r="M2049">
            <v>0.05</v>
          </cell>
          <cell r="O2049">
            <v>1666</v>
          </cell>
          <cell r="R2049">
            <v>68306</v>
          </cell>
          <cell r="T2049" t="str">
            <v>Herramienta Menor (Como % de Mano de Obra)</v>
          </cell>
        </row>
        <row r="2050">
          <cell r="L2050">
            <v>1.9800000000000002E-2</v>
          </cell>
          <cell r="M2050" t="str">
            <v>SUBTOTAL $</v>
          </cell>
          <cell r="O2050">
            <v>2682</v>
          </cell>
        </row>
        <row r="2051">
          <cell r="C2051" t="str">
            <v>II. MATERIALES</v>
          </cell>
        </row>
        <row r="2053">
          <cell r="C2053" t="str">
            <v>DESCRIPCIÓN</v>
          </cell>
          <cell r="K2053" t="str">
            <v>UNIDAD</v>
          </cell>
          <cell r="L2053" t="str">
            <v>CANTIDAD</v>
          </cell>
          <cell r="M2053" t="str">
            <v>PRECIO UNIT.</v>
          </cell>
          <cell r="O2053" t="str">
            <v>Vr. UNITARIO</v>
          </cell>
        </row>
        <row r="2054">
          <cell r="C2054" t="str">
            <v>tubo EMT 1/2" X 3m</v>
          </cell>
          <cell r="K2054" t="str">
            <v>u</v>
          </cell>
          <cell r="L2054">
            <v>1.05</v>
          </cell>
          <cell r="M2054">
            <v>23700</v>
          </cell>
          <cell r="O2054">
            <v>24885</v>
          </cell>
          <cell r="R2054">
            <v>43.05</v>
          </cell>
          <cell r="T2054" t="str">
            <v>tubo EMT 1/2" X 3m</v>
          </cell>
        </row>
        <row r="2055">
          <cell r="C2055" t="str">
            <v>Terminal EMT 1/2" Acero - Tub</v>
          </cell>
          <cell r="K2055" t="str">
            <v>u</v>
          </cell>
          <cell r="L2055">
            <v>2</v>
          </cell>
          <cell r="M2055">
            <v>2052.75</v>
          </cell>
          <cell r="O2055">
            <v>4106</v>
          </cell>
          <cell r="R2055">
            <v>82</v>
          </cell>
          <cell r="T2055" t="str">
            <v>Terminal EMT 1/2" Acero - Tub</v>
          </cell>
        </row>
        <row r="2056">
          <cell r="C2056" t="str">
            <v>Union EMT 1/2" Acero</v>
          </cell>
          <cell r="K2056" t="str">
            <v>u</v>
          </cell>
          <cell r="L2056">
            <v>0.5</v>
          </cell>
          <cell r="M2056">
            <v>2682</v>
          </cell>
          <cell r="O2056">
            <v>1341</v>
          </cell>
          <cell r="R2056">
            <v>20.5</v>
          </cell>
          <cell r="T2056" t="str">
            <v>Union EMT 1/2" Acero</v>
          </cell>
        </row>
        <row r="2057">
          <cell r="C2057" t="str">
            <v>Curva EMT 1/2"</v>
          </cell>
          <cell r="K2057" t="str">
            <v>u</v>
          </cell>
          <cell r="L2057">
            <v>2</v>
          </cell>
          <cell r="M2057">
            <v>4105.5</v>
          </cell>
          <cell r="O2057">
            <v>8211</v>
          </cell>
          <cell r="R2057">
            <v>82</v>
          </cell>
          <cell r="T2057" t="str">
            <v>Curva EMT 1/2"</v>
          </cell>
        </row>
        <row r="2058">
          <cell r="C2058" t="str">
            <v>Caja 12x12x5 Tapa Universal Rall 7035 Cal. 20 Proelectricos</v>
          </cell>
          <cell r="K2058" t="str">
            <v>u</v>
          </cell>
          <cell r="L2058">
            <v>1</v>
          </cell>
          <cell r="M2058">
            <v>20900</v>
          </cell>
          <cell r="O2058">
            <v>20900</v>
          </cell>
          <cell r="R2058">
            <v>41</v>
          </cell>
          <cell r="T2058" t="str">
            <v>Caja 12x12x5 Tapa Universal Rall 7035 Cal. 20 Proelectricos</v>
          </cell>
        </row>
        <row r="2059">
          <cell r="C2059" t="str">
            <v xml:space="preserve">Toma doble polo a tierra blanco Electric Line sin tapa
</v>
          </cell>
          <cell r="K2059" t="str">
            <v>u</v>
          </cell>
          <cell r="L2059">
            <v>1</v>
          </cell>
          <cell r="M2059">
            <v>5900</v>
          </cell>
          <cell r="O2059">
            <v>5900</v>
          </cell>
          <cell r="R2059">
            <v>41</v>
          </cell>
          <cell r="T2059" t="str">
            <v xml:space="preserve">Toma doble polo a tierra blanco Electric Line sin tapa
</v>
          </cell>
        </row>
        <row r="2060">
          <cell r="C2060" t="str">
            <v xml:space="preserve">Cable AWG-CU-THHN/THWN-90ºC # 12 </v>
          </cell>
          <cell r="K2060" t="str">
            <v>m</v>
          </cell>
          <cell r="L2060">
            <v>10.08</v>
          </cell>
          <cell r="M2060">
            <v>2714</v>
          </cell>
          <cell r="O2060">
            <v>27357</v>
          </cell>
          <cell r="R2060">
            <v>413.28</v>
          </cell>
          <cell r="T2060" t="str">
            <v xml:space="preserve">Cable AWG-CU-THHN/THWN-90ºC # 12 </v>
          </cell>
        </row>
        <row r="2061">
          <cell r="C2061" t="str">
            <v xml:space="preserve">Abrazadera Plastica Alas Tubo Conduit 1/2pg </v>
          </cell>
          <cell r="K2061" t="str">
            <v>u</v>
          </cell>
          <cell r="L2061">
            <v>2</v>
          </cell>
          <cell r="M2061">
            <v>1150</v>
          </cell>
          <cell r="O2061">
            <v>2300</v>
          </cell>
          <cell r="R2061">
            <v>82</v>
          </cell>
          <cell r="T2061" t="str">
            <v xml:space="preserve">Abrazadera Plastica Alas Tubo Conduit 1/2pg </v>
          </cell>
        </row>
        <row r="2062">
          <cell r="C2062" t="str">
            <v xml:space="preserve">Conector Resorte Rojo-Amr </v>
          </cell>
          <cell r="K2062" t="str">
            <v>u</v>
          </cell>
          <cell r="L2062">
            <v>3</v>
          </cell>
          <cell r="M2062">
            <v>1412</v>
          </cell>
          <cell r="O2062">
            <v>4236</v>
          </cell>
          <cell r="R2062">
            <v>123</v>
          </cell>
          <cell r="T2062" t="str">
            <v xml:space="preserve">Conector Resorte Rojo-Amr </v>
          </cell>
        </row>
        <row r="2063">
          <cell r="L2063">
            <v>0.73380000000000001</v>
          </cell>
          <cell r="M2063" t="str">
            <v>SUBTOTAL $</v>
          </cell>
          <cell r="O2063">
            <v>99236</v>
          </cell>
        </row>
        <row r="2064">
          <cell r="C2064" t="str">
            <v>III. TRANSPORTES</v>
          </cell>
        </row>
        <row r="2066">
          <cell r="C2066" t="str">
            <v>MATERIAL</v>
          </cell>
          <cell r="J2066" t="str">
            <v>VOL. o PESO</v>
          </cell>
          <cell r="K2066" t="str">
            <v>DISTANCIA</v>
          </cell>
          <cell r="L2066" t="str">
            <v>M3 o Ton/Km</v>
          </cell>
          <cell r="M2066" t="str">
            <v>TARIFA</v>
          </cell>
          <cell r="O2066" t="str">
            <v>Vr. UNITARIO</v>
          </cell>
        </row>
        <row r="2067">
          <cell r="J2067" t="str">
            <v/>
          </cell>
          <cell r="M2067">
            <v>0</v>
          </cell>
          <cell r="O2067">
            <v>0</v>
          </cell>
          <cell r="R2067">
            <v>0</v>
          </cell>
          <cell r="T2067">
            <v>0</v>
          </cell>
        </row>
        <row r="2068">
          <cell r="J2068" t="str">
            <v/>
          </cell>
          <cell r="M2068">
            <v>0</v>
          </cell>
          <cell r="O2068">
            <v>0</v>
          </cell>
          <cell r="R2068">
            <v>0</v>
          </cell>
          <cell r="T2068">
            <v>0</v>
          </cell>
        </row>
        <row r="2069">
          <cell r="J2069" t="str">
            <v/>
          </cell>
          <cell r="M2069">
            <v>0</v>
          </cell>
          <cell r="O2069">
            <v>0</v>
          </cell>
          <cell r="R2069">
            <v>0</v>
          </cell>
          <cell r="T2069">
            <v>0</v>
          </cell>
        </row>
        <row r="2070">
          <cell r="L2070">
            <v>0</v>
          </cell>
          <cell r="M2070" t="str">
            <v>SUBTOTAL $</v>
          </cell>
          <cell r="O2070">
            <v>0</v>
          </cell>
        </row>
        <row r="2071">
          <cell r="C2071" t="str">
            <v>IV. MANO DE OBRA</v>
          </cell>
        </row>
        <row r="2073">
          <cell r="C2073" t="str">
            <v>TRABAJADOR</v>
          </cell>
          <cell r="I2073" t="str">
            <v>CANTIDAD</v>
          </cell>
          <cell r="J2073" t="str">
            <v>JORNAL</v>
          </cell>
          <cell r="K2073" t="str">
            <v>PRESTACIONES</v>
          </cell>
          <cell r="L2073" t="str">
            <v>JORNAL TOTAL</v>
          </cell>
          <cell r="M2073" t="str">
            <v>RENDIMIENTO</v>
          </cell>
          <cell r="O2073" t="str">
            <v>Vr. UNITARIO</v>
          </cell>
        </row>
        <row r="2074">
          <cell r="C2074" t="str">
            <v>Maestro Electricista</v>
          </cell>
          <cell r="I2074">
            <v>1</v>
          </cell>
          <cell r="J2074">
            <v>104400</v>
          </cell>
          <cell r="K2074">
            <v>1.681</v>
          </cell>
          <cell r="L2074">
            <v>175496</v>
          </cell>
          <cell r="M2074">
            <v>8</v>
          </cell>
          <cell r="O2074">
            <v>21937</v>
          </cell>
          <cell r="R2074">
            <v>5.13</v>
          </cell>
          <cell r="T2074" t="str">
            <v>Maestro Electricista</v>
          </cell>
        </row>
        <row r="2075">
          <cell r="C2075" t="str">
            <v>Ayudante Entendido</v>
          </cell>
          <cell r="I2075">
            <v>1</v>
          </cell>
          <cell r="J2075">
            <v>53020</v>
          </cell>
          <cell r="K2075">
            <v>1.7161</v>
          </cell>
          <cell r="L2075">
            <v>90988</v>
          </cell>
          <cell r="M2075">
            <v>8</v>
          </cell>
          <cell r="O2075">
            <v>11374</v>
          </cell>
          <cell r="R2075">
            <v>5.13</v>
          </cell>
          <cell r="T2075" t="str">
            <v>Ayudante Entendido</v>
          </cell>
        </row>
        <row r="2076">
          <cell r="I2076">
            <v>1</v>
          </cell>
          <cell r="J2076">
            <v>0</v>
          </cell>
          <cell r="K2076">
            <v>0</v>
          </cell>
          <cell r="L2076">
            <v>0</v>
          </cell>
          <cell r="O2076">
            <v>0</v>
          </cell>
          <cell r="R2076">
            <v>0</v>
          </cell>
          <cell r="T2076">
            <v>0</v>
          </cell>
        </row>
        <row r="2077">
          <cell r="L2077">
            <v>0.24629999999999999</v>
          </cell>
          <cell r="M2077" t="str">
            <v>SUBTOTAL $</v>
          </cell>
          <cell r="O2077">
            <v>33311</v>
          </cell>
        </row>
        <row r="2079">
          <cell r="C2079" t="str">
            <v>TOTAL COSTO DIRECTO $</v>
          </cell>
          <cell r="O2079">
            <v>135229</v>
          </cell>
        </row>
        <row r="2080">
          <cell r="C2080" t="str">
            <v>V. COSTOS INDIRECTOS</v>
          </cell>
        </row>
        <row r="2082">
          <cell r="C2082" t="str">
            <v>Descripción</v>
          </cell>
          <cell r="L2082" t="str">
            <v>Porcentaje</v>
          </cell>
          <cell r="M2082" t="str">
            <v>Valor Total</v>
          </cell>
        </row>
        <row r="2083">
          <cell r="C2083" t="str">
            <v>ADMINISTRACION</v>
          </cell>
          <cell r="L2083">
            <v>0</v>
          </cell>
          <cell r="M2083">
            <v>0</v>
          </cell>
        </row>
        <row r="2084">
          <cell r="C2084" t="str">
            <v xml:space="preserve">IMPREVISTOS </v>
          </cell>
          <cell r="L2084">
            <v>0</v>
          </cell>
          <cell r="M2084">
            <v>0</v>
          </cell>
        </row>
        <row r="2085">
          <cell r="C2085" t="str">
            <v>UTILIDAD</v>
          </cell>
          <cell r="L2085">
            <v>0</v>
          </cell>
          <cell r="M2085">
            <v>0</v>
          </cell>
        </row>
        <row r="2086">
          <cell r="C2086" t="str">
            <v>SUBTOTAL $</v>
          </cell>
          <cell r="O2086">
            <v>0</v>
          </cell>
        </row>
        <row r="2088">
          <cell r="C2088" t="str">
            <v>Precio Unitario Total Aproximado al peso $</v>
          </cell>
          <cell r="O2088">
            <v>135229</v>
          </cell>
        </row>
        <row r="2091">
          <cell r="H2091" t="str">
            <v>Firma</v>
          </cell>
        </row>
        <row r="2092">
          <cell r="H2092" t="str">
            <v>Nombre:</v>
          </cell>
        </row>
        <row r="2093">
          <cell r="H2093" t="str">
            <v>Representante Legal del Contratista o su Apoderado</v>
          </cell>
        </row>
        <row r="2094">
          <cell r="H2094" t="str">
            <v>Matricula No. :</v>
          </cell>
        </row>
        <row r="2095">
          <cell r="H2095" t="str">
            <v xml:space="preserve"> </v>
          </cell>
        </row>
        <row r="2096">
          <cell r="C2096" t="str">
            <v>OBSERVACIONES INTERVENTORÍA</v>
          </cell>
        </row>
        <row r="2100">
          <cell r="C2100" t="str">
            <v>APROBACIÓN POR INTERVENTORÍA</v>
          </cell>
        </row>
        <row r="2101">
          <cell r="C2101"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2103">
          <cell r="C2103"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2106">
          <cell r="H2106" t="str">
            <v>Firma</v>
          </cell>
        </row>
        <row r="2107">
          <cell r="H2107" t="str">
            <v>Nombre:</v>
          </cell>
        </row>
        <row r="2108">
          <cell r="H2108" t="str">
            <v>Representante Legal del Interventor o su Apoderado</v>
          </cell>
        </row>
        <row r="2109">
          <cell r="H2109" t="str">
            <v>Matricula No. :</v>
          </cell>
        </row>
        <row r="2114">
          <cell r="C2114" t="str">
            <v>Formulario 1 - Propuesta económica  - Documento tipo de selección abreviada de menor cuantía - versión 2</v>
          </cell>
        </row>
        <row r="2115">
          <cell r="C2115" t="str">
            <v>Código</v>
          </cell>
          <cell r="D2115" t="str">
            <v>CCE-EICP-FM-25</v>
          </cell>
          <cell r="E2115" t="str">
            <v>Versión</v>
          </cell>
          <cell r="F2115">
            <v>2</v>
          </cell>
        </row>
        <row r="2117">
          <cell r="C2117" t="str">
            <v>[La entidad podrá utilizar este formato para la presentación de los análisis de precios unitarios el contratista en la oportunidad prevista en el numeral 8.1. del Documento Base]</v>
          </cell>
        </row>
        <row r="2120">
          <cell r="D2120" t="str">
            <v>MUNICIPIO DE CONCORDIA, ANTIOQUIA</v>
          </cell>
        </row>
        <row r="2121">
          <cell r="L2121" t="str">
            <v>VERSIÓN</v>
          </cell>
        </row>
        <row r="2122">
          <cell r="D2122" t="str">
            <v xml:space="preserve">[NÚMERO DEL PROCESO] </v>
          </cell>
        </row>
        <row r="2123">
          <cell r="L2123" t="str">
            <v>PÁGINA</v>
          </cell>
          <cell r="M2123">
            <v>1</v>
          </cell>
          <cell r="N2123" t="str">
            <v>DE</v>
          </cell>
          <cell r="O2123">
            <v>1</v>
          </cell>
        </row>
        <row r="2124">
          <cell r="D2124" t="str">
            <v xml:space="preserve">ANALISIS DE PRECIOS UNITARIOS </v>
          </cell>
        </row>
        <row r="2126">
          <cell r="L2126" t="str">
            <v>FECHA</v>
          </cell>
          <cell r="M2126" t="str">
            <v>DD</v>
          </cell>
          <cell r="N2126" t="str">
            <v>MM</v>
          </cell>
          <cell r="O2126" t="str">
            <v>AA</v>
          </cell>
        </row>
        <row r="2127">
          <cell r="M2127">
            <v>8</v>
          </cell>
          <cell r="N2127">
            <v>5</v>
          </cell>
          <cell r="O2127">
            <v>2023</v>
          </cell>
        </row>
        <row r="2128">
          <cell r="C2128" t="str">
            <v>ITEMS DE LA PROPUESTA ECONÓMICA</v>
          </cell>
          <cell r="I2128" t="str">
            <v>ITEMS NO PREVISTOS</v>
          </cell>
        </row>
        <row r="2132">
          <cell r="C2132" t="str">
            <v>DATOS ESPECÍFICOS</v>
          </cell>
        </row>
        <row r="2134">
          <cell r="C2134" t="str">
            <v>ITEM</v>
          </cell>
          <cell r="D2134" t="str">
            <v>DESCRIPCIÓN</v>
          </cell>
          <cell r="M2134" t="str">
            <v>UNIDAD</v>
          </cell>
          <cell r="O2134" t="str">
            <v>CANTIDAD</v>
          </cell>
        </row>
        <row r="2135">
          <cell r="C2135" t="str">
            <v>3.10.4</v>
          </cell>
          <cell r="D2135" t="str">
            <v xml:space="preserve">S.T.I de materiales para salida eléctrica de toma doble con polo a tierra , certificación RETIE. Incluye toma, la tapa, cajas, ducto Conduit PVC, conectores de conexión y empalme, adaptadores terminales, curvas, tornillos, conductores de cobre 3+No12 AWG-CU-THHN/THWN-90ºC, obra civil, y demás accesorios y elementos para su correcta instalación y funcionamiento.(Salida promedio de 3 m). </v>
          </cell>
          <cell r="M2135" t="str">
            <v>u</v>
          </cell>
          <cell r="O2135">
            <v>4</v>
          </cell>
          <cell r="R2135">
            <v>93910</v>
          </cell>
          <cell r="S2135">
            <v>93910</v>
          </cell>
          <cell r="T2135">
            <v>3.8300000000000001E-2</v>
          </cell>
          <cell r="U2135">
            <v>0.60699999999999998</v>
          </cell>
          <cell r="V2135">
            <v>0</v>
          </cell>
          <cell r="W2135">
            <v>0.35470000000000002</v>
          </cell>
        </row>
        <row r="2136">
          <cell r="C2136" t="str">
            <v>I. EQUIPO</v>
          </cell>
        </row>
        <row r="2138">
          <cell r="C2138" t="str">
            <v>DESCRIPCIÓN</v>
          </cell>
          <cell r="H2138" t="str">
            <v>MARCA</v>
          </cell>
          <cell r="J2138" t="str">
            <v>TIPO</v>
          </cell>
          <cell r="L2138" t="str">
            <v>TARIFA/HORA</v>
          </cell>
          <cell r="M2138" t="str">
            <v>RENDIMIENTO</v>
          </cell>
          <cell r="O2138" t="str">
            <v>Vr. UNITARIO</v>
          </cell>
        </row>
        <row r="2139">
          <cell r="C2139" t="str">
            <v>Sección completa de andamio (1.2m-1.5m) x 1.5 m. (+ 4 ruedas) Incluye transporte.</v>
          </cell>
          <cell r="J2139" t="str">
            <v>Dia</v>
          </cell>
          <cell r="L2139">
            <v>2565</v>
          </cell>
          <cell r="M2139">
            <v>8</v>
          </cell>
          <cell r="O2139">
            <v>321</v>
          </cell>
          <cell r="R2139">
            <v>0.5</v>
          </cell>
          <cell r="T2139" t="str">
            <v>Sección completa de andamio (1.2m-1.5m) x 1.5 m. (+ 4 ruedas) Incluye transporte.</v>
          </cell>
        </row>
        <row r="2140">
          <cell r="C2140" t="str">
            <v>Can zunchado en madera común de 5,0cmx20cmx3,0m (alquiler). Incluye transporte.</v>
          </cell>
          <cell r="J2140" t="str">
            <v>Dia</v>
          </cell>
          <cell r="L2140">
            <v>1500</v>
          </cell>
          <cell r="M2140">
            <v>8</v>
          </cell>
          <cell r="O2140">
            <v>188</v>
          </cell>
          <cell r="R2140">
            <v>0.5</v>
          </cell>
          <cell r="T2140" t="str">
            <v>Can zunchado en madera común de 5,0cmx20cmx3,0m (alquiler). Incluye transporte.</v>
          </cell>
        </row>
        <row r="2141">
          <cell r="C2141" t="str">
            <v>Pulidora Manual de 4" 1/2"</v>
          </cell>
          <cell r="J2141" t="str">
            <v>Dia</v>
          </cell>
          <cell r="L2141">
            <v>11352</v>
          </cell>
          <cell r="M2141">
            <v>8</v>
          </cell>
          <cell r="O2141">
            <v>1419</v>
          </cell>
          <cell r="R2141">
            <v>0.5</v>
          </cell>
          <cell r="T2141" t="str">
            <v>Pulidora Manual de 4" 1/2"</v>
          </cell>
        </row>
        <row r="2142">
          <cell r="C2142" t="str">
            <v>Herramienta Menor (Como % de Mano de Obra)</v>
          </cell>
          <cell r="J2142" t="str">
            <v>Dia</v>
          </cell>
          <cell r="L2142">
            <v>33311</v>
          </cell>
          <cell r="M2142">
            <v>0.05</v>
          </cell>
          <cell r="O2142">
            <v>1666</v>
          </cell>
          <cell r="R2142">
            <v>6664</v>
          </cell>
          <cell r="T2142" t="str">
            <v>Herramienta Menor (Como % de Mano de Obra)</v>
          </cell>
        </row>
        <row r="2143">
          <cell r="L2143">
            <v>3.8300000000000001E-2</v>
          </cell>
          <cell r="M2143" t="str">
            <v>SUBTOTAL $</v>
          </cell>
          <cell r="O2143">
            <v>3594</v>
          </cell>
        </row>
        <row r="2144">
          <cell r="C2144" t="str">
            <v>II. MATERIALES</v>
          </cell>
        </row>
        <row r="2146">
          <cell r="C2146" t="str">
            <v>DESCRIPCIÓN</v>
          </cell>
          <cell r="K2146" t="str">
            <v>UNIDAD</v>
          </cell>
          <cell r="L2146" t="str">
            <v>CANTIDAD</v>
          </cell>
          <cell r="M2146" t="str">
            <v>PRECIO UNIT.</v>
          </cell>
          <cell r="O2146" t="str">
            <v>Vr. UNITARIO</v>
          </cell>
        </row>
        <row r="2147">
          <cell r="C2147" t="str">
            <v>Tubo Conduit PVC 1/2 x 3mt</v>
          </cell>
          <cell r="K2147" t="str">
            <v>U</v>
          </cell>
          <cell r="L2147">
            <v>1.05</v>
          </cell>
          <cell r="M2147">
            <v>8400</v>
          </cell>
          <cell r="O2147">
            <v>8820</v>
          </cell>
          <cell r="R2147">
            <v>4.2</v>
          </cell>
          <cell r="T2147" t="str">
            <v>Tubo Conduit PVC 1/2 x 3mt</v>
          </cell>
        </row>
        <row r="2148">
          <cell r="C2148" t="str">
            <v>Adaptador 1/2 Pulgada Terminal Conduit PVC 10 und</v>
          </cell>
          <cell r="K2148" t="str">
            <v>U</v>
          </cell>
          <cell r="L2148">
            <v>0.2</v>
          </cell>
          <cell r="M2148">
            <v>5512</v>
          </cell>
          <cell r="O2148">
            <v>1102</v>
          </cell>
          <cell r="R2148">
            <v>0.8</v>
          </cell>
          <cell r="T2148" t="str">
            <v>Adaptador 1/2 Pulgada Terminal Conduit PVC 10 und</v>
          </cell>
        </row>
        <row r="2149">
          <cell r="C2149" t="str">
            <v>Curva 90x1/2 Pulgada Conduit Propack 10 und</v>
          </cell>
          <cell r="K2149" t="str">
            <v>U</v>
          </cell>
          <cell r="L2149">
            <v>0.2</v>
          </cell>
          <cell r="M2149">
            <v>10282</v>
          </cell>
          <cell r="O2149">
            <v>2056</v>
          </cell>
          <cell r="R2149">
            <v>0.8</v>
          </cell>
          <cell r="T2149" t="str">
            <v>Curva 90x1/2 Pulgada Conduit Propack 10 und</v>
          </cell>
        </row>
        <row r="2150">
          <cell r="C2150" t="str">
            <v>Caja Sencilla 103x60x45mm 5800 (2x4) Propack 10 und</v>
          </cell>
          <cell r="K2150" t="str">
            <v>U</v>
          </cell>
          <cell r="L2150">
            <v>0.1</v>
          </cell>
          <cell r="M2150">
            <v>27800</v>
          </cell>
          <cell r="O2150">
            <v>2780</v>
          </cell>
          <cell r="R2150">
            <v>0.4</v>
          </cell>
          <cell r="T2150" t="str">
            <v>Caja Sencilla 103x60x45mm 5800 (2x4) Propack 10 und</v>
          </cell>
        </row>
        <row r="2151">
          <cell r="C2151" t="str">
            <v xml:space="preserve">Cable AWG-CU-THHN/THWN-90ºC # 12 </v>
          </cell>
          <cell r="K2151" t="str">
            <v>m</v>
          </cell>
          <cell r="L2151">
            <v>10.08</v>
          </cell>
          <cell r="M2151">
            <v>2714</v>
          </cell>
          <cell r="O2151">
            <v>27357</v>
          </cell>
          <cell r="R2151">
            <v>40.32</v>
          </cell>
          <cell r="T2151" t="str">
            <v xml:space="preserve">Cable AWG-CU-THHN/THWN-90ºC # 12 </v>
          </cell>
        </row>
        <row r="2152">
          <cell r="C2152" t="str">
            <v xml:space="preserve">Conector Resorte Rojo-Amr </v>
          </cell>
          <cell r="K2152" t="str">
            <v>u</v>
          </cell>
          <cell r="L2152">
            <v>3</v>
          </cell>
          <cell r="M2152">
            <v>1412</v>
          </cell>
          <cell r="O2152">
            <v>4236</v>
          </cell>
          <cell r="R2152">
            <v>12</v>
          </cell>
          <cell r="T2152" t="str">
            <v xml:space="preserve">Conector Resorte Rojo-Amr </v>
          </cell>
        </row>
        <row r="2153">
          <cell r="C2153" t="str">
            <v>Toma Doble P/T Blanca Ornatto</v>
          </cell>
          <cell r="K2153" t="str">
            <v>u</v>
          </cell>
          <cell r="L2153">
            <v>1</v>
          </cell>
          <cell r="M2153">
            <v>10494</v>
          </cell>
          <cell r="O2153">
            <v>10494</v>
          </cell>
          <cell r="R2153">
            <v>4</v>
          </cell>
          <cell r="T2153" t="str">
            <v>Toma Doble P/T Blanca Ornatto</v>
          </cell>
        </row>
        <row r="2154">
          <cell r="C2154" t="str">
            <v>Soldadura liquida PVC 1/4 de Gl</v>
          </cell>
          <cell r="K2154" t="str">
            <v>u</v>
          </cell>
          <cell r="L2154">
            <v>1.4999999999999999E-2</v>
          </cell>
          <cell r="M2154">
            <v>10695</v>
          </cell>
          <cell r="O2154">
            <v>160</v>
          </cell>
          <cell r="R2154">
            <v>0.06</v>
          </cell>
          <cell r="T2154" t="str">
            <v>Soldadura liquida PVC 1/4 de Gl</v>
          </cell>
        </row>
        <row r="2155">
          <cell r="K2155" t="str">
            <v/>
          </cell>
          <cell r="M2155">
            <v>0</v>
          </cell>
          <cell r="O2155">
            <v>0</v>
          </cell>
          <cell r="R2155">
            <v>0</v>
          </cell>
          <cell r="T2155">
            <v>0</v>
          </cell>
        </row>
        <row r="2156">
          <cell r="L2156">
            <v>0.60699999999999998</v>
          </cell>
          <cell r="M2156" t="str">
            <v>SUBTOTAL $</v>
          </cell>
          <cell r="O2156">
            <v>57005</v>
          </cell>
        </row>
        <row r="2157">
          <cell r="C2157" t="str">
            <v>III. TRANSPORTES</v>
          </cell>
        </row>
        <row r="2159">
          <cell r="C2159" t="str">
            <v>MATERIAL</v>
          </cell>
          <cell r="J2159" t="str">
            <v>VOL. o PESO</v>
          </cell>
          <cell r="K2159" t="str">
            <v>DISTANCIA</v>
          </cell>
          <cell r="L2159" t="str">
            <v>M3 o Ton/Km</v>
          </cell>
          <cell r="M2159" t="str">
            <v>TARIFA</v>
          </cell>
          <cell r="O2159" t="str">
            <v>Vr. UNITARIO</v>
          </cell>
        </row>
        <row r="2160">
          <cell r="J2160" t="str">
            <v/>
          </cell>
          <cell r="M2160">
            <v>0</v>
          </cell>
          <cell r="O2160">
            <v>0</v>
          </cell>
          <cell r="R2160">
            <v>0</v>
          </cell>
          <cell r="T2160">
            <v>0</v>
          </cell>
        </row>
        <row r="2161">
          <cell r="J2161" t="str">
            <v/>
          </cell>
          <cell r="M2161">
            <v>0</v>
          </cell>
          <cell r="O2161">
            <v>0</v>
          </cell>
          <cell r="R2161">
            <v>0</v>
          </cell>
          <cell r="T2161">
            <v>0</v>
          </cell>
        </row>
        <row r="2162">
          <cell r="J2162" t="str">
            <v/>
          </cell>
          <cell r="M2162">
            <v>0</v>
          </cell>
          <cell r="O2162">
            <v>0</v>
          </cell>
          <cell r="R2162">
            <v>0</v>
          </cell>
          <cell r="T2162">
            <v>0</v>
          </cell>
        </row>
        <row r="2163">
          <cell r="L2163">
            <v>0</v>
          </cell>
          <cell r="M2163" t="str">
            <v>SUBTOTAL $</v>
          </cell>
          <cell r="O2163">
            <v>0</v>
          </cell>
        </row>
        <row r="2164">
          <cell r="C2164" t="str">
            <v>IV. MANO DE OBRA</v>
          </cell>
        </row>
        <row r="2166">
          <cell r="C2166" t="str">
            <v>TRABAJADOR</v>
          </cell>
          <cell r="I2166" t="str">
            <v>CANTIDAD</v>
          </cell>
          <cell r="J2166" t="str">
            <v>JORNAL</v>
          </cell>
          <cell r="K2166" t="str">
            <v>PRESTACIONES</v>
          </cell>
          <cell r="L2166" t="str">
            <v>JORNAL TOTAL</v>
          </cell>
          <cell r="M2166" t="str">
            <v>RENDIMIENTO</v>
          </cell>
          <cell r="O2166" t="str">
            <v>Vr. UNITARIO</v>
          </cell>
        </row>
        <row r="2167">
          <cell r="C2167" t="str">
            <v>Maestro Electricista</v>
          </cell>
          <cell r="I2167">
            <v>1</v>
          </cell>
          <cell r="J2167">
            <v>104400</v>
          </cell>
          <cell r="K2167">
            <v>1.681</v>
          </cell>
          <cell r="L2167">
            <v>175496</v>
          </cell>
          <cell r="M2167">
            <v>8</v>
          </cell>
          <cell r="O2167">
            <v>21937</v>
          </cell>
          <cell r="R2167">
            <v>0.5</v>
          </cell>
          <cell r="T2167" t="str">
            <v>Maestro Electricista</v>
          </cell>
        </row>
        <row r="2168">
          <cell r="C2168" t="str">
            <v>Ayudante Entendido</v>
          </cell>
          <cell r="I2168">
            <v>1</v>
          </cell>
          <cell r="J2168">
            <v>53020</v>
          </cell>
          <cell r="K2168">
            <v>1.7161</v>
          </cell>
          <cell r="L2168">
            <v>90988</v>
          </cell>
          <cell r="M2168">
            <v>8</v>
          </cell>
          <cell r="O2168">
            <v>11374</v>
          </cell>
          <cell r="R2168">
            <v>0.5</v>
          </cell>
          <cell r="T2168" t="str">
            <v>Ayudante Entendido</v>
          </cell>
        </row>
        <row r="2169">
          <cell r="I2169">
            <v>1</v>
          </cell>
          <cell r="J2169">
            <v>0</v>
          </cell>
          <cell r="K2169">
            <v>0</v>
          </cell>
          <cell r="L2169">
            <v>0</v>
          </cell>
          <cell r="O2169">
            <v>0</v>
          </cell>
          <cell r="R2169">
            <v>0</v>
          </cell>
          <cell r="T2169">
            <v>0</v>
          </cell>
        </row>
        <row r="2170">
          <cell r="L2170">
            <v>0.35470000000000002</v>
          </cell>
          <cell r="M2170" t="str">
            <v>SUBTOTAL $</v>
          </cell>
          <cell r="O2170">
            <v>33311</v>
          </cell>
        </row>
        <row r="2172">
          <cell r="C2172" t="str">
            <v>TOTAL COSTO DIRECTO $</v>
          </cell>
          <cell r="O2172">
            <v>93910</v>
          </cell>
        </row>
        <row r="2173">
          <cell r="C2173" t="str">
            <v>V. COSTOS INDIRECTOS</v>
          </cell>
        </row>
        <row r="2175">
          <cell r="C2175" t="str">
            <v>Descripción</v>
          </cell>
          <cell r="L2175" t="str">
            <v>Porcentaje</v>
          </cell>
          <cell r="M2175" t="str">
            <v>Valor Total</v>
          </cell>
        </row>
        <row r="2176">
          <cell r="C2176" t="str">
            <v>ADMINISTRACION</v>
          </cell>
          <cell r="L2176">
            <v>0</v>
          </cell>
          <cell r="M2176">
            <v>0</v>
          </cell>
        </row>
        <row r="2177">
          <cell r="C2177" t="str">
            <v xml:space="preserve">IMPREVISTOS </v>
          </cell>
          <cell r="L2177">
            <v>0</v>
          </cell>
          <cell r="M2177">
            <v>0</v>
          </cell>
        </row>
        <row r="2178">
          <cell r="C2178" t="str">
            <v>UTILIDAD</v>
          </cell>
          <cell r="L2178">
            <v>0</v>
          </cell>
          <cell r="M2178">
            <v>0</v>
          </cell>
        </row>
        <row r="2179">
          <cell r="C2179" t="str">
            <v>SUBTOTAL $</v>
          </cell>
          <cell r="O2179">
            <v>0</v>
          </cell>
        </row>
        <row r="2181">
          <cell r="C2181" t="str">
            <v>Precio Unitario Total Aproximado al peso $</v>
          </cell>
          <cell r="O2181">
            <v>93910</v>
          </cell>
        </row>
        <row r="2184">
          <cell r="H2184" t="str">
            <v>Firma</v>
          </cell>
        </row>
        <row r="2185">
          <cell r="H2185" t="str">
            <v>Nombre:</v>
          </cell>
        </row>
        <row r="2186">
          <cell r="H2186" t="str">
            <v>Representante Legal del Contratista o su Apoderado</v>
          </cell>
        </row>
        <row r="2187">
          <cell r="H2187" t="str">
            <v>Matricula No. :</v>
          </cell>
        </row>
        <row r="2188">
          <cell r="H2188" t="str">
            <v xml:space="preserve"> </v>
          </cell>
        </row>
        <row r="2189">
          <cell r="C2189" t="str">
            <v>OBSERVACIONES INTERVENTORÍA</v>
          </cell>
        </row>
        <row r="2193">
          <cell r="C2193" t="str">
            <v>APROBACIÓN POR INTERVENTORÍA</v>
          </cell>
        </row>
        <row r="2194">
          <cell r="C2194"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2196">
          <cell r="C2196"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2199">
          <cell r="H2199" t="str">
            <v>Firma</v>
          </cell>
        </row>
        <row r="2200">
          <cell r="H2200" t="str">
            <v>Nombre:</v>
          </cell>
        </row>
        <row r="2201">
          <cell r="H2201" t="str">
            <v>Representante Legal del Interventor o su Apoderado</v>
          </cell>
        </row>
        <row r="2202">
          <cell r="H2202" t="str">
            <v>Matricula No. :</v>
          </cell>
        </row>
        <row r="2207">
          <cell r="C2207" t="str">
            <v>Formulario 1 - Propuesta económica  - Documento tipo de selección abreviada de menor cuantía - versión 2</v>
          </cell>
        </row>
        <row r="2208">
          <cell r="C2208" t="str">
            <v>Código</v>
          </cell>
          <cell r="D2208" t="str">
            <v>CCE-EICP-FM-25</v>
          </cell>
          <cell r="E2208" t="str">
            <v>Versión</v>
          </cell>
          <cell r="F2208">
            <v>2</v>
          </cell>
        </row>
        <row r="2210">
          <cell r="C2210" t="str">
            <v>[La entidad podrá utilizar este formato para la presentación de los análisis de precios unitarios el contratista en la oportunidad prevista en el numeral 8.1. del Documento Base]</v>
          </cell>
        </row>
        <row r="2213">
          <cell r="D2213" t="str">
            <v>MUNICIPIO DE CONCORDIA, ANTIOQUIA</v>
          </cell>
        </row>
        <row r="2214">
          <cell r="L2214" t="str">
            <v>VERSIÓN</v>
          </cell>
        </row>
        <row r="2215">
          <cell r="D2215" t="str">
            <v xml:space="preserve">[NÚMERO DEL PROCESO] </v>
          </cell>
        </row>
        <row r="2216">
          <cell r="L2216" t="str">
            <v>PÁGINA</v>
          </cell>
          <cell r="M2216">
            <v>1</v>
          </cell>
          <cell r="N2216" t="str">
            <v>DE</v>
          </cell>
          <cell r="O2216">
            <v>1</v>
          </cell>
        </row>
        <row r="2217">
          <cell r="D2217" t="str">
            <v xml:space="preserve">ANALISIS DE PRECIOS UNITARIOS </v>
          </cell>
        </row>
        <row r="2219">
          <cell r="L2219" t="str">
            <v>FECHA</v>
          </cell>
          <cell r="M2219" t="str">
            <v>DD</v>
          </cell>
          <cell r="N2219" t="str">
            <v>MM</v>
          </cell>
          <cell r="O2219" t="str">
            <v>AA</v>
          </cell>
        </row>
        <row r="2220">
          <cell r="M2220">
            <v>8</v>
          </cell>
          <cell r="N2220">
            <v>5</v>
          </cell>
          <cell r="O2220">
            <v>2023</v>
          </cell>
        </row>
        <row r="2221">
          <cell r="C2221" t="str">
            <v>ITEMS DE LA PROPUESTA ECONÓMICA</v>
          </cell>
          <cell r="I2221" t="str">
            <v>ITEMS NO PREVISTOS</v>
          </cell>
        </row>
        <row r="2225">
          <cell r="C2225" t="str">
            <v>DATOS ESPECÍFICOS</v>
          </cell>
        </row>
        <row r="2227">
          <cell r="C2227" t="str">
            <v>ITEM</v>
          </cell>
          <cell r="D2227" t="str">
            <v>DESCRIPCIÓN</v>
          </cell>
          <cell r="M2227" t="str">
            <v>UNIDAD</v>
          </cell>
          <cell r="O2227" t="str">
            <v>CANTIDAD</v>
          </cell>
        </row>
        <row r="2228">
          <cell r="C2228" t="str">
            <v>3.10.5</v>
          </cell>
          <cell r="D2228" t="str">
            <v xml:space="preserve">S.T.I de materiales para salida eléctrica de interruptor DOBLE de alumbrado 15 A, certificación RETIE. Incluye el interruptor, ducto EMT cajas 12x12x5, adaptadores, curvas, fijación, conductores 12 AWG-CU-THHN/THWN-90ºC, conectores de conexión y empalme, tornillos, obra civil y demás elementos y accesorios para su correcta instalación y funcionamiento. (salida promedio 3 m).  </v>
          </cell>
          <cell r="M2228" t="str">
            <v>u</v>
          </cell>
          <cell r="O2228">
            <v>7</v>
          </cell>
          <cell r="R2228">
            <v>140507</v>
          </cell>
          <cell r="S2228">
            <v>140507</v>
          </cell>
          <cell r="T2228">
            <v>1.9099999999999999E-2</v>
          </cell>
          <cell r="U2228">
            <v>0.74380000000000002</v>
          </cell>
          <cell r="V2228">
            <v>0</v>
          </cell>
          <cell r="W2228">
            <v>0.23710000000000001</v>
          </cell>
        </row>
        <row r="2229">
          <cell r="C2229" t="str">
            <v>I. EQUIPO</v>
          </cell>
        </row>
        <row r="2231">
          <cell r="C2231" t="str">
            <v>DESCRIPCIÓN</v>
          </cell>
          <cell r="H2231" t="str">
            <v>MARCA</v>
          </cell>
          <cell r="J2231" t="str">
            <v>TIPO</v>
          </cell>
          <cell r="L2231" t="str">
            <v>TARIFA/HORA</v>
          </cell>
          <cell r="M2231" t="str">
            <v>RENDIMIENTO</v>
          </cell>
          <cell r="O2231" t="str">
            <v>Vr. UNITARIO</v>
          </cell>
        </row>
        <row r="2232">
          <cell r="C2232" t="str">
            <v>Sección completa de andamio (1.2m-1.5m) x 1.5 m. (+ 4 ruedas) Incluye transporte.</v>
          </cell>
          <cell r="J2232" t="str">
            <v>Dia</v>
          </cell>
          <cell r="L2232">
            <v>2565</v>
          </cell>
          <cell r="M2232">
            <v>4</v>
          </cell>
          <cell r="O2232">
            <v>641</v>
          </cell>
          <cell r="R2232">
            <v>1.75</v>
          </cell>
          <cell r="T2232" t="str">
            <v>Sección completa de andamio (1.2m-1.5m) x 1.5 m. (+ 4 ruedas) Incluye transporte.</v>
          </cell>
        </row>
        <row r="2233">
          <cell r="C2233" t="str">
            <v>Can zunchado en madera común de 5,0cmx20cmx3,0m (alquiler). Incluye transporte.</v>
          </cell>
          <cell r="J2233" t="str">
            <v>Dia</v>
          </cell>
          <cell r="L2233">
            <v>1500</v>
          </cell>
          <cell r="M2233">
            <v>4</v>
          </cell>
          <cell r="O2233">
            <v>375</v>
          </cell>
          <cell r="R2233">
            <v>1.75</v>
          </cell>
          <cell r="T2233" t="str">
            <v>Can zunchado en madera común de 5,0cmx20cmx3,0m (alquiler). Incluye transporte.</v>
          </cell>
        </row>
        <row r="2234">
          <cell r="J2234" t="str">
            <v/>
          </cell>
          <cell r="L2234" t="str">
            <v/>
          </cell>
          <cell r="O2234">
            <v>0</v>
          </cell>
          <cell r="R2234">
            <v>0</v>
          </cell>
          <cell r="T2234">
            <v>0</v>
          </cell>
        </row>
        <row r="2235">
          <cell r="C2235" t="str">
            <v>Herramienta Menor (Como % de Mano de Obra)</v>
          </cell>
          <cell r="J2235" t="str">
            <v>Dia</v>
          </cell>
          <cell r="L2235">
            <v>33311</v>
          </cell>
          <cell r="M2235">
            <v>0.05</v>
          </cell>
          <cell r="O2235">
            <v>1666</v>
          </cell>
          <cell r="R2235">
            <v>11662</v>
          </cell>
          <cell r="T2235" t="str">
            <v>Herramienta Menor (Como % de Mano de Obra)</v>
          </cell>
        </row>
        <row r="2236">
          <cell r="L2236">
            <v>1.9099999999999999E-2</v>
          </cell>
          <cell r="M2236" t="str">
            <v>SUBTOTAL $</v>
          </cell>
          <cell r="O2236">
            <v>2682</v>
          </cell>
        </row>
        <row r="2237">
          <cell r="C2237" t="str">
            <v>II. MATERIALES</v>
          </cell>
        </row>
        <row r="2239">
          <cell r="C2239" t="str">
            <v>DESCRIPCIÓN</v>
          </cell>
          <cell r="K2239" t="str">
            <v>UNIDAD</v>
          </cell>
          <cell r="L2239" t="str">
            <v>CANTIDAD</v>
          </cell>
          <cell r="M2239" t="str">
            <v>PRECIO UNIT.</v>
          </cell>
          <cell r="O2239" t="str">
            <v>Vr. UNITARIO</v>
          </cell>
        </row>
        <row r="2240">
          <cell r="C2240" t="str">
            <v>tubo EMT 1/2" X 3m</v>
          </cell>
          <cell r="K2240" t="str">
            <v>u</v>
          </cell>
          <cell r="L2240">
            <v>1.05</v>
          </cell>
          <cell r="M2240">
            <v>23700</v>
          </cell>
          <cell r="O2240">
            <v>24885</v>
          </cell>
          <cell r="R2240">
            <v>7.35</v>
          </cell>
          <cell r="T2240" t="str">
            <v>tubo EMT 1/2" X 3m</v>
          </cell>
        </row>
        <row r="2241">
          <cell r="C2241" t="str">
            <v>Terminal EMT 1/2" Acero - Tub</v>
          </cell>
          <cell r="K2241" t="str">
            <v>u</v>
          </cell>
          <cell r="L2241">
            <v>2</v>
          </cell>
          <cell r="M2241">
            <v>2052.75</v>
          </cell>
          <cell r="O2241">
            <v>4106</v>
          </cell>
          <cell r="R2241">
            <v>14</v>
          </cell>
          <cell r="T2241" t="str">
            <v>Terminal EMT 1/2" Acero - Tub</v>
          </cell>
        </row>
        <row r="2242">
          <cell r="C2242" t="str">
            <v>Union EMT 1/2" Acero</v>
          </cell>
          <cell r="K2242" t="str">
            <v>u</v>
          </cell>
          <cell r="L2242">
            <v>0.5</v>
          </cell>
          <cell r="M2242">
            <v>2682</v>
          </cell>
          <cell r="O2242">
            <v>1341</v>
          </cell>
          <cell r="R2242">
            <v>3.5</v>
          </cell>
          <cell r="T2242" t="str">
            <v>Union EMT 1/2" Acero</v>
          </cell>
        </row>
        <row r="2243">
          <cell r="C2243" t="str">
            <v>Curva EMT 1/2"</v>
          </cell>
          <cell r="K2243" t="str">
            <v>u</v>
          </cell>
          <cell r="L2243">
            <v>2</v>
          </cell>
          <cell r="M2243">
            <v>4105.5</v>
          </cell>
          <cell r="O2243">
            <v>8211</v>
          </cell>
          <cell r="R2243">
            <v>14</v>
          </cell>
          <cell r="T2243" t="str">
            <v>Curva EMT 1/2"</v>
          </cell>
        </row>
        <row r="2244">
          <cell r="C2244" t="str">
            <v>Caja 12x12x5 Tapa Universal Rall 7035 Cal. 20 Proelectricos</v>
          </cell>
          <cell r="K2244" t="str">
            <v>u</v>
          </cell>
          <cell r="L2244">
            <v>1</v>
          </cell>
          <cell r="M2244">
            <v>20900</v>
          </cell>
          <cell r="O2244">
            <v>20900</v>
          </cell>
          <cell r="R2244">
            <v>7</v>
          </cell>
          <cell r="T2244" t="str">
            <v>Caja 12x12x5 Tapa Universal Rall 7035 Cal. 20 Proelectricos</v>
          </cell>
        </row>
        <row r="2245">
          <cell r="C2245" t="str">
            <v>Interruptor Doble Primmus</v>
          </cell>
          <cell r="K2245" t="str">
            <v>u</v>
          </cell>
          <cell r="L2245">
            <v>1</v>
          </cell>
          <cell r="M2245">
            <v>10028</v>
          </cell>
          <cell r="O2245">
            <v>10028</v>
          </cell>
          <cell r="R2245">
            <v>7</v>
          </cell>
          <cell r="T2245" t="str">
            <v>Interruptor Doble Primmus</v>
          </cell>
        </row>
        <row r="2246">
          <cell r="C2246" t="str">
            <v xml:space="preserve">Conector Resorte Rojo-Amr </v>
          </cell>
          <cell r="K2246" t="str">
            <v>u</v>
          </cell>
          <cell r="L2246">
            <v>3</v>
          </cell>
          <cell r="M2246">
            <v>1412</v>
          </cell>
          <cell r="O2246">
            <v>4236</v>
          </cell>
          <cell r="R2246">
            <v>21</v>
          </cell>
          <cell r="T2246" t="str">
            <v xml:space="preserve">Conector Resorte Rojo-Amr </v>
          </cell>
        </row>
        <row r="2247">
          <cell r="C2247" t="str">
            <v xml:space="preserve">Abrazadera Plastica Alas Tubo Conduit 1/2pg </v>
          </cell>
          <cell r="K2247" t="str">
            <v>u</v>
          </cell>
          <cell r="L2247">
            <v>3</v>
          </cell>
          <cell r="M2247">
            <v>1150</v>
          </cell>
          <cell r="O2247">
            <v>3450</v>
          </cell>
          <cell r="R2247">
            <v>21</v>
          </cell>
          <cell r="T2247" t="str">
            <v xml:space="preserve">Abrazadera Plastica Alas Tubo Conduit 1/2pg </v>
          </cell>
        </row>
        <row r="2248">
          <cell r="C2248" t="str">
            <v xml:space="preserve">Cable AWG-CU-THHN/THWN-90ºC # 12 </v>
          </cell>
          <cell r="K2248" t="str">
            <v>m</v>
          </cell>
          <cell r="L2248">
            <v>10.08</v>
          </cell>
          <cell r="M2248">
            <v>2714</v>
          </cell>
          <cell r="O2248">
            <v>27357</v>
          </cell>
          <cell r="R2248">
            <v>70.56</v>
          </cell>
          <cell r="T2248" t="str">
            <v xml:space="preserve">Cable AWG-CU-THHN/THWN-90ºC # 12 </v>
          </cell>
        </row>
        <row r="2249">
          <cell r="L2249">
            <v>0.74380000000000002</v>
          </cell>
          <cell r="M2249" t="str">
            <v>SUBTOTAL $</v>
          </cell>
          <cell r="O2249">
            <v>104514</v>
          </cell>
        </row>
        <row r="2250">
          <cell r="C2250" t="str">
            <v>III. TRANSPORTES</v>
          </cell>
        </row>
        <row r="2252">
          <cell r="C2252" t="str">
            <v>MATERIAL</v>
          </cell>
          <cell r="J2252" t="str">
            <v>VOL. o PESO</v>
          </cell>
          <cell r="K2252" t="str">
            <v>DISTANCIA</v>
          </cell>
          <cell r="L2252" t="str">
            <v>M3 o Ton/Km</v>
          </cell>
          <cell r="M2252" t="str">
            <v>TARIFA</v>
          </cell>
          <cell r="O2252" t="str">
            <v>Vr. UNITARIO</v>
          </cell>
        </row>
        <row r="2253">
          <cell r="J2253" t="str">
            <v/>
          </cell>
          <cell r="M2253">
            <v>0</v>
          </cell>
          <cell r="O2253">
            <v>0</v>
          </cell>
          <cell r="R2253">
            <v>0</v>
          </cell>
          <cell r="T2253">
            <v>0</v>
          </cell>
        </row>
        <row r="2254">
          <cell r="J2254" t="str">
            <v/>
          </cell>
          <cell r="M2254">
            <v>0</v>
          </cell>
          <cell r="O2254">
            <v>0</v>
          </cell>
          <cell r="R2254">
            <v>0</v>
          </cell>
          <cell r="T2254">
            <v>0</v>
          </cell>
        </row>
        <row r="2255">
          <cell r="J2255" t="str">
            <v/>
          </cell>
          <cell r="M2255">
            <v>0</v>
          </cell>
          <cell r="O2255">
            <v>0</v>
          </cell>
          <cell r="R2255">
            <v>0</v>
          </cell>
          <cell r="T2255">
            <v>0</v>
          </cell>
        </row>
        <row r="2256">
          <cell r="L2256">
            <v>0</v>
          </cell>
          <cell r="M2256" t="str">
            <v>SUBTOTAL $</v>
          </cell>
          <cell r="O2256">
            <v>0</v>
          </cell>
        </row>
        <row r="2257">
          <cell r="C2257" t="str">
            <v>IV. MANO DE OBRA</v>
          </cell>
        </row>
        <row r="2259">
          <cell r="C2259" t="str">
            <v>TRABAJADOR</v>
          </cell>
          <cell r="I2259" t="str">
            <v>CANTIDAD</v>
          </cell>
          <cell r="J2259" t="str">
            <v>JORNAL</v>
          </cell>
          <cell r="K2259" t="str">
            <v>PRESTACIONES</v>
          </cell>
          <cell r="L2259" t="str">
            <v>JORNAL TOTAL</v>
          </cell>
          <cell r="M2259" t="str">
            <v>RENDIMIENTO</v>
          </cell>
          <cell r="O2259" t="str">
            <v>Vr. UNITARIO</v>
          </cell>
        </row>
        <row r="2260">
          <cell r="C2260" t="str">
            <v>Maestro Electricista</v>
          </cell>
          <cell r="I2260">
            <v>1</v>
          </cell>
          <cell r="J2260">
            <v>104400</v>
          </cell>
          <cell r="K2260">
            <v>1.681</v>
          </cell>
          <cell r="L2260">
            <v>175496</v>
          </cell>
          <cell r="M2260">
            <v>8</v>
          </cell>
          <cell r="O2260">
            <v>21937</v>
          </cell>
          <cell r="R2260">
            <v>0.88</v>
          </cell>
          <cell r="T2260" t="str">
            <v>Maestro Electricista</v>
          </cell>
        </row>
        <row r="2261">
          <cell r="C2261" t="str">
            <v>Ayudante Entendido</v>
          </cell>
          <cell r="I2261">
            <v>1</v>
          </cell>
          <cell r="J2261">
            <v>53020</v>
          </cell>
          <cell r="K2261">
            <v>1.7161</v>
          </cell>
          <cell r="L2261">
            <v>90988</v>
          </cell>
          <cell r="M2261">
            <v>8</v>
          </cell>
          <cell r="O2261">
            <v>11374</v>
          </cell>
          <cell r="R2261">
            <v>0.88</v>
          </cell>
          <cell r="T2261" t="str">
            <v>Ayudante Entendido</v>
          </cell>
        </row>
        <row r="2262">
          <cell r="I2262">
            <v>1</v>
          </cell>
          <cell r="J2262">
            <v>0</v>
          </cell>
          <cell r="K2262">
            <v>0</v>
          </cell>
          <cell r="L2262">
            <v>0</v>
          </cell>
          <cell r="O2262">
            <v>0</v>
          </cell>
          <cell r="R2262">
            <v>0</v>
          </cell>
          <cell r="T2262">
            <v>0</v>
          </cell>
        </row>
        <row r="2263">
          <cell r="L2263">
            <v>0.23710000000000001</v>
          </cell>
          <cell r="M2263" t="str">
            <v>SUBTOTAL $</v>
          </cell>
          <cell r="O2263">
            <v>33311</v>
          </cell>
        </row>
        <row r="2265">
          <cell r="C2265" t="str">
            <v>TOTAL COSTO DIRECTO $</v>
          </cell>
          <cell r="O2265">
            <v>140507</v>
          </cell>
        </row>
        <row r="2266">
          <cell r="C2266" t="str">
            <v>V. COSTOS INDIRECTOS</v>
          </cell>
        </row>
        <row r="2268">
          <cell r="C2268" t="str">
            <v>Descripción</v>
          </cell>
          <cell r="L2268" t="str">
            <v>Porcentaje</v>
          </cell>
          <cell r="M2268" t="str">
            <v>Valor Total</v>
          </cell>
        </row>
        <row r="2269">
          <cell r="C2269" t="str">
            <v>ADMINISTRACION</v>
          </cell>
          <cell r="L2269">
            <v>0</v>
          </cell>
          <cell r="M2269">
            <v>0</v>
          </cell>
        </row>
        <row r="2270">
          <cell r="C2270" t="str">
            <v xml:space="preserve">IMPREVISTOS </v>
          </cell>
          <cell r="L2270">
            <v>0</v>
          </cell>
          <cell r="M2270">
            <v>0</v>
          </cell>
        </row>
        <row r="2271">
          <cell r="C2271" t="str">
            <v>UTILIDAD</v>
          </cell>
          <cell r="L2271">
            <v>0</v>
          </cell>
          <cell r="M2271">
            <v>0</v>
          </cell>
        </row>
        <row r="2272">
          <cell r="C2272" t="str">
            <v>SUBTOTAL $</v>
          </cell>
          <cell r="O2272">
            <v>0</v>
          </cell>
        </row>
        <row r="2274">
          <cell r="C2274" t="str">
            <v>Precio Unitario Total Aproximado al peso $</v>
          </cell>
          <cell r="O2274">
            <v>140507</v>
          </cell>
        </row>
        <row r="2277">
          <cell r="H2277" t="str">
            <v>Firma</v>
          </cell>
        </row>
        <row r="2278">
          <cell r="H2278" t="str">
            <v>Nombre:</v>
          </cell>
        </row>
        <row r="2279">
          <cell r="H2279" t="str">
            <v>Representante Legal del Contratista o su Apoderado</v>
          </cell>
        </row>
        <row r="2280">
          <cell r="H2280" t="str">
            <v>Matricula No. :</v>
          </cell>
        </row>
        <row r="2281">
          <cell r="H2281" t="str">
            <v xml:space="preserve"> </v>
          </cell>
        </row>
        <row r="2282">
          <cell r="C2282" t="str">
            <v>OBSERVACIONES INTERVENTORÍA</v>
          </cell>
        </row>
        <row r="2286">
          <cell r="C2286" t="str">
            <v>APROBACIÓN POR INTERVENTORÍA</v>
          </cell>
        </row>
        <row r="2287">
          <cell r="C2287"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2289">
          <cell r="C2289"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2292">
          <cell r="H2292" t="str">
            <v>Firma</v>
          </cell>
        </row>
        <row r="2293">
          <cell r="H2293" t="str">
            <v>Nombre:</v>
          </cell>
        </row>
        <row r="2294">
          <cell r="H2294" t="str">
            <v>Representante Legal del Interventor o su Apoderado</v>
          </cell>
        </row>
        <row r="2295">
          <cell r="H2295" t="str">
            <v>Matricula No. :</v>
          </cell>
        </row>
        <row r="2300">
          <cell r="C2300" t="str">
            <v>Formulario 1 - Propuesta económica  - Documento tipo de selección abreviada de menor cuantía - versión 2</v>
          </cell>
        </row>
        <row r="2301">
          <cell r="C2301" t="str">
            <v>Código</v>
          </cell>
          <cell r="D2301" t="str">
            <v>CCE-EICP-FM-25</v>
          </cell>
          <cell r="E2301" t="str">
            <v>Versión</v>
          </cell>
          <cell r="F2301">
            <v>2</v>
          </cell>
        </row>
        <row r="2303">
          <cell r="C2303" t="str">
            <v>[La entidad podrá utilizar este formato para la presentación de los análisis de precios unitarios el contratista en la oportunidad prevista en el numeral 8.1. del Documento Base]</v>
          </cell>
        </row>
        <row r="2306">
          <cell r="D2306" t="str">
            <v>MUNICIPIO DE CONCORDIA, ANTIOQUIA</v>
          </cell>
        </row>
        <row r="2307">
          <cell r="L2307" t="str">
            <v>VERSIÓN</v>
          </cell>
        </row>
        <row r="2308">
          <cell r="D2308" t="str">
            <v xml:space="preserve">[NÚMERO DEL PROCESO] </v>
          </cell>
        </row>
        <row r="2309">
          <cell r="L2309" t="str">
            <v>PÁGINA</v>
          </cell>
          <cell r="M2309">
            <v>1</v>
          </cell>
          <cell r="N2309" t="str">
            <v>DE</v>
          </cell>
          <cell r="O2309">
            <v>1</v>
          </cell>
        </row>
        <row r="2310">
          <cell r="D2310" t="str">
            <v xml:space="preserve">ANALISIS DE PRECIOS UNITARIOS </v>
          </cell>
        </row>
        <row r="2312">
          <cell r="L2312" t="str">
            <v>FECHA</v>
          </cell>
          <cell r="M2312" t="str">
            <v>DD</v>
          </cell>
          <cell r="N2312" t="str">
            <v>MM</v>
          </cell>
          <cell r="O2312" t="str">
            <v>AA</v>
          </cell>
        </row>
        <row r="2313">
          <cell r="M2313">
            <v>8</v>
          </cell>
          <cell r="N2313">
            <v>5</v>
          </cell>
          <cell r="O2313">
            <v>2023</v>
          </cell>
        </row>
        <row r="2314">
          <cell r="C2314" t="str">
            <v>ITEMS DE LA PROPUESTA ECONÓMICA</v>
          </cell>
          <cell r="I2314" t="str">
            <v>ITEMS NO PREVISTOS</v>
          </cell>
        </row>
        <row r="2318">
          <cell r="C2318" t="str">
            <v>DATOS ESPECÍFICOS</v>
          </cell>
        </row>
        <row r="2320">
          <cell r="C2320" t="str">
            <v>ITEM</v>
          </cell>
          <cell r="D2320" t="str">
            <v>DESCRIPCIÓN</v>
          </cell>
          <cell r="M2320" t="str">
            <v>UNIDAD</v>
          </cell>
          <cell r="O2320" t="str">
            <v>CANTIDAD</v>
          </cell>
        </row>
        <row r="2321">
          <cell r="C2321" t="str">
            <v>3.10.6</v>
          </cell>
          <cell r="D2321" t="str">
            <v>S.T.I de materiales para salida eléctrica de interruptor DOBLE de alumbrado 15 A, certificación RETIE. Incluye el interruptor, ducto PVC, caja, adaptadores, curvas, fijación, conductores 12 AWG-CU-THHN/THWN-90ºC, conectores de conexión y empalme, tornillos, obra civil y demás elementos y accesorios para su correcta instalación y funcionamiento. (salida promedio 3 m).</v>
          </cell>
          <cell r="M2321" t="str">
            <v>u</v>
          </cell>
          <cell r="O2321">
            <v>2</v>
          </cell>
          <cell r="R2321">
            <v>117392</v>
          </cell>
          <cell r="S2321">
            <v>117392</v>
          </cell>
          <cell r="T2321">
            <v>2.2800000000000001E-2</v>
          </cell>
          <cell r="U2321">
            <v>0.69340000000000002</v>
          </cell>
          <cell r="V2321">
            <v>0</v>
          </cell>
          <cell r="W2321">
            <v>0.2838</v>
          </cell>
        </row>
        <row r="2322">
          <cell r="C2322" t="str">
            <v>I. EQUIPO</v>
          </cell>
        </row>
        <row r="2324">
          <cell r="C2324" t="str">
            <v>DESCRIPCIÓN</v>
          </cell>
          <cell r="H2324" t="str">
            <v>MARCA</v>
          </cell>
          <cell r="J2324" t="str">
            <v>TIPO</v>
          </cell>
          <cell r="L2324" t="str">
            <v>TARIFA/HORA</v>
          </cell>
          <cell r="M2324" t="str">
            <v>RENDIMIENTO</v>
          </cell>
          <cell r="O2324" t="str">
            <v>Vr. UNITARIO</v>
          </cell>
        </row>
        <row r="2325">
          <cell r="C2325" t="str">
            <v>Sección completa de andamio (1.2m-1.5m) x 1.5 m. (+ 4 ruedas) Incluye transporte.</v>
          </cell>
          <cell r="J2325" t="str">
            <v>Dia</v>
          </cell>
          <cell r="L2325">
            <v>2565</v>
          </cell>
          <cell r="M2325">
            <v>4</v>
          </cell>
          <cell r="O2325">
            <v>641</v>
          </cell>
          <cell r="R2325">
            <v>0.5</v>
          </cell>
          <cell r="T2325" t="str">
            <v>Sección completa de andamio (1.2m-1.5m) x 1.5 m. (+ 4 ruedas) Incluye transporte.</v>
          </cell>
        </row>
        <row r="2326">
          <cell r="C2326" t="str">
            <v>Can zunchado en madera común de 5,0cmx20cmx3,0m (alquiler). Incluye transporte.</v>
          </cell>
          <cell r="J2326" t="str">
            <v>Dia</v>
          </cell>
          <cell r="L2326">
            <v>1500</v>
          </cell>
          <cell r="M2326">
            <v>4</v>
          </cell>
          <cell r="O2326">
            <v>375</v>
          </cell>
          <cell r="R2326">
            <v>0.5</v>
          </cell>
          <cell r="T2326" t="str">
            <v>Can zunchado en madera común de 5,0cmx20cmx3,0m (alquiler). Incluye transporte.</v>
          </cell>
        </row>
        <row r="2327">
          <cell r="J2327" t="str">
            <v/>
          </cell>
          <cell r="L2327" t="str">
            <v/>
          </cell>
          <cell r="O2327">
            <v>0</v>
          </cell>
          <cell r="R2327">
            <v>0</v>
          </cell>
          <cell r="T2327">
            <v>0</v>
          </cell>
        </row>
        <row r="2328">
          <cell r="C2328" t="str">
            <v>Herramienta Menor (Como % de Mano de Obra)</v>
          </cell>
          <cell r="J2328" t="str">
            <v>Dia</v>
          </cell>
          <cell r="L2328">
            <v>33311</v>
          </cell>
          <cell r="M2328">
            <v>0.05</v>
          </cell>
          <cell r="O2328">
            <v>1666</v>
          </cell>
          <cell r="R2328">
            <v>3332</v>
          </cell>
          <cell r="T2328" t="str">
            <v>Herramienta Menor (Como % de Mano de Obra)</v>
          </cell>
        </row>
        <row r="2329">
          <cell r="L2329">
            <v>2.2800000000000001E-2</v>
          </cell>
          <cell r="M2329" t="str">
            <v>SUBTOTAL $</v>
          </cell>
          <cell r="O2329">
            <v>2682</v>
          </cell>
        </row>
        <row r="2330">
          <cell r="C2330" t="str">
            <v>II. MATERIALES</v>
          </cell>
        </row>
        <row r="2332">
          <cell r="C2332" t="str">
            <v>DESCRIPCIÓN</v>
          </cell>
          <cell r="K2332" t="str">
            <v>UNIDAD</v>
          </cell>
          <cell r="L2332" t="str">
            <v>CANTIDAD</v>
          </cell>
          <cell r="M2332" t="str">
            <v>PRECIO UNIT.</v>
          </cell>
          <cell r="O2332" t="str">
            <v>Vr. UNITARIO</v>
          </cell>
        </row>
        <row r="2333">
          <cell r="C2333" t="str">
            <v>Tubo Conduit PVC 1/2 x 3mt</v>
          </cell>
          <cell r="K2333" t="str">
            <v>U</v>
          </cell>
          <cell r="L2333">
            <v>1.05</v>
          </cell>
          <cell r="M2333">
            <v>8400</v>
          </cell>
          <cell r="O2333">
            <v>8820</v>
          </cell>
          <cell r="R2333">
            <v>2.1</v>
          </cell>
          <cell r="T2333" t="str">
            <v>Tubo Conduit PVC 1/2 x 3mt</v>
          </cell>
        </row>
        <row r="2334">
          <cell r="C2334" t="str">
            <v>Adaptador 1/2 Pulgada Terminal Conduit PVC 10 und</v>
          </cell>
          <cell r="K2334" t="str">
            <v>U</v>
          </cell>
          <cell r="L2334">
            <v>0.2</v>
          </cell>
          <cell r="M2334">
            <v>5512</v>
          </cell>
          <cell r="O2334">
            <v>1102</v>
          </cell>
          <cell r="R2334">
            <v>0.4</v>
          </cell>
          <cell r="T2334" t="str">
            <v>Adaptador 1/2 Pulgada Terminal Conduit PVC 10 und</v>
          </cell>
        </row>
        <row r="2335">
          <cell r="C2335" t="str">
            <v>Curva 90x1/2 Pulgada Conduit Propack 10 und</v>
          </cell>
          <cell r="K2335" t="str">
            <v>U</v>
          </cell>
          <cell r="L2335">
            <v>0.2</v>
          </cell>
          <cell r="M2335">
            <v>10282</v>
          </cell>
          <cell r="O2335">
            <v>2056</v>
          </cell>
          <cell r="R2335">
            <v>0.4</v>
          </cell>
          <cell r="T2335" t="str">
            <v>Curva 90x1/2 Pulgada Conduit Propack 10 und</v>
          </cell>
        </row>
        <row r="2336">
          <cell r="C2336" t="str">
            <v>Caja Sencilla 103x60x45mm 5800 (2x4) Propack 10 und</v>
          </cell>
          <cell r="K2336" t="str">
            <v>U</v>
          </cell>
          <cell r="L2336">
            <v>1</v>
          </cell>
          <cell r="M2336">
            <v>27800</v>
          </cell>
          <cell r="O2336">
            <v>27800</v>
          </cell>
          <cell r="R2336">
            <v>2</v>
          </cell>
          <cell r="T2336" t="str">
            <v>Caja Sencilla 103x60x45mm 5800 (2x4) Propack 10 und</v>
          </cell>
        </row>
        <row r="2337">
          <cell r="C2337" t="str">
            <v xml:space="preserve">Cable AWG-CU-THHN/THWN-90ºC # 12 </v>
          </cell>
          <cell r="K2337" t="str">
            <v>m</v>
          </cell>
          <cell r="L2337">
            <v>10.08</v>
          </cell>
          <cell r="M2337">
            <v>2714</v>
          </cell>
          <cell r="O2337">
            <v>27357</v>
          </cell>
          <cell r="R2337">
            <v>20.16</v>
          </cell>
          <cell r="T2337" t="str">
            <v xml:space="preserve">Cable AWG-CU-THHN/THWN-90ºC # 12 </v>
          </cell>
        </row>
        <row r="2338">
          <cell r="C2338" t="str">
            <v xml:space="preserve">Conector Resorte Rojo-Amr </v>
          </cell>
          <cell r="K2338" t="str">
            <v>u</v>
          </cell>
          <cell r="L2338">
            <v>3</v>
          </cell>
          <cell r="M2338">
            <v>1412</v>
          </cell>
          <cell r="O2338">
            <v>4236</v>
          </cell>
          <cell r="R2338">
            <v>6</v>
          </cell>
          <cell r="T2338" t="str">
            <v xml:space="preserve">Conector Resorte Rojo-Amr </v>
          </cell>
        </row>
        <row r="2339">
          <cell r="C2339" t="str">
            <v>Interruptor Doble Primmus</v>
          </cell>
          <cell r="K2339" t="str">
            <v>u</v>
          </cell>
          <cell r="L2339">
            <v>1</v>
          </cell>
          <cell r="M2339">
            <v>10028</v>
          </cell>
          <cell r="O2339">
            <v>10028</v>
          </cell>
          <cell r="R2339">
            <v>2</v>
          </cell>
          <cell r="T2339" t="str">
            <v>Interruptor Doble Primmus</v>
          </cell>
        </row>
        <row r="2340">
          <cell r="K2340" t="str">
            <v/>
          </cell>
          <cell r="M2340">
            <v>0</v>
          </cell>
          <cell r="O2340">
            <v>0</v>
          </cell>
          <cell r="R2340">
            <v>0</v>
          </cell>
          <cell r="T2340">
            <v>0</v>
          </cell>
        </row>
        <row r="2341">
          <cell r="K2341" t="str">
            <v/>
          </cell>
          <cell r="M2341">
            <v>0</v>
          </cell>
          <cell r="O2341">
            <v>0</v>
          </cell>
          <cell r="R2341">
            <v>0</v>
          </cell>
          <cell r="T2341">
            <v>0</v>
          </cell>
        </row>
        <row r="2342">
          <cell r="L2342">
            <v>0.69340000000000002</v>
          </cell>
          <cell r="M2342" t="str">
            <v>SUBTOTAL $</v>
          </cell>
          <cell r="O2342">
            <v>81399</v>
          </cell>
        </row>
        <row r="2343">
          <cell r="C2343" t="str">
            <v>III. TRANSPORTES</v>
          </cell>
        </row>
        <row r="2345">
          <cell r="C2345" t="str">
            <v>MATERIAL</v>
          </cell>
          <cell r="J2345" t="str">
            <v>VOL. o PESO</v>
          </cell>
          <cell r="K2345" t="str">
            <v>DISTANCIA</v>
          </cell>
          <cell r="L2345" t="str">
            <v>M3 o Ton/Km</v>
          </cell>
          <cell r="M2345" t="str">
            <v>TARIFA</v>
          </cell>
          <cell r="O2345" t="str">
            <v>Vr. UNITARIO</v>
          </cell>
        </row>
        <row r="2346">
          <cell r="J2346" t="str">
            <v/>
          </cell>
          <cell r="M2346">
            <v>0</v>
          </cell>
          <cell r="O2346">
            <v>0</v>
          </cell>
          <cell r="R2346">
            <v>0</v>
          </cell>
          <cell r="T2346">
            <v>0</v>
          </cell>
        </row>
        <row r="2347">
          <cell r="J2347" t="str">
            <v/>
          </cell>
          <cell r="M2347">
            <v>0</v>
          </cell>
          <cell r="O2347">
            <v>0</v>
          </cell>
          <cell r="R2347">
            <v>0</v>
          </cell>
          <cell r="T2347">
            <v>0</v>
          </cell>
        </row>
        <row r="2348">
          <cell r="J2348" t="str">
            <v/>
          </cell>
          <cell r="M2348">
            <v>0</v>
          </cell>
          <cell r="O2348">
            <v>0</v>
          </cell>
          <cell r="R2348">
            <v>0</v>
          </cell>
          <cell r="T2348">
            <v>0</v>
          </cell>
        </row>
        <row r="2349">
          <cell r="L2349">
            <v>0</v>
          </cell>
          <cell r="M2349" t="str">
            <v>SUBTOTAL $</v>
          </cell>
          <cell r="O2349">
            <v>0</v>
          </cell>
        </row>
        <row r="2350">
          <cell r="C2350" t="str">
            <v>IV. MANO DE OBRA</v>
          </cell>
        </row>
        <row r="2352">
          <cell r="C2352" t="str">
            <v>TRABAJADOR</v>
          </cell>
          <cell r="I2352" t="str">
            <v>CANTIDAD</v>
          </cell>
          <cell r="J2352" t="str">
            <v>JORNAL</v>
          </cell>
          <cell r="K2352" t="str">
            <v>PRESTACIONES</v>
          </cell>
          <cell r="L2352" t="str">
            <v>JORNAL TOTAL</v>
          </cell>
          <cell r="M2352" t="str">
            <v>RENDIMIENTO</v>
          </cell>
          <cell r="O2352" t="str">
            <v>Vr. UNITARIO</v>
          </cell>
        </row>
        <row r="2353">
          <cell r="C2353" t="str">
            <v>Maestro Electricista</v>
          </cell>
          <cell r="I2353">
            <v>1</v>
          </cell>
          <cell r="J2353">
            <v>104400</v>
          </cell>
          <cell r="K2353">
            <v>1.681</v>
          </cell>
          <cell r="L2353">
            <v>175496</v>
          </cell>
          <cell r="M2353">
            <v>8</v>
          </cell>
          <cell r="O2353">
            <v>21937</v>
          </cell>
          <cell r="R2353">
            <v>0.25</v>
          </cell>
          <cell r="T2353" t="str">
            <v>Maestro Electricista</v>
          </cell>
        </row>
        <row r="2354">
          <cell r="C2354" t="str">
            <v>Ayudante Entendido</v>
          </cell>
          <cell r="I2354">
            <v>1</v>
          </cell>
          <cell r="J2354">
            <v>53020</v>
          </cell>
          <cell r="K2354">
            <v>1.7161</v>
          </cell>
          <cell r="L2354">
            <v>90988</v>
          </cell>
          <cell r="M2354">
            <v>8</v>
          </cell>
          <cell r="O2354">
            <v>11374</v>
          </cell>
          <cell r="R2354">
            <v>0.25</v>
          </cell>
          <cell r="T2354" t="str">
            <v>Ayudante Entendido</v>
          </cell>
        </row>
        <row r="2355">
          <cell r="I2355">
            <v>1</v>
          </cell>
          <cell r="J2355">
            <v>0</v>
          </cell>
          <cell r="K2355">
            <v>0</v>
          </cell>
          <cell r="L2355">
            <v>0</v>
          </cell>
          <cell r="O2355">
            <v>0</v>
          </cell>
          <cell r="R2355">
            <v>0</v>
          </cell>
          <cell r="T2355">
            <v>0</v>
          </cell>
        </row>
        <row r="2356">
          <cell r="L2356">
            <v>0.2838</v>
          </cell>
          <cell r="M2356" t="str">
            <v>SUBTOTAL $</v>
          </cell>
          <cell r="O2356">
            <v>33311</v>
          </cell>
        </row>
        <row r="2358">
          <cell r="C2358" t="str">
            <v>TOTAL COSTO DIRECTO $</v>
          </cell>
          <cell r="O2358">
            <v>117392</v>
          </cell>
        </row>
        <row r="2359">
          <cell r="C2359" t="str">
            <v>V. COSTOS INDIRECTOS</v>
          </cell>
        </row>
        <row r="2361">
          <cell r="C2361" t="str">
            <v>Descripción</v>
          </cell>
          <cell r="L2361" t="str">
            <v>Porcentaje</v>
          </cell>
          <cell r="M2361" t="str">
            <v>Valor Total</v>
          </cell>
        </row>
        <row r="2362">
          <cell r="C2362" t="str">
            <v>ADMINISTRACION</v>
          </cell>
          <cell r="L2362">
            <v>0</v>
          </cell>
          <cell r="M2362">
            <v>0</v>
          </cell>
        </row>
        <row r="2363">
          <cell r="C2363" t="str">
            <v xml:space="preserve">IMPREVISTOS </v>
          </cell>
          <cell r="L2363">
            <v>0</v>
          </cell>
          <cell r="M2363">
            <v>0</v>
          </cell>
        </row>
        <row r="2364">
          <cell r="C2364" t="str">
            <v>UTILIDAD</v>
          </cell>
          <cell r="L2364">
            <v>0</v>
          </cell>
          <cell r="M2364">
            <v>0</v>
          </cell>
        </row>
        <row r="2365">
          <cell r="C2365" t="str">
            <v>SUBTOTAL $</v>
          </cell>
          <cell r="O2365">
            <v>0</v>
          </cell>
        </row>
        <row r="2367">
          <cell r="C2367" t="str">
            <v>Precio Unitario Total Aproximado al peso $</v>
          </cell>
          <cell r="O2367">
            <v>117392</v>
          </cell>
        </row>
        <row r="2370">
          <cell r="H2370" t="str">
            <v>Firma</v>
          </cell>
        </row>
        <row r="2371">
          <cell r="H2371" t="str">
            <v>Nombre:</v>
          </cell>
        </row>
        <row r="2372">
          <cell r="H2372" t="str">
            <v>Representante Legal del Contratista o su Apoderado</v>
          </cell>
        </row>
        <row r="2373">
          <cell r="H2373" t="str">
            <v>Matricula No. :</v>
          </cell>
        </row>
        <row r="2374">
          <cell r="H2374" t="str">
            <v xml:space="preserve"> </v>
          </cell>
        </row>
        <row r="2375">
          <cell r="C2375" t="str">
            <v>OBSERVACIONES INTERVENTORÍA</v>
          </cell>
        </row>
        <row r="2379">
          <cell r="C2379" t="str">
            <v>APROBACIÓN POR INTERVENTORÍA</v>
          </cell>
        </row>
        <row r="2380">
          <cell r="C2380"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2382">
          <cell r="C2382"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2385">
          <cell r="H2385" t="str">
            <v>Firma</v>
          </cell>
        </row>
        <row r="2386">
          <cell r="H2386" t="str">
            <v>Nombre:</v>
          </cell>
        </row>
        <row r="2387">
          <cell r="H2387" t="str">
            <v>Representante Legal del Interventor o su Apoderado</v>
          </cell>
        </row>
        <row r="2388">
          <cell r="H2388" t="str">
            <v>Matricula No. :</v>
          </cell>
        </row>
        <row r="2393">
          <cell r="C2393" t="str">
            <v>Formulario 1 - Propuesta económica  - Documento tipo de selección abreviada de menor cuantía - versión 2</v>
          </cell>
        </row>
        <row r="2394">
          <cell r="C2394" t="str">
            <v>Código</v>
          </cell>
          <cell r="D2394" t="str">
            <v>CCE-EICP-FM-25</v>
          </cell>
          <cell r="E2394" t="str">
            <v>Versión</v>
          </cell>
          <cell r="F2394">
            <v>2</v>
          </cell>
        </row>
        <row r="2396">
          <cell r="C2396" t="str">
            <v>[La entidad podrá utilizar este formato para la presentación de los análisis de precios unitarios el contratista en la oportunidad prevista en el numeral 8.1. del Documento Base]</v>
          </cell>
        </row>
        <row r="2399">
          <cell r="D2399" t="str">
            <v>MUNICIPIO DE CONCORDIA, ANTIOQUIA</v>
          </cell>
        </row>
        <row r="2400">
          <cell r="L2400" t="str">
            <v>VERSIÓN</v>
          </cell>
        </row>
        <row r="2401">
          <cell r="D2401" t="str">
            <v xml:space="preserve">[NÚMERO DEL PROCESO] </v>
          </cell>
        </row>
        <row r="2402">
          <cell r="L2402" t="str">
            <v>PÁGINA</v>
          </cell>
          <cell r="M2402">
            <v>1</v>
          </cell>
          <cell r="N2402" t="str">
            <v>DE</v>
          </cell>
          <cell r="O2402">
            <v>1</v>
          </cell>
        </row>
        <row r="2403">
          <cell r="D2403" t="str">
            <v xml:space="preserve">ANALISIS DE PRECIOS UNITARIOS </v>
          </cell>
        </row>
        <row r="2405">
          <cell r="L2405" t="str">
            <v>FECHA</v>
          </cell>
          <cell r="M2405" t="str">
            <v>DD</v>
          </cell>
          <cell r="N2405" t="str">
            <v>MM</v>
          </cell>
          <cell r="O2405" t="str">
            <v>AA</v>
          </cell>
        </row>
        <row r="2406">
          <cell r="M2406">
            <v>8</v>
          </cell>
          <cell r="N2406">
            <v>5</v>
          </cell>
          <cell r="O2406">
            <v>2023</v>
          </cell>
        </row>
        <row r="2407">
          <cell r="C2407" t="str">
            <v>ITEMS DE LA PROPUESTA ECONÓMICA</v>
          </cell>
          <cell r="I2407" t="str">
            <v>ITEMS NO PREVISTOS</v>
          </cell>
        </row>
        <row r="2411">
          <cell r="C2411" t="str">
            <v>DATOS ESPECÍFICOS</v>
          </cell>
        </row>
        <row r="2413">
          <cell r="C2413" t="str">
            <v>ITEM</v>
          </cell>
          <cell r="D2413" t="str">
            <v>DESCRIPCIÓN</v>
          </cell>
          <cell r="M2413" t="str">
            <v>UNIDAD</v>
          </cell>
          <cell r="O2413" t="str">
            <v>CANTIDAD</v>
          </cell>
        </row>
        <row r="2414">
          <cell r="C2414" t="str">
            <v>3.10.7</v>
          </cell>
          <cell r="D2414" t="str">
            <v xml:space="preserve">S.T.I de Lámpara Hermética LED 2X20W / 120 CM / Tira Led / Luz Blanca / FROST / 3000Lm / IP65 / 100-240V / Angulo de Apertura 120° /50.000 Horas / MATERIAL ABS + PC. Incluye lampara, adaptadores,  conductores 12 AWG-CU-THHN/THWN-90ºC, conectores de conexión y empalme, tornillos, obra civil y demás elementos y accesorios para su correcta instalación y funcionamiento. </v>
          </cell>
          <cell r="M2414" t="str">
            <v>u</v>
          </cell>
          <cell r="O2414">
            <v>34</v>
          </cell>
          <cell r="R2414">
            <v>228084</v>
          </cell>
          <cell r="S2414">
            <v>228084</v>
          </cell>
          <cell r="T2414">
            <v>1.18E-2</v>
          </cell>
          <cell r="U2414">
            <v>0.84219999999999995</v>
          </cell>
          <cell r="V2414">
            <v>0</v>
          </cell>
          <cell r="W2414">
            <v>0.14599999999999999</v>
          </cell>
        </row>
        <row r="2415">
          <cell r="C2415" t="str">
            <v>I. EQUIPO</v>
          </cell>
        </row>
        <row r="2417">
          <cell r="C2417" t="str">
            <v>DESCRIPCIÓN</v>
          </cell>
          <cell r="H2417" t="str">
            <v>MARCA</v>
          </cell>
          <cell r="J2417" t="str">
            <v>TIPO</v>
          </cell>
          <cell r="L2417" t="str">
            <v>TARIFA/HORA</v>
          </cell>
          <cell r="M2417" t="str">
            <v>RENDIMIENTO</v>
          </cell>
          <cell r="O2417" t="str">
            <v>Vr. UNITARIO</v>
          </cell>
        </row>
        <row r="2418">
          <cell r="C2418" t="str">
            <v>Sección completa de andamio (1.2m-1.5m) x 1.5 m. (+ 4 ruedas) Incluye transporte.</v>
          </cell>
          <cell r="J2418" t="str">
            <v>Dia</v>
          </cell>
          <cell r="L2418">
            <v>2565</v>
          </cell>
          <cell r="M2418">
            <v>4</v>
          </cell>
          <cell r="O2418">
            <v>641</v>
          </cell>
          <cell r="R2418">
            <v>8.5</v>
          </cell>
          <cell r="T2418" t="str">
            <v>Sección completa de andamio (1.2m-1.5m) x 1.5 m. (+ 4 ruedas) Incluye transporte.</v>
          </cell>
        </row>
        <row r="2419">
          <cell r="C2419" t="str">
            <v>Can zunchado en madera común de 5,0cmx20cmx3,0m (alquiler). Incluye transporte.</v>
          </cell>
          <cell r="J2419" t="str">
            <v>Dia</v>
          </cell>
          <cell r="L2419">
            <v>1500</v>
          </cell>
          <cell r="M2419">
            <v>4</v>
          </cell>
          <cell r="O2419">
            <v>375</v>
          </cell>
          <cell r="R2419">
            <v>8.5</v>
          </cell>
          <cell r="T2419" t="str">
            <v>Can zunchado en madera común de 5,0cmx20cmx3,0m (alquiler). Incluye transporte.</v>
          </cell>
        </row>
        <row r="2420">
          <cell r="J2420" t="str">
            <v/>
          </cell>
          <cell r="L2420" t="str">
            <v/>
          </cell>
          <cell r="O2420">
            <v>0</v>
          </cell>
          <cell r="R2420">
            <v>0</v>
          </cell>
          <cell r="T2420">
            <v>0</v>
          </cell>
        </row>
        <row r="2421">
          <cell r="C2421" t="str">
            <v>Herramienta Menor (Como % de Mano de Obra)</v>
          </cell>
          <cell r="J2421" t="str">
            <v>Dia</v>
          </cell>
          <cell r="L2421">
            <v>33311</v>
          </cell>
          <cell r="M2421">
            <v>0.05</v>
          </cell>
          <cell r="O2421">
            <v>1666</v>
          </cell>
          <cell r="R2421">
            <v>56644</v>
          </cell>
          <cell r="T2421" t="str">
            <v>Herramienta Menor (Como % de Mano de Obra)</v>
          </cell>
        </row>
        <row r="2422">
          <cell r="L2422">
            <v>1.18E-2</v>
          </cell>
          <cell r="M2422" t="str">
            <v>SUBTOTAL $</v>
          </cell>
          <cell r="O2422">
            <v>2682</v>
          </cell>
        </row>
        <row r="2423">
          <cell r="C2423" t="str">
            <v>II. MATERIALES</v>
          </cell>
        </row>
        <row r="2425">
          <cell r="C2425" t="str">
            <v>DESCRIPCIÓN</v>
          </cell>
          <cell r="K2425" t="str">
            <v>UNIDAD</v>
          </cell>
          <cell r="L2425" t="str">
            <v>CANTIDAD</v>
          </cell>
          <cell r="M2425" t="str">
            <v>PRECIO UNIT.</v>
          </cell>
          <cell r="O2425" t="str">
            <v>Vr. UNITARIO</v>
          </cell>
        </row>
        <row r="2426">
          <cell r="C2426" t="str">
            <v>Lámpara Hermética LED 2X20W / 120 CM / Tira Led / Luz Blanca / FROST / 3000Lm / IP65 / 100-240V / Angulo de Apertura 120° /50.000 Horas / MATERIAL ABS + PC</v>
          </cell>
          <cell r="K2426" t="str">
            <v>u</v>
          </cell>
          <cell r="L2426">
            <v>1</v>
          </cell>
          <cell r="M2426">
            <v>160000</v>
          </cell>
          <cell r="O2426">
            <v>160000</v>
          </cell>
          <cell r="R2426">
            <v>34</v>
          </cell>
          <cell r="T2426" t="str">
            <v>Lámpara Hermética LED 2X20W / 120 CM / Tira Led / Luz Blanca / FROST / 3000Lm / IP65 / 100-240V / Angulo de Apertura 120° /50.000 Horas / MATERIAL ABS + PC</v>
          </cell>
        </row>
        <row r="2427">
          <cell r="C2427" t="str">
            <v xml:space="preserve">Conector Resorte Rojo-Amr </v>
          </cell>
          <cell r="K2427" t="str">
            <v>u</v>
          </cell>
          <cell r="L2427">
            <v>2</v>
          </cell>
          <cell r="M2427">
            <v>1412</v>
          </cell>
          <cell r="O2427">
            <v>2824</v>
          </cell>
          <cell r="R2427">
            <v>68</v>
          </cell>
          <cell r="T2427" t="str">
            <v xml:space="preserve">Conector Resorte Rojo-Amr </v>
          </cell>
        </row>
        <row r="2428">
          <cell r="C2428" t="str">
            <v xml:space="preserve">Abrazadera Plastica Alas Tubo Conduit 1/2pg </v>
          </cell>
          <cell r="K2428" t="str">
            <v>u</v>
          </cell>
          <cell r="L2428">
            <v>5</v>
          </cell>
          <cell r="M2428">
            <v>1150</v>
          </cell>
          <cell r="O2428">
            <v>5750</v>
          </cell>
          <cell r="R2428">
            <v>170</v>
          </cell>
          <cell r="T2428" t="str">
            <v xml:space="preserve">Abrazadera Plastica Alas Tubo Conduit 1/2pg </v>
          </cell>
        </row>
        <row r="2429">
          <cell r="C2429" t="str">
            <v xml:space="preserve">Cable AWG-CU-THHN/THWN-90ºC # 12 </v>
          </cell>
          <cell r="K2429" t="str">
            <v>m</v>
          </cell>
          <cell r="L2429">
            <v>3</v>
          </cell>
          <cell r="M2429">
            <v>2714</v>
          </cell>
          <cell r="O2429">
            <v>8142</v>
          </cell>
          <cell r="R2429">
            <v>102</v>
          </cell>
          <cell r="T2429" t="str">
            <v xml:space="preserve">Cable AWG-CU-THHN/THWN-90ºC # 12 </v>
          </cell>
        </row>
        <row r="2430">
          <cell r="C2430" t="str">
            <v>Cable acero galvanizado 1/16 Pulg</v>
          </cell>
          <cell r="K2430" t="str">
            <v>m</v>
          </cell>
          <cell r="L2430">
            <v>5</v>
          </cell>
          <cell r="M2430">
            <v>1108</v>
          </cell>
          <cell r="O2430">
            <v>5540</v>
          </cell>
          <cell r="R2430">
            <v>170</v>
          </cell>
          <cell r="T2430" t="str">
            <v>Cable acero galvanizado 1/16 Pulg</v>
          </cell>
        </row>
        <row r="2431">
          <cell r="C2431" t="str">
            <v>Perros Para Cable Galvanizado 1/8-pulg</v>
          </cell>
          <cell r="K2431" t="str">
            <v>u</v>
          </cell>
          <cell r="L2431">
            <v>4</v>
          </cell>
          <cell r="M2431">
            <v>2225</v>
          </cell>
          <cell r="O2431">
            <v>8900</v>
          </cell>
          <cell r="R2431">
            <v>136</v>
          </cell>
          <cell r="T2431" t="str">
            <v>Perros Para Cable Galvanizado 1/8-pulg</v>
          </cell>
        </row>
        <row r="2432">
          <cell r="C2432" t="str">
            <v>Cancamo Cerrado #4 10und</v>
          </cell>
          <cell r="K2432" t="str">
            <v>u</v>
          </cell>
          <cell r="L2432">
            <v>0.2</v>
          </cell>
          <cell r="M2432">
            <v>4675</v>
          </cell>
          <cell r="O2432">
            <v>935</v>
          </cell>
          <cell r="R2432">
            <v>6.8</v>
          </cell>
          <cell r="T2432" t="str">
            <v>Cancamo Cerrado #4 10und</v>
          </cell>
        </row>
        <row r="2433">
          <cell r="K2433" t="str">
            <v/>
          </cell>
          <cell r="M2433">
            <v>0</v>
          </cell>
          <cell r="O2433">
            <v>0</v>
          </cell>
          <cell r="R2433">
            <v>0</v>
          </cell>
          <cell r="T2433">
            <v>0</v>
          </cell>
        </row>
        <row r="2434">
          <cell r="K2434" t="str">
            <v/>
          </cell>
          <cell r="M2434">
            <v>0</v>
          </cell>
          <cell r="O2434">
            <v>0</v>
          </cell>
          <cell r="R2434">
            <v>0</v>
          </cell>
          <cell r="T2434">
            <v>0</v>
          </cell>
        </row>
        <row r="2435">
          <cell r="L2435">
            <v>0.84219999999999995</v>
          </cell>
          <cell r="M2435" t="str">
            <v>SUBTOTAL $</v>
          </cell>
          <cell r="O2435">
            <v>192091</v>
          </cell>
        </row>
        <row r="2436">
          <cell r="C2436" t="str">
            <v>III. TRANSPORTES</v>
          </cell>
        </row>
        <row r="2438">
          <cell r="C2438" t="str">
            <v>MATERIAL</v>
          </cell>
          <cell r="J2438" t="str">
            <v>VOL. o PESO</v>
          </cell>
          <cell r="K2438" t="str">
            <v>DISTANCIA</v>
          </cell>
          <cell r="L2438" t="str">
            <v>M3 o Ton/Km</v>
          </cell>
          <cell r="M2438" t="str">
            <v>TARIFA</v>
          </cell>
          <cell r="O2438" t="str">
            <v>Vr. UNITARIO</v>
          </cell>
        </row>
        <row r="2439">
          <cell r="J2439" t="str">
            <v/>
          </cell>
          <cell r="M2439">
            <v>0</v>
          </cell>
          <cell r="O2439">
            <v>0</v>
          </cell>
          <cell r="R2439">
            <v>0</v>
          </cell>
          <cell r="T2439">
            <v>0</v>
          </cell>
        </row>
        <row r="2440">
          <cell r="J2440" t="str">
            <v/>
          </cell>
          <cell r="M2440">
            <v>0</v>
          </cell>
          <cell r="O2440">
            <v>0</v>
          </cell>
          <cell r="R2440">
            <v>0</v>
          </cell>
          <cell r="T2440">
            <v>0</v>
          </cell>
        </row>
        <row r="2441">
          <cell r="J2441" t="str">
            <v/>
          </cell>
          <cell r="M2441">
            <v>0</v>
          </cell>
          <cell r="O2441">
            <v>0</v>
          </cell>
          <cell r="R2441">
            <v>0</v>
          </cell>
          <cell r="T2441">
            <v>0</v>
          </cell>
        </row>
        <row r="2442">
          <cell r="L2442">
            <v>0</v>
          </cell>
          <cell r="M2442" t="str">
            <v>SUBTOTAL $</v>
          </cell>
          <cell r="O2442">
            <v>0</v>
          </cell>
        </row>
        <row r="2443">
          <cell r="C2443" t="str">
            <v>IV. MANO DE OBRA</v>
          </cell>
        </row>
        <row r="2445">
          <cell r="C2445" t="str">
            <v>TRABAJADOR</v>
          </cell>
          <cell r="I2445" t="str">
            <v>CANTIDAD</v>
          </cell>
          <cell r="J2445" t="str">
            <v>JORNAL</v>
          </cell>
          <cell r="K2445" t="str">
            <v>PRESTACIONES</v>
          </cell>
          <cell r="L2445" t="str">
            <v>JORNAL TOTAL</v>
          </cell>
          <cell r="M2445" t="str">
            <v>RENDIMIENTO</v>
          </cell>
          <cell r="O2445" t="str">
            <v>Vr. UNITARIO</v>
          </cell>
        </row>
        <row r="2446">
          <cell r="C2446" t="str">
            <v>Maestro Electricista</v>
          </cell>
          <cell r="I2446">
            <v>1</v>
          </cell>
          <cell r="J2446">
            <v>104400</v>
          </cell>
          <cell r="K2446">
            <v>1.681</v>
          </cell>
          <cell r="L2446">
            <v>175496</v>
          </cell>
          <cell r="M2446">
            <v>8</v>
          </cell>
          <cell r="O2446">
            <v>21937</v>
          </cell>
          <cell r="R2446">
            <v>4.25</v>
          </cell>
          <cell r="T2446" t="str">
            <v>Maestro Electricista</v>
          </cell>
        </row>
        <row r="2447">
          <cell r="C2447" t="str">
            <v>Ayudante Entendido</v>
          </cell>
          <cell r="I2447">
            <v>1</v>
          </cell>
          <cell r="J2447">
            <v>53020</v>
          </cell>
          <cell r="K2447">
            <v>1.7161</v>
          </cell>
          <cell r="L2447">
            <v>90988</v>
          </cell>
          <cell r="M2447">
            <v>8</v>
          </cell>
          <cell r="O2447">
            <v>11374</v>
          </cell>
          <cell r="R2447">
            <v>4.25</v>
          </cell>
          <cell r="T2447" t="str">
            <v>Ayudante Entendido</v>
          </cell>
        </row>
        <row r="2448">
          <cell r="I2448">
            <v>1</v>
          </cell>
          <cell r="J2448">
            <v>0</v>
          </cell>
          <cell r="K2448">
            <v>0</v>
          </cell>
          <cell r="L2448">
            <v>0</v>
          </cell>
          <cell r="O2448">
            <v>0</v>
          </cell>
          <cell r="R2448">
            <v>0</v>
          </cell>
          <cell r="T2448">
            <v>0</v>
          </cell>
        </row>
        <row r="2449">
          <cell r="L2449">
            <v>0.14599999999999999</v>
          </cell>
          <cell r="M2449" t="str">
            <v>SUBTOTAL $</v>
          </cell>
          <cell r="O2449">
            <v>33311</v>
          </cell>
        </row>
        <row r="2451">
          <cell r="C2451" t="str">
            <v>TOTAL COSTO DIRECTO $</v>
          </cell>
          <cell r="O2451">
            <v>228084</v>
          </cell>
        </row>
        <row r="2452">
          <cell r="C2452" t="str">
            <v>V. COSTOS INDIRECTOS</v>
          </cell>
        </row>
        <row r="2454">
          <cell r="C2454" t="str">
            <v>Descripción</v>
          </cell>
          <cell r="L2454" t="str">
            <v>Porcentaje</v>
          </cell>
          <cell r="M2454" t="str">
            <v>Valor Total</v>
          </cell>
        </row>
        <row r="2455">
          <cell r="C2455" t="str">
            <v>ADMINISTRACION</v>
          </cell>
          <cell r="L2455">
            <v>0</v>
          </cell>
          <cell r="M2455">
            <v>0</v>
          </cell>
        </row>
        <row r="2456">
          <cell r="C2456" t="str">
            <v xml:space="preserve">IMPREVISTOS </v>
          </cell>
          <cell r="L2456">
            <v>0</v>
          </cell>
          <cell r="M2456">
            <v>0</v>
          </cell>
        </row>
        <row r="2457">
          <cell r="C2457" t="str">
            <v>UTILIDAD</v>
          </cell>
          <cell r="L2457">
            <v>0</v>
          </cell>
          <cell r="M2457">
            <v>0</v>
          </cell>
        </row>
        <row r="2458">
          <cell r="C2458" t="str">
            <v>SUBTOTAL $</v>
          </cell>
          <cell r="O2458">
            <v>0</v>
          </cell>
        </row>
        <row r="2460">
          <cell r="C2460" t="str">
            <v>Precio Unitario Total Aproximado al peso $</v>
          </cell>
          <cell r="O2460">
            <v>228084</v>
          </cell>
        </row>
        <row r="2463">
          <cell r="H2463" t="str">
            <v>Firma</v>
          </cell>
        </row>
        <row r="2464">
          <cell r="H2464" t="str">
            <v>Nombre:</v>
          </cell>
        </row>
        <row r="2465">
          <cell r="H2465" t="str">
            <v>Representante Legal del Contratista o su Apoderado</v>
          </cell>
        </row>
        <row r="2466">
          <cell r="H2466" t="str">
            <v>Matricula No. :</v>
          </cell>
        </row>
        <row r="2467">
          <cell r="H2467" t="str">
            <v xml:space="preserve"> </v>
          </cell>
        </row>
        <row r="2468">
          <cell r="C2468" t="str">
            <v>OBSERVACIONES INTERVENTORÍA</v>
          </cell>
        </row>
        <row r="2472">
          <cell r="C2472" t="str">
            <v>APROBACIÓN POR INTERVENTORÍA</v>
          </cell>
        </row>
        <row r="2473">
          <cell r="C2473"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2475">
          <cell r="C2475"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2478">
          <cell r="H2478" t="str">
            <v>Firma</v>
          </cell>
        </row>
        <row r="2479">
          <cell r="H2479" t="str">
            <v>Nombre:</v>
          </cell>
        </row>
        <row r="2480">
          <cell r="H2480" t="str">
            <v>Representante Legal del Interventor o su Apoderado</v>
          </cell>
        </row>
        <row r="2481">
          <cell r="H2481" t="str">
            <v>Matricula No. :</v>
          </cell>
        </row>
        <row r="2486">
          <cell r="C2486" t="str">
            <v>Formulario 1 - Propuesta económica  - Documento tipo de selección abreviada de menor cuantía - versión 2</v>
          </cell>
        </row>
        <row r="2487">
          <cell r="C2487" t="str">
            <v>Código</v>
          </cell>
          <cell r="D2487" t="str">
            <v>CCE-EICP-FM-25</v>
          </cell>
          <cell r="E2487" t="str">
            <v>Versión</v>
          </cell>
          <cell r="F2487">
            <v>2</v>
          </cell>
        </row>
        <row r="2489">
          <cell r="C2489" t="str">
            <v>[La entidad podrá utilizar este formato para la presentación de los análisis de precios unitarios el contratista en la oportunidad prevista en el numeral 8.1. del Documento Base]</v>
          </cell>
        </row>
        <row r="2492">
          <cell r="D2492" t="str">
            <v>MUNICIPIO DE CONCORDIA, ANTIOQUIA</v>
          </cell>
        </row>
        <row r="2493">
          <cell r="L2493" t="str">
            <v>VERSIÓN</v>
          </cell>
        </row>
        <row r="2494">
          <cell r="D2494" t="str">
            <v xml:space="preserve">[NÚMERO DEL PROCESO] </v>
          </cell>
        </row>
        <row r="2495">
          <cell r="L2495" t="str">
            <v>PÁGINA</v>
          </cell>
          <cell r="M2495">
            <v>1</v>
          </cell>
          <cell r="N2495" t="str">
            <v>DE</v>
          </cell>
          <cell r="O2495">
            <v>1</v>
          </cell>
        </row>
        <row r="2496">
          <cell r="D2496" t="str">
            <v xml:space="preserve">ANALISIS DE PRECIOS UNITARIOS </v>
          </cell>
        </row>
        <row r="2498">
          <cell r="L2498" t="str">
            <v>FECHA</v>
          </cell>
          <cell r="M2498" t="str">
            <v>DD</v>
          </cell>
          <cell r="N2498" t="str">
            <v>MM</v>
          </cell>
          <cell r="O2498" t="str">
            <v>AA</v>
          </cell>
        </row>
        <row r="2499">
          <cell r="M2499">
            <v>8</v>
          </cell>
          <cell r="N2499">
            <v>5</v>
          </cell>
          <cell r="O2499">
            <v>2023</v>
          </cell>
        </row>
        <row r="2500">
          <cell r="C2500" t="str">
            <v>ITEMS DE LA PROPUESTA ECONÓMICA</v>
          </cell>
          <cell r="I2500" t="str">
            <v>ITEMS NO PREVISTOS</v>
          </cell>
        </row>
        <row r="2504">
          <cell r="C2504" t="str">
            <v>DATOS ESPECÍFICOS</v>
          </cell>
        </row>
        <row r="2506">
          <cell r="C2506" t="str">
            <v>ITEM</v>
          </cell>
          <cell r="D2506" t="str">
            <v>DESCRIPCIÓN</v>
          </cell>
          <cell r="M2506" t="str">
            <v>UNIDAD</v>
          </cell>
          <cell r="O2506" t="str">
            <v>CANTIDAD</v>
          </cell>
        </row>
        <row r="2507">
          <cell r="C2507" t="str">
            <v>3.10.8</v>
          </cell>
          <cell r="D2507" t="str">
            <v xml:space="preserve">S.T.I de Acometida en cable 2No.10+1No. 12  Cu THHN, por ducto EMT 3/4" desde tablero principal  incluye bornes terminal para conexión. </v>
          </cell>
          <cell r="M2507" t="str">
            <v>m</v>
          </cell>
          <cell r="O2507">
            <v>100</v>
          </cell>
          <cell r="R2507">
            <v>40290</v>
          </cell>
          <cell r="S2507">
            <v>40290</v>
          </cell>
          <cell r="T2507">
            <v>1.77E-2</v>
          </cell>
          <cell r="U2507">
            <v>0.76180000000000003</v>
          </cell>
          <cell r="V2507">
            <v>0</v>
          </cell>
          <cell r="W2507">
            <v>0.2205</v>
          </cell>
        </row>
        <row r="2508">
          <cell r="C2508" t="str">
            <v>I. EQUIPO</v>
          </cell>
        </row>
        <row r="2510">
          <cell r="C2510" t="str">
            <v>DESCRIPCIÓN</v>
          </cell>
          <cell r="H2510" t="str">
            <v>MARCA</v>
          </cell>
          <cell r="J2510" t="str">
            <v>TIPO</v>
          </cell>
          <cell r="L2510" t="str">
            <v>TARIFA/HORA</v>
          </cell>
          <cell r="M2510" t="str">
            <v>RENDIMIENTO</v>
          </cell>
          <cell r="O2510" t="str">
            <v>Vr. UNITARIO</v>
          </cell>
        </row>
        <row r="2511">
          <cell r="C2511" t="str">
            <v>Sección completa de andamio (1.2m-1.5m) x 1.5 m. (+ 4 ruedas) Incluye transporte.</v>
          </cell>
          <cell r="J2511" t="str">
            <v>Dia</v>
          </cell>
          <cell r="L2511">
            <v>2565</v>
          </cell>
          <cell r="M2511">
            <v>15</v>
          </cell>
          <cell r="O2511">
            <v>171</v>
          </cell>
          <cell r="R2511">
            <v>6.67</v>
          </cell>
          <cell r="T2511" t="str">
            <v>Sección completa de andamio (1.2m-1.5m) x 1.5 m. (+ 4 ruedas) Incluye transporte.</v>
          </cell>
        </row>
        <row r="2512">
          <cell r="C2512" t="str">
            <v>Can zunchado en madera común de 5,0cmx20cmx3,0m (alquiler). Incluye transporte.</v>
          </cell>
          <cell r="J2512" t="str">
            <v>Dia</v>
          </cell>
          <cell r="L2512">
            <v>1500</v>
          </cell>
          <cell r="M2512">
            <v>15</v>
          </cell>
          <cell r="O2512">
            <v>100</v>
          </cell>
          <cell r="R2512">
            <v>6.67</v>
          </cell>
          <cell r="T2512" t="str">
            <v>Can zunchado en madera común de 5,0cmx20cmx3,0m (alquiler). Incluye transporte.</v>
          </cell>
        </row>
        <row r="2513">
          <cell r="J2513" t="str">
            <v/>
          </cell>
          <cell r="L2513" t="str">
            <v/>
          </cell>
          <cell r="O2513">
            <v>0</v>
          </cell>
          <cell r="R2513">
            <v>0</v>
          </cell>
          <cell r="T2513">
            <v>0</v>
          </cell>
        </row>
        <row r="2514">
          <cell r="C2514" t="str">
            <v>Herramienta Menor (Como % de Mano de Obra)</v>
          </cell>
          <cell r="J2514" t="str">
            <v>Dia</v>
          </cell>
          <cell r="L2514">
            <v>8883</v>
          </cell>
          <cell r="M2514">
            <v>0.05</v>
          </cell>
          <cell r="O2514">
            <v>444</v>
          </cell>
          <cell r="R2514">
            <v>44400</v>
          </cell>
          <cell r="T2514" t="str">
            <v>Herramienta Menor (Como % de Mano de Obra)</v>
          </cell>
        </row>
        <row r="2515">
          <cell r="L2515">
            <v>1.77E-2</v>
          </cell>
          <cell r="M2515" t="str">
            <v>SUBTOTAL $</v>
          </cell>
          <cell r="O2515">
            <v>715</v>
          </cell>
        </row>
        <row r="2516">
          <cell r="C2516" t="str">
            <v>II. MATERIALES</v>
          </cell>
        </row>
        <row r="2518">
          <cell r="C2518" t="str">
            <v>DESCRIPCIÓN</v>
          </cell>
          <cell r="K2518" t="str">
            <v>UNIDAD</v>
          </cell>
          <cell r="L2518" t="str">
            <v>CANTIDAD</v>
          </cell>
          <cell r="M2518" t="str">
            <v>PRECIO UNIT.</v>
          </cell>
          <cell r="O2518" t="str">
            <v>Vr. UNITARIO</v>
          </cell>
        </row>
        <row r="2519">
          <cell r="C2519" t="str">
            <v>Tubo conduit EMT 3/4"  3 M</v>
          </cell>
          <cell r="K2519" t="str">
            <v>u</v>
          </cell>
          <cell r="L2519">
            <v>0.34650000000000003</v>
          </cell>
          <cell r="M2519">
            <v>41900</v>
          </cell>
          <cell r="O2519">
            <v>14518</v>
          </cell>
          <cell r="R2519">
            <v>34.65</v>
          </cell>
          <cell r="T2519" t="str">
            <v>Tubo conduit EMT 3/4"  3 M</v>
          </cell>
        </row>
        <row r="2520">
          <cell r="C2520" t="str">
            <v>Union EMT 3/4" Acero</v>
          </cell>
          <cell r="K2520" t="str">
            <v>u</v>
          </cell>
          <cell r="L2520">
            <v>0.34650000000000003</v>
          </cell>
          <cell r="M2520">
            <v>3848</v>
          </cell>
          <cell r="O2520">
            <v>1333</v>
          </cell>
          <cell r="R2520">
            <v>34.65</v>
          </cell>
          <cell r="T2520" t="str">
            <v>Union EMT 3/4" Acero</v>
          </cell>
        </row>
        <row r="2521">
          <cell r="C2521" t="str">
            <v>Curva EMT 3/4"</v>
          </cell>
          <cell r="K2521" t="str">
            <v>u</v>
          </cell>
          <cell r="L2521">
            <v>0.21000000000000002</v>
          </cell>
          <cell r="M2521">
            <v>4389</v>
          </cell>
          <cell r="O2521">
            <v>922</v>
          </cell>
          <cell r="R2521">
            <v>21</v>
          </cell>
          <cell r="T2521" t="str">
            <v>Curva EMT 3/4"</v>
          </cell>
        </row>
        <row r="2522">
          <cell r="C2522" t="str">
            <v>Terminal EMT 3/4" Acero - Tub</v>
          </cell>
          <cell r="K2522" t="str">
            <v>u</v>
          </cell>
          <cell r="L2522">
            <v>0.175035</v>
          </cell>
          <cell r="M2522">
            <v>3010.7</v>
          </cell>
          <cell r="O2522">
            <v>527</v>
          </cell>
          <cell r="R2522">
            <v>17.5</v>
          </cell>
          <cell r="T2522" t="str">
            <v>Terminal EMT 3/4" Acero - Tub</v>
          </cell>
        </row>
        <row r="2523">
          <cell r="C2523" t="str">
            <v>Cable AWG-CU-THHN/THWN-90ºC # 10</v>
          </cell>
          <cell r="K2523" t="str">
            <v>m</v>
          </cell>
          <cell r="L2523">
            <v>2.1</v>
          </cell>
          <cell r="M2523">
            <v>4382.3049999999994</v>
          </cell>
          <cell r="O2523">
            <v>9203</v>
          </cell>
          <cell r="R2523">
            <v>210</v>
          </cell>
          <cell r="T2523" t="str">
            <v>Cable AWG-CU-THHN/THWN-90ºC # 10</v>
          </cell>
        </row>
        <row r="2524">
          <cell r="C2524" t="str">
            <v xml:space="preserve">Cable AWG-CU-THHN/THWN-90ºC # 12 </v>
          </cell>
          <cell r="K2524" t="str">
            <v>m</v>
          </cell>
          <cell r="L2524">
            <v>1.05</v>
          </cell>
          <cell r="M2524">
            <v>2714</v>
          </cell>
          <cell r="O2524">
            <v>2850</v>
          </cell>
          <cell r="R2524">
            <v>105</v>
          </cell>
          <cell r="T2524" t="str">
            <v xml:space="preserve">Cable AWG-CU-THHN/THWN-90ºC # 12 </v>
          </cell>
        </row>
        <row r="2525">
          <cell r="C2525" t="str">
            <v xml:space="preserve">Abrazadera Plastica Alas Tubo Conduit 1/2pg </v>
          </cell>
          <cell r="K2525" t="str">
            <v>u</v>
          </cell>
          <cell r="L2525">
            <v>1</v>
          </cell>
          <cell r="M2525">
            <v>1150</v>
          </cell>
          <cell r="O2525">
            <v>1150</v>
          </cell>
          <cell r="R2525">
            <v>100</v>
          </cell>
          <cell r="T2525" t="str">
            <v xml:space="preserve">Abrazadera Plastica Alas Tubo Conduit 1/2pg </v>
          </cell>
        </row>
        <row r="2526">
          <cell r="C2526" t="str">
            <v>Tornillo Ensamble 6 mm x 2" Pavonado x100und - 0.224 Kg</v>
          </cell>
          <cell r="K2526" t="str">
            <v>u</v>
          </cell>
          <cell r="L2526">
            <v>2.1000000000000001E-2</v>
          </cell>
          <cell r="M2526">
            <v>9000</v>
          </cell>
          <cell r="O2526">
            <v>189</v>
          </cell>
          <cell r="R2526">
            <v>2.1</v>
          </cell>
          <cell r="T2526" t="str">
            <v>Tornillo Ensamble 6 mm x 2" Pavonado x100und - 0.224 Kg</v>
          </cell>
        </row>
        <row r="2527">
          <cell r="K2527" t="str">
            <v/>
          </cell>
          <cell r="M2527">
            <v>0</v>
          </cell>
          <cell r="O2527">
            <v>0</v>
          </cell>
          <cell r="R2527">
            <v>0</v>
          </cell>
          <cell r="T2527">
            <v>0</v>
          </cell>
        </row>
        <row r="2528">
          <cell r="L2528">
            <v>0.76180000000000003</v>
          </cell>
          <cell r="M2528" t="str">
            <v>SUBTOTAL $</v>
          </cell>
          <cell r="O2528">
            <v>30692</v>
          </cell>
        </row>
        <row r="2529">
          <cell r="C2529" t="str">
            <v>III. TRANSPORTES</v>
          </cell>
        </row>
        <row r="2531">
          <cell r="C2531" t="str">
            <v>MATERIAL</v>
          </cell>
          <cell r="J2531" t="str">
            <v>VOL. o PESO</v>
          </cell>
          <cell r="K2531" t="str">
            <v>DISTANCIA</v>
          </cell>
          <cell r="L2531" t="str">
            <v>M3 o Ton/Km</v>
          </cell>
          <cell r="M2531" t="str">
            <v>TARIFA</v>
          </cell>
          <cell r="O2531" t="str">
            <v>Vr. UNITARIO</v>
          </cell>
        </row>
        <row r="2532">
          <cell r="J2532" t="str">
            <v/>
          </cell>
          <cell r="M2532">
            <v>0</v>
          </cell>
          <cell r="O2532">
            <v>0</v>
          </cell>
          <cell r="R2532">
            <v>0</v>
          </cell>
          <cell r="T2532">
            <v>0</v>
          </cell>
        </row>
        <row r="2533">
          <cell r="J2533" t="str">
            <v/>
          </cell>
          <cell r="M2533">
            <v>0</v>
          </cell>
          <cell r="O2533">
            <v>0</v>
          </cell>
          <cell r="R2533">
            <v>0</v>
          </cell>
          <cell r="T2533">
            <v>0</v>
          </cell>
        </row>
        <row r="2534">
          <cell r="J2534" t="str">
            <v/>
          </cell>
          <cell r="M2534">
            <v>0</v>
          </cell>
          <cell r="O2534">
            <v>0</v>
          </cell>
          <cell r="R2534">
            <v>0</v>
          </cell>
          <cell r="T2534">
            <v>0</v>
          </cell>
        </row>
        <row r="2535">
          <cell r="L2535">
            <v>0</v>
          </cell>
          <cell r="M2535" t="str">
            <v>SUBTOTAL $</v>
          </cell>
          <cell r="O2535">
            <v>0</v>
          </cell>
        </row>
        <row r="2536">
          <cell r="C2536" t="str">
            <v>IV. MANO DE OBRA</v>
          </cell>
        </row>
        <row r="2538">
          <cell r="C2538" t="str">
            <v>TRABAJADOR</v>
          </cell>
          <cell r="I2538" t="str">
            <v>CANTIDAD</v>
          </cell>
          <cell r="J2538" t="str">
            <v>JORNAL</v>
          </cell>
          <cell r="K2538" t="str">
            <v>PRESTACIONES</v>
          </cell>
          <cell r="L2538" t="str">
            <v>JORNAL TOTAL</v>
          </cell>
          <cell r="M2538" t="str">
            <v>RENDIMIENTO</v>
          </cell>
          <cell r="O2538" t="str">
            <v>Vr. UNITARIO</v>
          </cell>
        </row>
        <row r="2539">
          <cell r="C2539" t="str">
            <v>Maestro Electricista</v>
          </cell>
          <cell r="I2539">
            <v>1</v>
          </cell>
          <cell r="J2539">
            <v>104400</v>
          </cell>
          <cell r="K2539">
            <v>1.681</v>
          </cell>
          <cell r="L2539">
            <v>175496</v>
          </cell>
          <cell r="M2539">
            <v>30</v>
          </cell>
          <cell r="O2539">
            <v>5850</v>
          </cell>
          <cell r="R2539">
            <v>3.33</v>
          </cell>
          <cell r="T2539" t="str">
            <v>Maestro Electricista</v>
          </cell>
        </row>
        <row r="2540">
          <cell r="C2540" t="str">
            <v>Ayudante Entendido</v>
          </cell>
          <cell r="I2540">
            <v>1</v>
          </cell>
          <cell r="J2540">
            <v>53020</v>
          </cell>
          <cell r="K2540">
            <v>1.7161</v>
          </cell>
          <cell r="L2540">
            <v>90988</v>
          </cell>
          <cell r="M2540">
            <v>30</v>
          </cell>
          <cell r="O2540">
            <v>3033</v>
          </cell>
          <cell r="R2540">
            <v>3.33</v>
          </cell>
          <cell r="T2540" t="str">
            <v>Ayudante Entendido</v>
          </cell>
        </row>
        <row r="2541">
          <cell r="I2541">
            <v>1</v>
          </cell>
          <cell r="J2541">
            <v>0</v>
          </cell>
          <cell r="K2541">
            <v>0</v>
          </cell>
          <cell r="L2541">
            <v>0</v>
          </cell>
          <cell r="O2541">
            <v>0</v>
          </cell>
          <cell r="R2541">
            <v>0</v>
          </cell>
          <cell r="T2541">
            <v>0</v>
          </cell>
        </row>
        <row r="2542">
          <cell r="L2542">
            <v>0.2205</v>
          </cell>
          <cell r="M2542" t="str">
            <v>SUBTOTAL $</v>
          </cell>
          <cell r="O2542">
            <v>8883</v>
          </cell>
        </row>
        <row r="2544">
          <cell r="C2544" t="str">
            <v>TOTAL COSTO DIRECTO $</v>
          </cell>
          <cell r="O2544">
            <v>40290</v>
          </cell>
        </row>
        <row r="2545">
          <cell r="C2545" t="str">
            <v>V. COSTOS INDIRECTOS</v>
          </cell>
        </row>
        <row r="2547">
          <cell r="C2547" t="str">
            <v>Descripción</v>
          </cell>
          <cell r="L2547" t="str">
            <v>Porcentaje</v>
          </cell>
          <cell r="M2547" t="str">
            <v>Valor Total</v>
          </cell>
        </row>
        <row r="2548">
          <cell r="C2548" t="str">
            <v>ADMINISTRACION</v>
          </cell>
          <cell r="L2548">
            <v>0</v>
          </cell>
          <cell r="M2548">
            <v>0</v>
          </cell>
        </row>
        <row r="2549">
          <cell r="C2549" t="str">
            <v xml:space="preserve">IMPREVISTOS </v>
          </cell>
          <cell r="L2549">
            <v>0</v>
          </cell>
          <cell r="M2549">
            <v>0</v>
          </cell>
        </row>
        <row r="2550">
          <cell r="C2550" t="str">
            <v>UTILIDAD</v>
          </cell>
          <cell r="L2550">
            <v>0</v>
          </cell>
          <cell r="M2550">
            <v>0</v>
          </cell>
        </row>
        <row r="2551">
          <cell r="C2551" t="str">
            <v>SUBTOTAL $</v>
          </cell>
          <cell r="O2551">
            <v>0</v>
          </cell>
        </row>
        <row r="2553">
          <cell r="C2553" t="str">
            <v>Precio Unitario Total Aproximado al peso $</v>
          </cell>
          <cell r="O2553">
            <v>40290</v>
          </cell>
        </row>
        <row r="2556">
          <cell r="H2556" t="str">
            <v>Firma</v>
          </cell>
        </row>
        <row r="2557">
          <cell r="H2557" t="str">
            <v>Nombre:</v>
          </cell>
        </row>
        <row r="2558">
          <cell r="H2558" t="str">
            <v>Representante Legal del Contratista o su Apoderado</v>
          </cell>
        </row>
        <row r="2559">
          <cell r="H2559" t="str">
            <v>Matricula No. :</v>
          </cell>
        </row>
        <row r="2560">
          <cell r="H2560" t="str">
            <v xml:space="preserve"> </v>
          </cell>
        </row>
        <row r="2561">
          <cell r="C2561" t="str">
            <v>OBSERVACIONES INTERVENTORÍA</v>
          </cell>
        </row>
        <row r="2565">
          <cell r="C2565" t="str">
            <v>APROBACIÓN POR INTERVENTORÍA</v>
          </cell>
        </row>
        <row r="2566">
          <cell r="C256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2568">
          <cell r="C256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2571">
          <cell r="H2571" t="str">
            <v>Firma</v>
          </cell>
        </row>
        <row r="2572">
          <cell r="H2572" t="str">
            <v>Nombre:</v>
          </cell>
        </row>
        <row r="2573">
          <cell r="H2573" t="str">
            <v>Representante Legal del Interventor o su Apoderado</v>
          </cell>
        </row>
        <row r="2574">
          <cell r="H2574" t="str">
            <v>Matricula No. :</v>
          </cell>
        </row>
        <row r="2579">
          <cell r="C2579" t="str">
            <v>Formulario 1 - Propuesta económica  - Documento tipo de selección abreviada de menor cuantía - versión 2</v>
          </cell>
        </row>
        <row r="2580">
          <cell r="C2580" t="str">
            <v>Código</v>
          </cell>
          <cell r="D2580" t="str">
            <v>CCE-EICP-FM-25</v>
          </cell>
          <cell r="E2580" t="str">
            <v>Versión</v>
          </cell>
          <cell r="F2580">
            <v>2</v>
          </cell>
        </row>
        <row r="2582">
          <cell r="C2582" t="str">
            <v>[La entidad podrá utilizar este formato para la presentación de los análisis de precios unitarios el contratista en la oportunidad prevista en el numeral 8.1. del Documento Base]</v>
          </cell>
        </row>
        <row r="2585">
          <cell r="D2585" t="str">
            <v>MUNICIPIO DE CONCORDIA, ANTIOQUIA</v>
          </cell>
        </row>
        <row r="2586">
          <cell r="L2586" t="str">
            <v>VERSIÓN</v>
          </cell>
        </row>
        <row r="2587">
          <cell r="D2587" t="str">
            <v xml:space="preserve">[NÚMERO DEL PROCESO] </v>
          </cell>
        </row>
        <row r="2588">
          <cell r="L2588" t="str">
            <v>PÁGINA</v>
          </cell>
          <cell r="M2588">
            <v>1</v>
          </cell>
          <cell r="N2588" t="str">
            <v>DE</v>
          </cell>
          <cell r="O2588">
            <v>1</v>
          </cell>
        </row>
        <row r="2589">
          <cell r="D2589" t="str">
            <v xml:space="preserve">ANALISIS DE PRECIOS UNITARIOS </v>
          </cell>
        </row>
        <row r="2591">
          <cell r="L2591" t="str">
            <v>FECHA</v>
          </cell>
          <cell r="M2591" t="str">
            <v>DD</v>
          </cell>
          <cell r="N2591" t="str">
            <v>MM</v>
          </cell>
          <cell r="O2591" t="str">
            <v>AA</v>
          </cell>
        </row>
        <row r="2592">
          <cell r="M2592">
            <v>8</v>
          </cell>
          <cell r="N2592">
            <v>5</v>
          </cell>
          <cell r="O2592">
            <v>2023</v>
          </cell>
        </row>
        <row r="2593">
          <cell r="C2593" t="str">
            <v>ITEMS DE LA PROPUESTA ECONÓMICA</v>
          </cell>
          <cell r="I2593" t="str">
            <v>ITEMS NO PREVISTOS</v>
          </cell>
        </row>
        <row r="2597">
          <cell r="C2597" t="str">
            <v>DATOS ESPECÍFICOS</v>
          </cell>
        </row>
        <row r="2599">
          <cell r="C2599" t="str">
            <v>ITEM</v>
          </cell>
          <cell r="D2599" t="str">
            <v>DESCRIPCIÓN</v>
          </cell>
          <cell r="M2599" t="str">
            <v>UNIDAD</v>
          </cell>
          <cell r="O2599" t="str">
            <v>CANTIDAD</v>
          </cell>
        </row>
        <row r="2600">
          <cell r="C2600" t="str">
            <v>3.10.9</v>
          </cell>
          <cell r="D2600" t="str">
            <v xml:space="preserve">S.T.I de Breaker Monopolar enchufable de 20 o 30 Amp. </v>
          </cell>
          <cell r="M2600" t="str">
            <v>u</v>
          </cell>
          <cell r="O2600">
            <v>8</v>
          </cell>
          <cell r="R2600">
            <v>47337</v>
          </cell>
          <cell r="S2600">
            <v>47337</v>
          </cell>
          <cell r="T2600">
            <v>3.5200000000000002E-2</v>
          </cell>
          <cell r="U2600">
            <v>0.2611</v>
          </cell>
          <cell r="V2600">
            <v>0</v>
          </cell>
          <cell r="W2600">
            <v>0.70369999999999999</v>
          </cell>
        </row>
        <row r="2601">
          <cell r="C2601" t="str">
            <v>I. EQUIPO</v>
          </cell>
        </row>
        <row r="2603">
          <cell r="C2603" t="str">
            <v>DESCRIPCIÓN</v>
          </cell>
          <cell r="H2603" t="str">
            <v>MARCA</v>
          </cell>
          <cell r="J2603" t="str">
            <v>TIPO</v>
          </cell>
          <cell r="L2603" t="str">
            <v>TARIFA/HORA</v>
          </cell>
          <cell r="M2603" t="str">
            <v>RENDIMIENTO</v>
          </cell>
          <cell r="O2603" t="str">
            <v>Vr. UNITARIO</v>
          </cell>
        </row>
        <row r="2604">
          <cell r="J2604" t="str">
            <v/>
          </cell>
          <cell r="L2604" t="str">
            <v/>
          </cell>
          <cell r="M2604">
            <v>4</v>
          </cell>
          <cell r="O2604">
            <v>0</v>
          </cell>
          <cell r="R2604">
            <v>2</v>
          </cell>
          <cell r="T2604">
            <v>0</v>
          </cell>
        </row>
        <row r="2605">
          <cell r="J2605" t="str">
            <v/>
          </cell>
          <cell r="L2605" t="str">
            <v/>
          </cell>
          <cell r="M2605">
            <v>4</v>
          </cell>
          <cell r="O2605">
            <v>0</v>
          </cell>
          <cell r="R2605">
            <v>2</v>
          </cell>
          <cell r="T2605">
            <v>0</v>
          </cell>
        </row>
        <row r="2606">
          <cell r="J2606" t="str">
            <v/>
          </cell>
          <cell r="L2606" t="str">
            <v/>
          </cell>
          <cell r="O2606">
            <v>0</v>
          </cell>
          <cell r="R2606">
            <v>0</v>
          </cell>
          <cell r="T2606">
            <v>0</v>
          </cell>
        </row>
        <row r="2607">
          <cell r="C2607" t="str">
            <v>Herramienta Menor (Como % de Mano de Obra)</v>
          </cell>
          <cell r="J2607" t="str">
            <v>Dia</v>
          </cell>
          <cell r="L2607">
            <v>33311</v>
          </cell>
          <cell r="M2607">
            <v>0.05</v>
          </cell>
          <cell r="O2607">
            <v>1666</v>
          </cell>
          <cell r="R2607">
            <v>13328</v>
          </cell>
          <cell r="T2607" t="str">
            <v>Herramienta Menor (Como % de Mano de Obra)</v>
          </cell>
        </row>
        <row r="2608">
          <cell r="L2608">
            <v>3.5200000000000002E-2</v>
          </cell>
          <cell r="M2608" t="str">
            <v>SUBTOTAL $</v>
          </cell>
          <cell r="O2608">
            <v>1666</v>
          </cell>
        </row>
        <row r="2609">
          <cell r="C2609" t="str">
            <v>II. MATERIALES</v>
          </cell>
        </row>
        <row r="2611">
          <cell r="C2611" t="str">
            <v>DESCRIPCIÓN</v>
          </cell>
          <cell r="K2611" t="str">
            <v>UNIDAD</v>
          </cell>
          <cell r="L2611" t="str">
            <v>CANTIDAD</v>
          </cell>
          <cell r="M2611" t="str">
            <v>PRECIO UNIT.</v>
          </cell>
          <cell r="O2611" t="str">
            <v>Vr. UNITARIO</v>
          </cell>
        </row>
        <row r="2612">
          <cell r="C2612" t="str">
            <v>Breaker - Taco Monopolar Enchufable de 15 a 60 Amp.</v>
          </cell>
          <cell r="K2612" t="str">
            <v>u</v>
          </cell>
          <cell r="L2612">
            <v>1</v>
          </cell>
          <cell r="M2612">
            <v>12360</v>
          </cell>
          <cell r="O2612">
            <v>12360</v>
          </cell>
          <cell r="R2612">
            <v>8</v>
          </cell>
          <cell r="T2612" t="str">
            <v>Breaker - Taco Monopolar Enchufable de 15 a 60 Amp.</v>
          </cell>
        </row>
        <row r="2613">
          <cell r="K2613" t="str">
            <v/>
          </cell>
          <cell r="M2613">
            <v>0</v>
          </cell>
          <cell r="O2613">
            <v>0</v>
          </cell>
          <cell r="R2613">
            <v>0</v>
          </cell>
          <cell r="T2613">
            <v>0</v>
          </cell>
        </row>
        <row r="2614">
          <cell r="K2614" t="str">
            <v/>
          </cell>
          <cell r="M2614">
            <v>0</v>
          </cell>
          <cell r="O2614">
            <v>0</v>
          </cell>
          <cell r="R2614">
            <v>0</v>
          </cell>
          <cell r="T2614">
            <v>0</v>
          </cell>
        </row>
        <row r="2615">
          <cell r="K2615" t="str">
            <v/>
          </cell>
          <cell r="M2615">
            <v>0</v>
          </cell>
          <cell r="O2615">
            <v>0</v>
          </cell>
          <cell r="R2615">
            <v>0</v>
          </cell>
          <cell r="T2615">
            <v>0</v>
          </cell>
        </row>
        <row r="2616">
          <cell r="K2616" t="str">
            <v/>
          </cell>
          <cell r="M2616">
            <v>0</v>
          </cell>
          <cell r="O2616">
            <v>0</v>
          </cell>
          <cell r="R2616">
            <v>0</v>
          </cell>
          <cell r="T2616">
            <v>0</v>
          </cell>
        </row>
        <row r="2617">
          <cell r="K2617" t="str">
            <v/>
          </cell>
          <cell r="M2617">
            <v>0</v>
          </cell>
          <cell r="O2617">
            <v>0</v>
          </cell>
          <cell r="R2617">
            <v>0</v>
          </cell>
          <cell r="T2617">
            <v>0</v>
          </cell>
        </row>
        <row r="2618">
          <cell r="K2618" t="str">
            <v/>
          </cell>
          <cell r="M2618">
            <v>0</v>
          </cell>
          <cell r="O2618">
            <v>0</v>
          </cell>
          <cell r="R2618">
            <v>0</v>
          </cell>
          <cell r="T2618">
            <v>0</v>
          </cell>
        </row>
        <row r="2619">
          <cell r="K2619" t="str">
            <v/>
          </cell>
          <cell r="M2619">
            <v>0</v>
          </cell>
          <cell r="O2619">
            <v>0</v>
          </cell>
          <cell r="R2619">
            <v>0</v>
          </cell>
          <cell r="T2619">
            <v>0</v>
          </cell>
        </row>
        <row r="2620">
          <cell r="K2620" t="str">
            <v/>
          </cell>
          <cell r="M2620">
            <v>0</v>
          </cell>
          <cell r="O2620">
            <v>0</v>
          </cell>
          <cell r="R2620">
            <v>0</v>
          </cell>
          <cell r="T2620">
            <v>0</v>
          </cell>
        </row>
        <row r="2621">
          <cell r="L2621">
            <v>0.2611</v>
          </cell>
          <cell r="M2621" t="str">
            <v>SUBTOTAL $</v>
          </cell>
          <cell r="O2621">
            <v>12360</v>
          </cell>
        </row>
        <row r="2622">
          <cell r="C2622" t="str">
            <v>III. TRANSPORTES</v>
          </cell>
        </row>
        <row r="2624">
          <cell r="C2624" t="str">
            <v>MATERIAL</v>
          </cell>
          <cell r="J2624" t="str">
            <v>VOL. o PESO</v>
          </cell>
          <cell r="K2624" t="str">
            <v>DISTANCIA</v>
          </cell>
          <cell r="L2624" t="str">
            <v>M3 o Ton/Km</v>
          </cell>
          <cell r="M2624" t="str">
            <v>TARIFA</v>
          </cell>
          <cell r="O2624" t="str">
            <v>Vr. UNITARIO</v>
          </cell>
        </row>
        <row r="2625">
          <cell r="J2625" t="str">
            <v/>
          </cell>
          <cell r="M2625">
            <v>0</v>
          </cell>
          <cell r="O2625">
            <v>0</v>
          </cell>
          <cell r="R2625">
            <v>0</v>
          </cell>
          <cell r="T2625">
            <v>0</v>
          </cell>
        </row>
        <row r="2626">
          <cell r="J2626" t="str">
            <v/>
          </cell>
          <cell r="M2626">
            <v>0</v>
          </cell>
          <cell r="O2626">
            <v>0</v>
          </cell>
          <cell r="R2626">
            <v>0</v>
          </cell>
          <cell r="T2626">
            <v>0</v>
          </cell>
        </row>
        <row r="2627">
          <cell r="J2627" t="str">
            <v/>
          </cell>
          <cell r="M2627">
            <v>0</v>
          </cell>
          <cell r="O2627">
            <v>0</v>
          </cell>
          <cell r="R2627">
            <v>0</v>
          </cell>
          <cell r="T2627">
            <v>0</v>
          </cell>
        </row>
        <row r="2628">
          <cell r="L2628">
            <v>0</v>
          </cell>
          <cell r="M2628" t="str">
            <v>SUBTOTAL $</v>
          </cell>
          <cell r="O2628">
            <v>0</v>
          </cell>
        </row>
        <row r="2629">
          <cell r="C2629" t="str">
            <v>IV. MANO DE OBRA</v>
          </cell>
        </row>
        <row r="2631">
          <cell r="C2631" t="str">
            <v>TRABAJADOR</v>
          </cell>
          <cell r="I2631" t="str">
            <v>CANTIDAD</v>
          </cell>
          <cell r="J2631" t="str">
            <v>JORNAL</v>
          </cell>
          <cell r="K2631" t="str">
            <v>PRESTACIONES</v>
          </cell>
          <cell r="L2631" t="str">
            <v>JORNAL TOTAL</v>
          </cell>
          <cell r="M2631" t="str">
            <v>RENDIMIENTO</v>
          </cell>
          <cell r="O2631" t="str">
            <v>Vr. UNITARIO</v>
          </cell>
        </row>
        <row r="2632">
          <cell r="C2632" t="str">
            <v>Maestro Electricista</v>
          </cell>
          <cell r="I2632">
            <v>1</v>
          </cell>
          <cell r="J2632">
            <v>104400</v>
          </cell>
          <cell r="K2632">
            <v>1.681</v>
          </cell>
          <cell r="L2632">
            <v>175496</v>
          </cell>
          <cell r="M2632">
            <v>8</v>
          </cell>
          <cell r="O2632">
            <v>21937</v>
          </cell>
          <cell r="R2632">
            <v>1</v>
          </cell>
          <cell r="T2632" t="str">
            <v>Maestro Electricista</v>
          </cell>
        </row>
        <row r="2633">
          <cell r="C2633" t="str">
            <v>Ayudante Entendido</v>
          </cell>
          <cell r="I2633">
            <v>1</v>
          </cell>
          <cell r="J2633">
            <v>53020</v>
          </cell>
          <cell r="K2633">
            <v>1.7161</v>
          </cell>
          <cell r="L2633">
            <v>90988</v>
          </cell>
          <cell r="M2633">
            <v>8</v>
          </cell>
          <cell r="O2633">
            <v>11374</v>
          </cell>
          <cell r="R2633">
            <v>1</v>
          </cell>
          <cell r="T2633" t="str">
            <v>Ayudante Entendido</v>
          </cell>
        </row>
        <row r="2634">
          <cell r="I2634">
            <v>1</v>
          </cell>
          <cell r="J2634">
            <v>0</v>
          </cell>
          <cell r="K2634">
            <v>0</v>
          </cell>
          <cell r="L2634">
            <v>0</v>
          </cell>
          <cell r="O2634">
            <v>0</v>
          </cell>
          <cell r="R2634">
            <v>0</v>
          </cell>
          <cell r="T2634">
            <v>0</v>
          </cell>
        </row>
        <row r="2635">
          <cell r="L2635">
            <v>0.70369999999999999</v>
          </cell>
          <cell r="M2635" t="str">
            <v>SUBTOTAL $</v>
          </cell>
          <cell r="O2635">
            <v>33311</v>
          </cell>
        </row>
        <row r="2637">
          <cell r="C2637" t="str">
            <v>TOTAL COSTO DIRECTO $</v>
          </cell>
          <cell r="O2637">
            <v>47337</v>
          </cell>
        </row>
        <row r="2638">
          <cell r="C2638" t="str">
            <v>V. COSTOS INDIRECTOS</v>
          </cell>
        </row>
        <row r="2640">
          <cell r="C2640" t="str">
            <v>Descripción</v>
          </cell>
          <cell r="L2640" t="str">
            <v>Porcentaje</v>
          </cell>
          <cell r="M2640" t="str">
            <v>Valor Total</v>
          </cell>
        </row>
        <row r="2641">
          <cell r="C2641" t="str">
            <v>ADMINISTRACION</v>
          </cell>
          <cell r="L2641">
            <v>0</v>
          </cell>
          <cell r="M2641">
            <v>0</v>
          </cell>
        </row>
        <row r="2642">
          <cell r="C2642" t="str">
            <v xml:space="preserve">IMPREVISTOS </v>
          </cell>
          <cell r="L2642">
            <v>0</v>
          </cell>
          <cell r="M2642">
            <v>0</v>
          </cell>
        </row>
        <row r="2643">
          <cell r="C2643" t="str">
            <v>UTILIDAD</v>
          </cell>
          <cell r="L2643">
            <v>0</v>
          </cell>
          <cell r="M2643">
            <v>0</v>
          </cell>
        </row>
        <row r="2644">
          <cell r="C2644" t="str">
            <v>SUBTOTAL $</v>
          </cell>
          <cell r="O2644">
            <v>0</v>
          </cell>
        </row>
        <row r="2646">
          <cell r="C2646" t="str">
            <v>Precio Unitario Total Aproximado al peso $</v>
          </cell>
          <cell r="O2646">
            <v>47337</v>
          </cell>
        </row>
        <row r="2649">
          <cell r="H2649" t="str">
            <v>Firma</v>
          </cell>
        </row>
        <row r="2650">
          <cell r="H2650" t="str">
            <v>Nombre:</v>
          </cell>
        </row>
        <row r="2651">
          <cell r="H2651" t="str">
            <v>Representante Legal del Contratista o su Apoderado</v>
          </cell>
        </row>
        <row r="2652">
          <cell r="H2652" t="str">
            <v>Matricula No. :</v>
          </cell>
        </row>
        <row r="2653">
          <cell r="H2653" t="str">
            <v xml:space="preserve"> </v>
          </cell>
        </row>
        <row r="2654">
          <cell r="C2654" t="str">
            <v>OBSERVACIONES INTERVENTORÍA</v>
          </cell>
        </row>
        <row r="2658">
          <cell r="C2658" t="str">
            <v>APROBACIÓN POR INTERVENTORÍA</v>
          </cell>
        </row>
        <row r="2659">
          <cell r="C2659"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2661">
          <cell r="C2661"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2664">
          <cell r="H2664" t="str">
            <v>Firma</v>
          </cell>
        </row>
        <row r="2665">
          <cell r="H2665" t="str">
            <v>Nombre:</v>
          </cell>
        </row>
        <row r="2666">
          <cell r="H2666" t="str">
            <v>Representante Legal del Interventor o su Apoderado</v>
          </cell>
        </row>
        <row r="2667">
          <cell r="H2667" t="str">
            <v>Matricula No. :</v>
          </cell>
        </row>
        <row r="2672">
          <cell r="C2672" t="str">
            <v>Formulario 1 - Propuesta económica  - Documento tipo de selección abreviada de menor cuantía - versión 2</v>
          </cell>
        </row>
        <row r="2673">
          <cell r="C2673" t="str">
            <v>Código</v>
          </cell>
          <cell r="D2673" t="str">
            <v>CCE-EICP-FM-25</v>
          </cell>
          <cell r="E2673" t="str">
            <v>Versión</v>
          </cell>
          <cell r="F2673">
            <v>2</v>
          </cell>
        </row>
        <row r="2675">
          <cell r="C2675" t="str">
            <v>[La entidad podrá utilizar este formato para la presentación de los análisis de precios unitarios el contratista en la oportunidad prevista en el numeral 8.1. del Documento Base]</v>
          </cell>
        </row>
        <row r="2678">
          <cell r="D2678" t="str">
            <v>MUNICIPIO DE CONCORDIA, ANTIOQUIA</v>
          </cell>
        </row>
        <row r="2679">
          <cell r="L2679" t="str">
            <v>VERSIÓN</v>
          </cell>
        </row>
        <row r="2680">
          <cell r="D2680" t="str">
            <v xml:space="preserve">[NÚMERO DEL PROCESO] </v>
          </cell>
        </row>
        <row r="2681">
          <cell r="L2681" t="str">
            <v>PÁGINA</v>
          </cell>
          <cell r="M2681">
            <v>1</v>
          </cell>
          <cell r="N2681" t="str">
            <v>DE</v>
          </cell>
          <cell r="O2681">
            <v>1</v>
          </cell>
        </row>
        <row r="2682">
          <cell r="D2682" t="str">
            <v xml:space="preserve">ANALISIS DE PRECIOS UNITARIOS </v>
          </cell>
        </row>
        <row r="2684">
          <cell r="L2684" t="str">
            <v>FECHA</v>
          </cell>
          <cell r="M2684" t="str">
            <v>DD</v>
          </cell>
          <cell r="N2684" t="str">
            <v>MM</v>
          </cell>
          <cell r="O2684" t="str">
            <v>AA</v>
          </cell>
        </row>
        <row r="2685">
          <cell r="M2685">
            <v>8</v>
          </cell>
          <cell r="N2685">
            <v>5</v>
          </cell>
          <cell r="O2685">
            <v>2023</v>
          </cell>
        </row>
        <row r="2686">
          <cell r="C2686" t="str">
            <v>ITEMS DE LA PROPUESTA ECONÓMICA</v>
          </cell>
          <cell r="I2686" t="str">
            <v>ITEMS NO PREVISTOS</v>
          </cell>
        </row>
        <row r="2690">
          <cell r="C2690" t="str">
            <v>DATOS ESPECÍFICOS</v>
          </cell>
        </row>
        <row r="2692">
          <cell r="C2692" t="str">
            <v>ITEM</v>
          </cell>
          <cell r="D2692" t="str">
            <v>DESCRIPCIÓN</v>
          </cell>
          <cell r="M2692" t="str">
            <v>UNIDAD</v>
          </cell>
          <cell r="O2692" t="str">
            <v>CANTIDAD</v>
          </cell>
        </row>
        <row r="2693">
          <cell r="C2693" t="str">
            <v>3.10.10</v>
          </cell>
          <cell r="D2693" t="str">
            <v>S.T.I  de Tablero Enchufable Monofase 8 Circuitos. Incluye obra civil, resanes y demas elementos necesarios para su correcta instalacion y funcionamiento.</v>
          </cell>
          <cell r="M2693" t="str">
            <v>u</v>
          </cell>
          <cell r="O2693">
            <v>1</v>
          </cell>
          <cell r="R2693">
            <v>279659</v>
          </cell>
          <cell r="S2693">
            <v>279659</v>
          </cell>
          <cell r="T2693">
            <v>6.4699999999999994E-2</v>
          </cell>
          <cell r="U2693">
            <v>0.61770000000000003</v>
          </cell>
          <cell r="V2693">
            <v>0</v>
          </cell>
          <cell r="W2693">
            <v>0.31759999999999999</v>
          </cell>
        </row>
        <row r="2694">
          <cell r="C2694" t="str">
            <v>I. EQUIPO</v>
          </cell>
        </row>
        <row r="2696">
          <cell r="C2696" t="str">
            <v>DESCRIPCIÓN</v>
          </cell>
          <cell r="H2696" t="str">
            <v>MARCA</v>
          </cell>
          <cell r="J2696" t="str">
            <v>TIPO</v>
          </cell>
          <cell r="L2696" t="str">
            <v>TARIFA/HORA</v>
          </cell>
          <cell r="M2696" t="str">
            <v>RENDIMIENTO</v>
          </cell>
          <cell r="O2696" t="str">
            <v>Vr. UNITARIO</v>
          </cell>
        </row>
        <row r="2697">
          <cell r="C2697" t="str">
            <v>pulidora electrica manual - disco</v>
          </cell>
          <cell r="J2697" t="str">
            <v>Dia</v>
          </cell>
          <cell r="L2697">
            <v>40927</v>
          </cell>
          <cell r="M2697">
            <v>3</v>
          </cell>
          <cell r="O2697">
            <v>13642</v>
          </cell>
          <cell r="R2697">
            <v>0.33</v>
          </cell>
          <cell r="T2697" t="str">
            <v>pulidora electrica manual - disco</v>
          </cell>
        </row>
        <row r="2698">
          <cell r="J2698" t="str">
            <v/>
          </cell>
          <cell r="L2698" t="str">
            <v/>
          </cell>
          <cell r="O2698">
            <v>0</v>
          </cell>
          <cell r="R2698">
            <v>0</v>
          </cell>
          <cell r="T2698">
            <v>0</v>
          </cell>
        </row>
        <row r="2699">
          <cell r="J2699" t="str">
            <v/>
          </cell>
          <cell r="L2699" t="str">
            <v/>
          </cell>
          <cell r="O2699">
            <v>0</v>
          </cell>
          <cell r="R2699">
            <v>0</v>
          </cell>
          <cell r="T2699">
            <v>0</v>
          </cell>
        </row>
        <row r="2700">
          <cell r="C2700" t="str">
            <v>Herramienta Menor (Como % de Mano de Obra)</v>
          </cell>
          <cell r="J2700" t="str">
            <v>Dia</v>
          </cell>
          <cell r="L2700">
            <v>88828</v>
          </cell>
          <cell r="M2700">
            <v>0.05</v>
          </cell>
          <cell r="O2700">
            <v>4441</v>
          </cell>
          <cell r="R2700">
            <v>4441</v>
          </cell>
          <cell r="T2700" t="str">
            <v>Herramienta Menor (Como % de Mano de Obra)</v>
          </cell>
        </row>
        <row r="2701">
          <cell r="L2701">
            <v>6.4699999999999994E-2</v>
          </cell>
          <cell r="M2701" t="str">
            <v>SUBTOTAL $</v>
          </cell>
          <cell r="O2701">
            <v>18083</v>
          </cell>
        </row>
        <row r="2702">
          <cell r="C2702" t="str">
            <v>II. MATERIALES</v>
          </cell>
        </row>
        <row r="2704">
          <cell r="C2704" t="str">
            <v>DESCRIPCIÓN</v>
          </cell>
          <cell r="K2704" t="str">
            <v>UNIDAD</v>
          </cell>
          <cell r="L2704" t="str">
            <v>CANTIDAD</v>
          </cell>
          <cell r="M2704" t="str">
            <v>PRECIO UNIT.</v>
          </cell>
          <cell r="O2704" t="str">
            <v>Vr. UNITARIO</v>
          </cell>
        </row>
        <row r="2705">
          <cell r="C2705" t="str">
            <v>Tablero Distribución Breaker Enchufable 8 Circuitos Monofásico 110V</v>
          </cell>
          <cell r="K2705" t="str">
            <v>u</v>
          </cell>
          <cell r="L2705">
            <v>1</v>
          </cell>
          <cell r="M2705">
            <v>171310</v>
          </cell>
          <cell r="O2705">
            <v>171310</v>
          </cell>
          <cell r="R2705">
            <v>1</v>
          </cell>
          <cell r="T2705" t="str">
            <v>Tablero Distribución Breaker Enchufable 8 Circuitos Monofásico 110V</v>
          </cell>
        </row>
        <row r="2706">
          <cell r="C2706" t="str">
            <v>Cinta aislante Profesional De Pvc Negra De 9 M X 19 Mm</v>
          </cell>
          <cell r="K2706" t="str">
            <v>u</v>
          </cell>
          <cell r="L2706">
            <v>0.13189999999999999</v>
          </cell>
          <cell r="M2706">
            <v>10900</v>
          </cell>
          <cell r="O2706">
            <v>1438</v>
          </cell>
          <cell r="R2706">
            <v>0.13</v>
          </cell>
          <cell r="T2706" t="str">
            <v>Cinta aislante Profesional De Pvc Negra De 9 M X 19 Mm</v>
          </cell>
        </row>
        <row r="2707">
          <cell r="K2707" t="str">
            <v/>
          </cell>
          <cell r="M2707">
            <v>0</v>
          </cell>
          <cell r="O2707">
            <v>0</v>
          </cell>
          <cell r="R2707">
            <v>0</v>
          </cell>
          <cell r="T2707">
            <v>0</v>
          </cell>
        </row>
        <row r="2708">
          <cell r="K2708" t="str">
            <v/>
          </cell>
          <cell r="M2708">
            <v>0</v>
          </cell>
          <cell r="O2708">
            <v>0</v>
          </cell>
          <cell r="R2708">
            <v>0</v>
          </cell>
          <cell r="T2708">
            <v>0</v>
          </cell>
        </row>
        <row r="2709">
          <cell r="K2709" t="str">
            <v/>
          </cell>
          <cell r="M2709">
            <v>0</v>
          </cell>
          <cell r="O2709">
            <v>0</v>
          </cell>
          <cell r="R2709">
            <v>0</v>
          </cell>
          <cell r="T2709">
            <v>0</v>
          </cell>
        </row>
        <row r="2710">
          <cell r="K2710" t="str">
            <v/>
          </cell>
          <cell r="M2710">
            <v>0</v>
          </cell>
          <cell r="O2710">
            <v>0</v>
          </cell>
          <cell r="R2710">
            <v>0</v>
          </cell>
          <cell r="T2710">
            <v>0</v>
          </cell>
        </row>
        <row r="2711">
          <cell r="K2711" t="str">
            <v/>
          </cell>
          <cell r="M2711">
            <v>0</v>
          </cell>
          <cell r="O2711">
            <v>0</v>
          </cell>
          <cell r="R2711">
            <v>0</v>
          </cell>
          <cell r="T2711">
            <v>0</v>
          </cell>
        </row>
        <row r="2712">
          <cell r="K2712" t="str">
            <v/>
          </cell>
          <cell r="M2712">
            <v>0</v>
          </cell>
          <cell r="O2712">
            <v>0</v>
          </cell>
          <cell r="R2712">
            <v>0</v>
          </cell>
          <cell r="T2712">
            <v>0</v>
          </cell>
        </row>
        <row r="2713">
          <cell r="K2713" t="str">
            <v/>
          </cell>
          <cell r="M2713">
            <v>0</v>
          </cell>
          <cell r="O2713">
            <v>0</v>
          </cell>
          <cell r="R2713">
            <v>0</v>
          </cell>
          <cell r="T2713">
            <v>0</v>
          </cell>
        </row>
        <row r="2714">
          <cell r="L2714">
            <v>0.61770000000000003</v>
          </cell>
          <cell r="M2714" t="str">
            <v>SUBTOTAL $</v>
          </cell>
          <cell r="O2714">
            <v>172748</v>
          </cell>
        </row>
        <row r="2715">
          <cell r="C2715" t="str">
            <v>III. TRANSPORTES</v>
          </cell>
        </row>
        <row r="2717">
          <cell r="C2717" t="str">
            <v>MATERIAL</v>
          </cell>
          <cell r="J2717" t="str">
            <v>VOL. o PESO</v>
          </cell>
          <cell r="K2717" t="str">
            <v>DISTANCIA</v>
          </cell>
          <cell r="L2717" t="str">
            <v>M3 o Ton/Km</v>
          </cell>
          <cell r="M2717" t="str">
            <v>TARIFA</v>
          </cell>
          <cell r="O2717" t="str">
            <v>Vr. UNITARIO</v>
          </cell>
        </row>
        <row r="2718">
          <cell r="J2718" t="str">
            <v/>
          </cell>
          <cell r="M2718">
            <v>0</v>
          </cell>
          <cell r="O2718">
            <v>0</v>
          </cell>
          <cell r="R2718">
            <v>0</v>
          </cell>
          <cell r="T2718">
            <v>0</v>
          </cell>
        </row>
        <row r="2719">
          <cell r="J2719" t="str">
            <v/>
          </cell>
          <cell r="M2719">
            <v>0</v>
          </cell>
          <cell r="O2719">
            <v>0</v>
          </cell>
          <cell r="R2719">
            <v>0</v>
          </cell>
          <cell r="T2719">
            <v>0</v>
          </cell>
        </row>
        <row r="2720">
          <cell r="J2720" t="str">
            <v/>
          </cell>
          <cell r="M2720">
            <v>0</v>
          </cell>
          <cell r="O2720">
            <v>0</v>
          </cell>
          <cell r="R2720">
            <v>0</v>
          </cell>
          <cell r="T2720">
            <v>0</v>
          </cell>
        </row>
        <row r="2721">
          <cell r="L2721">
            <v>0</v>
          </cell>
          <cell r="M2721" t="str">
            <v>SUBTOTAL $</v>
          </cell>
          <cell r="O2721">
            <v>0</v>
          </cell>
        </row>
        <row r="2722">
          <cell r="C2722" t="str">
            <v>IV. MANO DE OBRA</v>
          </cell>
        </row>
        <row r="2724">
          <cell r="C2724" t="str">
            <v>TRABAJADOR</v>
          </cell>
          <cell r="I2724" t="str">
            <v>CANTIDAD</v>
          </cell>
          <cell r="J2724" t="str">
            <v>JORNAL</v>
          </cell>
          <cell r="K2724" t="str">
            <v>PRESTACIONES</v>
          </cell>
          <cell r="L2724" t="str">
            <v>JORNAL TOTAL</v>
          </cell>
          <cell r="M2724" t="str">
            <v>RENDIMIENTO</v>
          </cell>
          <cell r="O2724" t="str">
            <v>Vr. UNITARIO</v>
          </cell>
        </row>
        <row r="2725">
          <cell r="C2725" t="str">
            <v>Maestro Electricista</v>
          </cell>
          <cell r="I2725">
            <v>1</v>
          </cell>
          <cell r="J2725">
            <v>104400</v>
          </cell>
          <cell r="K2725">
            <v>1.681</v>
          </cell>
          <cell r="L2725">
            <v>175496</v>
          </cell>
          <cell r="M2725">
            <v>3</v>
          </cell>
          <cell r="O2725">
            <v>58499</v>
          </cell>
          <cell r="R2725">
            <v>0.33</v>
          </cell>
          <cell r="T2725" t="str">
            <v>Maestro Electricista</v>
          </cell>
        </row>
        <row r="2726">
          <cell r="C2726" t="str">
            <v>Ayudante Entendido</v>
          </cell>
          <cell r="I2726">
            <v>1</v>
          </cell>
          <cell r="J2726">
            <v>53020</v>
          </cell>
          <cell r="K2726">
            <v>1.7161</v>
          </cell>
          <cell r="L2726">
            <v>90988</v>
          </cell>
          <cell r="M2726">
            <v>3</v>
          </cell>
          <cell r="O2726">
            <v>30329</v>
          </cell>
          <cell r="R2726">
            <v>0.33</v>
          </cell>
          <cell r="T2726" t="str">
            <v>Ayudante Entendido</v>
          </cell>
        </row>
        <row r="2727">
          <cell r="I2727">
            <v>1</v>
          </cell>
          <cell r="J2727">
            <v>0</v>
          </cell>
          <cell r="K2727">
            <v>0</v>
          </cell>
          <cell r="L2727">
            <v>0</v>
          </cell>
          <cell r="O2727">
            <v>0</v>
          </cell>
          <cell r="R2727">
            <v>0</v>
          </cell>
          <cell r="T2727">
            <v>0</v>
          </cell>
        </row>
        <row r="2728">
          <cell r="L2728">
            <v>0.31759999999999999</v>
          </cell>
          <cell r="M2728" t="str">
            <v>SUBTOTAL $</v>
          </cell>
          <cell r="O2728">
            <v>88828</v>
          </cell>
        </row>
        <row r="2730">
          <cell r="C2730" t="str">
            <v>TOTAL COSTO DIRECTO $</v>
          </cell>
          <cell r="O2730">
            <v>279659</v>
          </cell>
        </row>
        <row r="2731">
          <cell r="C2731" t="str">
            <v>V. COSTOS INDIRECTOS</v>
          </cell>
        </row>
        <row r="2733">
          <cell r="C2733" t="str">
            <v>Descripción</v>
          </cell>
          <cell r="L2733" t="str">
            <v>Porcentaje</v>
          </cell>
          <cell r="M2733" t="str">
            <v>Valor Total</v>
          </cell>
        </row>
        <row r="2734">
          <cell r="C2734" t="str">
            <v>ADMINISTRACION</v>
          </cell>
          <cell r="L2734">
            <v>0</v>
          </cell>
          <cell r="M2734">
            <v>0</v>
          </cell>
        </row>
        <row r="2735">
          <cell r="C2735" t="str">
            <v xml:space="preserve">IMPREVISTOS </v>
          </cell>
          <cell r="L2735">
            <v>0</v>
          </cell>
          <cell r="M2735">
            <v>0</v>
          </cell>
        </row>
        <row r="2736">
          <cell r="C2736" t="str">
            <v>UTILIDAD</v>
          </cell>
          <cell r="L2736">
            <v>0</v>
          </cell>
          <cell r="M2736">
            <v>0</v>
          </cell>
        </row>
        <row r="2737">
          <cell r="C2737" t="str">
            <v>SUBTOTAL $</v>
          </cell>
          <cell r="O2737">
            <v>0</v>
          </cell>
        </row>
        <row r="2739">
          <cell r="C2739" t="str">
            <v>Precio Unitario Total Aproximado al peso $</v>
          </cell>
          <cell r="O2739">
            <v>279659</v>
          </cell>
        </row>
        <row r="2742">
          <cell r="H2742" t="str">
            <v>Firma</v>
          </cell>
        </row>
        <row r="2743">
          <cell r="H2743" t="str">
            <v>Nombre:</v>
          </cell>
        </row>
        <row r="2744">
          <cell r="H2744" t="str">
            <v>Representante Legal del Contratista o su Apoderado</v>
          </cell>
        </row>
        <row r="2745">
          <cell r="H2745" t="str">
            <v>Matricula No. :</v>
          </cell>
        </row>
        <row r="2746">
          <cell r="H2746" t="str">
            <v xml:space="preserve"> </v>
          </cell>
        </row>
        <row r="2747">
          <cell r="C2747" t="str">
            <v>OBSERVACIONES INTERVENTORÍA</v>
          </cell>
        </row>
        <row r="2751">
          <cell r="C2751" t="str">
            <v>APROBACIÓN POR INTERVENTORÍA</v>
          </cell>
        </row>
        <row r="2752">
          <cell r="C2752"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2754">
          <cell r="C2754"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2757">
          <cell r="H2757" t="str">
            <v>Firma</v>
          </cell>
        </row>
        <row r="2758">
          <cell r="H2758" t="str">
            <v>Nombre:</v>
          </cell>
        </row>
        <row r="2759">
          <cell r="H2759" t="str">
            <v>Representante Legal del Interventor o su Apoderado</v>
          </cell>
        </row>
        <row r="2760">
          <cell r="H2760" t="str">
            <v>Matricula No. :</v>
          </cell>
        </row>
        <row r="2765">
          <cell r="C2765" t="str">
            <v>Formulario 1 - Propuesta económica  - Documento tipo de selección abreviada de menor cuantía - versión 2</v>
          </cell>
        </row>
        <row r="2766">
          <cell r="C2766" t="str">
            <v>Código</v>
          </cell>
          <cell r="D2766" t="str">
            <v>CCE-EICP-FM-25</v>
          </cell>
          <cell r="E2766" t="str">
            <v>Versión</v>
          </cell>
          <cell r="F2766">
            <v>2</v>
          </cell>
        </row>
        <row r="2768">
          <cell r="C2768" t="str">
            <v>[La entidad podrá utilizar este formato para la presentación de los análisis de precios unitarios el contratista en la oportunidad prevista en el numeral 8.1. del Documento Base]</v>
          </cell>
        </row>
        <row r="2771">
          <cell r="D2771" t="str">
            <v>MUNICIPIO DE CONCORDIA, ANTIOQUIA</v>
          </cell>
        </row>
        <row r="2772">
          <cell r="L2772" t="str">
            <v>VERSIÓN</v>
          </cell>
        </row>
        <row r="2773">
          <cell r="D2773" t="str">
            <v xml:space="preserve">[NÚMERO DEL PROCESO] </v>
          </cell>
        </row>
        <row r="2774">
          <cell r="L2774" t="str">
            <v>PÁGINA</v>
          </cell>
          <cell r="M2774">
            <v>1</v>
          </cell>
          <cell r="N2774" t="str">
            <v>DE</v>
          </cell>
          <cell r="O2774">
            <v>1</v>
          </cell>
        </row>
        <row r="2775">
          <cell r="D2775" t="str">
            <v xml:space="preserve">ANALISIS DE PRECIOS UNITARIOS </v>
          </cell>
        </row>
        <row r="2777">
          <cell r="L2777" t="str">
            <v>FECHA</v>
          </cell>
          <cell r="M2777" t="str">
            <v>DD</v>
          </cell>
          <cell r="N2777" t="str">
            <v>MM</v>
          </cell>
          <cell r="O2777" t="str">
            <v>AA</v>
          </cell>
        </row>
        <row r="2778">
          <cell r="M2778">
            <v>8</v>
          </cell>
          <cell r="N2778">
            <v>5</v>
          </cell>
          <cell r="O2778">
            <v>2023</v>
          </cell>
        </row>
        <row r="2779">
          <cell r="C2779" t="str">
            <v>ITEMS DE LA PROPUESTA ECONÓMICA</v>
          </cell>
          <cell r="I2779" t="str">
            <v>ITEMS NO PREVISTOS</v>
          </cell>
        </row>
        <row r="2783">
          <cell r="C2783" t="str">
            <v>DATOS ESPECÍFICOS</v>
          </cell>
        </row>
        <row r="2785">
          <cell r="C2785" t="str">
            <v>ITEM</v>
          </cell>
          <cell r="D2785" t="str">
            <v>DESCRIPCIÓN</v>
          </cell>
          <cell r="M2785" t="str">
            <v>UNIDAD</v>
          </cell>
          <cell r="O2785" t="str">
            <v>CANTIDAD</v>
          </cell>
        </row>
        <row r="2786">
          <cell r="C2786" t="str">
            <v>3.11.1</v>
          </cell>
          <cell r="D2786" t="str">
            <v>TRANSPORTE  de  material proveniente de las EXPLANACIONES, EXCAVACIONES, VOLADURAS DE ROCA Y/O DEMOLICIONES hasta el sitio de disposición final. Se debe hacer en botaderos oficiales autorizados por la entidad competente o hasta el sitio que indique la interventoría. Su medida será en sitio. No Incluye derechos de Botadero.</v>
          </cell>
          <cell r="M2786" t="str">
            <v>m3/Km</v>
          </cell>
          <cell r="O2786">
            <v>65</v>
          </cell>
          <cell r="R2786">
            <v>1560</v>
          </cell>
          <cell r="S2786">
            <v>1560</v>
          </cell>
          <cell r="T2786">
            <v>0</v>
          </cell>
          <cell r="U2786">
            <v>0</v>
          </cell>
          <cell r="V2786">
            <v>1</v>
          </cell>
          <cell r="W2786">
            <v>0</v>
          </cell>
        </row>
        <row r="2787">
          <cell r="C2787" t="str">
            <v>I. EQUIPO</v>
          </cell>
        </row>
        <row r="2789">
          <cell r="C2789" t="str">
            <v>DESCRIPCIÓN</v>
          </cell>
          <cell r="H2789" t="str">
            <v>MARCA</v>
          </cell>
          <cell r="J2789" t="str">
            <v>TIPO</v>
          </cell>
          <cell r="L2789" t="str">
            <v>TARIFA/HORA</v>
          </cell>
          <cell r="M2789" t="str">
            <v>RENDIMIENTO</v>
          </cell>
          <cell r="O2789" t="str">
            <v>Vr. UNITARIO</v>
          </cell>
        </row>
        <row r="2790">
          <cell r="J2790" t="str">
            <v/>
          </cell>
          <cell r="L2790" t="str">
            <v/>
          </cell>
          <cell r="M2790">
            <v>0</v>
          </cell>
          <cell r="O2790">
            <v>0</v>
          </cell>
          <cell r="R2790">
            <v>0</v>
          </cell>
          <cell r="T2790">
            <v>0</v>
          </cell>
        </row>
        <row r="2791">
          <cell r="J2791" t="str">
            <v/>
          </cell>
          <cell r="L2791" t="str">
            <v/>
          </cell>
          <cell r="O2791">
            <v>0</v>
          </cell>
          <cell r="R2791">
            <v>0</v>
          </cell>
          <cell r="T2791">
            <v>0</v>
          </cell>
        </row>
        <row r="2792">
          <cell r="J2792" t="str">
            <v/>
          </cell>
          <cell r="L2792" t="str">
            <v/>
          </cell>
          <cell r="O2792">
            <v>0</v>
          </cell>
          <cell r="R2792">
            <v>0</v>
          </cell>
          <cell r="T2792">
            <v>0</v>
          </cell>
        </row>
        <row r="2793">
          <cell r="C2793" t="str">
            <v>Herramienta Menor (Como % de Mano de Obra)</v>
          </cell>
          <cell r="J2793" t="str">
            <v>Dia</v>
          </cell>
          <cell r="L2793">
            <v>0</v>
          </cell>
          <cell r="M2793">
            <v>0.05</v>
          </cell>
          <cell r="O2793">
            <v>0</v>
          </cell>
          <cell r="R2793">
            <v>0</v>
          </cell>
          <cell r="T2793" t="str">
            <v>Herramienta Menor (Como % de Mano de Obra)</v>
          </cell>
        </row>
        <row r="2794">
          <cell r="L2794">
            <v>0</v>
          </cell>
          <cell r="M2794" t="str">
            <v>SUBTOTAL $</v>
          </cell>
          <cell r="O2794">
            <v>0</v>
          </cell>
        </row>
        <row r="2795">
          <cell r="C2795" t="str">
            <v>II. MATERIALES</v>
          </cell>
        </row>
        <row r="2797">
          <cell r="C2797" t="str">
            <v>DESCRIPCIÓN</v>
          </cell>
          <cell r="K2797" t="str">
            <v>UNIDAD</v>
          </cell>
          <cell r="L2797" t="str">
            <v>CANTIDAD</v>
          </cell>
          <cell r="M2797" t="str">
            <v>PRECIO UNIT.</v>
          </cell>
          <cell r="O2797" t="str">
            <v>Vr. UNITARIO</v>
          </cell>
        </row>
        <row r="2798">
          <cell r="K2798" t="str">
            <v/>
          </cell>
          <cell r="M2798">
            <v>0</v>
          </cell>
          <cell r="O2798">
            <v>0</v>
          </cell>
          <cell r="R2798">
            <v>0</v>
          </cell>
          <cell r="T2798">
            <v>0</v>
          </cell>
        </row>
        <row r="2799">
          <cell r="K2799" t="str">
            <v/>
          </cell>
          <cell r="M2799">
            <v>0</v>
          </cell>
          <cell r="O2799">
            <v>0</v>
          </cell>
          <cell r="R2799">
            <v>0</v>
          </cell>
          <cell r="T2799">
            <v>0</v>
          </cell>
        </row>
        <row r="2800">
          <cell r="K2800" t="str">
            <v/>
          </cell>
          <cell r="M2800">
            <v>0</v>
          </cell>
          <cell r="O2800">
            <v>0</v>
          </cell>
          <cell r="R2800">
            <v>0</v>
          </cell>
          <cell r="T2800">
            <v>0</v>
          </cell>
        </row>
        <row r="2801">
          <cell r="K2801" t="str">
            <v/>
          </cell>
          <cell r="M2801">
            <v>0</v>
          </cell>
          <cell r="O2801">
            <v>0</v>
          </cell>
          <cell r="R2801">
            <v>0</v>
          </cell>
          <cell r="T2801">
            <v>0</v>
          </cell>
        </row>
        <row r="2802">
          <cell r="K2802" t="str">
            <v/>
          </cell>
          <cell r="M2802">
            <v>0</v>
          </cell>
          <cell r="O2802">
            <v>0</v>
          </cell>
          <cell r="R2802">
            <v>0</v>
          </cell>
          <cell r="T2802">
            <v>0</v>
          </cell>
        </row>
        <row r="2803">
          <cell r="K2803" t="str">
            <v/>
          </cell>
          <cell r="M2803">
            <v>0</v>
          </cell>
          <cell r="O2803">
            <v>0</v>
          </cell>
          <cell r="R2803">
            <v>0</v>
          </cell>
          <cell r="T2803">
            <v>0</v>
          </cell>
        </row>
        <row r="2804">
          <cell r="K2804" t="str">
            <v/>
          </cell>
          <cell r="O2804">
            <v>0</v>
          </cell>
          <cell r="R2804">
            <v>0</v>
          </cell>
          <cell r="T2804">
            <v>0</v>
          </cell>
        </row>
        <row r="2805">
          <cell r="L2805">
            <v>0</v>
          </cell>
          <cell r="M2805" t="str">
            <v>SUBTOTAL $</v>
          </cell>
          <cell r="O2805">
            <v>0</v>
          </cell>
        </row>
        <row r="2806">
          <cell r="C2806" t="str">
            <v>III. TRANSPORTES</v>
          </cell>
        </row>
        <row r="2808">
          <cell r="C2808" t="str">
            <v>MATERIAL</v>
          </cell>
          <cell r="J2808" t="str">
            <v>VOL. o PESO</v>
          </cell>
          <cell r="K2808" t="str">
            <v>DISTANCIA</v>
          </cell>
          <cell r="L2808" t="str">
            <v>M3 o Ton/Km</v>
          </cell>
          <cell r="M2808" t="str">
            <v>TARIFA</v>
          </cell>
          <cell r="O2808" t="str">
            <v>Vr. UNITARIO</v>
          </cell>
        </row>
        <row r="2809">
          <cell r="C2809" t="str">
            <v>Transporte de material de remoción</v>
          </cell>
          <cell r="J2809" t="str">
            <v>m3k</v>
          </cell>
          <cell r="K2809">
            <v>1</v>
          </cell>
          <cell r="L2809">
            <v>1.3</v>
          </cell>
          <cell r="M2809">
            <v>1200</v>
          </cell>
          <cell r="O2809">
            <v>1560</v>
          </cell>
          <cell r="R2809">
            <v>84.5</v>
          </cell>
          <cell r="T2809" t="str">
            <v>Transporte de material de remoción</v>
          </cell>
        </row>
        <row r="2810">
          <cell r="J2810" t="str">
            <v/>
          </cell>
          <cell r="M2810">
            <v>0</v>
          </cell>
          <cell r="O2810">
            <v>0</v>
          </cell>
          <cell r="R2810">
            <v>0</v>
          </cell>
          <cell r="T2810">
            <v>0</v>
          </cell>
        </row>
        <row r="2811">
          <cell r="J2811" t="str">
            <v/>
          </cell>
          <cell r="M2811">
            <v>0</v>
          </cell>
          <cell r="O2811">
            <v>0</v>
          </cell>
          <cell r="R2811">
            <v>0</v>
          </cell>
          <cell r="T2811">
            <v>0</v>
          </cell>
        </row>
        <row r="2812">
          <cell r="L2812">
            <v>1</v>
          </cell>
          <cell r="M2812" t="str">
            <v>SUBTOTAL $</v>
          </cell>
          <cell r="O2812">
            <v>1560</v>
          </cell>
        </row>
        <row r="2813">
          <cell r="C2813" t="str">
            <v>IV. MANO DE OBRA</v>
          </cell>
        </row>
        <row r="2815">
          <cell r="C2815" t="str">
            <v>TRABAJADOR</v>
          </cell>
          <cell r="I2815" t="str">
            <v>CANTIDAD</v>
          </cell>
          <cell r="J2815" t="str">
            <v>JORNAL</v>
          </cell>
          <cell r="K2815" t="str">
            <v>PRESTACIONES</v>
          </cell>
          <cell r="L2815" t="str">
            <v>JORNAL TOTAL</v>
          </cell>
          <cell r="M2815" t="str">
            <v>RENDIMIENTO</v>
          </cell>
          <cell r="O2815" t="str">
            <v>Vr. UNITARIO</v>
          </cell>
        </row>
        <row r="2816">
          <cell r="I2816">
            <v>1</v>
          </cell>
          <cell r="J2816">
            <v>0</v>
          </cell>
          <cell r="K2816">
            <v>0</v>
          </cell>
          <cell r="L2816">
            <v>0</v>
          </cell>
          <cell r="O2816">
            <v>0</v>
          </cell>
          <cell r="R2816">
            <v>0</v>
          </cell>
          <cell r="T2816">
            <v>0</v>
          </cell>
        </row>
        <row r="2817">
          <cell r="I2817">
            <v>1</v>
          </cell>
          <cell r="J2817">
            <v>0</v>
          </cell>
          <cell r="K2817">
            <v>0</v>
          </cell>
          <cell r="L2817">
            <v>0</v>
          </cell>
          <cell r="O2817">
            <v>0</v>
          </cell>
          <cell r="R2817">
            <v>0</v>
          </cell>
          <cell r="T2817">
            <v>0</v>
          </cell>
        </row>
        <row r="2818">
          <cell r="J2818">
            <v>0</v>
          </cell>
          <cell r="K2818">
            <v>0</v>
          </cell>
          <cell r="L2818">
            <v>0</v>
          </cell>
          <cell r="O2818">
            <v>0</v>
          </cell>
          <cell r="R2818">
            <v>0</v>
          </cell>
          <cell r="T2818">
            <v>0</v>
          </cell>
        </row>
        <row r="2819">
          <cell r="L2819">
            <v>0</v>
          </cell>
          <cell r="M2819" t="str">
            <v>SUBTOTAL $</v>
          </cell>
          <cell r="O2819">
            <v>0</v>
          </cell>
        </row>
        <row r="2821">
          <cell r="C2821" t="str">
            <v>TOTAL COSTO DIRECTO $</v>
          </cell>
          <cell r="O2821">
            <v>1560</v>
          </cell>
        </row>
        <row r="2822">
          <cell r="C2822" t="str">
            <v>V. COSTOS INDIRECTOS</v>
          </cell>
        </row>
        <row r="2824">
          <cell r="C2824" t="str">
            <v>Descripción</v>
          </cell>
          <cell r="L2824" t="str">
            <v>Porcentaje</v>
          </cell>
          <cell r="M2824" t="str">
            <v>Valor Total</v>
          </cell>
        </row>
        <row r="2825">
          <cell r="C2825" t="str">
            <v>ADMINISTRACION</v>
          </cell>
          <cell r="L2825">
            <v>0</v>
          </cell>
          <cell r="M2825">
            <v>0</v>
          </cell>
        </row>
        <row r="2826">
          <cell r="C2826" t="str">
            <v xml:space="preserve">IMPREVISTOS </v>
          </cell>
          <cell r="L2826">
            <v>0</v>
          </cell>
          <cell r="M2826">
            <v>0</v>
          </cell>
        </row>
        <row r="2827">
          <cell r="C2827" t="str">
            <v>UTILIDAD</v>
          </cell>
          <cell r="L2827">
            <v>0</v>
          </cell>
          <cell r="M2827">
            <v>0</v>
          </cell>
        </row>
        <row r="2828">
          <cell r="C2828" t="str">
            <v>SUBTOTAL $</v>
          </cell>
          <cell r="O2828">
            <v>0</v>
          </cell>
        </row>
        <row r="2830">
          <cell r="C2830" t="str">
            <v>Precio Unitario Total Aproximado al peso $</v>
          </cell>
          <cell r="O2830">
            <v>1560</v>
          </cell>
        </row>
        <row r="2833">
          <cell r="H2833" t="str">
            <v>Firma</v>
          </cell>
        </row>
        <row r="2834">
          <cell r="H2834" t="str">
            <v>Nombre:</v>
          </cell>
        </row>
        <row r="2835">
          <cell r="H2835" t="str">
            <v>Representante Legal del Contratista o su Apoderado</v>
          </cell>
        </row>
        <row r="2836">
          <cell r="H2836" t="str">
            <v>Matricula No. :</v>
          </cell>
        </row>
        <row r="2837">
          <cell r="H2837" t="str">
            <v xml:space="preserve"> </v>
          </cell>
        </row>
        <row r="2838">
          <cell r="C2838" t="str">
            <v>OBSERVACIONES INTERVENTORÍA</v>
          </cell>
        </row>
        <row r="2842">
          <cell r="C2842" t="str">
            <v>APROBACIÓN POR INTERVENTORÍA</v>
          </cell>
        </row>
        <row r="2843">
          <cell r="C2843"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2845">
          <cell r="C2845"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2848">
          <cell r="H2848" t="str">
            <v>Firma</v>
          </cell>
        </row>
        <row r="2849">
          <cell r="H2849" t="str">
            <v>Nombre:</v>
          </cell>
        </row>
        <row r="2850">
          <cell r="H2850" t="str">
            <v>Representante Legal del Interventor o su Apoderado</v>
          </cell>
        </row>
        <row r="2851">
          <cell r="H2851" t="str">
            <v>Matricula No. :</v>
          </cell>
        </row>
        <row r="2856">
          <cell r="C2856" t="str">
            <v>Formulario 1 - Propuesta económica  - Documento tipo de selección abreviada de menor cuantía - versión 2</v>
          </cell>
        </row>
        <row r="2857">
          <cell r="C2857" t="str">
            <v>Código</v>
          </cell>
          <cell r="D2857" t="str">
            <v>CCE-EICP-FM-25</v>
          </cell>
          <cell r="E2857" t="str">
            <v>Versión</v>
          </cell>
          <cell r="F2857">
            <v>2</v>
          </cell>
        </row>
        <row r="2859">
          <cell r="C2859" t="str">
            <v>[La entidad podrá utilizar este formato para la presentación de los análisis de precios unitarios el contratista en la oportunidad prevista en el numeral 8.1. del Documento Base]</v>
          </cell>
        </row>
        <row r="2862">
          <cell r="D2862" t="str">
            <v>MUNICIPIO DE CONCORDIA, ANTIOQUIA</v>
          </cell>
        </row>
        <row r="2863">
          <cell r="L2863" t="str">
            <v>VERSIÓN</v>
          </cell>
        </row>
        <row r="2864">
          <cell r="D2864" t="str">
            <v xml:space="preserve">[NÚMERO DEL PROCESO] </v>
          </cell>
        </row>
        <row r="2865">
          <cell r="L2865" t="str">
            <v>PÁGINA</v>
          </cell>
          <cell r="M2865">
            <v>1</v>
          </cell>
          <cell r="N2865" t="str">
            <v>DE</v>
          </cell>
          <cell r="O2865">
            <v>1</v>
          </cell>
        </row>
        <row r="2866">
          <cell r="D2866" t="str">
            <v xml:space="preserve">ANALISIS DE PRECIOS UNITARIOS </v>
          </cell>
        </row>
        <row r="2868">
          <cell r="L2868" t="str">
            <v>FECHA</v>
          </cell>
          <cell r="M2868" t="str">
            <v>DD</v>
          </cell>
          <cell r="N2868" t="str">
            <v>MM</v>
          </cell>
          <cell r="O2868" t="str">
            <v>AA</v>
          </cell>
        </row>
        <row r="2869">
          <cell r="M2869">
            <v>8</v>
          </cell>
          <cell r="N2869">
            <v>5</v>
          </cell>
          <cell r="O2869">
            <v>2023</v>
          </cell>
        </row>
        <row r="2870">
          <cell r="C2870" t="str">
            <v>ITEMS DE LA PROPUESTA ECONÓMICA</v>
          </cell>
          <cell r="I2870" t="str">
            <v>ITEMS NO PREVISTOS</v>
          </cell>
        </row>
        <row r="2874">
          <cell r="C2874" t="str">
            <v>DATOS ESPECÍFICOS</v>
          </cell>
        </row>
        <row r="2876">
          <cell r="C2876" t="str">
            <v>ITEM</v>
          </cell>
          <cell r="D2876" t="str">
            <v>DESCRIPCIÓN</v>
          </cell>
          <cell r="M2876" t="str">
            <v>UNIDAD</v>
          </cell>
          <cell r="O2876" t="str">
            <v>CANTIDAD</v>
          </cell>
        </row>
        <row r="2877">
          <cell r="C2877" t="str">
            <v>3.11.2</v>
          </cell>
          <cell r="D2877" t="str">
            <v>DERECHOS DE BOTADERO -  disposición final de material. Se debe hacer en botaderos oficiales autorizados por la entidad competente o hasta el sitio que indique la interventoría. Su medida será en sitio.</v>
          </cell>
          <cell r="M2877" t="str">
            <v>m3</v>
          </cell>
          <cell r="O2877">
            <v>13</v>
          </cell>
          <cell r="R2877">
            <v>6500</v>
          </cell>
          <cell r="S2877">
            <v>6500</v>
          </cell>
          <cell r="T2877">
            <v>0</v>
          </cell>
          <cell r="U2877">
            <v>0</v>
          </cell>
          <cell r="V2877">
            <v>1</v>
          </cell>
          <cell r="W2877">
            <v>0</v>
          </cell>
        </row>
        <row r="2878">
          <cell r="C2878" t="str">
            <v>I. EQUIPO</v>
          </cell>
        </row>
        <row r="2880">
          <cell r="C2880" t="str">
            <v>DESCRIPCIÓN</v>
          </cell>
          <cell r="H2880" t="str">
            <v>MARCA</v>
          </cell>
          <cell r="J2880" t="str">
            <v>TIPO</v>
          </cell>
          <cell r="L2880" t="str">
            <v>TARIFA/HORA</v>
          </cell>
          <cell r="M2880" t="str">
            <v>RENDIMIENTO</v>
          </cell>
          <cell r="O2880" t="str">
            <v>Vr. UNITARIO</v>
          </cell>
        </row>
        <row r="2881">
          <cell r="J2881" t="str">
            <v/>
          </cell>
          <cell r="L2881" t="str">
            <v/>
          </cell>
          <cell r="M2881">
            <v>0</v>
          </cell>
          <cell r="O2881">
            <v>0</v>
          </cell>
          <cell r="R2881">
            <v>0</v>
          </cell>
          <cell r="T2881">
            <v>0</v>
          </cell>
        </row>
        <row r="2882">
          <cell r="J2882" t="str">
            <v/>
          </cell>
          <cell r="L2882" t="str">
            <v/>
          </cell>
          <cell r="O2882">
            <v>0</v>
          </cell>
          <cell r="R2882">
            <v>0</v>
          </cell>
          <cell r="T2882">
            <v>0</v>
          </cell>
        </row>
        <row r="2883">
          <cell r="J2883" t="str">
            <v/>
          </cell>
          <cell r="L2883" t="str">
            <v/>
          </cell>
          <cell r="O2883">
            <v>0</v>
          </cell>
          <cell r="R2883">
            <v>0</v>
          </cell>
          <cell r="T2883">
            <v>0</v>
          </cell>
        </row>
        <row r="2884">
          <cell r="C2884" t="str">
            <v>Herramienta Menor (Como % de Mano de Obra)</v>
          </cell>
          <cell r="J2884" t="str">
            <v>Dia</v>
          </cell>
          <cell r="L2884">
            <v>0</v>
          </cell>
          <cell r="M2884">
            <v>0.05</v>
          </cell>
          <cell r="O2884">
            <v>0</v>
          </cell>
          <cell r="R2884">
            <v>0</v>
          </cell>
          <cell r="T2884" t="str">
            <v>Herramienta Menor (Como % de Mano de Obra)</v>
          </cell>
        </row>
        <row r="2885">
          <cell r="L2885">
            <v>0</v>
          </cell>
          <cell r="M2885" t="str">
            <v>SUBTOTAL $</v>
          </cell>
          <cell r="O2885">
            <v>0</v>
          </cell>
        </row>
        <row r="2886">
          <cell r="C2886" t="str">
            <v>II. MATERIALES</v>
          </cell>
        </row>
        <row r="2888">
          <cell r="C2888" t="str">
            <v>DESCRIPCIÓN</v>
          </cell>
          <cell r="K2888" t="str">
            <v>UNIDAD</v>
          </cell>
          <cell r="L2888" t="str">
            <v>CANTIDAD</v>
          </cell>
          <cell r="M2888" t="str">
            <v>PRECIO UNIT.</v>
          </cell>
          <cell r="O2888" t="str">
            <v>Vr. UNITARIO</v>
          </cell>
        </row>
        <row r="2889">
          <cell r="K2889" t="str">
            <v/>
          </cell>
          <cell r="M2889">
            <v>0</v>
          </cell>
          <cell r="O2889">
            <v>0</v>
          </cell>
          <cell r="R2889">
            <v>0</v>
          </cell>
          <cell r="T2889">
            <v>0</v>
          </cell>
        </row>
        <row r="2890">
          <cell r="K2890" t="str">
            <v/>
          </cell>
          <cell r="M2890">
            <v>0</v>
          </cell>
          <cell r="O2890">
            <v>0</v>
          </cell>
          <cell r="R2890">
            <v>0</v>
          </cell>
          <cell r="T2890">
            <v>0</v>
          </cell>
        </row>
        <row r="2891">
          <cell r="K2891" t="str">
            <v/>
          </cell>
          <cell r="M2891">
            <v>0</v>
          </cell>
          <cell r="O2891">
            <v>0</v>
          </cell>
          <cell r="R2891">
            <v>0</v>
          </cell>
          <cell r="T2891">
            <v>0</v>
          </cell>
        </row>
        <row r="2892">
          <cell r="K2892" t="str">
            <v/>
          </cell>
          <cell r="M2892">
            <v>0</v>
          </cell>
          <cell r="O2892">
            <v>0</v>
          </cell>
          <cell r="R2892">
            <v>0</v>
          </cell>
          <cell r="T2892">
            <v>0</v>
          </cell>
        </row>
        <row r="2893">
          <cell r="K2893" t="str">
            <v/>
          </cell>
          <cell r="M2893">
            <v>0</v>
          </cell>
          <cell r="O2893">
            <v>0</v>
          </cell>
          <cell r="R2893">
            <v>0</v>
          </cell>
          <cell r="T2893">
            <v>0</v>
          </cell>
        </row>
        <row r="2894">
          <cell r="K2894" t="str">
            <v/>
          </cell>
          <cell r="M2894">
            <v>0</v>
          </cell>
          <cell r="O2894">
            <v>0</v>
          </cell>
          <cell r="R2894">
            <v>0</v>
          </cell>
          <cell r="T2894">
            <v>0</v>
          </cell>
        </row>
        <row r="2895">
          <cell r="K2895" t="str">
            <v/>
          </cell>
          <cell r="O2895">
            <v>0</v>
          </cell>
          <cell r="R2895">
            <v>0</v>
          </cell>
          <cell r="T2895">
            <v>0</v>
          </cell>
        </row>
        <row r="2896">
          <cell r="L2896">
            <v>0</v>
          </cell>
          <cell r="M2896" t="str">
            <v>SUBTOTAL $</v>
          </cell>
          <cell r="O2896">
            <v>0</v>
          </cell>
        </row>
        <row r="2897">
          <cell r="C2897" t="str">
            <v>III. TRANSPORTES</v>
          </cell>
        </row>
        <row r="2899">
          <cell r="C2899" t="str">
            <v>MATERIAL</v>
          </cell>
          <cell r="J2899" t="str">
            <v>VOL. o PESO</v>
          </cell>
          <cell r="K2899" t="str">
            <v>DISTANCIA</v>
          </cell>
          <cell r="L2899" t="str">
            <v>M3 o Ton/Km</v>
          </cell>
          <cell r="M2899" t="str">
            <v>TARIFA</v>
          </cell>
          <cell r="O2899" t="str">
            <v>Vr. UNITARIO</v>
          </cell>
        </row>
        <row r="2900">
          <cell r="C2900" t="str">
            <v>Derechos de botadero</v>
          </cell>
          <cell r="J2900" t="str">
            <v>m3</v>
          </cell>
          <cell r="K2900">
            <v>1</v>
          </cell>
          <cell r="L2900">
            <v>1.3</v>
          </cell>
          <cell r="M2900">
            <v>5000</v>
          </cell>
          <cell r="O2900">
            <v>6500</v>
          </cell>
          <cell r="R2900">
            <v>16.899999999999999</v>
          </cell>
          <cell r="T2900" t="str">
            <v>Derechos de botadero</v>
          </cell>
        </row>
        <row r="2901">
          <cell r="J2901" t="str">
            <v/>
          </cell>
          <cell r="M2901">
            <v>0</v>
          </cell>
          <cell r="O2901">
            <v>0</v>
          </cell>
          <cell r="R2901">
            <v>0</v>
          </cell>
          <cell r="T2901">
            <v>0</v>
          </cell>
        </row>
        <row r="2902">
          <cell r="J2902" t="str">
            <v/>
          </cell>
          <cell r="M2902">
            <v>0</v>
          </cell>
          <cell r="O2902">
            <v>0</v>
          </cell>
          <cell r="R2902">
            <v>0</v>
          </cell>
          <cell r="T2902">
            <v>0</v>
          </cell>
        </row>
        <row r="2903">
          <cell r="L2903">
            <v>1</v>
          </cell>
          <cell r="M2903" t="str">
            <v>SUBTOTAL $</v>
          </cell>
          <cell r="O2903">
            <v>6500</v>
          </cell>
        </row>
        <row r="2904">
          <cell r="C2904" t="str">
            <v>IV. MANO DE OBRA</v>
          </cell>
        </row>
        <row r="2906">
          <cell r="C2906" t="str">
            <v>TRABAJADOR</v>
          </cell>
          <cell r="I2906" t="str">
            <v>CANTIDAD</v>
          </cell>
          <cell r="J2906" t="str">
            <v>JORNAL</v>
          </cell>
          <cell r="K2906" t="str">
            <v>PRESTACIONES</v>
          </cell>
          <cell r="L2906" t="str">
            <v>JORNAL TOTAL</v>
          </cell>
          <cell r="M2906" t="str">
            <v>RENDIMIENTO</v>
          </cell>
          <cell r="O2906" t="str">
            <v>Vr. UNITARIO</v>
          </cell>
        </row>
        <row r="2907">
          <cell r="J2907">
            <v>0</v>
          </cell>
          <cell r="K2907">
            <v>0</v>
          </cell>
          <cell r="L2907">
            <v>0</v>
          </cell>
          <cell r="O2907">
            <v>0</v>
          </cell>
          <cell r="R2907">
            <v>0</v>
          </cell>
          <cell r="T2907">
            <v>0</v>
          </cell>
        </row>
        <row r="2908">
          <cell r="J2908">
            <v>0</v>
          </cell>
          <cell r="K2908">
            <v>0</v>
          </cell>
          <cell r="L2908">
            <v>0</v>
          </cell>
          <cell r="O2908">
            <v>0</v>
          </cell>
          <cell r="R2908">
            <v>0</v>
          </cell>
          <cell r="T2908">
            <v>0</v>
          </cell>
        </row>
        <row r="2909">
          <cell r="J2909">
            <v>0</v>
          </cell>
          <cell r="K2909">
            <v>0</v>
          </cell>
          <cell r="L2909">
            <v>0</v>
          </cell>
          <cell r="O2909">
            <v>0</v>
          </cell>
          <cell r="R2909">
            <v>0</v>
          </cell>
          <cell r="T2909">
            <v>0</v>
          </cell>
        </row>
        <row r="2910">
          <cell r="L2910">
            <v>0</v>
          </cell>
          <cell r="M2910" t="str">
            <v>SUBTOTAL $</v>
          </cell>
          <cell r="O2910">
            <v>0</v>
          </cell>
        </row>
        <row r="2912">
          <cell r="C2912" t="str">
            <v>TOTAL COSTO DIRECTO $</v>
          </cell>
          <cell r="O2912">
            <v>6500</v>
          </cell>
        </row>
        <row r="2913">
          <cell r="C2913" t="str">
            <v>V. COSTOS INDIRECTOS</v>
          </cell>
        </row>
        <row r="2915">
          <cell r="C2915" t="str">
            <v>Descripción</v>
          </cell>
          <cell r="L2915" t="str">
            <v>Porcentaje</v>
          </cell>
          <cell r="M2915" t="str">
            <v>Valor Total</v>
          </cell>
        </row>
        <row r="2916">
          <cell r="C2916" t="str">
            <v>ADMINISTRACION</v>
          </cell>
          <cell r="L2916">
            <v>0</v>
          </cell>
          <cell r="M2916">
            <v>0</v>
          </cell>
        </row>
        <row r="2917">
          <cell r="C2917" t="str">
            <v xml:space="preserve">IMPREVISTOS </v>
          </cell>
          <cell r="L2917">
            <v>0</v>
          </cell>
          <cell r="M2917">
            <v>0</v>
          </cell>
        </row>
        <row r="2918">
          <cell r="C2918" t="str">
            <v>UTILIDAD</v>
          </cell>
          <cell r="L2918">
            <v>0</v>
          </cell>
          <cell r="M2918">
            <v>0</v>
          </cell>
        </row>
        <row r="2919">
          <cell r="C2919" t="str">
            <v>SUBTOTAL $</v>
          </cell>
          <cell r="O2919">
            <v>0</v>
          </cell>
        </row>
        <row r="2921">
          <cell r="C2921" t="str">
            <v>Precio Unitario Total Aproximado al peso $</v>
          </cell>
          <cell r="O2921">
            <v>6500</v>
          </cell>
        </row>
        <row r="2924">
          <cell r="H2924" t="str">
            <v>Firma</v>
          </cell>
        </row>
        <row r="2925">
          <cell r="H2925" t="str">
            <v>Nombre:</v>
          </cell>
        </row>
        <row r="2926">
          <cell r="H2926" t="str">
            <v>Representante Legal del Contratista o su Apoderado</v>
          </cell>
        </row>
        <row r="2927">
          <cell r="H2927" t="str">
            <v>Matricula No. :</v>
          </cell>
        </row>
        <row r="2928">
          <cell r="H2928" t="str">
            <v xml:space="preserve"> </v>
          </cell>
        </row>
        <row r="2929">
          <cell r="C2929" t="str">
            <v>OBSERVACIONES INTERVENTORÍA</v>
          </cell>
        </row>
        <row r="2933">
          <cell r="C2933" t="str">
            <v>APROBACIÓN POR INTERVENTORÍA</v>
          </cell>
        </row>
        <row r="2934">
          <cell r="C2934"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2936">
          <cell r="C2936"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2939">
          <cell r="H2939" t="str">
            <v>Firma</v>
          </cell>
        </row>
        <row r="2940">
          <cell r="H2940" t="str">
            <v>Nombre:</v>
          </cell>
        </row>
        <row r="2941">
          <cell r="H2941" t="str">
            <v>Representante Legal del Interventor o su Apoderado</v>
          </cell>
        </row>
        <row r="2942">
          <cell r="H2942" t="str">
            <v>Matricula No. :</v>
          </cell>
        </row>
      </sheetData>
      <sheetData sheetId="10">
        <row r="3">
          <cell r="C3" t="str">
            <v>Formulario 1 - Propuesta económica  - Documento tipo de selección abreviada de menor cuantía - versión 2</v>
          </cell>
        </row>
        <row r="4">
          <cell r="C4" t="str">
            <v>Código</v>
          </cell>
          <cell r="D4" t="str">
            <v>CCE-EICP-FM-25</v>
          </cell>
          <cell r="E4" t="str">
            <v>Versión</v>
          </cell>
          <cell r="F4">
            <v>2</v>
          </cell>
        </row>
        <row r="6">
          <cell r="C6" t="str">
            <v>[La entidad podrá utilizar este formato para la presentación de los análisis de precios unitarios el contratista en la oportunidad prevista en el numeral 8.1. del Documento Base]</v>
          </cell>
        </row>
        <row r="9">
          <cell r="D9" t="str">
            <v>MUNICIPIO DE CONCORDIA, ANTIOQUIA</v>
          </cell>
        </row>
        <row r="10">
          <cell r="L10" t="str">
            <v>VERSIÓN</v>
          </cell>
        </row>
        <row r="11">
          <cell r="D11" t="str">
            <v xml:space="preserve">[NÚMERO DEL PROCESO] </v>
          </cell>
        </row>
        <row r="12">
          <cell r="L12" t="str">
            <v>PÁGINA</v>
          </cell>
          <cell r="M12">
            <v>1</v>
          </cell>
          <cell r="N12" t="str">
            <v>DE</v>
          </cell>
          <cell r="O12">
            <v>1</v>
          </cell>
        </row>
        <row r="13">
          <cell r="D13" t="str">
            <v xml:space="preserve">ANALISIS DE PRECIOS UNITARIOS </v>
          </cell>
        </row>
        <row r="15">
          <cell r="L15" t="str">
            <v>FECHA</v>
          </cell>
          <cell r="M15" t="str">
            <v>DD</v>
          </cell>
          <cell r="N15" t="str">
            <v>MM</v>
          </cell>
          <cell r="O15" t="str">
            <v>AA</v>
          </cell>
        </row>
        <row r="16">
          <cell r="M16">
            <v>8</v>
          </cell>
          <cell r="N16">
            <v>5</v>
          </cell>
          <cell r="O16">
            <v>2023</v>
          </cell>
        </row>
        <row r="17">
          <cell r="C17" t="str">
            <v>ITEMS DE LA PROPUESTA ECONÓMICA</v>
          </cell>
          <cell r="I17" t="str">
            <v>ITEMS NO PREVISTOS</v>
          </cell>
        </row>
        <row r="21">
          <cell r="C21" t="str">
            <v>DATOS ESPECÍFICOS</v>
          </cell>
        </row>
        <row r="23">
          <cell r="C23" t="str">
            <v>ITEM</v>
          </cell>
          <cell r="D23" t="str">
            <v>DESCRIPCIÓN</v>
          </cell>
          <cell r="M23" t="str">
            <v>UNIDAD</v>
          </cell>
          <cell r="O23" t="str">
            <v>CANTIDAD</v>
          </cell>
        </row>
        <row r="24">
          <cell r="M24" t="str">
            <v>u</v>
          </cell>
          <cell r="R24">
            <v>33000</v>
          </cell>
          <cell r="S24">
            <v>33000</v>
          </cell>
          <cell r="T24">
            <v>0</v>
          </cell>
          <cell r="U24">
            <v>1</v>
          </cell>
          <cell r="V24">
            <v>0</v>
          </cell>
          <cell r="W24">
            <v>0</v>
          </cell>
        </row>
        <row r="25">
          <cell r="C25" t="str">
            <v>I. EQUIPO</v>
          </cell>
        </row>
        <row r="27">
          <cell r="C27" t="str">
            <v>DESCRIPCIÓN</v>
          </cell>
          <cell r="H27" t="str">
            <v>MARCA</v>
          </cell>
          <cell r="J27" t="str">
            <v>TIPO</v>
          </cell>
          <cell r="L27" t="str">
            <v>TARIFA/HORA</v>
          </cell>
          <cell r="M27" t="str">
            <v>RENDIMIENTO</v>
          </cell>
          <cell r="O27" t="str">
            <v>Vr. UNITARIO</v>
          </cell>
        </row>
        <row r="28">
          <cell r="J28" t="str">
            <v/>
          </cell>
          <cell r="L28" t="str">
            <v/>
          </cell>
          <cell r="O28">
            <v>0</v>
          </cell>
          <cell r="R28">
            <v>0</v>
          </cell>
          <cell r="T28">
            <v>0</v>
          </cell>
        </row>
        <row r="29">
          <cell r="J29" t="str">
            <v/>
          </cell>
          <cell r="L29" t="str">
            <v/>
          </cell>
          <cell r="O29">
            <v>0</v>
          </cell>
          <cell r="R29">
            <v>0</v>
          </cell>
          <cell r="T29">
            <v>0</v>
          </cell>
        </row>
        <row r="30">
          <cell r="J30" t="str">
            <v/>
          </cell>
          <cell r="L30" t="str">
            <v/>
          </cell>
          <cell r="O30">
            <v>0</v>
          </cell>
          <cell r="R30">
            <v>0</v>
          </cell>
          <cell r="T30">
            <v>0</v>
          </cell>
        </row>
        <row r="31">
          <cell r="C31" t="str">
            <v>Herramienta Menor (Como % de Mano de Obra)</v>
          </cell>
          <cell r="J31" t="str">
            <v>Dia</v>
          </cell>
          <cell r="L31">
            <v>0</v>
          </cell>
          <cell r="M31">
            <v>0.05</v>
          </cell>
          <cell r="O31">
            <v>0</v>
          </cell>
          <cell r="R31">
            <v>0</v>
          </cell>
          <cell r="T31" t="str">
            <v>Herramienta Menor (Como % de Mano de Obra)</v>
          </cell>
        </row>
        <row r="32">
          <cell r="L32">
            <v>0</v>
          </cell>
          <cell r="M32" t="str">
            <v>SUBTOTAL $</v>
          </cell>
          <cell r="O32">
            <v>0</v>
          </cell>
        </row>
        <row r="33">
          <cell r="C33" t="str">
            <v>II. MATERIALES</v>
          </cell>
        </row>
        <row r="35">
          <cell r="C35" t="str">
            <v>DESCRIPCIÓN</v>
          </cell>
          <cell r="K35" t="str">
            <v>UNIDAD</v>
          </cell>
          <cell r="L35" t="str">
            <v>CANTIDAD</v>
          </cell>
          <cell r="M35" t="str">
            <v>PRECIO UNIT.</v>
          </cell>
          <cell r="O35" t="str">
            <v>Vr. UNITARIO</v>
          </cell>
        </row>
        <row r="36">
          <cell r="C36" t="str">
            <v>Cemento gris (50 Kg)</v>
          </cell>
          <cell r="K36" t="str">
            <v>u</v>
          </cell>
          <cell r="L36">
            <v>1</v>
          </cell>
          <cell r="M36">
            <v>33000</v>
          </cell>
          <cell r="O36">
            <v>33000</v>
          </cell>
          <cell r="R36">
            <v>0</v>
          </cell>
          <cell r="T36" t="str">
            <v>Cemento gris (50 Kg)</v>
          </cell>
        </row>
        <row r="37">
          <cell r="K37" t="str">
            <v/>
          </cell>
          <cell r="M37">
            <v>0</v>
          </cell>
          <cell r="O37">
            <v>0</v>
          </cell>
          <cell r="R37">
            <v>0</v>
          </cell>
          <cell r="T37">
            <v>0</v>
          </cell>
        </row>
        <row r="38">
          <cell r="K38" t="str">
            <v/>
          </cell>
          <cell r="M38">
            <v>0</v>
          </cell>
          <cell r="O38">
            <v>0</v>
          </cell>
          <cell r="R38">
            <v>0</v>
          </cell>
          <cell r="T38">
            <v>0</v>
          </cell>
        </row>
        <row r="39">
          <cell r="K39" t="str">
            <v/>
          </cell>
          <cell r="M39">
            <v>0</v>
          </cell>
          <cell r="O39">
            <v>0</v>
          </cell>
          <cell r="R39">
            <v>0</v>
          </cell>
          <cell r="T39">
            <v>0</v>
          </cell>
        </row>
        <row r="40">
          <cell r="K40" t="str">
            <v/>
          </cell>
          <cell r="M40">
            <v>0</v>
          </cell>
          <cell r="O40">
            <v>0</v>
          </cell>
          <cell r="R40">
            <v>0</v>
          </cell>
          <cell r="T40">
            <v>0</v>
          </cell>
        </row>
        <row r="41">
          <cell r="K41" t="str">
            <v/>
          </cell>
          <cell r="M41">
            <v>0</v>
          </cell>
          <cell r="O41">
            <v>0</v>
          </cell>
          <cell r="R41">
            <v>0</v>
          </cell>
          <cell r="T41">
            <v>0</v>
          </cell>
        </row>
        <row r="42">
          <cell r="K42" t="str">
            <v/>
          </cell>
          <cell r="O42">
            <v>0</v>
          </cell>
          <cell r="R42">
            <v>0</v>
          </cell>
          <cell r="T42">
            <v>0</v>
          </cell>
        </row>
        <row r="43">
          <cell r="L43">
            <v>1</v>
          </cell>
          <cell r="M43" t="str">
            <v>SUBTOTAL $</v>
          </cell>
          <cell r="O43">
            <v>33000</v>
          </cell>
        </row>
        <row r="44">
          <cell r="C44" t="str">
            <v>III. TRANSPORTES</v>
          </cell>
        </row>
        <row r="46">
          <cell r="C46" t="str">
            <v>MATERIAL</v>
          </cell>
          <cell r="J46" t="str">
            <v>VOL. o PESO</v>
          </cell>
          <cell r="K46" t="str">
            <v>DISTANCIA</v>
          </cell>
          <cell r="L46" t="str">
            <v>M3 o Ton/Km</v>
          </cell>
          <cell r="M46" t="str">
            <v>TARIFA</v>
          </cell>
          <cell r="O46" t="str">
            <v>Vr. UNITARIO</v>
          </cell>
        </row>
        <row r="47">
          <cell r="J47" t="str">
            <v/>
          </cell>
          <cell r="K47">
            <v>1</v>
          </cell>
          <cell r="L47">
            <v>1</v>
          </cell>
          <cell r="M47">
            <v>0</v>
          </cell>
          <cell r="O47">
            <v>0</v>
          </cell>
          <cell r="R47">
            <v>0</v>
          </cell>
          <cell r="T47">
            <v>0</v>
          </cell>
        </row>
        <row r="48">
          <cell r="J48" t="str">
            <v/>
          </cell>
          <cell r="M48">
            <v>0</v>
          </cell>
          <cell r="O48">
            <v>0</v>
          </cell>
          <cell r="R48">
            <v>0</v>
          </cell>
          <cell r="T48">
            <v>0</v>
          </cell>
        </row>
        <row r="49">
          <cell r="J49" t="str">
            <v/>
          </cell>
          <cell r="M49">
            <v>0</v>
          </cell>
          <cell r="O49">
            <v>0</v>
          </cell>
          <cell r="R49">
            <v>0</v>
          </cell>
          <cell r="T49">
            <v>0</v>
          </cell>
        </row>
        <row r="50">
          <cell r="L50">
            <v>0</v>
          </cell>
          <cell r="M50" t="str">
            <v>SUBTOTAL $</v>
          </cell>
          <cell r="O50">
            <v>0</v>
          </cell>
        </row>
        <row r="51">
          <cell r="C51" t="str">
            <v>IV. MANO DE OBRA</v>
          </cell>
        </row>
        <row r="53">
          <cell r="C53" t="str">
            <v>TRABAJADOR</v>
          </cell>
          <cell r="I53" t="str">
            <v>CANTIDAD</v>
          </cell>
          <cell r="J53" t="str">
            <v>JORNAL</v>
          </cell>
          <cell r="K53" t="str">
            <v>PRESTACIONES</v>
          </cell>
          <cell r="L53" t="str">
            <v>JORNAL TOTAL</v>
          </cell>
          <cell r="M53" t="str">
            <v>RENDIMIENTO</v>
          </cell>
          <cell r="O53" t="str">
            <v>Vr. UNITARIO</v>
          </cell>
        </row>
        <row r="54">
          <cell r="I54">
            <v>1</v>
          </cell>
          <cell r="J54">
            <v>0</v>
          </cell>
          <cell r="K54">
            <v>0</v>
          </cell>
          <cell r="L54">
            <v>0</v>
          </cell>
          <cell r="M54">
            <v>454</v>
          </cell>
          <cell r="O54">
            <v>0</v>
          </cell>
          <cell r="R54">
            <v>0</v>
          </cell>
          <cell r="T54">
            <v>0</v>
          </cell>
        </row>
        <row r="55">
          <cell r="I55">
            <v>2</v>
          </cell>
          <cell r="J55">
            <v>0</v>
          </cell>
          <cell r="K55">
            <v>0</v>
          </cell>
          <cell r="L55">
            <v>0</v>
          </cell>
          <cell r="M55">
            <v>454</v>
          </cell>
          <cell r="O55">
            <v>0</v>
          </cell>
          <cell r="R55">
            <v>0</v>
          </cell>
          <cell r="T55">
            <v>0</v>
          </cell>
        </row>
        <row r="56">
          <cell r="J56">
            <v>0</v>
          </cell>
          <cell r="K56">
            <v>0</v>
          </cell>
          <cell r="L56">
            <v>0</v>
          </cell>
          <cell r="O56">
            <v>0</v>
          </cell>
          <cell r="R56">
            <v>0</v>
          </cell>
          <cell r="T56">
            <v>0</v>
          </cell>
        </row>
        <row r="57">
          <cell r="L57">
            <v>0</v>
          </cell>
          <cell r="M57" t="str">
            <v>SUBTOTAL $</v>
          </cell>
          <cell r="O57">
            <v>0</v>
          </cell>
        </row>
        <row r="59">
          <cell r="C59" t="str">
            <v>TOTAL COSTO DIRECTO $</v>
          </cell>
          <cell r="O59">
            <v>33000</v>
          </cell>
        </row>
        <row r="60">
          <cell r="C60" t="str">
            <v>V. COSTOS INDIRECTOS</v>
          </cell>
        </row>
        <row r="62">
          <cell r="C62" t="str">
            <v>Descripción</v>
          </cell>
          <cell r="L62" t="str">
            <v>Porcentaje</v>
          </cell>
          <cell r="M62" t="str">
            <v>Valor Total</v>
          </cell>
        </row>
        <row r="63">
          <cell r="C63" t="str">
            <v>ADMINISTRACION</v>
          </cell>
          <cell r="L63">
            <v>0</v>
          </cell>
          <cell r="M63">
            <v>0</v>
          </cell>
        </row>
        <row r="64">
          <cell r="C64" t="str">
            <v xml:space="preserve">IMPREVISTOS </v>
          </cell>
          <cell r="L64">
            <v>0</v>
          </cell>
          <cell r="M64">
            <v>0</v>
          </cell>
        </row>
        <row r="65">
          <cell r="C65" t="str">
            <v>UTILIDAD</v>
          </cell>
          <cell r="L65">
            <v>0</v>
          </cell>
          <cell r="M65">
            <v>0</v>
          </cell>
        </row>
        <row r="66">
          <cell r="C66" t="str">
            <v>SUBTOTAL $</v>
          </cell>
          <cell r="O66">
            <v>0</v>
          </cell>
        </row>
        <row r="68">
          <cell r="C68" t="str">
            <v>Precio Unitario Total Aproximado al peso $</v>
          </cell>
          <cell r="O68">
            <v>33000</v>
          </cell>
        </row>
        <row r="71">
          <cell r="H71" t="str">
            <v>Firma</v>
          </cell>
        </row>
        <row r="72">
          <cell r="H72" t="str">
            <v>Nombre:</v>
          </cell>
        </row>
        <row r="73">
          <cell r="H73" t="str">
            <v>Representante Legal del Contratista o su Apoderado</v>
          </cell>
        </row>
        <row r="74">
          <cell r="H74" t="str">
            <v>Matricula No. :</v>
          </cell>
        </row>
        <row r="75">
          <cell r="H75" t="str">
            <v xml:space="preserve"> </v>
          </cell>
        </row>
        <row r="76">
          <cell r="C76" t="str">
            <v>OBSERVACIONES INTERVENTORÍA</v>
          </cell>
        </row>
        <row r="80">
          <cell r="C80" t="str">
            <v>APROBACIÓN POR INTERVENTORÍA</v>
          </cell>
        </row>
        <row r="81">
          <cell r="C81"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83">
          <cell r="C83"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86">
          <cell r="H86" t="str">
            <v>Firma</v>
          </cell>
        </row>
        <row r="87">
          <cell r="H87" t="str">
            <v>Nombre:</v>
          </cell>
        </row>
        <row r="88">
          <cell r="H88" t="str">
            <v>Representante Legal del Interventor o su Apoderado</v>
          </cell>
        </row>
        <row r="89">
          <cell r="H89" t="str">
            <v>Matricula No. :</v>
          </cell>
        </row>
        <row r="94">
          <cell r="C94" t="str">
            <v>Formulario 1 - Propuesta económica  - Documento tipo de selección abreviada de menor cuantía - versión 2</v>
          </cell>
        </row>
        <row r="95">
          <cell r="C95" t="str">
            <v>Código</v>
          </cell>
          <cell r="D95" t="str">
            <v>CCE-EICP-FM-25</v>
          </cell>
          <cell r="E95" t="str">
            <v>Versión</v>
          </cell>
          <cell r="F95">
            <v>2</v>
          </cell>
        </row>
        <row r="97">
          <cell r="C97" t="str">
            <v>[La entidad podrá utilizar este formato para la presentación de los análisis de precios unitarios el contratista en la oportunidad prevista en el numeral 8.1. del Documento Base]</v>
          </cell>
        </row>
        <row r="100">
          <cell r="D100" t="str">
            <v>MUNICIPIO DE CONCORDIA, ANTIOQUIA</v>
          </cell>
        </row>
        <row r="101">
          <cell r="L101" t="str">
            <v>VERSIÓN</v>
          </cell>
        </row>
        <row r="102">
          <cell r="D102" t="str">
            <v xml:space="preserve">[NÚMERO DEL PROCESO] </v>
          </cell>
        </row>
        <row r="103">
          <cell r="L103" t="str">
            <v>PÁGINA</v>
          </cell>
          <cell r="M103">
            <v>1</v>
          </cell>
          <cell r="N103" t="str">
            <v>DE</v>
          </cell>
          <cell r="O103">
            <v>1</v>
          </cell>
        </row>
        <row r="104">
          <cell r="D104" t="str">
            <v xml:space="preserve">ANALISIS DE PRECIOS UNITARIOS </v>
          </cell>
        </row>
        <row r="106">
          <cell r="L106" t="str">
            <v>FECHA</v>
          </cell>
          <cell r="M106" t="str">
            <v>DD</v>
          </cell>
          <cell r="N106" t="str">
            <v>MM</v>
          </cell>
          <cell r="O106" t="str">
            <v>AA</v>
          </cell>
        </row>
        <row r="107">
          <cell r="M107">
            <v>8</v>
          </cell>
          <cell r="N107">
            <v>5</v>
          </cell>
          <cell r="O107">
            <v>2023</v>
          </cell>
        </row>
        <row r="108">
          <cell r="C108" t="str">
            <v>ITEMS DE LA PROPUESTA ECONÓMICA</v>
          </cell>
          <cell r="I108" t="str">
            <v>ITEMS NO PREVISTOS</v>
          </cell>
        </row>
        <row r="112">
          <cell r="C112" t="str">
            <v>DATOS ESPECÍFICOS</v>
          </cell>
        </row>
        <row r="114">
          <cell r="C114" t="str">
            <v>ITEM</v>
          </cell>
          <cell r="D114" t="str">
            <v>DESCRIPCIÓN</v>
          </cell>
          <cell r="M114" t="str">
            <v>UNIDAD</v>
          </cell>
          <cell r="O114" t="str">
            <v>CANTIDAD</v>
          </cell>
        </row>
        <row r="115">
          <cell r="C115" t="str">
            <v>4.1.1</v>
          </cell>
          <cell r="D115" t="str">
            <v>S.T.C de Cerramiento Provisional en Tela Verde H=2 m. Incluye la instalación de estacones de 8 cm x 4 cm @ 2 m, Mortero de Resistencia 17 Mpa para anclajes. Incluye el retiro una vez finalizado la obra y su disposición final.</v>
          </cell>
          <cell r="M115" t="str">
            <v>m</v>
          </cell>
          <cell r="O115">
            <v>0</v>
          </cell>
          <cell r="R115">
            <v>16739</v>
          </cell>
          <cell r="S115">
            <v>16739</v>
          </cell>
          <cell r="T115">
            <v>3.85E-2</v>
          </cell>
          <cell r="U115">
            <v>0.71989999999999998</v>
          </cell>
          <cell r="V115">
            <v>0</v>
          </cell>
          <cell r="W115">
            <v>0.24160000000000001</v>
          </cell>
        </row>
        <row r="116">
          <cell r="C116" t="str">
            <v>I. EQUIPO</v>
          </cell>
        </row>
        <row r="118">
          <cell r="C118" t="str">
            <v>DESCRIPCIÓN</v>
          </cell>
          <cell r="H118" t="str">
            <v>MARCA</v>
          </cell>
          <cell r="J118" t="str">
            <v>TIPO</v>
          </cell>
          <cell r="L118" t="str">
            <v>TARIFA/HORA</v>
          </cell>
          <cell r="M118" t="str">
            <v>RENDIMIENTO</v>
          </cell>
          <cell r="O118" t="str">
            <v>Vr. UNITARIO</v>
          </cell>
        </row>
        <row r="119">
          <cell r="C119" t="str">
            <v>Taladro de 1/2´´, pulidora, lijadora y circular para corte extremo superior</v>
          </cell>
          <cell r="J119" t="str">
            <v>h</v>
          </cell>
          <cell r="L119">
            <v>3037</v>
          </cell>
          <cell r="M119">
            <v>6.875</v>
          </cell>
          <cell r="O119">
            <v>442</v>
          </cell>
          <cell r="R119">
            <v>0</v>
          </cell>
          <cell r="T119" t="str">
            <v>Taladro de 1/2´´, pulidora, lijadora y circular para corte extremo superior</v>
          </cell>
        </row>
        <row r="120">
          <cell r="J120" t="str">
            <v/>
          </cell>
          <cell r="L120" t="str">
            <v/>
          </cell>
          <cell r="O120">
            <v>0</v>
          </cell>
          <cell r="R120">
            <v>0</v>
          </cell>
          <cell r="T120">
            <v>0</v>
          </cell>
        </row>
        <row r="121">
          <cell r="J121" t="str">
            <v/>
          </cell>
          <cell r="L121" t="str">
            <v/>
          </cell>
          <cell r="O121">
            <v>0</v>
          </cell>
          <cell r="R121">
            <v>0</v>
          </cell>
          <cell r="T121">
            <v>0</v>
          </cell>
        </row>
        <row r="122">
          <cell r="C122" t="str">
            <v>Herramienta Menor (Como % de Mano de Obra)</v>
          </cell>
          <cell r="J122" t="str">
            <v>Dia</v>
          </cell>
          <cell r="L122">
            <v>4044</v>
          </cell>
          <cell r="M122">
            <v>0.05</v>
          </cell>
          <cell r="O122">
            <v>202</v>
          </cell>
          <cell r="R122">
            <v>0</v>
          </cell>
          <cell r="T122" t="str">
            <v>Herramienta Menor (Como % de Mano de Obra)</v>
          </cell>
        </row>
        <row r="123">
          <cell r="L123">
            <v>3.85E-2</v>
          </cell>
          <cell r="M123" t="str">
            <v>SUBTOTAL $</v>
          </cell>
          <cell r="O123">
            <v>644</v>
          </cell>
        </row>
        <row r="124">
          <cell r="C124" t="str">
            <v>II. MATERIALES</v>
          </cell>
        </row>
        <row r="126">
          <cell r="C126" t="str">
            <v>DESCRIPCIÓN</v>
          </cell>
          <cell r="K126" t="str">
            <v>UNIDAD</v>
          </cell>
          <cell r="L126" t="str">
            <v>CANTIDAD</v>
          </cell>
          <cell r="M126" t="str">
            <v>PRECIO UNIT.</v>
          </cell>
          <cell r="O126" t="str">
            <v>Vr. UNITARIO</v>
          </cell>
        </row>
        <row r="127">
          <cell r="C127" t="str">
            <v>Rollo tela verde 50m x 2.10m ancho 55gr/m2</v>
          </cell>
          <cell r="K127" t="str">
            <v>m</v>
          </cell>
          <cell r="L127">
            <v>1.05</v>
          </cell>
          <cell r="M127">
            <v>2528.5714285714284</v>
          </cell>
          <cell r="O127">
            <v>2655</v>
          </cell>
          <cell r="R127">
            <v>0</v>
          </cell>
          <cell r="T127" t="str">
            <v>Rollo tela verde 50m x 2.10m ancho 55gr/m2</v>
          </cell>
        </row>
        <row r="128">
          <cell r="C128" t="str">
            <v>Larguero 8cm. X 4cm.          L=3.00 mt.</v>
          </cell>
          <cell r="K128" t="str">
            <v>u</v>
          </cell>
          <cell r="L128">
            <v>0.5</v>
          </cell>
          <cell r="M128">
            <v>10645</v>
          </cell>
          <cell r="O128">
            <v>5323</v>
          </cell>
          <cell r="R128">
            <v>0</v>
          </cell>
          <cell r="T128" t="str">
            <v>Larguero 8cm. X 4cm.          L=3.00 mt.</v>
          </cell>
        </row>
        <row r="129">
          <cell r="C129" t="str">
            <v>Clavos Hierro 2 1/2 Pulgadas 350 Gramos(105 Clavos Apx Caja)</v>
          </cell>
          <cell r="K129" t="str">
            <v>u</v>
          </cell>
          <cell r="L129">
            <v>7.1400000000000005E-2</v>
          </cell>
          <cell r="M129">
            <v>4620</v>
          </cell>
          <cell r="O129">
            <v>330</v>
          </cell>
          <cell r="R129">
            <v>0</v>
          </cell>
          <cell r="T129" t="str">
            <v>Clavos Hierro 2 1/2 Pulgadas 350 Gramos(105 Clavos Apx Caja)</v>
          </cell>
        </row>
        <row r="130">
          <cell r="C130" t="str">
            <v>Alambre negro para amarre calibre 18</v>
          </cell>
          <cell r="K130" t="str">
            <v>kg</v>
          </cell>
          <cell r="L130">
            <v>0.09</v>
          </cell>
          <cell r="M130">
            <v>11400</v>
          </cell>
          <cell r="O130">
            <v>1026</v>
          </cell>
          <cell r="R130">
            <v>0</v>
          </cell>
          <cell r="T130" t="str">
            <v>Alambre negro para amarre calibre 18</v>
          </cell>
        </row>
        <row r="131">
          <cell r="C131" t="str">
            <v>Concreto Resistencia 17 (Mpa)</v>
          </cell>
          <cell r="K131" t="str">
            <v>m3</v>
          </cell>
          <cell r="L131">
            <v>6.0000000000000001E-3</v>
          </cell>
          <cell r="M131">
            <v>452752</v>
          </cell>
          <cell r="O131">
            <v>2717</v>
          </cell>
          <cell r="R131">
            <v>0</v>
          </cell>
          <cell r="T131" t="str">
            <v>Concreto Resistencia 17 (Mpa)</v>
          </cell>
        </row>
        <row r="132">
          <cell r="K132" t="str">
            <v/>
          </cell>
          <cell r="M132">
            <v>0</v>
          </cell>
          <cell r="O132">
            <v>0</v>
          </cell>
          <cell r="R132">
            <v>0</v>
          </cell>
          <cell r="T132">
            <v>0</v>
          </cell>
        </row>
        <row r="133">
          <cell r="K133" t="str">
            <v/>
          </cell>
          <cell r="O133">
            <v>0</v>
          </cell>
          <cell r="R133">
            <v>0</v>
          </cell>
          <cell r="T133">
            <v>0</v>
          </cell>
        </row>
        <row r="134">
          <cell r="L134">
            <v>0.71989999999999998</v>
          </cell>
          <cell r="M134" t="str">
            <v>SUBTOTAL $</v>
          </cell>
          <cell r="O134">
            <v>12051</v>
          </cell>
        </row>
        <row r="135">
          <cell r="C135" t="str">
            <v>III. TRANSPORTES</v>
          </cell>
        </row>
        <row r="137">
          <cell r="C137" t="str">
            <v>MATERIAL</v>
          </cell>
          <cell r="J137" t="str">
            <v>VOL. o PESO</v>
          </cell>
          <cell r="K137" t="str">
            <v>DISTANCIA</v>
          </cell>
          <cell r="L137" t="str">
            <v>M3 o Ton/Km</v>
          </cell>
          <cell r="M137" t="str">
            <v>TARIFA</v>
          </cell>
          <cell r="O137" t="str">
            <v>Vr. UNITARIO</v>
          </cell>
        </row>
        <row r="138">
          <cell r="J138" t="str">
            <v/>
          </cell>
          <cell r="M138">
            <v>0</v>
          </cell>
          <cell r="O138">
            <v>0</v>
          </cell>
          <cell r="R138">
            <v>0</v>
          </cell>
          <cell r="T138">
            <v>0</v>
          </cell>
        </row>
        <row r="139">
          <cell r="J139" t="str">
            <v/>
          </cell>
          <cell r="M139">
            <v>0</v>
          </cell>
          <cell r="O139">
            <v>0</v>
          </cell>
          <cell r="R139">
            <v>0</v>
          </cell>
          <cell r="T139">
            <v>0</v>
          </cell>
        </row>
        <row r="140">
          <cell r="J140" t="str">
            <v/>
          </cell>
          <cell r="M140">
            <v>0</v>
          </cell>
          <cell r="O140">
            <v>0</v>
          </cell>
          <cell r="R140">
            <v>0</v>
          </cell>
          <cell r="T140">
            <v>0</v>
          </cell>
        </row>
        <row r="141">
          <cell r="L141">
            <v>0</v>
          </cell>
          <cell r="M141" t="str">
            <v>SUBTOTAL $</v>
          </cell>
          <cell r="O141">
            <v>0</v>
          </cell>
        </row>
        <row r="142">
          <cell r="C142" t="str">
            <v>IV. MANO DE OBRA</v>
          </cell>
        </row>
        <row r="144">
          <cell r="C144" t="str">
            <v>TRABAJADOR</v>
          </cell>
          <cell r="I144" t="str">
            <v>CANTIDAD</v>
          </cell>
          <cell r="J144" t="str">
            <v>JORNAL</v>
          </cell>
          <cell r="K144" t="str">
            <v>PRESTACIONES</v>
          </cell>
          <cell r="L144" t="str">
            <v>JORNAL TOTAL</v>
          </cell>
          <cell r="M144" t="str">
            <v>RENDIMIENTO</v>
          </cell>
          <cell r="O144" t="str">
            <v>Vr. UNITARIO</v>
          </cell>
        </row>
        <row r="145">
          <cell r="C145" t="str">
            <v>Oficial</v>
          </cell>
          <cell r="I145">
            <v>1</v>
          </cell>
          <cell r="J145">
            <v>77720</v>
          </cell>
          <cell r="K145">
            <v>1.6913</v>
          </cell>
          <cell r="L145">
            <v>131448</v>
          </cell>
          <cell r="M145">
            <v>55</v>
          </cell>
          <cell r="O145">
            <v>2390</v>
          </cell>
          <cell r="R145">
            <v>0</v>
          </cell>
          <cell r="T145" t="str">
            <v>Oficial</v>
          </cell>
        </row>
        <row r="146">
          <cell r="C146" t="str">
            <v>Ayudante Entendido</v>
          </cell>
          <cell r="I146">
            <v>1</v>
          </cell>
          <cell r="J146">
            <v>53020</v>
          </cell>
          <cell r="K146">
            <v>1.7161</v>
          </cell>
          <cell r="L146">
            <v>90988</v>
          </cell>
          <cell r="M146">
            <v>55</v>
          </cell>
          <cell r="O146">
            <v>1654</v>
          </cell>
          <cell r="R146">
            <v>0</v>
          </cell>
          <cell r="T146" t="str">
            <v>Ayudante Entendido</v>
          </cell>
        </row>
        <row r="147">
          <cell r="J147">
            <v>0</v>
          </cell>
          <cell r="K147">
            <v>0</v>
          </cell>
          <cell r="L147">
            <v>0</v>
          </cell>
          <cell r="O147">
            <v>0</v>
          </cell>
          <cell r="R147">
            <v>0</v>
          </cell>
          <cell r="T147">
            <v>0</v>
          </cell>
        </row>
        <row r="148">
          <cell r="L148">
            <v>0.24160000000000001</v>
          </cell>
          <cell r="M148" t="str">
            <v>SUBTOTAL $</v>
          </cell>
          <cell r="O148">
            <v>4044</v>
          </cell>
        </row>
        <row r="150">
          <cell r="C150" t="str">
            <v>TOTAL COSTO DIRECTO $</v>
          </cell>
          <cell r="O150">
            <v>16739</v>
          </cell>
        </row>
        <row r="151">
          <cell r="C151" t="str">
            <v>V. COSTOS INDIRECTOS</v>
          </cell>
        </row>
        <row r="153">
          <cell r="C153" t="str">
            <v>Descripción</v>
          </cell>
          <cell r="L153" t="str">
            <v>Porcentaje</v>
          </cell>
          <cell r="M153" t="str">
            <v>Valor Total</v>
          </cell>
        </row>
        <row r="154">
          <cell r="C154" t="str">
            <v>ADMINISTRACION</v>
          </cell>
          <cell r="L154">
            <v>0</v>
          </cell>
          <cell r="M154">
            <v>0</v>
          </cell>
        </row>
        <row r="155">
          <cell r="C155" t="str">
            <v xml:space="preserve">IMPREVISTOS </v>
          </cell>
          <cell r="L155">
            <v>0</v>
          </cell>
          <cell r="M155">
            <v>0</v>
          </cell>
        </row>
        <row r="156">
          <cell r="C156" t="str">
            <v>UTILIDAD</v>
          </cell>
          <cell r="L156">
            <v>0</v>
          </cell>
          <cell r="M156">
            <v>0</v>
          </cell>
        </row>
        <row r="157">
          <cell r="C157" t="str">
            <v>SUBTOTAL $</v>
          </cell>
          <cell r="O157">
            <v>0</v>
          </cell>
        </row>
        <row r="159">
          <cell r="C159" t="str">
            <v>Precio Unitario Total Aproximado al peso $</v>
          </cell>
          <cell r="O159">
            <v>16739</v>
          </cell>
        </row>
        <row r="162">
          <cell r="H162" t="str">
            <v>Firma</v>
          </cell>
        </row>
        <row r="163">
          <cell r="H163" t="str">
            <v>Nombre:</v>
          </cell>
        </row>
        <row r="164">
          <cell r="H164" t="str">
            <v>Representante Legal del Contratista o su Apoderado</v>
          </cell>
        </row>
        <row r="165">
          <cell r="H165" t="str">
            <v>Matricula No. :</v>
          </cell>
        </row>
        <row r="166">
          <cell r="H166" t="str">
            <v xml:space="preserve"> </v>
          </cell>
        </row>
        <row r="167">
          <cell r="C167" t="str">
            <v>OBSERVACIONES INTERVENTORÍA</v>
          </cell>
        </row>
        <row r="171">
          <cell r="C171" t="str">
            <v>APROBACIÓN POR INTERVENTORÍA</v>
          </cell>
        </row>
        <row r="172">
          <cell r="C172"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174">
          <cell r="C174"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177">
          <cell r="H177" t="str">
            <v>Firma</v>
          </cell>
        </row>
        <row r="178">
          <cell r="H178" t="str">
            <v>Nombre:</v>
          </cell>
        </row>
        <row r="179">
          <cell r="H179" t="str">
            <v>Representante Legal del Interventor o su Apoderado</v>
          </cell>
        </row>
        <row r="180">
          <cell r="H180" t="str">
            <v>Matricula No. :</v>
          </cell>
        </row>
        <row r="185">
          <cell r="C185" t="str">
            <v>Formulario 1 - Propuesta económica  - Documento tipo de selección abreviada de menor cuantía - versión 2</v>
          </cell>
        </row>
        <row r="186">
          <cell r="C186" t="str">
            <v>Código</v>
          </cell>
          <cell r="D186" t="str">
            <v>CCE-EICP-FM-25</v>
          </cell>
          <cell r="E186" t="str">
            <v>Versión</v>
          </cell>
          <cell r="F186">
            <v>2</v>
          </cell>
        </row>
        <row r="188">
          <cell r="C188" t="str">
            <v>[La entidad podrá utilizar este formato para la presentación de los análisis de precios unitarios el contratista en la oportunidad prevista en el numeral 8.1. del Documento Base]</v>
          </cell>
        </row>
        <row r="191">
          <cell r="D191" t="str">
            <v>MUNICIPIO DE CONCORDIA, ANTIOQUIA</v>
          </cell>
        </row>
        <row r="192">
          <cell r="L192" t="str">
            <v>VERSIÓN</v>
          </cell>
        </row>
        <row r="193">
          <cell r="D193" t="str">
            <v xml:space="preserve">[NÚMERO DEL PROCESO] </v>
          </cell>
        </row>
        <row r="194">
          <cell r="L194" t="str">
            <v>PÁGINA</v>
          </cell>
          <cell r="M194">
            <v>1</v>
          </cell>
          <cell r="N194" t="str">
            <v>DE</v>
          </cell>
          <cell r="O194">
            <v>1</v>
          </cell>
        </row>
        <row r="195">
          <cell r="D195" t="str">
            <v xml:space="preserve">ANALISIS DE PRECIOS UNITARIOS </v>
          </cell>
        </row>
        <row r="197">
          <cell r="L197" t="str">
            <v>FECHA</v>
          </cell>
          <cell r="M197" t="str">
            <v>DD</v>
          </cell>
          <cell r="N197" t="str">
            <v>MM</v>
          </cell>
          <cell r="O197" t="str">
            <v>AA</v>
          </cell>
        </row>
        <row r="198">
          <cell r="M198">
            <v>8</v>
          </cell>
          <cell r="N198">
            <v>5</v>
          </cell>
          <cell r="O198">
            <v>2023</v>
          </cell>
        </row>
        <row r="199">
          <cell r="C199" t="str">
            <v>ITEMS DE LA PROPUESTA ECONÓMICA</v>
          </cell>
          <cell r="I199" t="str">
            <v>ITEMS NO PREVISTOS</v>
          </cell>
        </row>
        <row r="203">
          <cell r="C203" t="str">
            <v>DATOS ESPECÍFICOS</v>
          </cell>
        </row>
        <row r="205">
          <cell r="C205" t="str">
            <v>ITEM</v>
          </cell>
          <cell r="D205" t="str">
            <v>DESCRIPCIÓN</v>
          </cell>
          <cell r="M205" t="str">
            <v>UNIDAD</v>
          </cell>
          <cell r="O205" t="str">
            <v>CANTIDAD</v>
          </cell>
        </row>
        <row r="206">
          <cell r="C206" t="str">
            <v>4.2.1</v>
          </cell>
          <cell r="D206" t="str">
            <v>Desmonte de cobertura de teja, colocada a menos de 20 m de altura, en cubierta inclinada a dos aguas con una pendiente media del 30%; con medios manuales y carga manual sobre volqueta. El precio incluye el desmontaje elementos de fijación y de los remates.</v>
          </cell>
          <cell r="M206" t="str">
            <v>m2</v>
          </cell>
          <cell r="O206">
            <v>47</v>
          </cell>
          <cell r="R206">
            <v>3500</v>
          </cell>
          <cell r="S206">
            <v>3500</v>
          </cell>
          <cell r="T206">
            <v>9.2299999999999993E-2</v>
          </cell>
          <cell r="U206">
            <v>0</v>
          </cell>
          <cell r="V206">
            <v>0</v>
          </cell>
          <cell r="W206">
            <v>0.90769999999999995</v>
          </cell>
        </row>
        <row r="207">
          <cell r="C207" t="str">
            <v>I. EQUIPO</v>
          </cell>
        </row>
        <row r="209">
          <cell r="C209" t="str">
            <v>DESCRIPCIÓN</v>
          </cell>
          <cell r="H209" t="str">
            <v>MARCA</v>
          </cell>
          <cell r="J209" t="str">
            <v>TIPO</v>
          </cell>
          <cell r="L209" t="str">
            <v>TARIFA/HORA</v>
          </cell>
          <cell r="M209" t="str">
            <v>RENDIMIENTO</v>
          </cell>
          <cell r="O209" t="str">
            <v>Vr. UNITARIO</v>
          </cell>
        </row>
        <row r="210">
          <cell r="C210" t="str">
            <v>Sección completa de andamio (1.2m-1.5m) x 1.5 m. (+ 4 ruedas) Incluye transporte.</v>
          </cell>
          <cell r="J210" t="str">
            <v>Dia</v>
          </cell>
          <cell r="L210">
            <v>2565</v>
          </cell>
          <cell r="M210">
            <v>21.666666666666668</v>
          </cell>
          <cell r="O210">
            <v>118</v>
          </cell>
          <cell r="R210">
            <v>2.17</v>
          </cell>
          <cell r="T210" t="str">
            <v>Sección completa de andamio (1.2m-1.5m) x 1.5 m. (+ 4 ruedas) Incluye transporte.</v>
          </cell>
        </row>
        <row r="211">
          <cell r="C211" t="str">
            <v>Can zunchado en madera común de 5,0cmx20cmx3,0m (alquiler). Incluye transporte.</v>
          </cell>
          <cell r="J211" t="str">
            <v>Dia</v>
          </cell>
          <cell r="L211">
            <v>1500</v>
          </cell>
          <cell r="M211">
            <v>32.5</v>
          </cell>
          <cell r="O211">
            <v>46</v>
          </cell>
          <cell r="R211">
            <v>1.45</v>
          </cell>
          <cell r="T211" t="str">
            <v>Can zunchado en madera común de 5,0cmx20cmx3,0m (alquiler). Incluye transporte.</v>
          </cell>
        </row>
        <row r="212">
          <cell r="J212" t="str">
            <v/>
          </cell>
          <cell r="L212" t="str">
            <v/>
          </cell>
          <cell r="O212">
            <v>0</v>
          </cell>
          <cell r="R212">
            <v>0</v>
          </cell>
          <cell r="T212">
            <v>0</v>
          </cell>
        </row>
        <row r="213">
          <cell r="C213" t="str">
            <v>Herramienta Menor (Como % de Mano de Obra)</v>
          </cell>
          <cell r="J213" t="str">
            <v>Dia</v>
          </cell>
          <cell r="L213">
            <v>3177</v>
          </cell>
          <cell r="M213">
            <v>0.05</v>
          </cell>
          <cell r="O213">
            <v>159</v>
          </cell>
          <cell r="R213">
            <v>7473</v>
          </cell>
          <cell r="T213" t="str">
            <v>Herramienta Menor (Como % de Mano de Obra)</v>
          </cell>
        </row>
        <row r="214">
          <cell r="L214">
            <v>9.2299999999999993E-2</v>
          </cell>
          <cell r="M214" t="str">
            <v>SUBTOTAL $</v>
          </cell>
          <cell r="O214">
            <v>323</v>
          </cell>
        </row>
        <row r="215">
          <cell r="C215" t="str">
            <v>II. MATERIALES</v>
          </cell>
        </row>
        <row r="217">
          <cell r="C217" t="str">
            <v>DESCRIPCIÓN</v>
          </cell>
          <cell r="K217" t="str">
            <v>UNIDAD</v>
          </cell>
          <cell r="L217" t="str">
            <v>CANTIDAD</v>
          </cell>
          <cell r="M217" t="str">
            <v>PRECIO UNIT.</v>
          </cell>
          <cell r="O217" t="str">
            <v>Vr. UNITARIO</v>
          </cell>
        </row>
        <row r="218">
          <cell r="K218" t="str">
            <v/>
          </cell>
          <cell r="L218">
            <v>6.6E-3</v>
          </cell>
          <cell r="M218">
            <v>0</v>
          </cell>
          <cell r="O218">
            <v>0</v>
          </cell>
          <cell r="R218">
            <v>0.31</v>
          </cell>
          <cell r="T218">
            <v>0</v>
          </cell>
        </row>
        <row r="219">
          <cell r="K219" t="str">
            <v/>
          </cell>
          <cell r="L219">
            <v>5.9999999999999995E-4</v>
          </cell>
          <cell r="M219">
            <v>0</v>
          </cell>
          <cell r="O219">
            <v>0</v>
          </cell>
          <cell r="R219">
            <v>0.03</v>
          </cell>
          <cell r="T219">
            <v>0</v>
          </cell>
        </row>
        <row r="220">
          <cell r="K220" t="str">
            <v/>
          </cell>
          <cell r="L220">
            <v>2.0999999999999999E-3</v>
          </cell>
          <cell r="M220">
            <v>0</v>
          </cell>
          <cell r="O220">
            <v>0</v>
          </cell>
          <cell r="R220">
            <v>0.1</v>
          </cell>
          <cell r="T220">
            <v>0</v>
          </cell>
        </row>
        <row r="221">
          <cell r="K221" t="str">
            <v/>
          </cell>
          <cell r="M221">
            <v>0</v>
          </cell>
          <cell r="O221">
            <v>0</v>
          </cell>
          <cell r="R221">
            <v>0</v>
          </cell>
          <cell r="T221">
            <v>0</v>
          </cell>
        </row>
        <row r="222">
          <cell r="K222" t="str">
            <v/>
          </cell>
          <cell r="M222">
            <v>0</v>
          </cell>
          <cell r="O222">
            <v>0</v>
          </cell>
          <cell r="R222">
            <v>0</v>
          </cell>
          <cell r="T222">
            <v>0</v>
          </cell>
        </row>
        <row r="223">
          <cell r="K223" t="str">
            <v/>
          </cell>
          <cell r="M223">
            <v>0</v>
          </cell>
          <cell r="O223">
            <v>0</v>
          </cell>
          <cell r="R223">
            <v>0</v>
          </cell>
          <cell r="T223">
            <v>0</v>
          </cell>
        </row>
        <row r="224">
          <cell r="K224" t="str">
            <v/>
          </cell>
          <cell r="O224">
            <v>0</v>
          </cell>
          <cell r="R224">
            <v>0</v>
          </cell>
          <cell r="T224">
            <v>0</v>
          </cell>
        </row>
        <row r="225">
          <cell r="L225">
            <v>0</v>
          </cell>
          <cell r="M225" t="str">
            <v>SUBTOTAL $</v>
          </cell>
          <cell r="O225">
            <v>0</v>
          </cell>
        </row>
        <row r="226">
          <cell r="C226" t="str">
            <v>III. TRANSPORTES</v>
          </cell>
        </row>
        <row r="228">
          <cell r="C228" t="str">
            <v>MATERIAL</v>
          </cell>
          <cell r="J228" t="str">
            <v>VOL. o PESO</v>
          </cell>
          <cell r="K228" t="str">
            <v>DISTANCIA</v>
          </cell>
          <cell r="L228" t="str">
            <v>M3 o Ton/Km</v>
          </cell>
          <cell r="M228" t="str">
            <v>TARIFA</v>
          </cell>
          <cell r="O228" t="str">
            <v>Vr. UNITARIO</v>
          </cell>
        </row>
        <row r="229">
          <cell r="J229" t="str">
            <v/>
          </cell>
          <cell r="M229">
            <v>0</v>
          </cell>
          <cell r="O229">
            <v>0</v>
          </cell>
          <cell r="R229">
            <v>0</v>
          </cell>
          <cell r="T229">
            <v>0</v>
          </cell>
        </row>
        <row r="230">
          <cell r="J230" t="str">
            <v/>
          </cell>
          <cell r="M230">
            <v>0</v>
          </cell>
          <cell r="O230">
            <v>0</v>
          </cell>
          <cell r="R230">
            <v>0</v>
          </cell>
          <cell r="T230">
            <v>0</v>
          </cell>
        </row>
        <row r="231">
          <cell r="J231" t="str">
            <v/>
          </cell>
          <cell r="M231">
            <v>0</v>
          </cell>
          <cell r="O231">
            <v>0</v>
          </cell>
          <cell r="R231">
            <v>0</v>
          </cell>
          <cell r="T231">
            <v>0</v>
          </cell>
        </row>
        <row r="232">
          <cell r="L232">
            <v>0</v>
          </cell>
          <cell r="M232" t="str">
            <v>SUBTOTAL $</v>
          </cell>
          <cell r="O232">
            <v>0</v>
          </cell>
        </row>
        <row r="233">
          <cell r="C233" t="str">
            <v>IV. MANO DE OBRA</v>
          </cell>
        </row>
        <row r="235">
          <cell r="C235" t="str">
            <v>TRABAJADOR</v>
          </cell>
          <cell r="I235" t="str">
            <v>CANTIDAD</v>
          </cell>
          <cell r="J235" t="str">
            <v>JORNAL</v>
          </cell>
          <cell r="K235" t="str">
            <v>PRESTACIONES</v>
          </cell>
          <cell r="L235" t="str">
            <v>JORNAL TOTAL</v>
          </cell>
          <cell r="M235" t="str">
            <v>RENDIMIENTO</v>
          </cell>
          <cell r="O235" t="str">
            <v>Vr. UNITARIO</v>
          </cell>
        </row>
        <row r="236">
          <cell r="C236" t="str">
            <v>Oficial</v>
          </cell>
          <cell r="I236">
            <v>1</v>
          </cell>
          <cell r="J236">
            <v>77720</v>
          </cell>
          <cell r="K236">
            <v>1.6913</v>
          </cell>
          <cell r="L236">
            <v>131448</v>
          </cell>
          <cell r="M236">
            <v>65</v>
          </cell>
          <cell r="O236">
            <v>2022</v>
          </cell>
          <cell r="R236">
            <v>0.72</v>
          </cell>
          <cell r="T236" t="str">
            <v>Oficial</v>
          </cell>
        </row>
        <row r="237">
          <cell r="C237" t="str">
            <v>Ayudante Raso</v>
          </cell>
          <cell r="I237">
            <v>1</v>
          </cell>
          <cell r="J237">
            <v>43354</v>
          </cell>
          <cell r="K237">
            <v>1.7323</v>
          </cell>
          <cell r="L237">
            <v>75102</v>
          </cell>
          <cell r="M237">
            <v>65</v>
          </cell>
          <cell r="O237">
            <v>1155</v>
          </cell>
          <cell r="R237">
            <v>0.72</v>
          </cell>
          <cell r="T237" t="str">
            <v>Ayudante Raso</v>
          </cell>
        </row>
        <row r="238">
          <cell r="J238">
            <v>0</v>
          </cell>
          <cell r="K238">
            <v>0</v>
          </cell>
          <cell r="L238">
            <v>0</v>
          </cell>
          <cell r="O238">
            <v>0</v>
          </cell>
          <cell r="R238">
            <v>0</v>
          </cell>
          <cell r="T238">
            <v>0</v>
          </cell>
        </row>
        <row r="239">
          <cell r="L239">
            <v>0.90769999999999995</v>
          </cell>
          <cell r="M239" t="str">
            <v>SUBTOTAL $</v>
          </cell>
          <cell r="O239">
            <v>3177</v>
          </cell>
        </row>
        <row r="241">
          <cell r="C241" t="str">
            <v>TOTAL COSTO DIRECTO $</v>
          </cell>
          <cell r="O241">
            <v>3500</v>
          </cell>
        </row>
        <row r="242">
          <cell r="C242" t="str">
            <v>V. COSTOS INDIRECTOS</v>
          </cell>
        </row>
        <row r="244">
          <cell r="C244" t="str">
            <v>Descripción</v>
          </cell>
          <cell r="L244" t="str">
            <v>Porcentaje</v>
          </cell>
          <cell r="M244" t="str">
            <v>Valor Total</v>
          </cell>
        </row>
        <row r="245">
          <cell r="C245" t="str">
            <v>ADMINISTRACION</v>
          </cell>
          <cell r="L245">
            <v>0</v>
          </cell>
          <cell r="M245">
            <v>0</v>
          </cell>
        </row>
        <row r="246">
          <cell r="C246" t="str">
            <v xml:space="preserve">IMPREVISTOS </v>
          </cell>
          <cell r="L246">
            <v>0</v>
          </cell>
          <cell r="M246">
            <v>0</v>
          </cell>
        </row>
        <row r="247">
          <cell r="C247" t="str">
            <v>UTILIDAD</v>
          </cell>
          <cell r="L247">
            <v>0</v>
          </cell>
          <cell r="M247">
            <v>0</v>
          </cell>
        </row>
        <row r="248">
          <cell r="C248" t="str">
            <v>SUBTOTAL $</v>
          </cell>
          <cell r="O248">
            <v>0</v>
          </cell>
        </row>
        <row r="250">
          <cell r="C250" t="str">
            <v>Precio Unitario Total Aproximado al peso $</v>
          </cell>
          <cell r="O250">
            <v>3500</v>
          </cell>
        </row>
        <row r="253">
          <cell r="H253" t="str">
            <v>Firma</v>
          </cell>
        </row>
        <row r="254">
          <cell r="H254" t="str">
            <v>Nombre:</v>
          </cell>
        </row>
        <row r="255">
          <cell r="H255" t="str">
            <v>Representante Legal del Contratista o su Apoderado</v>
          </cell>
        </row>
        <row r="256">
          <cell r="H256" t="str">
            <v>Matricula No. :</v>
          </cell>
        </row>
        <row r="257">
          <cell r="H257" t="str">
            <v xml:space="preserve"> </v>
          </cell>
        </row>
        <row r="258">
          <cell r="C258" t="str">
            <v>OBSERVACIONES INTERVENTORÍA</v>
          </cell>
        </row>
        <row r="262">
          <cell r="C262" t="str">
            <v>APROBACIÓN POR INTERVENTORÍA</v>
          </cell>
        </row>
        <row r="263">
          <cell r="C263"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265">
          <cell r="C265"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268">
          <cell r="H268" t="str">
            <v>Firma</v>
          </cell>
        </row>
        <row r="269">
          <cell r="H269" t="str">
            <v>Nombre:</v>
          </cell>
        </row>
        <row r="270">
          <cell r="H270" t="str">
            <v>Representante Legal del Interventor o su Apoderado</v>
          </cell>
        </row>
        <row r="271">
          <cell r="H271" t="str">
            <v>Matricula No. :</v>
          </cell>
        </row>
        <row r="276">
          <cell r="C276" t="str">
            <v>Formulario 1 - Propuesta económica  - Documento tipo de selección abreviada de menor cuantía - versión 2</v>
          </cell>
        </row>
        <row r="277">
          <cell r="C277" t="str">
            <v>Código</v>
          </cell>
          <cell r="D277" t="str">
            <v>CCE-EICP-FM-25</v>
          </cell>
          <cell r="E277" t="str">
            <v>Versión</v>
          </cell>
          <cell r="F277">
            <v>2</v>
          </cell>
        </row>
        <row r="279">
          <cell r="C279" t="str">
            <v>[La entidad podrá utilizar este formato para la presentación de los análisis de precios unitarios el contratista en la oportunidad prevista en el numeral 8.1. del Documento Base]</v>
          </cell>
        </row>
        <row r="282">
          <cell r="D282" t="str">
            <v>MUNICIPIO DE CONCORDIA, ANTIOQUIA</v>
          </cell>
        </row>
        <row r="283">
          <cell r="L283" t="str">
            <v>VERSIÓN</v>
          </cell>
        </row>
        <row r="284">
          <cell r="D284" t="str">
            <v xml:space="preserve">[NÚMERO DEL PROCESO] </v>
          </cell>
        </row>
        <row r="285">
          <cell r="L285" t="str">
            <v>PÁGINA</v>
          </cell>
          <cell r="M285">
            <v>1</v>
          </cell>
          <cell r="N285" t="str">
            <v>DE</v>
          </cell>
          <cell r="O285">
            <v>1</v>
          </cell>
        </row>
        <row r="286">
          <cell r="D286" t="str">
            <v xml:space="preserve">ANALISIS DE PRECIOS UNITARIOS </v>
          </cell>
        </row>
        <row r="288">
          <cell r="L288" t="str">
            <v>FECHA</v>
          </cell>
          <cell r="M288" t="str">
            <v>DD</v>
          </cell>
          <cell r="N288" t="str">
            <v>MM</v>
          </cell>
          <cell r="O288" t="str">
            <v>AA</v>
          </cell>
        </row>
        <row r="289">
          <cell r="M289">
            <v>8</v>
          </cell>
          <cell r="N289">
            <v>5</v>
          </cell>
          <cell r="O289">
            <v>2023</v>
          </cell>
        </row>
        <row r="290">
          <cell r="C290" t="str">
            <v>ITEMS DE LA PROPUESTA ECONÓMICA</v>
          </cell>
          <cell r="I290" t="str">
            <v>ITEMS NO PREVISTOS</v>
          </cell>
        </row>
        <row r="294">
          <cell r="C294" t="str">
            <v>DATOS ESPECÍFICOS</v>
          </cell>
        </row>
        <row r="296">
          <cell r="C296" t="str">
            <v>ITEM</v>
          </cell>
          <cell r="D296" t="str">
            <v>DESCRIPCIÓN</v>
          </cell>
          <cell r="M296" t="str">
            <v>UNIDAD</v>
          </cell>
          <cell r="O296" t="str">
            <v>CANTIDAD</v>
          </cell>
        </row>
        <row r="297">
          <cell r="C297" t="str">
            <v>4.2.2</v>
          </cell>
          <cell r="D297" t="str">
            <v>Demolición de mamposteria hasta de 15 cm de espesor, manual o mecánicamente. Incluye cargue sobre volqueta,  retiro de refuerzo e instalaciones embebidas, además recuperación de los materiales aprovechables. No incluye transporte ni derechos de botadero.</v>
          </cell>
          <cell r="M297" t="str">
            <v>m2</v>
          </cell>
          <cell r="O297">
            <v>16</v>
          </cell>
          <cell r="R297">
            <v>8997</v>
          </cell>
          <cell r="S297">
            <v>8997</v>
          </cell>
          <cell r="T297">
            <v>7.6999999999999999E-2</v>
          </cell>
          <cell r="U297">
            <v>0</v>
          </cell>
          <cell r="V297">
            <v>0</v>
          </cell>
          <cell r="W297">
            <v>0.92300000000000004</v>
          </cell>
        </row>
        <row r="298">
          <cell r="C298" t="str">
            <v>I. EQUIPO</v>
          </cell>
        </row>
        <row r="300">
          <cell r="C300" t="str">
            <v>DESCRIPCIÓN</v>
          </cell>
          <cell r="H300" t="str">
            <v>MARCA</v>
          </cell>
          <cell r="J300" t="str">
            <v>TIPO</v>
          </cell>
          <cell r="L300" t="str">
            <v>TARIFA/HORA</v>
          </cell>
          <cell r="M300" t="str">
            <v>RENDIMIENTO</v>
          </cell>
          <cell r="O300" t="str">
            <v>Vr. UNITARIO</v>
          </cell>
        </row>
        <row r="301">
          <cell r="C301" t="str">
            <v>Sección completa de andamio (1.2m-1.5m) x 1.5 m. (+ 4 ruedas) Incluye transporte.</v>
          </cell>
          <cell r="J301" t="str">
            <v>Dia</v>
          </cell>
          <cell r="L301">
            <v>2565</v>
          </cell>
          <cell r="M301">
            <v>20</v>
          </cell>
          <cell r="O301">
            <v>128</v>
          </cell>
          <cell r="R301">
            <v>0.8</v>
          </cell>
          <cell r="T301" t="str">
            <v>Sección completa de andamio (1.2m-1.5m) x 1.5 m. (+ 4 ruedas) Incluye transporte.</v>
          </cell>
        </row>
        <row r="302">
          <cell r="C302" t="str">
            <v>Can zunchado en madera común de 5,0cmx20cmx3,0m (alquiler). Incluye transporte.</v>
          </cell>
          <cell r="J302" t="str">
            <v>Dia</v>
          </cell>
          <cell r="L302">
            <v>1500</v>
          </cell>
          <cell r="M302">
            <v>10</v>
          </cell>
          <cell r="O302">
            <v>150</v>
          </cell>
          <cell r="R302">
            <v>1.6</v>
          </cell>
          <cell r="T302" t="str">
            <v>Can zunchado en madera común de 5,0cmx20cmx3,0m (alquiler). Incluye transporte.</v>
          </cell>
        </row>
        <row r="303">
          <cell r="J303" t="str">
            <v/>
          </cell>
          <cell r="L303" t="str">
            <v/>
          </cell>
          <cell r="O303">
            <v>0</v>
          </cell>
          <cell r="R303">
            <v>0</v>
          </cell>
          <cell r="T303">
            <v>0</v>
          </cell>
        </row>
        <row r="304">
          <cell r="C304" t="str">
            <v>Herramienta Menor (Como % de Mano de Obra)</v>
          </cell>
          <cell r="J304" t="str">
            <v>Dia</v>
          </cell>
          <cell r="L304">
            <v>8304</v>
          </cell>
          <cell r="M304">
            <v>0.05</v>
          </cell>
          <cell r="O304">
            <v>415</v>
          </cell>
          <cell r="R304">
            <v>6640</v>
          </cell>
          <cell r="T304" t="str">
            <v>Herramienta Menor (Como % de Mano de Obra)</v>
          </cell>
        </row>
        <row r="305">
          <cell r="L305">
            <v>7.6999999999999999E-2</v>
          </cell>
          <cell r="M305" t="str">
            <v>SUBTOTAL $</v>
          </cell>
          <cell r="O305">
            <v>693</v>
          </cell>
        </row>
        <row r="306">
          <cell r="C306" t="str">
            <v>II. MATERIALES</v>
          </cell>
        </row>
        <row r="308">
          <cell r="C308" t="str">
            <v>DESCRIPCIÓN</v>
          </cell>
          <cell r="K308" t="str">
            <v>UNIDAD</v>
          </cell>
          <cell r="L308" t="str">
            <v>CANTIDAD</v>
          </cell>
          <cell r="M308" t="str">
            <v>PRECIO UNIT.</v>
          </cell>
          <cell r="O308" t="str">
            <v>Vr. UNITARIO</v>
          </cell>
        </row>
        <row r="309">
          <cell r="K309" t="str">
            <v/>
          </cell>
          <cell r="M309">
            <v>0</v>
          </cell>
          <cell r="O309">
            <v>0</v>
          </cell>
          <cell r="R309">
            <v>0</v>
          </cell>
          <cell r="T309">
            <v>0</v>
          </cell>
        </row>
        <row r="310">
          <cell r="K310" t="str">
            <v/>
          </cell>
          <cell r="M310">
            <v>0</v>
          </cell>
          <cell r="O310">
            <v>0</v>
          </cell>
          <cell r="R310">
            <v>0</v>
          </cell>
          <cell r="T310">
            <v>0</v>
          </cell>
        </row>
        <row r="311">
          <cell r="K311" t="str">
            <v/>
          </cell>
          <cell r="M311">
            <v>0</v>
          </cell>
          <cell r="O311">
            <v>0</v>
          </cell>
          <cell r="R311">
            <v>0</v>
          </cell>
          <cell r="T311">
            <v>0</v>
          </cell>
        </row>
        <row r="312">
          <cell r="K312" t="str">
            <v/>
          </cell>
          <cell r="M312">
            <v>0</v>
          </cell>
          <cell r="O312">
            <v>0</v>
          </cell>
          <cell r="R312">
            <v>0</v>
          </cell>
          <cell r="T312">
            <v>0</v>
          </cell>
        </row>
        <row r="313">
          <cell r="K313" t="str">
            <v/>
          </cell>
          <cell r="M313">
            <v>0</v>
          </cell>
          <cell r="O313">
            <v>0</v>
          </cell>
          <cell r="R313">
            <v>0</v>
          </cell>
          <cell r="T313">
            <v>0</v>
          </cell>
        </row>
        <row r="314">
          <cell r="K314" t="str">
            <v/>
          </cell>
          <cell r="M314">
            <v>0</v>
          </cell>
          <cell r="O314">
            <v>0</v>
          </cell>
          <cell r="R314">
            <v>0</v>
          </cell>
          <cell r="T314">
            <v>0</v>
          </cell>
        </row>
        <row r="315">
          <cell r="K315" t="str">
            <v/>
          </cell>
          <cell r="O315">
            <v>0</v>
          </cell>
          <cell r="R315">
            <v>0</v>
          </cell>
          <cell r="T315">
            <v>0</v>
          </cell>
        </row>
        <row r="316">
          <cell r="L316">
            <v>0</v>
          </cell>
          <cell r="M316" t="str">
            <v>SUBTOTAL $</v>
          </cell>
          <cell r="O316">
            <v>0</v>
          </cell>
        </row>
        <row r="317">
          <cell r="C317" t="str">
            <v>III. TRANSPORTES</v>
          </cell>
        </row>
        <row r="319">
          <cell r="C319" t="str">
            <v>MATERIAL</v>
          </cell>
          <cell r="J319" t="str">
            <v>VOL. o PESO</v>
          </cell>
          <cell r="K319" t="str">
            <v>DISTANCIA</v>
          </cell>
          <cell r="L319" t="str">
            <v>M3 o Ton/Km</v>
          </cell>
          <cell r="M319" t="str">
            <v>TARIFA</v>
          </cell>
          <cell r="O319" t="str">
            <v>Vr. UNITARIO</v>
          </cell>
        </row>
        <row r="320">
          <cell r="J320" t="str">
            <v/>
          </cell>
          <cell r="M320">
            <v>0</v>
          </cell>
          <cell r="O320">
            <v>0</v>
          </cell>
          <cell r="R320">
            <v>0</v>
          </cell>
          <cell r="T320">
            <v>0</v>
          </cell>
        </row>
        <row r="321">
          <cell r="J321" t="str">
            <v/>
          </cell>
          <cell r="M321">
            <v>0</v>
          </cell>
          <cell r="O321">
            <v>0</v>
          </cell>
          <cell r="R321">
            <v>0</v>
          </cell>
          <cell r="T321">
            <v>0</v>
          </cell>
        </row>
        <row r="322">
          <cell r="J322" t="str">
            <v/>
          </cell>
          <cell r="M322">
            <v>0</v>
          </cell>
          <cell r="O322">
            <v>0</v>
          </cell>
          <cell r="R322">
            <v>0</v>
          </cell>
          <cell r="T322">
            <v>0</v>
          </cell>
        </row>
        <row r="323">
          <cell r="L323">
            <v>0</v>
          </cell>
          <cell r="M323" t="str">
            <v>SUBTOTAL $</v>
          </cell>
          <cell r="O323">
            <v>0</v>
          </cell>
        </row>
        <row r="324">
          <cell r="C324" t="str">
            <v>IV. MANO DE OBRA</v>
          </cell>
        </row>
        <row r="326">
          <cell r="C326" t="str">
            <v>TRABAJADOR</v>
          </cell>
          <cell r="I326" t="str">
            <v>CANTIDAD</v>
          </cell>
          <cell r="J326" t="str">
            <v>JORNAL</v>
          </cell>
          <cell r="K326" t="str">
            <v>PRESTACIONES</v>
          </cell>
          <cell r="L326" t="str">
            <v>JORNAL TOTAL</v>
          </cell>
          <cell r="M326" t="str">
            <v>RENDIMIENTO</v>
          </cell>
          <cell r="O326" t="str">
            <v>Vr. UNITARIO</v>
          </cell>
        </row>
        <row r="327">
          <cell r="C327" t="str">
            <v>Ayudante Entendido</v>
          </cell>
          <cell r="I327">
            <v>1</v>
          </cell>
          <cell r="J327">
            <v>53020</v>
          </cell>
          <cell r="K327">
            <v>1.7161</v>
          </cell>
          <cell r="L327">
            <v>90988</v>
          </cell>
          <cell r="M327">
            <v>20</v>
          </cell>
          <cell r="O327">
            <v>4549</v>
          </cell>
          <cell r="R327">
            <v>0.8</v>
          </cell>
          <cell r="T327" t="str">
            <v>Ayudante Entendido</v>
          </cell>
        </row>
        <row r="328">
          <cell r="C328" t="str">
            <v>Ayudante Raso</v>
          </cell>
          <cell r="I328">
            <v>1</v>
          </cell>
          <cell r="J328">
            <v>43354</v>
          </cell>
          <cell r="K328">
            <v>1.7323</v>
          </cell>
          <cell r="L328">
            <v>75102</v>
          </cell>
          <cell r="M328">
            <v>20</v>
          </cell>
          <cell r="O328">
            <v>3755</v>
          </cell>
          <cell r="R328">
            <v>0.8</v>
          </cell>
          <cell r="T328" t="str">
            <v>Ayudante Raso</v>
          </cell>
        </row>
        <row r="329">
          <cell r="J329">
            <v>0</v>
          </cell>
          <cell r="K329">
            <v>0</v>
          </cell>
          <cell r="L329">
            <v>0</v>
          </cell>
          <cell r="O329">
            <v>0</v>
          </cell>
          <cell r="R329">
            <v>0</v>
          </cell>
          <cell r="T329">
            <v>0</v>
          </cell>
        </row>
        <row r="330">
          <cell r="L330">
            <v>0.92300000000000004</v>
          </cell>
          <cell r="M330" t="str">
            <v>SUBTOTAL $</v>
          </cell>
          <cell r="O330">
            <v>8304</v>
          </cell>
        </row>
        <row r="332">
          <cell r="C332" t="str">
            <v>TOTAL COSTO DIRECTO $</v>
          </cell>
          <cell r="O332">
            <v>8997</v>
          </cell>
        </row>
        <row r="333">
          <cell r="C333" t="str">
            <v>V. COSTOS INDIRECTOS</v>
          </cell>
        </row>
        <row r="335">
          <cell r="C335" t="str">
            <v>Descripción</v>
          </cell>
          <cell r="L335" t="str">
            <v>Porcentaje</v>
          </cell>
          <cell r="M335" t="str">
            <v>Valor Total</v>
          </cell>
        </row>
        <row r="336">
          <cell r="C336" t="str">
            <v>ADMINISTRACION</v>
          </cell>
          <cell r="L336">
            <v>0</v>
          </cell>
          <cell r="M336">
            <v>0</v>
          </cell>
        </row>
        <row r="337">
          <cell r="C337" t="str">
            <v xml:space="preserve">IMPREVISTOS </v>
          </cell>
          <cell r="L337">
            <v>0</v>
          </cell>
          <cell r="M337">
            <v>0</v>
          </cell>
        </row>
        <row r="338">
          <cell r="C338" t="str">
            <v>UTILIDAD</v>
          </cell>
          <cell r="L338">
            <v>0</v>
          </cell>
          <cell r="M338">
            <v>0</v>
          </cell>
        </row>
        <row r="339">
          <cell r="C339" t="str">
            <v>SUBTOTAL $</v>
          </cell>
          <cell r="O339">
            <v>0</v>
          </cell>
        </row>
        <row r="341">
          <cell r="C341" t="str">
            <v>Precio Unitario Total Aproximado al peso $</v>
          </cell>
          <cell r="O341">
            <v>8997</v>
          </cell>
        </row>
        <row r="344">
          <cell r="H344" t="str">
            <v>Firma</v>
          </cell>
        </row>
        <row r="345">
          <cell r="H345" t="str">
            <v>Nombre:</v>
          </cell>
        </row>
        <row r="346">
          <cell r="H346" t="str">
            <v>Representante Legal del Contratista o su Apoderado</v>
          </cell>
        </row>
        <row r="347">
          <cell r="H347" t="str">
            <v>Matricula No. :</v>
          </cell>
        </row>
        <row r="348">
          <cell r="H348" t="str">
            <v xml:space="preserve"> </v>
          </cell>
        </row>
        <row r="349">
          <cell r="C349" t="str">
            <v>OBSERVACIONES INTERVENTORÍA</v>
          </cell>
        </row>
        <row r="353">
          <cell r="C353" t="str">
            <v>APROBACIÓN POR INTERVENTORÍA</v>
          </cell>
        </row>
        <row r="354">
          <cell r="C354"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356">
          <cell r="C356"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359">
          <cell r="H359" t="str">
            <v>Firma</v>
          </cell>
        </row>
        <row r="360">
          <cell r="H360" t="str">
            <v>Nombre:</v>
          </cell>
        </row>
        <row r="361">
          <cell r="H361" t="str">
            <v>Representante Legal del Interventor o su Apoderado</v>
          </cell>
        </row>
        <row r="362">
          <cell r="H362" t="str">
            <v>Matricula No. :</v>
          </cell>
        </row>
        <row r="367">
          <cell r="C367" t="str">
            <v>Formulario 1 - Propuesta económica  - Documento tipo de selección abreviada de menor cuantía - versión 2</v>
          </cell>
        </row>
        <row r="368">
          <cell r="C368" t="str">
            <v>Código</v>
          </cell>
          <cell r="D368" t="str">
            <v>CCE-EICP-FM-25</v>
          </cell>
          <cell r="E368" t="str">
            <v>Versión</v>
          </cell>
          <cell r="F368">
            <v>2</v>
          </cell>
        </row>
        <row r="370">
          <cell r="C370" t="str">
            <v>[La entidad podrá utilizar este formato para la presentación de los análisis de precios unitarios el contratista en la oportunidad prevista en el numeral 8.1. del Documento Base]</v>
          </cell>
        </row>
        <row r="373">
          <cell r="D373" t="str">
            <v>MUNICIPIO DE CONCORDIA, ANTIOQUIA</v>
          </cell>
        </row>
        <row r="374">
          <cell r="L374" t="str">
            <v>VERSIÓN</v>
          </cell>
        </row>
        <row r="375">
          <cell r="D375" t="str">
            <v xml:space="preserve">[NÚMERO DEL PROCESO] </v>
          </cell>
        </row>
        <row r="376">
          <cell r="L376" t="str">
            <v>PÁGINA</v>
          </cell>
          <cell r="M376">
            <v>1</v>
          </cell>
          <cell r="N376" t="str">
            <v>DE</v>
          </cell>
          <cell r="O376">
            <v>1</v>
          </cell>
        </row>
        <row r="377">
          <cell r="D377" t="str">
            <v xml:space="preserve">ANALISIS DE PRECIOS UNITARIOS </v>
          </cell>
        </row>
        <row r="379">
          <cell r="L379" t="str">
            <v>FECHA</v>
          </cell>
          <cell r="M379" t="str">
            <v>DD</v>
          </cell>
          <cell r="N379" t="str">
            <v>MM</v>
          </cell>
          <cell r="O379" t="str">
            <v>AA</v>
          </cell>
        </row>
        <row r="380">
          <cell r="M380">
            <v>8</v>
          </cell>
          <cell r="N380">
            <v>5</v>
          </cell>
          <cell r="O380">
            <v>2023</v>
          </cell>
        </row>
        <row r="381">
          <cell r="C381" t="str">
            <v>ITEMS DE LA PROPUESTA ECONÓMICA</v>
          </cell>
          <cell r="I381" t="str">
            <v>ITEMS NO PREVISTOS</v>
          </cell>
        </row>
        <row r="385">
          <cell r="C385" t="str">
            <v>DATOS ESPECÍFICOS</v>
          </cell>
        </row>
        <row r="387">
          <cell r="C387" t="str">
            <v>ITEM</v>
          </cell>
          <cell r="D387" t="str">
            <v>DESCRIPCIÓN</v>
          </cell>
          <cell r="M387" t="str">
            <v>UNIDAD</v>
          </cell>
          <cell r="O387" t="str">
            <v>CANTIDAD</v>
          </cell>
        </row>
        <row r="388">
          <cell r="C388" t="str">
            <v>4.2.3</v>
          </cell>
          <cell r="D388" t="str">
            <v>DEMOLICIÓN ESTRUCTURAS DE CONCRETO, manual o mecánicamente, de cualquier resistencia, reforzado o ciclópeo, y en cualquier clase de estructura. Incluye cargue, retiro de refuerzo y cualquier tipo de acabado (revoques y enchapes) o piso (en losas) e instalaciones embebidas, compresor neumático con martillo, además recuperación de los materiales aprovechables o su transporte hasta el sitio que lo indique la interventoría. MEDIDO EN SITIO; no incluye transporte ni derechos de botadero.</v>
          </cell>
          <cell r="M388" t="str">
            <v>m3</v>
          </cell>
          <cell r="O388">
            <v>9</v>
          </cell>
          <cell r="R388">
            <v>122701</v>
          </cell>
          <cell r="S388">
            <v>122701</v>
          </cell>
          <cell r="T388">
            <v>0.3448</v>
          </cell>
          <cell r="U388">
            <v>0</v>
          </cell>
          <cell r="V388">
            <v>0</v>
          </cell>
          <cell r="W388">
            <v>0.6552</v>
          </cell>
        </row>
        <row r="389">
          <cell r="C389" t="str">
            <v>I. EQUIPO</v>
          </cell>
        </row>
        <row r="391">
          <cell r="C391" t="str">
            <v>DESCRIPCIÓN</v>
          </cell>
          <cell r="H391" t="str">
            <v>MARCA</v>
          </cell>
          <cell r="J391" t="str">
            <v>TIPO</v>
          </cell>
          <cell r="L391" t="str">
            <v>TARIFA/HORA</v>
          </cell>
          <cell r="M391" t="str">
            <v>RENDIMIENTO</v>
          </cell>
          <cell r="O391" t="str">
            <v>Vr. UNITARIO</v>
          </cell>
        </row>
        <row r="392">
          <cell r="C392" t="str">
            <v>Demoledor -  Rompepavimento Hexagonal 68Jls</v>
          </cell>
          <cell r="J392" t="str">
            <v>Dia</v>
          </cell>
          <cell r="L392">
            <v>67978</v>
          </cell>
          <cell r="M392">
            <v>3</v>
          </cell>
          <cell r="O392">
            <v>22659</v>
          </cell>
          <cell r="R392">
            <v>3</v>
          </cell>
          <cell r="T392" t="str">
            <v>Demoledor -  Rompepavimento Hexagonal 68Jls</v>
          </cell>
        </row>
        <row r="393">
          <cell r="C393" t="str">
            <v xml:space="preserve">Retroexcavadora sobre llantas 
</v>
          </cell>
          <cell r="J393" t="str">
            <v>h</v>
          </cell>
          <cell r="L393">
            <v>125000</v>
          </cell>
          <cell r="M393">
            <v>8</v>
          </cell>
          <cell r="O393">
            <v>15625</v>
          </cell>
          <cell r="R393">
            <v>1.1299999999999999</v>
          </cell>
          <cell r="T393" t="str">
            <v xml:space="preserve">Retroexcavadora sobre llantas 
</v>
          </cell>
        </row>
        <row r="394">
          <cell r="J394" t="str">
            <v/>
          </cell>
          <cell r="L394" t="str">
            <v/>
          </cell>
          <cell r="O394">
            <v>0</v>
          </cell>
          <cell r="R394">
            <v>0</v>
          </cell>
          <cell r="T394">
            <v>0</v>
          </cell>
        </row>
        <row r="395">
          <cell r="C395" t="str">
            <v>Herramienta Menor (Como % de Mano de Obra)</v>
          </cell>
          <cell r="J395" t="str">
            <v>Dia</v>
          </cell>
          <cell r="L395">
            <v>80397</v>
          </cell>
          <cell r="M395">
            <v>0.05</v>
          </cell>
          <cell r="O395">
            <v>4020</v>
          </cell>
          <cell r="R395">
            <v>36180</v>
          </cell>
          <cell r="T395" t="str">
            <v>Herramienta Menor (Como % de Mano de Obra)</v>
          </cell>
        </row>
        <row r="396">
          <cell r="L396">
            <v>0.3448</v>
          </cell>
          <cell r="M396" t="str">
            <v>SUBTOTAL $</v>
          </cell>
          <cell r="O396">
            <v>42304</v>
          </cell>
        </row>
        <row r="397">
          <cell r="C397" t="str">
            <v>II. MATERIALES</v>
          </cell>
        </row>
        <row r="399">
          <cell r="C399" t="str">
            <v>DESCRIPCIÓN</v>
          </cell>
          <cell r="K399" t="str">
            <v>UNIDAD</v>
          </cell>
          <cell r="L399" t="str">
            <v>CANTIDAD</v>
          </cell>
          <cell r="M399" t="str">
            <v>PRECIO UNIT.</v>
          </cell>
          <cell r="O399" t="str">
            <v>Vr. UNITARIO</v>
          </cell>
        </row>
        <row r="400">
          <cell r="K400" t="str">
            <v/>
          </cell>
          <cell r="M400">
            <v>0</v>
          </cell>
          <cell r="O400">
            <v>0</v>
          </cell>
          <cell r="R400">
            <v>0</v>
          </cell>
          <cell r="T400">
            <v>0</v>
          </cell>
        </row>
        <row r="401">
          <cell r="K401" t="str">
            <v/>
          </cell>
          <cell r="M401">
            <v>0</v>
          </cell>
          <cell r="O401">
            <v>0</v>
          </cell>
          <cell r="R401">
            <v>0</v>
          </cell>
          <cell r="T401">
            <v>0</v>
          </cell>
        </row>
        <row r="402">
          <cell r="K402" t="str">
            <v/>
          </cell>
          <cell r="M402">
            <v>0</v>
          </cell>
          <cell r="O402">
            <v>0</v>
          </cell>
          <cell r="R402">
            <v>0</v>
          </cell>
          <cell r="T402">
            <v>0</v>
          </cell>
        </row>
        <row r="403">
          <cell r="K403" t="str">
            <v/>
          </cell>
          <cell r="M403">
            <v>0</v>
          </cell>
          <cell r="O403">
            <v>0</v>
          </cell>
          <cell r="R403">
            <v>0</v>
          </cell>
          <cell r="T403">
            <v>0</v>
          </cell>
        </row>
        <row r="404">
          <cell r="K404" t="str">
            <v/>
          </cell>
          <cell r="M404">
            <v>0</v>
          </cell>
          <cell r="O404">
            <v>0</v>
          </cell>
          <cell r="R404">
            <v>0</v>
          </cell>
          <cell r="T404">
            <v>0</v>
          </cell>
        </row>
        <row r="405">
          <cell r="K405" t="str">
            <v/>
          </cell>
          <cell r="M405">
            <v>0</v>
          </cell>
          <cell r="O405">
            <v>0</v>
          </cell>
          <cell r="R405">
            <v>0</v>
          </cell>
          <cell r="T405">
            <v>0</v>
          </cell>
        </row>
        <row r="406">
          <cell r="K406" t="str">
            <v/>
          </cell>
          <cell r="O406">
            <v>0</v>
          </cell>
          <cell r="R406">
            <v>0</v>
          </cell>
          <cell r="T406">
            <v>0</v>
          </cell>
        </row>
        <row r="407">
          <cell r="L407">
            <v>0</v>
          </cell>
          <cell r="M407" t="str">
            <v>SUBTOTAL $</v>
          </cell>
          <cell r="O407">
            <v>0</v>
          </cell>
        </row>
        <row r="408">
          <cell r="C408" t="str">
            <v>III. TRANSPORTES</v>
          </cell>
        </row>
        <row r="410">
          <cell r="C410" t="str">
            <v>MATERIAL</v>
          </cell>
          <cell r="J410" t="str">
            <v>VOL. o PESO</v>
          </cell>
          <cell r="K410" t="str">
            <v>DISTANCIA</v>
          </cell>
          <cell r="L410" t="str">
            <v>M3 o Ton/Km</v>
          </cell>
          <cell r="M410" t="str">
            <v>TARIFA</v>
          </cell>
          <cell r="O410" t="str">
            <v>Vr. UNITARIO</v>
          </cell>
        </row>
        <row r="411">
          <cell r="J411" t="str">
            <v/>
          </cell>
          <cell r="M411">
            <v>0</v>
          </cell>
          <cell r="O411">
            <v>0</v>
          </cell>
          <cell r="R411">
            <v>0</v>
          </cell>
          <cell r="T411">
            <v>0</v>
          </cell>
        </row>
        <row r="412">
          <cell r="J412" t="str">
            <v/>
          </cell>
          <cell r="M412">
            <v>0</v>
          </cell>
          <cell r="O412">
            <v>0</v>
          </cell>
          <cell r="R412">
            <v>0</v>
          </cell>
          <cell r="T412">
            <v>0</v>
          </cell>
        </row>
        <row r="413">
          <cell r="J413" t="str">
            <v/>
          </cell>
          <cell r="M413">
            <v>0</v>
          </cell>
          <cell r="O413">
            <v>0</v>
          </cell>
          <cell r="R413">
            <v>0</v>
          </cell>
          <cell r="T413">
            <v>0</v>
          </cell>
        </row>
        <row r="414">
          <cell r="L414">
            <v>0</v>
          </cell>
          <cell r="M414" t="str">
            <v>SUBTOTAL $</v>
          </cell>
          <cell r="O414">
            <v>0</v>
          </cell>
        </row>
        <row r="415">
          <cell r="C415" t="str">
            <v>IV. MANO DE OBRA</v>
          </cell>
        </row>
        <row r="417">
          <cell r="C417" t="str">
            <v>TRABAJADOR</v>
          </cell>
          <cell r="I417" t="str">
            <v>CANTIDAD</v>
          </cell>
          <cell r="J417" t="str">
            <v>JORNAL</v>
          </cell>
          <cell r="K417" t="str">
            <v>PRESTACIONES</v>
          </cell>
          <cell r="L417" t="str">
            <v>JORNAL TOTAL</v>
          </cell>
          <cell r="M417" t="str">
            <v>RENDIMIENTO</v>
          </cell>
          <cell r="O417" t="str">
            <v>Vr. UNITARIO</v>
          </cell>
        </row>
        <row r="418">
          <cell r="C418" t="str">
            <v>Ayudante Entendido</v>
          </cell>
          <cell r="I418">
            <v>1</v>
          </cell>
          <cell r="J418">
            <v>53020</v>
          </cell>
          <cell r="K418">
            <v>1.7161</v>
          </cell>
          <cell r="L418">
            <v>90988</v>
          </cell>
          <cell r="M418">
            <v>3</v>
          </cell>
          <cell r="O418">
            <v>30329</v>
          </cell>
          <cell r="R418">
            <v>3</v>
          </cell>
          <cell r="T418" t="str">
            <v>Ayudante Entendido</v>
          </cell>
        </row>
        <row r="419">
          <cell r="C419" t="str">
            <v>Ayudante Raso</v>
          </cell>
          <cell r="I419">
            <v>2</v>
          </cell>
          <cell r="J419">
            <v>43354</v>
          </cell>
          <cell r="K419">
            <v>1.7323</v>
          </cell>
          <cell r="L419">
            <v>150204</v>
          </cell>
          <cell r="M419">
            <v>3</v>
          </cell>
          <cell r="O419">
            <v>50068</v>
          </cell>
          <cell r="R419">
            <v>6</v>
          </cell>
          <cell r="T419" t="str">
            <v>Ayudante Raso</v>
          </cell>
        </row>
        <row r="420">
          <cell r="J420">
            <v>0</v>
          </cell>
          <cell r="K420">
            <v>0</v>
          </cell>
          <cell r="L420">
            <v>0</v>
          </cell>
          <cell r="O420">
            <v>0</v>
          </cell>
          <cell r="R420">
            <v>0</v>
          </cell>
          <cell r="T420">
            <v>0</v>
          </cell>
        </row>
        <row r="421">
          <cell r="L421">
            <v>0.6552</v>
          </cell>
          <cell r="M421" t="str">
            <v>SUBTOTAL $</v>
          </cell>
          <cell r="O421">
            <v>80397</v>
          </cell>
        </row>
        <row r="423">
          <cell r="C423" t="str">
            <v>TOTAL COSTO DIRECTO $</v>
          </cell>
          <cell r="O423">
            <v>122701</v>
          </cell>
        </row>
        <row r="424">
          <cell r="C424" t="str">
            <v>V. COSTOS INDIRECTOS</v>
          </cell>
        </row>
        <row r="426">
          <cell r="C426" t="str">
            <v>Descripción</v>
          </cell>
          <cell r="L426" t="str">
            <v>Porcentaje</v>
          </cell>
          <cell r="M426" t="str">
            <v>Valor Total</v>
          </cell>
        </row>
        <row r="427">
          <cell r="C427" t="str">
            <v>ADMINISTRACION</v>
          </cell>
          <cell r="L427">
            <v>0</v>
          </cell>
          <cell r="M427">
            <v>0</v>
          </cell>
        </row>
        <row r="428">
          <cell r="C428" t="str">
            <v xml:space="preserve">IMPREVISTOS </v>
          </cell>
          <cell r="L428">
            <v>0</v>
          </cell>
          <cell r="M428">
            <v>0</v>
          </cell>
        </row>
        <row r="429">
          <cell r="C429" t="str">
            <v>UTILIDAD</v>
          </cell>
          <cell r="L429">
            <v>0</v>
          </cell>
          <cell r="M429">
            <v>0</v>
          </cell>
        </row>
        <row r="430">
          <cell r="C430" t="str">
            <v>SUBTOTAL $</v>
          </cell>
          <cell r="O430">
            <v>0</v>
          </cell>
        </row>
        <row r="432">
          <cell r="C432" t="str">
            <v>Precio Unitario Total Aproximado al peso $</v>
          </cell>
          <cell r="O432">
            <v>122701</v>
          </cell>
        </row>
        <row r="435">
          <cell r="H435" t="str">
            <v>Firma</v>
          </cell>
        </row>
        <row r="436">
          <cell r="H436" t="str">
            <v>Nombre:</v>
          </cell>
        </row>
        <row r="437">
          <cell r="H437" t="str">
            <v>Representante Legal del Contratista o su Apoderado</v>
          </cell>
        </row>
        <row r="438">
          <cell r="H438" t="str">
            <v>Matricula No. :</v>
          </cell>
        </row>
        <row r="439">
          <cell r="H439" t="str">
            <v xml:space="preserve"> </v>
          </cell>
        </row>
        <row r="440">
          <cell r="C440" t="str">
            <v>OBSERVACIONES INTERVENTORÍA</v>
          </cell>
        </row>
        <row r="444">
          <cell r="C444" t="str">
            <v>APROBACIÓN POR INTERVENTORÍA</v>
          </cell>
        </row>
        <row r="445">
          <cell r="C44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447">
          <cell r="C44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450">
          <cell r="H450" t="str">
            <v>Firma</v>
          </cell>
        </row>
        <row r="451">
          <cell r="H451" t="str">
            <v>Nombre:</v>
          </cell>
        </row>
        <row r="452">
          <cell r="H452" t="str">
            <v>Representante Legal del Interventor o su Apoderado</v>
          </cell>
        </row>
        <row r="453">
          <cell r="H453" t="str">
            <v>Matricula No. :</v>
          </cell>
        </row>
        <row r="458">
          <cell r="C458" t="str">
            <v>Formulario 1 - Propuesta económica  - Documento tipo de selección abreviada de menor cuantía - versión 2</v>
          </cell>
        </row>
        <row r="459">
          <cell r="C459" t="str">
            <v>Código</v>
          </cell>
          <cell r="D459" t="str">
            <v>CCE-EICP-FM-25</v>
          </cell>
          <cell r="E459" t="str">
            <v>Versión</v>
          </cell>
          <cell r="F459">
            <v>2</v>
          </cell>
        </row>
        <row r="461">
          <cell r="C461" t="str">
            <v>[La entidad podrá utilizar este formato para la presentación de los análisis de precios unitarios el contratista en la oportunidad prevista en el numeral 8.1. del Documento Base]</v>
          </cell>
        </row>
        <row r="464">
          <cell r="D464" t="str">
            <v>MUNICIPIO DE CONCORDIA, ANTIOQUIA</v>
          </cell>
        </row>
        <row r="465">
          <cell r="L465" t="str">
            <v>VERSIÓN</v>
          </cell>
        </row>
        <row r="466">
          <cell r="D466" t="str">
            <v xml:space="preserve">[NÚMERO DEL PROCESO] </v>
          </cell>
        </row>
        <row r="467">
          <cell r="L467" t="str">
            <v>PÁGINA</v>
          </cell>
          <cell r="M467">
            <v>1</v>
          </cell>
          <cell r="N467" t="str">
            <v>DE</v>
          </cell>
          <cell r="O467">
            <v>1</v>
          </cell>
        </row>
        <row r="468">
          <cell r="D468" t="str">
            <v xml:space="preserve">ANALISIS DE PRECIOS UNITARIOS </v>
          </cell>
        </row>
        <row r="470">
          <cell r="L470" t="str">
            <v>FECHA</v>
          </cell>
          <cell r="M470" t="str">
            <v>DD</v>
          </cell>
          <cell r="N470" t="str">
            <v>MM</v>
          </cell>
          <cell r="O470" t="str">
            <v>AA</v>
          </cell>
        </row>
        <row r="471">
          <cell r="M471">
            <v>8</v>
          </cell>
          <cell r="N471">
            <v>5</v>
          </cell>
          <cell r="O471">
            <v>2023</v>
          </cell>
        </row>
        <row r="472">
          <cell r="C472" t="str">
            <v>ITEMS DE LA PROPUESTA ECONÓMICA</v>
          </cell>
          <cell r="I472" t="str">
            <v>ITEMS NO PREVISTOS</v>
          </cell>
        </row>
        <row r="476">
          <cell r="C476" t="str">
            <v>DATOS ESPECÍFICOS</v>
          </cell>
        </row>
        <row r="478">
          <cell r="C478" t="str">
            <v>ITEM</v>
          </cell>
          <cell r="D478" t="str">
            <v>DESCRIPCIÓN</v>
          </cell>
          <cell r="M478" t="str">
            <v>UNIDAD</v>
          </cell>
          <cell r="O478" t="str">
            <v>CANTIDAD</v>
          </cell>
        </row>
        <row r="479">
          <cell r="C479" t="str">
            <v>4.2.4</v>
          </cell>
          <cell r="D479" t="str">
            <v>Desmonte de red de instalación eléctrica interior con medios manuales, y carga manual sobre camión o contenedor. El precio incluye el desmontaje del cuadro eléctrico, del cableado, de los mecanismos, de las cajas y de los accesorios superficiales. Área medida en superficie construida.</v>
          </cell>
          <cell r="M479" t="str">
            <v>m2</v>
          </cell>
          <cell r="O479">
            <v>528</v>
          </cell>
          <cell r="R479">
            <v>1844</v>
          </cell>
          <cell r="S479">
            <v>1844</v>
          </cell>
          <cell r="T479">
            <v>0.1171</v>
          </cell>
          <cell r="U479">
            <v>0</v>
          </cell>
          <cell r="V479">
            <v>0</v>
          </cell>
          <cell r="W479">
            <v>0.88290000000000002</v>
          </cell>
        </row>
        <row r="480">
          <cell r="C480" t="str">
            <v>I. EQUIPO</v>
          </cell>
        </row>
        <row r="482">
          <cell r="C482" t="str">
            <v>DESCRIPCIÓN</v>
          </cell>
          <cell r="H482" t="str">
            <v>MARCA</v>
          </cell>
          <cell r="J482" t="str">
            <v>TIPO</v>
          </cell>
          <cell r="L482" t="str">
            <v>TARIFA/HORA</v>
          </cell>
          <cell r="M482" t="str">
            <v>RENDIMIENTO</v>
          </cell>
          <cell r="O482" t="str">
            <v>Vr. UNITARIO</v>
          </cell>
        </row>
        <row r="483">
          <cell r="C483" t="str">
            <v>Escalera de Tijera en Aluminio 10 Pies - 3 m.</v>
          </cell>
          <cell r="J483" t="str">
            <v>Dia</v>
          </cell>
          <cell r="L483">
            <v>27097</v>
          </cell>
          <cell r="M483">
            <v>200</v>
          </cell>
          <cell r="O483">
            <v>135</v>
          </cell>
          <cell r="R483">
            <v>2.64</v>
          </cell>
          <cell r="T483" t="str">
            <v>Escalera de Tijera en Aluminio 10 Pies - 3 m.</v>
          </cell>
        </row>
        <row r="484">
          <cell r="J484" t="str">
            <v/>
          </cell>
          <cell r="L484" t="str">
            <v/>
          </cell>
          <cell r="O484">
            <v>0</v>
          </cell>
          <cell r="R484">
            <v>0</v>
          </cell>
          <cell r="T484">
            <v>0</v>
          </cell>
        </row>
        <row r="485">
          <cell r="J485" t="str">
            <v/>
          </cell>
          <cell r="L485" t="str">
            <v/>
          </cell>
          <cell r="O485">
            <v>0</v>
          </cell>
          <cell r="R485">
            <v>0</v>
          </cell>
          <cell r="T485">
            <v>0</v>
          </cell>
        </row>
        <row r="486">
          <cell r="C486" t="str">
            <v>Herramienta Menor (Como % de Mano de Obra)</v>
          </cell>
          <cell r="J486" t="str">
            <v>Dia</v>
          </cell>
          <cell r="L486">
            <v>1628</v>
          </cell>
          <cell r="M486">
            <v>0.05</v>
          </cell>
          <cell r="O486">
            <v>81</v>
          </cell>
          <cell r="R486">
            <v>42768</v>
          </cell>
          <cell r="T486" t="str">
            <v>Herramienta Menor (Como % de Mano de Obra)</v>
          </cell>
        </row>
        <row r="487">
          <cell r="L487">
            <v>0.1171</v>
          </cell>
          <cell r="M487" t="str">
            <v>SUBTOTAL $</v>
          </cell>
          <cell r="O487">
            <v>216</v>
          </cell>
        </row>
        <row r="488">
          <cell r="C488" t="str">
            <v>II. MATERIALES</v>
          </cell>
        </row>
        <row r="490">
          <cell r="C490" t="str">
            <v>DESCRIPCIÓN</v>
          </cell>
          <cell r="K490" t="str">
            <v>UNIDAD</v>
          </cell>
          <cell r="L490" t="str">
            <v>CANTIDAD</v>
          </cell>
          <cell r="M490" t="str">
            <v>PRECIO UNIT.</v>
          </cell>
          <cell r="O490" t="str">
            <v>Vr. UNITARIO</v>
          </cell>
        </row>
        <row r="491">
          <cell r="K491" t="str">
            <v/>
          </cell>
          <cell r="M491">
            <v>0</v>
          </cell>
          <cell r="O491">
            <v>0</v>
          </cell>
          <cell r="R491">
            <v>0</v>
          </cell>
          <cell r="T491">
            <v>0</v>
          </cell>
        </row>
        <row r="492">
          <cell r="K492" t="str">
            <v/>
          </cell>
          <cell r="M492">
            <v>0</v>
          </cell>
          <cell r="O492">
            <v>0</v>
          </cell>
          <cell r="R492">
            <v>0</v>
          </cell>
          <cell r="T492">
            <v>0</v>
          </cell>
        </row>
        <row r="493">
          <cell r="K493" t="str">
            <v/>
          </cell>
          <cell r="M493">
            <v>0</v>
          </cell>
          <cell r="O493">
            <v>0</v>
          </cell>
          <cell r="R493">
            <v>0</v>
          </cell>
          <cell r="T493">
            <v>0</v>
          </cell>
        </row>
        <row r="494">
          <cell r="K494" t="str">
            <v/>
          </cell>
          <cell r="M494">
            <v>0</v>
          </cell>
          <cell r="O494">
            <v>0</v>
          </cell>
          <cell r="R494">
            <v>0</v>
          </cell>
          <cell r="T494">
            <v>0</v>
          </cell>
        </row>
        <row r="495">
          <cell r="K495" t="str">
            <v/>
          </cell>
          <cell r="M495">
            <v>0</v>
          </cell>
          <cell r="O495">
            <v>0</v>
          </cell>
          <cell r="R495">
            <v>0</v>
          </cell>
          <cell r="T495">
            <v>0</v>
          </cell>
        </row>
        <row r="496">
          <cell r="K496" t="str">
            <v/>
          </cell>
          <cell r="M496">
            <v>0</v>
          </cell>
          <cell r="O496">
            <v>0</v>
          </cell>
          <cell r="R496">
            <v>0</v>
          </cell>
          <cell r="T496">
            <v>0</v>
          </cell>
        </row>
        <row r="497">
          <cell r="K497" t="str">
            <v/>
          </cell>
          <cell r="O497">
            <v>0</v>
          </cell>
          <cell r="R497">
            <v>0</v>
          </cell>
          <cell r="T497">
            <v>0</v>
          </cell>
        </row>
        <row r="498">
          <cell r="L498">
            <v>0</v>
          </cell>
          <cell r="M498" t="str">
            <v>SUBTOTAL $</v>
          </cell>
          <cell r="O498">
            <v>0</v>
          </cell>
        </row>
        <row r="499">
          <cell r="C499" t="str">
            <v>III. TRANSPORTES</v>
          </cell>
        </row>
        <row r="501">
          <cell r="C501" t="str">
            <v>MATERIAL</v>
          </cell>
          <cell r="J501" t="str">
            <v>VOL. o PESO</v>
          </cell>
          <cell r="K501" t="str">
            <v>DISTANCIA</v>
          </cell>
          <cell r="L501" t="str">
            <v>M3 o Ton/Km</v>
          </cell>
          <cell r="M501" t="str">
            <v>TARIFA</v>
          </cell>
          <cell r="O501" t="str">
            <v>Vr. UNITARIO</v>
          </cell>
        </row>
        <row r="502">
          <cell r="J502" t="str">
            <v/>
          </cell>
          <cell r="M502">
            <v>0</v>
          </cell>
          <cell r="O502">
            <v>0</v>
          </cell>
          <cell r="R502">
            <v>0</v>
          </cell>
          <cell r="T502">
            <v>0</v>
          </cell>
        </row>
        <row r="503">
          <cell r="J503" t="str">
            <v/>
          </cell>
          <cell r="M503">
            <v>0</v>
          </cell>
          <cell r="O503">
            <v>0</v>
          </cell>
          <cell r="R503">
            <v>0</v>
          </cell>
          <cell r="T503">
            <v>0</v>
          </cell>
        </row>
        <row r="504">
          <cell r="J504" t="str">
            <v/>
          </cell>
          <cell r="M504">
            <v>0</v>
          </cell>
          <cell r="O504">
            <v>0</v>
          </cell>
          <cell r="R504">
            <v>0</v>
          </cell>
          <cell r="T504">
            <v>0</v>
          </cell>
        </row>
        <row r="505">
          <cell r="L505">
            <v>0</v>
          </cell>
          <cell r="M505" t="str">
            <v>SUBTOTAL $</v>
          </cell>
          <cell r="O505">
            <v>0</v>
          </cell>
        </row>
        <row r="506">
          <cell r="C506" t="str">
            <v>IV. MANO DE OBRA</v>
          </cell>
        </row>
        <row r="508">
          <cell r="C508" t="str">
            <v>TRABAJADOR</v>
          </cell>
          <cell r="I508" t="str">
            <v>CANTIDAD</v>
          </cell>
          <cell r="J508" t="str">
            <v>JORNAL</v>
          </cell>
          <cell r="K508" t="str">
            <v>PRESTACIONES</v>
          </cell>
          <cell r="L508" t="str">
            <v>JORNAL TOTAL</v>
          </cell>
          <cell r="M508" t="str">
            <v>RENDIMIENTO</v>
          </cell>
          <cell r="O508" t="str">
            <v>Vr. UNITARIO</v>
          </cell>
        </row>
        <row r="509">
          <cell r="C509" t="str">
            <v>Maestro Electricista</v>
          </cell>
          <cell r="I509">
            <v>1</v>
          </cell>
          <cell r="J509">
            <v>104400</v>
          </cell>
          <cell r="K509">
            <v>1.681</v>
          </cell>
          <cell r="L509">
            <v>175496</v>
          </cell>
          <cell r="M509">
            <v>200</v>
          </cell>
          <cell r="O509">
            <v>877</v>
          </cell>
          <cell r="R509">
            <v>2.64</v>
          </cell>
          <cell r="T509" t="str">
            <v>Maestro Electricista</v>
          </cell>
        </row>
        <row r="510">
          <cell r="C510" t="str">
            <v>Ayudante Raso</v>
          </cell>
          <cell r="I510">
            <v>2</v>
          </cell>
          <cell r="J510">
            <v>43354</v>
          </cell>
          <cell r="K510">
            <v>1.7323</v>
          </cell>
          <cell r="L510">
            <v>150204</v>
          </cell>
          <cell r="M510">
            <v>200</v>
          </cell>
          <cell r="O510">
            <v>751</v>
          </cell>
          <cell r="R510">
            <v>5.28</v>
          </cell>
          <cell r="T510" t="str">
            <v>Ayudante Raso</v>
          </cell>
        </row>
        <row r="511">
          <cell r="J511">
            <v>0</v>
          </cell>
          <cell r="K511">
            <v>0</v>
          </cell>
          <cell r="L511">
            <v>0</v>
          </cell>
          <cell r="O511">
            <v>0</v>
          </cell>
          <cell r="R511">
            <v>0</v>
          </cell>
          <cell r="T511">
            <v>0</v>
          </cell>
        </row>
        <row r="512">
          <cell r="L512">
            <v>0.88290000000000002</v>
          </cell>
          <cell r="M512" t="str">
            <v>SUBTOTAL $</v>
          </cell>
          <cell r="O512">
            <v>1628</v>
          </cell>
        </row>
        <row r="514">
          <cell r="C514" t="str">
            <v>TOTAL COSTO DIRECTO $</v>
          </cell>
          <cell r="O514">
            <v>1844</v>
          </cell>
        </row>
        <row r="515">
          <cell r="C515" t="str">
            <v>V. COSTOS INDIRECTOS</v>
          </cell>
        </row>
        <row r="517">
          <cell r="C517" t="str">
            <v>Descripción</v>
          </cell>
          <cell r="L517" t="str">
            <v>Porcentaje</v>
          </cell>
          <cell r="M517" t="str">
            <v>Valor Total</v>
          </cell>
        </row>
        <row r="518">
          <cell r="C518" t="str">
            <v>ADMINISTRACION</v>
          </cell>
          <cell r="L518">
            <v>0</v>
          </cell>
          <cell r="M518">
            <v>0</v>
          </cell>
        </row>
        <row r="519">
          <cell r="C519" t="str">
            <v xml:space="preserve">IMPREVISTOS </v>
          </cell>
          <cell r="L519">
            <v>0</v>
          </cell>
          <cell r="M519">
            <v>0</v>
          </cell>
        </row>
        <row r="520">
          <cell r="C520" t="str">
            <v>UTILIDAD</v>
          </cell>
          <cell r="L520">
            <v>0</v>
          </cell>
          <cell r="M520">
            <v>0</v>
          </cell>
        </row>
        <row r="521">
          <cell r="C521" t="str">
            <v>SUBTOTAL $</v>
          </cell>
          <cell r="O521">
            <v>0</v>
          </cell>
        </row>
        <row r="523">
          <cell r="C523" t="str">
            <v>Precio Unitario Total Aproximado al peso $</v>
          </cell>
          <cell r="O523">
            <v>1844</v>
          </cell>
        </row>
        <row r="526">
          <cell r="H526" t="str">
            <v>Firma</v>
          </cell>
        </row>
        <row r="527">
          <cell r="H527" t="str">
            <v>Nombre:</v>
          </cell>
        </row>
        <row r="528">
          <cell r="H528" t="str">
            <v>Representante Legal del Contratista o su Apoderado</v>
          </cell>
        </row>
        <row r="529">
          <cell r="H529" t="str">
            <v>Matricula No. :</v>
          </cell>
        </row>
        <row r="530">
          <cell r="H530" t="str">
            <v xml:space="preserve"> </v>
          </cell>
        </row>
        <row r="531">
          <cell r="C531" t="str">
            <v>OBSERVACIONES INTERVENTORÍA</v>
          </cell>
        </row>
        <row r="535">
          <cell r="C535" t="str">
            <v>APROBACIÓN POR INTERVENTORÍA</v>
          </cell>
        </row>
        <row r="536">
          <cell r="C53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538">
          <cell r="C53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541">
          <cell r="H541" t="str">
            <v>Firma</v>
          </cell>
        </row>
        <row r="542">
          <cell r="H542" t="str">
            <v>Nombre:</v>
          </cell>
        </row>
        <row r="543">
          <cell r="H543" t="str">
            <v>Representante Legal del Interventor o su Apoderado</v>
          </cell>
        </row>
        <row r="544">
          <cell r="H544" t="str">
            <v>Matricula No. :</v>
          </cell>
        </row>
        <row r="549">
          <cell r="C549" t="str">
            <v>Formulario 1 - Propuesta económica  - Documento tipo de selección abreviada de menor cuantía - versión 2</v>
          </cell>
        </row>
        <row r="550">
          <cell r="C550" t="str">
            <v>Código</v>
          </cell>
          <cell r="D550" t="str">
            <v>CCE-EICP-FM-25</v>
          </cell>
          <cell r="E550" t="str">
            <v>Versión</v>
          </cell>
          <cell r="F550">
            <v>2</v>
          </cell>
        </row>
        <row r="552">
          <cell r="C552" t="str">
            <v>[La entidad podrá utilizar este formato para la presentación de los análisis de precios unitarios el contratista en la oportunidad prevista en el numeral 8.1. del Documento Base]</v>
          </cell>
        </row>
        <row r="555">
          <cell r="D555" t="str">
            <v>MUNICIPIO DE CONCORDIA, ANTIOQUIA</v>
          </cell>
        </row>
        <row r="556">
          <cell r="L556" t="str">
            <v>VERSIÓN</v>
          </cell>
        </row>
        <row r="557">
          <cell r="D557" t="str">
            <v xml:space="preserve">[NÚMERO DEL PROCESO] </v>
          </cell>
        </row>
        <row r="558">
          <cell r="L558" t="str">
            <v>PÁGINA</v>
          </cell>
          <cell r="M558">
            <v>1</v>
          </cell>
          <cell r="N558" t="str">
            <v>DE</v>
          </cell>
          <cell r="O558">
            <v>1</v>
          </cell>
        </row>
        <row r="559">
          <cell r="D559" t="str">
            <v xml:space="preserve">ANALISIS DE PRECIOS UNITARIOS </v>
          </cell>
        </row>
        <row r="561">
          <cell r="L561" t="str">
            <v>FECHA</v>
          </cell>
          <cell r="M561" t="str">
            <v>DD</v>
          </cell>
          <cell r="N561" t="str">
            <v>MM</v>
          </cell>
          <cell r="O561" t="str">
            <v>AA</v>
          </cell>
        </row>
        <row r="562">
          <cell r="M562">
            <v>8</v>
          </cell>
          <cell r="N562">
            <v>5</v>
          </cell>
          <cell r="O562">
            <v>2023</v>
          </cell>
        </row>
        <row r="563">
          <cell r="C563" t="str">
            <v>ITEMS DE LA PROPUESTA ECONÓMICA</v>
          </cell>
          <cell r="I563" t="str">
            <v>ITEMS NO PREVISTOS</v>
          </cell>
        </row>
        <row r="567">
          <cell r="C567" t="str">
            <v>DATOS ESPECÍFICOS</v>
          </cell>
        </row>
        <row r="569">
          <cell r="C569" t="str">
            <v>ITEM</v>
          </cell>
          <cell r="D569" t="str">
            <v>DESCRIPCIÓN</v>
          </cell>
          <cell r="M569" t="str">
            <v>UNIDAD</v>
          </cell>
          <cell r="O569" t="str">
            <v>CANTIDAD</v>
          </cell>
        </row>
        <row r="570">
          <cell r="C570" t="str">
            <v>4.2.5</v>
          </cell>
          <cell r="D570" t="str">
            <v>Desmonte de Aparato Sanitario, con medios manuales, sin afectar a la estabilidad de los elementos constructivos a los que pueda estar sujeto, y carga manual sobre camión o contenedor. El precio incluye el desmontaje de los accesorios y la obturación de las conducciones conectadas al elemento.</v>
          </cell>
          <cell r="M570" t="str">
            <v>u</v>
          </cell>
          <cell r="O570">
            <v>4</v>
          </cell>
          <cell r="R570">
            <v>9036</v>
          </cell>
          <cell r="S570">
            <v>9036</v>
          </cell>
          <cell r="T570">
            <v>4.7600000000000003E-2</v>
          </cell>
          <cell r="U570">
            <v>0</v>
          </cell>
          <cell r="V570">
            <v>0</v>
          </cell>
          <cell r="W570">
            <v>0.95240000000000002</v>
          </cell>
        </row>
        <row r="571">
          <cell r="C571" t="str">
            <v>I. EQUIPO</v>
          </cell>
        </row>
        <row r="573">
          <cell r="C573" t="str">
            <v>DESCRIPCIÓN</v>
          </cell>
          <cell r="H573" t="str">
            <v>MARCA</v>
          </cell>
          <cell r="J573" t="str">
            <v>TIPO</v>
          </cell>
          <cell r="L573" t="str">
            <v>TARIFA/HORA</v>
          </cell>
          <cell r="M573" t="str">
            <v>RENDIMIENTO</v>
          </cell>
          <cell r="O573" t="str">
            <v>Vr. UNITARIO</v>
          </cell>
        </row>
        <row r="574">
          <cell r="J574" t="str">
            <v/>
          </cell>
          <cell r="L574" t="str">
            <v/>
          </cell>
          <cell r="O574">
            <v>0</v>
          </cell>
          <cell r="R574">
            <v>0</v>
          </cell>
          <cell r="T574">
            <v>0</v>
          </cell>
        </row>
        <row r="575">
          <cell r="J575" t="str">
            <v/>
          </cell>
          <cell r="L575" t="str">
            <v/>
          </cell>
          <cell r="O575">
            <v>0</v>
          </cell>
          <cell r="R575">
            <v>0</v>
          </cell>
          <cell r="T575">
            <v>0</v>
          </cell>
        </row>
        <row r="576">
          <cell r="J576" t="str">
            <v/>
          </cell>
          <cell r="L576" t="str">
            <v/>
          </cell>
          <cell r="O576">
            <v>0</v>
          </cell>
          <cell r="R576">
            <v>0</v>
          </cell>
          <cell r="T576">
            <v>0</v>
          </cell>
        </row>
        <row r="577">
          <cell r="C577" t="str">
            <v>Herramienta Menor (Como % de Mano de Obra)</v>
          </cell>
          <cell r="J577" t="str">
            <v>Dia</v>
          </cell>
          <cell r="L577">
            <v>8606</v>
          </cell>
          <cell r="M577">
            <v>0.05</v>
          </cell>
          <cell r="O577">
            <v>430</v>
          </cell>
          <cell r="R577">
            <v>1720</v>
          </cell>
          <cell r="T577" t="str">
            <v>Herramienta Menor (Como % de Mano de Obra)</v>
          </cell>
        </row>
        <row r="578">
          <cell r="L578">
            <v>4.7600000000000003E-2</v>
          </cell>
          <cell r="M578" t="str">
            <v>SUBTOTAL $</v>
          </cell>
          <cell r="O578">
            <v>430</v>
          </cell>
        </row>
        <row r="579">
          <cell r="C579" t="str">
            <v>II. MATERIALES</v>
          </cell>
        </row>
        <row r="581">
          <cell r="C581" t="str">
            <v>DESCRIPCIÓN</v>
          </cell>
          <cell r="K581" t="str">
            <v>UNIDAD</v>
          </cell>
          <cell r="L581" t="str">
            <v>CANTIDAD</v>
          </cell>
          <cell r="M581" t="str">
            <v>PRECIO UNIT.</v>
          </cell>
          <cell r="O581" t="str">
            <v>Vr. UNITARIO</v>
          </cell>
        </row>
        <row r="582">
          <cell r="K582" t="str">
            <v/>
          </cell>
          <cell r="M582">
            <v>0</v>
          </cell>
          <cell r="O582">
            <v>0</v>
          </cell>
          <cell r="R582">
            <v>0</v>
          </cell>
          <cell r="T582">
            <v>0</v>
          </cell>
        </row>
        <row r="583">
          <cell r="K583" t="str">
            <v/>
          </cell>
          <cell r="M583">
            <v>0</v>
          </cell>
          <cell r="O583">
            <v>0</v>
          </cell>
          <cell r="R583">
            <v>0</v>
          </cell>
          <cell r="T583">
            <v>0</v>
          </cell>
        </row>
        <row r="584">
          <cell r="K584" t="str">
            <v/>
          </cell>
          <cell r="M584">
            <v>0</v>
          </cell>
          <cell r="O584">
            <v>0</v>
          </cell>
          <cell r="R584">
            <v>0</v>
          </cell>
          <cell r="T584">
            <v>0</v>
          </cell>
        </row>
        <row r="585">
          <cell r="K585" t="str">
            <v/>
          </cell>
          <cell r="M585">
            <v>0</v>
          </cell>
          <cell r="O585">
            <v>0</v>
          </cell>
          <cell r="R585">
            <v>0</v>
          </cell>
          <cell r="T585">
            <v>0</v>
          </cell>
        </row>
        <row r="586">
          <cell r="K586" t="str">
            <v/>
          </cell>
          <cell r="M586">
            <v>0</v>
          </cell>
          <cell r="O586">
            <v>0</v>
          </cell>
          <cell r="R586">
            <v>0</v>
          </cell>
          <cell r="T586">
            <v>0</v>
          </cell>
        </row>
        <row r="587">
          <cell r="K587" t="str">
            <v/>
          </cell>
          <cell r="M587">
            <v>0</v>
          </cell>
          <cell r="O587">
            <v>0</v>
          </cell>
          <cell r="R587">
            <v>0</v>
          </cell>
          <cell r="T587">
            <v>0</v>
          </cell>
        </row>
        <row r="588">
          <cell r="K588" t="str">
            <v/>
          </cell>
          <cell r="O588">
            <v>0</v>
          </cell>
          <cell r="R588">
            <v>0</v>
          </cell>
          <cell r="T588">
            <v>0</v>
          </cell>
        </row>
        <row r="589">
          <cell r="L589">
            <v>0</v>
          </cell>
          <cell r="M589" t="str">
            <v>SUBTOTAL $</v>
          </cell>
          <cell r="O589">
            <v>0</v>
          </cell>
        </row>
        <row r="590">
          <cell r="C590" t="str">
            <v>III. TRANSPORTES</v>
          </cell>
        </row>
        <row r="592">
          <cell r="C592" t="str">
            <v>MATERIAL</v>
          </cell>
          <cell r="J592" t="str">
            <v>VOL. o PESO</v>
          </cell>
          <cell r="K592" t="str">
            <v>DISTANCIA</v>
          </cell>
          <cell r="L592" t="str">
            <v>M3 o Ton/Km</v>
          </cell>
          <cell r="M592" t="str">
            <v>TARIFA</v>
          </cell>
          <cell r="O592" t="str">
            <v>Vr. UNITARIO</v>
          </cell>
        </row>
        <row r="593">
          <cell r="J593" t="str">
            <v/>
          </cell>
          <cell r="M593">
            <v>0</v>
          </cell>
          <cell r="O593">
            <v>0</v>
          </cell>
          <cell r="R593">
            <v>0</v>
          </cell>
          <cell r="T593">
            <v>0</v>
          </cell>
        </row>
        <row r="594">
          <cell r="J594" t="str">
            <v/>
          </cell>
          <cell r="M594">
            <v>0</v>
          </cell>
          <cell r="O594">
            <v>0</v>
          </cell>
          <cell r="R594">
            <v>0</v>
          </cell>
          <cell r="T594">
            <v>0</v>
          </cell>
        </row>
        <row r="595">
          <cell r="J595" t="str">
            <v/>
          </cell>
          <cell r="M595">
            <v>0</v>
          </cell>
          <cell r="O595">
            <v>0</v>
          </cell>
          <cell r="R595">
            <v>0</v>
          </cell>
          <cell r="T595">
            <v>0</v>
          </cell>
        </row>
        <row r="596">
          <cell r="L596">
            <v>0</v>
          </cell>
          <cell r="M596" t="str">
            <v>SUBTOTAL $</v>
          </cell>
          <cell r="O596">
            <v>0</v>
          </cell>
        </row>
        <row r="597">
          <cell r="C597" t="str">
            <v>IV. MANO DE OBRA</v>
          </cell>
        </row>
        <row r="599">
          <cell r="C599" t="str">
            <v>TRABAJADOR</v>
          </cell>
          <cell r="I599" t="str">
            <v>CANTIDAD</v>
          </cell>
          <cell r="J599" t="str">
            <v>JORNAL</v>
          </cell>
          <cell r="K599" t="str">
            <v>PRESTACIONES</v>
          </cell>
          <cell r="L599" t="str">
            <v>JORNAL TOTAL</v>
          </cell>
          <cell r="M599" t="str">
            <v>RENDIMIENTO</v>
          </cell>
          <cell r="O599" t="str">
            <v>Vr. UNITARIO</v>
          </cell>
        </row>
        <row r="600">
          <cell r="C600" t="str">
            <v>Oficial</v>
          </cell>
          <cell r="I600">
            <v>1</v>
          </cell>
          <cell r="J600">
            <v>77720</v>
          </cell>
          <cell r="K600">
            <v>1.6913</v>
          </cell>
          <cell r="L600">
            <v>131448</v>
          </cell>
          <cell r="M600">
            <v>24</v>
          </cell>
          <cell r="O600">
            <v>5477</v>
          </cell>
          <cell r="R600">
            <v>0.17</v>
          </cell>
          <cell r="T600" t="str">
            <v>Oficial</v>
          </cell>
        </row>
        <row r="601">
          <cell r="C601" t="str">
            <v>Ayudante Raso</v>
          </cell>
          <cell r="I601">
            <v>1</v>
          </cell>
          <cell r="J601">
            <v>43354</v>
          </cell>
          <cell r="K601">
            <v>1.7323</v>
          </cell>
          <cell r="L601">
            <v>75102</v>
          </cell>
          <cell r="M601">
            <v>24</v>
          </cell>
          <cell r="O601">
            <v>3129</v>
          </cell>
          <cell r="R601">
            <v>0.17</v>
          </cell>
          <cell r="T601" t="str">
            <v>Ayudante Raso</v>
          </cell>
        </row>
        <row r="602">
          <cell r="J602">
            <v>0</v>
          </cell>
          <cell r="K602">
            <v>0</v>
          </cell>
          <cell r="L602">
            <v>0</v>
          </cell>
          <cell r="O602">
            <v>0</v>
          </cell>
          <cell r="R602">
            <v>0</v>
          </cell>
          <cell r="T602">
            <v>0</v>
          </cell>
        </row>
        <row r="603">
          <cell r="L603">
            <v>0.95240000000000002</v>
          </cell>
          <cell r="M603" t="str">
            <v>SUBTOTAL $</v>
          </cell>
          <cell r="O603">
            <v>8606</v>
          </cell>
        </row>
        <row r="605">
          <cell r="C605" t="str">
            <v>TOTAL COSTO DIRECTO $</v>
          </cell>
          <cell r="O605">
            <v>9036</v>
          </cell>
        </row>
        <row r="606">
          <cell r="C606" t="str">
            <v>V. COSTOS INDIRECTOS</v>
          </cell>
        </row>
        <row r="608">
          <cell r="C608" t="str">
            <v>Descripción</v>
          </cell>
          <cell r="L608" t="str">
            <v>Porcentaje</v>
          </cell>
          <cell r="M608" t="str">
            <v>Valor Total</v>
          </cell>
        </row>
        <row r="609">
          <cell r="C609" t="str">
            <v>ADMINISTRACION</v>
          </cell>
          <cell r="L609">
            <v>0</v>
          </cell>
          <cell r="M609">
            <v>0</v>
          </cell>
        </row>
        <row r="610">
          <cell r="C610" t="str">
            <v xml:space="preserve">IMPREVISTOS </v>
          </cell>
          <cell r="L610">
            <v>0</v>
          </cell>
          <cell r="M610">
            <v>0</v>
          </cell>
        </row>
        <row r="611">
          <cell r="C611" t="str">
            <v>UTILIDAD</v>
          </cell>
          <cell r="L611">
            <v>0</v>
          </cell>
          <cell r="M611">
            <v>0</v>
          </cell>
        </row>
        <row r="612">
          <cell r="C612" t="str">
            <v>SUBTOTAL $</v>
          </cell>
          <cell r="O612">
            <v>0</v>
          </cell>
        </row>
        <row r="614">
          <cell r="C614" t="str">
            <v>Precio Unitario Total Aproximado al peso $</v>
          </cell>
          <cell r="O614">
            <v>9036</v>
          </cell>
        </row>
        <row r="617">
          <cell r="H617" t="str">
            <v>Firma</v>
          </cell>
        </row>
        <row r="618">
          <cell r="H618" t="str">
            <v>Nombre:</v>
          </cell>
        </row>
        <row r="619">
          <cell r="H619" t="str">
            <v>Representante Legal del Contratista o su Apoderado</v>
          </cell>
        </row>
        <row r="620">
          <cell r="H620" t="str">
            <v>Matricula No. :</v>
          </cell>
        </row>
        <row r="621">
          <cell r="H621" t="str">
            <v xml:space="preserve"> </v>
          </cell>
        </row>
        <row r="622">
          <cell r="C622" t="str">
            <v>OBSERVACIONES INTERVENTORÍA</v>
          </cell>
        </row>
        <row r="626">
          <cell r="C626" t="str">
            <v>APROBACIÓN POR INTERVENTORÍA</v>
          </cell>
        </row>
        <row r="627">
          <cell r="C627"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629">
          <cell r="C629"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632">
          <cell r="H632" t="str">
            <v>Firma</v>
          </cell>
        </row>
        <row r="633">
          <cell r="H633" t="str">
            <v>Nombre:</v>
          </cell>
        </row>
        <row r="634">
          <cell r="H634" t="str">
            <v>Representante Legal del Interventor o su Apoderado</v>
          </cell>
        </row>
        <row r="635">
          <cell r="H635" t="str">
            <v>Matricula No. :</v>
          </cell>
        </row>
        <row r="640">
          <cell r="C640" t="str">
            <v>Formulario 1 - Propuesta económica  - Documento tipo de selección abreviada de menor cuantía - versión 2</v>
          </cell>
        </row>
        <row r="641">
          <cell r="C641" t="str">
            <v>Código</v>
          </cell>
          <cell r="D641" t="str">
            <v>CCE-EICP-FM-25</v>
          </cell>
          <cell r="E641" t="str">
            <v>Versión</v>
          </cell>
          <cell r="F641">
            <v>2</v>
          </cell>
        </row>
        <row r="643">
          <cell r="C643" t="str">
            <v>[La entidad podrá utilizar este formato para la presentación de los análisis de precios unitarios el contratista en la oportunidad prevista en el numeral 8.1. del Documento Base]</v>
          </cell>
        </row>
        <row r="646">
          <cell r="D646" t="str">
            <v>MUNICIPIO DE CONCORDIA, ANTIOQUIA</v>
          </cell>
        </row>
        <row r="647">
          <cell r="L647" t="str">
            <v>VERSIÓN</v>
          </cell>
        </row>
        <row r="648">
          <cell r="D648" t="str">
            <v xml:space="preserve">[NÚMERO DEL PROCESO] </v>
          </cell>
        </row>
        <row r="649">
          <cell r="L649" t="str">
            <v>PÁGINA</v>
          </cell>
          <cell r="M649">
            <v>1</v>
          </cell>
          <cell r="N649" t="str">
            <v>DE</v>
          </cell>
          <cell r="O649">
            <v>1</v>
          </cell>
        </row>
        <row r="650">
          <cell r="D650" t="str">
            <v xml:space="preserve">ANALISIS DE PRECIOS UNITARIOS </v>
          </cell>
        </row>
        <row r="652">
          <cell r="L652" t="str">
            <v>FECHA</v>
          </cell>
          <cell r="M652" t="str">
            <v>DD</v>
          </cell>
          <cell r="N652" t="str">
            <v>MM</v>
          </cell>
          <cell r="O652" t="str">
            <v>AA</v>
          </cell>
        </row>
        <row r="653">
          <cell r="M653">
            <v>8</v>
          </cell>
          <cell r="N653">
            <v>5</v>
          </cell>
          <cell r="O653">
            <v>2023</v>
          </cell>
        </row>
        <row r="654">
          <cell r="C654" t="str">
            <v>ITEMS DE LA PROPUESTA ECONÓMICA</v>
          </cell>
          <cell r="I654" t="str">
            <v>ITEMS NO PREVISTOS</v>
          </cell>
        </row>
        <row r="658">
          <cell r="C658" t="str">
            <v>DATOS ESPECÍFICOS</v>
          </cell>
        </row>
        <row r="660">
          <cell r="C660" t="str">
            <v>ITEM</v>
          </cell>
          <cell r="D660" t="str">
            <v>DESCRIPCIÓN</v>
          </cell>
          <cell r="M660" t="str">
            <v>UNIDAD</v>
          </cell>
          <cell r="O660" t="str">
            <v>CANTIDAD</v>
          </cell>
        </row>
        <row r="661">
          <cell r="C661" t="str">
            <v>4.2.6</v>
          </cell>
          <cell r="D661" t="str">
            <v>Retiro de puerta y/o ventana de cualquier tipo, con medios manuales, sin deteriorar el paramento al que está sujeta, carga manual y transporte hasta bodega. El precio incluye el levantado de las hojas, de los marcos, de los tapaluces y de los herrajes.</v>
          </cell>
          <cell r="M661" t="str">
            <v>m2</v>
          </cell>
          <cell r="O661">
            <v>6</v>
          </cell>
          <cell r="R661">
            <v>6197</v>
          </cell>
          <cell r="S661">
            <v>6197</v>
          </cell>
          <cell r="T661">
            <v>4.7600000000000003E-2</v>
          </cell>
          <cell r="U661">
            <v>0</v>
          </cell>
          <cell r="V661">
            <v>0</v>
          </cell>
          <cell r="W661">
            <v>0.95240000000000002</v>
          </cell>
        </row>
        <row r="662">
          <cell r="C662" t="str">
            <v>I. EQUIPO</v>
          </cell>
        </row>
        <row r="664">
          <cell r="C664" t="str">
            <v>DESCRIPCIÓN</v>
          </cell>
          <cell r="H664" t="str">
            <v>MARCA</v>
          </cell>
          <cell r="J664" t="str">
            <v>TIPO</v>
          </cell>
          <cell r="L664" t="str">
            <v>TARIFA/HORA</v>
          </cell>
          <cell r="M664" t="str">
            <v>RENDIMIENTO</v>
          </cell>
          <cell r="O664" t="str">
            <v>Vr. UNITARIO</v>
          </cell>
        </row>
        <row r="665">
          <cell r="J665" t="str">
            <v/>
          </cell>
          <cell r="L665" t="str">
            <v/>
          </cell>
          <cell r="O665">
            <v>0</v>
          </cell>
          <cell r="R665">
            <v>0</v>
          </cell>
          <cell r="T665">
            <v>0</v>
          </cell>
        </row>
        <row r="666">
          <cell r="J666" t="str">
            <v/>
          </cell>
          <cell r="L666" t="str">
            <v/>
          </cell>
          <cell r="O666">
            <v>0</v>
          </cell>
          <cell r="R666">
            <v>0</v>
          </cell>
          <cell r="T666">
            <v>0</v>
          </cell>
        </row>
        <row r="667">
          <cell r="J667" t="str">
            <v/>
          </cell>
          <cell r="L667" t="str">
            <v/>
          </cell>
          <cell r="O667">
            <v>0</v>
          </cell>
          <cell r="R667">
            <v>0</v>
          </cell>
          <cell r="T667">
            <v>0</v>
          </cell>
        </row>
        <row r="668">
          <cell r="C668" t="str">
            <v>Herramienta Menor (Como % de Mano de Obra)</v>
          </cell>
          <cell r="J668" t="str">
            <v>Dia</v>
          </cell>
          <cell r="L668">
            <v>5902</v>
          </cell>
          <cell r="M668">
            <v>0.05</v>
          </cell>
          <cell r="O668">
            <v>295</v>
          </cell>
          <cell r="R668">
            <v>1770</v>
          </cell>
          <cell r="T668" t="str">
            <v>Herramienta Menor (Como % de Mano de Obra)</v>
          </cell>
        </row>
        <row r="669">
          <cell r="L669">
            <v>4.7600000000000003E-2</v>
          </cell>
          <cell r="M669" t="str">
            <v>SUBTOTAL $</v>
          </cell>
          <cell r="O669">
            <v>295</v>
          </cell>
        </row>
        <row r="670">
          <cell r="C670" t="str">
            <v>II. MATERIALES</v>
          </cell>
        </row>
        <row r="672">
          <cell r="C672" t="str">
            <v>DESCRIPCIÓN</v>
          </cell>
          <cell r="K672" t="str">
            <v>UNIDAD</v>
          </cell>
          <cell r="L672" t="str">
            <v>CANTIDAD</v>
          </cell>
          <cell r="M672" t="str">
            <v>PRECIO UNIT.</v>
          </cell>
          <cell r="O672" t="str">
            <v>Vr. UNITARIO</v>
          </cell>
        </row>
        <row r="673">
          <cell r="K673" t="str">
            <v/>
          </cell>
          <cell r="M673">
            <v>0</v>
          </cell>
          <cell r="O673">
            <v>0</v>
          </cell>
          <cell r="R673">
            <v>0</v>
          </cell>
          <cell r="T673">
            <v>0</v>
          </cell>
        </row>
        <row r="674">
          <cell r="K674" t="str">
            <v/>
          </cell>
          <cell r="M674">
            <v>0</v>
          </cell>
          <cell r="O674">
            <v>0</v>
          </cell>
          <cell r="R674">
            <v>0</v>
          </cell>
          <cell r="T674">
            <v>0</v>
          </cell>
        </row>
        <row r="675">
          <cell r="K675" t="str">
            <v/>
          </cell>
          <cell r="M675">
            <v>0</v>
          </cell>
          <cell r="O675">
            <v>0</v>
          </cell>
          <cell r="R675">
            <v>0</v>
          </cell>
          <cell r="T675">
            <v>0</v>
          </cell>
        </row>
        <row r="676">
          <cell r="K676" t="str">
            <v/>
          </cell>
          <cell r="M676">
            <v>0</v>
          </cell>
          <cell r="O676">
            <v>0</v>
          </cell>
          <cell r="R676">
            <v>0</v>
          </cell>
          <cell r="T676">
            <v>0</v>
          </cell>
        </row>
        <row r="677">
          <cell r="K677" t="str">
            <v/>
          </cell>
          <cell r="M677">
            <v>0</v>
          </cell>
          <cell r="O677">
            <v>0</v>
          </cell>
          <cell r="R677">
            <v>0</v>
          </cell>
          <cell r="T677">
            <v>0</v>
          </cell>
        </row>
        <row r="678">
          <cell r="K678" t="str">
            <v/>
          </cell>
          <cell r="M678">
            <v>0</v>
          </cell>
          <cell r="O678">
            <v>0</v>
          </cell>
          <cell r="R678">
            <v>0</v>
          </cell>
          <cell r="T678">
            <v>0</v>
          </cell>
        </row>
        <row r="679">
          <cell r="K679" t="str">
            <v/>
          </cell>
          <cell r="O679">
            <v>0</v>
          </cell>
          <cell r="R679">
            <v>0</v>
          </cell>
          <cell r="T679">
            <v>0</v>
          </cell>
        </row>
        <row r="680">
          <cell r="L680">
            <v>0</v>
          </cell>
          <cell r="M680" t="str">
            <v>SUBTOTAL $</v>
          </cell>
          <cell r="O680">
            <v>0</v>
          </cell>
        </row>
        <row r="681">
          <cell r="C681" t="str">
            <v>III. TRANSPORTES</v>
          </cell>
        </row>
        <row r="683">
          <cell r="C683" t="str">
            <v>MATERIAL</v>
          </cell>
          <cell r="J683" t="str">
            <v>VOL. o PESO</v>
          </cell>
          <cell r="K683" t="str">
            <v>DISTANCIA</v>
          </cell>
          <cell r="L683" t="str">
            <v>M3 o Ton/Km</v>
          </cell>
          <cell r="M683" t="str">
            <v>TARIFA</v>
          </cell>
          <cell r="O683" t="str">
            <v>Vr. UNITARIO</v>
          </cell>
        </row>
        <row r="684">
          <cell r="J684" t="str">
            <v/>
          </cell>
          <cell r="M684">
            <v>0</v>
          </cell>
          <cell r="O684">
            <v>0</v>
          </cell>
          <cell r="R684">
            <v>0</v>
          </cell>
          <cell r="T684">
            <v>0</v>
          </cell>
        </row>
        <row r="685">
          <cell r="J685" t="str">
            <v/>
          </cell>
          <cell r="M685">
            <v>0</v>
          </cell>
          <cell r="O685">
            <v>0</v>
          </cell>
          <cell r="R685">
            <v>0</v>
          </cell>
          <cell r="T685">
            <v>0</v>
          </cell>
        </row>
        <row r="686">
          <cell r="J686" t="str">
            <v/>
          </cell>
          <cell r="M686">
            <v>0</v>
          </cell>
          <cell r="O686">
            <v>0</v>
          </cell>
          <cell r="R686">
            <v>0</v>
          </cell>
          <cell r="T686">
            <v>0</v>
          </cell>
        </row>
        <row r="687">
          <cell r="L687">
            <v>0</v>
          </cell>
          <cell r="M687" t="str">
            <v>SUBTOTAL $</v>
          </cell>
          <cell r="O687">
            <v>0</v>
          </cell>
        </row>
        <row r="688">
          <cell r="C688" t="str">
            <v>IV. MANO DE OBRA</v>
          </cell>
        </row>
        <row r="690">
          <cell r="C690" t="str">
            <v>TRABAJADOR</v>
          </cell>
          <cell r="I690" t="str">
            <v>CANTIDAD</v>
          </cell>
          <cell r="J690" t="str">
            <v>JORNAL</v>
          </cell>
          <cell r="K690" t="str">
            <v>PRESTACIONES</v>
          </cell>
          <cell r="L690" t="str">
            <v>JORNAL TOTAL</v>
          </cell>
          <cell r="M690" t="str">
            <v>RENDIMIENTO</v>
          </cell>
          <cell r="O690" t="str">
            <v>Vr. UNITARIO</v>
          </cell>
        </row>
        <row r="691">
          <cell r="C691" t="str">
            <v>Oficial</v>
          </cell>
          <cell r="I691">
            <v>1</v>
          </cell>
          <cell r="J691">
            <v>77720</v>
          </cell>
          <cell r="K691">
            <v>1.6913</v>
          </cell>
          <cell r="L691">
            <v>131448</v>
          </cell>
          <cell r="M691">
            <v>35</v>
          </cell>
          <cell r="O691">
            <v>3756</v>
          </cell>
          <cell r="R691">
            <v>0.17</v>
          </cell>
          <cell r="T691" t="str">
            <v>Oficial</v>
          </cell>
        </row>
        <row r="692">
          <cell r="C692" t="str">
            <v>Ayudante Raso</v>
          </cell>
          <cell r="I692">
            <v>1</v>
          </cell>
          <cell r="J692">
            <v>43354</v>
          </cell>
          <cell r="K692">
            <v>1.7323</v>
          </cell>
          <cell r="L692">
            <v>75102</v>
          </cell>
          <cell r="M692">
            <v>35</v>
          </cell>
          <cell r="O692">
            <v>2146</v>
          </cell>
          <cell r="R692">
            <v>0.17</v>
          </cell>
          <cell r="T692" t="str">
            <v>Ayudante Raso</v>
          </cell>
        </row>
        <row r="693">
          <cell r="J693">
            <v>0</v>
          </cell>
          <cell r="K693">
            <v>0</v>
          </cell>
          <cell r="L693">
            <v>0</v>
          </cell>
          <cell r="O693">
            <v>0</v>
          </cell>
          <cell r="R693">
            <v>0</v>
          </cell>
          <cell r="T693">
            <v>0</v>
          </cell>
        </row>
        <row r="694">
          <cell r="L694">
            <v>0.95240000000000002</v>
          </cell>
          <cell r="M694" t="str">
            <v>SUBTOTAL $</v>
          </cell>
          <cell r="O694">
            <v>5902</v>
          </cell>
        </row>
        <row r="696">
          <cell r="C696" t="str">
            <v>TOTAL COSTO DIRECTO $</v>
          </cell>
          <cell r="O696">
            <v>6197</v>
          </cell>
        </row>
        <row r="697">
          <cell r="C697" t="str">
            <v>V. COSTOS INDIRECTOS</v>
          </cell>
        </row>
        <row r="699">
          <cell r="C699" t="str">
            <v>Descripción</v>
          </cell>
          <cell r="L699" t="str">
            <v>Porcentaje</v>
          </cell>
          <cell r="M699" t="str">
            <v>Valor Total</v>
          </cell>
        </row>
        <row r="700">
          <cell r="C700" t="str">
            <v>ADMINISTRACION</v>
          </cell>
          <cell r="L700">
            <v>0</v>
          </cell>
          <cell r="M700">
            <v>0</v>
          </cell>
        </row>
        <row r="701">
          <cell r="C701" t="str">
            <v xml:space="preserve">IMPREVISTOS </v>
          </cell>
          <cell r="L701">
            <v>0</v>
          </cell>
          <cell r="M701">
            <v>0</v>
          </cell>
        </row>
        <row r="702">
          <cell r="C702" t="str">
            <v>UTILIDAD</v>
          </cell>
          <cell r="L702">
            <v>0</v>
          </cell>
          <cell r="M702">
            <v>0</v>
          </cell>
        </row>
        <row r="703">
          <cell r="C703" t="str">
            <v>SUBTOTAL $</v>
          </cell>
          <cell r="O703">
            <v>0</v>
          </cell>
        </row>
        <row r="705">
          <cell r="C705" t="str">
            <v>Precio Unitario Total Aproximado al peso $</v>
          </cell>
          <cell r="O705">
            <v>6197</v>
          </cell>
        </row>
        <row r="708">
          <cell r="H708" t="str">
            <v>Firma</v>
          </cell>
        </row>
        <row r="709">
          <cell r="H709" t="str">
            <v>Nombre:</v>
          </cell>
        </row>
        <row r="710">
          <cell r="H710" t="str">
            <v>Representante Legal del Contratista o su Apoderado</v>
          </cell>
        </row>
        <row r="711">
          <cell r="H711" t="str">
            <v>Matricula No. :</v>
          </cell>
        </row>
        <row r="712">
          <cell r="H712" t="str">
            <v xml:space="preserve"> </v>
          </cell>
        </row>
        <row r="713">
          <cell r="C713" t="str">
            <v>OBSERVACIONES INTERVENTORÍA</v>
          </cell>
        </row>
        <row r="717">
          <cell r="C717" t="str">
            <v>APROBACIÓN POR INTERVENTORÍA</v>
          </cell>
        </row>
        <row r="718">
          <cell r="C718"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720">
          <cell r="C720"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723">
          <cell r="H723" t="str">
            <v>Firma</v>
          </cell>
        </row>
        <row r="724">
          <cell r="H724" t="str">
            <v>Nombre:</v>
          </cell>
        </row>
        <row r="725">
          <cell r="H725" t="str">
            <v>Representante Legal del Interventor o su Apoderado</v>
          </cell>
        </row>
        <row r="726">
          <cell r="H726" t="str">
            <v>Matricula No. :</v>
          </cell>
        </row>
        <row r="731">
          <cell r="C731" t="str">
            <v>Formulario 1 - Propuesta económica  - Documento tipo de selección abreviada de menor cuantía - versión 2</v>
          </cell>
        </row>
        <row r="732">
          <cell r="C732" t="str">
            <v>Código</v>
          </cell>
          <cell r="D732" t="str">
            <v>CCE-EICP-FM-25</v>
          </cell>
          <cell r="E732" t="str">
            <v>Versión</v>
          </cell>
          <cell r="F732">
            <v>2</v>
          </cell>
        </row>
        <row r="734">
          <cell r="C734" t="str">
            <v>[La entidad podrá utilizar este formato para la presentación de los análisis de precios unitarios el contratista en la oportunidad prevista en el numeral 8.1. del Documento Base]</v>
          </cell>
        </row>
        <row r="737">
          <cell r="D737" t="str">
            <v>MUNICIPIO DE CONCORDIA, ANTIOQUIA</v>
          </cell>
        </row>
        <row r="738">
          <cell r="L738" t="str">
            <v>VERSIÓN</v>
          </cell>
        </row>
        <row r="739">
          <cell r="D739" t="str">
            <v xml:space="preserve">[NÚMERO DEL PROCESO] </v>
          </cell>
        </row>
        <row r="740">
          <cell r="L740" t="str">
            <v>PÁGINA</v>
          </cell>
          <cell r="M740">
            <v>1</v>
          </cell>
          <cell r="N740" t="str">
            <v>DE</v>
          </cell>
          <cell r="O740">
            <v>1</v>
          </cell>
        </row>
        <row r="741">
          <cell r="D741" t="str">
            <v xml:space="preserve">ANALISIS DE PRECIOS UNITARIOS </v>
          </cell>
        </row>
        <row r="743">
          <cell r="L743" t="str">
            <v>FECHA</v>
          </cell>
          <cell r="M743" t="str">
            <v>DD</v>
          </cell>
          <cell r="N743" t="str">
            <v>MM</v>
          </cell>
          <cell r="O743" t="str">
            <v>AA</v>
          </cell>
        </row>
        <row r="744">
          <cell r="M744">
            <v>8</v>
          </cell>
          <cell r="N744">
            <v>5</v>
          </cell>
          <cell r="O744">
            <v>2023</v>
          </cell>
        </row>
        <row r="745">
          <cell r="C745" t="str">
            <v>ITEMS DE LA PROPUESTA ECONÓMICA</v>
          </cell>
          <cell r="I745" t="str">
            <v>ITEMS NO PREVISTOS</v>
          </cell>
        </row>
        <row r="749">
          <cell r="C749" t="str">
            <v>DATOS ESPECÍFICOS</v>
          </cell>
        </row>
        <row r="751">
          <cell r="C751" t="str">
            <v>ITEM</v>
          </cell>
          <cell r="D751" t="str">
            <v>DESCRIPCIÓN</v>
          </cell>
          <cell r="M751" t="str">
            <v>UNIDAD</v>
          </cell>
          <cell r="O751" t="str">
            <v>CANTIDAD</v>
          </cell>
        </row>
        <row r="752">
          <cell r="C752" t="str">
            <v>4.2.7</v>
          </cell>
          <cell r="D752" t="str">
            <v>Demolición de enchapes y picado de la capa base de mortero, con medios manuales, eliminándolo totalmente sin deteriorar la superficie soporte, que quedará al descubierto y preparada para su posterior revestimiento. Incluye acopio, retirada y carga manual de escombros sobre camión.</v>
          </cell>
          <cell r="M752" t="str">
            <v>m2</v>
          </cell>
          <cell r="O752">
            <v>74</v>
          </cell>
          <cell r="R752">
            <v>7886</v>
          </cell>
          <cell r="S752">
            <v>7886</v>
          </cell>
          <cell r="T752">
            <v>4.7699999999999999E-2</v>
          </cell>
          <cell r="U752">
            <v>0</v>
          </cell>
          <cell r="V752">
            <v>0</v>
          </cell>
          <cell r="W752">
            <v>0.95230000000000004</v>
          </cell>
        </row>
        <row r="753">
          <cell r="C753" t="str">
            <v>I. EQUIPO</v>
          </cell>
        </row>
        <row r="755">
          <cell r="C755" t="str">
            <v>DESCRIPCIÓN</v>
          </cell>
          <cell r="H755" t="str">
            <v>MARCA</v>
          </cell>
          <cell r="J755" t="str">
            <v>TIPO</v>
          </cell>
          <cell r="L755" t="str">
            <v>TARIFA/HORA</v>
          </cell>
          <cell r="M755" t="str">
            <v>RENDIMIENTO</v>
          </cell>
          <cell r="O755" t="str">
            <v>Vr. UNITARIO</v>
          </cell>
        </row>
        <row r="756">
          <cell r="J756" t="str">
            <v/>
          </cell>
          <cell r="L756" t="str">
            <v/>
          </cell>
          <cell r="O756">
            <v>0</v>
          </cell>
          <cell r="R756">
            <v>0</v>
          </cell>
          <cell r="T756">
            <v>0</v>
          </cell>
        </row>
        <row r="757">
          <cell r="J757" t="str">
            <v/>
          </cell>
          <cell r="L757" t="str">
            <v/>
          </cell>
          <cell r="O757">
            <v>0</v>
          </cell>
          <cell r="R757">
            <v>0</v>
          </cell>
          <cell r="T757">
            <v>0</v>
          </cell>
        </row>
        <row r="758">
          <cell r="J758" t="str">
            <v/>
          </cell>
          <cell r="L758" t="str">
            <v/>
          </cell>
          <cell r="O758">
            <v>0</v>
          </cell>
          <cell r="R758">
            <v>0</v>
          </cell>
          <cell r="T758">
            <v>0</v>
          </cell>
        </row>
        <row r="759">
          <cell r="C759" t="str">
            <v>Herramienta Menor (Como % de Mano de Obra)</v>
          </cell>
          <cell r="J759" t="str">
            <v>Dia</v>
          </cell>
          <cell r="L759">
            <v>7510</v>
          </cell>
          <cell r="M759">
            <v>0.05</v>
          </cell>
          <cell r="O759">
            <v>376</v>
          </cell>
          <cell r="R759">
            <v>27824</v>
          </cell>
          <cell r="T759" t="str">
            <v>Herramienta Menor (Como % de Mano de Obra)</v>
          </cell>
        </row>
        <row r="760">
          <cell r="L760">
            <v>4.7699999999999999E-2</v>
          </cell>
          <cell r="M760" t="str">
            <v>SUBTOTAL $</v>
          </cell>
          <cell r="O760">
            <v>376</v>
          </cell>
        </row>
        <row r="761">
          <cell r="C761" t="str">
            <v>II. MATERIALES</v>
          </cell>
        </row>
        <row r="763">
          <cell r="C763" t="str">
            <v>DESCRIPCIÓN</v>
          </cell>
          <cell r="K763" t="str">
            <v>UNIDAD</v>
          </cell>
          <cell r="L763" t="str">
            <v>CANTIDAD</v>
          </cell>
          <cell r="M763" t="str">
            <v>PRECIO UNIT.</v>
          </cell>
          <cell r="O763" t="str">
            <v>Vr. UNITARIO</v>
          </cell>
        </row>
        <row r="764">
          <cell r="K764" t="str">
            <v/>
          </cell>
          <cell r="M764">
            <v>0</v>
          </cell>
          <cell r="O764">
            <v>0</v>
          </cell>
          <cell r="R764">
            <v>0</v>
          </cell>
          <cell r="T764">
            <v>0</v>
          </cell>
        </row>
        <row r="765">
          <cell r="K765" t="str">
            <v/>
          </cell>
          <cell r="M765">
            <v>0</v>
          </cell>
          <cell r="O765">
            <v>0</v>
          </cell>
          <cell r="R765">
            <v>0</v>
          </cell>
          <cell r="T765">
            <v>0</v>
          </cell>
        </row>
        <row r="766">
          <cell r="K766" t="str">
            <v/>
          </cell>
          <cell r="M766">
            <v>0</v>
          </cell>
          <cell r="O766">
            <v>0</v>
          </cell>
          <cell r="R766">
            <v>0</v>
          </cell>
          <cell r="T766">
            <v>0</v>
          </cell>
        </row>
        <row r="767">
          <cell r="K767" t="str">
            <v/>
          </cell>
          <cell r="M767">
            <v>0</v>
          </cell>
          <cell r="O767">
            <v>0</v>
          </cell>
          <cell r="R767">
            <v>0</v>
          </cell>
          <cell r="T767">
            <v>0</v>
          </cell>
        </row>
        <row r="768">
          <cell r="K768" t="str">
            <v/>
          </cell>
          <cell r="M768">
            <v>0</v>
          </cell>
          <cell r="O768">
            <v>0</v>
          </cell>
          <cell r="R768">
            <v>0</v>
          </cell>
          <cell r="T768">
            <v>0</v>
          </cell>
        </row>
        <row r="769">
          <cell r="K769" t="str">
            <v/>
          </cell>
          <cell r="M769">
            <v>0</v>
          </cell>
          <cell r="O769">
            <v>0</v>
          </cell>
          <cell r="R769">
            <v>0</v>
          </cell>
          <cell r="T769">
            <v>0</v>
          </cell>
        </row>
        <row r="770">
          <cell r="K770" t="str">
            <v/>
          </cell>
          <cell r="O770">
            <v>0</v>
          </cell>
          <cell r="R770">
            <v>0</v>
          </cell>
          <cell r="T770">
            <v>0</v>
          </cell>
        </row>
        <row r="771">
          <cell r="L771">
            <v>0</v>
          </cell>
          <cell r="M771" t="str">
            <v>SUBTOTAL $</v>
          </cell>
          <cell r="O771">
            <v>0</v>
          </cell>
        </row>
        <row r="772">
          <cell r="C772" t="str">
            <v>III. TRANSPORTES</v>
          </cell>
        </row>
        <row r="774">
          <cell r="C774" t="str">
            <v>MATERIAL</v>
          </cell>
          <cell r="J774" t="str">
            <v>VOL. o PESO</v>
          </cell>
          <cell r="K774" t="str">
            <v>DISTANCIA</v>
          </cell>
          <cell r="L774" t="str">
            <v>M3 o Ton/Km</v>
          </cell>
          <cell r="M774" t="str">
            <v>TARIFA</v>
          </cell>
          <cell r="O774" t="str">
            <v>Vr. UNITARIO</v>
          </cell>
        </row>
        <row r="775">
          <cell r="J775" t="str">
            <v/>
          </cell>
          <cell r="M775">
            <v>0</v>
          </cell>
          <cell r="O775">
            <v>0</v>
          </cell>
          <cell r="R775">
            <v>0</v>
          </cell>
          <cell r="T775">
            <v>0</v>
          </cell>
        </row>
        <row r="776">
          <cell r="J776" t="str">
            <v/>
          </cell>
          <cell r="M776">
            <v>0</v>
          </cell>
          <cell r="O776">
            <v>0</v>
          </cell>
          <cell r="R776">
            <v>0</v>
          </cell>
          <cell r="T776">
            <v>0</v>
          </cell>
        </row>
        <row r="777">
          <cell r="J777" t="str">
            <v/>
          </cell>
          <cell r="M777">
            <v>0</v>
          </cell>
          <cell r="O777">
            <v>0</v>
          </cell>
          <cell r="R777">
            <v>0</v>
          </cell>
          <cell r="T777">
            <v>0</v>
          </cell>
        </row>
        <row r="778">
          <cell r="L778">
            <v>0</v>
          </cell>
          <cell r="M778" t="str">
            <v>SUBTOTAL $</v>
          </cell>
          <cell r="O778">
            <v>0</v>
          </cell>
        </row>
        <row r="779">
          <cell r="C779" t="str">
            <v>IV. MANO DE OBRA</v>
          </cell>
        </row>
        <row r="781">
          <cell r="C781" t="str">
            <v>TRABAJADOR</v>
          </cell>
          <cell r="I781" t="str">
            <v>CANTIDAD</v>
          </cell>
          <cell r="J781" t="str">
            <v>JORNAL</v>
          </cell>
          <cell r="K781" t="str">
            <v>PRESTACIONES</v>
          </cell>
          <cell r="L781" t="str">
            <v>JORNAL TOTAL</v>
          </cell>
          <cell r="M781" t="str">
            <v>RENDIMIENTO</v>
          </cell>
          <cell r="O781" t="str">
            <v>Vr. UNITARIO</v>
          </cell>
        </row>
        <row r="782">
          <cell r="C782" t="str">
            <v>Ayudante Raso</v>
          </cell>
          <cell r="I782">
            <v>2</v>
          </cell>
          <cell r="J782">
            <v>43354</v>
          </cell>
          <cell r="K782">
            <v>1.7323</v>
          </cell>
          <cell r="L782">
            <v>150204</v>
          </cell>
          <cell r="M782">
            <v>20</v>
          </cell>
          <cell r="O782">
            <v>7510</v>
          </cell>
          <cell r="R782">
            <v>7.4</v>
          </cell>
          <cell r="T782" t="str">
            <v>Ayudante Raso</v>
          </cell>
        </row>
        <row r="783">
          <cell r="J783">
            <v>0</v>
          </cell>
          <cell r="K783">
            <v>0</v>
          </cell>
          <cell r="L783">
            <v>0</v>
          </cell>
          <cell r="O783">
            <v>0</v>
          </cell>
          <cell r="R783">
            <v>0</v>
          </cell>
          <cell r="T783">
            <v>0</v>
          </cell>
        </row>
        <row r="784">
          <cell r="J784">
            <v>0</v>
          </cell>
          <cell r="K784">
            <v>0</v>
          </cell>
          <cell r="L784">
            <v>0</v>
          </cell>
          <cell r="O784">
            <v>0</v>
          </cell>
          <cell r="R784">
            <v>0</v>
          </cell>
          <cell r="T784">
            <v>0</v>
          </cell>
        </row>
        <row r="785">
          <cell r="L785">
            <v>0.95230000000000004</v>
          </cell>
          <cell r="M785" t="str">
            <v>SUBTOTAL $</v>
          </cell>
          <cell r="O785">
            <v>7510</v>
          </cell>
        </row>
        <row r="787">
          <cell r="C787" t="str">
            <v>TOTAL COSTO DIRECTO $</v>
          </cell>
          <cell r="O787">
            <v>7886</v>
          </cell>
        </row>
        <row r="788">
          <cell r="C788" t="str">
            <v>V. COSTOS INDIRECTOS</v>
          </cell>
        </row>
        <row r="790">
          <cell r="C790" t="str">
            <v>Descripción</v>
          </cell>
          <cell r="L790" t="str">
            <v>Porcentaje</v>
          </cell>
          <cell r="M790" t="str">
            <v>Valor Total</v>
          </cell>
        </row>
        <row r="791">
          <cell r="C791" t="str">
            <v>ADMINISTRACION</v>
          </cell>
          <cell r="L791">
            <v>0</v>
          </cell>
          <cell r="M791">
            <v>0</v>
          </cell>
        </row>
        <row r="792">
          <cell r="C792" t="str">
            <v xml:space="preserve">IMPREVISTOS </v>
          </cell>
          <cell r="L792">
            <v>0</v>
          </cell>
          <cell r="M792">
            <v>0</v>
          </cell>
        </row>
        <row r="793">
          <cell r="C793" t="str">
            <v>UTILIDAD</v>
          </cell>
          <cell r="L793">
            <v>0</v>
          </cell>
          <cell r="M793">
            <v>0</v>
          </cell>
        </row>
        <row r="794">
          <cell r="C794" t="str">
            <v>SUBTOTAL $</v>
          </cell>
          <cell r="O794">
            <v>0</v>
          </cell>
        </row>
        <row r="796">
          <cell r="C796" t="str">
            <v>Precio Unitario Total Aproximado al peso $</v>
          </cell>
          <cell r="O796">
            <v>7886</v>
          </cell>
        </row>
        <row r="799">
          <cell r="H799" t="str">
            <v>Firma</v>
          </cell>
        </row>
        <row r="800">
          <cell r="H800" t="str">
            <v>Nombre:</v>
          </cell>
        </row>
        <row r="801">
          <cell r="H801" t="str">
            <v>Representante Legal del Contratista o su Apoderado</v>
          </cell>
        </row>
        <row r="802">
          <cell r="H802" t="str">
            <v>Matricula No. :</v>
          </cell>
        </row>
        <row r="803">
          <cell r="H803" t="str">
            <v xml:space="preserve"> </v>
          </cell>
        </row>
        <row r="804">
          <cell r="C804" t="str">
            <v>OBSERVACIONES INTERVENTORÍA</v>
          </cell>
        </row>
        <row r="808">
          <cell r="C808" t="str">
            <v>APROBACIÓN POR INTERVENTORÍA</v>
          </cell>
        </row>
        <row r="809">
          <cell r="C809"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811">
          <cell r="C811"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814">
          <cell r="H814" t="str">
            <v>Firma</v>
          </cell>
        </row>
        <row r="815">
          <cell r="H815" t="str">
            <v>Nombre:</v>
          </cell>
        </row>
        <row r="816">
          <cell r="H816" t="str">
            <v>Representante Legal del Interventor o su Apoderado</v>
          </cell>
        </row>
        <row r="817">
          <cell r="H817" t="str">
            <v>Matricula No. :</v>
          </cell>
        </row>
        <row r="822">
          <cell r="C822" t="str">
            <v>Formulario 1 - Propuesta económica  - Documento tipo de selección abreviada de menor cuantía - versión 2</v>
          </cell>
        </row>
        <row r="823">
          <cell r="C823" t="str">
            <v>Código</v>
          </cell>
          <cell r="D823" t="str">
            <v>CCE-EICP-FM-25</v>
          </cell>
          <cell r="E823" t="str">
            <v>Versión</v>
          </cell>
          <cell r="F823">
            <v>2</v>
          </cell>
        </row>
        <row r="825">
          <cell r="C825" t="str">
            <v>[La entidad podrá utilizar este formato para la presentación de los análisis de precios unitarios el contratista en la oportunidad prevista en el numeral 8.1. del Documento Base]</v>
          </cell>
        </row>
        <row r="828">
          <cell r="D828" t="str">
            <v>MUNICIPIO DE CONCORDIA, ANTIOQUIA</v>
          </cell>
        </row>
        <row r="829">
          <cell r="L829" t="str">
            <v>VERSIÓN</v>
          </cell>
        </row>
        <row r="830">
          <cell r="D830" t="str">
            <v xml:space="preserve">[NÚMERO DEL PROCESO] </v>
          </cell>
        </row>
        <row r="831">
          <cell r="L831" t="str">
            <v>PÁGINA</v>
          </cell>
          <cell r="M831">
            <v>1</v>
          </cell>
          <cell r="N831" t="str">
            <v>DE</v>
          </cell>
          <cell r="O831">
            <v>1</v>
          </cell>
        </row>
        <row r="832">
          <cell r="D832" t="str">
            <v xml:space="preserve">ANALISIS DE PRECIOS UNITARIOS </v>
          </cell>
        </row>
        <row r="834">
          <cell r="L834" t="str">
            <v>FECHA</v>
          </cell>
          <cell r="M834" t="str">
            <v>DD</v>
          </cell>
          <cell r="N834" t="str">
            <v>MM</v>
          </cell>
          <cell r="O834" t="str">
            <v>AA</v>
          </cell>
        </row>
        <row r="835">
          <cell r="M835">
            <v>8</v>
          </cell>
          <cell r="N835">
            <v>5</v>
          </cell>
          <cell r="O835">
            <v>2023</v>
          </cell>
        </row>
        <row r="836">
          <cell r="C836" t="str">
            <v>ÍTEMS DE LA PROPUESTA ECONÓMICA</v>
          </cell>
          <cell r="I836" t="str">
            <v>ÍTEMS NO PREVISTOS</v>
          </cell>
        </row>
        <row r="840">
          <cell r="C840" t="str">
            <v>DATOS ESPECÍFICOS</v>
          </cell>
        </row>
        <row r="842">
          <cell r="C842" t="str">
            <v>ÍTEM</v>
          </cell>
          <cell r="D842" t="str">
            <v>DESCRIPCIÓN</v>
          </cell>
          <cell r="M842" t="str">
            <v>UNIDAD</v>
          </cell>
          <cell r="O842" t="str">
            <v>CANTIDAD</v>
          </cell>
        </row>
        <row r="843">
          <cell r="C843" t="str">
            <v>4.3.1</v>
          </cell>
          <cell r="D843" t="str">
            <v>Excavación MANUAL en material heterogéneo y en cualquier grado de humedad de 0-2 m de Prof. Incluye: roca descompuesta, bolas de roca de volumen inferior a 0.35 m³., el cargue y transporte interno; la botada de material se pagara en su ítem respectivo. Su medida será en el sitio. No incluye entibado.</v>
          </cell>
          <cell r="M843" t="str">
            <v>m3</v>
          </cell>
          <cell r="O843">
            <v>32</v>
          </cell>
          <cell r="R843">
            <v>31543</v>
          </cell>
          <cell r="S843">
            <v>31543</v>
          </cell>
          <cell r="T843">
            <v>4.7600000000000003E-2</v>
          </cell>
          <cell r="U843">
            <v>0</v>
          </cell>
          <cell r="V843">
            <v>0</v>
          </cell>
          <cell r="W843">
            <v>0.95240000000000002</v>
          </cell>
        </row>
        <row r="844">
          <cell r="C844" t="str">
            <v>I. EQUIPO</v>
          </cell>
        </row>
        <row r="846">
          <cell r="C846" t="str">
            <v>DESCRIPCIÓN</v>
          </cell>
          <cell r="H846" t="str">
            <v>MARCA</v>
          </cell>
          <cell r="J846" t="str">
            <v>TIPO</v>
          </cell>
          <cell r="L846" t="str">
            <v>TARIFA/HORA</v>
          </cell>
          <cell r="M846" t="str">
            <v>RENDIMIENTO</v>
          </cell>
          <cell r="O846" t="str">
            <v>Vr. UNITARIO</v>
          </cell>
        </row>
        <row r="847">
          <cell r="J847" t="str">
            <v/>
          </cell>
          <cell r="L847" t="str">
            <v/>
          </cell>
          <cell r="O847">
            <v>0</v>
          </cell>
          <cell r="R847">
            <v>0</v>
          </cell>
          <cell r="T847">
            <v>0</v>
          </cell>
        </row>
        <row r="848">
          <cell r="J848" t="str">
            <v/>
          </cell>
          <cell r="L848" t="str">
            <v/>
          </cell>
          <cell r="O848">
            <v>0</v>
          </cell>
          <cell r="R848">
            <v>0</v>
          </cell>
          <cell r="T848">
            <v>0</v>
          </cell>
        </row>
        <row r="849">
          <cell r="J849" t="str">
            <v/>
          </cell>
          <cell r="L849" t="str">
            <v/>
          </cell>
          <cell r="O849">
            <v>0</v>
          </cell>
          <cell r="R849">
            <v>0</v>
          </cell>
          <cell r="T849">
            <v>0</v>
          </cell>
        </row>
        <row r="850">
          <cell r="C850" t="str">
            <v>Herramienta Menor (Como % de Mano de Obra)</v>
          </cell>
          <cell r="J850" t="str">
            <v>Dia</v>
          </cell>
          <cell r="L850">
            <v>30041</v>
          </cell>
          <cell r="M850">
            <v>0.05</v>
          </cell>
          <cell r="O850">
            <v>1502</v>
          </cell>
          <cell r="R850">
            <v>48064</v>
          </cell>
          <cell r="T850" t="str">
            <v>Herramienta Menor (Como % de Mano de Obra)</v>
          </cell>
        </row>
        <row r="851">
          <cell r="L851">
            <v>4.7600000000000003E-2</v>
          </cell>
          <cell r="M851" t="str">
            <v>SUBTOTAL $</v>
          </cell>
          <cell r="O851">
            <v>1502</v>
          </cell>
        </row>
        <row r="852">
          <cell r="C852" t="str">
            <v>II. MATERIALES</v>
          </cell>
        </row>
        <row r="854">
          <cell r="C854" t="str">
            <v>DESCRIPCIÓN</v>
          </cell>
          <cell r="K854" t="str">
            <v>UNIDAD</v>
          </cell>
          <cell r="L854" t="str">
            <v>CANTIDAD</v>
          </cell>
          <cell r="M854" t="str">
            <v>PRECIO UNIT.</v>
          </cell>
          <cell r="O854" t="str">
            <v>Vr. UNITARIO</v>
          </cell>
        </row>
        <row r="855">
          <cell r="K855" t="str">
            <v/>
          </cell>
          <cell r="M855">
            <v>0</v>
          </cell>
          <cell r="O855">
            <v>0</v>
          </cell>
          <cell r="R855">
            <v>0</v>
          </cell>
          <cell r="T855">
            <v>0</v>
          </cell>
        </row>
        <row r="856">
          <cell r="K856" t="str">
            <v/>
          </cell>
          <cell r="M856">
            <v>0</v>
          </cell>
          <cell r="O856">
            <v>0</v>
          </cell>
          <cell r="R856">
            <v>0</v>
          </cell>
          <cell r="T856">
            <v>0</v>
          </cell>
        </row>
        <row r="857">
          <cell r="K857" t="str">
            <v/>
          </cell>
          <cell r="M857">
            <v>0</v>
          </cell>
          <cell r="O857">
            <v>0</v>
          </cell>
          <cell r="R857">
            <v>0</v>
          </cell>
          <cell r="T857">
            <v>0</v>
          </cell>
        </row>
        <row r="858">
          <cell r="K858" t="str">
            <v/>
          </cell>
          <cell r="M858">
            <v>0</v>
          </cell>
          <cell r="O858">
            <v>0</v>
          </cell>
          <cell r="R858">
            <v>0</v>
          </cell>
          <cell r="T858">
            <v>0</v>
          </cell>
        </row>
        <row r="859">
          <cell r="K859" t="str">
            <v/>
          </cell>
          <cell r="M859">
            <v>0</v>
          </cell>
          <cell r="O859">
            <v>0</v>
          </cell>
          <cell r="R859">
            <v>0</v>
          </cell>
          <cell r="T859">
            <v>0</v>
          </cell>
        </row>
        <row r="860">
          <cell r="K860" t="str">
            <v/>
          </cell>
          <cell r="M860">
            <v>0</v>
          </cell>
          <cell r="O860">
            <v>0</v>
          </cell>
          <cell r="R860">
            <v>0</v>
          </cell>
          <cell r="T860">
            <v>0</v>
          </cell>
        </row>
        <row r="861">
          <cell r="K861" t="str">
            <v/>
          </cell>
          <cell r="O861">
            <v>0</v>
          </cell>
          <cell r="R861">
            <v>0</v>
          </cell>
          <cell r="T861">
            <v>0</v>
          </cell>
        </row>
        <row r="862">
          <cell r="L862">
            <v>0</v>
          </cell>
          <cell r="M862" t="str">
            <v>SUBTOTAL $</v>
          </cell>
          <cell r="O862">
            <v>0</v>
          </cell>
        </row>
        <row r="863">
          <cell r="C863" t="str">
            <v>III. TRANSPORTES</v>
          </cell>
        </row>
        <row r="865">
          <cell r="C865" t="str">
            <v>MATERIAL</v>
          </cell>
          <cell r="J865" t="str">
            <v>VOL. o PESO</v>
          </cell>
          <cell r="K865" t="str">
            <v>DISTANCIA</v>
          </cell>
          <cell r="L865" t="str">
            <v>M3 o Ton/Km</v>
          </cell>
          <cell r="M865" t="str">
            <v>TARIFA</v>
          </cell>
          <cell r="O865" t="str">
            <v>Vr. UNITARIO</v>
          </cell>
        </row>
        <row r="866">
          <cell r="J866" t="str">
            <v/>
          </cell>
          <cell r="M866">
            <v>0</v>
          </cell>
          <cell r="O866">
            <v>0</v>
          </cell>
          <cell r="R866">
            <v>0</v>
          </cell>
          <cell r="T866">
            <v>0</v>
          </cell>
        </row>
        <row r="867">
          <cell r="J867" t="str">
            <v/>
          </cell>
          <cell r="M867">
            <v>0</v>
          </cell>
          <cell r="O867">
            <v>0</v>
          </cell>
          <cell r="R867">
            <v>0</v>
          </cell>
          <cell r="T867">
            <v>0</v>
          </cell>
        </row>
        <row r="868">
          <cell r="J868" t="str">
            <v/>
          </cell>
          <cell r="M868">
            <v>0</v>
          </cell>
          <cell r="O868">
            <v>0</v>
          </cell>
          <cell r="R868">
            <v>0</v>
          </cell>
          <cell r="T868">
            <v>0</v>
          </cell>
        </row>
        <row r="869">
          <cell r="L869">
            <v>0</v>
          </cell>
          <cell r="M869" t="str">
            <v>SUBTOTAL $</v>
          </cell>
          <cell r="O869">
            <v>0</v>
          </cell>
        </row>
        <row r="870">
          <cell r="C870" t="str">
            <v>IV. MANO DE OBRA</v>
          </cell>
        </row>
        <row r="872">
          <cell r="C872" t="str">
            <v>TRABAJADOR</v>
          </cell>
          <cell r="I872" t="str">
            <v>CANTIDAD</v>
          </cell>
          <cell r="J872" t="str">
            <v>JORNAL</v>
          </cell>
          <cell r="K872" t="str">
            <v>PRESTACIONES</v>
          </cell>
          <cell r="L872" t="str">
            <v>JORNAL TOTAL</v>
          </cell>
          <cell r="M872" t="str">
            <v>RENDIMIENTO</v>
          </cell>
          <cell r="O872" t="str">
            <v>Vr. UNITARIO</v>
          </cell>
        </row>
        <row r="873">
          <cell r="C873" t="str">
            <v>Ayudante Raso</v>
          </cell>
          <cell r="I873">
            <v>2</v>
          </cell>
          <cell r="J873">
            <v>43354</v>
          </cell>
          <cell r="K873">
            <v>1.7323</v>
          </cell>
          <cell r="L873">
            <v>150204</v>
          </cell>
          <cell r="M873">
            <v>5</v>
          </cell>
          <cell r="O873">
            <v>30041</v>
          </cell>
          <cell r="R873">
            <v>12.8</v>
          </cell>
          <cell r="T873" t="str">
            <v>Ayudante Raso</v>
          </cell>
        </row>
        <row r="874">
          <cell r="J874">
            <v>0</v>
          </cell>
          <cell r="K874">
            <v>0</v>
          </cell>
          <cell r="L874">
            <v>0</v>
          </cell>
          <cell r="O874">
            <v>0</v>
          </cell>
          <cell r="R874">
            <v>0</v>
          </cell>
          <cell r="T874">
            <v>0</v>
          </cell>
        </row>
        <row r="875">
          <cell r="J875">
            <v>0</v>
          </cell>
          <cell r="K875">
            <v>0</v>
          </cell>
          <cell r="L875">
            <v>0</v>
          </cell>
          <cell r="O875">
            <v>0</v>
          </cell>
          <cell r="R875">
            <v>0</v>
          </cell>
          <cell r="T875">
            <v>0</v>
          </cell>
        </row>
        <row r="876">
          <cell r="L876">
            <v>0.95240000000000002</v>
          </cell>
          <cell r="M876" t="str">
            <v>SUBTOTAL $</v>
          </cell>
          <cell r="O876">
            <v>30041</v>
          </cell>
        </row>
        <row r="878">
          <cell r="C878" t="str">
            <v>TOTAL COSTO DIRECTO $</v>
          </cell>
          <cell r="O878">
            <v>31543</v>
          </cell>
        </row>
        <row r="879">
          <cell r="C879" t="str">
            <v>V. COSTOS INDIRECTOS</v>
          </cell>
        </row>
        <row r="881">
          <cell r="C881" t="str">
            <v>Descripción</v>
          </cell>
          <cell r="L881" t="str">
            <v>Porcentaje</v>
          </cell>
          <cell r="M881" t="str">
            <v>Valor Total</v>
          </cell>
        </row>
        <row r="882">
          <cell r="C882" t="str">
            <v>ADMINISTRACIÓN</v>
          </cell>
          <cell r="L882">
            <v>0</v>
          </cell>
          <cell r="M882">
            <v>0</v>
          </cell>
        </row>
        <row r="883">
          <cell r="C883" t="str">
            <v xml:space="preserve">IMPREVISTOS </v>
          </cell>
          <cell r="L883">
            <v>0</v>
          </cell>
          <cell r="M883">
            <v>0</v>
          </cell>
        </row>
        <row r="884">
          <cell r="C884" t="str">
            <v>UTILIDAD</v>
          </cell>
          <cell r="L884">
            <v>0</v>
          </cell>
          <cell r="M884">
            <v>0</v>
          </cell>
        </row>
        <row r="885">
          <cell r="C885" t="str">
            <v>SUBTOTAL $</v>
          </cell>
          <cell r="O885">
            <v>0</v>
          </cell>
        </row>
        <row r="887">
          <cell r="C887" t="str">
            <v>Precio Unitario Total Aproximado al peso $</v>
          </cell>
          <cell r="O887">
            <v>31543</v>
          </cell>
        </row>
        <row r="890">
          <cell r="H890" t="str">
            <v>Firma</v>
          </cell>
        </row>
        <row r="891">
          <cell r="H891" t="str">
            <v>Nombre:</v>
          </cell>
        </row>
        <row r="892">
          <cell r="H892" t="str">
            <v>Representante Legal del Contratista o su Apoderado</v>
          </cell>
        </row>
        <row r="893">
          <cell r="H893" t="str">
            <v>Matricula No. :</v>
          </cell>
        </row>
        <row r="894">
          <cell r="H894" t="str">
            <v xml:space="preserve"> </v>
          </cell>
        </row>
        <row r="895">
          <cell r="C895" t="str">
            <v>OBSERVACIONES INTERVENTORÍA</v>
          </cell>
        </row>
        <row r="899">
          <cell r="C899" t="str">
            <v>APROBACIÓN POR INTERVENTORÍA</v>
          </cell>
        </row>
        <row r="900">
          <cell r="C900"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902">
          <cell r="C902"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905">
          <cell r="H905" t="str">
            <v>Firma</v>
          </cell>
        </row>
        <row r="906">
          <cell r="H906" t="str">
            <v>Nombre:</v>
          </cell>
        </row>
        <row r="907">
          <cell r="H907" t="str">
            <v>Representante Legal del Interventor o su Apoderado</v>
          </cell>
        </row>
        <row r="908">
          <cell r="H908" t="str">
            <v>Matricula No. :</v>
          </cell>
        </row>
        <row r="913">
          <cell r="C913" t="str">
            <v>Formulario 1 - Propuesta económica  - Documento tipo de selección abreviada de menor cuantía - versión 2</v>
          </cell>
        </row>
        <row r="914">
          <cell r="C914" t="str">
            <v>Código</v>
          </cell>
          <cell r="D914" t="str">
            <v>CCE-EICP-FM-25</v>
          </cell>
          <cell r="E914" t="str">
            <v>Versión</v>
          </cell>
          <cell r="F914">
            <v>2</v>
          </cell>
        </row>
        <row r="916">
          <cell r="C916" t="str">
            <v>[La entidad podrá utilizar este formato para la presentación de los análisis de precios unitarios el contratista en la oportunidad prevista en el numeral 8.1. del Documento Base]</v>
          </cell>
        </row>
        <row r="919">
          <cell r="D919" t="str">
            <v>MUNICIPIO DE CONCORDIA, ANTIOQUIA</v>
          </cell>
        </row>
        <row r="920">
          <cell r="L920" t="str">
            <v>VERSIÓN</v>
          </cell>
        </row>
        <row r="921">
          <cell r="D921" t="str">
            <v xml:space="preserve">[NÚMERO DEL PROCESO] </v>
          </cell>
        </row>
        <row r="922">
          <cell r="L922" t="str">
            <v>PÁGINA</v>
          </cell>
          <cell r="M922">
            <v>1</v>
          </cell>
          <cell r="N922" t="str">
            <v>DE</v>
          </cell>
          <cell r="O922">
            <v>1</v>
          </cell>
        </row>
        <row r="923">
          <cell r="D923" t="str">
            <v xml:space="preserve">ANALISIS DE PRECIOS UNITARIOS </v>
          </cell>
        </row>
        <row r="925">
          <cell r="L925" t="str">
            <v>FECHA</v>
          </cell>
          <cell r="M925" t="str">
            <v>DD</v>
          </cell>
          <cell r="N925" t="str">
            <v>MM</v>
          </cell>
          <cell r="O925" t="str">
            <v>AA</v>
          </cell>
        </row>
        <row r="926">
          <cell r="M926">
            <v>8</v>
          </cell>
          <cell r="N926">
            <v>5</v>
          </cell>
          <cell r="O926">
            <v>2023</v>
          </cell>
        </row>
        <row r="927">
          <cell r="C927" t="str">
            <v>ITEMS DE LA PROPUESTA ECONÓMICA</v>
          </cell>
          <cell r="I927" t="str">
            <v>ITEMS NO PREVISTOS</v>
          </cell>
        </row>
        <row r="931">
          <cell r="C931" t="str">
            <v>DATOS ESPECÍFICOS</v>
          </cell>
        </row>
        <row r="933">
          <cell r="C933" t="str">
            <v>ITEM</v>
          </cell>
          <cell r="D933" t="str">
            <v>DESCRIPCIÓN</v>
          </cell>
          <cell r="M933" t="str">
            <v>UNIDAD</v>
          </cell>
          <cell r="O933" t="str">
            <v>CANTIDAD</v>
          </cell>
        </row>
        <row r="934">
          <cell r="C934" t="str">
            <v>4.4.1</v>
          </cell>
          <cell r="D934" t="str">
            <v>S.T.I de concreto de 14 Mpa para SOLADO, con un espesor de 0.03 m. Incluye elaboración e instalación del concreto y todos los demás elementos necesarios para su correcta construcción, incluye acarreo interno.</v>
          </cell>
          <cell r="M934" t="str">
            <v>m2</v>
          </cell>
          <cell r="O934">
            <v>1</v>
          </cell>
          <cell r="R934">
            <v>18996</v>
          </cell>
          <cell r="S934">
            <v>18996</v>
          </cell>
          <cell r="T934">
            <v>1.5699999999999999E-2</v>
          </cell>
          <cell r="U934">
            <v>0.67100000000000004</v>
          </cell>
          <cell r="V934">
            <v>0</v>
          </cell>
          <cell r="W934">
            <v>0.31330000000000002</v>
          </cell>
        </row>
        <row r="935">
          <cell r="C935" t="str">
            <v>I. EQUIPO</v>
          </cell>
        </row>
        <row r="937">
          <cell r="C937" t="str">
            <v>DESCRIPCIÓN</v>
          </cell>
          <cell r="H937" t="str">
            <v>MARCA</v>
          </cell>
          <cell r="J937" t="str">
            <v>TIPO</v>
          </cell>
          <cell r="L937" t="str">
            <v>TARIFA/HORA</v>
          </cell>
          <cell r="M937" t="str">
            <v>RENDIMIENTO</v>
          </cell>
          <cell r="O937" t="str">
            <v>Vr. UNITARIO</v>
          </cell>
        </row>
        <row r="938">
          <cell r="J938" t="str">
            <v/>
          </cell>
          <cell r="L938" t="str">
            <v/>
          </cell>
          <cell r="O938">
            <v>0</v>
          </cell>
          <cell r="R938">
            <v>0</v>
          </cell>
          <cell r="T938">
            <v>0</v>
          </cell>
        </row>
        <row r="939">
          <cell r="J939" t="str">
            <v/>
          </cell>
          <cell r="L939" t="str">
            <v/>
          </cell>
          <cell r="O939">
            <v>0</v>
          </cell>
          <cell r="R939">
            <v>0</v>
          </cell>
          <cell r="T939">
            <v>0</v>
          </cell>
        </row>
        <row r="940">
          <cell r="J940" t="str">
            <v/>
          </cell>
          <cell r="L940" t="str">
            <v/>
          </cell>
          <cell r="O940">
            <v>0</v>
          </cell>
          <cell r="R940">
            <v>0</v>
          </cell>
          <cell r="T940">
            <v>0</v>
          </cell>
        </row>
        <row r="941">
          <cell r="J941" t="str">
            <v/>
          </cell>
          <cell r="L941" t="str">
            <v/>
          </cell>
          <cell r="O941">
            <v>0</v>
          </cell>
          <cell r="R941">
            <v>0</v>
          </cell>
          <cell r="T941">
            <v>0</v>
          </cell>
        </row>
        <row r="942">
          <cell r="C942" t="str">
            <v>Herramienta Menor (Como % de Mano de Obra)</v>
          </cell>
          <cell r="J942" t="str">
            <v>Dia</v>
          </cell>
          <cell r="L942">
            <v>5951</v>
          </cell>
          <cell r="M942">
            <v>0.05</v>
          </cell>
          <cell r="O942">
            <v>298</v>
          </cell>
          <cell r="R942">
            <v>298</v>
          </cell>
          <cell r="T942" t="str">
            <v>Herramienta Menor (Como % de Mano de Obra)</v>
          </cell>
        </row>
        <row r="943">
          <cell r="L943">
            <v>1.5699999999999999E-2</v>
          </cell>
          <cell r="M943" t="str">
            <v>SUBTOTAL $</v>
          </cell>
          <cell r="O943">
            <v>298</v>
          </cell>
        </row>
        <row r="944">
          <cell r="C944" t="str">
            <v>II. MATERIALES</v>
          </cell>
        </row>
        <row r="946">
          <cell r="C946" t="str">
            <v>DESCRIPCIÓN</v>
          </cell>
          <cell r="K946" t="str">
            <v>UNIDAD</v>
          </cell>
          <cell r="L946" t="str">
            <v>CANTIDAD</v>
          </cell>
          <cell r="M946" t="str">
            <v>PRECIO UNIT.</v>
          </cell>
          <cell r="O946" t="str">
            <v>Vr. UNITARIO</v>
          </cell>
        </row>
        <row r="947">
          <cell r="C947" t="str">
            <v>Concreto Resistencia 14 (Mpa)</v>
          </cell>
          <cell r="K947" t="str">
            <v>m3</v>
          </cell>
          <cell r="L947">
            <v>3.15E-2</v>
          </cell>
          <cell r="M947">
            <v>404672</v>
          </cell>
          <cell r="O947">
            <v>12747</v>
          </cell>
          <cell r="R947">
            <v>0.03</v>
          </cell>
          <cell r="T947" t="str">
            <v>Concreto Resistencia 14 (Mpa)</v>
          </cell>
        </row>
        <row r="948">
          <cell r="K948" t="str">
            <v/>
          </cell>
          <cell r="M948">
            <v>0</v>
          </cell>
          <cell r="O948">
            <v>0</v>
          </cell>
          <cell r="R948">
            <v>0</v>
          </cell>
          <cell r="T948">
            <v>0</v>
          </cell>
        </row>
        <row r="949">
          <cell r="K949" t="str">
            <v/>
          </cell>
          <cell r="M949">
            <v>0</v>
          </cell>
          <cell r="O949">
            <v>0</v>
          </cell>
          <cell r="R949">
            <v>0</v>
          </cell>
          <cell r="T949">
            <v>0</v>
          </cell>
        </row>
        <row r="950">
          <cell r="K950" t="str">
            <v/>
          </cell>
          <cell r="M950">
            <v>0</v>
          </cell>
          <cell r="O950">
            <v>0</v>
          </cell>
          <cell r="R950">
            <v>0</v>
          </cell>
          <cell r="T950">
            <v>0</v>
          </cell>
        </row>
        <row r="951">
          <cell r="K951" t="str">
            <v/>
          </cell>
          <cell r="M951">
            <v>0</v>
          </cell>
          <cell r="O951">
            <v>0</v>
          </cell>
          <cell r="R951">
            <v>0</v>
          </cell>
          <cell r="T951">
            <v>0</v>
          </cell>
        </row>
        <row r="952">
          <cell r="K952" t="str">
            <v/>
          </cell>
          <cell r="M952">
            <v>0</v>
          </cell>
          <cell r="O952">
            <v>0</v>
          </cell>
          <cell r="R952">
            <v>0</v>
          </cell>
          <cell r="T952">
            <v>0</v>
          </cell>
        </row>
        <row r="953">
          <cell r="K953" t="str">
            <v/>
          </cell>
          <cell r="M953">
            <v>0</v>
          </cell>
          <cell r="O953">
            <v>0</v>
          </cell>
          <cell r="R953">
            <v>0</v>
          </cell>
          <cell r="T953">
            <v>0</v>
          </cell>
        </row>
        <row r="954">
          <cell r="K954" t="str">
            <v/>
          </cell>
          <cell r="M954">
            <v>0</v>
          </cell>
          <cell r="O954">
            <v>0</v>
          </cell>
          <cell r="R954">
            <v>0</v>
          </cell>
          <cell r="T954">
            <v>0</v>
          </cell>
        </row>
        <row r="955">
          <cell r="L955">
            <v>0.67100000000000004</v>
          </cell>
          <cell r="M955" t="str">
            <v>SUBTOTAL $</v>
          </cell>
          <cell r="O955">
            <v>12747</v>
          </cell>
        </row>
        <row r="956">
          <cell r="C956" t="str">
            <v>III. TRANSPORTES</v>
          </cell>
        </row>
        <row r="958">
          <cell r="C958" t="str">
            <v>MATERIAL</v>
          </cell>
          <cell r="J958" t="str">
            <v>VOL. o PESO</v>
          </cell>
          <cell r="K958" t="str">
            <v>DISTANCIA</v>
          </cell>
          <cell r="L958" t="str">
            <v>M3 o Ton/Km</v>
          </cell>
          <cell r="M958" t="str">
            <v>TARIFA</v>
          </cell>
          <cell r="O958" t="str">
            <v>Vr. UNITARIO</v>
          </cell>
        </row>
        <row r="959">
          <cell r="J959" t="str">
            <v/>
          </cell>
          <cell r="M959">
            <v>0</v>
          </cell>
          <cell r="O959">
            <v>0</v>
          </cell>
          <cell r="R959">
            <v>0</v>
          </cell>
          <cell r="T959">
            <v>0</v>
          </cell>
        </row>
        <row r="960">
          <cell r="J960" t="str">
            <v/>
          </cell>
          <cell r="M960">
            <v>0</v>
          </cell>
          <cell r="O960">
            <v>0</v>
          </cell>
          <cell r="R960">
            <v>0</v>
          </cell>
          <cell r="T960">
            <v>0</v>
          </cell>
        </row>
        <row r="961">
          <cell r="J961" t="str">
            <v/>
          </cell>
          <cell r="M961">
            <v>0</v>
          </cell>
          <cell r="O961">
            <v>0</v>
          </cell>
          <cell r="R961">
            <v>0</v>
          </cell>
          <cell r="T961">
            <v>0</v>
          </cell>
        </row>
        <row r="962">
          <cell r="L962">
            <v>0</v>
          </cell>
          <cell r="M962" t="str">
            <v>SUBTOTAL $</v>
          </cell>
          <cell r="O962">
            <v>0</v>
          </cell>
        </row>
        <row r="963">
          <cell r="C963" t="str">
            <v>IV. MANO DE OBRA</v>
          </cell>
        </row>
        <row r="965">
          <cell r="C965" t="str">
            <v>TRABAJADOR</v>
          </cell>
          <cell r="I965" t="str">
            <v>CANTIDAD</v>
          </cell>
          <cell r="J965" t="str">
            <v>JORNAL</v>
          </cell>
          <cell r="K965" t="str">
            <v>PRESTACIONES</v>
          </cell>
          <cell r="L965" t="str">
            <v>JORNAL TOTAL</v>
          </cell>
          <cell r="M965" t="str">
            <v>RENDIMIENTO</v>
          </cell>
          <cell r="O965" t="str">
            <v>Vr. UNITARIO</v>
          </cell>
        </row>
        <row r="966">
          <cell r="C966" t="str">
            <v>Oficial</v>
          </cell>
          <cell r="I966">
            <v>1</v>
          </cell>
          <cell r="J966">
            <v>77720</v>
          </cell>
          <cell r="K966">
            <v>1.6913</v>
          </cell>
          <cell r="L966">
            <v>131448</v>
          </cell>
          <cell r="M966">
            <v>50</v>
          </cell>
          <cell r="O966">
            <v>2629</v>
          </cell>
          <cell r="R966">
            <v>0.02</v>
          </cell>
          <cell r="T966" t="str">
            <v>Oficial</v>
          </cell>
        </row>
        <row r="967">
          <cell r="C967" t="str">
            <v>Ayudante Entendido</v>
          </cell>
          <cell r="I967">
            <v>1</v>
          </cell>
          <cell r="J967">
            <v>53020</v>
          </cell>
          <cell r="K967">
            <v>1.7161</v>
          </cell>
          <cell r="L967">
            <v>90988</v>
          </cell>
          <cell r="M967">
            <v>50</v>
          </cell>
          <cell r="O967">
            <v>1820</v>
          </cell>
          <cell r="R967">
            <v>0.02</v>
          </cell>
          <cell r="T967" t="str">
            <v>Ayudante Entendido</v>
          </cell>
        </row>
        <row r="968">
          <cell r="C968" t="str">
            <v>Ayudante Raso</v>
          </cell>
          <cell r="I968">
            <v>1</v>
          </cell>
          <cell r="J968">
            <v>43354</v>
          </cell>
          <cell r="K968">
            <v>1.7323</v>
          </cell>
          <cell r="L968">
            <v>75102</v>
          </cell>
          <cell r="M968">
            <v>50</v>
          </cell>
          <cell r="O968">
            <v>1502</v>
          </cell>
          <cell r="R968">
            <v>0.02</v>
          </cell>
          <cell r="T968" t="str">
            <v>Ayudante Raso</v>
          </cell>
        </row>
        <row r="969">
          <cell r="L969">
            <v>0.31330000000000002</v>
          </cell>
          <cell r="M969" t="str">
            <v>SUBTOTAL $</v>
          </cell>
          <cell r="O969">
            <v>5951</v>
          </cell>
        </row>
        <row r="971">
          <cell r="C971" t="str">
            <v>TOTAL COSTO DIRECTO $</v>
          </cell>
          <cell r="O971">
            <v>18996</v>
          </cell>
        </row>
        <row r="972">
          <cell r="C972" t="str">
            <v>V. COSTOS INDIRECTOS</v>
          </cell>
        </row>
        <row r="974">
          <cell r="C974" t="str">
            <v>Descripción</v>
          </cell>
          <cell r="L974" t="str">
            <v>Porcentaje</v>
          </cell>
          <cell r="M974" t="str">
            <v>Valor Total</v>
          </cell>
        </row>
        <row r="975">
          <cell r="C975" t="str">
            <v>ADMINISTRACION</v>
          </cell>
          <cell r="L975">
            <v>0</v>
          </cell>
          <cell r="M975">
            <v>0</v>
          </cell>
        </row>
        <row r="976">
          <cell r="C976" t="str">
            <v xml:space="preserve">IMPREVISTOS </v>
          </cell>
          <cell r="L976">
            <v>0</v>
          </cell>
          <cell r="M976">
            <v>0</v>
          </cell>
        </row>
        <row r="977">
          <cell r="C977" t="str">
            <v>UTILIDAD</v>
          </cell>
          <cell r="L977">
            <v>0</v>
          </cell>
          <cell r="M977">
            <v>0</v>
          </cell>
        </row>
        <row r="978">
          <cell r="C978" t="str">
            <v>SUBTOTAL $</v>
          </cell>
          <cell r="O978">
            <v>0</v>
          </cell>
        </row>
        <row r="980">
          <cell r="C980" t="str">
            <v>Precio Unitario Total Aproximado al peso $</v>
          </cell>
          <cell r="O980">
            <v>18996</v>
          </cell>
        </row>
        <row r="983">
          <cell r="H983" t="str">
            <v>Firma</v>
          </cell>
        </row>
        <row r="984">
          <cell r="H984" t="str">
            <v>Nombre:</v>
          </cell>
        </row>
        <row r="985">
          <cell r="H985" t="str">
            <v>Representante Legal del Contratista o su Apoderado</v>
          </cell>
        </row>
        <row r="986">
          <cell r="H986" t="str">
            <v>Matricula No. :</v>
          </cell>
        </row>
        <row r="987">
          <cell r="H987" t="str">
            <v xml:space="preserve"> </v>
          </cell>
        </row>
        <row r="988">
          <cell r="C988" t="str">
            <v>OBSERVACIONES INTERVENTORÍA</v>
          </cell>
        </row>
        <row r="992">
          <cell r="C992" t="str">
            <v>APROBACIÓN POR INTERVENTORÍA</v>
          </cell>
        </row>
        <row r="993">
          <cell r="C993"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995">
          <cell r="C995"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998">
          <cell r="H998" t="str">
            <v>Firma</v>
          </cell>
        </row>
        <row r="999">
          <cell r="H999" t="str">
            <v>Nombre:</v>
          </cell>
        </row>
        <row r="1000">
          <cell r="H1000" t="str">
            <v>Representante Legal del Interventor o su Apoderado</v>
          </cell>
        </row>
        <row r="1001">
          <cell r="H1001" t="str">
            <v>Matricula No. :</v>
          </cell>
        </row>
        <row r="1006">
          <cell r="C1006" t="str">
            <v>Formulario 1 - Propuesta económica  - Documento tipo de selección abreviada de menor cuantía - versión 2</v>
          </cell>
        </row>
        <row r="1007">
          <cell r="C1007" t="str">
            <v>Código</v>
          </cell>
          <cell r="D1007" t="str">
            <v>CCE-EICP-FM-25</v>
          </cell>
          <cell r="E1007" t="str">
            <v>Versión</v>
          </cell>
          <cell r="F1007">
            <v>2</v>
          </cell>
        </row>
        <row r="1009">
          <cell r="C1009" t="str">
            <v>[La entidad podrá utilizar este formato para la presentación de los análisis de precios unitarios el contratista en la oportunidad prevista en el numeral 8.1. del Documento Base]</v>
          </cell>
        </row>
        <row r="1012">
          <cell r="D1012" t="str">
            <v>MUNICIPIO DE CONCORDIA, ANTIOQUIA</v>
          </cell>
        </row>
        <row r="1013">
          <cell r="L1013" t="str">
            <v>VERSIÓN</v>
          </cell>
        </row>
        <row r="1014">
          <cell r="D1014" t="str">
            <v xml:space="preserve">[NÚMERO DEL PROCESO] </v>
          </cell>
        </row>
        <row r="1015">
          <cell r="L1015" t="str">
            <v>PÁGINA</v>
          </cell>
          <cell r="M1015">
            <v>1</v>
          </cell>
          <cell r="N1015" t="str">
            <v>DE</v>
          </cell>
          <cell r="O1015">
            <v>1</v>
          </cell>
        </row>
        <row r="1016">
          <cell r="D1016" t="str">
            <v xml:space="preserve">ANALISIS DE PRECIOS UNITARIOS </v>
          </cell>
        </row>
        <row r="1018">
          <cell r="L1018" t="str">
            <v>FECHA</v>
          </cell>
          <cell r="M1018" t="str">
            <v>DD</v>
          </cell>
          <cell r="N1018" t="str">
            <v>MM</v>
          </cell>
          <cell r="O1018" t="str">
            <v>AA</v>
          </cell>
        </row>
        <row r="1019">
          <cell r="M1019">
            <v>8</v>
          </cell>
          <cell r="N1019">
            <v>5</v>
          </cell>
          <cell r="O1019">
            <v>2023</v>
          </cell>
        </row>
        <row r="1020">
          <cell r="C1020" t="str">
            <v>ITEMS DE LA PROPUESTA ECONÓMICA</v>
          </cell>
          <cell r="I1020" t="str">
            <v>ITEMS NO PREVISTOS</v>
          </cell>
        </row>
        <row r="1024">
          <cell r="C1024" t="str">
            <v>DATOS ESPECÍFICOS</v>
          </cell>
        </row>
        <row r="1026">
          <cell r="C1026" t="str">
            <v>ITEM</v>
          </cell>
          <cell r="D1026" t="str">
            <v>DESCRIPCIÓN</v>
          </cell>
          <cell r="M1026" t="str">
            <v>UNIDAD</v>
          </cell>
          <cell r="O1026" t="str">
            <v>CANTIDAD</v>
          </cell>
        </row>
        <row r="1027">
          <cell r="C1027" t="str">
            <v>4.4.2</v>
          </cell>
          <cell r="D1027" t="str">
            <v>S.T.I CONCRETO f'c=210 kg/cm² (21 Mpa) preparado en obra y fundido con medios manuales para fundaciones. Incluye: elaboración e instalación del concreto y demás materiales, formaletería donde lo requiera, mano de obra, vibrado y todo lo necesario para su correcta ejecución. Incluye los  ensayos  de  laboratorio  y presentación de  los respectivos resultados y demás costos necesarios para producir, colocar y verificar los concretos especificados. El acero y la excavación se pagan en los respectivos ítems.</v>
          </cell>
          <cell r="M1027" t="str">
            <v>m3</v>
          </cell>
          <cell r="O1027">
            <v>0.92</v>
          </cell>
          <cell r="R1027">
            <v>620060</v>
          </cell>
          <cell r="S1027">
            <v>620060</v>
          </cell>
          <cell r="T1027">
            <v>2.0400000000000001E-2</v>
          </cell>
          <cell r="U1027">
            <v>0.8196</v>
          </cell>
          <cell r="V1027">
            <v>0</v>
          </cell>
          <cell r="W1027">
            <v>0.16</v>
          </cell>
        </row>
        <row r="1028">
          <cell r="C1028" t="str">
            <v>I. EQUIPO</v>
          </cell>
        </row>
        <row r="1030">
          <cell r="C1030" t="str">
            <v>DESCRIPCIÓN</v>
          </cell>
          <cell r="H1030" t="str">
            <v>MARCA</v>
          </cell>
          <cell r="J1030" t="str">
            <v>TIPO</v>
          </cell>
          <cell r="L1030" t="str">
            <v>TARIFA/HORA</v>
          </cell>
          <cell r="M1030" t="str">
            <v>RENDIMIENTO</v>
          </cell>
          <cell r="O1030" t="str">
            <v>Vr. UNITARIO</v>
          </cell>
        </row>
        <row r="1031">
          <cell r="C1031" t="str">
            <v>Vibrador de concreto (Mikasa), electrico a 110 v</v>
          </cell>
          <cell r="J1031" t="str">
            <v>Dia</v>
          </cell>
          <cell r="L1031">
            <v>46162</v>
          </cell>
          <cell r="M1031">
            <v>6</v>
          </cell>
          <cell r="O1031">
            <v>7694</v>
          </cell>
          <cell r="R1031">
            <v>0.15</v>
          </cell>
          <cell r="T1031" t="str">
            <v>Vibrador de concreto (Mikasa), electrico a 110 v</v>
          </cell>
        </row>
        <row r="1032">
          <cell r="J1032" t="str">
            <v/>
          </cell>
          <cell r="L1032" t="str">
            <v/>
          </cell>
          <cell r="O1032">
            <v>0</v>
          </cell>
          <cell r="R1032">
            <v>0</v>
          </cell>
          <cell r="T1032">
            <v>0</v>
          </cell>
        </row>
        <row r="1033">
          <cell r="J1033" t="str">
            <v/>
          </cell>
          <cell r="L1033" t="str">
            <v/>
          </cell>
          <cell r="O1033">
            <v>0</v>
          </cell>
          <cell r="R1033">
            <v>0</v>
          </cell>
          <cell r="T1033">
            <v>0</v>
          </cell>
        </row>
        <row r="1034">
          <cell r="J1034" t="str">
            <v/>
          </cell>
          <cell r="L1034" t="str">
            <v/>
          </cell>
          <cell r="O1034">
            <v>0</v>
          </cell>
          <cell r="R1034">
            <v>0</v>
          </cell>
          <cell r="T1034">
            <v>0</v>
          </cell>
        </row>
        <row r="1035">
          <cell r="C1035" t="str">
            <v>Herramienta Menor (Como % de Mano de Obra)</v>
          </cell>
          <cell r="J1035" t="str">
            <v>Dia</v>
          </cell>
          <cell r="L1035">
            <v>99179</v>
          </cell>
          <cell r="M1035">
            <v>0.05</v>
          </cell>
          <cell r="O1035">
            <v>4959</v>
          </cell>
          <cell r="R1035">
            <v>4562.28</v>
          </cell>
          <cell r="T1035" t="str">
            <v>Herramienta Menor (Como % de Mano de Obra)</v>
          </cell>
        </row>
        <row r="1036">
          <cell r="L1036">
            <v>2.0400000000000001E-2</v>
          </cell>
          <cell r="M1036" t="str">
            <v>SUBTOTAL $</v>
          </cell>
          <cell r="O1036">
            <v>12653</v>
          </cell>
        </row>
        <row r="1037">
          <cell r="C1037" t="str">
            <v>II. MATERIALES</v>
          </cell>
        </row>
        <row r="1039">
          <cell r="C1039" t="str">
            <v>DESCRIPCIÓN</v>
          </cell>
          <cell r="K1039" t="str">
            <v>UNIDAD</v>
          </cell>
          <cell r="L1039" t="str">
            <v>CANTIDAD</v>
          </cell>
          <cell r="M1039" t="str">
            <v>PRECIO UNIT.</v>
          </cell>
          <cell r="O1039" t="str">
            <v>Vr. UNITARIO</v>
          </cell>
        </row>
        <row r="1040">
          <cell r="C1040" t="str">
            <v>Concreto Resistencia 21 (Mpa)</v>
          </cell>
          <cell r="K1040" t="str">
            <v>m3</v>
          </cell>
          <cell r="L1040">
            <v>1.05</v>
          </cell>
          <cell r="M1040">
            <v>484027</v>
          </cell>
          <cell r="O1040">
            <v>508228</v>
          </cell>
          <cell r="R1040">
            <v>0.97</v>
          </cell>
          <cell r="T1040" t="str">
            <v>Concreto Resistencia 21 (Mpa)</v>
          </cell>
        </row>
        <row r="1041">
          <cell r="K1041" t="str">
            <v/>
          </cell>
          <cell r="M1041">
            <v>0</v>
          </cell>
          <cell r="O1041">
            <v>0</v>
          </cell>
          <cell r="R1041">
            <v>0</v>
          </cell>
          <cell r="T1041">
            <v>0</v>
          </cell>
        </row>
        <row r="1042">
          <cell r="K1042" t="str">
            <v/>
          </cell>
          <cell r="M1042">
            <v>0</v>
          </cell>
          <cell r="O1042">
            <v>0</v>
          </cell>
          <cell r="R1042">
            <v>0</v>
          </cell>
          <cell r="T1042">
            <v>0</v>
          </cell>
        </row>
        <row r="1043">
          <cell r="K1043" t="str">
            <v/>
          </cell>
          <cell r="M1043">
            <v>0</v>
          </cell>
          <cell r="O1043">
            <v>0</v>
          </cell>
          <cell r="R1043">
            <v>0</v>
          </cell>
          <cell r="T1043">
            <v>0</v>
          </cell>
        </row>
        <row r="1044">
          <cell r="K1044" t="str">
            <v/>
          </cell>
          <cell r="M1044">
            <v>0</v>
          </cell>
          <cell r="O1044">
            <v>0</v>
          </cell>
          <cell r="R1044">
            <v>0</v>
          </cell>
          <cell r="T1044">
            <v>0</v>
          </cell>
        </row>
        <row r="1045">
          <cell r="K1045" t="str">
            <v/>
          </cell>
          <cell r="M1045">
            <v>0</v>
          </cell>
          <cell r="O1045">
            <v>0</v>
          </cell>
          <cell r="R1045">
            <v>0</v>
          </cell>
          <cell r="T1045">
            <v>0</v>
          </cell>
        </row>
        <row r="1046">
          <cell r="K1046" t="str">
            <v/>
          </cell>
          <cell r="M1046">
            <v>0</v>
          </cell>
          <cell r="O1046">
            <v>0</v>
          </cell>
          <cell r="R1046">
            <v>0</v>
          </cell>
          <cell r="T1046">
            <v>0</v>
          </cell>
        </row>
        <row r="1047">
          <cell r="K1047" t="str">
            <v/>
          </cell>
          <cell r="M1047">
            <v>0</v>
          </cell>
          <cell r="O1047">
            <v>0</v>
          </cell>
          <cell r="R1047">
            <v>0</v>
          </cell>
          <cell r="T1047">
            <v>0</v>
          </cell>
        </row>
        <row r="1048">
          <cell r="L1048">
            <v>0.8196</v>
          </cell>
          <cell r="M1048" t="str">
            <v>SUBTOTAL $</v>
          </cell>
          <cell r="O1048">
            <v>508228</v>
          </cell>
        </row>
        <row r="1049">
          <cell r="C1049" t="str">
            <v>III. TRANSPORTES</v>
          </cell>
        </row>
        <row r="1051">
          <cell r="C1051" t="str">
            <v>MATERIAL</v>
          </cell>
          <cell r="J1051" t="str">
            <v>VOL. o PESO</v>
          </cell>
          <cell r="K1051" t="str">
            <v>DISTANCIA</v>
          </cell>
          <cell r="L1051" t="str">
            <v>M3 o Ton/Km</v>
          </cell>
          <cell r="M1051" t="str">
            <v>TARIFA</v>
          </cell>
          <cell r="O1051" t="str">
            <v>Vr. UNITARIO</v>
          </cell>
        </row>
        <row r="1052">
          <cell r="J1052" t="str">
            <v/>
          </cell>
          <cell r="M1052">
            <v>0</v>
          </cell>
          <cell r="O1052">
            <v>0</v>
          </cell>
          <cell r="R1052">
            <v>0</v>
          </cell>
          <cell r="T1052">
            <v>0</v>
          </cell>
        </row>
        <row r="1053">
          <cell r="J1053" t="str">
            <v/>
          </cell>
          <cell r="M1053">
            <v>0</v>
          </cell>
          <cell r="O1053">
            <v>0</v>
          </cell>
          <cell r="R1053">
            <v>0</v>
          </cell>
          <cell r="T1053">
            <v>0</v>
          </cell>
        </row>
        <row r="1054">
          <cell r="J1054" t="str">
            <v/>
          </cell>
          <cell r="M1054">
            <v>0</v>
          </cell>
          <cell r="O1054">
            <v>0</v>
          </cell>
          <cell r="R1054">
            <v>0</v>
          </cell>
          <cell r="T1054">
            <v>0</v>
          </cell>
        </row>
        <row r="1055">
          <cell r="L1055">
            <v>0</v>
          </cell>
          <cell r="M1055" t="str">
            <v>SUBTOTAL $</v>
          </cell>
          <cell r="O1055">
            <v>0</v>
          </cell>
        </row>
        <row r="1056">
          <cell r="C1056" t="str">
            <v>IV. MANO DE OBRA</v>
          </cell>
        </row>
        <row r="1058">
          <cell r="C1058" t="str">
            <v>TRABAJADOR</v>
          </cell>
          <cell r="I1058" t="str">
            <v>CANTIDAD</v>
          </cell>
          <cell r="J1058" t="str">
            <v>JORNAL</v>
          </cell>
          <cell r="K1058" t="str">
            <v>PRESTACIONES</v>
          </cell>
          <cell r="L1058" t="str">
            <v>JORNAL TOTAL</v>
          </cell>
          <cell r="M1058" t="str">
            <v>RENDIMIENTO</v>
          </cell>
          <cell r="O1058" t="str">
            <v>Vr. UNITARIO</v>
          </cell>
        </row>
        <row r="1059">
          <cell r="C1059" t="str">
            <v>Oficial</v>
          </cell>
          <cell r="I1059">
            <v>1</v>
          </cell>
          <cell r="J1059">
            <v>77720</v>
          </cell>
          <cell r="K1059">
            <v>1.6913</v>
          </cell>
          <cell r="L1059">
            <v>131448</v>
          </cell>
          <cell r="M1059">
            <v>3</v>
          </cell>
          <cell r="O1059">
            <v>43816</v>
          </cell>
          <cell r="R1059">
            <v>0.31</v>
          </cell>
          <cell r="T1059" t="str">
            <v>Oficial</v>
          </cell>
        </row>
        <row r="1060">
          <cell r="C1060" t="str">
            <v>Ayudante Entendido</v>
          </cell>
          <cell r="I1060">
            <v>1</v>
          </cell>
          <cell r="J1060">
            <v>53020</v>
          </cell>
          <cell r="K1060">
            <v>1.7161</v>
          </cell>
          <cell r="L1060">
            <v>90988</v>
          </cell>
          <cell r="M1060">
            <v>3</v>
          </cell>
          <cell r="O1060">
            <v>30329</v>
          </cell>
          <cell r="R1060">
            <v>0.31</v>
          </cell>
          <cell r="T1060" t="str">
            <v>Ayudante Entendido</v>
          </cell>
        </row>
        <row r="1061">
          <cell r="C1061" t="str">
            <v>Ayudante Raso</v>
          </cell>
          <cell r="I1061">
            <v>1</v>
          </cell>
          <cell r="J1061">
            <v>43354</v>
          </cell>
          <cell r="K1061">
            <v>1.7323</v>
          </cell>
          <cell r="L1061">
            <v>75102</v>
          </cell>
          <cell r="M1061">
            <v>3</v>
          </cell>
          <cell r="O1061">
            <v>25034</v>
          </cell>
          <cell r="R1061">
            <v>0.31</v>
          </cell>
          <cell r="T1061" t="str">
            <v>Ayudante Raso</v>
          </cell>
        </row>
        <row r="1062">
          <cell r="L1062">
            <v>0.16</v>
          </cell>
          <cell r="M1062" t="str">
            <v>SUBTOTAL $</v>
          </cell>
          <cell r="O1062">
            <v>99179</v>
          </cell>
        </row>
        <row r="1064">
          <cell r="C1064" t="str">
            <v>TOTAL COSTO DIRECTO $</v>
          </cell>
          <cell r="O1064">
            <v>620060</v>
          </cell>
        </row>
        <row r="1065">
          <cell r="C1065" t="str">
            <v>V. COSTOS INDIRECTOS</v>
          </cell>
        </row>
        <row r="1067">
          <cell r="C1067" t="str">
            <v>Descripción</v>
          </cell>
          <cell r="L1067" t="str">
            <v>Porcentaje</v>
          </cell>
          <cell r="M1067" t="str">
            <v>Valor Total</v>
          </cell>
        </row>
        <row r="1068">
          <cell r="C1068" t="str">
            <v>ADMINISTRACION</v>
          </cell>
          <cell r="L1068">
            <v>0</v>
          </cell>
          <cell r="M1068">
            <v>0</v>
          </cell>
        </row>
        <row r="1069">
          <cell r="C1069" t="str">
            <v xml:space="preserve">IMPREVISTOS </v>
          </cell>
          <cell r="L1069">
            <v>0</v>
          </cell>
          <cell r="M1069">
            <v>0</v>
          </cell>
        </row>
        <row r="1070">
          <cell r="C1070" t="str">
            <v>UTILIDAD</v>
          </cell>
          <cell r="L1070">
            <v>0</v>
          </cell>
          <cell r="M1070">
            <v>0</v>
          </cell>
        </row>
        <row r="1071">
          <cell r="C1071" t="str">
            <v>SUBTOTAL $</v>
          </cell>
          <cell r="O1071">
            <v>0</v>
          </cell>
        </row>
        <row r="1073">
          <cell r="C1073" t="str">
            <v>Precio Unitario Total Aproximado al peso $</v>
          </cell>
          <cell r="O1073">
            <v>620060</v>
          </cell>
        </row>
        <row r="1076">
          <cell r="H1076" t="str">
            <v>Firma</v>
          </cell>
        </row>
        <row r="1077">
          <cell r="H1077" t="str">
            <v>Nombre:</v>
          </cell>
        </row>
        <row r="1078">
          <cell r="H1078" t="str">
            <v>Representante Legal del Contratista o su Apoderado</v>
          </cell>
        </row>
        <row r="1079">
          <cell r="H1079" t="str">
            <v>Matricula No. :</v>
          </cell>
        </row>
        <row r="1080">
          <cell r="H1080" t="str">
            <v xml:space="preserve"> </v>
          </cell>
        </row>
        <row r="1081">
          <cell r="C1081" t="str">
            <v>OBSERVACIONES INTERVENTORÍA</v>
          </cell>
        </row>
        <row r="1085">
          <cell r="C1085" t="str">
            <v>APROBACIÓN POR INTERVENTORÍA</v>
          </cell>
        </row>
        <row r="1086">
          <cell r="C108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1088">
          <cell r="C108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1091">
          <cell r="H1091" t="str">
            <v>Firma</v>
          </cell>
        </row>
        <row r="1092">
          <cell r="H1092" t="str">
            <v>Nombre:</v>
          </cell>
        </row>
        <row r="1093">
          <cell r="H1093" t="str">
            <v>Representante Legal del Interventor o su Apoderado</v>
          </cell>
        </row>
        <row r="1094">
          <cell r="H1094" t="str">
            <v>Matricula No. :</v>
          </cell>
        </row>
        <row r="1099">
          <cell r="C1099" t="str">
            <v>Formulario 1 - Propuesta económica  - Documento tipo de selección abreviada de menor cuantía - versión 2</v>
          </cell>
        </row>
        <row r="1100">
          <cell r="C1100" t="str">
            <v>Código</v>
          </cell>
          <cell r="D1100" t="str">
            <v>CCE-EICP-FM-25</v>
          </cell>
          <cell r="E1100" t="str">
            <v>Versión</v>
          </cell>
          <cell r="F1100">
            <v>2</v>
          </cell>
        </row>
        <row r="1102">
          <cell r="C1102" t="str">
            <v>[La entidad podrá utilizar este formato para la presentación de los análisis de precios unitarios el contratista en la oportunidad prevista en el numeral 8.1. del Documento Base]</v>
          </cell>
        </row>
        <row r="1105">
          <cell r="D1105" t="str">
            <v>MUNICIPIO DE CONCORDIA, ANTIOQUIA</v>
          </cell>
        </row>
        <row r="1106">
          <cell r="L1106" t="str">
            <v>VERSIÓN</v>
          </cell>
        </row>
        <row r="1107">
          <cell r="D1107" t="str">
            <v xml:space="preserve">[NÚMERO DEL PROCESO] </v>
          </cell>
        </row>
        <row r="1108">
          <cell r="L1108" t="str">
            <v>PÁGINA</v>
          </cell>
          <cell r="M1108">
            <v>1</v>
          </cell>
          <cell r="N1108" t="str">
            <v>DE</v>
          </cell>
          <cell r="O1108">
            <v>1</v>
          </cell>
        </row>
        <row r="1109">
          <cell r="D1109" t="str">
            <v xml:space="preserve">ANALISIS DE PRECIOS UNITARIOS </v>
          </cell>
        </row>
        <row r="1111">
          <cell r="L1111" t="str">
            <v>FECHA</v>
          </cell>
          <cell r="M1111" t="str">
            <v>DD</v>
          </cell>
          <cell r="N1111" t="str">
            <v>MM</v>
          </cell>
          <cell r="O1111" t="str">
            <v>AA</v>
          </cell>
        </row>
        <row r="1112">
          <cell r="M1112">
            <v>8</v>
          </cell>
          <cell r="N1112">
            <v>5</v>
          </cell>
          <cell r="O1112">
            <v>2023</v>
          </cell>
        </row>
        <row r="1113">
          <cell r="C1113" t="str">
            <v>ITEMS DE LA PROPUESTA ECONÓMICA</v>
          </cell>
          <cell r="I1113" t="str">
            <v>ITEMS NO PREVISTOS</v>
          </cell>
        </row>
        <row r="1117">
          <cell r="C1117" t="str">
            <v>DATOS ESPECÍFICOS</v>
          </cell>
        </row>
        <row r="1119">
          <cell r="C1119" t="str">
            <v>ITEM</v>
          </cell>
          <cell r="D1119" t="str">
            <v>DESCRIPCIÓN</v>
          </cell>
          <cell r="M1119" t="str">
            <v>UNIDAD</v>
          </cell>
          <cell r="O1119" t="str">
            <v>CANTIDAD</v>
          </cell>
        </row>
        <row r="1120">
          <cell r="C1120" t="str">
            <v>4.4.3</v>
          </cell>
          <cell r="D1120" t="str">
            <v xml:space="preserve">S.T.I de CONCRETO  f'c=210 kg/cm² (21 Mpa).  preparado en obra y fundido con medios manuales para la construcción de columnas, muros, vigas, losas y dinteles. acabado a la vista. Incluye elaboración y colocación del concreto, vibrado, protección, curado y todos los demás elementos necesarios para su correcta construcción. El acero de refuerzo y la formaleta se pagará en su respectivo ítem. En el vaciado se deben dejar los hierros para el amarre de la mampostería no estructural, por ningún motivo se pagarán anclajes. </v>
          </cell>
          <cell r="M1120" t="str">
            <v>m3</v>
          </cell>
          <cell r="O1120">
            <v>0.61</v>
          </cell>
          <cell r="R1120">
            <v>993161</v>
          </cell>
          <cell r="S1120">
            <v>993161</v>
          </cell>
          <cell r="T1120">
            <v>3.4799999999999998E-2</v>
          </cell>
          <cell r="U1120">
            <v>0.81540000000000001</v>
          </cell>
          <cell r="V1120">
            <v>0</v>
          </cell>
          <cell r="W1120">
            <v>0.14979999999999999</v>
          </cell>
        </row>
        <row r="1121">
          <cell r="C1121" t="str">
            <v>I. EQUIPO</v>
          </cell>
        </row>
        <row r="1123">
          <cell r="C1123" t="str">
            <v>DESCRIPCIÓN</v>
          </cell>
          <cell r="H1123" t="str">
            <v>MARCA</v>
          </cell>
          <cell r="J1123" t="str">
            <v>TIPO</v>
          </cell>
          <cell r="L1123" t="str">
            <v>TARIFA/HORA</v>
          </cell>
          <cell r="M1123" t="str">
            <v>RENDIMIENTO</v>
          </cell>
          <cell r="O1123" t="str">
            <v>Vr. UNITARIO</v>
          </cell>
        </row>
        <row r="1124">
          <cell r="C1124" t="str">
            <v>Vibrador de concreto (Mikasa), electrico a 110 v</v>
          </cell>
          <cell r="J1124" t="str">
            <v>Dia</v>
          </cell>
          <cell r="L1124">
            <v>46162</v>
          </cell>
          <cell r="M1124">
            <v>2</v>
          </cell>
          <cell r="O1124">
            <v>23081</v>
          </cell>
          <cell r="R1124">
            <v>0.31</v>
          </cell>
          <cell r="T1124" t="str">
            <v>Vibrador de concreto (Mikasa), electrico a 110 v</v>
          </cell>
        </row>
        <row r="1125">
          <cell r="C1125" t="str">
            <v>Sección completa de andamio (1.2m-1.5m) x 1.5 m. (+ 4 ruedas) Incluye transporte.</v>
          </cell>
          <cell r="J1125" t="str">
            <v>Dia</v>
          </cell>
          <cell r="L1125">
            <v>2565</v>
          </cell>
          <cell r="M1125">
            <v>1</v>
          </cell>
          <cell r="O1125">
            <v>2565</v>
          </cell>
          <cell r="R1125">
            <v>0.61</v>
          </cell>
          <cell r="T1125" t="str">
            <v>Sección completa de andamio (1.2m-1.5m) x 1.5 m. (+ 4 ruedas) Incluye transporte.</v>
          </cell>
        </row>
        <row r="1126">
          <cell r="C1126" t="str">
            <v>Can zunchado en madera común de 5,0cmx20cmx3,0m (alquiler). Incluye transporte.</v>
          </cell>
          <cell r="J1126" t="str">
            <v>Dia</v>
          </cell>
          <cell r="L1126">
            <v>1500</v>
          </cell>
          <cell r="M1126">
            <v>1</v>
          </cell>
          <cell r="O1126">
            <v>1500</v>
          </cell>
          <cell r="R1126">
            <v>0.61</v>
          </cell>
          <cell r="T1126" t="str">
            <v>Can zunchado en madera común de 5,0cmx20cmx3,0m (alquiler). Incluye transporte.</v>
          </cell>
        </row>
        <row r="1127">
          <cell r="J1127" t="str">
            <v/>
          </cell>
          <cell r="L1127" t="str">
            <v/>
          </cell>
          <cell r="O1127">
            <v>0</v>
          </cell>
          <cell r="R1127">
            <v>0</v>
          </cell>
          <cell r="T1127">
            <v>0</v>
          </cell>
        </row>
        <row r="1128">
          <cell r="C1128" t="str">
            <v>Herramienta Menor (Como % de Mano de Obra)</v>
          </cell>
          <cell r="J1128" t="str">
            <v>Dia</v>
          </cell>
          <cell r="L1128">
            <v>148769</v>
          </cell>
          <cell r="M1128">
            <v>0.05</v>
          </cell>
          <cell r="O1128">
            <v>7438</v>
          </cell>
          <cell r="R1128">
            <v>4537.18</v>
          </cell>
          <cell r="T1128" t="str">
            <v>Herramienta Menor (Como % de Mano de Obra)</v>
          </cell>
        </row>
        <row r="1129">
          <cell r="L1129">
            <v>3.4799999999999998E-2</v>
          </cell>
          <cell r="M1129" t="str">
            <v>SUBTOTAL $</v>
          </cell>
          <cell r="O1129">
            <v>34584</v>
          </cell>
        </row>
        <row r="1130">
          <cell r="C1130" t="str">
            <v>II. MATERIALES</v>
          </cell>
        </row>
        <row r="1132">
          <cell r="C1132" t="str">
            <v>DESCRIPCIÓN</v>
          </cell>
          <cell r="K1132" t="str">
            <v>UNIDAD</v>
          </cell>
          <cell r="L1132" t="str">
            <v>CANTIDAD</v>
          </cell>
          <cell r="M1132" t="str">
            <v>PRECIO UNIT.</v>
          </cell>
          <cell r="O1132" t="str">
            <v>Vr. UNITARIO</v>
          </cell>
        </row>
        <row r="1133">
          <cell r="C1133" t="str">
            <v>Concreto Resistencia 21 (Mpa)</v>
          </cell>
          <cell r="K1133" t="str">
            <v>m3</v>
          </cell>
          <cell r="L1133">
            <v>1.05</v>
          </cell>
          <cell r="M1133">
            <v>484027</v>
          </cell>
          <cell r="O1133">
            <v>508228</v>
          </cell>
          <cell r="R1133">
            <v>0.64</v>
          </cell>
          <cell r="T1133" t="str">
            <v>Concreto Resistencia 21 (Mpa)</v>
          </cell>
        </row>
        <row r="1134">
          <cell r="C1134" t="str">
            <v>Super T de 19 mm. 1.53 x 2.44 m</v>
          </cell>
          <cell r="K1134" t="str">
            <v>un</v>
          </cell>
          <cell r="L1134">
            <v>0.71430000000000005</v>
          </cell>
          <cell r="M1134">
            <v>300000</v>
          </cell>
          <cell r="O1134">
            <v>214290</v>
          </cell>
          <cell r="R1134">
            <v>0.44</v>
          </cell>
          <cell r="T1134" t="str">
            <v>Super T de 19 mm. 1.53 x 2.44 m</v>
          </cell>
        </row>
        <row r="1135">
          <cell r="C1135" t="str">
            <v>Larguero 8cm. X 4cm.          L=3.00 mt.</v>
          </cell>
          <cell r="K1135" t="str">
            <v>u</v>
          </cell>
          <cell r="L1135">
            <v>3.52</v>
          </cell>
          <cell r="M1135">
            <v>10645</v>
          </cell>
          <cell r="O1135">
            <v>37470</v>
          </cell>
          <cell r="R1135">
            <v>2.15</v>
          </cell>
          <cell r="T1135" t="str">
            <v>Larguero 8cm. X 4cm.          L=3.00 mt.</v>
          </cell>
        </row>
        <row r="1136">
          <cell r="C1136" t="str">
            <v>Moldura en madera 1/4 bocel de L=2,80 m</v>
          </cell>
          <cell r="K1136" t="str">
            <v>m</v>
          </cell>
          <cell r="L1136">
            <v>9.52</v>
          </cell>
          <cell r="M1136">
            <v>3941</v>
          </cell>
          <cell r="O1136">
            <v>37518</v>
          </cell>
          <cell r="R1136">
            <v>5.81</v>
          </cell>
          <cell r="T1136" t="str">
            <v>Moldura en madera 1/4 bocel de L=2,80 m</v>
          </cell>
        </row>
        <row r="1137">
          <cell r="C1137" t="str">
            <v>Clavos Hierro 2 1/2 Pulgadas 350 Gramos(105 Clavos Apx Caja)</v>
          </cell>
          <cell r="K1137" t="str">
            <v>u</v>
          </cell>
          <cell r="L1137">
            <v>2.5</v>
          </cell>
          <cell r="M1137">
            <v>4620</v>
          </cell>
          <cell r="O1137">
            <v>11550</v>
          </cell>
          <cell r="R1137">
            <v>1.53</v>
          </cell>
          <cell r="T1137" t="str">
            <v>Clavos Hierro 2 1/2 Pulgadas 350 Gramos(105 Clavos Apx Caja)</v>
          </cell>
        </row>
        <row r="1138">
          <cell r="C1138" t="str">
            <v>Alambre negro para amarre calibre 18</v>
          </cell>
          <cell r="K1138" t="str">
            <v>kg</v>
          </cell>
          <cell r="L1138">
            <v>6.6000000000000003E-2</v>
          </cell>
          <cell r="M1138">
            <v>11400</v>
          </cell>
          <cell r="O1138">
            <v>752</v>
          </cell>
          <cell r="R1138">
            <v>0.04</v>
          </cell>
          <cell r="T1138" t="str">
            <v>Alambre negro para amarre calibre 18</v>
          </cell>
        </row>
        <row r="1139">
          <cell r="K1139" t="str">
            <v/>
          </cell>
          <cell r="M1139">
            <v>0</v>
          </cell>
          <cell r="O1139">
            <v>0</v>
          </cell>
          <cell r="R1139">
            <v>0</v>
          </cell>
          <cell r="T1139">
            <v>0</v>
          </cell>
        </row>
        <row r="1140">
          <cell r="K1140" t="str">
            <v/>
          </cell>
          <cell r="M1140">
            <v>0</v>
          </cell>
          <cell r="O1140">
            <v>0</v>
          </cell>
          <cell r="R1140">
            <v>0</v>
          </cell>
          <cell r="T1140">
            <v>0</v>
          </cell>
        </row>
        <row r="1141">
          <cell r="L1141">
            <v>0.81540000000000001</v>
          </cell>
          <cell r="M1141" t="str">
            <v>SUBTOTAL $</v>
          </cell>
          <cell r="O1141">
            <v>809808</v>
          </cell>
        </row>
        <row r="1142">
          <cell r="C1142" t="str">
            <v>III. TRANSPORTES</v>
          </cell>
        </row>
        <row r="1144">
          <cell r="C1144" t="str">
            <v>MATERIAL</v>
          </cell>
          <cell r="J1144" t="str">
            <v>VOL. o PESO</v>
          </cell>
          <cell r="K1144" t="str">
            <v>DISTANCIA</v>
          </cell>
          <cell r="L1144" t="str">
            <v>M3 o Ton/Km</v>
          </cell>
          <cell r="M1144" t="str">
            <v>TARIFA</v>
          </cell>
          <cell r="O1144" t="str">
            <v>Vr. UNITARIO</v>
          </cell>
        </row>
        <row r="1145">
          <cell r="J1145" t="str">
            <v/>
          </cell>
          <cell r="M1145">
            <v>0</v>
          </cell>
          <cell r="O1145">
            <v>0</v>
          </cell>
          <cell r="R1145">
            <v>0</v>
          </cell>
          <cell r="T1145">
            <v>0</v>
          </cell>
        </row>
        <row r="1146">
          <cell r="J1146" t="str">
            <v/>
          </cell>
          <cell r="M1146">
            <v>0</v>
          </cell>
          <cell r="O1146">
            <v>0</v>
          </cell>
          <cell r="R1146">
            <v>0</v>
          </cell>
          <cell r="T1146">
            <v>0</v>
          </cell>
        </row>
        <row r="1147">
          <cell r="J1147" t="str">
            <v/>
          </cell>
          <cell r="M1147">
            <v>0</v>
          </cell>
          <cell r="O1147">
            <v>0</v>
          </cell>
          <cell r="R1147">
            <v>0</v>
          </cell>
          <cell r="T1147">
            <v>0</v>
          </cell>
        </row>
        <row r="1148">
          <cell r="L1148">
            <v>0</v>
          </cell>
          <cell r="M1148" t="str">
            <v>SUBTOTAL $</v>
          </cell>
          <cell r="O1148">
            <v>0</v>
          </cell>
        </row>
        <row r="1149">
          <cell r="C1149" t="str">
            <v>IV. MANO DE OBRA</v>
          </cell>
        </row>
        <row r="1151">
          <cell r="C1151" t="str">
            <v>TRABAJADOR</v>
          </cell>
          <cell r="I1151" t="str">
            <v>CANTIDAD</v>
          </cell>
          <cell r="J1151" t="str">
            <v>JORNAL</v>
          </cell>
          <cell r="K1151" t="str">
            <v>PRESTACIONES</v>
          </cell>
          <cell r="L1151" t="str">
            <v>JORNAL TOTAL</v>
          </cell>
          <cell r="M1151" t="str">
            <v>RENDIMIENTO</v>
          </cell>
          <cell r="O1151" t="str">
            <v>Vr. UNITARIO</v>
          </cell>
        </row>
        <row r="1152">
          <cell r="C1152" t="str">
            <v>Oficial</v>
          </cell>
          <cell r="I1152">
            <v>1</v>
          </cell>
          <cell r="J1152">
            <v>77720</v>
          </cell>
          <cell r="K1152">
            <v>1.6913</v>
          </cell>
          <cell r="L1152">
            <v>131448</v>
          </cell>
          <cell r="M1152">
            <v>2</v>
          </cell>
          <cell r="O1152">
            <v>65724</v>
          </cell>
          <cell r="R1152">
            <v>0.31</v>
          </cell>
          <cell r="T1152" t="str">
            <v>Oficial</v>
          </cell>
        </row>
        <row r="1153">
          <cell r="C1153" t="str">
            <v>Ayudante Entendido</v>
          </cell>
          <cell r="I1153">
            <v>1</v>
          </cell>
          <cell r="J1153">
            <v>53020</v>
          </cell>
          <cell r="K1153">
            <v>1.7161</v>
          </cell>
          <cell r="L1153">
            <v>90988</v>
          </cell>
          <cell r="M1153">
            <v>2</v>
          </cell>
          <cell r="O1153">
            <v>45494</v>
          </cell>
          <cell r="R1153">
            <v>0.31</v>
          </cell>
          <cell r="T1153" t="str">
            <v>Ayudante Entendido</v>
          </cell>
        </row>
        <row r="1154">
          <cell r="C1154" t="str">
            <v>Ayudante Raso</v>
          </cell>
          <cell r="I1154">
            <v>1</v>
          </cell>
          <cell r="J1154">
            <v>43354</v>
          </cell>
          <cell r="K1154">
            <v>1.7323</v>
          </cell>
          <cell r="L1154">
            <v>75102</v>
          </cell>
          <cell r="M1154">
            <v>2</v>
          </cell>
          <cell r="O1154">
            <v>37551</v>
          </cell>
          <cell r="R1154">
            <v>0.31</v>
          </cell>
          <cell r="T1154" t="str">
            <v>Ayudante Raso</v>
          </cell>
        </row>
        <row r="1155">
          <cell r="L1155">
            <v>0.14979999999999999</v>
          </cell>
          <cell r="M1155" t="str">
            <v>SUBTOTAL $</v>
          </cell>
          <cell r="O1155">
            <v>148769</v>
          </cell>
        </row>
        <row r="1157">
          <cell r="C1157" t="str">
            <v>TOTAL COSTO DIRECTO $</v>
          </cell>
          <cell r="O1157">
            <v>993161</v>
          </cell>
        </row>
        <row r="1158">
          <cell r="C1158" t="str">
            <v>V. COSTOS INDIRECTOS</v>
          </cell>
        </row>
        <row r="1160">
          <cell r="C1160" t="str">
            <v>Descripción</v>
          </cell>
          <cell r="L1160" t="str">
            <v>Porcentaje</v>
          </cell>
          <cell r="M1160" t="str">
            <v>Valor Total</v>
          </cell>
        </row>
        <row r="1161">
          <cell r="C1161" t="str">
            <v>ADMINISTRACION</v>
          </cell>
          <cell r="L1161">
            <v>0</v>
          </cell>
          <cell r="M1161">
            <v>0</v>
          </cell>
        </row>
        <row r="1162">
          <cell r="C1162" t="str">
            <v xml:space="preserve">IMPREVISTOS </v>
          </cell>
          <cell r="L1162">
            <v>0</v>
          </cell>
          <cell r="M1162">
            <v>0</v>
          </cell>
        </row>
        <row r="1163">
          <cell r="C1163" t="str">
            <v>UTILIDAD</v>
          </cell>
          <cell r="L1163">
            <v>0</v>
          </cell>
          <cell r="M1163">
            <v>0</v>
          </cell>
        </row>
        <row r="1164">
          <cell r="C1164" t="str">
            <v>SUBTOTAL $</v>
          </cell>
          <cell r="O1164">
            <v>0</v>
          </cell>
        </row>
        <row r="1166">
          <cell r="C1166" t="str">
            <v>Precio Unitario Total Aproximado al peso $</v>
          </cell>
          <cell r="O1166">
            <v>993161</v>
          </cell>
        </row>
        <row r="1169">
          <cell r="H1169" t="str">
            <v>Firma</v>
          </cell>
        </row>
        <row r="1170">
          <cell r="H1170" t="str">
            <v>Nombre:</v>
          </cell>
        </row>
        <row r="1171">
          <cell r="H1171" t="str">
            <v>Representante Legal del Contratista o su Apoderado</v>
          </cell>
        </row>
        <row r="1172">
          <cell r="H1172" t="str">
            <v>Matricula No. :</v>
          </cell>
        </row>
        <row r="1173">
          <cell r="H1173" t="str">
            <v xml:space="preserve"> </v>
          </cell>
        </row>
        <row r="1174">
          <cell r="C1174" t="str">
            <v>OBSERVACIONES INTERVENTORÍA</v>
          </cell>
        </row>
        <row r="1178">
          <cell r="C1178" t="str">
            <v>APROBACIÓN POR INTERVENTORÍA</v>
          </cell>
        </row>
        <row r="1179">
          <cell r="C1179"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1181">
          <cell r="C1181"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1184">
          <cell r="H1184" t="str">
            <v>Firma</v>
          </cell>
        </row>
        <row r="1185">
          <cell r="H1185" t="str">
            <v>Nombre:</v>
          </cell>
        </row>
        <row r="1186">
          <cell r="H1186" t="str">
            <v>Representante Legal del Interventor o su Apoderado</v>
          </cell>
        </row>
        <row r="1187">
          <cell r="H1187" t="str">
            <v>Matricula No. :</v>
          </cell>
        </row>
        <row r="1192">
          <cell r="C1192" t="str">
            <v>Formulario 1 - Propuesta económica  - Documento tipo de selección abreviada de menor cuantía - versión 2</v>
          </cell>
        </row>
        <row r="1193">
          <cell r="C1193" t="str">
            <v>Código</v>
          </cell>
          <cell r="D1193" t="str">
            <v>CCE-EICP-FM-25</v>
          </cell>
          <cell r="E1193" t="str">
            <v>Versión</v>
          </cell>
          <cell r="F1193">
            <v>2</v>
          </cell>
        </row>
        <row r="1195">
          <cell r="C1195" t="str">
            <v>[La entidad podrá utilizar este formato para la presentación de los análisis de precios unitarios el contratista en la oportunidad prevista en el numeral 8.1. del Documento Base]</v>
          </cell>
        </row>
        <row r="1198">
          <cell r="D1198" t="str">
            <v>MUNICIPIO DE CONCORDIA, ANTIOQUIA</v>
          </cell>
        </row>
        <row r="1199">
          <cell r="L1199" t="str">
            <v>VERSIÓN</v>
          </cell>
        </row>
        <row r="1200">
          <cell r="D1200" t="str">
            <v xml:space="preserve">[NÚMERO DEL PROCESO] </v>
          </cell>
        </row>
        <row r="1201">
          <cell r="L1201" t="str">
            <v>PÁGINA</v>
          </cell>
          <cell r="M1201">
            <v>1</v>
          </cell>
          <cell r="N1201" t="str">
            <v>DE</v>
          </cell>
          <cell r="O1201">
            <v>1</v>
          </cell>
        </row>
        <row r="1202">
          <cell r="D1202" t="str">
            <v xml:space="preserve">ANALISIS DE PRECIOS UNITARIOS </v>
          </cell>
        </row>
        <row r="1204">
          <cell r="L1204" t="str">
            <v>FECHA</v>
          </cell>
          <cell r="M1204" t="str">
            <v>DD</v>
          </cell>
          <cell r="N1204" t="str">
            <v>MM</v>
          </cell>
          <cell r="O1204" t="str">
            <v>AA</v>
          </cell>
        </row>
        <row r="1205">
          <cell r="M1205">
            <v>8</v>
          </cell>
          <cell r="N1205">
            <v>5</v>
          </cell>
          <cell r="O1205">
            <v>2023</v>
          </cell>
        </row>
        <row r="1206">
          <cell r="C1206" t="str">
            <v>ITEMS DE LA PROPUESTA ECONÓMICA</v>
          </cell>
          <cell r="I1206" t="str">
            <v>ITEMS NO PREVISTOS</v>
          </cell>
        </row>
        <row r="1210">
          <cell r="C1210" t="str">
            <v>DATOS ESPECÍFICOS</v>
          </cell>
        </row>
        <row r="1212">
          <cell r="C1212" t="str">
            <v>ITEM</v>
          </cell>
          <cell r="D1212" t="str">
            <v>DESCRIPCIÓN</v>
          </cell>
          <cell r="M1212" t="str">
            <v>UNIDAD</v>
          </cell>
          <cell r="O1212" t="str">
            <v>CANTIDAD</v>
          </cell>
        </row>
        <row r="1213">
          <cell r="C1213" t="str">
            <v>4.4.4</v>
          </cell>
          <cell r="D1213" t="str">
            <v xml:space="preserve">S.T.C de Losa de contrapiso en concreto de 21 Mpa, e=0,08m con adicion de Mineral de Silicio (Color por definir), vaciado alternado en recuadros no superiores a 2.0 m x 2.0 m. Incluye nivelación del terreno y adecuación de la superficie,  malla electrosoldada D-84, plástico, formaleta para acabado a la vista, corte y sellado de dilataciones utilizando Sellalón de 1/4" y Sellador Elástico de Poliuretano tipo Sikaflex o similar, curado y todo lo necesario para su correcta construcción y funcionamiento. Las excavaciones o descapotes, llenos y entresuelo se pagarán en su ítem respectivo. </v>
          </cell>
          <cell r="M1213" t="str">
            <v>m2</v>
          </cell>
          <cell r="O1213">
            <v>90.35</v>
          </cell>
          <cell r="R1213">
            <v>78118</v>
          </cell>
          <cell r="S1213">
            <v>78118</v>
          </cell>
          <cell r="T1213">
            <v>4.5100000000000001E-2</v>
          </cell>
          <cell r="U1213">
            <v>0.79590000000000005</v>
          </cell>
          <cell r="V1213">
            <v>0</v>
          </cell>
          <cell r="W1213">
            <v>0.159</v>
          </cell>
        </row>
        <row r="1214">
          <cell r="C1214" t="str">
            <v>I. EQUIPO</v>
          </cell>
        </row>
        <row r="1216">
          <cell r="C1216" t="str">
            <v>DESCRIPCIÓN</v>
          </cell>
          <cell r="H1216" t="str">
            <v>MARCA</v>
          </cell>
          <cell r="J1216" t="str">
            <v>TIPO</v>
          </cell>
          <cell r="L1216" t="str">
            <v>TARIFA/HORA</v>
          </cell>
          <cell r="M1216" t="str">
            <v>RENDIMIENTO</v>
          </cell>
          <cell r="O1216" t="str">
            <v>Vr. UNITARIO</v>
          </cell>
        </row>
        <row r="1217">
          <cell r="C1217" t="str">
            <v>Vibrador de concreto (Mikasa), electrico a 110 v</v>
          </cell>
          <cell r="J1217" t="str">
            <v>Dia</v>
          </cell>
          <cell r="L1217">
            <v>46162</v>
          </cell>
          <cell r="M1217">
            <v>30</v>
          </cell>
          <cell r="O1217">
            <v>1539</v>
          </cell>
          <cell r="R1217">
            <v>3.01</v>
          </cell>
          <cell r="T1217" t="str">
            <v>Vibrador de concreto (Mikasa), electrico a 110 v</v>
          </cell>
        </row>
        <row r="1218">
          <cell r="C1218" t="str">
            <v>pulidora electrica manual - disco</v>
          </cell>
          <cell r="J1218" t="str">
            <v>Dia</v>
          </cell>
          <cell r="L1218">
            <v>40927</v>
          </cell>
          <cell r="M1218">
            <v>30</v>
          </cell>
          <cell r="O1218">
            <v>1364</v>
          </cell>
          <cell r="R1218">
            <v>3.01</v>
          </cell>
          <cell r="T1218" t="str">
            <v>pulidora electrica manual - disco</v>
          </cell>
        </row>
        <row r="1219">
          <cell r="J1219" t="str">
            <v/>
          </cell>
          <cell r="L1219" t="str">
            <v/>
          </cell>
          <cell r="O1219">
            <v>0</v>
          </cell>
          <cell r="R1219">
            <v>0</v>
          </cell>
          <cell r="T1219">
            <v>0</v>
          </cell>
        </row>
        <row r="1220">
          <cell r="J1220" t="str">
            <v/>
          </cell>
          <cell r="L1220" t="str">
            <v/>
          </cell>
          <cell r="O1220">
            <v>0</v>
          </cell>
          <cell r="R1220">
            <v>0</v>
          </cell>
          <cell r="T1220">
            <v>0</v>
          </cell>
        </row>
        <row r="1221">
          <cell r="C1221" t="str">
            <v>Herramienta Menor (Como % de Mano de Obra)</v>
          </cell>
          <cell r="J1221" t="str">
            <v>Dia</v>
          </cell>
          <cell r="L1221">
            <v>12422</v>
          </cell>
          <cell r="M1221">
            <v>0.05</v>
          </cell>
          <cell r="O1221">
            <v>621</v>
          </cell>
          <cell r="R1221">
            <v>56107.35</v>
          </cell>
          <cell r="T1221" t="str">
            <v>Herramienta Menor (Como % de Mano de Obra)</v>
          </cell>
        </row>
        <row r="1222">
          <cell r="L1222">
            <v>4.5100000000000001E-2</v>
          </cell>
          <cell r="M1222" t="str">
            <v>SUBTOTAL $</v>
          </cell>
          <cell r="O1222">
            <v>3524</v>
          </cell>
        </row>
        <row r="1223">
          <cell r="C1223" t="str">
            <v>II. MATERIALES</v>
          </cell>
        </row>
        <row r="1225">
          <cell r="C1225" t="str">
            <v>DESCRIPCIÓN</v>
          </cell>
          <cell r="K1225" t="str">
            <v>UNIDAD</v>
          </cell>
          <cell r="L1225" t="str">
            <v>CANTIDAD</v>
          </cell>
          <cell r="M1225" t="str">
            <v>PRECIO UNIT.</v>
          </cell>
          <cell r="O1225" t="str">
            <v>Vr. UNITARIO</v>
          </cell>
        </row>
        <row r="1226">
          <cell r="C1226" t="str">
            <v>Concreto Resistencia 21 (Mpa)</v>
          </cell>
          <cell r="K1226" t="str">
            <v>m3</v>
          </cell>
          <cell r="L1226">
            <v>8.4000000000000005E-2</v>
          </cell>
          <cell r="M1226">
            <v>484027</v>
          </cell>
          <cell r="O1226">
            <v>40658</v>
          </cell>
          <cell r="R1226">
            <v>7.59</v>
          </cell>
          <cell r="T1226" t="str">
            <v>Concreto Resistencia 21 (Mpa)</v>
          </cell>
        </row>
        <row r="1227">
          <cell r="C1227" t="str">
            <v>Mineral de Silicio - Rocktop 30k Gris - Toxement. Rend. Tráfico pesado: 4 a 6 kg/m2.</v>
          </cell>
          <cell r="K1227" t="str">
            <v>u</v>
          </cell>
          <cell r="L1227">
            <v>0.14000000000000001</v>
          </cell>
          <cell r="M1227">
            <v>54890</v>
          </cell>
          <cell r="O1227">
            <v>7685</v>
          </cell>
          <cell r="R1227">
            <v>12.65</v>
          </cell>
          <cell r="T1227" t="str">
            <v>Mineral de Silicio - Rocktop 30k Gris - Toxement. Rend. Tráfico pesado: 4 a 6 kg/m2.</v>
          </cell>
        </row>
        <row r="1228">
          <cell r="C1228" t="str">
            <v>Plastico Negro - Ancho 3 m  - Calibre 3.5</v>
          </cell>
          <cell r="K1228" t="str">
            <v>m2</v>
          </cell>
          <cell r="L1228">
            <v>1.05</v>
          </cell>
          <cell r="M1228">
            <v>2000</v>
          </cell>
          <cell r="O1228">
            <v>2100</v>
          </cell>
          <cell r="R1228">
            <v>94.87</v>
          </cell>
          <cell r="T1228" t="str">
            <v>Plastico Negro - Ancho 3 m  - Calibre 3.5</v>
          </cell>
        </row>
        <row r="1229">
          <cell r="C1229" t="str">
            <v>Malla electrosoldada D-84 - Hueco 15x15cm 4.0mm</v>
          </cell>
          <cell r="K1229" t="str">
            <v>m2</v>
          </cell>
          <cell r="L1229">
            <v>1.1000000000000001</v>
          </cell>
          <cell r="M1229">
            <v>8178</v>
          </cell>
          <cell r="O1229">
            <v>8996</v>
          </cell>
          <cell r="R1229">
            <v>99.39</v>
          </cell>
          <cell r="T1229" t="str">
            <v>Malla electrosoldada D-84 - Hueco 15x15cm 4.0mm</v>
          </cell>
        </row>
        <row r="1230">
          <cell r="C1230" t="str">
            <v xml:space="preserve">Tabla burda en madera aserrada (0,15*0,03*3,00) 
</v>
          </cell>
          <cell r="K1230" t="str">
            <v>u</v>
          </cell>
          <cell r="L1230">
            <v>9.8766666666666669E-2</v>
          </cell>
          <cell r="M1230">
            <v>10407</v>
          </cell>
          <cell r="O1230">
            <v>1028</v>
          </cell>
          <cell r="R1230">
            <v>8.92</v>
          </cell>
          <cell r="T1230" t="str">
            <v xml:space="preserve">Tabla burda en madera aserrada (0,15*0,03*3,00) 
</v>
          </cell>
        </row>
        <row r="1231">
          <cell r="C1231" t="str">
            <v>Larguero de 2"X2" por 3m</v>
          </cell>
          <cell r="K1231" t="str">
            <v>u</v>
          </cell>
          <cell r="L1231">
            <v>0.1</v>
          </cell>
          <cell r="M1231">
            <v>5480</v>
          </cell>
          <cell r="O1231">
            <v>548</v>
          </cell>
          <cell r="R1231">
            <v>9.0399999999999991</v>
          </cell>
          <cell r="T1231" t="str">
            <v>Larguero de 2"X2" por 3m</v>
          </cell>
        </row>
        <row r="1232">
          <cell r="C1232" t="str">
            <v>Clavos Hierro 2 1/2 Pulgadas 350 Gramos(105 Clavos Apx Caja)</v>
          </cell>
          <cell r="K1232" t="str">
            <v>u</v>
          </cell>
          <cell r="L1232">
            <v>3.8100000000000002E-2</v>
          </cell>
          <cell r="M1232">
            <v>4620</v>
          </cell>
          <cell r="O1232">
            <v>176</v>
          </cell>
          <cell r="R1232">
            <v>3.44</v>
          </cell>
          <cell r="T1232" t="str">
            <v>Clavos Hierro 2 1/2 Pulgadas 350 Gramos(105 Clavos Apx Caja)</v>
          </cell>
        </row>
        <row r="1233">
          <cell r="C1233" t="str">
            <v>sellalon 1/4 DE PULGADA x 20 m</v>
          </cell>
          <cell r="K1233" t="str">
            <v>u</v>
          </cell>
          <cell r="L1233">
            <v>7.0000000000000007E-2</v>
          </cell>
          <cell r="M1233">
            <v>10000</v>
          </cell>
          <cell r="O1233">
            <v>700</v>
          </cell>
          <cell r="R1233">
            <v>6.32</v>
          </cell>
          <cell r="T1233" t="str">
            <v>sellalon 1/4 DE PULGADA x 20 m</v>
          </cell>
        </row>
        <row r="1234">
          <cell r="C1234" t="str">
            <v>Sikaflex construction o equivalente. Sellador elastico de poliuretano. Rendimiento1 un de 300cm3 . 3ml en junta de 1cm x 1cm.</v>
          </cell>
          <cell r="K1234" t="str">
            <v>u</v>
          </cell>
          <cell r="L1234">
            <v>5.3E-3</v>
          </cell>
          <cell r="M1234">
            <v>53000</v>
          </cell>
          <cell r="O1234">
            <v>281</v>
          </cell>
          <cell r="R1234">
            <v>0.48</v>
          </cell>
          <cell r="T1234" t="str">
            <v>Sikaflex construction o equivalente. Sellador elastico de poliuretano. Rendimiento1 un de 300cm3 . 3ml en junta de 1cm x 1cm.</v>
          </cell>
        </row>
        <row r="1235">
          <cell r="L1235">
            <v>0.79590000000000005</v>
          </cell>
          <cell r="M1235" t="str">
            <v>SUBTOTAL $</v>
          </cell>
          <cell r="O1235">
            <v>62172</v>
          </cell>
        </row>
        <row r="1236">
          <cell r="C1236" t="str">
            <v>III. TRANSPORTES</v>
          </cell>
        </row>
        <row r="1238">
          <cell r="C1238" t="str">
            <v>MATERIAL</v>
          </cell>
          <cell r="J1238" t="str">
            <v>VOL. o PESO</v>
          </cell>
          <cell r="K1238" t="str">
            <v>DISTANCIA</v>
          </cell>
          <cell r="L1238" t="str">
            <v>M3 o Ton/Km</v>
          </cell>
          <cell r="M1238" t="str">
            <v>TARIFA</v>
          </cell>
          <cell r="O1238" t="str">
            <v>Vr. UNITARIO</v>
          </cell>
        </row>
        <row r="1239">
          <cell r="J1239" t="str">
            <v/>
          </cell>
          <cell r="M1239">
            <v>0</v>
          </cell>
          <cell r="O1239">
            <v>0</v>
          </cell>
          <cell r="R1239">
            <v>0</v>
          </cell>
          <cell r="T1239">
            <v>0</v>
          </cell>
        </row>
        <row r="1240">
          <cell r="J1240" t="str">
            <v/>
          </cell>
          <cell r="M1240">
            <v>0</v>
          </cell>
          <cell r="O1240">
            <v>0</v>
          </cell>
          <cell r="R1240">
            <v>0</v>
          </cell>
          <cell r="T1240">
            <v>0</v>
          </cell>
        </row>
        <row r="1241">
          <cell r="J1241" t="str">
            <v/>
          </cell>
          <cell r="M1241">
            <v>0</v>
          </cell>
          <cell r="O1241">
            <v>0</v>
          </cell>
          <cell r="R1241">
            <v>0</v>
          </cell>
          <cell r="T1241">
            <v>0</v>
          </cell>
        </row>
        <row r="1242">
          <cell r="L1242">
            <v>0</v>
          </cell>
          <cell r="M1242" t="str">
            <v>SUBTOTAL $</v>
          </cell>
          <cell r="O1242">
            <v>0</v>
          </cell>
        </row>
        <row r="1243">
          <cell r="C1243" t="str">
            <v>IV. MANO DE OBRA</v>
          </cell>
        </row>
        <row r="1245">
          <cell r="C1245" t="str">
            <v>TRABAJADOR</v>
          </cell>
          <cell r="I1245" t="str">
            <v>CANTIDAD</v>
          </cell>
          <cell r="J1245" t="str">
            <v>JORNAL</v>
          </cell>
          <cell r="K1245" t="str">
            <v>PRESTACIONES</v>
          </cell>
          <cell r="L1245" t="str">
            <v>JORNAL TOTAL</v>
          </cell>
          <cell r="M1245" t="str">
            <v>RENDIMIENTO</v>
          </cell>
          <cell r="O1245" t="str">
            <v>Vr. UNITARIO</v>
          </cell>
        </row>
        <row r="1246">
          <cell r="C1246" t="str">
            <v>Oficial</v>
          </cell>
          <cell r="I1246">
            <v>1</v>
          </cell>
          <cell r="J1246">
            <v>77720</v>
          </cell>
          <cell r="K1246">
            <v>1.6913</v>
          </cell>
          <cell r="L1246">
            <v>131448</v>
          </cell>
          <cell r="M1246">
            <v>30</v>
          </cell>
          <cell r="O1246">
            <v>4382</v>
          </cell>
          <cell r="R1246">
            <v>3.01</v>
          </cell>
          <cell r="T1246" t="str">
            <v>Oficial</v>
          </cell>
        </row>
        <row r="1247">
          <cell r="C1247" t="str">
            <v>Ayudante Entendido</v>
          </cell>
          <cell r="I1247">
            <v>1</v>
          </cell>
          <cell r="J1247">
            <v>53020</v>
          </cell>
          <cell r="K1247">
            <v>1.7161</v>
          </cell>
          <cell r="L1247">
            <v>90988</v>
          </cell>
          <cell r="M1247">
            <v>30</v>
          </cell>
          <cell r="O1247">
            <v>3033</v>
          </cell>
          <cell r="R1247">
            <v>3.01</v>
          </cell>
          <cell r="T1247" t="str">
            <v>Ayudante Entendido</v>
          </cell>
        </row>
        <row r="1248">
          <cell r="C1248" t="str">
            <v>Ayudante Raso</v>
          </cell>
          <cell r="I1248">
            <v>2</v>
          </cell>
          <cell r="J1248">
            <v>43354</v>
          </cell>
          <cell r="K1248">
            <v>1.7323</v>
          </cell>
          <cell r="L1248">
            <v>150204</v>
          </cell>
          <cell r="M1248">
            <v>30</v>
          </cell>
          <cell r="O1248">
            <v>5007</v>
          </cell>
          <cell r="R1248">
            <v>6.02</v>
          </cell>
          <cell r="T1248" t="str">
            <v>Ayudante Raso</v>
          </cell>
        </row>
        <row r="1249">
          <cell r="L1249">
            <v>0.159</v>
          </cell>
          <cell r="M1249" t="str">
            <v>SUBTOTAL $</v>
          </cell>
          <cell r="O1249">
            <v>12422</v>
          </cell>
        </row>
        <row r="1251">
          <cell r="C1251" t="str">
            <v>TOTAL COSTO DIRECTO $</v>
          </cell>
          <cell r="O1251">
            <v>78118</v>
          </cell>
        </row>
        <row r="1252">
          <cell r="C1252" t="str">
            <v>V. COSTOS INDIRECTOS</v>
          </cell>
        </row>
        <row r="1254">
          <cell r="C1254" t="str">
            <v>Descripción</v>
          </cell>
          <cell r="L1254" t="str">
            <v>Porcentaje</v>
          </cell>
          <cell r="M1254" t="str">
            <v>Valor Total</v>
          </cell>
        </row>
        <row r="1255">
          <cell r="C1255" t="str">
            <v>ADMINISTRACION</v>
          </cell>
          <cell r="L1255">
            <v>0</v>
          </cell>
          <cell r="M1255">
            <v>0</v>
          </cell>
        </row>
        <row r="1256">
          <cell r="C1256" t="str">
            <v xml:space="preserve">IMPREVISTOS </v>
          </cell>
          <cell r="L1256">
            <v>0</v>
          </cell>
          <cell r="M1256">
            <v>0</v>
          </cell>
        </row>
        <row r="1257">
          <cell r="C1257" t="str">
            <v>UTILIDAD</v>
          </cell>
          <cell r="L1257">
            <v>0</v>
          </cell>
          <cell r="M1257">
            <v>0</v>
          </cell>
        </row>
        <row r="1258">
          <cell r="C1258" t="str">
            <v>SUBTOTAL $</v>
          </cell>
          <cell r="O1258">
            <v>0</v>
          </cell>
        </row>
        <row r="1260">
          <cell r="C1260" t="str">
            <v>Precio Unitario Total Aproximado al peso $</v>
          </cell>
          <cell r="O1260">
            <v>78118</v>
          </cell>
        </row>
        <row r="1263">
          <cell r="H1263" t="str">
            <v>Firma</v>
          </cell>
        </row>
        <row r="1264">
          <cell r="H1264" t="str">
            <v>Nombre:</v>
          </cell>
        </row>
        <row r="1265">
          <cell r="H1265" t="str">
            <v>Representante Legal del Contratista o su Apoderado</v>
          </cell>
        </row>
        <row r="1266">
          <cell r="H1266" t="str">
            <v>Matricula No. :</v>
          </cell>
        </row>
        <row r="1267">
          <cell r="H1267" t="str">
            <v xml:space="preserve"> </v>
          </cell>
        </row>
        <row r="1268">
          <cell r="C1268" t="str">
            <v>OBSERVACIONES INTERVENTORÍA</v>
          </cell>
        </row>
        <row r="1272">
          <cell r="C1272" t="str">
            <v>APROBACIÓN POR INTERVENTORÍA</v>
          </cell>
        </row>
        <row r="1273">
          <cell r="C1273"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1275">
          <cell r="C1275"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1278">
          <cell r="H1278" t="str">
            <v>Firma</v>
          </cell>
        </row>
        <row r="1279">
          <cell r="H1279" t="str">
            <v>Nombre:</v>
          </cell>
        </row>
        <row r="1280">
          <cell r="H1280" t="str">
            <v>Representante Legal del Interventor o su Apoderado</v>
          </cell>
        </row>
        <row r="1281">
          <cell r="H1281" t="str">
            <v>Matricula No. :</v>
          </cell>
        </row>
        <row r="1286">
          <cell r="C1286" t="str">
            <v>Formulario 1 - Propuesta económica  - Documento tipo de selección abreviada de menor cuantía - versión 2</v>
          </cell>
        </row>
        <row r="1287">
          <cell r="C1287" t="str">
            <v>Código</v>
          </cell>
          <cell r="D1287" t="str">
            <v>CCE-EICP-FM-25</v>
          </cell>
          <cell r="E1287" t="str">
            <v>Versión</v>
          </cell>
          <cell r="F1287">
            <v>2</v>
          </cell>
        </row>
        <row r="1289">
          <cell r="C1289" t="str">
            <v>[La entidad podrá utilizar este formato para la presentación de los análisis de precios unitarios el contratista en la oportunidad prevista en el numeral 8.1. del Documento Base]</v>
          </cell>
        </row>
        <row r="1292">
          <cell r="D1292" t="str">
            <v>MUNICIPIO DE CONCORDIA, ANTIOQUIA</v>
          </cell>
        </row>
        <row r="1293">
          <cell r="L1293" t="str">
            <v>VERSIÓN</v>
          </cell>
        </row>
        <row r="1294">
          <cell r="D1294" t="str">
            <v xml:space="preserve">[NÚMERO DEL PROCESO] </v>
          </cell>
        </row>
        <row r="1295">
          <cell r="L1295" t="str">
            <v>PÁGINA</v>
          </cell>
          <cell r="M1295">
            <v>1</v>
          </cell>
          <cell r="N1295" t="str">
            <v>DE</v>
          </cell>
          <cell r="O1295">
            <v>1</v>
          </cell>
        </row>
        <row r="1296">
          <cell r="D1296" t="str">
            <v xml:space="preserve">ANALISIS DE PRECIOS UNITARIOS </v>
          </cell>
        </row>
        <row r="1298">
          <cell r="L1298" t="str">
            <v>FECHA</v>
          </cell>
          <cell r="M1298" t="str">
            <v>DD</v>
          </cell>
          <cell r="N1298" t="str">
            <v>MM</v>
          </cell>
          <cell r="O1298" t="str">
            <v>AA</v>
          </cell>
        </row>
        <row r="1299">
          <cell r="M1299">
            <v>8</v>
          </cell>
          <cell r="N1299">
            <v>5</v>
          </cell>
          <cell r="O1299">
            <v>2023</v>
          </cell>
        </row>
        <row r="1300">
          <cell r="C1300" t="str">
            <v>ITEMS DE LA PROPUESTA ECONÓMICA</v>
          </cell>
          <cell r="I1300" t="str">
            <v>ITEMS NO PREVISTOS</v>
          </cell>
        </row>
        <row r="1304">
          <cell r="C1304" t="str">
            <v>DATOS ESPECÍFICOS</v>
          </cell>
        </row>
        <row r="1306">
          <cell r="C1306" t="str">
            <v>ITEM</v>
          </cell>
          <cell r="D1306" t="str">
            <v>DESCRIPCIÓN</v>
          </cell>
          <cell r="M1306" t="str">
            <v>UNIDAD</v>
          </cell>
          <cell r="O1306" t="str">
            <v>CANTIDAD</v>
          </cell>
        </row>
        <row r="1307">
          <cell r="C1307" t="str">
            <v>4.4.5</v>
          </cell>
          <cell r="D1307" t="str">
            <v>S.T.C de Cuneta en CONCRETO  f'c=210 kg/cm² (21 Mpa) con adición de impermeabilizante tipo Plastocrete o similar; desarrollo de 0.5 m y espesor de 0.1 m; acabado a la vista. Incluye elaboración y colocación del concreto, vibrado, protección, curado y todos los demás elementos necesarios para su correcta construcción. El acero de refuerzo y la formaleta se pagará en su respectivo ítem.</v>
          </cell>
          <cell r="M1307" t="str">
            <v>m</v>
          </cell>
          <cell r="O1307">
            <v>43</v>
          </cell>
          <cell r="R1307">
            <v>57217</v>
          </cell>
          <cell r="S1307">
            <v>57217</v>
          </cell>
          <cell r="T1307">
            <v>0.1188</v>
          </cell>
          <cell r="U1307">
            <v>0.53449999999999998</v>
          </cell>
          <cell r="V1307">
            <v>0</v>
          </cell>
          <cell r="W1307">
            <v>0.34670000000000001</v>
          </cell>
        </row>
        <row r="1308">
          <cell r="C1308" t="str">
            <v>I. EQUIPO</v>
          </cell>
        </row>
        <row r="1310">
          <cell r="C1310" t="str">
            <v>DESCRIPCIÓN</v>
          </cell>
          <cell r="H1310" t="str">
            <v>MARCA</v>
          </cell>
          <cell r="J1310" t="str">
            <v>TIPO</v>
          </cell>
          <cell r="L1310" t="str">
            <v>TARIFA/HORA</v>
          </cell>
          <cell r="M1310" t="str">
            <v>RENDIMIENTO</v>
          </cell>
          <cell r="O1310" t="str">
            <v>Vr. UNITARIO</v>
          </cell>
        </row>
        <row r="1311">
          <cell r="C1311" t="str">
            <v>Vibrador de concreto (Mikasa), electrico a 110 v</v>
          </cell>
          <cell r="J1311" t="str">
            <v>Dia</v>
          </cell>
          <cell r="L1311">
            <v>46162</v>
          </cell>
          <cell r="M1311">
            <v>15</v>
          </cell>
          <cell r="O1311">
            <v>3077</v>
          </cell>
          <cell r="R1311">
            <v>2.87</v>
          </cell>
          <cell r="T1311" t="str">
            <v>Vibrador de concreto (Mikasa), electrico a 110 v</v>
          </cell>
        </row>
        <row r="1312">
          <cell r="C1312" t="str">
            <v>pulidora electrica manual - disco</v>
          </cell>
          <cell r="J1312" t="str">
            <v>Dia</v>
          </cell>
          <cell r="L1312">
            <v>40927</v>
          </cell>
          <cell r="M1312">
            <v>15</v>
          </cell>
          <cell r="O1312">
            <v>2728</v>
          </cell>
          <cell r="R1312">
            <v>2.87</v>
          </cell>
          <cell r="T1312" t="str">
            <v>pulidora electrica manual - disco</v>
          </cell>
        </row>
        <row r="1313">
          <cell r="J1313" t="str">
            <v/>
          </cell>
          <cell r="L1313" t="str">
            <v/>
          </cell>
          <cell r="O1313">
            <v>0</v>
          </cell>
          <cell r="R1313">
            <v>0</v>
          </cell>
          <cell r="T1313">
            <v>0</v>
          </cell>
        </row>
        <row r="1314">
          <cell r="J1314" t="str">
            <v/>
          </cell>
          <cell r="L1314" t="str">
            <v/>
          </cell>
          <cell r="O1314">
            <v>0</v>
          </cell>
          <cell r="R1314">
            <v>0</v>
          </cell>
          <cell r="T1314">
            <v>0</v>
          </cell>
        </row>
        <row r="1315">
          <cell r="C1315" t="str">
            <v>Herramienta Menor (Como % de Mano de Obra)</v>
          </cell>
          <cell r="J1315" t="str">
            <v>Dia</v>
          </cell>
          <cell r="L1315">
            <v>19836</v>
          </cell>
          <cell r="M1315">
            <v>0.05</v>
          </cell>
          <cell r="O1315">
            <v>992</v>
          </cell>
          <cell r="R1315">
            <v>42656</v>
          </cell>
          <cell r="T1315" t="str">
            <v>Herramienta Menor (Como % de Mano de Obra)</v>
          </cell>
        </row>
        <row r="1316">
          <cell r="L1316">
            <v>0.1188</v>
          </cell>
          <cell r="M1316" t="str">
            <v>SUBTOTAL $</v>
          </cell>
          <cell r="O1316">
            <v>6797</v>
          </cell>
        </row>
        <row r="1317">
          <cell r="C1317" t="str">
            <v>II. MATERIALES</v>
          </cell>
        </row>
        <row r="1319">
          <cell r="C1319" t="str">
            <v>DESCRIPCIÓN</v>
          </cell>
          <cell r="K1319" t="str">
            <v>UNIDAD</v>
          </cell>
          <cell r="L1319" t="str">
            <v>CANTIDAD</v>
          </cell>
          <cell r="M1319" t="str">
            <v>PRECIO UNIT.</v>
          </cell>
          <cell r="O1319" t="str">
            <v>Vr. UNITARIO</v>
          </cell>
        </row>
        <row r="1320">
          <cell r="C1320" t="str">
            <v>Concreto Resistencia 21 (Mpa)</v>
          </cell>
          <cell r="K1320" t="str">
            <v>m3</v>
          </cell>
          <cell r="L1320">
            <v>5.2499999999999998E-2</v>
          </cell>
          <cell r="M1320">
            <v>484027</v>
          </cell>
          <cell r="O1320">
            <v>25411</v>
          </cell>
          <cell r="R1320">
            <v>2.2599999999999998</v>
          </cell>
          <cell r="T1320" t="str">
            <v>Concreto Resistencia 21 (Mpa)</v>
          </cell>
        </row>
        <row r="1321">
          <cell r="C1321" t="str">
            <v>Sika Plastocrete DM Impermeabilizante para concreto. Presentación (Se dosifica al 0,5% del peso del cemento de la mezcla)</v>
          </cell>
          <cell r="K1321" t="str">
            <v>kg</v>
          </cell>
          <cell r="L1321">
            <v>9.1899999999999996E-2</v>
          </cell>
          <cell r="M1321">
            <v>26375</v>
          </cell>
          <cell r="O1321">
            <v>2424</v>
          </cell>
          <cell r="R1321">
            <v>3.95</v>
          </cell>
          <cell r="T1321" t="str">
            <v>Sika Plastocrete DM Impermeabilizante para concreto. Presentación (Se dosifica al 0,5% del peso del cemento de la mezcla)</v>
          </cell>
        </row>
        <row r="1322">
          <cell r="C1322" t="str">
            <v xml:space="preserve">Tabla burda en madera aserrada (0,15*0,03*3,00) 
</v>
          </cell>
          <cell r="K1322" t="str">
            <v>u</v>
          </cell>
          <cell r="L1322">
            <v>0.11</v>
          </cell>
          <cell r="M1322">
            <v>10407</v>
          </cell>
          <cell r="O1322">
            <v>1145</v>
          </cell>
          <cell r="R1322">
            <v>4.7300000000000004</v>
          </cell>
          <cell r="T1322" t="str">
            <v xml:space="preserve">Tabla burda en madera aserrada (0,15*0,03*3,00) 
</v>
          </cell>
        </row>
        <row r="1323">
          <cell r="C1323" t="str">
            <v>Larguero de 2"X2" por 3m</v>
          </cell>
          <cell r="K1323" t="str">
            <v>u</v>
          </cell>
          <cell r="L1323">
            <v>0.2</v>
          </cell>
          <cell r="M1323">
            <v>5480</v>
          </cell>
          <cell r="O1323">
            <v>1096</v>
          </cell>
          <cell r="R1323">
            <v>8.6</v>
          </cell>
          <cell r="T1323" t="str">
            <v>Larguero de 2"X2" por 3m</v>
          </cell>
        </row>
        <row r="1324">
          <cell r="C1324" t="str">
            <v>Clavos Hierro 2 1/2 Pulgadas 350 Gramos(105 Clavos Apx Caja)</v>
          </cell>
          <cell r="K1324" t="str">
            <v>u</v>
          </cell>
          <cell r="L1324">
            <v>0.11</v>
          </cell>
          <cell r="M1324">
            <v>4620</v>
          </cell>
          <cell r="O1324">
            <v>508</v>
          </cell>
          <cell r="R1324">
            <v>4.7300000000000004</v>
          </cell>
          <cell r="T1324" t="str">
            <v>Clavos Hierro 2 1/2 Pulgadas 350 Gramos(105 Clavos Apx Caja)</v>
          </cell>
        </row>
        <row r="1325">
          <cell r="K1325" t="str">
            <v/>
          </cell>
          <cell r="M1325">
            <v>0</v>
          </cell>
          <cell r="O1325">
            <v>0</v>
          </cell>
          <cell r="R1325">
            <v>0</v>
          </cell>
          <cell r="T1325">
            <v>0</v>
          </cell>
        </row>
        <row r="1326">
          <cell r="K1326" t="str">
            <v/>
          </cell>
          <cell r="M1326">
            <v>0</v>
          </cell>
          <cell r="O1326">
            <v>0</v>
          </cell>
          <cell r="R1326">
            <v>0</v>
          </cell>
          <cell r="T1326">
            <v>0</v>
          </cell>
        </row>
        <row r="1327">
          <cell r="K1327" t="str">
            <v/>
          </cell>
          <cell r="M1327">
            <v>0</v>
          </cell>
          <cell r="O1327">
            <v>0</v>
          </cell>
          <cell r="R1327">
            <v>0</v>
          </cell>
          <cell r="T1327">
            <v>0</v>
          </cell>
        </row>
        <row r="1328">
          <cell r="L1328">
            <v>0.53449999999999998</v>
          </cell>
          <cell r="M1328" t="str">
            <v>SUBTOTAL $</v>
          </cell>
          <cell r="O1328">
            <v>30584</v>
          </cell>
        </row>
        <row r="1329">
          <cell r="C1329" t="str">
            <v>III. TRANSPORTES</v>
          </cell>
        </row>
        <row r="1331">
          <cell r="C1331" t="str">
            <v>MATERIAL</v>
          </cell>
          <cell r="J1331" t="str">
            <v>VOL. o PESO</v>
          </cell>
          <cell r="K1331" t="str">
            <v>DISTANCIA</v>
          </cell>
          <cell r="L1331" t="str">
            <v>M3 o Ton/Km</v>
          </cell>
          <cell r="M1331" t="str">
            <v>TARIFA</v>
          </cell>
          <cell r="O1331" t="str">
            <v>Vr. UNITARIO</v>
          </cell>
        </row>
        <row r="1332">
          <cell r="J1332" t="str">
            <v/>
          </cell>
          <cell r="K1332">
            <v>1</v>
          </cell>
          <cell r="L1332">
            <v>5.2499999999999998E-2</v>
          </cell>
          <cell r="M1332">
            <v>0</v>
          </cell>
          <cell r="O1332">
            <v>0</v>
          </cell>
          <cell r="R1332">
            <v>2.2599999999999998</v>
          </cell>
          <cell r="T1332">
            <v>0</v>
          </cell>
        </row>
        <row r="1333">
          <cell r="J1333" t="str">
            <v/>
          </cell>
          <cell r="M1333">
            <v>0</v>
          </cell>
          <cell r="O1333">
            <v>0</v>
          </cell>
          <cell r="R1333">
            <v>0</v>
          </cell>
          <cell r="T1333">
            <v>0</v>
          </cell>
        </row>
        <row r="1334">
          <cell r="J1334" t="str">
            <v/>
          </cell>
          <cell r="M1334">
            <v>0</v>
          </cell>
          <cell r="O1334">
            <v>0</v>
          </cell>
          <cell r="R1334">
            <v>0</v>
          </cell>
          <cell r="T1334">
            <v>0</v>
          </cell>
        </row>
        <row r="1335">
          <cell r="L1335">
            <v>0</v>
          </cell>
          <cell r="M1335" t="str">
            <v>SUBTOTAL $</v>
          </cell>
          <cell r="O1335">
            <v>0</v>
          </cell>
        </row>
        <row r="1336">
          <cell r="C1336" t="str">
            <v>IV. MANO DE OBRA</v>
          </cell>
        </row>
        <row r="1338">
          <cell r="C1338" t="str">
            <v>TRABAJADOR</v>
          </cell>
          <cell r="I1338" t="str">
            <v>CANTIDAD</v>
          </cell>
          <cell r="J1338" t="str">
            <v>JORNAL</v>
          </cell>
          <cell r="K1338" t="str">
            <v>PRESTACIONES</v>
          </cell>
          <cell r="L1338" t="str">
            <v>JORNAL TOTAL</v>
          </cell>
          <cell r="M1338" t="str">
            <v>RENDIMIENTO</v>
          </cell>
          <cell r="O1338" t="str">
            <v>Vr. UNITARIO</v>
          </cell>
        </row>
        <row r="1339">
          <cell r="C1339" t="str">
            <v>Oficial</v>
          </cell>
          <cell r="I1339">
            <v>1</v>
          </cell>
          <cell r="J1339">
            <v>77720</v>
          </cell>
          <cell r="K1339">
            <v>1.6913</v>
          </cell>
          <cell r="L1339">
            <v>131448</v>
          </cell>
          <cell r="M1339">
            <v>15</v>
          </cell>
          <cell r="O1339">
            <v>8763</v>
          </cell>
          <cell r="R1339">
            <v>2.87</v>
          </cell>
          <cell r="T1339" t="str">
            <v>Oficial</v>
          </cell>
        </row>
        <row r="1340">
          <cell r="C1340" t="str">
            <v>Ayudante Entendido</v>
          </cell>
          <cell r="I1340">
            <v>1</v>
          </cell>
          <cell r="J1340">
            <v>53020</v>
          </cell>
          <cell r="K1340">
            <v>1.7161</v>
          </cell>
          <cell r="L1340">
            <v>90988</v>
          </cell>
          <cell r="M1340">
            <v>15</v>
          </cell>
          <cell r="O1340">
            <v>6066</v>
          </cell>
          <cell r="R1340">
            <v>2.87</v>
          </cell>
          <cell r="T1340" t="str">
            <v>Ayudante Entendido</v>
          </cell>
        </row>
        <row r="1341">
          <cell r="C1341" t="str">
            <v>Ayudante Raso</v>
          </cell>
          <cell r="I1341">
            <v>1</v>
          </cell>
          <cell r="J1341">
            <v>43354</v>
          </cell>
          <cell r="K1341">
            <v>1.7323</v>
          </cell>
          <cell r="L1341">
            <v>75102</v>
          </cell>
          <cell r="M1341">
            <v>15</v>
          </cell>
          <cell r="O1341">
            <v>5007</v>
          </cell>
          <cell r="R1341">
            <v>2.87</v>
          </cell>
          <cell r="T1341" t="str">
            <v>Ayudante Raso</v>
          </cell>
        </row>
        <row r="1342">
          <cell r="L1342">
            <v>0.34670000000000001</v>
          </cell>
          <cell r="M1342" t="str">
            <v>SUBTOTAL $</v>
          </cell>
          <cell r="O1342">
            <v>19836</v>
          </cell>
        </row>
        <row r="1344">
          <cell r="C1344" t="str">
            <v>TOTAL COSTO DIRECTO $</v>
          </cell>
          <cell r="O1344">
            <v>57217</v>
          </cell>
        </row>
        <row r="1345">
          <cell r="C1345" t="str">
            <v>V. COSTOS INDIRECTOS</v>
          </cell>
        </row>
        <row r="1347">
          <cell r="C1347" t="str">
            <v>Descripción</v>
          </cell>
          <cell r="L1347" t="str">
            <v>Porcentaje</v>
          </cell>
          <cell r="M1347" t="str">
            <v>Valor Total</v>
          </cell>
        </row>
        <row r="1348">
          <cell r="C1348" t="str">
            <v>ADMINISTRACION</v>
          </cell>
          <cell r="L1348">
            <v>0</v>
          </cell>
          <cell r="M1348">
            <v>0</v>
          </cell>
        </row>
        <row r="1349">
          <cell r="C1349" t="str">
            <v xml:space="preserve">IMPREVISTOS </v>
          </cell>
          <cell r="L1349">
            <v>0</v>
          </cell>
          <cell r="M1349">
            <v>0</v>
          </cell>
        </row>
        <row r="1350">
          <cell r="C1350" t="str">
            <v>UTILIDAD</v>
          </cell>
          <cell r="L1350">
            <v>0</v>
          </cell>
          <cell r="M1350">
            <v>0</v>
          </cell>
        </row>
        <row r="1351">
          <cell r="C1351" t="str">
            <v>SUBTOTAL $</v>
          </cell>
          <cell r="O1351">
            <v>0</v>
          </cell>
        </row>
        <row r="1353">
          <cell r="C1353" t="str">
            <v>Precio Unitario Total Aproximado al peso $</v>
          </cell>
          <cell r="O1353">
            <v>57217</v>
          </cell>
        </row>
        <row r="1356">
          <cell r="H1356" t="str">
            <v>Firma</v>
          </cell>
        </row>
        <row r="1357">
          <cell r="H1357" t="str">
            <v>Nombre:</v>
          </cell>
        </row>
        <row r="1358">
          <cell r="H1358" t="str">
            <v>Representante Legal del Contratista o su Apoderado</v>
          </cell>
        </row>
        <row r="1359">
          <cell r="H1359" t="str">
            <v>Matricula No. :</v>
          </cell>
        </row>
        <row r="1360">
          <cell r="H1360" t="str">
            <v xml:space="preserve"> </v>
          </cell>
        </row>
        <row r="1361">
          <cell r="C1361" t="str">
            <v>OBSERVACIONES INTERVENTORÍA</v>
          </cell>
        </row>
        <row r="1365">
          <cell r="C1365" t="str">
            <v>APROBACIÓN POR INTERVENTORÍA</v>
          </cell>
        </row>
        <row r="1366">
          <cell r="C136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1368">
          <cell r="C136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1371">
          <cell r="H1371" t="str">
            <v>Firma</v>
          </cell>
        </row>
        <row r="1372">
          <cell r="H1372" t="str">
            <v>Nombre:</v>
          </cell>
        </row>
        <row r="1373">
          <cell r="H1373" t="str">
            <v>Representante Legal del Interventor o su Apoderado</v>
          </cell>
        </row>
        <row r="1374">
          <cell r="H1374" t="str">
            <v>Matricula No. :</v>
          </cell>
        </row>
        <row r="1379">
          <cell r="C1379" t="str">
            <v>Formulario 1 - Propuesta económica  - Documento tipo de selección abreviada de menor cuantía - versión 2</v>
          </cell>
        </row>
        <row r="1380">
          <cell r="C1380" t="str">
            <v>Código</v>
          </cell>
          <cell r="D1380" t="str">
            <v>CCE-EICP-FM-25</v>
          </cell>
          <cell r="E1380" t="str">
            <v>Versión</v>
          </cell>
          <cell r="F1380">
            <v>2</v>
          </cell>
        </row>
        <row r="1382">
          <cell r="C1382" t="str">
            <v>[La entidad podrá utilizar este formato para la presentación de los análisis de precios unitarios el contratista en la oportunidad prevista en el numeral 8.1. del Documento Base]</v>
          </cell>
        </row>
        <row r="1385">
          <cell r="D1385" t="str">
            <v>MUNICIPIO DE CONCORDIA, ANTIOQUIA</v>
          </cell>
        </row>
        <row r="1386">
          <cell r="L1386" t="str">
            <v>VERSIÓN</v>
          </cell>
        </row>
        <row r="1387">
          <cell r="D1387" t="str">
            <v xml:space="preserve">[NÚMERO DEL PROCESO] </v>
          </cell>
        </row>
        <row r="1388">
          <cell r="L1388" t="str">
            <v>PÁGINA</v>
          </cell>
          <cell r="M1388">
            <v>1</v>
          </cell>
          <cell r="N1388" t="str">
            <v>DE</v>
          </cell>
          <cell r="O1388">
            <v>1</v>
          </cell>
        </row>
        <row r="1389">
          <cell r="D1389" t="str">
            <v xml:space="preserve">ANALISIS DE PRECIOS UNITARIOS </v>
          </cell>
        </row>
        <row r="1391">
          <cell r="L1391" t="str">
            <v>FECHA</v>
          </cell>
          <cell r="M1391" t="str">
            <v>DD</v>
          </cell>
          <cell r="N1391" t="str">
            <v>MM</v>
          </cell>
          <cell r="O1391" t="str">
            <v>AA</v>
          </cell>
        </row>
        <row r="1392">
          <cell r="M1392">
            <v>8</v>
          </cell>
          <cell r="N1392">
            <v>5</v>
          </cell>
          <cell r="O1392">
            <v>2023</v>
          </cell>
        </row>
        <row r="1393">
          <cell r="C1393" t="str">
            <v>ITEMS DE LA PROPUESTA ECONÓMICA</v>
          </cell>
          <cell r="I1393" t="str">
            <v>ITEMS NO PREVISTOS</v>
          </cell>
        </row>
        <row r="1397">
          <cell r="C1397" t="str">
            <v>DATOS ESPECÍFICOS</v>
          </cell>
        </row>
        <row r="1399">
          <cell r="C1399" t="str">
            <v>ITEM</v>
          </cell>
          <cell r="D1399" t="str">
            <v>DESCRIPCIÓN</v>
          </cell>
          <cell r="M1399" t="str">
            <v>UNIDAD</v>
          </cell>
          <cell r="O1399" t="str">
            <v>CANTIDAD</v>
          </cell>
        </row>
        <row r="1400">
          <cell r="C1400" t="str">
            <v>4.4.6</v>
          </cell>
          <cell r="D1400" t="str">
            <v>S.T.C de Concreto Clase D (21 MPa). Andenes E=0.08 m. Incluye estructura de soporte (entresuelo e=0.15, arenilla e=0.05). La actividad consiste en el suministro, transporte y colocación de concreto pendientado y llaneado, vaciado alternado (en cuadros no superiores de 1.5 x 1.5 m), llaves de confinamiento lateral de 0,1*0,30, Malla Electrosoldada D-84, curado y todo lo necesario para su correcta construcción y funcionamiento. Las excavaciones o descapotes se pagarán en su ítem respectivo.</v>
          </cell>
          <cell r="M1400" t="str">
            <v>m2</v>
          </cell>
          <cell r="O1400">
            <v>123</v>
          </cell>
          <cell r="R1400">
            <v>121694</v>
          </cell>
          <cell r="S1400">
            <v>121694</v>
          </cell>
          <cell r="T1400">
            <v>3.95E-2</v>
          </cell>
          <cell r="U1400">
            <v>0.66969999999999996</v>
          </cell>
          <cell r="V1400">
            <v>0.1069</v>
          </cell>
          <cell r="W1400">
            <v>0.184</v>
          </cell>
        </row>
        <row r="1401">
          <cell r="C1401" t="str">
            <v>I. EQUIPO</v>
          </cell>
        </row>
        <row r="1403">
          <cell r="C1403" t="str">
            <v>DESCRIPCIÓN</v>
          </cell>
          <cell r="H1403" t="str">
            <v>MARCA</v>
          </cell>
          <cell r="J1403" t="str">
            <v>TIPO</v>
          </cell>
          <cell r="L1403" t="str">
            <v>TARIFA/HORA</v>
          </cell>
          <cell r="M1403" t="str">
            <v>RENDIMIENTO</v>
          </cell>
          <cell r="O1403" t="str">
            <v>Vr. UNITARIO</v>
          </cell>
        </row>
        <row r="1404">
          <cell r="C1404" t="str">
            <v xml:space="preserve">COMPACTADOR MANUAL VIBRATORIO (RANA) </v>
          </cell>
          <cell r="J1404" t="str">
            <v>Dia</v>
          </cell>
          <cell r="L1404">
            <v>55292</v>
          </cell>
          <cell r="M1404">
            <v>40</v>
          </cell>
          <cell r="O1404">
            <v>1382</v>
          </cell>
          <cell r="R1404">
            <v>3.08</v>
          </cell>
          <cell r="T1404" t="str">
            <v xml:space="preserve">COMPACTADOR MANUAL VIBRATORIO (RANA) </v>
          </cell>
        </row>
        <row r="1405">
          <cell r="C1405" t="str">
            <v>Vibrador de concreto (Mikasa), electrico a 110 v</v>
          </cell>
          <cell r="J1405" t="str">
            <v>Dia</v>
          </cell>
          <cell r="L1405">
            <v>46162</v>
          </cell>
          <cell r="M1405">
            <v>20</v>
          </cell>
          <cell r="O1405">
            <v>2308</v>
          </cell>
          <cell r="R1405">
            <v>6.15</v>
          </cell>
          <cell r="T1405" t="str">
            <v>Vibrador de concreto (Mikasa), electrico a 110 v</v>
          </cell>
        </row>
        <row r="1406">
          <cell r="J1406" t="str">
            <v/>
          </cell>
          <cell r="L1406" t="str">
            <v/>
          </cell>
          <cell r="O1406">
            <v>0</v>
          </cell>
          <cell r="R1406">
            <v>0</v>
          </cell>
          <cell r="T1406">
            <v>0</v>
          </cell>
        </row>
        <row r="1407">
          <cell r="J1407" t="str">
            <v/>
          </cell>
          <cell r="L1407" t="str">
            <v/>
          </cell>
          <cell r="O1407">
            <v>0</v>
          </cell>
          <cell r="R1407">
            <v>0</v>
          </cell>
          <cell r="T1407">
            <v>0</v>
          </cell>
        </row>
        <row r="1408">
          <cell r="C1408" t="str">
            <v>Herramienta Menor (Como % de Mano de Obra)</v>
          </cell>
          <cell r="J1408" t="str">
            <v>Dia</v>
          </cell>
          <cell r="L1408">
            <v>22386</v>
          </cell>
          <cell r="M1408">
            <v>0.05</v>
          </cell>
          <cell r="O1408">
            <v>1119</v>
          </cell>
          <cell r="R1408">
            <v>137637</v>
          </cell>
          <cell r="T1408" t="str">
            <v>Herramienta Menor (Como % de Mano de Obra)</v>
          </cell>
        </row>
        <row r="1409">
          <cell r="L1409">
            <v>3.95E-2</v>
          </cell>
          <cell r="M1409" t="str">
            <v>SUBTOTAL $</v>
          </cell>
          <cell r="O1409">
            <v>4809</v>
          </cell>
        </row>
        <row r="1410">
          <cell r="C1410" t="str">
            <v>II. MATERIALES</v>
          </cell>
        </row>
        <row r="1412">
          <cell r="C1412" t="str">
            <v>DESCRIPCIÓN</v>
          </cell>
          <cell r="K1412" t="str">
            <v>UNIDAD</v>
          </cell>
          <cell r="L1412" t="str">
            <v>CANTIDAD</v>
          </cell>
          <cell r="M1412" t="str">
            <v>PRECIO UNIT.</v>
          </cell>
          <cell r="O1412" t="str">
            <v>Vr. UNITARIO</v>
          </cell>
        </row>
        <row r="1413">
          <cell r="C1413" t="str">
            <v>Concreto Resistencia 21 (Mpa)</v>
          </cell>
          <cell r="K1413" t="str">
            <v>m3</v>
          </cell>
          <cell r="L1413">
            <v>0.12</v>
          </cell>
          <cell r="M1413">
            <v>484027</v>
          </cell>
          <cell r="O1413">
            <v>58083</v>
          </cell>
          <cell r="R1413">
            <v>14.76</v>
          </cell>
          <cell r="T1413" t="str">
            <v>Concreto Resistencia 21 (Mpa)</v>
          </cell>
        </row>
        <row r="1414">
          <cell r="C1414" t="str">
            <v>Super T de 19 mm. 1.53 x 2.44 m</v>
          </cell>
          <cell r="K1414" t="str">
            <v>un</v>
          </cell>
          <cell r="L1414">
            <v>1.2999999999999999E-2</v>
          </cell>
          <cell r="M1414">
            <v>300000</v>
          </cell>
          <cell r="O1414">
            <v>3900</v>
          </cell>
          <cell r="R1414">
            <v>1.6</v>
          </cell>
          <cell r="T1414" t="str">
            <v>Super T de 19 mm. 1.53 x 2.44 m</v>
          </cell>
        </row>
        <row r="1415">
          <cell r="C1415" t="str">
            <v>Larguero 8cm. X 4cm.          L=3.00 mt.</v>
          </cell>
          <cell r="K1415" t="str">
            <v>u</v>
          </cell>
          <cell r="L1415">
            <v>0.1429</v>
          </cell>
          <cell r="M1415">
            <v>10645</v>
          </cell>
          <cell r="O1415">
            <v>1521</v>
          </cell>
          <cell r="R1415">
            <v>17.579999999999998</v>
          </cell>
          <cell r="T1415" t="str">
            <v>Larguero 8cm. X 4cm.          L=3.00 mt.</v>
          </cell>
        </row>
        <row r="1416">
          <cell r="C1416" t="str">
            <v>Malla electrosoldada D-84 - Hueco 15x15cm 4.0mm</v>
          </cell>
          <cell r="K1416" t="str">
            <v>m2</v>
          </cell>
          <cell r="L1416">
            <v>1.1000000000000001</v>
          </cell>
          <cell r="M1416">
            <v>8178</v>
          </cell>
          <cell r="O1416">
            <v>8996</v>
          </cell>
          <cell r="R1416">
            <v>135.30000000000001</v>
          </cell>
          <cell r="T1416" t="str">
            <v>Malla electrosoldada D-84 - Hueco 15x15cm 4.0mm</v>
          </cell>
        </row>
        <row r="1417">
          <cell r="C1417" t="str">
            <v>Piedra de entresuelo (limpia), tamaño máximo 15 cm</v>
          </cell>
          <cell r="K1417" t="str">
            <v>m3</v>
          </cell>
          <cell r="L1417">
            <v>0.1575</v>
          </cell>
          <cell r="M1417">
            <v>42559</v>
          </cell>
          <cell r="O1417">
            <v>6703</v>
          </cell>
          <cell r="R1417">
            <v>19.37</v>
          </cell>
          <cell r="T1417" t="str">
            <v>Piedra de entresuelo (limpia), tamaño máximo 15 cm</v>
          </cell>
        </row>
        <row r="1418">
          <cell r="C1418" t="str">
            <v>Arenilla</v>
          </cell>
          <cell r="K1418" t="str">
            <v>m3</v>
          </cell>
          <cell r="L1418">
            <v>5.5E-2</v>
          </cell>
          <cell r="M1418">
            <v>41650</v>
          </cell>
          <cell r="O1418">
            <v>2291</v>
          </cell>
          <cell r="R1418">
            <v>6.77</v>
          </cell>
          <cell r="T1418" t="str">
            <v>Arenilla</v>
          </cell>
        </row>
        <row r="1419">
          <cell r="K1419" t="str">
            <v/>
          </cell>
          <cell r="M1419">
            <v>0</v>
          </cell>
          <cell r="O1419">
            <v>0</v>
          </cell>
          <cell r="R1419">
            <v>0</v>
          </cell>
          <cell r="T1419">
            <v>0</v>
          </cell>
        </row>
        <row r="1420">
          <cell r="K1420" t="str">
            <v/>
          </cell>
          <cell r="M1420">
            <v>0</v>
          </cell>
          <cell r="O1420">
            <v>0</v>
          </cell>
          <cell r="R1420">
            <v>0</v>
          </cell>
          <cell r="T1420">
            <v>0</v>
          </cell>
        </row>
        <row r="1421">
          <cell r="L1421">
            <v>0.66969999999999996</v>
          </cell>
          <cell r="M1421" t="str">
            <v>SUBTOTAL $</v>
          </cell>
          <cell r="O1421">
            <v>81494</v>
          </cell>
        </row>
        <row r="1422">
          <cell r="C1422" t="str">
            <v>III. TRANSPORTES</v>
          </cell>
        </row>
        <row r="1424">
          <cell r="C1424" t="str">
            <v>MATERIAL</v>
          </cell>
          <cell r="J1424" t="str">
            <v>VOL. o PESO</v>
          </cell>
          <cell r="K1424" t="str">
            <v>DISTANCIA</v>
          </cell>
          <cell r="L1424" t="str">
            <v>M3 o Ton/Km</v>
          </cell>
          <cell r="M1424" t="str">
            <v>TARIFA</v>
          </cell>
          <cell r="O1424" t="str">
            <v>Vr. UNITARIO</v>
          </cell>
        </row>
        <row r="1425">
          <cell r="C1425" t="str">
            <v>Transporte de agregados pétreos</v>
          </cell>
          <cell r="J1425" t="str">
            <v>m3k</v>
          </cell>
          <cell r="K1425">
            <v>51</v>
          </cell>
          <cell r="L1425">
            <v>0.21249999999999999</v>
          </cell>
          <cell r="M1425">
            <v>1200</v>
          </cell>
          <cell r="O1425">
            <v>13005</v>
          </cell>
          <cell r="R1425">
            <v>1333.01</v>
          </cell>
          <cell r="T1425" t="str">
            <v>Transporte de agregados pétreos</v>
          </cell>
        </row>
        <row r="1426">
          <cell r="M1426">
            <v>0</v>
          </cell>
          <cell r="O1426">
            <v>0</v>
          </cell>
          <cell r="R1426">
            <v>0</v>
          </cell>
          <cell r="T1426">
            <v>0</v>
          </cell>
        </row>
        <row r="1427">
          <cell r="J1427" t="str">
            <v/>
          </cell>
          <cell r="M1427">
            <v>0</v>
          </cell>
          <cell r="O1427">
            <v>0</v>
          </cell>
          <cell r="R1427">
            <v>0</v>
          </cell>
          <cell r="T1427">
            <v>0</v>
          </cell>
        </row>
        <row r="1428">
          <cell r="L1428">
            <v>0.1069</v>
          </cell>
          <cell r="M1428" t="str">
            <v>SUBTOTAL $</v>
          </cell>
          <cell r="O1428">
            <v>13005</v>
          </cell>
        </row>
        <row r="1429">
          <cell r="C1429" t="str">
            <v>IV. MANO DE OBRA</v>
          </cell>
        </row>
        <row r="1431">
          <cell r="C1431" t="str">
            <v>TRABAJADOR</v>
          </cell>
          <cell r="I1431" t="str">
            <v>CANTIDAD</v>
          </cell>
          <cell r="J1431" t="str">
            <v>JORNAL</v>
          </cell>
          <cell r="K1431" t="str">
            <v>PRESTACIONES</v>
          </cell>
          <cell r="L1431" t="str">
            <v>JORNAL TOTAL</v>
          </cell>
          <cell r="M1431" t="str">
            <v>RENDIMIENTO</v>
          </cell>
          <cell r="O1431" t="str">
            <v>Vr. UNITARIO</v>
          </cell>
        </row>
        <row r="1432">
          <cell r="C1432" t="str">
            <v>Oficial</v>
          </cell>
          <cell r="I1432">
            <v>1</v>
          </cell>
          <cell r="J1432">
            <v>77720</v>
          </cell>
          <cell r="K1432">
            <v>1.6913</v>
          </cell>
          <cell r="L1432">
            <v>131448</v>
          </cell>
          <cell r="M1432">
            <v>20</v>
          </cell>
          <cell r="O1432">
            <v>6572</v>
          </cell>
          <cell r="R1432">
            <v>6.15</v>
          </cell>
          <cell r="T1432" t="str">
            <v>Oficial</v>
          </cell>
        </row>
        <row r="1433">
          <cell r="C1433" t="str">
            <v>Ayudante Entendido</v>
          </cell>
          <cell r="I1433">
            <v>1</v>
          </cell>
          <cell r="J1433">
            <v>53020</v>
          </cell>
          <cell r="K1433">
            <v>1.7161</v>
          </cell>
          <cell r="L1433">
            <v>90988</v>
          </cell>
          <cell r="M1433">
            <v>20</v>
          </cell>
          <cell r="O1433">
            <v>4549</v>
          </cell>
          <cell r="R1433">
            <v>6.15</v>
          </cell>
          <cell r="T1433" t="str">
            <v>Ayudante Entendido</v>
          </cell>
        </row>
        <row r="1434">
          <cell r="C1434" t="str">
            <v>Ayudante Raso</v>
          </cell>
          <cell r="I1434">
            <v>3</v>
          </cell>
          <cell r="J1434">
            <v>43354</v>
          </cell>
          <cell r="K1434">
            <v>1.7323</v>
          </cell>
          <cell r="L1434">
            <v>225306</v>
          </cell>
          <cell r="M1434">
            <v>20</v>
          </cell>
          <cell r="O1434">
            <v>11265</v>
          </cell>
          <cell r="R1434">
            <v>18.45</v>
          </cell>
          <cell r="T1434" t="str">
            <v>Ayudante Raso</v>
          </cell>
        </row>
        <row r="1435">
          <cell r="L1435">
            <v>0.184</v>
          </cell>
          <cell r="M1435" t="str">
            <v>SUBTOTAL $</v>
          </cell>
          <cell r="O1435">
            <v>22386</v>
          </cell>
        </row>
        <row r="1437">
          <cell r="C1437" t="str">
            <v>TOTAL COSTO DIRECTO $</v>
          </cell>
          <cell r="O1437">
            <v>121694</v>
          </cell>
        </row>
        <row r="1438">
          <cell r="C1438" t="str">
            <v>V. COSTOS INDIRECTOS</v>
          </cell>
        </row>
        <row r="1440">
          <cell r="C1440" t="str">
            <v>Descripción</v>
          </cell>
          <cell r="L1440" t="str">
            <v>Porcentaje</v>
          </cell>
          <cell r="M1440" t="str">
            <v>Valor Total</v>
          </cell>
        </row>
        <row r="1441">
          <cell r="C1441" t="str">
            <v>ADMINISTRACION</v>
          </cell>
          <cell r="L1441">
            <v>0</v>
          </cell>
          <cell r="M1441">
            <v>0</v>
          </cell>
        </row>
        <row r="1442">
          <cell r="C1442" t="str">
            <v xml:space="preserve">IMPREVISTOS </v>
          </cell>
          <cell r="L1442">
            <v>0</v>
          </cell>
          <cell r="M1442">
            <v>0</v>
          </cell>
        </row>
        <row r="1443">
          <cell r="C1443" t="str">
            <v>UTILIDAD</v>
          </cell>
          <cell r="L1443">
            <v>0</v>
          </cell>
          <cell r="M1443">
            <v>0</v>
          </cell>
        </row>
        <row r="1444">
          <cell r="C1444" t="str">
            <v>SUBTOTAL $</v>
          </cell>
          <cell r="O1444">
            <v>0</v>
          </cell>
        </row>
        <row r="1446">
          <cell r="C1446" t="str">
            <v>Precio Unitario Total Aproximado al peso $</v>
          </cell>
          <cell r="O1446">
            <v>121694</v>
          </cell>
        </row>
        <row r="1449">
          <cell r="H1449" t="str">
            <v>Firma</v>
          </cell>
        </row>
        <row r="1450">
          <cell r="H1450" t="str">
            <v>Nombre:</v>
          </cell>
        </row>
        <row r="1451">
          <cell r="H1451" t="str">
            <v>Representante Legal del Contratista o su Apoderado</v>
          </cell>
        </row>
        <row r="1452">
          <cell r="H1452" t="str">
            <v>Matricula No. :</v>
          </cell>
        </row>
        <row r="1453">
          <cell r="H1453" t="str">
            <v xml:space="preserve"> </v>
          </cell>
        </row>
        <row r="1454">
          <cell r="C1454" t="str">
            <v>OBSERVACIONES INTERVENTORÍA</v>
          </cell>
        </row>
        <row r="1458">
          <cell r="C1458" t="str">
            <v>APROBACIÓN POR INTERVENTORÍA</v>
          </cell>
        </row>
        <row r="1459">
          <cell r="C1459"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1461">
          <cell r="C1461"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1464">
          <cell r="H1464" t="str">
            <v>Firma</v>
          </cell>
        </row>
        <row r="1465">
          <cell r="H1465" t="str">
            <v>Nombre:</v>
          </cell>
        </row>
        <row r="1466">
          <cell r="H1466" t="str">
            <v>Representante Legal del Interventor o su Apoderado</v>
          </cell>
        </row>
        <row r="1467">
          <cell r="H1467" t="str">
            <v>Matricula No. :</v>
          </cell>
        </row>
        <row r="1472">
          <cell r="C1472" t="str">
            <v>Formulario 1 - Propuesta económica  - Documento tipo de selección abreviada de menor cuantía - versión 2</v>
          </cell>
        </row>
        <row r="1473">
          <cell r="C1473" t="str">
            <v>Código</v>
          </cell>
          <cell r="D1473" t="str">
            <v>CCE-EICP-FM-25</v>
          </cell>
          <cell r="E1473" t="str">
            <v>Versión</v>
          </cell>
          <cell r="F1473">
            <v>2</v>
          </cell>
        </row>
        <row r="1475">
          <cell r="C1475" t="str">
            <v>[La entidad podrá utilizar este formato para la presentación de los análisis de precios unitarios el contratista en la oportunidad prevista en el numeral 8.1. del Documento Base]</v>
          </cell>
        </row>
        <row r="1478">
          <cell r="D1478" t="str">
            <v>MUNICIPIO DE CONCORDIA, ANTIOQUIA</v>
          </cell>
        </row>
        <row r="1479">
          <cell r="L1479" t="str">
            <v>VERSIÓN</v>
          </cell>
        </row>
        <row r="1480">
          <cell r="D1480" t="str">
            <v xml:space="preserve">[NÚMERO DEL PROCESO] </v>
          </cell>
        </row>
        <row r="1481">
          <cell r="L1481" t="str">
            <v>PÁGINA</v>
          </cell>
          <cell r="M1481">
            <v>1</v>
          </cell>
          <cell r="N1481" t="str">
            <v>DE</v>
          </cell>
          <cell r="O1481">
            <v>1</v>
          </cell>
        </row>
        <row r="1482">
          <cell r="D1482" t="str">
            <v xml:space="preserve">ANALISIS DE PRECIOS UNITARIOS </v>
          </cell>
        </row>
        <row r="1484">
          <cell r="L1484" t="str">
            <v>FECHA</v>
          </cell>
          <cell r="M1484" t="str">
            <v>DD</v>
          </cell>
          <cell r="N1484" t="str">
            <v>MM</v>
          </cell>
          <cell r="O1484" t="str">
            <v>AA</v>
          </cell>
        </row>
        <row r="1485">
          <cell r="M1485">
            <v>8</v>
          </cell>
          <cell r="N1485">
            <v>5</v>
          </cell>
          <cell r="O1485">
            <v>2023</v>
          </cell>
        </row>
        <row r="1486">
          <cell r="C1486" t="str">
            <v>ITEMS DE LA PROPUESTA ECONÓMICA</v>
          </cell>
          <cell r="I1486" t="str">
            <v>ITEMS NO PREVISTOS</v>
          </cell>
        </row>
        <row r="1490">
          <cell r="C1490" t="str">
            <v>DATOS ESPECÍFICOS</v>
          </cell>
        </row>
        <row r="1492">
          <cell r="C1492" t="str">
            <v>ITEM</v>
          </cell>
          <cell r="D1492" t="str">
            <v>DESCRIPCIÓN</v>
          </cell>
          <cell r="M1492" t="str">
            <v>UNIDAD</v>
          </cell>
          <cell r="O1492" t="str">
            <v>CANTIDAD</v>
          </cell>
        </row>
        <row r="1493">
          <cell r="C1493" t="str">
            <v>4.5.1</v>
          </cell>
          <cell r="D1493" t="str">
            <v xml:space="preserve">S.T.I de Sobrecimiento en Bloque de Concreto de 15 x 20 x 40 cm.  Bloque de primera calidad,  dos (2) Hilada. Incluye corte a máquina y desperdicio, mortero de pega 1:4; relleno en todas las celdas en Concreto 14 Mpa, aplicación de impermeabilizante en Polvo, para concreto y mampostería (Base Cementosa Tipo Broncosil) en las caras laterales y superior y todos los elementos necesarios para su correcta ejecución y funcionamiento. </v>
          </cell>
          <cell r="M1493" t="str">
            <v>m</v>
          </cell>
          <cell r="O1493">
            <v>10</v>
          </cell>
          <cell r="R1493">
            <v>67947</v>
          </cell>
          <cell r="S1493">
            <v>67947</v>
          </cell>
          <cell r="T1493">
            <v>1.55E-2</v>
          </cell>
          <cell r="U1493">
            <v>0.69099999999999995</v>
          </cell>
          <cell r="V1493">
            <v>0.14760000000000001</v>
          </cell>
          <cell r="W1493">
            <v>0.14599999999999999</v>
          </cell>
        </row>
        <row r="1494">
          <cell r="C1494" t="str">
            <v>I. EQUIPO</v>
          </cell>
        </row>
        <row r="1496">
          <cell r="C1496" t="str">
            <v>DESCRIPCIÓN</v>
          </cell>
          <cell r="H1496" t="str">
            <v>MARCA</v>
          </cell>
          <cell r="J1496" t="str">
            <v>TIPO</v>
          </cell>
          <cell r="L1496" t="str">
            <v>TARIFA/HORA</v>
          </cell>
          <cell r="M1496" t="str">
            <v>RENDIMIENTO</v>
          </cell>
          <cell r="O1496" t="str">
            <v>Vr. UNITARIO</v>
          </cell>
        </row>
        <row r="1497">
          <cell r="C1497" t="str">
            <v>Cortadora De Ladrillo G 6.6 Hp</v>
          </cell>
          <cell r="J1497" t="str">
            <v>Dia</v>
          </cell>
          <cell r="L1497">
            <v>49893</v>
          </cell>
          <cell r="M1497">
            <v>90</v>
          </cell>
          <cell r="O1497">
            <v>554</v>
          </cell>
          <cell r="R1497">
            <v>0.11</v>
          </cell>
          <cell r="T1497" t="str">
            <v>Cortadora De Ladrillo G 6.6 Hp</v>
          </cell>
        </row>
        <row r="1498">
          <cell r="J1498" t="str">
            <v/>
          </cell>
          <cell r="L1498" t="str">
            <v/>
          </cell>
          <cell r="O1498">
            <v>0</v>
          </cell>
          <cell r="R1498">
            <v>0</v>
          </cell>
          <cell r="T1498">
            <v>0</v>
          </cell>
        </row>
        <row r="1499">
          <cell r="J1499" t="str">
            <v/>
          </cell>
          <cell r="L1499" t="str">
            <v/>
          </cell>
          <cell r="O1499">
            <v>0</v>
          </cell>
          <cell r="R1499">
            <v>0</v>
          </cell>
          <cell r="T1499">
            <v>0</v>
          </cell>
        </row>
        <row r="1500">
          <cell r="C1500" t="str">
            <v>Herramienta Menor (Como % de Mano de Obra)</v>
          </cell>
          <cell r="J1500" t="str">
            <v>Dia</v>
          </cell>
          <cell r="L1500">
            <v>9918</v>
          </cell>
          <cell r="M1500">
            <v>0.05</v>
          </cell>
          <cell r="O1500">
            <v>496</v>
          </cell>
          <cell r="R1500">
            <v>4960</v>
          </cell>
          <cell r="T1500" t="str">
            <v>Herramienta Menor (Como % de Mano de Obra)</v>
          </cell>
        </row>
        <row r="1501">
          <cell r="L1501">
            <v>1.55E-2</v>
          </cell>
          <cell r="M1501" t="str">
            <v>SUBTOTAL $</v>
          </cell>
          <cell r="O1501">
            <v>1050</v>
          </cell>
        </row>
        <row r="1502">
          <cell r="C1502" t="str">
            <v>II. MATERIALES</v>
          </cell>
        </row>
        <row r="1504">
          <cell r="C1504" t="str">
            <v>DESCRIPCIÓN</v>
          </cell>
          <cell r="K1504" t="str">
            <v>UNIDAD</v>
          </cell>
          <cell r="L1504" t="str">
            <v>CANTIDAD</v>
          </cell>
          <cell r="M1504" t="str">
            <v>PRECIO UNIT.</v>
          </cell>
          <cell r="O1504" t="str">
            <v>Vr. UNITARIO</v>
          </cell>
        </row>
        <row r="1505">
          <cell r="C1505" t="str">
            <v>Bloque de concreto 15 x 20 x 40 cm 12,5u/m2 13.8 Kg</v>
          </cell>
          <cell r="K1505" t="str">
            <v>u</v>
          </cell>
          <cell r="L1505">
            <v>5.25</v>
          </cell>
          <cell r="M1505">
            <v>3500</v>
          </cell>
          <cell r="O1505">
            <v>18375</v>
          </cell>
          <cell r="R1505">
            <v>52.5</v>
          </cell>
          <cell r="T1505" t="str">
            <v>Bloque de concreto 15 x 20 x 40 cm 12,5u/m2 13.8 Kg</v>
          </cell>
        </row>
        <row r="1506">
          <cell r="C1506" t="str">
            <v>Mortero 1:4</v>
          </cell>
          <cell r="K1506" t="str">
            <v>m3</v>
          </cell>
          <cell r="L1506">
            <v>9.7999999999999997E-3</v>
          </cell>
          <cell r="M1506">
            <v>474919</v>
          </cell>
          <cell r="O1506">
            <v>4654</v>
          </cell>
          <cell r="R1506">
            <v>0.1</v>
          </cell>
          <cell r="T1506" t="str">
            <v>Mortero 1:4</v>
          </cell>
        </row>
        <row r="1507">
          <cell r="C1507" t="str">
            <v>Concreto Resistencia 14 (Mpa)</v>
          </cell>
          <cell r="K1507" t="str">
            <v>m3</v>
          </cell>
          <cell r="L1507">
            <v>4.7300000000000002E-2</v>
          </cell>
          <cell r="M1507">
            <v>404672</v>
          </cell>
          <cell r="O1507">
            <v>19141</v>
          </cell>
          <cell r="R1507">
            <v>0.47</v>
          </cell>
          <cell r="T1507" t="str">
            <v>Concreto Resistencia 14 (Mpa)</v>
          </cell>
        </row>
        <row r="1508">
          <cell r="C1508" t="str">
            <v>Broncosil gris 25 kilogramos
Bronco - De 15 a 17m2 / bulto, de 25 kilos a 2 manos</v>
          </cell>
          <cell r="K1508" t="str">
            <v>u</v>
          </cell>
          <cell r="L1508">
            <v>7.2450000000000014E-2</v>
          </cell>
          <cell r="M1508">
            <v>66000</v>
          </cell>
          <cell r="O1508">
            <v>4782</v>
          </cell>
          <cell r="R1508">
            <v>0.72</v>
          </cell>
          <cell r="T1508" t="str">
            <v>Broncosil gris 25 kilogramos
Bronco - De 15 a 17m2 / bulto, de 25 kilos a 2 manos</v>
          </cell>
        </row>
        <row r="1509">
          <cell r="K1509" t="str">
            <v/>
          </cell>
          <cell r="M1509">
            <v>0</v>
          </cell>
          <cell r="O1509">
            <v>0</v>
          </cell>
          <cell r="R1509">
            <v>0</v>
          </cell>
          <cell r="T1509">
            <v>0</v>
          </cell>
        </row>
        <row r="1510">
          <cell r="K1510" t="str">
            <v/>
          </cell>
          <cell r="M1510">
            <v>0</v>
          </cell>
          <cell r="O1510">
            <v>0</v>
          </cell>
          <cell r="R1510">
            <v>0</v>
          </cell>
          <cell r="T1510">
            <v>0</v>
          </cell>
        </row>
        <row r="1511">
          <cell r="K1511" t="str">
            <v/>
          </cell>
          <cell r="O1511">
            <v>0</v>
          </cell>
          <cell r="R1511">
            <v>0</v>
          </cell>
          <cell r="T1511">
            <v>0</v>
          </cell>
        </row>
        <row r="1512">
          <cell r="L1512">
            <v>0.69099999999999995</v>
          </cell>
          <cell r="M1512" t="str">
            <v>SUBTOTAL $</v>
          </cell>
          <cell r="O1512">
            <v>46952</v>
          </cell>
        </row>
        <row r="1513">
          <cell r="C1513" t="str">
            <v>III. TRANSPORTES</v>
          </cell>
        </row>
        <row r="1515">
          <cell r="C1515" t="str">
            <v>MATERIAL</v>
          </cell>
          <cell r="J1515" t="str">
            <v>VOL. o PESO</v>
          </cell>
          <cell r="K1515" t="str">
            <v>DISTANCIA</v>
          </cell>
          <cell r="L1515" t="str">
            <v>M3 o Ton/Km</v>
          </cell>
          <cell r="M1515" t="str">
            <v>TARIFA</v>
          </cell>
          <cell r="O1515" t="str">
            <v>Vr. UNITARIO</v>
          </cell>
        </row>
        <row r="1516">
          <cell r="C1516" t="str">
            <v>Transporte de ladrillos, bloques y adoquines</v>
          </cell>
          <cell r="J1516" t="str">
            <v>tkm</v>
          </cell>
          <cell r="K1516">
            <v>111</v>
          </cell>
          <cell r="L1516">
            <v>7.2499999999999995E-2</v>
          </cell>
          <cell r="M1516">
            <v>1200</v>
          </cell>
          <cell r="O1516">
            <v>9657</v>
          </cell>
          <cell r="R1516">
            <v>80.48</v>
          </cell>
          <cell r="T1516" t="str">
            <v>Transporte de ladrillos, bloques y adoquines</v>
          </cell>
        </row>
        <row r="1517">
          <cell r="C1517" t="str">
            <v>Transporte interno</v>
          </cell>
          <cell r="J1517" t="str">
            <v>m3</v>
          </cell>
          <cell r="K1517">
            <v>1</v>
          </cell>
          <cell r="L1517">
            <v>7.2499999999999995E-2</v>
          </cell>
          <cell r="M1517">
            <v>5100</v>
          </cell>
          <cell r="O1517">
            <v>370</v>
          </cell>
          <cell r="R1517">
            <v>0.73</v>
          </cell>
          <cell r="T1517" t="str">
            <v>Transporte interno</v>
          </cell>
        </row>
        <row r="1518">
          <cell r="J1518" t="str">
            <v/>
          </cell>
          <cell r="M1518">
            <v>0</v>
          </cell>
          <cell r="O1518">
            <v>0</v>
          </cell>
          <cell r="R1518">
            <v>0</v>
          </cell>
          <cell r="T1518">
            <v>0</v>
          </cell>
        </row>
        <row r="1519">
          <cell r="L1519">
            <v>0.14760000000000001</v>
          </cell>
          <cell r="M1519" t="str">
            <v>SUBTOTAL $</v>
          </cell>
          <cell r="O1519">
            <v>10027</v>
          </cell>
        </row>
        <row r="1520">
          <cell r="C1520" t="str">
            <v>IV. MANO DE OBRA</v>
          </cell>
        </row>
        <row r="1522">
          <cell r="C1522" t="str">
            <v>TRABAJADOR</v>
          </cell>
          <cell r="I1522" t="str">
            <v>CANTIDAD</v>
          </cell>
          <cell r="J1522" t="str">
            <v>JORNAL</v>
          </cell>
          <cell r="K1522" t="str">
            <v>PRESTACIONES</v>
          </cell>
          <cell r="L1522" t="str">
            <v>JORNAL TOTAL</v>
          </cell>
          <cell r="M1522" t="str">
            <v>RENDIMIENTO</v>
          </cell>
          <cell r="O1522" t="str">
            <v>Vr. UNITARIO</v>
          </cell>
        </row>
        <row r="1523">
          <cell r="C1523" t="str">
            <v>Oficial</v>
          </cell>
          <cell r="I1523">
            <v>1</v>
          </cell>
          <cell r="J1523">
            <v>77720</v>
          </cell>
          <cell r="K1523">
            <v>1.6913</v>
          </cell>
          <cell r="L1523">
            <v>131448</v>
          </cell>
          <cell r="M1523">
            <v>30</v>
          </cell>
          <cell r="O1523">
            <v>4382</v>
          </cell>
          <cell r="R1523">
            <v>0.33</v>
          </cell>
          <cell r="T1523" t="str">
            <v>Oficial</v>
          </cell>
        </row>
        <row r="1524">
          <cell r="C1524" t="str">
            <v>Ayudante Entendido</v>
          </cell>
          <cell r="I1524">
            <v>1</v>
          </cell>
          <cell r="J1524">
            <v>53020</v>
          </cell>
          <cell r="K1524">
            <v>1.7161</v>
          </cell>
          <cell r="L1524">
            <v>90988</v>
          </cell>
          <cell r="M1524">
            <v>30</v>
          </cell>
          <cell r="O1524">
            <v>3033</v>
          </cell>
          <cell r="R1524">
            <v>0.33</v>
          </cell>
          <cell r="T1524" t="str">
            <v>Ayudante Entendido</v>
          </cell>
        </row>
        <row r="1525">
          <cell r="C1525" t="str">
            <v>Ayudante Raso</v>
          </cell>
          <cell r="I1525">
            <v>1</v>
          </cell>
          <cell r="J1525">
            <v>43354</v>
          </cell>
          <cell r="K1525">
            <v>1.7323</v>
          </cell>
          <cell r="L1525">
            <v>75102</v>
          </cell>
          <cell r="M1525">
            <v>30</v>
          </cell>
          <cell r="O1525">
            <v>2503</v>
          </cell>
          <cell r="R1525">
            <v>0.33</v>
          </cell>
          <cell r="T1525" t="str">
            <v>Ayudante Raso</v>
          </cell>
        </row>
        <row r="1526">
          <cell r="L1526">
            <v>0.14599999999999999</v>
          </cell>
          <cell r="M1526" t="str">
            <v>SUBTOTAL $</v>
          </cell>
          <cell r="O1526">
            <v>9918</v>
          </cell>
        </row>
        <row r="1528">
          <cell r="C1528" t="str">
            <v>TOTAL COSTO DIRECTO $</v>
          </cell>
          <cell r="O1528">
            <v>67947</v>
          </cell>
        </row>
        <row r="1529">
          <cell r="C1529" t="str">
            <v>V. COSTOS INDIRECTOS</v>
          </cell>
        </row>
        <row r="1531">
          <cell r="C1531" t="str">
            <v>Descripción</v>
          </cell>
          <cell r="L1531" t="str">
            <v>Porcentaje</v>
          </cell>
          <cell r="M1531" t="str">
            <v>Valor Total</v>
          </cell>
        </row>
        <row r="1532">
          <cell r="C1532" t="str">
            <v>ADMINISTRACION</v>
          </cell>
          <cell r="L1532">
            <v>0</v>
          </cell>
          <cell r="M1532">
            <v>0</v>
          </cell>
        </row>
        <row r="1533">
          <cell r="C1533" t="str">
            <v xml:space="preserve">IMPREVISTOS </v>
          </cell>
          <cell r="L1533">
            <v>0</v>
          </cell>
          <cell r="M1533">
            <v>0</v>
          </cell>
        </row>
        <row r="1534">
          <cell r="C1534" t="str">
            <v>UTILIDAD</v>
          </cell>
          <cell r="L1534">
            <v>0</v>
          </cell>
          <cell r="M1534">
            <v>0</v>
          </cell>
        </row>
        <row r="1535">
          <cell r="C1535" t="str">
            <v>SUBTOTAL $</v>
          </cell>
          <cell r="O1535">
            <v>0</v>
          </cell>
        </row>
        <row r="1537">
          <cell r="C1537" t="str">
            <v>Precio Unitario Total Aproximado al peso $</v>
          </cell>
          <cell r="O1537">
            <v>67947</v>
          </cell>
        </row>
        <row r="1540">
          <cell r="H1540" t="str">
            <v>Firma</v>
          </cell>
        </row>
        <row r="1541">
          <cell r="H1541" t="str">
            <v>Nombre:</v>
          </cell>
        </row>
        <row r="1542">
          <cell r="H1542" t="str">
            <v>Representante Legal del Contratista o su Apoderado</v>
          </cell>
        </row>
        <row r="1543">
          <cell r="H1543" t="str">
            <v>Matricula No. :</v>
          </cell>
        </row>
        <row r="1544">
          <cell r="H1544" t="str">
            <v xml:space="preserve"> </v>
          </cell>
        </row>
        <row r="1545">
          <cell r="C1545" t="str">
            <v>OBSERVACIONES INTERVENTORÍA</v>
          </cell>
        </row>
        <row r="1549">
          <cell r="C1549" t="str">
            <v>APROBACIÓN POR INTERVENTORÍA</v>
          </cell>
        </row>
        <row r="1550">
          <cell r="C1550"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1552">
          <cell r="C1552"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1555">
          <cell r="H1555" t="str">
            <v>Firma</v>
          </cell>
        </row>
        <row r="1556">
          <cell r="H1556" t="str">
            <v>Nombre:</v>
          </cell>
        </row>
        <row r="1557">
          <cell r="H1557" t="str">
            <v>Representante Legal del Interventor o su Apoderado</v>
          </cell>
        </row>
        <row r="1558">
          <cell r="H1558" t="str">
            <v>Matricula No. :</v>
          </cell>
        </row>
        <row r="1563">
          <cell r="C1563" t="str">
            <v>Formulario 1 - Propuesta económica  - Documento tipo de selección abreviada de menor cuantía - versión 2</v>
          </cell>
        </row>
        <row r="1564">
          <cell r="C1564" t="str">
            <v>Código</v>
          </cell>
          <cell r="D1564" t="str">
            <v>CCE-EICP-FM-25</v>
          </cell>
          <cell r="E1564" t="str">
            <v>Versión</v>
          </cell>
          <cell r="F1564">
            <v>2</v>
          </cell>
        </row>
        <row r="1566">
          <cell r="C1566" t="str">
            <v>[La entidad podrá utilizar este formato para la presentación de los análisis de precios unitarios el contratista en la oportunidad prevista en el numeral 8.1. del Documento Base]</v>
          </cell>
        </row>
        <row r="1569">
          <cell r="D1569" t="str">
            <v>MUNICIPIO DE CONCORDIA, ANTIOQUIA</v>
          </cell>
        </row>
        <row r="1570">
          <cell r="L1570" t="str">
            <v>VERSIÓN</v>
          </cell>
        </row>
        <row r="1571">
          <cell r="D1571" t="str">
            <v xml:space="preserve">[NÚMERO DEL PROCESO] </v>
          </cell>
        </row>
        <row r="1572">
          <cell r="L1572" t="str">
            <v>PÁGINA</v>
          </cell>
          <cell r="M1572">
            <v>1</v>
          </cell>
          <cell r="N1572" t="str">
            <v>DE</v>
          </cell>
          <cell r="O1572">
            <v>1</v>
          </cell>
        </row>
        <row r="1573">
          <cell r="D1573" t="str">
            <v xml:space="preserve">ANALISIS DE PRECIOS UNITARIOS </v>
          </cell>
        </row>
        <row r="1575">
          <cell r="L1575" t="str">
            <v>FECHA</v>
          </cell>
          <cell r="M1575" t="str">
            <v>DD</v>
          </cell>
          <cell r="N1575" t="str">
            <v>MM</v>
          </cell>
          <cell r="O1575" t="str">
            <v>AA</v>
          </cell>
        </row>
        <row r="1576">
          <cell r="M1576">
            <v>8</v>
          </cell>
          <cell r="N1576">
            <v>5</v>
          </cell>
          <cell r="O1576">
            <v>2023</v>
          </cell>
        </row>
        <row r="1577">
          <cell r="C1577" t="str">
            <v>ITEMS DE LA PROPUESTA ECONÓMICA</v>
          </cell>
          <cell r="I1577" t="str">
            <v>ITEMS NO PREVISTOS</v>
          </cell>
        </row>
        <row r="1581">
          <cell r="C1581" t="str">
            <v>DATOS ESPECÍFICOS</v>
          </cell>
        </row>
        <row r="1583">
          <cell r="C1583" t="str">
            <v>ITEM</v>
          </cell>
          <cell r="D1583" t="str">
            <v>DESCRIPCIÓN</v>
          </cell>
          <cell r="M1583" t="str">
            <v>UNIDAD</v>
          </cell>
          <cell r="O1583" t="str">
            <v>CANTIDAD</v>
          </cell>
        </row>
        <row r="1584">
          <cell r="C1584" t="str">
            <v>4.5.2</v>
          </cell>
          <cell r="D1584" t="str">
            <v>Construcción de  Mampostería en  Adobe 15 x 20 x 40 cm. Incluye el suministro y transporte. Mortero de pega 1:4 (cemento:arena) espesor máx=0,02m para ranurado o revite de ambas caras, lavado final con agua (sin uso de ácido), cortes a máquina, trabas, machones, cuchillas, buitrones, chapa para reparar cámaras de inspección que solicite la interventoría, encorozados, áticos terminales y todo lo necesario para su correcta construcción y  funcionamiento. El acero de refuerzo, las dilataciones contra estructura y el hidrófugo, se pagará en su ítem respectivo.</v>
          </cell>
          <cell r="M1584" t="str">
            <v>m2</v>
          </cell>
          <cell r="O1584">
            <v>26</v>
          </cell>
          <cell r="R1584">
            <v>87471</v>
          </cell>
          <cell r="S1584">
            <v>87471</v>
          </cell>
          <cell r="T1584">
            <v>3.6499999999999998E-2</v>
          </cell>
          <cell r="U1584">
            <v>0.5554</v>
          </cell>
          <cell r="V1584">
            <v>0.18129999999999999</v>
          </cell>
          <cell r="W1584">
            <v>0.2268</v>
          </cell>
        </row>
        <row r="1585">
          <cell r="C1585" t="str">
            <v>I. EQUIPO</v>
          </cell>
        </row>
        <row r="1587">
          <cell r="C1587" t="str">
            <v>DESCRIPCIÓN</v>
          </cell>
          <cell r="H1587" t="str">
            <v>MARCA</v>
          </cell>
          <cell r="J1587" t="str">
            <v>TIPO</v>
          </cell>
          <cell r="L1587" t="str">
            <v>TARIFA/HORA</v>
          </cell>
          <cell r="M1587" t="str">
            <v>RENDIMIENTO</v>
          </cell>
          <cell r="O1587" t="str">
            <v>Vr. UNITARIO</v>
          </cell>
        </row>
        <row r="1588">
          <cell r="C1588" t="str">
            <v>Sección completa de andamio (1.2m-1.5m) x 1.5 m. (+ 4 ruedas) Incluye transporte.</v>
          </cell>
          <cell r="J1588" t="str">
            <v>Dia</v>
          </cell>
          <cell r="L1588">
            <v>2565</v>
          </cell>
          <cell r="M1588">
            <v>7.5</v>
          </cell>
          <cell r="O1588">
            <v>342</v>
          </cell>
          <cell r="R1588">
            <v>3.47</v>
          </cell>
          <cell r="T1588" t="str">
            <v>Sección completa de andamio (1.2m-1.5m) x 1.5 m. (+ 4 ruedas) Incluye transporte.</v>
          </cell>
        </row>
        <row r="1589">
          <cell r="C1589" t="str">
            <v>Can zunchado en madera común de 5,0cmx20cmx3,0m (alquiler). Incluye transporte.</v>
          </cell>
          <cell r="J1589" t="str">
            <v>Dia</v>
          </cell>
          <cell r="L1589">
            <v>1500</v>
          </cell>
          <cell r="M1589">
            <v>7.5</v>
          </cell>
          <cell r="O1589">
            <v>200</v>
          </cell>
          <cell r="R1589">
            <v>3.47</v>
          </cell>
          <cell r="T1589" t="str">
            <v>Can zunchado en madera común de 5,0cmx20cmx3,0m (alquiler). Incluye transporte.</v>
          </cell>
        </row>
        <row r="1590">
          <cell r="C1590" t="str">
            <v>Cortadora De Ladrillo G 6.6 Hp</v>
          </cell>
          <cell r="J1590" t="str">
            <v>Dia</v>
          </cell>
          <cell r="L1590">
            <v>49893</v>
          </cell>
          <cell r="M1590">
            <v>30</v>
          </cell>
          <cell r="O1590">
            <v>1663</v>
          </cell>
          <cell r="R1590">
            <v>0.87</v>
          </cell>
          <cell r="T1590" t="str">
            <v>Cortadora De Ladrillo G 6.6 Hp</v>
          </cell>
        </row>
        <row r="1591">
          <cell r="C1591" t="str">
            <v>Herramienta Menor (Como % de Mano de Obra)</v>
          </cell>
          <cell r="J1591" t="str">
            <v>Dia</v>
          </cell>
          <cell r="L1591">
            <v>19836</v>
          </cell>
          <cell r="M1591">
            <v>0.05</v>
          </cell>
          <cell r="O1591">
            <v>992</v>
          </cell>
          <cell r="R1591">
            <v>25792</v>
          </cell>
          <cell r="T1591" t="str">
            <v>Herramienta Menor (Como % de Mano de Obra)</v>
          </cell>
        </row>
        <row r="1592">
          <cell r="L1592">
            <v>3.6499999999999998E-2</v>
          </cell>
          <cell r="M1592" t="str">
            <v>SUBTOTAL $</v>
          </cell>
          <cell r="O1592">
            <v>3197</v>
          </cell>
        </row>
        <row r="1593">
          <cell r="C1593" t="str">
            <v>II. MATERIALES</v>
          </cell>
        </row>
        <row r="1595">
          <cell r="C1595" t="str">
            <v>DESCRIPCIÓN</v>
          </cell>
          <cell r="K1595" t="str">
            <v>UNIDAD</v>
          </cell>
          <cell r="L1595" t="str">
            <v>CANTIDAD</v>
          </cell>
          <cell r="M1595" t="str">
            <v>PRECIO UNIT.</v>
          </cell>
          <cell r="O1595" t="str">
            <v>Vr. UNITARIO</v>
          </cell>
        </row>
        <row r="1596">
          <cell r="C1596" t="str">
            <v>Adobe tolete sc 15 cm largo x 20 cm alto x 40 cm ancho 9 kilos 12,5u/m2</v>
          </cell>
          <cell r="K1596" t="str">
            <v>u</v>
          </cell>
          <cell r="L1596">
            <v>13.12</v>
          </cell>
          <cell r="M1596">
            <v>2797.69</v>
          </cell>
          <cell r="O1596">
            <v>36706</v>
          </cell>
          <cell r="R1596">
            <v>341.12</v>
          </cell>
          <cell r="T1596" t="str">
            <v>Adobe tolete sc 15 cm largo x 20 cm alto x 40 cm ancho 9 kilos 12,5u/m2</v>
          </cell>
        </row>
        <row r="1597">
          <cell r="C1597" t="str">
            <v>Mortero 1:4</v>
          </cell>
          <cell r="K1597" t="str">
            <v>m3</v>
          </cell>
          <cell r="L1597">
            <v>2.5000000000000001E-2</v>
          </cell>
          <cell r="M1597">
            <v>474919</v>
          </cell>
          <cell r="O1597">
            <v>11873</v>
          </cell>
          <cell r="R1597">
            <v>0.65</v>
          </cell>
          <cell r="T1597" t="str">
            <v>Mortero 1:4</v>
          </cell>
        </row>
        <row r="1598">
          <cell r="K1598" t="str">
            <v/>
          </cell>
          <cell r="M1598">
            <v>0</v>
          </cell>
          <cell r="O1598">
            <v>0</v>
          </cell>
          <cell r="R1598">
            <v>0</v>
          </cell>
          <cell r="T1598">
            <v>0</v>
          </cell>
        </row>
        <row r="1599">
          <cell r="K1599" t="str">
            <v/>
          </cell>
          <cell r="M1599">
            <v>0</v>
          </cell>
          <cell r="O1599">
            <v>0</v>
          </cell>
          <cell r="R1599">
            <v>0</v>
          </cell>
          <cell r="T1599">
            <v>0</v>
          </cell>
        </row>
        <row r="1600">
          <cell r="K1600" t="str">
            <v/>
          </cell>
          <cell r="M1600">
            <v>0</v>
          </cell>
          <cell r="O1600">
            <v>0</v>
          </cell>
          <cell r="R1600">
            <v>0</v>
          </cell>
          <cell r="T1600">
            <v>0</v>
          </cell>
        </row>
        <row r="1601">
          <cell r="K1601" t="str">
            <v/>
          </cell>
          <cell r="M1601">
            <v>0</v>
          </cell>
          <cell r="O1601">
            <v>0</v>
          </cell>
          <cell r="R1601">
            <v>0</v>
          </cell>
          <cell r="T1601">
            <v>0</v>
          </cell>
        </row>
        <row r="1602">
          <cell r="K1602" t="str">
            <v/>
          </cell>
          <cell r="O1602">
            <v>0</v>
          </cell>
          <cell r="R1602">
            <v>0</v>
          </cell>
          <cell r="T1602">
            <v>0</v>
          </cell>
        </row>
        <row r="1603">
          <cell r="L1603">
            <v>0.5554</v>
          </cell>
          <cell r="M1603" t="str">
            <v>SUBTOTAL $</v>
          </cell>
          <cell r="O1603">
            <v>48579</v>
          </cell>
        </row>
        <row r="1604">
          <cell r="C1604" t="str">
            <v>III. TRANSPORTES</v>
          </cell>
        </row>
        <row r="1606">
          <cell r="C1606" t="str">
            <v>MATERIAL</v>
          </cell>
          <cell r="J1606" t="str">
            <v>VOL. o PESO</v>
          </cell>
          <cell r="K1606" t="str">
            <v>DISTANCIA</v>
          </cell>
          <cell r="L1606" t="str">
            <v>M3 o Ton/Km</v>
          </cell>
          <cell r="M1606" t="str">
            <v>TARIFA</v>
          </cell>
          <cell r="O1606" t="str">
            <v>Vr. UNITARIO</v>
          </cell>
        </row>
        <row r="1607">
          <cell r="C1607" t="str">
            <v>Transporte de ladrillos, bloques y adoquines</v>
          </cell>
          <cell r="J1607" t="str">
            <v>tkm</v>
          </cell>
          <cell r="K1607">
            <v>112</v>
          </cell>
          <cell r="L1607">
            <v>0.11799999999999999</v>
          </cell>
          <cell r="M1607">
            <v>1200</v>
          </cell>
          <cell r="O1607">
            <v>15859</v>
          </cell>
          <cell r="R1607">
            <v>343.62</v>
          </cell>
          <cell r="T1607" t="str">
            <v>Transporte de ladrillos, bloques y adoquines</v>
          </cell>
        </row>
        <row r="1608">
          <cell r="J1608" t="str">
            <v/>
          </cell>
          <cell r="M1608">
            <v>0</v>
          </cell>
          <cell r="O1608">
            <v>0</v>
          </cell>
          <cell r="R1608">
            <v>0</v>
          </cell>
          <cell r="T1608">
            <v>0</v>
          </cell>
        </row>
        <row r="1609">
          <cell r="J1609" t="str">
            <v/>
          </cell>
          <cell r="M1609">
            <v>0</v>
          </cell>
          <cell r="O1609">
            <v>0</v>
          </cell>
          <cell r="R1609">
            <v>0</v>
          </cell>
          <cell r="T1609">
            <v>0</v>
          </cell>
        </row>
        <row r="1610">
          <cell r="L1610">
            <v>0.18129999999999999</v>
          </cell>
          <cell r="M1610" t="str">
            <v>SUBTOTAL $</v>
          </cell>
          <cell r="O1610">
            <v>15859</v>
          </cell>
        </row>
        <row r="1611">
          <cell r="C1611" t="str">
            <v>IV. MANO DE OBRA</v>
          </cell>
        </row>
        <row r="1613">
          <cell r="C1613" t="str">
            <v>TRABAJADOR</v>
          </cell>
          <cell r="I1613" t="str">
            <v>CANTIDAD</v>
          </cell>
          <cell r="J1613" t="str">
            <v>JORNAL</v>
          </cell>
          <cell r="K1613" t="str">
            <v>PRESTACIONES</v>
          </cell>
          <cell r="L1613" t="str">
            <v>JORNAL TOTAL</v>
          </cell>
          <cell r="M1613" t="str">
            <v>RENDIMIENTO</v>
          </cell>
          <cell r="O1613" t="str">
            <v>Vr. UNITARIO</v>
          </cell>
        </row>
        <row r="1614">
          <cell r="C1614" t="str">
            <v>Oficial</v>
          </cell>
          <cell r="I1614">
            <v>1</v>
          </cell>
          <cell r="J1614">
            <v>77720</v>
          </cell>
          <cell r="K1614">
            <v>1.6913</v>
          </cell>
          <cell r="L1614">
            <v>131448</v>
          </cell>
          <cell r="M1614">
            <v>15</v>
          </cell>
          <cell r="O1614">
            <v>8763</v>
          </cell>
          <cell r="R1614">
            <v>1.73</v>
          </cell>
          <cell r="T1614" t="str">
            <v>Oficial</v>
          </cell>
        </row>
        <row r="1615">
          <cell r="C1615" t="str">
            <v>Ayudante Entendido</v>
          </cell>
          <cell r="I1615">
            <v>1</v>
          </cell>
          <cell r="J1615">
            <v>53020</v>
          </cell>
          <cell r="K1615">
            <v>1.7161</v>
          </cell>
          <cell r="L1615">
            <v>90988</v>
          </cell>
          <cell r="M1615">
            <v>15</v>
          </cell>
          <cell r="O1615">
            <v>6066</v>
          </cell>
          <cell r="R1615">
            <v>1.73</v>
          </cell>
          <cell r="T1615" t="str">
            <v>Ayudante Entendido</v>
          </cell>
        </row>
        <row r="1616">
          <cell r="C1616" t="str">
            <v>Ayudante Raso</v>
          </cell>
          <cell r="I1616">
            <v>1</v>
          </cell>
          <cell r="J1616">
            <v>43354</v>
          </cell>
          <cell r="K1616">
            <v>1.7323</v>
          </cell>
          <cell r="L1616">
            <v>75102</v>
          </cell>
          <cell r="M1616">
            <v>15</v>
          </cell>
          <cell r="O1616">
            <v>5007</v>
          </cell>
          <cell r="R1616">
            <v>1.73</v>
          </cell>
          <cell r="T1616" t="str">
            <v>Ayudante Raso</v>
          </cell>
        </row>
        <row r="1617">
          <cell r="L1617">
            <v>0.2268</v>
          </cell>
          <cell r="M1617" t="str">
            <v>SUBTOTAL $</v>
          </cell>
          <cell r="O1617">
            <v>19836</v>
          </cell>
        </row>
        <row r="1619">
          <cell r="C1619" t="str">
            <v>TOTAL COSTO DIRECTO $</v>
          </cell>
          <cell r="O1619">
            <v>87471</v>
          </cell>
        </row>
        <row r="1620">
          <cell r="C1620" t="str">
            <v>V. COSTOS INDIRECTOS</v>
          </cell>
        </row>
        <row r="1622">
          <cell r="C1622" t="str">
            <v>Descripción</v>
          </cell>
          <cell r="L1622" t="str">
            <v>Porcentaje</v>
          </cell>
          <cell r="M1622" t="str">
            <v>Valor Total</v>
          </cell>
        </row>
        <row r="1623">
          <cell r="C1623" t="str">
            <v>ADMINISTRACION</v>
          </cell>
          <cell r="L1623">
            <v>0</v>
          </cell>
          <cell r="M1623">
            <v>0</v>
          </cell>
        </row>
        <row r="1624">
          <cell r="C1624" t="str">
            <v xml:space="preserve">IMPREVISTOS </v>
          </cell>
          <cell r="L1624">
            <v>0</v>
          </cell>
          <cell r="M1624">
            <v>0</v>
          </cell>
        </row>
        <row r="1625">
          <cell r="C1625" t="str">
            <v>UTILIDAD</v>
          </cell>
          <cell r="L1625">
            <v>0</v>
          </cell>
          <cell r="M1625">
            <v>0</v>
          </cell>
        </row>
        <row r="1626">
          <cell r="C1626" t="str">
            <v>SUBTOTAL $</v>
          </cell>
          <cell r="O1626">
            <v>0</v>
          </cell>
        </row>
        <row r="1628">
          <cell r="C1628" t="str">
            <v>Precio Unitario Total Aproximado al peso $</v>
          </cell>
          <cell r="O1628">
            <v>87471</v>
          </cell>
        </row>
        <row r="1631">
          <cell r="H1631" t="str">
            <v>Firma</v>
          </cell>
        </row>
        <row r="1632">
          <cell r="H1632" t="str">
            <v>Nombre:</v>
          </cell>
        </row>
        <row r="1633">
          <cell r="H1633" t="str">
            <v>Representante Legal del Contratista o su Apoderado</v>
          </cell>
        </row>
        <row r="1634">
          <cell r="H1634" t="str">
            <v>Matricula No. :</v>
          </cell>
        </row>
        <row r="1635">
          <cell r="H1635" t="str">
            <v xml:space="preserve"> </v>
          </cell>
        </row>
        <row r="1636">
          <cell r="C1636" t="str">
            <v>OBSERVACIONES INTERVENTORÍA</v>
          </cell>
        </row>
        <row r="1640">
          <cell r="C1640" t="str">
            <v>APROBACIÓN POR INTERVENTORÍA</v>
          </cell>
        </row>
        <row r="1641">
          <cell r="C1641"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1643">
          <cell r="C1643"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1646">
          <cell r="H1646" t="str">
            <v>Firma</v>
          </cell>
        </row>
        <row r="1647">
          <cell r="H1647" t="str">
            <v>Nombre:</v>
          </cell>
        </row>
        <row r="1648">
          <cell r="H1648" t="str">
            <v>Representante Legal del Interventor o su Apoderado</v>
          </cell>
        </row>
        <row r="1649">
          <cell r="H1649" t="str">
            <v>Matricula No. :</v>
          </cell>
        </row>
        <row r="1654">
          <cell r="C1654" t="str">
            <v>Formulario 1 - Propuesta económica  - Documento tipo de selección abreviada de menor cuantía - versión 2</v>
          </cell>
        </row>
        <row r="1655">
          <cell r="C1655" t="str">
            <v>Código</v>
          </cell>
          <cell r="D1655" t="str">
            <v>CCE-EICP-FM-25</v>
          </cell>
          <cell r="E1655" t="str">
            <v>Versión</v>
          </cell>
          <cell r="F1655">
            <v>2</v>
          </cell>
        </row>
        <row r="1657">
          <cell r="C1657" t="str">
            <v>[La entidad podrá utilizar este formato para la presentación de los análisis de precios unitarios el contratista en la oportunidad prevista en el numeral 8.1. del Documento Base]</v>
          </cell>
        </row>
        <row r="1660">
          <cell r="D1660" t="str">
            <v>MUNICIPIO DE CONCORDIA, ANTIOQUIA</v>
          </cell>
        </row>
        <row r="1661">
          <cell r="L1661" t="str">
            <v>VERSIÓN</v>
          </cell>
        </row>
        <row r="1662">
          <cell r="D1662" t="str">
            <v xml:space="preserve">[NÚMERO DEL PROCESO] </v>
          </cell>
        </row>
        <row r="1663">
          <cell r="L1663" t="str">
            <v>PÁGINA</v>
          </cell>
          <cell r="M1663">
            <v>1</v>
          </cell>
          <cell r="N1663" t="str">
            <v>DE</v>
          </cell>
          <cell r="O1663">
            <v>1</v>
          </cell>
        </row>
        <row r="1664">
          <cell r="D1664" t="str">
            <v xml:space="preserve">ANALISIS DE PRECIOS UNITARIOS </v>
          </cell>
        </row>
        <row r="1666">
          <cell r="L1666" t="str">
            <v>FECHA</v>
          </cell>
          <cell r="M1666" t="str">
            <v>DD</v>
          </cell>
          <cell r="N1666" t="str">
            <v>MM</v>
          </cell>
          <cell r="O1666" t="str">
            <v>AA</v>
          </cell>
        </row>
        <row r="1667">
          <cell r="M1667">
            <v>8</v>
          </cell>
          <cell r="N1667">
            <v>5</v>
          </cell>
          <cell r="O1667">
            <v>2023</v>
          </cell>
        </row>
        <row r="1668">
          <cell r="C1668" t="str">
            <v>ITEMS DE LA PROPUESTA ECONÓMICA</v>
          </cell>
          <cell r="I1668" t="str">
            <v>ITEMS NO PREVISTOS</v>
          </cell>
        </row>
        <row r="1672">
          <cell r="C1672" t="str">
            <v>DATOS ESPECÍFICOS</v>
          </cell>
        </row>
        <row r="1674">
          <cell r="C1674" t="str">
            <v>ITEM</v>
          </cell>
          <cell r="D1674" t="str">
            <v>DESCRIPCIÓN</v>
          </cell>
          <cell r="M1674" t="str">
            <v>UNIDAD</v>
          </cell>
          <cell r="O1674" t="str">
            <v>CANTIDAD</v>
          </cell>
        </row>
        <row r="1675">
          <cell r="C1675" t="str">
            <v>4.6.1</v>
          </cell>
          <cell r="D1675" t="str">
            <v>S.T.I de Acero de Refuerzo Figurado FY=  420  MPa-60.000 PSI,  corrugado  G60.  Incluye  transporte  con descarga, transporte interno, corte y figuración, alambre de amarre Calibre 18, certificados y todos los elementos necesarios para su correcta instalación, según diseño y recomendaciones estructurales.</v>
          </cell>
          <cell r="M1675" t="str">
            <v>Kg</v>
          </cell>
          <cell r="O1675">
            <v>195</v>
          </cell>
          <cell r="R1675">
            <v>6532</v>
          </cell>
          <cell r="S1675">
            <v>6532</v>
          </cell>
          <cell r="T1675">
            <v>1.7299999999999999E-2</v>
          </cell>
          <cell r="U1675">
            <v>0.79810000000000003</v>
          </cell>
          <cell r="V1675">
            <v>1.44E-2</v>
          </cell>
          <cell r="W1675">
            <v>0.17019999999999999</v>
          </cell>
        </row>
        <row r="1676">
          <cell r="C1676" t="str">
            <v>I. EQUIPO</v>
          </cell>
        </row>
        <row r="1678">
          <cell r="C1678" t="str">
            <v>DESCRIPCIÓN</v>
          </cell>
          <cell r="H1678" t="str">
            <v>MARCA</v>
          </cell>
          <cell r="J1678" t="str">
            <v>TIPO</v>
          </cell>
          <cell r="L1678" t="str">
            <v>TARIFA/HORA</v>
          </cell>
          <cell r="M1678" t="str">
            <v>RENDIMIENTO</v>
          </cell>
          <cell r="O1678" t="str">
            <v>Vr. UNITARIO</v>
          </cell>
        </row>
        <row r="1679">
          <cell r="C1679" t="str">
            <v>Pulidora Manual de 4" 1/2"</v>
          </cell>
          <cell r="J1679" t="str">
            <v>Dia</v>
          </cell>
          <cell r="L1679">
            <v>11352</v>
          </cell>
          <cell r="M1679">
            <v>200</v>
          </cell>
          <cell r="O1679">
            <v>57</v>
          </cell>
          <cell r="R1679">
            <v>0.98</v>
          </cell>
          <cell r="T1679" t="str">
            <v>Pulidora Manual de 4" 1/2"</v>
          </cell>
        </row>
        <row r="1680">
          <cell r="J1680" t="str">
            <v/>
          </cell>
          <cell r="L1680" t="str">
            <v/>
          </cell>
          <cell r="O1680">
            <v>0</v>
          </cell>
          <cell r="R1680">
            <v>0</v>
          </cell>
          <cell r="T1680">
            <v>0</v>
          </cell>
        </row>
        <row r="1681">
          <cell r="J1681" t="str">
            <v/>
          </cell>
          <cell r="L1681" t="str">
            <v/>
          </cell>
          <cell r="O1681">
            <v>0</v>
          </cell>
          <cell r="R1681">
            <v>0</v>
          </cell>
          <cell r="T1681">
            <v>0</v>
          </cell>
        </row>
        <row r="1682">
          <cell r="C1682" t="str">
            <v>Herramienta Menor (Como % de Mano de Obra)</v>
          </cell>
          <cell r="J1682" t="str">
            <v>Dia</v>
          </cell>
          <cell r="L1682">
            <v>1112</v>
          </cell>
          <cell r="M1682">
            <v>0.05</v>
          </cell>
          <cell r="O1682">
            <v>56</v>
          </cell>
          <cell r="R1682">
            <v>10920</v>
          </cell>
          <cell r="T1682" t="str">
            <v>Herramienta Menor (Como % de Mano de Obra)</v>
          </cell>
        </row>
        <row r="1683">
          <cell r="L1683">
            <v>1.7299999999999999E-2</v>
          </cell>
          <cell r="M1683" t="str">
            <v>SUBTOTAL $</v>
          </cell>
          <cell r="O1683">
            <v>113</v>
          </cell>
        </row>
        <row r="1684">
          <cell r="C1684" t="str">
            <v>II. MATERIALES</v>
          </cell>
        </row>
        <row r="1686">
          <cell r="C1686" t="str">
            <v>DESCRIPCIÓN</v>
          </cell>
          <cell r="K1686" t="str">
            <v>UNIDAD</v>
          </cell>
          <cell r="L1686" t="str">
            <v>CANTIDAD</v>
          </cell>
          <cell r="M1686" t="str">
            <v>PRECIO UNIT.</v>
          </cell>
          <cell r="O1686" t="str">
            <v>Vr. UNITARIO</v>
          </cell>
        </row>
        <row r="1687">
          <cell r="C1687" t="str">
            <v>Acero refuerzo G-60</v>
          </cell>
          <cell r="K1687" t="str">
            <v>Kg</v>
          </cell>
          <cell r="L1687">
            <v>1.05</v>
          </cell>
          <cell r="M1687">
            <v>4850</v>
          </cell>
          <cell r="O1687">
            <v>5093</v>
          </cell>
          <cell r="R1687">
            <v>204.75</v>
          </cell>
          <cell r="T1687" t="str">
            <v>Acero refuerzo G-60</v>
          </cell>
        </row>
        <row r="1688">
          <cell r="C1688" t="str">
            <v>Alambre negro para amarre calibre 18</v>
          </cell>
          <cell r="K1688" t="str">
            <v>kg</v>
          </cell>
          <cell r="L1688">
            <v>1.0500000000000001E-2</v>
          </cell>
          <cell r="M1688">
            <v>11400</v>
          </cell>
          <cell r="O1688">
            <v>120</v>
          </cell>
          <cell r="R1688">
            <v>2.0499999999999998</v>
          </cell>
          <cell r="T1688" t="str">
            <v>Alambre negro para amarre calibre 18</v>
          </cell>
        </row>
        <row r="1689">
          <cell r="K1689" t="str">
            <v/>
          </cell>
          <cell r="M1689">
            <v>0</v>
          </cell>
          <cell r="O1689">
            <v>0</v>
          </cell>
          <cell r="R1689">
            <v>0</v>
          </cell>
          <cell r="T1689">
            <v>0</v>
          </cell>
        </row>
        <row r="1690">
          <cell r="K1690" t="str">
            <v/>
          </cell>
          <cell r="M1690">
            <v>0</v>
          </cell>
          <cell r="O1690">
            <v>0</v>
          </cell>
          <cell r="R1690">
            <v>0</v>
          </cell>
          <cell r="T1690">
            <v>0</v>
          </cell>
        </row>
        <row r="1691">
          <cell r="K1691" t="str">
            <v/>
          </cell>
          <cell r="M1691">
            <v>0</v>
          </cell>
          <cell r="O1691">
            <v>0</v>
          </cell>
          <cell r="R1691">
            <v>0</v>
          </cell>
          <cell r="T1691">
            <v>0</v>
          </cell>
        </row>
        <row r="1692">
          <cell r="K1692" t="str">
            <v/>
          </cell>
          <cell r="M1692">
            <v>0</v>
          </cell>
          <cell r="O1692">
            <v>0</v>
          </cell>
          <cell r="R1692">
            <v>0</v>
          </cell>
          <cell r="T1692">
            <v>0</v>
          </cell>
        </row>
        <row r="1693">
          <cell r="K1693" t="str">
            <v/>
          </cell>
          <cell r="O1693">
            <v>0</v>
          </cell>
          <cell r="R1693">
            <v>0</v>
          </cell>
          <cell r="T1693">
            <v>0</v>
          </cell>
        </row>
        <row r="1694">
          <cell r="L1694">
            <v>0.79810000000000003</v>
          </cell>
          <cell r="M1694" t="str">
            <v>SUBTOTAL $</v>
          </cell>
          <cell r="O1694">
            <v>5213</v>
          </cell>
        </row>
        <row r="1695">
          <cell r="C1695" t="str">
            <v>III. TRANSPORTES</v>
          </cell>
        </row>
        <row r="1697">
          <cell r="C1697" t="str">
            <v>MATERIAL</v>
          </cell>
          <cell r="J1697" t="str">
            <v>VOL. o PESO</v>
          </cell>
          <cell r="K1697" t="str">
            <v>DISTANCIA</v>
          </cell>
          <cell r="L1697" t="str">
            <v>M3 o Ton/Km</v>
          </cell>
          <cell r="M1697" t="str">
            <v>TARIFA</v>
          </cell>
          <cell r="O1697" t="str">
            <v>Vr. UNITARIO</v>
          </cell>
        </row>
        <row r="1698">
          <cell r="C1698" t="str">
            <v>Transporte de acero</v>
          </cell>
          <cell r="J1698" t="str">
            <v>tkm</v>
          </cell>
          <cell r="K1698">
            <v>112</v>
          </cell>
          <cell r="L1698">
            <v>1.0500000000000002E-3</v>
          </cell>
          <cell r="M1698">
            <v>800</v>
          </cell>
          <cell r="O1698">
            <v>94</v>
          </cell>
          <cell r="R1698">
            <v>22.93</v>
          </cell>
          <cell r="T1698" t="str">
            <v>Transporte de acero</v>
          </cell>
        </row>
        <row r="1699">
          <cell r="J1699" t="str">
            <v/>
          </cell>
          <cell r="M1699">
            <v>0</v>
          </cell>
          <cell r="O1699">
            <v>0</v>
          </cell>
          <cell r="R1699">
            <v>0</v>
          </cell>
          <cell r="T1699">
            <v>0</v>
          </cell>
        </row>
        <row r="1700">
          <cell r="J1700" t="str">
            <v/>
          </cell>
          <cell r="M1700">
            <v>0</v>
          </cell>
          <cell r="O1700">
            <v>0</v>
          </cell>
          <cell r="R1700">
            <v>0</v>
          </cell>
          <cell r="T1700">
            <v>0</v>
          </cell>
        </row>
        <row r="1701">
          <cell r="L1701">
            <v>1.44E-2</v>
          </cell>
          <cell r="M1701" t="str">
            <v>SUBTOTAL $</v>
          </cell>
          <cell r="O1701">
            <v>94</v>
          </cell>
        </row>
        <row r="1702">
          <cell r="C1702" t="str">
            <v>IV. MANO DE OBRA</v>
          </cell>
        </row>
        <row r="1704">
          <cell r="C1704" t="str">
            <v>TRABAJADOR</v>
          </cell>
          <cell r="I1704" t="str">
            <v>CANTIDAD</v>
          </cell>
          <cell r="J1704" t="str">
            <v>JORNAL</v>
          </cell>
          <cell r="K1704" t="str">
            <v>PRESTACIONES</v>
          </cell>
          <cell r="L1704" t="str">
            <v>JORNAL TOTAL</v>
          </cell>
          <cell r="M1704" t="str">
            <v>RENDIMIENTO</v>
          </cell>
          <cell r="O1704" t="str">
            <v>Vr. UNITARIO</v>
          </cell>
        </row>
        <row r="1705">
          <cell r="C1705" t="str">
            <v>Oficial</v>
          </cell>
          <cell r="I1705">
            <v>1</v>
          </cell>
          <cell r="J1705">
            <v>77720</v>
          </cell>
          <cell r="K1705">
            <v>1.6913</v>
          </cell>
          <cell r="L1705">
            <v>131448</v>
          </cell>
          <cell r="M1705">
            <v>200</v>
          </cell>
          <cell r="O1705">
            <v>657</v>
          </cell>
          <cell r="R1705">
            <v>0.98</v>
          </cell>
          <cell r="T1705" t="str">
            <v>Oficial</v>
          </cell>
        </row>
        <row r="1706">
          <cell r="C1706" t="str">
            <v>Ayudante Entendido</v>
          </cell>
          <cell r="I1706">
            <v>1</v>
          </cell>
          <cell r="J1706">
            <v>53020</v>
          </cell>
          <cell r="K1706">
            <v>1.7161</v>
          </cell>
          <cell r="L1706">
            <v>90988</v>
          </cell>
          <cell r="M1706">
            <v>200</v>
          </cell>
          <cell r="O1706">
            <v>455</v>
          </cell>
          <cell r="R1706">
            <v>0.98</v>
          </cell>
          <cell r="T1706" t="str">
            <v>Ayudante Entendido</v>
          </cell>
        </row>
        <row r="1707">
          <cell r="J1707">
            <v>0</v>
          </cell>
          <cell r="K1707">
            <v>0</v>
          </cell>
          <cell r="L1707">
            <v>0</v>
          </cell>
          <cell r="O1707">
            <v>0</v>
          </cell>
          <cell r="R1707">
            <v>0</v>
          </cell>
          <cell r="T1707">
            <v>0</v>
          </cell>
        </row>
        <row r="1708">
          <cell r="L1708">
            <v>0.17019999999999999</v>
          </cell>
          <cell r="M1708" t="str">
            <v>SUBTOTAL $</v>
          </cell>
          <cell r="O1708">
            <v>1112</v>
          </cell>
        </row>
        <row r="1710">
          <cell r="C1710" t="str">
            <v>TOTAL COSTO DIRECTO $</v>
          </cell>
          <cell r="O1710">
            <v>6532</v>
          </cell>
        </row>
        <row r="1711">
          <cell r="C1711" t="str">
            <v>V. COSTOS INDIRECTOS</v>
          </cell>
        </row>
        <row r="1713">
          <cell r="C1713" t="str">
            <v>Descripción</v>
          </cell>
          <cell r="L1713" t="str">
            <v>Porcentaje</v>
          </cell>
          <cell r="M1713" t="str">
            <v>Valor Total</v>
          </cell>
        </row>
        <row r="1714">
          <cell r="C1714" t="str">
            <v>ADMINISTRACION</v>
          </cell>
          <cell r="L1714">
            <v>0</v>
          </cell>
          <cell r="M1714">
            <v>0</v>
          </cell>
        </row>
        <row r="1715">
          <cell r="C1715" t="str">
            <v xml:space="preserve">IMPREVISTOS </v>
          </cell>
          <cell r="L1715">
            <v>0</v>
          </cell>
          <cell r="M1715">
            <v>0</v>
          </cell>
        </row>
        <row r="1716">
          <cell r="C1716" t="str">
            <v>UTILIDAD</v>
          </cell>
          <cell r="L1716">
            <v>0</v>
          </cell>
          <cell r="M1716">
            <v>0</v>
          </cell>
        </row>
        <row r="1717">
          <cell r="C1717" t="str">
            <v>SUBTOTAL $</v>
          </cell>
          <cell r="O1717">
            <v>0</v>
          </cell>
        </row>
        <row r="1719">
          <cell r="C1719" t="str">
            <v>Precio Unitario Total Aproximado al peso $</v>
          </cell>
          <cell r="O1719">
            <v>6532</v>
          </cell>
        </row>
        <row r="1722">
          <cell r="H1722" t="str">
            <v>Firma</v>
          </cell>
        </row>
        <row r="1723">
          <cell r="H1723" t="str">
            <v>Nombre:</v>
          </cell>
        </row>
        <row r="1724">
          <cell r="H1724" t="str">
            <v>Representante Legal del Contratista o su Apoderado</v>
          </cell>
        </row>
        <row r="1725">
          <cell r="H1725" t="str">
            <v>Matricula No. :</v>
          </cell>
        </row>
        <row r="1726">
          <cell r="H1726" t="str">
            <v xml:space="preserve"> </v>
          </cell>
        </row>
        <row r="1727">
          <cell r="C1727" t="str">
            <v>OBSERVACIONES INTERVENTORÍA</v>
          </cell>
        </row>
        <row r="1731">
          <cell r="C1731" t="str">
            <v>APROBACIÓN POR INTERVENTORÍA</v>
          </cell>
        </row>
        <row r="1732">
          <cell r="C1732"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1734">
          <cell r="C1734"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1737">
          <cell r="H1737" t="str">
            <v>Firma</v>
          </cell>
        </row>
        <row r="1738">
          <cell r="H1738" t="str">
            <v>Nombre:</v>
          </cell>
        </row>
        <row r="1739">
          <cell r="H1739" t="str">
            <v>Representante Legal del Interventor o su Apoderado</v>
          </cell>
        </row>
        <row r="1740">
          <cell r="H1740" t="str">
            <v>Matricula No. :</v>
          </cell>
        </row>
        <row r="1745">
          <cell r="C1745" t="str">
            <v>Formulario 1 - Propuesta económica  - Documento tipo de selección abreviada de menor cuantía - versión 2</v>
          </cell>
        </row>
        <row r="1746">
          <cell r="C1746" t="str">
            <v>Código</v>
          </cell>
          <cell r="D1746" t="str">
            <v>CCE-EICP-FM-25</v>
          </cell>
          <cell r="E1746" t="str">
            <v>Versión</v>
          </cell>
          <cell r="F1746">
            <v>2</v>
          </cell>
        </row>
        <row r="1748">
          <cell r="C1748" t="str">
            <v>[La entidad podrá utilizar este formato para la presentación de los análisis de precios unitarios el contratista en la oportunidad prevista en el numeral 8.1. del Documento Base]</v>
          </cell>
        </row>
        <row r="1751">
          <cell r="D1751" t="str">
            <v>MUNICIPIO DE CONCORDIA, ANTIOQUIA</v>
          </cell>
        </row>
        <row r="1752">
          <cell r="L1752" t="str">
            <v>VERSIÓN</v>
          </cell>
        </row>
        <row r="1753">
          <cell r="D1753" t="str">
            <v xml:space="preserve">[NÚMERO DEL PROCESO] </v>
          </cell>
        </row>
        <row r="1754">
          <cell r="L1754" t="str">
            <v>PÁGINA</v>
          </cell>
          <cell r="M1754">
            <v>1</v>
          </cell>
          <cell r="N1754" t="str">
            <v>DE</v>
          </cell>
          <cell r="O1754">
            <v>1</v>
          </cell>
        </row>
        <row r="1755">
          <cell r="D1755" t="str">
            <v xml:space="preserve">ANALISIS DE PRECIOS UNITARIOS </v>
          </cell>
        </row>
        <row r="1757">
          <cell r="L1757" t="str">
            <v>FECHA</v>
          </cell>
          <cell r="M1757" t="str">
            <v>DD</v>
          </cell>
          <cell r="N1757" t="str">
            <v>MM</v>
          </cell>
          <cell r="O1757" t="str">
            <v>AA</v>
          </cell>
        </row>
        <row r="1758">
          <cell r="M1758">
            <v>8</v>
          </cell>
          <cell r="N1758">
            <v>5</v>
          </cell>
          <cell r="O1758">
            <v>2023</v>
          </cell>
        </row>
        <row r="1759">
          <cell r="C1759" t="str">
            <v>ITEMS DE LA PROPUESTA ECONÓMICA</v>
          </cell>
          <cell r="I1759" t="str">
            <v>ITEMS NO PREVISTOS</v>
          </cell>
        </row>
        <row r="1763">
          <cell r="C1763" t="str">
            <v>DATOS ESPECÍFICOS</v>
          </cell>
        </row>
        <row r="1765">
          <cell r="C1765" t="str">
            <v>ITEM</v>
          </cell>
          <cell r="D1765" t="str">
            <v>DESCRIPCIÓN</v>
          </cell>
          <cell r="M1765" t="str">
            <v>UNIDAD</v>
          </cell>
          <cell r="O1765" t="str">
            <v>CANTIDAD</v>
          </cell>
        </row>
        <row r="1766">
          <cell r="C1766" t="str">
            <v>4.7.1</v>
          </cell>
          <cell r="D1766" t="str">
            <v>S.T.I de Tubería PVC RDE 21 de acueducto Ø = 13 mm. incluye accesorios, limpiador y todo lo necesario para su correcta construcción; la excavación y llenos se pagaran en su ítem respectivo.</v>
          </cell>
          <cell r="M1766" t="str">
            <v>m</v>
          </cell>
          <cell r="O1766">
            <v>18</v>
          </cell>
          <cell r="R1766">
            <v>10864</v>
          </cell>
          <cell r="S1766">
            <v>10864</v>
          </cell>
          <cell r="T1766">
            <v>2.8400000000000002E-2</v>
          </cell>
          <cell r="U1766">
            <v>0.40289999999999998</v>
          </cell>
          <cell r="V1766">
            <v>0</v>
          </cell>
          <cell r="W1766">
            <v>0.56869999999999998</v>
          </cell>
        </row>
        <row r="1767">
          <cell r="C1767" t="str">
            <v>I. EQUIPO</v>
          </cell>
        </row>
        <row r="1769">
          <cell r="C1769" t="str">
            <v>DESCRIPCIÓN</v>
          </cell>
          <cell r="H1769" t="str">
            <v>MARCA</v>
          </cell>
          <cell r="J1769" t="str">
            <v>TIPO</v>
          </cell>
          <cell r="L1769" t="str">
            <v>TARIFA/HORA</v>
          </cell>
          <cell r="M1769" t="str">
            <v>RENDIMIENTO</v>
          </cell>
          <cell r="O1769" t="str">
            <v>Vr. UNITARIO</v>
          </cell>
        </row>
        <row r="1770">
          <cell r="J1770" t="str">
            <v/>
          </cell>
          <cell r="L1770" t="str">
            <v/>
          </cell>
          <cell r="O1770">
            <v>0</v>
          </cell>
          <cell r="R1770">
            <v>0</v>
          </cell>
          <cell r="T1770">
            <v>0</v>
          </cell>
        </row>
        <row r="1771">
          <cell r="J1771" t="str">
            <v/>
          </cell>
          <cell r="L1771" t="str">
            <v/>
          </cell>
          <cell r="O1771">
            <v>0</v>
          </cell>
          <cell r="R1771">
            <v>0</v>
          </cell>
          <cell r="T1771">
            <v>0</v>
          </cell>
        </row>
        <row r="1772">
          <cell r="J1772" t="str">
            <v/>
          </cell>
          <cell r="L1772" t="str">
            <v/>
          </cell>
          <cell r="O1772">
            <v>0</v>
          </cell>
          <cell r="R1772">
            <v>0</v>
          </cell>
          <cell r="T1772">
            <v>0</v>
          </cell>
        </row>
        <row r="1773">
          <cell r="C1773" t="str">
            <v>Herramienta Menor (Como % de Mano de Obra)</v>
          </cell>
          <cell r="J1773" t="str">
            <v>Dia</v>
          </cell>
          <cell r="L1773">
            <v>6178</v>
          </cell>
          <cell r="M1773">
            <v>0.05</v>
          </cell>
          <cell r="O1773">
            <v>309</v>
          </cell>
          <cell r="R1773">
            <v>5562</v>
          </cell>
          <cell r="T1773" t="str">
            <v>Herramienta Menor (Como % de Mano de Obra)</v>
          </cell>
        </row>
        <row r="1774">
          <cell r="L1774">
            <v>2.8400000000000002E-2</v>
          </cell>
          <cell r="M1774" t="str">
            <v>SUBTOTAL $</v>
          </cell>
          <cell r="O1774">
            <v>309</v>
          </cell>
        </row>
        <row r="1775">
          <cell r="C1775" t="str">
            <v>II. MATERIALES</v>
          </cell>
        </row>
        <row r="1777">
          <cell r="C1777" t="str">
            <v>DESCRIPCIÓN</v>
          </cell>
          <cell r="K1777" t="str">
            <v>UNIDAD</v>
          </cell>
          <cell r="L1777" t="str">
            <v>CANTIDAD</v>
          </cell>
          <cell r="M1777" t="str">
            <v>PRECIO UNIT.</v>
          </cell>
          <cell r="O1777" t="str">
            <v>Vr. UNITARIO</v>
          </cell>
        </row>
        <row r="1778">
          <cell r="C1778" t="str">
            <v>Tubo 1/2" Presión 9-500 x 6 m</v>
          </cell>
          <cell r="K1778" t="str">
            <v>u</v>
          </cell>
          <cell r="L1778">
            <v>0.17499999999999999</v>
          </cell>
          <cell r="M1778">
            <v>19900</v>
          </cell>
          <cell r="O1778">
            <v>3483</v>
          </cell>
          <cell r="R1778">
            <v>3.15</v>
          </cell>
          <cell r="T1778" t="str">
            <v>Tubo 1/2" Presión 9-500 x 6 m</v>
          </cell>
        </row>
        <row r="1779">
          <cell r="C1779" t="str">
            <v>Unión PVC-P, Ø= 1/2"</v>
          </cell>
          <cell r="K1779" t="str">
            <v>u</v>
          </cell>
          <cell r="L1779">
            <v>0.27562500000000001</v>
          </cell>
          <cell r="M1779">
            <v>700</v>
          </cell>
          <cell r="O1779">
            <v>193</v>
          </cell>
          <cell r="R1779">
            <v>4.96</v>
          </cell>
          <cell r="T1779" t="str">
            <v>Unión PVC-P, Ø= 1/2"</v>
          </cell>
        </row>
        <row r="1780">
          <cell r="C1780" t="str">
            <v>Codo 90º PVC-P Ø= 1/2"</v>
          </cell>
          <cell r="K1780" t="str">
            <v>u</v>
          </cell>
          <cell r="L1780">
            <v>0.62489700000000004</v>
          </cell>
          <cell r="M1780">
            <v>704</v>
          </cell>
          <cell r="O1780">
            <v>440</v>
          </cell>
          <cell r="R1780">
            <v>11.25</v>
          </cell>
          <cell r="T1780" t="str">
            <v>Codo 90º PVC-P Ø= 1/2"</v>
          </cell>
        </row>
        <row r="1781">
          <cell r="C1781" t="str">
            <v>Tee PVC-P Ø= 1/2"</v>
          </cell>
          <cell r="K1781" t="str">
            <v>u</v>
          </cell>
          <cell r="L1781">
            <v>0.100233</v>
          </cell>
          <cell r="M1781">
            <v>1049</v>
          </cell>
          <cell r="O1781">
            <v>105</v>
          </cell>
          <cell r="R1781">
            <v>1.8</v>
          </cell>
          <cell r="T1781" t="str">
            <v>Tee PVC-P Ø= 1/2"</v>
          </cell>
        </row>
        <row r="1782">
          <cell r="C1782" t="str">
            <v>Soldadura liquida PVC 1/4 de Gl</v>
          </cell>
          <cell r="K1782" t="str">
            <v>u</v>
          </cell>
          <cell r="L1782">
            <v>3.5699999999999998E-3</v>
          </cell>
          <cell r="M1782">
            <v>10695</v>
          </cell>
          <cell r="O1782">
            <v>38</v>
          </cell>
          <cell r="R1782">
            <v>0.06</v>
          </cell>
          <cell r="T1782" t="str">
            <v>Soldadura liquida PVC 1/4 de Gl</v>
          </cell>
        </row>
        <row r="1783">
          <cell r="C1783" t="str">
            <v xml:space="preserve">Removedor PVC 1/4 galon </v>
          </cell>
          <cell r="K1783" t="str">
            <v>u</v>
          </cell>
          <cell r="L1783">
            <v>3.5699999999999998E-3</v>
          </cell>
          <cell r="M1783">
            <v>32934</v>
          </cell>
          <cell r="O1783">
            <v>118</v>
          </cell>
          <cell r="R1783">
            <v>0.06</v>
          </cell>
          <cell r="T1783" t="str">
            <v xml:space="preserve">Removedor PVC 1/4 galon </v>
          </cell>
        </row>
        <row r="1784">
          <cell r="K1784" t="str">
            <v/>
          </cell>
          <cell r="O1784">
            <v>0</v>
          </cell>
          <cell r="R1784">
            <v>0</v>
          </cell>
          <cell r="T1784">
            <v>0</v>
          </cell>
        </row>
        <row r="1785">
          <cell r="L1785">
            <v>0.40289999999999998</v>
          </cell>
          <cell r="M1785" t="str">
            <v>SUBTOTAL $</v>
          </cell>
          <cell r="O1785">
            <v>4377</v>
          </cell>
        </row>
        <row r="1786">
          <cell r="C1786" t="str">
            <v>III. TRANSPORTES</v>
          </cell>
        </row>
        <row r="1788">
          <cell r="C1788" t="str">
            <v>MATERIAL</v>
          </cell>
          <cell r="J1788" t="str">
            <v>VOL. o PESO</v>
          </cell>
          <cell r="K1788" t="str">
            <v>DISTANCIA</v>
          </cell>
          <cell r="L1788" t="str">
            <v>M3 o Ton/Km</v>
          </cell>
          <cell r="M1788" t="str">
            <v>TARIFA</v>
          </cell>
          <cell r="O1788" t="str">
            <v>Vr. UNITARIO</v>
          </cell>
        </row>
        <row r="1789">
          <cell r="J1789" t="str">
            <v/>
          </cell>
          <cell r="M1789">
            <v>0</v>
          </cell>
          <cell r="O1789">
            <v>0</v>
          </cell>
          <cell r="R1789">
            <v>0</v>
          </cell>
          <cell r="T1789">
            <v>0</v>
          </cell>
        </row>
        <row r="1790">
          <cell r="J1790" t="str">
            <v/>
          </cell>
          <cell r="M1790">
            <v>0</v>
          </cell>
          <cell r="O1790">
            <v>0</v>
          </cell>
          <cell r="R1790">
            <v>0</v>
          </cell>
          <cell r="T1790">
            <v>0</v>
          </cell>
        </row>
        <row r="1791">
          <cell r="J1791" t="str">
            <v/>
          </cell>
          <cell r="M1791">
            <v>0</v>
          </cell>
          <cell r="O1791">
            <v>0</v>
          </cell>
          <cell r="R1791">
            <v>0</v>
          </cell>
          <cell r="T1791">
            <v>0</v>
          </cell>
        </row>
        <row r="1792">
          <cell r="L1792">
            <v>0</v>
          </cell>
          <cell r="M1792" t="str">
            <v>SUBTOTAL $</v>
          </cell>
          <cell r="O1792">
            <v>0</v>
          </cell>
        </row>
        <row r="1793">
          <cell r="C1793" t="str">
            <v>IV. MANO DE OBRA</v>
          </cell>
        </row>
        <row r="1795">
          <cell r="C1795" t="str">
            <v>TRABAJADOR</v>
          </cell>
          <cell r="I1795" t="str">
            <v>CANTIDAD</v>
          </cell>
          <cell r="J1795" t="str">
            <v>JORNAL</v>
          </cell>
          <cell r="K1795" t="str">
            <v>PRESTACIONES</v>
          </cell>
          <cell r="L1795" t="str">
            <v>JORNAL TOTAL</v>
          </cell>
          <cell r="M1795" t="str">
            <v>RENDIMIENTO</v>
          </cell>
          <cell r="O1795" t="str">
            <v>Vr. UNITARIO</v>
          </cell>
        </row>
        <row r="1796">
          <cell r="C1796" t="str">
            <v>Oficial</v>
          </cell>
          <cell r="I1796">
            <v>1</v>
          </cell>
          <cell r="J1796">
            <v>77720</v>
          </cell>
          <cell r="K1796">
            <v>1.6913</v>
          </cell>
          <cell r="L1796">
            <v>131448</v>
          </cell>
          <cell r="M1796">
            <v>36</v>
          </cell>
          <cell r="O1796">
            <v>3651</v>
          </cell>
          <cell r="R1796">
            <v>0.5</v>
          </cell>
          <cell r="T1796" t="str">
            <v>Oficial</v>
          </cell>
        </row>
        <row r="1797">
          <cell r="C1797" t="str">
            <v>Ayudante Entendido</v>
          </cell>
          <cell r="I1797">
            <v>1</v>
          </cell>
          <cell r="J1797">
            <v>53020</v>
          </cell>
          <cell r="K1797">
            <v>1.7161</v>
          </cell>
          <cell r="L1797">
            <v>90988</v>
          </cell>
          <cell r="M1797">
            <v>36</v>
          </cell>
          <cell r="O1797">
            <v>2527</v>
          </cell>
          <cell r="R1797">
            <v>0.5</v>
          </cell>
          <cell r="T1797" t="str">
            <v>Ayudante Entendido</v>
          </cell>
        </row>
        <row r="1798">
          <cell r="J1798">
            <v>0</v>
          </cell>
          <cell r="K1798">
            <v>0</v>
          </cell>
          <cell r="L1798">
            <v>0</v>
          </cell>
          <cell r="O1798">
            <v>0</v>
          </cell>
          <cell r="R1798">
            <v>0</v>
          </cell>
          <cell r="T1798">
            <v>0</v>
          </cell>
        </row>
        <row r="1799">
          <cell r="L1799">
            <v>0.56869999999999998</v>
          </cell>
          <cell r="M1799" t="str">
            <v>SUBTOTAL $</v>
          </cell>
          <cell r="O1799">
            <v>6178</v>
          </cell>
        </row>
        <row r="1801">
          <cell r="C1801" t="str">
            <v>TOTAL COSTO DIRECTO $</v>
          </cell>
          <cell r="O1801">
            <v>10864</v>
          </cell>
        </row>
        <row r="1802">
          <cell r="C1802" t="str">
            <v>V. COSTOS INDIRECTOS</v>
          </cell>
        </row>
        <row r="1804">
          <cell r="C1804" t="str">
            <v>Descripción</v>
          </cell>
          <cell r="L1804" t="str">
            <v>Porcentaje</v>
          </cell>
          <cell r="M1804" t="str">
            <v>Valor Total</v>
          </cell>
        </row>
        <row r="1805">
          <cell r="C1805" t="str">
            <v>ADMINISTRACION</v>
          </cell>
          <cell r="L1805">
            <v>0</v>
          </cell>
          <cell r="M1805">
            <v>0</v>
          </cell>
        </row>
        <row r="1806">
          <cell r="C1806" t="str">
            <v xml:space="preserve">IMPREVISTOS </v>
          </cell>
          <cell r="L1806">
            <v>0</v>
          </cell>
          <cell r="M1806">
            <v>0</v>
          </cell>
        </row>
        <row r="1807">
          <cell r="C1807" t="str">
            <v>UTILIDAD</v>
          </cell>
          <cell r="L1807">
            <v>0</v>
          </cell>
          <cell r="M1807">
            <v>0</v>
          </cell>
        </row>
        <row r="1808">
          <cell r="C1808" t="str">
            <v>SUBTOTAL $</v>
          </cell>
          <cell r="O1808">
            <v>0</v>
          </cell>
        </row>
        <row r="1810">
          <cell r="C1810" t="str">
            <v>Precio Unitario Total Aproximado al peso $</v>
          </cell>
          <cell r="O1810">
            <v>10864</v>
          </cell>
        </row>
        <row r="1813">
          <cell r="H1813" t="str">
            <v>Firma</v>
          </cell>
        </row>
        <row r="1814">
          <cell r="H1814" t="str">
            <v>Nombre:</v>
          </cell>
        </row>
        <row r="1815">
          <cell r="H1815" t="str">
            <v>Representante Legal del Contratista o su Apoderado</v>
          </cell>
        </row>
        <row r="1816">
          <cell r="H1816" t="str">
            <v>Matricula No. :</v>
          </cell>
        </row>
        <row r="1817">
          <cell r="H1817" t="str">
            <v xml:space="preserve"> </v>
          </cell>
        </row>
        <row r="1818">
          <cell r="C1818" t="str">
            <v>OBSERVACIONES INTERVENTORÍA</v>
          </cell>
        </row>
        <row r="1822">
          <cell r="C1822" t="str">
            <v>APROBACIÓN POR INTERVENTORÍA</v>
          </cell>
        </row>
        <row r="1823">
          <cell r="C1823"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1825">
          <cell r="C1825"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1828">
          <cell r="H1828" t="str">
            <v>Firma</v>
          </cell>
        </row>
        <row r="1829">
          <cell r="H1829" t="str">
            <v>Nombre:</v>
          </cell>
        </row>
        <row r="1830">
          <cell r="H1830" t="str">
            <v>Representante Legal del Interventor o su Apoderado</v>
          </cell>
        </row>
        <row r="1831">
          <cell r="H1831" t="str">
            <v>Matricula No. :</v>
          </cell>
        </row>
        <row r="1836">
          <cell r="C1836" t="str">
            <v>Formulario 1 - Propuesta económica  - Documento tipo de selección abreviada de menor cuantía - versión 2</v>
          </cell>
        </row>
        <row r="1837">
          <cell r="C1837" t="str">
            <v>Código</v>
          </cell>
          <cell r="D1837" t="str">
            <v>CCE-EICP-FM-25</v>
          </cell>
          <cell r="E1837" t="str">
            <v>Versión</v>
          </cell>
          <cell r="F1837">
            <v>2</v>
          </cell>
        </row>
        <row r="1839">
          <cell r="C1839" t="str">
            <v>[La entidad podrá utilizar este formato para la presentación de los análisis de precios unitarios el contratista en la oportunidad prevista en el numeral 8.1. del Documento Base]</v>
          </cell>
        </row>
        <row r="1842">
          <cell r="D1842" t="str">
            <v>MUNICIPIO DE CONCORDIA, ANTIOQUIA</v>
          </cell>
        </row>
        <row r="1843">
          <cell r="L1843" t="str">
            <v>VERSIÓN</v>
          </cell>
        </row>
        <row r="1844">
          <cell r="D1844" t="str">
            <v xml:space="preserve">[NÚMERO DEL PROCESO] </v>
          </cell>
        </row>
        <row r="1845">
          <cell r="L1845" t="str">
            <v>PÁGINA</v>
          </cell>
          <cell r="M1845">
            <v>1</v>
          </cell>
          <cell r="N1845" t="str">
            <v>DE</v>
          </cell>
          <cell r="O1845">
            <v>1</v>
          </cell>
        </row>
        <row r="1846">
          <cell r="D1846" t="str">
            <v xml:space="preserve">ANALISIS DE PRECIOS UNITARIOS </v>
          </cell>
        </row>
        <row r="1848">
          <cell r="L1848" t="str">
            <v>FECHA</v>
          </cell>
          <cell r="M1848" t="str">
            <v>DD</v>
          </cell>
          <cell r="N1848" t="str">
            <v>MM</v>
          </cell>
          <cell r="O1848" t="str">
            <v>AA</v>
          </cell>
        </row>
        <row r="1849">
          <cell r="M1849">
            <v>8</v>
          </cell>
          <cell r="N1849">
            <v>5</v>
          </cell>
          <cell r="O1849">
            <v>2023</v>
          </cell>
        </row>
        <row r="1850">
          <cell r="C1850" t="str">
            <v>ITEMS DE LA PROPUESTA ECONÓMICA</v>
          </cell>
          <cell r="I1850" t="str">
            <v>ITEMS NO PREVISTOS</v>
          </cell>
        </row>
        <row r="1854">
          <cell r="C1854" t="str">
            <v>DATOS ESPECÍFICOS</v>
          </cell>
        </row>
        <row r="1856">
          <cell r="C1856" t="str">
            <v>ITEM</v>
          </cell>
          <cell r="D1856" t="str">
            <v>DESCRIPCIÓN</v>
          </cell>
          <cell r="M1856" t="str">
            <v>UNIDAD</v>
          </cell>
          <cell r="O1856" t="str">
            <v>CANTIDAD</v>
          </cell>
        </row>
        <row r="1857">
          <cell r="C1857" t="str">
            <v>4.7.2</v>
          </cell>
          <cell r="D1857" t="str">
            <v>S.T.I de Tubería PVC RDE 21 de acueducto Ø = 19 mm. incluye accesorios, limpiador y todo lo necesario para su correcta construcción; la excavación y llenos se pagaran en su ítem respectivo.</v>
          </cell>
          <cell r="M1857" t="str">
            <v>m</v>
          </cell>
          <cell r="O1857">
            <v>18</v>
          </cell>
          <cell r="R1857">
            <v>14054</v>
          </cell>
          <cell r="S1857">
            <v>14054</v>
          </cell>
          <cell r="T1857">
            <v>2.1999999999999999E-2</v>
          </cell>
          <cell r="U1857">
            <v>0.53839999999999999</v>
          </cell>
          <cell r="V1857">
            <v>0</v>
          </cell>
          <cell r="W1857">
            <v>0.43959999999999999</v>
          </cell>
        </row>
        <row r="1858">
          <cell r="C1858" t="str">
            <v>I. EQUIPO</v>
          </cell>
        </row>
        <row r="1860">
          <cell r="C1860" t="str">
            <v>DESCRIPCIÓN</v>
          </cell>
          <cell r="H1860" t="str">
            <v>MARCA</v>
          </cell>
          <cell r="J1860" t="str">
            <v>TIPO</v>
          </cell>
          <cell r="L1860" t="str">
            <v>TARIFA/HORA</v>
          </cell>
          <cell r="M1860" t="str">
            <v>RENDIMIENTO</v>
          </cell>
          <cell r="O1860" t="str">
            <v>Vr. UNITARIO</v>
          </cell>
        </row>
        <row r="1861">
          <cell r="J1861" t="str">
            <v/>
          </cell>
          <cell r="L1861" t="str">
            <v/>
          </cell>
          <cell r="O1861">
            <v>0</v>
          </cell>
          <cell r="R1861">
            <v>0</v>
          </cell>
          <cell r="T1861">
            <v>0</v>
          </cell>
        </row>
        <row r="1862">
          <cell r="J1862" t="str">
            <v/>
          </cell>
          <cell r="L1862" t="str">
            <v/>
          </cell>
          <cell r="O1862">
            <v>0</v>
          </cell>
          <cell r="R1862">
            <v>0</v>
          </cell>
          <cell r="T1862">
            <v>0</v>
          </cell>
        </row>
        <row r="1863">
          <cell r="J1863" t="str">
            <v/>
          </cell>
          <cell r="L1863" t="str">
            <v/>
          </cell>
          <cell r="O1863">
            <v>0</v>
          </cell>
          <cell r="R1863">
            <v>0</v>
          </cell>
          <cell r="T1863">
            <v>0</v>
          </cell>
        </row>
        <row r="1864">
          <cell r="C1864" t="str">
            <v>Herramienta Menor (Como % de Mano de Obra)</v>
          </cell>
          <cell r="J1864" t="str">
            <v>Dia</v>
          </cell>
          <cell r="L1864">
            <v>6178</v>
          </cell>
          <cell r="M1864">
            <v>0.05</v>
          </cell>
          <cell r="O1864">
            <v>309</v>
          </cell>
          <cell r="R1864">
            <v>5562</v>
          </cell>
          <cell r="T1864" t="str">
            <v>Herramienta Menor (Como % de Mano de Obra)</v>
          </cell>
        </row>
        <row r="1865">
          <cell r="L1865">
            <v>2.1999999999999999E-2</v>
          </cell>
          <cell r="M1865" t="str">
            <v>SUBTOTAL $</v>
          </cell>
          <cell r="O1865">
            <v>309</v>
          </cell>
        </row>
        <row r="1866">
          <cell r="C1866" t="str">
            <v>II. MATERIALES</v>
          </cell>
        </row>
        <row r="1868">
          <cell r="C1868" t="str">
            <v>DESCRIPCIÓN</v>
          </cell>
          <cell r="K1868" t="str">
            <v>UNIDAD</v>
          </cell>
          <cell r="L1868" t="str">
            <v>CANTIDAD</v>
          </cell>
          <cell r="M1868" t="str">
            <v>PRECIO UNIT.</v>
          </cell>
          <cell r="O1868" t="str">
            <v>Vr. UNITARIO</v>
          </cell>
        </row>
        <row r="1869">
          <cell r="C1869" t="str">
            <v>Tubo de Presión de 3/4" 11-400psi x 6 m</v>
          </cell>
          <cell r="K1869" t="str">
            <v>u</v>
          </cell>
          <cell r="L1869">
            <v>0.17499999999999999</v>
          </cell>
          <cell r="M1869">
            <v>29800</v>
          </cell>
          <cell r="O1869">
            <v>5215</v>
          </cell>
          <cell r="R1869">
            <v>3.15</v>
          </cell>
          <cell r="T1869" t="str">
            <v>Tubo de Presión de 3/4" 11-400psi x 6 m</v>
          </cell>
        </row>
        <row r="1870">
          <cell r="C1870" t="str">
            <v>Unión PVC-P, Ø= 3/4"</v>
          </cell>
          <cell r="K1870" t="str">
            <v>u</v>
          </cell>
          <cell r="L1870">
            <v>0.27562500000000001</v>
          </cell>
          <cell r="M1870">
            <v>1866</v>
          </cell>
          <cell r="O1870">
            <v>514</v>
          </cell>
          <cell r="R1870">
            <v>4.96</v>
          </cell>
          <cell r="T1870" t="str">
            <v>Unión PVC-P, Ø= 3/4"</v>
          </cell>
        </row>
        <row r="1871">
          <cell r="C1871" t="str">
            <v>Codo 90º PVC-P Ø= 3/4"</v>
          </cell>
          <cell r="K1871" t="str">
            <v>u</v>
          </cell>
          <cell r="L1871">
            <v>0.62489700000000004</v>
          </cell>
          <cell r="M1871">
            <v>2215</v>
          </cell>
          <cell r="O1871">
            <v>1384</v>
          </cell>
          <cell r="R1871">
            <v>11.25</v>
          </cell>
          <cell r="T1871" t="str">
            <v>Codo 90º PVC-P Ø= 3/4"</v>
          </cell>
        </row>
        <row r="1872">
          <cell r="C1872" t="str">
            <v>Tee PVC-P Ø= 3/4"</v>
          </cell>
          <cell r="K1872" t="str">
            <v>u</v>
          </cell>
          <cell r="L1872">
            <v>0.100233</v>
          </cell>
          <cell r="M1872">
            <v>2215</v>
          </cell>
          <cell r="O1872">
            <v>222</v>
          </cell>
          <cell r="R1872">
            <v>1.8</v>
          </cell>
          <cell r="T1872" t="str">
            <v>Tee PVC-P Ø= 3/4"</v>
          </cell>
        </row>
        <row r="1873">
          <cell r="C1873" t="str">
            <v>Adaptador macho PVC-P Ø= 3/4"</v>
          </cell>
          <cell r="K1873" t="str">
            <v>u</v>
          </cell>
          <cell r="L1873">
            <v>3.5699999999999998E-3</v>
          </cell>
          <cell r="M1873">
            <v>944</v>
          </cell>
          <cell r="O1873">
            <v>3</v>
          </cell>
          <cell r="R1873">
            <v>0.06</v>
          </cell>
          <cell r="T1873" t="str">
            <v>Adaptador macho PVC-P Ø= 3/4"</v>
          </cell>
        </row>
        <row r="1874">
          <cell r="C1874" t="str">
            <v>Soldadura liquida PVC 1/4 de Gl</v>
          </cell>
          <cell r="K1874" t="str">
            <v>u</v>
          </cell>
          <cell r="L1874">
            <v>5.2500000000000003E-3</v>
          </cell>
          <cell r="M1874">
            <v>10695</v>
          </cell>
          <cell r="O1874">
            <v>56</v>
          </cell>
          <cell r="R1874">
            <v>0.09</v>
          </cell>
          <cell r="T1874" t="str">
            <v>Soldadura liquida PVC 1/4 de Gl</v>
          </cell>
        </row>
        <row r="1875">
          <cell r="C1875" t="str">
            <v xml:space="preserve">Removedor PVC 1/4 galon </v>
          </cell>
          <cell r="K1875" t="str">
            <v>u</v>
          </cell>
          <cell r="L1875">
            <v>5.2500000000000003E-3</v>
          </cell>
          <cell r="M1875">
            <v>32934</v>
          </cell>
          <cell r="O1875">
            <v>173</v>
          </cell>
          <cell r="R1875">
            <v>0.09</v>
          </cell>
          <cell r="T1875" t="str">
            <v xml:space="preserve">Removedor PVC 1/4 galon </v>
          </cell>
        </row>
        <row r="1876">
          <cell r="L1876">
            <v>0.53839999999999999</v>
          </cell>
          <cell r="M1876" t="str">
            <v>SUBTOTAL $</v>
          </cell>
          <cell r="O1876">
            <v>7567</v>
          </cell>
        </row>
        <row r="1877">
          <cell r="C1877" t="str">
            <v>III. TRANSPORTES</v>
          </cell>
        </row>
        <row r="1879">
          <cell r="C1879" t="str">
            <v>MATERIAL</v>
          </cell>
          <cell r="J1879" t="str">
            <v>VOL. o PESO</v>
          </cell>
          <cell r="K1879" t="str">
            <v>DISTANCIA</v>
          </cell>
          <cell r="L1879" t="str">
            <v>M3 o Ton/Km</v>
          </cell>
          <cell r="M1879" t="str">
            <v>TARIFA</v>
          </cell>
          <cell r="O1879" t="str">
            <v>Vr. UNITARIO</v>
          </cell>
        </row>
        <row r="1880">
          <cell r="J1880" t="str">
            <v/>
          </cell>
          <cell r="M1880">
            <v>0</v>
          </cell>
          <cell r="O1880">
            <v>0</v>
          </cell>
          <cell r="R1880">
            <v>0</v>
          </cell>
          <cell r="T1880">
            <v>0</v>
          </cell>
        </row>
        <row r="1881">
          <cell r="J1881" t="str">
            <v/>
          </cell>
          <cell r="M1881">
            <v>0</v>
          </cell>
          <cell r="O1881">
            <v>0</v>
          </cell>
          <cell r="R1881">
            <v>0</v>
          </cell>
          <cell r="T1881">
            <v>0</v>
          </cell>
        </row>
        <row r="1882">
          <cell r="J1882" t="str">
            <v/>
          </cell>
          <cell r="M1882">
            <v>0</v>
          </cell>
          <cell r="O1882">
            <v>0</v>
          </cell>
          <cell r="R1882">
            <v>0</v>
          </cell>
          <cell r="T1882">
            <v>0</v>
          </cell>
        </row>
        <row r="1883">
          <cell r="L1883">
            <v>0</v>
          </cell>
          <cell r="M1883" t="str">
            <v>SUBTOTAL $</v>
          </cell>
          <cell r="O1883">
            <v>0</v>
          </cell>
        </row>
        <row r="1884">
          <cell r="C1884" t="str">
            <v>IV. MANO DE OBRA</v>
          </cell>
        </row>
        <row r="1886">
          <cell r="C1886" t="str">
            <v>TRABAJADOR</v>
          </cell>
          <cell r="I1886" t="str">
            <v>CANTIDAD</v>
          </cell>
          <cell r="J1886" t="str">
            <v>JORNAL</v>
          </cell>
          <cell r="K1886" t="str">
            <v>PRESTACIONES</v>
          </cell>
          <cell r="L1886" t="str">
            <v>JORNAL TOTAL</v>
          </cell>
          <cell r="M1886" t="str">
            <v>RENDIMIENTO</v>
          </cell>
          <cell r="O1886" t="str">
            <v>Vr. UNITARIO</v>
          </cell>
        </row>
        <row r="1887">
          <cell r="C1887" t="str">
            <v>Oficial</v>
          </cell>
          <cell r="I1887">
            <v>1</v>
          </cell>
          <cell r="J1887">
            <v>77720</v>
          </cell>
          <cell r="K1887">
            <v>1.6913</v>
          </cell>
          <cell r="L1887">
            <v>131448</v>
          </cell>
          <cell r="M1887">
            <v>36</v>
          </cell>
          <cell r="O1887">
            <v>3651</v>
          </cell>
          <cell r="R1887">
            <v>0.5</v>
          </cell>
          <cell r="T1887" t="str">
            <v>Oficial</v>
          </cell>
        </row>
        <row r="1888">
          <cell r="C1888" t="str">
            <v>Ayudante Entendido</v>
          </cell>
          <cell r="I1888">
            <v>1</v>
          </cell>
          <cell r="J1888">
            <v>53020</v>
          </cell>
          <cell r="K1888">
            <v>1.7161</v>
          </cell>
          <cell r="L1888">
            <v>90988</v>
          </cell>
          <cell r="M1888">
            <v>36</v>
          </cell>
          <cell r="O1888">
            <v>2527</v>
          </cell>
          <cell r="R1888">
            <v>0.5</v>
          </cell>
          <cell r="T1888" t="str">
            <v>Ayudante Entendido</v>
          </cell>
        </row>
        <row r="1889">
          <cell r="J1889">
            <v>0</v>
          </cell>
          <cell r="K1889">
            <v>0</v>
          </cell>
          <cell r="L1889">
            <v>0</v>
          </cell>
          <cell r="O1889">
            <v>0</v>
          </cell>
          <cell r="R1889">
            <v>0</v>
          </cell>
          <cell r="T1889">
            <v>0</v>
          </cell>
        </row>
        <row r="1890">
          <cell r="L1890">
            <v>0.43959999999999999</v>
          </cell>
          <cell r="M1890" t="str">
            <v>SUBTOTAL $</v>
          </cell>
          <cell r="O1890">
            <v>6178</v>
          </cell>
        </row>
        <row r="1892">
          <cell r="C1892" t="str">
            <v>TOTAL COSTO DIRECTO $</v>
          </cell>
          <cell r="O1892">
            <v>14054</v>
          </cell>
        </row>
        <row r="1893">
          <cell r="C1893" t="str">
            <v>V. COSTOS INDIRECTOS</v>
          </cell>
        </row>
        <row r="1895">
          <cell r="C1895" t="str">
            <v>Descripción</v>
          </cell>
          <cell r="L1895" t="str">
            <v>Porcentaje</v>
          </cell>
          <cell r="M1895" t="str">
            <v>Valor Total</v>
          </cell>
        </row>
        <row r="1896">
          <cell r="C1896" t="str">
            <v>ADMINISTRACION</v>
          </cell>
          <cell r="L1896">
            <v>0</v>
          </cell>
          <cell r="M1896">
            <v>0</v>
          </cell>
        </row>
        <row r="1897">
          <cell r="C1897" t="str">
            <v xml:space="preserve">IMPREVISTOS </v>
          </cell>
          <cell r="L1897">
            <v>0</v>
          </cell>
          <cell r="M1897">
            <v>0</v>
          </cell>
        </row>
        <row r="1898">
          <cell r="C1898" t="str">
            <v>UTILIDAD</v>
          </cell>
          <cell r="L1898">
            <v>0</v>
          </cell>
          <cell r="M1898">
            <v>0</v>
          </cell>
        </row>
        <row r="1899">
          <cell r="C1899" t="str">
            <v>SUBTOTAL $</v>
          </cell>
          <cell r="O1899">
            <v>0</v>
          </cell>
        </row>
        <row r="1901">
          <cell r="C1901" t="str">
            <v>Precio Unitario Total Aproximado al peso $</v>
          </cell>
          <cell r="O1901">
            <v>14054</v>
          </cell>
        </row>
        <row r="1904">
          <cell r="H1904" t="str">
            <v>Firma</v>
          </cell>
        </row>
        <row r="1905">
          <cell r="H1905" t="str">
            <v>Nombre:</v>
          </cell>
        </row>
        <row r="1906">
          <cell r="H1906" t="str">
            <v>Representante Legal del Contratista o su Apoderado</v>
          </cell>
        </row>
        <row r="1907">
          <cell r="H1907" t="str">
            <v>Matricula No. :</v>
          </cell>
        </row>
        <row r="1908">
          <cell r="H1908" t="str">
            <v xml:space="preserve"> </v>
          </cell>
        </row>
        <row r="1909">
          <cell r="C1909" t="str">
            <v>OBSERVACIONES INTERVENTORÍA</v>
          </cell>
        </row>
        <row r="1913">
          <cell r="C1913" t="str">
            <v>APROBACIÓN POR INTERVENTORÍA</v>
          </cell>
        </row>
        <row r="1914">
          <cell r="C1914"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1916">
          <cell r="C1916"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1919">
          <cell r="H1919" t="str">
            <v>Firma</v>
          </cell>
        </row>
        <row r="1920">
          <cell r="H1920" t="str">
            <v>Nombre:</v>
          </cell>
        </row>
        <row r="1921">
          <cell r="H1921" t="str">
            <v>Representante Legal del Interventor o su Apoderado</v>
          </cell>
        </row>
        <row r="1922">
          <cell r="H1922" t="str">
            <v>Matricula No. :</v>
          </cell>
        </row>
        <row r="1927">
          <cell r="C1927" t="str">
            <v>Formulario 1 - Propuesta económica  - Documento tipo de selección abreviada de menor cuantía - versión 2</v>
          </cell>
        </row>
        <row r="1928">
          <cell r="C1928" t="str">
            <v>Código</v>
          </cell>
          <cell r="D1928" t="str">
            <v>CCE-EICP-FM-25</v>
          </cell>
          <cell r="E1928" t="str">
            <v>Versión</v>
          </cell>
          <cell r="F1928">
            <v>2</v>
          </cell>
        </row>
        <row r="1930">
          <cell r="C1930" t="str">
            <v>[La entidad podrá utilizar este formato para la presentación de los análisis de precios unitarios el contratista en la oportunidad prevista en el numeral 8.1. del Documento Base]</v>
          </cell>
        </row>
        <row r="1933">
          <cell r="D1933" t="str">
            <v>MUNICIPIO DE CONCORDIA, ANTIOQUIA</v>
          </cell>
        </row>
        <row r="1934">
          <cell r="L1934" t="str">
            <v>VERSIÓN</v>
          </cell>
        </row>
        <row r="1935">
          <cell r="D1935" t="str">
            <v xml:space="preserve">[NÚMERO DEL PROCESO] </v>
          </cell>
        </row>
        <row r="1936">
          <cell r="L1936" t="str">
            <v>PÁGINA</v>
          </cell>
          <cell r="M1936">
            <v>1</v>
          </cell>
          <cell r="N1936" t="str">
            <v>DE</v>
          </cell>
          <cell r="O1936">
            <v>1</v>
          </cell>
        </row>
        <row r="1937">
          <cell r="D1937" t="str">
            <v xml:space="preserve">ANALISIS DE PRECIOS UNITARIOS </v>
          </cell>
        </row>
        <row r="1939">
          <cell r="L1939" t="str">
            <v>FECHA</v>
          </cell>
          <cell r="M1939" t="str">
            <v>DD</v>
          </cell>
          <cell r="N1939" t="str">
            <v>MM</v>
          </cell>
          <cell r="O1939" t="str">
            <v>AA</v>
          </cell>
        </row>
        <row r="1940">
          <cell r="M1940">
            <v>8</v>
          </cell>
          <cell r="N1940">
            <v>5</v>
          </cell>
          <cell r="O1940">
            <v>2023</v>
          </cell>
        </row>
        <row r="1941">
          <cell r="C1941" t="str">
            <v>ITEMS DE LA PROPUESTA ECONÓMICA</v>
          </cell>
          <cell r="I1941" t="str">
            <v>ITEMS NO PREVISTOS</v>
          </cell>
        </row>
        <row r="1945">
          <cell r="C1945" t="str">
            <v>DATOS ESPECÍFICOS</v>
          </cell>
        </row>
        <row r="1947">
          <cell r="C1947" t="str">
            <v>ITEM</v>
          </cell>
          <cell r="D1947" t="str">
            <v>DESCRIPCIÓN</v>
          </cell>
          <cell r="M1947" t="str">
            <v>UNIDAD</v>
          </cell>
          <cell r="O1947" t="str">
            <v>CANTIDAD</v>
          </cell>
        </row>
        <row r="1948">
          <cell r="C1948" t="str">
            <v>4.7.3</v>
          </cell>
          <cell r="D1948" t="str">
            <v xml:space="preserve">S.T.I  de bocas para salida de tubería  PVC  para red de abastecemimiento, Ø = 13 mm, RDE 9. Incluye accesorios y demás elementos para su correcta instalación. </v>
          </cell>
          <cell r="M1948" t="str">
            <v>u</v>
          </cell>
          <cell r="O1948">
            <v>5</v>
          </cell>
          <cell r="R1948">
            <v>27603</v>
          </cell>
          <cell r="S1948">
            <v>27603</v>
          </cell>
          <cell r="T1948">
            <v>2.6800000000000001E-2</v>
          </cell>
          <cell r="U1948">
            <v>0.43590000000000001</v>
          </cell>
          <cell r="V1948">
            <v>0</v>
          </cell>
          <cell r="W1948">
            <v>0.53720000000000001</v>
          </cell>
        </row>
        <row r="1949">
          <cell r="C1949" t="str">
            <v>I. EQUIPO</v>
          </cell>
        </row>
        <row r="1951">
          <cell r="C1951" t="str">
            <v>DESCRIPCIÓN</v>
          </cell>
          <cell r="H1951" t="str">
            <v>MARCA</v>
          </cell>
          <cell r="J1951" t="str">
            <v>TIPO</v>
          </cell>
          <cell r="L1951" t="str">
            <v>TARIFA/HORA</v>
          </cell>
          <cell r="M1951" t="str">
            <v>RENDIMIENTO</v>
          </cell>
          <cell r="O1951" t="str">
            <v>Vr. UNITARIO</v>
          </cell>
        </row>
        <row r="1952">
          <cell r="J1952" t="str">
            <v/>
          </cell>
          <cell r="L1952" t="str">
            <v/>
          </cell>
          <cell r="O1952">
            <v>0</v>
          </cell>
          <cell r="R1952">
            <v>0</v>
          </cell>
          <cell r="T1952">
            <v>0</v>
          </cell>
        </row>
        <row r="1953">
          <cell r="J1953" t="str">
            <v/>
          </cell>
          <cell r="L1953" t="str">
            <v/>
          </cell>
          <cell r="O1953">
            <v>0</v>
          </cell>
          <cell r="R1953">
            <v>0</v>
          </cell>
          <cell r="T1953">
            <v>0</v>
          </cell>
        </row>
        <row r="1954">
          <cell r="J1954" t="str">
            <v/>
          </cell>
          <cell r="L1954" t="str">
            <v/>
          </cell>
          <cell r="O1954">
            <v>0</v>
          </cell>
          <cell r="R1954">
            <v>0</v>
          </cell>
          <cell r="T1954">
            <v>0</v>
          </cell>
        </row>
        <row r="1955">
          <cell r="C1955" t="str">
            <v>Herramienta Menor (Como % de Mano de Obra)</v>
          </cell>
          <cell r="J1955" t="str">
            <v>Dia</v>
          </cell>
          <cell r="L1955">
            <v>14829</v>
          </cell>
          <cell r="M1955">
            <v>0.05</v>
          </cell>
          <cell r="O1955">
            <v>741</v>
          </cell>
          <cell r="R1955">
            <v>3705</v>
          </cell>
          <cell r="T1955" t="str">
            <v>Herramienta Menor (Como % de Mano de Obra)</v>
          </cell>
        </row>
        <row r="1956">
          <cell r="L1956">
            <v>2.6800000000000001E-2</v>
          </cell>
          <cell r="M1956" t="str">
            <v>SUBTOTAL $</v>
          </cell>
          <cell r="O1956">
            <v>741</v>
          </cell>
        </row>
        <row r="1957">
          <cell r="C1957" t="str">
            <v>II. MATERIALES</v>
          </cell>
        </row>
        <row r="1959">
          <cell r="C1959" t="str">
            <v>DESCRIPCIÓN</v>
          </cell>
          <cell r="K1959" t="str">
            <v>UNIDAD</v>
          </cell>
          <cell r="L1959" t="str">
            <v>CANTIDAD</v>
          </cell>
          <cell r="M1959" t="str">
            <v>PRECIO UNIT.</v>
          </cell>
          <cell r="O1959" t="str">
            <v>Vr. UNITARIO</v>
          </cell>
        </row>
        <row r="1960">
          <cell r="C1960" t="str">
            <v>Tubo 1/2" Presión 9-500 x 6 m</v>
          </cell>
          <cell r="K1960" t="str">
            <v>u</v>
          </cell>
          <cell r="L1960">
            <v>0.35</v>
          </cell>
          <cell r="M1960">
            <v>19900</v>
          </cell>
          <cell r="O1960">
            <v>6965</v>
          </cell>
          <cell r="R1960">
            <v>1.75</v>
          </cell>
          <cell r="T1960" t="str">
            <v>Tubo 1/2" Presión 9-500 x 6 m</v>
          </cell>
        </row>
        <row r="1961">
          <cell r="C1961" t="str">
            <v>Unión PVC-P, Ø= 1/2"</v>
          </cell>
          <cell r="K1961" t="str">
            <v>u</v>
          </cell>
          <cell r="L1961">
            <v>1.05</v>
          </cell>
          <cell r="M1961">
            <v>700</v>
          </cell>
          <cell r="O1961">
            <v>735</v>
          </cell>
          <cell r="R1961">
            <v>5.25</v>
          </cell>
          <cell r="T1961" t="str">
            <v>Unión PVC-P, Ø= 1/2"</v>
          </cell>
        </row>
        <row r="1962">
          <cell r="C1962" t="str">
            <v>Codo 90º PVC-P Ø= 1/2"</v>
          </cell>
          <cell r="K1962" t="str">
            <v>u</v>
          </cell>
          <cell r="L1962">
            <v>2.1</v>
          </cell>
          <cell r="M1962">
            <v>704</v>
          </cell>
          <cell r="O1962">
            <v>1478</v>
          </cell>
          <cell r="R1962">
            <v>10.5</v>
          </cell>
          <cell r="T1962" t="str">
            <v>Codo 90º PVC-P Ø= 1/2"</v>
          </cell>
        </row>
        <row r="1963">
          <cell r="C1963" t="str">
            <v>Tee PVC-P Ø= 1/2"</v>
          </cell>
          <cell r="K1963" t="str">
            <v>u</v>
          </cell>
          <cell r="L1963">
            <v>1.05</v>
          </cell>
          <cell r="M1963">
            <v>1049</v>
          </cell>
          <cell r="O1963">
            <v>1101</v>
          </cell>
          <cell r="R1963">
            <v>5.25</v>
          </cell>
          <cell r="T1963" t="str">
            <v>Tee PVC-P Ø= 1/2"</v>
          </cell>
        </row>
        <row r="1964">
          <cell r="C1964" t="str">
            <v>Adaptador macho PVC-P Ø= 1/2"</v>
          </cell>
          <cell r="K1964" t="str">
            <v>u</v>
          </cell>
          <cell r="L1964">
            <v>1.05</v>
          </cell>
          <cell r="M1964">
            <v>944</v>
          </cell>
          <cell r="O1964">
            <v>991</v>
          </cell>
          <cell r="R1964">
            <v>5.25</v>
          </cell>
          <cell r="T1964" t="str">
            <v>Adaptador macho PVC-P Ø= 1/2"</v>
          </cell>
        </row>
        <row r="1965">
          <cell r="C1965" t="str">
            <v>Soldadura liquida PVC 1/4 de Gl</v>
          </cell>
          <cell r="K1965" t="str">
            <v>u</v>
          </cell>
          <cell r="L1965">
            <v>6.783E-3</v>
          </cell>
          <cell r="M1965">
            <v>10695</v>
          </cell>
          <cell r="O1965">
            <v>73</v>
          </cell>
          <cell r="R1965">
            <v>0.03</v>
          </cell>
          <cell r="T1965" t="str">
            <v>Soldadura liquida PVC 1/4 de Gl</v>
          </cell>
        </row>
        <row r="1966">
          <cell r="C1966" t="str">
            <v xml:space="preserve">Removedor PVC 1/4 galon </v>
          </cell>
          <cell r="K1966" t="str">
            <v>u</v>
          </cell>
          <cell r="L1966">
            <v>2.0958000000000001E-2</v>
          </cell>
          <cell r="M1966">
            <v>32934</v>
          </cell>
          <cell r="O1966">
            <v>690</v>
          </cell>
          <cell r="R1966">
            <v>0.1</v>
          </cell>
          <cell r="T1966" t="str">
            <v xml:space="preserve">Removedor PVC 1/4 galon </v>
          </cell>
        </row>
        <row r="1967">
          <cell r="L1967">
            <v>0.43590000000000001</v>
          </cell>
          <cell r="M1967" t="str">
            <v>SUBTOTAL $</v>
          </cell>
          <cell r="O1967">
            <v>12033</v>
          </cell>
        </row>
        <row r="1968">
          <cell r="C1968" t="str">
            <v>III. TRANSPORTES</v>
          </cell>
        </row>
        <row r="1970">
          <cell r="C1970" t="str">
            <v>MATERIAL</v>
          </cell>
          <cell r="J1970" t="str">
            <v>VOL. o PESO</v>
          </cell>
          <cell r="K1970" t="str">
            <v>DISTANCIA</v>
          </cell>
          <cell r="L1970" t="str">
            <v>M3 o Ton/Km</v>
          </cell>
          <cell r="M1970" t="str">
            <v>TARIFA</v>
          </cell>
          <cell r="O1970" t="str">
            <v>Vr. UNITARIO</v>
          </cell>
        </row>
        <row r="1971">
          <cell r="J1971" t="str">
            <v/>
          </cell>
          <cell r="M1971">
            <v>0</v>
          </cell>
          <cell r="O1971">
            <v>0</v>
          </cell>
          <cell r="R1971">
            <v>0</v>
          </cell>
          <cell r="T1971">
            <v>0</v>
          </cell>
        </row>
        <row r="1972">
          <cell r="J1972" t="str">
            <v/>
          </cell>
          <cell r="M1972">
            <v>0</v>
          </cell>
          <cell r="O1972">
            <v>0</v>
          </cell>
          <cell r="R1972">
            <v>0</v>
          </cell>
          <cell r="T1972">
            <v>0</v>
          </cell>
        </row>
        <row r="1973">
          <cell r="J1973" t="str">
            <v/>
          </cell>
          <cell r="M1973">
            <v>0</v>
          </cell>
          <cell r="O1973">
            <v>0</v>
          </cell>
          <cell r="R1973">
            <v>0</v>
          </cell>
          <cell r="T1973">
            <v>0</v>
          </cell>
        </row>
        <row r="1974">
          <cell r="L1974">
            <v>0</v>
          </cell>
          <cell r="M1974" t="str">
            <v>SUBTOTAL $</v>
          </cell>
          <cell r="O1974">
            <v>0</v>
          </cell>
        </row>
        <row r="1975">
          <cell r="C1975" t="str">
            <v>IV. MANO DE OBRA</v>
          </cell>
        </row>
        <row r="1977">
          <cell r="C1977" t="str">
            <v>TRABAJADOR</v>
          </cell>
          <cell r="I1977" t="str">
            <v>CANTIDAD</v>
          </cell>
          <cell r="J1977" t="str">
            <v>JORNAL</v>
          </cell>
          <cell r="K1977" t="str">
            <v>PRESTACIONES</v>
          </cell>
          <cell r="L1977" t="str">
            <v>JORNAL TOTAL</v>
          </cell>
          <cell r="M1977" t="str">
            <v>RENDIMIENTO</v>
          </cell>
          <cell r="O1977" t="str">
            <v>Vr. UNITARIO</v>
          </cell>
        </row>
        <row r="1978">
          <cell r="C1978" t="str">
            <v>Oficial</v>
          </cell>
          <cell r="I1978">
            <v>1</v>
          </cell>
          <cell r="J1978">
            <v>77720</v>
          </cell>
          <cell r="K1978">
            <v>1.6913</v>
          </cell>
          <cell r="L1978">
            <v>131448</v>
          </cell>
          <cell r="M1978">
            <v>15</v>
          </cell>
          <cell r="O1978">
            <v>8763</v>
          </cell>
          <cell r="R1978">
            <v>0.33</v>
          </cell>
          <cell r="T1978" t="str">
            <v>Oficial</v>
          </cell>
        </row>
        <row r="1979">
          <cell r="C1979" t="str">
            <v>Ayudante Entendido</v>
          </cell>
          <cell r="I1979">
            <v>1</v>
          </cell>
          <cell r="J1979">
            <v>53020</v>
          </cell>
          <cell r="K1979">
            <v>1.7161</v>
          </cell>
          <cell r="L1979">
            <v>90988</v>
          </cell>
          <cell r="M1979">
            <v>15</v>
          </cell>
          <cell r="O1979">
            <v>6066</v>
          </cell>
          <cell r="R1979">
            <v>0.33</v>
          </cell>
          <cell r="T1979" t="str">
            <v>Ayudante Entendido</v>
          </cell>
        </row>
        <row r="1980">
          <cell r="J1980">
            <v>0</v>
          </cell>
          <cell r="K1980">
            <v>0</v>
          </cell>
          <cell r="L1980">
            <v>0</v>
          </cell>
          <cell r="O1980">
            <v>0</v>
          </cell>
          <cell r="R1980">
            <v>0</v>
          </cell>
          <cell r="T1980">
            <v>0</v>
          </cell>
        </row>
        <row r="1981">
          <cell r="L1981">
            <v>0.53720000000000001</v>
          </cell>
          <cell r="M1981" t="str">
            <v>SUBTOTAL $</v>
          </cell>
          <cell r="O1981">
            <v>14829</v>
          </cell>
        </row>
        <row r="1983">
          <cell r="C1983" t="str">
            <v>TOTAL COSTO DIRECTO $</v>
          </cell>
          <cell r="O1983">
            <v>27603</v>
          </cell>
        </row>
        <row r="1984">
          <cell r="C1984" t="str">
            <v>V. COSTOS INDIRECTOS</v>
          </cell>
        </row>
        <row r="1986">
          <cell r="C1986" t="str">
            <v>Descripción</v>
          </cell>
          <cell r="L1986" t="str">
            <v>Porcentaje</v>
          </cell>
          <cell r="M1986" t="str">
            <v>Valor Total</v>
          </cell>
        </row>
        <row r="1987">
          <cell r="C1987" t="str">
            <v>ADMINISTRACION</v>
          </cell>
          <cell r="L1987">
            <v>0</v>
          </cell>
          <cell r="M1987">
            <v>0</v>
          </cell>
        </row>
        <row r="1988">
          <cell r="C1988" t="str">
            <v xml:space="preserve">IMPREVISTOS </v>
          </cell>
          <cell r="L1988">
            <v>0</v>
          </cell>
          <cell r="M1988">
            <v>0</v>
          </cell>
        </row>
        <row r="1989">
          <cell r="C1989" t="str">
            <v>UTILIDAD</v>
          </cell>
          <cell r="L1989">
            <v>0</v>
          </cell>
          <cell r="M1989">
            <v>0</v>
          </cell>
        </row>
        <row r="1990">
          <cell r="C1990" t="str">
            <v>SUBTOTAL $</v>
          </cell>
          <cell r="O1990">
            <v>0</v>
          </cell>
        </row>
        <row r="1992">
          <cell r="C1992" t="str">
            <v>Precio Unitario Total Aproximado al peso $</v>
          </cell>
          <cell r="O1992">
            <v>27603</v>
          </cell>
        </row>
        <row r="1995">
          <cell r="H1995" t="str">
            <v>Firma</v>
          </cell>
        </row>
        <row r="1996">
          <cell r="H1996" t="str">
            <v>Nombre:</v>
          </cell>
        </row>
        <row r="1997">
          <cell r="H1997" t="str">
            <v>Representante Legal del Contratista o su Apoderado</v>
          </cell>
        </row>
        <row r="1998">
          <cell r="H1998" t="str">
            <v>Matricula No. :</v>
          </cell>
        </row>
        <row r="1999">
          <cell r="H1999" t="str">
            <v xml:space="preserve"> </v>
          </cell>
        </row>
        <row r="2000">
          <cell r="C2000" t="str">
            <v>OBSERVACIONES INTERVENTORÍA</v>
          </cell>
        </row>
        <row r="2004">
          <cell r="C2004" t="str">
            <v>APROBACIÓN POR INTERVENTORÍA</v>
          </cell>
        </row>
        <row r="2005">
          <cell r="C20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2007">
          <cell r="C20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2010">
          <cell r="H2010" t="str">
            <v>Firma</v>
          </cell>
        </row>
        <row r="2011">
          <cell r="H2011" t="str">
            <v>Nombre:</v>
          </cell>
        </row>
        <row r="2012">
          <cell r="H2012" t="str">
            <v>Representante Legal del Interventor o su Apoderado</v>
          </cell>
        </row>
        <row r="2013">
          <cell r="H2013" t="str">
            <v>Matricula No. :</v>
          </cell>
        </row>
        <row r="2018">
          <cell r="C2018" t="str">
            <v>Formulario 1 - Propuesta económica  - Documento tipo de selección abreviada de menor cuantía - versión 2</v>
          </cell>
        </row>
        <row r="2019">
          <cell r="C2019" t="str">
            <v>Código</v>
          </cell>
          <cell r="D2019" t="str">
            <v>CCE-EICP-FM-25</v>
          </cell>
          <cell r="E2019" t="str">
            <v>Versión</v>
          </cell>
          <cell r="F2019">
            <v>2</v>
          </cell>
        </row>
        <row r="2021">
          <cell r="C2021" t="str">
            <v>[La entidad podrá utilizar este formato para la presentación de los análisis de precios unitarios el contratista en la oportunidad prevista en el numeral 8.1. del Documento Base]</v>
          </cell>
        </row>
        <row r="2024">
          <cell r="D2024" t="str">
            <v>MUNICIPIO DE CONCORDIA, ANTIOQUIA</v>
          </cell>
        </row>
        <row r="2025">
          <cell r="L2025" t="str">
            <v>VERSIÓN</v>
          </cell>
        </row>
        <row r="2026">
          <cell r="D2026" t="str">
            <v xml:space="preserve">[NÚMERO DEL PROCESO] </v>
          </cell>
        </row>
        <row r="2027">
          <cell r="L2027" t="str">
            <v>PÁGINA</v>
          </cell>
          <cell r="M2027">
            <v>1</v>
          </cell>
          <cell r="N2027" t="str">
            <v>DE</v>
          </cell>
          <cell r="O2027">
            <v>1</v>
          </cell>
        </row>
        <row r="2028">
          <cell r="D2028" t="str">
            <v xml:space="preserve">ANALISIS DE PRECIOS UNITARIOS </v>
          </cell>
        </row>
        <row r="2030">
          <cell r="L2030" t="str">
            <v>FECHA</v>
          </cell>
          <cell r="M2030" t="str">
            <v>DD</v>
          </cell>
          <cell r="N2030" t="str">
            <v>MM</v>
          </cell>
          <cell r="O2030" t="str">
            <v>AA</v>
          </cell>
        </row>
        <row r="2031">
          <cell r="M2031">
            <v>8</v>
          </cell>
          <cell r="N2031">
            <v>5</v>
          </cell>
          <cell r="O2031">
            <v>2023</v>
          </cell>
        </row>
        <row r="2032">
          <cell r="C2032" t="str">
            <v>ITEMS DE LA PROPUESTA ECONÓMICA</v>
          </cell>
          <cell r="I2032" t="str">
            <v>ITEMS NO PREVISTOS</v>
          </cell>
        </row>
        <row r="2036">
          <cell r="C2036" t="str">
            <v>DATOS ESPECÍFICOS</v>
          </cell>
        </row>
        <row r="2038">
          <cell r="C2038" t="str">
            <v>ITEM</v>
          </cell>
          <cell r="D2038" t="str">
            <v>DESCRIPCIÓN</v>
          </cell>
          <cell r="M2038" t="str">
            <v>UNIDAD</v>
          </cell>
          <cell r="O2038" t="str">
            <v>CANTIDAD</v>
          </cell>
        </row>
        <row r="2039">
          <cell r="C2039" t="str">
            <v>4.7.4</v>
          </cell>
          <cell r="D2039" t="str">
            <v>S.T.I de TERMINAL CON CÁMARA DE AIRE, en TUBERÍA DE PVC , con un DIÁMETRO DE 1/2". Incluye suministro y transporte de los materiales, canche, accesorios de PVC, sellante, soldadura, teflón, y todo lo necesario para su correcta instalación y funcionamiento.</v>
          </cell>
          <cell r="M2039" t="str">
            <v>u</v>
          </cell>
          <cell r="O2039">
            <v>5</v>
          </cell>
          <cell r="R2039">
            <v>19795</v>
          </cell>
          <cell r="S2039">
            <v>19795</v>
          </cell>
          <cell r="T2039">
            <v>3.5099999999999999E-2</v>
          </cell>
          <cell r="U2039">
            <v>0.26250000000000001</v>
          </cell>
          <cell r="V2039">
            <v>0</v>
          </cell>
          <cell r="W2039">
            <v>0.70230000000000004</v>
          </cell>
        </row>
        <row r="2040">
          <cell r="C2040" t="str">
            <v>I. EQUIPO</v>
          </cell>
        </row>
        <row r="2042">
          <cell r="C2042" t="str">
            <v>DESCRIPCIÓN</v>
          </cell>
          <cell r="H2042" t="str">
            <v>MARCA</v>
          </cell>
          <cell r="J2042" t="str">
            <v>TIPO</v>
          </cell>
          <cell r="L2042" t="str">
            <v>TARIFA/HORA</v>
          </cell>
          <cell r="M2042" t="str">
            <v>RENDIMIENTO</v>
          </cell>
          <cell r="O2042" t="str">
            <v>Vr. UNITARIO</v>
          </cell>
        </row>
        <row r="2043">
          <cell r="J2043" t="str">
            <v/>
          </cell>
          <cell r="L2043" t="str">
            <v/>
          </cell>
          <cell r="O2043">
            <v>0</v>
          </cell>
          <cell r="R2043">
            <v>0</v>
          </cell>
          <cell r="T2043">
            <v>0</v>
          </cell>
        </row>
        <row r="2044">
          <cell r="J2044" t="str">
            <v/>
          </cell>
          <cell r="L2044" t="str">
            <v/>
          </cell>
          <cell r="O2044">
            <v>0</v>
          </cell>
          <cell r="R2044">
            <v>0</v>
          </cell>
          <cell r="T2044">
            <v>0</v>
          </cell>
        </row>
        <row r="2045">
          <cell r="J2045" t="str">
            <v/>
          </cell>
          <cell r="L2045" t="str">
            <v/>
          </cell>
          <cell r="O2045">
            <v>0</v>
          </cell>
          <cell r="R2045">
            <v>0</v>
          </cell>
          <cell r="T2045">
            <v>0</v>
          </cell>
        </row>
        <row r="2046">
          <cell r="C2046" t="str">
            <v>Herramienta Menor (Como % de Mano de Obra)</v>
          </cell>
          <cell r="J2046" t="str">
            <v>Dia</v>
          </cell>
          <cell r="L2046">
            <v>13903</v>
          </cell>
          <cell r="M2046">
            <v>0.05</v>
          </cell>
          <cell r="O2046">
            <v>695</v>
          </cell>
          <cell r="R2046">
            <v>3475</v>
          </cell>
          <cell r="T2046" t="str">
            <v>Herramienta Menor (Como % de Mano de Obra)</v>
          </cell>
        </row>
        <row r="2047">
          <cell r="L2047">
            <v>3.5099999999999999E-2</v>
          </cell>
          <cell r="M2047" t="str">
            <v>SUBTOTAL $</v>
          </cell>
          <cell r="O2047">
            <v>695</v>
          </cell>
        </row>
        <row r="2048">
          <cell r="C2048" t="str">
            <v>II. MATERIALES</v>
          </cell>
        </row>
        <row r="2050">
          <cell r="C2050" t="str">
            <v>DESCRIPCIÓN</v>
          </cell>
          <cell r="K2050" t="str">
            <v>UNIDAD</v>
          </cell>
          <cell r="L2050" t="str">
            <v>CANTIDAD</v>
          </cell>
          <cell r="M2050" t="str">
            <v>PRECIO UNIT.</v>
          </cell>
          <cell r="O2050" t="str">
            <v>Vr. UNITARIO</v>
          </cell>
        </row>
        <row r="2051">
          <cell r="C2051" t="str">
            <v>Tubo 1/2" Presión 9-500 x 6 m</v>
          </cell>
          <cell r="K2051" t="str">
            <v>u</v>
          </cell>
          <cell r="L2051">
            <v>8.7499999999999994E-2</v>
          </cell>
          <cell r="M2051">
            <v>19900</v>
          </cell>
          <cell r="O2051">
            <v>1741</v>
          </cell>
          <cell r="R2051">
            <v>0.44</v>
          </cell>
          <cell r="T2051" t="str">
            <v>Tubo 1/2" Presión 9-500 x 6 m</v>
          </cell>
        </row>
        <row r="2052">
          <cell r="C2052" t="str">
            <v>Tee PVC-P Ø= 1/2"</v>
          </cell>
          <cell r="K2052" t="str">
            <v>u</v>
          </cell>
          <cell r="L2052">
            <v>1</v>
          </cell>
          <cell r="M2052">
            <v>1049</v>
          </cell>
          <cell r="O2052">
            <v>1049</v>
          </cell>
          <cell r="R2052">
            <v>5</v>
          </cell>
          <cell r="T2052" t="str">
            <v>Tee PVC-P Ø= 1/2"</v>
          </cell>
        </row>
        <row r="2053">
          <cell r="C2053" t="str">
            <v>Adaptador macho PVC-P Ø= 1/2"</v>
          </cell>
          <cell r="K2053" t="str">
            <v>u</v>
          </cell>
          <cell r="L2053">
            <v>1</v>
          </cell>
          <cell r="M2053">
            <v>944</v>
          </cell>
          <cell r="O2053">
            <v>944</v>
          </cell>
          <cell r="R2053">
            <v>5</v>
          </cell>
          <cell r="T2053" t="str">
            <v>Adaptador macho PVC-P Ø= 1/2"</v>
          </cell>
        </row>
        <row r="2054">
          <cell r="C2054" t="str">
            <v>Tapón Roscado 1/2 Presión</v>
          </cell>
          <cell r="K2054" t="str">
            <v>u</v>
          </cell>
          <cell r="L2054">
            <v>1</v>
          </cell>
          <cell r="M2054">
            <v>700</v>
          </cell>
          <cell r="O2054">
            <v>700</v>
          </cell>
          <cell r="R2054">
            <v>5</v>
          </cell>
          <cell r="T2054" t="str">
            <v>Tapón Roscado 1/2 Presión</v>
          </cell>
        </row>
        <row r="2055">
          <cell r="C2055" t="str">
            <v>Soldadura liquida PVC 1/4 de Gl</v>
          </cell>
          <cell r="K2055" t="str">
            <v>u</v>
          </cell>
          <cell r="L2055">
            <v>6.783E-3</v>
          </cell>
          <cell r="M2055">
            <v>10695</v>
          </cell>
          <cell r="O2055">
            <v>73</v>
          </cell>
          <cell r="R2055">
            <v>0.03</v>
          </cell>
          <cell r="T2055" t="str">
            <v>Soldadura liquida PVC 1/4 de Gl</v>
          </cell>
        </row>
        <row r="2056">
          <cell r="C2056" t="str">
            <v xml:space="preserve">Removedor PVC 1/4 galon </v>
          </cell>
          <cell r="K2056" t="str">
            <v>u</v>
          </cell>
          <cell r="L2056">
            <v>2.0958000000000001E-2</v>
          </cell>
          <cell r="M2056">
            <v>32934</v>
          </cell>
          <cell r="O2056">
            <v>690</v>
          </cell>
          <cell r="R2056">
            <v>0.1</v>
          </cell>
          <cell r="T2056" t="str">
            <v xml:space="preserve">Removedor PVC 1/4 galon </v>
          </cell>
        </row>
        <row r="2057">
          <cell r="K2057" t="str">
            <v/>
          </cell>
          <cell r="M2057">
            <v>0</v>
          </cell>
          <cell r="O2057">
            <v>0</v>
          </cell>
          <cell r="R2057">
            <v>0</v>
          </cell>
          <cell r="T2057">
            <v>0</v>
          </cell>
        </row>
        <row r="2058">
          <cell r="L2058">
            <v>0.26250000000000001</v>
          </cell>
          <cell r="M2058" t="str">
            <v>SUBTOTAL $</v>
          </cell>
          <cell r="O2058">
            <v>5197</v>
          </cell>
        </row>
        <row r="2059">
          <cell r="C2059" t="str">
            <v>III. TRANSPORTES</v>
          </cell>
        </row>
        <row r="2061">
          <cell r="C2061" t="str">
            <v>MATERIAL</v>
          </cell>
          <cell r="J2061" t="str">
            <v>VOL. o PESO</v>
          </cell>
          <cell r="K2061" t="str">
            <v>DISTANCIA</v>
          </cell>
          <cell r="L2061" t="str">
            <v>M3 o Ton/Km</v>
          </cell>
          <cell r="M2061" t="str">
            <v>TARIFA</v>
          </cell>
          <cell r="O2061" t="str">
            <v>Vr. UNITARIO</v>
          </cell>
        </row>
        <row r="2062">
          <cell r="J2062" t="str">
            <v/>
          </cell>
          <cell r="M2062">
            <v>0</v>
          </cell>
          <cell r="O2062">
            <v>0</v>
          </cell>
          <cell r="R2062">
            <v>0</v>
          </cell>
          <cell r="T2062">
            <v>0</v>
          </cell>
        </row>
        <row r="2063">
          <cell r="J2063" t="str">
            <v/>
          </cell>
          <cell r="M2063">
            <v>0</v>
          </cell>
          <cell r="O2063">
            <v>0</v>
          </cell>
          <cell r="R2063">
            <v>0</v>
          </cell>
          <cell r="T2063">
            <v>0</v>
          </cell>
        </row>
        <row r="2064">
          <cell r="J2064" t="str">
            <v/>
          </cell>
          <cell r="M2064">
            <v>0</v>
          </cell>
          <cell r="O2064">
            <v>0</v>
          </cell>
          <cell r="R2064">
            <v>0</v>
          </cell>
          <cell r="T2064">
            <v>0</v>
          </cell>
        </row>
        <row r="2065">
          <cell r="L2065">
            <v>0</v>
          </cell>
          <cell r="M2065" t="str">
            <v>SUBTOTAL $</v>
          </cell>
          <cell r="O2065">
            <v>0</v>
          </cell>
        </row>
        <row r="2066">
          <cell r="C2066" t="str">
            <v>IV. MANO DE OBRA</v>
          </cell>
        </row>
        <row r="2068">
          <cell r="C2068" t="str">
            <v>TRABAJADOR</v>
          </cell>
          <cell r="I2068" t="str">
            <v>CANTIDAD</v>
          </cell>
          <cell r="J2068" t="str">
            <v>JORNAL</v>
          </cell>
          <cell r="K2068" t="str">
            <v>PRESTACIONES</v>
          </cell>
          <cell r="L2068" t="str">
            <v>JORNAL TOTAL</v>
          </cell>
          <cell r="M2068" t="str">
            <v>RENDIMIENTO</v>
          </cell>
          <cell r="O2068" t="str">
            <v>Vr. UNITARIO</v>
          </cell>
        </row>
        <row r="2069">
          <cell r="C2069" t="str">
            <v>Oficial</v>
          </cell>
          <cell r="I2069">
            <v>1</v>
          </cell>
          <cell r="J2069">
            <v>77720</v>
          </cell>
          <cell r="K2069">
            <v>1.6913</v>
          </cell>
          <cell r="L2069">
            <v>131448</v>
          </cell>
          <cell r="M2069">
            <v>16</v>
          </cell>
          <cell r="O2069">
            <v>8216</v>
          </cell>
          <cell r="R2069">
            <v>0.31</v>
          </cell>
          <cell r="T2069" t="str">
            <v>Oficial</v>
          </cell>
        </row>
        <row r="2070">
          <cell r="C2070" t="str">
            <v>Ayudante Entendido</v>
          </cell>
          <cell r="I2070">
            <v>1</v>
          </cell>
          <cell r="J2070">
            <v>53020</v>
          </cell>
          <cell r="K2070">
            <v>1.7161</v>
          </cell>
          <cell r="L2070">
            <v>90988</v>
          </cell>
          <cell r="M2070">
            <v>16</v>
          </cell>
          <cell r="O2070">
            <v>5687</v>
          </cell>
          <cell r="R2070">
            <v>0.31</v>
          </cell>
          <cell r="T2070" t="str">
            <v>Ayudante Entendido</v>
          </cell>
        </row>
        <row r="2071">
          <cell r="J2071">
            <v>0</v>
          </cell>
          <cell r="K2071">
            <v>0</v>
          </cell>
          <cell r="L2071">
            <v>0</v>
          </cell>
          <cell r="O2071">
            <v>0</v>
          </cell>
          <cell r="R2071">
            <v>0</v>
          </cell>
          <cell r="T2071">
            <v>0</v>
          </cell>
        </row>
        <row r="2072">
          <cell r="L2072">
            <v>0.70230000000000004</v>
          </cell>
          <cell r="M2072" t="str">
            <v>SUBTOTAL $</v>
          </cell>
          <cell r="O2072">
            <v>13903</v>
          </cell>
        </row>
        <row r="2074">
          <cell r="C2074" t="str">
            <v>TOTAL COSTO DIRECTO $</v>
          </cell>
          <cell r="O2074">
            <v>19795</v>
          </cell>
        </row>
        <row r="2075">
          <cell r="C2075" t="str">
            <v>V. COSTOS INDIRECTOS</v>
          </cell>
        </row>
        <row r="2077">
          <cell r="C2077" t="str">
            <v>Descripción</v>
          </cell>
          <cell r="L2077" t="str">
            <v>Porcentaje</v>
          </cell>
          <cell r="M2077" t="str">
            <v>Valor Total</v>
          </cell>
        </row>
        <row r="2078">
          <cell r="C2078" t="str">
            <v>ADMINISTRACION</v>
          </cell>
          <cell r="L2078">
            <v>0</v>
          </cell>
          <cell r="M2078">
            <v>0</v>
          </cell>
        </row>
        <row r="2079">
          <cell r="C2079" t="str">
            <v xml:space="preserve">IMPREVISTOS </v>
          </cell>
          <cell r="L2079">
            <v>0</v>
          </cell>
          <cell r="M2079">
            <v>0</v>
          </cell>
        </row>
        <row r="2080">
          <cell r="C2080" t="str">
            <v>UTILIDAD</v>
          </cell>
          <cell r="L2080">
            <v>0</v>
          </cell>
          <cell r="M2080">
            <v>0</v>
          </cell>
        </row>
        <row r="2081">
          <cell r="C2081" t="str">
            <v>SUBTOTAL $</v>
          </cell>
          <cell r="O2081">
            <v>0</v>
          </cell>
        </row>
        <row r="2083">
          <cell r="C2083" t="str">
            <v>Precio Unitario Total Aproximado al peso $</v>
          </cell>
          <cell r="O2083">
            <v>19795</v>
          </cell>
        </row>
        <row r="2086">
          <cell r="H2086" t="str">
            <v>Firma</v>
          </cell>
        </row>
        <row r="2087">
          <cell r="H2087" t="str">
            <v>Nombre:</v>
          </cell>
        </row>
        <row r="2088">
          <cell r="H2088" t="str">
            <v>Representante Legal del Contratista o su Apoderado</v>
          </cell>
        </row>
        <row r="2089">
          <cell r="H2089" t="str">
            <v>Matricula No. :</v>
          </cell>
        </row>
        <row r="2090">
          <cell r="H2090" t="str">
            <v xml:space="preserve"> </v>
          </cell>
        </row>
        <row r="2091">
          <cell r="C2091" t="str">
            <v>OBSERVACIONES INTERVENTORÍA</v>
          </cell>
        </row>
        <row r="2095">
          <cell r="C2095" t="str">
            <v>APROBACIÓN POR INTERVENTORÍA</v>
          </cell>
        </row>
        <row r="2096">
          <cell r="C209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2098">
          <cell r="C209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2101">
          <cell r="H2101" t="str">
            <v>Firma</v>
          </cell>
        </row>
        <row r="2102">
          <cell r="H2102" t="str">
            <v>Nombre:</v>
          </cell>
        </row>
        <row r="2103">
          <cell r="H2103" t="str">
            <v>Representante Legal del Interventor o su Apoderado</v>
          </cell>
        </row>
        <row r="2104">
          <cell r="H2104" t="str">
            <v>Matricula No. :</v>
          </cell>
        </row>
        <row r="2109">
          <cell r="C2109" t="str">
            <v>Formulario 1 - Propuesta económica  - Documento tipo de selección abreviada de menor cuantía - versión 2</v>
          </cell>
        </row>
        <row r="2110">
          <cell r="C2110" t="str">
            <v>Código</v>
          </cell>
          <cell r="D2110" t="str">
            <v>CCE-EICP-FM-25</v>
          </cell>
          <cell r="E2110" t="str">
            <v>Versión</v>
          </cell>
          <cell r="F2110">
            <v>2</v>
          </cell>
        </row>
        <row r="2112">
          <cell r="C2112" t="str">
            <v>[La entidad podrá utilizar este formato para la presentación de los análisis de precios unitarios el contratista en la oportunidad prevista en el numeral 8.1. del Documento Base]</v>
          </cell>
        </row>
        <row r="2115">
          <cell r="D2115" t="str">
            <v>MUNICIPIO DE CONCORDIA, ANTIOQUIA</v>
          </cell>
        </row>
        <row r="2116">
          <cell r="L2116" t="str">
            <v>VERSIÓN</v>
          </cell>
        </row>
        <row r="2117">
          <cell r="D2117" t="str">
            <v xml:space="preserve">[NÚMERO DEL PROCESO] </v>
          </cell>
        </row>
        <row r="2118">
          <cell r="L2118" t="str">
            <v>PÁGINA</v>
          </cell>
          <cell r="M2118">
            <v>1</v>
          </cell>
          <cell r="N2118" t="str">
            <v>DE</v>
          </cell>
          <cell r="O2118">
            <v>1</v>
          </cell>
        </row>
        <row r="2119">
          <cell r="D2119" t="str">
            <v xml:space="preserve">ANALISIS DE PRECIOS UNITARIOS </v>
          </cell>
        </row>
        <row r="2121">
          <cell r="L2121" t="str">
            <v>FECHA</v>
          </cell>
          <cell r="M2121" t="str">
            <v>DD</v>
          </cell>
          <cell r="N2121" t="str">
            <v>MM</v>
          </cell>
          <cell r="O2121" t="str">
            <v>AA</v>
          </cell>
        </row>
        <row r="2122">
          <cell r="M2122">
            <v>8</v>
          </cell>
          <cell r="N2122">
            <v>5</v>
          </cell>
          <cell r="O2122">
            <v>2023</v>
          </cell>
        </row>
        <row r="2123">
          <cell r="C2123" t="str">
            <v>ITEMS DE LA PROPUESTA ECONÓMICA</v>
          </cell>
          <cell r="I2123" t="str">
            <v>ITEMS NO PREVISTOS</v>
          </cell>
        </row>
        <row r="2127">
          <cell r="C2127" t="str">
            <v>DATOS ESPECÍFICOS</v>
          </cell>
        </row>
        <row r="2129">
          <cell r="C2129" t="str">
            <v>ITEM</v>
          </cell>
          <cell r="D2129" t="str">
            <v>DESCRIPCIÓN</v>
          </cell>
          <cell r="M2129" t="str">
            <v>UNIDAD</v>
          </cell>
          <cell r="O2129" t="str">
            <v>CANTIDAD</v>
          </cell>
        </row>
        <row r="2130">
          <cell r="C2130" t="str">
            <v>4.8.1</v>
          </cell>
          <cell r="D2130" t="str">
            <v>S.T.I de Tubería PVC-S Ø = 100 mm . Incluye limpiador, accesorios, pegante y todo lo necesario para su correcta construcción. La excavación y los llenos se pagaran en su ítem respectivo.</v>
          </cell>
          <cell r="M2130" t="str">
            <v>m</v>
          </cell>
          <cell r="O2130">
            <v>18</v>
          </cell>
          <cell r="R2130">
            <v>37476</v>
          </cell>
          <cell r="S2130">
            <v>37476</v>
          </cell>
          <cell r="T2130">
            <v>8.2000000000000007E-3</v>
          </cell>
          <cell r="U2130">
            <v>0.82689999999999997</v>
          </cell>
          <cell r="V2130">
            <v>0</v>
          </cell>
          <cell r="W2130">
            <v>0.16489999999999999</v>
          </cell>
        </row>
        <row r="2131">
          <cell r="C2131" t="str">
            <v>I. EQUIPO</v>
          </cell>
        </row>
        <row r="2133">
          <cell r="C2133" t="str">
            <v>DESCRIPCIÓN</v>
          </cell>
          <cell r="H2133" t="str">
            <v>MARCA</v>
          </cell>
          <cell r="J2133" t="str">
            <v>TIPO</v>
          </cell>
          <cell r="L2133" t="str">
            <v>TARIFA/HORA</v>
          </cell>
          <cell r="M2133" t="str">
            <v>RENDIMIENTO</v>
          </cell>
          <cell r="O2133" t="str">
            <v>Vr. UNITARIO</v>
          </cell>
        </row>
        <row r="2134">
          <cell r="J2134" t="str">
            <v/>
          </cell>
          <cell r="L2134" t="str">
            <v/>
          </cell>
          <cell r="O2134">
            <v>0</v>
          </cell>
          <cell r="R2134">
            <v>0</v>
          </cell>
          <cell r="T2134">
            <v>0</v>
          </cell>
        </row>
        <row r="2135">
          <cell r="J2135" t="str">
            <v/>
          </cell>
          <cell r="L2135" t="str">
            <v/>
          </cell>
          <cell r="O2135">
            <v>0</v>
          </cell>
          <cell r="R2135">
            <v>0</v>
          </cell>
          <cell r="T2135">
            <v>0</v>
          </cell>
        </row>
        <row r="2136">
          <cell r="J2136" t="str">
            <v/>
          </cell>
          <cell r="L2136" t="str">
            <v/>
          </cell>
          <cell r="O2136">
            <v>0</v>
          </cell>
          <cell r="R2136">
            <v>0</v>
          </cell>
          <cell r="T2136">
            <v>0</v>
          </cell>
        </row>
        <row r="2137">
          <cell r="C2137" t="str">
            <v>Herramienta Menor (Como % de Mano de Obra)</v>
          </cell>
          <cell r="J2137" t="str">
            <v>Dia</v>
          </cell>
          <cell r="L2137">
            <v>6178</v>
          </cell>
          <cell r="M2137">
            <v>0.05</v>
          </cell>
          <cell r="O2137">
            <v>309</v>
          </cell>
          <cell r="R2137">
            <v>5562</v>
          </cell>
          <cell r="T2137" t="str">
            <v>Herramienta Menor (Como % de Mano de Obra)</v>
          </cell>
        </row>
        <row r="2138">
          <cell r="L2138">
            <v>8.2000000000000007E-3</v>
          </cell>
          <cell r="M2138" t="str">
            <v>SUBTOTAL $</v>
          </cell>
          <cell r="O2138">
            <v>309</v>
          </cell>
        </row>
        <row r="2139">
          <cell r="C2139" t="str">
            <v>II. MATERIALES</v>
          </cell>
        </row>
        <row r="2141">
          <cell r="C2141" t="str">
            <v>DESCRIPCIÓN</v>
          </cell>
          <cell r="K2141" t="str">
            <v>UNIDAD</v>
          </cell>
          <cell r="L2141" t="str">
            <v>CANTIDAD</v>
          </cell>
          <cell r="M2141" t="str">
            <v>PRECIO UNIT.</v>
          </cell>
          <cell r="O2141" t="str">
            <v>Vr. UNITARIO</v>
          </cell>
        </row>
        <row r="2142">
          <cell r="C2142" t="str">
            <v>Tubería PVC-S Ø= 4" x 6 m</v>
          </cell>
          <cell r="K2142" t="str">
            <v>u</v>
          </cell>
          <cell r="L2142">
            <v>0.18329999999999999</v>
          </cell>
          <cell r="M2142">
            <v>118900</v>
          </cell>
          <cell r="O2142">
            <v>21794</v>
          </cell>
          <cell r="R2142">
            <v>3.3</v>
          </cell>
          <cell r="T2142" t="str">
            <v>Tubería PVC-S Ø= 4" x 6 m</v>
          </cell>
        </row>
        <row r="2143">
          <cell r="C2143" t="str">
            <v>Unión PVC-S Ø= 4"</v>
          </cell>
          <cell r="K2143" t="str">
            <v>u</v>
          </cell>
          <cell r="L2143">
            <v>0.175035</v>
          </cell>
          <cell r="M2143">
            <v>8500</v>
          </cell>
          <cell r="O2143">
            <v>1488</v>
          </cell>
          <cell r="R2143">
            <v>3.15</v>
          </cell>
          <cell r="T2143" t="str">
            <v>Unión PVC-S Ø= 4"</v>
          </cell>
        </row>
        <row r="2144">
          <cell r="C2144" t="str">
            <v>Codo 45º PVC-S CxC, Ø= 4".</v>
          </cell>
          <cell r="K2144" t="str">
            <v>U</v>
          </cell>
          <cell r="L2144">
            <v>0.10500000000000001</v>
          </cell>
          <cell r="M2144">
            <v>12614</v>
          </cell>
          <cell r="O2144">
            <v>1324</v>
          </cell>
          <cell r="R2144">
            <v>1.89</v>
          </cell>
          <cell r="T2144" t="str">
            <v>Codo 45º PVC-S CxC, Ø= 4".</v>
          </cell>
        </row>
        <row r="2145">
          <cell r="C2145" t="str">
            <v>Codo 90º PVC-S CxC, Ø= 4".</v>
          </cell>
          <cell r="K2145" t="str">
            <v>U</v>
          </cell>
          <cell r="L2145">
            <v>0.10500000000000001</v>
          </cell>
          <cell r="M2145">
            <v>16207</v>
          </cell>
          <cell r="O2145">
            <v>1702</v>
          </cell>
          <cell r="R2145">
            <v>1.89</v>
          </cell>
          <cell r="T2145" t="str">
            <v>Codo 90º PVC-S CxC, Ø= 4".</v>
          </cell>
        </row>
        <row r="2146">
          <cell r="C2146" t="str">
            <v>Yee PVC-S Ø= 4" - Pavco o equivalente.</v>
          </cell>
          <cell r="K2146" t="str">
            <v>U</v>
          </cell>
          <cell r="L2146">
            <v>0.10500000000000001</v>
          </cell>
          <cell r="M2146">
            <v>25334</v>
          </cell>
          <cell r="O2146">
            <v>2660</v>
          </cell>
          <cell r="R2146">
            <v>1.89</v>
          </cell>
          <cell r="T2146" t="str">
            <v>Yee PVC-S Ø= 4" - Pavco o equivalente.</v>
          </cell>
        </row>
        <row r="2147">
          <cell r="C2147" t="str">
            <v xml:space="preserve">Tee PVC-S Ø= 4" </v>
          </cell>
          <cell r="K2147" t="str">
            <v>u</v>
          </cell>
          <cell r="L2147">
            <v>5.2500000000000005E-2</v>
          </cell>
          <cell r="M2147">
            <v>19300</v>
          </cell>
          <cell r="O2147">
            <v>1013</v>
          </cell>
          <cell r="R2147">
            <v>0.95</v>
          </cell>
          <cell r="T2147" t="str">
            <v xml:space="preserve">Tee PVC-S Ø= 4" </v>
          </cell>
        </row>
        <row r="2148">
          <cell r="C2148" t="str">
            <v>Soldadura liquida PVC 1/4 de Gl</v>
          </cell>
          <cell r="K2148" t="str">
            <v>u</v>
          </cell>
          <cell r="L2148">
            <v>2.3099999999999999E-2</v>
          </cell>
          <cell r="M2148">
            <v>10695</v>
          </cell>
          <cell r="O2148">
            <v>247</v>
          </cell>
          <cell r="R2148">
            <v>0.42</v>
          </cell>
          <cell r="T2148" t="str">
            <v>Soldadura liquida PVC 1/4 de Gl</v>
          </cell>
        </row>
        <row r="2149">
          <cell r="C2149" t="str">
            <v xml:space="preserve">Removedor PVC 1/4 galon </v>
          </cell>
          <cell r="K2149" t="str">
            <v>u</v>
          </cell>
          <cell r="L2149">
            <v>2.3099999999999999E-2</v>
          </cell>
          <cell r="M2149">
            <v>32934</v>
          </cell>
          <cell r="O2149">
            <v>761</v>
          </cell>
          <cell r="R2149">
            <v>0.42</v>
          </cell>
          <cell r="T2149" t="str">
            <v xml:space="preserve">Removedor PVC 1/4 galon </v>
          </cell>
        </row>
        <row r="2150">
          <cell r="L2150">
            <v>0.82689999999999997</v>
          </cell>
          <cell r="M2150" t="str">
            <v>SUBTOTAL $</v>
          </cell>
          <cell r="O2150">
            <v>30989</v>
          </cell>
        </row>
        <row r="2151">
          <cell r="C2151" t="str">
            <v>III. TRANSPORTES</v>
          </cell>
        </row>
        <row r="2153">
          <cell r="C2153" t="str">
            <v>MATERIAL</v>
          </cell>
          <cell r="J2153" t="str">
            <v>VOL. o PESO</v>
          </cell>
          <cell r="K2153" t="str">
            <v>DISTANCIA</v>
          </cell>
          <cell r="L2153" t="str">
            <v>M3 o Ton/Km</v>
          </cell>
          <cell r="M2153" t="str">
            <v>TARIFA</v>
          </cell>
          <cell r="O2153" t="str">
            <v>Vr. UNITARIO</v>
          </cell>
        </row>
        <row r="2154">
          <cell r="J2154" t="str">
            <v/>
          </cell>
          <cell r="M2154">
            <v>0</v>
          </cell>
          <cell r="O2154">
            <v>0</v>
          </cell>
          <cell r="R2154">
            <v>0</v>
          </cell>
          <cell r="T2154">
            <v>0</v>
          </cell>
        </row>
        <row r="2155">
          <cell r="J2155" t="str">
            <v/>
          </cell>
          <cell r="M2155">
            <v>0</v>
          </cell>
          <cell r="O2155">
            <v>0</v>
          </cell>
          <cell r="R2155">
            <v>0</v>
          </cell>
          <cell r="T2155">
            <v>0</v>
          </cell>
        </row>
        <row r="2156">
          <cell r="J2156" t="str">
            <v/>
          </cell>
          <cell r="M2156">
            <v>0</v>
          </cell>
          <cell r="O2156">
            <v>0</v>
          </cell>
          <cell r="R2156">
            <v>0</v>
          </cell>
          <cell r="T2156">
            <v>0</v>
          </cell>
        </row>
        <row r="2157">
          <cell r="L2157">
            <v>0</v>
          </cell>
          <cell r="M2157" t="str">
            <v>SUBTOTAL $</v>
          </cell>
          <cell r="O2157">
            <v>0</v>
          </cell>
        </row>
        <row r="2158">
          <cell r="C2158" t="str">
            <v>IV. MANO DE OBRA</v>
          </cell>
        </row>
        <row r="2160">
          <cell r="C2160" t="str">
            <v>TRABAJADOR</v>
          </cell>
          <cell r="I2160" t="str">
            <v>CANTIDAD</v>
          </cell>
          <cell r="J2160" t="str">
            <v>JORNAL</v>
          </cell>
          <cell r="K2160" t="str">
            <v>PRESTACIONES</v>
          </cell>
          <cell r="L2160" t="str">
            <v>JORNAL TOTAL</v>
          </cell>
          <cell r="M2160" t="str">
            <v>RENDIMIENTO</v>
          </cell>
          <cell r="O2160" t="str">
            <v>Vr. UNITARIO</v>
          </cell>
        </row>
        <row r="2161">
          <cell r="C2161" t="str">
            <v>Oficial</v>
          </cell>
          <cell r="I2161">
            <v>1</v>
          </cell>
          <cell r="J2161">
            <v>77720</v>
          </cell>
          <cell r="K2161">
            <v>1.6913</v>
          </cell>
          <cell r="L2161">
            <v>131448</v>
          </cell>
          <cell r="M2161">
            <v>36</v>
          </cell>
          <cell r="O2161">
            <v>3651</v>
          </cell>
          <cell r="R2161">
            <v>0.5</v>
          </cell>
          <cell r="T2161" t="str">
            <v>Oficial</v>
          </cell>
        </row>
        <row r="2162">
          <cell r="C2162" t="str">
            <v>Ayudante Entendido</v>
          </cell>
          <cell r="I2162">
            <v>1</v>
          </cell>
          <cell r="J2162">
            <v>53020</v>
          </cell>
          <cell r="K2162">
            <v>1.7161</v>
          </cell>
          <cell r="L2162">
            <v>90988</v>
          </cell>
          <cell r="M2162">
            <v>36</v>
          </cell>
          <cell r="O2162">
            <v>2527</v>
          </cell>
          <cell r="R2162">
            <v>0.5</v>
          </cell>
          <cell r="T2162" t="str">
            <v>Ayudante Entendido</v>
          </cell>
        </row>
        <row r="2163">
          <cell r="J2163">
            <v>0</v>
          </cell>
          <cell r="K2163">
            <v>0</v>
          </cell>
          <cell r="L2163">
            <v>0</v>
          </cell>
          <cell r="O2163">
            <v>0</v>
          </cell>
          <cell r="R2163">
            <v>0</v>
          </cell>
          <cell r="T2163">
            <v>0</v>
          </cell>
        </row>
        <row r="2164">
          <cell r="L2164">
            <v>0.16489999999999999</v>
          </cell>
          <cell r="M2164" t="str">
            <v>SUBTOTAL $</v>
          </cell>
          <cell r="O2164">
            <v>6178</v>
          </cell>
        </row>
        <row r="2166">
          <cell r="C2166" t="str">
            <v>TOTAL COSTO DIRECTO $</v>
          </cell>
          <cell r="O2166">
            <v>37476</v>
          </cell>
        </row>
        <row r="2167">
          <cell r="C2167" t="str">
            <v>V. COSTOS INDIRECTOS</v>
          </cell>
        </row>
        <row r="2169">
          <cell r="C2169" t="str">
            <v>Descripción</v>
          </cell>
          <cell r="L2169" t="str">
            <v>Porcentaje</v>
          </cell>
          <cell r="M2169" t="str">
            <v>Valor Total</v>
          </cell>
        </row>
        <row r="2170">
          <cell r="C2170" t="str">
            <v>ADMINISTRACION</v>
          </cell>
          <cell r="L2170">
            <v>0</v>
          </cell>
          <cell r="M2170">
            <v>0</v>
          </cell>
        </row>
        <row r="2171">
          <cell r="C2171" t="str">
            <v xml:space="preserve">IMPREVISTOS </v>
          </cell>
          <cell r="L2171">
            <v>0</v>
          </cell>
          <cell r="M2171">
            <v>0</v>
          </cell>
        </row>
        <row r="2172">
          <cell r="C2172" t="str">
            <v>UTILIDAD</v>
          </cell>
          <cell r="L2172">
            <v>0</v>
          </cell>
          <cell r="M2172">
            <v>0</v>
          </cell>
        </row>
        <row r="2173">
          <cell r="C2173" t="str">
            <v>SUBTOTAL $</v>
          </cell>
          <cell r="O2173">
            <v>0</v>
          </cell>
        </row>
        <row r="2175">
          <cell r="C2175" t="str">
            <v>Precio Unitario Total Aproximado al peso $</v>
          </cell>
          <cell r="O2175">
            <v>37476</v>
          </cell>
        </row>
        <row r="2178">
          <cell r="H2178" t="str">
            <v>Firma</v>
          </cell>
        </row>
        <row r="2179">
          <cell r="H2179" t="str">
            <v>Nombre:</v>
          </cell>
        </row>
        <row r="2180">
          <cell r="H2180" t="str">
            <v>Representante Legal del Contratista o su Apoderado</v>
          </cell>
        </row>
        <row r="2181">
          <cell r="H2181" t="str">
            <v>Matricula No. :</v>
          </cell>
        </row>
        <row r="2182">
          <cell r="H2182" t="str">
            <v xml:space="preserve"> </v>
          </cell>
        </row>
        <row r="2183">
          <cell r="C2183" t="str">
            <v>OBSERVACIONES INTERVENTORÍA</v>
          </cell>
        </row>
        <row r="2187">
          <cell r="C2187" t="str">
            <v>APROBACIÓN POR INTERVENTORÍA</v>
          </cell>
        </row>
        <row r="2188">
          <cell r="C2188"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2190">
          <cell r="C2190"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2193">
          <cell r="H2193" t="str">
            <v>Firma</v>
          </cell>
        </row>
        <row r="2194">
          <cell r="H2194" t="str">
            <v>Nombre:</v>
          </cell>
        </row>
        <row r="2195">
          <cell r="H2195" t="str">
            <v>Representante Legal del Interventor o su Apoderado</v>
          </cell>
        </row>
        <row r="2196">
          <cell r="H2196" t="str">
            <v>Matricula No. :</v>
          </cell>
        </row>
        <row r="2201">
          <cell r="C2201" t="str">
            <v>Formulario 1 - Propuesta económica  - Documento tipo de selección abreviada de menor cuantía - versión 2</v>
          </cell>
        </row>
        <row r="2202">
          <cell r="C2202" t="str">
            <v>Código</v>
          </cell>
          <cell r="D2202" t="str">
            <v>CCE-EICP-FM-25</v>
          </cell>
          <cell r="E2202" t="str">
            <v>Versión</v>
          </cell>
          <cell r="F2202">
            <v>2</v>
          </cell>
        </row>
        <row r="2204">
          <cell r="C2204" t="str">
            <v>[La entidad podrá utilizar este formato para la presentación de los análisis de precios unitarios el contratista en la oportunidad prevista en el numeral 8.1. del Documento Base]</v>
          </cell>
        </row>
        <row r="2207">
          <cell r="D2207" t="str">
            <v>MUNICIPIO DE CONCORDIA, ANTIOQUIA</v>
          </cell>
        </row>
        <row r="2208">
          <cell r="L2208" t="str">
            <v>VERSIÓN</v>
          </cell>
        </row>
        <row r="2209">
          <cell r="D2209" t="str">
            <v xml:space="preserve">[NÚMERO DEL PROCESO] </v>
          </cell>
        </row>
        <row r="2210">
          <cell r="L2210" t="str">
            <v>PÁGINA</v>
          </cell>
          <cell r="M2210">
            <v>1</v>
          </cell>
          <cell r="N2210" t="str">
            <v>DE</v>
          </cell>
          <cell r="O2210">
            <v>1</v>
          </cell>
        </row>
        <row r="2211">
          <cell r="D2211" t="str">
            <v xml:space="preserve">ANALISIS DE PRECIOS UNITARIOS </v>
          </cell>
        </row>
        <row r="2213">
          <cell r="L2213" t="str">
            <v>FECHA</v>
          </cell>
          <cell r="M2213" t="str">
            <v>DD</v>
          </cell>
          <cell r="N2213" t="str">
            <v>MM</v>
          </cell>
          <cell r="O2213" t="str">
            <v>AA</v>
          </cell>
        </row>
        <row r="2214">
          <cell r="M2214">
            <v>8</v>
          </cell>
          <cell r="N2214">
            <v>5</v>
          </cell>
          <cell r="O2214">
            <v>2023</v>
          </cell>
        </row>
        <row r="2215">
          <cell r="C2215" t="str">
            <v>ITEMS DE LA PROPUESTA ECONÓMICA</v>
          </cell>
          <cell r="I2215" t="str">
            <v>ITEMS NO PREVISTOS</v>
          </cell>
        </row>
        <row r="2219">
          <cell r="C2219" t="str">
            <v>DATOS ESPECÍFICOS</v>
          </cell>
        </row>
        <row r="2221">
          <cell r="C2221" t="str">
            <v>ITEM</v>
          </cell>
          <cell r="D2221" t="str">
            <v>DESCRIPCIÓN</v>
          </cell>
          <cell r="M2221" t="str">
            <v>UNIDAD</v>
          </cell>
          <cell r="O2221" t="str">
            <v>CANTIDAD</v>
          </cell>
        </row>
        <row r="2222">
          <cell r="C2222" t="str">
            <v>4.8.2</v>
          </cell>
          <cell r="D2222" t="str">
            <v>S.T.I de Tubería PVC-S Ø = 50 mm. Incluye limpiador, accesorios, pegante y todo lo necesario para su correcta construcción. La excavación y los llenos se pagaran en su ítem respectivo.</v>
          </cell>
          <cell r="M2222" t="str">
            <v>m</v>
          </cell>
          <cell r="O2222">
            <v>18</v>
          </cell>
          <cell r="R2222">
            <v>18192</v>
          </cell>
          <cell r="S2222">
            <v>18192</v>
          </cell>
          <cell r="T2222">
            <v>1.7000000000000001E-2</v>
          </cell>
          <cell r="U2222">
            <v>0.64339999999999997</v>
          </cell>
          <cell r="V2222">
            <v>0</v>
          </cell>
          <cell r="W2222">
            <v>0.33960000000000001</v>
          </cell>
        </row>
        <row r="2223">
          <cell r="C2223" t="str">
            <v>I. EQUIPO</v>
          </cell>
        </row>
        <row r="2225">
          <cell r="C2225" t="str">
            <v>DESCRIPCIÓN</v>
          </cell>
          <cell r="H2225" t="str">
            <v>MARCA</v>
          </cell>
          <cell r="J2225" t="str">
            <v>TIPO</v>
          </cell>
          <cell r="L2225" t="str">
            <v>TARIFA/HORA</v>
          </cell>
          <cell r="M2225" t="str">
            <v>RENDIMIENTO</v>
          </cell>
          <cell r="O2225" t="str">
            <v>Vr. UNITARIO</v>
          </cell>
        </row>
        <row r="2226">
          <cell r="J2226" t="str">
            <v/>
          </cell>
          <cell r="L2226" t="str">
            <v/>
          </cell>
          <cell r="O2226">
            <v>0</v>
          </cell>
          <cell r="R2226">
            <v>0</v>
          </cell>
          <cell r="T2226">
            <v>0</v>
          </cell>
        </row>
        <row r="2227">
          <cell r="J2227" t="str">
            <v/>
          </cell>
          <cell r="L2227" t="str">
            <v/>
          </cell>
          <cell r="O2227">
            <v>0</v>
          </cell>
          <cell r="R2227">
            <v>0</v>
          </cell>
          <cell r="T2227">
            <v>0</v>
          </cell>
        </row>
        <row r="2228">
          <cell r="J2228" t="str">
            <v/>
          </cell>
          <cell r="L2228" t="str">
            <v/>
          </cell>
          <cell r="O2228">
            <v>0</v>
          </cell>
          <cell r="R2228">
            <v>0</v>
          </cell>
          <cell r="T2228">
            <v>0</v>
          </cell>
        </row>
        <row r="2229">
          <cell r="C2229" t="str">
            <v>Herramienta Menor (Como % de Mano de Obra)</v>
          </cell>
          <cell r="J2229" t="str">
            <v>Dia</v>
          </cell>
          <cell r="L2229">
            <v>6178</v>
          </cell>
          <cell r="M2229">
            <v>0.05</v>
          </cell>
          <cell r="O2229">
            <v>309</v>
          </cell>
          <cell r="R2229">
            <v>5562</v>
          </cell>
          <cell r="T2229" t="str">
            <v>Herramienta Menor (Como % de Mano de Obra)</v>
          </cell>
        </row>
        <row r="2230">
          <cell r="L2230">
            <v>1.7000000000000001E-2</v>
          </cell>
          <cell r="M2230" t="str">
            <v>SUBTOTAL $</v>
          </cell>
          <cell r="O2230">
            <v>309</v>
          </cell>
        </row>
        <row r="2231">
          <cell r="C2231" t="str">
            <v>II. MATERIALES</v>
          </cell>
        </row>
        <row r="2233">
          <cell r="C2233" t="str">
            <v>DESCRIPCIÓN</v>
          </cell>
          <cell r="K2233" t="str">
            <v>UNIDAD</v>
          </cell>
          <cell r="L2233" t="str">
            <v>CANTIDAD</v>
          </cell>
          <cell r="M2233" t="str">
            <v>PRECIO UNIT.</v>
          </cell>
          <cell r="O2233" t="str">
            <v>Vr. UNITARIO</v>
          </cell>
        </row>
        <row r="2234">
          <cell r="C2234" t="str">
            <v>Tubería PVC-S Ø= 2" x 6 m</v>
          </cell>
          <cell r="K2234" t="str">
            <v>u</v>
          </cell>
          <cell r="L2234">
            <v>0.17499999999999999</v>
          </cell>
          <cell r="M2234">
            <v>49900</v>
          </cell>
          <cell r="O2234">
            <v>8733</v>
          </cell>
          <cell r="R2234">
            <v>3.15</v>
          </cell>
          <cell r="T2234" t="str">
            <v>Tubería PVC-S Ø= 2" x 6 m</v>
          </cell>
        </row>
        <row r="2235">
          <cell r="C2235" t="str">
            <v>Unión PVC-S Ø= 2"</v>
          </cell>
          <cell r="K2235" t="str">
            <v>u</v>
          </cell>
          <cell r="L2235">
            <v>0.16669999999999999</v>
          </cell>
          <cell r="M2235">
            <v>2438</v>
          </cell>
          <cell r="O2235">
            <v>406</v>
          </cell>
          <cell r="R2235">
            <v>3</v>
          </cell>
          <cell r="T2235" t="str">
            <v>Unión PVC-S Ø= 2"</v>
          </cell>
        </row>
        <row r="2236">
          <cell r="C2236" t="str">
            <v>Codo 45º PVC-S CxC, Ø= 2".</v>
          </cell>
          <cell r="K2236" t="str">
            <v>U</v>
          </cell>
          <cell r="L2236">
            <v>0.1</v>
          </cell>
          <cell r="M2236">
            <v>3922</v>
          </cell>
          <cell r="O2236">
            <v>392</v>
          </cell>
          <cell r="R2236">
            <v>1.8</v>
          </cell>
          <cell r="T2236" t="str">
            <v>Codo 45º PVC-S CxC, Ø= 2".</v>
          </cell>
        </row>
        <row r="2237">
          <cell r="C2237" t="str">
            <v>Codo 90º PVC-S CxC, Ø= 2".</v>
          </cell>
          <cell r="K2237" t="str">
            <v>U</v>
          </cell>
          <cell r="L2237">
            <v>0.1</v>
          </cell>
          <cell r="M2237">
            <v>3500</v>
          </cell>
          <cell r="O2237">
            <v>350</v>
          </cell>
          <cell r="R2237">
            <v>1.8</v>
          </cell>
          <cell r="T2237" t="str">
            <v>Codo 90º PVC-S CxC, Ø= 2".</v>
          </cell>
        </row>
        <row r="2238">
          <cell r="C2238" t="str">
            <v>Yee PVC-S Ø= 2" - Pavco o equivalente.</v>
          </cell>
          <cell r="K2238" t="str">
            <v>U</v>
          </cell>
          <cell r="L2238">
            <v>0.1</v>
          </cell>
          <cell r="M2238">
            <v>6890</v>
          </cell>
          <cell r="O2238">
            <v>689</v>
          </cell>
          <cell r="R2238">
            <v>1.8</v>
          </cell>
          <cell r="T2238" t="str">
            <v>Yee PVC-S Ø= 2" - Pavco o equivalente.</v>
          </cell>
        </row>
        <row r="2239">
          <cell r="C2239" t="str">
            <v xml:space="preserve">Sifon PVC-S Ø= 2" </v>
          </cell>
          <cell r="K2239" t="str">
            <v>u</v>
          </cell>
          <cell r="L2239">
            <v>0.05</v>
          </cell>
          <cell r="M2239">
            <v>3498</v>
          </cell>
          <cell r="O2239">
            <v>175</v>
          </cell>
          <cell r="R2239">
            <v>0.9</v>
          </cell>
          <cell r="T2239" t="str">
            <v xml:space="preserve">Sifon PVC-S Ø= 2" </v>
          </cell>
        </row>
        <row r="2240">
          <cell r="C2240" t="str">
            <v>Soldadura liquida PVC 1/4 de Gl</v>
          </cell>
          <cell r="K2240" t="str">
            <v>u</v>
          </cell>
          <cell r="L2240">
            <v>2.1999999999999999E-2</v>
          </cell>
          <cell r="M2240">
            <v>10695</v>
          </cell>
          <cell r="O2240">
            <v>235</v>
          </cell>
          <cell r="R2240">
            <v>0.4</v>
          </cell>
          <cell r="T2240" t="str">
            <v>Soldadura liquida PVC 1/4 de Gl</v>
          </cell>
        </row>
        <row r="2241">
          <cell r="C2241" t="str">
            <v xml:space="preserve">Removedor PVC 1/4 galon </v>
          </cell>
          <cell r="K2241" t="str">
            <v>u</v>
          </cell>
          <cell r="L2241">
            <v>2.1999999999999999E-2</v>
          </cell>
          <cell r="M2241">
            <v>32934</v>
          </cell>
          <cell r="O2241">
            <v>725</v>
          </cell>
          <cell r="R2241">
            <v>0.4</v>
          </cell>
          <cell r="T2241" t="str">
            <v xml:space="preserve">Removedor PVC 1/4 galon </v>
          </cell>
        </row>
        <row r="2242">
          <cell r="L2242">
            <v>0.64339999999999997</v>
          </cell>
          <cell r="M2242" t="str">
            <v>SUBTOTAL $</v>
          </cell>
          <cell r="O2242">
            <v>11705</v>
          </cell>
        </row>
        <row r="2243">
          <cell r="C2243" t="str">
            <v>III. TRANSPORTES</v>
          </cell>
        </row>
        <row r="2245">
          <cell r="C2245" t="str">
            <v>MATERIAL</v>
          </cell>
          <cell r="J2245" t="str">
            <v>VOL. o PESO</v>
          </cell>
          <cell r="K2245" t="str">
            <v>DISTANCIA</v>
          </cell>
          <cell r="L2245" t="str">
            <v>M3 o Ton/Km</v>
          </cell>
          <cell r="M2245" t="str">
            <v>TARIFA</v>
          </cell>
          <cell r="O2245" t="str">
            <v>Vr. UNITARIO</v>
          </cell>
        </row>
        <row r="2246">
          <cell r="J2246" t="str">
            <v/>
          </cell>
          <cell r="M2246">
            <v>0</v>
          </cell>
          <cell r="O2246">
            <v>0</v>
          </cell>
          <cell r="R2246">
            <v>0</v>
          </cell>
          <cell r="T2246">
            <v>0</v>
          </cell>
        </row>
        <row r="2247">
          <cell r="J2247" t="str">
            <v/>
          </cell>
          <cell r="M2247">
            <v>0</v>
          </cell>
          <cell r="O2247">
            <v>0</v>
          </cell>
          <cell r="R2247">
            <v>0</v>
          </cell>
          <cell r="T2247">
            <v>0</v>
          </cell>
        </row>
        <row r="2248">
          <cell r="J2248" t="str">
            <v/>
          </cell>
          <cell r="M2248">
            <v>0</v>
          </cell>
          <cell r="O2248">
            <v>0</v>
          </cell>
          <cell r="R2248">
            <v>0</v>
          </cell>
          <cell r="T2248">
            <v>0</v>
          </cell>
        </row>
        <row r="2249">
          <cell r="L2249">
            <v>0</v>
          </cell>
          <cell r="M2249" t="str">
            <v>SUBTOTAL $</v>
          </cell>
          <cell r="O2249">
            <v>0</v>
          </cell>
        </row>
        <row r="2250">
          <cell r="C2250" t="str">
            <v>IV. MANO DE OBRA</v>
          </cell>
        </row>
        <row r="2252">
          <cell r="C2252" t="str">
            <v>TRABAJADOR</v>
          </cell>
          <cell r="I2252" t="str">
            <v>CANTIDAD</v>
          </cell>
          <cell r="J2252" t="str">
            <v>JORNAL</v>
          </cell>
          <cell r="K2252" t="str">
            <v>PRESTACIONES</v>
          </cell>
          <cell r="L2252" t="str">
            <v>JORNAL TOTAL</v>
          </cell>
          <cell r="M2252" t="str">
            <v>RENDIMIENTO</v>
          </cell>
          <cell r="O2252" t="str">
            <v>Vr. UNITARIO</v>
          </cell>
        </row>
        <row r="2253">
          <cell r="C2253" t="str">
            <v>Oficial</v>
          </cell>
          <cell r="I2253">
            <v>1</v>
          </cell>
          <cell r="J2253">
            <v>77720</v>
          </cell>
          <cell r="K2253">
            <v>1.6913</v>
          </cell>
          <cell r="L2253">
            <v>131448</v>
          </cell>
          <cell r="M2253">
            <v>36</v>
          </cell>
          <cell r="O2253">
            <v>3651</v>
          </cell>
          <cell r="R2253">
            <v>0.5</v>
          </cell>
          <cell r="T2253" t="str">
            <v>Oficial</v>
          </cell>
        </row>
        <row r="2254">
          <cell r="C2254" t="str">
            <v>Ayudante Entendido</v>
          </cell>
          <cell r="I2254">
            <v>1</v>
          </cell>
          <cell r="J2254">
            <v>53020</v>
          </cell>
          <cell r="K2254">
            <v>1.7161</v>
          </cell>
          <cell r="L2254">
            <v>90988</v>
          </cell>
          <cell r="M2254">
            <v>36</v>
          </cell>
          <cell r="O2254">
            <v>2527</v>
          </cell>
          <cell r="R2254">
            <v>0.5</v>
          </cell>
          <cell r="T2254" t="str">
            <v>Ayudante Entendido</v>
          </cell>
        </row>
        <row r="2255">
          <cell r="J2255">
            <v>0</v>
          </cell>
          <cell r="K2255">
            <v>0</v>
          </cell>
          <cell r="L2255">
            <v>0</v>
          </cell>
          <cell r="O2255">
            <v>0</v>
          </cell>
          <cell r="R2255">
            <v>0</v>
          </cell>
          <cell r="T2255">
            <v>0</v>
          </cell>
        </row>
        <row r="2256">
          <cell r="L2256">
            <v>0.33960000000000001</v>
          </cell>
          <cell r="M2256" t="str">
            <v>SUBTOTAL $</v>
          </cell>
          <cell r="O2256">
            <v>6178</v>
          </cell>
        </row>
        <row r="2258">
          <cell r="C2258" t="str">
            <v>TOTAL COSTO DIRECTO $</v>
          </cell>
          <cell r="O2258">
            <v>18192</v>
          </cell>
        </row>
        <row r="2259">
          <cell r="C2259" t="str">
            <v>V. COSTOS INDIRECTOS</v>
          </cell>
        </row>
        <row r="2261">
          <cell r="C2261" t="str">
            <v>Descripción</v>
          </cell>
          <cell r="L2261" t="str">
            <v>Porcentaje</v>
          </cell>
          <cell r="M2261" t="str">
            <v>Valor Total</v>
          </cell>
        </row>
        <row r="2262">
          <cell r="C2262" t="str">
            <v>ADMINISTRACION</v>
          </cell>
          <cell r="L2262">
            <v>0</v>
          </cell>
          <cell r="M2262">
            <v>0</v>
          </cell>
        </row>
        <row r="2263">
          <cell r="C2263" t="str">
            <v xml:space="preserve">IMPREVISTOS </v>
          </cell>
          <cell r="L2263">
            <v>0</v>
          </cell>
          <cell r="M2263">
            <v>0</v>
          </cell>
        </row>
        <row r="2264">
          <cell r="C2264" t="str">
            <v>UTILIDAD</v>
          </cell>
          <cell r="L2264">
            <v>0</v>
          </cell>
          <cell r="M2264">
            <v>0</v>
          </cell>
        </row>
        <row r="2265">
          <cell r="C2265" t="str">
            <v>SUBTOTAL $</v>
          </cell>
          <cell r="O2265">
            <v>0</v>
          </cell>
        </row>
        <row r="2267">
          <cell r="C2267" t="str">
            <v>Precio Unitario Total Aproximado al peso $</v>
          </cell>
          <cell r="O2267">
            <v>18192</v>
          </cell>
        </row>
        <row r="2270">
          <cell r="H2270" t="str">
            <v>Firma</v>
          </cell>
        </row>
        <row r="2271">
          <cell r="H2271" t="str">
            <v>Nombre:</v>
          </cell>
        </row>
        <row r="2272">
          <cell r="H2272" t="str">
            <v>Representante Legal del Contratista o su Apoderado</v>
          </cell>
        </row>
        <row r="2273">
          <cell r="H2273" t="str">
            <v>Matricula No. :</v>
          </cell>
        </row>
        <row r="2274">
          <cell r="H2274" t="str">
            <v xml:space="preserve"> </v>
          </cell>
        </row>
        <row r="2275">
          <cell r="C2275" t="str">
            <v>OBSERVACIONES INTERVENTORÍA</v>
          </cell>
        </row>
        <row r="2279">
          <cell r="C2279" t="str">
            <v>APROBACIÓN POR INTERVENTORÍA</v>
          </cell>
        </row>
        <row r="2280">
          <cell r="C2280"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2282">
          <cell r="C2282"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2285">
          <cell r="H2285" t="str">
            <v>Firma</v>
          </cell>
        </row>
        <row r="2286">
          <cell r="H2286" t="str">
            <v>Nombre:</v>
          </cell>
        </row>
        <row r="2287">
          <cell r="H2287" t="str">
            <v>Representante Legal del Interventor o su Apoderado</v>
          </cell>
        </row>
        <row r="2288">
          <cell r="H2288" t="str">
            <v>Matricula No. :</v>
          </cell>
        </row>
        <row r="2293">
          <cell r="C2293" t="str">
            <v>Formulario 1 - Propuesta económica  - Documento tipo de selección abreviada de menor cuantía - versión 2</v>
          </cell>
        </row>
        <row r="2294">
          <cell r="C2294" t="str">
            <v>Código</v>
          </cell>
          <cell r="D2294" t="str">
            <v>CCE-EICP-FM-25</v>
          </cell>
          <cell r="E2294" t="str">
            <v>Versión</v>
          </cell>
          <cell r="F2294">
            <v>2</v>
          </cell>
        </row>
        <row r="2296">
          <cell r="C2296" t="str">
            <v>[La entidad podrá utilizar este formato para la presentación de los análisis de precios unitarios el contratista en la oportunidad prevista en el numeral 8.1. del Documento Base]</v>
          </cell>
        </row>
        <row r="2299">
          <cell r="D2299" t="str">
            <v>MUNICIPIO DE CONCORDIA, ANTIOQUIA</v>
          </cell>
        </row>
        <row r="2300">
          <cell r="L2300" t="str">
            <v>VERSIÓN</v>
          </cell>
        </row>
        <row r="2301">
          <cell r="D2301" t="str">
            <v xml:space="preserve">[NÚMERO DEL PROCESO] </v>
          </cell>
        </row>
        <row r="2302">
          <cell r="L2302" t="str">
            <v>PÁGINA</v>
          </cell>
          <cell r="M2302">
            <v>1</v>
          </cell>
          <cell r="N2302" t="str">
            <v>DE</v>
          </cell>
          <cell r="O2302">
            <v>1</v>
          </cell>
        </row>
        <row r="2303">
          <cell r="D2303" t="str">
            <v xml:space="preserve">ANALISIS DE PRECIOS UNITARIOS </v>
          </cell>
        </row>
        <row r="2305">
          <cell r="L2305" t="str">
            <v>FECHA</v>
          </cell>
          <cell r="M2305" t="str">
            <v>DD</v>
          </cell>
          <cell r="N2305" t="str">
            <v>MM</v>
          </cell>
          <cell r="O2305" t="str">
            <v>AA</v>
          </cell>
        </row>
        <row r="2306">
          <cell r="M2306">
            <v>8</v>
          </cell>
          <cell r="N2306">
            <v>5</v>
          </cell>
          <cell r="O2306">
            <v>2023</v>
          </cell>
        </row>
        <row r="2307">
          <cell r="C2307" t="str">
            <v>ITEMS DE LA PROPUESTA ECONÓMICA</v>
          </cell>
          <cell r="I2307" t="str">
            <v>ITEMS NO PREVISTOS</v>
          </cell>
        </row>
        <row r="2311">
          <cell r="C2311" t="str">
            <v>DATOS ESPECÍFICOS</v>
          </cell>
        </row>
        <row r="2313">
          <cell r="C2313" t="str">
            <v>ITEM</v>
          </cell>
          <cell r="D2313" t="str">
            <v>DESCRIPCIÓN</v>
          </cell>
          <cell r="M2313" t="str">
            <v>UNIDAD</v>
          </cell>
          <cell r="O2313" t="str">
            <v>CANTIDAD</v>
          </cell>
        </row>
        <row r="2314">
          <cell r="C2314" t="str">
            <v>4.8.3</v>
          </cell>
          <cell r="D2314" t="str">
            <v>S.T.I de Tubería PVC-S Ø = 75 mm. Incluye limpiador, accesorios, pegante y todo lo necesario para su correcta construcción. La excavación y los llenos se pagaran en su ítem respectivo.</v>
          </cell>
          <cell r="M2314" t="str">
            <v>m</v>
          </cell>
          <cell r="O2314">
            <v>18</v>
          </cell>
          <cell r="R2314">
            <v>26131</v>
          </cell>
          <cell r="S2314">
            <v>26131</v>
          </cell>
          <cell r="T2314">
            <v>1.18E-2</v>
          </cell>
          <cell r="U2314">
            <v>0.75180000000000002</v>
          </cell>
          <cell r="V2314">
            <v>0</v>
          </cell>
          <cell r="W2314">
            <v>0.2364</v>
          </cell>
        </row>
        <row r="2315">
          <cell r="C2315" t="str">
            <v>I. EQUIPO</v>
          </cell>
        </row>
        <row r="2317">
          <cell r="C2317" t="str">
            <v>DESCRIPCIÓN</v>
          </cell>
          <cell r="H2317" t="str">
            <v>MARCA</v>
          </cell>
          <cell r="J2317" t="str">
            <v>TIPO</v>
          </cell>
          <cell r="L2317" t="str">
            <v>TARIFA/HORA</v>
          </cell>
          <cell r="M2317" t="str">
            <v>RENDIMIENTO</v>
          </cell>
          <cell r="O2317" t="str">
            <v>Vr. UNITARIO</v>
          </cell>
        </row>
        <row r="2318">
          <cell r="J2318" t="str">
            <v/>
          </cell>
          <cell r="L2318" t="str">
            <v/>
          </cell>
          <cell r="O2318">
            <v>0</v>
          </cell>
          <cell r="R2318">
            <v>0</v>
          </cell>
          <cell r="T2318">
            <v>0</v>
          </cell>
        </row>
        <row r="2319">
          <cell r="J2319" t="str">
            <v/>
          </cell>
          <cell r="L2319" t="str">
            <v/>
          </cell>
          <cell r="O2319">
            <v>0</v>
          </cell>
          <cell r="R2319">
            <v>0</v>
          </cell>
          <cell r="T2319">
            <v>0</v>
          </cell>
        </row>
        <row r="2320">
          <cell r="J2320" t="str">
            <v/>
          </cell>
          <cell r="L2320" t="str">
            <v/>
          </cell>
          <cell r="O2320">
            <v>0</v>
          </cell>
          <cell r="R2320">
            <v>0</v>
          </cell>
          <cell r="T2320">
            <v>0</v>
          </cell>
        </row>
        <row r="2321">
          <cell r="C2321" t="str">
            <v>Herramienta Menor (Como % de Mano de Obra)</v>
          </cell>
          <cell r="J2321" t="str">
            <v>Dia</v>
          </cell>
          <cell r="L2321">
            <v>6178</v>
          </cell>
          <cell r="M2321">
            <v>0.05</v>
          </cell>
          <cell r="O2321">
            <v>309</v>
          </cell>
          <cell r="R2321">
            <v>5562</v>
          </cell>
          <cell r="T2321" t="str">
            <v>Herramienta Menor (Como % de Mano de Obra)</v>
          </cell>
        </row>
        <row r="2322">
          <cell r="L2322">
            <v>1.18E-2</v>
          </cell>
          <cell r="M2322" t="str">
            <v>SUBTOTAL $</v>
          </cell>
          <cell r="O2322">
            <v>309</v>
          </cell>
        </row>
        <row r="2323">
          <cell r="C2323" t="str">
            <v>II. MATERIALES</v>
          </cell>
        </row>
        <row r="2325">
          <cell r="C2325" t="str">
            <v>DESCRIPCIÓN</v>
          </cell>
          <cell r="K2325" t="str">
            <v>UNIDAD</v>
          </cell>
          <cell r="L2325" t="str">
            <v>CANTIDAD</v>
          </cell>
          <cell r="M2325" t="str">
            <v>PRECIO UNIT.</v>
          </cell>
          <cell r="O2325" t="str">
            <v>Vr. UNITARIO</v>
          </cell>
        </row>
        <row r="2326">
          <cell r="C2326" t="str">
            <v>Tubería PVC-S Ø= 3" x 6 m</v>
          </cell>
          <cell r="K2326" t="str">
            <v>u</v>
          </cell>
          <cell r="L2326">
            <v>0.18329999999999999</v>
          </cell>
          <cell r="M2326">
            <v>77900</v>
          </cell>
          <cell r="O2326">
            <v>14279</v>
          </cell>
          <cell r="R2326">
            <v>3.3</v>
          </cell>
          <cell r="T2326" t="str">
            <v>Tubería PVC-S Ø= 3" x 6 m</v>
          </cell>
        </row>
        <row r="2327">
          <cell r="C2327" t="str">
            <v>Unión PVC-S Ø= 3"</v>
          </cell>
          <cell r="K2327" t="str">
            <v>u</v>
          </cell>
          <cell r="L2327">
            <v>0.175035</v>
          </cell>
          <cell r="M2327">
            <v>3922</v>
          </cell>
          <cell r="O2327">
            <v>686</v>
          </cell>
          <cell r="R2327">
            <v>3.15</v>
          </cell>
          <cell r="T2327" t="str">
            <v>Unión PVC-S Ø= 3"</v>
          </cell>
        </row>
        <row r="2328">
          <cell r="C2328" t="str">
            <v>Codo 45º PVC-S CxC, Ø= 3".</v>
          </cell>
          <cell r="K2328" t="str">
            <v>U</v>
          </cell>
          <cell r="L2328">
            <v>0.10500000000000001</v>
          </cell>
          <cell r="M2328">
            <v>7208</v>
          </cell>
          <cell r="O2328">
            <v>757</v>
          </cell>
          <cell r="R2328">
            <v>1.89</v>
          </cell>
          <cell r="T2328" t="str">
            <v>Codo 45º PVC-S CxC, Ø= 3".</v>
          </cell>
        </row>
        <row r="2329">
          <cell r="C2329" t="str">
            <v>Codo 90º PVC-S CxC, Ø= 3".</v>
          </cell>
          <cell r="K2329" t="str">
            <v>U</v>
          </cell>
          <cell r="L2329">
            <v>0.10500000000000001</v>
          </cell>
          <cell r="M2329">
            <v>7600</v>
          </cell>
          <cell r="O2329">
            <v>798</v>
          </cell>
          <cell r="R2329">
            <v>1.89</v>
          </cell>
          <cell r="T2329" t="str">
            <v>Codo 90º PVC-S CxC, Ø= 3".</v>
          </cell>
        </row>
        <row r="2330">
          <cell r="C2330" t="str">
            <v>Yee PVC-S Ø= 3" - Pavco o equivalente.</v>
          </cell>
          <cell r="K2330" t="str">
            <v>U</v>
          </cell>
          <cell r="L2330">
            <v>0.10500000000000001</v>
          </cell>
          <cell r="M2330">
            <v>15900</v>
          </cell>
          <cell r="O2330">
            <v>1670</v>
          </cell>
          <cell r="R2330">
            <v>1.89</v>
          </cell>
          <cell r="T2330" t="str">
            <v>Yee PVC-S Ø= 3" - Pavco o equivalente.</v>
          </cell>
        </row>
        <row r="2331">
          <cell r="C2331" t="str">
            <v xml:space="preserve">Tee PVC-S Ø= 3" </v>
          </cell>
          <cell r="K2331" t="str">
            <v>u</v>
          </cell>
          <cell r="L2331">
            <v>5.2500000000000005E-2</v>
          </cell>
          <cell r="M2331">
            <v>8500</v>
          </cell>
          <cell r="O2331">
            <v>446</v>
          </cell>
          <cell r="R2331">
            <v>0.95</v>
          </cell>
          <cell r="T2331" t="str">
            <v xml:space="preserve">Tee PVC-S Ø= 3" </v>
          </cell>
        </row>
        <row r="2332">
          <cell r="C2332" t="str">
            <v>Soldadura liquida PVC 1/4 de Gl</v>
          </cell>
          <cell r="K2332" t="str">
            <v>u</v>
          </cell>
          <cell r="L2332">
            <v>2.3099999999999999E-2</v>
          </cell>
          <cell r="M2332">
            <v>10695</v>
          </cell>
          <cell r="O2332">
            <v>247</v>
          </cell>
          <cell r="R2332">
            <v>0.42</v>
          </cell>
          <cell r="T2332" t="str">
            <v>Soldadura liquida PVC 1/4 de Gl</v>
          </cell>
        </row>
        <row r="2333">
          <cell r="C2333" t="str">
            <v xml:space="preserve">Removedor PVC 1/4 galon </v>
          </cell>
          <cell r="K2333" t="str">
            <v>u</v>
          </cell>
          <cell r="L2333">
            <v>2.3099999999999999E-2</v>
          </cell>
          <cell r="M2333">
            <v>32934</v>
          </cell>
          <cell r="O2333">
            <v>761</v>
          </cell>
          <cell r="R2333">
            <v>0.42</v>
          </cell>
          <cell r="T2333" t="str">
            <v xml:space="preserve">Removedor PVC 1/4 galon </v>
          </cell>
        </row>
        <row r="2334">
          <cell r="L2334">
            <v>0.75180000000000002</v>
          </cell>
          <cell r="M2334" t="str">
            <v>SUBTOTAL $</v>
          </cell>
          <cell r="O2334">
            <v>19644</v>
          </cell>
        </row>
        <row r="2335">
          <cell r="C2335" t="str">
            <v>III. TRANSPORTES</v>
          </cell>
        </row>
        <row r="2337">
          <cell r="C2337" t="str">
            <v>MATERIAL</v>
          </cell>
          <cell r="J2337" t="str">
            <v>VOL. o PESO</v>
          </cell>
          <cell r="K2337" t="str">
            <v>DISTANCIA</v>
          </cell>
          <cell r="L2337" t="str">
            <v>M3 o Ton/Km</v>
          </cell>
          <cell r="M2337" t="str">
            <v>TARIFA</v>
          </cell>
          <cell r="O2337" t="str">
            <v>Vr. UNITARIO</v>
          </cell>
        </row>
        <row r="2338">
          <cell r="J2338" t="str">
            <v/>
          </cell>
          <cell r="M2338">
            <v>0</v>
          </cell>
          <cell r="O2338">
            <v>0</v>
          </cell>
          <cell r="R2338">
            <v>0</v>
          </cell>
          <cell r="T2338">
            <v>0</v>
          </cell>
        </row>
        <row r="2339">
          <cell r="J2339" t="str">
            <v/>
          </cell>
          <cell r="M2339">
            <v>0</v>
          </cell>
          <cell r="O2339">
            <v>0</v>
          </cell>
          <cell r="R2339">
            <v>0</v>
          </cell>
          <cell r="T2339">
            <v>0</v>
          </cell>
        </row>
        <row r="2340">
          <cell r="J2340" t="str">
            <v/>
          </cell>
          <cell r="M2340">
            <v>0</v>
          </cell>
          <cell r="O2340">
            <v>0</v>
          </cell>
          <cell r="R2340">
            <v>0</v>
          </cell>
          <cell r="T2340">
            <v>0</v>
          </cell>
        </row>
        <row r="2341">
          <cell r="L2341">
            <v>0</v>
          </cell>
          <cell r="M2341" t="str">
            <v>SUBTOTAL $</v>
          </cell>
          <cell r="O2341">
            <v>0</v>
          </cell>
        </row>
        <row r="2342">
          <cell r="C2342" t="str">
            <v>IV. MANO DE OBRA</v>
          </cell>
        </row>
        <row r="2344">
          <cell r="C2344" t="str">
            <v>TRABAJADOR</v>
          </cell>
          <cell r="I2344" t="str">
            <v>CANTIDAD</v>
          </cell>
          <cell r="J2344" t="str">
            <v>JORNAL</v>
          </cell>
          <cell r="K2344" t="str">
            <v>PRESTACIONES</v>
          </cell>
          <cell r="L2344" t="str">
            <v>JORNAL TOTAL</v>
          </cell>
          <cell r="M2344" t="str">
            <v>RENDIMIENTO</v>
          </cell>
          <cell r="O2344" t="str">
            <v>Vr. UNITARIO</v>
          </cell>
        </row>
        <row r="2345">
          <cell r="C2345" t="str">
            <v>Oficial</v>
          </cell>
          <cell r="I2345">
            <v>1</v>
          </cell>
          <cell r="J2345">
            <v>77720</v>
          </cell>
          <cell r="K2345">
            <v>1.6913</v>
          </cell>
          <cell r="L2345">
            <v>131448</v>
          </cell>
          <cell r="M2345">
            <v>36</v>
          </cell>
          <cell r="O2345">
            <v>3651</v>
          </cell>
          <cell r="R2345">
            <v>0.5</v>
          </cell>
          <cell r="T2345" t="str">
            <v>Oficial</v>
          </cell>
        </row>
        <row r="2346">
          <cell r="C2346" t="str">
            <v>Ayudante Entendido</v>
          </cell>
          <cell r="I2346">
            <v>1</v>
          </cell>
          <cell r="J2346">
            <v>53020</v>
          </cell>
          <cell r="K2346">
            <v>1.7161</v>
          </cell>
          <cell r="L2346">
            <v>90988</v>
          </cell>
          <cell r="M2346">
            <v>36</v>
          </cell>
          <cell r="O2346">
            <v>2527</v>
          </cell>
          <cell r="R2346">
            <v>0.5</v>
          </cell>
          <cell r="T2346" t="str">
            <v>Ayudante Entendido</v>
          </cell>
        </row>
        <row r="2347">
          <cell r="J2347">
            <v>0</v>
          </cell>
          <cell r="K2347">
            <v>0</v>
          </cell>
          <cell r="L2347">
            <v>0</v>
          </cell>
          <cell r="O2347">
            <v>0</v>
          </cell>
          <cell r="R2347">
            <v>0</v>
          </cell>
          <cell r="T2347">
            <v>0</v>
          </cell>
        </row>
        <row r="2348">
          <cell r="L2348">
            <v>0.2364</v>
          </cell>
          <cell r="M2348" t="str">
            <v>SUBTOTAL $</v>
          </cell>
          <cell r="O2348">
            <v>6178</v>
          </cell>
        </row>
        <row r="2350">
          <cell r="C2350" t="str">
            <v>TOTAL COSTO DIRECTO $</v>
          </cell>
          <cell r="O2350">
            <v>26131</v>
          </cell>
        </row>
        <row r="2351">
          <cell r="C2351" t="str">
            <v>V. COSTOS INDIRECTOS</v>
          </cell>
        </row>
        <row r="2353">
          <cell r="C2353" t="str">
            <v>Descripción</v>
          </cell>
          <cell r="L2353" t="str">
            <v>Porcentaje</v>
          </cell>
          <cell r="M2353" t="str">
            <v>Valor Total</v>
          </cell>
        </row>
        <row r="2354">
          <cell r="C2354" t="str">
            <v>ADMINISTRACION</v>
          </cell>
          <cell r="L2354">
            <v>0</v>
          </cell>
          <cell r="M2354">
            <v>0</v>
          </cell>
        </row>
        <row r="2355">
          <cell r="C2355" t="str">
            <v xml:space="preserve">IMPREVISTOS </v>
          </cell>
          <cell r="L2355">
            <v>0</v>
          </cell>
          <cell r="M2355">
            <v>0</v>
          </cell>
        </row>
        <row r="2356">
          <cell r="C2356" t="str">
            <v>UTILIDAD</v>
          </cell>
          <cell r="L2356">
            <v>0</v>
          </cell>
          <cell r="M2356">
            <v>0</v>
          </cell>
        </row>
        <row r="2357">
          <cell r="C2357" t="str">
            <v>SUBTOTAL $</v>
          </cell>
          <cell r="O2357">
            <v>0</v>
          </cell>
        </row>
        <row r="2359">
          <cell r="C2359" t="str">
            <v>Precio Unitario Total Aproximado al peso $</v>
          </cell>
          <cell r="O2359">
            <v>26131</v>
          </cell>
        </row>
        <row r="2362">
          <cell r="H2362" t="str">
            <v>Firma</v>
          </cell>
        </row>
        <row r="2363">
          <cell r="H2363" t="str">
            <v>Nombre:</v>
          </cell>
        </row>
        <row r="2364">
          <cell r="H2364" t="str">
            <v>Representante Legal del Contratista o su Apoderado</v>
          </cell>
        </row>
        <row r="2365">
          <cell r="H2365" t="str">
            <v>Matricula No. :</v>
          </cell>
        </row>
        <row r="2366">
          <cell r="H2366" t="str">
            <v xml:space="preserve"> </v>
          </cell>
        </row>
        <row r="2367">
          <cell r="C2367" t="str">
            <v>OBSERVACIONES INTERVENTORÍA</v>
          </cell>
        </row>
        <row r="2371">
          <cell r="C2371" t="str">
            <v>APROBACIÓN POR INTERVENTORÍA</v>
          </cell>
        </row>
        <row r="2372">
          <cell r="C2372"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2374">
          <cell r="C2374"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2377">
          <cell r="H2377" t="str">
            <v>Firma</v>
          </cell>
        </row>
        <row r="2378">
          <cell r="H2378" t="str">
            <v>Nombre:</v>
          </cell>
        </row>
        <row r="2379">
          <cell r="H2379" t="str">
            <v>Representante Legal del Interventor o su Apoderado</v>
          </cell>
        </row>
        <row r="2380">
          <cell r="H2380" t="str">
            <v>Matricula No. :</v>
          </cell>
        </row>
        <row r="2385">
          <cell r="C2385" t="str">
            <v>Formulario 1 - Propuesta económica  - Documento tipo de selección abreviada de menor cuantía - versión 2</v>
          </cell>
        </row>
        <row r="2386">
          <cell r="C2386" t="str">
            <v>Código</v>
          </cell>
          <cell r="D2386" t="str">
            <v>CCE-EICP-FM-25</v>
          </cell>
          <cell r="E2386" t="str">
            <v>Versión</v>
          </cell>
          <cell r="F2386">
            <v>2</v>
          </cell>
        </row>
        <row r="2388">
          <cell r="C2388" t="str">
            <v>[La entidad podrá utilizar este formato para la presentación de los análisis de precios unitarios el contratista en la oportunidad prevista en el numeral 8.1. del Documento Base]</v>
          </cell>
        </row>
        <row r="2391">
          <cell r="D2391" t="str">
            <v>MUNICIPIO DE CONCORDIA, ANTIOQUIA</v>
          </cell>
        </row>
        <row r="2392">
          <cell r="L2392" t="str">
            <v>VERSIÓN</v>
          </cell>
        </row>
        <row r="2393">
          <cell r="D2393" t="str">
            <v xml:space="preserve">[NÚMERO DEL PROCESO] </v>
          </cell>
        </row>
        <row r="2394">
          <cell r="L2394" t="str">
            <v>PÁGINA</v>
          </cell>
          <cell r="M2394">
            <v>1</v>
          </cell>
          <cell r="N2394" t="str">
            <v>DE</v>
          </cell>
          <cell r="O2394">
            <v>1</v>
          </cell>
        </row>
        <row r="2395">
          <cell r="D2395" t="str">
            <v xml:space="preserve">ANALISIS DE PRECIOS UNITARIOS </v>
          </cell>
        </row>
        <row r="2397">
          <cell r="L2397" t="str">
            <v>FECHA</v>
          </cell>
          <cell r="M2397" t="str">
            <v>DD</v>
          </cell>
          <cell r="N2397" t="str">
            <v>MM</v>
          </cell>
          <cell r="O2397" t="str">
            <v>AA</v>
          </cell>
        </row>
        <row r="2398">
          <cell r="M2398">
            <v>8</v>
          </cell>
          <cell r="N2398">
            <v>5</v>
          </cell>
          <cell r="O2398">
            <v>2023</v>
          </cell>
        </row>
        <row r="2399">
          <cell r="C2399" t="str">
            <v>ITEMS DE LA PROPUESTA ECONÓMICA</v>
          </cell>
          <cell r="I2399" t="str">
            <v>ITEMS NO PREVISTOS</v>
          </cell>
        </row>
        <row r="2403">
          <cell r="C2403" t="str">
            <v>DATOS ESPECÍFICOS</v>
          </cell>
        </row>
        <row r="2405">
          <cell r="C2405" t="str">
            <v>ITEM</v>
          </cell>
          <cell r="D2405" t="str">
            <v>DESCRIPCIÓN</v>
          </cell>
          <cell r="M2405" t="str">
            <v>UNIDAD</v>
          </cell>
          <cell r="O2405" t="str">
            <v>CANTIDAD</v>
          </cell>
        </row>
        <row r="2406">
          <cell r="C2406" t="str">
            <v>4.8.4</v>
          </cell>
          <cell r="D2406" t="str">
            <v>S.T.I Tubería PVC alcantarillado corrugado 6"con caracteristicas (ps 8 KN/M2-57 PSI) tipo Novafort o similar.</v>
          </cell>
          <cell r="M2406" t="str">
            <v>m</v>
          </cell>
          <cell r="O2406">
            <v>36</v>
          </cell>
          <cell r="R2406">
            <v>62964</v>
          </cell>
          <cell r="S2406">
            <v>62964</v>
          </cell>
          <cell r="T2406">
            <v>6.1999999999999998E-3</v>
          </cell>
          <cell r="U2406">
            <v>0.82</v>
          </cell>
          <cell r="V2406">
            <v>4.9599999999999998E-2</v>
          </cell>
          <cell r="W2406">
            <v>0.1242</v>
          </cell>
        </row>
        <row r="2407">
          <cell r="C2407" t="str">
            <v>I. EQUIPO</v>
          </cell>
        </row>
        <row r="2409">
          <cell r="C2409" t="str">
            <v>DESCRIPCIÓN</v>
          </cell>
          <cell r="H2409" t="str">
            <v>MARCA</v>
          </cell>
          <cell r="J2409" t="str">
            <v>TIPO</v>
          </cell>
          <cell r="L2409" t="str">
            <v>TARIFA/HORA</v>
          </cell>
          <cell r="M2409" t="str">
            <v>RENDIMIENTO</v>
          </cell>
          <cell r="O2409" t="str">
            <v>Vr. UNITARIO</v>
          </cell>
        </row>
        <row r="2410">
          <cell r="J2410" t="str">
            <v/>
          </cell>
          <cell r="L2410" t="str">
            <v/>
          </cell>
          <cell r="O2410">
            <v>0</v>
          </cell>
          <cell r="R2410">
            <v>0</v>
          </cell>
          <cell r="T2410">
            <v>0</v>
          </cell>
        </row>
        <row r="2411">
          <cell r="J2411" t="str">
            <v/>
          </cell>
          <cell r="L2411" t="str">
            <v/>
          </cell>
          <cell r="O2411">
            <v>0</v>
          </cell>
          <cell r="R2411">
            <v>0</v>
          </cell>
          <cell r="T2411">
            <v>0</v>
          </cell>
        </row>
        <row r="2412">
          <cell r="J2412" t="str">
            <v/>
          </cell>
          <cell r="L2412" t="str">
            <v/>
          </cell>
          <cell r="O2412">
            <v>0</v>
          </cell>
          <cell r="R2412">
            <v>0</v>
          </cell>
          <cell r="T2412">
            <v>0</v>
          </cell>
        </row>
        <row r="2413">
          <cell r="C2413" t="str">
            <v>Herramienta Menor (Como % de Mano de Obra)</v>
          </cell>
          <cell r="J2413" t="str">
            <v>Dia</v>
          </cell>
          <cell r="L2413">
            <v>7823</v>
          </cell>
          <cell r="M2413">
            <v>0.05</v>
          </cell>
          <cell r="O2413">
            <v>391</v>
          </cell>
          <cell r="R2413">
            <v>14076</v>
          </cell>
          <cell r="T2413" t="str">
            <v>Herramienta Menor (Como % de Mano de Obra)</v>
          </cell>
        </row>
        <row r="2414">
          <cell r="L2414">
            <v>6.1999999999999998E-3</v>
          </cell>
          <cell r="M2414" t="str">
            <v>SUBTOTAL $</v>
          </cell>
          <cell r="O2414">
            <v>391</v>
          </cell>
        </row>
        <row r="2415">
          <cell r="C2415" t="str">
            <v>II. MATERIALES</v>
          </cell>
        </row>
        <row r="2417">
          <cell r="C2417" t="str">
            <v>DESCRIPCIÓN</v>
          </cell>
          <cell r="K2417" t="str">
            <v>UNIDAD</v>
          </cell>
          <cell r="L2417" t="str">
            <v>CANTIDAD</v>
          </cell>
          <cell r="M2417" t="str">
            <v>PRECIO UNIT.</v>
          </cell>
          <cell r="O2417" t="str">
            <v>Vr. UNITARIO</v>
          </cell>
        </row>
        <row r="2418">
          <cell r="C2418" t="str">
            <v>TUBERIA PVC NOVAFORT 6''  (160mm) x 6 m Pavco</v>
          </cell>
          <cell r="K2418" t="str">
            <v>u</v>
          </cell>
          <cell r="L2418">
            <v>0.17499999999999999</v>
          </cell>
          <cell r="M2418">
            <v>289287.90999999997</v>
          </cell>
          <cell r="O2418">
            <v>50625</v>
          </cell>
          <cell r="R2418">
            <v>6.3</v>
          </cell>
          <cell r="T2418" t="str">
            <v>TUBERIA PVC NOVAFORT 6''  (160mm) x 6 m Pavco</v>
          </cell>
        </row>
        <row r="2419">
          <cell r="C2419" t="str">
            <v>Soldadura liquida PVC 1/4 de Gl</v>
          </cell>
          <cell r="K2419" t="str">
            <v>u</v>
          </cell>
          <cell r="L2419">
            <v>2.3E-2</v>
          </cell>
          <cell r="M2419">
            <v>10695</v>
          </cell>
          <cell r="O2419">
            <v>246</v>
          </cell>
          <cell r="R2419">
            <v>0.83</v>
          </cell>
          <cell r="T2419" t="str">
            <v>Soldadura liquida PVC 1/4 de Gl</v>
          </cell>
        </row>
        <row r="2420">
          <cell r="C2420" t="str">
            <v xml:space="preserve">Removedor PVC 1/4 galon </v>
          </cell>
          <cell r="K2420" t="str">
            <v>u</v>
          </cell>
          <cell r="L2420">
            <v>2.3E-2</v>
          </cell>
          <cell r="M2420">
            <v>32934</v>
          </cell>
          <cell r="O2420">
            <v>757</v>
          </cell>
          <cell r="R2420">
            <v>0.83</v>
          </cell>
          <cell r="T2420" t="str">
            <v xml:space="preserve">Removedor PVC 1/4 galon </v>
          </cell>
        </row>
        <row r="2421">
          <cell r="K2421" t="str">
            <v/>
          </cell>
          <cell r="M2421">
            <v>0</v>
          </cell>
          <cell r="O2421">
            <v>0</v>
          </cell>
          <cell r="R2421">
            <v>0</v>
          </cell>
          <cell r="T2421">
            <v>0</v>
          </cell>
        </row>
        <row r="2422">
          <cell r="K2422" t="str">
            <v/>
          </cell>
          <cell r="M2422">
            <v>0</v>
          </cell>
          <cell r="O2422">
            <v>0</v>
          </cell>
          <cell r="R2422">
            <v>0</v>
          </cell>
          <cell r="T2422">
            <v>0</v>
          </cell>
        </row>
        <row r="2423">
          <cell r="K2423" t="str">
            <v/>
          </cell>
          <cell r="M2423">
            <v>0</v>
          </cell>
          <cell r="O2423">
            <v>0</v>
          </cell>
          <cell r="R2423">
            <v>0</v>
          </cell>
          <cell r="T2423">
            <v>0</v>
          </cell>
        </row>
        <row r="2424">
          <cell r="K2424" t="str">
            <v/>
          </cell>
          <cell r="O2424">
            <v>0</v>
          </cell>
          <cell r="R2424">
            <v>0</v>
          </cell>
          <cell r="T2424">
            <v>0</v>
          </cell>
        </row>
        <row r="2425">
          <cell r="L2425">
            <v>0.82</v>
          </cell>
          <cell r="M2425" t="str">
            <v>SUBTOTAL $</v>
          </cell>
          <cell r="O2425">
            <v>51628</v>
          </cell>
        </row>
        <row r="2426">
          <cell r="C2426" t="str">
            <v>III. TRANSPORTES</v>
          </cell>
        </row>
        <row r="2428">
          <cell r="C2428" t="str">
            <v>MATERIAL</v>
          </cell>
          <cell r="J2428" t="str">
            <v>VOL. o PESO</v>
          </cell>
          <cell r="K2428" t="str">
            <v>DISTANCIA</v>
          </cell>
          <cell r="L2428" t="str">
            <v>M3 o Ton/Km</v>
          </cell>
          <cell r="M2428" t="str">
            <v>TARIFA</v>
          </cell>
          <cell r="O2428" t="str">
            <v>Vr. UNITARIO</v>
          </cell>
        </row>
        <row r="2429">
          <cell r="C2429" t="str">
            <v>Transporte de materiales</v>
          </cell>
          <cell r="J2429" t="str">
            <v>m3k</v>
          </cell>
          <cell r="K2429">
            <v>112</v>
          </cell>
          <cell r="L2429">
            <v>2.3225759999999995E-2</v>
          </cell>
          <cell r="M2429">
            <v>1200</v>
          </cell>
          <cell r="O2429">
            <v>3122</v>
          </cell>
          <cell r="R2429">
            <v>93.65</v>
          </cell>
          <cell r="T2429" t="str">
            <v>Transporte de materiales</v>
          </cell>
        </row>
        <row r="2430">
          <cell r="J2430" t="str">
            <v/>
          </cell>
          <cell r="M2430">
            <v>0</v>
          </cell>
          <cell r="O2430">
            <v>0</v>
          </cell>
          <cell r="R2430">
            <v>0</v>
          </cell>
          <cell r="T2430">
            <v>0</v>
          </cell>
        </row>
        <row r="2431">
          <cell r="J2431" t="str">
            <v/>
          </cell>
          <cell r="M2431">
            <v>0</v>
          </cell>
          <cell r="O2431">
            <v>0</v>
          </cell>
          <cell r="R2431">
            <v>0</v>
          </cell>
          <cell r="T2431">
            <v>0</v>
          </cell>
        </row>
        <row r="2432">
          <cell r="L2432">
            <v>4.9599999999999998E-2</v>
          </cell>
          <cell r="M2432" t="str">
            <v>SUBTOTAL $</v>
          </cell>
          <cell r="O2432">
            <v>3122</v>
          </cell>
        </row>
        <row r="2433">
          <cell r="C2433" t="str">
            <v>IV. MANO DE OBRA</v>
          </cell>
        </row>
        <row r="2435">
          <cell r="C2435" t="str">
            <v>TRABAJADOR</v>
          </cell>
          <cell r="I2435" t="str">
            <v>CANTIDAD</v>
          </cell>
          <cell r="J2435" t="str">
            <v>JORNAL</v>
          </cell>
          <cell r="K2435" t="str">
            <v>PRESTACIONES</v>
          </cell>
          <cell r="L2435" t="str">
            <v>JORNAL TOTAL</v>
          </cell>
          <cell r="M2435" t="str">
            <v>RENDIMIENTO</v>
          </cell>
          <cell r="O2435" t="str">
            <v>Vr. UNITARIO</v>
          </cell>
        </row>
        <row r="2436">
          <cell r="C2436" t="str">
            <v>Oficial</v>
          </cell>
          <cell r="I2436">
            <v>1</v>
          </cell>
          <cell r="J2436">
            <v>77720</v>
          </cell>
          <cell r="K2436">
            <v>1.6913</v>
          </cell>
          <cell r="L2436">
            <v>131448</v>
          </cell>
          <cell r="M2436">
            <v>36</v>
          </cell>
          <cell r="O2436">
            <v>3651</v>
          </cell>
          <cell r="R2436">
            <v>1</v>
          </cell>
          <cell r="T2436" t="str">
            <v>Oficial</v>
          </cell>
        </row>
        <row r="2437">
          <cell r="C2437" t="str">
            <v>Ayudante Raso</v>
          </cell>
          <cell r="I2437">
            <v>2</v>
          </cell>
          <cell r="J2437">
            <v>43354</v>
          </cell>
          <cell r="K2437">
            <v>1.7323</v>
          </cell>
          <cell r="L2437">
            <v>150204</v>
          </cell>
          <cell r="M2437">
            <v>36</v>
          </cell>
          <cell r="O2437">
            <v>4172</v>
          </cell>
          <cell r="R2437">
            <v>2</v>
          </cell>
          <cell r="T2437" t="str">
            <v>Ayudante Raso</v>
          </cell>
        </row>
        <row r="2438">
          <cell r="J2438">
            <v>0</v>
          </cell>
          <cell r="K2438">
            <v>0</v>
          </cell>
          <cell r="L2438">
            <v>0</v>
          </cell>
          <cell r="O2438">
            <v>0</v>
          </cell>
          <cell r="R2438">
            <v>0</v>
          </cell>
          <cell r="T2438">
            <v>0</v>
          </cell>
        </row>
        <row r="2439">
          <cell r="L2439">
            <v>0.1242</v>
          </cell>
          <cell r="M2439" t="str">
            <v>SUBTOTAL $</v>
          </cell>
          <cell r="O2439">
            <v>7823</v>
          </cell>
        </row>
        <row r="2441">
          <cell r="C2441" t="str">
            <v>TOTAL COSTO DIRECTO $</v>
          </cell>
          <cell r="O2441">
            <v>62964</v>
          </cell>
        </row>
        <row r="2442">
          <cell r="C2442" t="str">
            <v>V. COSTOS INDIRECTOS</v>
          </cell>
        </row>
        <row r="2444">
          <cell r="C2444" t="str">
            <v>Descripción</v>
          </cell>
          <cell r="L2444" t="str">
            <v>Porcentaje</v>
          </cell>
          <cell r="M2444" t="str">
            <v>Valor Total</v>
          </cell>
        </row>
        <row r="2445">
          <cell r="C2445" t="str">
            <v>ADMINISTRACION</v>
          </cell>
          <cell r="L2445">
            <v>0</v>
          </cell>
          <cell r="M2445">
            <v>0</v>
          </cell>
        </row>
        <row r="2446">
          <cell r="C2446" t="str">
            <v xml:space="preserve">IMPREVISTOS </v>
          </cell>
          <cell r="L2446">
            <v>0</v>
          </cell>
          <cell r="M2446">
            <v>0</v>
          </cell>
        </row>
        <row r="2447">
          <cell r="C2447" t="str">
            <v>UTILIDAD</v>
          </cell>
          <cell r="L2447">
            <v>0</v>
          </cell>
          <cell r="M2447">
            <v>0</v>
          </cell>
        </row>
        <row r="2448">
          <cell r="C2448" t="str">
            <v>SUBTOTAL $</v>
          </cell>
          <cell r="O2448">
            <v>0</v>
          </cell>
        </row>
        <row r="2450">
          <cell r="C2450" t="str">
            <v>Precio Unitario Total Aproximado al peso $</v>
          </cell>
          <cell r="O2450">
            <v>62964</v>
          </cell>
        </row>
        <row r="2453">
          <cell r="H2453" t="str">
            <v>Firma</v>
          </cell>
        </row>
        <row r="2454">
          <cell r="H2454" t="str">
            <v>Nombre:</v>
          </cell>
        </row>
        <row r="2455">
          <cell r="H2455" t="str">
            <v>Representante Legal del Contratista o su Apoderado</v>
          </cell>
        </row>
        <row r="2456">
          <cell r="H2456" t="str">
            <v>Matricula No. :</v>
          </cell>
        </row>
        <row r="2457">
          <cell r="H2457" t="str">
            <v xml:space="preserve"> </v>
          </cell>
        </row>
        <row r="2458">
          <cell r="C2458" t="str">
            <v>OBSERVACIONES INTERVENTORÍA</v>
          </cell>
        </row>
        <row r="2462">
          <cell r="C2462" t="str">
            <v>APROBACIÓN POR INTERVENTORÍA</v>
          </cell>
        </row>
        <row r="2463">
          <cell r="C2463"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2465">
          <cell r="C2465"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2468">
          <cell r="H2468" t="str">
            <v>Firma</v>
          </cell>
        </row>
        <row r="2469">
          <cell r="H2469" t="str">
            <v>Nombre:</v>
          </cell>
        </row>
        <row r="2470">
          <cell r="H2470" t="str">
            <v>Representante Legal del Interventor o su Apoderado</v>
          </cell>
        </row>
        <row r="2471">
          <cell r="H2471" t="str">
            <v>Matricula No. :</v>
          </cell>
        </row>
        <row r="2476">
          <cell r="C2476" t="str">
            <v>Formulario 1 - Propuesta económica  - Documento tipo de selección abreviada de menor cuantía - versión 2</v>
          </cell>
        </row>
        <row r="2477">
          <cell r="C2477" t="str">
            <v>Código</v>
          </cell>
          <cell r="D2477" t="str">
            <v>CCE-EICP-FM-25</v>
          </cell>
          <cell r="E2477" t="str">
            <v>Versión</v>
          </cell>
          <cell r="F2477">
            <v>2</v>
          </cell>
        </row>
        <row r="2479">
          <cell r="C2479" t="str">
            <v>[La entidad podrá utilizar este formato para la presentación de los análisis de precios unitarios el contratista en la oportunidad prevista en el numeral 8.1. del Documento Base]</v>
          </cell>
        </row>
        <row r="2482">
          <cell r="D2482" t="str">
            <v>MUNICIPIO DE CONCORDIA, ANTIOQUIA</v>
          </cell>
        </row>
        <row r="2483">
          <cell r="L2483" t="str">
            <v>VERSIÓN</v>
          </cell>
        </row>
        <row r="2484">
          <cell r="D2484" t="str">
            <v xml:space="preserve">[NÚMERO DEL PROCESO] </v>
          </cell>
        </row>
        <row r="2485">
          <cell r="L2485" t="str">
            <v>PÁGINA</v>
          </cell>
          <cell r="M2485">
            <v>1</v>
          </cell>
          <cell r="N2485" t="str">
            <v>DE</v>
          </cell>
          <cell r="O2485">
            <v>1</v>
          </cell>
        </row>
        <row r="2486">
          <cell r="D2486" t="str">
            <v xml:space="preserve">ANALISIS DE PRECIOS UNITARIOS </v>
          </cell>
        </row>
        <row r="2488">
          <cell r="L2488" t="str">
            <v>FECHA</v>
          </cell>
          <cell r="M2488" t="str">
            <v>DD</v>
          </cell>
          <cell r="N2488" t="str">
            <v>MM</v>
          </cell>
          <cell r="O2488" t="str">
            <v>AA</v>
          </cell>
        </row>
        <row r="2489">
          <cell r="M2489">
            <v>8</v>
          </cell>
          <cell r="N2489">
            <v>5</v>
          </cell>
          <cell r="O2489">
            <v>2023</v>
          </cell>
        </row>
        <row r="2490">
          <cell r="C2490" t="str">
            <v>ITEMS DE LA PROPUESTA ECONÓMICA</v>
          </cell>
          <cell r="I2490" t="str">
            <v>ITEMS NO PREVISTOS</v>
          </cell>
        </row>
        <row r="2494">
          <cell r="C2494" t="str">
            <v>DATOS ESPECÍFICOS</v>
          </cell>
        </row>
        <row r="2496">
          <cell r="C2496" t="str">
            <v>ITEM</v>
          </cell>
          <cell r="D2496" t="str">
            <v>DESCRIPCIÓN</v>
          </cell>
          <cell r="M2496" t="str">
            <v>UNIDAD</v>
          </cell>
          <cell r="O2496" t="str">
            <v>CANTIDAD</v>
          </cell>
        </row>
        <row r="2497">
          <cell r="C2497" t="str">
            <v>4.8.5</v>
          </cell>
          <cell r="D2497" t="str">
            <v>S.T.I de bocas de salida para aguas residuales en tubería PVC-S, Ø = 100 mm. Incluye bocas, accesorios y demás elementos para su correcta instalación.</v>
          </cell>
          <cell r="M2497" t="str">
            <v>u</v>
          </cell>
          <cell r="O2497">
            <v>3</v>
          </cell>
          <cell r="R2497">
            <v>122439</v>
          </cell>
          <cell r="S2497">
            <v>122439</v>
          </cell>
          <cell r="T2497">
            <v>5.5999999999999999E-3</v>
          </cell>
          <cell r="U2497">
            <v>0.88190000000000002</v>
          </cell>
          <cell r="V2497">
            <v>0</v>
          </cell>
          <cell r="W2497">
            <v>0.1125</v>
          </cell>
        </row>
        <row r="2498">
          <cell r="C2498" t="str">
            <v>I. EQUIPO</v>
          </cell>
        </row>
        <row r="2500">
          <cell r="C2500" t="str">
            <v>DESCRIPCIÓN</v>
          </cell>
          <cell r="H2500" t="str">
            <v>MARCA</v>
          </cell>
          <cell r="J2500" t="str">
            <v>TIPO</v>
          </cell>
          <cell r="L2500" t="str">
            <v>TARIFA/HORA</v>
          </cell>
          <cell r="M2500" t="str">
            <v>RENDIMIENTO</v>
          </cell>
          <cell r="O2500" t="str">
            <v>Vr. UNITARIO</v>
          </cell>
        </row>
        <row r="2501">
          <cell r="J2501" t="str">
            <v/>
          </cell>
          <cell r="L2501" t="str">
            <v/>
          </cell>
          <cell r="O2501">
            <v>0</v>
          </cell>
          <cell r="R2501">
            <v>0</v>
          </cell>
          <cell r="T2501">
            <v>0</v>
          </cell>
        </row>
        <row r="2502">
          <cell r="J2502" t="str">
            <v/>
          </cell>
          <cell r="L2502" t="str">
            <v/>
          </cell>
          <cell r="O2502">
            <v>0</v>
          </cell>
          <cell r="R2502">
            <v>0</v>
          </cell>
          <cell r="T2502">
            <v>0</v>
          </cell>
        </row>
        <row r="2503">
          <cell r="J2503" t="str">
            <v/>
          </cell>
          <cell r="L2503" t="str">
            <v/>
          </cell>
          <cell r="O2503">
            <v>0</v>
          </cell>
          <cell r="R2503">
            <v>0</v>
          </cell>
          <cell r="T2503">
            <v>0</v>
          </cell>
        </row>
        <row r="2504">
          <cell r="C2504" t="str">
            <v>Herramienta Menor (Como % de Mano de Obra)</v>
          </cell>
          <cell r="J2504" t="str">
            <v>Dia</v>
          </cell>
          <cell r="L2504">
            <v>13770</v>
          </cell>
          <cell r="M2504">
            <v>0.05</v>
          </cell>
          <cell r="O2504">
            <v>689</v>
          </cell>
          <cell r="R2504">
            <v>2067</v>
          </cell>
          <cell r="T2504" t="str">
            <v>Herramienta Menor (Como % de Mano de Obra)</v>
          </cell>
        </row>
        <row r="2505">
          <cell r="L2505">
            <v>5.5999999999999999E-3</v>
          </cell>
          <cell r="M2505" t="str">
            <v>SUBTOTAL $</v>
          </cell>
          <cell r="O2505">
            <v>689</v>
          </cell>
        </row>
        <row r="2506">
          <cell r="C2506" t="str">
            <v>II. MATERIALES</v>
          </cell>
        </row>
        <row r="2508">
          <cell r="C2508" t="str">
            <v>DESCRIPCIÓN</v>
          </cell>
          <cell r="K2508" t="str">
            <v>UNIDAD</v>
          </cell>
          <cell r="L2508" t="str">
            <v>CANTIDAD</v>
          </cell>
          <cell r="M2508" t="str">
            <v>PRECIO UNIT.</v>
          </cell>
          <cell r="O2508" t="str">
            <v>Vr. UNITARIO</v>
          </cell>
        </row>
        <row r="2509">
          <cell r="C2509" t="str">
            <v>Tubería PVC-S Ø= 4" x 6 m</v>
          </cell>
          <cell r="K2509" t="str">
            <v>u</v>
          </cell>
          <cell r="L2509">
            <v>0.35</v>
          </cell>
          <cell r="M2509">
            <v>118900</v>
          </cell>
          <cell r="O2509">
            <v>41615</v>
          </cell>
          <cell r="R2509">
            <v>1.05</v>
          </cell>
          <cell r="T2509" t="str">
            <v>Tubería PVC-S Ø= 4" x 6 m</v>
          </cell>
        </row>
        <row r="2510">
          <cell r="C2510" t="str">
            <v>Unión PVC-S Ø= 4"</v>
          </cell>
          <cell r="K2510" t="str">
            <v>u</v>
          </cell>
          <cell r="L2510">
            <v>0.52500000000000002</v>
          </cell>
          <cell r="M2510">
            <v>8500</v>
          </cell>
          <cell r="O2510">
            <v>4463</v>
          </cell>
          <cell r="R2510">
            <v>1.58</v>
          </cell>
          <cell r="T2510" t="str">
            <v>Unión PVC-S Ø= 4"</v>
          </cell>
        </row>
        <row r="2511">
          <cell r="C2511" t="str">
            <v>Codo 45º PVC-S CxC, Ø= 4".</v>
          </cell>
          <cell r="K2511" t="str">
            <v>U</v>
          </cell>
          <cell r="L2511">
            <v>1.05</v>
          </cell>
          <cell r="M2511">
            <v>12614</v>
          </cell>
          <cell r="O2511">
            <v>13245</v>
          </cell>
          <cell r="R2511">
            <v>3.15</v>
          </cell>
          <cell r="T2511" t="str">
            <v>Codo 45º PVC-S CxC, Ø= 4".</v>
          </cell>
        </row>
        <row r="2512">
          <cell r="C2512" t="str">
            <v>Codo 90º PVC-S CxC, Ø= 4".</v>
          </cell>
          <cell r="K2512" t="str">
            <v>U</v>
          </cell>
          <cell r="L2512">
            <v>1.05</v>
          </cell>
          <cell r="M2512">
            <v>16207</v>
          </cell>
          <cell r="O2512">
            <v>17017</v>
          </cell>
          <cell r="R2512">
            <v>3.15</v>
          </cell>
          <cell r="T2512" t="str">
            <v>Codo 90º PVC-S CxC, Ø= 4".</v>
          </cell>
        </row>
        <row r="2513">
          <cell r="C2513" t="str">
            <v>Yee PVC-S Ø= 4" - Pavco o equivalente.</v>
          </cell>
          <cell r="K2513" t="str">
            <v>U</v>
          </cell>
          <cell r="L2513">
            <v>1.05</v>
          </cell>
          <cell r="M2513">
            <v>25334</v>
          </cell>
          <cell r="O2513">
            <v>26601</v>
          </cell>
          <cell r="R2513">
            <v>3.15</v>
          </cell>
          <cell r="T2513" t="str">
            <v>Yee PVC-S Ø= 4" - Pavco o equivalente.</v>
          </cell>
        </row>
        <row r="2514">
          <cell r="C2514" t="str">
            <v>Soldadura liquida PVC 1/4 de Gl</v>
          </cell>
          <cell r="K2514" t="str">
            <v>u</v>
          </cell>
          <cell r="L2514">
            <v>0.11550000000000001</v>
          </cell>
          <cell r="M2514">
            <v>10695</v>
          </cell>
          <cell r="O2514">
            <v>1235</v>
          </cell>
          <cell r="R2514">
            <v>0.35</v>
          </cell>
          <cell r="T2514" t="str">
            <v>Soldadura liquida PVC 1/4 de Gl</v>
          </cell>
        </row>
        <row r="2515">
          <cell r="C2515" t="str">
            <v xml:space="preserve">Removedor PVC 1/4 galon </v>
          </cell>
          <cell r="K2515" t="str">
            <v>u</v>
          </cell>
          <cell r="L2515">
            <v>0.11550000000000001</v>
          </cell>
          <cell r="M2515">
            <v>32934</v>
          </cell>
          <cell r="O2515">
            <v>3804</v>
          </cell>
          <cell r="R2515">
            <v>0.35</v>
          </cell>
          <cell r="T2515" t="str">
            <v xml:space="preserve">Removedor PVC 1/4 galon </v>
          </cell>
        </row>
        <row r="2516">
          <cell r="L2516">
            <v>0.88190000000000002</v>
          </cell>
          <cell r="M2516" t="str">
            <v>SUBTOTAL $</v>
          </cell>
          <cell r="O2516">
            <v>107980</v>
          </cell>
        </row>
        <row r="2517">
          <cell r="C2517" t="str">
            <v>III. TRANSPORTES</v>
          </cell>
        </row>
        <row r="2519">
          <cell r="C2519" t="str">
            <v>MATERIAL</v>
          </cell>
          <cell r="J2519" t="str">
            <v>VOL. o PESO</v>
          </cell>
          <cell r="K2519" t="str">
            <v>DISTANCIA</v>
          </cell>
          <cell r="L2519" t="str">
            <v>M3 o Ton/Km</v>
          </cell>
          <cell r="M2519" t="str">
            <v>TARIFA</v>
          </cell>
          <cell r="O2519" t="str">
            <v>Vr. UNITARIO</v>
          </cell>
        </row>
        <row r="2520">
          <cell r="J2520" t="str">
            <v/>
          </cell>
          <cell r="K2520">
            <v>112</v>
          </cell>
          <cell r="L2520">
            <v>6.1818749999999999E-3</v>
          </cell>
          <cell r="M2520">
            <v>0</v>
          </cell>
          <cell r="O2520">
            <v>0</v>
          </cell>
          <cell r="R2520">
            <v>2.08</v>
          </cell>
          <cell r="T2520">
            <v>0</v>
          </cell>
        </row>
        <row r="2521">
          <cell r="J2521" t="str">
            <v/>
          </cell>
          <cell r="M2521">
            <v>0</v>
          </cell>
          <cell r="O2521">
            <v>0</v>
          </cell>
          <cell r="R2521">
            <v>0</v>
          </cell>
          <cell r="T2521">
            <v>0</v>
          </cell>
        </row>
        <row r="2522">
          <cell r="J2522" t="str">
            <v/>
          </cell>
          <cell r="M2522">
            <v>0</v>
          </cell>
          <cell r="O2522">
            <v>0</v>
          </cell>
          <cell r="R2522">
            <v>0</v>
          </cell>
          <cell r="T2522">
            <v>0</v>
          </cell>
        </row>
        <row r="2523">
          <cell r="L2523">
            <v>0</v>
          </cell>
          <cell r="M2523" t="str">
            <v>SUBTOTAL $</v>
          </cell>
          <cell r="O2523">
            <v>0</v>
          </cell>
        </row>
        <row r="2524">
          <cell r="C2524" t="str">
            <v>IV. MANO DE OBRA</v>
          </cell>
        </row>
        <row r="2526">
          <cell r="C2526" t="str">
            <v>TRABAJADOR</v>
          </cell>
          <cell r="I2526" t="str">
            <v>CANTIDAD</v>
          </cell>
          <cell r="J2526" t="str">
            <v>JORNAL</v>
          </cell>
          <cell r="K2526" t="str">
            <v>PRESTACIONES</v>
          </cell>
          <cell r="L2526" t="str">
            <v>JORNAL TOTAL</v>
          </cell>
          <cell r="M2526" t="str">
            <v>RENDIMIENTO</v>
          </cell>
          <cell r="O2526" t="str">
            <v>Vr. UNITARIO</v>
          </cell>
        </row>
        <row r="2527">
          <cell r="C2527" t="str">
            <v>Oficial</v>
          </cell>
          <cell r="I2527">
            <v>1</v>
          </cell>
          <cell r="J2527">
            <v>77720</v>
          </cell>
          <cell r="K2527">
            <v>1.6913</v>
          </cell>
          <cell r="L2527">
            <v>131448</v>
          </cell>
          <cell r="M2527">
            <v>15</v>
          </cell>
          <cell r="O2527">
            <v>8763</v>
          </cell>
          <cell r="R2527">
            <v>0.2</v>
          </cell>
          <cell r="T2527" t="str">
            <v>Oficial</v>
          </cell>
        </row>
        <row r="2528">
          <cell r="C2528" t="str">
            <v>Ayudante Raso</v>
          </cell>
          <cell r="I2528">
            <v>1</v>
          </cell>
          <cell r="J2528">
            <v>43354</v>
          </cell>
          <cell r="K2528">
            <v>1.7323</v>
          </cell>
          <cell r="L2528">
            <v>75102</v>
          </cell>
          <cell r="M2528">
            <v>15</v>
          </cell>
          <cell r="O2528">
            <v>5007</v>
          </cell>
          <cell r="R2528">
            <v>0.2</v>
          </cell>
          <cell r="T2528" t="str">
            <v>Ayudante Raso</v>
          </cell>
        </row>
        <row r="2529">
          <cell r="J2529">
            <v>0</v>
          </cell>
          <cell r="K2529">
            <v>0</v>
          </cell>
          <cell r="L2529">
            <v>0</v>
          </cell>
          <cell r="O2529">
            <v>0</v>
          </cell>
          <cell r="R2529">
            <v>0</v>
          </cell>
          <cell r="T2529">
            <v>0</v>
          </cell>
        </row>
        <row r="2530">
          <cell r="L2530">
            <v>0.1125</v>
          </cell>
          <cell r="M2530" t="str">
            <v>SUBTOTAL $</v>
          </cell>
          <cell r="O2530">
            <v>13770</v>
          </cell>
        </row>
        <row r="2532">
          <cell r="C2532" t="str">
            <v>TOTAL COSTO DIRECTO $</v>
          </cell>
          <cell r="O2532">
            <v>122439</v>
          </cell>
        </row>
        <row r="2533">
          <cell r="C2533" t="str">
            <v>V. COSTOS INDIRECTOS</v>
          </cell>
        </row>
        <row r="2535">
          <cell r="C2535" t="str">
            <v>Descripción</v>
          </cell>
          <cell r="L2535" t="str">
            <v>Porcentaje</v>
          </cell>
          <cell r="M2535" t="str">
            <v>Valor Total</v>
          </cell>
        </row>
        <row r="2536">
          <cell r="C2536" t="str">
            <v>ADMINISTRACION</v>
          </cell>
          <cell r="L2536">
            <v>0</v>
          </cell>
          <cell r="M2536">
            <v>0</v>
          </cell>
        </row>
        <row r="2537">
          <cell r="C2537" t="str">
            <v xml:space="preserve">IMPREVISTOS </v>
          </cell>
          <cell r="L2537">
            <v>0</v>
          </cell>
          <cell r="M2537">
            <v>0</v>
          </cell>
        </row>
        <row r="2538">
          <cell r="C2538" t="str">
            <v>UTILIDAD</v>
          </cell>
          <cell r="L2538">
            <v>0</v>
          </cell>
          <cell r="M2538">
            <v>0</v>
          </cell>
        </row>
        <row r="2539">
          <cell r="C2539" t="str">
            <v>SUBTOTAL $</v>
          </cell>
          <cell r="O2539">
            <v>0</v>
          </cell>
        </row>
        <row r="2541">
          <cell r="C2541" t="str">
            <v>Precio Unitario Total Aproximado al peso $</v>
          </cell>
          <cell r="O2541">
            <v>122439</v>
          </cell>
        </row>
        <row r="2544">
          <cell r="H2544" t="str">
            <v>Firma</v>
          </cell>
        </row>
        <row r="2545">
          <cell r="H2545" t="str">
            <v>Nombre:</v>
          </cell>
        </row>
        <row r="2546">
          <cell r="H2546" t="str">
            <v>Representante Legal del Contratista o su Apoderado</v>
          </cell>
        </row>
        <row r="2547">
          <cell r="H2547" t="str">
            <v>Matricula No. :</v>
          </cell>
        </row>
        <row r="2548">
          <cell r="H2548" t="str">
            <v xml:space="preserve"> </v>
          </cell>
        </row>
        <row r="2549">
          <cell r="C2549" t="str">
            <v>OBSERVACIONES INTERVENTORÍA</v>
          </cell>
        </row>
        <row r="2553">
          <cell r="C2553" t="str">
            <v>APROBACIÓN POR INTERVENTORÍA</v>
          </cell>
        </row>
        <row r="2554">
          <cell r="C2554"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2556">
          <cell r="C2556"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2559">
          <cell r="H2559" t="str">
            <v>Firma</v>
          </cell>
        </row>
        <row r="2560">
          <cell r="H2560" t="str">
            <v>Nombre:</v>
          </cell>
        </row>
        <row r="2561">
          <cell r="H2561" t="str">
            <v>Representante Legal del Interventor o su Apoderado</v>
          </cell>
        </row>
        <row r="2562">
          <cell r="H2562" t="str">
            <v>Matricula No. :</v>
          </cell>
        </row>
        <row r="2567">
          <cell r="C2567" t="str">
            <v>Formulario 1 - Propuesta económica  - Documento tipo de selección abreviada de menor cuantía - versión 2</v>
          </cell>
        </row>
        <row r="2568">
          <cell r="C2568" t="str">
            <v>Código</v>
          </cell>
          <cell r="D2568" t="str">
            <v>CCE-EICP-FM-25</v>
          </cell>
          <cell r="E2568" t="str">
            <v>Versión</v>
          </cell>
          <cell r="F2568">
            <v>2</v>
          </cell>
        </row>
        <row r="2570">
          <cell r="C2570" t="str">
            <v>[La entidad podrá utilizar este formato para la presentación de los análisis de precios unitarios el contratista en la oportunidad prevista en el numeral 8.1. del Documento Base]</v>
          </cell>
        </row>
        <row r="2573">
          <cell r="D2573" t="str">
            <v>MUNICIPIO DE CONCORDIA, ANTIOQUIA</v>
          </cell>
        </row>
        <row r="2574">
          <cell r="L2574" t="str">
            <v>VERSIÓN</v>
          </cell>
        </row>
        <row r="2575">
          <cell r="D2575" t="str">
            <v xml:space="preserve">[NÚMERO DEL PROCESO] </v>
          </cell>
        </row>
        <row r="2576">
          <cell r="L2576" t="str">
            <v>PÁGINA</v>
          </cell>
          <cell r="M2576">
            <v>1</v>
          </cell>
          <cell r="N2576" t="str">
            <v>DE</v>
          </cell>
          <cell r="O2576">
            <v>1</v>
          </cell>
        </row>
        <row r="2577">
          <cell r="D2577" t="str">
            <v xml:space="preserve">ANALISIS DE PRECIOS UNITARIOS </v>
          </cell>
        </row>
        <row r="2579">
          <cell r="L2579" t="str">
            <v>FECHA</v>
          </cell>
          <cell r="M2579" t="str">
            <v>DD</v>
          </cell>
          <cell r="N2579" t="str">
            <v>MM</v>
          </cell>
          <cell r="O2579" t="str">
            <v>AA</v>
          </cell>
        </row>
        <row r="2580">
          <cell r="M2580">
            <v>8</v>
          </cell>
          <cell r="N2580">
            <v>5</v>
          </cell>
          <cell r="O2580">
            <v>2023</v>
          </cell>
        </row>
        <row r="2581">
          <cell r="C2581" t="str">
            <v>ITEMS DE LA PROPUESTA ECONÓMICA</v>
          </cell>
          <cell r="I2581" t="str">
            <v>ITEMS NO PREVISTOS</v>
          </cell>
        </row>
        <row r="2585">
          <cell r="C2585" t="str">
            <v>DATOS ESPECÍFICOS</v>
          </cell>
        </row>
        <row r="2587">
          <cell r="C2587" t="str">
            <v>ITEM</v>
          </cell>
          <cell r="D2587" t="str">
            <v>DESCRIPCIÓN</v>
          </cell>
          <cell r="M2587" t="str">
            <v>UNIDAD</v>
          </cell>
          <cell r="O2587" t="str">
            <v>CANTIDAD</v>
          </cell>
        </row>
        <row r="2588">
          <cell r="C2588" t="str">
            <v>4.8.6</v>
          </cell>
          <cell r="D2588" t="str">
            <v>S.T.I de bocas de salida para aguas residuales en tubería PVC-S, Ø = 50 mm. Incluye bocas, accesorios y demás elementos para su correcta instalación.</v>
          </cell>
          <cell r="M2588" t="str">
            <v>u</v>
          </cell>
          <cell r="O2588">
            <v>5</v>
          </cell>
          <cell r="R2588">
            <v>67593</v>
          </cell>
          <cell r="S2588">
            <v>67593</v>
          </cell>
          <cell r="T2588">
            <v>1.0200000000000001E-2</v>
          </cell>
          <cell r="U2588">
            <v>0.78610000000000002</v>
          </cell>
          <cell r="V2588">
            <v>0</v>
          </cell>
          <cell r="W2588">
            <v>0.20369999999999999</v>
          </cell>
        </row>
        <row r="2589">
          <cell r="C2589" t="str">
            <v>I. EQUIPO</v>
          </cell>
        </row>
        <row r="2591">
          <cell r="C2591" t="str">
            <v>DESCRIPCIÓN</v>
          </cell>
          <cell r="H2591" t="str">
            <v>MARCA</v>
          </cell>
          <cell r="J2591" t="str">
            <v>TIPO</v>
          </cell>
          <cell r="L2591" t="str">
            <v>TARIFA/HORA</v>
          </cell>
          <cell r="M2591" t="str">
            <v>RENDIMIENTO</v>
          </cell>
          <cell r="O2591" t="str">
            <v>Vr. UNITARIO</v>
          </cell>
        </row>
        <row r="2592">
          <cell r="J2592" t="str">
            <v/>
          </cell>
          <cell r="L2592" t="str">
            <v/>
          </cell>
          <cell r="O2592">
            <v>0</v>
          </cell>
          <cell r="R2592">
            <v>0</v>
          </cell>
          <cell r="T2592">
            <v>0</v>
          </cell>
        </row>
        <row r="2593">
          <cell r="J2593" t="str">
            <v/>
          </cell>
          <cell r="L2593" t="str">
            <v/>
          </cell>
          <cell r="O2593">
            <v>0</v>
          </cell>
          <cell r="R2593">
            <v>0</v>
          </cell>
          <cell r="T2593">
            <v>0</v>
          </cell>
        </row>
        <row r="2594">
          <cell r="J2594" t="str">
            <v/>
          </cell>
          <cell r="L2594" t="str">
            <v/>
          </cell>
          <cell r="O2594">
            <v>0</v>
          </cell>
          <cell r="R2594">
            <v>0</v>
          </cell>
          <cell r="T2594">
            <v>0</v>
          </cell>
        </row>
        <row r="2595">
          <cell r="C2595" t="str">
            <v>Herramienta Menor (Como % de Mano de Obra)</v>
          </cell>
          <cell r="J2595" t="str">
            <v>Dia</v>
          </cell>
          <cell r="L2595">
            <v>13770</v>
          </cell>
          <cell r="M2595">
            <v>0.05</v>
          </cell>
          <cell r="O2595">
            <v>689</v>
          </cell>
          <cell r="R2595">
            <v>3445</v>
          </cell>
          <cell r="T2595" t="str">
            <v>Herramienta Menor (Como % de Mano de Obra)</v>
          </cell>
        </row>
        <row r="2596">
          <cell r="L2596">
            <v>1.0200000000000001E-2</v>
          </cell>
          <cell r="M2596" t="str">
            <v>SUBTOTAL $</v>
          </cell>
          <cell r="O2596">
            <v>689</v>
          </cell>
        </row>
        <row r="2597">
          <cell r="C2597" t="str">
            <v>II. MATERIALES</v>
          </cell>
        </row>
        <row r="2599">
          <cell r="C2599" t="str">
            <v>DESCRIPCIÓN</v>
          </cell>
          <cell r="K2599" t="str">
            <v>UNIDAD</v>
          </cell>
          <cell r="L2599" t="str">
            <v>CANTIDAD</v>
          </cell>
          <cell r="M2599" t="str">
            <v>PRECIO UNIT.</v>
          </cell>
          <cell r="O2599" t="str">
            <v>Vr. UNITARIO</v>
          </cell>
        </row>
        <row r="2600">
          <cell r="C2600" t="str">
            <v>Tubería PVC-S Ø= 2" x 6 m</v>
          </cell>
          <cell r="K2600" t="str">
            <v>u</v>
          </cell>
          <cell r="L2600">
            <v>0.35</v>
          </cell>
          <cell r="M2600">
            <v>49900</v>
          </cell>
          <cell r="O2600">
            <v>17465</v>
          </cell>
          <cell r="R2600">
            <v>1.75</v>
          </cell>
          <cell r="T2600" t="str">
            <v>Tubería PVC-S Ø= 2" x 6 m</v>
          </cell>
        </row>
        <row r="2601">
          <cell r="C2601" t="str">
            <v>Unión PVC-S Ø= 2"</v>
          </cell>
          <cell r="K2601" t="str">
            <v>u</v>
          </cell>
          <cell r="L2601">
            <v>0.52500000000000002</v>
          </cell>
          <cell r="M2601">
            <v>2438</v>
          </cell>
          <cell r="O2601">
            <v>1280</v>
          </cell>
          <cell r="R2601">
            <v>2.63</v>
          </cell>
          <cell r="T2601" t="str">
            <v>Unión PVC-S Ø= 2"</v>
          </cell>
        </row>
        <row r="2602">
          <cell r="C2602" t="str">
            <v>Codo 45º PVC-S CxC, Ø= 2".</v>
          </cell>
          <cell r="K2602" t="str">
            <v>U</v>
          </cell>
          <cell r="L2602">
            <v>1.05</v>
          </cell>
          <cell r="M2602">
            <v>3922</v>
          </cell>
          <cell r="O2602">
            <v>4118</v>
          </cell>
          <cell r="R2602">
            <v>5.25</v>
          </cell>
          <cell r="T2602" t="str">
            <v>Codo 45º PVC-S CxC, Ø= 2".</v>
          </cell>
        </row>
        <row r="2603">
          <cell r="C2603" t="str">
            <v>Codo 90º PVC-S CxC, Ø= 2".</v>
          </cell>
          <cell r="K2603" t="str">
            <v>U</v>
          </cell>
          <cell r="L2603">
            <v>1.05</v>
          </cell>
          <cell r="M2603">
            <v>3500</v>
          </cell>
          <cell r="O2603">
            <v>3675</v>
          </cell>
          <cell r="R2603">
            <v>5.25</v>
          </cell>
          <cell r="T2603" t="str">
            <v>Codo 90º PVC-S CxC, Ø= 2".</v>
          </cell>
        </row>
        <row r="2604">
          <cell r="C2604" t="str">
            <v>Yee Reducción 4x2 Sanitaria</v>
          </cell>
          <cell r="K2604" t="str">
            <v>u</v>
          </cell>
          <cell r="L2604">
            <v>1.05</v>
          </cell>
          <cell r="M2604">
            <v>20871</v>
          </cell>
          <cell r="O2604">
            <v>21915</v>
          </cell>
          <cell r="R2604">
            <v>5.25</v>
          </cell>
          <cell r="T2604" t="str">
            <v>Yee Reducción 4x2 Sanitaria</v>
          </cell>
        </row>
        <row r="2605">
          <cell r="C2605" t="str">
            <v xml:space="preserve">Sifon PVC-S Ø= 2" </v>
          </cell>
          <cell r="K2605" t="str">
            <v>u</v>
          </cell>
          <cell r="L2605">
            <v>1.05</v>
          </cell>
          <cell r="M2605">
            <v>3498</v>
          </cell>
          <cell r="O2605">
            <v>3673</v>
          </cell>
          <cell r="R2605">
            <v>5.25</v>
          </cell>
          <cell r="T2605" t="str">
            <v xml:space="preserve">Sifon PVC-S Ø= 2" </v>
          </cell>
        </row>
        <row r="2606">
          <cell r="C2606" t="str">
            <v>Soldadura liquida PVC 1/4 de Gl</v>
          </cell>
          <cell r="K2606" t="str">
            <v>u</v>
          </cell>
          <cell r="L2606">
            <v>2.3099999999999999E-2</v>
          </cell>
          <cell r="M2606">
            <v>10695</v>
          </cell>
          <cell r="O2606">
            <v>247</v>
          </cell>
          <cell r="R2606">
            <v>0.12</v>
          </cell>
          <cell r="T2606" t="str">
            <v>Soldadura liquida PVC 1/4 de Gl</v>
          </cell>
        </row>
        <row r="2607">
          <cell r="C2607" t="str">
            <v xml:space="preserve">Removedor PVC 1/4 galon </v>
          </cell>
          <cell r="K2607" t="str">
            <v>u</v>
          </cell>
          <cell r="L2607">
            <v>2.3099999999999999E-2</v>
          </cell>
          <cell r="M2607">
            <v>32934</v>
          </cell>
          <cell r="O2607">
            <v>761</v>
          </cell>
          <cell r="R2607">
            <v>0.12</v>
          </cell>
          <cell r="T2607" t="str">
            <v xml:space="preserve">Removedor PVC 1/4 galon </v>
          </cell>
        </row>
        <row r="2608">
          <cell r="L2608">
            <v>0.78610000000000002</v>
          </cell>
          <cell r="M2608" t="str">
            <v>SUBTOTAL $</v>
          </cell>
          <cell r="O2608">
            <v>53134</v>
          </cell>
        </row>
        <row r="2609">
          <cell r="C2609" t="str">
            <v>III. TRANSPORTES</v>
          </cell>
        </row>
        <row r="2611">
          <cell r="C2611" t="str">
            <v>MATERIAL</v>
          </cell>
          <cell r="J2611" t="str">
            <v>VOL. o PESO</v>
          </cell>
          <cell r="K2611" t="str">
            <v>DISTANCIA</v>
          </cell>
          <cell r="L2611" t="str">
            <v>M3 o Ton/Km</v>
          </cell>
          <cell r="M2611" t="str">
            <v>TARIFA</v>
          </cell>
          <cell r="O2611" t="str">
            <v>Vr. UNITARIO</v>
          </cell>
        </row>
        <row r="2612">
          <cell r="J2612" t="str">
            <v/>
          </cell>
          <cell r="M2612">
            <v>0</v>
          </cell>
          <cell r="O2612">
            <v>0</v>
          </cell>
          <cell r="R2612">
            <v>0</v>
          </cell>
          <cell r="T2612">
            <v>0</v>
          </cell>
        </row>
        <row r="2613">
          <cell r="J2613" t="str">
            <v/>
          </cell>
          <cell r="M2613">
            <v>0</v>
          </cell>
          <cell r="O2613">
            <v>0</v>
          </cell>
          <cell r="R2613">
            <v>0</v>
          </cell>
          <cell r="T2613">
            <v>0</v>
          </cell>
        </row>
        <row r="2614">
          <cell r="J2614" t="str">
            <v/>
          </cell>
          <cell r="M2614">
            <v>0</v>
          </cell>
          <cell r="O2614">
            <v>0</v>
          </cell>
          <cell r="R2614">
            <v>0</v>
          </cell>
          <cell r="T2614">
            <v>0</v>
          </cell>
        </row>
        <row r="2615">
          <cell r="L2615">
            <v>0</v>
          </cell>
          <cell r="M2615" t="str">
            <v>SUBTOTAL $</v>
          </cell>
          <cell r="O2615">
            <v>0</v>
          </cell>
        </row>
        <row r="2616">
          <cell r="C2616" t="str">
            <v>IV. MANO DE OBRA</v>
          </cell>
        </row>
        <row r="2618">
          <cell r="C2618" t="str">
            <v>TRABAJADOR</v>
          </cell>
          <cell r="I2618" t="str">
            <v>CANTIDAD</v>
          </cell>
          <cell r="J2618" t="str">
            <v>JORNAL</v>
          </cell>
          <cell r="K2618" t="str">
            <v>PRESTACIONES</v>
          </cell>
          <cell r="L2618" t="str">
            <v>JORNAL TOTAL</v>
          </cell>
          <cell r="M2618" t="str">
            <v>RENDIMIENTO</v>
          </cell>
          <cell r="O2618" t="str">
            <v>Vr. UNITARIO</v>
          </cell>
        </row>
        <row r="2619">
          <cell r="C2619" t="str">
            <v>Oficial</v>
          </cell>
          <cell r="I2619">
            <v>1</v>
          </cell>
          <cell r="J2619">
            <v>77720</v>
          </cell>
          <cell r="K2619">
            <v>1.6913</v>
          </cell>
          <cell r="L2619">
            <v>131448</v>
          </cell>
          <cell r="M2619">
            <v>15</v>
          </cell>
          <cell r="O2619">
            <v>8763</v>
          </cell>
          <cell r="R2619">
            <v>0.33</v>
          </cell>
          <cell r="T2619" t="str">
            <v>Oficial</v>
          </cell>
        </row>
        <row r="2620">
          <cell r="C2620" t="str">
            <v>Ayudante Raso</v>
          </cell>
          <cell r="I2620">
            <v>1</v>
          </cell>
          <cell r="J2620">
            <v>43354</v>
          </cell>
          <cell r="K2620">
            <v>1.7323</v>
          </cell>
          <cell r="L2620">
            <v>75102</v>
          </cell>
          <cell r="M2620">
            <v>15</v>
          </cell>
          <cell r="O2620">
            <v>5007</v>
          </cell>
          <cell r="R2620">
            <v>0.33</v>
          </cell>
          <cell r="T2620" t="str">
            <v>Ayudante Raso</v>
          </cell>
        </row>
        <row r="2621">
          <cell r="J2621">
            <v>0</v>
          </cell>
          <cell r="K2621">
            <v>0</v>
          </cell>
          <cell r="L2621">
            <v>0</v>
          </cell>
          <cell r="O2621">
            <v>0</v>
          </cell>
          <cell r="R2621">
            <v>0</v>
          </cell>
          <cell r="T2621">
            <v>0</v>
          </cell>
        </row>
        <row r="2622">
          <cell r="L2622">
            <v>0.20369999999999999</v>
          </cell>
          <cell r="M2622" t="str">
            <v>SUBTOTAL $</v>
          </cell>
          <cell r="O2622">
            <v>13770</v>
          </cell>
        </row>
        <row r="2624">
          <cell r="C2624" t="str">
            <v>TOTAL COSTO DIRECTO $</v>
          </cell>
          <cell r="O2624">
            <v>67593</v>
          </cell>
        </row>
        <row r="2625">
          <cell r="C2625" t="str">
            <v>V. COSTOS INDIRECTOS</v>
          </cell>
        </row>
        <row r="2627">
          <cell r="C2627" t="str">
            <v>Descripción</v>
          </cell>
          <cell r="L2627" t="str">
            <v>Porcentaje</v>
          </cell>
          <cell r="M2627" t="str">
            <v>Valor Total</v>
          </cell>
        </row>
        <row r="2628">
          <cell r="C2628" t="str">
            <v>ADMINISTRACION</v>
          </cell>
          <cell r="L2628">
            <v>0</v>
          </cell>
          <cell r="M2628">
            <v>0</v>
          </cell>
        </row>
        <row r="2629">
          <cell r="C2629" t="str">
            <v xml:space="preserve">IMPREVISTOS </v>
          </cell>
          <cell r="L2629">
            <v>0</v>
          </cell>
          <cell r="M2629">
            <v>0</v>
          </cell>
        </row>
        <row r="2630">
          <cell r="C2630" t="str">
            <v>UTILIDAD</v>
          </cell>
          <cell r="L2630">
            <v>0</v>
          </cell>
          <cell r="M2630">
            <v>0</v>
          </cell>
        </row>
        <row r="2631">
          <cell r="C2631" t="str">
            <v>SUBTOTAL $</v>
          </cell>
          <cell r="O2631">
            <v>0</v>
          </cell>
        </row>
        <row r="2633">
          <cell r="C2633" t="str">
            <v>Precio Unitario Total Aproximado al peso $</v>
          </cell>
          <cell r="O2633">
            <v>67593</v>
          </cell>
        </row>
        <row r="2636">
          <cell r="H2636" t="str">
            <v>Firma</v>
          </cell>
        </row>
        <row r="2637">
          <cell r="H2637" t="str">
            <v>Nombre:</v>
          </cell>
        </row>
        <row r="2638">
          <cell r="H2638" t="str">
            <v>Representante Legal del Contratista o su Apoderado</v>
          </cell>
        </row>
        <row r="2639">
          <cell r="H2639" t="str">
            <v>Matricula No. :</v>
          </cell>
        </row>
        <row r="2640">
          <cell r="H2640" t="str">
            <v xml:space="preserve"> </v>
          </cell>
        </row>
        <row r="2641">
          <cell r="C2641" t="str">
            <v>OBSERVACIONES INTERVENTORÍA</v>
          </cell>
        </row>
        <row r="2645">
          <cell r="C2645" t="str">
            <v>APROBACIÓN POR INTERVENTORÍA</v>
          </cell>
        </row>
        <row r="2646">
          <cell r="C264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2648">
          <cell r="C264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2651">
          <cell r="H2651" t="str">
            <v>Firma</v>
          </cell>
        </row>
        <row r="2652">
          <cell r="H2652" t="str">
            <v>Nombre:</v>
          </cell>
        </row>
        <row r="2653">
          <cell r="H2653" t="str">
            <v>Representante Legal del Interventor o su Apoderado</v>
          </cell>
        </row>
        <row r="2654">
          <cell r="H2654" t="str">
            <v>Matricula No. :</v>
          </cell>
        </row>
        <row r="2659">
          <cell r="C2659" t="str">
            <v>Formulario 1 - Propuesta económica  - Documento tipo de selección abreviada de menor cuantía - versión 2</v>
          </cell>
        </row>
        <row r="2660">
          <cell r="C2660" t="str">
            <v>Código</v>
          </cell>
          <cell r="D2660" t="str">
            <v>CCE-EICP-FM-25</v>
          </cell>
          <cell r="E2660" t="str">
            <v>Versión</v>
          </cell>
          <cell r="F2660">
            <v>2</v>
          </cell>
        </row>
        <row r="2662">
          <cell r="C2662" t="str">
            <v>[La entidad podrá utilizar este formato para la presentación de los análisis de precios unitarios el contratista en la oportunidad prevista en el numeral 8.1. del Documento Base]</v>
          </cell>
        </row>
        <row r="2665">
          <cell r="D2665" t="str">
            <v>MUNICIPIO DE CONCORDIA, ANTIOQUIA</v>
          </cell>
        </row>
        <row r="2666">
          <cell r="L2666" t="str">
            <v>VERSIÓN</v>
          </cell>
        </row>
        <row r="2667">
          <cell r="D2667" t="str">
            <v xml:space="preserve">[NÚMERO DEL PROCESO] </v>
          </cell>
        </row>
        <row r="2668">
          <cell r="L2668" t="str">
            <v>PÁGINA</v>
          </cell>
          <cell r="M2668">
            <v>1</v>
          </cell>
          <cell r="N2668" t="str">
            <v>DE</v>
          </cell>
          <cell r="O2668">
            <v>1</v>
          </cell>
        </row>
        <row r="2669">
          <cell r="D2669" t="str">
            <v xml:space="preserve">ANALISIS DE PRECIOS UNITARIOS </v>
          </cell>
        </row>
        <row r="2671">
          <cell r="L2671" t="str">
            <v>FECHA</v>
          </cell>
          <cell r="M2671" t="str">
            <v>DD</v>
          </cell>
          <cell r="N2671" t="str">
            <v>MM</v>
          </cell>
          <cell r="O2671" t="str">
            <v>AA</v>
          </cell>
        </row>
        <row r="2672">
          <cell r="M2672">
            <v>8</v>
          </cell>
          <cell r="N2672">
            <v>5</v>
          </cell>
          <cell r="O2672">
            <v>2023</v>
          </cell>
        </row>
        <row r="2673">
          <cell r="C2673" t="str">
            <v>ITEMS DE LA PROPUESTA ECONÓMICA</v>
          </cell>
          <cell r="I2673" t="str">
            <v>ITEMS NO PREVISTOS</v>
          </cell>
        </row>
        <row r="2677">
          <cell r="C2677" t="str">
            <v>DATOS ESPECÍFICOS</v>
          </cell>
        </row>
        <row r="2679">
          <cell r="C2679" t="str">
            <v>ITEM</v>
          </cell>
          <cell r="D2679" t="str">
            <v>DESCRIPCIÓN</v>
          </cell>
          <cell r="M2679" t="str">
            <v>UNIDAD</v>
          </cell>
          <cell r="O2679" t="str">
            <v>CANTIDAD</v>
          </cell>
        </row>
        <row r="2680">
          <cell r="C2680" t="str">
            <v>4.8.7</v>
          </cell>
          <cell r="D2680" t="str">
            <v>S.T.I de bocas de salida para aguas residuales en tubería PVC-S, Ø = 75 mm. Incluye bocas, accesorios y demás elementos para su correcta instalación.</v>
          </cell>
          <cell r="M2680" t="str">
            <v>u</v>
          </cell>
          <cell r="O2680">
            <v>2</v>
          </cell>
          <cell r="R2680">
            <v>82254</v>
          </cell>
          <cell r="S2680">
            <v>82254</v>
          </cell>
          <cell r="T2680">
            <v>8.3999999999999995E-3</v>
          </cell>
          <cell r="U2680">
            <v>0.82420000000000004</v>
          </cell>
          <cell r="V2680">
            <v>0</v>
          </cell>
          <cell r="W2680">
            <v>0.16739999999999999</v>
          </cell>
        </row>
        <row r="2681">
          <cell r="C2681" t="str">
            <v>I. EQUIPO</v>
          </cell>
        </row>
        <row r="2683">
          <cell r="C2683" t="str">
            <v>DESCRIPCIÓN</v>
          </cell>
          <cell r="H2683" t="str">
            <v>MARCA</v>
          </cell>
          <cell r="J2683" t="str">
            <v>TIPO</v>
          </cell>
          <cell r="L2683" t="str">
            <v>TARIFA/HORA</v>
          </cell>
          <cell r="M2683" t="str">
            <v>RENDIMIENTO</v>
          </cell>
          <cell r="O2683" t="str">
            <v>Vr. UNITARIO</v>
          </cell>
        </row>
        <row r="2684">
          <cell r="J2684" t="str">
            <v/>
          </cell>
          <cell r="L2684" t="str">
            <v/>
          </cell>
          <cell r="O2684">
            <v>0</v>
          </cell>
          <cell r="R2684">
            <v>0</v>
          </cell>
          <cell r="T2684">
            <v>0</v>
          </cell>
        </row>
        <row r="2685">
          <cell r="J2685" t="str">
            <v/>
          </cell>
          <cell r="L2685" t="str">
            <v/>
          </cell>
          <cell r="O2685">
            <v>0</v>
          </cell>
          <cell r="R2685">
            <v>0</v>
          </cell>
          <cell r="T2685">
            <v>0</v>
          </cell>
        </row>
        <row r="2686">
          <cell r="J2686" t="str">
            <v/>
          </cell>
          <cell r="L2686" t="str">
            <v/>
          </cell>
          <cell r="O2686">
            <v>0</v>
          </cell>
          <cell r="R2686">
            <v>0</v>
          </cell>
          <cell r="T2686">
            <v>0</v>
          </cell>
        </row>
        <row r="2687">
          <cell r="C2687" t="str">
            <v>Herramienta Menor (Como % de Mano de Obra)</v>
          </cell>
          <cell r="J2687" t="str">
            <v>Dia</v>
          </cell>
          <cell r="L2687">
            <v>13770</v>
          </cell>
          <cell r="M2687">
            <v>0.05</v>
          </cell>
          <cell r="O2687">
            <v>689</v>
          </cell>
          <cell r="R2687">
            <v>1378</v>
          </cell>
          <cell r="T2687" t="str">
            <v>Herramienta Menor (Como % de Mano de Obra)</v>
          </cell>
        </row>
        <row r="2688">
          <cell r="L2688">
            <v>8.3999999999999995E-3</v>
          </cell>
          <cell r="M2688" t="str">
            <v>SUBTOTAL $</v>
          </cell>
          <cell r="O2688">
            <v>689</v>
          </cell>
        </row>
        <row r="2689">
          <cell r="C2689" t="str">
            <v>II. MATERIALES</v>
          </cell>
        </row>
        <row r="2691">
          <cell r="C2691" t="str">
            <v>DESCRIPCIÓN</v>
          </cell>
          <cell r="K2691" t="str">
            <v>UNIDAD</v>
          </cell>
          <cell r="L2691" t="str">
            <v>CANTIDAD</v>
          </cell>
          <cell r="M2691" t="str">
            <v>PRECIO UNIT.</v>
          </cell>
          <cell r="O2691" t="str">
            <v>Vr. UNITARIO</v>
          </cell>
        </row>
        <row r="2692">
          <cell r="C2692" t="str">
            <v>Tubería PVC-S Ø= 3" x 6 m</v>
          </cell>
          <cell r="K2692" t="str">
            <v>u</v>
          </cell>
          <cell r="L2692">
            <v>0.35</v>
          </cell>
          <cell r="M2692">
            <v>77900</v>
          </cell>
          <cell r="O2692">
            <v>27265</v>
          </cell>
          <cell r="R2692">
            <v>0.7</v>
          </cell>
          <cell r="T2692" t="str">
            <v>Tubería PVC-S Ø= 3" x 6 m</v>
          </cell>
        </row>
        <row r="2693">
          <cell r="C2693" t="str">
            <v>Unión PVC-S Ø= 3"</v>
          </cell>
          <cell r="K2693" t="str">
            <v>u</v>
          </cell>
          <cell r="L2693">
            <v>0.52500000000000002</v>
          </cell>
          <cell r="M2693">
            <v>3922</v>
          </cell>
          <cell r="O2693">
            <v>2059</v>
          </cell>
          <cell r="R2693">
            <v>1.05</v>
          </cell>
          <cell r="T2693" t="str">
            <v>Unión PVC-S Ø= 3"</v>
          </cell>
        </row>
        <row r="2694">
          <cell r="C2694" t="str">
            <v>Codo 45º PVC-S CxC, Ø= 3".</v>
          </cell>
          <cell r="K2694" t="str">
            <v>U</v>
          </cell>
          <cell r="L2694">
            <v>1.05</v>
          </cell>
          <cell r="M2694">
            <v>7208</v>
          </cell>
          <cell r="O2694">
            <v>7568</v>
          </cell>
          <cell r="R2694">
            <v>2.1</v>
          </cell>
          <cell r="T2694" t="str">
            <v>Codo 45º PVC-S CxC, Ø= 3".</v>
          </cell>
        </row>
        <row r="2695">
          <cell r="C2695" t="str">
            <v>Codo 90º PVC-S CxC, Ø= 3".</v>
          </cell>
          <cell r="K2695" t="str">
            <v>U</v>
          </cell>
          <cell r="L2695">
            <v>1.05</v>
          </cell>
          <cell r="M2695">
            <v>7600</v>
          </cell>
          <cell r="O2695">
            <v>7980</v>
          </cell>
          <cell r="R2695">
            <v>2.1</v>
          </cell>
          <cell r="T2695" t="str">
            <v>Codo 90º PVC-S CxC, Ø= 3".</v>
          </cell>
        </row>
        <row r="2696">
          <cell r="C2696" t="str">
            <v>Yee reduc 4x3 Sanitaria</v>
          </cell>
          <cell r="K2696" t="str">
            <v>u</v>
          </cell>
          <cell r="L2696">
            <v>1.05</v>
          </cell>
          <cell r="M2696">
            <v>20871</v>
          </cell>
          <cell r="O2696">
            <v>21915</v>
          </cell>
          <cell r="R2696">
            <v>2.1</v>
          </cell>
          <cell r="T2696" t="str">
            <v>Yee reduc 4x3 Sanitaria</v>
          </cell>
        </row>
        <row r="2697">
          <cell r="C2697" t="str">
            <v>Soldadura liquida PVC 1/4 de Gl</v>
          </cell>
          <cell r="K2697" t="str">
            <v>u</v>
          </cell>
          <cell r="L2697">
            <v>2.3099999999999999E-2</v>
          </cell>
          <cell r="M2697">
            <v>10695</v>
          </cell>
          <cell r="O2697">
            <v>247</v>
          </cell>
          <cell r="R2697">
            <v>0.05</v>
          </cell>
          <cell r="T2697" t="str">
            <v>Soldadura liquida PVC 1/4 de Gl</v>
          </cell>
        </row>
        <row r="2698">
          <cell r="C2698" t="str">
            <v xml:space="preserve">Removedor PVC 1/4 galon </v>
          </cell>
          <cell r="K2698" t="str">
            <v>u</v>
          </cell>
          <cell r="L2698">
            <v>2.3099999999999999E-2</v>
          </cell>
          <cell r="M2698">
            <v>32934</v>
          </cell>
          <cell r="O2698">
            <v>761</v>
          </cell>
          <cell r="R2698">
            <v>0.05</v>
          </cell>
          <cell r="T2698" t="str">
            <v xml:space="preserve">Removedor PVC 1/4 galon </v>
          </cell>
        </row>
        <row r="2699">
          <cell r="K2699" t="str">
            <v/>
          </cell>
          <cell r="M2699">
            <v>0</v>
          </cell>
          <cell r="O2699">
            <v>0</v>
          </cell>
          <cell r="R2699">
            <v>0</v>
          </cell>
          <cell r="T2699">
            <v>0</v>
          </cell>
        </row>
        <row r="2700">
          <cell r="L2700">
            <v>0.82420000000000004</v>
          </cell>
          <cell r="M2700" t="str">
            <v>SUBTOTAL $</v>
          </cell>
          <cell r="O2700">
            <v>67795</v>
          </cell>
        </row>
        <row r="2701">
          <cell r="C2701" t="str">
            <v>III. TRANSPORTES</v>
          </cell>
        </row>
        <row r="2703">
          <cell r="C2703" t="str">
            <v>MATERIAL</v>
          </cell>
          <cell r="J2703" t="str">
            <v>VOL. o PESO</v>
          </cell>
          <cell r="K2703" t="str">
            <v>DISTANCIA</v>
          </cell>
          <cell r="L2703" t="str">
            <v>M3 o Ton/Km</v>
          </cell>
          <cell r="M2703" t="str">
            <v>TARIFA</v>
          </cell>
          <cell r="O2703" t="str">
            <v>Vr. UNITARIO</v>
          </cell>
        </row>
        <row r="2704">
          <cell r="J2704" t="str">
            <v/>
          </cell>
          <cell r="M2704">
            <v>0</v>
          </cell>
          <cell r="O2704">
            <v>0</v>
          </cell>
          <cell r="R2704">
            <v>0</v>
          </cell>
          <cell r="T2704">
            <v>0</v>
          </cell>
        </row>
        <row r="2705">
          <cell r="J2705" t="str">
            <v/>
          </cell>
          <cell r="M2705">
            <v>0</v>
          </cell>
          <cell r="O2705">
            <v>0</v>
          </cell>
          <cell r="R2705">
            <v>0</v>
          </cell>
          <cell r="T2705">
            <v>0</v>
          </cell>
        </row>
        <row r="2706">
          <cell r="J2706" t="str">
            <v/>
          </cell>
          <cell r="M2706">
            <v>0</v>
          </cell>
          <cell r="O2706">
            <v>0</v>
          </cell>
          <cell r="R2706">
            <v>0</v>
          </cell>
          <cell r="T2706">
            <v>0</v>
          </cell>
        </row>
        <row r="2707">
          <cell r="L2707">
            <v>0</v>
          </cell>
          <cell r="M2707" t="str">
            <v>SUBTOTAL $</v>
          </cell>
          <cell r="O2707">
            <v>0</v>
          </cell>
        </row>
        <row r="2708">
          <cell r="C2708" t="str">
            <v>IV. MANO DE OBRA</v>
          </cell>
        </row>
        <row r="2710">
          <cell r="C2710" t="str">
            <v>TRABAJADOR</v>
          </cell>
          <cell r="I2710" t="str">
            <v>CANTIDAD</v>
          </cell>
          <cell r="J2710" t="str">
            <v>JORNAL</v>
          </cell>
          <cell r="K2710" t="str">
            <v>PRESTACIONES</v>
          </cell>
          <cell r="L2710" t="str">
            <v>JORNAL TOTAL</v>
          </cell>
          <cell r="M2710" t="str">
            <v>RENDIMIENTO</v>
          </cell>
          <cell r="O2710" t="str">
            <v>Vr. UNITARIO</v>
          </cell>
        </row>
        <row r="2711">
          <cell r="C2711" t="str">
            <v>Oficial</v>
          </cell>
          <cell r="I2711">
            <v>1</v>
          </cell>
          <cell r="J2711">
            <v>77720</v>
          </cell>
          <cell r="K2711">
            <v>1.6913</v>
          </cell>
          <cell r="L2711">
            <v>131448</v>
          </cell>
          <cell r="M2711">
            <v>15</v>
          </cell>
          <cell r="O2711">
            <v>8763</v>
          </cell>
          <cell r="R2711">
            <v>0.13</v>
          </cell>
          <cell r="T2711" t="str">
            <v>Oficial</v>
          </cell>
        </row>
        <row r="2712">
          <cell r="C2712" t="str">
            <v>Ayudante Raso</v>
          </cell>
          <cell r="I2712">
            <v>1</v>
          </cell>
          <cell r="J2712">
            <v>43354</v>
          </cell>
          <cell r="K2712">
            <v>1.7323</v>
          </cell>
          <cell r="L2712">
            <v>75102</v>
          </cell>
          <cell r="M2712">
            <v>15</v>
          </cell>
          <cell r="O2712">
            <v>5007</v>
          </cell>
          <cell r="R2712">
            <v>0.13</v>
          </cell>
          <cell r="T2712" t="str">
            <v>Ayudante Raso</v>
          </cell>
        </row>
        <row r="2713">
          <cell r="J2713">
            <v>0</v>
          </cell>
          <cell r="K2713">
            <v>0</v>
          </cell>
          <cell r="L2713">
            <v>0</v>
          </cell>
          <cell r="O2713">
            <v>0</v>
          </cell>
          <cell r="R2713">
            <v>0</v>
          </cell>
          <cell r="T2713">
            <v>0</v>
          </cell>
        </row>
        <row r="2714">
          <cell r="L2714">
            <v>0.16739999999999999</v>
          </cell>
          <cell r="M2714" t="str">
            <v>SUBTOTAL $</v>
          </cell>
          <cell r="O2714">
            <v>13770</v>
          </cell>
        </row>
        <row r="2716">
          <cell r="C2716" t="str">
            <v>TOTAL COSTO DIRECTO $</v>
          </cell>
          <cell r="O2716">
            <v>82254</v>
          </cell>
        </row>
        <row r="2717">
          <cell r="C2717" t="str">
            <v>V. COSTOS INDIRECTOS</v>
          </cell>
        </row>
        <row r="2719">
          <cell r="C2719" t="str">
            <v>Descripción</v>
          </cell>
          <cell r="L2719" t="str">
            <v>Porcentaje</v>
          </cell>
          <cell r="M2719" t="str">
            <v>Valor Total</v>
          </cell>
        </row>
        <row r="2720">
          <cell r="C2720" t="str">
            <v>ADMINISTRACION</v>
          </cell>
          <cell r="L2720">
            <v>0</v>
          </cell>
          <cell r="M2720">
            <v>0</v>
          </cell>
        </row>
        <row r="2721">
          <cell r="C2721" t="str">
            <v xml:space="preserve">IMPREVISTOS </v>
          </cell>
          <cell r="L2721">
            <v>0</v>
          </cell>
          <cell r="M2721">
            <v>0</v>
          </cell>
        </row>
        <row r="2722">
          <cell r="C2722" t="str">
            <v>UTILIDAD</v>
          </cell>
          <cell r="L2722">
            <v>0</v>
          </cell>
          <cell r="M2722">
            <v>0</v>
          </cell>
        </row>
        <row r="2723">
          <cell r="C2723" t="str">
            <v>SUBTOTAL $</v>
          </cell>
          <cell r="O2723">
            <v>0</v>
          </cell>
        </row>
        <row r="2725">
          <cell r="C2725" t="str">
            <v>Precio Unitario Total Aproximado al peso $</v>
          </cell>
          <cell r="O2725">
            <v>82254</v>
          </cell>
        </row>
        <row r="2728">
          <cell r="H2728" t="str">
            <v>Firma</v>
          </cell>
        </row>
        <row r="2729">
          <cell r="H2729" t="str">
            <v>Nombre:</v>
          </cell>
        </row>
        <row r="2730">
          <cell r="H2730" t="str">
            <v>Representante Legal del Contratista o su Apoderado</v>
          </cell>
        </row>
        <row r="2731">
          <cell r="H2731" t="str">
            <v>Matricula No. :</v>
          </cell>
        </row>
        <row r="2732">
          <cell r="H2732" t="str">
            <v xml:space="preserve"> </v>
          </cell>
        </row>
        <row r="2733">
          <cell r="C2733" t="str">
            <v>OBSERVACIONES INTERVENTORÍA</v>
          </cell>
        </row>
        <row r="2737">
          <cell r="C2737" t="str">
            <v>APROBACIÓN POR INTERVENTORÍA</v>
          </cell>
        </row>
        <row r="2738">
          <cell r="C2738"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2740">
          <cell r="C2740"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2743">
          <cell r="H2743" t="str">
            <v>Firma</v>
          </cell>
        </row>
        <row r="2744">
          <cell r="H2744" t="str">
            <v>Nombre:</v>
          </cell>
        </row>
        <row r="2745">
          <cell r="H2745" t="str">
            <v>Representante Legal del Interventor o su Apoderado</v>
          </cell>
        </row>
        <row r="2746">
          <cell r="H2746" t="str">
            <v>Matricula No. :</v>
          </cell>
        </row>
        <row r="2751">
          <cell r="C2751" t="str">
            <v>Formulario 1 - Propuesta económica  - Documento tipo de selección abreviada de menor cuantía - versión 2</v>
          </cell>
        </row>
        <row r="2752">
          <cell r="C2752" t="str">
            <v>Código</v>
          </cell>
          <cell r="D2752" t="str">
            <v>CCE-EICP-FM-25</v>
          </cell>
          <cell r="E2752" t="str">
            <v>Versión</v>
          </cell>
          <cell r="F2752">
            <v>2</v>
          </cell>
        </row>
        <row r="2754">
          <cell r="C2754" t="str">
            <v>[La entidad podrá utilizar este formato para la presentación de los análisis de precios unitarios el contratista en la oportunidad prevista en el numeral 8.1. del Documento Base]</v>
          </cell>
        </row>
        <row r="2757">
          <cell r="D2757" t="str">
            <v>MUNICIPIO DE CONCORDIA, ANTIOQUIA</v>
          </cell>
        </row>
        <row r="2758">
          <cell r="L2758" t="str">
            <v>VERSIÓN</v>
          </cell>
        </row>
        <row r="2759">
          <cell r="D2759" t="str">
            <v xml:space="preserve">[NÚMERO DEL PROCESO] </v>
          </cell>
        </row>
        <row r="2760">
          <cell r="L2760" t="str">
            <v>PÁGINA</v>
          </cell>
          <cell r="M2760">
            <v>1</v>
          </cell>
          <cell r="N2760" t="str">
            <v>DE</v>
          </cell>
          <cell r="O2760">
            <v>1</v>
          </cell>
        </row>
        <row r="2761">
          <cell r="D2761" t="str">
            <v xml:space="preserve">ANALISIS DE PRECIOS UNITARIOS </v>
          </cell>
        </row>
        <row r="2763">
          <cell r="L2763" t="str">
            <v>FECHA</v>
          </cell>
          <cell r="M2763" t="str">
            <v>DD</v>
          </cell>
          <cell r="N2763" t="str">
            <v>MM</v>
          </cell>
          <cell r="O2763" t="str">
            <v>AA</v>
          </cell>
        </row>
        <row r="2764">
          <cell r="M2764">
            <v>8</v>
          </cell>
          <cell r="N2764">
            <v>5</v>
          </cell>
          <cell r="O2764">
            <v>2023</v>
          </cell>
        </row>
        <row r="2765">
          <cell r="C2765" t="str">
            <v>ITEMS DE LA PROPUESTA ECONÓMICA</v>
          </cell>
          <cell r="I2765" t="str">
            <v>ITEMS NO PREVISTOS</v>
          </cell>
        </row>
        <row r="2769">
          <cell r="C2769" t="str">
            <v>DATOS ESPECÍFICOS</v>
          </cell>
        </row>
        <row r="2771">
          <cell r="C2771" t="str">
            <v>ITEM</v>
          </cell>
          <cell r="D2771" t="str">
            <v>DESCRIPCIÓN</v>
          </cell>
          <cell r="M2771" t="str">
            <v>UNIDAD</v>
          </cell>
          <cell r="O2771" t="str">
            <v>CANTIDAD</v>
          </cell>
        </row>
        <row r="2772">
          <cell r="C2772" t="str">
            <v>4.8.8</v>
          </cell>
          <cell r="D2772" t="str">
            <v>Construccion de caja de empalme para domiciliaria en anden o zona verde en Concreto de 21 Mpa, ancho libre 0.3 m x 0.3 m, Profundidad &lt; 0.8 m, espesor de muros 0.1 m; según especificacion EPM. Incluye: demoliciones en concreto, acero de refuerzo en varilla 1/4" @ 0.15 m en ambos sentidos, marco en lámina de acero de 2” x 2” x 3/16" (ángulo de 90°) con cuatro varillas corrugadas de anclaje de Ø 3/8" ubicadas en el centro de cada uno de los lados del muro, tapa en platina perimetral 2" x 3/16" y varilla de 3/8" @ 0.1 m en ambos sentidos, Cargue, retiro de material sobrante y todos los elementos necesarios para su construcción, puesta en servicio.</v>
          </cell>
          <cell r="M2772" t="str">
            <v>u</v>
          </cell>
          <cell r="O2772">
            <v>5</v>
          </cell>
          <cell r="R2772">
            <v>444760</v>
          </cell>
          <cell r="S2772">
            <v>444760</v>
          </cell>
          <cell r="T2772">
            <v>9.1700000000000004E-2</v>
          </cell>
          <cell r="U2772">
            <v>0.65820000000000001</v>
          </cell>
          <cell r="V2772">
            <v>0</v>
          </cell>
          <cell r="W2772">
            <v>0.25009999999999999</v>
          </cell>
        </row>
        <row r="2773">
          <cell r="C2773" t="str">
            <v>I. EQUIPO</v>
          </cell>
        </row>
        <row r="2775">
          <cell r="C2775" t="str">
            <v>DESCRIPCIÓN</v>
          </cell>
          <cell r="H2775" t="str">
            <v>MARCA</v>
          </cell>
          <cell r="J2775" t="str">
            <v>TIPO</v>
          </cell>
          <cell r="L2775" t="str">
            <v>TARIFA/HORA</v>
          </cell>
          <cell r="M2775" t="str">
            <v>RENDIMIENTO</v>
          </cell>
          <cell r="O2775" t="str">
            <v>Vr. UNITARIO</v>
          </cell>
        </row>
        <row r="2776">
          <cell r="C2776" t="str">
            <v>Vibrador de concreto (Mikasa), electrico a 110 v</v>
          </cell>
          <cell r="J2776" t="str">
            <v>Dia</v>
          </cell>
          <cell r="L2776">
            <v>46162</v>
          </cell>
          <cell r="M2776">
            <v>2</v>
          </cell>
          <cell r="O2776">
            <v>23081</v>
          </cell>
          <cell r="R2776">
            <v>2.5</v>
          </cell>
          <cell r="T2776" t="str">
            <v>Vibrador de concreto (Mikasa), electrico a 110 v</v>
          </cell>
        </row>
        <row r="2777">
          <cell r="C2777" t="str">
            <v>Taladro de 1/2´´, pulidora, lijadora y circular para corte extremo superior</v>
          </cell>
          <cell r="J2777" t="str">
            <v>h</v>
          </cell>
          <cell r="L2777">
            <v>3037</v>
          </cell>
          <cell r="M2777">
            <v>0.25</v>
          </cell>
          <cell r="O2777">
            <v>12148</v>
          </cell>
          <cell r="R2777">
            <v>20</v>
          </cell>
          <cell r="T2777" t="str">
            <v>Taladro de 1/2´´, pulidora, lijadora y circular para corte extremo superior</v>
          </cell>
        </row>
        <row r="2778">
          <cell r="J2778" t="str">
            <v/>
          </cell>
          <cell r="L2778" t="str">
            <v/>
          </cell>
          <cell r="O2778">
            <v>0</v>
          </cell>
          <cell r="R2778">
            <v>0</v>
          </cell>
          <cell r="T2778">
            <v>0</v>
          </cell>
        </row>
        <row r="2779">
          <cell r="C2779" t="str">
            <v>Herramienta Menor (Como % de Mano de Obra)</v>
          </cell>
          <cell r="J2779" t="str">
            <v>Dia</v>
          </cell>
          <cell r="L2779">
            <v>111218</v>
          </cell>
          <cell r="M2779">
            <v>0.05</v>
          </cell>
          <cell r="O2779">
            <v>5561</v>
          </cell>
          <cell r="R2779">
            <v>27805</v>
          </cell>
          <cell r="T2779" t="str">
            <v>Herramienta Menor (Como % de Mano de Obra)</v>
          </cell>
        </row>
        <row r="2780">
          <cell r="L2780">
            <v>9.1700000000000004E-2</v>
          </cell>
          <cell r="M2780" t="str">
            <v>SUBTOTAL $</v>
          </cell>
          <cell r="O2780">
            <v>40790</v>
          </cell>
        </row>
        <row r="2781">
          <cell r="C2781" t="str">
            <v>II. MATERIALES</v>
          </cell>
        </row>
        <row r="2783">
          <cell r="C2783" t="str">
            <v>DESCRIPCIÓN</v>
          </cell>
          <cell r="K2783" t="str">
            <v>UNIDAD</v>
          </cell>
          <cell r="L2783" t="str">
            <v>CANTIDAD</v>
          </cell>
          <cell r="M2783" t="str">
            <v>PRECIO UNIT.</v>
          </cell>
          <cell r="O2783" t="str">
            <v>Vr. UNITARIO</v>
          </cell>
        </row>
        <row r="2784">
          <cell r="C2784" t="str">
            <v>Concreto Resistencia 21 (Mpa)</v>
          </cell>
          <cell r="K2784" t="str">
            <v>m3</v>
          </cell>
          <cell r="L2784">
            <v>0.17280000000000001</v>
          </cell>
          <cell r="M2784">
            <v>484027</v>
          </cell>
          <cell r="O2784">
            <v>83640</v>
          </cell>
          <cell r="R2784">
            <v>0.86</v>
          </cell>
          <cell r="T2784" t="str">
            <v>Concreto Resistencia 21 (Mpa)</v>
          </cell>
        </row>
        <row r="2785">
          <cell r="C2785" t="str">
            <v>Sika Plastocrete DM Impermeabilizante para concreto. Presentación (Se dosifica al 0,5% del peso del cemento de la mezcla)</v>
          </cell>
          <cell r="K2785" t="str">
            <v>kg</v>
          </cell>
          <cell r="L2785">
            <v>0.31</v>
          </cell>
          <cell r="M2785">
            <v>26375</v>
          </cell>
          <cell r="O2785">
            <v>8176</v>
          </cell>
          <cell r="R2785">
            <v>1.55</v>
          </cell>
          <cell r="T2785" t="str">
            <v>Sika Plastocrete DM Impermeabilizante para concreto. Presentación (Se dosifica al 0,5% del peso del cemento de la mezcla)</v>
          </cell>
        </row>
        <row r="2786">
          <cell r="C2786" t="str">
            <v>Super T de 19 mm. 1.53 x 2.44 m</v>
          </cell>
          <cell r="K2786" t="str">
            <v>un</v>
          </cell>
          <cell r="L2786">
            <v>5.3999999999999999E-2</v>
          </cell>
          <cell r="M2786">
            <v>300000</v>
          </cell>
          <cell r="O2786">
            <v>16200</v>
          </cell>
          <cell r="R2786">
            <v>0.27</v>
          </cell>
          <cell r="T2786" t="str">
            <v>Super T de 19 mm. 1.53 x 2.44 m</v>
          </cell>
        </row>
        <row r="2787">
          <cell r="C2787" t="str">
            <v>Larguero 8cm. X 4cm.          L=3.00 mt.</v>
          </cell>
          <cell r="K2787" t="str">
            <v>u</v>
          </cell>
          <cell r="L2787">
            <v>0.08</v>
          </cell>
          <cell r="M2787">
            <v>10645</v>
          </cell>
          <cell r="O2787">
            <v>852</v>
          </cell>
          <cell r="R2787">
            <v>0.4</v>
          </cell>
          <cell r="T2787" t="str">
            <v>Larguero 8cm. X 4cm.          L=3.00 mt.</v>
          </cell>
        </row>
        <row r="2788">
          <cell r="C2788" t="str">
            <v>Aditivo Separol N- 20 Kg Sika - Rendimiento Aprox=300m2</v>
          </cell>
          <cell r="K2788" t="str">
            <v>u</v>
          </cell>
          <cell r="L2788">
            <v>3.5000000000000001E-3</v>
          </cell>
          <cell r="M2788">
            <v>163823</v>
          </cell>
          <cell r="O2788">
            <v>573</v>
          </cell>
          <cell r="R2788">
            <v>0.02</v>
          </cell>
          <cell r="T2788" t="str">
            <v>Aditivo Separol N- 20 Kg Sika - Rendimiento Aprox=300m2</v>
          </cell>
        </row>
        <row r="2789">
          <cell r="C2789" t="str">
            <v>Clavos Hierro 2 1/2 Pulgadas 350 Gramos(105 Clavos Apx Caja)</v>
          </cell>
          <cell r="K2789" t="str">
            <v>u</v>
          </cell>
          <cell r="L2789">
            <v>0.19</v>
          </cell>
          <cell r="M2789">
            <v>4620</v>
          </cell>
          <cell r="O2789">
            <v>878</v>
          </cell>
          <cell r="R2789">
            <v>0.95</v>
          </cell>
          <cell r="T2789" t="str">
            <v>Clavos Hierro 2 1/2 Pulgadas 350 Gramos(105 Clavos Apx Caja)</v>
          </cell>
        </row>
        <row r="2790">
          <cell r="C2790" t="str">
            <v>Acero refuerzo G-60</v>
          </cell>
          <cell r="K2790" t="str">
            <v>Kg</v>
          </cell>
          <cell r="L2790">
            <v>6.8200000000000012</v>
          </cell>
          <cell r="M2790">
            <v>4850</v>
          </cell>
          <cell r="O2790">
            <v>33077</v>
          </cell>
          <cell r="R2790">
            <v>34.1</v>
          </cell>
          <cell r="T2790" t="str">
            <v>Acero refuerzo G-60</v>
          </cell>
        </row>
        <row r="2791">
          <cell r="C2791" t="str">
            <v>Alambre negro para amarre calibre 18</v>
          </cell>
          <cell r="K2791" t="str">
            <v>kg</v>
          </cell>
          <cell r="L2791">
            <v>0.1</v>
          </cell>
          <cell r="M2791">
            <v>11400</v>
          </cell>
          <cell r="O2791">
            <v>1140</v>
          </cell>
          <cell r="R2791">
            <v>0.5</v>
          </cell>
          <cell r="T2791" t="str">
            <v>Alambre negro para amarre calibre 18</v>
          </cell>
        </row>
        <row r="2792">
          <cell r="C2792" t="str">
            <v>Herraje para marco y tapa de caja de inspección. Medidas tapa 0.4 m x 0.4 m - Según especificación EPM</v>
          </cell>
          <cell r="K2792" t="str">
            <v>u</v>
          </cell>
          <cell r="L2792">
            <v>1</v>
          </cell>
          <cell r="M2792">
            <v>148216</v>
          </cell>
          <cell r="O2792">
            <v>148216</v>
          </cell>
          <cell r="R2792">
            <v>5</v>
          </cell>
          <cell r="T2792" t="str">
            <v>Herraje para marco y tapa de caja de inspección. Medidas tapa 0.4 m x 0.4 m - Según especificación EPM</v>
          </cell>
        </row>
        <row r="2793">
          <cell r="K2793" t="str">
            <v/>
          </cell>
          <cell r="O2793">
            <v>0</v>
          </cell>
          <cell r="R2793">
            <v>0</v>
          </cell>
          <cell r="T2793">
            <v>0</v>
          </cell>
        </row>
        <row r="2794">
          <cell r="L2794">
            <v>0.65820000000000001</v>
          </cell>
          <cell r="M2794" t="str">
            <v>SUBTOTAL $</v>
          </cell>
          <cell r="O2794">
            <v>292752</v>
          </cell>
        </row>
        <row r="2795">
          <cell r="C2795" t="str">
            <v>III. TRANSPORTES</v>
          </cell>
        </row>
        <row r="2797">
          <cell r="C2797" t="str">
            <v>MATERIAL</v>
          </cell>
          <cell r="J2797" t="str">
            <v>VOL. o PESO</v>
          </cell>
          <cell r="K2797" t="str">
            <v>DISTANCIA</v>
          </cell>
          <cell r="L2797" t="str">
            <v>M3 o Ton/Km</v>
          </cell>
          <cell r="M2797" t="str">
            <v>TARIFA</v>
          </cell>
          <cell r="O2797" t="str">
            <v>Vr. UNITARIO</v>
          </cell>
        </row>
        <row r="2798">
          <cell r="J2798" t="str">
            <v/>
          </cell>
          <cell r="M2798">
            <v>0</v>
          </cell>
          <cell r="O2798">
            <v>0</v>
          </cell>
          <cell r="R2798">
            <v>0</v>
          </cell>
          <cell r="T2798">
            <v>0</v>
          </cell>
        </row>
        <row r="2799">
          <cell r="J2799" t="str">
            <v/>
          </cell>
          <cell r="M2799">
            <v>0</v>
          </cell>
          <cell r="O2799">
            <v>0</v>
          </cell>
          <cell r="R2799">
            <v>0</v>
          </cell>
          <cell r="T2799">
            <v>0</v>
          </cell>
        </row>
        <row r="2800">
          <cell r="J2800" t="str">
            <v/>
          </cell>
          <cell r="M2800">
            <v>0</v>
          </cell>
          <cell r="O2800">
            <v>0</v>
          </cell>
          <cell r="R2800">
            <v>0</v>
          </cell>
          <cell r="T2800">
            <v>0</v>
          </cell>
        </row>
        <row r="2801">
          <cell r="L2801">
            <v>0</v>
          </cell>
          <cell r="M2801" t="str">
            <v>SUBTOTAL $</v>
          </cell>
          <cell r="O2801">
            <v>0</v>
          </cell>
        </row>
        <row r="2802">
          <cell r="C2802" t="str">
            <v>IV. MANO DE OBRA</v>
          </cell>
        </row>
        <row r="2804">
          <cell r="C2804" t="str">
            <v>TRABAJADOR</v>
          </cell>
          <cell r="I2804" t="str">
            <v>CANTIDAD</v>
          </cell>
          <cell r="J2804" t="str">
            <v>JORNAL</v>
          </cell>
          <cell r="K2804" t="str">
            <v>PRESTACIONES</v>
          </cell>
          <cell r="L2804" t="str">
            <v>JORNAL TOTAL</v>
          </cell>
          <cell r="M2804" t="str">
            <v>RENDIMIENTO</v>
          </cell>
          <cell r="O2804" t="str">
            <v>Vr. UNITARIO</v>
          </cell>
        </row>
        <row r="2805">
          <cell r="C2805" t="str">
            <v>Oficial</v>
          </cell>
          <cell r="I2805">
            <v>1</v>
          </cell>
          <cell r="J2805">
            <v>77720</v>
          </cell>
          <cell r="K2805">
            <v>1.6913</v>
          </cell>
          <cell r="L2805">
            <v>131448</v>
          </cell>
          <cell r="M2805">
            <v>2</v>
          </cell>
          <cell r="O2805">
            <v>65724</v>
          </cell>
          <cell r="R2805">
            <v>2.5</v>
          </cell>
          <cell r="T2805" t="str">
            <v>Oficial</v>
          </cell>
        </row>
        <row r="2806">
          <cell r="C2806" t="str">
            <v>Ayudante Entendido</v>
          </cell>
          <cell r="I2806">
            <v>1</v>
          </cell>
          <cell r="J2806">
            <v>53020</v>
          </cell>
          <cell r="K2806">
            <v>1.7161</v>
          </cell>
          <cell r="L2806">
            <v>90988</v>
          </cell>
          <cell r="M2806">
            <v>2</v>
          </cell>
          <cell r="O2806">
            <v>45494</v>
          </cell>
          <cell r="R2806">
            <v>2.5</v>
          </cell>
          <cell r="T2806" t="str">
            <v>Ayudante Entendido</v>
          </cell>
        </row>
        <row r="2807">
          <cell r="J2807">
            <v>0</v>
          </cell>
          <cell r="K2807">
            <v>0</v>
          </cell>
          <cell r="L2807">
            <v>0</v>
          </cell>
          <cell r="O2807">
            <v>0</v>
          </cell>
          <cell r="R2807">
            <v>0</v>
          </cell>
          <cell r="T2807">
            <v>0</v>
          </cell>
        </row>
        <row r="2808">
          <cell r="L2808">
            <v>0.25009999999999999</v>
          </cell>
          <cell r="M2808" t="str">
            <v>SUBTOTAL $</v>
          </cell>
          <cell r="O2808">
            <v>111218</v>
          </cell>
        </row>
        <row r="2810">
          <cell r="C2810" t="str">
            <v>TOTAL COSTO DIRECTO $</v>
          </cell>
          <cell r="O2810">
            <v>444760</v>
          </cell>
        </row>
        <row r="2811">
          <cell r="C2811" t="str">
            <v>V. COSTOS INDIRECTOS</v>
          </cell>
        </row>
        <row r="2813">
          <cell r="C2813" t="str">
            <v>Descripción</v>
          </cell>
          <cell r="L2813" t="str">
            <v>Porcentaje</v>
          </cell>
          <cell r="M2813" t="str">
            <v>Valor Total</v>
          </cell>
        </row>
        <row r="2814">
          <cell r="C2814" t="str">
            <v>ADMINISTRACION</v>
          </cell>
          <cell r="L2814">
            <v>0</v>
          </cell>
          <cell r="M2814">
            <v>0</v>
          </cell>
        </row>
        <row r="2815">
          <cell r="C2815" t="str">
            <v xml:space="preserve">IMPREVISTOS </v>
          </cell>
          <cell r="L2815">
            <v>0</v>
          </cell>
          <cell r="M2815">
            <v>0</v>
          </cell>
        </row>
        <row r="2816">
          <cell r="C2816" t="str">
            <v>UTILIDAD</v>
          </cell>
          <cell r="L2816">
            <v>0</v>
          </cell>
          <cell r="M2816">
            <v>0</v>
          </cell>
        </row>
        <row r="2817">
          <cell r="C2817" t="str">
            <v>SUBTOTAL $</v>
          </cell>
          <cell r="O2817">
            <v>0</v>
          </cell>
        </row>
        <row r="2819">
          <cell r="C2819" t="str">
            <v>Precio Unitario Total Aproximado al peso $</v>
          </cell>
          <cell r="O2819">
            <v>444760</v>
          </cell>
        </row>
        <row r="2822">
          <cell r="H2822" t="str">
            <v>Firma</v>
          </cell>
        </row>
        <row r="2823">
          <cell r="H2823" t="str">
            <v>Nombre:</v>
          </cell>
        </row>
        <row r="2824">
          <cell r="H2824" t="str">
            <v>Representante Legal del Contratista o su Apoderado</v>
          </cell>
        </row>
        <row r="2825">
          <cell r="H2825" t="str">
            <v>Matricula No. :</v>
          </cell>
        </row>
        <row r="2826">
          <cell r="H2826" t="str">
            <v xml:space="preserve"> </v>
          </cell>
        </row>
        <row r="2827">
          <cell r="C2827" t="str">
            <v>OBSERVACIONES INTERVENTORÍA</v>
          </cell>
        </row>
        <row r="2831">
          <cell r="C2831" t="str">
            <v>APROBACIÓN POR INTERVENTORÍA</v>
          </cell>
        </row>
        <row r="2832">
          <cell r="C2832"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2834">
          <cell r="C2834"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2837">
          <cell r="H2837" t="str">
            <v>Firma</v>
          </cell>
        </row>
        <row r="2838">
          <cell r="H2838" t="str">
            <v>Nombre:</v>
          </cell>
        </row>
        <row r="2839">
          <cell r="H2839" t="str">
            <v>Representante Legal del Interventor o su Apoderado</v>
          </cell>
        </row>
        <row r="2840">
          <cell r="H2840" t="str">
            <v>Matricula No. :</v>
          </cell>
        </row>
        <row r="2845">
          <cell r="C2845" t="str">
            <v>Formulario 1 - Propuesta económica  - Documento tipo de selección abreviada de menor cuantía - versión 2</v>
          </cell>
        </row>
        <row r="2846">
          <cell r="C2846" t="str">
            <v>Código</v>
          </cell>
          <cell r="D2846" t="str">
            <v>CCE-EICP-FM-25</v>
          </cell>
          <cell r="E2846" t="str">
            <v>Versión</v>
          </cell>
          <cell r="F2846">
            <v>2</v>
          </cell>
        </row>
        <row r="2848">
          <cell r="C2848" t="str">
            <v>[La entidad podrá utilizar este formato para la presentación de los análisis de precios unitarios el contratista en la oportunidad prevista en el numeral 8.1. del Documento Base]</v>
          </cell>
        </row>
        <row r="2851">
          <cell r="D2851" t="str">
            <v>MUNICIPIO DE CONCORDIA, ANTIOQUIA</v>
          </cell>
        </row>
        <row r="2852">
          <cell r="L2852" t="str">
            <v>VERSIÓN</v>
          </cell>
        </row>
        <row r="2853">
          <cell r="D2853" t="str">
            <v xml:space="preserve">[NÚMERO DEL PROCESO] </v>
          </cell>
        </row>
        <row r="2854">
          <cell r="L2854" t="str">
            <v>PÁGINA</v>
          </cell>
          <cell r="M2854">
            <v>1</v>
          </cell>
          <cell r="N2854" t="str">
            <v>DE</v>
          </cell>
          <cell r="O2854">
            <v>1</v>
          </cell>
        </row>
        <row r="2855">
          <cell r="D2855" t="str">
            <v xml:space="preserve">ANALISIS DE PRECIOS UNITARIOS </v>
          </cell>
        </row>
        <row r="2857">
          <cell r="L2857" t="str">
            <v>FECHA</v>
          </cell>
          <cell r="M2857" t="str">
            <v>DD</v>
          </cell>
          <cell r="N2857" t="str">
            <v>MM</v>
          </cell>
          <cell r="O2857" t="str">
            <v>AA</v>
          </cell>
        </row>
        <row r="2858">
          <cell r="M2858">
            <v>8</v>
          </cell>
          <cell r="N2858">
            <v>5</v>
          </cell>
          <cell r="O2858">
            <v>2023</v>
          </cell>
        </row>
        <row r="2859">
          <cell r="C2859" t="str">
            <v>ITEMS DE LA PROPUESTA ECONÓMICA</v>
          </cell>
          <cell r="I2859" t="str">
            <v>ITEMS NO PREVISTOS</v>
          </cell>
        </row>
        <row r="2863">
          <cell r="C2863" t="str">
            <v>DATOS ESPECÍFICOS</v>
          </cell>
        </row>
        <row r="2865">
          <cell r="C2865" t="str">
            <v>ITEM</v>
          </cell>
          <cell r="D2865" t="str">
            <v>DESCRIPCIÓN</v>
          </cell>
          <cell r="M2865" t="str">
            <v>UNIDAD</v>
          </cell>
          <cell r="O2865" t="str">
            <v>CANTIDAD</v>
          </cell>
        </row>
        <row r="2866">
          <cell r="C2866" t="str">
            <v>4.8.9</v>
          </cell>
          <cell r="D2866" t="str">
            <v>S.T.I de Rejilla Piso Acero Inoxidable Anti Olor</v>
          </cell>
          <cell r="M2866" t="str">
            <v>u</v>
          </cell>
          <cell r="O2866">
            <v>2</v>
          </cell>
          <cell r="R2866">
            <v>51507</v>
          </cell>
          <cell r="S2866">
            <v>51507</v>
          </cell>
          <cell r="T2866">
            <v>1.4E-2</v>
          </cell>
          <cell r="U2866">
            <v>0.85229999999999995</v>
          </cell>
          <cell r="V2866">
            <v>0</v>
          </cell>
          <cell r="W2866">
            <v>0.13370000000000001</v>
          </cell>
        </row>
        <row r="2867">
          <cell r="C2867" t="str">
            <v>I. EQUIPO</v>
          </cell>
        </row>
        <row r="2869">
          <cell r="C2869" t="str">
            <v>DESCRIPCIÓN</v>
          </cell>
          <cell r="H2869" t="str">
            <v>MARCA</v>
          </cell>
          <cell r="J2869" t="str">
            <v>TIPO</v>
          </cell>
          <cell r="L2869" t="str">
            <v>TARIFA/HORA</v>
          </cell>
          <cell r="M2869" t="str">
            <v>RENDIMIENTO</v>
          </cell>
          <cell r="O2869" t="str">
            <v>Vr. UNITARIO</v>
          </cell>
        </row>
        <row r="2870">
          <cell r="C2870" t="str">
            <v>Pulidora Manual de 4" 1/2"</v>
          </cell>
          <cell r="J2870" t="str">
            <v>Dia</v>
          </cell>
          <cell r="L2870">
            <v>11352</v>
          </cell>
          <cell r="M2870">
            <v>30</v>
          </cell>
          <cell r="O2870">
            <v>378</v>
          </cell>
          <cell r="R2870">
            <v>7.0000000000000007E-2</v>
          </cell>
          <cell r="T2870" t="str">
            <v>Pulidora Manual de 4" 1/2"</v>
          </cell>
        </row>
        <row r="2871">
          <cell r="J2871" t="str">
            <v/>
          </cell>
          <cell r="L2871" t="str">
            <v/>
          </cell>
          <cell r="O2871">
            <v>0</v>
          </cell>
          <cell r="R2871">
            <v>0</v>
          </cell>
          <cell r="T2871">
            <v>0</v>
          </cell>
        </row>
        <row r="2872">
          <cell r="J2872" t="str">
            <v/>
          </cell>
          <cell r="L2872" t="str">
            <v/>
          </cell>
          <cell r="O2872">
            <v>0</v>
          </cell>
          <cell r="R2872">
            <v>0</v>
          </cell>
          <cell r="T2872">
            <v>0</v>
          </cell>
        </row>
        <row r="2873">
          <cell r="C2873" t="str">
            <v>Herramienta Menor (Como % de Mano de Obra)</v>
          </cell>
          <cell r="J2873" t="str">
            <v>Dia</v>
          </cell>
          <cell r="L2873">
            <v>6885</v>
          </cell>
          <cell r="M2873">
            <v>0.05</v>
          </cell>
          <cell r="O2873">
            <v>344</v>
          </cell>
          <cell r="R2873">
            <v>688</v>
          </cell>
          <cell r="T2873" t="str">
            <v>Herramienta Menor (Como % de Mano de Obra)</v>
          </cell>
        </row>
        <row r="2874">
          <cell r="L2874">
            <v>1.4E-2</v>
          </cell>
          <cell r="M2874" t="str">
            <v>SUBTOTAL $</v>
          </cell>
          <cell r="O2874">
            <v>722</v>
          </cell>
        </row>
        <row r="2875">
          <cell r="C2875" t="str">
            <v>II. MATERIALES</v>
          </cell>
        </row>
        <row r="2877">
          <cell r="C2877" t="str">
            <v>DESCRIPCIÓN</v>
          </cell>
          <cell r="K2877" t="str">
            <v>UNIDAD</v>
          </cell>
          <cell r="L2877" t="str">
            <v>CANTIDAD</v>
          </cell>
          <cell r="M2877" t="str">
            <v>PRECIO UNIT.</v>
          </cell>
          <cell r="O2877" t="str">
            <v>Vr. UNITARIO</v>
          </cell>
        </row>
        <row r="2878">
          <cell r="C2878" t="str">
            <v>Rejilla Piso Antiolor Acero Inoxidable</v>
          </cell>
          <cell r="K2878" t="str">
            <v>u</v>
          </cell>
          <cell r="L2878">
            <v>1</v>
          </cell>
          <cell r="M2878">
            <v>43900</v>
          </cell>
          <cell r="O2878">
            <v>43900</v>
          </cell>
          <cell r="R2878">
            <v>2</v>
          </cell>
          <cell r="T2878" t="str">
            <v>Rejilla Piso Antiolor Acero Inoxidable</v>
          </cell>
        </row>
        <row r="2879">
          <cell r="K2879" t="str">
            <v/>
          </cell>
          <cell r="M2879">
            <v>0</v>
          </cell>
          <cell r="O2879">
            <v>0</v>
          </cell>
          <cell r="R2879">
            <v>0</v>
          </cell>
          <cell r="T2879">
            <v>0</v>
          </cell>
        </row>
        <row r="2880">
          <cell r="K2880" t="str">
            <v/>
          </cell>
          <cell r="M2880">
            <v>0</v>
          </cell>
          <cell r="O2880">
            <v>0</v>
          </cell>
          <cell r="R2880">
            <v>0</v>
          </cell>
          <cell r="T2880">
            <v>0</v>
          </cell>
        </row>
        <row r="2881">
          <cell r="K2881" t="str">
            <v/>
          </cell>
          <cell r="M2881">
            <v>0</v>
          </cell>
          <cell r="O2881">
            <v>0</v>
          </cell>
          <cell r="R2881">
            <v>0</v>
          </cell>
          <cell r="T2881">
            <v>0</v>
          </cell>
        </row>
        <row r="2882">
          <cell r="K2882" t="str">
            <v/>
          </cell>
          <cell r="M2882">
            <v>0</v>
          </cell>
          <cell r="O2882">
            <v>0</v>
          </cell>
          <cell r="R2882">
            <v>0</v>
          </cell>
          <cell r="T2882">
            <v>0</v>
          </cell>
        </row>
        <row r="2883">
          <cell r="K2883" t="str">
            <v/>
          </cell>
          <cell r="M2883">
            <v>0</v>
          </cell>
          <cell r="O2883">
            <v>0</v>
          </cell>
          <cell r="R2883">
            <v>0</v>
          </cell>
          <cell r="T2883">
            <v>0</v>
          </cell>
        </row>
        <row r="2884">
          <cell r="K2884" t="str">
            <v/>
          </cell>
          <cell r="M2884">
            <v>0</v>
          </cell>
          <cell r="O2884">
            <v>0</v>
          </cell>
          <cell r="R2884">
            <v>0</v>
          </cell>
          <cell r="T2884">
            <v>0</v>
          </cell>
        </row>
        <row r="2885">
          <cell r="K2885" t="str">
            <v/>
          </cell>
          <cell r="O2885">
            <v>0</v>
          </cell>
          <cell r="R2885">
            <v>0</v>
          </cell>
          <cell r="T2885">
            <v>0</v>
          </cell>
        </row>
        <row r="2886">
          <cell r="L2886">
            <v>0.85229999999999995</v>
          </cell>
          <cell r="M2886" t="str">
            <v>SUBTOTAL $</v>
          </cell>
          <cell r="O2886">
            <v>43900</v>
          </cell>
        </row>
        <row r="2887">
          <cell r="C2887" t="str">
            <v>III. TRANSPORTES</v>
          </cell>
        </row>
        <row r="2889">
          <cell r="C2889" t="str">
            <v>MATERIAL</v>
          </cell>
          <cell r="J2889" t="str">
            <v>VOL. o PESO</v>
          </cell>
          <cell r="K2889" t="str">
            <v>DISTANCIA</v>
          </cell>
          <cell r="L2889" t="str">
            <v>M3 o Ton/Km</v>
          </cell>
          <cell r="M2889" t="str">
            <v>TARIFA</v>
          </cell>
          <cell r="O2889" t="str">
            <v>Vr. UNITARIO</v>
          </cell>
        </row>
        <row r="2890">
          <cell r="J2890" t="str">
            <v/>
          </cell>
          <cell r="M2890">
            <v>0</v>
          </cell>
          <cell r="O2890">
            <v>0</v>
          </cell>
          <cell r="R2890">
            <v>0</v>
          </cell>
          <cell r="T2890">
            <v>0</v>
          </cell>
        </row>
        <row r="2891">
          <cell r="J2891" t="str">
            <v/>
          </cell>
          <cell r="M2891">
            <v>0</v>
          </cell>
          <cell r="O2891">
            <v>0</v>
          </cell>
          <cell r="R2891">
            <v>0</v>
          </cell>
          <cell r="T2891">
            <v>0</v>
          </cell>
        </row>
        <row r="2892">
          <cell r="J2892" t="str">
            <v/>
          </cell>
          <cell r="M2892">
            <v>0</v>
          </cell>
          <cell r="O2892">
            <v>0</v>
          </cell>
          <cell r="R2892">
            <v>0</v>
          </cell>
          <cell r="T2892">
            <v>0</v>
          </cell>
        </row>
        <row r="2893">
          <cell r="L2893">
            <v>0</v>
          </cell>
          <cell r="M2893" t="str">
            <v>SUBTOTAL $</v>
          </cell>
          <cell r="O2893">
            <v>0</v>
          </cell>
        </row>
        <row r="2894">
          <cell r="C2894" t="str">
            <v>IV. MANO DE OBRA</v>
          </cell>
        </row>
        <row r="2896">
          <cell r="C2896" t="str">
            <v>TRABAJADOR</v>
          </cell>
          <cell r="I2896" t="str">
            <v>CANTIDAD</v>
          </cell>
          <cell r="J2896" t="str">
            <v>JORNAL</v>
          </cell>
          <cell r="K2896" t="str">
            <v>PRESTACIONES</v>
          </cell>
          <cell r="L2896" t="str">
            <v>JORNAL TOTAL</v>
          </cell>
          <cell r="M2896" t="str">
            <v>RENDIMIENTO</v>
          </cell>
          <cell r="O2896" t="str">
            <v>Vr. UNITARIO</v>
          </cell>
        </row>
        <row r="2897">
          <cell r="C2897" t="str">
            <v>Oficial</v>
          </cell>
          <cell r="I2897">
            <v>1</v>
          </cell>
          <cell r="J2897">
            <v>77720</v>
          </cell>
          <cell r="K2897">
            <v>1.6913</v>
          </cell>
          <cell r="L2897">
            <v>131448</v>
          </cell>
          <cell r="M2897">
            <v>30</v>
          </cell>
          <cell r="O2897">
            <v>4382</v>
          </cell>
          <cell r="R2897">
            <v>7.0000000000000007E-2</v>
          </cell>
          <cell r="T2897" t="str">
            <v>Oficial</v>
          </cell>
        </row>
        <row r="2898">
          <cell r="C2898" t="str">
            <v>Ayudante Raso</v>
          </cell>
          <cell r="I2898">
            <v>1</v>
          </cell>
          <cell r="J2898">
            <v>43354</v>
          </cell>
          <cell r="K2898">
            <v>1.7323</v>
          </cell>
          <cell r="L2898">
            <v>75102</v>
          </cell>
          <cell r="M2898">
            <v>30</v>
          </cell>
          <cell r="O2898">
            <v>2503</v>
          </cell>
          <cell r="R2898">
            <v>7.0000000000000007E-2</v>
          </cell>
          <cell r="T2898" t="str">
            <v>Ayudante Raso</v>
          </cell>
        </row>
        <row r="2899">
          <cell r="J2899">
            <v>0</v>
          </cell>
          <cell r="K2899">
            <v>0</v>
          </cell>
          <cell r="L2899">
            <v>0</v>
          </cell>
          <cell r="O2899">
            <v>0</v>
          </cell>
          <cell r="R2899">
            <v>0</v>
          </cell>
          <cell r="T2899">
            <v>0</v>
          </cell>
        </row>
        <row r="2900">
          <cell r="L2900">
            <v>0.13370000000000001</v>
          </cell>
          <cell r="M2900" t="str">
            <v>SUBTOTAL $</v>
          </cell>
          <cell r="O2900">
            <v>6885</v>
          </cell>
        </row>
        <row r="2902">
          <cell r="C2902" t="str">
            <v>TOTAL COSTO DIRECTO $</v>
          </cell>
          <cell r="O2902">
            <v>51507</v>
          </cell>
        </row>
        <row r="2903">
          <cell r="C2903" t="str">
            <v>V. COSTOS INDIRECTOS</v>
          </cell>
        </row>
        <row r="2905">
          <cell r="C2905" t="str">
            <v>Descripción</v>
          </cell>
          <cell r="L2905" t="str">
            <v>Porcentaje</v>
          </cell>
          <cell r="M2905" t="str">
            <v>Valor Total</v>
          </cell>
        </row>
        <row r="2906">
          <cell r="C2906" t="str">
            <v>ADMINISTRACION</v>
          </cell>
          <cell r="L2906">
            <v>0</v>
          </cell>
          <cell r="M2906">
            <v>0</v>
          </cell>
        </row>
        <row r="2907">
          <cell r="C2907" t="str">
            <v xml:space="preserve">IMPREVISTOS </v>
          </cell>
          <cell r="L2907">
            <v>0</v>
          </cell>
          <cell r="M2907">
            <v>0</v>
          </cell>
        </row>
        <row r="2908">
          <cell r="C2908" t="str">
            <v>UTILIDAD</v>
          </cell>
          <cell r="L2908">
            <v>0</v>
          </cell>
          <cell r="M2908">
            <v>0</v>
          </cell>
        </row>
        <row r="2909">
          <cell r="C2909" t="str">
            <v>SUBTOTAL $</v>
          </cell>
          <cell r="O2909">
            <v>0</v>
          </cell>
        </row>
        <row r="2911">
          <cell r="C2911" t="str">
            <v>Precio Unitario Total Aproximado al peso $</v>
          </cell>
          <cell r="O2911">
            <v>51507</v>
          </cell>
        </row>
        <row r="2914">
          <cell r="H2914" t="str">
            <v>Firma</v>
          </cell>
        </row>
        <row r="2915">
          <cell r="H2915" t="str">
            <v>Nombre:</v>
          </cell>
        </row>
        <row r="2916">
          <cell r="H2916" t="str">
            <v>Representante Legal del Contratista o su Apoderado</v>
          </cell>
        </row>
        <row r="2917">
          <cell r="H2917" t="str">
            <v>Matricula No. :</v>
          </cell>
        </row>
        <row r="2918">
          <cell r="H2918" t="str">
            <v xml:space="preserve"> </v>
          </cell>
        </row>
        <row r="2919">
          <cell r="C2919" t="str">
            <v>OBSERVACIONES INTERVENTORÍA</v>
          </cell>
        </row>
        <row r="2923">
          <cell r="C2923" t="str">
            <v>APROBACIÓN POR INTERVENTORÍA</v>
          </cell>
        </row>
        <row r="2924">
          <cell r="C2924"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2926">
          <cell r="C2926"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2929">
          <cell r="H2929" t="str">
            <v>Firma</v>
          </cell>
        </row>
        <row r="2930">
          <cell r="H2930" t="str">
            <v>Nombre:</v>
          </cell>
        </row>
        <row r="2931">
          <cell r="H2931" t="str">
            <v>Representante Legal del Interventor o su Apoderado</v>
          </cell>
        </row>
        <row r="2932">
          <cell r="H2932" t="str">
            <v>Matricula No. :</v>
          </cell>
        </row>
        <row r="2937">
          <cell r="C2937" t="str">
            <v>Formulario 1 - Propuesta económica  - Documento tipo de selección abreviada de menor cuantía - versión 2</v>
          </cell>
        </row>
        <row r="2938">
          <cell r="C2938" t="str">
            <v>Código</v>
          </cell>
          <cell r="D2938" t="str">
            <v>CCE-EICP-FM-25</v>
          </cell>
          <cell r="E2938" t="str">
            <v>Versión</v>
          </cell>
          <cell r="F2938">
            <v>2</v>
          </cell>
        </row>
        <row r="2940">
          <cell r="C2940" t="str">
            <v>[La entidad podrá utilizar este formato para la presentación de los análisis de precios unitarios el contratista en la oportunidad prevista en el numeral 8.1. del Documento Base]</v>
          </cell>
        </row>
        <row r="2943">
          <cell r="D2943" t="str">
            <v>MUNICIPIO DE CONCORDIA, ANTIOQUIA</v>
          </cell>
        </row>
        <row r="2944">
          <cell r="L2944" t="str">
            <v>VERSIÓN</v>
          </cell>
        </row>
        <row r="2945">
          <cell r="D2945" t="str">
            <v xml:space="preserve">[NÚMERO DEL PROCESO] </v>
          </cell>
        </row>
        <row r="2946">
          <cell r="L2946" t="str">
            <v>PÁGINA</v>
          </cell>
          <cell r="M2946">
            <v>1</v>
          </cell>
          <cell r="N2946" t="str">
            <v>DE</v>
          </cell>
          <cell r="O2946">
            <v>1</v>
          </cell>
        </row>
        <row r="2947">
          <cell r="D2947" t="str">
            <v xml:space="preserve">ANALISIS DE PRECIOS UNITARIOS </v>
          </cell>
        </row>
        <row r="2949">
          <cell r="L2949" t="str">
            <v>FECHA</v>
          </cell>
          <cell r="M2949" t="str">
            <v>DD</v>
          </cell>
          <cell r="N2949" t="str">
            <v>MM</v>
          </cell>
          <cell r="O2949" t="str">
            <v>AA</v>
          </cell>
        </row>
        <row r="2950">
          <cell r="M2950">
            <v>8</v>
          </cell>
          <cell r="N2950">
            <v>5</v>
          </cell>
          <cell r="O2950">
            <v>2023</v>
          </cell>
        </row>
        <row r="2951">
          <cell r="C2951" t="str">
            <v>ITEMS DE LA PROPUESTA ECONÓMICA</v>
          </cell>
          <cell r="I2951" t="str">
            <v>ITEMS NO PREVISTOS</v>
          </cell>
        </row>
        <row r="2955">
          <cell r="C2955" t="str">
            <v>DATOS ESPECÍFICOS</v>
          </cell>
        </row>
        <row r="2957">
          <cell r="C2957" t="str">
            <v>ITEM</v>
          </cell>
          <cell r="D2957" t="str">
            <v>DESCRIPCIÓN</v>
          </cell>
          <cell r="M2957" t="str">
            <v>UNIDAD</v>
          </cell>
          <cell r="O2957" t="str">
            <v>CANTIDAD</v>
          </cell>
        </row>
        <row r="2958">
          <cell r="C2958" t="str">
            <v>4.9.1</v>
          </cell>
          <cell r="D2958" t="str">
            <v>Lleno manual compactado con material proveniente de la excavación hasta obtener una densidad mínima del 95%, de la obtenida en el ensayo del Proctor modificado. Incluye selección, acarreo interno y compactación del material. Medido en sitio.</v>
          </cell>
          <cell r="M2958" t="str">
            <v>m3</v>
          </cell>
          <cell r="O2958">
            <v>8</v>
          </cell>
          <cell r="R2958">
            <v>21214</v>
          </cell>
          <cell r="S2958">
            <v>21214</v>
          </cell>
          <cell r="T2958">
            <v>0.24199999999999999</v>
          </cell>
          <cell r="U2958">
            <v>0</v>
          </cell>
          <cell r="V2958">
            <v>0</v>
          </cell>
          <cell r="W2958">
            <v>0.75800000000000001</v>
          </cell>
        </row>
        <row r="2959">
          <cell r="C2959" t="str">
            <v>I. EQUIPO</v>
          </cell>
        </row>
        <row r="2961">
          <cell r="C2961" t="str">
            <v>DESCRIPCIÓN</v>
          </cell>
          <cell r="H2961" t="str">
            <v>MARCA</v>
          </cell>
          <cell r="J2961" t="str">
            <v>TIPO</v>
          </cell>
          <cell r="L2961" t="str">
            <v>TARIFA/HORA</v>
          </cell>
          <cell r="M2961" t="str">
            <v>RENDIMIENTO</v>
          </cell>
          <cell r="O2961" t="str">
            <v>Vr. UNITARIO</v>
          </cell>
        </row>
        <row r="2962">
          <cell r="C2962" t="str">
            <v xml:space="preserve">Compactador Manual - Canguro Gasolina 3 HP
</v>
          </cell>
          <cell r="J2962" t="str">
            <v>Dia</v>
          </cell>
          <cell r="L2962">
            <v>64944</v>
          </cell>
          <cell r="M2962">
            <v>15</v>
          </cell>
          <cell r="O2962">
            <v>4330</v>
          </cell>
          <cell r="R2962">
            <v>0.53</v>
          </cell>
          <cell r="T2962" t="str">
            <v xml:space="preserve">Compactador Manual - Canguro Gasolina 3 HP
</v>
          </cell>
        </row>
        <row r="2963">
          <cell r="J2963" t="str">
            <v/>
          </cell>
          <cell r="L2963" t="str">
            <v/>
          </cell>
          <cell r="O2963">
            <v>0</v>
          </cell>
          <cell r="R2963">
            <v>0</v>
          </cell>
          <cell r="T2963">
            <v>0</v>
          </cell>
        </row>
        <row r="2964">
          <cell r="J2964" t="str">
            <v/>
          </cell>
          <cell r="L2964" t="str">
            <v/>
          </cell>
          <cell r="O2964">
            <v>0</v>
          </cell>
          <cell r="R2964">
            <v>0</v>
          </cell>
          <cell r="T2964">
            <v>0</v>
          </cell>
        </row>
        <row r="2965">
          <cell r="C2965" t="str">
            <v>Herramienta Menor (Como % de Mano de Obra)</v>
          </cell>
          <cell r="J2965" t="str">
            <v>Dia</v>
          </cell>
          <cell r="L2965">
            <v>16080</v>
          </cell>
          <cell r="M2965">
            <v>0.05</v>
          </cell>
          <cell r="O2965">
            <v>804</v>
          </cell>
          <cell r="R2965">
            <v>6432</v>
          </cell>
          <cell r="T2965" t="str">
            <v>Herramienta Menor (Como % de Mano de Obra)</v>
          </cell>
        </row>
        <row r="2966">
          <cell r="L2966">
            <v>0.24199999999999999</v>
          </cell>
          <cell r="M2966" t="str">
            <v>SUBTOTAL $</v>
          </cell>
          <cell r="O2966">
            <v>5134</v>
          </cell>
        </row>
        <row r="2967">
          <cell r="C2967" t="str">
            <v>II. MATERIALES</v>
          </cell>
        </row>
        <row r="2969">
          <cell r="C2969" t="str">
            <v>DESCRIPCIÓN</v>
          </cell>
          <cell r="K2969" t="str">
            <v>UNIDAD</v>
          </cell>
          <cell r="L2969" t="str">
            <v>CANTIDAD</v>
          </cell>
          <cell r="M2969" t="str">
            <v>PRECIO UNIT.</v>
          </cell>
          <cell r="O2969" t="str">
            <v>Vr. UNITARIO</v>
          </cell>
        </row>
        <row r="2970">
          <cell r="K2970" t="str">
            <v/>
          </cell>
          <cell r="M2970">
            <v>0</v>
          </cell>
          <cell r="O2970">
            <v>0</v>
          </cell>
          <cell r="R2970">
            <v>0</v>
          </cell>
          <cell r="T2970">
            <v>0</v>
          </cell>
        </row>
        <row r="2971">
          <cell r="K2971" t="str">
            <v/>
          </cell>
          <cell r="M2971">
            <v>0</v>
          </cell>
          <cell r="O2971">
            <v>0</v>
          </cell>
          <cell r="R2971">
            <v>0</v>
          </cell>
          <cell r="T2971">
            <v>0</v>
          </cell>
        </row>
        <row r="2972">
          <cell r="K2972" t="str">
            <v/>
          </cell>
          <cell r="M2972">
            <v>0</v>
          </cell>
          <cell r="O2972">
            <v>0</v>
          </cell>
          <cell r="R2972">
            <v>0</v>
          </cell>
          <cell r="T2972">
            <v>0</v>
          </cell>
        </row>
        <row r="2973">
          <cell r="K2973" t="str">
            <v/>
          </cell>
          <cell r="M2973">
            <v>0</v>
          </cell>
          <cell r="O2973">
            <v>0</v>
          </cell>
          <cell r="R2973">
            <v>0</v>
          </cell>
          <cell r="T2973">
            <v>0</v>
          </cell>
        </row>
        <row r="2974">
          <cell r="K2974" t="str">
            <v/>
          </cell>
          <cell r="M2974">
            <v>0</v>
          </cell>
          <cell r="O2974">
            <v>0</v>
          </cell>
          <cell r="R2974">
            <v>0</v>
          </cell>
          <cell r="T2974">
            <v>0</v>
          </cell>
        </row>
        <row r="2975">
          <cell r="K2975" t="str">
            <v/>
          </cell>
          <cell r="M2975">
            <v>0</v>
          </cell>
          <cell r="O2975">
            <v>0</v>
          </cell>
          <cell r="R2975">
            <v>0</v>
          </cell>
          <cell r="T2975">
            <v>0</v>
          </cell>
        </row>
        <row r="2976">
          <cell r="K2976" t="str">
            <v/>
          </cell>
          <cell r="O2976">
            <v>0</v>
          </cell>
          <cell r="R2976">
            <v>0</v>
          </cell>
          <cell r="T2976">
            <v>0</v>
          </cell>
        </row>
        <row r="2977">
          <cell r="L2977">
            <v>0</v>
          </cell>
          <cell r="M2977" t="str">
            <v>SUBTOTAL $</v>
          </cell>
          <cell r="O2977">
            <v>0</v>
          </cell>
        </row>
        <row r="2978">
          <cell r="C2978" t="str">
            <v>III. TRANSPORTES</v>
          </cell>
        </row>
        <row r="2980">
          <cell r="C2980" t="str">
            <v>MATERIAL</v>
          </cell>
          <cell r="J2980" t="str">
            <v>VOL. o PESO</v>
          </cell>
          <cell r="K2980" t="str">
            <v>DISTANCIA</v>
          </cell>
          <cell r="L2980" t="str">
            <v>M3 o Ton/Km</v>
          </cell>
          <cell r="M2980" t="str">
            <v>TARIFA</v>
          </cell>
          <cell r="O2980" t="str">
            <v>Vr. UNITARIO</v>
          </cell>
        </row>
        <row r="2981">
          <cell r="J2981" t="str">
            <v/>
          </cell>
          <cell r="M2981">
            <v>0</v>
          </cell>
          <cell r="O2981">
            <v>0</v>
          </cell>
          <cell r="R2981">
            <v>0</v>
          </cell>
          <cell r="T2981">
            <v>0</v>
          </cell>
        </row>
        <row r="2982">
          <cell r="J2982" t="str">
            <v/>
          </cell>
          <cell r="M2982">
            <v>0</v>
          </cell>
          <cell r="O2982">
            <v>0</v>
          </cell>
          <cell r="R2982">
            <v>0</v>
          </cell>
          <cell r="T2982">
            <v>0</v>
          </cell>
        </row>
        <row r="2983">
          <cell r="J2983" t="str">
            <v/>
          </cell>
          <cell r="M2983">
            <v>0</v>
          </cell>
          <cell r="O2983">
            <v>0</v>
          </cell>
          <cell r="R2983">
            <v>0</v>
          </cell>
          <cell r="T2983">
            <v>0</v>
          </cell>
        </row>
        <row r="2984">
          <cell r="L2984">
            <v>0</v>
          </cell>
          <cell r="M2984" t="str">
            <v>SUBTOTAL $</v>
          </cell>
          <cell r="O2984">
            <v>0</v>
          </cell>
        </row>
        <row r="2985">
          <cell r="C2985" t="str">
            <v>IV. MANO DE OBRA</v>
          </cell>
        </row>
        <row r="2987">
          <cell r="C2987" t="str">
            <v>TRABAJADOR</v>
          </cell>
          <cell r="I2987" t="str">
            <v>CANTIDAD</v>
          </cell>
          <cell r="J2987" t="str">
            <v>JORNAL</v>
          </cell>
          <cell r="K2987" t="str">
            <v>PRESTACIONES</v>
          </cell>
          <cell r="L2987" t="str">
            <v>JORNAL TOTAL</v>
          </cell>
          <cell r="M2987" t="str">
            <v>RENDIMIENTO</v>
          </cell>
          <cell r="O2987" t="str">
            <v>Vr. UNITARIO</v>
          </cell>
        </row>
        <row r="2988">
          <cell r="C2988" t="str">
            <v>Ayudante Entendido</v>
          </cell>
          <cell r="I2988">
            <v>1</v>
          </cell>
          <cell r="J2988">
            <v>53020</v>
          </cell>
          <cell r="K2988">
            <v>1.7161</v>
          </cell>
          <cell r="L2988">
            <v>90988</v>
          </cell>
          <cell r="M2988">
            <v>15</v>
          </cell>
          <cell r="O2988">
            <v>6066</v>
          </cell>
          <cell r="R2988">
            <v>0.53</v>
          </cell>
          <cell r="T2988" t="str">
            <v>Ayudante Entendido</v>
          </cell>
        </row>
        <row r="2989">
          <cell r="C2989" t="str">
            <v>Ayudante Raso</v>
          </cell>
          <cell r="I2989">
            <v>2</v>
          </cell>
          <cell r="J2989">
            <v>43354</v>
          </cell>
          <cell r="K2989">
            <v>1.7323</v>
          </cell>
          <cell r="L2989">
            <v>150204</v>
          </cell>
          <cell r="M2989">
            <v>15</v>
          </cell>
          <cell r="O2989">
            <v>10014</v>
          </cell>
          <cell r="R2989">
            <v>1.07</v>
          </cell>
          <cell r="T2989" t="str">
            <v>Ayudante Raso</v>
          </cell>
        </row>
        <row r="2990">
          <cell r="J2990">
            <v>0</v>
          </cell>
          <cell r="K2990">
            <v>0</v>
          </cell>
          <cell r="L2990">
            <v>0</v>
          </cell>
          <cell r="O2990">
            <v>0</v>
          </cell>
          <cell r="R2990">
            <v>0</v>
          </cell>
          <cell r="T2990">
            <v>0</v>
          </cell>
        </row>
        <row r="2991">
          <cell r="L2991">
            <v>0.75800000000000001</v>
          </cell>
          <cell r="M2991" t="str">
            <v>SUBTOTAL $</v>
          </cell>
          <cell r="O2991">
            <v>16080</v>
          </cell>
        </row>
        <row r="2993">
          <cell r="C2993" t="str">
            <v>TOTAL COSTO DIRECTO $</v>
          </cell>
          <cell r="O2993">
            <v>21214</v>
          </cell>
        </row>
        <row r="2994">
          <cell r="C2994" t="str">
            <v>V. COSTOS INDIRECTOS</v>
          </cell>
        </row>
        <row r="2996">
          <cell r="C2996" t="str">
            <v>Descripción</v>
          </cell>
          <cell r="L2996" t="str">
            <v>Porcentaje</v>
          </cell>
          <cell r="M2996" t="str">
            <v>Valor Total</v>
          </cell>
        </row>
        <row r="2997">
          <cell r="C2997" t="str">
            <v>ADMINISTRACION</v>
          </cell>
          <cell r="M2997">
            <v>0</v>
          </cell>
        </row>
        <row r="2998">
          <cell r="C2998" t="str">
            <v xml:space="preserve">IMPREVISTOS </v>
          </cell>
          <cell r="M2998">
            <v>0</v>
          </cell>
        </row>
        <row r="2999">
          <cell r="C2999" t="str">
            <v>UTILIDAD</v>
          </cell>
          <cell r="M2999">
            <v>0</v>
          </cell>
        </row>
        <row r="3000">
          <cell r="C3000" t="str">
            <v>SUBTOTAL $</v>
          </cell>
          <cell r="O3000">
            <v>0</v>
          </cell>
        </row>
        <row r="3002">
          <cell r="C3002" t="str">
            <v>Precio Unitario Total Aproximado al peso $</v>
          </cell>
          <cell r="O3002">
            <v>21214</v>
          </cell>
        </row>
        <row r="3005">
          <cell r="H3005" t="str">
            <v>Firma</v>
          </cell>
        </row>
        <row r="3006">
          <cell r="H3006" t="str">
            <v>Nombre:</v>
          </cell>
        </row>
        <row r="3007">
          <cell r="H3007" t="str">
            <v>Representante Legal del Contratista o su Apoderado</v>
          </cell>
        </row>
        <row r="3008">
          <cell r="H3008" t="str">
            <v>Matricula No. :</v>
          </cell>
        </row>
        <row r="3009">
          <cell r="H3009" t="str">
            <v xml:space="preserve"> </v>
          </cell>
        </row>
        <row r="3010">
          <cell r="C3010" t="str">
            <v>OBSERVACIONES INTERVENTORÍA</v>
          </cell>
        </row>
        <row r="3014">
          <cell r="C3014" t="str">
            <v>APROBACIÓN POR INTERVENTORÍA</v>
          </cell>
        </row>
        <row r="3015">
          <cell r="C301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3017">
          <cell r="C301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3020">
          <cell r="H3020" t="str">
            <v>Firma</v>
          </cell>
        </row>
        <row r="3021">
          <cell r="H3021" t="str">
            <v>Nombre:</v>
          </cell>
        </row>
        <row r="3022">
          <cell r="H3022" t="str">
            <v>Representante Legal del Interventor o su Apoderado</v>
          </cell>
        </row>
        <row r="3023">
          <cell r="H3023" t="str">
            <v>Matricula No. :</v>
          </cell>
        </row>
        <row r="3028">
          <cell r="C3028" t="str">
            <v>Formulario 1 - Propuesta económica  - Documento tipo de selección abreviada de menor cuantía - versión 2</v>
          </cell>
        </row>
        <row r="3029">
          <cell r="C3029" t="str">
            <v>Código</v>
          </cell>
          <cell r="D3029" t="str">
            <v>CCE-EICP-FM-25</v>
          </cell>
          <cell r="E3029" t="str">
            <v>Versión</v>
          </cell>
          <cell r="F3029">
            <v>2</v>
          </cell>
        </row>
        <row r="3031">
          <cell r="C3031" t="str">
            <v>[La entidad podrá utilizar este formato para la presentación de los análisis de precios unitarios el contratista en la oportunidad prevista en el numeral 8.1. del Documento Base]</v>
          </cell>
        </row>
        <row r="3034">
          <cell r="D3034" t="str">
            <v>MUNICIPIO DE CONCORDIA, ANTIOQUIA</v>
          </cell>
        </row>
        <row r="3035">
          <cell r="L3035" t="str">
            <v>VERSIÓN</v>
          </cell>
        </row>
        <row r="3036">
          <cell r="D3036" t="str">
            <v xml:space="preserve">[NÚMERO DEL PROCESO] </v>
          </cell>
        </row>
        <row r="3037">
          <cell r="L3037" t="str">
            <v>PÁGINA</v>
          </cell>
          <cell r="M3037">
            <v>1</v>
          </cell>
          <cell r="N3037" t="str">
            <v>DE</v>
          </cell>
          <cell r="O3037">
            <v>1</v>
          </cell>
        </row>
        <row r="3038">
          <cell r="D3038" t="str">
            <v xml:space="preserve">ANALISIS DE PRECIOS UNITARIOS </v>
          </cell>
        </row>
        <row r="3040">
          <cell r="L3040" t="str">
            <v>FECHA</v>
          </cell>
          <cell r="M3040" t="str">
            <v>DD</v>
          </cell>
          <cell r="N3040" t="str">
            <v>MM</v>
          </cell>
          <cell r="O3040" t="str">
            <v>AA</v>
          </cell>
        </row>
        <row r="3041">
          <cell r="M3041">
            <v>8</v>
          </cell>
          <cell r="N3041">
            <v>5</v>
          </cell>
          <cell r="O3041">
            <v>2023</v>
          </cell>
        </row>
        <row r="3042">
          <cell r="C3042" t="str">
            <v>ITEMS DE LA PROPUESTA ECONÓMICA</v>
          </cell>
          <cell r="I3042" t="str">
            <v>ITEMS NO PREVISTOS</v>
          </cell>
        </row>
        <row r="3046">
          <cell r="C3046" t="str">
            <v>DATOS ESPECÍFICOS</v>
          </cell>
        </row>
        <row r="3048">
          <cell r="C3048" t="str">
            <v>ITEM</v>
          </cell>
          <cell r="D3048" t="str">
            <v>DESCRIPCIÓN</v>
          </cell>
          <cell r="M3048" t="str">
            <v>UNIDAD</v>
          </cell>
          <cell r="O3048" t="str">
            <v>CANTIDAD</v>
          </cell>
        </row>
        <row r="3049">
          <cell r="C3049" t="str">
            <v>4.9.2</v>
          </cell>
          <cell r="D3049" t="str">
            <v>S.T.I  Entresuelo en piedra (e=0,15 m.), arenilla compactada (e=0,05 m.) nivelada y reacomodada con medios mecanicos. Incluye el suministro, y transporte del material de entresuelo y todos los demás elementos necesarios para su correcta construcción. Medido en sitio.</v>
          </cell>
          <cell r="M3049" t="str">
            <v>m2</v>
          </cell>
          <cell r="O3049">
            <v>112</v>
          </cell>
          <cell r="R3049">
            <v>29848</v>
          </cell>
          <cell r="S3049">
            <v>29848</v>
          </cell>
          <cell r="T3049">
            <v>5.7299999999999997E-2</v>
          </cell>
          <cell r="U3049">
            <v>0.312</v>
          </cell>
          <cell r="V3049">
            <v>0.4511</v>
          </cell>
          <cell r="W3049">
            <v>0.17960000000000001</v>
          </cell>
        </row>
        <row r="3050">
          <cell r="C3050" t="str">
            <v>I. EQUIPO</v>
          </cell>
        </row>
        <row r="3052">
          <cell r="C3052" t="str">
            <v>DESCRIPCIÓN</v>
          </cell>
          <cell r="H3052" t="str">
            <v>MARCA</v>
          </cell>
          <cell r="J3052" t="str">
            <v>TIPO</v>
          </cell>
          <cell r="L3052" t="str">
            <v>TARIFA/HORA</v>
          </cell>
          <cell r="M3052" t="str">
            <v>RENDIMIENTO</v>
          </cell>
          <cell r="O3052" t="str">
            <v>Vr. UNITARIO</v>
          </cell>
        </row>
        <row r="3053">
          <cell r="C3053" t="str">
            <v xml:space="preserve">Compactador Manual - Canguro Gasolina 3 HP
</v>
          </cell>
          <cell r="J3053" t="str">
            <v>Dia</v>
          </cell>
          <cell r="L3053">
            <v>64944</v>
          </cell>
          <cell r="M3053">
            <v>45</v>
          </cell>
          <cell r="O3053">
            <v>1443</v>
          </cell>
          <cell r="R3053">
            <v>2.4900000000000002</v>
          </cell>
          <cell r="T3053" t="str">
            <v xml:space="preserve">Compactador Manual - Canguro Gasolina 3 HP
</v>
          </cell>
        </row>
        <row r="3054">
          <cell r="J3054" t="str">
            <v/>
          </cell>
          <cell r="L3054" t="str">
            <v/>
          </cell>
          <cell r="O3054">
            <v>0</v>
          </cell>
          <cell r="R3054">
            <v>0</v>
          </cell>
          <cell r="T3054">
            <v>0</v>
          </cell>
        </row>
        <row r="3055">
          <cell r="J3055" t="str">
            <v/>
          </cell>
          <cell r="L3055" t="str">
            <v/>
          </cell>
          <cell r="O3055">
            <v>0</v>
          </cell>
          <cell r="R3055">
            <v>0</v>
          </cell>
          <cell r="T3055">
            <v>0</v>
          </cell>
        </row>
        <row r="3056">
          <cell r="C3056" t="str">
            <v>Herramienta Menor (Como % de Mano de Obra)</v>
          </cell>
          <cell r="J3056" t="str">
            <v>Dia</v>
          </cell>
          <cell r="L3056">
            <v>5360</v>
          </cell>
          <cell r="M3056">
            <v>0.05</v>
          </cell>
          <cell r="O3056">
            <v>268</v>
          </cell>
          <cell r="R3056">
            <v>30016</v>
          </cell>
          <cell r="T3056" t="str">
            <v>Herramienta Menor (Como % de Mano de Obra)</v>
          </cell>
        </row>
        <row r="3057">
          <cell r="L3057">
            <v>5.7299999999999997E-2</v>
          </cell>
          <cell r="M3057" t="str">
            <v>SUBTOTAL $</v>
          </cell>
          <cell r="O3057">
            <v>1711</v>
          </cell>
        </row>
        <row r="3058">
          <cell r="C3058" t="str">
            <v>II. MATERIALES</v>
          </cell>
        </row>
        <row r="3060">
          <cell r="C3060" t="str">
            <v>DESCRIPCIÓN</v>
          </cell>
          <cell r="K3060" t="str">
            <v>UNIDAD</v>
          </cell>
          <cell r="L3060" t="str">
            <v>CANTIDAD</v>
          </cell>
          <cell r="M3060" t="str">
            <v>PRECIO UNIT.</v>
          </cell>
          <cell r="O3060" t="str">
            <v>Vr. UNITARIO</v>
          </cell>
        </row>
        <row r="3061">
          <cell r="C3061" t="str">
            <v>Piedra de entresuelo (limpia), tamaño máximo 15 cm</v>
          </cell>
          <cell r="K3061" t="str">
            <v>m3</v>
          </cell>
          <cell r="L3061">
            <v>0.16500000000000001</v>
          </cell>
          <cell r="M3061">
            <v>42559</v>
          </cell>
          <cell r="O3061">
            <v>7022</v>
          </cell>
          <cell r="R3061">
            <v>18.48</v>
          </cell>
          <cell r="T3061" t="str">
            <v>Piedra de entresuelo (limpia), tamaño máximo 15 cm</v>
          </cell>
        </row>
        <row r="3062">
          <cell r="C3062" t="str">
            <v>Arenilla</v>
          </cell>
          <cell r="K3062" t="str">
            <v>m3</v>
          </cell>
          <cell r="L3062">
            <v>5.5E-2</v>
          </cell>
          <cell r="M3062">
            <v>41650</v>
          </cell>
          <cell r="O3062">
            <v>2291</v>
          </cell>
          <cell r="R3062">
            <v>6.16</v>
          </cell>
          <cell r="T3062" t="str">
            <v>Arenilla</v>
          </cell>
        </row>
        <row r="3063">
          <cell r="K3063" t="str">
            <v/>
          </cell>
          <cell r="M3063">
            <v>0</v>
          </cell>
          <cell r="O3063">
            <v>0</v>
          </cell>
          <cell r="R3063">
            <v>0</v>
          </cell>
          <cell r="T3063">
            <v>0</v>
          </cell>
        </row>
        <row r="3064">
          <cell r="K3064" t="str">
            <v/>
          </cell>
          <cell r="M3064">
            <v>0</v>
          </cell>
          <cell r="O3064">
            <v>0</v>
          </cell>
          <cell r="R3064">
            <v>0</v>
          </cell>
          <cell r="T3064">
            <v>0</v>
          </cell>
        </row>
        <row r="3065">
          <cell r="K3065" t="str">
            <v/>
          </cell>
          <cell r="M3065">
            <v>0</v>
          </cell>
          <cell r="O3065">
            <v>0</v>
          </cell>
          <cell r="R3065">
            <v>0</v>
          </cell>
          <cell r="T3065">
            <v>0</v>
          </cell>
        </row>
        <row r="3066">
          <cell r="K3066" t="str">
            <v/>
          </cell>
          <cell r="M3066">
            <v>0</v>
          </cell>
          <cell r="O3066">
            <v>0</v>
          </cell>
          <cell r="R3066">
            <v>0</v>
          </cell>
          <cell r="T3066">
            <v>0</v>
          </cell>
        </row>
        <row r="3067">
          <cell r="K3067" t="str">
            <v/>
          </cell>
          <cell r="O3067">
            <v>0</v>
          </cell>
          <cell r="R3067">
            <v>0</v>
          </cell>
          <cell r="T3067">
            <v>0</v>
          </cell>
        </row>
        <row r="3068">
          <cell r="L3068">
            <v>0.312</v>
          </cell>
          <cell r="M3068" t="str">
            <v>SUBTOTAL $</v>
          </cell>
          <cell r="O3068">
            <v>9313</v>
          </cell>
        </row>
        <row r="3069">
          <cell r="C3069" t="str">
            <v>III. TRANSPORTES</v>
          </cell>
        </row>
        <row r="3071">
          <cell r="C3071" t="str">
            <v>MATERIAL</v>
          </cell>
          <cell r="J3071" t="str">
            <v>VOL. o PESO</v>
          </cell>
          <cell r="K3071" t="str">
            <v>DISTANCIA</v>
          </cell>
          <cell r="L3071" t="str">
            <v>M3 o Ton/Km</v>
          </cell>
          <cell r="M3071" t="str">
            <v>TARIFA</v>
          </cell>
          <cell r="O3071" t="str">
            <v>Vr. UNITARIO</v>
          </cell>
        </row>
        <row r="3072">
          <cell r="C3072" t="str">
            <v>Transporte de material granular</v>
          </cell>
          <cell r="J3072" t="str">
            <v>m3k</v>
          </cell>
          <cell r="K3072">
            <v>51</v>
          </cell>
          <cell r="L3072">
            <v>0.22</v>
          </cell>
          <cell r="M3072">
            <v>1200</v>
          </cell>
          <cell r="O3072">
            <v>13464</v>
          </cell>
          <cell r="R3072">
            <v>1256.6400000000001</v>
          </cell>
          <cell r="T3072" t="str">
            <v>Transporte de material granular</v>
          </cell>
        </row>
        <row r="3073">
          <cell r="J3073" t="str">
            <v/>
          </cell>
          <cell r="M3073">
            <v>0</v>
          </cell>
          <cell r="O3073">
            <v>0</v>
          </cell>
          <cell r="R3073">
            <v>0</v>
          </cell>
          <cell r="T3073">
            <v>0</v>
          </cell>
        </row>
        <row r="3074">
          <cell r="J3074" t="str">
            <v/>
          </cell>
          <cell r="M3074">
            <v>0</v>
          </cell>
          <cell r="O3074">
            <v>0</v>
          </cell>
          <cell r="R3074">
            <v>0</v>
          </cell>
          <cell r="T3074">
            <v>0</v>
          </cell>
        </row>
        <row r="3075">
          <cell r="L3075">
            <v>0.4511</v>
          </cell>
          <cell r="M3075" t="str">
            <v>SUBTOTAL $</v>
          </cell>
          <cell r="O3075">
            <v>13464</v>
          </cell>
        </row>
        <row r="3076">
          <cell r="C3076" t="str">
            <v>IV. MANO DE OBRA</v>
          </cell>
        </row>
        <row r="3078">
          <cell r="C3078" t="str">
            <v>TRABAJADOR</v>
          </cell>
          <cell r="I3078" t="str">
            <v>CANTIDAD</v>
          </cell>
          <cell r="J3078" t="str">
            <v>JORNAL</v>
          </cell>
          <cell r="K3078" t="str">
            <v>PRESTACIONES</v>
          </cell>
          <cell r="L3078" t="str">
            <v>JORNAL TOTAL</v>
          </cell>
          <cell r="M3078" t="str">
            <v>RENDIMIENTO</v>
          </cell>
          <cell r="O3078" t="str">
            <v>Vr. UNITARIO</v>
          </cell>
        </row>
        <row r="3079">
          <cell r="C3079" t="str">
            <v>Ayudante Entendido</v>
          </cell>
          <cell r="I3079">
            <v>1</v>
          </cell>
          <cell r="J3079">
            <v>53020</v>
          </cell>
          <cell r="K3079">
            <v>1.7161</v>
          </cell>
          <cell r="L3079">
            <v>90988</v>
          </cell>
          <cell r="M3079">
            <v>45</v>
          </cell>
          <cell r="O3079">
            <v>2022</v>
          </cell>
          <cell r="R3079">
            <v>2.4900000000000002</v>
          </cell>
          <cell r="T3079" t="str">
            <v>Ayudante Entendido</v>
          </cell>
        </row>
        <row r="3080">
          <cell r="C3080" t="str">
            <v>Ayudante Raso</v>
          </cell>
          <cell r="I3080">
            <v>2</v>
          </cell>
          <cell r="J3080">
            <v>43354</v>
          </cell>
          <cell r="K3080">
            <v>1.7323</v>
          </cell>
          <cell r="L3080">
            <v>150204</v>
          </cell>
          <cell r="M3080">
            <v>45</v>
          </cell>
          <cell r="O3080">
            <v>3338</v>
          </cell>
          <cell r="R3080">
            <v>4.9800000000000004</v>
          </cell>
          <cell r="T3080" t="str">
            <v>Ayudante Raso</v>
          </cell>
        </row>
        <row r="3081">
          <cell r="J3081">
            <v>0</v>
          </cell>
          <cell r="K3081">
            <v>0</v>
          </cell>
          <cell r="L3081">
            <v>0</v>
          </cell>
          <cell r="O3081">
            <v>0</v>
          </cell>
          <cell r="R3081">
            <v>0</v>
          </cell>
          <cell r="T3081">
            <v>0</v>
          </cell>
        </row>
        <row r="3082">
          <cell r="L3082">
            <v>0.17960000000000001</v>
          </cell>
          <cell r="M3082" t="str">
            <v>SUBTOTAL $</v>
          </cell>
          <cell r="O3082">
            <v>5360</v>
          </cell>
        </row>
        <row r="3084">
          <cell r="C3084" t="str">
            <v>TOTAL COSTO DIRECTO $</v>
          </cell>
          <cell r="O3084">
            <v>29848</v>
          </cell>
        </row>
        <row r="3085">
          <cell r="C3085" t="str">
            <v>V. COSTOS INDIRECTOS</v>
          </cell>
        </row>
        <row r="3087">
          <cell r="C3087" t="str">
            <v>Descripción</v>
          </cell>
          <cell r="L3087" t="str">
            <v>Porcentaje</v>
          </cell>
          <cell r="M3087" t="str">
            <v>Valor Total</v>
          </cell>
        </row>
        <row r="3088">
          <cell r="C3088" t="str">
            <v>ADMINISTRACION</v>
          </cell>
          <cell r="L3088">
            <v>0</v>
          </cell>
          <cell r="M3088">
            <v>0</v>
          </cell>
        </row>
        <row r="3089">
          <cell r="C3089" t="str">
            <v xml:space="preserve">IMPREVISTOS </v>
          </cell>
          <cell r="L3089">
            <v>0</v>
          </cell>
          <cell r="M3089">
            <v>0</v>
          </cell>
        </row>
        <row r="3090">
          <cell r="C3090" t="str">
            <v>UTILIDAD</v>
          </cell>
          <cell r="L3090">
            <v>0</v>
          </cell>
          <cell r="M3090">
            <v>0</v>
          </cell>
        </row>
        <row r="3091">
          <cell r="C3091" t="str">
            <v>SUBTOTAL $</v>
          </cell>
          <cell r="O3091">
            <v>0</v>
          </cell>
        </row>
        <row r="3093">
          <cell r="C3093" t="str">
            <v>Precio Unitario Total Aproximado al peso $</v>
          </cell>
          <cell r="O3093">
            <v>29848</v>
          </cell>
        </row>
        <row r="3096">
          <cell r="H3096" t="str">
            <v>Firma</v>
          </cell>
        </row>
        <row r="3097">
          <cell r="H3097" t="str">
            <v>Nombre:</v>
          </cell>
        </row>
        <row r="3098">
          <cell r="H3098" t="str">
            <v>Representante Legal del Contratista o su Apoderado</v>
          </cell>
        </row>
        <row r="3099">
          <cell r="H3099" t="str">
            <v>Matricula No. :</v>
          </cell>
        </row>
        <row r="3100">
          <cell r="H3100" t="str">
            <v xml:space="preserve"> </v>
          </cell>
        </row>
        <row r="3101">
          <cell r="C3101" t="str">
            <v>OBSERVACIONES INTERVENTORÍA</v>
          </cell>
        </row>
        <row r="3105">
          <cell r="C3105" t="str">
            <v>APROBACIÓN POR INTERVENTORÍA</v>
          </cell>
        </row>
        <row r="3106">
          <cell r="C310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3108">
          <cell r="C310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3111">
          <cell r="H3111" t="str">
            <v>Firma</v>
          </cell>
        </row>
        <row r="3112">
          <cell r="H3112" t="str">
            <v>Nombre:</v>
          </cell>
        </row>
        <row r="3113">
          <cell r="H3113" t="str">
            <v>Representante Legal del Interventor o su Apoderado</v>
          </cell>
        </row>
        <row r="3114">
          <cell r="H3114" t="str">
            <v>Matricula No. :</v>
          </cell>
        </row>
        <row r="3119">
          <cell r="C3119" t="str">
            <v>Formulario 1 - Propuesta económica  - Documento tipo de selección abreviada de menor cuantía - versión 2</v>
          </cell>
        </row>
        <row r="3120">
          <cell r="C3120" t="str">
            <v>Código</v>
          </cell>
          <cell r="D3120" t="str">
            <v>CCE-EICP-FM-25</v>
          </cell>
          <cell r="E3120" t="str">
            <v>Versión</v>
          </cell>
          <cell r="F3120">
            <v>2</v>
          </cell>
        </row>
        <row r="3122">
          <cell r="C3122" t="str">
            <v>[La entidad podrá utilizar este formato para la presentación de los análisis de precios unitarios el contratista en la oportunidad prevista en el numeral 8.1. del Documento Base]</v>
          </cell>
        </row>
        <row r="3125">
          <cell r="D3125" t="str">
            <v>MUNICIPIO DE CONCORDIA, ANTIOQUIA</v>
          </cell>
        </row>
        <row r="3126">
          <cell r="L3126" t="str">
            <v>VERSIÓN</v>
          </cell>
        </row>
        <row r="3127">
          <cell r="D3127" t="str">
            <v xml:space="preserve">[NÚMERO DEL PROCESO] </v>
          </cell>
        </row>
        <row r="3128">
          <cell r="L3128" t="str">
            <v>PÁGINA</v>
          </cell>
          <cell r="M3128">
            <v>1</v>
          </cell>
          <cell r="N3128" t="str">
            <v>DE</v>
          </cell>
          <cell r="O3128">
            <v>1</v>
          </cell>
        </row>
        <row r="3129">
          <cell r="D3129" t="str">
            <v xml:space="preserve">ANALISIS DE PRECIOS UNITARIOS </v>
          </cell>
        </row>
        <row r="3131">
          <cell r="L3131" t="str">
            <v>FECHA</v>
          </cell>
          <cell r="M3131" t="str">
            <v>DD</v>
          </cell>
          <cell r="N3131" t="str">
            <v>MM</v>
          </cell>
          <cell r="O3131" t="str">
            <v>AA</v>
          </cell>
        </row>
        <row r="3132">
          <cell r="M3132">
            <v>8</v>
          </cell>
          <cell r="N3132">
            <v>5</v>
          </cell>
          <cell r="O3132">
            <v>2023</v>
          </cell>
        </row>
        <row r="3133">
          <cell r="C3133" t="str">
            <v>ITEMS DE LA PROPUESTA ECONÓMICA</v>
          </cell>
          <cell r="I3133" t="str">
            <v>ITEMS NO PREVISTOS</v>
          </cell>
        </row>
        <row r="3137">
          <cell r="C3137" t="str">
            <v>DATOS ESPECÍFICOS</v>
          </cell>
        </row>
        <row r="3139">
          <cell r="C3139" t="str">
            <v>ITEM</v>
          </cell>
          <cell r="D3139" t="str">
            <v>DESCRIPCIÓN</v>
          </cell>
          <cell r="M3139" t="str">
            <v>UNIDAD</v>
          </cell>
          <cell r="O3139" t="str">
            <v>CANTIDAD</v>
          </cell>
        </row>
        <row r="3140">
          <cell r="C3140" t="str">
            <v>4.10.1</v>
          </cell>
          <cell r="D3140" t="str">
            <v>S.T.I de ESTRUCTURA METÁLICA columnas, cerchas y correas en ACERO HR GRADO 50 - perfil estructural. Incluye el suministro, fabricación, transporte y montaje de  columnas, cerchas y correas en estructura metálica para soporte de cubierta, incluye vigas de amarre, perlinería, templeros, riostras, y todos los elementos necesarios para su correcta instalación según diseño y recomendaciones estructurales, anticorrosivo y pintura esmalte.</v>
          </cell>
          <cell r="M3140" t="str">
            <v>Kg</v>
          </cell>
          <cell r="O3140">
            <v>282</v>
          </cell>
          <cell r="R3140">
            <v>12796</v>
          </cell>
          <cell r="S3140">
            <v>12796</v>
          </cell>
          <cell r="T3140">
            <v>0.1515</v>
          </cell>
          <cell r="U3140">
            <v>0.68569999999999998</v>
          </cell>
          <cell r="V3140">
            <v>7.7000000000000002E-3</v>
          </cell>
          <cell r="W3140">
            <v>0.155</v>
          </cell>
        </row>
        <row r="3141">
          <cell r="C3141" t="str">
            <v>I. EQUIPO</v>
          </cell>
        </row>
        <row r="3143">
          <cell r="C3143" t="str">
            <v>DESCRIPCIÓN</v>
          </cell>
          <cell r="H3143" t="str">
            <v>MARCA</v>
          </cell>
          <cell r="J3143" t="str">
            <v>TIPO</v>
          </cell>
          <cell r="L3143" t="str">
            <v>TARIFA/HORA</v>
          </cell>
          <cell r="M3143" t="str">
            <v>RENDIMIENTO</v>
          </cell>
          <cell r="O3143" t="str">
            <v>Vr. UNITARIO</v>
          </cell>
        </row>
        <row r="3144">
          <cell r="C3144" t="str">
            <v>Soldador Electrico Lincold 225 amp.</v>
          </cell>
          <cell r="J3144" t="str">
            <v>Dia</v>
          </cell>
          <cell r="L3144">
            <v>55900</v>
          </cell>
          <cell r="M3144">
            <v>150</v>
          </cell>
          <cell r="O3144">
            <v>373</v>
          </cell>
          <cell r="R3144">
            <v>1.88</v>
          </cell>
          <cell r="T3144" t="str">
            <v>Soldador Electrico Lincold 225 amp.</v>
          </cell>
        </row>
        <row r="3145">
          <cell r="C3145" t="str">
            <v xml:space="preserve">Equipo de oxicorte, Capacidad de corte: hasta 6´´ (152mm) </v>
          </cell>
          <cell r="J3145" t="str">
            <v>h</v>
          </cell>
          <cell r="L3145">
            <v>10373</v>
          </cell>
          <cell r="M3145">
            <v>18.75</v>
          </cell>
          <cell r="O3145">
            <v>553</v>
          </cell>
          <cell r="R3145">
            <v>15.04</v>
          </cell>
          <cell r="T3145" t="str">
            <v xml:space="preserve">Equipo de oxicorte, Capacidad de corte: hasta 6´´ (152mm) </v>
          </cell>
        </row>
        <row r="3146">
          <cell r="C3146" t="str">
            <v>pulidora electrica manual - disco</v>
          </cell>
          <cell r="J3146" t="str">
            <v>Dia</v>
          </cell>
          <cell r="L3146">
            <v>40927</v>
          </cell>
          <cell r="M3146">
            <v>150</v>
          </cell>
          <cell r="O3146">
            <v>273</v>
          </cell>
          <cell r="R3146">
            <v>1.88</v>
          </cell>
          <cell r="T3146" t="str">
            <v>pulidora electrica manual - disco</v>
          </cell>
        </row>
        <row r="3147">
          <cell r="C3147" t="str">
            <v>Diferencial De Cadena 3 toneladas- Polipasto</v>
          </cell>
          <cell r="J3147" t="str">
            <v>Dia</v>
          </cell>
          <cell r="L3147">
            <v>42768</v>
          </cell>
          <cell r="M3147">
            <v>75</v>
          </cell>
          <cell r="O3147">
            <v>570</v>
          </cell>
          <cell r="R3147">
            <v>3.76</v>
          </cell>
          <cell r="T3147" t="str">
            <v>Diferencial De Cadena 3 toneladas- Polipasto</v>
          </cell>
        </row>
        <row r="3148">
          <cell r="C3148" t="str">
            <v>Sección completa de andamio (1.2m-1.5m) x 1.5 m. (+ 4 ruedas) Incluye transporte.</v>
          </cell>
          <cell r="J3148" t="str">
            <v>Dia</v>
          </cell>
          <cell r="L3148">
            <v>2565</v>
          </cell>
          <cell r="M3148">
            <v>50</v>
          </cell>
          <cell r="O3148">
            <v>51</v>
          </cell>
          <cell r="R3148">
            <v>5.64</v>
          </cell>
          <cell r="T3148" t="str">
            <v>Sección completa de andamio (1.2m-1.5m) x 1.5 m. (+ 4 ruedas) Incluye transporte.</v>
          </cell>
        </row>
        <row r="3149">
          <cell r="C3149" t="str">
            <v>Can zunchado en madera común de 5,0cmx20cmx3,0m (alquiler). Incluye transporte.</v>
          </cell>
          <cell r="J3149" t="str">
            <v>Dia</v>
          </cell>
          <cell r="L3149">
            <v>1500</v>
          </cell>
          <cell r="M3149">
            <v>75</v>
          </cell>
          <cell r="O3149">
            <v>20</v>
          </cell>
          <cell r="R3149">
            <v>3.76</v>
          </cell>
          <cell r="T3149" t="str">
            <v>Can zunchado en madera común de 5,0cmx20cmx3,0m (alquiler). Incluye transporte.</v>
          </cell>
        </row>
        <row r="3150">
          <cell r="C3150" t="str">
            <v>Herramienta Menor (Como % de Mano de Obra)</v>
          </cell>
          <cell r="J3150" t="str">
            <v>Dia</v>
          </cell>
          <cell r="L3150">
            <v>1984</v>
          </cell>
          <cell r="M3150">
            <v>0.05</v>
          </cell>
          <cell r="O3150">
            <v>99</v>
          </cell>
          <cell r="R3150">
            <v>27918</v>
          </cell>
          <cell r="T3150" t="str">
            <v>Herramienta Menor (Como % de Mano de Obra)</v>
          </cell>
        </row>
        <row r="3151">
          <cell r="L3151">
            <v>0.1515</v>
          </cell>
          <cell r="M3151" t="str">
            <v>SUBTOTAL $</v>
          </cell>
          <cell r="O3151">
            <v>1939</v>
          </cell>
        </row>
        <row r="3152">
          <cell r="C3152" t="str">
            <v>II. MATERIALES</v>
          </cell>
        </row>
        <row r="3154">
          <cell r="C3154" t="str">
            <v>DESCRIPCIÓN</v>
          </cell>
          <cell r="K3154" t="str">
            <v>UNIDAD</v>
          </cell>
          <cell r="L3154" t="str">
            <v>CANTIDAD</v>
          </cell>
          <cell r="M3154" t="str">
            <v>PRECIO UNIT.</v>
          </cell>
          <cell r="O3154" t="str">
            <v>Vr. UNITARIO</v>
          </cell>
        </row>
        <row r="3155">
          <cell r="C3155" t="str">
            <v>Perfil C GR50 220 x 80 x 2.5mm x 6m negro - 46.62k aprox.</v>
          </cell>
          <cell r="K3155" t="str">
            <v>u</v>
          </cell>
          <cell r="L3155">
            <v>2.1739130434782608E-2</v>
          </cell>
          <cell r="M3155">
            <v>318000</v>
          </cell>
          <cell r="O3155">
            <v>6913</v>
          </cell>
          <cell r="R3155">
            <v>6.13</v>
          </cell>
          <cell r="T3155" t="str">
            <v>Perfil C GR50 220 x 80 x 2.5mm x 6m negro - 46.62k aprox.</v>
          </cell>
        </row>
        <row r="3156">
          <cell r="C3156" t="str">
            <v>Soldadura 6013 de 1/8</v>
          </cell>
          <cell r="K3156" t="str">
            <v>kg</v>
          </cell>
          <cell r="L3156">
            <v>3.5000000000000001E-3</v>
          </cell>
          <cell r="M3156">
            <v>19695</v>
          </cell>
          <cell r="O3156">
            <v>69</v>
          </cell>
          <cell r="R3156">
            <v>0.99</v>
          </cell>
          <cell r="T3156" t="str">
            <v>Soldadura 6013 de 1/8</v>
          </cell>
        </row>
        <row r="3157">
          <cell r="C3157" t="str">
            <v xml:space="preserve">Wash Primer Negro - 1 Galón
Algreco- One total solution - </v>
          </cell>
          <cell r="K3157" t="str">
            <v>G</v>
          </cell>
          <cell r="L3157">
            <v>5.7999999999999996E-3</v>
          </cell>
          <cell r="M3157">
            <v>181900</v>
          </cell>
          <cell r="O3157">
            <v>1055</v>
          </cell>
          <cell r="R3157">
            <v>1.64</v>
          </cell>
          <cell r="T3157" t="str">
            <v xml:space="preserve">Wash Primer Negro - 1 Galón
Algreco- One total solution - </v>
          </cell>
        </row>
        <row r="3158">
          <cell r="C3158" t="str">
            <v>Pintura anticorrosiva</v>
          </cell>
          <cell r="K3158" t="str">
            <v>gal</v>
          </cell>
          <cell r="L3158">
            <v>5.7999999999999996E-3</v>
          </cell>
          <cell r="M3158">
            <v>69900</v>
          </cell>
          <cell r="O3158">
            <v>405</v>
          </cell>
          <cell r="R3158">
            <v>1.64</v>
          </cell>
          <cell r="T3158" t="str">
            <v>Pintura anticorrosiva</v>
          </cell>
        </row>
        <row r="3159">
          <cell r="C3159" t="str">
            <v xml:space="preserve">Pintura acrílica, esmalte o similar </v>
          </cell>
          <cell r="K3159" t="str">
            <v>gal</v>
          </cell>
          <cell r="L3159">
            <v>2.8999999999999998E-3</v>
          </cell>
          <cell r="M3159">
            <v>85900</v>
          </cell>
          <cell r="O3159">
            <v>249</v>
          </cell>
          <cell r="R3159">
            <v>0.82</v>
          </cell>
          <cell r="T3159" t="str">
            <v xml:space="preserve">Pintura acrílica, esmalte o similar </v>
          </cell>
        </row>
        <row r="3160">
          <cell r="C3160" t="str">
            <v xml:space="preserve">Disolvente para pintura (TINNER)-dilusion 10% del volumen de pintura
</v>
          </cell>
          <cell r="K3160" t="str">
            <v>gal</v>
          </cell>
          <cell r="L3160">
            <v>2.1749999999999999E-3</v>
          </cell>
          <cell r="M3160">
            <v>38100</v>
          </cell>
          <cell r="O3160">
            <v>83</v>
          </cell>
          <cell r="R3160">
            <v>0.61</v>
          </cell>
          <cell r="T3160" t="str">
            <v xml:space="preserve">Disolvente para pintura (TINNER)-dilusion 10% del volumen de pintura
</v>
          </cell>
        </row>
        <row r="3161">
          <cell r="K3161" t="str">
            <v/>
          </cell>
          <cell r="O3161">
            <v>0</v>
          </cell>
          <cell r="R3161">
            <v>0</v>
          </cell>
          <cell r="T3161">
            <v>0</v>
          </cell>
        </row>
        <row r="3162">
          <cell r="L3162">
            <v>0.68569999999999998</v>
          </cell>
          <cell r="M3162" t="str">
            <v>SUBTOTAL $</v>
          </cell>
          <cell r="O3162">
            <v>8774</v>
          </cell>
        </row>
        <row r="3163">
          <cell r="C3163" t="str">
            <v>III. TRANSPORTES</v>
          </cell>
        </row>
        <row r="3165">
          <cell r="C3165" t="str">
            <v>MATERIAL</v>
          </cell>
          <cell r="J3165" t="str">
            <v>VOL. o PESO</v>
          </cell>
          <cell r="K3165" t="str">
            <v>DISTANCIA</v>
          </cell>
          <cell r="L3165" t="str">
            <v>M3 o Ton/Km</v>
          </cell>
          <cell r="M3165" t="str">
            <v>TARIFA</v>
          </cell>
          <cell r="O3165" t="str">
            <v>Vr. UNITARIO</v>
          </cell>
        </row>
        <row r="3166">
          <cell r="C3166" t="str">
            <v>Transporte de acero</v>
          </cell>
          <cell r="J3166" t="str">
            <v>tkm</v>
          </cell>
          <cell r="K3166">
            <v>112</v>
          </cell>
          <cell r="L3166">
            <v>1.1000000000000001E-3</v>
          </cell>
          <cell r="M3166">
            <v>800</v>
          </cell>
          <cell r="O3166">
            <v>99</v>
          </cell>
          <cell r="R3166">
            <v>34.74</v>
          </cell>
          <cell r="T3166" t="str">
            <v>Transporte de acero</v>
          </cell>
        </row>
        <row r="3167">
          <cell r="J3167" t="str">
            <v/>
          </cell>
          <cell r="M3167">
            <v>0</v>
          </cell>
          <cell r="O3167">
            <v>0</v>
          </cell>
          <cell r="R3167">
            <v>0</v>
          </cell>
          <cell r="T3167">
            <v>0</v>
          </cell>
        </row>
        <row r="3168">
          <cell r="J3168" t="str">
            <v/>
          </cell>
          <cell r="M3168">
            <v>0</v>
          </cell>
          <cell r="O3168">
            <v>0</v>
          </cell>
          <cell r="R3168">
            <v>0</v>
          </cell>
          <cell r="T3168">
            <v>0</v>
          </cell>
        </row>
        <row r="3169">
          <cell r="L3169">
            <v>7.7000000000000002E-3</v>
          </cell>
          <cell r="M3169" t="str">
            <v>SUBTOTAL $</v>
          </cell>
          <cell r="O3169">
            <v>99</v>
          </cell>
        </row>
        <row r="3170">
          <cell r="C3170" t="str">
            <v>IV. MANO DE OBRA</v>
          </cell>
        </row>
        <row r="3172">
          <cell r="C3172" t="str">
            <v>TRABAJADOR</v>
          </cell>
          <cell r="I3172" t="str">
            <v>CANTIDAD</v>
          </cell>
          <cell r="J3172" t="str">
            <v>JORNAL</v>
          </cell>
          <cell r="K3172" t="str">
            <v>PRESTACIONES</v>
          </cell>
          <cell r="L3172" t="str">
            <v>JORNAL TOTAL</v>
          </cell>
          <cell r="M3172" t="str">
            <v>RENDIMIENTO</v>
          </cell>
          <cell r="O3172" t="str">
            <v>Vr. UNITARIO</v>
          </cell>
        </row>
        <row r="3173">
          <cell r="C3173" t="str">
            <v>Oficial</v>
          </cell>
          <cell r="I3173">
            <v>1</v>
          </cell>
          <cell r="J3173">
            <v>77720</v>
          </cell>
          <cell r="K3173">
            <v>1.6913</v>
          </cell>
          <cell r="L3173">
            <v>131448</v>
          </cell>
          <cell r="M3173">
            <v>150</v>
          </cell>
          <cell r="O3173">
            <v>876</v>
          </cell>
          <cell r="R3173">
            <v>1.88</v>
          </cell>
          <cell r="T3173" t="str">
            <v>Oficial</v>
          </cell>
        </row>
        <row r="3174">
          <cell r="C3174" t="str">
            <v>Ayudante Entendido</v>
          </cell>
          <cell r="I3174">
            <v>1</v>
          </cell>
          <cell r="J3174">
            <v>53020</v>
          </cell>
          <cell r="K3174">
            <v>1.7161</v>
          </cell>
          <cell r="L3174">
            <v>90988</v>
          </cell>
          <cell r="M3174">
            <v>150</v>
          </cell>
          <cell r="O3174">
            <v>607</v>
          </cell>
          <cell r="R3174">
            <v>1.88</v>
          </cell>
          <cell r="T3174" t="str">
            <v>Ayudante Entendido</v>
          </cell>
        </row>
        <row r="3175">
          <cell r="C3175" t="str">
            <v>Ayudante Raso</v>
          </cell>
          <cell r="I3175">
            <v>1</v>
          </cell>
          <cell r="J3175">
            <v>43354</v>
          </cell>
          <cell r="K3175">
            <v>1.7323</v>
          </cell>
          <cell r="L3175">
            <v>75102</v>
          </cell>
          <cell r="M3175">
            <v>150</v>
          </cell>
          <cell r="O3175">
            <v>501</v>
          </cell>
          <cell r="R3175">
            <v>1.88</v>
          </cell>
          <cell r="T3175" t="str">
            <v>Ayudante Raso</v>
          </cell>
        </row>
        <row r="3176">
          <cell r="L3176">
            <v>0.155</v>
          </cell>
          <cell r="M3176" t="str">
            <v>SUBTOTAL $</v>
          </cell>
          <cell r="O3176">
            <v>1984</v>
          </cell>
        </row>
        <row r="3178">
          <cell r="C3178" t="str">
            <v>TOTAL COSTO DIRECTO $</v>
          </cell>
          <cell r="O3178">
            <v>12796</v>
          </cell>
        </row>
        <row r="3179">
          <cell r="C3179" t="str">
            <v>V. COSTOS INDIRECTOS</v>
          </cell>
        </row>
        <row r="3181">
          <cell r="C3181" t="str">
            <v>Descripción</v>
          </cell>
          <cell r="L3181" t="str">
            <v>Porcentaje</v>
          </cell>
          <cell r="M3181" t="str">
            <v>Valor Total</v>
          </cell>
        </row>
        <row r="3182">
          <cell r="C3182" t="str">
            <v>ADMINISTRACION</v>
          </cell>
          <cell r="L3182">
            <v>0</v>
          </cell>
          <cell r="M3182">
            <v>0</v>
          </cell>
        </row>
        <row r="3183">
          <cell r="C3183" t="str">
            <v xml:space="preserve">IMPREVISTOS </v>
          </cell>
          <cell r="L3183">
            <v>0</v>
          </cell>
          <cell r="M3183">
            <v>0</v>
          </cell>
        </row>
        <row r="3184">
          <cell r="C3184" t="str">
            <v>UTILIDAD</v>
          </cell>
          <cell r="L3184">
            <v>0</v>
          </cell>
          <cell r="M3184">
            <v>0</v>
          </cell>
        </row>
        <row r="3185">
          <cell r="C3185" t="str">
            <v>SUBTOTAL $</v>
          </cell>
          <cell r="O3185">
            <v>0</v>
          </cell>
        </row>
        <row r="3187">
          <cell r="C3187" t="str">
            <v>Precio Unitario Total Aproximado al peso $</v>
          </cell>
          <cell r="O3187">
            <v>12796</v>
          </cell>
        </row>
        <row r="3190">
          <cell r="H3190" t="str">
            <v>Firma</v>
          </cell>
        </row>
        <row r="3191">
          <cell r="H3191" t="str">
            <v>Nombre:</v>
          </cell>
        </row>
        <row r="3192">
          <cell r="H3192" t="str">
            <v>Representante Legal del Contratista o su Apoderado</v>
          </cell>
        </row>
        <row r="3193">
          <cell r="H3193" t="str">
            <v>Matricula No. :</v>
          </cell>
        </row>
        <row r="3194">
          <cell r="H3194" t="str">
            <v xml:space="preserve"> </v>
          </cell>
        </row>
        <row r="3195">
          <cell r="C3195" t="str">
            <v>OBSERVACIONES INTERVENTORÍA</v>
          </cell>
        </row>
        <row r="3199">
          <cell r="C3199" t="str">
            <v>APROBACIÓN POR INTERVENTORÍA</v>
          </cell>
        </row>
        <row r="3200">
          <cell r="C3200"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3202">
          <cell r="C3202"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3205">
          <cell r="H3205" t="str">
            <v>Firma</v>
          </cell>
        </row>
        <row r="3206">
          <cell r="H3206" t="str">
            <v>Nombre:</v>
          </cell>
        </row>
        <row r="3207">
          <cell r="H3207" t="str">
            <v>Representante Legal del Interventor o su Apoderado</v>
          </cell>
        </row>
        <row r="3208">
          <cell r="H3208" t="str">
            <v>Matricula No. :</v>
          </cell>
        </row>
        <row r="3213">
          <cell r="C3213" t="str">
            <v>Formulario 1 - Propuesta económica  - Documento tipo de selección abreviada de menor cuantía - versión 2</v>
          </cell>
        </row>
        <row r="3214">
          <cell r="C3214" t="str">
            <v>Código</v>
          </cell>
          <cell r="D3214" t="str">
            <v>CCE-EICP-FM-25</v>
          </cell>
          <cell r="E3214" t="str">
            <v>Versión</v>
          </cell>
          <cell r="F3214">
            <v>2</v>
          </cell>
        </row>
        <row r="3216">
          <cell r="C3216" t="str">
            <v>[La entidad podrá utilizar este formato para la presentación de los análisis de precios unitarios el contratista en la oportunidad prevista en el numeral 8.1. del Documento Base]</v>
          </cell>
        </row>
        <row r="3219">
          <cell r="D3219" t="str">
            <v>MUNICIPIO DE CONCORDIA, ANTIOQUIA</v>
          </cell>
        </row>
        <row r="3220">
          <cell r="L3220" t="str">
            <v>VERSIÓN</v>
          </cell>
        </row>
        <row r="3221">
          <cell r="D3221" t="str">
            <v xml:space="preserve">[NÚMERO DEL PROCESO] </v>
          </cell>
        </row>
        <row r="3222">
          <cell r="L3222" t="str">
            <v>PÁGINA</v>
          </cell>
          <cell r="M3222">
            <v>1</v>
          </cell>
          <cell r="N3222" t="str">
            <v>DE</v>
          </cell>
          <cell r="O3222">
            <v>1</v>
          </cell>
        </row>
        <row r="3223">
          <cell r="D3223" t="str">
            <v xml:space="preserve">ANALISIS DE PRECIOS UNITARIOS </v>
          </cell>
        </row>
        <row r="3225">
          <cell r="L3225" t="str">
            <v>FECHA</v>
          </cell>
          <cell r="M3225" t="str">
            <v>DD</v>
          </cell>
          <cell r="N3225" t="str">
            <v>MM</v>
          </cell>
          <cell r="O3225" t="str">
            <v>AA</v>
          </cell>
        </row>
        <row r="3226">
          <cell r="M3226">
            <v>8</v>
          </cell>
          <cell r="N3226">
            <v>5</v>
          </cell>
          <cell r="O3226">
            <v>2023</v>
          </cell>
        </row>
        <row r="3227">
          <cell r="C3227" t="str">
            <v>ITEMS DE LA PROPUESTA ECONÓMICA</v>
          </cell>
          <cell r="I3227" t="str">
            <v>ITEMS NO PREVISTOS</v>
          </cell>
        </row>
        <row r="3231">
          <cell r="C3231" t="str">
            <v>DATOS ESPECÍFICOS</v>
          </cell>
        </row>
        <row r="3233">
          <cell r="C3233" t="str">
            <v>ITEM</v>
          </cell>
          <cell r="D3233" t="str">
            <v>DESCRIPCIÓN</v>
          </cell>
          <cell r="M3233" t="str">
            <v>UNIDAD</v>
          </cell>
          <cell r="O3233" t="str">
            <v>CANTIDAD</v>
          </cell>
        </row>
        <row r="3234">
          <cell r="C3234" t="str">
            <v>4.10.2</v>
          </cell>
          <cell r="D3234" t="str">
            <v xml:space="preserve">S.T.I de cubierta en teja de fibrocemento perfil # 7. Incluye remates internos y externos de cubierta, tornillos autoperforantes, amarras y todo lo necesario para su correcta instalación. </v>
          </cell>
          <cell r="M3234" t="str">
            <v>m2</v>
          </cell>
          <cell r="O3234">
            <v>106</v>
          </cell>
          <cell r="R3234">
            <v>43431</v>
          </cell>
          <cell r="S3234">
            <v>43431</v>
          </cell>
          <cell r="T3234">
            <v>3.2099999999999997E-2</v>
          </cell>
          <cell r="U3234">
            <v>0.70089999999999997</v>
          </cell>
          <cell r="V3234">
            <v>5.2900000000000003E-2</v>
          </cell>
          <cell r="W3234">
            <v>0.21410000000000001</v>
          </cell>
        </row>
        <row r="3235">
          <cell r="C3235" t="str">
            <v>I. EQUIPO</v>
          </cell>
        </row>
        <row r="3237">
          <cell r="C3237" t="str">
            <v>DESCRIPCIÓN</v>
          </cell>
          <cell r="H3237" t="str">
            <v>MARCA</v>
          </cell>
          <cell r="J3237" t="str">
            <v>TIPO</v>
          </cell>
          <cell r="L3237" t="str">
            <v>TARIFA/HORA</v>
          </cell>
          <cell r="M3237" t="str">
            <v>RENDIMIENTO</v>
          </cell>
          <cell r="O3237" t="str">
            <v>Vr. UNITARIO</v>
          </cell>
        </row>
        <row r="3238">
          <cell r="C3238" t="str">
            <v>Sección completa de andamio (1.2m-1.5m) x 1.5 m. (+ 4 ruedas) Incluye transporte.</v>
          </cell>
          <cell r="J3238" t="str">
            <v>Dia</v>
          </cell>
          <cell r="L3238">
            <v>2565</v>
          </cell>
          <cell r="M3238">
            <v>16</v>
          </cell>
          <cell r="O3238">
            <v>160</v>
          </cell>
          <cell r="R3238">
            <v>6.63</v>
          </cell>
          <cell r="T3238" t="str">
            <v>Sección completa de andamio (1.2m-1.5m) x 1.5 m. (+ 4 ruedas) Incluye transporte.</v>
          </cell>
        </row>
        <row r="3239">
          <cell r="C3239" t="str">
            <v>Can zunchado en madera común de 5,0cmx20cmx3,0m (alquiler). Incluye transporte.</v>
          </cell>
          <cell r="J3239" t="str">
            <v>Dia</v>
          </cell>
          <cell r="L3239">
            <v>1500</v>
          </cell>
          <cell r="M3239">
            <v>16</v>
          </cell>
          <cell r="O3239">
            <v>94</v>
          </cell>
          <cell r="R3239">
            <v>6.63</v>
          </cell>
          <cell r="T3239" t="str">
            <v>Can zunchado en madera común de 5,0cmx20cmx3,0m (alquiler). Incluye transporte.</v>
          </cell>
        </row>
        <row r="3240">
          <cell r="C3240" t="str">
            <v xml:space="preserve">Taladro de 1/2´´, pulidora, lijadora y circular
</v>
          </cell>
          <cell r="J3240" t="str">
            <v>h</v>
          </cell>
          <cell r="L3240">
            <v>2696</v>
          </cell>
          <cell r="M3240">
            <v>4</v>
          </cell>
          <cell r="O3240">
            <v>674</v>
          </cell>
          <cell r="R3240">
            <v>26.5</v>
          </cell>
          <cell r="T3240" t="str">
            <v xml:space="preserve">Taladro de 1/2´´, pulidora, lijadora y circular
</v>
          </cell>
        </row>
        <row r="3241">
          <cell r="C3241" t="str">
            <v>Herramienta Menor (Como % de Mano de Obra)</v>
          </cell>
          <cell r="J3241" t="str">
            <v>Dia</v>
          </cell>
          <cell r="L3241">
            <v>9298</v>
          </cell>
          <cell r="M3241">
            <v>0.05</v>
          </cell>
          <cell r="O3241">
            <v>465</v>
          </cell>
          <cell r="R3241">
            <v>49290</v>
          </cell>
          <cell r="T3241" t="str">
            <v>Herramienta Menor (Como % de Mano de Obra)</v>
          </cell>
        </row>
        <row r="3242">
          <cell r="L3242">
            <v>3.2099999999999997E-2</v>
          </cell>
          <cell r="M3242" t="str">
            <v>SUBTOTAL $</v>
          </cell>
          <cell r="O3242">
            <v>1393</v>
          </cell>
        </row>
        <row r="3243">
          <cell r="C3243" t="str">
            <v>II. MATERIALES</v>
          </cell>
        </row>
        <row r="3245">
          <cell r="C3245" t="str">
            <v>DESCRIPCIÓN</v>
          </cell>
          <cell r="K3245" t="str">
            <v>UNIDAD</v>
          </cell>
          <cell r="L3245" t="str">
            <v>CANTIDAD</v>
          </cell>
          <cell r="M3245" t="str">
            <v>PRECIO UNIT.</v>
          </cell>
          <cell r="O3245" t="str">
            <v>Vr. UNITARIO</v>
          </cell>
        </row>
        <row r="3246">
          <cell r="C3246" t="str">
            <v>Teja Perfil 7 #8 Eternit
Eternit - 23.68 k/unidad - 2.44 x 0.92 (area util 2 m2)</v>
          </cell>
          <cell r="K3246" t="str">
            <v>u</v>
          </cell>
          <cell r="L3246">
            <v>0.52500000000000002</v>
          </cell>
          <cell r="M3246">
            <v>48400</v>
          </cell>
          <cell r="O3246">
            <v>25410</v>
          </cell>
          <cell r="R3246">
            <v>55.65</v>
          </cell>
          <cell r="T3246" t="str">
            <v>Teja Perfil 7 #8 Eternit
Eternit - 23.68 k/unidad - 2.44 x 0.92 (area util 2 m2)</v>
          </cell>
        </row>
        <row r="3247">
          <cell r="C3247" t="str">
            <v>Tornillo Cubierta Estr Metal 12-14 x 4" 50un</v>
          </cell>
          <cell r="K3247" t="str">
            <v>u</v>
          </cell>
          <cell r="L3247">
            <v>8.4000000000000005E-2</v>
          </cell>
          <cell r="M3247">
            <v>59900</v>
          </cell>
          <cell r="O3247">
            <v>5032</v>
          </cell>
          <cell r="R3247">
            <v>8.9</v>
          </cell>
          <cell r="T3247" t="str">
            <v>Tornillo Cubierta Estr Metal 12-14 x 4" 50un</v>
          </cell>
        </row>
        <row r="3248">
          <cell r="K3248" t="str">
            <v/>
          </cell>
          <cell r="M3248">
            <v>0</v>
          </cell>
          <cell r="O3248">
            <v>0</v>
          </cell>
          <cell r="R3248">
            <v>0</v>
          </cell>
          <cell r="T3248">
            <v>0</v>
          </cell>
        </row>
        <row r="3249">
          <cell r="K3249" t="str">
            <v/>
          </cell>
          <cell r="M3249">
            <v>0</v>
          </cell>
          <cell r="O3249">
            <v>0</v>
          </cell>
          <cell r="R3249">
            <v>0</v>
          </cell>
          <cell r="T3249">
            <v>0</v>
          </cell>
        </row>
        <row r="3250">
          <cell r="K3250" t="str">
            <v/>
          </cell>
          <cell r="M3250">
            <v>0</v>
          </cell>
          <cell r="O3250">
            <v>0</v>
          </cell>
          <cell r="R3250">
            <v>0</v>
          </cell>
          <cell r="T3250">
            <v>0</v>
          </cell>
        </row>
        <row r="3251">
          <cell r="K3251" t="str">
            <v/>
          </cell>
          <cell r="M3251">
            <v>0</v>
          </cell>
          <cell r="O3251">
            <v>0</v>
          </cell>
          <cell r="R3251">
            <v>0</v>
          </cell>
          <cell r="T3251">
            <v>0</v>
          </cell>
        </row>
        <row r="3252">
          <cell r="K3252" t="str">
            <v/>
          </cell>
          <cell r="O3252">
            <v>0</v>
          </cell>
          <cell r="R3252">
            <v>0</v>
          </cell>
          <cell r="T3252">
            <v>0</v>
          </cell>
        </row>
        <row r="3253">
          <cell r="L3253">
            <v>0.70089999999999997</v>
          </cell>
          <cell r="M3253" t="str">
            <v>SUBTOTAL $</v>
          </cell>
          <cell r="O3253">
            <v>30442</v>
          </cell>
        </row>
        <row r="3254">
          <cell r="C3254" t="str">
            <v>III. TRANSPORTES</v>
          </cell>
        </row>
        <row r="3256">
          <cell r="C3256" t="str">
            <v>MATERIAL</v>
          </cell>
          <cell r="J3256" t="str">
            <v>VOL. o PESO</v>
          </cell>
          <cell r="K3256" t="str">
            <v>DISTANCIA</v>
          </cell>
          <cell r="L3256" t="str">
            <v>M3 o Ton/Km</v>
          </cell>
          <cell r="M3256" t="str">
            <v>TARIFA</v>
          </cell>
          <cell r="O3256" t="str">
            <v>Vr. UNITARIO</v>
          </cell>
        </row>
        <row r="3257">
          <cell r="C3257" t="str">
            <v>Transporte de materiales 2</v>
          </cell>
          <cell r="J3257" t="str">
            <v>tkm</v>
          </cell>
          <cell r="K3257">
            <v>111</v>
          </cell>
          <cell r="L3257">
            <v>1.2500000000000001E-2</v>
          </cell>
          <cell r="M3257">
            <v>1200</v>
          </cell>
          <cell r="O3257">
            <v>1665</v>
          </cell>
          <cell r="R3257">
            <v>147.08000000000001</v>
          </cell>
          <cell r="T3257" t="str">
            <v>Transporte de materiales 2</v>
          </cell>
        </row>
        <row r="3258">
          <cell r="C3258" t="str">
            <v>Transporte interno2</v>
          </cell>
          <cell r="J3258" t="str">
            <v xml:space="preserve">t </v>
          </cell>
          <cell r="K3258">
            <v>1</v>
          </cell>
          <cell r="L3258">
            <v>1.2500000000000001E-2</v>
          </cell>
          <cell r="M3258">
            <v>50676</v>
          </cell>
          <cell r="O3258">
            <v>633</v>
          </cell>
          <cell r="R3258">
            <v>1.33</v>
          </cell>
          <cell r="T3258" t="str">
            <v>Transporte interno2</v>
          </cell>
        </row>
        <row r="3259">
          <cell r="J3259" t="str">
            <v/>
          </cell>
          <cell r="M3259">
            <v>0</v>
          </cell>
          <cell r="O3259">
            <v>0</v>
          </cell>
          <cell r="R3259">
            <v>0</v>
          </cell>
          <cell r="T3259">
            <v>0</v>
          </cell>
        </row>
        <row r="3260">
          <cell r="L3260">
            <v>5.2900000000000003E-2</v>
          </cell>
          <cell r="M3260" t="str">
            <v>SUBTOTAL $</v>
          </cell>
          <cell r="O3260">
            <v>2298</v>
          </cell>
        </row>
        <row r="3261">
          <cell r="C3261" t="str">
            <v>IV. MANO DE OBRA</v>
          </cell>
        </row>
        <row r="3263">
          <cell r="C3263" t="str">
            <v>TRABAJADOR</v>
          </cell>
          <cell r="I3263" t="str">
            <v>CANTIDAD</v>
          </cell>
          <cell r="J3263" t="str">
            <v>JORNAL</v>
          </cell>
          <cell r="K3263" t="str">
            <v>PRESTACIONES</v>
          </cell>
          <cell r="L3263" t="str">
            <v>JORNAL TOTAL</v>
          </cell>
          <cell r="M3263" t="str">
            <v>RENDIMIENTO</v>
          </cell>
          <cell r="O3263" t="str">
            <v>Vr. UNITARIO</v>
          </cell>
        </row>
        <row r="3264">
          <cell r="C3264" t="str">
            <v>Oficial</v>
          </cell>
          <cell r="I3264">
            <v>1</v>
          </cell>
          <cell r="J3264">
            <v>77720</v>
          </cell>
          <cell r="K3264">
            <v>1.6913</v>
          </cell>
          <cell r="L3264">
            <v>131448</v>
          </cell>
          <cell r="M3264">
            <v>32</v>
          </cell>
          <cell r="O3264">
            <v>4108</v>
          </cell>
          <cell r="R3264">
            <v>3.31</v>
          </cell>
          <cell r="T3264" t="str">
            <v>Oficial</v>
          </cell>
        </row>
        <row r="3265">
          <cell r="C3265" t="str">
            <v>Ayudante Entendido</v>
          </cell>
          <cell r="I3265">
            <v>1</v>
          </cell>
          <cell r="J3265">
            <v>53020</v>
          </cell>
          <cell r="K3265">
            <v>1.7161</v>
          </cell>
          <cell r="L3265">
            <v>90988</v>
          </cell>
          <cell r="M3265">
            <v>32</v>
          </cell>
          <cell r="O3265">
            <v>2843</v>
          </cell>
          <cell r="R3265">
            <v>3.31</v>
          </cell>
          <cell r="T3265" t="str">
            <v>Ayudante Entendido</v>
          </cell>
        </row>
        <row r="3266">
          <cell r="C3266" t="str">
            <v>Ayudante Raso</v>
          </cell>
          <cell r="I3266">
            <v>1</v>
          </cell>
          <cell r="J3266">
            <v>43354</v>
          </cell>
          <cell r="K3266">
            <v>1.7323</v>
          </cell>
          <cell r="L3266">
            <v>75102</v>
          </cell>
          <cell r="M3266">
            <v>32</v>
          </cell>
          <cell r="O3266">
            <v>2347</v>
          </cell>
          <cell r="R3266">
            <v>3.31</v>
          </cell>
          <cell r="T3266" t="str">
            <v>Ayudante Raso</v>
          </cell>
        </row>
        <row r="3267">
          <cell r="L3267">
            <v>0.21410000000000001</v>
          </cell>
          <cell r="M3267" t="str">
            <v>SUBTOTAL $</v>
          </cell>
          <cell r="O3267">
            <v>9298</v>
          </cell>
        </row>
        <row r="3269">
          <cell r="C3269" t="str">
            <v>TOTAL COSTO DIRECTO $</v>
          </cell>
          <cell r="O3269">
            <v>43431</v>
          </cell>
        </row>
        <row r="3270">
          <cell r="C3270" t="str">
            <v>V. COSTOS INDIRECTOS</v>
          </cell>
        </row>
        <row r="3272">
          <cell r="C3272" t="str">
            <v>Descripción</v>
          </cell>
          <cell r="L3272" t="str">
            <v>Porcentaje</v>
          </cell>
          <cell r="M3272" t="str">
            <v>Valor Total</v>
          </cell>
        </row>
        <row r="3273">
          <cell r="C3273" t="str">
            <v>ADMINISTRACION</v>
          </cell>
          <cell r="L3273">
            <v>0</v>
          </cell>
          <cell r="M3273">
            <v>0</v>
          </cell>
        </row>
        <row r="3274">
          <cell r="C3274" t="str">
            <v xml:space="preserve">IMPREVISTOS </v>
          </cell>
          <cell r="L3274">
            <v>0</v>
          </cell>
          <cell r="M3274">
            <v>0</v>
          </cell>
        </row>
        <row r="3275">
          <cell r="C3275" t="str">
            <v>UTILIDAD</v>
          </cell>
          <cell r="L3275">
            <v>0</v>
          </cell>
          <cell r="M3275">
            <v>0</v>
          </cell>
        </row>
        <row r="3276">
          <cell r="C3276" t="str">
            <v>SUBTOTAL $</v>
          </cell>
          <cell r="O3276">
            <v>0</v>
          </cell>
        </row>
        <row r="3278">
          <cell r="C3278" t="str">
            <v>Precio Unitario Total Aproximado al peso $</v>
          </cell>
          <cell r="O3278">
            <v>43431</v>
          </cell>
        </row>
        <row r="3281">
          <cell r="H3281" t="str">
            <v>Firma</v>
          </cell>
        </row>
        <row r="3282">
          <cell r="H3282" t="str">
            <v>Nombre:</v>
          </cell>
        </row>
        <row r="3283">
          <cell r="H3283" t="str">
            <v>Representante Legal del Contratista o su Apoderado</v>
          </cell>
        </row>
        <row r="3284">
          <cell r="H3284" t="str">
            <v>Matricula No. :</v>
          </cell>
        </row>
        <row r="3285">
          <cell r="H3285" t="str">
            <v xml:space="preserve"> </v>
          </cell>
        </row>
        <row r="3286">
          <cell r="C3286" t="str">
            <v>OBSERVACIONES INTERVENTORÍA</v>
          </cell>
        </row>
        <row r="3290">
          <cell r="C3290" t="str">
            <v>APROBACIÓN POR INTERVENTORÍA</v>
          </cell>
        </row>
        <row r="3291">
          <cell r="C3291"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3293">
          <cell r="C3293"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3296">
          <cell r="H3296" t="str">
            <v>Firma</v>
          </cell>
        </row>
        <row r="3297">
          <cell r="H3297" t="str">
            <v>Nombre:</v>
          </cell>
        </row>
        <row r="3298">
          <cell r="H3298" t="str">
            <v>Representante Legal del Interventor o su Apoderado</v>
          </cell>
        </row>
        <row r="3299">
          <cell r="H3299" t="str">
            <v>Matricula No. :</v>
          </cell>
        </row>
        <row r="3304">
          <cell r="C3304" t="str">
            <v>Formulario 1 - Propuesta económica  - Documento tipo de selección abreviada de menor cuantía - versión 2</v>
          </cell>
        </row>
        <row r="3305">
          <cell r="C3305" t="str">
            <v>Código</v>
          </cell>
          <cell r="D3305" t="str">
            <v>CCE-EICP-FM-25</v>
          </cell>
          <cell r="E3305" t="str">
            <v>Versión</v>
          </cell>
          <cell r="F3305">
            <v>2</v>
          </cell>
        </row>
        <row r="3307">
          <cell r="C3307" t="str">
            <v>[La entidad podrá utilizar este formato para la presentación de los análisis de precios unitarios el contratista en la oportunidad prevista en el numeral 8.1. del Documento Base]</v>
          </cell>
        </row>
        <row r="3310">
          <cell r="D3310" t="str">
            <v>MUNICIPIO DE CONCORDIA, ANTIOQUIA</v>
          </cell>
        </row>
        <row r="3311">
          <cell r="L3311" t="str">
            <v>VERSIÓN</v>
          </cell>
        </row>
        <row r="3312">
          <cell r="D3312" t="str">
            <v xml:space="preserve">[NÚMERO DEL PROCESO] </v>
          </cell>
        </row>
        <row r="3313">
          <cell r="L3313" t="str">
            <v>PÁGINA</v>
          </cell>
          <cell r="M3313">
            <v>1</v>
          </cell>
          <cell r="N3313" t="str">
            <v>DE</v>
          </cell>
          <cell r="O3313">
            <v>1</v>
          </cell>
        </row>
        <row r="3314">
          <cell r="D3314" t="str">
            <v xml:space="preserve">ANALISIS DE PRECIOS UNITARIOS </v>
          </cell>
        </row>
        <row r="3316">
          <cell r="L3316" t="str">
            <v>FECHA</v>
          </cell>
          <cell r="M3316" t="str">
            <v>DD</v>
          </cell>
          <cell r="N3316" t="str">
            <v>MM</v>
          </cell>
          <cell r="O3316" t="str">
            <v>AA</v>
          </cell>
        </row>
        <row r="3317">
          <cell r="M3317">
            <v>8</v>
          </cell>
          <cell r="N3317">
            <v>5</v>
          </cell>
          <cell r="O3317">
            <v>2023</v>
          </cell>
        </row>
        <row r="3318">
          <cell r="C3318" t="str">
            <v>ITEMS DE LA PROPUESTA ECONÓMICA</v>
          </cell>
          <cell r="I3318" t="str">
            <v>ITEMS NO PREVISTOS</v>
          </cell>
        </row>
        <row r="3322">
          <cell r="C3322" t="str">
            <v>DATOS ESPECÍFICOS</v>
          </cell>
        </row>
        <row r="3324">
          <cell r="C3324" t="str">
            <v>ITEM</v>
          </cell>
          <cell r="D3324" t="str">
            <v>DESCRIPCIÓN</v>
          </cell>
          <cell r="M3324" t="str">
            <v>UNIDAD</v>
          </cell>
          <cell r="O3324" t="str">
            <v>CANTIDAD</v>
          </cell>
        </row>
        <row r="3325">
          <cell r="C3325" t="str">
            <v>4.10.3</v>
          </cell>
          <cell r="D3325" t="str">
            <v xml:space="preserve">S.T.I de canoa en "U" en lamina galvanizada calibre 24, desarrollo 0.50 m. Incluye gancho externo e interno con 0.75 m de desarrollo, embudo galvanizado Calibre 20 @ 6 m, Tapas, pintura anticorrosiva, esmalte base aceite, equipo de trabajo en alturas y todos los elementos necesarios para su correcta instalación. </v>
          </cell>
          <cell r="M3325" t="str">
            <v>m</v>
          </cell>
          <cell r="O3325">
            <v>140</v>
          </cell>
          <cell r="R3325">
            <v>46686</v>
          </cell>
          <cell r="S3325">
            <v>46686</v>
          </cell>
          <cell r="T3325">
            <v>1.9099999999999999E-2</v>
          </cell>
          <cell r="U3325">
            <v>0.81399999999999995</v>
          </cell>
          <cell r="V3325">
            <v>3.9399999999999998E-2</v>
          </cell>
          <cell r="W3325">
            <v>0.1275</v>
          </cell>
        </row>
        <row r="3326">
          <cell r="C3326" t="str">
            <v>I. EQUIPO</v>
          </cell>
        </row>
        <row r="3328">
          <cell r="C3328" t="str">
            <v>DESCRIPCIÓN</v>
          </cell>
          <cell r="H3328" t="str">
            <v>MARCA</v>
          </cell>
          <cell r="J3328" t="str">
            <v>TIPO</v>
          </cell>
          <cell r="L3328" t="str">
            <v>TARIFA/HORA</v>
          </cell>
          <cell r="M3328" t="str">
            <v>RENDIMIENTO</v>
          </cell>
          <cell r="O3328" t="str">
            <v>Vr. UNITARIO</v>
          </cell>
        </row>
        <row r="3329">
          <cell r="C3329" t="str">
            <v>Sección completa de andamio (1.2m-1.5m) x 1.5 m. (+ 4 ruedas) Incluye transporte.</v>
          </cell>
          <cell r="J3329" t="str">
            <v>Dia</v>
          </cell>
          <cell r="L3329">
            <v>2565</v>
          </cell>
          <cell r="M3329">
            <v>25</v>
          </cell>
          <cell r="O3329">
            <v>103</v>
          </cell>
          <cell r="R3329">
            <v>5.6</v>
          </cell>
          <cell r="T3329" t="str">
            <v>Sección completa de andamio (1.2m-1.5m) x 1.5 m. (+ 4 ruedas) Incluye transporte.</v>
          </cell>
        </row>
        <row r="3330">
          <cell r="C3330" t="str">
            <v>Can zunchado en madera común de 5,0cmx20cmx3,0m (alquiler). Incluye transporte.</v>
          </cell>
          <cell r="J3330" t="str">
            <v>Dia</v>
          </cell>
          <cell r="L3330">
            <v>1500</v>
          </cell>
          <cell r="M3330">
            <v>25</v>
          </cell>
          <cell r="O3330">
            <v>60</v>
          </cell>
          <cell r="R3330">
            <v>5.6</v>
          </cell>
          <cell r="T3330" t="str">
            <v>Can zunchado en madera común de 5,0cmx20cmx3,0m (alquiler). Incluye transporte.</v>
          </cell>
        </row>
        <row r="3331">
          <cell r="C3331" t="str">
            <v xml:space="preserve">Taladro de 1/2´´, pulidora, lijadora y circular
</v>
          </cell>
          <cell r="J3331" t="str">
            <v>h</v>
          </cell>
          <cell r="L3331">
            <v>2696</v>
          </cell>
          <cell r="M3331">
            <v>6.25</v>
          </cell>
          <cell r="O3331">
            <v>431</v>
          </cell>
          <cell r="R3331">
            <v>22.4</v>
          </cell>
          <cell r="T3331" t="str">
            <v xml:space="preserve">Taladro de 1/2´´, pulidora, lijadora y circular
</v>
          </cell>
        </row>
        <row r="3332">
          <cell r="C3332" t="str">
            <v>Herramienta Menor (Como % de Mano de Obra)</v>
          </cell>
          <cell r="J3332" t="str">
            <v>Dia</v>
          </cell>
          <cell r="L3332">
            <v>5951</v>
          </cell>
          <cell r="M3332">
            <v>0.05</v>
          </cell>
          <cell r="O3332">
            <v>298</v>
          </cell>
          <cell r="R3332">
            <v>41720</v>
          </cell>
          <cell r="T3332" t="str">
            <v>Herramienta Menor (Como % de Mano de Obra)</v>
          </cell>
        </row>
        <row r="3333">
          <cell r="L3333">
            <v>1.9099999999999999E-2</v>
          </cell>
          <cell r="M3333" t="str">
            <v>SUBTOTAL $</v>
          </cell>
          <cell r="O3333">
            <v>892</v>
          </cell>
        </row>
        <row r="3334">
          <cell r="C3334" t="str">
            <v>II. MATERIALES</v>
          </cell>
        </row>
        <row r="3336">
          <cell r="C3336" t="str">
            <v>DESCRIPCIÓN</v>
          </cell>
          <cell r="K3336" t="str">
            <v>UNIDAD</v>
          </cell>
          <cell r="L3336" t="str">
            <v>CANTIDAD</v>
          </cell>
          <cell r="M3336" t="str">
            <v>PRECIO UNIT.</v>
          </cell>
          <cell r="O3336" t="str">
            <v>Vr. UNITARIO</v>
          </cell>
        </row>
        <row r="3337">
          <cell r="C3337" t="str">
            <v>Canoa Galvanizada Cal.19, L= 0.50 m.</v>
          </cell>
          <cell r="K3337" t="str">
            <v>m</v>
          </cell>
          <cell r="L3337">
            <v>1</v>
          </cell>
          <cell r="M3337">
            <v>28500</v>
          </cell>
          <cell r="O3337">
            <v>28500</v>
          </cell>
          <cell r="R3337">
            <v>140</v>
          </cell>
          <cell r="T3337" t="str">
            <v>Canoa Galvanizada Cal.19, L= 0.50 m.</v>
          </cell>
        </row>
        <row r="3338">
          <cell r="C3338" t="str">
            <v>Tornillo Cubierta Estr Metal 12-14 x 4" 50un</v>
          </cell>
          <cell r="K3338" t="str">
            <v>u</v>
          </cell>
          <cell r="L3338">
            <v>0.10300000000000001</v>
          </cell>
          <cell r="M3338">
            <v>59900</v>
          </cell>
          <cell r="O3338">
            <v>6170</v>
          </cell>
          <cell r="R3338">
            <v>14.42</v>
          </cell>
          <cell r="T3338" t="str">
            <v>Tornillo Cubierta Estr Metal 12-14 x 4" 50un</v>
          </cell>
        </row>
        <row r="3339">
          <cell r="C3339" t="str">
            <v>Embudo galv C18</v>
          </cell>
          <cell r="K3339" t="str">
            <v>un</v>
          </cell>
          <cell r="L3339">
            <v>0.16669999999999999</v>
          </cell>
          <cell r="M3339">
            <v>20000</v>
          </cell>
          <cell r="O3339">
            <v>3334</v>
          </cell>
          <cell r="R3339">
            <v>23.34</v>
          </cell>
          <cell r="T3339" t="str">
            <v>Embudo galv C18</v>
          </cell>
        </row>
        <row r="3340">
          <cell r="K3340" t="str">
            <v/>
          </cell>
          <cell r="M3340">
            <v>0</v>
          </cell>
          <cell r="O3340">
            <v>0</v>
          </cell>
          <cell r="R3340">
            <v>0</v>
          </cell>
          <cell r="T3340">
            <v>0</v>
          </cell>
        </row>
        <row r="3341">
          <cell r="K3341" t="str">
            <v/>
          </cell>
          <cell r="M3341">
            <v>0</v>
          </cell>
          <cell r="O3341">
            <v>0</v>
          </cell>
          <cell r="R3341">
            <v>0</v>
          </cell>
          <cell r="T3341">
            <v>0</v>
          </cell>
        </row>
        <row r="3342">
          <cell r="K3342" t="str">
            <v/>
          </cell>
          <cell r="M3342">
            <v>0</v>
          </cell>
          <cell r="O3342">
            <v>0</v>
          </cell>
          <cell r="R3342">
            <v>0</v>
          </cell>
          <cell r="T3342">
            <v>0</v>
          </cell>
        </row>
        <row r="3343">
          <cell r="K3343" t="str">
            <v/>
          </cell>
          <cell r="O3343">
            <v>0</v>
          </cell>
          <cell r="R3343">
            <v>0</v>
          </cell>
          <cell r="T3343">
            <v>0</v>
          </cell>
        </row>
        <row r="3344">
          <cell r="L3344">
            <v>0.81399999999999995</v>
          </cell>
          <cell r="M3344" t="str">
            <v>SUBTOTAL $</v>
          </cell>
          <cell r="O3344">
            <v>38004</v>
          </cell>
        </row>
        <row r="3345">
          <cell r="C3345" t="str">
            <v>III. TRANSPORTES</v>
          </cell>
        </row>
        <row r="3347">
          <cell r="C3347" t="str">
            <v>MATERIAL</v>
          </cell>
          <cell r="J3347" t="str">
            <v>VOL. o PESO</v>
          </cell>
          <cell r="K3347" t="str">
            <v>DISTANCIA</v>
          </cell>
          <cell r="L3347" t="str">
            <v>M3 o Ton/Km</v>
          </cell>
          <cell r="M3347" t="str">
            <v>TARIFA</v>
          </cell>
          <cell r="O3347" t="str">
            <v>Vr. UNITARIO</v>
          </cell>
        </row>
        <row r="3348">
          <cell r="C3348" t="str">
            <v>Transporte de materiales 2</v>
          </cell>
          <cell r="J3348" t="str">
            <v>tkm</v>
          </cell>
          <cell r="K3348">
            <v>111</v>
          </cell>
          <cell r="L3348">
            <v>0.01</v>
          </cell>
          <cell r="M3348">
            <v>1200</v>
          </cell>
          <cell r="O3348">
            <v>1332</v>
          </cell>
          <cell r="R3348">
            <v>155.4</v>
          </cell>
          <cell r="T3348" t="str">
            <v>Transporte de materiales 2</v>
          </cell>
        </row>
        <row r="3349">
          <cell r="C3349" t="str">
            <v>Transporte interno2</v>
          </cell>
          <cell r="J3349" t="str">
            <v xml:space="preserve">t </v>
          </cell>
          <cell r="K3349">
            <v>1</v>
          </cell>
          <cell r="L3349">
            <v>0.01</v>
          </cell>
          <cell r="M3349">
            <v>50676</v>
          </cell>
          <cell r="O3349">
            <v>507</v>
          </cell>
          <cell r="R3349">
            <v>1.4</v>
          </cell>
          <cell r="T3349" t="str">
            <v>Transporte interno2</v>
          </cell>
        </row>
        <row r="3350">
          <cell r="J3350" t="str">
            <v/>
          </cell>
          <cell r="M3350">
            <v>0</v>
          </cell>
          <cell r="O3350">
            <v>0</v>
          </cell>
          <cell r="R3350">
            <v>0</v>
          </cell>
          <cell r="T3350">
            <v>0</v>
          </cell>
        </row>
        <row r="3351">
          <cell r="L3351">
            <v>3.9399999999999998E-2</v>
          </cell>
          <cell r="M3351" t="str">
            <v>SUBTOTAL $</v>
          </cell>
          <cell r="O3351">
            <v>1839</v>
          </cell>
        </row>
        <row r="3352">
          <cell r="C3352" t="str">
            <v>IV. MANO DE OBRA</v>
          </cell>
        </row>
        <row r="3354">
          <cell r="C3354" t="str">
            <v>TRABAJADOR</v>
          </cell>
          <cell r="I3354" t="str">
            <v>CANTIDAD</v>
          </cell>
          <cell r="J3354" t="str">
            <v>JORNAL</v>
          </cell>
          <cell r="K3354" t="str">
            <v>PRESTACIONES</v>
          </cell>
          <cell r="L3354" t="str">
            <v>JORNAL TOTAL</v>
          </cell>
          <cell r="M3354" t="str">
            <v>RENDIMIENTO</v>
          </cell>
          <cell r="O3354" t="str">
            <v>Vr. UNITARIO</v>
          </cell>
        </row>
        <row r="3355">
          <cell r="C3355" t="str">
            <v>Oficial</v>
          </cell>
          <cell r="I3355">
            <v>1</v>
          </cell>
          <cell r="J3355">
            <v>77720</v>
          </cell>
          <cell r="K3355">
            <v>1.6913</v>
          </cell>
          <cell r="L3355">
            <v>131448</v>
          </cell>
          <cell r="M3355">
            <v>50</v>
          </cell>
          <cell r="O3355">
            <v>2629</v>
          </cell>
          <cell r="R3355">
            <v>2.8</v>
          </cell>
          <cell r="T3355" t="str">
            <v>Oficial</v>
          </cell>
        </row>
        <row r="3356">
          <cell r="C3356" t="str">
            <v>Ayudante Entendido</v>
          </cell>
          <cell r="I3356">
            <v>1</v>
          </cell>
          <cell r="J3356">
            <v>53020</v>
          </cell>
          <cell r="K3356">
            <v>1.7161</v>
          </cell>
          <cell r="L3356">
            <v>90988</v>
          </cell>
          <cell r="M3356">
            <v>50</v>
          </cell>
          <cell r="O3356">
            <v>1820</v>
          </cell>
          <cell r="R3356">
            <v>2.8</v>
          </cell>
          <cell r="T3356" t="str">
            <v>Ayudante Entendido</v>
          </cell>
        </row>
        <row r="3357">
          <cell r="C3357" t="str">
            <v>Ayudante Raso</v>
          </cell>
          <cell r="I3357">
            <v>1</v>
          </cell>
          <cell r="J3357">
            <v>43354</v>
          </cell>
          <cell r="K3357">
            <v>1.7323</v>
          </cell>
          <cell r="L3357">
            <v>75102</v>
          </cell>
          <cell r="M3357">
            <v>50</v>
          </cell>
          <cell r="O3357">
            <v>1502</v>
          </cell>
          <cell r="R3357">
            <v>2.8</v>
          </cell>
          <cell r="T3357" t="str">
            <v>Ayudante Raso</v>
          </cell>
        </row>
        <row r="3358">
          <cell r="L3358">
            <v>0.1275</v>
          </cell>
          <cell r="M3358" t="str">
            <v>SUBTOTAL $</v>
          </cell>
          <cell r="O3358">
            <v>5951</v>
          </cell>
        </row>
        <row r="3360">
          <cell r="C3360" t="str">
            <v>TOTAL COSTO DIRECTO $</v>
          </cell>
          <cell r="O3360">
            <v>46686</v>
          </cell>
        </row>
        <row r="3361">
          <cell r="C3361" t="str">
            <v>V. COSTOS INDIRECTOS</v>
          </cell>
        </row>
        <row r="3363">
          <cell r="C3363" t="str">
            <v>Descripción</v>
          </cell>
          <cell r="L3363" t="str">
            <v>Porcentaje</v>
          </cell>
          <cell r="M3363" t="str">
            <v>Valor Total</v>
          </cell>
        </row>
        <row r="3364">
          <cell r="C3364" t="str">
            <v>ADMINISTRACION</v>
          </cell>
          <cell r="L3364">
            <v>0</v>
          </cell>
          <cell r="M3364">
            <v>0</v>
          </cell>
        </row>
        <row r="3365">
          <cell r="C3365" t="str">
            <v xml:space="preserve">IMPREVISTOS </v>
          </cell>
          <cell r="L3365">
            <v>0</v>
          </cell>
          <cell r="M3365">
            <v>0</v>
          </cell>
        </row>
        <row r="3366">
          <cell r="C3366" t="str">
            <v>UTILIDAD</v>
          </cell>
          <cell r="L3366">
            <v>0</v>
          </cell>
          <cell r="M3366">
            <v>0</v>
          </cell>
        </row>
        <row r="3367">
          <cell r="C3367" t="str">
            <v>SUBTOTAL $</v>
          </cell>
          <cell r="O3367">
            <v>0</v>
          </cell>
        </row>
        <row r="3369">
          <cell r="C3369" t="str">
            <v>Precio Unitario Total Aproximado al peso $</v>
          </cell>
          <cell r="O3369">
            <v>46686</v>
          </cell>
        </row>
        <row r="3372">
          <cell r="H3372" t="str">
            <v>Firma</v>
          </cell>
        </row>
        <row r="3373">
          <cell r="H3373" t="str">
            <v>Nombre:</v>
          </cell>
        </row>
        <row r="3374">
          <cell r="H3374" t="str">
            <v>Representante Legal del Contratista o su Apoderado</v>
          </cell>
        </row>
        <row r="3375">
          <cell r="H3375" t="str">
            <v>Matricula No. :</v>
          </cell>
        </row>
        <row r="3376">
          <cell r="H3376" t="str">
            <v xml:space="preserve"> </v>
          </cell>
        </row>
        <row r="3377">
          <cell r="C3377" t="str">
            <v>OBSERVACIONES INTERVENTORÍA</v>
          </cell>
        </row>
        <row r="3381">
          <cell r="C3381" t="str">
            <v>APROBACIÓN POR INTERVENTORÍA</v>
          </cell>
        </row>
        <row r="3382">
          <cell r="C3382"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3384">
          <cell r="C3384"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3387">
          <cell r="H3387" t="str">
            <v>Firma</v>
          </cell>
        </row>
        <row r="3388">
          <cell r="H3388" t="str">
            <v>Nombre:</v>
          </cell>
        </row>
        <row r="3389">
          <cell r="H3389" t="str">
            <v>Representante Legal del Interventor o su Apoderado</v>
          </cell>
        </row>
        <row r="3390">
          <cell r="H3390" t="str">
            <v>Matricula No. :</v>
          </cell>
        </row>
        <row r="3395">
          <cell r="C3395" t="str">
            <v>Formulario 1 - Propuesta económica  - Documento tipo de selección abreviada de menor cuantía - versión 2</v>
          </cell>
        </row>
        <row r="3396">
          <cell r="C3396" t="str">
            <v>Código</v>
          </cell>
          <cell r="D3396" t="str">
            <v>CCE-EICP-FM-25</v>
          </cell>
          <cell r="E3396" t="str">
            <v>Versión</v>
          </cell>
          <cell r="F3396">
            <v>2</v>
          </cell>
        </row>
        <row r="3398">
          <cell r="C3398" t="str">
            <v>[La entidad podrá utilizar este formato para la presentación de los análisis de precios unitarios el contratista en la oportunidad prevista en el numeral 8.1. del Documento Base]</v>
          </cell>
        </row>
        <row r="3401">
          <cell r="D3401" t="str">
            <v>MUNICIPIO DE CONCORDIA, ANTIOQUIA</v>
          </cell>
        </row>
        <row r="3402">
          <cell r="L3402" t="str">
            <v>VERSIÓN</v>
          </cell>
        </row>
        <row r="3403">
          <cell r="D3403" t="str">
            <v xml:space="preserve">[NÚMERO DEL PROCESO] </v>
          </cell>
        </row>
        <row r="3404">
          <cell r="L3404" t="str">
            <v>PÁGINA</v>
          </cell>
          <cell r="M3404">
            <v>1</v>
          </cell>
          <cell r="N3404" t="str">
            <v>DE</v>
          </cell>
          <cell r="O3404">
            <v>1</v>
          </cell>
        </row>
        <row r="3405">
          <cell r="D3405" t="str">
            <v xml:space="preserve">ANALISIS DE PRECIOS UNITARIOS </v>
          </cell>
        </row>
        <row r="3407">
          <cell r="L3407" t="str">
            <v>FECHA</v>
          </cell>
          <cell r="M3407" t="str">
            <v>DD</v>
          </cell>
          <cell r="N3407" t="str">
            <v>MM</v>
          </cell>
          <cell r="O3407" t="str">
            <v>AA</v>
          </cell>
        </row>
        <row r="3408">
          <cell r="M3408">
            <v>8</v>
          </cell>
          <cell r="N3408">
            <v>5</v>
          </cell>
          <cell r="O3408">
            <v>2023</v>
          </cell>
        </row>
        <row r="3409">
          <cell r="C3409" t="str">
            <v>ITEMS DE LA PROPUESTA ECONÓMICA</v>
          </cell>
          <cell r="I3409" t="str">
            <v>ITEMS NO PREVISTOS</v>
          </cell>
        </row>
        <row r="3413">
          <cell r="C3413" t="str">
            <v>DATOS ESPECÍFICOS</v>
          </cell>
        </row>
        <row r="3415">
          <cell r="C3415" t="str">
            <v>ITEM</v>
          </cell>
          <cell r="D3415" t="str">
            <v>DESCRIPCIÓN</v>
          </cell>
          <cell r="M3415" t="str">
            <v>UNIDAD</v>
          </cell>
          <cell r="O3415" t="str">
            <v>CANTIDAD</v>
          </cell>
        </row>
        <row r="3416">
          <cell r="C3416" t="str">
            <v>4.11.1</v>
          </cell>
          <cell r="D3416" t="str">
            <v>S.T.C de revoques de base en un espesor mínimo de 2cm y pulido con llana de madera. Mortero dosificación 1:4 con adición de impermeabilizante integral tipo Sika-1 o similar al 3% del peso del cemento utilizado. Incluye filos y dilataciones.</v>
          </cell>
          <cell r="M3416" t="str">
            <v>m2</v>
          </cell>
          <cell r="O3416">
            <v>51</v>
          </cell>
          <cell r="R3416">
            <v>22611</v>
          </cell>
          <cell r="S3416">
            <v>22611</v>
          </cell>
          <cell r="T3416">
            <v>4.2599999999999999E-2</v>
          </cell>
          <cell r="U3416">
            <v>0.46560000000000001</v>
          </cell>
          <cell r="V3416">
            <v>0</v>
          </cell>
          <cell r="W3416">
            <v>0.49180000000000001</v>
          </cell>
        </row>
        <row r="3417">
          <cell r="C3417" t="str">
            <v>I. EQUIPO</v>
          </cell>
        </row>
        <row r="3419">
          <cell r="C3419" t="str">
            <v>DESCRIPCIÓN</v>
          </cell>
          <cell r="H3419" t="str">
            <v>MARCA</v>
          </cell>
          <cell r="J3419" t="str">
            <v>TIPO</v>
          </cell>
          <cell r="L3419" t="str">
            <v>TARIFA/HORA</v>
          </cell>
          <cell r="M3419" t="str">
            <v>RENDIMIENTO</v>
          </cell>
          <cell r="O3419" t="str">
            <v>Vr. UNITARIO</v>
          </cell>
        </row>
        <row r="3420">
          <cell r="C3420" t="str">
            <v>Sección completa de andamio (1.2m-1.5m) x 1.5 m. (+ 4 ruedas) Incluye transporte.</v>
          </cell>
          <cell r="J3420" t="str">
            <v>Dia</v>
          </cell>
          <cell r="L3420">
            <v>2565</v>
          </cell>
          <cell r="M3420">
            <v>10</v>
          </cell>
          <cell r="O3420">
            <v>257</v>
          </cell>
          <cell r="R3420">
            <v>5.0999999999999996</v>
          </cell>
          <cell r="T3420" t="str">
            <v>Sección completa de andamio (1.2m-1.5m) x 1.5 m. (+ 4 ruedas) Incluye transporte.</v>
          </cell>
        </row>
        <row r="3421">
          <cell r="C3421" t="str">
            <v>Can zunchado en madera común de 5,0cmx20cmx3,0m (alquiler). Incluye transporte.</v>
          </cell>
          <cell r="J3421" t="str">
            <v>Dia</v>
          </cell>
          <cell r="L3421">
            <v>1500</v>
          </cell>
          <cell r="M3421">
            <v>10</v>
          </cell>
          <cell r="O3421">
            <v>150</v>
          </cell>
          <cell r="R3421">
            <v>5.0999999999999996</v>
          </cell>
          <cell r="T3421" t="str">
            <v>Can zunchado en madera común de 5,0cmx20cmx3,0m (alquiler). Incluye transporte.</v>
          </cell>
        </row>
        <row r="3422">
          <cell r="J3422" t="str">
            <v/>
          </cell>
          <cell r="L3422" t="str">
            <v/>
          </cell>
          <cell r="O3422">
            <v>0</v>
          </cell>
          <cell r="R3422">
            <v>0</v>
          </cell>
          <cell r="T3422">
            <v>0</v>
          </cell>
        </row>
        <row r="3423">
          <cell r="C3423" t="str">
            <v>Herramienta Menor (Como % de Mano de Obra)</v>
          </cell>
          <cell r="J3423" t="str">
            <v>Dia</v>
          </cell>
          <cell r="L3423">
            <v>11121</v>
          </cell>
          <cell r="M3423">
            <v>0.05</v>
          </cell>
          <cell r="O3423">
            <v>556</v>
          </cell>
          <cell r="R3423">
            <v>28356</v>
          </cell>
          <cell r="T3423" t="str">
            <v>Herramienta Menor (Como % de Mano de Obra)</v>
          </cell>
        </row>
        <row r="3424">
          <cell r="L3424">
            <v>4.2599999999999999E-2</v>
          </cell>
          <cell r="M3424" t="str">
            <v>SUBTOTAL $</v>
          </cell>
          <cell r="O3424">
            <v>963</v>
          </cell>
        </row>
        <row r="3425">
          <cell r="C3425" t="str">
            <v>II. MATERIALES</v>
          </cell>
        </row>
        <row r="3427">
          <cell r="C3427" t="str">
            <v>DESCRIPCIÓN</v>
          </cell>
          <cell r="K3427" t="str">
            <v>UNIDAD</v>
          </cell>
          <cell r="L3427" t="str">
            <v>CANTIDAD</v>
          </cell>
          <cell r="M3427" t="str">
            <v>PRECIO UNIT.</v>
          </cell>
          <cell r="O3427" t="str">
            <v>Vr. UNITARIO</v>
          </cell>
        </row>
        <row r="3428">
          <cell r="C3428" t="str">
            <v>Mortero 1:4</v>
          </cell>
          <cell r="K3428" t="str">
            <v>m3</v>
          </cell>
          <cell r="L3428">
            <v>2.1000000000000001E-2</v>
          </cell>
          <cell r="M3428">
            <v>474919</v>
          </cell>
          <cell r="O3428">
            <v>9973</v>
          </cell>
          <cell r="R3428">
            <v>1.07</v>
          </cell>
          <cell r="T3428" t="str">
            <v>Mortero 1:4</v>
          </cell>
        </row>
        <row r="3429">
          <cell r="C3429" t="str">
            <v xml:space="preserve">Sika®-1, aditivo-impermeabilizante integral para morteros. Dosificacion 3% del peso del cemento-1.5 Kg de Sika®-1 para un bulto de cemento 50 Kg
</v>
          </cell>
          <cell r="K3429" t="str">
            <v>Kg</v>
          </cell>
          <cell r="L3429">
            <v>2.3E-2</v>
          </cell>
          <cell r="M3429">
            <v>24100</v>
          </cell>
          <cell r="O3429">
            <v>554</v>
          </cell>
          <cell r="R3429">
            <v>1.17</v>
          </cell>
          <cell r="T3429" t="str">
            <v xml:space="preserve">Sika®-1, aditivo-impermeabilizante integral para morteros. Dosificacion 3% del peso del cemento-1.5 Kg de Sika®-1 para un bulto de cemento 50 Kg
</v>
          </cell>
        </row>
        <row r="3430">
          <cell r="K3430" t="str">
            <v/>
          </cell>
          <cell r="M3430">
            <v>0</v>
          </cell>
          <cell r="O3430">
            <v>0</v>
          </cell>
          <cell r="R3430">
            <v>0</v>
          </cell>
          <cell r="T3430">
            <v>0</v>
          </cell>
        </row>
        <row r="3431">
          <cell r="K3431" t="str">
            <v/>
          </cell>
          <cell r="M3431">
            <v>0</v>
          </cell>
          <cell r="O3431">
            <v>0</v>
          </cell>
          <cell r="R3431">
            <v>0</v>
          </cell>
          <cell r="T3431">
            <v>0</v>
          </cell>
        </row>
        <row r="3432">
          <cell r="K3432" t="str">
            <v/>
          </cell>
          <cell r="M3432">
            <v>0</v>
          </cell>
          <cell r="O3432">
            <v>0</v>
          </cell>
          <cell r="R3432">
            <v>0</v>
          </cell>
          <cell r="T3432">
            <v>0</v>
          </cell>
        </row>
        <row r="3433">
          <cell r="K3433" t="str">
            <v/>
          </cell>
          <cell r="M3433">
            <v>0</v>
          </cell>
          <cell r="O3433">
            <v>0</v>
          </cell>
          <cell r="R3433">
            <v>0</v>
          </cell>
          <cell r="T3433">
            <v>0</v>
          </cell>
        </row>
        <row r="3434">
          <cell r="K3434" t="str">
            <v/>
          </cell>
          <cell r="O3434">
            <v>0</v>
          </cell>
          <cell r="R3434">
            <v>0</v>
          </cell>
          <cell r="T3434">
            <v>0</v>
          </cell>
        </row>
        <row r="3435">
          <cell r="L3435">
            <v>0.46560000000000001</v>
          </cell>
          <cell r="M3435" t="str">
            <v>SUBTOTAL $</v>
          </cell>
          <cell r="O3435">
            <v>10527</v>
          </cell>
        </row>
        <row r="3436">
          <cell r="C3436" t="str">
            <v>III. TRANSPORTES</v>
          </cell>
        </row>
        <row r="3438">
          <cell r="C3438" t="str">
            <v>MATERIAL</v>
          </cell>
          <cell r="J3438" t="str">
            <v>VOL. o PESO</v>
          </cell>
          <cell r="K3438" t="str">
            <v>DISTANCIA</v>
          </cell>
          <cell r="L3438" t="str">
            <v>M3 o Ton/Km</v>
          </cell>
          <cell r="M3438" t="str">
            <v>TARIFA</v>
          </cell>
          <cell r="O3438" t="str">
            <v>Vr. UNITARIO</v>
          </cell>
        </row>
        <row r="3439">
          <cell r="J3439" t="str">
            <v/>
          </cell>
          <cell r="K3439">
            <v>1</v>
          </cell>
          <cell r="L3439">
            <v>2.1000000000000001E-2</v>
          </cell>
          <cell r="M3439">
            <v>0</v>
          </cell>
          <cell r="O3439">
            <v>0</v>
          </cell>
          <cell r="R3439">
            <v>1.07</v>
          </cell>
          <cell r="T3439">
            <v>0</v>
          </cell>
        </row>
        <row r="3440">
          <cell r="J3440" t="str">
            <v/>
          </cell>
          <cell r="M3440">
            <v>0</v>
          </cell>
          <cell r="O3440">
            <v>0</v>
          </cell>
          <cell r="R3440">
            <v>0</v>
          </cell>
          <cell r="T3440">
            <v>0</v>
          </cell>
        </row>
        <row r="3441">
          <cell r="J3441" t="str">
            <v/>
          </cell>
          <cell r="M3441">
            <v>0</v>
          </cell>
          <cell r="O3441">
            <v>0</v>
          </cell>
          <cell r="R3441">
            <v>0</v>
          </cell>
          <cell r="T3441">
            <v>0</v>
          </cell>
        </row>
        <row r="3442">
          <cell r="L3442">
            <v>0</v>
          </cell>
          <cell r="M3442" t="str">
            <v>SUBTOTAL $</v>
          </cell>
          <cell r="O3442">
            <v>0</v>
          </cell>
        </row>
        <row r="3443">
          <cell r="C3443" t="str">
            <v>IV. MANO DE OBRA</v>
          </cell>
        </row>
        <row r="3445">
          <cell r="C3445" t="str">
            <v>TRABAJADOR</v>
          </cell>
          <cell r="I3445" t="str">
            <v>CANTIDAD</v>
          </cell>
          <cell r="J3445" t="str">
            <v>JORNAL</v>
          </cell>
          <cell r="K3445" t="str">
            <v>PRESTACIONES</v>
          </cell>
          <cell r="L3445" t="str">
            <v>JORNAL TOTAL</v>
          </cell>
          <cell r="M3445" t="str">
            <v>RENDIMIENTO</v>
          </cell>
          <cell r="O3445" t="str">
            <v>Vr. UNITARIO</v>
          </cell>
        </row>
        <row r="3446">
          <cell r="C3446" t="str">
            <v>Oficial</v>
          </cell>
          <cell r="I3446">
            <v>1</v>
          </cell>
          <cell r="J3446">
            <v>77720</v>
          </cell>
          <cell r="K3446">
            <v>1.6913</v>
          </cell>
          <cell r="L3446">
            <v>131448</v>
          </cell>
          <cell r="M3446">
            <v>20</v>
          </cell>
          <cell r="O3446">
            <v>6572</v>
          </cell>
          <cell r="R3446">
            <v>2.5499999999999998</v>
          </cell>
          <cell r="T3446" t="str">
            <v>Oficial</v>
          </cell>
        </row>
        <row r="3447">
          <cell r="C3447" t="str">
            <v>Ayudante Entendido</v>
          </cell>
          <cell r="I3447">
            <v>1</v>
          </cell>
          <cell r="J3447">
            <v>53020</v>
          </cell>
          <cell r="K3447">
            <v>1.7161</v>
          </cell>
          <cell r="L3447">
            <v>90988</v>
          </cell>
          <cell r="M3447">
            <v>20</v>
          </cell>
          <cell r="O3447">
            <v>4549</v>
          </cell>
          <cell r="R3447">
            <v>2.5499999999999998</v>
          </cell>
          <cell r="T3447" t="str">
            <v>Ayudante Entendido</v>
          </cell>
        </row>
        <row r="3448">
          <cell r="J3448">
            <v>0</v>
          </cell>
          <cell r="K3448">
            <v>0</v>
          </cell>
          <cell r="L3448">
            <v>0</v>
          </cell>
          <cell r="O3448">
            <v>0</v>
          </cell>
          <cell r="R3448">
            <v>0</v>
          </cell>
          <cell r="T3448">
            <v>0</v>
          </cell>
        </row>
        <row r="3449">
          <cell r="L3449">
            <v>0.49180000000000001</v>
          </cell>
          <cell r="M3449" t="str">
            <v>SUBTOTAL $</v>
          </cell>
          <cell r="O3449">
            <v>11121</v>
          </cell>
        </row>
        <row r="3451">
          <cell r="C3451" t="str">
            <v>TOTAL COSTO DIRECTO $</v>
          </cell>
          <cell r="O3451">
            <v>22611</v>
          </cell>
        </row>
        <row r="3452">
          <cell r="C3452" t="str">
            <v>V. COSTOS INDIRECTOS</v>
          </cell>
        </row>
        <row r="3454">
          <cell r="C3454" t="str">
            <v>Descripción</v>
          </cell>
          <cell r="L3454" t="str">
            <v>Porcentaje</v>
          </cell>
          <cell r="M3454" t="str">
            <v>Valor Total</v>
          </cell>
        </row>
        <row r="3455">
          <cell r="C3455" t="str">
            <v>ADMINISTRACION</v>
          </cell>
          <cell r="L3455">
            <v>0</v>
          </cell>
          <cell r="M3455">
            <v>0</v>
          </cell>
        </row>
        <row r="3456">
          <cell r="C3456" t="str">
            <v xml:space="preserve">IMPREVISTOS </v>
          </cell>
          <cell r="L3456">
            <v>0</v>
          </cell>
          <cell r="M3456">
            <v>0</v>
          </cell>
        </row>
        <row r="3457">
          <cell r="C3457" t="str">
            <v>UTILIDAD</v>
          </cell>
          <cell r="L3457">
            <v>0</v>
          </cell>
          <cell r="M3457">
            <v>0</v>
          </cell>
        </row>
        <row r="3458">
          <cell r="C3458" t="str">
            <v>SUBTOTAL $</v>
          </cell>
          <cell r="O3458">
            <v>0</v>
          </cell>
        </row>
        <row r="3460">
          <cell r="C3460" t="str">
            <v>Precio Unitario Total Aproximado al peso $</v>
          </cell>
          <cell r="O3460">
            <v>22611</v>
          </cell>
        </row>
        <row r="3463">
          <cell r="H3463" t="str">
            <v>Firma</v>
          </cell>
        </row>
        <row r="3464">
          <cell r="H3464" t="str">
            <v>Nombre:</v>
          </cell>
        </row>
        <row r="3465">
          <cell r="H3465" t="str">
            <v>Representante Legal del Contratista o su Apoderado</v>
          </cell>
        </row>
        <row r="3466">
          <cell r="H3466" t="str">
            <v>Matricula No. :</v>
          </cell>
        </row>
        <row r="3467">
          <cell r="H3467" t="str">
            <v xml:space="preserve"> </v>
          </cell>
        </row>
        <row r="3468">
          <cell r="C3468" t="str">
            <v>OBSERVACIONES INTERVENTORÍA</v>
          </cell>
        </row>
        <row r="3472">
          <cell r="C3472" t="str">
            <v>APROBACIÓN POR INTERVENTORÍA</v>
          </cell>
        </row>
        <row r="3473">
          <cell r="C3473"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3475">
          <cell r="C3475"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3478">
          <cell r="H3478" t="str">
            <v>Firma</v>
          </cell>
        </row>
        <row r="3479">
          <cell r="H3479" t="str">
            <v>Nombre:</v>
          </cell>
        </row>
        <row r="3480">
          <cell r="H3480" t="str">
            <v>Representante Legal del Interventor o su Apoderado</v>
          </cell>
        </row>
        <row r="3481">
          <cell r="H3481" t="str">
            <v>Matricula No. :</v>
          </cell>
        </row>
        <row r="3486">
          <cell r="C3486" t="str">
            <v>Formulario 1 - Propuesta económica  - Documento tipo de selección abreviada de menor cuantía - versión 2</v>
          </cell>
        </row>
        <row r="3487">
          <cell r="C3487" t="str">
            <v>Código</v>
          </cell>
          <cell r="D3487" t="str">
            <v>CCE-EICP-FM-25</v>
          </cell>
          <cell r="E3487" t="str">
            <v>Versión</v>
          </cell>
          <cell r="F3487">
            <v>2</v>
          </cell>
        </row>
        <row r="3489">
          <cell r="C3489" t="str">
            <v>[La entidad podrá utilizar este formato para la presentación de los análisis de precios unitarios el contratista en la oportunidad prevista en el numeral 8.1. del Documento Base]</v>
          </cell>
        </row>
        <row r="3492">
          <cell r="D3492" t="str">
            <v>MUNICIPIO DE CONCORDIA, ANTIOQUIA</v>
          </cell>
        </row>
        <row r="3493">
          <cell r="L3493" t="str">
            <v>VERSIÓN</v>
          </cell>
        </row>
        <row r="3494">
          <cell r="D3494" t="str">
            <v xml:space="preserve">[NÚMERO DEL PROCESO] </v>
          </cell>
        </row>
        <row r="3495">
          <cell r="L3495" t="str">
            <v>PÁGINA</v>
          </cell>
          <cell r="M3495">
            <v>1</v>
          </cell>
          <cell r="N3495" t="str">
            <v>DE</v>
          </cell>
          <cell r="O3495">
            <v>1</v>
          </cell>
        </row>
        <row r="3496">
          <cell r="D3496" t="str">
            <v xml:space="preserve">ANALISIS DE PRECIOS UNITARIOS </v>
          </cell>
        </row>
        <row r="3498">
          <cell r="L3498" t="str">
            <v>FECHA</v>
          </cell>
          <cell r="M3498" t="str">
            <v>DD</v>
          </cell>
          <cell r="N3498" t="str">
            <v>MM</v>
          </cell>
          <cell r="O3498" t="str">
            <v>AA</v>
          </cell>
        </row>
        <row r="3499">
          <cell r="M3499">
            <v>8</v>
          </cell>
          <cell r="N3499">
            <v>5</v>
          </cell>
          <cell r="O3499">
            <v>2023</v>
          </cell>
        </row>
        <row r="3500">
          <cell r="C3500" t="str">
            <v>ITEMS DE LA PROPUESTA ECONÓMICA</v>
          </cell>
          <cell r="I3500" t="str">
            <v>ITEMS NO PREVISTOS</v>
          </cell>
        </row>
        <row r="3504">
          <cell r="C3504" t="str">
            <v>DATOS ESPECÍFICOS</v>
          </cell>
        </row>
        <row r="3506">
          <cell r="C3506" t="str">
            <v>ITEM</v>
          </cell>
          <cell r="D3506" t="str">
            <v>DESCRIPCIÓN</v>
          </cell>
          <cell r="M3506" t="str">
            <v>UNIDAD</v>
          </cell>
          <cell r="O3506" t="str">
            <v>CANTIDAD</v>
          </cell>
        </row>
        <row r="3507">
          <cell r="C3507" t="str">
            <v>4.11.2</v>
          </cell>
          <cell r="D3507" t="str">
            <v>S.T.I de Porcelanato para Piso (Trafico Alto #5), color por definir; incluye adhesivo cerámico color gris, boquilla, cruceta juntas plásticas y demás elementos necesarios para su correcta instalación. La superficie debe quedar plana, sin resaltos, la lechada sin poros y perfectamente limpia.</v>
          </cell>
          <cell r="M3507" t="str">
            <v>m2</v>
          </cell>
          <cell r="O3507">
            <v>80</v>
          </cell>
          <cell r="R3507">
            <v>106786</v>
          </cell>
          <cell r="S3507">
            <v>106786</v>
          </cell>
          <cell r="T3507">
            <v>2.0799999999999999E-2</v>
          </cell>
          <cell r="U3507">
            <v>0.80210000000000004</v>
          </cell>
          <cell r="V3507">
            <v>3.78E-2</v>
          </cell>
          <cell r="W3507">
            <v>0.13930000000000001</v>
          </cell>
        </row>
        <row r="3508">
          <cell r="C3508" t="str">
            <v>I. EQUIPO</v>
          </cell>
        </row>
        <row r="3510">
          <cell r="C3510" t="str">
            <v>DESCRIPCIÓN</v>
          </cell>
          <cell r="H3510" t="str">
            <v>MARCA</v>
          </cell>
          <cell r="J3510" t="str">
            <v>TIPO</v>
          </cell>
          <cell r="L3510" t="str">
            <v>TARIFA/HORA</v>
          </cell>
          <cell r="M3510" t="str">
            <v>RENDIMIENTO</v>
          </cell>
          <cell r="O3510" t="str">
            <v>Vr. UNITARIO</v>
          </cell>
        </row>
        <row r="3511">
          <cell r="C3511" t="str">
            <v>Cortadora de Baldosa</v>
          </cell>
          <cell r="J3511" t="str">
            <v>Dia</v>
          </cell>
          <cell r="L3511">
            <v>29620</v>
          </cell>
          <cell r="M3511">
            <v>20</v>
          </cell>
          <cell r="O3511">
            <v>1481</v>
          </cell>
          <cell r="R3511">
            <v>4</v>
          </cell>
          <cell r="T3511" t="str">
            <v>Cortadora de Baldosa</v>
          </cell>
        </row>
        <row r="3512">
          <cell r="J3512" t="str">
            <v/>
          </cell>
          <cell r="L3512" t="str">
            <v/>
          </cell>
          <cell r="O3512">
            <v>0</v>
          </cell>
          <cell r="R3512">
            <v>0</v>
          </cell>
          <cell r="T3512">
            <v>0</v>
          </cell>
        </row>
        <row r="3513">
          <cell r="J3513" t="str">
            <v/>
          </cell>
          <cell r="L3513" t="str">
            <v/>
          </cell>
          <cell r="O3513">
            <v>0</v>
          </cell>
          <cell r="R3513">
            <v>0</v>
          </cell>
          <cell r="T3513">
            <v>0</v>
          </cell>
        </row>
        <row r="3514">
          <cell r="C3514" t="str">
            <v>Herramienta Menor (Como % de Mano de Obra)</v>
          </cell>
          <cell r="J3514" t="str">
            <v>Dia</v>
          </cell>
          <cell r="L3514">
            <v>14876</v>
          </cell>
          <cell r="M3514">
            <v>0.05</v>
          </cell>
          <cell r="O3514">
            <v>744</v>
          </cell>
          <cell r="R3514">
            <v>59520</v>
          </cell>
          <cell r="T3514" t="str">
            <v>Herramienta Menor (Como % de Mano de Obra)</v>
          </cell>
        </row>
        <row r="3515">
          <cell r="L3515">
            <v>2.0799999999999999E-2</v>
          </cell>
          <cell r="M3515" t="str">
            <v>SUBTOTAL $</v>
          </cell>
          <cell r="O3515">
            <v>2225</v>
          </cell>
        </row>
        <row r="3516">
          <cell r="C3516" t="str">
            <v>II. MATERIALES</v>
          </cell>
        </row>
        <row r="3518">
          <cell r="C3518" t="str">
            <v>DESCRIPCIÓN</v>
          </cell>
          <cell r="K3518" t="str">
            <v>UNIDAD</v>
          </cell>
          <cell r="L3518" t="str">
            <v>CANTIDAD</v>
          </cell>
          <cell r="M3518" t="str">
            <v>PRECIO UNIT.</v>
          </cell>
          <cell r="O3518" t="str">
            <v>Vr. UNITARIO</v>
          </cell>
        </row>
        <row r="3519">
          <cell r="C3519" t="str">
            <v>Piso Porcelanato medidas aprox 60X60 - 20 Kg/m2 - Uso Institucional</v>
          </cell>
          <cell r="K3519" t="str">
            <v>m2</v>
          </cell>
          <cell r="L3519">
            <v>1.05</v>
          </cell>
          <cell r="M3519">
            <v>65000</v>
          </cell>
          <cell r="O3519">
            <v>68250</v>
          </cell>
          <cell r="R3519">
            <v>84</v>
          </cell>
          <cell r="T3519" t="str">
            <v>Piso Porcelanato medidas aprox 60X60 - 20 Kg/m2 - Uso Institucional</v>
          </cell>
        </row>
        <row r="3520">
          <cell r="C3520" t="str">
            <v>adhesivo porcelanico corona  gris 25 kg</v>
          </cell>
          <cell r="K3520" t="str">
            <v>u</v>
          </cell>
          <cell r="L3520">
            <v>0.22</v>
          </cell>
          <cell r="M3520">
            <v>64700</v>
          </cell>
          <cell r="O3520">
            <v>14234</v>
          </cell>
          <cell r="R3520">
            <v>17.600000000000001</v>
          </cell>
          <cell r="T3520" t="str">
            <v>adhesivo porcelanico corona  gris 25 kg</v>
          </cell>
        </row>
        <row r="3521">
          <cell r="C3521" t="str">
            <v>Concolor porcelanato 1-5 blanco nácar 5 kilos Sumicol- 15 m2</v>
          </cell>
          <cell r="K3521" t="str">
            <v>u</v>
          </cell>
          <cell r="L3521">
            <v>1.2E-2</v>
          </cell>
          <cell r="M3521">
            <v>28000</v>
          </cell>
          <cell r="O3521">
            <v>336</v>
          </cell>
          <cell r="R3521">
            <v>0.96</v>
          </cell>
          <cell r="T3521" t="str">
            <v>Concolor porcelanato 1-5 blanco nácar 5 kilos Sumicol- 15 m2</v>
          </cell>
        </row>
        <row r="3522">
          <cell r="C3522" t="str">
            <v xml:space="preserve">Cruceta juntas plásticas 3mm x 200 unidades
</v>
          </cell>
          <cell r="K3522" t="str">
            <v>u</v>
          </cell>
          <cell r="L3522">
            <v>0.18</v>
          </cell>
          <cell r="M3522">
            <v>15741</v>
          </cell>
          <cell r="O3522">
            <v>2833</v>
          </cell>
          <cell r="R3522">
            <v>14.4</v>
          </cell>
          <cell r="T3522" t="str">
            <v xml:space="preserve">Cruceta juntas plásticas 3mm x 200 unidades
</v>
          </cell>
        </row>
        <row r="3523">
          <cell r="K3523" t="str">
            <v/>
          </cell>
          <cell r="M3523">
            <v>0</v>
          </cell>
          <cell r="O3523">
            <v>0</v>
          </cell>
          <cell r="R3523">
            <v>0</v>
          </cell>
          <cell r="T3523">
            <v>0</v>
          </cell>
        </row>
        <row r="3524">
          <cell r="K3524" t="str">
            <v/>
          </cell>
          <cell r="M3524">
            <v>0</v>
          </cell>
          <cell r="O3524">
            <v>0</v>
          </cell>
          <cell r="R3524">
            <v>0</v>
          </cell>
          <cell r="T3524">
            <v>0</v>
          </cell>
        </row>
        <row r="3525">
          <cell r="K3525" t="str">
            <v/>
          </cell>
          <cell r="O3525">
            <v>0</v>
          </cell>
          <cell r="R3525">
            <v>0</v>
          </cell>
          <cell r="T3525">
            <v>0</v>
          </cell>
        </row>
        <row r="3526">
          <cell r="L3526">
            <v>0.80210000000000004</v>
          </cell>
          <cell r="M3526" t="str">
            <v>SUBTOTAL $</v>
          </cell>
          <cell r="O3526">
            <v>85653</v>
          </cell>
        </row>
        <row r="3527">
          <cell r="C3527" t="str">
            <v>III. TRANSPORTES</v>
          </cell>
        </row>
        <row r="3529">
          <cell r="C3529" t="str">
            <v>MATERIAL</v>
          </cell>
          <cell r="J3529" t="str">
            <v>VOL. o PESO</v>
          </cell>
          <cell r="K3529" t="str">
            <v>DISTANCIA</v>
          </cell>
          <cell r="L3529" t="str">
            <v>M3 o Ton/Km</v>
          </cell>
          <cell r="M3529" t="str">
            <v>TARIFA</v>
          </cell>
          <cell r="O3529" t="str">
            <v>Vr. UNITARIO</v>
          </cell>
        </row>
        <row r="3530">
          <cell r="C3530" t="str">
            <v>Transporte de ladrillos, bloques y adoquines</v>
          </cell>
          <cell r="J3530" t="str">
            <v>tkm</v>
          </cell>
          <cell r="K3530">
            <v>112</v>
          </cell>
          <cell r="L3530">
            <v>0.03</v>
          </cell>
          <cell r="M3530">
            <v>1200</v>
          </cell>
          <cell r="O3530">
            <v>4032</v>
          </cell>
          <cell r="R3530">
            <v>268.8</v>
          </cell>
          <cell r="T3530" t="str">
            <v>Transporte de ladrillos, bloques y adoquines</v>
          </cell>
        </row>
        <row r="3531">
          <cell r="J3531" t="str">
            <v/>
          </cell>
          <cell r="M3531">
            <v>0</v>
          </cell>
          <cell r="O3531">
            <v>0</v>
          </cell>
          <cell r="R3531">
            <v>0</v>
          </cell>
          <cell r="T3531">
            <v>0</v>
          </cell>
        </row>
        <row r="3532">
          <cell r="J3532" t="str">
            <v/>
          </cell>
          <cell r="M3532">
            <v>0</v>
          </cell>
          <cell r="O3532">
            <v>0</v>
          </cell>
          <cell r="R3532">
            <v>0</v>
          </cell>
          <cell r="T3532">
            <v>0</v>
          </cell>
        </row>
        <row r="3533">
          <cell r="L3533">
            <v>3.78E-2</v>
          </cell>
          <cell r="M3533" t="str">
            <v>SUBTOTAL $</v>
          </cell>
          <cell r="O3533">
            <v>4032</v>
          </cell>
        </row>
        <row r="3534">
          <cell r="C3534" t="str">
            <v>IV. MANO DE OBRA</v>
          </cell>
        </row>
        <row r="3536">
          <cell r="C3536" t="str">
            <v>TRABAJADOR</v>
          </cell>
          <cell r="I3536" t="str">
            <v>CANTIDAD</v>
          </cell>
          <cell r="J3536" t="str">
            <v>JORNAL</v>
          </cell>
          <cell r="K3536" t="str">
            <v>PRESTACIONES</v>
          </cell>
          <cell r="L3536" t="str">
            <v>JORNAL TOTAL</v>
          </cell>
          <cell r="M3536" t="str">
            <v>RENDIMIENTO</v>
          </cell>
          <cell r="O3536" t="str">
            <v>Vr. UNITARIO</v>
          </cell>
        </row>
        <row r="3537">
          <cell r="C3537" t="str">
            <v>Oficial</v>
          </cell>
          <cell r="I3537">
            <v>1</v>
          </cell>
          <cell r="J3537">
            <v>77720</v>
          </cell>
          <cell r="K3537">
            <v>1.6913</v>
          </cell>
          <cell r="L3537">
            <v>131448</v>
          </cell>
          <cell r="M3537">
            <v>20</v>
          </cell>
          <cell r="O3537">
            <v>6572</v>
          </cell>
          <cell r="R3537">
            <v>4</v>
          </cell>
          <cell r="T3537" t="str">
            <v>Oficial</v>
          </cell>
        </row>
        <row r="3538">
          <cell r="C3538" t="str">
            <v>Ayudante Entendido</v>
          </cell>
          <cell r="I3538">
            <v>1</v>
          </cell>
          <cell r="J3538">
            <v>53020</v>
          </cell>
          <cell r="K3538">
            <v>1.7161</v>
          </cell>
          <cell r="L3538">
            <v>90988</v>
          </cell>
          <cell r="M3538">
            <v>20</v>
          </cell>
          <cell r="O3538">
            <v>4549</v>
          </cell>
          <cell r="R3538">
            <v>4</v>
          </cell>
          <cell r="T3538" t="str">
            <v>Ayudante Entendido</v>
          </cell>
        </row>
        <row r="3539">
          <cell r="C3539" t="str">
            <v>Ayudante Raso</v>
          </cell>
          <cell r="I3539">
            <v>1</v>
          </cell>
          <cell r="J3539">
            <v>43354</v>
          </cell>
          <cell r="K3539">
            <v>1.7323</v>
          </cell>
          <cell r="L3539">
            <v>75102</v>
          </cell>
          <cell r="M3539">
            <v>20</v>
          </cell>
          <cell r="O3539">
            <v>3755</v>
          </cell>
          <cell r="R3539">
            <v>4</v>
          </cell>
          <cell r="T3539" t="str">
            <v>Ayudante Raso</v>
          </cell>
        </row>
        <row r="3540">
          <cell r="L3540">
            <v>0.13930000000000001</v>
          </cell>
          <cell r="M3540" t="str">
            <v>SUBTOTAL $</v>
          </cell>
          <cell r="O3540">
            <v>14876</v>
          </cell>
        </row>
        <row r="3542">
          <cell r="C3542" t="str">
            <v>TOTAL COSTO DIRECTO $</v>
          </cell>
          <cell r="O3542">
            <v>106786</v>
          </cell>
        </row>
        <row r="3543">
          <cell r="C3543" t="str">
            <v>V. COSTOS INDIRECTOS</v>
          </cell>
        </row>
        <row r="3545">
          <cell r="C3545" t="str">
            <v>Descripción</v>
          </cell>
          <cell r="L3545" t="str">
            <v>Porcentaje</v>
          </cell>
          <cell r="M3545" t="str">
            <v>Valor Total</v>
          </cell>
        </row>
        <row r="3546">
          <cell r="C3546" t="str">
            <v>ADMINISTRACION</v>
          </cell>
          <cell r="L3546">
            <v>0</v>
          </cell>
          <cell r="M3546">
            <v>0</v>
          </cell>
        </row>
        <row r="3547">
          <cell r="C3547" t="str">
            <v xml:space="preserve">IMPREVISTOS </v>
          </cell>
          <cell r="L3547">
            <v>0</v>
          </cell>
          <cell r="M3547">
            <v>0</v>
          </cell>
        </row>
        <row r="3548">
          <cell r="C3548" t="str">
            <v>UTILIDAD</v>
          </cell>
          <cell r="L3548">
            <v>0</v>
          </cell>
          <cell r="M3548">
            <v>0</v>
          </cell>
        </row>
        <row r="3549">
          <cell r="C3549" t="str">
            <v>SUBTOTAL $</v>
          </cell>
          <cell r="O3549">
            <v>0</v>
          </cell>
        </row>
        <row r="3551">
          <cell r="C3551" t="str">
            <v>Precio Unitario Total Aproximado al peso $</v>
          </cell>
          <cell r="O3551">
            <v>106786</v>
          </cell>
        </row>
        <row r="3554">
          <cell r="H3554" t="str">
            <v>Firma</v>
          </cell>
        </row>
        <row r="3555">
          <cell r="H3555" t="str">
            <v>Nombre:</v>
          </cell>
        </row>
        <row r="3556">
          <cell r="H3556" t="str">
            <v>Representante Legal del Contratista o su Apoderado</v>
          </cell>
        </row>
        <row r="3557">
          <cell r="H3557" t="str">
            <v>Matricula No. :</v>
          </cell>
        </row>
        <row r="3558">
          <cell r="H3558" t="str">
            <v xml:space="preserve"> </v>
          </cell>
        </row>
        <row r="3559">
          <cell r="C3559" t="str">
            <v>OBSERVACIONES INTERVENTORÍA</v>
          </cell>
        </row>
        <row r="3563">
          <cell r="C3563" t="str">
            <v>APROBACIÓN POR INTERVENTORÍA</v>
          </cell>
        </row>
        <row r="3564">
          <cell r="C3564"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3566">
          <cell r="C3566"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3569">
          <cell r="H3569" t="str">
            <v>Firma</v>
          </cell>
        </row>
        <row r="3570">
          <cell r="H3570" t="str">
            <v>Nombre:</v>
          </cell>
        </row>
        <row r="3571">
          <cell r="H3571" t="str">
            <v>Representante Legal del Interventor o su Apoderado</v>
          </cell>
        </row>
        <row r="3572">
          <cell r="H3572" t="str">
            <v>Matricula No. :</v>
          </cell>
        </row>
        <row r="3577">
          <cell r="C3577" t="str">
            <v>Formulario 1 - Propuesta económica  - Documento tipo de selección abreviada de menor cuantía - versión 2</v>
          </cell>
        </row>
        <row r="3578">
          <cell r="C3578" t="str">
            <v>Código</v>
          </cell>
          <cell r="D3578" t="str">
            <v>CCE-EICP-FM-25</v>
          </cell>
          <cell r="E3578" t="str">
            <v>Versión</v>
          </cell>
          <cell r="F3578">
            <v>2</v>
          </cell>
        </row>
        <row r="3580">
          <cell r="C3580" t="str">
            <v>[La entidad podrá utilizar este formato para la presentación de los análisis de precios unitarios el contratista en la oportunidad prevista en el numeral 8.1. del Documento Base]</v>
          </cell>
        </row>
        <row r="3583">
          <cell r="D3583" t="str">
            <v>MUNICIPIO DE CONCORDIA, ANTIOQUIA</v>
          </cell>
        </row>
        <row r="3584">
          <cell r="L3584" t="str">
            <v>VERSIÓN</v>
          </cell>
        </row>
        <row r="3585">
          <cell r="D3585" t="str">
            <v xml:space="preserve">[NÚMERO DEL PROCESO] </v>
          </cell>
        </row>
        <row r="3586">
          <cell r="L3586" t="str">
            <v>PÁGINA</v>
          </cell>
          <cell r="M3586">
            <v>1</v>
          </cell>
          <cell r="N3586" t="str">
            <v>DE</v>
          </cell>
          <cell r="O3586">
            <v>1</v>
          </cell>
        </row>
        <row r="3587">
          <cell r="D3587" t="str">
            <v xml:space="preserve">ANALISIS DE PRECIOS UNITARIOS </v>
          </cell>
        </row>
        <row r="3589">
          <cell r="L3589" t="str">
            <v>FECHA</v>
          </cell>
          <cell r="M3589" t="str">
            <v>DD</v>
          </cell>
          <cell r="N3589" t="str">
            <v>MM</v>
          </cell>
          <cell r="O3589" t="str">
            <v>AA</v>
          </cell>
        </row>
        <row r="3590">
          <cell r="M3590">
            <v>8</v>
          </cell>
          <cell r="N3590">
            <v>5</v>
          </cell>
          <cell r="O3590">
            <v>2023</v>
          </cell>
        </row>
        <row r="3591">
          <cell r="C3591" t="str">
            <v>ITEMS DE LA PROPUESTA ECONÓMICA</v>
          </cell>
          <cell r="I3591" t="str">
            <v>ITEMS NO PREVISTOS</v>
          </cell>
        </row>
        <row r="3595">
          <cell r="C3595" t="str">
            <v>DATOS ESPECÍFICOS</v>
          </cell>
        </row>
        <row r="3597">
          <cell r="C3597" t="str">
            <v>ITEM</v>
          </cell>
          <cell r="D3597" t="str">
            <v>DESCRIPCIÓN</v>
          </cell>
          <cell r="M3597" t="str">
            <v>UNIDAD</v>
          </cell>
          <cell r="O3597" t="str">
            <v>CANTIDAD</v>
          </cell>
        </row>
        <row r="3598">
          <cell r="C3598" t="str">
            <v>4.11.3</v>
          </cell>
          <cell r="D3598" t="str">
            <v>S.T.I de enchape cerámico para pared, color por definir; incluye adhesivo cerámico color gris, boquilla, cruceta juntas plásticas y demás elementos necesarios para su correcta instalación. La superficie debe quedar plana, sin resaltos, la lechada sin poros y perfectamente limpia.</v>
          </cell>
          <cell r="M3598" t="str">
            <v>m2</v>
          </cell>
          <cell r="O3598">
            <v>17</v>
          </cell>
          <cell r="R3598">
            <v>89383</v>
          </cell>
          <cell r="S3598">
            <v>89383</v>
          </cell>
          <cell r="T3598">
            <v>4.9799999999999997E-2</v>
          </cell>
          <cell r="U3598">
            <v>0.58730000000000004</v>
          </cell>
          <cell r="V3598">
            <v>3.0099999999999998E-2</v>
          </cell>
          <cell r="W3598">
            <v>0.33289999999999997</v>
          </cell>
        </row>
        <row r="3599">
          <cell r="C3599" t="str">
            <v>I. EQUIPO</v>
          </cell>
        </row>
        <row r="3601">
          <cell r="C3601" t="str">
            <v>DESCRIPCIÓN</v>
          </cell>
          <cell r="H3601" t="str">
            <v>MARCA</v>
          </cell>
          <cell r="J3601" t="str">
            <v>TIPO</v>
          </cell>
          <cell r="L3601" t="str">
            <v>TARIFA/HORA</v>
          </cell>
          <cell r="M3601" t="str">
            <v>RENDIMIENTO</v>
          </cell>
          <cell r="O3601" t="str">
            <v>Vr. UNITARIO</v>
          </cell>
        </row>
        <row r="3602">
          <cell r="C3602" t="str">
            <v>Cortadora de Baldosa</v>
          </cell>
          <cell r="J3602" t="str">
            <v>Dia</v>
          </cell>
          <cell r="L3602">
            <v>29620</v>
          </cell>
          <cell r="M3602">
            <v>10</v>
          </cell>
          <cell r="O3602">
            <v>2962</v>
          </cell>
          <cell r="R3602">
            <v>1.7</v>
          </cell>
          <cell r="T3602" t="str">
            <v>Cortadora de Baldosa</v>
          </cell>
        </row>
        <row r="3603">
          <cell r="J3603" t="str">
            <v/>
          </cell>
          <cell r="L3603" t="str">
            <v/>
          </cell>
          <cell r="O3603">
            <v>0</v>
          </cell>
          <cell r="R3603">
            <v>0</v>
          </cell>
          <cell r="T3603">
            <v>0</v>
          </cell>
        </row>
        <row r="3604">
          <cell r="J3604" t="str">
            <v/>
          </cell>
          <cell r="L3604" t="str">
            <v/>
          </cell>
          <cell r="O3604">
            <v>0</v>
          </cell>
          <cell r="R3604">
            <v>0</v>
          </cell>
          <cell r="T3604">
            <v>0</v>
          </cell>
        </row>
        <row r="3605">
          <cell r="C3605" t="str">
            <v>Herramienta Menor (Como % de Mano de Obra)</v>
          </cell>
          <cell r="J3605" t="str">
            <v>Dia</v>
          </cell>
          <cell r="L3605">
            <v>29754</v>
          </cell>
          <cell r="M3605">
            <v>0.05</v>
          </cell>
          <cell r="O3605">
            <v>1488</v>
          </cell>
          <cell r="R3605">
            <v>25296</v>
          </cell>
          <cell r="T3605" t="str">
            <v>Herramienta Menor (Como % de Mano de Obra)</v>
          </cell>
        </row>
        <row r="3606">
          <cell r="L3606">
            <v>4.9799999999999997E-2</v>
          </cell>
          <cell r="M3606" t="str">
            <v>SUBTOTAL $</v>
          </cell>
          <cell r="O3606">
            <v>4450</v>
          </cell>
        </row>
        <row r="3607">
          <cell r="C3607" t="str">
            <v>II. MATERIALES</v>
          </cell>
        </row>
        <row r="3609">
          <cell r="C3609" t="str">
            <v>DESCRIPCIÓN</v>
          </cell>
          <cell r="K3609" t="str">
            <v>UNIDAD</v>
          </cell>
          <cell r="L3609" t="str">
            <v>CANTIDAD</v>
          </cell>
          <cell r="M3609" t="str">
            <v>PRECIO UNIT.</v>
          </cell>
          <cell r="O3609" t="str">
            <v>Vr. UNITARIO</v>
          </cell>
        </row>
        <row r="3610">
          <cell r="C3610" t="str">
            <v>Pared Cerámica Ponce 25x35 cm Caja 2 m2 Verde
Corona</v>
          </cell>
          <cell r="K3610" t="str">
            <v>u</v>
          </cell>
          <cell r="L3610">
            <v>0.55125000000000002</v>
          </cell>
          <cell r="M3610">
            <v>63360</v>
          </cell>
          <cell r="O3610">
            <v>34927</v>
          </cell>
          <cell r="R3610">
            <v>9.3699999999999992</v>
          </cell>
          <cell r="T3610" t="str">
            <v>Pared Cerámica Ponce 25x35 cm Caja 2 m2 Verde
Corona</v>
          </cell>
        </row>
        <row r="3611">
          <cell r="C3611" t="str">
            <v xml:space="preserve">adhesivo ceramico  gris 25 kilos, Rendimiento 5 Kg m2
</v>
          </cell>
          <cell r="K3611" t="str">
            <v>u</v>
          </cell>
          <cell r="L3611">
            <v>0.21000000000000002</v>
          </cell>
          <cell r="M3611">
            <v>35510</v>
          </cell>
          <cell r="O3611">
            <v>7457</v>
          </cell>
          <cell r="R3611">
            <v>3.57</v>
          </cell>
          <cell r="T3611" t="str">
            <v xml:space="preserve">adhesivo ceramico  gris 25 kilos, Rendimiento 5 Kg m2
</v>
          </cell>
        </row>
        <row r="3612">
          <cell r="C3612" t="str">
            <v>Concolor porcelanato 1-5 blanco nácar 5 kilos Sumicol- 15 m2</v>
          </cell>
          <cell r="K3612" t="str">
            <v>u</v>
          </cell>
          <cell r="L3612">
            <v>7.0035E-2</v>
          </cell>
          <cell r="M3612">
            <v>28000</v>
          </cell>
          <cell r="O3612">
            <v>1961</v>
          </cell>
          <cell r="R3612">
            <v>1.19</v>
          </cell>
          <cell r="T3612" t="str">
            <v>Concolor porcelanato 1-5 blanco nácar 5 kilos Sumicol- 15 m2</v>
          </cell>
        </row>
        <row r="3613">
          <cell r="C3613" t="str">
            <v xml:space="preserve">Cruceta juntas plásticas 3mm x 200 unidades
</v>
          </cell>
          <cell r="K3613" t="str">
            <v>u</v>
          </cell>
          <cell r="L3613">
            <v>1.7139999999999999E-2</v>
          </cell>
          <cell r="M3613">
            <v>15741</v>
          </cell>
          <cell r="O3613">
            <v>270</v>
          </cell>
          <cell r="R3613">
            <v>0.28999999999999998</v>
          </cell>
          <cell r="T3613" t="str">
            <v xml:space="preserve">Cruceta juntas plásticas 3mm x 200 unidades
</v>
          </cell>
        </row>
        <row r="3614">
          <cell r="C3614" t="str">
            <v>Perfil de Remate - Guardacanto en Aluminio Arco 10 mm x 2.5 m</v>
          </cell>
          <cell r="K3614" t="str">
            <v>u</v>
          </cell>
          <cell r="L3614">
            <v>0.4</v>
          </cell>
          <cell r="M3614">
            <v>19690</v>
          </cell>
          <cell r="O3614">
            <v>7876</v>
          </cell>
          <cell r="R3614">
            <v>6.8</v>
          </cell>
          <cell r="T3614" t="str">
            <v>Perfil de Remate - Guardacanto en Aluminio Arco 10 mm x 2.5 m</v>
          </cell>
        </row>
        <row r="3615">
          <cell r="K3615" t="str">
            <v/>
          </cell>
          <cell r="M3615">
            <v>0</v>
          </cell>
          <cell r="O3615">
            <v>0</v>
          </cell>
          <cell r="R3615">
            <v>0</v>
          </cell>
          <cell r="T3615">
            <v>0</v>
          </cell>
        </row>
        <row r="3616">
          <cell r="K3616" t="str">
            <v/>
          </cell>
          <cell r="O3616">
            <v>0</v>
          </cell>
          <cell r="R3616">
            <v>0</v>
          </cell>
          <cell r="T3616">
            <v>0</v>
          </cell>
        </row>
        <row r="3617">
          <cell r="L3617">
            <v>0.58730000000000004</v>
          </cell>
          <cell r="M3617" t="str">
            <v>SUBTOTAL $</v>
          </cell>
          <cell r="O3617">
            <v>52491</v>
          </cell>
        </row>
        <row r="3618">
          <cell r="C3618" t="str">
            <v>III. TRANSPORTES</v>
          </cell>
        </row>
        <row r="3620">
          <cell r="C3620" t="str">
            <v>MATERIAL</v>
          </cell>
          <cell r="J3620" t="str">
            <v>VOL. o PESO</v>
          </cell>
          <cell r="K3620" t="str">
            <v>DISTANCIA</v>
          </cell>
          <cell r="L3620" t="str">
            <v>M3 o Ton/Km</v>
          </cell>
          <cell r="M3620" t="str">
            <v>TARIFA</v>
          </cell>
          <cell r="O3620" t="str">
            <v>Vr. UNITARIO</v>
          </cell>
        </row>
        <row r="3621">
          <cell r="C3621" t="str">
            <v>Transporte de ladrillos, bloques y adoquines</v>
          </cell>
          <cell r="J3621" t="str">
            <v>tkm</v>
          </cell>
          <cell r="K3621">
            <v>112</v>
          </cell>
          <cell r="L3621">
            <v>0.02</v>
          </cell>
          <cell r="M3621">
            <v>1200</v>
          </cell>
          <cell r="O3621">
            <v>2688</v>
          </cell>
          <cell r="R3621">
            <v>38.08</v>
          </cell>
          <cell r="T3621" t="str">
            <v>Transporte de ladrillos, bloques y adoquines</v>
          </cell>
        </row>
        <row r="3622">
          <cell r="J3622" t="str">
            <v/>
          </cell>
          <cell r="M3622">
            <v>0</v>
          </cell>
          <cell r="O3622">
            <v>0</v>
          </cell>
          <cell r="R3622">
            <v>0</v>
          </cell>
          <cell r="T3622">
            <v>0</v>
          </cell>
        </row>
        <row r="3623">
          <cell r="J3623" t="str">
            <v/>
          </cell>
          <cell r="M3623">
            <v>0</v>
          </cell>
          <cell r="O3623">
            <v>0</v>
          </cell>
          <cell r="R3623">
            <v>0</v>
          </cell>
          <cell r="T3623">
            <v>0</v>
          </cell>
        </row>
        <row r="3624">
          <cell r="L3624">
            <v>3.0099999999999998E-2</v>
          </cell>
          <cell r="M3624" t="str">
            <v>SUBTOTAL $</v>
          </cell>
          <cell r="O3624">
            <v>2688</v>
          </cell>
        </row>
        <row r="3625">
          <cell r="C3625" t="str">
            <v>IV. MANO DE OBRA</v>
          </cell>
        </row>
        <row r="3627">
          <cell r="C3627" t="str">
            <v>TRABAJADOR</v>
          </cell>
          <cell r="I3627" t="str">
            <v>CANTIDAD</v>
          </cell>
          <cell r="J3627" t="str">
            <v>JORNAL</v>
          </cell>
          <cell r="K3627" t="str">
            <v>PRESTACIONES</v>
          </cell>
          <cell r="L3627" t="str">
            <v>JORNAL TOTAL</v>
          </cell>
          <cell r="M3627" t="str">
            <v>RENDIMIENTO</v>
          </cell>
          <cell r="O3627" t="str">
            <v>Vr. UNITARIO</v>
          </cell>
        </row>
        <row r="3628">
          <cell r="C3628" t="str">
            <v>Oficial</v>
          </cell>
          <cell r="I3628">
            <v>1</v>
          </cell>
          <cell r="J3628">
            <v>77720</v>
          </cell>
          <cell r="K3628">
            <v>1.6913</v>
          </cell>
          <cell r="L3628">
            <v>131448</v>
          </cell>
          <cell r="M3628">
            <v>10</v>
          </cell>
          <cell r="O3628">
            <v>13145</v>
          </cell>
          <cell r="R3628">
            <v>1.7</v>
          </cell>
          <cell r="T3628" t="str">
            <v>Oficial</v>
          </cell>
        </row>
        <row r="3629">
          <cell r="C3629" t="str">
            <v>Ayudante Entendido</v>
          </cell>
          <cell r="I3629">
            <v>1</v>
          </cell>
          <cell r="J3629">
            <v>53020</v>
          </cell>
          <cell r="K3629">
            <v>1.7161</v>
          </cell>
          <cell r="L3629">
            <v>90988</v>
          </cell>
          <cell r="M3629">
            <v>10</v>
          </cell>
          <cell r="O3629">
            <v>9099</v>
          </cell>
          <cell r="R3629">
            <v>1.7</v>
          </cell>
          <cell r="T3629" t="str">
            <v>Ayudante Entendido</v>
          </cell>
        </row>
        <row r="3630">
          <cell r="C3630" t="str">
            <v>Ayudante Raso</v>
          </cell>
          <cell r="I3630">
            <v>1</v>
          </cell>
          <cell r="J3630">
            <v>43354</v>
          </cell>
          <cell r="K3630">
            <v>1.7323</v>
          </cell>
          <cell r="L3630">
            <v>75102</v>
          </cell>
          <cell r="M3630">
            <v>10</v>
          </cell>
          <cell r="O3630">
            <v>7510</v>
          </cell>
          <cell r="R3630">
            <v>1.7</v>
          </cell>
          <cell r="T3630" t="str">
            <v>Ayudante Raso</v>
          </cell>
        </row>
        <row r="3631">
          <cell r="L3631">
            <v>0.33289999999999997</v>
          </cell>
          <cell r="M3631" t="str">
            <v>SUBTOTAL $</v>
          </cell>
          <cell r="O3631">
            <v>29754</v>
          </cell>
        </row>
        <row r="3633">
          <cell r="C3633" t="str">
            <v>TOTAL COSTO DIRECTO $</v>
          </cell>
          <cell r="O3633">
            <v>89383</v>
          </cell>
        </row>
        <row r="3634">
          <cell r="C3634" t="str">
            <v>V. COSTOS INDIRECTOS</v>
          </cell>
        </row>
        <row r="3636">
          <cell r="C3636" t="str">
            <v>Descripción</v>
          </cell>
          <cell r="L3636" t="str">
            <v>Porcentaje</v>
          </cell>
          <cell r="M3636" t="str">
            <v>Valor Total</v>
          </cell>
        </row>
        <row r="3637">
          <cell r="C3637" t="str">
            <v>ADMINISTRACION</v>
          </cell>
          <cell r="L3637">
            <v>0</v>
          </cell>
          <cell r="M3637">
            <v>0</v>
          </cell>
        </row>
        <row r="3638">
          <cell r="C3638" t="str">
            <v xml:space="preserve">IMPREVISTOS </v>
          </cell>
          <cell r="L3638">
            <v>0</v>
          </cell>
          <cell r="M3638">
            <v>0</v>
          </cell>
        </row>
        <row r="3639">
          <cell r="C3639" t="str">
            <v>UTILIDAD</v>
          </cell>
          <cell r="L3639">
            <v>0</v>
          </cell>
          <cell r="M3639">
            <v>0</v>
          </cell>
        </row>
        <row r="3640">
          <cell r="C3640" t="str">
            <v>SUBTOTAL $</v>
          </cell>
          <cell r="O3640">
            <v>0</v>
          </cell>
        </row>
        <row r="3642">
          <cell r="C3642" t="str">
            <v>Precio Unitario Total Aproximado al peso $</v>
          </cell>
          <cell r="O3642">
            <v>89383</v>
          </cell>
        </row>
        <row r="3645">
          <cell r="H3645" t="str">
            <v>Firma</v>
          </cell>
        </row>
        <row r="3646">
          <cell r="H3646" t="str">
            <v>Nombre:</v>
          </cell>
        </row>
        <row r="3647">
          <cell r="H3647" t="str">
            <v>Representante Legal del Contratista o su Apoderado</v>
          </cell>
        </row>
        <row r="3648">
          <cell r="H3648" t="str">
            <v>Matricula No. :</v>
          </cell>
        </row>
        <row r="3649">
          <cell r="H3649" t="str">
            <v xml:space="preserve"> </v>
          </cell>
        </row>
        <row r="3650">
          <cell r="C3650" t="str">
            <v>OBSERVACIONES INTERVENTORÍA</v>
          </cell>
        </row>
        <row r="3654">
          <cell r="C3654" t="str">
            <v>APROBACIÓN POR INTERVENTORÍA</v>
          </cell>
        </row>
        <row r="3655">
          <cell r="C365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3657">
          <cell r="C365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3660">
          <cell r="H3660" t="str">
            <v>Firma</v>
          </cell>
        </row>
        <row r="3661">
          <cell r="H3661" t="str">
            <v>Nombre:</v>
          </cell>
        </row>
        <row r="3662">
          <cell r="H3662" t="str">
            <v>Representante Legal del Interventor o su Apoderado</v>
          </cell>
        </row>
        <row r="3663">
          <cell r="H3663" t="str">
            <v>Matricula No. :</v>
          </cell>
        </row>
        <row r="3668">
          <cell r="C3668" t="str">
            <v>Formulario 1 - Propuesta económica  - Documento tipo de selección abreviada de menor cuantía - versión 2</v>
          </cell>
        </row>
        <row r="3669">
          <cell r="C3669" t="str">
            <v>Código</v>
          </cell>
          <cell r="D3669" t="str">
            <v>CCE-EICP-FM-25</v>
          </cell>
          <cell r="E3669" t="str">
            <v>Versión</v>
          </cell>
          <cell r="F3669">
            <v>2</v>
          </cell>
        </row>
        <row r="3671">
          <cell r="C3671" t="str">
            <v>[La entidad podrá utilizar este formato para la presentación de los análisis de precios unitarios el contratista en la oportunidad prevista en el numeral 8.1. del Documento Base]</v>
          </cell>
        </row>
        <row r="3674">
          <cell r="D3674" t="str">
            <v>MUNICIPIO DE CONCORDIA, ANTIOQUIA</v>
          </cell>
        </row>
        <row r="3675">
          <cell r="L3675" t="str">
            <v>VERSIÓN</v>
          </cell>
        </row>
        <row r="3676">
          <cell r="D3676" t="str">
            <v xml:space="preserve">[NÚMERO DEL PROCESO] </v>
          </cell>
        </row>
        <row r="3677">
          <cell r="L3677" t="str">
            <v>PÁGINA</v>
          </cell>
          <cell r="M3677">
            <v>1</v>
          </cell>
          <cell r="N3677" t="str">
            <v>DE</v>
          </cell>
          <cell r="O3677">
            <v>1</v>
          </cell>
        </row>
        <row r="3678">
          <cell r="D3678" t="str">
            <v xml:space="preserve">ANALISIS DE PRECIOS UNITARIOS </v>
          </cell>
        </row>
        <row r="3680">
          <cell r="L3680" t="str">
            <v>FECHA</v>
          </cell>
          <cell r="M3680" t="str">
            <v>DD</v>
          </cell>
          <cell r="N3680" t="str">
            <v>MM</v>
          </cell>
          <cell r="O3680" t="str">
            <v>AA</v>
          </cell>
        </row>
        <row r="3681">
          <cell r="M3681">
            <v>8</v>
          </cell>
          <cell r="N3681">
            <v>5</v>
          </cell>
          <cell r="O3681">
            <v>2023</v>
          </cell>
        </row>
        <row r="3682">
          <cell r="C3682" t="str">
            <v>ITEMS DE LA PROPUESTA ECONÓMICA</v>
          </cell>
          <cell r="I3682" t="str">
            <v>ITEMS NO PREVISTOS</v>
          </cell>
        </row>
        <row r="3686">
          <cell r="C3686" t="str">
            <v>DATOS ESPECÍFICOS</v>
          </cell>
        </row>
        <row r="3688">
          <cell r="C3688" t="str">
            <v>ITEM</v>
          </cell>
          <cell r="D3688" t="str">
            <v>DESCRIPCIÓN</v>
          </cell>
          <cell r="M3688" t="str">
            <v>UNIDAD</v>
          </cell>
          <cell r="O3688" t="str">
            <v>CANTIDAD</v>
          </cell>
        </row>
        <row r="3689">
          <cell r="C3689" t="str">
            <v>4.11.4</v>
          </cell>
          <cell r="D3689" t="str">
            <v>S.T.C de Zócalo en granito pulido fundido en sitio. Incluye suministro y vaciado del granito, El grano será de mármol color por definir, con un espesor entre 2 cm. a 3 cm; una vez terminada la pulida se lavará la superficie con ácido nítrico diluido al 10% en abundante agua. Mortero de proporción 1:3, Malla de acero.</v>
          </cell>
          <cell r="M3689" t="str">
            <v>m</v>
          </cell>
          <cell r="O3689">
            <v>61</v>
          </cell>
          <cell r="R3689">
            <v>41246</v>
          </cell>
          <cell r="S3689">
            <v>41246</v>
          </cell>
          <cell r="T3689">
            <v>9.7100000000000006E-2</v>
          </cell>
          <cell r="U3689">
            <v>0.45550000000000002</v>
          </cell>
          <cell r="V3689">
            <v>3.2599999999999997E-2</v>
          </cell>
          <cell r="W3689">
            <v>0.4148</v>
          </cell>
        </row>
        <row r="3690">
          <cell r="C3690" t="str">
            <v>I. EQUIPO</v>
          </cell>
        </row>
        <row r="3692">
          <cell r="C3692" t="str">
            <v>DESCRIPCIÓN</v>
          </cell>
          <cell r="H3692" t="str">
            <v>MARCA</v>
          </cell>
          <cell r="J3692" t="str">
            <v>TIPO</v>
          </cell>
          <cell r="L3692" t="str">
            <v>TARIFA/HORA</v>
          </cell>
          <cell r="M3692" t="str">
            <v>RENDIMIENTO</v>
          </cell>
          <cell r="O3692" t="str">
            <v>Vr. UNITARIO</v>
          </cell>
        </row>
        <row r="3693">
          <cell r="C3693" t="str">
            <v>pulidora electrica manual - disco</v>
          </cell>
          <cell r="J3693" t="str">
            <v>Dia</v>
          </cell>
          <cell r="L3693">
            <v>40927</v>
          </cell>
          <cell r="M3693">
            <v>13</v>
          </cell>
          <cell r="O3693">
            <v>3148</v>
          </cell>
          <cell r="R3693">
            <v>4.6900000000000004</v>
          </cell>
          <cell r="T3693" t="str">
            <v>pulidora electrica manual - disco</v>
          </cell>
        </row>
        <row r="3694">
          <cell r="J3694" t="str">
            <v/>
          </cell>
          <cell r="L3694" t="str">
            <v/>
          </cell>
          <cell r="O3694">
            <v>0</v>
          </cell>
          <cell r="R3694">
            <v>0</v>
          </cell>
          <cell r="T3694">
            <v>0</v>
          </cell>
        </row>
        <row r="3695">
          <cell r="J3695" t="str">
            <v/>
          </cell>
          <cell r="L3695" t="str">
            <v/>
          </cell>
          <cell r="O3695">
            <v>0</v>
          </cell>
          <cell r="R3695">
            <v>0</v>
          </cell>
          <cell r="T3695">
            <v>0</v>
          </cell>
        </row>
        <row r="3696">
          <cell r="C3696" t="str">
            <v>Herramienta Menor (Como % de Mano de Obra)</v>
          </cell>
          <cell r="J3696" t="str">
            <v>Dia</v>
          </cell>
          <cell r="L3696">
            <v>17110</v>
          </cell>
          <cell r="M3696">
            <v>0.05</v>
          </cell>
          <cell r="O3696">
            <v>856</v>
          </cell>
          <cell r="R3696">
            <v>52216</v>
          </cell>
          <cell r="T3696" t="str">
            <v>Herramienta Menor (Como % de Mano de Obra)</v>
          </cell>
        </row>
        <row r="3697">
          <cell r="L3697">
            <v>9.7100000000000006E-2</v>
          </cell>
          <cell r="M3697" t="str">
            <v>SUBTOTAL $</v>
          </cell>
          <cell r="O3697">
            <v>4004</v>
          </cell>
        </row>
        <row r="3698">
          <cell r="C3698" t="str">
            <v>II. MATERIALES</v>
          </cell>
        </row>
        <row r="3700">
          <cell r="C3700" t="str">
            <v>DESCRIPCIÓN</v>
          </cell>
          <cell r="K3700" t="str">
            <v>UNIDAD</v>
          </cell>
          <cell r="L3700" t="str">
            <v>CANTIDAD</v>
          </cell>
          <cell r="M3700" t="str">
            <v>PRECIO UNIT.</v>
          </cell>
          <cell r="O3700" t="str">
            <v>Vr. UNITARIO</v>
          </cell>
        </row>
        <row r="3701">
          <cell r="C3701" t="str">
            <v>Cemento Blanco</v>
          </cell>
          <cell r="K3701" t="str">
            <v>Kg</v>
          </cell>
          <cell r="L3701">
            <v>3.6</v>
          </cell>
          <cell r="M3701">
            <v>1748</v>
          </cell>
          <cell r="O3701">
            <v>6293</v>
          </cell>
          <cell r="R3701">
            <v>219.6</v>
          </cell>
          <cell r="T3701" t="str">
            <v>Cemento Blanco</v>
          </cell>
        </row>
        <row r="3702">
          <cell r="C3702" t="str">
            <v>Arena de soporte (media)</v>
          </cell>
          <cell r="K3702" t="str">
            <v>m3</v>
          </cell>
          <cell r="L3702">
            <v>8.6999999999999994E-3</v>
          </cell>
          <cell r="M3702">
            <v>39270</v>
          </cell>
          <cell r="O3702">
            <v>342</v>
          </cell>
          <cell r="R3702">
            <v>0.53</v>
          </cell>
          <cell r="T3702" t="str">
            <v>Arena de soporte (media)</v>
          </cell>
        </row>
        <row r="3703">
          <cell r="C3703" t="str">
            <v xml:space="preserve">Granito Blanco </v>
          </cell>
          <cell r="K3703" t="str">
            <v>Kg</v>
          </cell>
          <cell r="L3703">
            <v>4.8</v>
          </cell>
          <cell r="M3703">
            <v>1595</v>
          </cell>
          <cell r="O3703">
            <v>7656</v>
          </cell>
          <cell r="R3703">
            <v>292.8</v>
          </cell>
          <cell r="T3703" t="str">
            <v xml:space="preserve">Granito Blanco </v>
          </cell>
        </row>
        <row r="3704">
          <cell r="C3704" t="str">
            <v>Rueda esmeril gramos 60 6 x 1 pulgada tg 662531</v>
          </cell>
          <cell r="K3704" t="str">
            <v>u</v>
          </cell>
          <cell r="L3704">
            <v>4.0000000000000001E-3</v>
          </cell>
          <cell r="M3704">
            <v>28600</v>
          </cell>
          <cell r="O3704">
            <v>114</v>
          </cell>
          <cell r="R3704">
            <v>0.24</v>
          </cell>
          <cell r="T3704" t="str">
            <v>Rueda esmeril gramos 60 6 x 1 pulgada tg 662531</v>
          </cell>
        </row>
        <row r="3705">
          <cell r="C3705" t="str">
            <v>Acido muriatico 3.7 lt</v>
          </cell>
          <cell r="K3705" t="str">
            <v>und</v>
          </cell>
          <cell r="L3705">
            <v>5.4000000000000003E-3</v>
          </cell>
          <cell r="M3705">
            <v>21560</v>
          </cell>
          <cell r="O3705">
            <v>116</v>
          </cell>
          <cell r="R3705">
            <v>0.33</v>
          </cell>
          <cell r="T3705" t="str">
            <v>Acido muriatico 3.7 lt</v>
          </cell>
        </row>
        <row r="3706">
          <cell r="C3706" t="str">
            <v xml:space="preserve">Marmolina blanca </v>
          </cell>
          <cell r="K3706" t="str">
            <v>Kg</v>
          </cell>
          <cell r="L3706">
            <v>1.2</v>
          </cell>
          <cell r="M3706">
            <v>605</v>
          </cell>
          <cell r="O3706">
            <v>726</v>
          </cell>
          <cell r="R3706">
            <v>73.2</v>
          </cell>
          <cell r="T3706" t="str">
            <v xml:space="preserve">Marmolina blanca </v>
          </cell>
        </row>
        <row r="3707">
          <cell r="C3707" t="str">
            <v>Malla para Gallinero - Hueco 1.1/4" - Ancho 1.5 m</v>
          </cell>
          <cell r="K3707" t="str">
            <v>m2</v>
          </cell>
          <cell r="L3707">
            <v>0.2</v>
          </cell>
          <cell r="M3707">
            <v>2145</v>
          </cell>
          <cell r="O3707">
            <v>429</v>
          </cell>
          <cell r="R3707">
            <v>12.2</v>
          </cell>
          <cell r="T3707" t="str">
            <v>Malla para Gallinero - Hueco 1.1/4" - Ancho 1.5 m</v>
          </cell>
        </row>
        <row r="3708">
          <cell r="C3708" t="str">
            <v>Varilla de dilatación de aluminio de 3 mm.</v>
          </cell>
          <cell r="K3708" t="str">
            <v>m</v>
          </cell>
          <cell r="L3708">
            <v>1</v>
          </cell>
          <cell r="M3708">
            <v>2860</v>
          </cell>
          <cell r="O3708">
            <v>2860</v>
          </cell>
          <cell r="R3708">
            <v>61</v>
          </cell>
          <cell r="T3708" t="str">
            <v>Varilla de dilatación de aluminio de 3 mm.</v>
          </cell>
        </row>
        <row r="3709">
          <cell r="C3709" t="str">
            <v>Cera Polimérica líquida para pisos.</v>
          </cell>
          <cell r="K3709" t="str">
            <v>Lt</v>
          </cell>
          <cell r="L3709">
            <v>8.3300000000000006E-3</v>
          </cell>
          <cell r="M3709">
            <v>30250</v>
          </cell>
          <cell r="O3709">
            <v>252</v>
          </cell>
          <cell r="R3709">
            <v>0.51</v>
          </cell>
          <cell r="T3709" t="str">
            <v>Cera Polimérica líquida para pisos.</v>
          </cell>
        </row>
        <row r="3710">
          <cell r="L3710">
            <v>0.45550000000000002</v>
          </cell>
          <cell r="M3710" t="str">
            <v>SUBTOTAL $</v>
          </cell>
          <cell r="O3710">
            <v>18788</v>
          </cell>
        </row>
        <row r="3711">
          <cell r="C3711" t="str">
            <v>III. TRANSPORTES</v>
          </cell>
        </row>
        <row r="3713">
          <cell r="C3713" t="str">
            <v>MATERIAL</v>
          </cell>
          <cell r="J3713" t="str">
            <v>VOL. o PESO</v>
          </cell>
          <cell r="K3713" t="str">
            <v>DISTANCIA</v>
          </cell>
          <cell r="L3713" t="str">
            <v>M3 o Ton/Km</v>
          </cell>
          <cell r="M3713" t="str">
            <v>TARIFA</v>
          </cell>
          <cell r="O3713" t="str">
            <v>Vr. UNITARIO</v>
          </cell>
        </row>
        <row r="3714">
          <cell r="C3714" t="str">
            <v>Transporte de materiales</v>
          </cell>
          <cell r="J3714" t="str">
            <v>m3k</v>
          </cell>
          <cell r="K3714">
            <v>112</v>
          </cell>
          <cell r="L3714">
            <v>0.01</v>
          </cell>
          <cell r="M3714">
            <v>1200</v>
          </cell>
          <cell r="O3714">
            <v>1344</v>
          </cell>
          <cell r="R3714">
            <v>68.319999999999993</v>
          </cell>
          <cell r="T3714" t="str">
            <v>Transporte de materiales</v>
          </cell>
        </row>
        <row r="3715">
          <cell r="J3715" t="str">
            <v/>
          </cell>
          <cell r="M3715">
            <v>0</v>
          </cell>
          <cell r="O3715">
            <v>0</v>
          </cell>
          <cell r="R3715">
            <v>0</v>
          </cell>
          <cell r="T3715">
            <v>0</v>
          </cell>
        </row>
        <row r="3716">
          <cell r="J3716" t="str">
            <v/>
          </cell>
          <cell r="M3716">
            <v>0</v>
          </cell>
          <cell r="O3716">
            <v>0</v>
          </cell>
          <cell r="R3716">
            <v>0</v>
          </cell>
          <cell r="T3716">
            <v>0</v>
          </cell>
        </row>
        <row r="3717">
          <cell r="L3717">
            <v>3.2599999999999997E-2</v>
          </cell>
          <cell r="M3717" t="str">
            <v>SUBTOTAL $</v>
          </cell>
          <cell r="O3717">
            <v>1344</v>
          </cell>
        </row>
        <row r="3718">
          <cell r="C3718" t="str">
            <v>IV. MANO DE OBRA</v>
          </cell>
        </row>
        <row r="3720">
          <cell r="C3720" t="str">
            <v>TRABAJADOR</v>
          </cell>
          <cell r="I3720" t="str">
            <v>CANTIDAD</v>
          </cell>
          <cell r="J3720" t="str">
            <v>JORNAL</v>
          </cell>
          <cell r="K3720" t="str">
            <v>PRESTACIONES</v>
          </cell>
          <cell r="L3720" t="str">
            <v>JORNAL TOTAL</v>
          </cell>
          <cell r="M3720" t="str">
            <v>RENDIMIENTO</v>
          </cell>
          <cell r="O3720" t="str">
            <v>Vr. UNITARIO</v>
          </cell>
        </row>
        <row r="3721">
          <cell r="C3721" t="str">
            <v>Oficial</v>
          </cell>
          <cell r="I3721">
            <v>1</v>
          </cell>
          <cell r="J3721">
            <v>77720</v>
          </cell>
          <cell r="K3721">
            <v>1.6913</v>
          </cell>
          <cell r="L3721">
            <v>131448</v>
          </cell>
          <cell r="M3721">
            <v>13</v>
          </cell>
          <cell r="O3721">
            <v>10111</v>
          </cell>
          <cell r="R3721">
            <v>4.6900000000000004</v>
          </cell>
          <cell r="T3721" t="str">
            <v>Oficial</v>
          </cell>
        </row>
        <row r="3722">
          <cell r="C3722" t="str">
            <v>Ayudante Entendido</v>
          </cell>
          <cell r="I3722">
            <v>1</v>
          </cell>
          <cell r="J3722">
            <v>53020</v>
          </cell>
          <cell r="K3722">
            <v>1.7161</v>
          </cell>
          <cell r="L3722">
            <v>90988</v>
          </cell>
          <cell r="M3722">
            <v>13</v>
          </cell>
          <cell r="O3722">
            <v>6999</v>
          </cell>
          <cell r="R3722">
            <v>4.6900000000000004</v>
          </cell>
          <cell r="T3722" t="str">
            <v>Ayudante Entendido</v>
          </cell>
        </row>
        <row r="3723">
          <cell r="J3723">
            <v>0</v>
          </cell>
          <cell r="K3723">
            <v>0</v>
          </cell>
          <cell r="L3723">
            <v>0</v>
          </cell>
          <cell r="O3723">
            <v>0</v>
          </cell>
          <cell r="R3723">
            <v>0</v>
          </cell>
          <cell r="T3723">
            <v>0</v>
          </cell>
        </row>
        <row r="3724">
          <cell r="L3724">
            <v>0.4148</v>
          </cell>
          <cell r="M3724" t="str">
            <v>SUBTOTAL $</v>
          </cell>
          <cell r="O3724">
            <v>17110</v>
          </cell>
        </row>
        <row r="3726">
          <cell r="C3726" t="str">
            <v>TOTAL COSTO DIRECTO $</v>
          </cell>
          <cell r="O3726">
            <v>41246</v>
          </cell>
        </row>
        <row r="3727">
          <cell r="C3727" t="str">
            <v>V. COSTOS INDIRECTOS</v>
          </cell>
        </row>
        <row r="3729">
          <cell r="C3729" t="str">
            <v>Descripción</v>
          </cell>
          <cell r="L3729" t="str">
            <v>Porcentaje</v>
          </cell>
          <cell r="M3729" t="str">
            <v>Valor Total</v>
          </cell>
        </row>
        <row r="3730">
          <cell r="C3730" t="str">
            <v>ADMINISTRACION</v>
          </cell>
          <cell r="L3730">
            <v>0</v>
          </cell>
          <cell r="M3730">
            <v>0</v>
          </cell>
        </row>
        <row r="3731">
          <cell r="C3731" t="str">
            <v xml:space="preserve">IMPREVISTOS </v>
          </cell>
          <cell r="L3731">
            <v>0</v>
          </cell>
          <cell r="M3731">
            <v>0</v>
          </cell>
        </row>
        <row r="3732">
          <cell r="C3732" t="str">
            <v>UTILIDAD</v>
          </cell>
          <cell r="L3732">
            <v>0</v>
          </cell>
          <cell r="M3732">
            <v>0</v>
          </cell>
        </row>
        <row r="3733">
          <cell r="C3733" t="str">
            <v>SUBTOTAL $</v>
          </cell>
          <cell r="O3733">
            <v>0</v>
          </cell>
        </row>
        <row r="3735">
          <cell r="C3735" t="str">
            <v>Precio Unitario Total Aproximado al peso $</v>
          </cell>
          <cell r="O3735">
            <v>41246</v>
          </cell>
        </row>
        <row r="3738">
          <cell r="H3738" t="str">
            <v>Firma</v>
          </cell>
        </row>
        <row r="3739">
          <cell r="H3739" t="str">
            <v>Nombre:</v>
          </cell>
        </row>
        <row r="3740">
          <cell r="H3740" t="str">
            <v>Representante Legal del Contratista o su Apoderado</v>
          </cell>
        </row>
        <row r="3741">
          <cell r="H3741" t="str">
            <v>Matricula No. :</v>
          </cell>
        </row>
        <row r="3742">
          <cell r="H3742" t="str">
            <v xml:space="preserve"> </v>
          </cell>
        </row>
        <row r="3743">
          <cell r="C3743" t="str">
            <v>OBSERVACIONES INTERVENTORÍA</v>
          </cell>
        </row>
        <row r="3747">
          <cell r="C3747" t="str">
            <v>APROBACIÓN POR INTERVENTORÍA</v>
          </cell>
        </row>
        <row r="3748">
          <cell r="C3748"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3750">
          <cell r="C3750"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3753">
          <cell r="H3753" t="str">
            <v>Firma</v>
          </cell>
        </row>
        <row r="3754">
          <cell r="H3754" t="str">
            <v>Nombre:</v>
          </cell>
        </row>
        <row r="3755">
          <cell r="H3755" t="str">
            <v>Representante Legal del Interventor o su Apoderado</v>
          </cell>
        </row>
        <row r="3756">
          <cell r="H3756" t="str">
            <v>Matricula No. :</v>
          </cell>
        </row>
        <row r="3761">
          <cell r="C3761" t="str">
            <v>Formulario 1 - Propuesta económica  - Documento tipo de selección abreviada de menor cuantía - versión 2</v>
          </cell>
        </row>
        <row r="3762">
          <cell r="C3762" t="str">
            <v>Código</v>
          </cell>
          <cell r="D3762" t="str">
            <v>CCE-EICP-FM-25</v>
          </cell>
          <cell r="E3762" t="str">
            <v>Versión</v>
          </cell>
          <cell r="F3762">
            <v>2</v>
          </cell>
        </row>
        <row r="3764">
          <cell r="C3764" t="str">
            <v>[La entidad podrá utilizar este formato para la presentación de los análisis de precios unitarios el contratista en la oportunidad prevista en el numeral 8.1. del Documento Base]</v>
          </cell>
        </row>
        <row r="3767">
          <cell r="D3767" t="str">
            <v>MUNICIPIO DE CONCORDIA, ANTIOQUIA</v>
          </cell>
        </row>
        <row r="3768">
          <cell r="L3768" t="str">
            <v>VERSIÓN</v>
          </cell>
        </row>
        <row r="3769">
          <cell r="D3769" t="str">
            <v xml:space="preserve">[NÚMERO DEL PROCESO] </v>
          </cell>
        </row>
        <row r="3770">
          <cell r="L3770" t="str">
            <v>PÁGINA</v>
          </cell>
          <cell r="M3770">
            <v>1</v>
          </cell>
          <cell r="N3770" t="str">
            <v>DE</v>
          </cell>
          <cell r="O3770">
            <v>1</v>
          </cell>
        </row>
        <row r="3771">
          <cell r="D3771" t="str">
            <v xml:space="preserve">ANALISIS DE PRECIOS UNITARIOS </v>
          </cell>
        </row>
        <row r="3773">
          <cell r="L3773" t="str">
            <v>FECHA</v>
          </cell>
          <cell r="M3773" t="str">
            <v>DD</v>
          </cell>
          <cell r="N3773" t="str">
            <v>MM</v>
          </cell>
          <cell r="O3773" t="str">
            <v>AA</v>
          </cell>
        </row>
        <row r="3774">
          <cell r="M3774">
            <v>8</v>
          </cell>
          <cell r="N3774">
            <v>5</v>
          </cell>
          <cell r="O3774">
            <v>2023</v>
          </cell>
        </row>
        <row r="3775">
          <cell r="C3775" t="str">
            <v>ITEMS DE LA PROPUESTA ECONÓMICA</v>
          </cell>
          <cell r="I3775" t="str">
            <v>ITEMS NO PREVISTOS</v>
          </cell>
        </row>
        <row r="3779">
          <cell r="C3779" t="str">
            <v>DATOS ESPECÍFICOS</v>
          </cell>
        </row>
        <row r="3781">
          <cell r="C3781" t="str">
            <v>ITEM</v>
          </cell>
          <cell r="D3781" t="str">
            <v>DESCRIPCIÓN</v>
          </cell>
          <cell r="M3781" t="str">
            <v>UNIDAD</v>
          </cell>
          <cell r="O3781" t="str">
            <v>CANTIDAD</v>
          </cell>
        </row>
        <row r="3782">
          <cell r="C3782" t="str">
            <v>4.11.5</v>
          </cell>
          <cell r="D3782" t="str">
            <v>S.T.I de PINTURA ACRÍLICA en muros (hidrorepelente) tipo  koraza  o  equivalente de  primera  calidad, minimo 2 manos o las que sean necesarias para obtener una superficie pareja y homogénea, a satisfacción del supervisior. Incluye suministro y transporte de los materiales, preparada y adecuación de la superficie a intervenir.</v>
          </cell>
          <cell r="M3782" t="str">
            <v>m2</v>
          </cell>
          <cell r="O3782">
            <v>0</v>
          </cell>
          <cell r="R3782">
            <v>13918</v>
          </cell>
          <cell r="S3782">
            <v>13918</v>
          </cell>
          <cell r="T3782">
            <v>4.6100000000000002E-2</v>
          </cell>
          <cell r="U3782">
            <v>0.42109999999999997</v>
          </cell>
          <cell r="V3782">
            <v>0</v>
          </cell>
          <cell r="W3782">
            <v>0.53280000000000005</v>
          </cell>
        </row>
        <row r="3783">
          <cell r="C3783" t="str">
            <v>I. EQUIPO</v>
          </cell>
        </row>
        <row r="3785">
          <cell r="C3785" t="str">
            <v>DESCRIPCIÓN</v>
          </cell>
          <cell r="H3785" t="str">
            <v>MARCA</v>
          </cell>
          <cell r="J3785" t="str">
            <v>TIPO</v>
          </cell>
          <cell r="L3785" t="str">
            <v>TARIFA/HORA</v>
          </cell>
          <cell r="M3785" t="str">
            <v>RENDIMIENTO</v>
          </cell>
          <cell r="O3785" t="str">
            <v>Vr. UNITARIO</v>
          </cell>
        </row>
        <row r="3786">
          <cell r="C3786" t="str">
            <v>Sección completa de andamio (1.2m-1.5m) x 1.5 m. (+ 4 ruedas) Incluye transporte.</v>
          </cell>
          <cell r="J3786" t="str">
            <v>Dia</v>
          </cell>
          <cell r="L3786">
            <v>2565</v>
          </cell>
          <cell r="M3786">
            <v>15</v>
          </cell>
          <cell r="O3786">
            <v>171</v>
          </cell>
          <cell r="R3786">
            <v>0</v>
          </cell>
          <cell r="T3786" t="str">
            <v>Sección completa de andamio (1.2m-1.5m) x 1.5 m. (+ 4 ruedas) Incluye transporte.</v>
          </cell>
        </row>
        <row r="3787">
          <cell r="C3787" t="str">
            <v>Can zunchado en madera común de 5,0cmx20cmx3,0m (alquiler). Incluye transporte.</v>
          </cell>
          <cell r="J3787" t="str">
            <v>Dia</v>
          </cell>
          <cell r="L3787">
            <v>1500</v>
          </cell>
          <cell r="M3787">
            <v>15</v>
          </cell>
          <cell r="O3787">
            <v>100</v>
          </cell>
          <cell r="R3787">
            <v>0</v>
          </cell>
          <cell r="T3787" t="str">
            <v>Can zunchado en madera común de 5,0cmx20cmx3,0m (alquiler). Incluye transporte.</v>
          </cell>
        </row>
        <row r="3788">
          <cell r="J3788" t="str">
            <v/>
          </cell>
          <cell r="L3788" t="str">
            <v/>
          </cell>
          <cell r="O3788">
            <v>0</v>
          </cell>
          <cell r="R3788">
            <v>0</v>
          </cell>
          <cell r="T3788">
            <v>0</v>
          </cell>
        </row>
        <row r="3789">
          <cell r="C3789" t="str">
            <v>Herramienta Menor (Como % de Mano de Obra)</v>
          </cell>
          <cell r="J3789" t="str">
            <v>Dia</v>
          </cell>
          <cell r="L3789">
            <v>7415</v>
          </cell>
          <cell r="M3789">
            <v>0.05</v>
          </cell>
          <cell r="O3789">
            <v>371</v>
          </cell>
          <cell r="R3789">
            <v>0</v>
          </cell>
          <cell r="T3789" t="str">
            <v>Herramienta Menor (Como % de Mano de Obra)</v>
          </cell>
        </row>
        <row r="3790">
          <cell r="L3790">
            <v>4.6100000000000002E-2</v>
          </cell>
          <cell r="M3790" t="str">
            <v>SUBTOTAL $</v>
          </cell>
          <cell r="O3790">
            <v>642</v>
          </cell>
        </row>
        <row r="3791">
          <cell r="C3791" t="str">
            <v>II. MATERIALES</v>
          </cell>
        </row>
        <row r="3793">
          <cell r="C3793" t="str">
            <v>DESCRIPCIÓN</v>
          </cell>
          <cell r="K3793" t="str">
            <v>UNIDAD</v>
          </cell>
          <cell r="L3793" t="str">
            <v>CANTIDAD</v>
          </cell>
          <cell r="M3793" t="str">
            <v>PRECIO UNIT.</v>
          </cell>
          <cell r="O3793" t="str">
            <v>Vr. UNITARIO</v>
          </cell>
        </row>
        <row r="3794">
          <cell r="C3794" t="str">
            <v>Pintura Koraza 5 Galones Blanco</v>
          </cell>
          <cell r="K3794" t="str">
            <v>u</v>
          </cell>
          <cell r="L3794">
            <v>1.0999999999999999E-2</v>
          </cell>
          <cell r="M3794">
            <v>459900</v>
          </cell>
          <cell r="O3794">
            <v>5059</v>
          </cell>
          <cell r="Q3794" t="str">
            <v>OK</v>
          </cell>
          <cell r="R3794">
            <v>0</v>
          </cell>
          <cell r="T3794" t="str">
            <v>Pintura Koraza 5 Galones Blanco</v>
          </cell>
        </row>
        <row r="3795">
          <cell r="C3795" t="str">
            <v>Estucor Estuco Plástico 30 Kilos/5 Galones Interior y Exterior-Rend:20m2</v>
          </cell>
          <cell r="K3795" t="str">
            <v>U</v>
          </cell>
          <cell r="L3795">
            <v>5.4999999999999997E-3</v>
          </cell>
          <cell r="M3795">
            <v>114000</v>
          </cell>
          <cell r="O3795">
            <v>627</v>
          </cell>
          <cell r="Q3795" t="str">
            <v>OK</v>
          </cell>
          <cell r="R3795">
            <v>0</v>
          </cell>
          <cell r="T3795" t="str">
            <v>Estucor Estuco Plástico 30 Kilos/5 Galones Interior y Exterior-Rend:20m2</v>
          </cell>
        </row>
        <row r="3796">
          <cell r="C3796" t="str">
            <v>Lija de agua 150 super</v>
          </cell>
          <cell r="K3796" t="str">
            <v>u</v>
          </cell>
          <cell r="L3796">
            <v>0.1</v>
          </cell>
          <cell r="M3796">
            <v>1749</v>
          </cell>
          <cell r="O3796">
            <v>175</v>
          </cell>
          <cell r="Q3796" t="str">
            <v>OK</v>
          </cell>
          <cell r="R3796">
            <v>0</v>
          </cell>
          <cell r="T3796" t="str">
            <v>Lija de agua 150 super</v>
          </cell>
        </row>
        <row r="3797">
          <cell r="K3797" t="str">
            <v/>
          </cell>
          <cell r="M3797">
            <v>0</v>
          </cell>
          <cell r="O3797">
            <v>0</v>
          </cell>
          <cell r="R3797">
            <v>0</v>
          </cell>
          <cell r="T3797">
            <v>0</v>
          </cell>
        </row>
        <row r="3798">
          <cell r="K3798" t="str">
            <v/>
          </cell>
          <cell r="M3798">
            <v>0</v>
          </cell>
          <cell r="O3798">
            <v>0</v>
          </cell>
          <cell r="R3798">
            <v>0</v>
          </cell>
          <cell r="T3798">
            <v>0</v>
          </cell>
        </row>
        <row r="3799">
          <cell r="K3799" t="str">
            <v/>
          </cell>
          <cell r="M3799">
            <v>0</v>
          </cell>
          <cell r="O3799">
            <v>0</v>
          </cell>
          <cell r="R3799">
            <v>0</v>
          </cell>
          <cell r="T3799">
            <v>0</v>
          </cell>
        </row>
        <row r="3800">
          <cell r="K3800" t="str">
            <v/>
          </cell>
          <cell r="O3800">
            <v>0</v>
          </cell>
          <cell r="R3800">
            <v>0</v>
          </cell>
          <cell r="T3800">
            <v>0</v>
          </cell>
        </row>
        <row r="3801">
          <cell r="L3801">
            <v>0.42109999999999997</v>
          </cell>
          <cell r="M3801" t="str">
            <v>SUBTOTAL $</v>
          </cell>
          <cell r="O3801">
            <v>5861</v>
          </cell>
        </row>
        <row r="3802">
          <cell r="C3802" t="str">
            <v>III. TRANSPORTES</v>
          </cell>
        </row>
        <row r="3804">
          <cell r="C3804" t="str">
            <v>MATERIAL</v>
          </cell>
          <cell r="J3804" t="str">
            <v>VOL. o PESO</v>
          </cell>
          <cell r="K3804" t="str">
            <v>DISTANCIA</v>
          </cell>
          <cell r="L3804" t="str">
            <v>M3 o Ton/Km</v>
          </cell>
          <cell r="M3804" t="str">
            <v>TARIFA</v>
          </cell>
          <cell r="O3804" t="str">
            <v>Vr. UNITARIO</v>
          </cell>
        </row>
        <row r="3805">
          <cell r="J3805" t="str">
            <v/>
          </cell>
          <cell r="K3805">
            <v>112</v>
          </cell>
          <cell r="L3805">
            <v>0.02</v>
          </cell>
          <cell r="M3805">
            <v>0</v>
          </cell>
          <cell r="O3805">
            <v>0</v>
          </cell>
          <cell r="R3805">
            <v>0</v>
          </cell>
          <cell r="T3805">
            <v>0</v>
          </cell>
        </row>
        <row r="3806">
          <cell r="J3806" t="str">
            <v/>
          </cell>
          <cell r="M3806">
            <v>0</v>
          </cell>
          <cell r="O3806">
            <v>0</v>
          </cell>
          <cell r="R3806">
            <v>0</v>
          </cell>
          <cell r="T3806">
            <v>0</v>
          </cell>
        </row>
        <row r="3807">
          <cell r="J3807" t="str">
            <v/>
          </cell>
          <cell r="M3807">
            <v>0</v>
          </cell>
          <cell r="O3807">
            <v>0</v>
          </cell>
          <cell r="R3807">
            <v>0</v>
          </cell>
          <cell r="T3807">
            <v>0</v>
          </cell>
        </row>
        <row r="3808">
          <cell r="L3808">
            <v>0</v>
          </cell>
          <cell r="M3808" t="str">
            <v>SUBTOTAL $</v>
          </cell>
          <cell r="O3808">
            <v>0</v>
          </cell>
        </row>
        <row r="3809">
          <cell r="C3809" t="str">
            <v>IV. MANO DE OBRA</v>
          </cell>
        </row>
        <row r="3811">
          <cell r="C3811" t="str">
            <v>TRABAJADOR</v>
          </cell>
          <cell r="I3811" t="str">
            <v>CANTIDAD</v>
          </cell>
          <cell r="J3811" t="str">
            <v>JORNAL</v>
          </cell>
          <cell r="K3811" t="str">
            <v>PRESTACIONES</v>
          </cell>
          <cell r="L3811" t="str">
            <v>JORNAL TOTAL</v>
          </cell>
          <cell r="M3811" t="str">
            <v>RENDIMIENTO</v>
          </cell>
          <cell r="O3811" t="str">
            <v>Vr. UNITARIO</v>
          </cell>
        </row>
        <row r="3812">
          <cell r="C3812" t="str">
            <v>Oficial</v>
          </cell>
          <cell r="I3812">
            <v>1</v>
          </cell>
          <cell r="J3812">
            <v>77720</v>
          </cell>
          <cell r="K3812">
            <v>1.6913</v>
          </cell>
          <cell r="L3812">
            <v>131448</v>
          </cell>
          <cell r="M3812">
            <v>30</v>
          </cell>
          <cell r="O3812">
            <v>4382</v>
          </cell>
          <cell r="R3812">
            <v>0</v>
          </cell>
          <cell r="T3812" t="str">
            <v>Oficial</v>
          </cell>
        </row>
        <row r="3813">
          <cell r="C3813" t="str">
            <v>Ayudante Entendido</v>
          </cell>
          <cell r="I3813">
            <v>1</v>
          </cell>
          <cell r="J3813">
            <v>53020</v>
          </cell>
          <cell r="K3813">
            <v>1.7161</v>
          </cell>
          <cell r="L3813">
            <v>90988</v>
          </cell>
          <cell r="M3813">
            <v>30</v>
          </cell>
          <cell r="O3813">
            <v>3033</v>
          </cell>
          <cell r="R3813">
            <v>0</v>
          </cell>
          <cell r="T3813" t="str">
            <v>Ayudante Entendido</v>
          </cell>
        </row>
        <row r="3814">
          <cell r="J3814">
            <v>0</v>
          </cell>
          <cell r="K3814">
            <v>0</v>
          </cell>
          <cell r="L3814">
            <v>0</v>
          </cell>
          <cell r="O3814">
            <v>0</v>
          </cell>
          <cell r="R3814">
            <v>0</v>
          </cell>
          <cell r="T3814">
            <v>0</v>
          </cell>
        </row>
        <row r="3815">
          <cell r="L3815">
            <v>0.53280000000000005</v>
          </cell>
          <cell r="M3815" t="str">
            <v>SUBTOTAL $</v>
          </cell>
          <cell r="O3815">
            <v>7415</v>
          </cell>
        </row>
        <row r="3817">
          <cell r="C3817" t="str">
            <v>TOTAL COSTO DIRECTO $</v>
          </cell>
          <cell r="O3817">
            <v>13918</v>
          </cell>
        </row>
        <row r="3818">
          <cell r="C3818" t="str">
            <v>V. COSTOS INDIRECTOS</v>
          </cell>
        </row>
        <row r="3820">
          <cell r="C3820" t="str">
            <v>Descripción</v>
          </cell>
          <cell r="L3820" t="str">
            <v>Porcentaje</v>
          </cell>
          <cell r="M3820" t="str">
            <v>Valor Total</v>
          </cell>
        </row>
        <row r="3821">
          <cell r="C3821" t="str">
            <v>ADMINISTRACION</v>
          </cell>
          <cell r="L3821">
            <v>0</v>
          </cell>
          <cell r="M3821">
            <v>0</v>
          </cell>
        </row>
        <row r="3822">
          <cell r="C3822" t="str">
            <v xml:space="preserve">IMPREVISTOS </v>
          </cell>
          <cell r="L3822">
            <v>0</v>
          </cell>
          <cell r="M3822">
            <v>0</v>
          </cell>
        </row>
        <row r="3823">
          <cell r="C3823" t="str">
            <v>UTILIDAD</v>
          </cell>
          <cell r="L3823">
            <v>0</v>
          </cell>
          <cell r="M3823">
            <v>0</v>
          </cell>
        </row>
        <row r="3824">
          <cell r="C3824" t="str">
            <v>SUBTOTAL $</v>
          </cell>
          <cell r="O3824">
            <v>0</v>
          </cell>
        </row>
        <row r="3826">
          <cell r="C3826" t="str">
            <v>Precio Unitario Total Aproximado al peso $</v>
          </cell>
          <cell r="O3826">
            <v>13918</v>
          </cell>
        </row>
        <row r="3829">
          <cell r="H3829" t="str">
            <v>Firma</v>
          </cell>
        </row>
        <row r="3830">
          <cell r="H3830" t="str">
            <v>Nombre:</v>
          </cell>
        </row>
        <row r="3831">
          <cell r="H3831" t="str">
            <v>Representante Legal del Contratista o su Apoderado</v>
          </cell>
        </row>
        <row r="3832">
          <cell r="H3832" t="str">
            <v>Matricula No. :</v>
          </cell>
        </row>
        <row r="3833">
          <cell r="H3833" t="str">
            <v xml:space="preserve"> </v>
          </cell>
        </row>
        <row r="3834">
          <cell r="C3834" t="str">
            <v>OBSERVACIONES INTERVENTORÍA</v>
          </cell>
        </row>
        <row r="3838">
          <cell r="C3838" t="str">
            <v>APROBACIÓN POR INTERVENTORÍA</v>
          </cell>
        </row>
        <row r="3839">
          <cell r="C3839"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3841">
          <cell r="C3841"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3844">
          <cell r="H3844" t="str">
            <v>Firma</v>
          </cell>
        </row>
        <row r="3845">
          <cell r="H3845" t="str">
            <v>Nombre:</v>
          </cell>
        </row>
        <row r="3846">
          <cell r="H3846" t="str">
            <v>Representante Legal del Interventor o su Apoderado</v>
          </cell>
        </row>
        <row r="3847">
          <cell r="H3847" t="str">
            <v>Matricula No. :</v>
          </cell>
        </row>
        <row r="3852">
          <cell r="C3852" t="str">
            <v>Formulario 1 - Propuesta económica  - Documento tipo de selección abreviada de menor cuantía - versión 2</v>
          </cell>
        </row>
        <row r="3853">
          <cell r="C3853" t="str">
            <v>Código</v>
          </cell>
          <cell r="D3853" t="str">
            <v>CCE-EICP-FM-25</v>
          </cell>
          <cell r="E3853" t="str">
            <v>Versión</v>
          </cell>
          <cell r="F3853">
            <v>2</v>
          </cell>
        </row>
        <row r="3855">
          <cell r="C3855" t="str">
            <v>[La entidad podrá utilizar este formato para la presentación de los análisis de precios unitarios el contratista en la oportunidad prevista en el numeral 8.1. del Documento Base]</v>
          </cell>
        </row>
        <row r="3858">
          <cell r="D3858" t="str">
            <v>MUNICIPIO DE CONCORDIA, ANTIOQUIA</v>
          </cell>
        </row>
        <row r="3859">
          <cell r="L3859" t="str">
            <v>VERSIÓN</v>
          </cell>
        </row>
        <row r="3860">
          <cell r="D3860" t="str">
            <v xml:space="preserve">[NÚMERO DEL PROCESO] </v>
          </cell>
        </row>
        <row r="3861">
          <cell r="L3861" t="str">
            <v>PÁGINA</v>
          </cell>
          <cell r="M3861">
            <v>1</v>
          </cell>
          <cell r="N3861" t="str">
            <v>DE</v>
          </cell>
          <cell r="O3861">
            <v>1</v>
          </cell>
        </row>
        <row r="3862">
          <cell r="D3862" t="str">
            <v xml:space="preserve">ANALISIS DE PRECIOS UNITARIOS </v>
          </cell>
        </row>
        <row r="3864">
          <cell r="L3864" t="str">
            <v>FECHA</v>
          </cell>
          <cell r="M3864" t="str">
            <v>DD</v>
          </cell>
          <cell r="N3864" t="str">
            <v>MM</v>
          </cell>
          <cell r="O3864" t="str">
            <v>AA</v>
          </cell>
        </row>
        <row r="3865">
          <cell r="M3865">
            <v>8</v>
          </cell>
          <cell r="N3865">
            <v>5</v>
          </cell>
          <cell r="O3865">
            <v>2023</v>
          </cell>
        </row>
        <row r="3866">
          <cell r="C3866" t="str">
            <v>ITEMS DE LA PROPUESTA ECONÓMICA</v>
          </cell>
          <cell r="I3866" t="str">
            <v>ITEMS NO PREVISTOS</v>
          </cell>
        </row>
        <row r="3870">
          <cell r="C3870" t="str">
            <v>DATOS ESPECÍFICOS</v>
          </cell>
        </row>
        <row r="3872">
          <cell r="C3872" t="str">
            <v>ITEM</v>
          </cell>
          <cell r="D3872" t="str">
            <v>DESCRIPCIÓN</v>
          </cell>
          <cell r="M3872" t="str">
            <v>UNIDAD</v>
          </cell>
          <cell r="O3872" t="str">
            <v>CANTIDAD</v>
          </cell>
        </row>
        <row r="3873">
          <cell r="C3873" t="str">
            <v>4.11.6</v>
          </cell>
          <cell r="D3873" t="str">
            <v>S.T.I de esmalte sintético a base de aceite resistente al agua, de  primera  calidad, minimo 2 manos o las que sean necesarias para obtener una superficie pareja y homogénea, a satisfacción del supervisor. Incluye suministro y transporte de los materiales, preparada y adecuación de la superficie a intervenir.</v>
          </cell>
          <cell r="M3873" t="str">
            <v>m2</v>
          </cell>
          <cell r="O3873">
            <v>0</v>
          </cell>
          <cell r="R3873">
            <v>14872</v>
          </cell>
          <cell r="S3873">
            <v>14872</v>
          </cell>
          <cell r="T3873">
            <v>4.3200000000000002E-2</v>
          </cell>
          <cell r="U3873">
            <v>0.4582</v>
          </cell>
          <cell r="V3873">
            <v>0</v>
          </cell>
          <cell r="W3873">
            <v>0.49859999999999999</v>
          </cell>
        </row>
        <row r="3874">
          <cell r="C3874" t="str">
            <v>I. EQUIPO</v>
          </cell>
        </row>
        <row r="3876">
          <cell r="C3876" t="str">
            <v>DESCRIPCIÓN</v>
          </cell>
          <cell r="H3876" t="str">
            <v>MARCA</v>
          </cell>
          <cell r="J3876" t="str">
            <v>TIPO</v>
          </cell>
          <cell r="L3876" t="str">
            <v>TARIFA/HORA</v>
          </cell>
          <cell r="M3876" t="str">
            <v>RENDIMIENTO</v>
          </cell>
          <cell r="O3876" t="str">
            <v>Vr. UNITARIO</v>
          </cell>
        </row>
        <row r="3877">
          <cell r="C3877" t="str">
            <v>Sección completa de andamio (1.2m-1.5m) x 1.5 m. (+ 4 ruedas) Incluye transporte.</v>
          </cell>
          <cell r="J3877" t="str">
            <v>Dia</v>
          </cell>
          <cell r="L3877">
            <v>2565</v>
          </cell>
          <cell r="M3877">
            <v>15</v>
          </cell>
          <cell r="O3877">
            <v>171</v>
          </cell>
          <cell r="R3877">
            <v>0</v>
          </cell>
          <cell r="T3877" t="str">
            <v>Sección completa de andamio (1.2m-1.5m) x 1.5 m. (+ 4 ruedas) Incluye transporte.</v>
          </cell>
        </row>
        <row r="3878">
          <cell r="C3878" t="str">
            <v>Can zunchado en madera común de 5,0cmx20cmx3,0m (alquiler). Incluye transporte.</v>
          </cell>
          <cell r="J3878" t="str">
            <v>Dia</v>
          </cell>
          <cell r="L3878">
            <v>1500</v>
          </cell>
          <cell r="M3878">
            <v>15</v>
          </cell>
          <cell r="O3878">
            <v>100</v>
          </cell>
          <cell r="R3878">
            <v>0</v>
          </cell>
          <cell r="T3878" t="str">
            <v>Can zunchado en madera común de 5,0cmx20cmx3,0m (alquiler). Incluye transporte.</v>
          </cell>
        </row>
        <row r="3879">
          <cell r="J3879" t="str">
            <v/>
          </cell>
          <cell r="L3879" t="str">
            <v/>
          </cell>
          <cell r="O3879">
            <v>0</v>
          </cell>
          <cell r="R3879">
            <v>0</v>
          </cell>
          <cell r="T3879">
            <v>0</v>
          </cell>
        </row>
        <row r="3880">
          <cell r="C3880" t="str">
            <v>Herramienta Menor (Como % de Mano de Obra)</v>
          </cell>
          <cell r="J3880" t="str">
            <v>Dia</v>
          </cell>
          <cell r="L3880">
            <v>7415</v>
          </cell>
          <cell r="M3880">
            <v>0.05</v>
          </cell>
          <cell r="O3880">
            <v>371</v>
          </cell>
          <cell r="R3880">
            <v>0</v>
          </cell>
          <cell r="T3880" t="str">
            <v>Herramienta Menor (Como % de Mano de Obra)</v>
          </cell>
        </row>
        <row r="3881">
          <cell r="L3881">
            <v>4.3200000000000002E-2</v>
          </cell>
          <cell r="M3881" t="str">
            <v>SUBTOTAL $</v>
          </cell>
          <cell r="O3881">
            <v>642</v>
          </cell>
        </row>
        <row r="3882">
          <cell r="C3882" t="str">
            <v>II. MATERIALES</v>
          </cell>
        </row>
        <row r="3884">
          <cell r="C3884" t="str">
            <v>DESCRIPCIÓN</v>
          </cell>
          <cell r="K3884" t="str">
            <v>UNIDAD</v>
          </cell>
          <cell r="L3884" t="str">
            <v>CANTIDAD</v>
          </cell>
          <cell r="M3884" t="str">
            <v>PRECIO UNIT.</v>
          </cell>
          <cell r="O3884" t="str">
            <v>Vr. UNITARIO</v>
          </cell>
        </row>
        <row r="3885">
          <cell r="C3885" t="str">
            <v xml:space="preserve">Pintura acrílica, esmalte o similar </v>
          </cell>
          <cell r="K3885" t="str">
            <v>gal</v>
          </cell>
          <cell r="L3885">
            <v>7.0000000000000007E-2</v>
          </cell>
          <cell r="M3885">
            <v>85900</v>
          </cell>
          <cell r="O3885">
            <v>6013</v>
          </cell>
          <cell r="R3885">
            <v>0</v>
          </cell>
          <cell r="T3885" t="str">
            <v xml:space="preserve">Pintura acrílica, esmalte o similar </v>
          </cell>
        </row>
        <row r="3886">
          <cell r="C3886" t="str">
            <v>Estucor Estuco Plástico 30 Kilos/5 Galones Interior y Exterior-Rend:20m2</v>
          </cell>
          <cell r="K3886" t="str">
            <v>U</v>
          </cell>
          <cell r="L3886">
            <v>5.4999999999999997E-3</v>
          </cell>
          <cell r="M3886">
            <v>114000</v>
          </cell>
          <cell r="O3886">
            <v>627</v>
          </cell>
          <cell r="R3886">
            <v>0</v>
          </cell>
          <cell r="T3886" t="str">
            <v>Estucor Estuco Plástico 30 Kilos/5 Galones Interior y Exterior-Rend:20m2</v>
          </cell>
        </row>
        <row r="3887">
          <cell r="C3887" t="str">
            <v>Lija de agua 150 super</v>
          </cell>
          <cell r="K3887" t="str">
            <v>u</v>
          </cell>
          <cell r="L3887">
            <v>0.1</v>
          </cell>
          <cell r="M3887">
            <v>1749</v>
          </cell>
          <cell r="O3887">
            <v>175</v>
          </cell>
          <cell r="R3887">
            <v>0</v>
          </cell>
          <cell r="T3887" t="str">
            <v>Lija de agua 150 super</v>
          </cell>
        </row>
        <row r="3888">
          <cell r="K3888" t="str">
            <v/>
          </cell>
          <cell r="M3888">
            <v>0</v>
          </cell>
          <cell r="O3888">
            <v>0</v>
          </cell>
          <cell r="R3888">
            <v>0</v>
          </cell>
          <cell r="T3888">
            <v>0</v>
          </cell>
        </row>
        <row r="3889">
          <cell r="K3889" t="str">
            <v/>
          </cell>
          <cell r="M3889">
            <v>0</v>
          </cell>
          <cell r="O3889">
            <v>0</v>
          </cell>
          <cell r="R3889">
            <v>0</v>
          </cell>
          <cell r="T3889">
            <v>0</v>
          </cell>
        </row>
        <row r="3890">
          <cell r="K3890" t="str">
            <v/>
          </cell>
          <cell r="M3890">
            <v>0</v>
          </cell>
          <cell r="O3890">
            <v>0</v>
          </cell>
          <cell r="R3890">
            <v>0</v>
          </cell>
          <cell r="T3890">
            <v>0</v>
          </cell>
        </row>
        <row r="3891">
          <cell r="K3891" t="str">
            <v/>
          </cell>
          <cell r="O3891">
            <v>0</v>
          </cell>
          <cell r="R3891">
            <v>0</v>
          </cell>
          <cell r="T3891">
            <v>0</v>
          </cell>
        </row>
        <row r="3892">
          <cell r="L3892">
            <v>0.4582</v>
          </cell>
          <cell r="M3892" t="str">
            <v>SUBTOTAL $</v>
          </cell>
          <cell r="O3892">
            <v>6815</v>
          </cell>
        </row>
        <row r="3893">
          <cell r="C3893" t="str">
            <v>III. TRANSPORTES</v>
          </cell>
        </row>
        <row r="3895">
          <cell r="C3895" t="str">
            <v>MATERIAL</v>
          </cell>
          <cell r="J3895" t="str">
            <v>VOL. o PESO</v>
          </cell>
          <cell r="K3895" t="str">
            <v>DISTANCIA</v>
          </cell>
          <cell r="L3895" t="str">
            <v>M3 o Ton/Km</v>
          </cell>
          <cell r="M3895" t="str">
            <v>TARIFA</v>
          </cell>
          <cell r="O3895" t="str">
            <v>Vr. UNITARIO</v>
          </cell>
        </row>
        <row r="3896">
          <cell r="J3896" t="str">
            <v/>
          </cell>
          <cell r="M3896">
            <v>0</v>
          </cell>
          <cell r="O3896">
            <v>0</v>
          </cell>
          <cell r="R3896">
            <v>0</v>
          </cell>
          <cell r="T3896">
            <v>0</v>
          </cell>
        </row>
        <row r="3897">
          <cell r="J3897" t="str">
            <v/>
          </cell>
          <cell r="M3897">
            <v>0</v>
          </cell>
          <cell r="O3897">
            <v>0</v>
          </cell>
          <cell r="R3897">
            <v>0</v>
          </cell>
          <cell r="T3897">
            <v>0</v>
          </cell>
        </row>
        <row r="3898">
          <cell r="J3898" t="str">
            <v/>
          </cell>
          <cell r="M3898">
            <v>0</v>
          </cell>
          <cell r="O3898">
            <v>0</v>
          </cell>
          <cell r="R3898">
            <v>0</v>
          </cell>
          <cell r="T3898">
            <v>0</v>
          </cell>
        </row>
        <row r="3899">
          <cell r="L3899">
            <v>0</v>
          </cell>
          <cell r="M3899" t="str">
            <v>SUBTOTAL $</v>
          </cell>
          <cell r="O3899">
            <v>0</v>
          </cell>
        </row>
        <row r="3900">
          <cell r="C3900" t="str">
            <v>IV. MANO DE OBRA</v>
          </cell>
        </row>
        <row r="3902">
          <cell r="C3902" t="str">
            <v>TRABAJADOR</v>
          </cell>
          <cell r="I3902" t="str">
            <v>CANTIDAD</v>
          </cell>
          <cell r="J3902" t="str">
            <v>JORNAL</v>
          </cell>
          <cell r="K3902" t="str">
            <v>PRESTACIONES</v>
          </cell>
          <cell r="L3902" t="str">
            <v>JORNAL TOTAL</v>
          </cell>
          <cell r="M3902" t="str">
            <v>RENDIMIENTO</v>
          </cell>
          <cell r="O3902" t="str">
            <v>Vr. UNITARIO</v>
          </cell>
        </row>
        <row r="3903">
          <cell r="C3903" t="str">
            <v>Oficial</v>
          </cell>
          <cell r="I3903">
            <v>1</v>
          </cell>
          <cell r="J3903">
            <v>77720</v>
          </cell>
          <cell r="K3903">
            <v>1.6913</v>
          </cell>
          <cell r="L3903">
            <v>131448</v>
          </cell>
          <cell r="M3903">
            <v>30</v>
          </cell>
          <cell r="O3903">
            <v>4382</v>
          </cell>
          <cell r="R3903">
            <v>0</v>
          </cell>
          <cell r="T3903" t="str">
            <v>Oficial</v>
          </cell>
        </row>
        <row r="3904">
          <cell r="C3904" t="str">
            <v>Ayudante Entendido</v>
          </cell>
          <cell r="I3904">
            <v>1</v>
          </cell>
          <cell r="J3904">
            <v>53020</v>
          </cell>
          <cell r="K3904">
            <v>1.7161</v>
          </cell>
          <cell r="L3904">
            <v>90988</v>
          </cell>
          <cell r="M3904">
            <v>30</v>
          </cell>
          <cell r="O3904">
            <v>3033</v>
          </cell>
          <cell r="R3904">
            <v>0</v>
          </cell>
          <cell r="T3904" t="str">
            <v>Ayudante Entendido</v>
          </cell>
        </row>
        <row r="3905">
          <cell r="J3905">
            <v>0</v>
          </cell>
          <cell r="K3905">
            <v>0</v>
          </cell>
          <cell r="L3905">
            <v>0</v>
          </cell>
          <cell r="O3905">
            <v>0</v>
          </cell>
          <cell r="R3905">
            <v>0</v>
          </cell>
          <cell r="T3905">
            <v>0</v>
          </cell>
        </row>
        <row r="3906">
          <cell r="L3906">
            <v>0.49859999999999999</v>
          </cell>
          <cell r="M3906" t="str">
            <v>SUBTOTAL $</v>
          </cell>
          <cell r="O3906">
            <v>7415</v>
          </cell>
        </row>
        <row r="3908">
          <cell r="C3908" t="str">
            <v>TOTAL COSTO DIRECTO $</v>
          </cell>
          <cell r="O3908">
            <v>14872</v>
          </cell>
        </row>
        <row r="3909">
          <cell r="C3909" t="str">
            <v>V. COSTOS INDIRECTOS</v>
          </cell>
        </row>
        <row r="3911">
          <cell r="C3911" t="str">
            <v>Descripción</v>
          </cell>
          <cell r="L3911" t="str">
            <v>Porcentaje</v>
          </cell>
          <cell r="M3911" t="str">
            <v>Valor Total</v>
          </cell>
        </row>
        <row r="3912">
          <cell r="C3912" t="str">
            <v>ADMINISTRACION</v>
          </cell>
          <cell r="L3912">
            <v>0</v>
          </cell>
          <cell r="M3912">
            <v>0</v>
          </cell>
        </row>
        <row r="3913">
          <cell r="C3913" t="str">
            <v xml:space="preserve">IMPREVISTOS </v>
          </cell>
          <cell r="L3913">
            <v>0</v>
          </cell>
          <cell r="M3913">
            <v>0</v>
          </cell>
        </row>
        <row r="3914">
          <cell r="C3914" t="str">
            <v>UTILIDAD</v>
          </cell>
          <cell r="L3914">
            <v>0</v>
          </cell>
          <cell r="M3914">
            <v>0</v>
          </cell>
        </row>
        <row r="3915">
          <cell r="C3915" t="str">
            <v>SUBTOTAL $</v>
          </cell>
          <cell r="O3915">
            <v>0</v>
          </cell>
        </row>
        <row r="3917">
          <cell r="C3917" t="str">
            <v>Precio Unitario Total Aproximado al peso $</v>
          </cell>
          <cell r="O3917">
            <v>14872</v>
          </cell>
        </row>
        <row r="3920">
          <cell r="H3920" t="str">
            <v>Firma</v>
          </cell>
        </row>
        <row r="3921">
          <cell r="H3921" t="str">
            <v>Nombre:</v>
          </cell>
        </row>
        <row r="3922">
          <cell r="H3922" t="str">
            <v>Representante Legal del Contratista o su Apoderado</v>
          </cell>
        </row>
        <row r="3923">
          <cell r="H3923" t="str">
            <v>Matricula No. :</v>
          </cell>
        </row>
        <row r="3924">
          <cell r="H3924" t="str">
            <v xml:space="preserve"> </v>
          </cell>
        </row>
        <row r="3925">
          <cell r="C3925" t="str">
            <v>OBSERVACIONES INTERVENTORÍA</v>
          </cell>
        </row>
        <row r="3929">
          <cell r="C3929" t="str">
            <v>APROBACIÓN POR INTERVENTORÍA</v>
          </cell>
        </row>
        <row r="3930">
          <cell r="C3930"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3932">
          <cell r="C3932"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3935">
          <cell r="H3935" t="str">
            <v>Firma</v>
          </cell>
        </row>
        <row r="3936">
          <cell r="H3936" t="str">
            <v>Nombre:</v>
          </cell>
        </row>
        <row r="3937">
          <cell r="H3937" t="str">
            <v>Representante Legal del Interventor o su Apoderado</v>
          </cell>
        </row>
        <row r="3938">
          <cell r="H3938" t="str">
            <v>Matricula No. :</v>
          </cell>
        </row>
        <row r="3943">
          <cell r="C3943" t="str">
            <v>Formulario 1 - Propuesta económica  - Documento tipo de selección abreviada de menor cuantía - versión 2</v>
          </cell>
        </row>
        <row r="3944">
          <cell r="C3944" t="str">
            <v>Código</v>
          </cell>
          <cell r="D3944" t="str">
            <v>CCE-EICP-FM-25</v>
          </cell>
          <cell r="E3944" t="str">
            <v>Versión</v>
          </cell>
          <cell r="F3944">
            <v>2</v>
          </cell>
        </row>
        <row r="3946">
          <cell r="C3946" t="str">
            <v>[La entidad podrá utilizar este formato para la presentación de los análisis de precios unitarios el contratista en la oportunidad prevista en el numeral 8.1. del Documento Base]</v>
          </cell>
        </row>
        <row r="3949">
          <cell r="D3949" t="str">
            <v>MUNICIPIO DE CONCORDIA, ANTIOQUIA</v>
          </cell>
        </row>
        <row r="3950">
          <cell r="L3950" t="str">
            <v>VERSIÓN</v>
          </cell>
        </row>
        <row r="3951">
          <cell r="D3951" t="str">
            <v xml:space="preserve">[NÚMERO DEL PROCESO] </v>
          </cell>
        </row>
        <row r="3952">
          <cell r="L3952" t="str">
            <v>PÁGINA</v>
          </cell>
          <cell r="M3952">
            <v>1</v>
          </cell>
          <cell r="N3952" t="str">
            <v>DE</v>
          </cell>
          <cell r="O3952">
            <v>1</v>
          </cell>
        </row>
        <row r="3953">
          <cell r="D3953" t="str">
            <v xml:space="preserve">ANALISIS DE PRECIOS UNITARIOS </v>
          </cell>
        </row>
        <row r="3955">
          <cell r="L3955" t="str">
            <v>FECHA</v>
          </cell>
          <cell r="M3955" t="str">
            <v>DD</v>
          </cell>
          <cell r="N3955" t="str">
            <v>MM</v>
          </cell>
          <cell r="O3955" t="str">
            <v>AA</v>
          </cell>
        </row>
        <row r="3956">
          <cell r="M3956">
            <v>8</v>
          </cell>
          <cell r="N3956">
            <v>5</v>
          </cell>
          <cell r="O3956">
            <v>2023</v>
          </cell>
        </row>
        <row r="3957">
          <cell r="C3957" t="str">
            <v>ITEMS DE LA PROPUESTA ECONÓMICA</v>
          </cell>
          <cell r="I3957" t="str">
            <v>ITEMS NO PREVISTOS</v>
          </cell>
        </row>
        <row r="3961">
          <cell r="C3961" t="str">
            <v>DATOS ESPECÍFICOS</v>
          </cell>
        </row>
        <row r="3963">
          <cell r="C3963" t="str">
            <v>ITEM</v>
          </cell>
          <cell r="D3963" t="str">
            <v>DESCRIPCIÓN</v>
          </cell>
          <cell r="M3963" t="str">
            <v>UNIDAD</v>
          </cell>
          <cell r="O3963" t="str">
            <v>CANTIDAD</v>
          </cell>
        </row>
        <row r="3964">
          <cell r="C3964" t="str">
            <v>4.12.1</v>
          </cell>
          <cell r="D3964" t="str">
            <v>S.T.I de Sanitario de Dos Piezas, Redondo 3.7 Litros, Descarga Dual Blanco Corona o similar. Incluye sanitario, Kit de Instalación, Brida, acople, tornillos y chazos, y demás accesorios para su correcta instalación y correcto funcionamiento.</v>
          </cell>
          <cell r="M3964" t="str">
            <v>u</v>
          </cell>
          <cell r="O3964">
            <v>3</v>
          </cell>
          <cell r="R3964">
            <v>515705</v>
          </cell>
          <cell r="S3964">
            <v>515705</v>
          </cell>
          <cell r="T3964">
            <v>2.7000000000000001E-3</v>
          </cell>
          <cell r="U3964">
            <v>0.83609999999999995</v>
          </cell>
          <cell r="V3964">
            <v>0.10730000000000001</v>
          </cell>
          <cell r="W3964">
            <v>5.3900000000000003E-2</v>
          </cell>
        </row>
        <row r="3965">
          <cell r="C3965" t="str">
            <v>I. EQUIPO</v>
          </cell>
        </row>
        <row r="3967">
          <cell r="C3967" t="str">
            <v>DESCRIPCIÓN</v>
          </cell>
          <cell r="H3967" t="str">
            <v>MARCA</v>
          </cell>
          <cell r="J3967" t="str">
            <v>TIPO</v>
          </cell>
          <cell r="L3967" t="str">
            <v>TARIFA/HORA</v>
          </cell>
          <cell r="M3967" t="str">
            <v>RENDIMIENTO</v>
          </cell>
          <cell r="O3967" t="str">
            <v>Vr. UNITARIO</v>
          </cell>
        </row>
        <row r="3968">
          <cell r="J3968" t="str">
            <v/>
          </cell>
          <cell r="L3968" t="str">
            <v/>
          </cell>
          <cell r="M3968">
            <v>4</v>
          </cell>
          <cell r="O3968">
            <v>0</v>
          </cell>
          <cell r="R3968">
            <v>0.75</v>
          </cell>
          <cell r="T3968">
            <v>0</v>
          </cell>
        </row>
        <row r="3969">
          <cell r="J3969" t="str">
            <v/>
          </cell>
          <cell r="L3969" t="str">
            <v/>
          </cell>
          <cell r="M3969">
            <v>4</v>
          </cell>
          <cell r="O3969">
            <v>0</v>
          </cell>
          <cell r="R3969">
            <v>0.75</v>
          </cell>
          <cell r="T3969">
            <v>0</v>
          </cell>
        </row>
        <row r="3970">
          <cell r="J3970" t="str">
            <v/>
          </cell>
          <cell r="L3970" t="str">
            <v/>
          </cell>
          <cell r="O3970">
            <v>0</v>
          </cell>
          <cell r="R3970">
            <v>0</v>
          </cell>
          <cell r="T3970">
            <v>0</v>
          </cell>
        </row>
        <row r="3971">
          <cell r="C3971" t="str">
            <v>Herramienta Menor (Como % de Mano de Obra)</v>
          </cell>
          <cell r="J3971" t="str">
            <v>Dia</v>
          </cell>
          <cell r="L3971">
            <v>27805</v>
          </cell>
          <cell r="M3971">
            <v>0.05</v>
          </cell>
          <cell r="O3971">
            <v>1390</v>
          </cell>
          <cell r="R3971">
            <v>4170</v>
          </cell>
          <cell r="T3971" t="str">
            <v>Herramienta Menor (Como % de Mano de Obra)</v>
          </cell>
        </row>
        <row r="3972">
          <cell r="L3972">
            <v>2.7000000000000001E-3</v>
          </cell>
          <cell r="M3972" t="str">
            <v>SUBTOTAL $</v>
          </cell>
          <cell r="O3972">
            <v>1390</v>
          </cell>
        </row>
        <row r="3973">
          <cell r="C3973" t="str">
            <v>II. MATERIALES</v>
          </cell>
        </row>
        <row r="3975">
          <cell r="C3975" t="str">
            <v>DESCRIPCIÓN</v>
          </cell>
          <cell r="K3975" t="str">
            <v>UNIDAD</v>
          </cell>
          <cell r="L3975" t="str">
            <v>CANTIDAD</v>
          </cell>
          <cell r="M3975" t="str">
            <v>PRECIO UNIT.</v>
          </cell>
          <cell r="O3975" t="str">
            <v>Vr. UNITARIO</v>
          </cell>
        </row>
        <row r="3976">
          <cell r="C3976" t="str">
            <v>Sanitario Aquapro Redondo Bone</v>
          </cell>
          <cell r="K3976" t="str">
            <v>u</v>
          </cell>
          <cell r="L3976">
            <v>1</v>
          </cell>
          <cell r="M3976">
            <v>384900</v>
          </cell>
          <cell r="O3976">
            <v>384900</v>
          </cell>
          <cell r="R3976">
            <v>3</v>
          </cell>
          <cell r="T3976" t="str">
            <v>Sanitario Aquapro Redondo Bone</v>
          </cell>
        </row>
        <row r="3977">
          <cell r="C3977" t="str">
            <v>Kit Instalación Sanitario con Brida
Humboldt (Brida, acople, válvula, tornillos y chazos)</v>
          </cell>
          <cell r="K3977" t="str">
            <v>u</v>
          </cell>
          <cell r="L3977">
            <v>1</v>
          </cell>
          <cell r="M3977">
            <v>46290</v>
          </cell>
          <cell r="O3977">
            <v>46290</v>
          </cell>
          <cell r="R3977">
            <v>3</v>
          </cell>
          <cell r="T3977" t="str">
            <v>Kit Instalación Sanitario con Brida
Humboldt (Brida, acople, válvula, tornillos y chazos)</v>
          </cell>
        </row>
        <row r="3978">
          <cell r="K3978" t="str">
            <v/>
          </cell>
          <cell r="M3978">
            <v>0</v>
          </cell>
          <cell r="O3978">
            <v>0</v>
          </cell>
          <cell r="R3978">
            <v>0</v>
          </cell>
          <cell r="T3978">
            <v>0</v>
          </cell>
        </row>
        <row r="3979">
          <cell r="K3979" t="str">
            <v/>
          </cell>
          <cell r="M3979">
            <v>0</v>
          </cell>
          <cell r="O3979">
            <v>0</v>
          </cell>
          <cell r="R3979">
            <v>0</v>
          </cell>
          <cell r="T3979">
            <v>0</v>
          </cell>
        </row>
        <row r="3980">
          <cell r="K3980" t="str">
            <v/>
          </cell>
          <cell r="M3980">
            <v>0</v>
          </cell>
          <cell r="O3980">
            <v>0</v>
          </cell>
          <cell r="R3980">
            <v>0</v>
          </cell>
          <cell r="T3980">
            <v>0</v>
          </cell>
        </row>
        <row r="3981">
          <cell r="K3981" t="str">
            <v/>
          </cell>
          <cell r="M3981">
            <v>0</v>
          </cell>
          <cell r="O3981">
            <v>0</v>
          </cell>
          <cell r="R3981">
            <v>0</v>
          </cell>
          <cell r="T3981">
            <v>0</v>
          </cell>
        </row>
        <row r="3982">
          <cell r="K3982" t="str">
            <v/>
          </cell>
          <cell r="O3982">
            <v>0</v>
          </cell>
          <cell r="R3982">
            <v>0</v>
          </cell>
          <cell r="T3982">
            <v>0</v>
          </cell>
        </row>
        <row r="3983">
          <cell r="L3983">
            <v>0.83609999999999995</v>
          </cell>
          <cell r="M3983" t="str">
            <v>SUBTOTAL $</v>
          </cell>
          <cell r="O3983">
            <v>431190</v>
          </cell>
        </row>
        <row r="3984">
          <cell r="C3984" t="str">
            <v>III. TRANSPORTES</v>
          </cell>
        </row>
        <row r="3986">
          <cell r="C3986" t="str">
            <v>MATERIAL</v>
          </cell>
          <cell r="J3986" t="str">
            <v>VOL. o PESO</v>
          </cell>
          <cell r="K3986" t="str">
            <v>DISTANCIA</v>
          </cell>
          <cell r="L3986" t="str">
            <v>M3 o Ton/Km</v>
          </cell>
          <cell r="M3986" t="str">
            <v>TARIFA</v>
          </cell>
          <cell r="O3986" t="str">
            <v>Vr. UNITARIO</v>
          </cell>
        </row>
        <row r="3987">
          <cell r="C3987" t="str">
            <v>Transporte de materiales</v>
          </cell>
          <cell r="J3987" t="str">
            <v>m3k</v>
          </cell>
          <cell r="K3987">
            <v>111</v>
          </cell>
          <cell r="L3987">
            <v>0.4</v>
          </cell>
          <cell r="M3987">
            <v>1200</v>
          </cell>
          <cell r="O3987">
            <v>53280</v>
          </cell>
          <cell r="R3987">
            <v>133.19999999999999</v>
          </cell>
          <cell r="T3987" t="str">
            <v>Transporte de materiales</v>
          </cell>
        </row>
        <row r="3988">
          <cell r="C3988" t="str">
            <v>Transporte interno</v>
          </cell>
          <cell r="J3988" t="str">
            <v>m3</v>
          </cell>
          <cell r="K3988">
            <v>1</v>
          </cell>
          <cell r="L3988">
            <v>0.4</v>
          </cell>
          <cell r="M3988">
            <v>5100</v>
          </cell>
          <cell r="O3988">
            <v>2040</v>
          </cell>
          <cell r="R3988">
            <v>1.2</v>
          </cell>
          <cell r="T3988" t="str">
            <v>Transporte interno</v>
          </cell>
        </row>
        <row r="3989">
          <cell r="J3989" t="str">
            <v/>
          </cell>
          <cell r="M3989">
            <v>0</v>
          </cell>
          <cell r="O3989">
            <v>0</v>
          </cell>
          <cell r="R3989">
            <v>0</v>
          </cell>
          <cell r="T3989">
            <v>0</v>
          </cell>
        </row>
        <row r="3990">
          <cell r="L3990">
            <v>0.10730000000000001</v>
          </cell>
          <cell r="M3990" t="str">
            <v>SUBTOTAL $</v>
          </cell>
          <cell r="O3990">
            <v>55320</v>
          </cell>
        </row>
        <row r="3991">
          <cell r="C3991" t="str">
            <v>IV. MANO DE OBRA</v>
          </cell>
        </row>
        <row r="3993">
          <cell r="C3993" t="str">
            <v>TRABAJADOR</v>
          </cell>
          <cell r="I3993" t="str">
            <v>CANTIDAD</v>
          </cell>
          <cell r="J3993" t="str">
            <v>JORNAL</v>
          </cell>
          <cell r="K3993" t="str">
            <v>PRESTACIONES</v>
          </cell>
          <cell r="L3993" t="str">
            <v>JORNAL TOTAL</v>
          </cell>
          <cell r="M3993" t="str">
            <v>RENDIMIENTO</v>
          </cell>
          <cell r="O3993" t="str">
            <v>Vr. UNITARIO</v>
          </cell>
        </row>
        <row r="3994">
          <cell r="C3994" t="str">
            <v>Oficial</v>
          </cell>
          <cell r="I3994">
            <v>1</v>
          </cell>
          <cell r="J3994">
            <v>77720</v>
          </cell>
          <cell r="K3994">
            <v>1.6913</v>
          </cell>
          <cell r="L3994">
            <v>131448</v>
          </cell>
          <cell r="M3994">
            <v>8</v>
          </cell>
          <cell r="O3994">
            <v>16431</v>
          </cell>
          <cell r="R3994">
            <v>0.38</v>
          </cell>
          <cell r="T3994" t="str">
            <v>Oficial</v>
          </cell>
        </row>
        <row r="3995">
          <cell r="C3995" t="str">
            <v>Ayudante Entendido</v>
          </cell>
          <cell r="I3995">
            <v>1</v>
          </cell>
          <cell r="J3995">
            <v>53020</v>
          </cell>
          <cell r="K3995">
            <v>1.7161</v>
          </cell>
          <cell r="L3995">
            <v>90988</v>
          </cell>
          <cell r="M3995">
            <v>8</v>
          </cell>
          <cell r="O3995">
            <v>11374</v>
          </cell>
          <cell r="R3995">
            <v>0.38</v>
          </cell>
          <cell r="T3995" t="str">
            <v>Ayudante Entendido</v>
          </cell>
        </row>
        <row r="3996">
          <cell r="I3996">
            <v>1</v>
          </cell>
          <cell r="J3996">
            <v>0</v>
          </cell>
          <cell r="K3996">
            <v>0</v>
          </cell>
          <cell r="L3996">
            <v>0</v>
          </cell>
          <cell r="O3996">
            <v>0</v>
          </cell>
          <cell r="R3996">
            <v>0</v>
          </cell>
          <cell r="T3996">
            <v>0</v>
          </cell>
        </row>
        <row r="3997">
          <cell r="L3997">
            <v>5.3900000000000003E-2</v>
          </cell>
          <cell r="M3997" t="str">
            <v>SUBTOTAL $</v>
          </cell>
          <cell r="O3997">
            <v>27805</v>
          </cell>
        </row>
        <row r="3999">
          <cell r="C3999" t="str">
            <v>TOTAL COSTO DIRECTO $</v>
          </cell>
          <cell r="O3999">
            <v>515705</v>
          </cell>
        </row>
        <row r="4000">
          <cell r="C4000" t="str">
            <v>V. COSTOS INDIRECTOS</v>
          </cell>
        </row>
        <row r="4002">
          <cell r="C4002" t="str">
            <v>Descripción</v>
          </cell>
          <cell r="L4002" t="str">
            <v>Porcentaje</v>
          </cell>
          <cell r="M4002" t="str">
            <v>Valor Total</v>
          </cell>
        </row>
        <row r="4003">
          <cell r="C4003" t="str">
            <v>ADMINISTRACION</v>
          </cell>
          <cell r="L4003">
            <v>0</v>
          </cell>
          <cell r="M4003">
            <v>0</v>
          </cell>
        </row>
        <row r="4004">
          <cell r="C4004" t="str">
            <v xml:space="preserve">IMPREVISTOS </v>
          </cell>
          <cell r="L4004">
            <v>0</v>
          </cell>
          <cell r="M4004">
            <v>0</v>
          </cell>
        </row>
        <row r="4005">
          <cell r="C4005" t="str">
            <v>UTILIDAD</v>
          </cell>
          <cell r="L4005">
            <v>0</v>
          </cell>
          <cell r="M4005">
            <v>0</v>
          </cell>
        </row>
        <row r="4006">
          <cell r="C4006" t="str">
            <v>SUBTOTAL $</v>
          </cell>
          <cell r="O4006">
            <v>0</v>
          </cell>
        </row>
        <row r="4008">
          <cell r="C4008" t="str">
            <v>Precio Unitario Total Aproximado al peso $</v>
          </cell>
          <cell r="O4008">
            <v>515705</v>
          </cell>
        </row>
        <row r="4011">
          <cell r="H4011" t="str">
            <v>Firma</v>
          </cell>
        </row>
        <row r="4012">
          <cell r="H4012" t="str">
            <v>Nombre:</v>
          </cell>
        </row>
        <row r="4013">
          <cell r="H4013" t="str">
            <v>Representante Legal del Contratista o su Apoderado</v>
          </cell>
        </row>
        <row r="4014">
          <cell r="H4014" t="str">
            <v>Matricula No. :</v>
          </cell>
        </row>
        <row r="4015">
          <cell r="H4015" t="str">
            <v xml:space="preserve"> </v>
          </cell>
        </row>
        <row r="4016">
          <cell r="C4016" t="str">
            <v>OBSERVACIONES INTERVENTORÍA</v>
          </cell>
        </row>
        <row r="4020">
          <cell r="C4020" t="str">
            <v>APROBACIÓN POR INTERVENTORÍA</v>
          </cell>
        </row>
        <row r="4021">
          <cell r="C4021"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4023">
          <cell r="C4023"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4026">
          <cell r="H4026" t="str">
            <v>Firma</v>
          </cell>
        </row>
        <row r="4027">
          <cell r="H4027" t="str">
            <v>Nombre:</v>
          </cell>
        </row>
        <row r="4028">
          <cell r="H4028" t="str">
            <v>Representante Legal del Interventor o su Apoderado</v>
          </cell>
        </row>
        <row r="4029">
          <cell r="H4029" t="str">
            <v>Matricula No. :</v>
          </cell>
        </row>
        <row r="4034">
          <cell r="C4034" t="str">
            <v>Formulario 1 - Propuesta económica  - Documento tipo de selección abreviada de menor cuantía - versión 2</v>
          </cell>
        </row>
        <row r="4035">
          <cell r="C4035" t="str">
            <v>Código</v>
          </cell>
          <cell r="D4035" t="str">
            <v>CCE-EICP-FM-25</v>
          </cell>
          <cell r="E4035" t="str">
            <v>Versión</v>
          </cell>
          <cell r="F4035">
            <v>2</v>
          </cell>
        </row>
        <row r="4037">
          <cell r="C4037" t="str">
            <v>[La entidad podrá utilizar este formato para la presentación de los análisis de precios unitarios el contratista en la oportunidad prevista en el numeral 8.1. del Documento Base]</v>
          </cell>
        </row>
        <row r="4040">
          <cell r="D4040" t="str">
            <v>MUNICIPIO DE CONCORDIA, ANTIOQUIA</v>
          </cell>
        </row>
        <row r="4041">
          <cell r="L4041" t="str">
            <v>VERSIÓN</v>
          </cell>
        </row>
        <row r="4042">
          <cell r="D4042" t="str">
            <v xml:space="preserve">[NÚMERO DEL PROCESO] </v>
          </cell>
        </row>
        <row r="4043">
          <cell r="L4043" t="str">
            <v>PÁGINA</v>
          </cell>
          <cell r="M4043">
            <v>1</v>
          </cell>
          <cell r="N4043" t="str">
            <v>DE</v>
          </cell>
          <cell r="O4043">
            <v>1</v>
          </cell>
        </row>
        <row r="4044">
          <cell r="D4044" t="str">
            <v xml:space="preserve">ANALISIS DE PRECIOS UNITARIOS </v>
          </cell>
        </row>
        <row r="4046">
          <cell r="L4046" t="str">
            <v>FECHA</v>
          </cell>
          <cell r="M4046" t="str">
            <v>DD</v>
          </cell>
          <cell r="N4046" t="str">
            <v>MM</v>
          </cell>
          <cell r="O4046" t="str">
            <v>AA</v>
          </cell>
        </row>
        <row r="4047">
          <cell r="M4047">
            <v>8</v>
          </cell>
          <cell r="N4047">
            <v>5</v>
          </cell>
          <cell r="O4047">
            <v>2023</v>
          </cell>
        </row>
        <row r="4048">
          <cell r="C4048" t="str">
            <v>ITEMS DE LA PROPUESTA ECONÓMICA</v>
          </cell>
          <cell r="I4048" t="str">
            <v>ITEMS NO PREVISTOS</v>
          </cell>
        </row>
        <row r="4052">
          <cell r="C4052" t="str">
            <v>DATOS ESPECÍFICOS</v>
          </cell>
        </row>
        <row r="4054">
          <cell r="C4054" t="str">
            <v>ITEM</v>
          </cell>
          <cell r="D4054" t="str">
            <v>DESCRIPCIÓN</v>
          </cell>
          <cell r="M4054" t="str">
            <v>UNIDAD</v>
          </cell>
          <cell r="O4054" t="str">
            <v>CANTIDAD</v>
          </cell>
        </row>
        <row r="4055">
          <cell r="C4055" t="str">
            <v>4.12.2</v>
          </cell>
          <cell r="D4055" t="str">
            <v>S.T.I de lavamanos de incrustar ceramico basico spazio o Similar. Incluye grifería, abasto metálico, sifón botella, silicona antihongos para el borde del lavamanos, y todos los demás elementos necesarios para su correcta instalación y funcionamiento.</v>
          </cell>
          <cell r="M4055" t="str">
            <v>u</v>
          </cell>
          <cell r="O4055">
            <v>3</v>
          </cell>
          <cell r="R4055">
            <v>382856</v>
          </cell>
          <cell r="S4055">
            <v>382856</v>
          </cell>
          <cell r="T4055">
            <v>3.5999999999999999E-3</v>
          </cell>
          <cell r="U4055">
            <v>0.77929999999999999</v>
          </cell>
          <cell r="V4055">
            <v>0.14449999999999999</v>
          </cell>
          <cell r="W4055">
            <v>7.2599999999999998E-2</v>
          </cell>
        </row>
        <row r="4056">
          <cell r="C4056" t="str">
            <v>I. EQUIPO</v>
          </cell>
        </row>
        <row r="4058">
          <cell r="C4058" t="str">
            <v>DESCRIPCIÓN</v>
          </cell>
          <cell r="H4058" t="str">
            <v>MARCA</v>
          </cell>
          <cell r="J4058" t="str">
            <v>TIPO</v>
          </cell>
          <cell r="L4058" t="str">
            <v>TARIFA/HORA</v>
          </cell>
          <cell r="M4058" t="str">
            <v>RENDIMIENTO</v>
          </cell>
          <cell r="O4058" t="str">
            <v>Vr. UNITARIO</v>
          </cell>
        </row>
        <row r="4059">
          <cell r="J4059" t="str">
            <v/>
          </cell>
          <cell r="L4059" t="str">
            <v/>
          </cell>
          <cell r="M4059">
            <v>4</v>
          </cell>
          <cell r="O4059">
            <v>0</v>
          </cell>
          <cell r="R4059">
            <v>0.75</v>
          </cell>
          <cell r="T4059">
            <v>0</v>
          </cell>
        </row>
        <row r="4060">
          <cell r="J4060" t="str">
            <v/>
          </cell>
          <cell r="L4060" t="str">
            <v/>
          </cell>
          <cell r="M4060">
            <v>4</v>
          </cell>
          <cell r="O4060">
            <v>0</v>
          </cell>
          <cell r="R4060">
            <v>0.75</v>
          </cell>
          <cell r="T4060">
            <v>0</v>
          </cell>
        </row>
        <row r="4061">
          <cell r="J4061" t="str">
            <v/>
          </cell>
          <cell r="L4061" t="str">
            <v/>
          </cell>
          <cell r="O4061">
            <v>0</v>
          </cell>
          <cell r="R4061">
            <v>0</v>
          </cell>
          <cell r="T4061">
            <v>0</v>
          </cell>
        </row>
        <row r="4062">
          <cell r="C4062" t="str">
            <v>Herramienta Menor (Como % de Mano de Obra)</v>
          </cell>
          <cell r="J4062" t="str">
            <v>Dia</v>
          </cell>
          <cell r="L4062">
            <v>27805</v>
          </cell>
          <cell r="M4062">
            <v>0.05</v>
          </cell>
          <cell r="O4062">
            <v>1390</v>
          </cell>
          <cell r="R4062">
            <v>4170</v>
          </cell>
          <cell r="T4062" t="str">
            <v>Herramienta Menor (Como % de Mano de Obra)</v>
          </cell>
        </row>
        <row r="4063">
          <cell r="L4063">
            <v>3.5999999999999999E-3</v>
          </cell>
          <cell r="M4063" t="str">
            <v>SUBTOTAL $</v>
          </cell>
          <cell r="O4063">
            <v>1390</v>
          </cell>
        </row>
        <row r="4064">
          <cell r="C4064" t="str">
            <v>II. MATERIALES</v>
          </cell>
        </row>
        <row r="4066">
          <cell r="C4066" t="str">
            <v>DESCRIPCIÓN</v>
          </cell>
          <cell r="K4066" t="str">
            <v>UNIDAD</v>
          </cell>
          <cell r="L4066" t="str">
            <v>CANTIDAD</v>
          </cell>
          <cell r="M4066" t="str">
            <v>PRECIO UNIT.</v>
          </cell>
          <cell r="O4066" t="str">
            <v>Vr. UNITARIO</v>
          </cell>
        </row>
        <row r="4067">
          <cell r="C4067" t="str">
            <v xml:space="preserve">lavamanos ceramico basico spazio - Corona </v>
          </cell>
          <cell r="K4067" t="str">
            <v>u</v>
          </cell>
          <cell r="L4067">
            <v>1</v>
          </cell>
          <cell r="M4067">
            <v>186900</v>
          </cell>
          <cell r="O4067">
            <v>186900</v>
          </cell>
          <cell r="R4067">
            <v>3</v>
          </cell>
          <cell r="T4067" t="str">
            <v xml:space="preserve">lavamanos ceramico basico spazio - Corona </v>
          </cell>
        </row>
        <row r="4068">
          <cell r="C4068" t="str">
            <v>Válvula registrador 1/2 sanitario y lavamanos plástica Grival + acople</v>
          </cell>
          <cell r="K4068" t="str">
            <v>u</v>
          </cell>
          <cell r="L4068">
            <v>1</v>
          </cell>
          <cell r="M4068">
            <v>23728</v>
          </cell>
          <cell r="O4068">
            <v>23728</v>
          </cell>
          <cell r="R4068">
            <v>3</v>
          </cell>
          <cell r="T4068" t="str">
            <v>Válvula registrador 1/2 sanitario y lavamanos plástica Grival + acople</v>
          </cell>
        </row>
        <row r="4069">
          <cell r="C4069" t="str">
            <v>Griferia Lavamanos Individual Palanca cipres - Grival</v>
          </cell>
          <cell r="K4069" t="str">
            <v>u</v>
          </cell>
          <cell r="L4069">
            <v>1</v>
          </cell>
          <cell r="M4069">
            <v>33300</v>
          </cell>
          <cell r="O4069">
            <v>33300</v>
          </cell>
          <cell r="R4069">
            <v>3</v>
          </cell>
          <cell r="T4069" t="str">
            <v>Griferia Lavamanos Individual Palanca cipres - Grival</v>
          </cell>
        </row>
        <row r="4070">
          <cell r="C4070" t="str">
            <v>Sifón botella con buje cromo
Gricol</v>
          </cell>
          <cell r="K4070" t="str">
            <v>u</v>
          </cell>
          <cell r="L4070">
            <v>1</v>
          </cell>
          <cell r="M4070">
            <v>40530</v>
          </cell>
          <cell r="O4070">
            <v>40530</v>
          </cell>
          <cell r="R4070">
            <v>3</v>
          </cell>
          <cell r="T4070" t="str">
            <v>Sifón botella con buje cromo
Gricol</v>
          </cell>
        </row>
        <row r="4071">
          <cell r="C4071" t="str">
            <v>Silicona Transparente 300 ml, Sika Rendimiento 3 m</v>
          </cell>
          <cell r="K4071" t="str">
            <v>u</v>
          </cell>
          <cell r="L4071">
            <v>0.44</v>
          </cell>
          <cell r="M4071">
            <v>31552</v>
          </cell>
          <cell r="O4071">
            <v>13883</v>
          </cell>
          <cell r="R4071">
            <v>1.32</v>
          </cell>
          <cell r="T4071" t="str">
            <v>Silicona Transparente 300 ml, Sika Rendimiento 3 m</v>
          </cell>
        </row>
        <row r="4072">
          <cell r="K4072" t="str">
            <v/>
          </cell>
          <cell r="M4072">
            <v>0</v>
          </cell>
          <cell r="O4072">
            <v>0</v>
          </cell>
          <cell r="R4072">
            <v>0</v>
          </cell>
          <cell r="T4072">
            <v>0</v>
          </cell>
        </row>
        <row r="4073">
          <cell r="K4073" t="str">
            <v/>
          </cell>
          <cell r="O4073">
            <v>0</v>
          </cell>
          <cell r="R4073">
            <v>0</v>
          </cell>
          <cell r="T4073">
            <v>0</v>
          </cell>
        </row>
        <row r="4074">
          <cell r="L4074">
            <v>0.77929999999999999</v>
          </cell>
          <cell r="M4074" t="str">
            <v>SUBTOTAL $</v>
          </cell>
          <cell r="O4074">
            <v>298341</v>
          </cell>
        </row>
        <row r="4075">
          <cell r="C4075" t="str">
            <v>III. TRANSPORTES</v>
          </cell>
        </row>
        <row r="4077">
          <cell r="C4077" t="str">
            <v>MATERIAL</v>
          </cell>
          <cell r="J4077" t="str">
            <v>VOL. o PESO</v>
          </cell>
          <cell r="K4077" t="str">
            <v>DISTANCIA</v>
          </cell>
          <cell r="L4077" t="str">
            <v>M3 o Ton/Km</v>
          </cell>
          <cell r="M4077" t="str">
            <v>TARIFA</v>
          </cell>
          <cell r="O4077" t="str">
            <v>Vr. UNITARIO</v>
          </cell>
        </row>
        <row r="4078">
          <cell r="C4078" t="str">
            <v>Transporte de materiales</v>
          </cell>
          <cell r="J4078" t="str">
            <v>m3k</v>
          </cell>
          <cell r="K4078">
            <v>111</v>
          </cell>
          <cell r="L4078">
            <v>0.4</v>
          </cell>
          <cell r="M4078">
            <v>1200</v>
          </cell>
          <cell r="O4078">
            <v>53280</v>
          </cell>
          <cell r="R4078">
            <v>133.19999999999999</v>
          </cell>
          <cell r="T4078" t="str">
            <v>Transporte de materiales</v>
          </cell>
        </row>
        <row r="4079">
          <cell r="C4079" t="str">
            <v>Transporte interno</v>
          </cell>
          <cell r="J4079" t="str">
            <v>m3</v>
          </cell>
          <cell r="K4079">
            <v>1</v>
          </cell>
          <cell r="L4079">
            <v>0.4</v>
          </cell>
          <cell r="M4079">
            <v>5100</v>
          </cell>
          <cell r="O4079">
            <v>2040</v>
          </cell>
          <cell r="R4079">
            <v>1.2</v>
          </cell>
          <cell r="T4079" t="str">
            <v>Transporte interno</v>
          </cell>
        </row>
        <row r="4080">
          <cell r="J4080" t="str">
            <v/>
          </cell>
          <cell r="M4080">
            <v>0</v>
          </cell>
          <cell r="O4080">
            <v>0</v>
          </cell>
          <cell r="R4080">
            <v>0</v>
          </cell>
          <cell r="T4080">
            <v>0</v>
          </cell>
        </row>
        <row r="4081">
          <cell r="L4081">
            <v>0.14449999999999999</v>
          </cell>
          <cell r="M4081" t="str">
            <v>SUBTOTAL $</v>
          </cell>
          <cell r="O4081">
            <v>55320</v>
          </cell>
        </row>
        <row r="4082">
          <cell r="C4082" t="str">
            <v>IV. MANO DE OBRA</v>
          </cell>
        </row>
        <row r="4084">
          <cell r="C4084" t="str">
            <v>TRABAJADOR</v>
          </cell>
          <cell r="I4084" t="str">
            <v>CANTIDAD</v>
          </cell>
          <cell r="J4084" t="str">
            <v>JORNAL</v>
          </cell>
          <cell r="K4084" t="str">
            <v>PRESTACIONES</v>
          </cell>
          <cell r="L4084" t="str">
            <v>JORNAL TOTAL</v>
          </cell>
          <cell r="M4084" t="str">
            <v>RENDIMIENTO</v>
          </cell>
          <cell r="O4084" t="str">
            <v>Vr. UNITARIO</v>
          </cell>
        </row>
        <row r="4085">
          <cell r="C4085" t="str">
            <v>Oficial</v>
          </cell>
          <cell r="I4085">
            <v>1</v>
          </cell>
          <cell r="J4085">
            <v>77720</v>
          </cell>
          <cell r="K4085">
            <v>1.6913</v>
          </cell>
          <cell r="L4085">
            <v>131448</v>
          </cell>
          <cell r="M4085">
            <v>8</v>
          </cell>
          <cell r="O4085">
            <v>16431</v>
          </cell>
          <cell r="R4085">
            <v>0.38</v>
          </cell>
          <cell r="T4085" t="str">
            <v>Oficial</v>
          </cell>
        </row>
        <row r="4086">
          <cell r="C4086" t="str">
            <v>Ayudante Entendido</v>
          </cell>
          <cell r="I4086">
            <v>1</v>
          </cell>
          <cell r="J4086">
            <v>53020</v>
          </cell>
          <cell r="K4086">
            <v>1.7161</v>
          </cell>
          <cell r="L4086">
            <v>90988</v>
          </cell>
          <cell r="M4086">
            <v>8</v>
          </cell>
          <cell r="O4086">
            <v>11374</v>
          </cell>
          <cell r="R4086">
            <v>0.38</v>
          </cell>
          <cell r="T4086" t="str">
            <v>Ayudante Entendido</v>
          </cell>
        </row>
        <row r="4087">
          <cell r="I4087">
            <v>1</v>
          </cell>
          <cell r="J4087">
            <v>0</v>
          </cell>
          <cell r="K4087">
            <v>0</v>
          </cell>
          <cell r="L4087">
            <v>0</v>
          </cell>
          <cell r="O4087">
            <v>0</v>
          </cell>
          <cell r="R4087">
            <v>0</v>
          </cell>
          <cell r="T4087">
            <v>0</v>
          </cell>
        </row>
        <row r="4088">
          <cell r="L4088">
            <v>7.2599999999999998E-2</v>
          </cell>
          <cell r="M4088" t="str">
            <v>SUBTOTAL $</v>
          </cell>
          <cell r="O4088">
            <v>27805</v>
          </cell>
        </row>
        <row r="4090">
          <cell r="C4090" t="str">
            <v>TOTAL COSTO DIRECTO $</v>
          </cell>
          <cell r="O4090">
            <v>382856</v>
          </cell>
        </row>
        <row r="4091">
          <cell r="C4091" t="str">
            <v>V. COSTOS INDIRECTOS</v>
          </cell>
        </row>
        <row r="4093">
          <cell r="C4093" t="str">
            <v>Descripción</v>
          </cell>
          <cell r="L4093" t="str">
            <v>Porcentaje</v>
          </cell>
          <cell r="M4093" t="str">
            <v>Valor Total</v>
          </cell>
        </row>
        <row r="4094">
          <cell r="C4094" t="str">
            <v>ADMINISTRACION</v>
          </cell>
          <cell r="L4094">
            <v>0</v>
          </cell>
          <cell r="M4094">
            <v>0</v>
          </cell>
        </row>
        <row r="4095">
          <cell r="C4095" t="str">
            <v xml:space="preserve">IMPREVISTOS </v>
          </cell>
          <cell r="L4095">
            <v>0</v>
          </cell>
          <cell r="M4095">
            <v>0</v>
          </cell>
        </row>
        <row r="4096">
          <cell r="C4096" t="str">
            <v>UTILIDAD</v>
          </cell>
          <cell r="L4096">
            <v>0</v>
          </cell>
          <cell r="M4096">
            <v>0</v>
          </cell>
        </row>
        <row r="4097">
          <cell r="C4097" t="str">
            <v>SUBTOTAL $</v>
          </cell>
          <cell r="O4097">
            <v>0</v>
          </cell>
        </row>
        <row r="4099">
          <cell r="C4099" t="str">
            <v>Precio Unitario Total Aproximado al peso $</v>
          </cell>
          <cell r="O4099">
            <v>382856</v>
          </cell>
        </row>
        <row r="4102">
          <cell r="H4102" t="str">
            <v>Firma</v>
          </cell>
        </row>
        <row r="4103">
          <cell r="H4103" t="str">
            <v>Nombre:</v>
          </cell>
        </row>
        <row r="4104">
          <cell r="H4104" t="str">
            <v>Representante Legal del Contratista o su Apoderado</v>
          </cell>
        </row>
        <row r="4105">
          <cell r="H4105" t="str">
            <v>Matricula No. :</v>
          </cell>
        </row>
        <row r="4106">
          <cell r="H4106" t="str">
            <v xml:space="preserve"> </v>
          </cell>
        </row>
        <row r="4107">
          <cell r="C4107" t="str">
            <v>OBSERVACIONES INTERVENTORÍA</v>
          </cell>
        </row>
        <row r="4111">
          <cell r="C4111" t="str">
            <v>APROBACIÓN POR INTERVENTORÍA</v>
          </cell>
        </row>
        <row r="4112">
          <cell r="C4112"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4114">
          <cell r="C4114"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4117">
          <cell r="H4117" t="str">
            <v>Firma</v>
          </cell>
        </row>
        <row r="4118">
          <cell r="H4118" t="str">
            <v>Nombre:</v>
          </cell>
        </row>
        <row r="4119">
          <cell r="H4119" t="str">
            <v>Representante Legal del Interventor o su Apoderado</v>
          </cell>
        </row>
        <row r="4120">
          <cell r="H4120" t="str">
            <v>Matricula No. :</v>
          </cell>
        </row>
        <row r="4125">
          <cell r="C4125" t="str">
            <v>Formulario 1 - Propuesta económica  - Documento tipo de selección abreviada de menor cuantía - versión 2</v>
          </cell>
        </row>
        <row r="4126">
          <cell r="C4126" t="str">
            <v>Código</v>
          </cell>
          <cell r="D4126" t="str">
            <v>CCE-EICP-FM-25</v>
          </cell>
          <cell r="E4126" t="str">
            <v>Versión</v>
          </cell>
          <cell r="F4126">
            <v>2</v>
          </cell>
        </row>
        <row r="4128">
          <cell r="C4128" t="str">
            <v>[La entidad podrá utilizar este formato para la presentación de los análisis de precios unitarios el contratista en la oportunidad prevista en el numeral 8.1. del Documento Base]</v>
          </cell>
        </row>
        <row r="4131">
          <cell r="D4131" t="str">
            <v>MUNICIPIO DE CONCORDIA, ANTIOQUIA</v>
          </cell>
        </row>
        <row r="4132">
          <cell r="L4132" t="str">
            <v>VERSIÓN</v>
          </cell>
        </row>
        <row r="4133">
          <cell r="D4133" t="str">
            <v xml:space="preserve">[NÚMERO DEL PROCESO] </v>
          </cell>
        </row>
        <row r="4134">
          <cell r="L4134" t="str">
            <v>PÁGINA</v>
          </cell>
          <cell r="M4134">
            <v>1</v>
          </cell>
          <cell r="N4134" t="str">
            <v>DE</v>
          </cell>
          <cell r="O4134">
            <v>1</v>
          </cell>
        </row>
        <row r="4135">
          <cell r="D4135" t="str">
            <v xml:space="preserve">ANALISIS DE PRECIOS UNITARIOS </v>
          </cell>
        </row>
        <row r="4137">
          <cell r="L4137" t="str">
            <v>FECHA</v>
          </cell>
          <cell r="M4137" t="str">
            <v>DD</v>
          </cell>
          <cell r="N4137" t="str">
            <v>MM</v>
          </cell>
          <cell r="O4137" t="str">
            <v>AA</v>
          </cell>
        </row>
        <row r="4138">
          <cell r="M4138">
            <v>8</v>
          </cell>
          <cell r="N4138">
            <v>5</v>
          </cell>
          <cell r="O4138">
            <v>2023</v>
          </cell>
        </row>
        <row r="4139">
          <cell r="C4139" t="str">
            <v>ITEMS DE LA PROPUESTA ECONÓMICA</v>
          </cell>
          <cell r="I4139" t="str">
            <v>ITEMS NO PREVISTOS</v>
          </cell>
        </row>
        <row r="4143">
          <cell r="C4143" t="str">
            <v>DATOS ESPECÍFICOS</v>
          </cell>
        </row>
        <row r="4145">
          <cell r="C4145" t="str">
            <v>ITEM</v>
          </cell>
          <cell r="D4145" t="str">
            <v>DESCRIPCIÓN</v>
          </cell>
          <cell r="M4145" t="str">
            <v>UNIDAD</v>
          </cell>
          <cell r="O4145" t="str">
            <v>CANTIDAD</v>
          </cell>
        </row>
        <row r="4146">
          <cell r="C4146" t="str">
            <v>4.12.3</v>
          </cell>
          <cell r="D4146" t="str">
            <v>S.T.I  de ORINAL  con griferia tipo Push . Incluye orinal, Grifería tipo push, sifon tipo botella y demás accesorios para su correcta instalación y correcto funcionamiento.</v>
          </cell>
          <cell r="M4146" t="str">
            <v>u</v>
          </cell>
          <cell r="O4146">
            <v>2</v>
          </cell>
          <cell r="R4146">
            <v>472501</v>
          </cell>
          <cell r="S4146">
            <v>472501</v>
          </cell>
          <cell r="T4146">
            <v>2.8999999999999998E-3</v>
          </cell>
          <cell r="U4146">
            <v>0.82110000000000005</v>
          </cell>
          <cell r="V4146">
            <v>0.1171</v>
          </cell>
          <cell r="W4146">
            <v>5.8799999999999998E-2</v>
          </cell>
        </row>
        <row r="4147">
          <cell r="C4147" t="str">
            <v>I. EQUIPO</v>
          </cell>
        </row>
        <row r="4149">
          <cell r="C4149" t="str">
            <v>DESCRIPCIÓN</v>
          </cell>
          <cell r="H4149" t="str">
            <v>MARCA</v>
          </cell>
          <cell r="J4149" t="str">
            <v>TIPO</v>
          </cell>
          <cell r="L4149" t="str">
            <v>TARIFA/HORA</v>
          </cell>
          <cell r="M4149" t="str">
            <v>RENDIMIENTO</v>
          </cell>
          <cell r="O4149" t="str">
            <v>Vr. UNITARIO</v>
          </cell>
        </row>
        <row r="4150">
          <cell r="J4150" t="str">
            <v/>
          </cell>
          <cell r="L4150" t="str">
            <v/>
          </cell>
          <cell r="M4150">
            <v>4</v>
          </cell>
          <cell r="O4150">
            <v>0</v>
          </cell>
          <cell r="R4150">
            <v>0.5</v>
          </cell>
          <cell r="T4150">
            <v>0</v>
          </cell>
        </row>
        <row r="4151">
          <cell r="J4151" t="str">
            <v/>
          </cell>
          <cell r="L4151" t="str">
            <v/>
          </cell>
          <cell r="M4151">
            <v>4</v>
          </cell>
          <cell r="O4151">
            <v>0</v>
          </cell>
          <cell r="R4151">
            <v>0.5</v>
          </cell>
          <cell r="T4151">
            <v>0</v>
          </cell>
        </row>
        <row r="4152">
          <cell r="J4152" t="str">
            <v/>
          </cell>
          <cell r="L4152" t="str">
            <v/>
          </cell>
          <cell r="O4152">
            <v>0</v>
          </cell>
          <cell r="R4152">
            <v>0</v>
          </cell>
          <cell r="T4152">
            <v>0</v>
          </cell>
        </row>
        <row r="4153">
          <cell r="C4153" t="str">
            <v>Herramienta Menor (Como % de Mano de Obra)</v>
          </cell>
          <cell r="J4153" t="str">
            <v>Dia</v>
          </cell>
          <cell r="L4153">
            <v>27805</v>
          </cell>
          <cell r="M4153">
            <v>0.05</v>
          </cell>
          <cell r="O4153">
            <v>1390</v>
          </cell>
          <cell r="R4153">
            <v>2780</v>
          </cell>
          <cell r="T4153" t="str">
            <v>Herramienta Menor (Como % de Mano de Obra)</v>
          </cell>
        </row>
        <row r="4154">
          <cell r="L4154">
            <v>2.8999999999999998E-3</v>
          </cell>
          <cell r="M4154" t="str">
            <v>SUBTOTAL $</v>
          </cell>
          <cell r="O4154">
            <v>1390</v>
          </cell>
        </row>
        <row r="4155">
          <cell r="C4155" t="str">
            <v>II. MATERIALES</v>
          </cell>
        </row>
        <row r="4157">
          <cell r="C4157" t="str">
            <v>DESCRIPCIÓN</v>
          </cell>
          <cell r="K4157" t="str">
            <v>UNIDAD</v>
          </cell>
          <cell r="L4157" t="str">
            <v>CANTIDAD</v>
          </cell>
          <cell r="M4157" t="str">
            <v>PRECIO UNIT.</v>
          </cell>
          <cell r="O4157" t="str">
            <v>Vr. UNITARIO</v>
          </cell>
        </row>
        <row r="4158">
          <cell r="C4158" t="str">
            <v>Orinal Petite con grifería push</v>
          </cell>
          <cell r="K4158" t="str">
            <v>u</v>
          </cell>
          <cell r="L4158">
            <v>1</v>
          </cell>
          <cell r="M4158">
            <v>364900</v>
          </cell>
          <cell r="O4158">
            <v>364900</v>
          </cell>
          <cell r="R4158">
            <v>2</v>
          </cell>
          <cell r="T4158" t="str">
            <v>Orinal Petite con grifería push</v>
          </cell>
        </row>
        <row r="4159">
          <cell r="C4159" t="str">
            <v>Sifon tipo botella gris- Grival</v>
          </cell>
          <cell r="K4159" t="str">
            <v>u</v>
          </cell>
          <cell r="L4159">
            <v>1</v>
          </cell>
          <cell r="M4159">
            <v>11543</v>
          </cell>
          <cell r="O4159">
            <v>11543</v>
          </cell>
          <cell r="R4159">
            <v>2</v>
          </cell>
          <cell r="T4159" t="str">
            <v>Sifon tipo botella gris- Grival</v>
          </cell>
        </row>
        <row r="4160">
          <cell r="C4160" t="str">
            <v>Desagüe sencillo integrado sin rebose Grival</v>
          </cell>
          <cell r="K4160" t="str">
            <v>u</v>
          </cell>
          <cell r="L4160">
            <v>1</v>
          </cell>
          <cell r="M4160">
            <v>11543</v>
          </cell>
          <cell r="O4160">
            <v>11543</v>
          </cell>
          <cell r="R4160">
            <v>2</v>
          </cell>
          <cell r="T4160" t="str">
            <v>Desagüe sencillo integrado sin rebose Grival</v>
          </cell>
        </row>
        <row r="4161">
          <cell r="K4161" t="str">
            <v/>
          </cell>
          <cell r="M4161">
            <v>0</v>
          </cell>
          <cell r="O4161">
            <v>0</v>
          </cell>
          <cell r="R4161">
            <v>0</v>
          </cell>
          <cell r="T4161">
            <v>0</v>
          </cell>
        </row>
        <row r="4162">
          <cell r="K4162" t="str">
            <v/>
          </cell>
          <cell r="M4162">
            <v>0</v>
          </cell>
          <cell r="O4162">
            <v>0</v>
          </cell>
          <cell r="R4162">
            <v>0</v>
          </cell>
          <cell r="T4162">
            <v>0</v>
          </cell>
        </row>
        <row r="4163">
          <cell r="K4163" t="str">
            <v/>
          </cell>
          <cell r="M4163">
            <v>0</v>
          </cell>
          <cell r="O4163">
            <v>0</v>
          </cell>
          <cell r="R4163">
            <v>0</v>
          </cell>
          <cell r="T4163">
            <v>0</v>
          </cell>
        </row>
        <row r="4164">
          <cell r="K4164" t="str">
            <v/>
          </cell>
          <cell r="O4164">
            <v>0</v>
          </cell>
          <cell r="R4164">
            <v>0</v>
          </cell>
          <cell r="T4164">
            <v>0</v>
          </cell>
        </row>
        <row r="4165">
          <cell r="L4165">
            <v>0.82110000000000005</v>
          </cell>
          <cell r="M4165" t="str">
            <v>SUBTOTAL $</v>
          </cell>
          <cell r="O4165">
            <v>387986</v>
          </cell>
        </row>
        <row r="4166">
          <cell r="C4166" t="str">
            <v>III. TRANSPORTES</v>
          </cell>
        </row>
        <row r="4168">
          <cell r="C4168" t="str">
            <v>MATERIAL</v>
          </cell>
          <cell r="J4168" t="str">
            <v>VOL. o PESO</v>
          </cell>
          <cell r="K4168" t="str">
            <v>DISTANCIA</v>
          </cell>
          <cell r="L4168" t="str">
            <v>M3 o Ton/Km</v>
          </cell>
          <cell r="M4168" t="str">
            <v>TARIFA</v>
          </cell>
          <cell r="O4168" t="str">
            <v>Vr. UNITARIO</v>
          </cell>
        </row>
        <row r="4169">
          <cell r="C4169" t="str">
            <v>Transporte de materiales</v>
          </cell>
          <cell r="J4169" t="str">
            <v>m3k</v>
          </cell>
          <cell r="K4169">
            <v>111</v>
          </cell>
          <cell r="L4169">
            <v>0.4</v>
          </cell>
          <cell r="M4169">
            <v>1200</v>
          </cell>
          <cell r="O4169">
            <v>53280</v>
          </cell>
          <cell r="R4169">
            <v>88.8</v>
          </cell>
          <cell r="T4169" t="str">
            <v>Transporte de materiales</v>
          </cell>
        </row>
        <row r="4170">
          <cell r="C4170" t="str">
            <v>Transporte interno</v>
          </cell>
          <cell r="J4170" t="str">
            <v>m3</v>
          </cell>
          <cell r="K4170">
            <v>1</v>
          </cell>
          <cell r="L4170">
            <v>0.4</v>
          </cell>
          <cell r="M4170">
            <v>5100</v>
          </cell>
          <cell r="O4170">
            <v>2040</v>
          </cell>
          <cell r="R4170">
            <v>0.8</v>
          </cell>
          <cell r="T4170" t="str">
            <v>Transporte interno</v>
          </cell>
        </row>
        <row r="4171">
          <cell r="J4171" t="str">
            <v/>
          </cell>
          <cell r="M4171">
            <v>0</v>
          </cell>
          <cell r="O4171">
            <v>0</v>
          </cell>
          <cell r="R4171">
            <v>0</v>
          </cell>
          <cell r="T4171">
            <v>0</v>
          </cell>
        </row>
        <row r="4172">
          <cell r="L4172">
            <v>0.1171</v>
          </cell>
          <cell r="M4172" t="str">
            <v>SUBTOTAL $</v>
          </cell>
          <cell r="O4172">
            <v>55320</v>
          </cell>
        </row>
        <row r="4173">
          <cell r="C4173" t="str">
            <v>IV. MANO DE OBRA</v>
          </cell>
        </row>
        <row r="4175">
          <cell r="C4175" t="str">
            <v>TRABAJADOR</v>
          </cell>
          <cell r="I4175" t="str">
            <v>CANTIDAD</v>
          </cell>
          <cell r="J4175" t="str">
            <v>JORNAL</v>
          </cell>
          <cell r="K4175" t="str">
            <v>PRESTACIONES</v>
          </cell>
          <cell r="L4175" t="str">
            <v>JORNAL TOTAL</v>
          </cell>
          <cell r="M4175" t="str">
            <v>RENDIMIENTO</v>
          </cell>
          <cell r="O4175" t="str">
            <v>Vr. UNITARIO</v>
          </cell>
        </row>
        <row r="4176">
          <cell r="C4176" t="str">
            <v>Oficial</v>
          </cell>
          <cell r="I4176">
            <v>1</v>
          </cell>
          <cell r="J4176">
            <v>77720</v>
          </cell>
          <cell r="K4176">
            <v>1.6913</v>
          </cell>
          <cell r="L4176">
            <v>131448</v>
          </cell>
          <cell r="M4176">
            <v>8</v>
          </cell>
          <cell r="O4176">
            <v>16431</v>
          </cell>
          <cell r="R4176">
            <v>0.25</v>
          </cell>
          <cell r="T4176" t="str">
            <v>Oficial</v>
          </cell>
        </row>
        <row r="4177">
          <cell r="C4177" t="str">
            <v>Ayudante Entendido</v>
          </cell>
          <cell r="I4177">
            <v>1</v>
          </cell>
          <cell r="J4177">
            <v>53020</v>
          </cell>
          <cell r="K4177">
            <v>1.7161</v>
          </cell>
          <cell r="L4177">
            <v>90988</v>
          </cell>
          <cell r="M4177">
            <v>8</v>
          </cell>
          <cell r="O4177">
            <v>11374</v>
          </cell>
          <cell r="R4177">
            <v>0.25</v>
          </cell>
          <cell r="T4177" t="str">
            <v>Ayudante Entendido</v>
          </cell>
        </row>
        <row r="4178">
          <cell r="J4178">
            <v>0</v>
          </cell>
          <cell r="K4178">
            <v>0</v>
          </cell>
          <cell r="L4178">
            <v>0</v>
          </cell>
          <cell r="O4178">
            <v>0</v>
          </cell>
          <cell r="R4178">
            <v>0</v>
          </cell>
          <cell r="T4178">
            <v>0</v>
          </cell>
        </row>
        <row r="4179">
          <cell r="L4179">
            <v>5.8799999999999998E-2</v>
          </cell>
          <cell r="M4179" t="str">
            <v>SUBTOTAL $</v>
          </cell>
          <cell r="O4179">
            <v>27805</v>
          </cell>
        </row>
        <row r="4181">
          <cell r="C4181" t="str">
            <v>TOTAL COSTO DIRECTO $</v>
          </cell>
          <cell r="O4181">
            <v>472501</v>
          </cell>
        </row>
        <row r="4182">
          <cell r="C4182" t="str">
            <v>V. COSTOS INDIRECTOS</v>
          </cell>
        </row>
        <row r="4184">
          <cell r="C4184" t="str">
            <v>Descripción</v>
          </cell>
          <cell r="L4184" t="str">
            <v>Porcentaje</v>
          </cell>
          <cell r="M4184" t="str">
            <v>Valor Total</v>
          </cell>
        </row>
        <row r="4185">
          <cell r="C4185" t="str">
            <v>ADMINISTRACION</v>
          </cell>
          <cell r="L4185">
            <v>0</v>
          </cell>
          <cell r="M4185">
            <v>0</v>
          </cell>
        </row>
        <row r="4186">
          <cell r="C4186" t="str">
            <v xml:space="preserve">IMPREVISTOS </v>
          </cell>
          <cell r="L4186">
            <v>0</v>
          </cell>
          <cell r="M4186">
            <v>0</v>
          </cell>
        </row>
        <row r="4187">
          <cell r="C4187" t="str">
            <v>UTILIDAD</v>
          </cell>
          <cell r="L4187">
            <v>0</v>
          </cell>
          <cell r="M4187">
            <v>0</v>
          </cell>
        </row>
        <row r="4188">
          <cell r="C4188" t="str">
            <v>SUBTOTAL $</v>
          </cell>
          <cell r="O4188">
            <v>0</v>
          </cell>
        </row>
        <row r="4190">
          <cell r="C4190" t="str">
            <v>Precio Unitario Total Aproximado al peso $</v>
          </cell>
          <cell r="O4190">
            <v>472501</v>
          </cell>
        </row>
        <row r="4193">
          <cell r="H4193" t="str">
            <v>Firma</v>
          </cell>
        </row>
        <row r="4194">
          <cell r="H4194" t="str">
            <v>Nombre:</v>
          </cell>
        </row>
        <row r="4195">
          <cell r="H4195" t="str">
            <v>Representante Legal del Contratista o su Apoderado</v>
          </cell>
        </row>
        <row r="4196">
          <cell r="H4196" t="str">
            <v>Matricula No. :</v>
          </cell>
        </row>
        <row r="4197">
          <cell r="H4197" t="str">
            <v xml:space="preserve"> </v>
          </cell>
        </row>
        <row r="4198">
          <cell r="C4198" t="str">
            <v>OBSERVACIONES INTERVENTORÍA</v>
          </cell>
        </row>
        <row r="4202">
          <cell r="C4202" t="str">
            <v>APROBACIÓN POR INTERVENTORÍA</v>
          </cell>
        </row>
        <row r="4203">
          <cell r="C4203"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4205">
          <cell r="C4205"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4208">
          <cell r="H4208" t="str">
            <v>Firma</v>
          </cell>
        </row>
        <row r="4209">
          <cell r="H4209" t="str">
            <v>Nombre:</v>
          </cell>
        </row>
        <row r="4210">
          <cell r="H4210" t="str">
            <v>Representante Legal del Interventor o su Apoderado</v>
          </cell>
        </row>
        <row r="4211">
          <cell r="H4211" t="str">
            <v>Matricula No. :</v>
          </cell>
        </row>
        <row r="4216">
          <cell r="C4216" t="str">
            <v>Formulario 1 - Propuesta económica  - Documento tipo de selección abreviada de menor cuantía - versión 2</v>
          </cell>
        </row>
        <row r="4217">
          <cell r="C4217" t="str">
            <v>Código</v>
          </cell>
          <cell r="D4217" t="str">
            <v>CCE-EICP-FM-25</v>
          </cell>
          <cell r="E4217" t="str">
            <v>Versión</v>
          </cell>
          <cell r="F4217">
            <v>2</v>
          </cell>
        </row>
        <row r="4219">
          <cell r="C4219" t="str">
            <v>[La entidad podrá utilizar este formato para la presentación de los análisis de precios unitarios el contratista en la oportunidad prevista en el numeral 8.1. del Documento Base]</v>
          </cell>
        </row>
        <row r="4222">
          <cell r="D4222" t="str">
            <v>MUNICIPIO DE CONCORDIA, ANTIOQUIA</v>
          </cell>
        </row>
        <row r="4223">
          <cell r="L4223" t="str">
            <v>VERSIÓN</v>
          </cell>
        </row>
        <row r="4224">
          <cell r="D4224" t="str">
            <v xml:space="preserve">[NÚMERO DEL PROCESO] </v>
          </cell>
        </row>
        <row r="4225">
          <cell r="L4225" t="str">
            <v>PÁGINA</v>
          </cell>
          <cell r="M4225">
            <v>1</v>
          </cell>
          <cell r="N4225" t="str">
            <v>DE</v>
          </cell>
          <cell r="O4225">
            <v>1</v>
          </cell>
        </row>
        <row r="4226">
          <cell r="D4226" t="str">
            <v xml:space="preserve">ANALISIS DE PRECIOS UNITARIOS </v>
          </cell>
        </row>
        <row r="4228">
          <cell r="L4228" t="str">
            <v>FECHA</v>
          </cell>
          <cell r="M4228" t="str">
            <v>DD</v>
          </cell>
          <cell r="N4228" t="str">
            <v>MM</v>
          </cell>
          <cell r="O4228" t="str">
            <v>AA</v>
          </cell>
        </row>
        <row r="4229">
          <cell r="M4229">
            <v>8</v>
          </cell>
          <cell r="N4229">
            <v>5</v>
          </cell>
          <cell r="O4229">
            <v>2023</v>
          </cell>
        </row>
        <row r="4230">
          <cell r="C4230" t="str">
            <v>ITEMS DE LA PROPUESTA ECONÓMICA</v>
          </cell>
          <cell r="I4230" t="str">
            <v>ITEMS NO PREVISTOS</v>
          </cell>
        </row>
        <row r="4234">
          <cell r="C4234" t="str">
            <v>DATOS ESPECÍFICOS</v>
          </cell>
        </row>
        <row r="4236">
          <cell r="C4236" t="str">
            <v>ITEM</v>
          </cell>
          <cell r="D4236" t="str">
            <v>DESCRIPCIÓN</v>
          </cell>
          <cell r="M4236" t="str">
            <v>UNIDAD</v>
          </cell>
          <cell r="O4236" t="str">
            <v>CANTIDAD</v>
          </cell>
        </row>
        <row r="4237">
          <cell r="C4237" t="str">
            <v>4.12.4</v>
          </cell>
          <cell r="D4237" t="str">
            <v>S.T.I de Tapa registro 20x20cm corriente plástica para la caja de registro agua, luz o gas. Incluye cortes, obra civil, silicona antihongos para bordes, y todos los demás elementos necesarios para su correcta instalación y funcionamiento.</v>
          </cell>
          <cell r="M4237" t="str">
            <v>u</v>
          </cell>
          <cell r="O4237">
            <v>2</v>
          </cell>
          <cell r="R4237">
            <v>42733</v>
          </cell>
          <cell r="S4237">
            <v>42733</v>
          </cell>
          <cell r="T4237">
            <v>3.2899999999999999E-2</v>
          </cell>
          <cell r="U4237">
            <v>0.64180000000000004</v>
          </cell>
          <cell r="V4237">
            <v>0</v>
          </cell>
          <cell r="W4237">
            <v>0.32529999999999998</v>
          </cell>
        </row>
        <row r="4238">
          <cell r="C4238" t="str">
            <v>I. EQUIPO</v>
          </cell>
        </row>
        <row r="4240">
          <cell r="C4240" t="str">
            <v>DESCRIPCIÓN</v>
          </cell>
          <cell r="H4240" t="str">
            <v>MARCA</v>
          </cell>
          <cell r="J4240" t="str">
            <v>TIPO</v>
          </cell>
          <cell r="L4240" t="str">
            <v>TARIFA/HORA</v>
          </cell>
          <cell r="M4240" t="str">
            <v>RENDIMIENTO</v>
          </cell>
          <cell r="O4240" t="str">
            <v>Vr. UNITARIO</v>
          </cell>
        </row>
        <row r="4241">
          <cell r="C4241" t="str">
            <v>Pulidora Manual de 4" 1/2"</v>
          </cell>
          <cell r="J4241" t="str">
            <v>Dia</v>
          </cell>
          <cell r="L4241">
            <v>11352</v>
          </cell>
          <cell r="M4241">
            <v>16</v>
          </cell>
          <cell r="O4241">
            <v>710</v>
          </cell>
          <cell r="R4241">
            <v>0.13</v>
          </cell>
          <cell r="T4241" t="str">
            <v>Pulidora Manual de 4" 1/2"</v>
          </cell>
        </row>
        <row r="4242">
          <cell r="J4242" t="str">
            <v/>
          </cell>
          <cell r="L4242" t="str">
            <v/>
          </cell>
          <cell r="O4242">
            <v>0</v>
          </cell>
          <cell r="R4242">
            <v>0</v>
          </cell>
          <cell r="T4242">
            <v>0</v>
          </cell>
        </row>
        <row r="4243">
          <cell r="J4243" t="str">
            <v/>
          </cell>
          <cell r="L4243" t="str">
            <v/>
          </cell>
          <cell r="O4243">
            <v>0</v>
          </cell>
          <cell r="R4243">
            <v>0</v>
          </cell>
          <cell r="T4243">
            <v>0</v>
          </cell>
        </row>
        <row r="4244">
          <cell r="C4244" t="str">
            <v>Herramienta Menor (Como % de Mano de Obra)</v>
          </cell>
          <cell r="J4244" t="str">
            <v>Dia</v>
          </cell>
          <cell r="L4244">
            <v>13903</v>
          </cell>
          <cell r="M4244">
            <v>0.05</v>
          </cell>
          <cell r="O4244">
            <v>695</v>
          </cell>
          <cell r="R4244">
            <v>1390</v>
          </cell>
          <cell r="T4244" t="str">
            <v>Herramienta Menor (Como % de Mano de Obra)</v>
          </cell>
        </row>
        <row r="4245">
          <cell r="L4245">
            <v>3.2899999999999999E-2</v>
          </cell>
          <cell r="M4245" t="str">
            <v>SUBTOTAL $</v>
          </cell>
          <cell r="O4245">
            <v>1405</v>
          </cell>
        </row>
        <row r="4246">
          <cell r="C4246" t="str">
            <v>II. MATERIALES</v>
          </cell>
        </row>
        <row r="4248">
          <cell r="C4248" t="str">
            <v>DESCRIPCIÓN</v>
          </cell>
          <cell r="K4248" t="str">
            <v>UNIDAD</v>
          </cell>
          <cell r="L4248" t="str">
            <v>CANTIDAD</v>
          </cell>
          <cell r="M4248" t="str">
            <v>PRECIO UNIT.</v>
          </cell>
          <cell r="O4248" t="str">
            <v>Vr. UNITARIO</v>
          </cell>
        </row>
        <row r="4249">
          <cell r="C4249" t="str">
            <v>Tapa registro 20x20cm corriente plástica</v>
          </cell>
          <cell r="K4249" t="str">
            <v>u</v>
          </cell>
          <cell r="L4249">
            <v>1</v>
          </cell>
          <cell r="M4249">
            <v>18590</v>
          </cell>
          <cell r="O4249">
            <v>18590</v>
          </cell>
          <cell r="R4249">
            <v>2</v>
          </cell>
          <cell r="T4249" t="str">
            <v>Tapa registro 20x20cm corriente plástica</v>
          </cell>
        </row>
        <row r="4250">
          <cell r="C4250" t="str">
            <v>Silicona Transparente 300 ml, Sika Rendimiento 3 m</v>
          </cell>
          <cell r="K4250" t="str">
            <v>u</v>
          </cell>
          <cell r="L4250">
            <v>0.28000000000000003</v>
          </cell>
          <cell r="M4250">
            <v>31552</v>
          </cell>
          <cell r="O4250">
            <v>8835</v>
          </cell>
          <cell r="R4250">
            <v>0.56000000000000005</v>
          </cell>
          <cell r="T4250" t="str">
            <v>Silicona Transparente 300 ml, Sika Rendimiento 3 m</v>
          </cell>
        </row>
        <row r="4251">
          <cell r="K4251" t="str">
            <v/>
          </cell>
          <cell r="M4251">
            <v>0</v>
          </cell>
          <cell r="O4251">
            <v>0</v>
          </cell>
          <cell r="R4251">
            <v>0</v>
          </cell>
          <cell r="T4251">
            <v>0</v>
          </cell>
        </row>
        <row r="4252">
          <cell r="K4252" t="str">
            <v/>
          </cell>
          <cell r="M4252">
            <v>0</v>
          </cell>
          <cell r="O4252">
            <v>0</v>
          </cell>
          <cell r="R4252">
            <v>0</v>
          </cell>
          <cell r="T4252">
            <v>0</v>
          </cell>
        </row>
        <row r="4253">
          <cell r="K4253" t="str">
            <v/>
          </cell>
          <cell r="M4253">
            <v>0</v>
          </cell>
          <cell r="O4253">
            <v>0</v>
          </cell>
          <cell r="R4253">
            <v>0</v>
          </cell>
          <cell r="T4253">
            <v>0</v>
          </cell>
        </row>
        <row r="4254">
          <cell r="K4254" t="str">
            <v/>
          </cell>
          <cell r="M4254">
            <v>0</v>
          </cell>
          <cell r="O4254">
            <v>0</v>
          </cell>
          <cell r="R4254">
            <v>0</v>
          </cell>
          <cell r="T4254">
            <v>0</v>
          </cell>
        </row>
        <row r="4255">
          <cell r="K4255" t="str">
            <v/>
          </cell>
          <cell r="O4255">
            <v>0</v>
          </cell>
          <cell r="R4255">
            <v>0</v>
          </cell>
          <cell r="T4255">
            <v>0</v>
          </cell>
        </row>
        <row r="4256">
          <cell r="L4256">
            <v>0.64180000000000004</v>
          </cell>
          <cell r="M4256" t="str">
            <v>SUBTOTAL $</v>
          </cell>
          <cell r="O4256">
            <v>27425</v>
          </cell>
        </row>
        <row r="4257">
          <cell r="C4257" t="str">
            <v>III. TRANSPORTES</v>
          </cell>
        </row>
        <row r="4259">
          <cell r="C4259" t="str">
            <v>MATERIAL</v>
          </cell>
          <cell r="J4259" t="str">
            <v>VOL. o PESO</v>
          </cell>
          <cell r="K4259" t="str">
            <v>DISTANCIA</v>
          </cell>
          <cell r="L4259" t="str">
            <v>M3 o Ton/Km</v>
          </cell>
          <cell r="M4259" t="str">
            <v>TARIFA</v>
          </cell>
          <cell r="O4259" t="str">
            <v>Vr. UNITARIO</v>
          </cell>
        </row>
        <row r="4260">
          <cell r="J4260" t="str">
            <v/>
          </cell>
          <cell r="K4260">
            <v>111</v>
          </cell>
          <cell r="L4260">
            <v>0.4</v>
          </cell>
          <cell r="M4260">
            <v>0</v>
          </cell>
          <cell r="O4260">
            <v>0</v>
          </cell>
          <cell r="R4260">
            <v>88.8</v>
          </cell>
          <cell r="T4260">
            <v>0</v>
          </cell>
        </row>
        <row r="4261">
          <cell r="J4261" t="str">
            <v/>
          </cell>
          <cell r="K4261">
            <v>1</v>
          </cell>
          <cell r="L4261">
            <v>0.4</v>
          </cell>
          <cell r="M4261">
            <v>0</v>
          </cell>
          <cell r="O4261">
            <v>0</v>
          </cell>
          <cell r="R4261">
            <v>0.8</v>
          </cell>
          <cell r="T4261">
            <v>0</v>
          </cell>
        </row>
        <row r="4262">
          <cell r="J4262" t="str">
            <v/>
          </cell>
          <cell r="M4262">
            <v>0</v>
          </cell>
          <cell r="O4262">
            <v>0</v>
          </cell>
          <cell r="R4262">
            <v>0</v>
          </cell>
          <cell r="T4262">
            <v>0</v>
          </cell>
        </row>
        <row r="4263">
          <cell r="L4263">
            <v>0</v>
          </cell>
          <cell r="M4263" t="str">
            <v>SUBTOTAL $</v>
          </cell>
          <cell r="O4263">
            <v>0</v>
          </cell>
        </row>
        <row r="4264">
          <cell r="C4264" t="str">
            <v>IV. MANO DE OBRA</v>
          </cell>
        </row>
        <row r="4266">
          <cell r="C4266" t="str">
            <v>TRABAJADOR</v>
          </cell>
          <cell r="I4266" t="str">
            <v>CANTIDAD</v>
          </cell>
          <cell r="J4266" t="str">
            <v>JORNAL</v>
          </cell>
          <cell r="K4266" t="str">
            <v>PRESTACIONES</v>
          </cell>
          <cell r="L4266" t="str">
            <v>JORNAL TOTAL</v>
          </cell>
          <cell r="M4266" t="str">
            <v>RENDIMIENTO</v>
          </cell>
          <cell r="O4266" t="str">
            <v>Vr. UNITARIO</v>
          </cell>
        </row>
        <row r="4267">
          <cell r="C4267" t="str">
            <v>Oficial</v>
          </cell>
          <cell r="I4267">
            <v>1</v>
          </cell>
          <cell r="J4267">
            <v>77720</v>
          </cell>
          <cell r="K4267">
            <v>1.6913</v>
          </cell>
          <cell r="L4267">
            <v>131448</v>
          </cell>
          <cell r="M4267">
            <v>16</v>
          </cell>
          <cell r="O4267">
            <v>8216</v>
          </cell>
          <cell r="R4267">
            <v>0.13</v>
          </cell>
          <cell r="T4267" t="str">
            <v>Oficial</v>
          </cell>
        </row>
        <row r="4268">
          <cell r="C4268" t="str">
            <v>Ayudante Entendido</v>
          </cell>
          <cell r="I4268">
            <v>1</v>
          </cell>
          <cell r="J4268">
            <v>53020</v>
          </cell>
          <cell r="K4268">
            <v>1.7161</v>
          </cell>
          <cell r="L4268">
            <v>90988</v>
          </cell>
          <cell r="M4268">
            <v>16</v>
          </cell>
          <cell r="O4268">
            <v>5687</v>
          </cell>
          <cell r="R4268">
            <v>0.13</v>
          </cell>
          <cell r="T4268" t="str">
            <v>Ayudante Entendido</v>
          </cell>
        </row>
        <row r="4269">
          <cell r="I4269">
            <v>1</v>
          </cell>
          <cell r="J4269">
            <v>0</v>
          </cell>
          <cell r="K4269">
            <v>0</v>
          </cell>
          <cell r="L4269">
            <v>0</v>
          </cell>
          <cell r="O4269">
            <v>0</v>
          </cell>
          <cell r="R4269">
            <v>0</v>
          </cell>
          <cell r="T4269">
            <v>0</v>
          </cell>
        </row>
        <row r="4270">
          <cell r="L4270">
            <v>0.32529999999999998</v>
          </cell>
          <cell r="M4270" t="str">
            <v>SUBTOTAL $</v>
          </cell>
          <cell r="O4270">
            <v>13903</v>
          </cell>
        </row>
        <row r="4272">
          <cell r="C4272" t="str">
            <v>TOTAL COSTO DIRECTO $</v>
          </cell>
          <cell r="O4272">
            <v>42733</v>
          </cell>
        </row>
        <row r="4273">
          <cell r="C4273" t="str">
            <v>V. COSTOS INDIRECTOS</v>
          </cell>
        </row>
        <row r="4275">
          <cell r="C4275" t="str">
            <v>Descripción</v>
          </cell>
          <cell r="L4275" t="str">
            <v>Porcentaje</v>
          </cell>
          <cell r="M4275" t="str">
            <v>Valor Total</v>
          </cell>
        </row>
        <row r="4276">
          <cell r="C4276" t="str">
            <v>ADMINISTRACION</v>
          </cell>
          <cell r="L4276">
            <v>0</v>
          </cell>
          <cell r="M4276">
            <v>0</v>
          </cell>
        </row>
        <row r="4277">
          <cell r="C4277" t="str">
            <v xml:space="preserve">IMPREVISTOS </v>
          </cell>
          <cell r="L4277">
            <v>0</v>
          </cell>
          <cell r="M4277">
            <v>0</v>
          </cell>
        </row>
        <row r="4278">
          <cell r="C4278" t="str">
            <v>UTILIDAD</v>
          </cell>
          <cell r="L4278">
            <v>0</v>
          </cell>
          <cell r="M4278">
            <v>0</v>
          </cell>
        </row>
        <row r="4279">
          <cell r="C4279" t="str">
            <v>SUBTOTAL $</v>
          </cell>
          <cell r="O4279">
            <v>0</v>
          </cell>
        </row>
        <row r="4281">
          <cell r="C4281" t="str">
            <v>Precio Unitario Total Aproximado al peso $</v>
          </cell>
          <cell r="O4281">
            <v>42733</v>
          </cell>
        </row>
        <row r="4284">
          <cell r="H4284" t="str">
            <v>Firma</v>
          </cell>
        </row>
        <row r="4285">
          <cell r="H4285" t="str">
            <v>Nombre:</v>
          </cell>
        </row>
        <row r="4286">
          <cell r="H4286" t="str">
            <v>Representante Legal del Contratista o su Apoderado</v>
          </cell>
        </row>
        <row r="4287">
          <cell r="H4287" t="str">
            <v>Matricula No. :</v>
          </cell>
        </row>
        <row r="4288">
          <cell r="H4288" t="str">
            <v xml:space="preserve"> </v>
          </cell>
        </row>
        <row r="4289">
          <cell r="C4289" t="str">
            <v>OBSERVACIONES INTERVENTORÍA</v>
          </cell>
        </row>
        <row r="4293">
          <cell r="C4293" t="str">
            <v>APROBACIÓN POR INTERVENTORÍA</v>
          </cell>
        </row>
        <row r="4294">
          <cell r="C4294"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4296">
          <cell r="C4296"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4299">
          <cell r="H4299" t="str">
            <v>Firma</v>
          </cell>
        </row>
        <row r="4300">
          <cell r="H4300" t="str">
            <v>Nombre:</v>
          </cell>
        </row>
        <row r="4301">
          <cell r="H4301" t="str">
            <v>Representante Legal del Interventor o su Apoderado</v>
          </cell>
        </row>
        <row r="4302">
          <cell r="H4302" t="str">
            <v>Matricula No. :</v>
          </cell>
        </row>
        <row r="4307">
          <cell r="C4307" t="str">
            <v>Formulario 1 - Propuesta económica  - Documento tipo de selección abreviada de menor cuantía - versión 2</v>
          </cell>
        </row>
        <row r="4308">
          <cell r="C4308" t="str">
            <v>Código</v>
          </cell>
          <cell r="D4308" t="str">
            <v>CCE-EICP-FM-25</v>
          </cell>
          <cell r="E4308" t="str">
            <v>Versión</v>
          </cell>
          <cell r="F4308">
            <v>2</v>
          </cell>
        </row>
        <row r="4310">
          <cell r="C4310" t="str">
            <v>[La entidad podrá utilizar este formato para la presentación de los análisis de precios unitarios el contratista en la oportunidad prevista en el numeral 8.1. del Documento Base]</v>
          </cell>
        </row>
        <row r="4313">
          <cell r="D4313" t="str">
            <v>MUNICIPIO DE CONCORDIA, ANTIOQUIA</v>
          </cell>
        </row>
        <row r="4314">
          <cell r="L4314" t="str">
            <v>VERSIÓN</v>
          </cell>
        </row>
        <row r="4315">
          <cell r="D4315" t="str">
            <v xml:space="preserve">[NÚMERO DEL PROCESO] </v>
          </cell>
        </row>
        <row r="4316">
          <cell r="L4316" t="str">
            <v>PÁGINA</v>
          </cell>
          <cell r="M4316">
            <v>1</v>
          </cell>
          <cell r="N4316" t="str">
            <v>DE</v>
          </cell>
          <cell r="O4316">
            <v>1</v>
          </cell>
        </row>
        <row r="4317">
          <cell r="D4317" t="str">
            <v xml:space="preserve">ANALISIS DE PRECIOS UNITARIOS </v>
          </cell>
        </row>
        <row r="4319">
          <cell r="L4319" t="str">
            <v>FECHA</v>
          </cell>
          <cell r="M4319" t="str">
            <v>DD</v>
          </cell>
          <cell r="N4319" t="str">
            <v>MM</v>
          </cell>
          <cell r="O4319" t="str">
            <v>AA</v>
          </cell>
        </row>
        <row r="4320">
          <cell r="M4320">
            <v>8</v>
          </cell>
          <cell r="N4320">
            <v>5</v>
          </cell>
          <cell r="O4320">
            <v>2023</v>
          </cell>
        </row>
        <row r="4321">
          <cell r="C4321" t="str">
            <v>ITEMS DE LA PROPUESTA ECONÓMICA</v>
          </cell>
          <cell r="I4321" t="str">
            <v>ITEMS NO PREVISTOS</v>
          </cell>
        </row>
        <row r="4325">
          <cell r="C4325" t="str">
            <v>DATOS ESPECÍFICOS</v>
          </cell>
        </row>
        <row r="4327">
          <cell r="C4327" t="str">
            <v>ITEM</v>
          </cell>
          <cell r="D4327" t="str">
            <v>DESCRIPCIÓN</v>
          </cell>
          <cell r="M4327" t="str">
            <v>UNIDAD</v>
          </cell>
          <cell r="O4327" t="str">
            <v>CANTIDAD</v>
          </cell>
        </row>
        <row r="4328">
          <cell r="C4328" t="str">
            <v>4.12.5</v>
          </cell>
          <cell r="D4328" t="str">
            <v>S.T.I de Válvula compuerta 1/2" - Métalica para registro de agua. Incluye adaptadores, cinta teflón y demás elementos necesarios para su correcta instalación y funcionamiento.</v>
          </cell>
          <cell r="M4328" t="str">
            <v>u</v>
          </cell>
          <cell r="O4328">
            <v>2</v>
          </cell>
          <cell r="R4328">
            <v>36044</v>
          </cell>
          <cell r="S4328">
            <v>36044</v>
          </cell>
          <cell r="T4328">
            <v>9.7000000000000003E-3</v>
          </cell>
          <cell r="U4328">
            <v>0.79749999999999999</v>
          </cell>
          <cell r="V4328">
            <v>0</v>
          </cell>
          <cell r="W4328">
            <v>0.1928</v>
          </cell>
        </row>
        <row r="4329">
          <cell r="C4329" t="str">
            <v>I. EQUIPO</v>
          </cell>
        </row>
        <row r="4331">
          <cell r="C4331" t="str">
            <v>DESCRIPCIÓN</v>
          </cell>
          <cell r="H4331" t="str">
            <v>MARCA</v>
          </cell>
          <cell r="J4331" t="str">
            <v>TIPO</v>
          </cell>
          <cell r="L4331" t="str">
            <v>TARIFA/HORA</v>
          </cell>
          <cell r="M4331" t="str">
            <v>RENDIMIENTO</v>
          </cell>
          <cell r="O4331" t="str">
            <v>Vr. UNITARIO</v>
          </cell>
        </row>
        <row r="4332">
          <cell r="J4332" t="str">
            <v/>
          </cell>
          <cell r="L4332" t="str">
            <v/>
          </cell>
          <cell r="O4332">
            <v>0</v>
          </cell>
          <cell r="R4332">
            <v>0</v>
          </cell>
          <cell r="T4332">
            <v>0</v>
          </cell>
        </row>
        <row r="4333">
          <cell r="J4333" t="str">
            <v/>
          </cell>
          <cell r="L4333" t="str">
            <v/>
          </cell>
          <cell r="O4333">
            <v>0</v>
          </cell>
          <cell r="R4333">
            <v>0</v>
          </cell>
          <cell r="T4333">
            <v>0</v>
          </cell>
        </row>
        <row r="4334">
          <cell r="J4334" t="str">
            <v/>
          </cell>
          <cell r="L4334" t="str">
            <v/>
          </cell>
          <cell r="O4334">
            <v>0</v>
          </cell>
          <cell r="R4334">
            <v>0</v>
          </cell>
          <cell r="T4334">
            <v>0</v>
          </cell>
        </row>
        <row r="4335">
          <cell r="C4335" t="str">
            <v>Herramienta Menor (Como % de Mano de Obra)</v>
          </cell>
          <cell r="J4335" t="str">
            <v>Dia</v>
          </cell>
          <cell r="L4335">
            <v>6951</v>
          </cell>
          <cell r="M4335">
            <v>0.05</v>
          </cell>
          <cell r="O4335">
            <v>348</v>
          </cell>
          <cell r="R4335">
            <v>696</v>
          </cell>
          <cell r="T4335" t="str">
            <v>Herramienta Menor (Como % de Mano de Obra)</v>
          </cell>
        </row>
        <row r="4336">
          <cell r="L4336">
            <v>9.7000000000000003E-3</v>
          </cell>
          <cell r="M4336" t="str">
            <v>SUBTOTAL $</v>
          </cell>
          <cell r="O4336">
            <v>348</v>
          </cell>
        </row>
        <row r="4337">
          <cell r="C4337" t="str">
            <v>II. MATERIALES</v>
          </cell>
        </row>
        <row r="4339">
          <cell r="C4339" t="str">
            <v>DESCRIPCIÓN</v>
          </cell>
          <cell r="K4339" t="str">
            <v>UNIDAD</v>
          </cell>
          <cell r="L4339" t="str">
            <v>CANTIDAD</v>
          </cell>
          <cell r="M4339" t="str">
            <v>PRECIO UNIT.</v>
          </cell>
          <cell r="O4339" t="str">
            <v>Vr. UNITARIO</v>
          </cell>
        </row>
        <row r="4340">
          <cell r="C4340" t="str">
            <v>Válvula Compuerta 1/2" - Metálica</v>
          </cell>
          <cell r="K4340" t="str">
            <v>u</v>
          </cell>
          <cell r="L4340">
            <v>1</v>
          </cell>
          <cell r="M4340">
            <v>26290</v>
          </cell>
          <cell r="O4340">
            <v>26290</v>
          </cell>
          <cell r="R4340">
            <v>2</v>
          </cell>
          <cell r="T4340" t="str">
            <v>Válvula Compuerta 1/2" - Metálica</v>
          </cell>
        </row>
        <row r="4341">
          <cell r="C4341" t="str">
            <v>Adaptador macho PVC-P Ø= 1/2"</v>
          </cell>
          <cell r="K4341" t="str">
            <v>u</v>
          </cell>
          <cell r="L4341">
            <v>2</v>
          </cell>
          <cell r="M4341">
            <v>944</v>
          </cell>
          <cell r="O4341">
            <v>1888</v>
          </cell>
          <cell r="R4341">
            <v>4</v>
          </cell>
          <cell r="T4341" t="str">
            <v>Adaptador macho PVC-P Ø= 1/2"</v>
          </cell>
        </row>
        <row r="4342">
          <cell r="C4342" t="str">
            <v>Cinta Teflón Uso General 1/2pg - Largo: 7 m. Espesor: 0.065 mm. Elongación: 10%.</v>
          </cell>
          <cell r="K4342" t="str">
            <v>u</v>
          </cell>
          <cell r="L4342">
            <v>4.7E-2</v>
          </cell>
          <cell r="M4342">
            <v>9790</v>
          </cell>
          <cell r="O4342">
            <v>460</v>
          </cell>
          <cell r="R4342">
            <v>0.09</v>
          </cell>
          <cell r="T4342" t="str">
            <v>Cinta Teflón Uso General 1/2pg - Largo: 7 m. Espesor: 0.065 mm. Elongación: 10%.</v>
          </cell>
        </row>
        <row r="4343">
          <cell r="C4343" t="str">
            <v>Soldadura liquida PVC 1/4 de Gl</v>
          </cell>
          <cell r="K4343" t="str">
            <v>u</v>
          </cell>
          <cell r="L4343">
            <v>0.01</v>
          </cell>
          <cell r="M4343">
            <v>10695</v>
          </cell>
          <cell r="O4343">
            <v>107</v>
          </cell>
          <cell r="R4343">
            <v>0.02</v>
          </cell>
          <cell r="T4343" t="str">
            <v>Soldadura liquida PVC 1/4 de Gl</v>
          </cell>
        </row>
        <row r="4344">
          <cell r="K4344" t="str">
            <v/>
          </cell>
          <cell r="M4344">
            <v>0</v>
          </cell>
          <cell r="O4344">
            <v>0</v>
          </cell>
          <cell r="R4344">
            <v>0</v>
          </cell>
          <cell r="T4344">
            <v>0</v>
          </cell>
        </row>
        <row r="4345">
          <cell r="K4345" t="str">
            <v/>
          </cell>
          <cell r="M4345">
            <v>0</v>
          </cell>
          <cell r="O4345">
            <v>0</v>
          </cell>
          <cell r="R4345">
            <v>0</v>
          </cell>
          <cell r="T4345">
            <v>0</v>
          </cell>
        </row>
        <row r="4346">
          <cell r="K4346" t="str">
            <v/>
          </cell>
          <cell r="O4346">
            <v>0</v>
          </cell>
          <cell r="R4346">
            <v>0</v>
          </cell>
          <cell r="T4346">
            <v>0</v>
          </cell>
        </row>
        <row r="4347">
          <cell r="L4347">
            <v>0.79749999999999999</v>
          </cell>
          <cell r="M4347" t="str">
            <v>SUBTOTAL $</v>
          </cell>
          <cell r="O4347">
            <v>28745</v>
          </cell>
        </row>
        <row r="4348">
          <cell r="C4348" t="str">
            <v>III. TRANSPORTES</v>
          </cell>
        </row>
        <row r="4350">
          <cell r="C4350" t="str">
            <v>MATERIAL</v>
          </cell>
          <cell r="J4350" t="str">
            <v>VOL. o PESO</v>
          </cell>
          <cell r="K4350" t="str">
            <v>DISTANCIA</v>
          </cell>
          <cell r="L4350" t="str">
            <v>M3 o Ton/Km</v>
          </cell>
          <cell r="M4350" t="str">
            <v>TARIFA</v>
          </cell>
          <cell r="O4350" t="str">
            <v>Vr. UNITARIO</v>
          </cell>
        </row>
        <row r="4351">
          <cell r="J4351" t="str">
            <v/>
          </cell>
          <cell r="M4351">
            <v>0</v>
          </cell>
          <cell r="O4351">
            <v>0</v>
          </cell>
          <cell r="R4351">
            <v>0</v>
          </cell>
          <cell r="T4351">
            <v>0</v>
          </cell>
        </row>
        <row r="4352">
          <cell r="J4352" t="str">
            <v/>
          </cell>
          <cell r="M4352">
            <v>0</v>
          </cell>
          <cell r="O4352">
            <v>0</v>
          </cell>
          <cell r="R4352">
            <v>0</v>
          </cell>
          <cell r="T4352">
            <v>0</v>
          </cell>
        </row>
        <row r="4353">
          <cell r="J4353" t="str">
            <v/>
          </cell>
          <cell r="M4353">
            <v>0</v>
          </cell>
          <cell r="O4353">
            <v>0</v>
          </cell>
          <cell r="R4353">
            <v>0</v>
          </cell>
          <cell r="T4353">
            <v>0</v>
          </cell>
        </row>
        <row r="4354">
          <cell r="L4354">
            <v>0</v>
          </cell>
          <cell r="M4354" t="str">
            <v>SUBTOTAL $</v>
          </cell>
          <cell r="O4354">
            <v>0</v>
          </cell>
        </row>
        <row r="4355">
          <cell r="C4355" t="str">
            <v>IV. MANO DE OBRA</v>
          </cell>
        </row>
        <row r="4357">
          <cell r="C4357" t="str">
            <v>TRABAJADOR</v>
          </cell>
          <cell r="I4357" t="str">
            <v>CANTIDAD</v>
          </cell>
          <cell r="J4357" t="str">
            <v>JORNAL</v>
          </cell>
          <cell r="K4357" t="str">
            <v>PRESTACIONES</v>
          </cell>
          <cell r="L4357" t="str">
            <v>JORNAL TOTAL</v>
          </cell>
          <cell r="M4357" t="str">
            <v>RENDIMIENTO</v>
          </cell>
          <cell r="O4357" t="str">
            <v>Vr. UNITARIO</v>
          </cell>
        </row>
        <row r="4358">
          <cell r="C4358" t="str">
            <v>Oficial</v>
          </cell>
          <cell r="I4358">
            <v>1</v>
          </cell>
          <cell r="J4358">
            <v>77720</v>
          </cell>
          <cell r="K4358">
            <v>1.6913</v>
          </cell>
          <cell r="L4358">
            <v>131448</v>
          </cell>
          <cell r="M4358">
            <v>32</v>
          </cell>
          <cell r="O4358">
            <v>4108</v>
          </cell>
          <cell r="R4358">
            <v>0.06</v>
          </cell>
          <cell r="T4358" t="str">
            <v>Oficial</v>
          </cell>
        </row>
        <row r="4359">
          <cell r="C4359" t="str">
            <v>Ayudante Entendido</v>
          </cell>
          <cell r="I4359">
            <v>1</v>
          </cell>
          <cell r="J4359">
            <v>53020</v>
          </cell>
          <cell r="K4359">
            <v>1.7161</v>
          </cell>
          <cell r="L4359">
            <v>90988</v>
          </cell>
          <cell r="M4359">
            <v>32</v>
          </cell>
          <cell r="O4359">
            <v>2843</v>
          </cell>
          <cell r="R4359">
            <v>0.06</v>
          </cell>
          <cell r="T4359" t="str">
            <v>Ayudante Entendido</v>
          </cell>
        </row>
        <row r="4360">
          <cell r="J4360">
            <v>0</v>
          </cell>
          <cell r="K4360">
            <v>0</v>
          </cell>
          <cell r="L4360">
            <v>0</v>
          </cell>
          <cell r="O4360">
            <v>0</v>
          </cell>
          <cell r="R4360">
            <v>0</v>
          </cell>
          <cell r="T4360">
            <v>0</v>
          </cell>
        </row>
        <row r="4361">
          <cell r="L4361">
            <v>0.1928</v>
          </cell>
          <cell r="M4361" t="str">
            <v>SUBTOTAL $</v>
          </cell>
          <cell r="O4361">
            <v>6951</v>
          </cell>
        </row>
        <row r="4363">
          <cell r="C4363" t="str">
            <v>TOTAL COSTO DIRECTO $</v>
          </cell>
          <cell r="O4363">
            <v>36044</v>
          </cell>
        </row>
        <row r="4364">
          <cell r="C4364" t="str">
            <v>V. COSTOS INDIRECTOS</v>
          </cell>
        </row>
        <row r="4366">
          <cell r="C4366" t="str">
            <v>Descripción</v>
          </cell>
          <cell r="L4366" t="str">
            <v>Porcentaje</v>
          </cell>
          <cell r="M4366" t="str">
            <v>Valor Total</v>
          </cell>
        </row>
        <row r="4367">
          <cell r="C4367" t="str">
            <v>ADMINISTRACION</v>
          </cell>
          <cell r="L4367">
            <v>0</v>
          </cell>
          <cell r="M4367">
            <v>0</v>
          </cell>
        </row>
        <row r="4368">
          <cell r="C4368" t="str">
            <v xml:space="preserve">IMPREVISTOS </v>
          </cell>
          <cell r="L4368">
            <v>0</v>
          </cell>
          <cell r="M4368">
            <v>0</v>
          </cell>
        </row>
        <row r="4369">
          <cell r="C4369" t="str">
            <v>UTILIDAD</v>
          </cell>
          <cell r="L4369">
            <v>0</v>
          </cell>
          <cell r="M4369">
            <v>0</v>
          </cell>
        </row>
        <row r="4370">
          <cell r="C4370" t="str">
            <v>SUBTOTAL $</v>
          </cell>
          <cell r="O4370">
            <v>0</v>
          </cell>
        </row>
        <row r="4372">
          <cell r="C4372" t="str">
            <v>Precio Unitario Total Aproximado al peso $</v>
          </cell>
          <cell r="O4372">
            <v>36044</v>
          </cell>
        </row>
        <row r="4375">
          <cell r="H4375" t="str">
            <v>Firma</v>
          </cell>
        </row>
        <row r="4376">
          <cell r="H4376" t="str">
            <v>Nombre:</v>
          </cell>
        </row>
        <row r="4377">
          <cell r="H4377" t="str">
            <v>Representante Legal del Contratista o su Apoderado</v>
          </cell>
        </row>
        <row r="4378">
          <cell r="H4378" t="str">
            <v>Matricula No. :</v>
          </cell>
        </row>
        <row r="4379">
          <cell r="H4379" t="str">
            <v xml:space="preserve"> </v>
          </cell>
        </row>
        <row r="4380">
          <cell r="C4380" t="str">
            <v>OBSERVACIONES INTERVENTORÍA</v>
          </cell>
        </row>
        <row r="4384">
          <cell r="C4384" t="str">
            <v>APROBACIÓN POR INTERVENTORÍA</v>
          </cell>
        </row>
        <row r="4385">
          <cell r="C438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4387">
          <cell r="C438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4390">
          <cell r="H4390" t="str">
            <v>Firma</v>
          </cell>
        </row>
        <row r="4391">
          <cell r="H4391" t="str">
            <v>Nombre:</v>
          </cell>
        </row>
        <row r="4392">
          <cell r="H4392" t="str">
            <v>Representante Legal del Interventor o su Apoderado</v>
          </cell>
        </row>
        <row r="4393">
          <cell r="H4393" t="str">
            <v>Matricula No. :</v>
          </cell>
        </row>
        <row r="4398">
          <cell r="C4398" t="str">
            <v>Formulario 1 - Propuesta económica  - Documento tipo de selección abreviada de menor cuantía - versión 2</v>
          </cell>
        </row>
        <row r="4399">
          <cell r="C4399" t="str">
            <v>Código</v>
          </cell>
          <cell r="D4399" t="str">
            <v>CCE-EICP-FM-25</v>
          </cell>
          <cell r="E4399" t="str">
            <v>Versión</v>
          </cell>
          <cell r="F4399">
            <v>2</v>
          </cell>
        </row>
        <row r="4401">
          <cell r="C4401" t="str">
            <v>[La entidad podrá utilizar este formato para la presentación de los análisis de precios unitarios el contratista en la oportunidad prevista en el numeral 8.1. del Documento Base]</v>
          </cell>
        </row>
        <row r="4404">
          <cell r="D4404" t="str">
            <v>MUNICIPIO DE CONCORDIA, ANTIOQUIA</v>
          </cell>
        </row>
        <row r="4405">
          <cell r="L4405" t="str">
            <v>VERSIÓN</v>
          </cell>
        </row>
        <row r="4406">
          <cell r="D4406" t="str">
            <v xml:space="preserve">[NÚMERO DEL PROCESO] </v>
          </cell>
        </row>
        <row r="4407">
          <cell r="L4407" t="str">
            <v>PÁGINA</v>
          </cell>
          <cell r="M4407">
            <v>1</v>
          </cell>
          <cell r="N4407" t="str">
            <v>DE</v>
          </cell>
          <cell r="O4407">
            <v>1</v>
          </cell>
        </row>
        <row r="4408">
          <cell r="D4408" t="str">
            <v xml:space="preserve">ANALISIS DE PRECIOS UNITARIOS </v>
          </cell>
        </row>
        <row r="4410">
          <cell r="L4410" t="str">
            <v>FECHA</v>
          </cell>
          <cell r="M4410" t="str">
            <v>DD</v>
          </cell>
          <cell r="N4410" t="str">
            <v>MM</v>
          </cell>
          <cell r="O4410" t="str">
            <v>AA</v>
          </cell>
        </row>
        <row r="4411">
          <cell r="M4411">
            <v>8</v>
          </cell>
          <cell r="N4411">
            <v>5</v>
          </cell>
          <cell r="O4411">
            <v>2023</v>
          </cell>
        </row>
        <row r="4412">
          <cell r="C4412" t="str">
            <v>ITEMS DE LA PROPUESTA ECONÓMICA</v>
          </cell>
          <cell r="I4412" t="str">
            <v>ITEMS NO PREVISTOS</v>
          </cell>
        </row>
        <row r="4416">
          <cell r="C4416" t="str">
            <v>DATOS ESPECÍFICOS</v>
          </cell>
        </row>
        <row r="4418">
          <cell r="C4418" t="str">
            <v>ITEM</v>
          </cell>
          <cell r="D4418" t="str">
            <v>DESCRIPCIÓN</v>
          </cell>
          <cell r="M4418" t="str">
            <v>UNIDAD</v>
          </cell>
          <cell r="O4418" t="str">
            <v>CANTIDAD</v>
          </cell>
        </row>
        <row r="4419">
          <cell r="C4419" t="str">
            <v>4.13.1</v>
          </cell>
          <cell r="D4419" t="str">
            <v>S.T.I de puerta (marco y ala) en lámina Calibre 20, Sin montante, Cerradura  de  sobreponer  doble  cerrojo  de  tres  golpes,  manija,  incluye  dos  manos  de anticorrosivo y tres manos de pintura tipo esmalte para acabado final, previa aprobación de la interventoría. De acuerdo a los detalles de los planos y puertas.</v>
          </cell>
          <cell r="M4419" t="str">
            <v>m2</v>
          </cell>
          <cell r="O4419">
            <v>5.94</v>
          </cell>
          <cell r="R4419">
            <v>294085</v>
          </cell>
          <cell r="S4419">
            <v>294085</v>
          </cell>
          <cell r="T4419">
            <v>4.7000000000000002E-3</v>
          </cell>
          <cell r="U4419">
            <v>0.84130000000000005</v>
          </cell>
          <cell r="V4419">
            <v>5.9400000000000001E-2</v>
          </cell>
          <cell r="W4419">
            <v>9.4500000000000001E-2</v>
          </cell>
        </row>
        <row r="4420">
          <cell r="C4420" t="str">
            <v>I. EQUIPO</v>
          </cell>
        </row>
        <row r="4422">
          <cell r="C4422" t="str">
            <v>DESCRIPCIÓN</v>
          </cell>
          <cell r="H4422" t="str">
            <v>MARCA</v>
          </cell>
          <cell r="J4422" t="str">
            <v>TIPO</v>
          </cell>
          <cell r="L4422" t="str">
            <v>TARIFA/HORA</v>
          </cell>
          <cell r="M4422" t="str">
            <v>RENDIMIENTO</v>
          </cell>
          <cell r="O4422" t="str">
            <v>Vr. UNITARIO</v>
          </cell>
        </row>
        <row r="4423">
          <cell r="J4423" t="str">
            <v/>
          </cell>
          <cell r="L4423" t="str">
            <v/>
          </cell>
          <cell r="M4423">
            <v>4</v>
          </cell>
          <cell r="O4423">
            <v>0</v>
          </cell>
          <cell r="R4423">
            <v>1.49</v>
          </cell>
          <cell r="T4423">
            <v>0</v>
          </cell>
        </row>
        <row r="4424">
          <cell r="J4424" t="str">
            <v/>
          </cell>
          <cell r="L4424" t="str">
            <v/>
          </cell>
          <cell r="M4424">
            <v>4</v>
          </cell>
          <cell r="O4424">
            <v>0</v>
          </cell>
          <cell r="R4424">
            <v>1.49</v>
          </cell>
          <cell r="T4424">
            <v>0</v>
          </cell>
        </row>
        <row r="4425">
          <cell r="J4425" t="str">
            <v/>
          </cell>
          <cell r="L4425" t="str">
            <v/>
          </cell>
          <cell r="O4425">
            <v>0</v>
          </cell>
          <cell r="R4425">
            <v>0</v>
          </cell>
          <cell r="T4425">
            <v>0</v>
          </cell>
        </row>
        <row r="4426">
          <cell r="C4426" t="str">
            <v>Herramienta Menor (Como % de Mano de Obra)</v>
          </cell>
          <cell r="J4426" t="str">
            <v>Dia</v>
          </cell>
          <cell r="L4426">
            <v>27805</v>
          </cell>
          <cell r="M4426">
            <v>0.05</v>
          </cell>
          <cell r="O4426">
            <v>1390</v>
          </cell>
          <cell r="R4426">
            <v>8256.6</v>
          </cell>
          <cell r="T4426" t="str">
            <v>Herramienta Menor (Como % de Mano de Obra)</v>
          </cell>
        </row>
        <row r="4427">
          <cell r="L4427">
            <v>4.7000000000000002E-3</v>
          </cell>
          <cell r="M4427" t="str">
            <v>SUBTOTAL $</v>
          </cell>
          <cell r="O4427">
            <v>1390</v>
          </cell>
        </row>
        <row r="4428">
          <cell r="C4428" t="str">
            <v>II. MATERIALES</v>
          </cell>
        </row>
        <row r="4430">
          <cell r="C4430" t="str">
            <v>DESCRIPCIÓN</v>
          </cell>
          <cell r="K4430" t="str">
            <v>UNIDAD</v>
          </cell>
          <cell r="L4430" t="str">
            <v>CANTIDAD</v>
          </cell>
          <cell r="M4430" t="str">
            <v>PRECIO UNIT.</v>
          </cell>
          <cell r="O4430" t="str">
            <v>Vr. UNITARIO</v>
          </cell>
        </row>
        <row r="4431">
          <cell r="C4431" t="str">
            <v>Puerta, marco, cerradura y bisagras, Lámina calibre 20 cold rolled</v>
          </cell>
          <cell r="K4431" t="str">
            <v>m2</v>
          </cell>
          <cell r="L4431">
            <v>1</v>
          </cell>
          <cell r="M4431">
            <v>227272</v>
          </cell>
          <cell r="O4431">
            <v>227272</v>
          </cell>
          <cell r="R4431">
            <v>5.94</v>
          </cell>
          <cell r="T4431" t="str">
            <v>Puerta, marco, cerradura y bisagras, Lámina calibre 20 cold rolled</v>
          </cell>
        </row>
        <row r="4432">
          <cell r="C4432" t="str">
            <v>Anticorrosivo cromato de zinc</v>
          </cell>
          <cell r="K4432" t="str">
            <v>gal</v>
          </cell>
          <cell r="L4432">
            <v>0.17</v>
          </cell>
          <cell r="M4432">
            <v>46057</v>
          </cell>
          <cell r="O4432">
            <v>7830</v>
          </cell>
          <cell r="R4432">
            <v>1.01</v>
          </cell>
          <cell r="T4432" t="str">
            <v>Anticorrosivo cromato de zinc</v>
          </cell>
        </row>
        <row r="4433">
          <cell r="C4433" t="str">
            <v>Esmalte-base aceite-pintulux</v>
          </cell>
          <cell r="K4433" t="str">
            <v>gal</v>
          </cell>
          <cell r="L4433">
            <v>0.17</v>
          </cell>
          <cell r="M4433">
            <v>64830</v>
          </cell>
          <cell r="O4433">
            <v>11021</v>
          </cell>
          <cell r="R4433">
            <v>1.01</v>
          </cell>
          <cell r="T4433" t="str">
            <v>Esmalte-base aceite-pintulux</v>
          </cell>
        </row>
        <row r="4434">
          <cell r="C4434" t="str">
            <v xml:space="preserve">Disolvente para pintura (TINNER)-dilusion 10% del volumen de pintura
</v>
          </cell>
          <cell r="K4434" t="str">
            <v>gal</v>
          </cell>
          <cell r="L4434">
            <v>3.4000000000000002E-2</v>
          </cell>
          <cell r="M4434">
            <v>38100</v>
          </cell>
          <cell r="O4434">
            <v>1295</v>
          </cell>
          <cell r="R4434">
            <v>0.2</v>
          </cell>
          <cell r="T4434" t="str">
            <v xml:space="preserve">Disolvente para pintura (TINNER)-dilusion 10% del volumen de pintura
</v>
          </cell>
        </row>
        <row r="4435">
          <cell r="K4435" t="str">
            <v/>
          </cell>
          <cell r="M4435">
            <v>0</v>
          </cell>
          <cell r="O4435">
            <v>0</v>
          </cell>
          <cell r="R4435">
            <v>0</v>
          </cell>
          <cell r="T4435">
            <v>0</v>
          </cell>
        </row>
        <row r="4436">
          <cell r="K4436" t="str">
            <v/>
          </cell>
          <cell r="M4436">
            <v>0</v>
          </cell>
          <cell r="O4436">
            <v>0</v>
          </cell>
          <cell r="R4436">
            <v>0</v>
          </cell>
          <cell r="T4436">
            <v>0</v>
          </cell>
        </row>
        <row r="4437">
          <cell r="K4437" t="str">
            <v/>
          </cell>
          <cell r="O4437">
            <v>0</v>
          </cell>
          <cell r="R4437">
            <v>0</v>
          </cell>
          <cell r="T4437">
            <v>0</v>
          </cell>
        </row>
        <row r="4438">
          <cell r="L4438">
            <v>0.84130000000000005</v>
          </cell>
          <cell r="M4438" t="str">
            <v>SUBTOTAL $</v>
          </cell>
          <cell r="O4438">
            <v>247418</v>
          </cell>
        </row>
        <row r="4439">
          <cell r="C4439" t="str">
            <v>III. TRANSPORTES</v>
          </cell>
        </row>
        <row r="4441">
          <cell r="C4441" t="str">
            <v>MATERIAL</v>
          </cell>
          <cell r="J4441" t="str">
            <v>VOL. o PESO</v>
          </cell>
          <cell r="K4441" t="str">
            <v>DISTANCIA</v>
          </cell>
          <cell r="L4441" t="str">
            <v>M3 o Ton/Km</v>
          </cell>
          <cell r="M4441" t="str">
            <v>TARIFA</v>
          </cell>
          <cell r="O4441" t="str">
            <v>Vr. UNITARIO</v>
          </cell>
        </row>
        <row r="4442">
          <cell r="C4442" t="str">
            <v>Transporte de materiales 2</v>
          </cell>
          <cell r="J4442" t="str">
            <v>tkm</v>
          </cell>
          <cell r="K4442">
            <v>112</v>
          </cell>
          <cell r="L4442">
            <v>0.13</v>
          </cell>
          <cell r="M4442">
            <v>1200</v>
          </cell>
          <cell r="O4442">
            <v>17472</v>
          </cell>
          <cell r="R4442">
            <v>86.49</v>
          </cell>
          <cell r="T4442" t="str">
            <v>Transporte de materiales 2</v>
          </cell>
        </row>
        <row r="4443">
          <cell r="J4443" t="str">
            <v/>
          </cell>
          <cell r="M4443">
            <v>0</v>
          </cell>
          <cell r="O4443">
            <v>0</v>
          </cell>
          <cell r="R4443">
            <v>0</v>
          </cell>
          <cell r="T4443">
            <v>0</v>
          </cell>
        </row>
        <row r="4444">
          <cell r="J4444" t="str">
            <v/>
          </cell>
          <cell r="M4444">
            <v>0</v>
          </cell>
          <cell r="O4444">
            <v>0</v>
          </cell>
          <cell r="R4444">
            <v>0</v>
          </cell>
          <cell r="T4444">
            <v>0</v>
          </cell>
        </row>
        <row r="4445">
          <cell r="L4445">
            <v>5.9400000000000001E-2</v>
          </cell>
          <cell r="M4445" t="str">
            <v>SUBTOTAL $</v>
          </cell>
          <cell r="O4445">
            <v>17472</v>
          </cell>
        </row>
        <row r="4446">
          <cell r="C4446" t="str">
            <v>IV. MANO DE OBRA</v>
          </cell>
        </row>
        <row r="4448">
          <cell r="C4448" t="str">
            <v>TRABAJADOR</v>
          </cell>
          <cell r="I4448" t="str">
            <v>CANTIDAD</v>
          </cell>
          <cell r="J4448" t="str">
            <v>JORNAL</v>
          </cell>
          <cell r="K4448" t="str">
            <v>PRESTACIONES</v>
          </cell>
          <cell r="L4448" t="str">
            <v>JORNAL TOTAL</v>
          </cell>
          <cell r="M4448" t="str">
            <v>RENDIMIENTO</v>
          </cell>
          <cell r="O4448" t="str">
            <v>Vr. UNITARIO</v>
          </cell>
        </row>
        <row r="4449">
          <cell r="C4449" t="str">
            <v>Oficial</v>
          </cell>
          <cell r="I4449">
            <v>1</v>
          </cell>
          <cell r="J4449">
            <v>77720</v>
          </cell>
          <cell r="K4449">
            <v>1.6913</v>
          </cell>
          <cell r="L4449">
            <v>131448</v>
          </cell>
          <cell r="M4449">
            <v>8</v>
          </cell>
          <cell r="O4449">
            <v>16431</v>
          </cell>
          <cell r="R4449">
            <v>0.74</v>
          </cell>
          <cell r="T4449" t="str">
            <v>Oficial</v>
          </cell>
        </row>
        <row r="4450">
          <cell r="C4450" t="str">
            <v>Ayudante Entendido</v>
          </cell>
          <cell r="I4450">
            <v>1</v>
          </cell>
          <cell r="J4450">
            <v>53020</v>
          </cell>
          <cell r="K4450">
            <v>1.7161</v>
          </cell>
          <cell r="L4450">
            <v>90988</v>
          </cell>
          <cell r="M4450">
            <v>8</v>
          </cell>
          <cell r="O4450">
            <v>11374</v>
          </cell>
          <cell r="R4450">
            <v>0.74</v>
          </cell>
          <cell r="T4450" t="str">
            <v>Ayudante Entendido</v>
          </cell>
        </row>
        <row r="4451">
          <cell r="J4451">
            <v>0</v>
          </cell>
          <cell r="K4451">
            <v>0</v>
          </cell>
          <cell r="L4451">
            <v>0</v>
          </cell>
          <cell r="O4451">
            <v>0</v>
          </cell>
          <cell r="R4451">
            <v>0</v>
          </cell>
          <cell r="T4451">
            <v>0</v>
          </cell>
        </row>
        <row r="4452">
          <cell r="L4452">
            <v>9.4500000000000001E-2</v>
          </cell>
          <cell r="M4452" t="str">
            <v>SUBTOTAL $</v>
          </cell>
          <cell r="O4452">
            <v>27805</v>
          </cell>
        </row>
        <row r="4454">
          <cell r="C4454" t="str">
            <v>TOTAL COSTO DIRECTO $</v>
          </cell>
          <cell r="O4454">
            <v>294085</v>
          </cell>
        </row>
        <row r="4455">
          <cell r="C4455" t="str">
            <v>V. COSTOS INDIRECTOS</v>
          </cell>
        </row>
        <row r="4457">
          <cell r="C4457" t="str">
            <v>Descripción</v>
          </cell>
          <cell r="L4457" t="str">
            <v>Porcentaje</v>
          </cell>
          <cell r="M4457" t="str">
            <v>Valor Total</v>
          </cell>
        </row>
        <row r="4458">
          <cell r="C4458" t="str">
            <v>ADMINISTRACION</v>
          </cell>
          <cell r="L4458">
            <v>0</v>
          </cell>
          <cell r="M4458">
            <v>0</v>
          </cell>
        </row>
        <row r="4459">
          <cell r="C4459" t="str">
            <v xml:space="preserve">IMPREVISTOS </v>
          </cell>
          <cell r="L4459">
            <v>0</v>
          </cell>
          <cell r="M4459">
            <v>0</v>
          </cell>
        </row>
        <row r="4460">
          <cell r="C4460" t="str">
            <v>UTILIDAD</v>
          </cell>
          <cell r="L4460">
            <v>0</v>
          </cell>
          <cell r="M4460">
            <v>0</v>
          </cell>
        </row>
        <row r="4461">
          <cell r="C4461" t="str">
            <v>SUBTOTAL $</v>
          </cell>
          <cell r="O4461">
            <v>0</v>
          </cell>
        </row>
        <row r="4463">
          <cell r="C4463" t="str">
            <v>Precio Unitario Total Aproximado al peso $</v>
          </cell>
          <cell r="O4463">
            <v>294085</v>
          </cell>
        </row>
        <row r="4466">
          <cell r="H4466" t="str">
            <v>Firma</v>
          </cell>
        </row>
        <row r="4467">
          <cell r="H4467" t="str">
            <v>Nombre:</v>
          </cell>
        </row>
        <row r="4468">
          <cell r="H4468" t="str">
            <v>Representante Legal del Contratista o su Apoderado</v>
          </cell>
        </row>
        <row r="4469">
          <cell r="H4469" t="str">
            <v>Matricula No. :</v>
          </cell>
        </row>
        <row r="4470">
          <cell r="H4470" t="str">
            <v xml:space="preserve"> </v>
          </cell>
        </row>
        <row r="4471">
          <cell r="C4471" t="str">
            <v>OBSERVACIONES INTERVENTORÍA</v>
          </cell>
        </row>
        <row r="4475">
          <cell r="C4475" t="str">
            <v>APROBACIÓN POR INTERVENTORÍA</v>
          </cell>
        </row>
        <row r="4476">
          <cell r="C447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4478">
          <cell r="C447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4481">
          <cell r="H4481" t="str">
            <v>Firma</v>
          </cell>
        </row>
        <row r="4482">
          <cell r="H4482" t="str">
            <v>Nombre:</v>
          </cell>
        </row>
        <row r="4483">
          <cell r="H4483" t="str">
            <v>Representante Legal del Interventor o su Apoderado</v>
          </cell>
        </row>
        <row r="4484">
          <cell r="H4484" t="str">
            <v>Matricula No. :</v>
          </cell>
        </row>
        <row r="4489">
          <cell r="C4489" t="str">
            <v>Formulario 1 - Propuesta económica  - Documento tipo de selección abreviada de menor cuantía - versión 2</v>
          </cell>
        </row>
        <row r="4490">
          <cell r="C4490" t="str">
            <v>Código</v>
          </cell>
          <cell r="D4490" t="str">
            <v>CCE-EICP-FM-25</v>
          </cell>
          <cell r="E4490" t="str">
            <v>Versión</v>
          </cell>
          <cell r="F4490">
            <v>2</v>
          </cell>
        </row>
        <row r="4492">
          <cell r="C4492" t="str">
            <v>[La entidad podrá utilizar este formato para la presentación de los análisis de precios unitarios el contratista en la oportunidad prevista en el numeral 8.1. del Documento Base]</v>
          </cell>
        </row>
        <row r="4495">
          <cell r="D4495" t="str">
            <v>MUNICIPIO DE CONCORDIA, ANTIOQUIA</v>
          </cell>
        </row>
        <row r="4496">
          <cell r="L4496" t="str">
            <v>VERSIÓN</v>
          </cell>
        </row>
        <row r="4497">
          <cell r="D4497" t="str">
            <v xml:space="preserve">[NÚMERO DEL PROCESO] </v>
          </cell>
        </row>
        <row r="4498">
          <cell r="L4498" t="str">
            <v>PÁGINA</v>
          </cell>
          <cell r="M4498">
            <v>1</v>
          </cell>
          <cell r="N4498" t="str">
            <v>DE</v>
          </cell>
          <cell r="O4498">
            <v>1</v>
          </cell>
        </row>
        <row r="4499">
          <cell r="D4499" t="str">
            <v xml:space="preserve">ANALISIS DE PRECIOS UNITARIOS </v>
          </cell>
        </row>
        <row r="4501">
          <cell r="L4501" t="str">
            <v>FECHA</v>
          </cell>
          <cell r="M4501" t="str">
            <v>DD</v>
          </cell>
          <cell r="N4501" t="str">
            <v>MM</v>
          </cell>
          <cell r="O4501" t="str">
            <v>AA</v>
          </cell>
        </row>
        <row r="4502">
          <cell r="M4502">
            <v>8</v>
          </cell>
          <cell r="N4502">
            <v>5</v>
          </cell>
          <cell r="O4502">
            <v>2023</v>
          </cell>
        </row>
        <row r="4503">
          <cell r="C4503" t="str">
            <v>ITEMS DE LA PROPUESTA ECONÓMICA</v>
          </cell>
          <cell r="I4503" t="str">
            <v>ITEMS NO PREVISTOS</v>
          </cell>
        </row>
        <row r="4507">
          <cell r="C4507" t="str">
            <v>DATOS ESPECÍFICOS</v>
          </cell>
        </row>
        <row r="4509">
          <cell r="C4509" t="str">
            <v>ITEM</v>
          </cell>
          <cell r="D4509" t="str">
            <v>DESCRIPCIÓN</v>
          </cell>
          <cell r="M4509" t="str">
            <v>UNIDAD</v>
          </cell>
          <cell r="O4509" t="str">
            <v>CANTIDAD</v>
          </cell>
        </row>
        <row r="4510">
          <cell r="C4510" t="str">
            <v>4.13.2</v>
          </cell>
          <cell r="D4510" t="str">
            <v>S.T.I de Reja Metálica para puertas y/o ventanas.</v>
          </cell>
          <cell r="M4510" t="str">
            <v>m2</v>
          </cell>
          <cell r="O4510">
            <v>2.73</v>
          </cell>
          <cell r="R4510">
            <v>475331</v>
          </cell>
          <cell r="S4510">
            <v>475331</v>
          </cell>
          <cell r="T4510">
            <v>8.6E-3</v>
          </cell>
          <cell r="U4510">
            <v>0.90459999999999996</v>
          </cell>
          <cell r="V4510">
            <v>2.8299999999999999E-2</v>
          </cell>
          <cell r="W4510">
            <v>5.8500000000000003E-2</v>
          </cell>
        </row>
        <row r="4511">
          <cell r="C4511" t="str">
            <v>I. EQUIPO</v>
          </cell>
        </row>
        <row r="4513">
          <cell r="C4513" t="str">
            <v>DESCRIPCIÓN</v>
          </cell>
          <cell r="H4513" t="str">
            <v>MARCA</v>
          </cell>
          <cell r="J4513" t="str">
            <v>TIPO</v>
          </cell>
          <cell r="L4513" t="str">
            <v>TARIFA/HORA</v>
          </cell>
          <cell r="M4513" t="str">
            <v>RENDIMIENTO</v>
          </cell>
          <cell r="O4513" t="str">
            <v>Vr. UNITARIO</v>
          </cell>
        </row>
        <row r="4514">
          <cell r="C4514" t="str">
            <v xml:space="preserve">Taladro de 1/2´´, pulidora, lijadora y circular
</v>
          </cell>
          <cell r="J4514" t="str">
            <v>h</v>
          </cell>
          <cell r="L4514">
            <v>2696</v>
          </cell>
          <cell r="M4514">
            <v>1</v>
          </cell>
          <cell r="O4514">
            <v>2696</v>
          </cell>
          <cell r="R4514">
            <v>2.73</v>
          </cell>
          <cell r="T4514" t="str">
            <v xml:space="preserve">Taladro de 1/2´´, pulidora, lijadora y circular
</v>
          </cell>
        </row>
        <row r="4515">
          <cell r="J4515" t="str">
            <v/>
          </cell>
          <cell r="L4515" t="str">
            <v/>
          </cell>
          <cell r="O4515">
            <v>0</v>
          </cell>
          <cell r="R4515">
            <v>0</v>
          </cell>
          <cell r="T4515">
            <v>0</v>
          </cell>
        </row>
        <row r="4516">
          <cell r="J4516" t="str">
            <v/>
          </cell>
          <cell r="L4516" t="str">
            <v/>
          </cell>
          <cell r="O4516">
            <v>0</v>
          </cell>
          <cell r="R4516">
            <v>0</v>
          </cell>
          <cell r="T4516">
            <v>0</v>
          </cell>
        </row>
        <row r="4517">
          <cell r="C4517" t="str">
            <v>Herramienta Menor (Como % de Mano de Obra)</v>
          </cell>
          <cell r="J4517" t="str">
            <v>Dia</v>
          </cell>
          <cell r="L4517">
            <v>27805</v>
          </cell>
          <cell r="M4517">
            <v>0.05</v>
          </cell>
          <cell r="O4517">
            <v>1390</v>
          </cell>
          <cell r="R4517">
            <v>3794.7</v>
          </cell>
          <cell r="T4517" t="str">
            <v>Herramienta Menor (Como % de Mano de Obra)</v>
          </cell>
        </row>
        <row r="4518">
          <cell r="L4518">
            <v>8.6E-3</v>
          </cell>
          <cell r="M4518" t="str">
            <v>SUBTOTAL $</v>
          </cell>
          <cell r="O4518">
            <v>4086</v>
          </cell>
        </row>
        <row r="4519">
          <cell r="C4519" t="str">
            <v>II. MATERIALES</v>
          </cell>
        </row>
        <row r="4521">
          <cell r="C4521" t="str">
            <v>DESCRIPCIÓN</v>
          </cell>
          <cell r="K4521" t="str">
            <v>UNIDAD</v>
          </cell>
          <cell r="L4521" t="str">
            <v>CANTIDAD</v>
          </cell>
          <cell r="M4521" t="str">
            <v>PRECIO UNIT.</v>
          </cell>
          <cell r="O4521" t="str">
            <v>Vr. UNITARIO</v>
          </cell>
        </row>
        <row r="4522">
          <cell r="C4522" t="str">
            <v>Reja Metalica - Diseño Primavera</v>
          </cell>
          <cell r="K4522" t="str">
            <v>m2</v>
          </cell>
          <cell r="L4522">
            <v>1</v>
          </cell>
          <cell r="M4522">
            <v>430000</v>
          </cell>
          <cell r="O4522">
            <v>430000</v>
          </cell>
          <cell r="R4522">
            <v>2.73</v>
          </cell>
          <cell r="T4522" t="str">
            <v>Reja Metalica - Diseño Primavera</v>
          </cell>
        </row>
        <row r="4523">
          <cell r="K4523" t="str">
            <v/>
          </cell>
          <cell r="M4523">
            <v>0</v>
          </cell>
          <cell r="O4523">
            <v>0</v>
          </cell>
          <cell r="R4523">
            <v>0</v>
          </cell>
          <cell r="T4523">
            <v>0</v>
          </cell>
        </row>
        <row r="4524">
          <cell r="K4524" t="str">
            <v/>
          </cell>
          <cell r="M4524">
            <v>0</v>
          </cell>
          <cell r="O4524">
            <v>0</v>
          </cell>
          <cell r="R4524">
            <v>0</v>
          </cell>
          <cell r="T4524">
            <v>0</v>
          </cell>
        </row>
        <row r="4525">
          <cell r="K4525" t="str">
            <v/>
          </cell>
          <cell r="M4525">
            <v>0</v>
          </cell>
          <cell r="O4525">
            <v>0</v>
          </cell>
          <cell r="R4525">
            <v>0</v>
          </cell>
          <cell r="T4525">
            <v>0</v>
          </cell>
        </row>
        <row r="4526">
          <cell r="K4526" t="str">
            <v/>
          </cell>
          <cell r="M4526">
            <v>0</v>
          </cell>
          <cell r="O4526">
            <v>0</v>
          </cell>
          <cell r="R4526">
            <v>0</v>
          </cell>
          <cell r="T4526">
            <v>0</v>
          </cell>
        </row>
        <row r="4527">
          <cell r="K4527" t="str">
            <v/>
          </cell>
          <cell r="M4527">
            <v>0</v>
          </cell>
          <cell r="O4527">
            <v>0</v>
          </cell>
          <cell r="R4527">
            <v>0</v>
          </cell>
          <cell r="T4527">
            <v>0</v>
          </cell>
        </row>
        <row r="4528">
          <cell r="K4528" t="str">
            <v/>
          </cell>
          <cell r="O4528">
            <v>0</v>
          </cell>
          <cell r="R4528">
            <v>0</v>
          </cell>
          <cell r="T4528">
            <v>0</v>
          </cell>
        </row>
        <row r="4529">
          <cell r="L4529">
            <v>0.90459999999999996</v>
          </cell>
          <cell r="M4529" t="str">
            <v>SUBTOTAL $</v>
          </cell>
          <cell r="O4529">
            <v>430000</v>
          </cell>
        </row>
        <row r="4530">
          <cell r="C4530" t="str">
            <v>III. TRANSPORTES</v>
          </cell>
        </row>
        <row r="4532">
          <cell r="C4532" t="str">
            <v>MATERIAL</v>
          </cell>
          <cell r="J4532" t="str">
            <v>VOL. o PESO</v>
          </cell>
          <cell r="K4532" t="str">
            <v>DISTANCIA</v>
          </cell>
          <cell r="L4532" t="str">
            <v>M3 o Ton/Km</v>
          </cell>
          <cell r="M4532" t="str">
            <v>TARIFA</v>
          </cell>
          <cell r="O4532" t="str">
            <v>Vr. UNITARIO</v>
          </cell>
        </row>
        <row r="4533">
          <cell r="C4533" t="str">
            <v>Transporte de materiales 2</v>
          </cell>
          <cell r="J4533" t="str">
            <v>tkm</v>
          </cell>
          <cell r="K4533">
            <v>112</v>
          </cell>
          <cell r="L4533">
            <v>0.1</v>
          </cell>
          <cell r="M4533">
            <v>1200</v>
          </cell>
          <cell r="O4533">
            <v>13440</v>
          </cell>
          <cell r="R4533">
            <v>30.58</v>
          </cell>
          <cell r="T4533" t="str">
            <v>Transporte de materiales 2</v>
          </cell>
        </row>
        <row r="4534">
          <cell r="J4534" t="str">
            <v/>
          </cell>
          <cell r="M4534">
            <v>0</v>
          </cell>
          <cell r="O4534">
            <v>0</v>
          </cell>
          <cell r="R4534">
            <v>0</v>
          </cell>
          <cell r="T4534">
            <v>0</v>
          </cell>
        </row>
        <row r="4535">
          <cell r="J4535" t="str">
            <v/>
          </cell>
          <cell r="M4535">
            <v>0</v>
          </cell>
          <cell r="O4535">
            <v>0</v>
          </cell>
          <cell r="R4535">
            <v>0</v>
          </cell>
          <cell r="T4535">
            <v>0</v>
          </cell>
        </row>
        <row r="4536">
          <cell r="L4536">
            <v>2.8299999999999999E-2</v>
          </cell>
          <cell r="M4536" t="str">
            <v>SUBTOTAL $</v>
          </cell>
          <cell r="O4536">
            <v>13440</v>
          </cell>
        </row>
        <row r="4537">
          <cell r="C4537" t="str">
            <v>IV. MANO DE OBRA</v>
          </cell>
        </row>
        <row r="4539">
          <cell r="C4539" t="str">
            <v>TRABAJADOR</v>
          </cell>
          <cell r="I4539" t="str">
            <v>CANTIDAD</v>
          </cell>
          <cell r="J4539" t="str">
            <v>JORNAL</v>
          </cell>
          <cell r="K4539" t="str">
            <v>PRESTACIONES</v>
          </cell>
          <cell r="L4539" t="str">
            <v>JORNAL TOTAL</v>
          </cell>
          <cell r="M4539" t="str">
            <v>RENDIMIENTO</v>
          </cell>
          <cell r="O4539" t="str">
            <v>Vr. UNITARIO</v>
          </cell>
        </row>
        <row r="4540">
          <cell r="C4540" t="str">
            <v>Oficial</v>
          </cell>
          <cell r="I4540">
            <v>1</v>
          </cell>
          <cell r="J4540">
            <v>77720</v>
          </cell>
          <cell r="K4540">
            <v>1.6913</v>
          </cell>
          <cell r="L4540">
            <v>131448</v>
          </cell>
          <cell r="M4540">
            <v>8</v>
          </cell>
          <cell r="O4540">
            <v>16431</v>
          </cell>
          <cell r="R4540">
            <v>0.34</v>
          </cell>
          <cell r="T4540" t="str">
            <v>Oficial</v>
          </cell>
        </row>
        <row r="4541">
          <cell r="C4541" t="str">
            <v>Ayudante Entendido</v>
          </cell>
          <cell r="I4541">
            <v>1</v>
          </cell>
          <cell r="J4541">
            <v>53020</v>
          </cell>
          <cell r="K4541">
            <v>1.7161</v>
          </cell>
          <cell r="L4541">
            <v>90988</v>
          </cell>
          <cell r="M4541">
            <v>8</v>
          </cell>
          <cell r="O4541">
            <v>11374</v>
          </cell>
          <cell r="R4541">
            <v>0.34</v>
          </cell>
          <cell r="T4541" t="str">
            <v>Ayudante Entendido</v>
          </cell>
        </row>
        <row r="4542">
          <cell r="J4542">
            <v>0</v>
          </cell>
          <cell r="K4542">
            <v>0</v>
          </cell>
          <cell r="L4542">
            <v>0</v>
          </cell>
          <cell r="O4542">
            <v>0</v>
          </cell>
          <cell r="R4542">
            <v>0</v>
          </cell>
          <cell r="T4542">
            <v>0</v>
          </cell>
        </row>
        <row r="4543">
          <cell r="L4543">
            <v>5.8500000000000003E-2</v>
          </cell>
          <cell r="M4543" t="str">
            <v>SUBTOTAL $</v>
          </cell>
          <cell r="O4543">
            <v>27805</v>
          </cell>
        </row>
        <row r="4545">
          <cell r="C4545" t="str">
            <v>TOTAL COSTO DIRECTO $</v>
          </cell>
          <cell r="O4545">
            <v>475331</v>
          </cell>
        </row>
        <row r="4546">
          <cell r="C4546" t="str">
            <v>V. COSTOS INDIRECTOS</v>
          </cell>
        </row>
        <row r="4548">
          <cell r="C4548" t="str">
            <v>Descripción</v>
          </cell>
          <cell r="L4548" t="str">
            <v>Porcentaje</v>
          </cell>
          <cell r="M4548" t="str">
            <v>Valor Total</v>
          </cell>
        </row>
        <row r="4549">
          <cell r="C4549" t="str">
            <v>ADMINISTRACION</v>
          </cell>
          <cell r="L4549">
            <v>0</v>
          </cell>
          <cell r="M4549">
            <v>0</v>
          </cell>
        </row>
        <row r="4550">
          <cell r="C4550" t="str">
            <v xml:space="preserve">IMPREVISTOS </v>
          </cell>
          <cell r="L4550">
            <v>0</v>
          </cell>
          <cell r="M4550">
            <v>0</v>
          </cell>
        </row>
        <row r="4551">
          <cell r="C4551" t="str">
            <v>UTILIDAD</v>
          </cell>
          <cell r="L4551">
            <v>0</v>
          </cell>
          <cell r="M4551">
            <v>0</v>
          </cell>
        </row>
        <row r="4552">
          <cell r="C4552" t="str">
            <v>SUBTOTAL $</v>
          </cell>
          <cell r="O4552">
            <v>0</v>
          </cell>
        </row>
        <row r="4554">
          <cell r="C4554" t="str">
            <v>Precio Unitario Total Aproximado al peso $</v>
          </cell>
          <cell r="O4554">
            <v>475331</v>
          </cell>
        </row>
        <row r="4557">
          <cell r="H4557" t="str">
            <v>Firma</v>
          </cell>
        </row>
        <row r="4558">
          <cell r="H4558" t="str">
            <v>Nombre:</v>
          </cell>
        </row>
        <row r="4559">
          <cell r="H4559" t="str">
            <v>Representante Legal del Contratista o su Apoderado</v>
          </cell>
        </row>
        <row r="4560">
          <cell r="H4560" t="str">
            <v>Matricula No. :</v>
          </cell>
        </row>
        <row r="4561">
          <cell r="H4561" t="str">
            <v xml:space="preserve"> </v>
          </cell>
        </row>
        <row r="4562">
          <cell r="C4562" t="str">
            <v>OBSERVACIONES INTERVENTORÍA</v>
          </cell>
        </row>
        <row r="4566">
          <cell r="C4566" t="str">
            <v>APROBACIÓN POR INTERVENTORÍA</v>
          </cell>
        </row>
        <row r="4567">
          <cell r="C4567"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4569">
          <cell r="C4569"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4572">
          <cell r="H4572" t="str">
            <v>Firma</v>
          </cell>
        </row>
        <row r="4573">
          <cell r="H4573" t="str">
            <v>Nombre:</v>
          </cell>
        </row>
        <row r="4574">
          <cell r="H4574" t="str">
            <v>Representante Legal del Interventor o su Apoderado</v>
          </cell>
        </row>
        <row r="4575">
          <cell r="H4575" t="str">
            <v>Matricula No. :</v>
          </cell>
        </row>
        <row r="4580">
          <cell r="C4580" t="str">
            <v>Formulario 1 - Propuesta económica  - Documento tipo de selección abreviada de menor cuantía - versión 2</v>
          </cell>
        </row>
        <row r="4581">
          <cell r="C4581" t="str">
            <v>Código</v>
          </cell>
          <cell r="D4581" t="str">
            <v>CCE-EICP-FM-25</v>
          </cell>
          <cell r="E4581" t="str">
            <v>Versión</v>
          </cell>
          <cell r="F4581">
            <v>2</v>
          </cell>
        </row>
        <row r="4583">
          <cell r="C4583" t="str">
            <v>[La entidad podrá utilizar este formato para la presentación de los análisis de precios unitarios el contratista en la oportunidad prevista en el numeral 8.1. del Documento Base]</v>
          </cell>
        </row>
        <row r="4586">
          <cell r="D4586" t="str">
            <v>MUNICIPIO DE CONCORDIA, ANTIOQUIA</v>
          </cell>
        </row>
        <row r="4587">
          <cell r="L4587" t="str">
            <v>VERSIÓN</v>
          </cell>
        </row>
        <row r="4588">
          <cell r="D4588" t="str">
            <v xml:space="preserve">[NÚMERO DEL PROCESO] </v>
          </cell>
        </row>
        <row r="4589">
          <cell r="L4589" t="str">
            <v>PÁGINA</v>
          </cell>
          <cell r="M4589">
            <v>1</v>
          </cell>
          <cell r="N4589" t="str">
            <v>DE</v>
          </cell>
          <cell r="O4589">
            <v>1</v>
          </cell>
        </row>
        <row r="4590">
          <cell r="D4590" t="str">
            <v xml:space="preserve">ANALISIS DE PRECIOS UNITARIOS </v>
          </cell>
        </row>
        <row r="4592">
          <cell r="L4592" t="str">
            <v>FECHA</v>
          </cell>
          <cell r="M4592" t="str">
            <v>DD</v>
          </cell>
          <cell r="N4592" t="str">
            <v>MM</v>
          </cell>
          <cell r="O4592" t="str">
            <v>AA</v>
          </cell>
        </row>
        <row r="4593">
          <cell r="M4593">
            <v>8</v>
          </cell>
          <cell r="N4593">
            <v>5</v>
          </cell>
          <cell r="O4593">
            <v>2023</v>
          </cell>
        </row>
        <row r="4594">
          <cell r="C4594" t="str">
            <v>ITEMS DE LA PROPUESTA ECONÓMICA</v>
          </cell>
          <cell r="I4594" t="str">
            <v>ITEMS NO PREVISTOS</v>
          </cell>
        </row>
        <row r="4598">
          <cell r="C4598" t="str">
            <v>DATOS ESPECÍFICOS</v>
          </cell>
        </row>
        <row r="4600">
          <cell r="C4600" t="str">
            <v>ITEM</v>
          </cell>
          <cell r="D4600" t="str">
            <v>DESCRIPCIÓN</v>
          </cell>
          <cell r="M4600" t="str">
            <v>UNIDAD</v>
          </cell>
          <cell r="O4600" t="str">
            <v>CANTIDAD</v>
          </cell>
        </row>
        <row r="4601">
          <cell r="C4601" t="str">
            <v>4.13.3</v>
          </cell>
          <cell r="D4601" t="str">
            <v>Construcción de Mesa en Acero Inoxidable Alto:72 cm, Ancho 60 cm; Superficie en Acero inoxidable; Estructura: Tubo en acero redondo de 1.9" Calibre 16 con refuerzos en 1" Calibre 18; 4 bancas Metálicas en lamas de aluminio por cada metro lineal, Alto:45 cm, Ancho 40 cm; refuerzos, terminado en pintura electrostática - horneada y  zapatas en caucho antideslizante.</v>
          </cell>
          <cell r="M4601" t="str">
            <v>m</v>
          </cell>
          <cell r="O4601">
            <v>18</v>
          </cell>
          <cell r="R4601">
            <v>1126616</v>
          </cell>
          <cell r="S4601">
            <v>1126616</v>
          </cell>
          <cell r="T4601">
            <v>5.1000000000000004E-3</v>
          </cell>
          <cell r="U4601">
            <v>0.97640000000000005</v>
          </cell>
          <cell r="V4601">
            <v>1.1900000000000001E-2</v>
          </cell>
          <cell r="W4601">
            <v>6.6E-3</v>
          </cell>
        </row>
        <row r="4602">
          <cell r="C4602" t="str">
            <v>I. EQUIPO</v>
          </cell>
        </row>
        <row r="4604">
          <cell r="C4604" t="str">
            <v>DESCRIPCIÓN</v>
          </cell>
          <cell r="H4604" t="str">
            <v>MARCA</v>
          </cell>
          <cell r="J4604" t="str">
            <v>TIPO</v>
          </cell>
          <cell r="L4604" t="str">
            <v>TARIFA/HORA</v>
          </cell>
          <cell r="M4604" t="str">
            <v>RENDIMIENTO</v>
          </cell>
          <cell r="O4604" t="str">
            <v>Vr. UNITARIO</v>
          </cell>
        </row>
        <row r="4605">
          <cell r="C4605" t="str">
            <v xml:space="preserve">Taladro de 1/2´´, pulidora, lijadora y circular
</v>
          </cell>
          <cell r="J4605" t="str">
            <v>h</v>
          </cell>
          <cell r="L4605">
            <v>2696</v>
          </cell>
          <cell r="M4605">
            <v>3.75</v>
          </cell>
          <cell r="O4605">
            <v>719</v>
          </cell>
          <cell r="R4605">
            <v>4.8</v>
          </cell>
          <cell r="T4605" t="str">
            <v xml:space="preserve">Taladro de 1/2´´, pulidora, lijadora y circular
</v>
          </cell>
        </row>
        <row r="4606">
          <cell r="C4606" t="str">
            <v>Soldador Electrico Lincold 225 amp.</v>
          </cell>
          <cell r="J4606" t="str">
            <v>Dia</v>
          </cell>
          <cell r="L4606">
            <v>55900</v>
          </cell>
          <cell r="M4606">
            <v>30</v>
          </cell>
          <cell r="O4606">
            <v>1863</v>
          </cell>
          <cell r="R4606">
            <v>0.6</v>
          </cell>
          <cell r="T4606" t="str">
            <v>Soldador Electrico Lincold 225 amp.</v>
          </cell>
        </row>
        <row r="4607">
          <cell r="C4607" t="str">
            <v xml:space="preserve">Equipo de pintura (Compresor), Presión máxima de trabajo 3300 psi.
</v>
          </cell>
          <cell r="J4607" t="str">
            <v>h</v>
          </cell>
          <cell r="L4607">
            <v>10529</v>
          </cell>
          <cell r="M4607">
            <v>3.75</v>
          </cell>
          <cell r="O4607">
            <v>2808</v>
          </cell>
          <cell r="R4607">
            <v>4.8</v>
          </cell>
          <cell r="T4607" t="str">
            <v xml:space="preserve">Equipo de pintura (Compresor), Presión máxima de trabajo 3300 psi.
</v>
          </cell>
        </row>
        <row r="4608">
          <cell r="C4608" t="str">
            <v>Herramienta Menor (Como % de Mano de Obra)</v>
          </cell>
          <cell r="J4608" t="str">
            <v>Dia</v>
          </cell>
          <cell r="L4608">
            <v>7415</v>
          </cell>
          <cell r="M4608">
            <v>0.05</v>
          </cell>
          <cell r="O4608">
            <v>371</v>
          </cell>
          <cell r="R4608">
            <v>6678</v>
          </cell>
          <cell r="T4608" t="str">
            <v>Herramienta Menor (Como % de Mano de Obra)</v>
          </cell>
        </row>
        <row r="4609">
          <cell r="L4609">
            <v>5.1000000000000004E-3</v>
          </cell>
          <cell r="M4609" t="str">
            <v>SUBTOTAL $</v>
          </cell>
          <cell r="O4609">
            <v>5761</v>
          </cell>
        </row>
        <row r="4610">
          <cell r="C4610" t="str">
            <v>II. MATERIALES</v>
          </cell>
        </row>
        <row r="4612">
          <cell r="C4612" t="str">
            <v>DESCRIPCIÓN</v>
          </cell>
          <cell r="K4612" t="str">
            <v>UNIDAD</v>
          </cell>
          <cell r="L4612" t="str">
            <v>CANTIDAD</v>
          </cell>
          <cell r="M4612" t="str">
            <v>PRECIO UNIT.</v>
          </cell>
          <cell r="O4612" t="str">
            <v>Vr. UNITARIO</v>
          </cell>
        </row>
        <row r="4613">
          <cell r="C4613" t="str">
            <v>Bloque Mesa 1 m x 0.6 m con 4 asientos</v>
          </cell>
          <cell r="K4613" t="str">
            <v>u</v>
          </cell>
          <cell r="L4613">
            <v>1</v>
          </cell>
          <cell r="M4613">
            <v>1100000</v>
          </cell>
          <cell r="O4613">
            <v>1100000</v>
          </cell>
          <cell r="R4613">
            <v>18</v>
          </cell>
          <cell r="T4613" t="str">
            <v>Bloque Mesa 1 m x 0.6 m con 4 asientos</v>
          </cell>
        </row>
        <row r="4614">
          <cell r="K4614" t="str">
            <v/>
          </cell>
          <cell r="M4614">
            <v>0</v>
          </cell>
          <cell r="O4614">
            <v>0</v>
          </cell>
          <cell r="R4614">
            <v>0</v>
          </cell>
          <cell r="T4614">
            <v>0</v>
          </cell>
        </row>
        <row r="4615">
          <cell r="K4615" t="str">
            <v/>
          </cell>
          <cell r="M4615">
            <v>0</v>
          </cell>
          <cell r="O4615">
            <v>0</v>
          </cell>
          <cell r="R4615">
            <v>0</v>
          </cell>
          <cell r="T4615">
            <v>0</v>
          </cell>
        </row>
        <row r="4616">
          <cell r="K4616" t="str">
            <v/>
          </cell>
          <cell r="M4616">
            <v>0</v>
          </cell>
          <cell r="O4616">
            <v>0</v>
          </cell>
          <cell r="R4616">
            <v>0</v>
          </cell>
          <cell r="T4616">
            <v>0</v>
          </cell>
        </row>
        <row r="4617">
          <cell r="K4617" t="str">
            <v/>
          </cell>
          <cell r="M4617">
            <v>0</v>
          </cell>
          <cell r="O4617">
            <v>0</v>
          </cell>
          <cell r="R4617">
            <v>0</v>
          </cell>
          <cell r="T4617">
            <v>0</v>
          </cell>
        </row>
        <row r="4618">
          <cell r="K4618" t="str">
            <v/>
          </cell>
          <cell r="M4618">
            <v>0</v>
          </cell>
          <cell r="O4618">
            <v>0</v>
          </cell>
          <cell r="R4618">
            <v>0</v>
          </cell>
          <cell r="T4618">
            <v>0</v>
          </cell>
        </row>
        <row r="4619">
          <cell r="K4619" t="str">
            <v/>
          </cell>
          <cell r="O4619">
            <v>0</v>
          </cell>
          <cell r="R4619">
            <v>0</v>
          </cell>
          <cell r="T4619">
            <v>0</v>
          </cell>
        </row>
        <row r="4620">
          <cell r="L4620">
            <v>0.97640000000000005</v>
          </cell>
          <cell r="M4620" t="str">
            <v>SUBTOTAL $</v>
          </cell>
          <cell r="O4620">
            <v>1100000</v>
          </cell>
        </row>
        <row r="4621">
          <cell r="C4621" t="str">
            <v>III. TRANSPORTES</v>
          </cell>
        </row>
        <row r="4623">
          <cell r="C4623" t="str">
            <v>MATERIAL</v>
          </cell>
          <cell r="J4623" t="str">
            <v>VOL. o PESO</v>
          </cell>
          <cell r="K4623" t="str">
            <v>DISTANCIA</v>
          </cell>
          <cell r="L4623" t="str">
            <v>M3 o Ton/Km</v>
          </cell>
          <cell r="M4623" t="str">
            <v>TARIFA</v>
          </cell>
          <cell r="O4623" t="str">
            <v>Vr. UNITARIO</v>
          </cell>
        </row>
        <row r="4624">
          <cell r="C4624" t="str">
            <v>Transporte de materiales 2</v>
          </cell>
          <cell r="J4624" t="str">
            <v>tkm</v>
          </cell>
          <cell r="K4624">
            <v>112</v>
          </cell>
          <cell r="L4624">
            <v>0.1</v>
          </cell>
          <cell r="M4624">
            <v>1200</v>
          </cell>
          <cell r="O4624">
            <v>13440</v>
          </cell>
          <cell r="R4624">
            <v>201.6</v>
          </cell>
          <cell r="T4624" t="str">
            <v>Transporte de materiales 2</v>
          </cell>
        </row>
        <row r="4625">
          <cell r="J4625" t="str">
            <v/>
          </cell>
          <cell r="M4625">
            <v>0</v>
          </cell>
          <cell r="O4625">
            <v>0</v>
          </cell>
          <cell r="R4625">
            <v>0</v>
          </cell>
          <cell r="T4625">
            <v>0</v>
          </cell>
        </row>
        <row r="4626">
          <cell r="J4626" t="str">
            <v/>
          </cell>
          <cell r="M4626">
            <v>0</v>
          </cell>
          <cell r="O4626">
            <v>0</v>
          </cell>
          <cell r="R4626">
            <v>0</v>
          </cell>
          <cell r="T4626">
            <v>0</v>
          </cell>
        </row>
        <row r="4627">
          <cell r="L4627">
            <v>1.1900000000000001E-2</v>
          </cell>
          <cell r="M4627" t="str">
            <v>SUBTOTAL $</v>
          </cell>
          <cell r="O4627">
            <v>13440</v>
          </cell>
        </row>
        <row r="4628">
          <cell r="C4628" t="str">
            <v>IV. MANO DE OBRA</v>
          </cell>
        </row>
        <row r="4630">
          <cell r="C4630" t="str">
            <v>TRABAJADOR</v>
          </cell>
          <cell r="I4630" t="str">
            <v>CANTIDAD</v>
          </cell>
          <cell r="J4630" t="str">
            <v>JORNAL</v>
          </cell>
          <cell r="K4630" t="str">
            <v>PRESTACIONES</v>
          </cell>
          <cell r="L4630" t="str">
            <v>JORNAL TOTAL</v>
          </cell>
          <cell r="M4630" t="str">
            <v>RENDIMIENTO</v>
          </cell>
          <cell r="O4630" t="str">
            <v>Vr. UNITARIO</v>
          </cell>
        </row>
        <row r="4631">
          <cell r="C4631" t="str">
            <v>Oficial</v>
          </cell>
          <cell r="I4631">
            <v>1</v>
          </cell>
          <cell r="J4631">
            <v>77720</v>
          </cell>
          <cell r="K4631">
            <v>1.6913</v>
          </cell>
          <cell r="L4631">
            <v>131448</v>
          </cell>
          <cell r="M4631">
            <v>30</v>
          </cell>
          <cell r="O4631">
            <v>4382</v>
          </cell>
          <cell r="R4631">
            <v>0.6</v>
          </cell>
          <cell r="T4631" t="str">
            <v>Oficial</v>
          </cell>
        </row>
        <row r="4632">
          <cell r="C4632" t="str">
            <v>Ayudante Entendido</v>
          </cell>
          <cell r="I4632">
            <v>1</v>
          </cell>
          <cell r="J4632">
            <v>53020</v>
          </cell>
          <cell r="K4632">
            <v>1.7161</v>
          </cell>
          <cell r="L4632">
            <v>90988</v>
          </cell>
          <cell r="M4632">
            <v>30</v>
          </cell>
          <cell r="O4632">
            <v>3033</v>
          </cell>
          <cell r="R4632">
            <v>0.6</v>
          </cell>
          <cell r="T4632" t="str">
            <v>Ayudante Entendido</v>
          </cell>
        </row>
        <row r="4633">
          <cell r="J4633">
            <v>0</v>
          </cell>
          <cell r="K4633">
            <v>0</v>
          </cell>
          <cell r="L4633">
            <v>0</v>
          </cell>
          <cell r="O4633">
            <v>0</v>
          </cell>
          <cell r="R4633">
            <v>0</v>
          </cell>
          <cell r="T4633">
            <v>0</v>
          </cell>
        </row>
        <row r="4634">
          <cell r="L4634">
            <v>6.6E-3</v>
          </cell>
          <cell r="M4634" t="str">
            <v>SUBTOTAL $</v>
          </cell>
          <cell r="O4634">
            <v>7415</v>
          </cell>
        </row>
        <row r="4636">
          <cell r="C4636" t="str">
            <v>TOTAL COSTO DIRECTO $</v>
          </cell>
          <cell r="O4636">
            <v>1126616</v>
          </cell>
        </row>
        <row r="4637">
          <cell r="C4637" t="str">
            <v>V. COSTOS INDIRECTOS</v>
          </cell>
        </row>
        <row r="4639">
          <cell r="C4639" t="str">
            <v>Descripción</v>
          </cell>
          <cell r="L4639" t="str">
            <v>Porcentaje</v>
          </cell>
          <cell r="M4639" t="str">
            <v>Valor Total</v>
          </cell>
        </row>
        <row r="4640">
          <cell r="C4640" t="str">
            <v>ADMINISTRACION</v>
          </cell>
          <cell r="L4640">
            <v>0</v>
          </cell>
          <cell r="M4640">
            <v>0</v>
          </cell>
        </row>
        <row r="4641">
          <cell r="C4641" t="str">
            <v xml:space="preserve">IMPREVISTOS </v>
          </cell>
          <cell r="L4641">
            <v>0</v>
          </cell>
          <cell r="M4641">
            <v>0</v>
          </cell>
        </row>
        <row r="4642">
          <cell r="C4642" t="str">
            <v>UTILIDAD</v>
          </cell>
          <cell r="L4642">
            <v>0</v>
          </cell>
          <cell r="M4642">
            <v>0</v>
          </cell>
        </row>
        <row r="4643">
          <cell r="C4643" t="str">
            <v>SUBTOTAL $</v>
          </cell>
          <cell r="O4643">
            <v>0</v>
          </cell>
        </row>
        <row r="4645">
          <cell r="C4645" t="str">
            <v>Precio Unitario Total Aproximado al peso $</v>
          </cell>
          <cell r="O4645">
            <v>1126616</v>
          </cell>
        </row>
        <row r="4648">
          <cell r="H4648" t="str">
            <v>Firma</v>
          </cell>
        </row>
        <row r="4649">
          <cell r="H4649" t="str">
            <v>Nombre:</v>
          </cell>
        </row>
        <row r="4650">
          <cell r="H4650" t="str">
            <v>Representante Legal del Contratista o su Apoderado</v>
          </cell>
        </row>
        <row r="4651">
          <cell r="H4651" t="str">
            <v>Matricula No. :</v>
          </cell>
        </row>
        <row r="4652">
          <cell r="H4652" t="str">
            <v xml:space="preserve"> </v>
          </cell>
        </row>
        <row r="4653">
          <cell r="C4653" t="str">
            <v>OBSERVACIONES INTERVENTORÍA</v>
          </cell>
        </row>
        <row r="4657">
          <cell r="C4657" t="str">
            <v>APROBACIÓN POR INTERVENTORÍA</v>
          </cell>
        </row>
        <row r="4658">
          <cell r="C4658"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4660">
          <cell r="C4660"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4663">
          <cell r="H4663" t="str">
            <v>Firma</v>
          </cell>
        </row>
        <row r="4664">
          <cell r="H4664" t="str">
            <v>Nombre:</v>
          </cell>
        </row>
        <row r="4665">
          <cell r="H4665" t="str">
            <v>Representante Legal del Interventor o su Apoderado</v>
          </cell>
        </row>
        <row r="4666">
          <cell r="H4666" t="str">
            <v>Matricula No. :</v>
          </cell>
        </row>
        <row r="4671">
          <cell r="C4671" t="str">
            <v>Formulario 1 - Propuesta económica  - Documento tipo de selección abreviada de menor cuantía - versión 2</v>
          </cell>
        </row>
        <row r="4672">
          <cell r="C4672" t="str">
            <v>Código</v>
          </cell>
          <cell r="D4672" t="str">
            <v>CCE-EICP-FM-25</v>
          </cell>
          <cell r="E4672" t="str">
            <v>Versión</v>
          </cell>
          <cell r="F4672">
            <v>2</v>
          </cell>
        </row>
        <row r="4674">
          <cell r="C4674" t="str">
            <v>[La entidad podrá utilizar este formato para la presentación de los análisis de precios unitarios el contratista en la oportunidad prevista en el numeral 8.1. del Documento Base]</v>
          </cell>
        </row>
        <row r="4677">
          <cell r="D4677" t="str">
            <v>MUNICIPIO DE CONCORDIA, ANTIOQUIA</v>
          </cell>
        </row>
        <row r="4678">
          <cell r="L4678" t="str">
            <v>VERSIÓN</v>
          </cell>
        </row>
        <row r="4679">
          <cell r="D4679" t="str">
            <v xml:space="preserve">[NÚMERO DEL PROCESO] </v>
          </cell>
        </row>
        <row r="4680">
          <cell r="L4680" t="str">
            <v>PÁGINA</v>
          </cell>
          <cell r="M4680">
            <v>1</v>
          </cell>
          <cell r="N4680" t="str">
            <v>DE</v>
          </cell>
          <cell r="O4680">
            <v>1</v>
          </cell>
        </row>
        <row r="4681">
          <cell r="D4681" t="str">
            <v xml:space="preserve">ANALISIS DE PRECIOS UNITARIOS </v>
          </cell>
        </row>
        <row r="4683">
          <cell r="L4683" t="str">
            <v>FECHA</v>
          </cell>
          <cell r="M4683" t="str">
            <v>DD</v>
          </cell>
          <cell r="N4683" t="str">
            <v>MM</v>
          </cell>
          <cell r="O4683" t="str">
            <v>AA</v>
          </cell>
        </row>
        <row r="4684">
          <cell r="M4684">
            <v>8</v>
          </cell>
          <cell r="N4684">
            <v>5</v>
          </cell>
          <cell r="O4684">
            <v>2023</v>
          </cell>
        </row>
        <row r="4685">
          <cell r="C4685" t="str">
            <v>ITEMS DE LA PROPUESTA ECONÓMICA</v>
          </cell>
          <cell r="I4685" t="str">
            <v>ITEMS NO PREVISTOS</v>
          </cell>
        </row>
        <row r="4689">
          <cell r="C4689" t="str">
            <v>DATOS ESPECÍFICOS</v>
          </cell>
        </row>
        <row r="4691">
          <cell r="C4691" t="str">
            <v>ITEM</v>
          </cell>
          <cell r="D4691" t="str">
            <v>DESCRIPCIÓN</v>
          </cell>
          <cell r="M4691" t="str">
            <v>UNIDAD</v>
          </cell>
          <cell r="O4691" t="str">
            <v>CANTIDAD</v>
          </cell>
        </row>
        <row r="4692">
          <cell r="C4692" t="str">
            <v>4.14.1</v>
          </cell>
          <cell r="D4692" t="str">
            <v xml:space="preserve">S.T.I de materiales para salida eléctrica PARA ILUMINACION, 110 V con polo a tierra 15 A, certificación RETIE. Incluye toma, la tapa, cajas 12x12x5 con tapa, ducto EMT de 1/2", conectores de conexión y empalme, adaptadores terminales, curvas, fijación, tornillos, conductores de cobre 3 No12 AWG-CU-THHN/THWN-90ºC, obra civil, y demás accesorios y elementos para su correcta instalación y funcionamiento.(Salida promedio de 5 m). </v>
          </cell>
          <cell r="M4692" t="str">
            <v>u</v>
          </cell>
          <cell r="O4692">
            <v>58</v>
          </cell>
          <cell r="R4692">
            <v>168917</v>
          </cell>
          <cell r="S4692">
            <v>168917</v>
          </cell>
          <cell r="T4692">
            <v>1.5900000000000001E-2</v>
          </cell>
          <cell r="U4692">
            <v>0.78690000000000004</v>
          </cell>
          <cell r="V4692">
            <v>0</v>
          </cell>
          <cell r="W4692">
            <v>0.19719999999999999</v>
          </cell>
        </row>
        <row r="4693">
          <cell r="C4693" t="str">
            <v>I. EQUIPO</v>
          </cell>
        </row>
        <row r="4695">
          <cell r="C4695" t="str">
            <v>DESCRIPCIÓN</v>
          </cell>
          <cell r="H4695" t="str">
            <v>MARCA</v>
          </cell>
          <cell r="J4695" t="str">
            <v>TIPO</v>
          </cell>
          <cell r="L4695" t="str">
            <v>TARIFA/HORA</v>
          </cell>
          <cell r="M4695" t="str">
            <v>RENDIMIENTO</v>
          </cell>
          <cell r="O4695" t="str">
            <v>Vr. UNITARIO</v>
          </cell>
        </row>
        <row r="4696">
          <cell r="C4696" t="str">
            <v>Sección completa de andamio (1.2m-1.5m) x 1.5 m. (+ 4 ruedas) Incluye transporte.</v>
          </cell>
          <cell r="J4696" t="str">
            <v>Dia</v>
          </cell>
          <cell r="L4696">
            <v>2565</v>
          </cell>
          <cell r="M4696">
            <v>4</v>
          </cell>
          <cell r="O4696">
            <v>641</v>
          </cell>
          <cell r="R4696">
            <v>14.5</v>
          </cell>
          <cell r="T4696" t="str">
            <v>Sección completa de andamio (1.2m-1.5m) x 1.5 m. (+ 4 ruedas) Incluye transporte.</v>
          </cell>
        </row>
        <row r="4697">
          <cell r="C4697" t="str">
            <v>Can zunchado en madera común de 5,0cmx20cmx3,0m (alquiler). Incluye transporte.</v>
          </cell>
          <cell r="J4697" t="str">
            <v>Dia</v>
          </cell>
          <cell r="L4697">
            <v>1500</v>
          </cell>
          <cell r="M4697">
            <v>4</v>
          </cell>
          <cell r="O4697">
            <v>375</v>
          </cell>
          <cell r="R4697">
            <v>14.5</v>
          </cell>
          <cell r="T4697" t="str">
            <v>Can zunchado en madera común de 5,0cmx20cmx3,0m (alquiler). Incluye transporte.</v>
          </cell>
        </row>
        <row r="4698">
          <cell r="J4698" t="str">
            <v/>
          </cell>
          <cell r="L4698" t="str">
            <v/>
          </cell>
          <cell r="O4698">
            <v>0</v>
          </cell>
          <cell r="R4698">
            <v>0</v>
          </cell>
          <cell r="T4698">
            <v>0</v>
          </cell>
        </row>
        <row r="4699">
          <cell r="C4699" t="str">
            <v>Herramienta Menor (Como % de Mano de Obra)</v>
          </cell>
          <cell r="J4699" t="str">
            <v>Dia</v>
          </cell>
          <cell r="L4699">
            <v>33311</v>
          </cell>
          <cell r="M4699">
            <v>0.05</v>
          </cell>
          <cell r="O4699">
            <v>1666</v>
          </cell>
          <cell r="R4699">
            <v>96628</v>
          </cell>
          <cell r="T4699" t="str">
            <v>Herramienta Menor (Como % de Mano de Obra)</v>
          </cell>
        </row>
        <row r="4700">
          <cell r="L4700">
            <v>1.5900000000000001E-2</v>
          </cell>
          <cell r="M4700" t="str">
            <v>SUBTOTAL $</v>
          </cell>
          <cell r="O4700">
            <v>2682</v>
          </cell>
        </row>
        <row r="4701">
          <cell r="C4701" t="str">
            <v>II. MATERIALES</v>
          </cell>
        </row>
        <row r="4703">
          <cell r="C4703" t="str">
            <v>DESCRIPCIÓN</v>
          </cell>
          <cell r="K4703" t="str">
            <v>UNIDAD</v>
          </cell>
          <cell r="L4703" t="str">
            <v>CANTIDAD</v>
          </cell>
          <cell r="M4703" t="str">
            <v>PRECIO UNIT.</v>
          </cell>
          <cell r="O4703" t="str">
            <v>Vr. UNITARIO</v>
          </cell>
        </row>
        <row r="4704">
          <cell r="C4704" t="str">
            <v>tubo EMT 1/2" X 3m</v>
          </cell>
          <cell r="K4704" t="str">
            <v>u</v>
          </cell>
          <cell r="L4704">
            <v>1.75</v>
          </cell>
          <cell r="M4704">
            <v>23700</v>
          </cell>
          <cell r="O4704">
            <v>41475</v>
          </cell>
          <cell r="R4704">
            <v>101.5</v>
          </cell>
          <cell r="T4704" t="str">
            <v>tubo EMT 1/2" X 3m</v>
          </cell>
        </row>
        <row r="4705">
          <cell r="C4705" t="str">
            <v>Terminal EMT 1/2" Acero - Tub</v>
          </cell>
          <cell r="K4705" t="str">
            <v>u</v>
          </cell>
          <cell r="L4705">
            <v>2</v>
          </cell>
          <cell r="M4705">
            <v>2052.75</v>
          </cell>
          <cell r="O4705">
            <v>4106</v>
          </cell>
          <cell r="R4705">
            <v>116</v>
          </cell>
          <cell r="T4705" t="str">
            <v>Terminal EMT 1/2" Acero - Tub</v>
          </cell>
        </row>
        <row r="4706">
          <cell r="C4706" t="str">
            <v>Union EMT 1/2" Acero</v>
          </cell>
          <cell r="K4706" t="str">
            <v>u</v>
          </cell>
          <cell r="L4706">
            <v>0.5</v>
          </cell>
          <cell r="M4706">
            <v>2682</v>
          </cell>
          <cell r="O4706">
            <v>1341</v>
          </cell>
          <cell r="R4706">
            <v>29</v>
          </cell>
          <cell r="T4706" t="str">
            <v>Union EMT 1/2" Acero</v>
          </cell>
        </row>
        <row r="4707">
          <cell r="C4707" t="str">
            <v>Curva EMT 1/2"</v>
          </cell>
          <cell r="K4707" t="str">
            <v>u</v>
          </cell>
          <cell r="L4707">
            <v>2</v>
          </cell>
          <cell r="M4707">
            <v>4105.5</v>
          </cell>
          <cell r="O4707">
            <v>8211</v>
          </cell>
          <cell r="R4707">
            <v>116</v>
          </cell>
          <cell r="T4707" t="str">
            <v>Curva EMT 1/2"</v>
          </cell>
        </row>
        <row r="4708">
          <cell r="C4708" t="str">
            <v>Caja 12x12x5 Tapa Universal Rall 7035 Cal. 20 Proelectricos</v>
          </cell>
          <cell r="K4708" t="str">
            <v>u</v>
          </cell>
          <cell r="L4708">
            <v>1</v>
          </cell>
          <cell r="M4708">
            <v>20900</v>
          </cell>
          <cell r="O4708">
            <v>20900</v>
          </cell>
          <cell r="R4708">
            <v>58</v>
          </cell>
          <cell r="T4708" t="str">
            <v>Caja 12x12x5 Tapa Universal Rall 7035 Cal. 20 Proelectricos</v>
          </cell>
        </row>
        <row r="4709">
          <cell r="C4709" t="str">
            <v xml:space="preserve">Toma doble polo a tierra blanco Electric Line sin tapa
</v>
          </cell>
          <cell r="K4709" t="str">
            <v>u</v>
          </cell>
          <cell r="L4709">
            <v>1</v>
          </cell>
          <cell r="M4709">
            <v>5900</v>
          </cell>
          <cell r="O4709">
            <v>5900</v>
          </cell>
          <cell r="R4709">
            <v>58</v>
          </cell>
          <cell r="T4709" t="str">
            <v xml:space="preserve">Toma doble polo a tierra blanco Electric Line sin tapa
</v>
          </cell>
        </row>
        <row r="4710">
          <cell r="C4710" t="str">
            <v xml:space="preserve">Cable AWG-CU-THHN/THWN-90ºC # 12 </v>
          </cell>
          <cell r="K4710" t="str">
            <v>m</v>
          </cell>
          <cell r="L4710">
            <v>16.38</v>
          </cell>
          <cell r="M4710">
            <v>2714</v>
          </cell>
          <cell r="O4710">
            <v>44455</v>
          </cell>
          <cell r="R4710">
            <v>950.04</v>
          </cell>
          <cell r="T4710" t="str">
            <v xml:space="preserve">Cable AWG-CU-THHN/THWN-90ºC # 12 </v>
          </cell>
        </row>
        <row r="4711">
          <cell r="C4711" t="str">
            <v xml:space="preserve">Conector Resorte Rojo-Amr </v>
          </cell>
          <cell r="K4711" t="str">
            <v>u</v>
          </cell>
          <cell r="L4711">
            <v>3</v>
          </cell>
          <cell r="M4711">
            <v>1412</v>
          </cell>
          <cell r="O4711">
            <v>4236</v>
          </cell>
          <cell r="R4711">
            <v>174</v>
          </cell>
          <cell r="T4711" t="str">
            <v xml:space="preserve">Conector Resorte Rojo-Amr </v>
          </cell>
        </row>
        <row r="4712">
          <cell r="C4712" t="str">
            <v xml:space="preserve">Abrazadera Plastica Alas Tubo Conduit 1/2pg </v>
          </cell>
          <cell r="K4712" t="str">
            <v>u</v>
          </cell>
          <cell r="L4712">
            <v>2</v>
          </cell>
          <cell r="M4712">
            <v>1150</v>
          </cell>
          <cell r="O4712">
            <v>2300</v>
          </cell>
          <cell r="R4712">
            <v>116</v>
          </cell>
          <cell r="T4712" t="str">
            <v xml:space="preserve">Abrazadera Plastica Alas Tubo Conduit 1/2pg </v>
          </cell>
        </row>
        <row r="4713">
          <cell r="L4713">
            <v>0.78690000000000004</v>
          </cell>
          <cell r="M4713" t="str">
            <v>SUBTOTAL $</v>
          </cell>
          <cell r="O4713">
            <v>132924</v>
          </cell>
        </row>
        <row r="4714">
          <cell r="C4714" t="str">
            <v>III. TRANSPORTES</v>
          </cell>
        </row>
        <row r="4716">
          <cell r="C4716" t="str">
            <v>MATERIAL</v>
          </cell>
          <cell r="J4716" t="str">
            <v>VOL. o PESO</v>
          </cell>
          <cell r="K4716" t="str">
            <v>DISTANCIA</v>
          </cell>
          <cell r="L4716" t="str">
            <v>M3 o Ton/Km</v>
          </cell>
          <cell r="M4716" t="str">
            <v>TARIFA</v>
          </cell>
          <cell r="O4716" t="str">
            <v>Vr. UNITARIO</v>
          </cell>
        </row>
        <row r="4717">
          <cell r="J4717" t="str">
            <v/>
          </cell>
          <cell r="M4717">
            <v>0</v>
          </cell>
          <cell r="O4717">
            <v>0</v>
          </cell>
          <cell r="R4717">
            <v>0</v>
          </cell>
          <cell r="T4717">
            <v>0</v>
          </cell>
        </row>
        <row r="4718">
          <cell r="J4718" t="str">
            <v/>
          </cell>
          <cell r="M4718">
            <v>0</v>
          </cell>
          <cell r="O4718">
            <v>0</v>
          </cell>
          <cell r="R4718">
            <v>0</v>
          </cell>
          <cell r="T4718">
            <v>0</v>
          </cell>
        </row>
        <row r="4719">
          <cell r="J4719" t="str">
            <v/>
          </cell>
          <cell r="M4719">
            <v>0</v>
          </cell>
          <cell r="O4719">
            <v>0</v>
          </cell>
          <cell r="R4719">
            <v>0</v>
          </cell>
          <cell r="T4719">
            <v>0</v>
          </cell>
        </row>
        <row r="4720">
          <cell r="L4720">
            <v>0</v>
          </cell>
          <cell r="M4720" t="str">
            <v>SUBTOTAL $</v>
          </cell>
          <cell r="O4720">
            <v>0</v>
          </cell>
        </row>
        <row r="4721">
          <cell r="C4721" t="str">
            <v>IV. MANO DE OBRA</v>
          </cell>
        </row>
        <row r="4723">
          <cell r="C4723" t="str">
            <v>TRABAJADOR</v>
          </cell>
          <cell r="I4723" t="str">
            <v>CANTIDAD</v>
          </cell>
          <cell r="J4723" t="str">
            <v>JORNAL</v>
          </cell>
          <cell r="K4723" t="str">
            <v>PRESTACIONES</v>
          </cell>
          <cell r="L4723" t="str">
            <v>JORNAL TOTAL</v>
          </cell>
          <cell r="M4723" t="str">
            <v>RENDIMIENTO</v>
          </cell>
          <cell r="O4723" t="str">
            <v>Vr. UNITARIO</v>
          </cell>
        </row>
        <row r="4724">
          <cell r="C4724" t="str">
            <v>Maestro Electricista</v>
          </cell>
          <cell r="I4724">
            <v>1</v>
          </cell>
          <cell r="J4724">
            <v>104400</v>
          </cell>
          <cell r="K4724">
            <v>1.681</v>
          </cell>
          <cell r="L4724">
            <v>175496</v>
          </cell>
          <cell r="M4724">
            <v>8</v>
          </cell>
          <cell r="O4724">
            <v>21937</v>
          </cell>
          <cell r="R4724">
            <v>7.25</v>
          </cell>
          <cell r="T4724" t="str">
            <v>Maestro Electricista</v>
          </cell>
        </row>
        <row r="4725">
          <cell r="C4725" t="str">
            <v>Ayudante Entendido</v>
          </cell>
          <cell r="I4725">
            <v>1</v>
          </cell>
          <cell r="J4725">
            <v>53020</v>
          </cell>
          <cell r="K4725">
            <v>1.7161</v>
          </cell>
          <cell r="L4725">
            <v>90988</v>
          </cell>
          <cell r="M4725">
            <v>8</v>
          </cell>
          <cell r="O4725">
            <v>11374</v>
          </cell>
          <cell r="R4725">
            <v>7.25</v>
          </cell>
          <cell r="T4725" t="str">
            <v>Ayudante Entendido</v>
          </cell>
        </row>
        <row r="4726">
          <cell r="I4726">
            <v>1</v>
          </cell>
          <cell r="J4726">
            <v>0</v>
          </cell>
          <cell r="K4726">
            <v>0</v>
          </cell>
          <cell r="L4726">
            <v>0</v>
          </cell>
          <cell r="O4726">
            <v>0</v>
          </cell>
          <cell r="R4726">
            <v>0</v>
          </cell>
          <cell r="T4726">
            <v>0</v>
          </cell>
        </row>
        <row r="4727">
          <cell r="L4727">
            <v>0.19719999999999999</v>
          </cell>
          <cell r="M4727" t="str">
            <v>SUBTOTAL $</v>
          </cell>
          <cell r="O4727">
            <v>33311</v>
          </cell>
        </row>
        <row r="4729">
          <cell r="C4729" t="str">
            <v>TOTAL COSTO DIRECTO $</v>
          </cell>
          <cell r="O4729">
            <v>168917</v>
          </cell>
        </row>
        <row r="4730">
          <cell r="C4730" t="str">
            <v>V. COSTOS INDIRECTOS</v>
          </cell>
        </row>
        <row r="4732">
          <cell r="C4732" t="str">
            <v>Descripción</v>
          </cell>
          <cell r="L4732" t="str">
            <v>Porcentaje</v>
          </cell>
          <cell r="M4732" t="str">
            <v>Valor Total</v>
          </cell>
        </row>
        <row r="4733">
          <cell r="C4733" t="str">
            <v>ADMINISTRACION</v>
          </cell>
          <cell r="L4733">
            <v>0</v>
          </cell>
          <cell r="M4733">
            <v>0</v>
          </cell>
        </row>
        <row r="4734">
          <cell r="C4734" t="str">
            <v xml:space="preserve">IMPREVISTOS </v>
          </cell>
          <cell r="L4734">
            <v>0</v>
          </cell>
          <cell r="M4734">
            <v>0</v>
          </cell>
        </row>
        <row r="4735">
          <cell r="C4735" t="str">
            <v>UTILIDAD</v>
          </cell>
          <cell r="L4735">
            <v>0</v>
          </cell>
          <cell r="M4735">
            <v>0</v>
          </cell>
        </row>
        <row r="4736">
          <cell r="C4736" t="str">
            <v>SUBTOTAL $</v>
          </cell>
          <cell r="O4736">
            <v>0</v>
          </cell>
        </row>
        <row r="4738">
          <cell r="C4738" t="str">
            <v>Precio Unitario Total Aproximado al peso $</v>
          </cell>
          <cell r="O4738">
            <v>168917</v>
          </cell>
        </row>
        <row r="4741">
          <cell r="H4741" t="str">
            <v>Firma</v>
          </cell>
        </row>
        <row r="4742">
          <cell r="H4742" t="str">
            <v>Nombre:</v>
          </cell>
        </row>
        <row r="4743">
          <cell r="H4743" t="str">
            <v>Representante Legal del Contratista o su Apoderado</v>
          </cell>
        </row>
        <row r="4744">
          <cell r="H4744" t="str">
            <v>Matricula No. :</v>
          </cell>
        </row>
        <row r="4745">
          <cell r="H4745" t="str">
            <v xml:space="preserve"> </v>
          </cell>
        </row>
        <row r="4746">
          <cell r="C4746" t="str">
            <v>OBSERVACIONES INTERVENTORÍA</v>
          </cell>
        </row>
        <row r="4750">
          <cell r="C4750" t="str">
            <v>APROBACIÓN POR INTERVENTORÍA</v>
          </cell>
        </row>
        <row r="4751">
          <cell r="C4751"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4753">
          <cell r="C4753"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4756">
          <cell r="H4756" t="str">
            <v>Firma</v>
          </cell>
        </row>
        <row r="4757">
          <cell r="H4757" t="str">
            <v>Nombre:</v>
          </cell>
        </row>
        <row r="4758">
          <cell r="H4758" t="str">
            <v>Representante Legal del Interventor o su Apoderado</v>
          </cell>
        </row>
        <row r="4759">
          <cell r="H4759" t="str">
            <v>Matricula No. :</v>
          </cell>
        </row>
        <row r="4764">
          <cell r="C4764" t="str">
            <v>Formulario 1 - Propuesta económica  - Documento tipo de selección abreviada de menor cuantía - versión 2</v>
          </cell>
        </row>
        <row r="4765">
          <cell r="C4765" t="str">
            <v>Código</v>
          </cell>
          <cell r="D4765" t="str">
            <v>CCE-EICP-FM-25</v>
          </cell>
          <cell r="E4765" t="str">
            <v>Versión</v>
          </cell>
          <cell r="F4765">
            <v>2</v>
          </cell>
        </row>
        <row r="4767">
          <cell r="C4767" t="str">
            <v>[La entidad podrá utilizar este formato para la presentación de los análisis de precios unitarios el contratista en la oportunidad prevista en el numeral 8.1. del Documento Base]</v>
          </cell>
        </row>
        <row r="4770">
          <cell r="D4770" t="str">
            <v>MUNICIPIO DE CONCORDIA, ANTIOQUIA</v>
          </cell>
        </row>
        <row r="4771">
          <cell r="L4771" t="str">
            <v>VERSIÓN</v>
          </cell>
        </row>
        <row r="4772">
          <cell r="D4772" t="str">
            <v xml:space="preserve">[NÚMERO DEL PROCESO] </v>
          </cell>
        </row>
        <row r="4773">
          <cell r="L4773" t="str">
            <v>PÁGINA</v>
          </cell>
          <cell r="M4773">
            <v>1</v>
          </cell>
          <cell r="N4773" t="str">
            <v>DE</v>
          </cell>
          <cell r="O4773">
            <v>1</v>
          </cell>
        </row>
        <row r="4774">
          <cell r="D4774" t="str">
            <v xml:space="preserve">ANALISIS DE PRECIOS UNITARIOS </v>
          </cell>
        </row>
        <row r="4776">
          <cell r="L4776" t="str">
            <v>FECHA</v>
          </cell>
          <cell r="M4776" t="str">
            <v>DD</v>
          </cell>
          <cell r="N4776" t="str">
            <v>MM</v>
          </cell>
          <cell r="O4776" t="str">
            <v>AA</v>
          </cell>
        </row>
        <row r="4777">
          <cell r="M4777">
            <v>8</v>
          </cell>
          <cell r="N4777">
            <v>5</v>
          </cell>
          <cell r="O4777">
            <v>2023</v>
          </cell>
        </row>
        <row r="4778">
          <cell r="C4778" t="str">
            <v>ITEMS DE LA PROPUESTA ECONÓMICA</v>
          </cell>
          <cell r="I4778" t="str">
            <v>ITEMS NO PREVISTOS</v>
          </cell>
        </row>
        <row r="4782">
          <cell r="C4782" t="str">
            <v>DATOS ESPECÍFICOS</v>
          </cell>
        </row>
        <row r="4784">
          <cell r="C4784" t="str">
            <v>ITEM</v>
          </cell>
          <cell r="D4784" t="str">
            <v>DESCRIPCIÓN</v>
          </cell>
          <cell r="M4784" t="str">
            <v>UNIDAD</v>
          </cell>
          <cell r="O4784" t="str">
            <v>CANTIDAD</v>
          </cell>
        </row>
        <row r="4785">
          <cell r="C4785" t="str">
            <v>4.14.2</v>
          </cell>
          <cell r="D4785" t="str">
            <v>S.T.I de materiales para salida eléctrica de interruptor monopolar o plafon de alumbrado 15 A, certificacion RETIE. Incluye roseta/plafon o interruptor, tapa, ducto pvc, cajas con tapa suplemento, adaptadores, curvas, pega pvc, conductores 12 AWG-CU-THHN/THWN-90ºC, conectores de conexión y empalme, tornillos, obra civil y demás elementos y accesorios para su correcta instalación y funcionamiento. (Salida promedio de 5 m).</v>
          </cell>
          <cell r="M4785" t="str">
            <v>u</v>
          </cell>
          <cell r="O4785">
            <v>2</v>
          </cell>
          <cell r="R4785">
            <v>92647</v>
          </cell>
          <cell r="S4785">
            <v>92647</v>
          </cell>
          <cell r="T4785">
            <v>4.4299999999999999E-2</v>
          </cell>
          <cell r="U4785">
            <v>0.59619999999999995</v>
          </cell>
          <cell r="V4785">
            <v>0</v>
          </cell>
          <cell r="W4785">
            <v>0.35949999999999999</v>
          </cell>
        </row>
        <row r="4786">
          <cell r="C4786" t="str">
            <v>I. EQUIPO</v>
          </cell>
        </row>
        <row r="4788">
          <cell r="C4788" t="str">
            <v>DESCRIPCIÓN</v>
          </cell>
          <cell r="H4788" t="str">
            <v>MARCA</v>
          </cell>
          <cell r="J4788" t="str">
            <v>TIPO</v>
          </cell>
          <cell r="L4788" t="str">
            <v>TARIFA/HORA</v>
          </cell>
          <cell r="M4788" t="str">
            <v>RENDIMIENTO</v>
          </cell>
          <cell r="O4788" t="str">
            <v>Vr. UNITARIO</v>
          </cell>
        </row>
        <row r="4789">
          <cell r="C4789" t="str">
            <v>Sección completa de andamio (1.2m-1.5m) x 1.5 m. (+ 4 ruedas) Incluye transporte.</v>
          </cell>
          <cell r="J4789" t="str">
            <v>Dia</v>
          </cell>
          <cell r="L4789">
            <v>2565</v>
          </cell>
          <cell r="M4789">
            <v>4</v>
          </cell>
          <cell r="O4789">
            <v>641</v>
          </cell>
          <cell r="R4789">
            <v>0.5</v>
          </cell>
          <cell r="T4789" t="str">
            <v>Sección completa de andamio (1.2m-1.5m) x 1.5 m. (+ 4 ruedas) Incluye transporte.</v>
          </cell>
        </row>
        <row r="4790">
          <cell r="C4790" t="str">
            <v>Can zunchado en madera común de 5,0cmx20cmx3,0m (alquiler). Incluye transporte.</v>
          </cell>
          <cell r="J4790" t="str">
            <v>Dia</v>
          </cell>
          <cell r="L4790">
            <v>1500</v>
          </cell>
          <cell r="M4790">
            <v>4</v>
          </cell>
          <cell r="O4790">
            <v>375</v>
          </cell>
          <cell r="R4790">
            <v>0.5</v>
          </cell>
          <cell r="T4790" t="str">
            <v>Can zunchado en madera común de 5,0cmx20cmx3,0m (alquiler). Incluye transporte.</v>
          </cell>
        </row>
        <row r="4791">
          <cell r="C4791" t="str">
            <v>Pulidora Manual de 4" 1/2"</v>
          </cell>
          <cell r="J4791" t="str">
            <v>Dia</v>
          </cell>
          <cell r="L4791">
            <v>11352</v>
          </cell>
          <cell r="M4791">
            <v>8</v>
          </cell>
          <cell r="O4791">
            <v>1419</v>
          </cell>
          <cell r="R4791">
            <v>0.25</v>
          </cell>
          <cell r="T4791" t="str">
            <v>Pulidora Manual de 4" 1/2"</v>
          </cell>
        </row>
        <row r="4792">
          <cell r="C4792" t="str">
            <v>Herramienta Menor (Como % de Mano de Obra)</v>
          </cell>
          <cell r="J4792" t="str">
            <v>Dia</v>
          </cell>
          <cell r="L4792">
            <v>33311</v>
          </cell>
          <cell r="M4792">
            <v>0.05</v>
          </cell>
          <cell r="O4792">
            <v>1666</v>
          </cell>
          <cell r="R4792">
            <v>3332</v>
          </cell>
          <cell r="T4792" t="str">
            <v>Herramienta Menor (Como % de Mano de Obra)</v>
          </cell>
        </row>
        <row r="4793">
          <cell r="L4793">
            <v>4.4299999999999999E-2</v>
          </cell>
          <cell r="M4793" t="str">
            <v>SUBTOTAL $</v>
          </cell>
          <cell r="O4793">
            <v>4101</v>
          </cell>
        </row>
        <row r="4794">
          <cell r="C4794" t="str">
            <v>II. MATERIALES</v>
          </cell>
        </row>
        <row r="4796">
          <cell r="C4796" t="str">
            <v>DESCRIPCIÓN</v>
          </cell>
          <cell r="K4796" t="str">
            <v>UNIDAD</v>
          </cell>
          <cell r="L4796" t="str">
            <v>CANTIDAD</v>
          </cell>
          <cell r="M4796" t="str">
            <v>PRECIO UNIT.</v>
          </cell>
          <cell r="O4796" t="str">
            <v>Vr. UNITARIO</v>
          </cell>
        </row>
        <row r="4797">
          <cell r="C4797" t="str">
            <v>Tubo Conduit PVC 1/2 x 3mt</v>
          </cell>
          <cell r="K4797" t="str">
            <v>U</v>
          </cell>
          <cell r="L4797">
            <v>1.75</v>
          </cell>
          <cell r="M4797">
            <v>8400</v>
          </cell>
          <cell r="O4797">
            <v>14700</v>
          </cell>
          <cell r="R4797">
            <v>3.5</v>
          </cell>
          <cell r="T4797" t="str">
            <v>Tubo Conduit PVC 1/2 x 3mt</v>
          </cell>
        </row>
        <row r="4798">
          <cell r="C4798" t="str">
            <v>Adaptador 1/2 Pulgada Terminal Conduit PVC 10 und</v>
          </cell>
          <cell r="K4798" t="str">
            <v>U</v>
          </cell>
          <cell r="L4798">
            <v>0.2</v>
          </cell>
          <cell r="M4798">
            <v>5512</v>
          </cell>
          <cell r="O4798">
            <v>1102</v>
          </cell>
          <cell r="R4798">
            <v>0.4</v>
          </cell>
          <cell r="T4798" t="str">
            <v>Adaptador 1/2 Pulgada Terminal Conduit PVC 10 und</v>
          </cell>
        </row>
        <row r="4799">
          <cell r="C4799" t="str">
            <v>Curva 90x1/2 Pulgada Conduit Propack 10 und</v>
          </cell>
          <cell r="K4799" t="str">
            <v>U</v>
          </cell>
          <cell r="L4799">
            <v>0.2</v>
          </cell>
          <cell r="M4799">
            <v>10282</v>
          </cell>
          <cell r="O4799">
            <v>2056</v>
          </cell>
          <cell r="R4799">
            <v>0.4</v>
          </cell>
          <cell r="T4799" t="str">
            <v>Curva 90x1/2 Pulgada Conduit Propack 10 und</v>
          </cell>
        </row>
        <row r="4800">
          <cell r="C4800" t="str">
            <v>Caja octagonal 100 x 100 x 47 mm conduit</v>
          </cell>
          <cell r="K4800" t="str">
            <v>u</v>
          </cell>
          <cell r="L4800">
            <v>0.1</v>
          </cell>
          <cell r="M4800">
            <v>2640</v>
          </cell>
          <cell r="O4800">
            <v>264</v>
          </cell>
          <cell r="R4800">
            <v>0.2</v>
          </cell>
          <cell r="T4800" t="str">
            <v>Caja octagonal 100 x 100 x 47 mm conduit</v>
          </cell>
        </row>
        <row r="4801">
          <cell r="C4801" t="str">
            <v xml:space="preserve">Cable AWG-CU-THHN/THWN-90ºC # 12 </v>
          </cell>
          <cell r="K4801" t="str">
            <v>m</v>
          </cell>
          <cell r="L4801">
            <v>10.92</v>
          </cell>
          <cell r="M4801">
            <v>2714</v>
          </cell>
          <cell r="O4801">
            <v>29637</v>
          </cell>
          <cell r="R4801">
            <v>21.84</v>
          </cell>
          <cell r="T4801" t="str">
            <v xml:space="preserve">Cable AWG-CU-THHN/THWN-90ºC # 12 </v>
          </cell>
        </row>
        <row r="4802">
          <cell r="C4802" t="str">
            <v xml:space="preserve">Conector Resorte Rojo-Amr </v>
          </cell>
          <cell r="K4802" t="str">
            <v>u</v>
          </cell>
          <cell r="L4802">
            <v>3</v>
          </cell>
          <cell r="M4802">
            <v>1412</v>
          </cell>
          <cell r="O4802">
            <v>4236</v>
          </cell>
          <cell r="R4802">
            <v>6</v>
          </cell>
          <cell r="T4802" t="str">
            <v xml:space="preserve">Conector Resorte Rojo-Amr </v>
          </cell>
        </row>
        <row r="4803">
          <cell r="C4803" t="str">
            <v>Roseta en Porcelana Corona - 12 x 12 x 4 cm</v>
          </cell>
          <cell r="K4803" t="str">
            <v>u</v>
          </cell>
          <cell r="L4803">
            <v>1</v>
          </cell>
          <cell r="M4803">
            <v>3080</v>
          </cell>
          <cell r="O4803">
            <v>3080</v>
          </cell>
          <cell r="R4803">
            <v>2</v>
          </cell>
          <cell r="T4803" t="str">
            <v>Roseta en Porcelana Corona - 12 x 12 x 4 cm</v>
          </cell>
        </row>
        <row r="4804">
          <cell r="C4804" t="str">
            <v>Soldadura liquida PVC 1/4 de Gl</v>
          </cell>
          <cell r="K4804" t="str">
            <v>u</v>
          </cell>
          <cell r="L4804">
            <v>1.4999999999999999E-2</v>
          </cell>
          <cell r="M4804">
            <v>10695</v>
          </cell>
          <cell r="O4804">
            <v>160</v>
          </cell>
          <cell r="R4804">
            <v>0.03</v>
          </cell>
          <cell r="T4804" t="str">
            <v>Soldadura liquida PVC 1/4 de Gl</v>
          </cell>
        </row>
        <row r="4805">
          <cell r="K4805" t="str">
            <v/>
          </cell>
          <cell r="M4805">
            <v>0</v>
          </cell>
          <cell r="O4805">
            <v>0</v>
          </cell>
          <cell r="R4805">
            <v>0</v>
          </cell>
          <cell r="T4805">
            <v>0</v>
          </cell>
        </row>
        <row r="4806">
          <cell r="L4806">
            <v>0.59619999999999995</v>
          </cell>
          <cell r="M4806" t="str">
            <v>SUBTOTAL $</v>
          </cell>
          <cell r="O4806">
            <v>55235</v>
          </cell>
        </row>
        <row r="4807">
          <cell r="C4807" t="str">
            <v>III. TRANSPORTES</v>
          </cell>
        </row>
        <row r="4809">
          <cell r="C4809" t="str">
            <v>MATERIAL</v>
          </cell>
          <cell r="J4809" t="str">
            <v>VOL. o PESO</v>
          </cell>
          <cell r="K4809" t="str">
            <v>DISTANCIA</v>
          </cell>
          <cell r="L4809" t="str">
            <v>M3 o Ton/Km</v>
          </cell>
          <cell r="M4809" t="str">
            <v>TARIFA</v>
          </cell>
          <cell r="O4809" t="str">
            <v>Vr. UNITARIO</v>
          </cell>
        </row>
        <row r="4810">
          <cell r="J4810" t="str">
            <v/>
          </cell>
          <cell r="M4810">
            <v>0</v>
          </cell>
          <cell r="O4810">
            <v>0</v>
          </cell>
          <cell r="R4810">
            <v>0</v>
          </cell>
          <cell r="T4810">
            <v>0</v>
          </cell>
        </row>
        <row r="4811">
          <cell r="J4811" t="str">
            <v/>
          </cell>
          <cell r="M4811">
            <v>0</v>
          </cell>
          <cell r="O4811">
            <v>0</v>
          </cell>
          <cell r="R4811">
            <v>0</v>
          </cell>
          <cell r="T4811">
            <v>0</v>
          </cell>
        </row>
        <row r="4812">
          <cell r="J4812" t="str">
            <v/>
          </cell>
          <cell r="M4812">
            <v>0</v>
          </cell>
          <cell r="O4812">
            <v>0</v>
          </cell>
          <cell r="R4812">
            <v>0</v>
          </cell>
          <cell r="T4812">
            <v>0</v>
          </cell>
        </row>
        <row r="4813">
          <cell r="L4813">
            <v>0</v>
          </cell>
          <cell r="M4813" t="str">
            <v>SUBTOTAL $</v>
          </cell>
          <cell r="O4813">
            <v>0</v>
          </cell>
        </row>
        <row r="4814">
          <cell r="C4814" t="str">
            <v>IV. MANO DE OBRA</v>
          </cell>
        </row>
        <row r="4816">
          <cell r="C4816" t="str">
            <v>TRABAJADOR</v>
          </cell>
          <cell r="I4816" t="str">
            <v>CANTIDAD</v>
          </cell>
          <cell r="J4816" t="str">
            <v>JORNAL</v>
          </cell>
          <cell r="K4816" t="str">
            <v>PRESTACIONES</v>
          </cell>
          <cell r="L4816" t="str">
            <v>JORNAL TOTAL</v>
          </cell>
          <cell r="M4816" t="str">
            <v>RENDIMIENTO</v>
          </cell>
          <cell r="O4816" t="str">
            <v>Vr. UNITARIO</v>
          </cell>
        </row>
        <row r="4817">
          <cell r="C4817" t="str">
            <v>Maestro Electricista</v>
          </cell>
          <cell r="I4817">
            <v>1</v>
          </cell>
          <cell r="J4817">
            <v>104400</v>
          </cell>
          <cell r="K4817">
            <v>1.681</v>
          </cell>
          <cell r="L4817">
            <v>175496</v>
          </cell>
          <cell r="M4817">
            <v>8</v>
          </cell>
          <cell r="O4817">
            <v>21937</v>
          </cell>
          <cell r="R4817">
            <v>0.25</v>
          </cell>
          <cell r="T4817" t="str">
            <v>Maestro Electricista</v>
          </cell>
        </row>
        <row r="4818">
          <cell r="C4818" t="str">
            <v>Ayudante Entendido</v>
          </cell>
          <cell r="I4818">
            <v>1</v>
          </cell>
          <cell r="J4818">
            <v>53020</v>
          </cell>
          <cell r="K4818">
            <v>1.7161</v>
          </cell>
          <cell r="L4818">
            <v>90988</v>
          </cell>
          <cell r="M4818">
            <v>8</v>
          </cell>
          <cell r="O4818">
            <v>11374</v>
          </cell>
          <cell r="R4818">
            <v>0.25</v>
          </cell>
          <cell r="T4818" t="str">
            <v>Ayudante Entendido</v>
          </cell>
        </row>
        <row r="4819">
          <cell r="I4819">
            <v>1</v>
          </cell>
          <cell r="J4819">
            <v>0</v>
          </cell>
          <cell r="K4819">
            <v>0</v>
          </cell>
          <cell r="L4819">
            <v>0</v>
          </cell>
          <cell r="O4819">
            <v>0</v>
          </cell>
          <cell r="R4819">
            <v>0</v>
          </cell>
          <cell r="T4819">
            <v>0</v>
          </cell>
        </row>
        <row r="4820">
          <cell r="L4820">
            <v>0.35949999999999999</v>
          </cell>
          <cell r="M4820" t="str">
            <v>SUBTOTAL $</v>
          </cell>
          <cell r="O4820">
            <v>33311</v>
          </cell>
        </row>
        <row r="4822">
          <cell r="C4822" t="str">
            <v>TOTAL COSTO DIRECTO $</v>
          </cell>
          <cell r="O4822">
            <v>92647</v>
          </cell>
        </row>
        <row r="4823">
          <cell r="C4823" t="str">
            <v>V. COSTOS INDIRECTOS</v>
          </cell>
        </row>
        <row r="4825">
          <cell r="C4825" t="str">
            <v>Descripción</v>
          </cell>
          <cell r="L4825" t="str">
            <v>Porcentaje</v>
          </cell>
          <cell r="M4825" t="str">
            <v>Valor Total</v>
          </cell>
        </row>
        <row r="4826">
          <cell r="C4826" t="str">
            <v>ADMINISTRACION</v>
          </cell>
          <cell r="L4826">
            <v>0</v>
          </cell>
          <cell r="M4826">
            <v>0</v>
          </cell>
        </row>
        <row r="4827">
          <cell r="C4827" t="str">
            <v xml:space="preserve">IMPREVISTOS </v>
          </cell>
          <cell r="L4827">
            <v>0</v>
          </cell>
          <cell r="M4827">
            <v>0</v>
          </cell>
        </row>
        <row r="4828">
          <cell r="C4828" t="str">
            <v>UTILIDAD</v>
          </cell>
          <cell r="L4828">
            <v>0</v>
          </cell>
          <cell r="M4828">
            <v>0</v>
          </cell>
        </row>
        <row r="4829">
          <cell r="C4829" t="str">
            <v>SUBTOTAL $</v>
          </cell>
          <cell r="O4829">
            <v>0</v>
          </cell>
        </row>
        <row r="4831">
          <cell r="C4831" t="str">
            <v>Precio Unitario Total Aproximado al peso $</v>
          </cell>
          <cell r="O4831">
            <v>92647</v>
          </cell>
        </row>
        <row r="4834">
          <cell r="H4834" t="str">
            <v>Firma</v>
          </cell>
        </row>
        <row r="4835">
          <cell r="H4835" t="str">
            <v>Nombre:</v>
          </cell>
        </row>
        <row r="4836">
          <cell r="H4836" t="str">
            <v>Representante Legal del Contratista o su Apoderado</v>
          </cell>
        </row>
        <row r="4837">
          <cell r="H4837" t="str">
            <v>Matricula No. :</v>
          </cell>
        </row>
        <row r="4838">
          <cell r="H4838" t="str">
            <v xml:space="preserve"> </v>
          </cell>
        </row>
        <row r="4839">
          <cell r="C4839" t="str">
            <v>OBSERVACIONES INTERVENTORÍA</v>
          </cell>
        </row>
        <row r="4843">
          <cell r="C4843" t="str">
            <v>APROBACIÓN POR INTERVENTORÍA</v>
          </cell>
        </row>
        <row r="4844">
          <cell r="C4844"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4846">
          <cell r="C4846"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4849">
          <cell r="H4849" t="str">
            <v>Firma</v>
          </cell>
        </row>
        <row r="4850">
          <cell r="H4850" t="str">
            <v>Nombre:</v>
          </cell>
        </row>
        <row r="4851">
          <cell r="H4851" t="str">
            <v>Representante Legal del Interventor o su Apoderado</v>
          </cell>
        </row>
        <row r="4852">
          <cell r="H4852" t="str">
            <v>Matricula No. :</v>
          </cell>
        </row>
        <row r="4857">
          <cell r="C4857" t="str">
            <v>Formulario 1 - Propuesta económica  - Documento tipo de selección abreviada de menor cuantía - versión 2</v>
          </cell>
        </row>
        <row r="4858">
          <cell r="C4858" t="str">
            <v>Código</v>
          </cell>
          <cell r="D4858" t="str">
            <v>CCE-EICP-FM-25</v>
          </cell>
          <cell r="E4858" t="str">
            <v>Versión</v>
          </cell>
          <cell r="F4858">
            <v>2</v>
          </cell>
        </row>
        <row r="4860">
          <cell r="C4860" t="str">
            <v>[La entidad podrá utilizar este formato para la presentación de los análisis de precios unitarios el contratista en la oportunidad prevista en el numeral 8.1. del Documento Base]</v>
          </cell>
        </row>
        <row r="4863">
          <cell r="D4863" t="str">
            <v>MUNICIPIO DE CONCORDIA, ANTIOQUIA</v>
          </cell>
        </row>
        <row r="4864">
          <cell r="L4864" t="str">
            <v>VERSIÓN</v>
          </cell>
        </row>
        <row r="4865">
          <cell r="D4865" t="str">
            <v xml:space="preserve">[NÚMERO DEL PROCESO] </v>
          </cell>
        </row>
        <row r="4866">
          <cell r="L4866" t="str">
            <v>PÁGINA</v>
          </cell>
          <cell r="M4866">
            <v>1</v>
          </cell>
          <cell r="N4866" t="str">
            <v>DE</v>
          </cell>
          <cell r="O4866">
            <v>1</v>
          </cell>
        </row>
        <row r="4867">
          <cell r="D4867" t="str">
            <v xml:space="preserve">ANALISIS DE PRECIOS UNITARIOS </v>
          </cell>
        </row>
        <row r="4869">
          <cell r="L4869" t="str">
            <v>FECHA</v>
          </cell>
          <cell r="M4869" t="str">
            <v>DD</v>
          </cell>
          <cell r="N4869" t="str">
            <v>MM</v>
          </cell>
          <cell r="O4869" t="str">
            <v>AA</v>
          </cell>
        </row>
        <row r="4870">
          <cell r="M4870">
            <v>8</v>
          </cell>
          <cell r="N4870">
            <v>5</v>
          </cell>
          <cell r="O4870">
            <v>2023</v>
          </cell>
        </row>
        <row r="4871">
          <cell r="C4871" t="str">
            <v>ITEMS DE LA PROPUESTA ECONÓMICA</v>
          </cell>
          <cell r="I4871" t="str">
            <v>ITEMS NO PREVISTOS</v>
          </cell>
        </row>
        <row r="4875">
          <cell r="C4875" t="str">
            <v>DATOS ESPECÍFICOS</v>
          </cell>
        </row>
        <row r="4877">
          <cell r="C4877" t="str">
            <v>ITEM</v>
          </cell>
          <cell r="D4877" t="str">
            <v>DESCRIPCIÓN</v>
          </cell>
          <cell r="M4877" t="str">
            <v>UNIDAD</v>
          </cell>
          <cell r="O4877" t="str">
            <v>CANTIDAD</v>
          </cell>
        </row>
        <row r="4878">
          <cell r="C4878" t="str">
            <v>4.14.3</v>
          </cell>
          <cell r="D4878" t="str">
            <v xml:space="preserve">S.T.I de materiales para salida eléctrica de toma doble con polo a tierra , certificación RETIE. Incluye toma, la tapa, cajas 12X12X5 con tapa, ducto EMT, conectores de conexión y empalme, adaptadores terminales, curvas, tornillos, conductores de cobre 3+No12 AWG-CU-THHN/THWN-90ºC, obra civil, y demás accesorios y elementos para su correcta instalación y funcionamiento.(Salida promedio de 3 m). </v>
          </cell>
          <cell r="M4878" t="str">
            <v>u</v>
          </cell>
          <cell r="O4878">
            <v>49</v>
          </cell>
          <cell r="R4878">
            <v>135229</v>
          </cell>
          <cell r="S4878">
            <v>135229</v>
          </cell>
          <cell r="T4878">
            <v>1.9800000000000002E-2</v>
          </cell>
          <cell r="U4878">
            <v>0.73380000000000001</v>
          </cell>
          <cell r="V4878">
            <v>0</v>
          </cell>
          <cell r="W4878">
            <v>0.24629999999999999</v>
          </cell>
        </row>
        <row r="4879">
          <cell r="C4879" t="str">
            <v>I. EQUIPO</v>
          </cell>
        </row>
        <row r="4881">
          <cell r="C4881" t="str">
            <v>DESCRIPCIÓN</v>
          </cell>
          <cell r="H4881" t="str">
            <v>MARCA</v>
          </cell>
          <cell r="J4881" t="str">
            <v>TIPO</v>
          </cell>
          <cell r="L4881" t="str">
            <v>TARIFA/HORA</v>
          </cell>
          <cell r="M4881" t="str">
            <v>RENDIMIENTO</v>
          </cell>
          <cell r="O4881" t="str">
            <v>Vr. UNITARIO</v>
          </cell>
        </row>
        <row r="4882">
          <cell r="C4882" t="str">
            <v>Sección completa de andamio (1.2m-1.5m) x 1.5 m. (+ 4 ruedas) Incluye transporte.</v>
          </cell>
          <cell r="J4882" t="str">
            <v>Dia</v>
          </cell>
          <cell r="L4882">
            <v>2565</v>
          </cell>
          <cell r="M4882">
            <v>4</v>
          </cell>
          <cell r="O4882">
            <v>641</v>
          </cell>
          <cell r="R4882">
            <v>12.25</v>
          </cell>
          <cell r="T4882" t="str">
            <v>Sección completa de andamio (1.2m-1.5m) x 1.5 m. (+ 4 ruedas) Incluye transporte.</v>
          </cell>
        </row>
        <row r="4883">
          <cell r="C4883" t="str">
            <v>Can zunchado en madera común de 5,0cmx20cmx3,0m (alquiler). Incluye transporte.</v>
          </cell>
          <cell r="J4883" t="str">
            <v>Dia</v>
          </cell>
          <cell r="L4883">
            <v>1500</v>
          </cell>
          <cell r="M4883">
            <v>4</v>
          </cell>
          <cell r="O4883">
            <v>375</v>
          </cell>
          <cell r="R4883">
            <v>12.25</v>
          </cell>
          <cell r="T4883" t="str">
            <v>Can zunchado en madera común de 5,0cmx20cmx3,0m (alquiler). Incluye transporte.</v>
          </cell>
        </row>
        <row r="4884">
          <cell r="J4884" t="str">
            <v/>
          </cell>
          <cell r="L4884" t="str">
            <v/>
          </cell>
          <cell r="O4884">
            <v>0</v>
          </cell>
          <cell r="R4884">
            <v>0</v>
          </cell>
          <cell r="T4884">
            <v>0</v>
          </cell>
        </row>
        <row r="4885">
          <cell r="C4885" t="str">
            <v>Herramienta Menor (Como % de Mano de Obra)</v>
          </cell>
          <cell r="J4885" t="str">
            <v>Dia</v>
          </cell>
          <cell r="L4885">
            <v>33311</v>
          </cell>
          <cell r="M4885">
            <v>0.05</v>
          </cell>
          <cell r="O4885">
            <v>1666</v>
          </cell>
          <cell r="R4885">
            <v>81634</v>
          </cell>
          <cell r="T4885" t="str">
            <v>Herramienta Menor (Como % de Mano de Obra)</v>
          </cell>
        </row>
        <row r="4886">
          <cell r="L4886">
            <v>1.9800000000000002E-2</v>
          </cell>
          <cell r="M4886" t="str">
            <v>SUBTOTAL $</v>
          </cell>
          <cell r="O4886">
            <v>2682</v>
          </cell>
        </row>
        <row r="4887">
          <cell r="C4887" t="str">
            <v>II. MATERIALES</v>
          </cell>
        </row>
        <row r="4889">
          <cell r="C4889" t="str">
            <v>DESCRIPCIÓN</v>
          </cell>
          <cell r="K4889" t="str">
            <v>UNIDAD</v>
          </cell>
          <cell r="L4889" t="str">
            <v>CANTIDAD</v>
          </cell>
          <cell r="M4889" t="str">
            <v>PRECIO UNIT.</v>
          </cell>
          <cell r="O4889" t="str">
            <v>Vr. UNITARIO</v>
          </cell>
        </row>
        <row r="4890">
          <cell r="C4890" t="str">
            <v>tubo EMT 1/2" X 3m</v>
          </cell>
          <cell r="K4890" t="str">
            <v>u</v>
          </cell>
          <cell r="L4890">
            <v>1.05</v>
          </cell>
          <cell r="M4890">
            <v>23700</v>
          </cell>
          <cell r="O4890">
            <v>24885</v>
          </cell>
          <cell r="R4890">
            <v>51.45</v>
          </cell>
          <cell r="T4890" t="str">
            <v>tubo EMT 1/2" X 3m</v>
          </cell>
        </row>
        <row r="4891">
          <cell r="C4891" t="str">
            <v>Terminal EMT 1/2" Acero - Tub</v>
          </cell>
          <cell r="K4891" t="str">
            <v>u</v>
          </cell>
          <cell r="L4891">
            <v>2</v>
          </cell>
          <cell r="M4891">
            <v>2052.75</v>
          </cell>
          <cell r="O4891">
            <v>4106</v>
          </cell>
          <cell r="R4891">
            <v>98</v>
          </cell>
          <cell r="T4891" t="str">
            <v>Terminal EMT 1/2" Acero - Tub</v>
          </cell>
        </row>
        <row r="4892">
          <cell r="C4892" t="str">
            <v>Union EMT 1/2" Acero</v>
          </cell>
          <cell r="K4892" t="str">
            <v>u</v>
          </cell>
          <cell r="L4892">
            <v>0.5</v>
          </cell>
          <cell r="M4892">
            <v>2682</v>
          </cell>
          <cell r="O4892">
            <v>1341</v>
          </cell>
          <cell r="R4892">
            <v>24.5</v>
          </cell>
          <cell r="T4892" t="str">
            <v>Union EMT 1/2" Acero</v>
          </cell>
        </row>
        <row r="4893">
          <cell r="C4893" t="str">
            <v>Curva EMT 1/2"</v>
          </cell>
          <cell r="K4893" t="str">
            <v>u</v>
          </cell>
          <cell r="L4893">
            <v>2</v>
          </cell>
          <cell r="M4893">
            <v>4105.5</v>
          </cell>
          <cell r="O4893">
            <v>8211</v>
          </cell>
          <cell r="R4893">
            <v>98</v>
          </cell>
          <cell r="T4893" t="str">
            <v>Curva EMT 1/2"</v>
          </cell>
        </row>
        <row r="4894">
          <cell r="C4894" t="str">
            <v>Caja 12x12x5 Tapa Universal Rall 7035 Cal. 20 Proelectricos</v>
          </cell>
          <cell r="K4894" t="str">
            <v>u</v>
          </cell>
          <cell r="L4894">
            <v>1</v>
          </cell>
          <cell r="M4894">
            <v>20900</v>
          </cell>
          <cell r="O4894">
            <v>20900</v>
          </cell>
          <cell r="R4894">
            <v>49</v>
          </cell>
          <cell r="T4894" t="str">
            <v>Caja 12x12x5 Tapa Universal Rall 7035 Cal. 20 Proelectricos</v>
          </cell>
        </row>
        <row r="4895">
          <cell r="C4895" t="str">
            <v xml:space="preserve">Toma doble polo a tierra blanco Electric Line sin tapa
</v>
          </cell>
          <cell r="K4895" t="str">
            <v>u</v>
          </cell>
          <cell r="L4895">
            <v>1</v>
          </cell>
          <cell r="M4895">
            <v>5900</v>
          </cell>
          <cell r="O4895">
            <v>5900</v>
          </cell>
          <cell r="R4895">
            <v>49</v>
          </cell>
          <cell r="T4895" t="str">
            <v xml:space="preserve">Toma doble polo a tierra blanco Electric Line sin tapa
</v>
          </cell>
        </row>
        <row r="4896">
          <cell r="C4896" t="str">
            <v xml:space="preserve">Cable AWG-CU-THHN/THWN-90ºC # 12 </v>
          </cell>
          <cell r="K4896" t="str">
            <v>m</v>
          </cell>
          <cell r="L4896">
            <v>10.08</v>
          </cell>
          <cell r="M4896">
            <v>2714</v>
          </cell>
          <cell r="O4896">
            <v>27357</v>
          </cell>
          <cell r="R4896">
            <v>493.92</v>
          </cell>
          <cell r="T4896" t="str">
            <v xml:space="preserve">Cable AWG-CU-THHN/THWN-90ºC # 12 </v>
          </cell>
        </row>
        <row r="4897">
          <cell r="C4897" t="str">
            <v xml:space="preserve">Abrazadera Plastica Alas Tubo Conduit 1/2pg </v>
          </cell>
          <cell r="K4897" t="str">
            <v>u</v>
          </cell>
          <cell r="L4897">
            <v>2</v>
          </cell>
          <cell r="M4897">
            <v>1150</v>
          </cell>
          <cell r="O4897">
            <v>2300</v>
          </cell>
          <cell r="R4897">
            <v>98</v>
          </cell>
          <cell r="T4897" t="str">
            <v xml:space="preserve">Abrazadera Plastica Alas Tubo Conduit 1/2pg </v>
          </cell>
        </row>
        <row r="4898">
          <cell r="C4898" t="str">
            <v xml:space="preserve">Conector Resorte Rojo-Amr </v>
          </cell>
          <cell r="K4898" t="str">
            <v>u</v>
          </cell>
          <cell r="L4898">
            <v>3</v>
          </cell>
          <cell r="M4898">
            <v>1412</v>
          </cell>
          <cell r="O4898">
            <v>4236</v>
          </cell>
          <cell r="R4898">
            <v>147</v>
          </cell>
          <cell r="T4898" t="str">
            <v xml:space="preserve">Conector Resorte Rojo-Amr </v>
          </cell>
        </row>
        <row r="4899">
          <cell r="L4899">
            <v>0.73380000000000001</v>
          </cell>
          <cell r="M4899" t="str">
            <v>SUBTOTAL $</v>
          </cell>
          <cell r="O4899">
            <v>99236</v>
          </cell>
        </row>
        <row r="4900">
          <cell r="C4900" t="str">
            <v>III. TRANSPORTES</v>
          </cell>
        </row>
        <row r="4902">
          <cell r="C4902" t="str">
            <v>MATERIAL</v>
          </cell>
          <cell r="J4902" t="str">
            <v>VOL. o PESO</v>
          </cell>
          <cell r="K4902" t="str">
            <v>DISTANCIA</v>
          </cell>
          <cell r="L4902" t="str">
            <v>M3 o Ton/Km</v>
          </cell>
          <cell r="M4902" t="str">
            <v>TARIFA</v>
          </cell>
          <cell r="O4902" t="str">
            <v>Vr. UNITARIO</v>
          </cell>
        </row>
        <row r="4903">
          <cell r="J4903" t="str">
            <v/>
          </cell>
          <cell r="M4903">
            <v>0</v>
          </cell>
          <cell r="O4903">
            <v>0</v>
          </cell>
          <cell r="R4903">
            <v>0</v>
          </cell>
          <cell r="T4903">
            <v>0</v>
          </cell>
        </row>
        <row r="4904">
          <cell r="J4904" t="str">
            <v/>
          </cell>
          <cell r="M4904">
            <v>0</v>
          </cell>
          <cell r="O4904">
            <v>0</v>
          </cell>
          <cell r="R4904">
            <v>0</v>
          </cell>
          <cell r="T4904">
            <v>0</v>
          </cell>
        </row>
        <row r="4905">
          <cell r="J4905" t="str">
            <v/>
          </cell>
          <cell r="M4905">
            <v>0</v>
          </cell>
          <cell r="O4905">
            <v>0</v>
          </cell>
          <cell r="R4905">
            <v>0</v>
          </cell>
          <cell r="T4905">
            <v>0</v>
          </cell>
        </row>
        <row r="4906">
          <cell r="L4906">
            <v>0</v>
          </cell>
          <cell r="M4906" t="str">
            <v>SUBTOTAL $</v>
          </cell>
          <cell r="O4906">
            <v>0</v>
          </cell>
        </row>
        <row r="4907">
          <cell r="C4907" t="str">
            <v>IV. MANO DE OBRA</v>
          </cell>
        </row>
        <row r="4909">
          <cell r="C4909" t="str">
            <v>TRABAJADOR</v>
          </cell>
          <cell r="I4909" t="str">
            <v>CANTIDAD</v>
          </cell>
          <cell r="J4909" t="str">
            <v>JORNAL</v>
          </cell>
          <cell r="K4909" t="str">
            <v>PRESTACIONES</v>
          </cell>
          <cell r="L4909" t="str">
            <v>JORNAL TOTAL</v>
          </cell>
          <cell r="M4909" t="str">
            <v>RENDIMIENTO</v>
          </cell>
          <cell r="O4909" t="str">
            <v>Vr. UNITARIO</v>
          </cell>
        </row>
        <row r="4910">
          <cell r="C4910" t="str">
            <v>Maestro Electricista</v>
          </cell>
          <cell r="I4910">
            <v>1</v>
          </cell>
          <cell r="J4910">
            <v>104400</v>
          </cell>
          <cell r="K4910">
            <v>1.681</v>
          </cell>
          <cell r="L4910">
            <v>175496</v>
          </cell>
          <cell r="M4910">
            <v>8</v>
          </cell>
          <cell r="O4910">
            <v>21937</v>
          </cell>
          <cell r="R4910">
            <v>6.13</v>
          </cell>
          <cell r="T4910" t="str">
            <v>Maestro Electricista</v>
          </cell>
        </row>
        <row r="4911">
          <cell r="C4911" t="str">
            <v>Ayudante Entendido</v>
          </cell>
          <cell r="I4911">
            <v>1</v>
          </cell>
          <cell r="J4911">
            <v>53020</v>
          </cell>
          <cell r="K4911">
            <v>1.7161</v>
          </cell>
          <cell r="L4911">
            <v>90988</v>
          </cell>
          <cell r="M4911">
            <v>8</v>
          </cell>
          <cell r="O4911">
            <v>11374</v>
          </cell>
          <cell r="R4911">
            <v>6.13</v>
          </cell>
          <cell r="T4911" t="str">
            <v>Ayudante Entendido</v>
          </cell>
        </row>
        <row r="4912">
          <cell r="I4912">
            <v>1</v>
          </cell>
          <cell r="J4912">
            <v>0</v>
          </cell>
          <cell r="K4912">
            <v>0</v>
          </cell>
          <cell r="L4912">
            <v>0</v>
          </cell>
          <cell r="O4912">
            <v>0</v>
          </cell>
          <cell r="R4912">
            <v>0</v>
          </cell>
          <cell r="T4912">
            <v>0</v>
          </cell>
        </row>
        <row r="4913">
          <cell r="L4913">
            <v>0.24629999999999999</v>
          </cell>
          <cell r="M4913" t="str">
            <v>SUBTOTAL $</v>
          </cell>
          <cell r="O4913">
            <v>33311</v>
          </cell>
        </row>
        <row r="4915">
          <cell r="C4915" t="str">
            <v>TOTAL COSTO DIRECTO $</v>
          </cell>
          <cell r="O4915">
            <v>135229</v>
          </cell>
        </row>
        <row r="4916">
          <cell r="C4916" t="str">
            <v>V. COSTOS INDIRECTOS</v>
          </cell>
        </row>
        <row r="4918">
          <cell r="C4918" t="str">
            <v>Descripción</v>
          </cell>
          <cell r="L4918" t="str">
            <v>Porcentaje</v>
          </cell>
          <cell r="M4918" t="str">
            <v>Valor Total</v>
          </cell>
        </row>
        <row r="4919">
          <cell r="C4919" t="str">
            <v>ADMINISTRACION</v>
          </cell>
          <cell r="L4919">
            <v>0</v>
          </cell>
          <cell r="M4919">
            <v>0</v>
          </cell>
        </row>
        <row r="4920">
          <cell r="C4920" t="str">
            <v xml:space="preserve">IMPREVISTOS </v>
          </cell>
          <cell r="L4920">
            <v>0</v>
          </cell>
          <cell r="M4920">
            <v>0</v>
          </cell>
        </row>
        <row r="4921">
          <cell r="C4921" t="str">
            <v>UTILIDAD</v>
          </cell>
          <cell r="L4921">
            <v>0</v>
          </cell>
          <cell r="M4921">
            <v>0</v>
          </cell>
        </row>
        <row r="4922">
          <cell r="C4922" t="str">
            <v>SUBTOTAL $</v>
          </cell>
          <cell r="O4922">
            <v>0</v>
          </cell>
        </row>
        <row r="4924">
          <cell r="C4924" t="str">
            <v>Precio Unitario Total Aproximado al peso $</v>
          </cell>
          <cell r="O4924">
            <v>135229</v>
          </cell>
        </row>
        <row r="4927">
          <cell r="H4927" t="str">
            <v>Firma</v>
          </cell>
        </row>
        <row r="4928">
          <cell r="H4928" t="str">
            <v>Nombre:</v>
          </cell>
        </row>
        <row r="4929">
          <cell r="H4929" t="str">
            <v>Representante Legal del Contratista o su Apoderado</v>
          </cell>
        </row>
        <row r="4930">
          <cell r="H4930" t="str">
            <v>Matricula No. :</v>
          </cell>
        </row>
        <row r="4931">
          <cell r="H4931" t="str">
            <v xml:space="preserve"> </v>
          </cell>
        </row>
        <row r="4932">
          <cell r="C4932" t="str">
            <v>OBSERVACIONES INTERVENTORÍA</v>
          </cell>
        </row>
        <row r="4936">
          <cell r="C4936" t="str">
            <v>APROBACIÓN POR INTERVENTORÍA</v>
          </cell>
        </row>
        <row r="4937">
          <cell r="C4937"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4939">
          <cell r="C4939"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4942">
          <cell r="H4942" t="str">
            <v>Firma</v>
          </cell>
        </row>
        <row r="4943">
          <cell r="H4943" t="str">
            <v>Nombre:</v>
          </cell>
        </row>
        <row r="4944">
          <cell r="H4944" t="str">
            <v>Representante Legal del Interventor o su Apoderado</v>
          </cell>
        </row>
        <row r="4945">
          <cell r="H4945" t="str">
            <v>Matricula No. :</v>
          </cell>
        </row>
        <row r="4950">
          <cell r="C4950" t="str">
            <v>Formulario 1 - Propuesta económica  - Documento tipo de selección abreviada de menor cuantía - versión 2</v>
          </cell>
        </row>
        <row r="4951">
          <cell r="C4951" t="str">
            <v>Código</v>
          </cell>
          <cell r="D4951" t="str">
            <v>CCE-EICP-FM-25</v>
          </cell>
          <cell r="E4951" t="str">
            <v>Versión</v>
          </cell>
          <cell r="F4951">
            <v>2</v>
          </cell>
        </row>
        <row r="4953">
          <cell r="C4953" t="str">
            <v>[La entidad podrá utilizar este formato para la presentación de los análisis de precios unitarios el contratista en la oportunidad prevista en el numeral 8.1. del Documento Base]</v>
          </cell>
        </row>
        <row r="4956">
          <cell r="D4956" t="str">
            <v>MUNICIPIO DE CONCORDIA, ANTIOQUIA</v>
          </cell>
        </row>
        <row r="4957">
          <cell r="L4957" t="str">
            <v>VERSIÓN</v>
          </cell>
        </row>
        <row r="4958">
          <cell r="D4958" t="str">
            <v xml:space="preserve">[NÚMERO DEL PROCESO] </v>
          </cell>
        </row>
        <row r="4959">
          <cell r="L4959" t="str">
            <v>PÁGINA</v>
          </cell>
          <cell r="M4959">
            <v>1</v>
          </cell>
          <cell r="N4959" t="str">
            <v>DE</v>
          </cell>
          <cell r="O4959">
            <v>1</v>
          </cell>
        </row>
        <row r="4960">
          <cell r="D4960" t="str">
            <v xml:space="preserve">ANALISIS DE PRECIOS UNITARIOS </v>
          </cell>
        </row>
        <row r="4962">
          <cell r="L4962" t="str">
            <v>FECHA</v>
          </cell>
          <cell r="M4962" t="str">
            <v>DD</v>
          </cell>
          <cell r="N4962" t="str">
            <v>MM</v>
          </cell>
          <cell r="O4962" t="str">
            <v>AA</v>
          </cell>
        </row>
        <row r="4963">
          <cell r="M4963">
            <v>8</v>
          </cell>
          <cell r="N4963">
            <v>5</v>
          </cell>
          <cell r="O4963">
            <v>2023</v>
          </cell>
        </row>
        <row r="4964">
          <cell r="C4964" t="str">
            <v>ITEMS DE LA PROPUESTA ECONÓMICA</v>
          </cell>
          <cell r="I4964" t="str">
            <v>ITEMS NO PREVISTOS</v>
          </cell>
        </row>
        <row r="4968">
          <cell r="C4968" t="str">
            <v>DATOS ESPECÍFICOS</v>
          </cell>
        </row>
        <row r="4970">
          <cell r="C4970" t="str">
            <v>ITEM</v>
          </cell>
          <cell r="D4970" t="str">
            <v>DESCRIPCIÓN</v>
          </cell>
          <cell r="M4970" t="str">
            <v>UNIDAD</v>
          </cell>
          <cell r="O4970" t="str">
            <v>CANTIDAD</v>
          </cell>
        </row>
        <row r="4971">
          <cell r="C4971" t="str">
            <v>4.14.4</v>
          </cell>
          <cell r="D4971" t="str">
            <v xml:space="preserve">S.T.I de materiales para salida eléctrica de toma doble con polo a tierra , certificación RETIE. Incluye toma, la tapa, cajas, ducto Conduit PVC, conectores de conexión y empalme, adaptadores terminales, curvas, tornillos, conductores de cobre 3+No12 AWG-CU-THHN/THWN-90ºC, obra civil, y demás accesorios y elementos para su correcta instalación y funcionamiento.(Salida promedio de 3 m). </v>
          </cell>
          <cell r="M4971" t="str">
            <v>u</v>
          </cell>
          <cell r="O4971">
            <v>2</v>
          </cell>
          <cell r="R4971">
            <v>93910</v>
          </cell>
          <cell r="S4971">
            <v>93910</v>
          </cell>
          <cell r="T4971">
            <v>3.8300000000000001E-2</v>
          </cell>
          <cell r="U4971">
            <v>0.60699999999999998</v>
          </cell>
          <cell r="V4971">
            <v>0</v>
          </cell>
          <cell r="W4971">
            <v>0.35470000000000002</v>
          </cell>
        </row>
        <row r="4972">
          <cell r="C4972" t="str">
            <v>I. EQUIPO</v>
          </cell>
        </row>
        <row r="4974">
          <cell r="C4974" t="str">
            <v>DESCRIPCIÓN</v>
          </cell>
          <cell r="H4974" t="str">
            <v>MARCA</v>
          </cell>
          <cell r="J4974" t="str">
            <v>TIPO</v>
          </cell>
          <cell r="L4974" t="str">
            <v>TARIFA/HORA</v>
          </cell>
          <cell r="M4974" t="str">
            <v>RENDIMIENTO</v>
          </cell>
          <cell r="O4974" t="str">
            <v>Vr. UNITARIO</v>
          </cell>
        </row>
        <row r="4975">
          <cell r="C4975" t="str">
            <v>Sección completa de andamio (1.2m-1.5m) x 1.5 m. (+ 4 ruedas) Incluye transporte.</v>
          </cell>
          <cell r="J4975" t="str">
            <v>Dia</v>
          </cell>
          <cell r="L4975">
            <v>2565</v>
          </cell>
          <cell r="M4975">
            <v>8</v>
          </cell>
          <cell r="O4975">
            <v>321</v>
          </cell>
          <cell r="R4975">
            <v>0.25</v>
          </cell>
          <cell r="T4975" t="str">
            <v>Sección completa de andamio (1.2m-1.5m) x 1.5 m. (+ 4 ruedas) Incluye transporte.</v>
          </cell>
        </row>
        <row r="4976">
          <cell r="C4976" t="str">
            <v>Can zunchado en madera común de 5,0cmx20cmx3,0m (alquiler). Incluye transporte.</v>
          </cell>
          <cell r="J4976" t="str">
            <v>Dia</v>
          </cell>
          <cell r="L4976">
            <v>1500</v>
          </cell>
          <cell r="M4976">
            <v>8</v>
          </cell>
          <cell r="O4976">
            <v>188</v>
          </cell>
          <cell r="R4976">
            <v>0.25</v>
          </cell>
          <cell r="T4976" t="str">
            <v>Can zunchado en madera común de 5,0cmx20cmx3,0m (alquiler). Incluye transporte.</v>
          </cell>
        </row>
        <row r="4977">
          <cell r="C4977" t="str">
            <v>Pulidora Manual de 4" 1/2"</v>
          </cell>
          <cell r="J4977" t="str">
            <v>Dia</v>
          </cell>
          <cell r="L4977">
            <v>11352</v>
          </cell>
          <cell r="M4977">
            <v>8</v>
          </cell>
          <cell r="O4977">
            <v>1419</v>
          </cell>
          <cell r="R4977">
            <v>0.25</v>
          </cell>
          <cell r="T4977" t="str">
            <v>Pulidora Manual de 4" 1/2"</v>
          </cell>
        </row>
        <row r="4978">
          <cell r="C4978" t="str">
            <v>Herramienta Menor (Como % de Mano de Obra)</v>
          </cell>
          <cell r="J4978" t="str">
            <v>Dia</v>
          </cell>
          <cell r="L4978">
            <v>33311</v>
          </cell>
          <cell r="M4978">
            <v>0.05</v>
          </cell>
          <cell r="O4978">
            <v>1666</v>
          </cell>
          <cell r="R4978">
            <v>3332</v>
          </cell>
          <cell r="T4978" t="str">
            <v>Herramienta Menor (Como % de Mano de Obra)</v>
          </cell>
        </row>
        <row r="4979">
          <cell r="L4979">
            <v>3.8300000000000001E-2</v>
          </cell>
          <cell r="M4979" t="str">
            <v>SUBTOTAL $</v>
          </cell>
          <cell r="O4979">
            <v>3594</v>
          </cell>
        </row>
        <row r="4980">
          <cell r="C4980" t="str">
            <v>II. MATERIALES</v>
          </cell>
        </row>
        <row r="4982">
          <cell r="C4982" t="str">
            <v>DESCRIPCIÓN</v>
          </cell>
          <cell r="K4982" t="str">
            <v>UNIDAD</v>
          </cell>
          <cell r="L4982" t="str">
            <v>CANTIDAD</v>
          </cell>
          <cell r="M4982" t="str">
            <v>PRECIO UNIT.</v>
          </cell>
          <cell r="O4982" t="str">
            <v>Vr. UNITARIO</v>
          </cell>
        </row>
        <row r="4983">
          <cell r="C4983" t="str">
            <v>Tubo Conduit PVC 1/2 x 3mt</v>
          </cell>
          <cell r="K4983" t="str">
            <v>U</v>
          </cell>
          <cell r="L4983">
            <v>1.05</v>
          </cell>
          <cell r="M4983">
            <v>8400</v>
          </cell>
          <cell r="O4983">
            <v>8820</v>
          </cell>
          <cell r="R4983">
            <v>2.1</v>
          </cell>
          <cell r="T4983" t="str">
            <v>Tubo Conduit PVC 1/2 x 3mt</v>
          </cell>
        </row>
        <row r="4984">
          <cell r="C4984" t="str">
            <v>Adaptador 1/2 Pulgada Terminal Conduit PVC 10 und</v>
          </cell>
          <cell r="K4984" t="str">
            <v>U</v>
          </cell>
          <cell r="L4984">
            <v>0.2</v>
          </cell>
          <cell r="M4984">
            <v>5512</v>
          </cell>
          <cell r="O4984">
            <v>1102</v>
          </cell>
          <cell r="R4984">
            <v>0.4</v>
          </cell>
          <cell r="T4984" t="str">
            <v>Adaptador 1/2 Pulgada Terminal Conduit PVC 10 und</v>
          </cell>
        </row>
        <row r="4985">
          <cell r="C4985" t="str">
            <v>Curva 90x1/2 Pulgada Conduit Propack 10 und</v>
          </cell>
          <cell r="K4985" t="str">
            <v>U</v>
          </cell>
          <cell r="L4985">
            <v>0.2</v>
          </cell>
          <cell r="M4985">
            <v>10282</v>
          </cell>
          <cell r="O4985">
            <v>2056</v>
          </cell>
          <cell r="R4985">
            <v>0.4</v>
          </cell>
          <cell r="T4985" t="str">
            <v>Curva 90x1/2 Pulgada Conduit Propack 10 und</v>
          </cell>
        </row>
        <row r="4986">
          <cell r="C4986" t="str">
            <v>Caja Sencilla 103x60x45mm 5800 (2x4) Propack 10 und</v>
          </cell>
          <cell r="K4986" t="str">
            <v>U</v>
          </cell>
          <cell r="L4986">
            <v>0.1</v>
          </cell>
          <cell r="M4986">
            <v>27800</v>
          </cell>
          <cell r="O4986">
            <v>2780</v>
          </cell>
          <cell r="R4986">
            <v>0.2</v>
          </cell>
          <cell r="T4986" t="str">
            <v>Caja Sencilla 103x60x45mm 5800 (2x4) Propack 10 und</v>
          </cell>
        </row>
        <row r="4987">
          <cell r="C4987" t="str">
            <v xml:space="preserve">Cable AWG-CU-THHN/THWN-90ºC # 12 </v>
          </cell>
          <cell r="K4987" t="str">
            <v>m</v>
          </cell>
          <cell r="L4987">
            <v>10.08</v>
          </cell>
          <cell r="M4987">
            <v>2714</v>
          </cell>
          <cell r="O4987">
            <v>27357</v>
          </cell>
          <cell r="R4987">
            <v>20.16</v>
          </cell>
          <cell r="T4987" t="str">
            <v xml:space="preserve">Cable AWG-CU-THHN/THWN-90ºC # 12 </v>
          </cell>
        </row>
        <row r="4988">
          <cell r="C4988" t="str">
            <v xml:space="preserve">Conector Resorte Rojo-Amr </v>
          </cell>
          <cell r="K4988" t="str">
            <v>u</v>
          </cell>
          <cell r="L4988">
            <v>3</v>
          </cell>
          <cell r="M4988">
            <v>1412</v>
          </cell>
          <cell r="O4988">
            <v>4236</v>
          </cell>
          <cell r="R4988">
            <v>6</v>
          </cell>
          <cell r="T4988" t="str">
            <v xml:space="preserve">Conector Resorte Rojo-Amr </v>
          </cell>
        </row>
        <row r="4989">
          <cell r="C4989" t="str">
            <v>Toma Doble P/T Blanca Ornatto</v>
          </cell>
          <cell r="K4989" t="str">
            <v>u</v>
          </cell>
          <cell r="L4989">
            <v>1</v>
          </cell>
          <cell r="M4989">
            <v>10494</v>
          </cell>
          <cell r="O4989">
            <v>10494</v>
          </cell>
          <cell r="R4989">
            <v>2</v>
          </cell>
          <cell r="T4989" t="str">
            <v>Toma Doble P/T Blanca Ornatto</v>
          </cell>
        </row>
        <row r="4990">
          <cell r="C4990" t="str">
            <v>Soldadura liquida PVC 1/4 de Gl</v>
          </cell>
          <cell r="K4990" t="str">
            <v>u</v>
          </cell>
          <cell r="L4990">
            <v>1.4999999999999999E-2</v>
          </cell>
          <cell r="M4990">
            <v>10695</v>
          </cell>
          <cell r="O4990">
            <v>160</v>
          </cell>
          <cell r="R4990">
            <v>0.03</v>
          </cell>
          <cell r="T4990" t="str">
            <v>Soldadura liquida PVC 1/4 de Gl</v>
          </cell>
        </row>
        <row r="4991">
          <cell r="K4991" t="str">
            <v/>
          </cell>
          <cell r="M4991">
            <v>0</v>
          </cell>
          <cell r="O4991">
            <v>0</v>
          </cell>
          <cell r="R4991">
            <v>0</v>
          </cell>
          <cell r="T4991">
            <v>0</v>
          </cell>
        </row>
        <row r="4992">
          <cell r="L4992">
            <v>0.60699999999999998</v>
          </cell>
          <cell r="M4992" t="str">
            <v>SUBTOTAL $</v>
          </cell>
          <cell r="O4992">
            <v>57005</v>
          </cell>
        </row>
        <row r="4993">
          <cell r="C4993" t="str">
            <v>III. TRANSPORTES</v>
          </cell>
        </row>
        <row r="4995">
          <cell r="C4995" t="str">
            <v>MATERIAL</v>
          </cell>
          <cell r="J4995" t="str">
            <v>VOL. o PESO</v>
          </cell>
          <cell r="K4995" t="str">
            <v>DISTANCIA</v>
          </cell>
          <cell r="L4995" t="str">
            <v>M3 o Ton/Km</v>
          </cell>
          <cell r="M4995" t="str">
            <v>TARIFA</v>
          </cell>
          <cell r="O4995" t="str">
            <v>Vr. UNITARIO</v>
          </cell>
        </row>
        <row r="4996">
          <cell r="J4996" t="str">
            <v/>
          </cell>
          <cell r="M4996">
            <v>0</v>
          </cell>
          <cell r="O4996">
            <v>0</v>
          </cell>
          <cell r="R4996">
            <v>0</v>
          </cell>
          <cell r="T4996">
            <v>0</v>
          </cell>
        </row>
        <row r="4997">
          <cell r="J4997" t="str">
            <v/>
          </cell>
          <cell r="M4997">
            <v>0</v>
          </cell>
          <cell r="O4997">
            <v>0</v>
          </cell>
          <cell r="R4997">
            <v>0</v>
          </cell>
          <cell r="T4997">
            <v>0</v>
          </cell>
        </row>
        <row r="4998">
          <cell r="J4998" t="str">
            <v/>
          </cell>
          <cell r="M4998">
            <v>0</v>
          </cell>
          <cell r="O4998">
            <v>0</v>
          </cell>
          <cell r="R4998">
            <v>0</v>
          </cell>
          <cell r="T4998">
            <v>0</v>
          </cell>
        </row>
        <row r="4999">
          <cell r="L4999">
            <v>0</v>
          </cell>
          <cell r="M4999" t="str">
            <v>SUBTOTAL $</v>
          </cell>
          <cell r="O4999">
            <v>0</v>
          </cell>
        </row>
        <row r="5000">
          <cell r="C5000" t="str">
            <v>IV. MANO DE OBRA</v>
          </cell>
        </row>
        <row r="5002">
          <cell r="C5002" t="str">
            <v>TRABAJADOR</v>
          </cell>
          <cell r="I5002" t="str">
            <v>CANTIDAD</v>
          </cell>
          <cell r="J5002" t="str">
            <v>JORNAL</v>
          </cell>
          <cell r="K5002" t="str">
            <v>PRESTACIONES</v>
          </cell>
          <cell r="L5002" t="str">
            <v>JORNAL TOTAL</v>
          </cell>
          <cell r="M5002" t="str">
            <v>RENDIMIENTO</v>
          </cell>
          <cell r="O5002" t="str">
            <v>Vr. UNITARIO</v>
          </cell>
        </row>
        <row r="5003">
          <cell r="C5003" t="str">
            <v>Maestro Electricista</v>
          </cell>
          <cell r="I5003">
            <v>1</v>
          </cell>
          <cell r="J5003">
            <v>104400</v>
          </cell>
          <cell r="K5003">
            <v>1.681</v>
          </cell>
          <cell r="L5003">
            <v>175496</v>
          </cell>
          <cell r="M5003">
            <v>8</v>
          </cell>
          <cell r="O5003">
            <v>21937</v>
          </cell>
          <cell r="R5003">
            <v>0.25</v>
          </cell>
          <cell r="T5003" t="str">
            <v>Maestro Electricista</v>
          </cell>
        </row>
        <row r="5004">
          <cell r="C5004" t="str">
            <v>Ayudante Entendido</v>
          </cell>
          <cell r="I5004">
            <v>1</v>
          </cell>
          <cell r="J5004">
            <v>53020</v>
          </cell>
          <cell r="K5004">
            <v>1.7161</v>
          </cell>
          <cell r="L5004">
            <v>90988</v>
          </cell>
          <cell r="M5004">
            <v>8</v>
          </cell>
          <cell r="O5004">
            <v>11374</v>
          </cell>
          <cell r="R5004">
            <v>0.25</v>
          </cell>
          <cell r="T5004" t="str">
            <v>Ayudante Entendido</v>
          </cell>
        </row>
        <row r="5005">
          <cell r="I5005">
            <v>1</v>
          </cell>
          <cell r="J5005">
            <v>0</v>
          </cell>
          <cell r="K5005">
            <v>0</v>
          </cell>
          <cell r="L5005">
            <v>0</v>
          </cell>
          <cell r="O5005">
            <v>0</v>
          </cell>
          <cell r="R5005">
            <v>0</v>
          </cell>
          <cell r="T5005">
            <v>0</v>
          </cell>
        </row>
        <row r="5006">
          <cell r="L5006">
            <v>0.35470000000000002</v>
          </cell>
          <cell r="M5006" t="str">
            <v>SUBTOTAL $</v>
          </cell>
          <cell r="O5006">
            <v>33311</v>
          </cell>
        </row>
        <row r="5008">
          <cell r="C5008" t="str">
            <v>TOTAL COSTO DIRECTO $</v>
          </cell>
          <cell r="O5008">
            <v>93910</v>
          </cell>
        </row>
        <row r="5009">
          <cell r="C5009" t="str">
            <v>V. COSTOS INDIRECTOS</v>
          </cell>
        </row>
        <row r="5011">
          <cell r="C5011" t="str">
            <v>Descripción</v>
          </cell>
          <cell r="L5011" t="str">
            <v>Porcentaje</v>
          </cell>
          <cell r="M5011" t="str">
            <v>Valor Total</v>
          </cell>
        </row>
        <row r="5012">
          <cell r="C5012" t="str">
            <v>ADMINISTRACION</v>
          </cell>
          <cell r="L5012">
            <v>0</v>
          </cell>
          <cell r="M5012">
            <v>0</v>
          </cell>
        </row>
        <row r="5013">
          <cell r="C5013" t="str">
            <v xml:space="preserve">IMPREVISTOS </v>
          </cell>
          <cell r="L5013">
            <v>0</v>
          </cell>
          <cell r="M5013">
            <v>0</v>
          </cell>
        </row>
        <row r="5014">
          <cell r="C5014" t="str">
            <v>UTILIDAD</v>
          </cell>
          <cell r="L5014">
            <v>0</v>
          </cell>
          <cell r="M5014">
            <v>0</v>
          </cell>
        </row>
        <row r="5015">
          <cell r="C5015" t="str">
            <v>SUBTOTAL $</v>
          </cell>
          <cell r="O5015">
            <v>0</v>
          </cell>
        </row>
        <row r="5017">
          <cell r="C5017" t="str">
            <v>Precio Unitario Total Aproximado al peso $</v>
          </cell>
          <cell r="O5017">
            <v>93910</v>
          </cell>
        </row>
        <row r="5020">
          <cell r="H5020" t="str">
            <v>Firma</v>
          </cell>
        </row>
        <row r="5021">
          <cell r="H5021" t="str">
            <v>Nombre:</v>
          </cell>
        </row>
        <row r="5022">
          <cell r="H5022" t="str">
            <v>Representante Legal del Contratista o su Apoderado</v>
          </cell>
        </row>
        <row r="5023">
          <cell r="H5023" t="str">
            <v>Matricula No. :</v>
          </cell>
        </row>
        <row r="5024">
          <cell r="H5024" t="str">
            <v xml:space="preserve"> </v>
          </cell>
        </row>
        <row r="5025">
          <cell r="C5025" t="str">
            <v>OBSERVACIONES INTERVENTORÍA</v>
          </cell>
        </row>
        <row r="5029">
          <cell r="C5029" t="str">
            <v>APROBACIÓN POR INTERVENTORÍA</v>
          </cell>
        </row>
        <row r="5030">
          <cell r="C5030"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5032">
          <cell r="C5032"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5035">
          <cell r="H5035" t="str">
            <v>Firma</v>
          </cell>
        </row>
        <row r="5036">
          <cell r="H5036" t="str">
            <v>Nombre:</v>
          </cell>
        </row>
        <row r="5037">
          <cell r="H5037" t="str">
            <v>Representante Legal del Interventor o su Apoderado</v>
          </cell>
        </row>
        <row r="5038">
          <cell r="H5038" t="str">
            <v>Matricula No. :</v>
          </cell>
        </row>
        <row r="5043">
          <cell r="C5043" t="str">
            <v>Formulario 1 - Propuesta económica  - Documento tipo de selección abreviada de menor cuantía - versión 2</v>
          </cell>
        </row>
        <row r="5044">
          <cell r="C5044" t="str">
            <v>Código</v>
          </cell>
          <cell r="D5044" t="str">
            <v>CCE-EICP-FM-25</v>
          </cell>
          <cell r="E5044" t="str">
            <v>Versión</v>
          </cell>
          <cell r="F5044">
            <v>2</v>
          </cell>
        </row>
        <row r="5046">
          <cell r="C5046" t="str">
            <v>[La entidad podrá utilizar este formato para la presentación de los análisis de precios unitarios el contratista en la oportunidad prevista en el numeral 8.1. del Documento Base]</v>
          </cell>
        </row>
        <row r="5049">
          <cell r="D5049" t="str">
            <v>MUNICIPIO DE CONCORDIA, ANTIOQUIA</v>
          </cell>
        </row>
        <row r="5050">
          <cell r="L5050" t="str">
            <v>VERSIÓN</v>
          </cell>
        </row>
        <row r="5051">
          <cell r="D5051" t="str">
            <v xml:space="preserve">[NÚMERO DEL PROCESO] </v>
          </cell>
        </row>
        <row r="5052">
          <cell r="L5052" t="str">
            <v>PÁGINA</v>
          </cell>
          <cell r="M5052">
            <v>1</v>
          </cell>
          <cell r="N5052" t="str">
            <v>DE</v>
          </cell>
          <cell r="O5052">
            <v>1</v>
          </cell>
        </row>
        <row r="5053">
          <cell r="D5053" t="str">
            <v xml:space="preserve">ANALISIS DE PRECIOS UNITARIOS </v>
          </cell>
        </row>
        <row r="5055">
          <cell r="L5055" t="str">
            <v>FECHA</v>
          </cell>
          <cell r="M5055" t="str">
            <v>DD</v>
          </cell>
          <cell r="N5055" t="str">
            <v>MM</v>
          </cell>
          <cell r="O5055" t="str">
            <v>AA</v>
          </cell>
        </row>
        <row r="5056">
          <cell r="M5056">
            <v>8</v>
          </cell>
          <cell r="N5056">
            <v>5</v>
          </cell>
          <cell r="O5056">
            <v>2023</v>
          </cell>
        </row>
        <row r="5057">
          <cell r="C5057" t="str">
            <v>ITEMS DE LA PROPUESTA ECONÓMICA</v>
          </cell>
          <cell r="I5057" t="str">
            <v>ITEMS NO PREVISTOS</v>
          </cell>
        </row>
        <row r="5061">
          <cell r="C5061" t="str">
            <v>DATOS ESPECÍFICOS</v>
          </cell>
        </row>
        <row r="5063">
          <cell r="C5063" t="str">
            <v>ITEM</v>
          </cell>
          <cell r="D5063" t="str">
            <v>DESCRIPCIÓN</v>
          </cell>
          <cell r="M5063" t="str">
            <v>UNIDAD</v>
          </cell>
          <cell r="O5063" t="str">
            <v>CANTIDAD</v>
          </cell>
        </row>
        <row r="5064">
          <cell r="C5064" t="str">
            <v>4.14.5</v>
          </cell>
          <cell r="D5064" t="str">
            <v xml:space="preserve">S.T.I de materiales para salida eléctrica de interruptor DOBLE de alumbrado 15 A, certificación RETIE. Incluye el interruptor, ducto EMT cajas 12x12x5, adaptadores, curvas, fijación, conductores 12 AWG-CU-THHN/THWN-90ºC, conectores de conexión y empalme, tornillos, obra civil y demás elementos y accesorios para su correcta instalación y funcionamiento. (salida promedio 3 m).  </v>
          </cell>
          <cell r="M5064" t="str">
            <v>u</v>
          </cell>
          <cell r="O5064">
            <v>15</v>
          </cell>
          <cell r="R5064">
            <v>140507</v>
          </cell>
          <cell r="S5064">
            <v>140507</v>
          </cell>
          <cell r="T5064">
            <v>1.9099999999999999E-2</v>
          </cell>
          <cell r="U5064">
            <v>0.74380000000000002</v>
          </cell>
          <cell r="V5064">
            <v>0</v>
          </cell>
          <cell r="W5064">
            <v>0.23710000000000001</v>
          </cell>
        </row>
        <row r="5065">
          <cell r="C5065" t="str">
            <v>I. EQUIPO</v>
          </cell>
        </row>
        <row r="5067">
          <cell r="C5067" t="str">
            <v>DESCRIPCIÓN</v>
          </cell>
          <cell r="H5067" t="str">
            <v>MARCA</v>
          </cell>
          <cell r="J5067" t="str">
            <v>TIPO</v>
          </cell>
          <cell r="L5067" t="str">
            <v>TARIFA/HORA</v>
          </cell>
          <cell r="M5067" t="str">
            <v>RENDIMIENTO</v>
          </cell>
          <cell r="O5067" t="str">
            <v>Vr. UNITARIO</v>
          </cell>
        </row>
        <row r="5068">
          <cell r="C5068" t="str">
            <v>Sección completa de andamio (1.2m-1.5m) x 1.5 m. (+ 4 ruedas) Incluye transporte.</v>
          </cell>
          <cell r="J5068" t="str">
            <v>Dia</v>
          </cell>
          <cell r="L5068">
            <v>2565</v>
          </cell>
          <cell r="M5068">
            <v>4</v>
          </cell>
          <cell r="O5068">
            <v>641</v>
          </cell>
          <cell r="R5068">
            <v>3.75</v>
          </cell>
          <cell r="T5068" t="str">
            <v>Sección completa de andamio (1.2m-1.5m) x 1.5 m. (+ 4 ruedas) Incluye transporte.</v>
          </cell>
        </row>
        <row r="5069">
          <cell r="C5069" t="str">
            <v>Can zunchado en madera común de 5,0cmx20cmx3,0m (alquiler). Incluye transporte.</v>
          </cell>
          <cell r="J5069" t="str">
            <v>Dia</v>
          </cell>
          <cell r="L5069">
            <v>1500</v>
          </cell>
          <cell r="M5069">
            <v>4</v>
          </cell>
          <cell r="O5069">
            <v>375</v>
          </cell>
          <cell r="R5069">
            <v>3.75</v>
          </cell>
          <cell r="T5069" t="str">
            <v>Can zunchado en madera común de 5,0cmx20cmx3,0m (alquiler). Incluye transporte.</v>
          </cell>
        </row>
        <row r="5070">
          <cell r="J5070" t="str">
            <v/>
          </cell>
          <cell r="L5070" t="str">
            <v/>
          </cell>
          <cell r="O5070">
            <v>0</v>
          </cell>
          <cell r="R5070">
            <v>0</v>
          </cell>
          <cell r="T5070">
            <v>0</v>
          </cell>
        </row>
        <row r="5071">
          <cell r="C5071" t="str">
            <v>Herramienta Menor (Como % de Mano de Obra)</v>
          </cell>
          <cell r="J5071" t="str">
            <v>Dia</v>
          </cell>
          <cell r="L5071">
            <v>33311</v>
          </cell>
          <cell r="M5071">
            <v>0.05</v>
          </cell>
          <cell r="O5071">
            <v>1666</v>
          </cell>
          <cell r="R5071">
            <v>24990</v>
          </cell>
          <cell r="T5071" t="str">
            <v>Herramienta Menor (Como % de Mano de Obra)</v>
          </cell>
        </row>
        <row r="5072">
          <cell r="L5072">
            <v>1.9099999999999999E-2</v>
          </cell>
          <cell r="M5072" t="str">
            <v>SUBTOTAL $</v>
          </cell>
          <cell r="O5072">
            <v>2682</v>
          </cell>
        </row>
        <row r="5073">
          <cell r="C5073" t="str">
            <v>II. MATERIALES</v>
          </cell>
        </row>
        <row r="5075">
          <cell r="C5075" t="str">
            <v>DESCRIPCIÓN</v>
          </cell>
          <cell r="K5075" t="str">
            <v>UNIDAD</v>
          </cell>
          <cell r="L5075" t="str">
            <v>CANTIDAD</v>
          </cell>
          <cell r="M5075" t="str">
            <v>PRECIO UNIT.</v>
          </cell>
          <cell r="O5075" t="str">
            <v>Vr. UNITARIO</v>
          </cell>
        </row>
        <row r="5076">
          <cell r="C5076" t="str">
            <v>tubo EMT 1/2" X 3m</v>
          </cell>
          <cell r="K5076" t="str">
            <v>u</v>
          </cell>
          <cell r="L5076">
            <v>1.05</v>
          </cell>
          <cell r="M5076">
            <v>23700</v>
          </cell>
          <cell r="O5076">
            <v>24885</v>
          </cell>
          <cell r="R5076">
            <v>15.75</v>
          </cell>
          <cell r="T5076" t="str">
            <v>tubo EMT 1/2" X 3m</v>
          </cell>
        </row>
        <row r="5077">
          <cell r="C5077" t="str">
            <v>Terminal EMT 1/2" Acero - Tub</v>
          </cell>
          <cell r="K5077" t="str">
            <v>u</v>
          </cell>
          <cell r="L5077">
            <v>2</v>
          </cell>
          <cell r="M5077">
            <v>2052.75</v>
          </cell>
          <cell r="O5077">
            <v>4106</v>
          </cell>
          <cell r="R5077">
            <v>30</v>
          </cell>
          <cell r="T5077" t="str">
            <v>Terminal EMT 1/2" Acero - Tub</v>
          </cell>
        </row>
        <row r="5078">
          <cell r="C5078" t="str">
            <v>Union EMT 1/2" Acero</v>
          </cell>
          <cell r="K5078" t="str">
            <v>u</v>
          </cell>
          <cell r="L5078">
            <v>0.5</v>
          </cell>
          <cell r="M5078">
            <v>2682</v>
          </cell>
          <cell r="O5078">
            <v>1341</v>
          </cell>
          <cell r="R5078">
            <v>7.5</v>
          </cell>
          <cell r="T5078" t="str">
            <v>Union EMT 1/2" Acero</v>
          </cell>
        </row>
        <row r="5079">
          <cell r="C5079" t="str">
            <v>Curva EMT 1/2"</v>
          </cell>
          <cell r="K5079" t="str">
            <v>u</v>
          </cell>
          <cell r="L5079">
            <v>2</v>
          </cell>
          <cell r="M5079">
            <v>4105.5</v>
          </cell>
          <cell r="O5079">
            <v>8211</v>
          </cell>
          <cell r="R5079">
            <v>30</v>
          </cell>
          <cell r="T5079" t="str">
            <v>Curva EMT 1/2"</v>
          </cell>
        </row>
        <row r="5080">
          <cell r="C5080" t="str">
            <v>Caja 12x12x5 Tapa Universal Rall 7035 Cal. 20 Proelectricos</v>
          </cell>
          <cell r="K5080" t="str">
            <v>u</v>
          </cell>
          <cell r="L5080">
            <v>1</v>
          </cell>
          <cell r="M5080">
            <v>20900</v>
          </cell>
          <cell r="O5080">
            <v>20900</v>
          </cell>
          <cell r="R5080">
            <v>15</v>
          </cell>
          <cell r="T5080" t="str">
            <v>Caja 12x12x5 Tapa Universal Rall 7035 Cal. 20 Proelectricos</v>
          </cell>
        </row>
        <row r="5081">
          <cell r="C5081" t="str">
            <v>Interruptor Doble Primmus</v>
          </cell>
          <cell r="K5081" t="str">
            <v>u</v>
          </cell>
          <cell r="L5081">
            <v>1</v>
          </cell>
          <cell r="M5081">
            <v>10028</v>
          </cell>
          <cell r="O5081">
            <v>10028</v>
          </cell>
          <cell r="R5081">
            <v>15</v>
          </cell>
          <cell r="T5081" t="str">
            <v>Interruptor Doble Primmus</v>
          </cell>
        </row>
        <row r="5082">
          <cell r="C5082" t="str">
            <v xml:space="preserve">Conector Resorte Rojo-Amr </v>
          </cell>
          <cell r="K5082" t="str">
            <v>u</v>
          </cell>
          <cell r="L5082">
            <v>3</v>
          </cell>
          <cell r="M5082">
            <v>1412</v>
          </cell>
          <cell r="O5082">
            <v>4236</v>
          </cell>
          <cell r="R5082">
            <v>45</v>
          </cell>
          <cell r="T5082" t="str">
            <v xml:space="preserve">Conector Resorte Rojo-Amr </v>
          </cell>
        </row>
        <row r="5083">
          <cell r="C5083" t="str">
            <v xml:space="preserve">Abrazadera Plastica Alas Tubo Conduit 1/2pg </v>
          </cell>
          <cell r="K5083" t="str">
            <v>u</v>
          </cell>
          <cell r="L5083">
            <v>3</v>
          </cell>
          <cell r="M5083">
            <v>1150</v>
          </cell>
          <cell r="O5083">
            <v>3450</v>
          </cell>
          <cell r="R5083">
            <v>45</v>
          </cell>
          <cell r="T5083" t="str">
            <v xml:space="preserve">Abrazadera Plastica Alas Tubo Conduit 1/2pg </v>
          </cell>
        </row>
        <row r="5084">
          <cell r="C5084" t="str">
            <v xml:space="preserve">Cable AWG-CU-THHN/THWN-90ºC # 12 </v>
          </cell>
          <cell r="K5084" t="str">
            <v>m</v>
          </cell>
          <cell r="L5084">
            <v>10.08</v>
          </cell>
          <cell r="M5084">
            <v>2714</v>
          </cell>
          <cell r="O5084">
            <v>27357</v>
          </cell>
          <cell r="R5084">
            <v>151.19999999999999</v>
          </cell>
          <cell r="T5084" t="str">
            <v xml:space="preserve">Cable AWG-CU-THHN/THWN-90ºC # 12 </v>
          </cell>
        </row>
        <row r="5085">
          <cell r="L5085">
            <v>0.74380000000000002</v>
          </cell>
          <cell r="M5085" t="str">
            <v>SUBTOTAL $</v>
          </cell>
          <cell r="O5085">
            <v>104514</v>
          </cell>
        </row>
        <row r="5086">
          <cell r="C5086" t="str">
            <v>III. TRANSPORTES</v>
          </cell>
        </row>
        <row r="5088">
          <cell r="C5088" t="str">
            <v>MATERIAL</v>
          </cell>
          <cell r="J5088" t="str">
            <v>VOL. o PESO</v>
          </cell>
          <cell r="K5088" t="str">
            <v>DISTANCIA</v>
          </cell>
          <cell r="L5088" t="str">
            <v>M3 o Ton/Km</v>
          </cell>
          <cell r="M5088" t="str">
            <v>TARIFA</v>
          </cell>
          <cell r="O5088" t="str">
            <v>Vr. UNITARIO</v>
          </cell>
        </row>
        <row r="5089">
          <cell r="J5089" t="str">
            <v/>
          </cell>
          <cell r="M5089">
            <v>0</v>
          </cell>
          <cell r="O5089">
            <v>0</v>
          </cell>
          <cell r="R5089">
            <v>0</v>
          </cell>
          <cell r="T5089">
            <v>0</v>
          </cell>
        </row>
        <row r="5090">
          <cell r="J5090" t="str">
            <v/>
          </cell>
          <cell r="M5090">
            <v>0</v>
          </cell>
          <cell r="O5090">
            <v>0</v>
          </cell>
          <cell r="R5090">
            <v>0</v>
          </cell>
          <cell r="T5090">
            <v>0</v>
          </cell>
        </row>
        <row r="5091">
          <cell r="J5091" t="str">
            <v/>
          </cell>
          <cell r="M5091">
            <v>0</v>
          </cell>
          <cell r="O5091">
            <v>0</v>
          </cell>
          <cell r="R5091">
            <v>0</v>
          </cell>
          <cell r="T5091">
            <v>0</v>
          </cell>
        </row>
        <row r="5092">
          <cell r="L5092">
            <v>0</v>
          </cell>
          <cell r="M5092" t="str">
            <v>SUBTOTAL $</v>
          </cell>
          <cell r="O5092">
            <v>0</v>
          </cell>
        </row>
        <row r="5093">
          <cell r="C5093" t="str">
            <v>IV. MANO DE OBRA</v>
          </cell>
        </row>
        <row r="5095">
          <cell r="C5095" t="str">
            <v>TRABAJADOR</v>
          </cell>
          <cell r="I5095" t="str">
            <v>CANTIDAD</v>
          </cell>
          <cell r="J5095" t="str">
            <v>JORNAL</v>
          </cell>
          <cell r="K5095" t="str">
            <v>PRESTACIONES</v>
          </cell>
          <cell r="L5095" t="str">
            <v>JORNAL TOTAL</v>
          </cell>
          <cell r="M5095" t="str">
            <v>RENDIMIENTO</v>
          </cell>
          <cell r="O5095" t="str">
            <v>Vr. UNITARIO</v>
          </cell>
        </row>
        <row r="5096">
          <cell r="C5096" t="str">
            <v>Maestro Electricista</v>
          </cell>
          <cell r="I5096">
            <v>1</v>
          </cell>
          <cell r="J5096">
            <v>104400</v>
          </cell>
          <cell r="K5096">
            <v>1.681</v>
          </cell>
          <cell r="L5096">
            <v>175496</v>
          </cell>
          <cell r="M5096">
            <v>8</v>
          </cell>
          <cell r="O5096">
            <v>21937</v>
          </cell>
          <cell r="R5096">
            <v>1.88</v>
          </cell>
          <cell r="T5096" t="str">
            <v>Maestro Electricista</v>
          </cell>
        </row>
        <row r="5097">
          <cell r="C5097" t="str">
            <v>Ayudante Entendido</v>
          </cell>
          <cell r="I5097">
            <v>1</v>
          </cell>
          <cell r="J5097">
            <v>53020</v>
          </cell>
          <cell r="K5097">
            <v>1.7161</v>
          </cell>
          <cell r="L5097">
            <v>90988</v>
          </cell>
          <cell r="M5097">
            <v>8</v>
          </cell>
          <cell r="O5097">
            <v>11374</v>
          </cell>
          <cell r="R5097">
            <v>1.88</v>
          </cell>
          <cell r="T5097" t="str">
            <v>Ayudante Entendido</v>
          </cell>
        </row>
        <row r="5098">
          <cell r="I5098">
            <v>1</v>
          </cell>
          <cell r="J5098">
            <v>0</v>
          </cell>
          <cell r="K5098">
            <v>0</v>
          </cell>
          <cell r="L5098">
            <v>0</v>
          </cell>
          <cell r="O5098">
            <v>0</v>
          </cell>
          <cell r="R5098">
            <v>0</v>
          </cell>
          <cell r="T5098">
            <v>0</v>
          </cell>
        </row>
        <row r="5099">
          <cell r="L5099">
            <v>0.23710000000000001</v>
          </cell>
          <cell r="M5099" t="str">
            <v>SUBTOTAL $</v>
          </cell>
          <cell r="O5099">
            <v>33311</v>
          </cell>
        </row>
        <row r="5101">
          <cell r="C5101" t="str">
            <v>TOTAL COSTO DIRECTO $</v>
          </cell>
          <cell r="O5101">
            <v>140507</v>
          </cell>
        </row>
        <row r="5102">
          <cell r="C5102" t="str">
            <v>V. COSTOS INDIRECTOS</v>
          </cell>
        </row>
        <row r="5104">
          <cell r="C5104" t="str">
            <v>Descripción</v>
          </cell>
          <cell r="L5104" t="str">
            <v>Porcentaje</v>
          </cell>
          <cell r="M5104" t="str">
            <v>Valor Total</v>
          </cell>
        </row>
        <row r="5105">
          <cell r="C5105" t="str">
            <v>ADMINISTRACION</v>
          </cell>
          <cell r="L5105">
            <v>0</v>
          </cell>
          <cell r="M5105">
            <v>0</v>
          </cell>
        </row>
        <row r="5106">
          <cell r="C5106" t="str">
            <v xml:space="preserve">IMPREVISTOS </v>
          </cell>
          <cell r="L5106">
            <v>0</v>
          </cell>
          <cell r="M5106">
            <v>0</v>
          </cell>
        </row>
        <row r="5107">
          <cell r="C5107" t="str">
            <v>UTILIDAD</v>
          </cell>
          <cell r="L5107">
            <v>0</v>
          </cell>
          <cell r="M5107">
            <v>0</v>
          </cell>
        </row>
        <row r="5108">
          <cell r="C5108" t="str">
            <v>SUBTOTAL $</v>
          </cell>
          <cell r="O5108">
            <v>0</v>
          </cell>
        </row>
        <row r="5110">
          <cell r="C5110" t="str">
            <v>Precio Unitario Total Aproximado al peso $</v>
          </cell>
          <cell r="O5110">
            <v>140507</v>
          </cell>
        </row>
        <row r="5113">
          <cell r="H5113" t="str">
            <v>Firma</v>
          </cell>
        </row>
        <row r="5114">
          <cell r="H5114" t="str">
            <v>Nombre:</v>
          </cell>
        </row>
        <row r="5115">
          <cell r="H5115" t="str">
            <v>Representante Legal del Contratista o su Apoderado</v>
          </cell>
        </row>
        <row r="5116">
          <cell r="H5116" t="str">
            <v>Matricula No. :</v>
          </cell>
        </row>
        <row r="5117">
          <cell r="H5117" t="str">
            <v xml:space="preserve"> </v>
          </cell>
        </row>
        <row r="5118">
          <cell r="C5118" t="str">
            <v>OBSERVACIONES INTERVENTORÍA</v>
          </cell>
        </row>
        <row r="5122">
          <cell r="C5122" t="str">
            <v>APROBACIÓN POR INTERVENTORÍA</v>
          </cell>
        </row>
        <row r="5123">
          <cell r="C5123"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5125">
          <cell r="C5125"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5128">
          <cell r="H5128" t="str">
            <v>Firma</v>
          </cell>
        </row>
        <row r="5129">
          <cell r="H5129" t="str">
            <v>Nombre:</v>
          </cell>
        </row>
        <row r="5130">
          <cell r="H5130" t="str">
            <v>Representante Legal del Interventor o su Apoderado</v>
          </cell>
        </row>
        <row r="5131">
          <cell r="H5131" t="str">
            <v>Matricula No. :</v>
          </cell>
        </row>
        <row r="5136">
          <cell r="C5136" t="str">
            <v>Formulario 1 - Propuesta económica  - Documento tipo de selección abreviada de menor cuantía - versión 2</v>
          </cell>
        </row>
        <row r="5137">
          <cell r="C5137" t="str">
            <v>Código</v>
          </cell>
          <cell r="D5137" t="str">
            <v>CCE-EICP-FM-25</v>
          </cell>
          <cell r="E5137" t="str">
            <v>Versión</v>
          </cell>
          <cell r="F5137">
            <v>2</v>
          </cell>
        </row>
        <row r="5139">
          <cell r="C5139" t="str">
            <v>[La entidad podrá utilizar este formato para la presentación de los análisis de precios unitarios el contratista en la oportunidad prevista en el numeral 8.1. del Documento Base]</v>
          </cell>
        </row>
        <row r="5142">
          <cell r="D5142" t="str">
            <v>MUNICIPIO DE CONCORDIA, ANTIOQUIA</v>
          </cell>
        </row>
        <row r="5143">
          <cell r="L5143" t="str">
            <v>VERSIÓN</v>
          </cell>
        </row>
        <row r="5144">
          <cell r="D5144" t="str">
            <v xml:space="preserve">[NÚMERO DEL PROCESO] </v>
          </cell>
        </row>
        <row r="5145">
          <cell r="L5145" t="str">
            <v>PÁGINA</v>
          </cell>
          <cell r="M5145">
            <v>1</v>
          </cell>
          <cell r="N5145" t="str">
            <v>DE</v>
          </cell>
          <cell r="O5145">
            <v>1</v>
          </cell>
        </row>
        <row r="5146">
          <cell r="D5146" t="str">
            <v xml:space="preserve">ANALISIS DE PRECIOS UNITARIOS </v>
          </cell>
        </row>
        <row r="5148">
          <cell r="L5148" t="str">
            <v>FECHA</v>
          </cell>
          <cell r="M5148" t="str">
            <v>DD</v>
          </cell>
          <cell r="N5148" t="str">
            <v>MM</v>
          </cell>
          <cell r="O5148" t="str">
            <v>AA</v>
          </cell>
        </row>
        <row r="5149">
          <cell r="M5149">
            <v>8</v>
          </cell>
          <cell r="N5149">
            <v>5</v>
          </cell>
          <cell r="O5149">
            <v>2023</v>
          </cell>
        </row>
        <row r="5150">
          <cell r="C5150" t="str">
            <v>ITEMS DE LA PROPUESTA ECONÓMICA</v>
          </cell>
          <cell r="I5150" t="str">
            <v>ITEMS NO PREVISTOS</v>
          </cell>
        </row>
        <row r="5154">
          <cell r="C5154" t="str">
            <v>DATOS ESPECÍFICOS</v>
          </cell>
        </row>
        <row r="5156">
          <cell r="C5156" t="str">
            <v>ITEM</v>
          </cell>
          <cell r="D5156" t="str">
            <v>DESCRIPCIÓN</v>
          </cell>
          <cell r="M5156" t="str">
            <v>UNIDAD</v>
          </cell>
          <cell r="O5156" t="str">
            <v>CANTIDAD</v>
          </cell>
        </row>
        <row r="5157">
          <cell r="C5157" t="str">
            <v>4.14.6</v>
          </cell>
          <cell r="D5157" t="str">
            <v>S.T.I de materiales para salida eléctrica de interruptor DOBLE de alumbrado 15 A, certificación RETIE. Incluye el interruptor, ducto PVC, caja, adaptadores, curvas, fijación, conductores 12 AWG-CU-THHN/THWN-90ºC, conectores de conexión y empalme, tornillos, obra civil y demás elementos y accesorios para su correcta instalación y funcionamiento. (salida promedio 3 m).</v>
          </cell>
          <cell r="M5157" t="str">
            <v>u</v>
          </cell>
          <cell r="O5157">
            <v>2</v>
          </cell>
          <cell r="R5157">
            <v>117392</v>
          </cell>
          <cell r="S5157">
            <v>117392</v>
          </cell>
          <cell r="T5157">
            <v>2.2800000000000001E-2</v>
          </cell>
          <cell r="U5157">
            <v>0.69340000000000002</v>
          </cell>
          <cell r="V5157">
            <v>0</v>
          </cell>
          <cell r="W5157">
            <v>0.2838</v>
          </cell>
        </row>
        <row r="5158">
          <cell r="C5158" t="str">
            <v>I. EQUIPO</v>
          </cell>
        </row>
        <row r="5160">
          <cell r="C5160" t="str">
            <v>DESCRIPCIÓN</v>
          </cell>
          <cell r="H5160" t="str">
            <v>MARCA</v>
          </cell>
          <cell r="J5160" t="str">
            <v>TIPO</v>
          </cell>
          <cell r="L5160" t="str">
            <v>TARIFA/HORA</v>
          </cell>
          <cell r="M5160" t="str">
            <v>RENDIMIENTO</v>
          </cell>
          <cell r="O5160" t="str">
            <v>Vr. UNITARIO</v>
          </cell>
        </row>
        <row r="5161">
          <cell r="C5161" t="str">
            <v>Sección completa de andamio (1.2m-1.5m) x 1.5 m. (+ 4 ruedas) Incluye transporte.</v>
          </cell>
          <cell r="J5161" t="str">
            <v>Dia</v>
          </cell>
          <cell r="L5161">
            <v>2565</v>
          </cell>
          <cell r="M5161">
            <v>4</v>
          </cell>
          <cell r="O5161">
            <v>641</v>
          </cell>
          <cell r="R5161">
            <v>0.5</v>
          </cell>
          <cell r="T5161" t="str">
            <v>Sección completa de andamio (1.2m-1.5m) x 1.5 m. (+ 4 ruedas) Incluye transporte.</v>
          </cell>
        </row>
        <row r="5162">
          <cell r="C5162" t="str">
            <v>Can zunchado en madera común de 5,0cmx20cmx3,0m (alquiler). Incluye transporte.</v>
          </cell>
          <cell r="J5162" t="str">
            <v>Dia</v>
          </cell>
          <cell r="L5162">
            <v>1500</v>
          </cell>
          <cell r="M5162">
            <v>4</v>
          </cell>
          <cell r="O5162">
            <v>375</v>
          </cell>
          <cell r="R5162">
            <v>0.5</v>
          </cell>
          <cell r="T5162" t="str">
            <v>Can zunchado en madera común de 5,0cmx20cmx3,0m (alquiler). Incluye transporte.</v>
          </cell>
        </row>
        <row r="5163">
          <cell r="J5163" t="str">
            <v/>
          </cell>
          <cell r="L5163" t="str">
            <v/>
          </cell>
          <cell r="O5163">
            <v>0</v>
          </cell>
          <cell r="R5163">
            <v>0</v>
          </cell>
          <cell r="T5163">
            <v>0</v>
          </cell>
        </row>
        <row r="5164">
          <cell r="C5164" t="str">
            <v>Herramienta Menor (Como % de Mano de Obra)</v>
          </cell>
          <cell r="J5164" t="str">
            <v>Dia</v>
          </cell>
          <cell r="L5164">
            <v>33311</v>
          </cell>
          <cell r="M5164">
            <v>0.05</v>
          </cell>
          <cell r="O5164">
            <v>1666</v>
          </cell>
          <cell r="R5164">
            <v>3332</v>
          </cell>
          <cell r="T5164" t="str">
            <v>Herramienta Menor (Como % de Mano de Obra)</v>
          </cell>
        </row>
        <row r="5165">
          <cell r="L5165">
            <v>2.2800000000000001E-2</v>
          </cell>
          <cell r="M5165" t="str">
            <v>SUBTOTAL $</v>
          </cell>
          <cell r="O5165">
            <v>2682</v>
          </cell>
        </row>
        <row r="5166">
          <cell r="C5166" t="str">
            <v>II. MATERIALES</v>
          </cell>
        </row>
        <row r="5168">
          <cell r="C5168" t="str">
            <v>DESCRIPCIÓN</v>
          </cell>
          <cell r="K5168" t="str">
            <v>UNIDAD</v>
          </cell>
          <cell r="L5168" t="str">
            <v>CANTIDAD</v>
          </cell>
          <cell r="M5168" t="str">
            <v>PRECIO UNIT.</v>
          </cell>
          <cell r="O5168" t="str">
            <v>Vr. UNITARIO</v>
          </cell>
        </row>
        <row r="5169">
          <cell r="C5169" t="str">
            <v>Tubo Conduit PVC 1/2 x 3mt</v>
          </cell>
          <cell r="K5169" t="str">
            <v>U</v>
          </cell>
          <cell r="L5169">
            <v>1.05</v>
          </cell>
          <cell r="M5169">
            <v>8400</v>
          </cell>
          <cell r="O5169">
            <v>8820</v>
          </cell>
          <cell r="R5169">
            <v>2.1</v>
          </cell>
          <cell r="T5169" t="str">
            <v>Tubo Conduit PVC 1/2 x 3mt</v>
          </cell>
        </row>
        <row r="5170">
          <cell r="C5170" t="str">
            <v>Adaptador 1/2 Pulgada Terminal Conduit PVC 10 und</v>
          </cell>
          <cell r="K5170" t="str">
            <v>U</v>
          </cell>
          <cell r="L5170">
            <v>0.2</v>
          </cell>
          <cell r="M5170">
            <v>5512</v>
          </cell>
          <cell r="O5170">
            <v>1102</v>
          </cell>
          <cell r="R5170">
            <v>0.4</v>
          </cell>
          <cell r="T5170" t="str">
            <v>Adaptador 1/2 Pulgada Terminal Conduit PVC 10 und</v>
          </cell>
        </row>
        <row r="5171">
          <cell r="C5171" t="str">
            <v>Curva 90x1/2 Pulgada Conduit Propack 10 und</v>
          </cell>
          <cell r="K5171" t="str">
            <v>U</v>
          </cell>
          <cell r="L5171">
            <v>0.2</v>
          </cell>
          <cell r="M5171">
            <v>10282</v>
          </cell>
          <cell r="O5171">
            <v>2056</v>
          </cell>
          <cell r="R5171">
            <v>0.4</v>
          </cell>
          <cell r="T5171" t="str">
            <v>Curva 90x1/2 Pulgada Conduit Propack 10 und</v>
          </cell>
        </row>
        <row r="5172">
          <cell r="C5172" t="str">
            <v>Caja Sencilla 103x60x45mm 5800 (2x4) Propack 10 und</v>
          </cell>
          <cell r="K5172" t="str">
            <v>U</v>
          </cell>
          <cell r="L5172">
            <v>1</v>
          </cell>
          <cell r="M5172">
            <v>27800</v>
          </cell>
          <cell r="O5172">
            <v>27800</v>
          </cell>
          <cell r="R5172">
            <v>2</v>
          </cell>
          <cell r="T5172" t="str">
            <v>Caja Sencilla 103x60x45mm 5800 (2x4) Propack 10 und</v>
          </cell>
        </row>
        <row r="5173">
          <cell r="C5173" t="str">
            <v xml:space="preserve">Cable AWG-CU-THHN/THWN-90ºC # 12 </v>
          </cell>
          <cell r="K5173" t="str">
            <v>m</v>
          </cell>
          <cell r="L5173">
            <v>10.08</v>
          </cell>
          <cell r="M5173">
            <v>2714</v>
          </cell>
          <cell r="O5173">
            <v>27357</v>
          </cell>
          <cell r="R5173">
            <v>20.16</v>
          </cell>
          <cell r="T5173" t="str">
            <v xml:space="preserve">Cable AWG-CU-THHN/THWN-90ºC # 12 </v>
          </cell>
        </row>
        <row r="5174">
          <cell r="C5174" t="str">
            <v xml:space="preserve">Conector Resorte Rojo-Amr </v>
          </cell>
          <cell r="K5174" t="str">
            <v>u</v>
          </cell>
          <cell r="L5174">
            <v>3</v>
          </cell>
          <cell r="M5174">
            <v>1412</v>
          </cell>
          <cell r="O5174">
            <v>4236</v>
          </cell>
          <cell r="R5174">
            <v>6</v>
          </cell>
          <cell r="T5174" t="str">
            <v xml:space="preserve">Conector Resorte Rojo-Amr </v>
          </cell>
        </row>
        <row r="5175">
          <cell r="C5175" t="str">
            <v>Interruptor Doble Primmus</v>
          </cell>
          <cell r="K5175" t="str">
            <v>u</v>
          </cell>
          <cell r="L5175">
            <v>1</v>
          </cell>
          <cell r="M5175">
            <v>10028</v>
          </cell>
          <cell r="O5175">
            <v>10028</v>
          </cell>
          <cell r="R5175">
            <v>2</v>
          </cell>
          <cell r="T5175" t="str">
            <v>Interruptor Doble Primmus</v>
          </cell>
        </row>
        <row r="5176">
          <cell r="K5176" t="str">
            <v/>
          </cell>
          <cell r="M5176">
            <v>0</v>
          </cell>
          <cell r="O5176">
            <v>0</v>
          </cell>
          <cell r="R5176">
            <v>0</v>
          </cell>
          <cell r="T5176">
            <v>0</v>
          </cell>
        </row>
        <row r="5177">
          <cell r="K5177" t="str">
            <v/>
          </cell>
          <cell r="M5177">
            <v>0</v>
          </cell>
          <cell r="O5177">
            <v>0</v>
          </cell>
          <cell r="R5177">
            <v>0</v>
          </cell>
          <cell r="T5177">
            <v>0</v>
          </cell>
        </row>
        <row r="5178">
          <cell r="L5178">
            <v>0.69340000000000002</v>
          </cell>
          <cell r="M5178" t="str">
            <v>SUBTOTAL $</v>
          </cell>
          <cell r="O5178">
            <v>81399</v>
          </cell>
        </row>
        <row r="5179">
          <cell r="C5179" t="str">
            <v>III. TRANSPORTES</v>
          </cell>
        </row>
        <row r="5181">
          <cell r="C5181" t="str">
            <v>MATERIAL</v>
          </cell>
          <cell r="J5181" t="str">
            <v>VOL. o PESO</v>
          </cell>
          <cell r="K5181" t="str">
            <v>DISTANCIA</v>
          </cell>
          <cell r="L5181" t="str">
            <v>M3 o Ton/Km</v>
          </cell>
          <cell r="M5181" t="str">
            <v>TARIFA</v>
          </cell>
          <cell r="O5181" t="str">
            <v>Vr. UNITARIO</v>
          </cell>
        </row>
        <row r="5182">
          <cell r="J5182" t="str">
            <v/>
          </cell>
          <cell r="M5182">
            <v>0</v>
          </cell>
          <cell r="O5182">
            <v>0</v>
          </cell>
          <cell r="R5182">
            <v>0</v>
          </cell>
          <cell r="T5182">
            <v>0</v>
          </cell>
        </row>
        <row r="5183">
          <cell r="J5183" t="str">
            <v/>
          </cell>
          <cell r="M5183">
            <v>0</v>
          </cell>
          <cell r="O5183">
            <v>0</v>
          </cell>
          <cell r="R5183">
            <v>0</v>
          </cell>
          <cell r="T5183">
            <v>0</v>
          </cell>
        </row>
        <row r="5184">
          <cell r="J5184" t="str">
            <v/>
          </cell>
          <cell r="M5184">
            <v>0</v>
          </cell>
          <cell r="O5184">
            <v>0</v>
          </cell>
          <cell r="R5184">
            <v>0</v>
          </cell>
          <cell r="T5184">
            <v>0</v>
          </cell>
        </row>
        <row r="5185">
          <cell r="L5185">
            <v>0</v>
          </cell>
          <cell r="M5185" t="str">
            <v>SUBTOTAL $</v>
          </cell>
          <cell r="O5185">
            <v>0</v>
          </cell>
        </row>
        <row r="5186">
          <cell r="C5186" t="str">
            <v>IV. MANO DE OBRA</v>
          </cell>
        </row>
        <row r="5188">
          <cell r="C5188" t="str">
            <v>TRABAJADOR</v>
          </cell>
          <cell r="I5188" t="str">
            <v>CANTIDAD</v>
          </cell>
          <cell r="J5188" t="str">
            <v>JORNAL</v>
          </cell>
          <cell r="K5188" t="str">
            <v>PRESTACIONES</v>
          </cell>
          <cell r="L5188" t="str">
            <v>JORNAL TOTAL</v>
          </cell>
          <cell r="M5188" t="str">
            <v>RENDIMIENTO</v>
          </cell>
          <cell r="O5188" t="str">
            <v>Vr. UNITARIO</v>
          </cell>
        </row>
        <row r="5189">
          <cell r="C5189" t="str">
            <v>Maestro Electricista</v>
          </cell>
          <cell r="I5189">
            <v>1</v>
          </cell>
          <cell r="J5189">
            <v>104400</v>
          </cell>
          <cell r="K5189">
            <v>1.681</v>
          </cell>
          <cell r="L5189">
            <v>175496</v>
          </cell>
          <cell r="M5189">
            <v>8</v>
          </cell>
          <cell r="O5189">
            <v>21937</v>
          </cell>
          <cell r="R5189">
            <v>0.25</v>
          </cell>
          <cell r="T5189" t="str">
            <v>Maestro Electricista</v>
          </cell>
        </row>
        <row r="5190">
          <cell r="C5190" t="str">
            <v>Ayudante Entendido</v>
          </cell>
          <cell r="I5190">
            <v>1</v>
          </cell>
          <cell r="J5190">
            <v>53020</v>
          </cell>
          <cell r="K5190">
            <v>1.7161</v>
          </cell>
          <cell r="L5190">
            <v>90988</v>
          </cell>
          <cell r="M5190">
            <v>8</v>
          </cell>
          <cell r="O5190">
            <v>11374</v>
          </cell>
          <cell r="R5190">
            <v>0.25</v>
          </cell>
          <cell r="T5190" t="str">
            <v>Ayudante Entendido</v>
          </cell>
        </row>
        <row r="5191">
          <cell r="I5191">
            <v>1</v>
          </cell>
          <cell r="J5191">
            <v>0</v>
          </cell>
          <cell r="K5191">
            <v>0</v>
          </cell>
          <cell r="L5191">
            <v>0</v>
          </cell>
          <cell r="O5191">
            <v>0</v>
          </cell>
          <cell r="R5191">
            <v>0</v>
          </cell>
          <cell r="T5191">
            <v>0</v>
          </cell>
        </row>
        <row r="5192">
          <cell r="L5192">
            <v>0.2838</v>
          </cell>
          <cell r="M5192" t="str">
            <v>SUBTOTAL $</v>
          </cell>
          <cell r="O5192">
            <v>33311</v>
          </cell>
        </row>
        <row r="5194">
          <cell r="C5194" t="str">
            <v>TOTAL COSTO DIRECTO $</v>
          </cell>
          <cell r="O5194">
            <v>117392</v>
          </cell>
        </row>
        <row r="5195">
          <cell r="C5195" t="str">
            <v>V. COSTOS INDIRECTOS</v>
          </cell>
        </row>
        <row r="5197">
          <cell r="C5197" t="str">
            <v>Descripción</v>
          </cell>
          <cell r="L5197" t="str">
            <v>Porcentaje</v>
          </cell>
          <cell r="M5197" t="str">
            <v>Valor Total</v>
          </cell>
        </row>
        <row r="5198">
          <cell r="C5198" t="str">
            <v>ADMINISTRACION</v>
          </cell>
          <cell r="L5198">
            <v>0</v>
          </cell>
          <cell r="M5198">
            <v>0</v>
          </cell>
        </row>
        <row r="5199">
          <cell r="C5199" t="str">
            <v xml:space="preserve">IMPREVISTOS </v>
          </cell>
          <cell r="L5199">
            <v>0</v>
          </cell>
          <cell r="M5199">
            <v>0</v>
          </cell>
        </row>
        <row r="5200">
          <cell r="C5200" t="str">
            <v>UTILIDAD</v>
          </cell>
          <cell r="L5200">
            <v>0</v>
          </cell>
          <cell r="M5200">
            <v>0</v>
          </cell>
        </row>
        <row r="5201">
          <cell r="C5201" t="str">
            <v>SUBTOTAL $</v>
          </cell>
          <cell r="O5201">
            <v>0</v>
          </cell>
        </row>
        <row r="5203">
          <cell r="C5203" t="str">
            <v>Precio Unitario Total Aproximado al peso $</v>
          </cell>
          <cell r="O5203">
            <v>117392</v>
          </cell>
        </row>
        <row r="5206">
          <cell r="H5206" t="str">
            <v>Firma</v>
          </cell>
        </row>
        <row r="5207">
          <cell r="H5207" t="str">
            <v>Nombre:</v>
          </cell>
        </row>
        <row r="5208">
          <cell r="H5208" t="str">
            <v>Representante Legal del Contratista o su Apoderado</v>
          </cell>
        </row>
        <row r="5209">
          <cell r="H5209" t="str">
            <v>Matricula No. :</v>
          </cell>
        </row>
        <row r="5210">
          <cell r="H5210" t="str">
            <v xml:space="preserve"> </v>
          </cell>
        </row>
        <row r="5211">
          <cell r="C5211" t="str">
            <v>OBSERVACIONES INTERVENTORÍA</v>
          </cell>
        </row>
        <row r="5215">
          <cell r="C5215" t="str">
            <v>APROBACIÓN POR INTERVENTORÍA</v>
          </cell>
        </row>
        <row r="5216">
          <cell r="C521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5218">
          <cell r="C521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5221">
          <cell r="H5221" t="str">
            <v>Firma</v>
          </cell>
        </row>
        <row r="5222">
          <cell r="H5222" t="str">
            <v>Nombre:</v>
          </cell>
        </row>
        <row r="5223">
          <cell r="H5223" t="str">
            <v>Representante Legal del Interventor o su Apoderado</v>
          </cell>
        </row>
        <row r="5224">
          <cell r="H5224" t="str">
            <v>Matricula No. :</v>
          </cell>
        </row>
        <row r="5229">
          <cell r="C5229" t="str">
            <v>Formulario 1 - Propuesta económica  - Documento tipo de selección abreviada de menor cuantía - versión 2</v>
          </cell>
        </row>
        <row r="5230">
          <cell r="C5230" t="str">
            <v>Código</v>
          </cell>
          <cell r="D5230" t="str">
            <v>CCE-EICP-FM-25</v>
          </cell>
          <cell r="E5230" t="str">
            <v>Versión</v>
          </cell>
          <cell r="F5230">
            <v>2</v>
          </cell>
        </row>
        <row r="5232">
          <cell r="C5232" t="str">
            <v>[La entidad podrá utilizar este formato para la presentación de los análisis de precios unitarios el contratista en la oportunidad prevista en el numeral 8.1. del Documento Base]</v>
          </cell>
        </row>
        <row r="5235">
          <cell r="D5235" t="str">
            <v>MUNICIPIO DE CONCORDIA, ANTIOQUIA</v>
          </cell>
        </row>
        <row r="5236">
          <cell r="L5236" t="str">
            <v>VERSIÓN</v>
          </cell>
        </row>
        <row r="5237">
          <cell r="D5237" t="str">
            <v xml:space="preserve">[NÚMERO DEL PROCESO] </v>
          </cell>
        </row>
        <row r="5238">
          <cell r="L5238" t="str">
            <v>PÁGINA</v>
          </cell>
          <cell r="M5238">
            <v>1</v>
          </cell>
          <cell r="N5238" t="str">
            <v>DE</v>
          </cell>
          <cell r="O5238">
            <v>1</v>
          </cell>
        </row>
        <row r="5239">
          <cell r="D5239" t="str">
            <v xml:space="preserve">ANALISIS DE PRECIOS UNITARIOS </v>
          </cell>
        </row>
        <row r="5241">
          <cell r="L5241" t="str">
            <v>FECHA</v>
          </cell>
          <cell r="M5241" t="str">
            <v>DD</v>
          </cell>
          <cell r="N5241" t="str">
            <v>MM</v>
          </cell>
          <cell r="O5241" t="str">
            <v>AA</v>
          </cell>
        </row>
        <row r="5242">
          <cell r="M5242">
            <v>8</v>
          </cell>
          <cell r="N5242">
            <v>5</v>
          </cell>
          <cell r="O5242">
            <v>2023</v>
          </cell>
        </row>
        <row r="5243">
          <cell r="C5243" t="str">
            <v>ITEMS DE LA PROPUESTA ECONÓMICA</v>
          </cell>
          <cell r="I5243" t="str">
            <v>ITEMS NO PREVISTOS</v>
          </cell>
        </row>
        <row r="5247">
          <cell r="C5247" t="str">
            <v>DATOS ESPECÍFICOS</v>
          </cell>
        </row>
        <row r="5249">
          <cell r="C5249" t="str">
            <v>ITEM</v>
          </cell>
          <cell r="D5249" t="str">
            <v>DESCRIPCIÓN</v>
          </cell>
          <cell r="M5249" t="str">
            <v>UNIDAD</v>
          </cell>
          <cell r="O5249" t="str">
            <v>CANTIDAD</v>
          </cell>
        </row>
        <row r="5250">
          <cell r="C5250" t="str">
            <v>4.14.7</v>
          </cell>
          <cell r="D5250" t="str">
            <v xml:space="preserve">S.T.I de Lámpara Hermética LED 2X20W / 120 CM / Tira Led / Luz Blanca / FROST / 3000Lm / IP65 / 100-240V / Angulo de Apertura 120° /50.000 Horas / MATERIAL ABS + PC. Incluye lampara, adaptadores,  conductores 12 AWG-CU-THHN/THWN-90ºC, conectores de conexión y empalme, tornillos, obra civil y demás elementos y accesorios para su correcta instalación y funcionamiento. </v>
          </cell>
          <cell r="M5250" t="str">
            <v>u</v>
          </cell>
          <cell r="O5250">
            <v>58</v>
          </cell>
          <cell r="R5250">
            <v>228084</v>
          </cell>
          <cell r="S5250">
            <v>228084</v>
          </cell>
          <cell r="T5250">
            <v>1.18E-2</v>
          </cell>
          <cell r="U5250">
            <v>0.84219999999999995</v>
          </cell>
          <cell r="V5250">
            <v>0</v>
          </cell>
          <cell r="W5250">
            <v>0.14599999999999999</v>
          </cell>
        </row>
        <row r="5251">
          <cell r="C5251" t="str">
            <v>I. EQUIPO</v>
          </cell>
        </row>
        <row r="5253">
          <cell r="C5253" t="str">
            <v>DESCRIPCIÓN</v>
          </cell>
          <cell r="H5253" t="str">
            <v>MARCA</v>
          </cell>
          <cell r="J5253" t="str">
            <v>TIPO</v>
          </cell>
          <cell r="L5253" t="str">
            <v>TARIFA/HORA</v>
          </cell>
          <cell r="M5253" t="str">
            <v>RENDIMIENTO</v>
          </cell>
          <cell r="O5253" t="str">
            <v>Vr. UNITARIO</v>
          </cell>
        </row>
        <row r="5254">
          <cell r="C5254" t="str">
            <v>Sección completa de andamio (1.2m-1.5m) x 1.5 m. (+ 4 ruedas) Incluye transporte.</v>
          </cell>
          <cell r="J5254" t="str">
            <v>Dia</v>
          </cell>
          <cell r="L5254">
            <v>2565</v>
          </cell>
          <cell r="M5254">
            <v>4</v>
          </cell>
          <cell r="O5254">
            <v>641</v>
          </cell>
          <cell r="R5254">
            <v>14.5</v>
          </cell>
          <cell r="T5254" t="str">
            <v>Sección completa de andamio (1.2m-1.5m) x 1.5 m. (+ 4 ruedas) Incluye transporte.</v>
          </cell>
        </row>
        <row r="5255">
          <cell r="C5255" t="str">
            <v>Can zunchado en madera común de 5,0cmx20cmx3,0m (alquiler). Incluye transporte.</v>
          </cell>
          <cell r="J5255" t="str">
            <v>Dia</v>
          </cell>
          <cell r="L5255">
            <v>1500</v>
          </cell>
          <cell r="M5255">
            <v>4</v>
          </cell>
          <cell r="O5255">
            <v>375</v>
          </cell>
          <cell r="R5255">
            <v>14.5</v>
          </cell>
          <cell r="T5255" t="str">
            <v>Can zunchado en madera común de 5,0cmx20cmx3,0m (alquiler). Incluye transporte.</v>
          </cell>
        </row>
        <row r="5256">
          <cell r="J5256" t="str">
            <v/>
          </cell>
          <cell r="L5256" t="str">
            <v/>
          </cell>
          <cell r="O5256">
            <v>0</v>
          </cell>
          <cell r="R5256">
            <v>0</v>
          </cell>
          <cell r="T5256">
            <v>0</v>
          </cell>
        </row>
        <row r="5257">
          <cell r="C5257" t="str">
            <v>Herramienta Menor (Como % de Mano de Obra)</v>
          </cell>
          <cell r="J5257" t="str">
            <v>Dia</v>
          </cell>
          <cell r="L5257">
            <v>33311</v>
          </cell>
          <cell r="M5257">
            <v>0.05</v>
          </cell>
          <cell r="O5257">
            <v>1666</v>
          </cell>
          <cell r="R5257">
            <v>96628</v>
          </cell>
          <cell r="T5257" t="str">
            <v>Herramienta Menor (Como % de Mano de Obra)</v>
          </cell>
        </row>
        <row r="5258">
          <cell r="L5258">
            <v>1.18E-2</v>
          </cell>
          <cell r="M5258" t="str">
            <v>SUBTOTAL $</v>
          </cell>
          <cell r="O5258">
            <v>2682</v>
          </cell>
        </row>
        <row r="5259">
          <cell r="C5259" t="str">
            <v>II. MATERIALES</v>
          </cell>
        </row>
        <row r="5261">
          <cell r="C5261" t="str">
            <v>DESCRIPCIÓN</v>
          </cell>
          <cell r="K5261" t="str">
            <v>UNIDAD</v>
          </cell>
          <cell r="L5261" t="str">
            <v>CANTIDAD</v>
          </cell>
          <cell r="M5261" t="str">
            <v>PRECIO UNIT.</v>
          </cell>
          <cell r="O5261" t="str">
            <v>Vr. UNITARIO</v>
          </cell>
        </row>
        <row r="5262">
          <cell r="C5262" t="str">
            <v>Lámpara Hermética LED 2X20W / 120 CM / Tira Led / Luz Blanca / FROST / 3000Lm / IP65 / 100-240V / Angulo de Apertura 120° /50.000 Horas / MATERIAL ABS + PC</v>
          </cell>
          <cell r="K5262" t="str">
            <v>u</v>
          </cell>
          <cell r="L5262">
            <v>1</v>
          </cell>
          <cell r="M5262">
            <v>160000</v>
          </cell>
          <cell r="O5262">
            <v>160000</v>
          </cell>
          <cell r="R5262">
            <v>58</v>
          </cell>
          <cell r="T5262" t="str">
            <v>Lámpara Hermética LED 2X20W / 120 CM / Tira Led / Luz Blanca / FROST / 3000Lm / IP65 / 100-240V / Angulo de Apertura 120° /50.000 Horas / MATERIAL ABS + PC</v>
          </cell>
        </row>
        <row r="5263">
          <cell r="C5263" t="str">
            <v xml:space="preserve">Conector Resorte Rojo-Amr </v>
          </cell>
          <cell r="K5263" t="str">
            <v>u</v>
          </cell>
          <cell r="L5263">
            <v>2</v>
          </cell>
          <cell r="M5263">
            <v>1412</v>
          </cell>
          <cell r="O5263">
            <v>2824</v>
          </cell>
          <cell r="R5263">
            <v>116</v>
          </cell>
          <cell r="T5263" t="str">
            <v xml:space="preserve">Conector Resorte Rojo-Amr </v>
          </cell>
        </row>
        <row r="5264">
          <cell r="C5264" t="str">
            <v xml:space="preserve">Abrazadera Plastica Alas Tubo Conduit 1/2pg </v>
          </cell>
          <cell r="K5264" t="str">
            <v>u</v>
          </cell>
          <cell r="L5264">
            <v>5</v>
          </cell>
          <cell r="M5264">
            <v>1150</v>
          </cell>
          <cell r="O5264">
            <v>5750</v>
          </cell>
          <cell r="R5264">
            <v>290</v>
          </cell>
          <cell r="T5264" t="str">
            <v xml:space="preserve">Abrazadera Plastica Alas Tubo Conduit 1/2pg </v>
          </cell>
        </row>
        <row r="5265">
          <cell r="C5265" t="str">
            <v xml:space="preserve">Cable AWG-CU-THHN/THWN-90ºC # 12 </v>
          </cell>
          <cell r="K5265" t="str">
            <v>m</v>
          </cell>
          <cell r="L5265">
            <v>3</v>
          </cell>
          <cell r="M5265">
            <v>2714</v>
          </cell>
          <cell r="O5265">
            <v>8142</v>
          </cell>
          <cell r="R5265">
            <v>174</v>
          </cell>
          <cell r="T5265" t="str">
            <v xml:space="preserve">Cable AWG-CU-THHN/THWN-90ºC # 12 </v>
          </cell>
        </row>
        <row r="5266">
          <cell r="C5266" t="str">
            <v>Cable acero galvanizado 1/16 Pulg</v>
          </cell>
          <cell r="K5266" t="str">
            <v>m</v>
          </cell>
          <cell r="L5266">
            <v>5</v>
          </cell>
          <cell r="M5266">
            <v>1108</v>
          </cell>
          <cell r="O5266">
            <v>5540</v>
          </cell>
          <cell r="R5266">
            <v>290</v>
          </cell>
          <cell r="T5266" t="str">
            <v>Cable acero galvanizado 1/16 Pulg</v>
          </cell>
        </row>
        <row r="5267">
          <cell r="C5267" t="str">
            <v>Perros Para Cable Galvanizado 1/8-pulg</v>
          </cell>
          <cell r="K5267" t="str">
            <v>u</v>
          </cell>
          <cell r="L5267">
            <v>4</v>
          </cell>
          <cell r="M5267">
            <v>2225</v>
          </cell>
          <cell r="O5267">
            <v>8900</v>
          </cell>
          <cell r="R5267">
            <v>232</v>
          </cell>
          <cell r="T5267" t="str">
            <v>Perros Para Cable Galvanizado 1/8-pulg</v>
          </cell>
        </row>
        <row r="5268">
          <cell r="C5268" t="str">
            <v>Cancamo Cerrado #4 10und</v>
          </cell>
          <cell r="K5268" t="str">
            <v>u</v>
          </cell>
          <cell r="L5268">
            <v>0.2</v>
          </cell>
          <cell r="M5268">
            <v>4675</v>
          </cell>
          <cell r="O5268">
            <v>935</v>
          </cell>
          <cell r="R5268">
            <v>11.6</v>
          </cell>
          <cell r="T5268" t="str">
            <v>Cancamo Cerrado #4 10und</v>
          </cell>
        </row>
        <row r="5269">
          <cell r="K5269" t="str">
            <v/>
          </cell>
          <cell r="M5269">
            <v>0</v>
          </cell>
          <cell r="O5269">
            <v>0</v>
          </cell>
          <cell r="R5269">
            <v>0</v>
          </cell>
          <cell r="T5269">
            <v>0</v>
          </cell>
        </row>
        <row r="5270">
          <cell r="K5270" t="str">
            <v/>
          </cell>
          <cell r="M5270">
            <v>0</v>
          </cell>
          <cell r="O5270">
            <v>0</v>
          </cell>
          <cell r="R5270">
            <v>0</v>
          </cell>
          <cell r="T5270">
            <v>0</v>
          </cell>
        </row>
        <row r="5271">
          <cell r="L5271">
            <v>0.84219999999999995</v>
          </cell>
          <cell r="M5271" t="str">
            <v>SUBTOTAL $</v>
          </cell>
          <cell r="O5271">
            <v>192091</v>
          </cell>
        </row>
        <row r="5272">
          <cell r="C5272" t="str">
            <v>III. TRANSPORTES</v>
          </cell>
        </row>
        <row r="5274">
          <cell r="C5274" t="str">
            <v>MATERIAL</v>
          </cell>
          <cell r="J5274" t="str">
            <v>VOL. o PESO</v>
          </cell>
          <cell r="K5274" t="str">
            <v>DISTANCIA</v>
          </cell>
          <cell r="L5274" t="str">
            <v>M3 o Ton/Km</v>
          </cell>
          <cell r="M5274" t="str">
            <v>TARIFA</v>
          </cell>
          <cell r="O5274" t="str">
            <v>Vr. UNITARIO</v>
          </cell>
        </row>
        <row r="5275">
          <cell r="J5275" t="str">
            <v/>
          </cell>
          <cell r="M5275">
            <v>0</v>
          </cell>
          <cell r="O5275">
            <v>0</v>
          </cell>
          <cell r="R5275">
            <v>0</v>
          </cell>
          <cell r="T5275">
            <v>0</v>
          </cell>
        </row>
        <row r="5276">
          <cell r="J5276" t="str">
            <v/>
          </cell>
          <cell r="M5276">
            <v>0</v>
          </cell>
          <cell r="O5276">
            <v>0</v>
          </cell>
          <cell r="R5276">
            <v>0</v>
          </cell>
          <cell r="T5276">
            <v>0</v>
          </cell>
        </row>
        <row r="5277">
          <cell r="J5277" t="str">
            <v/>
          </cell>
          <cell r="M5277">
            <v>0</v>
          </cell>
          <cell r="O5277">
            <v>0</v>
          </cell>
          <cell r="R5277">
            <v>0</v>
          </cell>
          <cell r="T5277">
            <v>0</v>
          </cell>
        </row>
        <row r="5278">
          <cell r="L5278">
            <v>0</v>
          </cell>
          <cell r="M5278" t="str">
            <v>SUBTOTAL $</v>
          </cell>
          <cell r="O5278">
            <v>0</v>
          </cell>
        </row>
        <row r="5279">
          <cell r="C5279" t="str">
            <v>IV. MANO DE OBRA</v>
          </cell>
        </row>
        <row r="5281">
          <cell r="C5281" t="str">
            <v>TRABAJADOR</v>
          </cell>
          <cell r="I5281" t="str">
            <v>CANTIDAD</v>
          </cell>
          <cell r="J5281" t="str">
            <v>JORNAL</v>
          </cell>
          <cell r="K5281" t="str">
            <v>PRESTACIONES</v>
          </cell>
          <cell r="L5281" t="str">
            <v>JORNAL TOTAL</v>
          </cell>
          <cell r="M5281" t="str">
            <v>RENDIMIENTO</v>
          </cell>
          <cell r="O5281" t="str">
            <v>Vr. UNITARIO</v>
          </cell>
        </row>
        <row r="5282">
          <cell r="C5282" t="str">
            <v>Maestro Electricista</v>
          </cell>
          <cell r="I5282">
            <v>1</v>
          </cell>
          <cell r="J5282">
            <v>104400</v>
          </cell>
          <cell r="K5282">
            <v>1.681</v>
          </cell>
          <cell r="L5282">
            <v>175496</v>
          </cell>
          <cell r="M5282">
            <v>8</v>
          </cell>
          <cell r="O5282">
            <v>21937</v>
          </cell>
          <cell r="R5282">
            <v>7.25</v>
          </cell>
          <cell r="T5282" t="str">
            <v>Maestro Electricista</v>
          </cell>
        </row>
        <row r="5283">
          <cell r="C5283" t="str">
            <v>Ayudante Entendido</v>
          </cell>
          <cell r="I5283">
            <v>1</v>
          </cell>
          <cell r="J5283">
            <v>53020</v>
          </cell>
          <cell r="K5283">
            <v>1.7161</v>
          </cell>
          <cell r="L5283">
            <v>90988</v>
          </cell>
          <cell r="M5283">
            <v>8</v>
          </cell>
          <cell r="O5283">
            <v>11374</v>
          </cell>
          <cell r="R5283">
            <v>7.25</v>
          </cell>
          <cell r="T5283" t="str">
            <v>Ayudante Entendido</v>
          </cell>
        </row>
        <row r="5284">
          <cell r="I5284">
            <v>1</v>
          </cell>
          <cell r="J5284">
            <v>0</v>
          </cell>
          <cell r="K5284">
            <v>0</v>
          </cell>
          <cell r="L5284">
            <v>0</v>
          </cell>
          <cell r="O5284">
            <v>0</v>
          </cell>
          <cell r="R5284">
            <v>0</v>
          </cell>
          <cell r="T5284">
            <v>0</v>
          </cell>
        </row>
        <row r="5285">
          <cell r="L5285">
            <v>0.14599999999999999</v>
          </cell>
          <cell r="M5285" t="str">
            <v>SUBTOTAL $</v>
          </cell>
          <cell r="O5285">
            <v>33311</v>
          </cell>
        </row>
        <row r="5287">
          <cell r="C5287" t="str">
            <v>TOTAL COSTO DIRECTO $</v>
          </cell>
          <cell r="O5287">
            <v>228084</v>
          </cell>
        </row>
        <row r="5288">
          <cell r="C5288" t="str">
            <v>V. COSTOS INDIRECTOS</v>
          </cell>
        </row>
        <row r="5290">
          <cell r="C5290" t="str">
            <v>Descripción</v>
          </cell>
          <cell r="L5290" t="str">
            <v>Porcentaje</v>
          </cell>
          <cell r="M5290" t="str">
            <v>Valor Total</v>
          </cell>
        </row>
        <row r="5291">
          <cell r="C5291" t="str">
            <v>ADMINISTRACION</v>
          </cell>
          <cell r="L5291">
            <v>0</v>
          </cell>
          <cell r="M5291">
            <v>0</v>
          </cell>
        </row>
        <row r="5292">
          <cell r="C5292" t="str">
            <v xml:space="preserve">IMPREVISTOS </v>
          </cell>
          <cell r="L5292">
            <v>0</v>
          </cell>
          <cell r="M5292">
            <v>0</v>
          </cell>
        </row>
        <row r="5293">
          <cell r="C5293" t="str">
            <v>UTILIDAD</v>
          </cell>
          <cell r="L5293">
            <v>0</v>
          </cell>
          <cell r="M5293">
            <v>0</v>
          </cell>
        </row>
        <row r="5294">
          <cell r="C5294" t="str">
            <v>SUBTOTAL $</v>
          </cell>
          <cell r="O5294">
            <v>0</v>
          </cell>
        </row>
        <row r="5296">
          <cell r="C5296" t="str">
            <v>Precio Unitario Total Aproximado al peso $</v>
          </cell>
          <cell r="O5296">
            <v>228084</v>
          </cell>
        </row>
        <row r="5299">
          <cell r="H5299" t="str">
            <v>Firma</v>
          </cell>
        </row>
        <row r="5300">
          <cell r="H5300" t="str">
            <v>Nombre:</v>
          </cell>
        </row>
        <row r="5301">
          <cell r="H5301" t="str">
            <v>Representante Legal del Contratista o su Apoderado</v>
          </cell>
        </row>
        <row r="5302">
          <cell r="H5302" t="str">
            <v>Matricula No. :</v>
          </cell>
        </row>
        <row r="5303">
          <cell r="H5303" t="str">
            <v xml:space="preserve"> </v>
          </cell>
        </row>
        <row r="5304">
          <cell r="C5304" t="str">
            <v>OBSERVACIONES INTERVENTORÍA</v>
          </cell>
        </row>
        <row r="5308">
          <cell r="C5308" t="str">
            <v>APROBACIÓN POR INTERVENTORÍA</v>
          </cell>
        </row>
        <row r="5309">
          <cell r="C5309"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5311">
          <cell r="C5311"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5314">
          <cell r="H5314" t="str">
            <v>Firma</v>
          </cell>
        </row>
        <row r="5315">
          <cell r="H5315" t="str">
            <v>Nombre:</v>
          </cell>
        </row>
        <row r="5316">
          <cell r="H5316" t="str">
            <v>Representante Legal del Interventor o su Apoderado</v>
          </cell>
        </row>
        <row r="5317">
          <cell r="H5317" t="str">
            <v>Matricula No. :</v>
          </cell>
        </row>
        <row r="5322">
          <cell r="C5322" t="str">
            <v>Formulario 1 - Propuesta económica  - Documento tipo de selección abreviada de menor cuantía - versión 2</v>
          </cell>
        </row>
        <row r="5323">
          <cell r="C5323" t="str">
            <v>Código</v>
          </cell>
          <cell r="D5323" t="str">
            <v>CCE-EICP-FM-25</v>
          </cell>
          <cell r="E5323" t="str">
            <v>Versión</v>
          </cell>
          <cell r="F5323">
            <v>2</v>
          </cell>
        </row>
        <row r="5325">
          <cell r="C5325" t="str">
            <v>[La entidad podrá utilizar este formato para la presentación de los análisis de precios unitarios el contratista en la oportunidad prevista en el numeral 8.1. del Documento Base]</v>
          </cell>
        </row>
        <row r="5328">
          <cell r="D5328" t="str">
            <v>MUNICIPIO DE CONCORDIA, ANTIOQUIA</v>
          </cell>
        </row>
        <row r="5329">
          <cell r="L5329" t="str">
            <v>VERSIÓN</v>
          </cell>
        </row>
        <row r="5330">
          <cell r="D5330" t="str">
            <v xml:space="preserve">[NÚMERO DEL PROCESO] </v>
          </cell>
        </row>
        <row r="5331">
          <cell r="L5331" t="str">
            <v>PÁGINA</v>
          </cell>
          <cell r="M5331">
            <v>1</v>
          </cell>
          <cell r="N5331" t="str">
            <v>DE</v>
          </cell>
          <cell r="O5331">
            <v>1</v>
          </cell>
        </row>
        <row r="5332">
          <cell r="D5332" t="str">
            <v xml:space="preserve">ANALISIS DE PRECIOS UNITARIOS </v>
          </cell>
        </row>
        <row r="5334">
          <cell r="L5334" t="str">
            <v>FECHA</v>
          </cell>
          <cell r="M5334" t="str">
            <v>DD</v>
          </cell>
          <cell r="N5334" t="str">
            <v>MM</v>
          </cell>
          <cell r="O5334" t="str">
            <v>AA</v>
          </cell>
        </row>
        <row r="5335">
          <cell r="M5335">
            <v>8</v>
          </cell>
          <cell r="N5335">
            <v>5</v>
          </cell>
          <cell r="O5335">
            <v>2023</v>
          </cell>
        </row>
        <row r="5336">
          <cell r="C5336" t="str">
            <v>ITEMS DE LA PROPUESTA ECONÓMICA</v>
          </cell>
          <cell r="I5336" t="str">
            <v>ITEMS NO PREVISTOS</v>
          </cell>
        </row>
        <row r="5340">
          <cell r="C5340" t="str">
            <v>DATOS ESPECÍFICOS</v>
          </cell>
        </row>
        <row r="5342">
          <cell r="C5342" t="str">
            <v>ITEM</v>
          </cell>
          <cell r="D5342" t="str">
            <v>DESCRIPCIÓN</v>
          </cell>
          <cell r="M5342" t="str">
            <v>UNIDAD</v>
          </cell>
          <cell r="O5342" t="str">
            <v>CANTIDAD</v>
          </cell>
        </row>
        <row r="5343">
          <cell r="C5343" t="str">
            <v>4.14.8</v>
          </cell>
          <cell r="D5343" t="str">
            <v xml:space="preserve">S.T.I de Acometida en cable 2No.10+1No. 12  Cu THHN, por ducto EMT 3/4" desde tablero principal  incluye bornes terminal para conexión. </v>
          </cell>
          <cell r="M5343" t="str">
            <v>m</v>
          </cell>
          <cell r="O5343">
            <v>100</v>
          </cell>
          <cell r="R5343">
            <v>40290</v>
          </cell>
          <cell r="S5343">
            <v>40290</v>
          </cell>
          <cell r="T5343">
            <v>1.77E-2</v>
          </cell>
          <cell r="U5343">
            <v>0.76180000000000003</v>
          </cell>
          <cell r="V5343">
            <v>0</v>
          </cell>
          <cell r="W5343">
            <v>0.2205</v>
          </cell>
        </row>
        <row r="5344">
          <cell r="C5344" t="str">
            <v>I. EQUIPO</v>
          </cell>
        </row>
        <row r="5346">
          <cell r="C5346" t="str">
            <v>DESCRIPCIÓN</v>
          </cell>
          <cell r="H5346" t="str">
            <v>MARCA</v>
          </cell>
          <cell r="J5346" t="str">
            <v>TIPO</v>
          </cell>
          <cell r="L5346" t="str">
            <v>TARIFA/HORA</v>
          </cell>
          <cell r="M5346" t="str">
            <v>RENDIMIENTO</v>
          </cell>
          <cell r="O5346" t="str">
            <v>Vr. UNITARIO</v>
          </cell>
        </row>
        <row r="5347">
          <cell r="C5347" t="str">
            <v>Sección completa de andamio (1.2m-1.5m) x 1.5 m. (+ 4 ruedas) Incluye transporte.</v>
          </cell>
          <cell r="J5347" t="str">
            <v>Dia</v>
          </cell>
          <cell r="L5347">
            <v>2565</v>
          </cell>
          <cell r="M5347">
            <v>15</v>
          </cell>
          <cell r="O5347">
            <v>171</v>
          </cell>
          <cell r="R5347">
            <v>6.67</v>
          </cell>
          <cell r="T5347" t="str">
            <v>Sección completa de andamio (1.2m-1.5m) x 1.5 m. (+ 4 ruedas) Incluye transporte.</v>
          </cell>
        </row>
        <row r="5348">
          <cell r="C5348" t="str">
            <v>Can zunchado en madera común de 5,0cmx20cmx3,0m (alquiler). Incluye transporte.</v>
          </cell>
          <cell r="J5348" t="str">
            <v>Dia</v>
          </cell>
          <cell r="L5348">
            <v>1500</v>
          </cell>
          <cell r="M5348">
            <v>15</v>
          </cell>
          <cell r="O5348">
            <v>100</v>
          </cell>
          <cell r="R5348">
            <v>6.67</v>
          </cell>
          <cell r="T5348" t="str">
            <v>Can zunchado en madera común de 5,0cmx20cmx3,0m (alquiler). Incluye transporte.</v>
          </cell>
        </row>
        <row r="5349">
          <cell r="J5349" t="str">
            <v/>
          </cell>
          <cell r="L5349" t="str">
            <v/>
          </cell>
          <cell r="O5349">
            <v>0</v>
          </cell>
          <cell r="R5349">
            <v>0</v>
          </cell>
          <cell r="T5349">
            <v>0</v>
          </cell>
        </row>
        <row r="5350">
          <cell r="C5350" t="str">
            <v>Herramienta Menor (Como % de Mano de Obra)</v>
          </cell>
          <cell r="J5350" t="str">
            <v>Dia</v>
          </cell>
          <cell r="L5350">
            <v>8883</v>
          </cell>
          <cell r="M5350">
            <v>0.05</v>
          </cell>
          <cell r="O5350">
            <v>444</v>
          </cell>
          <cell r="R5350">
            <v>44400</v>
          </cell>
          <cell r="T5350" t="str">
            <v>Herramienta Menor (Como % de Mano de Obra)</v>
          </cell>
        </row>
        <row r="5351">
          <cell r="L5351">
            <v>1.77E-2</v>
          </cell>
          <cell r="M5351" t="str">
            <v>SUBTOTAL $</v>
          </cell>
          <cell r="O5351">
            <v>715</v>
          </cell>
        </row>
        <row r="5352">
          <cell r="C5352" t="str">
            <v>II. MATERIALES</v>
          </cell>
        </row>
        <row r="5354">
          <cell r="C5354" t="str">
            <v>DESCRIPCIÓN</v>
          </cell>
          <cell r="K5354" t="str">
            <v>UNIDAD</v>
          </cell>
          <cell r="L5354" t="str">
            <v>CANTIDAD</v>
          </cell>
          <cell r="M5354" t="str">
            <v>PRECIO UNIT.</v>
          </cell>
          <cell r="O5354" t="str">
            <v>Vr. UNITARIO</v>
          </cell>
        </row>
        <row r="5355">
          <cell r="C5355" t="str">
            <v>Tubo conduit EMT 3/4"  3 M</v>
          </cell>
          <cell r="K5355" t="str">
            <v>u</v>
          </cell>
          <cell r="L5355">
            <v>0.34650000000000003</v>
          </cell>
          <cell r="M5355">
            <v>41900</v>
          </cell>
          <cell r="O5355">
            <v>14518</v>
          </cell>
          <cell r="R5355">
            <v>34.65</v>
          </cell>
          <cell r="T5355" t="str">
            <v>Tubo conduit EMT 3/4"  3 M</v>
          </cell>
        </row>
        <row r="5356">
          <cell r="C5356" t="str">
            <v>Union EMT 3/4" Acero</v>
          </cell>
          <cell r="K5356" t="str">
            <v>u</v>
          </cell>
          <cell r="L5356">
            <v>0.34650000000000003</v>
          </cell>
          <cell r="M5356">
            <v>3848</v>
          </cell>
          <cell r="O5356">
            <v>1333</v>
          </cell>
          <cell r="R5356">
            <v>34.65</v>
          </cell>
          <cell r="T5356" t="str">
            <v>Union EMT 3/4" Acero</v>
          </cell>
        </row>
        <row r="5357">
          <cell r="C5357" t="str">
            <v>Curva EMT 3/4"</v>
          </cell>
          <cell r="K5357" t="str">
            <v>u</v>
          </cell>
          <cell r="L5357">
            <v>0.21000000000000002</v>
          </cell>
          <cell r="M5357">
            <v>4389</v>
          </cell>
          <cell r="O5357">
            <v>922</v>
          </cell>
          <cell r="R5357">
            <v>21</v>
          </cell>
          <cell r="T5357" t="str">
            <v>Curva EMT 3/4"</v>
          </cell>
        </row>
        <row r="5358">
          <cell r="C5358" t="str">
            <v>Terminal EMT 3/4" Acero - Tub</v>
          </cell>
          <cell r="K5358" t="str">
            <v>u</v>
          </cell>
          <cell r="L5358">
            <v>0.175035</v>
          </cell>
          <cell r="M5358">
            <v>3010.7</v>
          </cell>
          <cell r="O5358">
            <v>527</v>
          </cell>
          <cell r="R5358">
            <v>17.5</v>
          </cell>
          <cell r="T5358" t="str">
            <v>Terminal EMT 3/4" Acero - Tub</v>
          </cell>
        </row>
        <row r="5359">
          <cell r="C5359" t="str">
            <v>Cable AWG-CU-THHN/THWN-90ºC # 10</v>
          </cell>
          <cell r="K5359" t="str">
            <v>m</v>
          </cell>
          <cell r="L5359">
            <v>2.1</v>
          </cell>
          <cell r="M5359">
            <v>4382.3049999999994</v>
          </cell>
          <cell r="O5359">
            <v>9203</v>
          </cell>
          <cell r="R5359">
            <v>210</v>
          </cell>
          <cell r="T5359" t="str">
            <v>Cable AWG-CU-THHN/THWN-90ºC # 10</v>
          </cell>
        </row>
        <row r="5360">
          <cell r="C5360" t="str">
            <v xml:space="preserve">Cable AWG-CU-THHN/THWN-90ºC # 12 </v>
          </cell>
          <cell r="K5360" t="str">
            <v>m</v>
          </cell>
          <cell r="L5360">
            <v>1.05</v>
          </cell>
          <cell r="M5360">
            <v>2714</v>
          </cell>
          <cell r="O5360">
            <v>2850</v>
          </cell>
          <cell r="R5360">
            <v>105</v>
          </cell>
          <cell r="T5360" t="str">
            <v xml:space="preserve">Cable AWG-CU-THHN/THWN-90ºC # 12 </v>
          </cell>
        </row>
        <row r="5361">
          <cell r="C5361" t="str">
            <v xml:space="preserve">Abrazadera Plastica Alas Tubo Conduit 1/2pg </v>
          </cell>
          <cell r="K5361" t="str">
            <v>u</v>
          </cell>
          <cell r="L5361">
            <v>1</v>
          </cell>
          <cell r="M5361">
            <v>1150</v>
          </cell>
          <cell r="O5361">
            <v>1150</v>
          </cell>
          <cell r="R5361">
            <v>100</v>
          </cell>
          <cell r="T5361" t="str">
            <v xml:space="preserve">Abrazadera Plastica Alas Tubo Conduit 1/2pg </v>
          </cell>
        </row>
        <row r="5362">
          <cell r="C5362" t="str">
            <v>Tornillo Ensamble 6 mm x 2" Pavonado x100und - 0.224 Kg</v>
          </cell>
          <cell r="K5362" t="str">
            <v>u</v>
          </cell>
          <cell r="L5362">
            <v>2.1000000000000001E-2</v>
          </cell>
          <cell r="M5362">
            <v>9000</v>
          </cell>
          <cell r="O5362">
            <v>189</v>
          </cell>
          <cell r="R5362">
            <v>2.1</v>
          </cell>
          <cell r="T5362" t="str">
            <v>Tornillo Ensamble 6 mm x 2" Pavonado x100und - 0.224 Kg</v>
          </cell>
        </row>
        <row r="5363">
          <cell r="K5363" t="str">
            <v/>
          </cell>
          <cell r="M5363">
            <v>0</v>
          </cell>
          <cell r="O5363">
            <v>0</v>
          </cell>
          <cell r="R5363">
            <v>0</v>
          </cell>
          <cell r="T5363">
            <v>0</v>
          </cell>
        </row>
        <row r="5364">
          <cell r="L5364">
            <v>0.76180000000000003</v>
          </cell>
          <cell r="M5364" t="str">
            <v>SUBTOTAL $</v>
          </cell>
          <cell r="O5364">
            <v>30692</v>
          </cell>
        </row>
        <row r="5365">
          <cell r="C5365" t="str">
            <v>III. TRANSPORTES</v>
          </cell>
        </row>
        <row r="5367">
          <cell r="C5367" t="str">
            <v>MATERIAL</v>
          </cell>
          <cell r="J5367" t="str">
            <v>VOL. o PESO</v>
          </cell>
          <cell r="K5367" t="str">
            <v>DISTANCIA</v>
          </cell>
          <cell r="L5367" t="str">
            <v>M3 o Ton/Km</v>
          </cell>
          <cell r="M5367" t="str">
            <v>TARIFA</v>
          </cell>
          <cell r="O5367" t="str">
            <v>Vr. UNITARIO</v>
          </cell>
        </row>
        <row r="5368">
          <cell r="J5368" t="str">
            <v/>
          </cell>
          <cell r="M5368">
            <v>0</v>
          </cell>
          <cell r="O5368">
            <v>0</v>
          </cell>
          <cell r="R5368">
            <v>0</v>
          </cell>
          <cell r="T5368">
            <v>0</v>
          </cell>
        </row>
        <row r="5369">
          <cell r="J5369" t="str">
            <v/>
          </cell>
          <cell r="M5369">
            <v>0</v>
          </cell>
          <cell r="O5369">
            <v>0</v>
          </cell>
          <cell r="R5369">
            <v>0</v>
          </cell>
          <cell r="T5369">
            <v>0</v>
          </cell>
        </row>
        <row r="5370">
          <cell r="J5370" t="str">
            <v/>
          </cell>
          <cell r="M5370">
            <v>0</v>
          </cell>
          <cell r="O5370">
            <v>0</v>
          </cell>
          <cell r="R5370">
            <v>0</v>
          </cell>
          <cell r="T5370">
            <v>0</v>
          </cell>
        </row>
        <row r="5371">
          <cell r="L5371">
            <v>0</v>
          </cell>
          <cell r="M5371" t="str">
            <v>SUBTOTAL $</v>
          </cell>
          <cell r="O5371">
            <v>0</v>
          </cell>
        </row>
        <row r="5372">
          <cell r="C5372" t="str">
            <v>IV. MANO DE OBRA</v>
          </cell>
        </row>
        <row r="5374">
          <cell r="C5374" t="str">
            <v>TRABAJADOR</v>
          </cell>
          <cell r="I5374" t="str">
            <v>CANTIDAD</v>
          </cell>
          <cell r="J5374" t="str">
            <v>JORNAL</v>
          </cell>
          <cell r="K5374" t="str">
            <v>PRESTACIONES</v>
          </cell>
          <cell r="L5374" t="str">
            <v>JORNAL TOTAL</v>
          </cell>
          <cell r="M5374" t="str">
            <v>RENDIMIENTO</v>
          </cell>
          <cell r="O5374" t="str">
            <v>Vr. UNITARIO</v>
          </cell>
        </row>
        <row r="5375">
          <cell r="C5375" t="str">
            <v>Maestro Electricista</v>
          </cell>
          <cell r="I5375">
            <v>1</v>
          </cell>
          <cell r="J5375">
            <v>104400</v>
          </cell>
          <cell r="K5375">
            <v>1.681</v>
          </cell>
          <cell r="L5375">
            <v>175496</v>
          </cell>
          <cell r="M5375">
            <v>30</v>
          </cell>
          <cell r="O5375">
            <v>5850</v>
          </cell>
          <cell r="R5375">
            <v>3.33</v>
          </cell>
          <cell r="T5375" t="str">
            <v>Maestro Electricista</v>
          </cell>
        </row>
        <row r="5376">
          <cell r="C5376" t="str">
            <v>Ayudante Entendido</v>
          </cell>
          <cell r="I5376">
            <v>1</v>
          </cell>
          <cell r="J5376">
            <v>53020</v>
          </cell>
          <cell r="K5376">
            <v>1.7161</v>
          </cell>
          <cell r="L5376">
            <v>90988</v>
          </cell>
          <cell r="M5376">
            <v>30</v>
          </cell>
          <cell r="O5376">
            <v>3033</v>
          </cell>
          <cell r="R5376">
            <v>3.33</v>
          </cell>
          <cell r="T5376" t="str">
            <v>Ayudante Entendido</v>
          </cell>
        </row>
        <row r="5377">
          <cell r="I5377">
            <v>1</v>
          </cell>
          <cell r="J5377">
            <v>0</v>
          </cell>
          <cell r="K5377">
            <v>0</v>
          </cell>
          <cell r="L5377">
            <v>0</v>
          </cell>
          <cell r="O5377">
            <v>0</v>
          </cell>
          <cell r="R5377">
            <v>0</v>
          </cell>
          <cell r="T5377">
            <v>0</v>
          </cell>
        </row>
        <row r="5378">
          <cell r="L5378">
            <v>0.2205</v>
          </cell>
          <cell r="M5378" t="str">
            <v>SUBTOTAL $</v>
          </cell>
          <cell r="O5378">
            <v>8883</v>
          </cell>
        </row>
        <row r="5380">
          <cell r="C5380" t="str">
            <v>TOTAL COSTO DIRECTO $</v>
          </cell>
          <cell r="O5380">
            <v>40290</v>
          </cell>
        </row>
        <row r="5381">
          <cell r="C5381" t="str">
            <v>V. COSTOS INDIRECTOS</v>
          </cell>
        </row>
        <row r="5383">
          <cell r="C5383" t="str">
            <v>Descripción</v>
          </cell>
          <cell r="L5383" t="str">
            <v>Porcentaje</v>
          </cell>
          <cell r="M5383" t="str">
            <v>Valor Total</v>
          </cell>
        </row>
        <row r="5384">
          <cell r="C5384" t="str">
            <v>ADMINISTRACION</v>
          </cell>
          <cell r="L5384">
            <v>0</v>
          </cell>
          <cell r="M5384">
            <v>0</v>
          </cell>
        </row>
        <row r="5385">
          <cell r="C5385" t="str">
            <v xml:space="preserve">IMPREVISTOS </v>
          </cell>
          <cell r="L5385">
            <v>0</v>
          </cell>
          <cell r="M5385">
            <v>0</v>
          </cell>
        </row>
        <row r="5386">
          <cell r="C5386" t="str">
            <v>UTILIDAD</v>
          </cell>
          <cell r="L5386">
            <v>0</v>
          </cell>
          <cell r="M5386">
            <v>0</v>
          </cell>
        </row>
        <row r="5387">
          <cell r="C5387" t="str">
            <v>SUBTOTAL $</v>
          </cell>
          <cell r="O5387">
            <v>0</v>
          </cell>
        </row>
        <row r="5389">
          <cell r="C5389" t="str">
            <v>Precio Unitario Total Aproximado al peso $</v>
          </cell>
          <cell r="O5389">
            <v>40290</v>
          </cell>
        </row>
        <row r="5392">
          <cell r="H5392" t="str">
            <v>Firma</v>
          </cell>
        </row>
        <row r="5393">
          <cell r="H5393" t="str">
            <v>Nombre:</v>
          </cell>
        </row>
        <row r="5394">
          <cell r="H5394" t="str">
            <v>Representante Legal del Contratista o su Apoderado</v>
          </cell>
        </row>
        <row r="5395">
          <cell r="H5395" t="str">
            <v>Matricula No. :</v>
          </cell>
        </row>
        <row r="5396">
          <cell r="H5396" t="str">
            <v xml:space="preserve"> </v>
          </cell>
        </row>
        <row r="5397">
          <cell r="C5397" t="str">
            <v>OBSERVACIONES INTERVENTORÍA</v>
          </cell>
        </row>
        <row r="5401">
          <cell r="C5401" t="str">
            <v>APROBACIÓN POR INTERVENTORÍA</v>
          </cell>
        </row>
        <row r="5402">
          <cell r="C5402"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5404">
          <cell r="C5404"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5407">
          <cell r="H5407" t="str">
            <v>Firma</v>
          </cell>
        </row>
        <row r="5408">
          <cell r="H5408" t="str">
            <v>Nombre:</v>
          </cell>
        </row>
        <row r="5409">
          <cell r="H5409" t="str">
            <v>Representante Legal del Interventor o su Apoderado</v>
          </cell>
        </row>
        <row r="5410">
          <cell r="H5410" t="str">
            <v>Matricula No. :</v>
          </cell>
        </row>
        <row r="5415">
          <cell r="C5415" t="str">
            <v>Formulario 1 - Propuesta económica  - Documento tipo de selección abreviada de menor cuantía - versión 2</v>
          </cell>
        </row>
        <row r="5416">
          <cell r="C5416" t="str">
            <v>Código</v>
          </cell>
          <cell r="D5416" t="str">
            <v>CCE-EICP-FM-25</v>
          </cell>
          <cell r="E5416" t="str">
            <v>Versión</v>
          </cell>
          <cell r="F5416">
            <v>2</v>
          </cell>
        </row>
        <row r="5418">
          <cell r="C5418" t="str">
            <v>[La entidad podrá utilizar este formato para la presentación de los análisis de precios unitarios el contratista en la oportunidad prevista en el numeral 8.1. del Documento Base]</v>
          </cell>
        </row>
        <row r="5421">
          <cell r="D5421" t="str">
            <v>MUNICIPIO DE CONCORDIA, ANTIOQUIA</v>
          </cell>
        </row>
        <row r="5422">
          <cell r="L5422" t="str">
            <v>VERSIÓN</v>
          </cell>
        </row>
        <row r="5423">
          <cell r="D5423" t="str">
            <v xml:space="preserve">[NÚMERO DEL PROCESO] </v>
          </cell>
        </row>
        <row r="5424">
          <cell r="L5424" t="str">
            <v>PÁGINA</v>
          </cell>
          <cell r="M5424">
            <v>1</v>
          </cell>
          <cell r="N5424" t="str">
            <v>DE</v>
          </cell>
          <cell r="O5424">
            <v>1</v>
          </cell>
        </row>
        <row r="5425">
          <cell r="D5425" t="str">
            <v xml:space="preserve">ANALISIS DE PRECIOS UNITARIOS </v>
          </cell>
        </row>
        <row r="5427">
          <cell r="L5427" t="str">
            <v>FECHA</v>
          </cell>
          <cell r="M5427" t="str">
            <v>DD</v>
          </cell>
          <cell r="N5427" t="str">
            <v>MM</v>
          </cell>
          <cell r="O5427" t="str">
            <v>AA</v>
          </cell>
        </row>
        <row r="5428">
          <cell r="M5428">
            <v>8</v>
          </cell>
          <cell r="N5428">
            <v>5</v>
          </cell>
          <cell r="O5428">
            <v>2023</v>
          </cell>
        </row>
        <row r="5429">
          <cell r="C5429" t="str">
            <v>ITEMS DE LA PROPUESTA ECONÓMICA</v>
          </cell>
          <cell r="I5429" t="str">
            <v>ITEMS NO PREVISTOS</v>
          </cell>
        </row>
        <row r="5433">
          <cell r="C5433" t="str">
            <v>DATOS ESPECÍFICOS</v>
          </cell>
        </row>
        <row r="5435">
          <cell r="C5435" t="str">
            <v>ITEM</v>
          </cell>
          <cell r="D5435" t="str">
            <v>DESCRIPCIÓN</v>
          </cell>
          <cell r="M5435" t="str">
            <v>UNIDAD</v>
          </cell>
          <cell r="O5435" t="str">
            <v>CANTIDAD</v>
          </cell>
        </row>
        <row r="5436">
          <cell r="C5436" t="str">
            <v>4.14.9</v>
          </cell>
          <cell r="D5436" t="str">
            <v xml:space="preserve">S.T.I de Breaker Monopolar enchufable de 20 o 30 Amp. </v>
          </cell>
          <cell r="M5436" t="str">
            <v>u</v>
          </cell>
          <cell r="O5436">
            <v>8</v>
          </cell>
          <cell r="R5436">
            <v>47337</v>
          </cell>
          <cell r="S5436">
            <v>47337</v>
          </cell>
          <cell r="T5436">
            <v>3.5200000000000002E-2</v>
          </cell>
          <cell r="U5436">
            <v>0.2611</v>
          </cell>
          <cell r="V5436">
            <v>0</v>
          </cell>
          <cell r="W5436">
            <v>0.70369999999999999</v>
          </cell>
        </row>
        <row r="5437">
          <cell r="C5437" t="str">
            <v>I. EQUIPO</v>
          </cell>
        </row>
        <row r="5439">
          <cell r="C5439" t="str">
            <v>DESCRIPCIÓN</v>
          </cell>
          <cell r="H5439" t="str">
            <v>MARCA</v>
          </cell>
          <cell r="J5439" t="str">
            <v>TIPO</v>
          </cell>
          <cell r="L5439" t="str">
            <v>TARIFA/HORA</v>
          </cell>
          <cell r="M5439" t="str">
            <v>RENDIMIENTO</v>
          </cell>
          <cell r="O5439" t="str">
            <v>Vr. UNITARIO</v>
          </cell>
        </row>
        <row r="5440">
          <cell r="J5440" t="str">
            <v/>
          </cell>
          <cell r="L5440" t="str">
            <v/>
          </cell>
          <cell r="M5440">
            <v>4</v>
          </cell>
          <cell r="O5440">
            <v>0</v>
          </cell>
          <cell r="R5440">
            <v>2</v>
          </cell>
          <cell r="T5440">
            <v>0</v>
          </cell>
        </row>
        <row r="5441">
          <cell r="J5441" t="str">
            <v/>
          </cell>
          <cell r="L5441" t="str">
            <v/>
          </cell>
          <cell r="M5441">
            <v>4</v>
          </cell>
          <cell r="O5441">
            <v>0</v>
          </cell>
          <cell r="R5441">
            <v>2</v>
          </cell>
          <cell r="T5441">
            <v>0</v>
          </cell>
        </row>
        <row r="5442">
          <cell r="J5442" t="str">
            <v/>
          </cell>
          <cell r="L5442" t="str">
            <v/>
          </cell>
          <cell r="O5442">
            <v>0</v>
          </cell>
          <cell r="R5442">
            <v>0</v>
          </cell>
          <cell r="T5442">
            <v>0</v>
          </cell>
        </row>
        <row r="5443">
          <cell r="C5443" t="str">
            <v>Herramienta Menor (Como % de Mano de Obra)</v>
          </cell>
          <cell r="J5443" t="str">
            <v>Dia</v>
          </cell>
          <cell r="L5443">
            <v>33311</v>
          </cell>
          <cell r="M5443">
            <v>0.05</v>
          </cell>
          <cell r="O5443">
            <v>1666</v>
          </cell>
          <cell r="R5443">
            <v>13328</v>
          </cell>
          <cell r="T5443" t="str">
            <v>Herramienta Menor (Como % de Mano de Obra)</v>
          </cell>
        </row>
        <row r="5444">
          <cell r="L5444">
            <v>3.5200000000000002E-2</v>
          </cell>
          <cell r="M5444" t="str">
            <v>SUBTOTAL $</v>
          </cell>
          <cell r="O5444">
            <v>1666</v>
          </cell>
        </row>
        <row r="5445">
          <cell r="C5445" t="str">
            <v>II. MATERIALES</v>
          </cell>
        </row>
        <row r="5447">
          <cell r="C5447" t="str">
            <v>DESCRIPCIÓN</v>
          </cell>
          <cell r="K5447" t="str">
            <v>UNIDAD</v>
          </cell>
          <cell r="L5447" t="str">
            <v>CANTIDAD</v>
          </cell>
          <cell r="M5447" t="str">
            <v>PRECIO UNIT.</v>
          </cell>
          <cell r="O5447" t="str">
            <v>Vr. UNITARIO</v>
          </cell>
        </row>
        <row r="5448">
          <cell r="C5448" t="str">
            <v>Breaker - Taco Monopolar Enchufable de 15 a 60 Amp.</v>
          </cell>
          <cell r="K5448" t="str">
            <v>u</v>
          </cell>
          <cell r="L5448">
            <v>1</v>
          </cell>
          <cell r="M5448">
            <v>12360</v>
          </cell>
          <cell r="O5448">
            <v>12360</v>
          </cell>
          <cell r="R5448">
            <v>8</v>
          </cell>
          <cell r="T5448" t="str">
            <v>Breaker - Taco Monopolar Enchufable de 15 a 60 Amp.</v>
          </cell>
        </row>
        <row r="5449">
          <cell r="K5449" t="str">
            <v/>
          </cell>
          <cell r="M5449">
            <v>0</v>
          </cell>
          <cell r="O5449">
            <v>0</v>
          </cell>
          <cell r="R5449">
            <v>0</v>
          </cell>
          <cell r="T5449">
            <v>0</v>
          </cell>
        </row>
        <row r="5450">
          <cell r="K5450" t="str">
            <v/>
          </cell>
          <cell r="M5450">
            <v>0</v>
          </cell>
          <cell r="O5450">
            <v>0</v>
          </cell>
          <cell r="R5450">
            <v>0</v>
          </cell>
          <cell r="T5450">
            <v>0</v>
          </cell>
        </row>
        <row r="5451">
          <cell r="K5451" t="str">
            <v/>
          </cell>
          <cell r="M5451">
            <v>0</v>
          </cell>
          <cell r="O5451">
            <v>0</v>
          </cell>
          <cell r="R5451">
            <v>0</v>
          </cell>
          <cell r="T5451">
            <v>0</v>
          </cell>
        </row>
        <row r="5452">
          <cell r="K5452" t="str">
            <v/>
          </cell>
          <cell r="M5452">
            <v>0</v>
          </cell>
          <cell r="O5452">
            <v>0</v>
          </cell>
          <cell r="R5452">
            <v>0</v>
          </cell>
          <cell r="T5452">
            <v>0</v>
          </cell>
        </row>
        <row r="5453">
          <cell r="K5453" t="str">
            <v/>
          </cell>
          <cell r="M5453">
            <v>0</v>
          </cell>
          <cell r="O5453">
            <v>0</v>
          </cell>
          <cell r="R5453">
            <v>0</v>
          </cell>
          <cell r="T5453">
            <v>0</v>
          </cell>
        </row>
        <row r="5454">
          <cell r="K5454" t="str">
            <v/>
          </cell>
          <cell r="M5454">
            <v>0</v>
          </cell>
          <cell r="O5454">
            <v>0</v>
          </cell>
          <cell r="R5454">
            <v>0</v>
          </cell>
          <cell r="T5454">
            <v>0</v>
          </cell>
        </row>
        <row r="5455">
          <cell r="K5455" t="str">
            <v/>
          </cell>
          <cell r="M5455">
            <v>0</v>
          </cell>
          <cell r="O5455">
            <v>0</v>
          </cell>
          <cell r="R5455">
            <v>0</v>
          </cell>
          <cell r="T5455">
            <v>0</v>
          </cell>
        </row>
        <row r="5456">
          <cell r="K5456" t="str">
            <v/>
          </cell>
          <cell r="M5456">
            <v>0</v>
          </cell>
          <cell r="O5456">
            <v>0</v>
          </cell>
          <cell r="R5456">
            <v>0</v>
          </cell>
          <cell r="T5456">
            <v>0</v>
          </cell>
        </row>
        <row r="5457">
          <cell r="L5457">
            <v>0.2611</v>
          </cell>
          <cell r="M5457" t="str">
            <v>SUBTOTAL $</v>
          </cell>
          <cell r="O5457">
            <v>12360</v>
          </cell>
        </row>
        <row r="5458">
          <cell r="C5458" t="str">
            <v>III. TRANSPORTES</v>
          </cell>
        </row>
        <row r="5460">
          <cell r="C5460" t="str">
            <v>MATERIAL</v>
          </cell>
          <cell r="J5460" t="str">
            <v>VOL. o PESO</v>
          </cell>
          <cell r="K5460" t="str">
            <v>DISTANCIA</v>
          </cell>
          <cell r="L5460" t="str">
            <v>M3 o Ton/Km</v>
          </cell>
          <cell r="M5460" t="str">
            <v>TARIFA</v>
          </cell>
          <cell r="O5460" t="str">
            <v>Vr. UNITARIO</v>
          </cell>
        </row>
        <row r="5461">
          <cell r="J5461" t="str">
            <v/>
          </cell>
          <cell r="M5461">
            <v>0</v>
          </cell>
          <cell r="O5461">
            <v>0</v>
          </cell>
          <cell r="R5461">
            <v>0</v>
          </cell>
          <cell r="T5461">
            <v>0</v>
          </cell>
        </row>
        <row r="5462">
          <cell r="J5462" t="str">
            <v/>
          </cell>
          <cell r="M5462">
            <v>0</v>
          </cell>
          <cell r="O5462">
            <v>0</v>
          </cell>
          <cell r="R5462">
            <v>0</v>
          </cell>
          <cell r="T5462">
            <v>0</v>
          </cell>
        </row>
        <row r="5463">
          <cell r="J5463" t="str">
            <v/>
          </cell>
          <cell r="M5463">
            <v>0</v>
          </cell>
          <cell r="O5463">
            <v>0</v>
          </cell>
          <cell r="R5463">
            <v>0</v>
          </cell>
          <cell r="T5463">
            <v>0</v>
          </cell>
        </row>
        <row r="5464">
          <cell r="L5464">
            <v>0</v>
          </cell>
          <cell r="M5464" t="str">
            <v>SUBTOTAL $</v>
          </cell>
          <cell r="O5464">
            <v>0</v>
          </cell>
        </row>
        <row r="5465">
          <cell r="C5465" t="str">
            <v>IV. MANO DE OBRA</v>
          </cell>
        </row>
        <row r="5467">
          <cell r="C5467" t="str">
            <v>TRABAJADOR</v>
          </cell>
          <cell r="I5467" t="str">
            <v>CANTIDAD</v>
          </cell>
          <cell r="J5467" t="str">
            <v>JORNAL</v>
          </cell>
          <cell r="K5467" t="str">
            <v>PRESTACIONES</v>
          </cell>
          <cell r="L5467" t="str">
            <v>JORNAL TOTAL</v>
          </cell>
          <cell r="M5467" t="str">
            <v>RENDIMIENTO</v>
          </cell>
          <cell r="O5467" t="str">
            <v>Vr. UNITARIO</v>
          </cell>
        </row>
        <row r="5468">
          <cell r="C5468" t="str">
            <v>Maestro Electricista</v>
          </cell>
          <cell r="I5468">
            <v>1</v>
          </cell>
          <cell r="J5468">
            <v>104400</v>
          </cell>
          <cell r="K5468">
            <v>1.681</v>
          </cell>
          <cell r="L5468">
            <v>175496</v>
          </cell>
          <cell r="M5468">
            <v>8</v>
          </cell>
          <cell r="O5468">
            <v>21937</v>
          </cell>
          <cell r="R5468">
            <v>1</v>
          </cell>
          <cell r="T5468" t="str">
            <v>Maestro Electricista</v>
          </cell>
        </row>
        <row r="5469">
          <cell r="C5469" t="str">
            <v>Ayudante Entendido</v>
          </cell>
          <cell r="I5469">
            <v>1</v>
          </cell>
          <cell r="J5469">
            <v>53020</v>
          </cell>
          <cell r="K5469">
            <v>1.7161</v>
          </cell>
          <cell r="L5469">
            <v>90988</v>
          </cell>
          <cell r="M5469">
            <v>8</v>
          </cell>
          <cell r="O5469">
            <v>11374</v>
          </cell>
          <cell r="R5469">
            <v>1</v>
          </cell>
          <cell r="T5469" t="str">
            <v>Ayudante Entendido</v>
          </cell>
        </row>
        <row r="5470">
          <cell r="I5470">
            <v>1</v>
          </cell>
          <cell r="J5470">
            <v>0</v>
          </cell>
          <cell r="K5470">
            <v>0</v>
          </cell>
          <cell r="L5470">
            <v>0</v>
          </cell>
          <cell r="O5470">
            <v>0</v>
          </cell>
          <cell r="R5470">
            <v>0</v>
          </cell>
          <cell r="T5470">
            <v>0</v>
          </cell>
        </row>
        <row r="5471">
          <cell r="L5471">
            <v>0.70369999999999999</v>
          </cell>
          <cell r="M5471" t="str">
            <v>SUBTOTAL $</v>
          </cell>
          <cell r="O5471">
            <v>33311</v>
          </cell>
        </row>
        <row r="5473">
          <cell r="C5473" t="str">
            <v>TOTAL COSTO DIRECTO $</v>
          </cell>
          <cell r="O5473">
            <v>47337</v>
          </cell>
        </row>
        <row r="5474">
          <cell r="C5474" t="str">
            <v>V. COSTOS INDIRECTOS</v>
          </cell>
        </row>
        <row r="5476">
          <cell r="C5476" t="str">
            <v>Descripción</v>
          </cell>
          <cell r="L5476" t="str">
            <v>Porcentaje</v>
          </cell>
          <cell r="M5476" t="str">
            <v>Valor Total</v>
          </cell>
        </row>
        <row r="5477">
          <cell r="C5477" t="str">
            <v>ADMINISTRACION</v>
          </cell>
          <cell r="L5477">
            <v>0</v>
          </cell>
          <cell r="M5477">
            <v>0</v>
          </cell>
        </row>
        <row r="5478">
          <cell r="C5478" t="str">
            <v xml:space="preserve">IMPREVISTOS </v>
          </cell>
          <cell r="L5478">
            <v>0</v>
          </cell>
          <cell r="M5478">
            <v>0</v>
          </cell>
        </row>
        <row r="5479">
          <cell r="C5479" t="str">
            <v>UTILIDAD</v>
          </cell>
          <cell r="L5479">
            <v>0</v>
          </cell>
          <cell r="M5479">
            <v>0</v>
          </cell>
        </row>
        <row r="5480">
          <cell r="C5480" t="str">
            <v>SUBTOTAL $</v>
          </cell>
          <cell r="O5480">
            <v>0</v>
          </cell>
        </row>
        <row r="5482">
          <cell r="C5482" t="str">
            <v>Precio Unitario Total Aproximado al peso $</v>
          </cell>
          <cell r="O5482">
            <v>47337</v>
          </cell>
        </row>
        <row r="5485">
          <cell r="H5485" t="str">
            <v>Firma</v>
          </cell>
        </row>
        <row r="5486">
          <cell r="H5486" t="str">
            <v>Nombre:</v>
          </cell>
        </row>
        <row r="5487">
          <cell r="H5487" t="str">
            <v>Representante Legal del Contratista o su Apoderado</v>
          </cell>
        </row>
        <row r="5488">
          <cell r="H5488" t="str">
            <v>Matricula No. :</v>
          </cell>
        </row>
        <row r="5489">
          <cell r="H5489" t="str">
            <v xml:space="preserve"> </v>
          </cell>
        </row>
        <row r="5490">
          <cell r="C5490" t="str">
            <v>OBSERVACIONES INTERVENTORÍA</v>
          </cell>
        </row>
        <row r="5494">
          <cell r="C5494" t="str">
            <v>APROBACIÓN POR INTERVENTORÍA</v>
          </cell>
        </row>
        <row r="5495">
          <cell r="C549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5497">
          <cell r="C549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5500">
          <cell r="H5500" t="str">
            <v>Firma</v>
          </cell>
        </row>
        <row r="5501">
          <cell r="H5501" t="str">
            <v>Nombre:</v>
          </cell>
        </row>
        <row r="5502">
          <cell r="H5502" t="str">
            <v>Representante Legal del Interventor o su Apoderado</v>
          </cell>
        </row>
        <row r="5503">
          <cell r="H5503" t="str">
            <v>Matricula No. :</v>
          </cell>
        </row>
        <row r="5508">
          <cell r="C5508" t="str">
            <v>Formulario 1 - Propuesta económica  - Documento tipo de selección abreviada de menor cuantía - versión 2</v>
          </cell>
        </row>
        <row r="5509">
          <cell r="C5509" t="str">
            <v>Código</v>
          </cell>
          <cell r="D5509" t="str">
            <v>CCE-EICP-FM-25</v>
          </cell>
          <cell r="E5509" t="str">
            <v>Versión</v>
          </cell>
          <cell r="F5509">
            <v>2</v>
          </cell>
        </row>
        <row r="5511">
          <cell r="C5511" t="str">
            <v>[La entidad podrá utilizar este formato para la presentación de los análisis de precios unitarios el contratista en la oportunidad prevista en el numeral 8.1. del Documento Base]</v>
          </cell>
        </row>
        <row r="5514">
          <cell r="D5514" t="str">
            <v>MUNICIPIO DE CONCORDIA, ANTIOQUIA</v>
          </cell>
        </row>
        <row r="5515">
          <cell r="L5515" t="str">
            <v>VERSIÓN</v>
          </cell>
        </row>
        <row r="5516">
          <cell r="D5516" t="str">
            <v xml:space="preserve">[NÚMERO DEL PROCESO] </v>
          </cell>
        </row>
        <row r="5517">
          <cell r="L5517" t="str">
            <v>PÁGINA</v>
          </cell>
          <cell r="M5517">
            <v>1</v>
          </cell>
          <cell r="N5517" t="str">
            <v>DE</v>
          </cell>
          <cell r="O5517">
            <v>1</v>
          </cell>
        </row>
        <row r="5518">
          <cell r="D5518" t="str">
            <v xml:space="preserve">ANALISIS DE PRECIOS UNITARIOS </v>
          </cell>
        </row>
        <row r="5520">
          <cell r="L5520" t="str">
            <v>FECHA</v>
          </cell>
          <cell r="M5520" t="str">
            <v>DD</v>
          </cell>
          <cell r="N5520" t="str">
            <v>MM</v>
          </cell>
          <cell r="O5520" t="str">
            <v>AA</v>
          </cell>
        </row>
        <row r="5521">
          <cell r="M5521">
            <v>8</v>
          </cell>
          <cell r="N5521">
            <v>5</v>
          </cell>
          <cell r="O5521">
            <v>2023</v>
          </cell>
        </row>
        <row r="5522">
          <cell r="C5522" t="str">
            <v>ITEMS DE LA PROPUESTA ECONÓMICA</v>
          </cell>
          <cell r="I5522" t="str">
            <v>ITEMS NO PREVISTOS</v>
          </cell>
        </row>
        <row r="5526">
          <cell r="C5526" t="str">
            <v>DATOS ESPECÍFICOS</v>
          </cell>
        </row>
        <row r="5528">
          <cell r="C5528" t="str">
            <v>ITEM</v>
          </cell>
          <cell r="D5528" t="str">
            <v>DESCRIPCIÓN</v>
          </cell>
          <cell r="M5528" t="str">
            <v>UNIDAD</v>
          </cell>
          <cell r="O5528" t="str">
            <v>CANTIDAD</v>
          </cell>
        </row>
        <row r="5529">
          <cell r="C5529" t="str">
            <v>4.14.10</v>
          </cell>
          <cell r="D5529" t="str">
            <v xml:space="preserve">S.T.I de Cable Acometida Antifraude 2 x 8 + 8 AWG. </v>
          </cell>
          <cell r="M5529" t="str">
            <v>m</v>
          </cell>
          <cell r="O5529">
            <v>30</v>
          </cell>
          <cell r="R5529">
            <v>44651</v>
          </cell>
          <cell r="S5529">
            <v>44651</v>
          </cell>
          <cell r="T5529">
            <v>6.0000000000000001E-3</v>
          </cell>
          <cell r="U5529">
            <v>0.87470000000000003</v>
          </cell>
          <cell r="V5529">
            <v>0</v>
          </cell>
          <cell r="W5529">
            <v>0.11940000000000001</v>
          </cell>
        </row>
        <row r="5530">
          <cell r="C5530" t="str">
            <v>I. EQUIPO</v>
          </cell>
        </row>
        <row r="5532">
          <cell r="C5532" t="str">
            <v>DESCRIPCIÓN</v>
          </cell>
          <cell r="H5532" t="str">
            <v>MARCA</v>
          </cell>
          <cell r="J5532" t="str">
            <v>TIPO</v>
          </cell>
          <cell r="L5532" t="str">
            <v>TARIFA/HORA</v>
          </cell>
          <cell r="M5532" t="str">
            <v>RENDIMIENTO</v>
          </cell>
          <cell r="O5532" t="str">
            <v>Vr. UNITARIO</v>
          </cell>
        </row>
        <row r="5533">
          <cell r="J5533" t="str">
            <v/>
          </cell>
          <cell r="L5533" t="str">
            <v/>
          </cell>
          <cell r="M5533">
            <v>25</v>
          </cell>
          <cell r="O5533">
            <v>0</v>
          </cell>
          <cell r="R5533">
            <v>1.2</v>
          </cell>
          <cell r="T5533">
            <v>0</v>
          </cell>
        </row>
        <row r="5534">
          <cell r="J5534" t="str">
            <v/>
          </cell>
          <cell r="L5534" t="str">
            <v/>
          </cell>
          <cell r="M5534">
            <v>25</v>
          </cell>
          <cell r="O5534">
            <v>0</v>
          </cell>
          <cell r="R5534">
            <v>1.2</v>
          </cell>
          <cell r="T5534">
            <v>0</v>
          </cell>
        </row>
        <row r="5535">
          <cell r="J5535" t="str">
            <v/>
          </cell>
          <cell r="L5535" t="str">
            <v/>
          </cell>
          <cell r="O5535">
            <v>0</v>
          </cell>
          <cell r="R5535">
            <v>0</v>
          </cell>
          <cell r="T5535">
            <v>0</v>
          </cell>
        </row>
        <row r="5536">
          <cell r="C5536" t="str">
            <v>Herramienta Menor (Como % de Mano de Obra)</v>
          </cell>
          <cell r="J5536" t="str">
            <v>Dia</v>
          </cell>
          <cell r="L5536">
            <v>5330</v>
          </cell>
          <cell r="M5536">
            <v>0.05</v>
          </cell>
          <cell r="O5536">
            <v>267</v>
          </cell>
          <cell r="R5536">
            <v>8010</v>
          </cell>
          <cell r="T5536" t="str">
            <v>Herramienta Menor (Como % de Mano de Obra)</v>
          </cell>
        </row>
        <row r="5537">
          <cell r="L5537">
            <v>6.0000000000000001E-3</v>
          </cell>
          <cell r="M5537" t="str">
            <v>SUBTOTAL $</v>
          </cell>
          <cell r="O5537">
            <v>267</v>
          </cell>
        </row>
        <row r="5538">
          <cell r="C5538" t="str">
            <v>II. MATERIALES</v>
          </cell>
        </row>
        <row r="5540">
          <cell r="C5540" t="str">
            <v>DESCRIPCIÓN</v>
          </cell>
          <cell r="K5540" t="str">
            <v>UNIDAD</v>
          </cell>
          <cell r="L5540" t="str">
            <v>CANTIDAD</v>
          </cell>
          <cell r="M5540" t="str">
            <v>PRECIO UNIT.</v>
          </cell>
          <cell r="O5540" t="str">
            <v>Vr. UNITARIO</v>
          </cell>
        </row>
        <row r="5541">
          <cell r="C5541" t="str">
            <v>Cable Acometida Antifraude 2 x 8 + 8 AWG</v>
          </cell>
          <cell r="K5541" t="str">
            <v>m</v>
          </cell>
          <cell r="L5541">
            <v>1.05</v>
          </cell>
          <cell r="M5541">
            <v>33663.300000000003</v>
          </cell>
          <cell r="O5541">
            <v>35346</v>
          </cell>
          <cell r="R5541">
            <v>31.5</v>
          </cell>
          <cell r="T5541" t="str">
            <v>Cable Acometida Antifraude 2 x 8 + 8 AWG</v>
          </cell>
        </row>
        <row r="5542">
          <cell r="C5542" t="str">
            <v>grapa galvanizada x 5 unidades 1.1/4" Calibre 20</v>
          </cell>
          <cell r="K5542" t="str">
            <v>u</v>
          </cell>
          <cell r="L5542">
            <v>0.6</v>
          </cell>
          <cell r="M5542">
            <v>6180</v>
          </cell>
          <cell r="O5542">
            <v>3708</v>
          </cell>
          <cell r="R5542">
            <v>18</v>
          </cell>
          <cell r="T5542" t="str">
            <v>grapa galvanizada x 5 unidades 1.1/4" Calibre 20</v>
          </cell>
        </row>
        <row r="5543">
          <cell r="K5543" t="str">
            <v/>
          </cell>
          <cell r="M5543">
            <v>0</v>
          </cell>
          <cell r="O5543">
            <v>0</v>
          </cell>
          <cell r="R5543">
            <v>0</v>
          </cell>
          <cell r="T5543">
            <v>0</v>
          </cell>
        </row>
        <row r="5544">
          <cell r="K5544" t="str">
            <v/>
          </cell>
          <cell r="M5544">
            <v>0</v>
          </cell>
          <cell r="O5544">
            <v>0</v>
          </cell>
          <cell r="R5544">
            <v>0</v>
          </cell>
          <cell r="T5544">
            <v>0</v>
          </cell>
        </row>
        <row r="5545">
          <cell r="K5545" t="str">
            <v/>
          </cell>
          <cell r="M5545">
            <v>0</v>
          </cell>
          <cell r="O5545">
            <v>0</v>
          </cell>
          <cell r="R5545">
            <v>0</v>
          </cell>
          <cell r="T5545">
            <v>0</v>
          </cell>
        </row>
        <row r="5546">
          <cell r="K5546" t="str">
            <v/>
          </cell>
          <cell r="M5546">
            <v>0</v>
          </cell>
          <cell r="O5546">
            <v>0</v>
          </cell>
          <cell r="R5546">
            <v>0</v>
          </cell>
          <cell r="T5546">
            <v>0</v>
          </cell>
        </row>
        <row r="5547">
          <cell r="K5547" t="str">
            <v/>
          </cell>
          <cell r="M5547">
            <v>0</v>
          </cell>
          <cell r="O5547">
            <v>0</v>
          </cell>
          <cell r="R5547">
            <v>0</v>
          </cell>
          <cell r="T5547">
            <v>0</v>
          </cell>
        </row>
        <row r="5548">
          <cell r="K5548" t="str">
            <v/>
          </cell>
          <cell r="M5548">
            <v>0</v>
          </cell>
          <cell r="O5548">
            <v>0</v>
          </cell>
          <cell r="R5548">
            <v>0</v>
          </cell>
          <cell r="T5548">
            <v>0</v>
          </cell>
        </row>
        <row r="5549">
          <cell r="K5549" t="str">
            <v/>
          </cell>
          <cell r="M5549">
            <v>0</v>
          </cell>
          <cell r="O5549">
            <v>0</v>
          </cell>
          <cell r="R5549">
            <v>0</v>
          </cell>
          <cell r="T5549">
            <v>0</v>
          </cell>
        </row>
        <row r="5550">
          <cell r="L5550">
            <v>0.87470000000000003</v>
          </cell>
          <cell r="M5550" t="str">
            <v>SUBTOTAL $</v>
          </cell>
          <cell r="O5550">
            <v>39054</v>
          </cell>
        </row>
        <row r="5551">
          <cell r="C5551" t="str">
            <v>III. TRANSPORTES</v>
          </cell>
        </row>
        <row r="5553">
          <cell r="C5553" t="str">
            <v>MATERIAL</v>
          </cell>
          <cell r="J5553" t="str">
            <v>VOL. o PESO</v>
          </cell>
          <cell r="K5553" t="str">
            <v>DISTANCIA</v>
          </cell>
          <cell r="L5553" t="str">
            <v>M3 o Ton/Km</v>
          </cell>
          <cell r="M5553" t="str">
            <v>TARIFA</v>
          </cell>
          <cell r="O5553" t="str">
            <v>Vr. UNITARIO</v>
          </cell>
        </row>
        <row r="5554">
          <cell r="J5554" t="str">
            <v/>
          </cell>
          <cell r="M5554">
            <v>0</v>
          </cell>
          <cell r="O5554">
            <v>0</v>
          </cell>
          <cell r="R5554">
            <v>0</v>
          </cell>
          <cell r="T5554">
            <v>0</v>
          </cell>
        </row>
        <row r="5555">
          <cell r="J5555" t="str">
            <v/>
          </cell>
          <cell r="M5555">
            <v>0</v>
          </cell>
          <cell r="O5555">
            <v>0</v>
          </cell>
          <cell r="R5555">
            <v>0</v>
          </cell>
          <cell r="T5555">
            <v>0</v>
          </cell>
        </row>
        <row r="5556">
          <cell r="J5556" t="str">
            <v/>
          </cell>
          <cell r="M5556">
            <v>0</v>
          </cell>
          <cell r="O5556">
            <v>0</v>
          </cell>
          <cell r="R5556">
            <v>0</v>
          </cell>
          <cell r="T5556">
            <v>0</v>
          </cell>
        </row>
        <row r="5557">
          <cell r="L5557">
            <v>0</v>
          </cell>
          <cell r="M5557" t="str">
            <v>SUBTOTAL $</v>
          </cell>
          <cell r="O5557">
            <v>0</v>
          </cell>
        </row>
        <row r="5558">
          <cell r="C5558" t="str">
            <v>IV. MANO DE OBRA</v>
          </cell>
        </row>
        <row r="5560">
          <cell r="C5560" t="str">
            <v>TRABAJADOR</v>
          </cell>
          <cell r="I5560" t="str">
            <v>CANTIDAD</v>
          </cell>
          <cell r="J5560" t="str">
            <v>JORNAL</v>
          </cell>
          <cell r="K5560" t="str">
            <v>PRESTACIONES</v>
          </cell>
          <cell r="L5560" t="str">
            <v>JORNAL TOTAL</v>
          </cell>
          <cell r="M5560" t="str">
            <v>RENDIMIENTO</v>
          </cell>
          <cell r="O5560" t="str">
            <v>Vr. UNITARIO</v>
          </cell>
        </row>
        <row r="5561">
          <cell r="C5561" t="str">
            <v>Maestro Electricista</v>
          </cell>
          <cell r="I5561">
            <v>1</v>
          </cell>
          <cell r="J5561">
            <v>104400</v>
          </cell>
          <cell r="K5561">
            <v>1.681</v>
          </cell>
          <cell r="L5561">
            <v>175496</v>
          </cell>
          <cell r="M5561">
            <v>50</v>
          </cell>
          <cell r="O5561">
            <v>3510</v>
          </cell>
          <cell r="R5561">
            <v>0.6</v>
          </cell>
          <cell r="T5561" t="str">
            <v>Maestro Electricista</v>
          </cell>
        </row>
        <row r="5562">
          <cell r="C5562" t="str">
            <v>Ayudante Entendido</v>
          </cell>
          <cell r="I5562">
            <v>1</v>
          </cell>
          <cell r="J5562">
            <v>53020</v>
          </cell>
          <cell r="K5562">
            <v>1.7161</v>
          </cell>
          <cell r="L5562">
            <v>90988</v>
          </cell>
          <cell r="M5562">
            <v>50</v>
          </cell>
          <cell r="O5562">
            <v>1820</v>
          </cell>
          <cell r="R5562">
            <v>0.6</v>
          </cell>
          <cell r="T5562" t="str">
            <v>Ayudante Entendido</v>
          </cell>
        </row>
        <row r="5563">
          <cell r="I5563">
            <v>1</v>
          </cell>
          <cell r="J5563">
            <v>0</v>
          </cell>
          <cell r="K5563">
            <v>0</v>
          </cell>
          <cell r="L5563">
            <v>0</v>
          </cell>
          <cell r="O5563">
            <v>0</v>
          </cell>
          <cell r="R5563">
            <v>0</v>
          </cell>
          <cell r="T5563">
            <v>0</v>
          </cell>
        </row>
        <row r="5564">
          <cell r="L5564">
            <v>0.11940000000000001</v>
          </cell>
          <cell r="M5564" t="str">
            <v>SUBTOTAL $</v>
          </cell>
          <cell r="O5564">
            <v>5330</v>
          </cell>
        </row>
        <row r="5566">
          <cell r="C5566" t="str">
            <v>TOTAL COSTO DIRECTO $</v>
          </cell>
          <cell r="O5566">
            <v>44651</v>
          </cell>
        </row>
        <row r="5567">
          <cell r="C5567" t="str">
            <v>V. COSTOS INDIRECTOS</v>
          </cell>
        </row>
        <row r="5569">
          <cell r="C5569" t="str">
            <v>Descripción</v>
          </cell>
          <cell r="L5569" t="str">
            <v>Porcentaje</v>
          </cell>
          <cell r="M5569" t="str">
            <v>Valor Total</v>
          </cell>
        </row>
        <row r="5570">
          <cell r="C5570" t="str">
            <v>ADMINISTRACION</v>
          </cell>
          <cell r="L5570">
            <v>0</v>
          </cell>
          <cell r="M5570">
            <v>0</v>
          </cell>
        </row>
        <row r="5571">
          <cell r="C5571" t="str">
            <v xml:space="preserve">IMPREVISTOS </v>
          </cell>
          <cell r="L5571">
            <v>0</v>
          </cell>
          <cell r="M5571">
            <v>0</v>
          </cell>
        </row>
        <row r="5572">
          <cell r="C5572" t="str">
            <v>UTILIDAD</v>
          </cell>
          <cell r="L5572">
            <v>0</v>
          </cell>
          <cell r="M5572">
            <v>0</v>
          </cell>
        </row>
        <row r="5573">
          <cell r="C5573" t="str">
            <v>SUBTOTAL $</v>
          </cell>
          <cell r="O5573">
            <v>0</v>
          </cell>
        </row>
        <row r="5575">
          <cell r="C5575" t="str">
            <v>Precio Unitario Total Aproximado al peso $</v>
          </cell>
          <cell r="O5575">
            <v>44651</v>
          </cell>
        </row>
        <row r="5578">
          <cell r="H5578" t="str">
            <v>Firma</v>
          </cell>
        </row>
        <row r="5579">
          <cell r="H5579" t="str">
            <v>Nombre:</v>
          </cell>
        </row>
        <row r="5580">
          <cell r="H5580" t="str">
            <v>Representante Legal del Contratista o su Apoderado</v>
          </cell>
        </row>
        <row r="5581">
          <cell r="H5581" t="str">
            <v>Matricula No. :</v>
          </cell>
        </row>
        <row r="5582">
          <cell r="H5582" t="str">
            <v xml:space="preserve"> </v>
          </cell>
        </row>
        <row r="5583">
          <cell r="C5583" t="str">
            <v>OBSERVACIONES INTERVENTORÍA</v>
          </cell>
        </row>
        <row r="5587">
          <cell r="C5587" t="str">
            <v>APROBACIÓN POR INTERVENTORÍA</v>
          </cell>
        </row>
        <row r="5588">
          <cell r="C5588"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5590">
          <cell r="C5590"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5593">
          <cell r="H5593" t="str">
            <v>Firma</v>
          </cell>
        </row>
        <row r="5594">
          <cell r="H5594" t="str">
            <v>Nombre:</v>
          </cell>
        </row>
        <row r="5595">
          <cell r="H5595" t="str">
            <v>Representante Legal del Interventor o su Apoderado</v>
          </cell>
        </row>
        <row r="5596">
          <cell r="H5596" t="str">
            <v>Matricula No. :</v>
          </cell>
        </row>
        <row r="5601">
          <cell r="C5601" t="str">
            <v>Formulario 1 - Propuesta económica  - Documento tipo de selección abreviada de menor cuantía - versión 2</v>
          </cell>
        </row>
        <row r="5602">
          <cell r="C5602" t="str">
            <v>Código</v>
          </cell>
          <cell r="D5602" t="str">
            <v>CCE-EICP-FM-25</v>
          </cell>
          <cell r="E5602" t="str">
            <v>Versión</v>
          </cell>
          <cell r="F5602">
            <v>2</v>
          </cell>
        </row>
        <row r="5604">
          <cell r="C5604" t="str">
            <v>[La entidad podrá utilizar este formato para la presentación de los análisis de precios unitarios el contratista en la oportunidad prevista en el numeral 8.1. del Documento Base]</v>
          </cell>
        </row>
        <row r="5607">
          <cell r="D5607" t="str">
            <v>MUNICIPIO DE CONCORDIA, ANTIOQUIA</v>
          </cell>
        </row>
        <row r="5608">
          <cell r="L5608" t="str">
            <v>VERSIÓN</v>
          </cell>
        </row>
        <row r="5609">
          <cell r="D5609" t="str">
            <v xml:space="preserve">[NÚMERO DEL PROCESO] </v>
          </cell>
        </row>
        <row r="5610">
          <cell r="L5610" t="str">
            <v>PÁGINA</v>
          </cell>
          <cell r="M5610">
            <v>1</v>
          </cell>
          <cell r="N5610" t="str">
            <v>DE</v>
          </cell>
          <cell r="O5610">
            <v>1</v>
          </cell>
        </row>
        <row r="5611">
          <cell r="D5611" t="str">
            <v xml:space="preserve">ANALISIS DE PRECIOS UNITARIOS </v>
          </cell>
        </row>
        <row r="5613">
          <cell r="L5613" t="str">
            <v>FECHA</v>
          </cell>
          <cell r="M5613" t="str">
            <v>DD</v>
          </cell>
          <cell r="N5613" t="str">
            <v>MM</v>
          </cell>
          <cell r="O5613" t="str">
            <v>AA</v>
          </cell>
        </row>
        <row r="5614">
          <cell r="M5614">
            <v>8</v>
          </cell>
          <cell r="N5614">
            <v>5</v>
          </cell>
          <cell r="O5614">
            <v>2023</v>
          </cell>
        </row>
        <row r="5615">
          <cell r="C5615" t="str">
            <v>ITEMS DE LA PROPUESTA ECONÓMICA</v>
          </cell>
          <cell r="I5615" t="str">
            <v>ITEMS NO PREVISTOS</v>
          </cell>
        </row>
        <row r="5619">
          <cell r="C5619" t="str">
            <v>DATOS ESPECÍFICOS</v>
          </cell>
        </row>
        <row r="5621">
          <cell r="C5621" t="str">
            <v>ITEM</v>
          </cell>
          <cell r="D5621" t="str">
            <v>DESCRIPCIÓN</v>
          </cell>
          <cell r="M5621" t="str">
            <v>UNIDAD</v>
          </cell>
          <cell r="O5621" t="str">
            <v>CANTIDAD</v>
          </cell>
        </row>
        <row r="5622">
          <cell r="C5622" t="str">
            <v>4.14.11</v>
          </cell>
          <cell r="D5622" t="str">
            <v>S.T.I  de Tablero Enchufable Monofase 8 Circuitos. Incluye obra civil, resanes y demas elementos necesarios para su correcta instalacion y funcionamiento.</v>
          </cell>
          <cell r="M5622" t="str">
            <v>u</v>
          </cell>
          <cell r="O5622">
            <v>0</v>
          </cell>
          <cell r="R5622">
            <v>341083</v>
          </cell>
          <cell r="S5622">
            <v>341083</v>
          </cell>
          <cell r="T5622">
            <v>6.1600000000000002E-2</v>
          </cell>
          <cell r="U5622">
            <v>0.50649999999999995</v>
          </cell>
          <cell r="V5622">
            <v>0</v>
          </cell>
          <cell r="W5622">
            <v>0.43190000000000001</v>
          </cell>
        </row>
        <row r="5623">
          <cell r="C5623" t="str">
            <v>I. EQUIPO</v>
          </cell>
        </row>
        <row r="5625">
          <cell r="C5625" t="str">
            <v>DESCRIPCIÓN</v>
          </cell>
          <cell r="H5625" t="str">
            <v>MARCA</v>
          </cell>
          <cell r="J5625" t="str">
            <v>TIPO</v>
          </cell>
          <cell r="L5625" t="str">
            <v>TARIFA/HORA</v>
          </cell>
          <cell r="M5625" t="str">
            <v>RENDIMIENTO</v>
          </cell>
          <cell r="O5625" t="str">
            <v>Vr. UNITARIO</v>
          </cell>
        </row>
        <row r="5626">
          <cell r="C5626" t="str">
            <v>pulidora electrica manual - disco</v>
          </cell>
          <cell r="J5626" t="str">
            <v>Dia</v>
          </cell>
          <cell r="L5626">
            <v>40927</v>
          </cell>
          <cell r="M5626">
            <v>3</v>
          </cell>
          <cell r="O5626">
            <v>13642</v>
          </cell>
          <cell r="R5626">
            <v>0</v>
          </cell>
          <cell r="T5626" t="str">
            <v>pulidora electrica manual - disco</v>
          </cell>
        </row>
        <row r="5627">
          <cell r="J5627" t="str">
            <v/>
          </cell>
          <cell r="L5627" t="str">
            <v/>
          </cell>
          <cell r="O5627">
            <v>0</v>
          </cell>
          <cell r="R5627">
            <v>0</v>
          </cell>
          <cell r="T5627">
            <v>0</v>
          </cell>
        </row>
        <row r="5628">
          <cell r="J5628" t="str">
            <v/>
          </cell>
          <cell r="L5628" t="str">
            <v/>
          </cell>
          <cell r="O5628">
            <v>0</v>
          </cell>
          <cell r="R5628">
            <v>0</v>
          </cell>
          <cell r="T5628">
            <v>0</v>
          </cell>
        </row>
        <row r="5629">
          <cell r="C5629" t="str">
            <v>Herramienta Menor (Como % de Mano de Obra)</v>
          </cell>
          <cell r="J5629" t="str">
            <v>Dia</v>
          </cell>
          <cell r="L5629">
            <v>147327</v>
          </cell>
          <cell r="M5629">
            <v>0.05</v>
          </cell>
          <cell r="O5629">
            <v>7366</v>
          </cell>
          <cell r="R5629">
            <v>0</v>
          </cell>
          <cell r="T5629" t="str">
            <v>Herramienta Menor (Como % de Mano de Obra)</v>
          </cell>
        </row>
        <row r="5630">
          <cell r="L5630">
            <v>6.1600000000000002E-2</v>
          </cell>
          <cell r="M5630" t="str">
            <v>SUBTOTAL $</v>
          </cell>
          <cell r="O5630">
            <v>21008</v>
          </cell>
        </row>
        <row r="5631">
          <cell r="C5631" t="str">
            <v>II. MATERIALES</v>
          </cell>
        </row>
        <row r="5633">
          <cell r="C5633" t="str">
            <v>DESCRIPCIÓN</v>
          </cell>
          <cell r="K5633" t="str">
            <v>UNIDAD</v>
          </cell>
          <cell r="L5633" t="str">
            <v>CANTIDAD</v>
          </cell>
          <cell r="M5633" t="str">
            <v>PRECIO UNIT.</v>
          </cell>
          <cell r="O5633" t="str">
            <v>Vr. UNITARIO</v>
          </cell>
        </row>
        <row r="5634">
          <cell r="C5634" t="str">
            <v>Tablero Distribución Breaker Enchufable 8 Circuitos Monofásico 110V</v>
          </cell>
          <cell r="K5634" t="str">
            <v>u</v>
          </cell>
          <cell r="L5634">
            <v>1</v>
          </cell>
          <cell r="M5634">
            <v>171310</v>
          </cell>
          <cell r="O5634">
            <v>171310</v>
          </cell>
          <cell r="R5634">
            <v>0</v>
          </cell>
          <cell r="T5634" t="str">
            <v>Tablero Distribución Breaker Enchufable 8 Circuitos Monofásico 110V</v>
          </cell>
        </row>
        <row r="5635">
          <cell r="C5635" t="str">
            <v>Cinta aislante Profesional De Pvc Negra De 9 M X 19 Mm</v>
          </cell>
          <cell r="K5635" t="str">
            <v>u</v>
          </cell>
          <cell r="L5635">
            <v>0.13189999999999999</v>
          </cell>
          <cell r="M5635">
            <v>10900</v>
          </cell>
          <cell r="O5635">
            <v>1438</v>
          </cell>
          <cell r="R5635">
            <v>0</v>
          </cell>
          <cell r="T5635" t="str">
            <v>Cinta aislante Profesional De Pvc Negra De 9 M X 19 Mm</v>
          </cell>
        </row>
        <row r="5636">
          <cell r="K5636" t="str">
            <v/>
          </cell>
          <cell r="M5636">
            <v>0</v>
          </cell>
          <cell r="O5636">
            <v>0</v>
          </cell>
          <cell r="R5636">
            <v>0</v>
          </cell>
          <cell r="T5636">
            <v>0</v>
          </cell>
        </row>
        <row r="5637">
          <cell r="K5637" t="str">
            <v/>
          </cell>
          <cell r="M5637">
            <v>0</v>
          </cell>
          <cell r="O5637">
            <v>0</v>
          </cell>
          <cell r="R5637">
            <v>0</v>
          </cell>
          <cell r="T5637">
            <v>0</v>
          </cell>
        </row>
        <row r="5638">
          <cell r="K5638" t="str">
            <v/>
          </cell>
          <cell r="M5638">
            <v>0</v>
          </cell>
          <cell r="O5638">
            <v>0</v>
          </cell>
          <cell r="R5638">
            <v>0</v>
          </cell>
          <cell r="T5638">
            <v>0</v>
          </cell>
        </row>
        <row r="5639">
          <cell r="K5639" t="str">
            <v/>
          </cell>
          <cell r="M5639">
            <v>0</v>
          </cell>
          <cell r="O5639">
            <v>0</v>
          </cell>
          <cell r="R5639">
            <v>0</v>
          </cell>
          <cell r="T5639">
            <v>0</v>
          </cell>
        </row>
        <row r="5640">
          <cell r="K5640" t="str">
            <v/>
          </cell>
          <cell r="M5640">
            <v>0</v>
          </cell>
          <cell r="O5640">
            <v>0</v>
          </cell>
          <cell r="R5640">
            <v>0</v>
          </cell>
          <cell r="T5640">
            <v>0</v>
          </cell>
        </row>
        <row r="5641">
          <cell r="K5641" t="str">
            <v/>
          </cell>
          <cell r="M5641">
            <v>0</v>
          </cell>
          <cell r="O5641">
            <v>0</v>
          </cell>
          <cell r="R5641">
            <v>0</v>
          </cell>
          <cell r="T5641">
            <v>0</v>
          </cell>
        </row>
        <row r="5642">
          <cell r="K5642" t="str">
            <v/>
          </cell>
          <cell r="M5642">
            <v>0</v>
          </cell>
          <cell r="O5642">
            <v>0</v>
          </cell>
          <cell r="R5642">
            <v>0</v>
          </cell>
          <cell r="T5642">
            <v>0</v>
          </cell>
        </row>
        <row r="5643">
          <cell r="L5643">
            <v>0.50649999999999995</v>
          </cell>
          <cell r="M5643" t="str">
            <v>SUBTOTAL $</v>
          </cell>
          <cell r="O5643">
            <v>172748</v>
          </cell>
        </row>
        <row r="5644">
          <cell r="C5644" t="str">
            <v>III. TRANSPORTES</v>
          </cell>
        </row>
        <row r="5646">
          <cell r="C5646" t="str">
            <v>MATERIAL</v>
          </cell>
          <cell r="J5646" t="str">
            <v>VOL. o PESO</v>
          </cell>
          <cell r="K5646" t="str">
            <v>DISTANCIA</v>
          </cell>
          <cell r="L5646" t="str">
            <v>M3 o Ton/Km</v>
          </cell>
          <cell r="M5646" t="str">
            <v>TARIFA</v>
          </cell>
          <cell r="O5646" t="str">
            <v>Vr. UNITARIO</v>
          </cell>
        </row>
        <row r="5647">
          <cell r="J5647" t="str">
            <v/>
          </cell>
          <cell r="M5647">
            <v>0</v>
          </cell>
          <cell r="O5647">
            <v>0</v>
          </cell>
          <cell r="R5647">
            <v>0</v>
          </cell>
          <cell r="T5647">
            <v>0</v>
          </cell>
        </row>
        <row r="5648">
          <cell r="J5648" t="str">
            <v/>
          </cell>
          <cell r="M5648">
            <v>0</v>
          </cell>
          <cell r="O5648">
            <v>0</v>
          </cell>
          <cell r="R5648">
            <v>0</v>
          </cell>
          <cell r="T5648">
            <v>0</v>
          </cell>
        </row>
        <row r="5649">
          <cell r="J5649" t="str">
            <v/>
          </cell>
          <cell r="M5649">
            <v>0</v>
          </cell>
          <cell r="O5649">
            <v>0</v>
          </cell>
          <cell r="R5649">
            <v>0</v>
          </cell>
          <cell r="T5649">
            <v>0</v>
          </cell>
        </row>
        <row r="5650">
          <cell r="L5650">
            <v>0</v>
          </cell>
          <cell r="M5650" t="str">
            <v>SUBTOTAL $</v>
          </cell>
          <cell r="O5650">
            <v>0</v>
          </cell>
        </row>
        <row r="5651">
          <cell r="C5651" t="str">
            <v>IV. MANO DE OBRA</v>
          </cell>
        </row>
        <row r="5653">
          <cell r="C5653" t="str">
            <v>TRABAJADOR</v>
          </cell>
          <cell r="I5653" t="str">
            <v>CANTIDAD</v>
          </cell>
          <cell r="J5653" t="str">
            <v>JORNAL</v>
          </cell>
          <cell r="K5653" t="str">
            <v>PRESTACIONES</v>
          </cell>
          <cell r="L5653" t="str">
            <v>JORNAL TOTAL</v>
          </cell>
          <cell r="M5653" t="str">
            <v>RENDIMIENTO</v>
          </cell>
          <cell r="O5653" t="str">
            <v>Vr. UNITARIO</v>
          </cell>
        </row>
        <row r="5654">
          <cell r="C5654" t="str">
            <v>Maestro Electricista</v>
          </cell>
          <cell r="I5654">
            <v>2</v>
          </cell>
          <cell r="J5654">
            <v>104400</v>
          </cell>
          <cell r="K5654">
            <v>1.681</v>
          </cell>
          <cell r="L5654">
            <v>350993</v>
          </cell>
          <cell r="M5654">
            <v>3</v>
          </cell>
          <cell r="O5654">
            <v>116998</v>
          </cell>
          <cell r="R5654">
            <v>0</v>
          </cell>
          <cell r="T5654" t="str">
            <v>Maestro Electricista</v>
          </cell>
        </row>
        <row r="5655">
          <cell r="C5655" t="str">
            <v>Ayudante Entendido</v>
          </cell>
          <cell r="I5655">
            <v>1</v>
          </cell>
          <cell r="J5655">
            <v>53020</v>
          </cell>
          <cell r="K5655">
            <v>1.7161</v>
          </cell>
          <cell r="L5655">
            <v>90988</v>
          </cell>
          <cell r="M5655">
            <v>3</v>
          </cell>
          <cell r="O5655">
            <v>30329</v>
          </cell>
          <cell r="R5655">
            <v>0</v>
          </cell>
          <cell r="T5655" t="str">
            <v>Ayudante Entendido</v>
          </cell>
        </row>
        <row r="5656">
          <cell r="I5656">
            <v>1</v>
          </cell>
          <cell r="J5656">
            <v>0</v>
          </cell>
          <cell r="K5656">
            <v>0</v>
          </cell>
          <cell r="L5656">
            <v>0</v>
          </cell>
          <cell r="O5656">
            <v>0</v>
          </cell>
          <cell r="R5656">
            <v>0</v>
          </cell>
          <cell r="T5656">
            <v>0</v>
          </cell>
        </row>
        <row r="5657">
          <cell r="L5657">
            <v>0.43190000000000001</v>
          </cell>
          <cell r="M5657" t="str">
            <v>SUBTOTAL $</v>
          </cell>
          <cell r="O5657">
            <v>147327</v>
          </cell>
        </row>
        <row r="5659">
          <cell r="C5659" t="str">
            <v>TOTAL COSTO DIRECTO $</v>
          </cell>
          <cell r="O5659">
            <v>341083</v>
          </cell>
        </row>
        <row r="5660">
          <cell r="C5660" t="str">
            <v>V. COSTOS INDIRECTOS</v>
          </cell>
        </row>
        <row r="5662">
          <cell r="C5662" t="str">
            <v>Descripción</v>
          </cell>
          <cell r="L5662" t="str">
            <v>Porcentaje</v>
          </cell>
          <cell r="M5662" t="str">
            <v>Valor Total</v>
          </cell>
        </row>
        <row r="5663">
          <cell r="C5663" t="str">
            <v>ADMINISTRACION</v>
          </cell>
          <cell r="L5663">
            <v>0</v>
          </cell>
          <cell r="M5663">
            <v>0</v>
          </cell>
        </row>
        <row r="5664">
          <cell r="C5664" t="str">
            <v xml:space="preserve">IMPREVISTOS </v>
          </cell>
          <cell r="L5664">
            <v>0</v>
          </cell>
          <cell r="M5664">
            <v>0</v>
          </cell>
        </row>
        <row r="5665">
          <cell r="C5665" t="str">
            <v>UTILIDAD</v>
          </cell>
          <cell r="L5665">
            <v>0</v>
          </cell>
          <cell r="M5665">
            <v>0</v>
          </cell>
        </row>
        <row r="5666">
          <cell r="C5666" t="str">
            <v>SUBTOTAL $</v>
          </cell>
          <cell r="O5666">
            <v>0</v>
          </cell>
        </row>
        <row r="5668">
          <cell r="C5668" t="str">
            <v>Precio Unitario Total Aproximado al peso $</v>
          </cell>
          <cell r="O5668">
            <v>341083</v>
          </cell>
        </row>
        <row r="5671">
          <cell r="H5671" t="str">
            <v>Firma</v>
          </cell>
        </row>
        <row r="5672">
          <cell r="H5672" t="str">
            <v>Nombre:</v>
          </cell>
        </row>
        <row r="5673">
          <cell r="H5673" t="str">
            <v>Representante Legal del Contratista o su Apoderado</v>
          </cell>
        </row>
        <row r="5674">
          <cell r="H5674" t="str">
            <v>Matricula No. :</v>
          </cell>
        </row>
        <row r="5675">
          <cell r="H5675" t="str">
            <v xml:space="preserve"> </v>
          </cell>
        </row>
        <row r="5676">
          <cell r="C5676" t="str">
            <v>OBSERVACIONES INTERVENTORÍA</v>
          </cell>
        </row>
        <row r="5680">
          <cell r="C5680" t="str">
            <v>APROBACIÓN POR INTERVENTORÍA</v>
          </cell>
        </row>
        <row r="5681">
          <cell r="C5681"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5683">
          <cell r="C5683"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5686">
          <cell r="H5686" t="str">
            <v>Firma</v>
          </cell>
        </row>
        <row r="5687">
          <cell r="H5687" t="str">
            <v>Nombre:</v>
          </cell>
        </row>
        <row r="5688">
          <cell r="H5688" t="str">
            <v>Representante Legal del Interventor o su Apoderado</v>
          </cell>
        </row>
        <row r="5689">
          <cell r="H5689" t="str">
            <v>Matricula No. :</v>
          </cell>
        </row>
        <row r="5694">
          <cell r="C5694" t="str">
            <v>Formulario 1 - Propuesta económica  - Documento tipo de selección abreviada de menor cuantía - versión 2</v>
          </cell>
        </row>
        <row r="5695">
          <cell r="C5695" t="str">
            <v>Código</v>
          </cell>
          <cell r="D5695" t="str">
            <v>CCE-EICP-FM-25</v>
          </cell>
          <cell r="E5695" t="str">
            <v>Versión</v>
          </cell>
          <cell r="F5695">
            <v>2</v>
          </cell>
        </row>
        <row r="5697">
          <cell r="C5697" t="str">
            <v>[La entidad podrá utilizar este formato para la presentación de los análisis de precios unitarios el contratista en la oportunidad prevista en el numeral 8.1. del Documento Base]</v>
          </cell>
        </row>
        <row r="5700">
          <cell r="D5700" t="str">
            <v>MUNICIPIO DE CONCORDIA, ANTIOQUIA</v>
          </cell>
        </row>
        <row r="5701">
          <cell r="L5701" t="str">
            <v>VERSIÓN</v>
          </cell>
        </row>
        <row r="5702">
          <cell r="D5702" t="str">
            <v xml:space="preserve">[NÚMERO DEL PROCESO] </v>
          </cell>
        </row>
        <row r="5703">
          <cell r="L5703" t="str">
            <v>PÁGINA</v>
          </cell>
          <cell r="M5703">
            <v>1</v>
          </cell>
          <cell r="N5703" t="str">
            <v>DE</v>
          </cell>
          <cell r="O5703">
            <v>1</v>
          </cell>
        </row>
        <row r="5704">
          <cell r="D5704" t="str">
            <v xml:space="preserve">ANALISIS DE PRECIOS UNITARIOS </v>
          </cell>
        </row>
        <row r="5706">
          <cell r="L5706" t="str">
            <v>FECHA</v>
          </cell>
          <cell r="M5706" t="str">
            <v>DD</v>
          </cell>
          <cell r="N5706" t="str">
            <v>MM</v>
          </cell>
          <cell r="O5706" t="str">
            <v>AA</v>
          </cell>
        </row>
        <row r="5707">
          <cell r="M5707">
            <v>8</v>
          </cell>
          <cell r="N5707">
            <v>5</v>
          </cell>
          <cell r="O5707">
            <v>2023</v>
          </cell>
        </row>
        <row r="5708">
          <cell r="C5708" t="str">
            <v>ITEMS DE LA PROPUESTA ECONÓMICA</v>
          </cell>
          <cell r="I5708" t="str">
            <v>ITEMS NO PREVISTOS</v>
          </cell>
        </row>
        <row r="5712">
          <cell r="C5712" t="str">
            <v>DATOS ESPECÍFICOS</v>
          </cell>
        </row>
        <row r="5714">
          <cell r="C5714" t="str">
            <v>ITEM</v>
          </cell>
          <cell r="D5714" t="str">
            <v>DESCRIPCIÓN</v>
          </cell>
          <cell r="M5714" t="str">
            <v>UNIDAD</v>
          </cell>
          <cell r="O5714" t="str">
            <v>CANTIDAD</v>
          </cell>
        </row>
        <row r="5715">
          <cell r="C5715" t="str">
            <v>4.15.1</v>
          </cell>
          <cell r="D5715" t="str">
            <v xml:space="preserve">Regada de material proveniente de la excavación y conformación del terreno. </v>
          </cell>
          <cell r="M5715" t="str">
            <v>m3</v>
          </cell>
          <cell r="O5715">
            <v>31</v>
          </cell>
          <cell r="R5715">
            <v>5257</v>
          </cell>
          <cell r="S5715">
            <v>5257</v>
          </cell>
          <cell r="T5715">
            <v>4.7600000000000003E-2</v>
          </cell>
          <cell r="U5715">
            <v>0</v>
          </cell>
          <cell r="V5715">
            <v>0</v>
          </cell>
          <cell r="W5715">
            <v>0.95240000000000002</v>
          </cell>
        </row>
        <row r="5716">
          <cell r="C5716" t="str">
            <v>I. EQUIPO</v>
          </cell>
        </row>
        <row r="5718">
          <cell r="C5718" t="str">
            <v>DESCRIPCIÓN</v>
          </cell>
          <cell r="H5718" t="str">
            <v>MARCA</v>
          </cell>
          <cell r="J5718" t="str">
            <v>TIPO</v>
          </cell>
          <cell r="L5718" t="str">
            <v>TARIFA/HORA</v>
          </cell>
          <cell r="M5718" t="str">
            <v>RENDIMIENTO</v>
          </cell>
          <cell r="O5718" t="str">
            <v>Vr. UNITARIO</v>
          </cell>
        </row>
        <row r="5719">
          <cell r="J5719" t="str">
            <v/>
          </cell>
          <cell r="L5719" t="str">
            <v/>
          </cell>
          <cell r="O5719">
            <v>0</v>
          </cell>
          <cell r="R5719">
            <v>0</v>
          </cell>
          <cell r="T5719">
            <v>0</v>
          </cell>
        </row>
        <row r="5720">
          <cell r="J5720" t="str">
            <v/>
          </cell>
          <cell r="L5720" t="str">
            <v/>
          </cell>
          <cell r="O5720">
            <v>0</v>
          </cell>
          <cell r="R5720">
            <v>0</v>
          </cell>
          <cell r="T5720">
            <v>0</v>
          </cell>
        </row>
        <row r="5721">
          <cell r="J5721" t="str">
            <v/>
          </cell>
          <cell r="L5721" t="str">
            <v/>
          </cell>
          <cell r="O5721">
            <v>0</v>
          </cell>
          <cell r="R5721">
            <v>0</v>
          </cell>
          <cell r="T5721">
            <v>0</v>
          </cell>
        </row>
        <row r="5722">
          <cell r="C5722" t="str">
            <v>Herramienta Menor (Como % de Mano de Obra)</v>
          </cell>
          <cell r="J5722" t="str">
            <v>Dia</v>
          </cell>
          <cell r="L5722">
            <v>5007</v>
          </cell>
          <cell r="M5722">
            <v>0.05</v>
          </cell>
          <cell r="O5722">
            <v>250</v>
          </cell>
          <cell r="R5722">
            <v>7750</v>
          </cell>
          <cell r="T5722" t="str">
            <v>Herramienta Menor (Como % de Mano de Obra)</v>
          </cell>
        </row>
        <row r="5723">
          <cell r="L5723">
            <v>4.7600000000000003E-2</v>
          </cell>
          <cell r="M5723" t="str">
            <v>SUBTOTAL $</v>
          </cell>
          <cell r="O5723">
            <v>250</v>
          </cell>
        </row>
        <row r="5724">
          <cell r="C5724" t="str">
            <v>II. MATERIALES</v>
          </cell>
        </row>
        <row r="5726">
          <cell r="C5726" t="str">
            <v>DESCRIPCIÓN</v>
          </cell>
          <cell r="K5726" t="str">
            <v>UNIDAD</v>
          </cell>
          <cell r="L5726" t="str">
            <v>CANTIDAD</v>
          </cell>
          <cell r="M5726" t="str">
            <v>PRECIO UNIT.</v>
          </cell>
          <cell r="O5726" t="str">
            <v>Vr. UNITARIO</v>
          </cell>
        </row>
        <row r="5727">
          <cell r="K5727" t="str">
            <v/>
          </cell>
          <cell r="M5727">
            <v>0</v>
          </cell>
          <cell r="O5727">
            <v>0</v>
          </cell>
          <cell r="R5727">
            <v>0</v>
          </cell>
          <cell r="T5727">
            <v>0</v>
          </cell>
        </row>
        <row r="5728">
          <cell r="K5728" t="str">
            <v/>
          </cell>
          <cell r="M5728">
            <v>0</v>
          </cell>
          <cell r="O5728">
            <v>0</v>
          </cell>
          <cell r="R5728">
            <v>0</v>
          </cell>
          <cell r="T5728">
            <v>0</v>
          </cell>
        </row>
        <row r="5729">
          <cell r="K5729" t="str">
            <v/>
          </cell>
          <cell r="M5729">
            <v>0</v>
          </cell>
          <cell r="O5729">
            <v>0</v>
          </cell>
          <cell r="R5729">
            <v>0</v>
          </cell>
          <cell r="T5729">
            <v>0</v>
          </cell>
        </row>
        <row r="5730">
          <cell r="K5730" t="str">
            <v/>
          </cell>
          <cell r="M5730">
            <v>0</v>
          </cell>
          <cell r="O5730">
            <v>0</v>
          </cell>
          <cell r="R5730">
            <v>0</v>
          </cell>
          <cell r="T5730">
            <v>0</v>
          </cell>
        </row>
        <row r="5731">
          <cell r="K5731" t="str">
            <v/>
          </cell>
          <cell r="M5731">
            <v>0</v>
          </cell>
          <cell r="O5731">
            <v>0</v>
          </cell>
          <cell r="R5731">
            <v>0</v>
          </cell>
          <cell r="T5731">
            <v>0</v>
          </cell>
        </row>
        <row r="5732">
          <cell r="K5732" t="str">
            <v/>
          </cell>
          <cell r="M5732">
            <v>0</v>
          </cell>
          <cell r="O5732">
            <v>0</v>
          </cell>
          <cell r="R5732">
            <v>0</v>
          </cell>
          <cell r="T5732">
            <v>0</v>
          </cell>
        </row>
        <row r="5733">
          <cell r="K5733" t="str">
            <v/>
          </cell>
          <cell r="O5733">
            <v>0</v>
          </cell>
          <cell r="R5733">
            <v>0</v>
          </cell>
          <cell r="T5733">
            <v>0</v>
          </cell>
        </row>
        <row r="5734">
          <cell r="L5734">
            <v>0</v>
          </cell>
          <cell r="M5734" t="str">
            <v>SUBTOTAL $</v>
          </cell>
          <cell r="O5734">
            <v>0</v>
          </cell>
        </row>
        <row r="5735">
          <cell r="C5735" t="str">
            <v>III. TRANSPORTES</v>
          </cell>
        </row>
        <row r="5737">
          <cell r="C5737" t="str">
            <v>MATERIAL</v>
          </cell>
          <cell r="J5737" t="str">
            <v>VOL. o PESO</v>
          </cell>
          <cell r="K5737" t="str">
            <v>DISTANCIA</v>
          </cell>
          <cell r="L5737" t="str">
            <v>M3 o Ton/Km</v>
          </cell>
          <cell r="M5737" t="str">
            <v>TARIFA</v>
          </cell>
          <cell r="O5737" t="str">
            <v>Vr. UNITARIO</v>
          </cell>
        </row>
        <row r="5738">
          <cell r="J5738" t="str">
            <v/>
          </cell>
          <cell r="K5738">
            <v>1</v>
          </cell>
          <cell r="L5738">
            <v>1.3</v>
          </cell>
          <cell r="M5738">
            <v>0</v>
          </cell>
          <cell r="O5738">
            <v>0</v>
          </cell>
          <cell r="R5738">
            <v>40.299999999999997</v>
          </cell>
          <cell r="T5738">
            <v>0</v>
          </cell>
        </row>
        <row r="5739">
          <cell r="J5739" t="str">
            <v/>
          </cell>
          <cell r="M5739">
            <v>0</v>
          </cell>
          <cell r="O5739">
            <v>0</v>
          </cell>
          <cell r="R5739">
            <v>0</v>
          </cell>
          <cell r="T5739">
            <v>0</v>
          </cell>
        </row>
        <row r="5740">
          <cell r="J5740" t="str">
            <v/>
          </cell>
          <cell r="M5740">
            <v>0</v>
          </cell>
          <cell r="O5740">
            <v>0</v>
          </cell>
          <cell r="R5740">
            <v>0</v>
          </cell>
          <cell r="T5740">
            <v>0</v>
          </cell>
        </row>
        <row r="5741">
          <cell r="L5741">
            <v>0</v>
          </cell>
          <cell r="M5741" t="str">
            <v>SUBTOTAL $</v>
          </cell>
          <cell r="O5741">
            <v>0</v>
          </cell>
        </row>
        <row r="5742">
          <cell r="C5742" t="str">
            <v>IV. MANO DE OBRA</v>
          </cell>
        </row>
        <row r="5744">
          <cell r="C5744" t="str">
            <v>TRABAJADOR</v>
          </cell>
          <cell r="I5744" t="str">
            <v>CANTIDAD</v>
          </cell>
          <cell r="J5744" t="str">
            <v>JORNAL</v>
          </cell>
          <cell r="K5744" t="str">
            <v>PRESTACIONES</v>
          </cell>
          <cell r="L5744" t="str">
            <v>JORNAL TOTAL</v>
          </cell>
          <cell r="M5744" t="str">
            <v>RENDIMIENTO</v>
          </cell>
          <cell r="O5744" t="str">
            <v>Vr. UNITARIO</v>
          </cell>
        </row>
        <row r="5745">
          <cell r="C5745" t="str">
            <v>Ayudante Raso</v>
          </cell>
          <cell r="I5745">
            <v>2</v>
          </cell>
          <cell r="J5745">
            <v>43354</v>
          </cell>
          <cell r="K5745">
            <v>1.7323</v>
          </cell>
          <cell r="L5745">
            <v>150204</v>
          </cell>
          <cell r="M5745">
            <v>30</v>
          </cell>
          <cell r="O5745">
            <v>5007</v>
          </cell>
          <cell r="R5745">
            <v>2.0699999999999998</v>
          </cell>
          <cell r="T5745" t="str">
            <v>Ayudante Raso</v>
          </cell>
        </row>
        <row r="5746">
          <cell r="J5746">
            <v>0</v>
          </cell>
          <cell r="K5746">
            <v>0</v>
          </cell>
          <cell r="L5746">
            <v>0</v>
          </cell>
          <cell r="O5746">
            <v>0</v>
          </cell>
          <cell r="R5746">
            <v>0</v>
          </cell>
          <cell r="T5746">
            <v>0</v>
          </cell>
        </row>
        <row r="5747">
          <cell r="J5747">
            <v>0</v>
          </cell>
          <cell r="K5747">
            <v>0</v>
          </cell>
          <cell r="L5747">
            <v>0</v>
          </cell>
          <cell r="O5747">
            <v>0</v>
          </cell>
          <cell r="R5747">
            <v>0</v>
          </cell>
          <cell r="T5747">
            <v>0</v>
          </cell>
        </row>
        <row r="5748">
          <cell r="L5748">
            <v>0.95240000000000002</v>
          </cell>
          <cell r="M5748" t="str">
            <v>SUBTOTAL $</v>
          </cell>
          <cell r="O5748">
            <v>5007</v>
          </cell>
        </row>
        <row r="5750">
          <cell r="C5750" t="str">
            <v>TOTAL COSTO DIRECTO $</v>
          </cell>
          <cell r="O5750">
            <v>5257</v>
          </cell>
        </row>
        <row r="5751">
          <cell r="C5751" t="str">
            <v>V. COSTOS INDIRECTOS</v>
          </cell>
        </row>
        <row r="5753">
          <cell r="C5753" t="str">
            <v>Descripción</v>
          </cell>
          <cell r="L5753" t="str">
            <v>Porcentaje</v>
          </cell>
          <cell r="M5753" t="str">
            <v>Valor Total</v>
          </cell>
        </row>
        <row r="5754">
          <cell r="C5754" t="str">
            <v>ADMINISTRACION</v>
          </cell>
          <cell r="L5754">
            <v>0</v>
          </cell>
          <cell r="M5754">
            <v>0</v>
          </cell>
        </row>
        <row r="5755">
          <cell r="C5755" t="str">
            <v xml:space="preserve">IMPREVISTOS </v>
          </cell>
          <cell r="L5755">
            <v>0</v>
          </cell>
          <cell r="M5755">
            <v>0</v>
          </cell>
        </row>
        <row r="5756">
          <cell r="C5756" t="str">
            <v>UTILIDAD</v>
          </cell>
          <cell r="L5756">
            <v>0</v>
          </cell>
          <cell r="M5756">
            <v>0</v>
          </cell>
        </row>
        <row r="5757">
          <cell r="C5757" t="str">
            <v>SUBTOTAL $</v>
          </cell>
          <cell r="O5757">
            <v>0</v>
          </cell>
        </row>
        <row r="5759">
          <cell r="C5759" t="str">
            <v>Precio Unitario Total Aproximado al peso $</v>
          </cell>
          <cell r="O5759">
            <v>5257</v>
          </cell>
        </row>
        <row r="5762">
          <cell r="H5762" t="str">
            <v>Firma</v>
          </cell>
        </row>
        <row r="5763">
          <cell r="H5763" t="str">
            <v>Nombre:</v>
          </cell>
        </row>
        <row r="5764">
          <cell r="H5764" t="str">
            <v>Representante Legal del Contratista o su Apoderado</v>
          </cell>
        </row>
        <row r="5765">
          <cell r="H5765" t="str">
            <v>Matricula No. :</v>
          </cell>
        </row>
        <row r="5766">
          <cell r="H5766" t="str">
            <v xml:space="preserve"> </v>
          </cell>
        </row>
        <row r="5767">
          <cell r="C5767" t="str">
            <v>OBSERVACIONES INTERVENTORÍA</v>
          </cell>
        </row>
        <row r="5771">
          <cell r="C5771" t="str">
            <v>APROBACIÓN POR INTERVENTORÍA</v>
          </cell>
        </row>
        <row r="5772">
          <cell r="C5772"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5774">
          <cell r="C5774"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5777">
          <cell r="H5777" t="str">
            <v>Firma</v>
          </cell>
        </row>
        <row r="5778">
          <cell r="H5778" t="str">
            <v>Nombre:</v>
          </cell>
        </row>
        <row r="5779">
          <cell r="H5779" t="str">
            <v>Representante Legal del Interventor o su Apoderado</v>
          </cell>
        </row>
        <row r="5780">
          <cell r="H5780" t="str">
            <v>Matricula No. :</v>
          </cell>
        </row>
        <row r="5785">
          <cell r="C5785" t="str">
            <v>Formulario 1 - Propuesta económica  - Documento tipo de selección abreviada de menor cuantía - versión 2</v>
          </cell>
        </row>
        <row r="5786">
          <cell r="C5786" t="str">
            <v>Código</v>
          </cell>
          <cell r="D5786" t="str">
            <v>CCE-EICP-FM-25</v>
          </cell>
          <cell r="E5786" t="str">
            <v>Versión</v>
          </cell>
          <cell r="F5786">
            <v>2</v>
          </cell>
        </row>
        <row r="5788">
          <cell r="C5788" t="str">
            <v>[La entidad podrá utilizar este formato para la presentación de los análisis de precios unitarios el contratista en la oportunidad prevista en el numeral 8.1. del Documento Base]</v>
          </cell>
        </row>
        <row r="5791">
          <cell r="D5791" t="str">
            <v>MUNICIPIO DE CONCORDIA, ANTIOQUIA</v>
          </cell>
        </row>
        <row r="5792">
          <cell r="L5792" t="str">
            <v>VERSIÓN</v>
          </cell>
        </row>
        <row r="5793">
          <cell r="D5793" t="str">
            <v xml:space="preserve">[NÚMERO DEL PROCESO] </v>
          </cell>
        </row>
        <row r="5794">
          <cell r="L5794" t="str">
            <v>PÁGINA</v>
          </cell>
          <cell r="M5794">
            <v>1</v>
          </cell>
          <cell r="N5794" t="str">
            <v>DE</v>
          </cell>
          <cell r="O5794">
            <v>1</v>
          </cell>
        </row>
        <row r="5795">
          <cell r="D5795" t="str">
            <v xml:space="preserve">ANALISIS DE PRECIOS UNITARIOS </v>
          </cell>
        </row>
        <row r="5797">
          <cell r="L5797" t="str">
            <v>FECHA</v>
          </cell>
          <cell r="M5797" t="str">
            <v>DD</v>
          </cell>
          <cell r="N5797" t="str">
            <v>MM</v>
          </cell>
          <cell r="O5797" t="str">
            <v>AA</v>
          </cell>
        </row>
        <row r="5798">
          <cell r="M5798">
            <v>8</v>
          </cell>
          <cell r="N5798">
            <v>5</v>
          </cell>
          <cell r="O5798">
            <v>2023</v>
          </cell>
        </row>
        <row r="5799">
          <cell r="C5799" t="str">
            <v>ITEMS DE LA PROPUESTA ECONÓMICA</v>
          </cell>
          <cell r="I5799" t="str">
            <v>ITEMS NO PREVISTOS</v>
          </cell>
        </row>
        <row r="5803">
          <cell r="C5803" t="str">
            <v>DATOS ESPECÍFICOS</v>
          </cell>
        </row>
        <row r="5805">
          <cell r="C5805" t="str">
            <v>ITEM</v>
          </cell>
          <cell r="D5805" t="str">
            <v>DESCRIPCIÓN</v>
          </cell>
          <cell r="M5805" t="str">
            <v>UNIDAD</v>
          </cell>
          <cell r="O5805" t="str">
            <v>CANTIDAD</v>
          </cell>
        </row>
        <row r="5806">
          <cell r="C5806" t="str">
            <v>4.15.2</v>
          </cell>
          <cell r="D5806" t="str">
            <v>TRANSPORTE  de  material proveniente de las EXPLANACIONES, EXCAVACIONES, VOLADURAS DE ROCA Y/O DEMOLICIONES hasta el sitio de disposición final. Se debe hacer en botaderos oficiales autorizados por la entidad competente o hasta el sitio que indique la interventoría. Su medida será en sitio. No Incluye derechos de Botadero.</v>
          </cell>
          <cell r="M5806" t="str">
            <v>m3/Km</v>
          </cell>
          <cell r="O5806">
            <v>228</v>
          </cell>
          <cell r="R5806">
            <v>1560</v>
          </cell>
          <cell r="S5806">
            <v>1560</v>
          </cell>
          <cell r="T5806">
            <v>0</v>
          </cell>
          <cell r="U5806">
            <v>0</v>
          </cell>
          <cell r="V5806">
            <v>1</v>
          </cell>
          <cell r="W5806">
            <v>0</v>
          </cell>
        </row>
        <row r="5807">
          <cell r="C5807" t="str">
            <v>I. EQUIPO</v>
          </cell>
        </row>
        <row r="5809">
          <cell r="C5809" t="str">
            <v>DESCRIPCIÓN</v>
          </cell>
          <cell r="H5809" t="str">
            <v>MARCA</v>
          </cell>
          <cell r="J5809" t="str">
            <v>TIPO</v>
          </cell>
          <cell r="L5809" t="str">
            <v>TARIFA/HORA</v>
          </cell>
          <cell r="M5809" t="str">
            <v>RENDIMIENTO</v>
          </cell>
          <cell r="O5809" t="str">
            <v>Vr. UNITARIO</v>
          </cell>
        </row>
        <row r="5810">
          <cell r="J5810" t="str">
            <v/>
          </cell>
          <cell r="L5810" t="str">
            <v/>
          </cell>
          <cell r="M5810">
            <v>0</v>
          </cell>
          <cell r="O5810">
            <v>0</v>
          </cell>
          <cell r="R5810">
            <v>0</v>
          </cell>
          <cell r="T5810">
            <v>0</v>
          </cell>
        </row>
        <row r="5811">
          <cell r="J5811" t="str">
            <v/>
          </cell>
          <cell r="L5811" t="str">
            <v/>
          </cell>
          <cell r="O5811">
            <v>0</v>
          </cell>
          <cell r="R5811">
            <v>0</v>
          </cell>
          <cell r="T5811">
            <v>0</v>
          </cell>
        </row>
        <row r="5812">
          <cell r="J5812" t="str">
            <v/>
          </cell>
          <cell r="L5812" t="str">
            <v/>
          </cell>
          <cell r="O5812">
            <v>0</v>
          </cell>
          <cell r="R5812">
            <v>0</v>
          </cell>
          <cell r="T5812">
            <v>0</v>
          </cell>
        </row>
        <row r="5813">
          <cell r="C5813" t="str">
            <v>Herramienta Menor (Como % de Mano de Obra)</v>
          </cell>
          <cell r="J5813" t="str">
            <v>Dia</v>
          </cell>
          <cell r="L5813">
            <v>0</v>
          </cell>
          <cell r="M5813">
            <v>0.05</v>
          </cell>
          <cell r="O5813">
            <v>0</v>
          </cell>
          <cell r="R5813">
            <v>0</v>
          </cell>
          <cell r="T5813" t="str">
            <v>Herramienta Menor (Como % de Mano de Obra)</v>
          </cell>
        </row>
        <row r="5814">
          <cell r="L5814">
            <v>0</v>
          </cell>
          <cell r="M5814" t="str">
            <v>SUBTOTAL $</v>
          </cell>
          <cell r="O5814">
            <v>0</v>
          </cell>
        </row>
        <row r="5815">
          <cell r="C5815" t="str">
            <v>II. MATERIALES</v>
          </cell>
        </row>
        <row r="5817">
          <cell r="C5817" t="str">
            <v>DESCRIPCIÓN</v>
          </cell>
          <cell r="K5817" t="str">
            <v>UNIDAD</v>
          </cell>
          <cell r="L5817" t="str">
            <v>CANTIDAD</v>
          </cell>
          <cell r="M5817" t="str">
            <v>PRECIO UNIT.</v>
          </cell>
          <cell r="O5817" t="str">
            <v>Vr. UNITARIO</v>
          </cell>
        </row>
        <row r="5818">
          <cell r="K5818" t="str">
            <v/>
          </cell>
          <cell r="M5818">
            <v>0</v>
          </cell>
          <cell r="O5818">
            <v>0</v>
          </cell>
          <cell r="R5818">
            <v>0</v>
          </cell>
          <cell r="T5818">
            <v>0</v>
          </cell>
        </row>
        <row r="5819">
          <cell r="K5819" t="str">
            <v/>
          </cell>
          <cell r="M5819">
            <v>0</v>
          </cell>
          <cell r="O5819">
            <v>0</v>
          </cell>
          <cell r="R5819">
            <v>0</v>
          </cell>
          <cell r="T5819">
            <v>0</v>
          </cell>
        </row>
        <row r="5820">
          <cell r="K5820" t="str">
            <v/>
          </cell>
          <cell r="M5820">
            <v>0</v>
          </cell>
          <cell r="O5820">
            <v>0</v>
          </cell>
          <cell r="R5820">
            <v>0</v>
          </cell>
          <cell r="T5820">
            <v>0</v>
          </cell>
        </row>
        <row r="5821">
          <cell r="K5821" t="str">
            <v/>
          </cell>
          <cell r="M5821">
            <v>0</v>
          </cell>
          <cell r="O5821">
            <v>0</v>
          </cell>
          <cell r="R5821">
            <v>0</v>
          </cell>
          <cell r="T5821">
            <v>0</v>
          </cell>
        </row>
        <row r="5822">
          <cell r="K5822" t="str">
            <v/>
          </cell>
          <cell r="M5822">
            <v>0</v>
          </cell>
          <cell r="O5822">
            <v>0</v>
          </cell>
          <cell r="R5822">
            <v>0</v>
          </cell>
          <cell r="T5822">
            <v>0</v>
          </cell>
        </row>
        <row r="5823">
          <cell r="K5823" t="str">
            <v/>
          </cell>
          <cell r="M5823">
            <v>0</v>
          </cell>
          <cell r="O5823">
            <v>0</v>
          </cell>
          <cell r="R5823">
            <v>0</v>
          </cell>
          <cell r="T5823">
            <v>0</v>
          </cell>
        </row>
        <row r="5824">
          <cell r="K5824" t="str">
            <v/>
          </cell>
          <cell r="O5824">
            <v>0</v>
          </cell>
          <cell r="R5824">
            <v>0</v>
          </cell>
          <cell r="T5824">
            <v>0</v>
          </cell>
        </row>
        <row r="5825">
          <cell r="L5825">
            <v>0</v>
          </cell>
          <cell r="M5825" t="str">
            <v>SUBTOTAL $</v>
          </cell>
          <cell r="O5825">
            <v>0</v>
          </cell>
        </row>
        <row r="5826">
          <cell r="C5826" t="str">
            <v>III. TRANSPORTES</v>
          </cell>
        </row>
        <row r="5828">
          <cell r="C5828" t="str">
            <v>MATERIAL</v>
          </cell>
          <cell r="J5828" t="str">
            <v>VOL. o PESO</v>
          </cell>
          <cell r="K5828" t="str">
            <v>DISTANCIA</v>
          </cell>
          <cell r="L5828" t="str">
            <v>M3 o Ton/Km</v>
          </cell>
          <cell r="M5828" t="str">
            <v>TARIFA</v>
          </cell>
          <cell r="O5828" t="str">
            <v>Vr. UNITARIO</v>
          </cell>
        </row>
        <row r="5829">
          <cell r="C5829" t="str">
            <v>Transporte de material de remoción</v>
          </cell>
          <cell r="J5829" t="str">
            <v>m3k</v>
          </cell>
          <cell r="K5829">
            <v>1</v>
          </cell>
          <cell r="L5829">
            <v>1.3</v>
          </cell>
          <cell r="M5829">
            <v>1200</v>
          </cell>
          <cell r="O5829">
            <v>1560</v>
          </cell>
          <cell r="R5829">
            <v>296.39999999999998</v>
          </cell>
          <cell r="T5829" t="str">
            <v>Transporte de material de remoción</v>
          </cell>
        </row>
        <row r="5830">
          <cell r="J5830" t="str">
            <v/>
          </cell>
          <cell r="M5830">
            <v>0</v>
          </cell>
          <cell r="O5830">
            <v>0</v>
          </cell>
          <cell r="R5830">
            <v>0</v>
          </cell>
          <cell r="T5830">
            <v>0</v>
          </cell>
        </row>
        <row r="5831">
          <cell r="J5831" t="str">
            <v/>
          </cell>
          <cell r="M5831">
            <v>0</v>
          </cell>
          <cell r="O5831">
            <v>0</v>
          </cell>
          <cell r="R5831">
            <v>0</v>
          </cell>
          <cell r="T5831">
            <v>0</v>
          </cell>
        </row>
        <row r="5832">
          <cell r="L5832">
            <v>1</v>
          </cell>
          <cell r="M5832" t="str">
            <v>SUBTOTAL $</v>
          </cell>
          <cell r="O5832">
            <v>1560</v>
          </cell>
        </row>
        <row r="5833">
          <cell r="C5833" t="str">
            <v>IV. MANO DE OBRA</v>
          </cell>
        </row>
        <row r="5835">
          <cell r="C5835" t="str">
            <v>TRABAJADOR</v>
          </cell>
          <cell r="I5835" t="str">
            <v>CANTIDAD</v>
          </cell>
          <cell r="J5835" t="str">
            <v>JORNAL</v>
          </cell>
          <cell r="K5835" t="str">
            <v>PRESTACIONES</v>
          </cell>
          <cell r="L5835" t="str">
            <v>JORNAL TOTAL</v>
          </cell>
          <cell r="M5835" t="str">
            <v>RENDIMIENTO</v>
          </cell>
          <cell r="O5835" t="str">
            <v>Vr. UNITARIO</v>
          </cell>
        </row>
        <row r="5836">
          <cell r="I5836">
            <v>1</v>
          </cell>
          <cell r="J5836">
            <v>0</v>
          </cell>
          <cell r="K5836">
            <v>0</v>
          </cell>
          <cell r="L5836">
            <v>0</v>
          </cell>
          <cell r="O5836">
            <v>0</v>
          </cell>
          <cell r="R5836">
            <v>0</v>
          </cell>
          <cell r="T5836">
            <v>0</v>
          </cell>
        </row>
        <row r="5837">
          <cell r="I5837">
            <v>1</v>
          </cell>
          <cell r="J5837">
            <v>0</v>
          </cell>
          <cell r="K5837">
            <v>0</v>
          </cell>
          <cell r="L5837">
            <v>0</v>
          </cell>
          <cell r="O5837">
            <v>0</v>
          </cell>
          <cell r="R5837">
            <v>0</v>
          </cell>
          <cell r="T5837">
            <v>0</v>
          </cell>
        </row>
        <row r="5838">
          <cell r="J5838">
            <v>0</v>
          </cell>
          <cell r="K5838">
            <v>0</v>
          </cell>
          <cell r="L5838">
            <v>0</v>
          </cell>
          <cell r="O5838">
            <v>0</v>
          </cell>
          <cell r="R5838">
            <v>0</v>
          </cell>
          <cell r="T5838">
            <v>0</v>
          </cell>
        </row>
        <row r="5839">
          <cell r="L5839">
            <v>0</v>
          </cell>
          <cell r="M5839" t="str">
            <v>SUBTOTAL $</v>
          </cell>
          <cell r="O5839">
            <v>0</v>
          </cell>
        </row>
        <row r="5841">
          <cell r="C5841" t="str">
            <v>TOTAL COSTO DIRECTO $</v>
          </cell>
          <cell r="O5841">
            <v>1560</v>
          </cell>
        </row>
        <row r="5842">
          <cell r="C5842" t="str">
            <v>V. COSTOS INDIRECTOS</v>
          </cell>
        </row>
        <row r="5844">
          <cell r="C5844" t="str">
            <v>Descripción</v>
          </cell>
          <cell r="L5844" t="str">
            <v>Porcentaje</v>
          </cell>
          <cell r="M5844" t="str">
            <v>Valor Total</v>
          </cell>
        </row>
        <row r="5845">
          <cell r="C5845" t="str">
            <v>ADMINISTRACION</v>
          </cell>
          <cell r="L5845">
            <v>0</v>
          </cell>
          <cell r="M5845">
            <v>0</v>
          </cell>
        </row>
        <row r="5846">
          <cell r="C5846" t="str">
            <v xml:space="preserve">IMPREVISTOS </v>
          </cell>
          <cell r="L5846">
            <v>0</v>
          </cell>
          <cell r="M5846">
            <v>0</v>
          </cell>
        </row>
        <row r="5847">
          <cell r="C5847" t="str">
            <v>UTILIDAD</v>
          </cell>
          <cell r="L5847">
            <v>0</v>
          </cell>
          <cell r="M5847">
            <v>0</v>
          </cell>
        </row>
        <row r="5848">
          <cell r="C5848" t="str">
            <v>SUBTOTAL $</v>
          </cell>
          <cell r="O5848">
            <v>0</v>
          </cell>
        </row>
        <row r="5850">
          <cell r="C5850" t="str">
            <v>Precio Unitario Total Aproximado al peso $</v>
          </cell>
          <cell r="O5850">
            <v>1560</v>
          </cell>
        </row>
        <row r="5853">
          <cell r="H5853" t="str">
            <v>Firma</v>
          </cell>
        </row>
        <row r="5854">
          <cell r="H5854" t="str">
            <v>Nombre:</v>
          </cell>
        </row>
        <row r="5855">
          <cell r="H5855" t="str">
            <v>Representante Legal del Contratista o su Apoderado</v>
          </cell>
        </row>
        <row r="5856">
          <cell r="H5856" t="str">
            <v>Matricula No. :</v>
          </cell>
        </row>
        <row r="5857">
          <cell r="H5857" t="str">
            <v xml:space="preserve"> </v>
          </cell>
        </row>
        <row r="5858">
          <cell r="C5858" t="str">
            <v>OBSERVACIONES INTERVENTORÍA</v>
          </cell>
        </row>
        <row r="5862">
          <cell r="C5862" t="str">
            <v>APROBACIÓN POR INTERVENTORÍA</v>
          </cell>
        </row>
        <row r="5863">
          <cell r="C5863"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5865">
          <cell r="C5865"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5868">
          <cell r="H5868" t="str">
            <v>Firma</v>
          </cell>
        </row>
        <row r="5869">
          <cell r="H5869" t="str">
            <v>Nombre:</v>
          </cell>
        </row>
        <row r="5870">
          <cell r="H5870" t="str">
            <v>Representante Legal del Interventor o su Apoderado</v>
          </cell>
        </row>
        <row r="5871">
          <cell r="H5871" t="str">
            <v>Matricula No. :</v>
          </cell>
        </row>
        <row r="5876">
          <cell r="C5876" t="str">
            <v>Formulario 1 - Propuesta económica  - Documento tipo de selección abreviada de menor cuantía - versión 2</v>
          </cell>
        </row>
        <row r="5877">
          <cell r="C5877" t="str">
            <v>Código</v>
          </cell>
          <cell r="D5877" t="str">
            <v>CCE-EICP-FM-25</v>
          </cell>
          <cell r="E5877" t="str">
            <v>Versión</v>
          </cell>
          <cell r="F5877">
            <v>2</v>
          </cell>
        </row>
        <row r="5879">
          <cell r="C5879" t="str">
            <v>[La entidad podrá utilizar este formato para la presentación de los análisis de precios unitarios el contratista en la oportunidad prevista en el numeral 8.1. del Documento Base]</v>
          </cell>
        </row>
        <row r="5882">
          <cell r="D5882" t="str">
            <v>MUNICIPIO DE CONCORDIA, ANTIOQUIA</v>
          </cell>
        </row>
        <row r="5883">
          <cell r="L5883" t="str">
            <v>VERSIÓN</v>
          </cell>
        </row>
        <row r="5884">
          <cell r="D5884" t="str">
            <v xml:space="preserve">[NÚMERO DEL PROCESO] </v>
          </cell>
        </row>
        <row r="5885">
          <cell r="L5885" t="str">
            <v>PÁGINA</v>
          </cell>
          <cell r="M5885">
            <v>1</v>
          </cell>
          <cell r="N5885" t="str">
            <v>DE</v>
          </cell>
          <cell r="O5885">
            <v>1</v>
          </cell>
        </row>
        <row r="5886">
          <cell r="D5886" t="str">
            <v xml:space="preserve">ANALISIS DE PRECIOS UNITARIOS </v>
          </cell>
        </row>
        <row r="5888">
          <cell r="L5888" t="str">
            <v>FECHA</v>
          </cell>
          <cell r="M5888" t="str">
            <v>DD</v>
          </cell>
          <cell r="N5888" t="str">
            <v>MM</v>
          </cell>
          <cell r="O5888" t="str">
            <v>AA</v>
          </cell>
        </row>
        <row r="5889">
          <cell r="M5889">
            <v>8</v>
          </cell>
          <cell r="N5889">
            <v>5</v>
          </cell>
          <cell r="O5889">
            <v>2023</v>
          </cell>
        </row>
        <row r="5890">
          <cell r="C5890" t="str">
            <v>ITEMS DE LA PROPUESTA ECONÓMICA</v>
          </cell>
          <cell r="I5890" t="str">
            <v>ITEMS NO PREVISTOS</v>
          </cell>
        </row>
        <row r="5894">
          <cell r="C5894" t="str">
            <v>DATOS ESPECÍFICOS</v>
          </cell>
        </row>
        <row r="5896">
          <cell r="C5896" t="str">
            <v>ITEM</v>
          </cell>
          <cell r="D5896" t="str">
            <v>DESCRIPCIÓN</v>
          </cell>
          <cell r="M5896" t="str">
            <v>UNIDAD</v>
          </cell>
          <cell r="O5896" t="str">
            <v>CANTIDAD</v>
          </cell>
        </row>
        <row r="5897">
          <cell r="C5897" t="str">
            <v>4.15.3</v>
          </cell>
          <cell r="D5897" t="str">
            <v>DERECHOS DE BOTADERO -  disposición final de material. Se debe hacer en botaderos oficiales autorizados por la entidad competente o hasta el sitio que indique la interventoría. Su medida será en sitio.</v>
          </cell>
          <cell r="M5897" t="str">
            <v>m3</v>
          </cell>
          <cell r="O5897">
            <v>11</v>
          </cell>
          <cell r="R5897">
            <v>6500</v>
          </cell>
          <cell r="S5897">
            <v>6500</v>
          </cell>
          <cell r="T5897">
            <v>0</v>
          </cell>
          <cell r="U5897">
            <v>0</v>
          </cell>
          <cell r="V5897">
            <v>1</v>
          </cell>
          <cell r="W5897">
            <v>0</v>
          </cell>
        </row>
        <row r="5898">
          <cell r="C5898" t="str">
            <v>I. EQUIPO</v>
          </cell>
        </row>
        <row r="5900">
          <cell r="C5900" t="str">
            <v>DESCRIPCIÓN</v>
          </cell>
          <cell r="H5900" t="str">
            <v>MARCA</v>
          </cell>
          <cell r="J5900" t="str">
            <v>TIPO</v>
          </cell>
          <cell r="L5900" t="str">
            <v>TARIFA/HORA</v>
          </cell>
          <cell r="M5900" t="str">
            <v>RENDIMIENTO</v>
          </cell>
          <cell r="O5900" t="str">
            <v>Vr. UNITARIO</v>
          </cell>
        </row>
        <row r="5901">
          <cell r="J5901" t="str">
            <v/>
          </cell>
          <cell r="L5901" t="str">
            <v/>
          </cell>
          <cell r="M5901">
            <v>0</v>
          </cell>
          <cell r="O5901">
            <v>0</v>
          </cell>
          <cell r="R5901">
            <v>0</v>
          </cell>
          <cell r="T5901">
            <v>0</v>
          </cell>
        </row>
        <row r="5902">
          <cell r="J5902" t="str">
            <v/>
          </cell>
          <cell r="L5902" t="str">
            <v/>
          </cell>
          <cell r="O5902">
            <v>0</v>
          </cell>
          <cell r="R5902">
            <v>0</v>
          </cell>
          <cell r="T5902">
            <v>0</v>
          </cell>
        </row>
        <row r="5903">
          <cell r="J5903" t="str">
            <v/>
          </cell>
          <cell r="L5903" t="str">
            <v/>
          </cell>
          <cell r="O5903">
            <v>0</v>
          </cell>
          <cell r="R5903">
            <v>0</v>
          </cell>
          <cell r="T5903">
            <v>0</v>
          </cell>
        </row>
        <row r="5904">
          <cell r="C5904" t="str">
            <v>Herramienta Menor (Como % de Mano de Obra)</v>
          </cell>
          <cell r="J5904" t="str">
            <v>Dia</v>
          </cell>
          <cell r="L5904">
            <v>0</v>
          </cell>
          <cell r="M5904">
            <v>0.05</v>
          </cell>
          <cell r="O5904">
            <v>0</v>
          </cell>
          <cell r="R5904">
            <v>0</v>
          </cell>
          <cell r="T5904" t="str">
            <v>Herramienta Menor (Como % de Mano de Obra)</v>
          </cell>
        </row>
        <row r="5905">
          <cell r="L5905">
            <v>0</v>
          </cell>
          <cell r="M5905" t="str">
            <v>SUBTOTAL $</v>
          </cell>
          <cell r="O5905">
            <v>0</v>
          </cell>
        </row>
        <row r="5906">
          <cell r="C5906" t="str">
            <v>II. MATERIALES</v>
          </cell>
        </row>
        <row r="5908">
          <cell r="C5908" t="str">
            <v>DESCRIPCIÓN</v>
          </cell>
          <cell r="K5908" t="str">
            <v>UNIDAD</v>
          </cell>
          <cell r="L5908" t="str">
            <v>CANTIDAD</v>
          </cell>
          <cell r="M5908" t="str">
            <v>PRECIO UNIT.</v>
          </cell>
          <cell r="O5908" t="str">
            <v>Vr. UNITARIO</v>
          </cell>
        </row>
        <row r="5909">
          <cell r="K5909" t="str">
            <v/>
          </cell>
          <cell r="M5909">
            <v>0</v>
          </cell>
          <cell r="O5909">
            <v>0</v>
          </cell>
          <cell r="R5909">
            <v>0</v>
          </cell>
          <cell r="T5909">
            <v>0</v>
          </cell>
        </row>
        <row r="5910">
          <cell r="K5910" t="str">
            <v/>
          </cell>
          <cell r="M5910">
            <v>0</v>
          </cell>
          <cell r="O5910">
            <v>0</v>
          </cell>
          <cell r="R5910">
            <v>0</v>
          </cell>
          <cell r="T5910">
            <v>0</v>
          </cell>
        </row>
        <row r="5911">
          <cell r="K5911" t="str">
            <v/>
          </cell>
          <cell r="M5911">
            <v>0</v>
          </cell>
          <cell r="O5911">
            <v>0</v>
          </cell>
          <cell r="R5911">
            <v>0</v>
          </cell>
          <cell r="T5911">
            <v>0</v>
          </cell>
        </row>
        <row r="5912">
          <cell r="K5912" t="str">
            <v/>
          </cell>
          <cell r="M5912">
            <v>0</v>
          </cell>
          <cell r="O5912">
            <v>0</v>
          </cell>
          <cell r="R5912">
            <v>0</v>
          </cell>
          <cell r="T5912">
            <v>0</v>
          </cell>
        </row>
        <row r="5913">
          <cell r="K5913" t="str">
            <v/>
          </cell>
          <cell r="M5913">
            <v>0</v>
          </cell>
          <cell r="O5913">
            <v>0</v>
          </cell>
          <cell r="R5913">
            <v>0</v>
          </cell>
          <cell r="T5913">
            <v>0</v>
          </cell>
        </row>
        <row r="5914">
          <cell r="K5914" t="str">
            <v/>
          </cell>
          <cell r="M5914">
            <v>0</v>
          </cell>
          <cell r="O5914">
            <v>0</v>
          </cell>
          <cell r="R5914">
            <v>0</v>
          </cell>
          <cell r="T5914">
            <v>0</v>
          </cell>
        </row>
        <row r="5915">
          <cell r="K5915" t="str">
            <v/>
          </cell>
          <cell r="O5915">
            <v>0</v>
          </cell>
          <cell r="R5915">
            <v>0</v>
          </cell>
          <cell r="T5915">
            <v>0</v>
          </cell>
        </row>
        <row r="5916">
          <cell r="L5916">
            <v>0</v>
          </cell>
          <cell r="M5916" t="str">
            <v>SUBTOTAL $</v>
          </cell>
          <cell r="O5916">
            <v>0</v>
          </cell>
        </row>
        <row r="5917">
          <cell r="C5917" t="str">
            <v>III. TRANSPORTES</v>
          </cell>
        </row>
        <row r="5919">
          <cell r="C5919" t="str">
            <v>MATERIAL</v>
          </cell>
          <cell r="J5919" t="str">
            <v>VOL. o PESO</v>
          </cell>
          <cell r="K5919" t="str">
            <v>DISTANCIA</v>
          </cell>
          <cell r="L5919" t="str">
            <v>M3 o Ton/Km</v>
          </cell>
          <cell r="M5919" t="str">
            <v>TARIFA</v>
          </cell>
          <cell r="O5919" t="str">
            <v>Vr. UNITARIO</v>
          </cell>
        </row>
        <row r="5920">
          <cell r="C5920" t="str">
            <v>Derechos de botadero</v>
          </cell>
          <cell r="J5920" t="str">
            <v>m3</v>
          </cell>
          <cell r="K5920">
            <v>1</v>
          </cell>
          <cell r="L5920">
            <v>1.3</v>
          </cell>
          <cell r="M5920">
            <v>5000</v>
          </cell>
          <cell r="O5920">
            <v>6500</v>
          </cell>
          <cell r="R5920">
            <v>14.3</v>
          </cell>
          <cell r="T5920" t="str">
            <v>Derechos de botadero</v>
          </cell>
        </row>
        <row r="5921">
          <cell r="J5921" t="str">
            <v/>
          </cell>
          <cell r="M5921">
            <v>0</v>
          </cell>
          <cell r="O5921">
            <v>0</v>
          </cell>
          <cell r="R5921">
            <v>0</v>
          </cell>
          <cell r="T5921">
            <v>0</v>
          </cell>
        </row>
        <row r="5922">
          <cell r="J5922" t="str">
            <v/>
          </cell>
          <cell r="M5922">
            <v>0</v>
          </cell>
          <cell r="O5922">
            <v>0</v>
          </cell>
          <cell r="R5922">
            <v>0</v>
          </cell>
          <cell r="T5922">
            <v>0</v>
          </cell>
        </row>
        <row r="5923">
          <cell r="L5923">
            <v>1</v>
          </cell>
          <cell r="M5923" t="str">
            <v>SUBTOTAL $</v>
          </cell>
          <cell r="O5923">
            <v>6500</v>
          </cell>
        </row>
        <row r="5924">
          <cell r="C5924" t="str">
            <v>IV. MANO DE OBRA</v>
          </cell>
        </row>
        <row r="5926">
          <cell r="C5926" t="str">
            <v>TRABAJADOR</v>
          </cell>
          <cell r="I5926" t="str">
            <v>CANTIDAD</v>
          </cell>
          <cell r="J5926" t="str">
            <v>JORNAL</v>
          </cell>
          <cell r="K5926" t="str">
            <v>PRESTACIONES</v>
          </cell>
          <cell r="L5926" t="str">
            <v>JORNAL TOTAL</v>
          </cell>
          <cell r="M5926" t="str">
            <v>RENDIMIENTO</v>
          </cell>
          <cell r="O5926" t="str">
            <v>Vr. UNITARIO</v>
          </cell>
        </row>
        <row r="5927">
          <cell r="I5927">
            <v>1</v>
          </cell>
          <cell r="J5927">
            <v>0</v>
          </cell>
          <cell r="K5927">
            <v>0</v>
          </cell>
          <cell r="L5927">
            <v>0</v>
          </cell>
          <cell r="O5927">
            <v>0</v>
          </cell>
          <cell r="R5927">
            <v>0</v>
          </cell>
          <cell r="T5927">
            <v>0</v>
          </cell>
        </row>
        <row r="5928">
          <cell r="I5928">
            <v>1</v>
          </cell>
          <cell r="J5928">
            <v>0</v>
          </cell>
          <cell r="K5928">
            <v>0</v>
          </cell>
          <cell r="L5928">
            <v>0</v>
          </cell>
          <cell r="O5928">
            <v>0</v>
          </cell>
          <cell r="R5928">
            <v>0</v>
          </cell>
          <cell r="T5928">
            <v>0</v>
          </cell>
        </row>
        <row r="5929">
          <cell r="J5929">
            <v>0</v>
          </cell>
          <cell r="K5929">
            <v>0</v>
          </cell>
          <cell r="L5929">
            <v>0</v>
          </cell>
          <cell r="O5929">
            <v>0</v>
          </cell>
          <cell r="R5929">
            <v>0</v>
          </cell>
          <cell r="T5929">
            <v>0</v>
          </cell>
        </row>
        <row r="5930">
          <cell r="L5930">
            <v>0</v>
          </cell>
          <cell r="M5930" t="str">
            <v>SUBTOTAL $</v>
          </cell>
          <cell r="O5930">
            <v>0</v>
          </cell>
        </row>
        <row r="5932">
          <cell r="C5932" t="str">
            <v>TOTAL COSTO DIRECTO $</v>
          </cell>
          <cell r="O5932">
            <v>6500</v>
          </cell>
        </row>
        <row r="5933">
          <cell r="C5933" t="str">
            <v>V. COSTOS INDIRECTOS</v>
          </cell>
        </row>
        <row r="5935">
          <cell r="C5935" t="str">
            <v>Descripción</v>
          </cell>
          <cell r="L5935" t="str">
            <v>Porcentaje</v>
          </cell>
          <cell r="M5935" t="str">
            <v>Valor Total</v>
          </cell>
        </row>
        <row r="5936">
          <cell r="C5936" t="str">
            <v>ADMINISTRACION</v>
          </cell>
          <cell r="L5936">
            <v>0</v>
          </cell>
          <cell r="M5936">
            <v>0</v>
          </cell>
        </row>
        <row r="5937">
          <cell r="C5937" t="str">
            <v xml:space="preserve">IMPREVISTOS </v>
          </cell>
          <cell r="L5937">
            <v>0</v>
          </cell>
          <cell r="M5937">
            <v>0</v>
          </cell>
        </row>
        <row r="5938">
          <cell r="C5938" t="str">
            <v>UTILIDAD</v>
          </cell>
          <cell r="L5938">
            <v>0</v>
          </cell>
          <cell r="M5938">
            <v>0</v>
          </cell>
        </row>
        <row r="5939">
          <cell r="C5939" t="str">
            <v>SUBTOTAL $</v>
          </cell>
          <cell r="O5939">
            <v>0</v>
          </cell>
        </row>
        <row r="5941">
          <cell r="C5941" t="str">
            <v>Precio Unitario Total Aproximado al peso $</v>
          </cell>
          <cell r="O5941">
            <v>6500</v>
          </cell>
        </row>
        <row r="5944">
          <cell r="H5944" t="str">
            <v>Firma</v>
          </cell>
        </row>
        <row r="5945">
          <cell r="H5945" t="str">
            <v>Nombre:</v>
          </cell>
        </row>
        <row r="5946">
          <cell r="H5946" t="str">
            <v>Representante Legal del Contratista o su Apoderado</v>
          </cell>
        </row>
        <row r="5947">
          <cell r="H5947" t="str">
            <v>Matricula No. :</v>
          </cell>
        </row>
        <row r="5948">
          <cell r="H5948" t="str">
            <v xml:space="preserve"> </v>
          </cell>
        </row>
        <row r="5949">
          <cell r="C5949" t="str">
            <v>OBSERVACIONES INTERVENTORÍA</v>
          </cell>
        </row>
        <row r="5953">
          <cell r="C5953" t="str">
            <v>APROBACIÓN POR INTERVENTORÍA</v>
          </cell>
        </row>
        <row r="5954">
          <cell r="C5954"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row>
        <row r="5956">
          <cell r="C5956"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row>
        <row r="5959">
          <cell r="H5959" t="str">
            <v>Firma</v>
          </cell>
        </row>
        <row r="5960">
          <cell r="H5960" t="str">
            <v>Nombre:</v>
          </cell>
        </row>
        <row r="5961">
          <cell r="H5961" t="str">
            <v>Representante Legal del Interventor o su Apoderado</v>
          </cell>
        </row>
        <row r="5962">
          <cell r="H5962" t="str">
            <v>Matricula No. :</v>
          </cell>
        </row>
      </sheetData>
      <sheetData sheetId="11" refreshError="1"/>
      <sheetData sheetId="12">
        <row r="10">
          <cell r="AI10" t="str">
            <v>1.1.1</v>
          </cell>
          <cell r="AJ10">
            <v>30</v>
          </cell>
        </row>
        <row r="47">
          <cell r="AI47" t="str">
            <v>1.2.1</v>
          </cell>
          <cell r="AJ47">
            <v>250</v>
          </cell>
        </row>
        <row r="84">
          <cell r="AI84" t="str">
            <v>1.2.2</v>
          </cell>
          <cell r="AJ84">
            <v>250</v>
          </cell>
        </row>
        <row r="121">
          <cell r="AI121" t="str">
            <v>1.2.3</v>
          </cell>
          <cell r="AJ121">
            <v>20</v>
          </cell>
        </row>
        <row r="158">
          <cell r="AI158" t="str">
            <v>1.2.4</v>
          </cell>
          <cell r="AJ158">
            <v>10.68</v>
          </cell>
        </row>
        <row r="195">
          <cell r="AI195" t="str">
            <v>1.2.5</v>
          </cell>
          <cell r="AJ195">
            <v>199</v>
          </cell>
        </row>
        <row r="232">
          <cell r="AI232" t="str">
            <v>1.2.6</v>
          </cell>
          <cell r="AJ232">
            <v>6</v>
          </cell>
        </row>
        <row r="269">
          <cell r="AI269" t="str">
            <v>1.2.7</v>
          </cell>
          <cell r="AJ269">
            <v>26</v>
          </cell>
        </row>
        <row r="306">
          <cell r="AI306" t="str">
            <v>1.2.8</v>
          </cell>
          <cell r="AJ306">
            <v>17</v>
          </cell>
        </row>
        <row r="343">
          <cell r="AI343" t="str">
            <v>1.3.1</v>
          </cell>
          <cell r="AJ343">
            <v>22</v>
          </cell>
        </row>
        <row r="380">
          <cell r="AI380" t="str">
            <v>1.4.1</v>
          </cell>
          <cell r="AJ380">
            <v>9</v>
          </cell>
        </row>
        <row r="417">
          <cell r="AI417" t="str">
            <v>1.4.2</v>
          </cell>
          <cell r="AJ417">
            <v>3</v>
          </cell>
        </row>
        <row r="454">
          <cell r="AI454" t="str">
            <v>1.4.3</v>
          </cell>
          <cell r="AJ454">
            <v>3.29</v>
          </cell>
        </row>
        <row r="491">
          <cell r="AI491" t="str">
            <v>1.4.4</v>
          </cell>
          <cell r="AJ491">
            <v>107</v>
          </cell>
        </row>
        <row r="528">
          <cell r="AI528" t="str">
            <v>1.4.5</v>
          </cell>
          <cell r="AJ528">
            <v>25</v>
          </cell>
        </row>
        <row r="565">
          <cell r="AI565" t="str">
            <v>1.5.1</v>
          </cell>
          <cell r="AJ565">
            <v>16</v>
          </cell>
        </row>
        <row r="602">
          <cell r="AI602" t="str">
            <v>1.5.2</v>
          </cell>
          <cell r="AJ602">
            <v>41</v>
          </cell>
        </row>
        <row r="639">
          <cell r="AI639" t="str">
            <v>1.5.3</v>
          </cell>
          <cell r="AJ639">
            <v>10</v>
          </cell>
        </row>
        <row r="676">
          <cell r="AI676" t="str">
            <v>1.6.1</v>
          </cell>
          <cell r="AJ676">
            <v>599.22</v>
          </cell>
        </row>
        <row r="713">
          <cell r="AI713" t="str">
            <v>1.7.1</v>
          </cell>
          <cell r="AJ713">
            <v>30</v>
          </cell>
        </row>
        <row r="750">
          <cell r="AI750" t="str">
            <v>1.7.2</v>
          </cell>
          <cell r="AJ750">
            <v>12</v>
          </cell>
        </row>
        <row r="790">
          <cell r="AI790" t="str">
            <v>1.7.3</v>
          </cell>
          <cell r="AJ790">
            <v>15</v>
          </cell>
        </row>
        <row r="830">
          <cell r="AI830" t="str">
            <v>1.7.4</v>
          </cell>
          <cell r="AJ830">
            <v>9</v>
          </cell>
        </row>
        <row r="870">
          <cell r="AI870" t="str">
            <v>1.8.1</v>
          </cell>
          <cell r="AJ870">
            <v>54</v>
          </cell>
        </row>
        <row r="910">
          <cell r="AI910" t="str">
            <v>1.8.2</v>
          </cell>
          <cell r="AJ910">
            <v>54</v>
          </cell>
        </row>
        <row r="950">
          <cell r="AI950" t="str">
            <v>1.8.3</v>
          </cell>
          <cell r="AJ950">
            <v>30</v>
          </cell>
        </row>
        <row r="990">
          <cell r="AI990" t="str">
            <v>1.8.4</v>
          </cell>
          <cell r="AJ990">
            <v>6</v>
          </cell>
        </row>
        <row r="1030">
          <cell r="AI1030" t="str">
            <v>1.8.5</v>
          </cell>
          <cell r="AJ1030">
            <v>5</v>
          </cell>
        </row>
        <row r="1070">
          <cell r="AI1070" t="str">
            <v>1.8.6</v>
          </cell>
          <cell r="AJ1070">
            <v>10</v>
          </cell>
        </row>
        <row r="1110">
          <cell r="AI1110" t="str">
            <v>1.8.7</v>
          </cell>
          <cell r="AJ1110">
            <v>5</v>
          </cell>
        </row>
        <row r="1150">
          <cell r="AI1150" t="str">
            <v>1.8.8</v>
          </cell>
          <cell r="AJ1150">
            <v>3</v>
          </cell>
        </row>
        <row r="1190">
          <cell r="AI1190" t="str">
            <v>1.8.9</v>
          </cell>
          <cell r="AJ1190">
            <v>5</v>
          </cell>
        </row>
        <row r="1230">
          <cell r="AI1230" t="str">
            <v>1.9.1</v>
          </cell>
          <cell r="AJ1230">
            <v>1</v>
          </cell>
        </row>
        <row r="1270">
          <cell r="AI1270" t="str">
            <v>1.9.2</v>
          </cell>
          <cell r="AJ1270">
            <v>107</v>
          </cell>
        </row>
        <row r="1307">
          <cell r="AI1307" t="str">
            <v>1.10.1</v>
          </cell>
          <cell r="AJ1307">
            <v>2113</v>
          </cell>
        </row>
        <row r="1344">
          <cell r="AI1344" t="str">
            <v>1.10.2</v>
          </cell>
          <cell r="AJ1344">
            <v>301</v>
          </cell>
        </row>
        <row r="1381">
          <cell r="AI1381" t="str">
            <v>1.10.3</v>
          </cell>
          <cell r="AJ1381">
            <v>25</v>
          </cell>
        </row>
        <row r="1418">
          <cell r="AI1418" t="str">
            <v>1.10.4</v>
          </cell>
          <cell r="AJ1418">
            <v>50</v>
          </cell>
        </row>
        <row r="1455">
          <cell r="AI1455" t="str">
            <v>1.11.1</v>
          </cell>
          <cell r="AJ1455">
            <v>66</v>
          </cell>
        </row>
        <row r="1492">
          <cell r="AI1492" t="str">
            <v>1.11.2</v>
          </cell>
          <cell r="AJ1492">
            <v>22</v>
          </cell>
        </row>
        <row r="1529">
          <cell r="AI1529" t="str">
            <v>1.11.3</v>
          </cell>
          <cell r="AJ1529">
            <v>41</v>
          </cell>
        </row>
        <row r="1566">
          <cell r="AI1566" t="str">
            <v>1.11.4</v>
          </cell>
          <cell r="AJ1566">
            <v>104</v>
          </cell>
        </row>
        <row r="1603">
          <cell r="AI1603" t="str">
            <v>1.11.5</v>
          </cell>
          <cell r="AJ1603">
            <v>310</v>
          </cell>
        </row>
        <row r="1640">
          <cell r="AI1640" t="str">
            <v>1.11.6</v>
          </cell>
          <cell r="AJ1640">
            <v>195</v>
          </cell>
        </row>
        <row r="1677">
          <cell r="AI1677" t="str">
            <v>1.12.1</v>
          </cell>
          <cell r="AJ1677">
            <v>3</v>
          </cell>
        </row>
        <row r="1714">
          <cell r="AI1714" t="str">
            <v>1.12.2</v>
          </cell>
          <cell r="AJ1714">
            <v>4</v>
          </cell>
        </row>
        <row r="1751">
          <cell r="AI1751" t="str">
            <v>1.12.3</v>
          </cell>
          <cell r="AJ1751">
            <v>2</v>
          </cell>
        </row>
        <row r="1788">
          <cell r="AI1788" t="str">
            <v>1.12.4</v>
          </cell>
          <cell r="AJ1788">
            <v>2</v>
          </cell>
        </row>
        <row r="1825">
          <cell r="AI1825" t="str">
            <v>1.12.5</v>
          </cell>
          <cell r="AJ1825">
            <v>3</v>
          </cell>
        </row>
        <row r="1862">
          <cell r="AI1862" t="str">
            <v>1.13.1</v>
          </cell>
          <cell r="AJ1862">
            <v>8</v>
          </cell>
        </row>
        <row r="1899">
          <cell r="AI1899" t="str">
            <v>1.13.2</v>
          </cell>
          <cell r="AJ1899">
            <v>17.34</v>
          </cell>
        </row>
        <row r="1936">
          <cell r="AI1936" t="str">
            <v>1.13.3</v>
          </cell>
          <cell r="AJ1936">
            <v>16.64</v>
          </cell>
        </row>
        <row r="1973">
          <cell r="AI1973" t="str">
            <v>1.13.4</v>
          </cell>
          <cell r="AJ1973">
            <v>10</v>
          </cell>
        </row>
        <row r="2010">
          <cell r="AI2010" t="str">
            <v>1.14.1</v>
          </cell>
          <cell r="AJ2010">
            <v>29</v>
          </cell>
        </row>
        <row r="2047">
          <cell r="AI2047" t="str">
            <v>1.14.2</v>
          </cell>
          <cell r="AJ2047">
            <v>2</v>
          </cell>
        </row>
        <row r="2084">
          <cell r="AI2084" t="str">
            <v>1.14.3</v>
          </cell>
          <cell r="AJ2084">
            <v>31</v>
          </cell>
        </row>
        <row r="2121">
          <cell r="AI2121" t="str">
            <v>1.14.4</v>
          </cell>
          <cell r="AJ2121">
            <v>2</v>
          </cell>
        </row>
        <row r="2158">
          <cell r="AI2158" t="str">
            <v>1.14.5</v>
          </cell>
          <cell r="AJ2158">
            <v>8</v>
          </cell>
        </row>
        <row r="2195">
          <cell r="AI2195" t="str">
            <v>1.14.6</v>
          </cell>
          <cell r="AJ2195">
            <v>2</v>
          </cell>
        </row>
        <row r="2232">
          <cell r="AI2232" t="str">
            <v>1.14.7</v>
          </cell>
          <cell r="AJ2232">
            <v>29</v>
          </cell>
        </row>
        <row r="2269">
          <cell r="AI2269" t="str">
            <v>1.14.8</v>
          </cell>
          <cell r="AJ2269">
            <v>40</v>
          </cell>
        </row>
        <row r="2306">
          <cell r="AI2306" t="str">
            <v>1.14.9</v>
          </cell>
          <cell r="AJ2306">
            <v>8</v>
          </cell>
        </row>
        <row r="2343">
          <cell r="AI2343" t="str">
            <v>1.14.10</v>
          </cell>
          <cell r="AJ2343">
            <v>30</v>
          </cell>
        </row>
        <row r="2380">
          <cell r="AI2380" t="str">
            <v>1.14.11</v>
          </cell>
          <cell r="AJ2380">
            <v>1</v>
          </cell>
        </row>
        <row r="2417">
          <cell r="AI2417" t="str">
            <v>1.15.1</v>
          </cell>
          <cell r="AJ2417">
            <v>23</v>
          </cell>
        </row>
        <row r="2454">
          <cell r="AI2454" t="str">
            <v>1.15.2</v>
          </cell>
          <cell r="AJ2454">
            <v>585</v>
          </cell>
        </row>
        <row r="2491">
          <cell r="AI2491" t="str">
            <v>1.15.3</v>
          </cell>
          <cell r="AJ2491">
            <v>23</v>
          </cell>
        </row>
      </sheetData>
      <sheetData sheetId="13">
        <row r="10">
          <cell r="AI10" t="str">
            <v>2.1.1</v>
          </cell>
          <cell r="AJ10">
            <v>50</v>
          </cell>
        </row>
        <row r="47">
          <cell r="AI47" t="str">
            <v>2.2.1</v>
          </cell>
          <cell r="AJ47">
            <v>201</v>
          </cell>
        </row>
        <row r="84">
          <cell r="AI84" t="str">
            <v>2.2.2</v>
          </cell>
          <cell r="AJ84">
            <v>64</v>
          </cell>
        </row>
        <row r="121">
          <cell r="AI121" t="str">
            <v>2.2.3</v>
          </cell>
          <cell r="AJ121">
            <v>109</v>
          </cell>
        </row>
        <row r="158">
          <cell r="AI158" t="str">
            <v>2.2.4</v>
          </cell>
          <cell r="AJ158">
            <v>45</v>
          </cell>
        </row>
        <row r="195">
          <cell r="AI195" t="str">
            <v>2.2.5</v>
          </cell>
          <cell r="AJ195">
            <v>35</v>
          </cell>
        </row>
        <row r="232">
          <cell r="AI232" t="str">
            <v>2.2.6</v>
          </cell>
          <cell r="AJ232">
            <v>1</v>
          </cell>
        </row>
        <row r="269">
          <cell r="AI269" t="str">
            <v>2.2.7</v>
          </cell>
          <cell r="AJ269">
            <v>9</v>
          </cell>
        </row>
        <row r="306">
          <cell r="AI306" t="str">
            <v>2.2.8</v>
          </cell>
          <cell r="AJ306">
            <v>132</v>
          </cell>
        </row>
        <row r="343">
          <cell r="AI343" t="str">
            <v>2.3.1</v>
          </cell>
          <cell r="AJ343">
            <v>91</v>
          </cell>
        </row>
        <row r="380">
          <cell r="AI380" t="str">
            <v>2.4.1</v>
          </cell>
          <cell r="AJ380">
            <v>32</v>
          </cell>
        </row>
        <row r="417">
          <cell r="AI417" t="str">
            <v>2.4.2</v>
          </cell>
          <cell r="AJ417">
            <v>3.22</v>
          </cell>
        </row>
        <row r="454">
          <cell r="AI454" t="str">
            <v>2.4.3</v>
          </cell>
          <cell r="AJ454">
            <v>2.33</v>
          </cell>
        </row>
        <row r="491">
          <cell r="AI491" t="str">
            <v>2.4.4</v>
          </cell>
          <cell r="AJ491">
            <v>62</v>
          </cell>
        </row>
        <row r="528">
          <cell r="AI528" t="str">
            <v>2.4.5</v>
          </cell>
          <cell r="AJ528">
            <v>356</v>
          </cell>
        </row>
        <row r="565">
          <cell r="AI565" t="str">
            <v>2.4.6</v>
          </cell>
          <cell r="AJ565">
            <v>55</v>
          </cell>
        </row>
        <row r="602">
          <cell r="AI602" t="str">
            <v>2.5.1</v>
          </cell>
          <cell r="AJ602">
            <v>25</v>
          </cell>
        </row>
        <row r="639">
          <cell r="AI639" t="str">
            <v>2.5.2</v>
          </cell>
          <cell r="AJ639">
            <v>62</v>
          </cell>
        </row>
        <row r="676">
          <cell r="AI676" t="str">
            <v>2.5.3</v>
          </cell>
          <cell r="AJ676">
            <v>87</v>
          </cell>
        </row>
        <row r="713">
          <cell r="AI713" t="str">
            <v>2.6.1</v>
          </cell>
          <cell r="AJ713">
            <v>1942.97</v>
          </cell>
        </row>
        <row r="752">
          <cell r="AI752" t="str">
            <v>2.7.1</v>
          </cell>
          <cell r="AJ752">
            <v>18</v>
          </cell>
        </row>
        <row r="789">
          <cell r="AI789" t="str">
            <v>2.7.2</v>
          </cell>
          <cell r="AJ789">
            <v>18</v>
          </cell>
        </row>
        <row r="829">
          <cell r="AI829" t="str">
            <v>2.7.3</v>
          </cell>
          <cell r="AJ829">
            <v>7</v>
          </cell>
        </row>
        <row r="869">
          <cell r="AI869" t="str">
            <v>2.7.4</v>
          </cell>
          <cell r="AJ869">
            <v>5</v>
          </cell>
        </row>
        <row r="909">
          <cell r="AI909" t="str">
            <v>2.8.1</v>
          </cell>
          <cell r="AJ909">
            <v>18</v>
          </cell>
        </row>
        <row r="949">
          <cell r="AI949" t="str">
            <v>2.8.2</v>
          </cell>
          <cell r="AJ949">
            <v>18</v>
          </cell>
        </row>
        <row r="989">
          <cell r="AI989" t="str">
            <v>2.8.3</v>
          </cell>
          <cell r="AJ989">
            <v>18</v>
          </cell>
        </row>
        <row r="1029">
          <cell r="AI1029" t="str">
            <v>2.8.4</v>
          </cell>
          <cell r="AJ1029">
            <v>6</v>
          </cell>
        </row>
        <row r="1069">
          <cell r="AI1069" t="str">
            <v>2.8.5</v>
          </cell>
          <cell r="AJ1069">
            <v>2</v>
          </cell>
        </row>
        <row r="1109">
          <cell r="AI1109" t="str">
            <v>2.8.6</v>
          </cell>
          <cell r="AJ1109">
            <v>7</v>
          </cell>
        </row>
        <row r="1149">
          <cell r="AI1149" t="str">
            <v>2.8.7</v>
          </cell>
          <cell r="AJ1149">
            <v>2</v>
          </cell>
        </row>
        <row r="1189">
          <cell r="AI1189" t="str">
            <v>2.8.8</v>
          </cell>
          <cell r="AJ1189">
            <v>3</v>
          </cell>
        </row>
        <row r="1229">
          <cell r="AI1229" t="str">
            <v>2.8.9</v>
          </cell>
          <cell r="AJ1229">
            <v>3</v>
          </cell>
        </row>
        <row r="1269">
          <cell r="AI1269" t="str">
            <v>2.9.1</v>
          </cell>
          <cell r="AJ1269">
            <v>9</v>
          </cell>
        </row>
        <row r="1309">
          <cell r="AI1309" t="str">
            <v>2.9.2</v>
          </cell>
          <cell r="AJ1309">
            <v>424</v>
          </cell>
        </row>
        <row r="1346">
          <cell r="AI1346" t="str">
            <v>2.10.1</v>
          </cell>
          <cell r="AJ1346">
            <v>172</v>
          </cell>
        </row>
        <row r="1383">
          <cell r="AI1383" t="str">
            <v>2.10.2</v>
          </cell>
          <cell r="AJ1383">
            <v>221</v>
          </cell>
        </row>
        <row r="1420">
          <cell r="AI1420" t="str">
            <v>2.10.3</v>
          </cell>
          <cell r="AJ1420">
            <v>33</v>
          </cell>
        </row>
        <row r="1457">
          <cell r="AI1457" t="str">
            <v>2.10.4</v>
          </cell>
          <cell r="AJ1457">
            <v>59</v>
          </cell>
        </row>
        <row r="1494">
          <cell r="AI1494" t="str">
            <v>2.11.1</v>
          </cell>
          <cell r="AJ1494">
            <v>61</v>
          </cell>
        </row>
        <row r="1531">
          <cell r="AI1531" t="str">
            <v>2.11.2</v>
          </cell>
          <cell r="AJ1531">
            <v>11</v>
          </cell>
        </row>
        <row r="1568">
          <cell r="AI1568" t="str">
            <v>2.11.3</v>
          </cell>
          <cell r="AJ1568">
            <v>19</v>
          </cell>
        </row>
        <row r="1605">
          <cell r="AI1605" t="str">
            <v>2.11.4</v>
          </cell>
          <cell r="AJ1605">
            <v>40</v>
          </cell>
        </row>
        <row r="1642">
          <cell r="AI1642" t="str">
            <v>2.11.5</v>
          </cell>
          <cell r="AJ1642">
            <v>20</v>
          </cell>
        </row>
        <row r="1679">
          <cell r="AI1679" t="str">
            <v>2.11.6</v>
          </cell>
          <cell r="AJ1679">
            <v>98</v>
          </cell>
        </row>
        <row r="1716">
          <cell r="AI1716" t="str">
            <v>2.11.7</v>
          </cell>
          <cell r="AJ1716">
            <v>1</v>
          </cell>
        </row>
        <row r="1753">
          <cell r="AI1753" t="str">
            <v>2.12.1</v>
          </cell>
          <cell r="AJ1753">
            <v>2</v>
          </cell>
        </row>
        <row r="1790">
          <cell r="AI1790" t="str">
            <v>2.12.2</v>
          </cell>
          <cell r="AJ1790">
            <v>3</v>
          </cell>
        </row>
        <row r="1827">
          <cell r="AI1827" t="str">
            <v>2.12.3</v>
          </cell>
          <cell r="AJ1827">
            <v>3</v>
          </cell>
        </row>
        <row r="1864">
          <cell r="AI1864" t="str">
            <v>2.12.4</v>
          </cell>
          <cell r="AJ1864">
            <v>2</v>
          </cell>
        </row>
        <row r="1901">
          <cell r="AI1901" t="str">
            <v>2.12.5</v>
          </cell>
          <cell r="AJ1901">
            <v>2</v>
          </cell>
        </row>
        <row r="1938">
          <cell r="AI1938" t="str">
            <v>2.13.1</v>
          </cell>
          <cell r="AJ1938">
            <v>5</v>
          </cell>
        </row>
        <row r="1975">
          <cell r="AI1975" t="str">
            <v>2.13.2</v>
          </cell>
          <cell r="AJ1975">
            <v>7.26</v>
          </cell>
        </row>
        <row r="2012">
          <cell r="AI2012" t="str">
            <v>2.13.3</v>
          </cell>
          <cell r="AJ2012">
            <v>4.18</v>
          </cell>
        </row>
        <row r="2049">
          <cell r="AI2049" t="str">
            <v>2.13.4</v>
          </cell>
          <cell r="AJ2049">
            <v>81.12</v>
          </cell>
        </row>
        <row r="2086">
          <cell r="AI2086" t="str">
            <v>2.13.5</v>
          </cell>
          <cell r="AJ2086">
            <v>18.2</v>
          </cell>
        </row>
        <row r="2123">
          <cell r="AI2123" t="str">
            <v>2.13.6</v>
          </cell>
          <cell r="AJ2123">
            <v>2</v>
          </cell>
        </row>
        <row r="2160">
          <cell r="AI2160" t="str">
            <v>2.13.7</v>
          </cell>
          <cell r="AJ2160">
            <v>1</v>
          </cell>
        </row>
        <row r="2197">
          <cell r="AI2197" t="str">
            <v>2.14.1</v>
          </cell>
          <cell r="AJ2197">
            <v>5</v>
          </cell>
        </row>
        <row r="2234">
          <cell r="AI2234" t="str">
            <v>2.14.2</v>
          </cell>
          <cell r="AJ2234">
            <v>2</v>
          </cell>
        </row>
        <row r="2271">
          <cell r="AI2271" t="str">
            <v>2.14.3</v>
          </cell>
          <cell r="AJ2271">
            <v>5</v>
          </cell>
        </row>
        <row r="2308">
          <cell r="AI2308" t="str">
            <v>2.14.4</v>
          </cell>
          <cell r="AJ2308">
            <v>1</v>
          </cell>
        </row>
        <row r="2345">
          <cell r="AI2345" t="str">
            <v>2.14.5</v>
          </cell>
          <cell r="AJ2345">
            <v>3</v>
          </cell>
        </row>
        <row r="2382">
          <cell r="AI2382" t="str">
            <v>2.14.6</v>
          </cell>
          <cell r="AJ2382">
            <v>1</v>
          </cell>
        </row>
        <row r="2419">
          <cell r="AI2419" t="str">
            <v>2.14.7</v>
          </cell>
          <cell r="AJ2419">
            <v>5</v>
          </cell>
        </row>
        <row r="2456">
          <cell r="AI2456" t="str">
            <v>2.14.8</v>
          </cell>
          <cell r="AJ2456">
            <v>15</v>
          </cell>
        </row>
        <row r="2493">
          <cell r="AI2493" t="str">
            <v>2.14.9</v>
          </cell>
          <cell r="AJ2493">
            <v>2</v>
          </cell>
        </row>
        <row r="2530">
          <cell r="AI2530" t="str">
            <v>2.15.1</v>
          </cell>
          <cell r="AJ2530">
            <v>118</v>
          </cell>
        </row>
        <row r="2567">
          <cell r="AI2567" t="str">
            <v>2.15.2</v>
          </cell>
          <cell r="AJ2567">
            <v>920</v>
          </cell>
        </row>
        <row r="2604">
          <cell r="AI2604" t="str">
            <v>2.15.3</v>
          </cell>
          <cell r="AJ2604">
            <v>61</v>
          </cell>
        </row>
      </sheetData>
      <sheetData sheetId="14">
        <row r="10">
          <cell r="AI10" t="str">
            <v>3.1.1</v>
          </cell>
          <cell r="AJ10">
            <v>50</v>
          </cell>
        </row>
        <row r="47">
          <cell r="AI47" t="str">
            <v>3.2.1</v>
          </cell>
          <cell r="AJ47">
            <v>1361</v>
          </cell>
        </row>
        <row r="84">
          <cell r="AI84" t="str">
            <v>3.2.2</v>
          </cell>
          <cell r="AJ84">
            <v>1301</v>
          </cell>
        </row>
        <row r="121">
          <cell r="AI121" t="str">
            <v>3.2.3</v>
          </cell>
          <cell r="AJ121">
            <v>11</v>
          </cell>
        </row>
        <row r="158">
          <cell r="AI158" t="str">
            <v>3.2.4</v>
          </cell>
          <cell r="AJ158">
            <v>0</v>
          </cell>
        </row>
        <row r="195">
          <cell r="AI195" t="str">
            <v>3.3.1</v>
          </cell>
          <cell r="AJ195">
            <v>2</v>
          </cell>
        </row>
        <row r="232">
          <cell r="AI232" t="str">
            <v>3.4.1</v>
          </cell>
          <cell r="AJ232">
            <v>1</v>
          </cell>
        </row>
        <row r="269">
          <cell r="AI269" t="str">
            <v>3.4.2</v>
          </cell>
          <cell r="AJ269">
            <v>5</v>
          </cell>
        </row>
        <row r="306">
          <cell r="AI306" t="str">
            <v>3.5.1</v>
          </cell>
          <cell r="AJ306">
            <v>5</v>
          </cell>
        </row>
        <row r="343">
          <cell r="AI343" t="str">
            <v>3.5.2</v>
          </cell>
          <cell r="AJ343">
            <v>11</v>
          </cell>
        </row>
        <row r="380">
          <cell r="AI380" t="str">
            <v>3.6.1</v>
          </cell>
          <cell r="AJ380">
            <v>58</v>
          </cell>
        </row>
        <row r="417">
          <cell r="AI417" t="str">
            <v>3.7.1</v>
          </cell>
          <cell r="AJ417">
            <v>5</v>
          </cell>
        </row>
        <row r="454">
          <cell r="AI454" t="str">
            <v>3.8.1</v>
          </cell>
          <cell r="AJ454">
            <v>9134</v>
          </cell>
        </row>
        <row r="506">
          <cell r="AI506" t="str">
            <v>3.8.2</v>
          </cell>
          <cell r="AJ506">
            <v>1361</v>
          </cell>
        </row>
        <row r="543">
          <cell r="AI543" t="str">
            <v>3.8.3</v>
          </cell>
          <cell r="AJ543">
            <v>141</v>
          </cell>
        </row>
        <row r="580">
          <cell r="AI580" t="str">
            <v>3.8.4</v>
          </cell>
          <cell r="AJ580">
            <v>294</v>
          </cell>
        </row>
        <row r="617">
          <cell r="AI617" t="str">
            <v>3.9.1</v>
          </cell>
          <cell r="AJ617">
            <v>10</v>
          </cell>
        </row>
        <row r="654">
          <cell r="AI654" t="str">
            <v>3.10.1</v>
          </cell>
          <cell r="AJ654">
            <v>34</v>
          </cell>
        </row>
        <row r="691">
          <cell r="AI691" t="str">
            <v>3.10.2</v>
          </cell>
          <cell r="AJ691">
            <v>2</v>
          </cell>
        </row>
        <row r="728">
          <cell r="AI728" t="str">
            <v>3.10.3</v>
          </cell>
          <cell r="AJ728">
            <v>41</v>
          </cell>
        </row>
        <row r="765">
          <cell r="AI765" t="str">
            <v>3.10.4</v>
          </cell>
          <cell r="AJ765">
            <v>4</v>
          </cell>
        </row>
        <row r="802">
          <cell r="AI802" t="str">
            <v>3.10.5</v>
          </cell>
          <cell r="AJ802">
            <v>7</v>
          </cell>
        </row>
        <row r="839">
          <cell r="AI839" t="str">
            <v>3.10.6</v>
          </cell>
          <cell r="AJ839">
            <v>2</v>
          </cell>
        </row>
        <row r="876">
          <cell r="AI876" t="str">
            <v>3.10.7</v>
          </cell>
          <cell r="AJ876">
            <v>34</v>
          </cell>
        </row>
        <row r="913">
          <cell r="AI913" t="str">
            <v>3.10.8</v>
          </cell>
          <cell r="AJ913">
            <v>100</v>
          </cell>
        </row>
        <row r="950">
          <cell r="AI950" t="str">
            <v>3.10.9</v>
          </cell>
          <cell r="AJ950">
            <v>8</v>
          </cell>
        </row>
        <row r="987">
          <cell r="AI987" t="str">
            <v>3.10.10</v>
          </cell>
          <cell r="AJ987">
            <v>1</v>
          </cell>
        </row>
        <row r="1024">
          <cell r="AI1024" t="str">
            <v>3.11.1</v>
          </cell>
          <cell r="AJ1024">
            <v>65</v>
          </cell>
        </row>
        <row r="1061">
          <cell r="AI1061" t="str">
            <v>3.11.2</v>
          </cell>
          <cell r="AJ1061">
            <v>13</v>
          </cell>
        </row>
      </sheetData>
      <sheetData sheetId="15">
        <row r="10">
          <cell r="AI10" t="str">
            <v>4.1.1</v>
          </cell>
          <cell r="AJ10">
            <v>50</v>
          </cell>
        </row>
        <row r="47">
          <cell r="AI47" t="str">
            <v>4.2.1</v>
          </cell>
          <cell r="AJ47">
            <v>47</v>
          </cell>
        </row>
        <row r="84">
          <cell r="AI84" t="str">
            <v>4.2.2</v>
          </cell>
          <cell r="AJ84">
            <v>16</v>
          </cell>
        </row>
        <row r="121">
          <cell r="AI121" t="str">
            <v>4.2.3</v>
          </cell>
          <cell r="AJ121">
            <v>9</v>
          </cell>
        </row>
        <row r="158">
          <cell r="AI158" t="str">
            <v>4.2.4</v>
          </cell>
          <cell r="AJ158">
            <v>528</v>
          </cell>
        </row>
        <row r="195">
          <cell r="AI195" t="str">
            <v>4.2.5</v>
          </cell>
          <cell r="AJ195">
            <v>4</v>
          </cell>
        </row>
        <row r="232">
          <cell r="AI232" t="str">
            <v>4.2.6</v>
          </cell>
          <cell r="AJ232">
            <v>6</v>
          </cell>
        </row>
        <row r="269">
          <cell r="AI269" t="str">
            <v>4.2.7</v>
          </cell>
          <cell r="AJ269">
            <v>74</v>
          </cell>
        </row>
        <row r="306">
          <cell r="AI306" t="str">
            <v>4.3.1</v>
          </cell>
          <cell r="AJ306">
            <v>32</v>
          </cell>
        </row>
        <row r="343">
          <cell r="AI343" t="str">
            <v>4.4.1</v>
          </cell>
          <cell r="AJ343">
            <v>1</v>
          </cell>
        </row>
        <row r="380">
          <cell r="AI380" t="str">
            <v>4.4.2</v>
          </cell>
          <cell r="AJ380">
            <v>0.92</v>
          </cell>
        </row>
        <row r="417">
          <cell r="AI417" t="str">
            <v>4.4.3</v>
          </cell>
          <cell r="AJ417">
            <v>0.61</v>
          </cell>
        </row>
        <row r="454">
          <cell r="AI454" t="str">
            <v>4.4.4</v>
          </cell>
          <cell r="AJ454">
            <v>90.35</v>
          </cell>
        </row>
        <row r="491">
          <cell r="AI491" t="str">
            <v>4.4.5</v>
          </cell>
          <cell r="AJ491">
            <v>43</v>
          </cell>
        </row>
        <row r="528">
          <cell r="AI528" t="str">
            <v>4.4.6</v>
          </cell>
          <cell r="AJ528">
            <v>123</v>
          </cell>
        </row>
        <row r="565">
          <cell r="AI565" t="str">
            <v>4.5.1</v>
          </cell>
          <cell r="AJ565">
            <v>10</v>
          </cell>
        </row>
        <row r="602">
          <cell r="AI602" t="str">
            <v>4.5.2</v>
          </cell>
          <cell r="AJ602">
            <v>26</v>
          </cell>
        </row>
        <row r="639">
          <cell r="AI639" t="str">
            <v>4.6.1</v>
          </cell>
          <cell r="AJ639">
            <v>195</v>
          </cell>
        </row>
        <row r="676">
          <cell r="AI676" t="str">
            <v>4.7.1</v>
          </cell>
          <cell r="AJ676">
            <v>18</v>
          </cell>
        </row>
        <row r="713">
          <cell r="AI713" t="str">
            <v>4.7.2</v>
          </cell>
          <cell r="AJ713">
            <v>18</v>
          </cell>
        </row>
        <row r="750">
          <cell r="AI750" t="str">
            <v>4.7.3</v>
          </cell>
          <cell r="AJ750">
            <v>5</v>
          </cell>
        </row>
        <row r="787">
          <cell r="AI787" t="str">
            <v>4.7.4</v>
          </cell>
          <cell r="AJ787">
            <v>5</v>
          </cell>
        </row>
        <row r="824">
          <cell r="AI824" t="str">
            <v>4.8.1</v>
          </cell>
          <cell r="AJ824">
            <v>18</v>
          </cell>
        </row>
        <row r="861">
          <cell r="AI861" t="str">
            <v>4.8.2</v>
          </cell>
          <cell r="AJ861">
            <v>18</v>
          </cell>
        </row>
        <row r="898">
          <cell r="AI898" t="str">
            <v>4.8.3</v>
          </cell>
          <cell r="AJ898">
            <v>18</v>
          </cell>
        </row>
        <row r="935">
          <cell r="AI935" t="str">
            <v>4.8.4</v>
          </cell>
          <cell r="AJ935">
            <v>36</v>
          </cell>
        </row>
        <row r="972">
          <cell r="AI972" t="str">
            <v>4.8.5</v>
          </cell>
          <cell r="AJ972">
            <v>3</v>
          </cell>
        </row>
        <row r="1009">
          <cell r="AI1009" t="str">
            <v>4.8.6</v>
          </cell>
          <cell r="AJ1009">
            <v>5</v>
          </cell>
        </row>
        <row r="1046">
          <cell r="AI1046" t="str">
            <v>4.8.7</v>
          </cell>
          <cell r="AJ1046">
            <v>2</v>
          </cell>
        </row>
        <row r="1083">
          <cell r="AI1083" t="str">
            <v>4.8.8</v>
          </cell>
          <cell r="AJ1083">
            <v>5</v>
          </cell>
        </row>
        <row r="1120">
          <cell r="AI1120" t="str">
            <v>4.8.9</v>
          </cell>
          <cell r="AJ1120">
            <v>2</v>
          </cell>
        </row>
        <row r="1157">
          <cell r="AI1157" t="str">
            <v>4.9.1</v>
          </cell>
          <cell r="AJ1157">
            <v>8</v>
          </cell>
        </row>
        <row r="1194">
          <cell r="AI1194" t="str">
            <v>4.9.2</v>
          </cell>
          <cell r="AJ1194">
            <v>112</v>
          </cell>
        </row>
        <row r="1231">
          <cell r="AI1231" t="str">
            <v>4.10.1</v>
          </cell>
          <cell r="AJ1231">
            <v>282</v>
          </cell>
        </row>
        <row r="1268">
          <cell r="AI1268" t="str">
            <v>4.10.2</v>
          </cell>
          <cell r="AJ1268">
            <v>106</v>
          </cell>
        </row>
        <row r="1305">
          <cell r="AI1305" t="str">
            <v>4.10.3</v>
          </cell>
          <cell r="AJ1305">
            <v>140</v>
          </cell>
        </row>
        <row r="1342">
          <cell r="AI1342" t="str">
            <v>4.11.1</v>
          </cell>
          <cell r="AJ1342">
            <v>51</v>
          </cell>
        </row>
        <row r="1379">
          <cell r="AI1379" t="str">
            <v>4.11.2</v>
          </cell>
          <cell r="AJ1379">
            <v>80</v>
          </cell>
        </row>
        <row r="1416">
          <cell r="AI1416" t="str">
            <v>4.11.3</v>
          </cell>
          <cell r="AJ1416">
            <v>17</v>
          </cell>
        </row>
        <row r="1453">
          <cell r="AI1453" t="str">
            <v>4.11.4</v>
          </cell>
          <cell r="AJ1453">
            <v>61</v>
          </cell>
        </row>
        <row r="1490">
          <cell r="AI1490" t="str">
            <v>4.11.5</v>
          </cell>
          <cell r="AJ1490">
            <v>0</v>
          </cell>
        </row>
        <row r="1527">
          <cell r="AI1527" t="str">
            <v>4.11.6</v>
          </cell>
          <cell r="AJ1527">
            <v>0</v>
          </cell>
        </row>
        <row r="1564">
          <cell r="AI1564" t="str">
            <v>4.12.1</v>
          </cell>
          <cell r="AJ1564">
            <v>3</v>
          </cell>
        </row>
        <row r="1601">
          <cell r="AI1601" t="str">
            <v>4.12.2</v>
          </cell>
          <cell r="AJ1601">
            <v>3</v>
          </cell>
        </row>
        <row r="1638">
          <cell r="AI1638" t="str">
            <v>4.12.3</v>
          </cell>
          <cell r="AJ1638">
            <v>2</v>
          </cell>
        </row>
        <row r="1675">
          <cell r="AI1675" t="str">
            <v>4.12.4</v>
          </cell>
          <cell r="AJ1675">
            <v>2</v>
          </cell>
        </row>
        <row r="1712">
          <cell r="AI1712" t="str">
            <v>4.12.5</v>
          </cell>
          <cell r="AJ1712">
            <v>2</v>
          </cell>
        </row>
        <row r="1749">
          <cell r="AI1749" t="str">
            <v>4.13.1</v>
          </cell>
          <cell r="AJ1749">
            <v>5.94</v>
          </cell>
        </row>
        <row r="1786">
          <cell r="AI1786" t="str">
            <v>4.13.2</v>
          </cell>
          <cell r="AJ1786">
            <v>2.73</v>
          </cell>
        </row>
        <row r="1823">
          <cell r="AI1823" t="str">
            <v>4.13.3</v>
          </cell>
          <cell r="AJ1823">
            <v>18</v>
          </cell>
        </row>
        <row r="1860">
          <cell r="AI1860" t="str">
            <v>4.14.1</v>
          </cell>
          <cell r="AJ1860">
            <v>58</v>
          </cell>
        </row>
        <row r="1897">
          <cell r="AI1897" t="str">
            <v>4.14.2</v>
          </cell>
          <cell r="AJ1897">
            <v>2</v>
          </cell>
        </row>
        <row r="1934">
          <cell r="AI1934" t="str">
            <v>4.14.3</v>
          </cell>
          <cell r="AJ1934">
            <v>49</v>
          </cell>
        </row>
        <row r="1971">
          <cell r="AI1971" t="str">
            <v>4.14.4</v>
          </cell>
          <cell r="AJ1971">
            <v>2</v>
          </cell>
        </row>
        <row r="2008">
          <cell r="AI2008" t="str">
            <v>4.14.5</v>
          </cell>
          <cell r="AJ2008">
            <v>15</v>
          </cell>
        </row>
        <row r="2045">
          <cell r="AI2045" t="str">
            <v>4.14.6</v>
          </cell>
          <cell r="AJ2045">
            <v>2</v>
          </cell>
        </row>
        <row r="2082">
          <cell r="AI2082" t="str">
            <v>4.14.7</v>
          </cell>
          <cell r="AJ2082">
            <v>58</v>
          </cell>
        </row>
        <row r="2119">
          <cell r="AI2119" t="str">
            <v>4.14.8</v>
          </cell>
          <cell r="AJ2119">
            <v>100</v>
          </cell>
        </row>
        <row r="2156">
          <cell r="AI2156" t="str">
            <v>4.14.9</v>
          </cell>
          <cell r="AJ2156">
            <v>8</v>
          </cell>
        </row>
        <row r="2193">
          <cell r="AI2193" t="str">
            <v>4.14.10</v>
          </cell>
          <cell r="AJ2193">
            <v>30</v>
          </cell>
        </row>
        <row r="2230">
          <cell r="AI2230" t="str">
            <v>4.15.1</v>
          </cell>
          <cell r="AJ2230">
            <v>31</v>
          </cell>
        </row>
        <row r="2267">
          <cell r="AI2267" t="str">
            <v>4.15.2</v>
          </cell>
          <cell r="AJ2267">
            <v>228</v>
          </cell>
        </row>
        <row r="2304">
          <cell r="AI2304" t="str">
            <v>4.15.3</v>
          </cell>
          <cell r="AJ2304">
            <v>11</v>
          </cell>
        </row>
      </sheetData>
      <sheetData sheetId="16" refreshError="1"/>
      <sheetData sheetId="17" refreshError="1"/>
      <sheetData sheetId="18" refreshError="1"/>
      <sheetData sheetId="19" refreshError="1"/>
      <sheetData sheetId="20">
        <row r="7">
          <cell r="A7" t="str">
            <v>CARGO</v>
          </cell>
          <cell r="B7" t="str">
            <v>SALARIO MENSUAL</v>
          </cell>
          <cell r="C7" t="str">
            <v>FACTOR PRESTACIONAL</v>
          </cell>
          <cell r="D7" t="str">
            <v>JORNAL</v>
          </cell>
          <cell r="E7" t="str">
            <v>PRESTACIONES</v>
          </cell>
          <cell r="F7" t="str">
            <v>JORNAL TOTAL</v>
          </cell>
        </row>
        <row r="8">
          <cell r="A8" t="str">
            <v>Ayudante Raso</v>
          </cell>
          <cell r="B8">
            <v>1300606</v>
          </cell>
          <cell r="C8">
            <v>1.7323</v>
          </cell>
          <cell r="D8">
            <v>43354</v>
          </cell>
          <cell r="E8">
            <v>31748</v>
          </cell>
          <cell r="F8">
            <v>75102</v>
          </cell>
        </row>
        <row r="9">
          <cell r="A9" t="str">
            <v>Ayudante Entendido</v>
          </cell>
          <cell r="B9">
            <v>1590606</v>
          </cell>
          <cell r="C9">
            <v>1.7161</v>
          </cell>
          <cell r="D9">
            <v>53020</v>
          </cell>
          <cell r="E9">
            <v>37968</v>
          </cell>
          <cell r="F9">
            <v>90988</v>
          </cell>
        </row>
        <row r="10">
          <cell r="A10" t="str">
            <v>Oficial</v>
          </cell>
          <cell r="B10">
            <v>2331599.9999999995</v>
          </cell>
          <cell r="C10">
            <v>1.6913</v>
          </cell>
          <cell r="D10">
            <v>77720</v>
          </cell>
          <cell r="E10">
            <v>53728</v>
          </cell>
          <cell r="F10">
            <v>131448</v>
          </cell>
        </row>
        <row r="11">
          <cell r="A11" t="str">
            <v>Maestro Electricista</v>
          </cell>
          <cell r="B11">
            <v>3132000</v>
          </cell>
          <cell r="C11">
            <v>1.681</v>
          </cell>
          <cell r="D11">
            <v>104400</v>
          </cell>
          <cell r="E11">
            <v>71096</v>
          </cell>
          <cell r="F11">
            <v>175496</v>
          </cell>
        </row>
        <row r="12">
          <cell r="A12" t="str">
            <v>Ingeniero Civil</v>
          </cell>
          <cell r="B12">
            <v>3480000</v>
          </cell>
          <cell r="C12">
            <v>1.6778999999999999</v>
          </cell>
          <cell r="D12">
            <v>116000</v>
          </cell>
          <cell r="E12">
            <v>78636</v>
          </cell>
          <cell r="F12">
            <v>194636</v>
          </cell>
        </row>
        <row r="13">
          <cell r="A13" t="str">
            <v>INGENIERO ELECTRICO</v>
          </cell>
          <cell r="B13">
            <v>5220000</v>
          </cell>
          <cell r="C13">
            <v>1.6689000000000001</v>
          </cell>
          <cell r="D13">
            <v>174000</v>
          </cell>
          <cell r="E13">
            <v>116389</v>
          </cell>
          <cell r="F13">
            <v>290389</v>
          </cell>
        </row>
        <row r="14">
          <cell r="A14" t="str">
            <v>INGENIERO SANITARIO</v>
          </cell>
          <cell r="B14">
            <v>5220000</v>
          </cell>
          <cell r="C14">
            <v>1.6689000000000001</v>
          </cell>
          <cell r="D14">
            <v>174000</v>
          </cell>
          <cell r="E14">
            <v>116389</v>
          </cell>
          <cell r="F14">
            <v>290389</v>
          </cell>
        </row>
        <row r="15">
          <cell r="A15" t="str">
            <v>PRESUPUESTADOR</v>
          </cell>
          <cell r="B15">
            <v>5220000</v>
          </cell>
          <cell r="C15">
            <v>1.6689000000000001</v>
          </cell>
          <cell r="D15">
            <v>174000</v>
          </cell>
          <cell r="E15">
            <v>116389</v>
          </cell>
          <cell r="F15">
            <v>290389</v>
          </cell>
        </row>
        <row r="16">
          <cell r="A16" t="str">
            <v>TRABAJADOR SOCIAL</v>
          </cell>
          <cell r="B16">
            <v>5220000</v>
          </cell>
          <cell r="C16">
            <v>1.6689000000000001</v>
          </cell>
          <cell r="D16">
            <v>174000</v>
          </cell>
          <cell r="E16">
            <v>116389</v>
          </cell>
          <cell r="F16">
            <v>290389</v>
          </cell>
        </row>
        <row r="17">
          <cell r="A17" t="str">
            <v>TECNOLOGO DIBUJANTE</v>
          </cell>
          <cell r="B17">
            <v>2900000</v>
          </cell>
          <cell r="C17">
            <v>1.6834</v>
          </cell>
          <cell r="D17">
            <v>96667</v>
          </cell>
          <cell r="E17">
            <v>66062</v>
          </cell>
          <cell r="F17">
            <v>162729</v>
          </cell>
        </row>
        <row r="18">
          <cell r="A18" t="str">
            <v>AUXILIAR ADMINISTRATIVO</v>
          </cell>
          <cell r="B18">
            <v>1300606</v>
          </cell>
          <cell r="C18">
            <v>1.7323</v>
          </cell>
          <cell r="D18">
            <v>43354</v>
          </cell>
          <cell r="E18">
            <v>31748</v>
          </cell>
          <cell r="F18">
            <v>75102</v>
          </cell>
        </row>
        <row r="19">
          <cell r="A19" t="str">
            <v>Topógrafo</v>
          </cell>
          <cell r="B19">
            <v>4918400</v>
          </cell>
          <cell r="C19">
            <v>1.6698999999999999</v>
          </cell>
          <cell r="D19">
            <v>163947</v>
          </cell>
          <cell r="E19">
            <v>109828</v>
          </cell>
          <cell r="F19">
            <v>273775</v>
          </cell>
        </row>
        <row r="20">
          <cell r="A20" t="str">
            <v>INGENIERO ESPECIALISTA ESTRUCTURAL</v>
          </cell>
          <cell r="B20">
            <v>5800000</v>
          </cell>
          <cell r="C20">
            <v>1.667</v>
          </cell>
          <cell r="D20">
            <v>193333</v>
          </cell>
          <cell r="E20">
            <v>128953</v>
          </cell>
          <cell r="F20">
            <v>322286</v>
          </cell>
        </row>
        <row r="21">
          <cell r="A21" t="str">
            <v>INGENIERO REVISOR ESTRUCTURAL</v>
          </cell>
          <cell r="B21">
            <v>5800000</v>
          </cell>
          <cell r="C21">
            <v>1.667</v>
          </cell>
          <cell r="D21">
            <v>193333</v>
          </cell>
          <cell r="E21">
            <v>128953</v>
          </cell>
          <cell r="F21">
            <v>322286</v>
          </cell>
        </row>
        <row r="22">
          <cell r="A22" t="str">
            <v>INGENIERO HIDRAULICO</v>
          </cell>
          <cell r="B22">
            <v>5220000</v>
          </cell>
          <cell r="C22">
            <v>1.6689000000000001</v>
          </cell>
          <cell r="D22">
            <v>174000</v>
          </cell>
          <cell r="E22">
            <v>116389</v>
          </cell>
          <cell r="F22">
            <v>290389</v>
          </cell>
        </row>
        <row r="23">
          <cell r="A23" t="str">
            <v>INGENIERO AMBIENTAL</v>
          </cell>
          <cell r="B23">
            <v>5220000</v>
          </cell>
          <cell r="C23">
            <v>1.6689000000000001</v>
          </cell>
          <cell r="D23">
            <v>174000</v>
          </cell>
          <cell r="E23">
            <v>116389</v>
          </cell>
          <cell r="F23">
            <v>290389</v>
          </cell>
        </row>
        <row r="24">
          <cell r="A24" t="str">
            <v>Residente de Interventoría</v>
          </cell>
          <cell r="B24">
            <v>3712000</v>
          </cell>
          <cell r="C24">
            <v>1.6761999999999999</v>
          </cell>
          <cell r="D24">
            <v>123733</v>
          </cell>
          <cell r="E24">
            <v>83668</v>
          </cell>
          <cell r="F24">
            <v>207401</v>
          </cell>
        </row>
        <row r="25">
          <cell r="A25" t="str">
            <v>Director de Interventoría</v>
          </cell>
          <cell r="B25">
            <v>4060000</v>
          </cell>
          <cell r="C25">
            <v>1.5297000000000001</v>
          </cell>
          <cell r="D25">
            <v>135333</v>
          </cell>
          <cell r="E25">
            <v>71686</v>
          </cell>
          <cell r="F25">
            <v>207019</v>
          </cell>
        </row>
        <row r="26">
          <cell r="A26" t="str">
            <v>Tecnólogo SST</v>
          </cell>
          <cell r="B26">
            <v>2552000</v>
          </cell>
          <cell r="C26">
            <v>1.6878</v>
          </cell>
          <cell r="D26">
            <v>85067</v>
          </cell>
          <cell r="E26">
            <v>58509</v>
          </cell>
          <cell r="F26">
            <v>143576</v>
          </cell>
        </row>
        <row r="27">
          <cell r="A27" t="str">
            <v>VIATICOS PERSONAL</v>
          </cell>
          <cell r="B27">
            <v>300000</v>
          </cell>
          <cell r="C27">
            <v>1</v>
          </cell>
          <cell r="D27">
            <v>10000</v>
          </cell>
          <cell r="E27">
            <v>0</v>
          </cell>
          <cell r="F27">
            <v>10000</v>
          </cell>
        </row>
        <row r="28">
          <cell r="A28" t="str">
            <v/>
          </cell>
          <cell r="B28" t="str">
            <v/>
          </cell>
          <cell r="D28" t="str">
            <v/>
          </cell>
          <cell r="E28" t="str">
            <v/>
          </cell>
          <cell r="F28" t="str">
            <v/>
          </cell>
        </row>
      </sheetData>
      <sheetData sheetId="21">
        <row r="1">
          <cell r="A1" t="str">
            <v>INSUMO - MATERIAL</v>
          </cell>
          <cell r="B1" t="str">
            <v>Unidad</v>
          </cell>
          <cell r="C1" t="str">
            <v>Moneda ($ Pesos)</v>
          </cell>
          <cell r="D1" t="str">
            <v>APU CHOCHO</v>
          </cell>
          <cell r="E1" t="str">
            <v>APU MORRON</v>
          </cell>
          <cell r="F1" t="str">
            <v>APU LUCIANA</v>
          </cell>
          <cell r="G1" t="str">
            <v>APU MORELIA</v>
          </cell>
          <cell r="H1" t="str">
            <v>APU ANTONIO</v>
          </cell>
          <cell r="I1" t="str">
            <v>SUBTOTAL APU</v>
          </cell>
          <cell r="J1" t="str">
            <v>SUBANÁLISIS</v>
          </cell>
          <cell r="K1" t="str">
            <v>TOTAL</v>
          </cell>
          <cell r="L1" t="str">
            <v>SUBTOTAL:</v>
          </cell>
          <cell r="U1" t="str">
            <v>ESTADO</v>
          </cell>
        </row>
        <row r="2">
          <cell r="A2" t="str">
            <v xml:space="preserve">Abrazadera Plastica Alas Tubo Conduit 1/2pg </v>
          </cell>
          <cell r="B2" t="str">
            <v>u</v>
          </cell>
          <cell r="C2">
            <v>1150</v>
          </cell>
          <cell r="D2">
            <v>329</v>
          </cell>
          <cell r="E2">
            <v>69</v>
          </cell>
          <cell r="F2">
            <v>441</v>
          </cell>
          <cell r="G2">
            <v>649</v>
          </cell>
          <cell r="H2">
            <v>147</v>
          </cell>
          <cell r="I2">
            <v>1635</v>
          </cell>
          <cell r="J2">
            <v>0</v>
          </cell>
          <cell r="K2">
            <v>1635</v>
          </cell>
          <cell r="L2">
            <v>1880250</v>
          </cell>
          <cell r="M2" t="str">
            <v>OK</v>
          </cell>
          <cell r="N2" t="str">
            <v>https://www.homecenter.com.co/homecenter-co/product/41620/abrazadera-plastica-alas-tubo-conduit-1-2pg-6und/41620/</v>
          </cell>
          <cell r="O2">
            <v>1062023</v>
          </cell>
        </row>
        <row r="3">
          <cell r="A3" t="str">
            <v>Acero 4200kg/cm2, suministro, corte, figuracion e instalacion</v>
          </cell>
          <cell r="B3" t="str">
            <v>kg</v>
          </cell>
          <cell r="C3">
            <v>4795</v>
          </cell>
          <cell r="D3">
            <v>1.32</v>
          </cell>
          <cell r="E3">
            <v>63.23</v>
          </cell>
          <cell r="F3">
            <v>0</v>
          </cell>
          <cell r="G3">
            <v>0</v>
          </cell>
          <cell r="H3">
            <v>0</v>
          </cell>
          <cell r="I3">
            <v>64.55</v>
          </cell>
          <cell r="J3">
            <v>0</v>
          </cell>
          <cell r="K3">
            <v>64.55</v>
          </cell>
          <cell r="L3">
            <v>309517</v>
          </cell>
          <cell r="M3" t="str">
            <v>OK</v>
          </cell>
          <cell r="N3" t="str">
            <v>https://www.homecenter.com.co/homecenter-co/product/31061/varilla-corrugada-g60-w-2-1-4-pulg-x-6m/31061/</v>
          </cell>
          <cell r="O3">
            <v>1062023</v>
          </cell>
          <cell r="P3" t="str">
            <v>EQUIVALENTE EN BARRA #2  $4518</v>
          </cell>
        </row>
        <row r="4">
          <cell r="A4" t="str">
            <v>Acero A-36 para estructura metálica - Calibre 14 - 2 mm (Perfil 3" x 1"1/2" x 6 m -  22Kg)</v>
          </cell>
          <cell r="B4" t="str">
            <v>kg</v>
          </cell>
          <cell r="C4">
            <v>9772</v>
          </cell>
          <cell r="D4">
            <v>0</v>
          </cell>
          <cell r="E4">
            <v>0</v>
          </cell>
          <cell r="F4">
            <v>0</v>
          </cell>
          <cell r="G4">
            <v>0</v>
          </cell>
          <cell r="H4">
            <v>0</v>
          </cell>
          <cell r="I4">
            <v>0</v>
          </cell>
          <cell r="J4">
            <v>0</v>
          </cell>
          <cell r="K4">
            <v>0</v>
          </cell>
          <cell r="L4">
            <v>0</v>
          </cell>
          <cell r="U4">
            <v>0</v>
          </cell>
        </row>
        <row r="5">
          <cell r="A5" t="str">
            <v>Acero A-36 para estructura metálica - Calibre 16 - 1.5 mm (Perfil 1"x 1" x 6 m -  5,6Kg)</v>
          </cell>
          <cell r="B5" t="str">
            <v>kg</v>
          </cell>
          <cell r="C5">
            <v>10070</v>
          </cell>
          <cell r="D5">
            <v>0</v>
          </cell>
          <cell r="E5">
            <v>0</v>
          </cell>
          <cell r="F5">
            <v>0</v>
          </cell>
          <cell r="G5">
            <v>0</v>
          </cell>
          <cell r="H5">
            <v>0</v>
          </cell>
          <cell r="I5">
            <v>0</v>
          </cell>
          <cell r="J5">
            <v>0</v>
          </cell>
          <cell r="K5">
            <v>0</v>
          </cell>
          <cell r="L5">
            <v>0</v>
          </cell>
          <cell r="U5">
            <v>0</v>
          </cell>
        </row>
        <row r="6">
          <cell r="A6" t="str">
            <v>Acero A-36 para estructura metálica - Calibre 16 - 1.5 mm (Perfil 3" x 1"1/2" x 6 m -  16Kg)</v>
          </cell>
          <cell r="B6" t="str">
            <v>kg</v>
          </cell>
          <cell r="C6">
            <v>10070</v>
          </cell>
          <cell r="D6">
            <v>0</v>
          </cell>
          <cell r="E6">
            <v>0</v>
          </cell>
          <cell r="F6">
            <v>0</v>
          </cell>
          <cell r="G6">
            <v>0</v>
          </cell>
          <cell r="H6">
            <v>0</v>
          </cell>
          <cell r="I6">
            <v>0</v>
          </cell>
          <cell r="J6">
            <v>0</v>
          </cell>
          <cell r="K6">
            <v>0</v>
          </cell>
          <cell r="L6">
            <v>0</v>
          </cell>
          <cell r="U6">
            <v>0</v>
          </cell>
        </row>
        <row r="7">
          <cell r="A7" t="str">
            <v>Acero A-36 para estructura metálica - Calibre 18 - 1.1 mm (Perfil 3" x 1"1/2" x 6 m -  11.52 Kg)</v>
          </cell>
          <cell r="B7" t="str">
            <v>kg</v>
          </cell>
          <cell r="C7">
            <v>10070</v>
          </cell>
          <cell r="D7">
            <v>0</v>
          </cell>
          <cell r="E7">
            <v>0</v>
          </cell>
          <cell r="F7">
            <v>0</v>
          </cell>
          <cell r="G7">
            <v>0</v>
          </cell>
          <cell r="H7">
            <v>0</v>
          </cell>
          <cell r="I7">
            <v>0</v>
          </cell>
          <cell r="J7">
            <v>0</v>
          </cell>
          <cell r="K7">
            <v>0</v>
          </cell>
          <cell r="L7">
            <v>0</v>
          </cell>
          <cell r="U7">
            <v>0</v>
          </cell>
        </row>
        <row r="8">
          <cell r="A8" t="str">
            <v>Acero A-37</v>
          </cell>
          <cell r="B8" t="str">
            <v>kg</v>
          </cell>
          <cell r="C8">
            <v>3245</v>
          </cell>
          <cell r="D8">
            <v>0</v>
          </cell>
          <cell r="E8">
            <v>0</v>
          </cell>
          <cell r="F8">
            <v>0</v>
          </cell>
          <cell r="G8">
            <v>0</v>
          </cell>
          <cell r="H8">
            <v>0</v>
          </cell>
          <cell r="I8">
            <v>0</v>
          </cell>
          <cell r="J8">
            <v>0</v>
          </cell>
          <cell r="K8">
            <v>0</v>
          </cell>
          <cell r="L8">
            <v>0</v>
          </cell>
          <cell r="U8">
            <v>0</v>
          </cell>
        </row>
        <row r="9">
          <cell r="A9" t="str">
            <v>Acero A-40</v>
          </cell>
          <cell r="B9" t="str">
            <v>kg</v>
          </cell>
          <cell r="C9">
            <v>3388</v>
          </cell>
          <cell r="D9">
            <v>0</v>
          </cell>
          <cell r="E9">
            <v>0</v>
          </cell>
          <cell r="F9">
            <v>0</v>
          </cell>
          <cell r="G9">
            <v>0</v>
          </cell>
          <cell r="H9">
            <v>0</v>
          </cell>
          <cell r="I9">
            <v>0</v>
          </cell>
          <cell r="J9">
            <v>0</v>
          </cell>
          <cell r="K9">
            <v>0</v>
          </cell>
          <cell r="L9">
            <v>0</v>
          </cell>
          <cell r="U9">
            <v>0</v>
          </cell>
        </row>
        <row r="10">
          <cell r="A10" t="str">
            <v>Acero PDR-60</v>
          </cell>
          <cell r="B10" t="str">
            <v>kg</v>
          </cell>
          <cell r="C10">
            <v>3050</v>
          </cell>
          <cell r="D10">
            <v>0</v>
          </cell>
          <cell r="E10">
            <v>0</v>
          </cell>
          <cell r="F10">
            <v>0</v>
          </cell>
          <cell r="G10">
            <v>0</v>
          </cell>
          <cell r="H10">
            <v>0</v>
          </cell>
          <cell r="I10">
            <v>0</v>
          </cell>
          <cell r="J10">
            <v>0</v>
          </cell>
          <cell r="K10">
            <v>0</v>
          </cell>
          <cell r="L10">
            <v>0</v>
          </cell>
          <cell r="U10">
            <v>0</v>
          </cell>
        </row>
        <row r="11">
          <cell r="A11" t="str">
            <v>Acero Refuerzo Corrugado de 1/2"</v>
          </cell>
          <cell r="B11" t="str">
            <v>Kg</v>
          </cell>
          <cell r="C11">
            <v>5350</v>
          </cell>
          <cell r="D11">
            <v>0</v>
          </cell>
          <cell r="E11">
            <v>0</v>
          </cell>
          <cell r="F11">
            <v>0</v>
          </cell>
          <cell r="G11">
            <v>0</v>
          </cell>
          <cell r="H11">
            <v>0</v>
          </cell>
          <cell r="I11">
            <v>0</v>
          </cell>
          <cell r="J11">
            <v>0</v>
          </cell>
          <cell r="K11">
            <v>0</v>
          </cell>
          <cell r="L11">
            <v>0</v>
          </cell>
          <cell r="U11">
            <v>0</v>
          </cell>
        </row>
        <row r="12">
          <cell r="A12" t="str">
            <v>Acero Refuerzo Corrugado de 3/8"</v>
          </cell>
          <cell r="B12" t="str">
            <v>Kg</v>
          </cell>
          <cell r="C12">
            <v>5472</v>
          </cell>
          <cell r="D12">
            <v>0</v>
          </cell>
          <cell r="E12">
            <v>0</v>
          </cell>
          <cell r="F12">
            <v>0</v>
          </cell>
          <cell r="G12">
            <v>0</v>
          </cell>
          <cell r="H12">
            <v>0</v>
          </cell>
          <cell r="I12">
            <v>0</v>
          </cell>
          <cell r="J12">
            <v>0</v>
          </cell>
          <cell r="K12">
            <v>0</v>
          </cell>
          <cell r="L12">
            <v>0</v>
          </cell>
          <cell r="U12">
            <v>0</v>
          </cell>
        </row>
        <row r="13">
          <cell r="A13" t="str">
            <v>Acero Refuerzo Corrugado de 5/8"</v>
          </cell>
          <cell r="B13" t="str">
            <v>Kg</v>
          </cell>
          <cell r="C13">
            <v>5611</v>
          </cell>
          <cell r="D13">
            <v>0</v>
          </cell>
          <cell r="E13">
            <v>0</v>
          </cell>
          <cell r="F13">
            <v>0</v>
          </cell>
          <cell r="G13">
            <v>0</v>
          </cell>
          <cell r="H13">
            <v>0</v>
          </cell>
          <cell r="I13">
            <v>0</v>
          </cell>
          <cell r="J13">
            <v>0</v>
          </cell>
          <cell r="K13">
            <v>0</v>
          </cell>
          <cell r="L13">
            <v>0</v>
          </cell>
          <cell r="U13">
            <v>0</v>
          </cell>
        </row>
        <row r="14">
          <cell r="A14" t="str">
            <v>Acero Refuerzo Corrugado de 7/8"</v>
          </cell>
          <cell r="B14" t="str">
            <v>Kg</v>
          </cell>
          <cell r="C14">
            <v>5611</v>
          </cell>
          <cell r="D14">
            <v>0</v>
          </cell>
          <cell r="E14">
            <v>0</v>
          </cell>
          <cell r="F14">
            <v>0</v>
          </cell>
          <cell r="G14">
            <v>0</v>
          </cell>
          <cell r="H14">
            <v>0</v>
          </cell>
          <cell r="I14">
            <v>0</v>
          </cell>
          <cell r="J14">
            <v>0</v>
          </cell>
          <cell r="K14">
            <v>0</v>
          </cell>
          <cell r="L14">
            <v>0</v>
          </cell>
          <cell r="U14">
            <v>0</v>
          </cell>
        </row>
        <row r="15">
          <cell r="A15" t="str">
            <v>Acero refuerzo G-60</v>
          </cell>
          <cell r="B15" t="str">
            <v>Kg</v>
          </cell>
          <cell r="C15">
            <v>4850</v>
          </cell>
          <cell r="D15">
            <v>649.64</v>
          </cell>
          <cell r="E15">
            <v>2060.58</v>
          </cell>
          <cell r="F15">
            <v>60.9</v>
          </cell>
          <cell r="G15">
            <v>238.85</v>
          </cell>
          <cell r="H15">
            <v>772.16</v>
          </cell>
          <cell r="I15">
            <v>3782.13</v>
          </cell>
          <cell r="J15">
            <v>0</v>
          </cell>
          <cell r="K15">
            <v>3782.13</v>
          </cell>
          <cell r="L15">
            <v>18343331</v>
          </cell>
          <cell r="M15" t="str">
            <v>OK</v>
          </cell>
          <cell r="N15" t="str">
            <v>https://www.homecenter.com.co/homecenter-co/product/31061/varilla-corrugada-g60-w-2-1-4-pulg-x-6m/31061/</v>
          </cell>
          <cell r="O15">
            <v>1062023</v>
          </cell>
          <cell r="P15" t="str">
            <v>EQUIVALENTE EN BARRA #2  $4518</v>
          </cell>
        </row>
        <row r="16">
          <cell r="A16" t="str">
            <v>Acero Refuerzo Liso 1"</v>
          </cell>
          <cell r="B16" t="str">
            <v>Kg</v>
          </cell>
          <cell r="C16">
            <v>5788</v>
          </cell>
          <cell r="D16">
            <v>0</v>
          </cell>
          <cell r="E16">
            <v>0</v>
          </cell>
          <cell r="F16">
            <v>0</v>
          </cell>
          <cell r="G16">
            <v>0</v>
          </cell>
          <cell r="H16">
            <v>0</v>
          </cell>
          <cell r="I16">
            <v>0</v>
          </cell>
          <cell r="J16">
            <v>0</v>
          </cell>
          <cell r="K16">
            <v>0</v>
          </cell>
          <cell r="L16">
            <v>0</v>
          </cell>
          <cell r="U16">
            <v>0</v>
          </cell>
        </row>
        <row r="17">
          <cell r="A17" t="str">
            <v>Acero suministrado y figurado PDR 60</v>
          </cell>
          <cell r="B17" t="str">
            <v>kg</v>
          </cell>
          <cell r="C17">
            <v>2801</v>
          </cell>
          <cell r="D17">
            <v>0</v>
          </cell>
          <cell r="E17">
            <v>0</v>
          </cell>
          <cell r="F17">
            <v>0</v>
          </cell>
          <cell r="G17">
            <v>0</v>
          </cell>
          <cell r="H17">
            <v>0</v>
          </cell>
          <cell r="I17">
            <v>0</v>
          </cell>
          <cell r="J17">
            <v>0</v>
          </cell>
          <cell r="K17">
            <v>0</v>
          </cell>
          <cell r="L17">
            <v>0</v>
          </cell>
          <cell r="U17">
            <v>0</v>
          </cell>
        </row>
        <row r="18">
          <cell r="A18" t="str">
            <v>Acondicionador de Superficie Novafort x 250cc. - Pavco o equivalente.</v>
          </cell>
          <cell r="B18" t="str">
            <v>un</v>
          </cell>
          <cell r="C18">
            <v>108516</v>
          </cell>
          <cell r="D18">
            <v>0</v>
          </cell>
          <cell r="E18">
            <v>0</v>
          </cell>
          <cell r="F18">
            <v>0</v>
          </cell>
          <cell r="G18">
            <v>0</v>
          </cell>
          <cell r="H18">
            <v>0</v>
          </cell>
          <cell r="I18">
            <v>0</v>
          </cell>
          <cell r="J18">
            <v>0</v>
          </cell>
          <cell r="K18">
            <v>0</v>
          </cell>
          <cell r="L18">
            <v>0</v>
          </cell>
          <cell r="U18">
            <v>0</v>
          </cell>
        </row>
        <row r="19">
          <cell r="A19" t="str">
            <v>Acople + valvula reguladora Grival</v>
          </cell>
          <cell r="B19" t="str">
            <v>u</v>
          </cell>
          <cell r="C19">
            <v>20871</v>
          </cell>
          <cell r="D19">
            <v>0</v>
          </cell>
          <cell r="E19">
            <v>0</v>
          </cell>
          <cell r="F19">
            <v>0</v>
          </cell>
          <cell r="G19">
            <v>0</v>
          </cell>
          <cell r="H19">
            <v>0</v>
          </cell>
          <cell r="I19">
            <v>0</v>
          </cell>
          <cell r="J19">
            <v>0</v>
          </cell>
          <cell r="K19">
            <v>0</v>
          </cell>
          <cell r="L19">
            <v>0</v>
          </cell>
          <cell r="U19">
            <v>0</v>
          </cell>
        </row>
        <row r="20">
          <cell r="A20" t="str">
            <v>Acople Grival 1/2" x 1/2"40 cm Plastico</v>
          </cell>
          <cell r="B20" t="str">
            <v>u</v>
          </cell>
          <cell r="C20">
            <v>4081</v>
          </cell>
          <cell r="D20">
            <v>0</v>
          </cell>
          <cell r="E20">
            <v>0</v>
          </cell>
          <cell r="F20">
            <v>0</v>
          </cell>
          <cell r="G20">
            <v>0</v>
          </cell>
          <cell r="H20">
            <v>0</v>
          </cell>
          <cell r="I20">
            <v>0</v>
          </cell>
          <cell r="J20">
            <v>0</v>
          </cell>
          <cell r="K20">
            <v>0</v>
          </cell>
          <cell r="L20">
            <v>0</v>
          </cell>
          <cell r="U20">
            <v>0</v>
          </cell>
        </row>
        <row r="21">
          <cell r="A21" t="str">
            <v>Adaptador 1/2 Pulgada Terminal Conduit PVC 10 und</v>
          </cell>
          <cell r="B21" t="str">
            <v>U</v>
          </cell>
          <cell r="C21">
            <v>5512</v>
          </cell>
          <cell r="D21">
            <v>1.2</v>
          </cell>
          <cell r="E21">
            <v>0.8</v>
          </cell>
          <cell r="F21">
            <v>1.6</v>
          </cell>
          <cell r="G21">
            <v>1.2</v>
          </cell>
          <cell r="H21">
            <v>0</v>
          </cell>
          <cell r="I21">
            <v>4.8</v>
          </cell>
          <cell r="J21">
            <v>0</v>
          </cell>
          <cell r="K21">
            <v>4.8</v>
          </cell>
          <cell r="L21">
            <v>26458</v>
          </cell>
        </row>
        <row r="22">
          <cell r="A22" t="str">
            <v>Adaptador hembra PVC-P Ø= 1/2"</v>
          </cell>
          <cell r="B22" t="str">
            <v>u</v>
          </cell>
          <cell r="C22">
            <v>944</v>
          </cell>
          <cell r="D22">
            <v>0</v>
          </cell>
          <cell r="E22">
            <v>0</v>
          </cell>
          <cell r="F22">
            <v>0</v>
          </cell>
          <cell r="G22">
            <v>0</v>
          </cell>
          <cell r="H22">
            <v>0</v>
          </cell>
          <cell r="I22">
            <v>0</v>
          </cell>
          <cell r="J22">
            <v>0</v>
          </cell>
          <cell r="K22">
            <v>0</v>
          </cell>
          <cell r="L22">
            <v>0</v>
          </cell>
          <cell r="U22">
            <v>0</v>
          </cell>
        </row>
        <row r="23">
          <cell r="A23" t="str">
            <v>Adaptador macho 1/2</v>
          </cell>
          <cell r="B23" t="str">
            <v>und</v>
          </cell>
          <cell r="C23">
            <v>466</v>
          </cell>
          <cell r="D23">
            <v>0</v>
          </cell>
          <cell r="E23">
            <v>0</v>
          </cell>
          <cell r="F23">
            <v>0</v>
          </cell>
          <cell r="G23">
            <v>0</v>
          </cell>
          <cell r="H23">
            <v>0</v>
          </cell>
          <cell r="I23">
            <v>0</v>
          </cell>
          <cell r="J23">
            <v>0</v>
          </cell>
          <cell r="K23">
            <v>0</v>
          </cell>
          <cell r="L23">
            <v>0</v>
          </cell>
          <cell r="U23">
            <v>0</v>
          </cell>
        </row>
        <row r="24">
          <cell r="A24" t="str">
            <v>Adaptador macho PVC-P Ø= 1/2"</v>
          </cell>
          <cell r="B24" t="str">
            <v>u</v>
          </cell>
          <cell r="C24">
            <v>944</v>
          </cell>
          <cell r="D24">
            <v>30.75</v>
          </cell>
          <cell r="E24">
            <v>16.350000000000001</v>
          </cell>
          <cell r="F24">
            <v>0</v>
          </cell>
          <cell r="G24">
            <v>14.25</v>
          </cell>
          <cell r="H24">
            <v>14.25</v>
          </cell>
          <cell r="I24">
            <v>75.599999999999994</v>
          </cell>
          <cell r="J24">
            <v>0</v>
          </cell>
          <cell r="K24">
            <v>75.599999999999994</v>
          </cell>
          <cell r="L24">
            <v>71366</v>
          </cell>
        </row>
        <row r="25">
          <cell r="A25" t="str">
            <v>Adaptador macho PVC-P Ø= 3/4"</v>
          </cell>
          <cell r="B25" t="str">
            <v>u</v>
          </cell>
          <cell r="C25">
            <v>944</v>
          </cell>
          <cell r="D25">
            <v>0.04</v>
          </cell>
          <cell r="E25">
            <v>0.06</v>
          </cell>
          <cell r="F25">
            <v>0</v>
          </cell>
          <cell r="G25">
            <v>0.06</v>
          </cell>
          <cell r="H25">
            <v>0.06</v>
          </cell>
          <cell r="I25">
            <v>0.22</v>
          </cell>
          <cell r="J25">
            <v>0</v>
          </cell>
          <cell r="K25">
            <v>0.22</v>
          </cell>
          <cell r="L25">
            <v>208</v>
          </cell>
        </row>
        <row r="26">
          <cell r="A26" t="str">
            <v xml:space="preserve">adhesivo ceramico  gris 25 kilos, Rendimiento 5 Kg m2
</v>
          </cell>
          <cell r="B26" t="str">
            <v>u</v>
          </cell>
          <cell r="C26">
            <v>35510</v>
          </cell>
          <cell r="D26">
            <v>8.61</v>
          </cell>
          <cell r="E26">
            <v>3.99</v>
          </cell>
          <cell r="F26">
            <v>0</v>
          </cell>
          <cell r="G26">
            <v>3.57</v>
          </cell>
          <cell r="H26">
            <v>14.91</v>
          </cell>
          <cell r="I26">
            <v>31.08</v>
          </cell>
          <cell r="J26">
            <v>0</v>
          </cell>
          <cell r="K26">
            <v>31.08</v>
          </cell>
          <cell r="L26">
            <v>1103651</v>
          </cell>
        </row>
        <row r="27">
          <cell r="A27" t="str">
            <v>adhesivo cerámico gris 25 kilos
Topex</v>
          </cell>
          <cell r="B27" t="str">
            <v>u</v>
          </cell>
          <cell r="C27">
            <v>18656</v>
          </cell>
          <cell r="D27">
            <v>0</v>
          </cell>
          <cell r="E27">
            <v>0</v>
          </cell>
          <cell r="F27">
            <v>0</v>
          </cell>
          <cell r="G27">
            <v>0</v>
          </cell>
          <cell r="H27">
            <v>0</v>
          </cell>
          <cell r="I27">
            <v>0</v>
          </cell>
          <cell r="J27">
            <v>0</v>
          </cell>
          <cell r="K27">
            <v>0</v>
          </cell>
          <cell r="L27">
            <v>0</v>
          </cell>
          <cell r="U27">
            <v>0</v>
          </cell>
        </row>
        <row r="28">
          <cell r="A28" t="str">
            <v>Adhesivo Novafort x 310 ml. - Pavco o equivalente.</v>
          </cell>
          <cell r="B28" t="str">
            <v>un</v>
          </cell>
          <cell r="C28">
            <v>46113</v>
          </cell>
          <cell r="D28">
            <v>0</v>
          </cell>
          <cell r="E28">
            <v>0</v>
          </cell>
          <cell r="F28">
            <v>0</v>
          </cell>
          <cell r="G28">
            <v>0</v>
          </cell>
          <cell r="H28">
            <v>0</v>
          </cell>
          <cell r="I28">
            <v>0</v>
          </cell>
          <cell r="J28">
            <v>0</v>
          </cell>
          <cell r="K28">
            <v>0</v>
          </cell>
          <cell r="L28">
            <v>0</v>
          </cell>
          <cell r="U28">
            <v>0</v>
          </cell>
        </row>
        <row r="29">
          <cell r="A29" t="str">
            <v>adhesivo porcelanico corona  gris 25 kg</v>
          </cell>
          <cell r="B29" t="str">
            <v>u</v>
          </cell>
          <cell r="C29">
            <v>64700</v>
          </cell>
          <cell r="D29">
            <v>4.84</v>
          </cell>
          <cell r="E29">
            <v>2.42</v>
          </cell>
          <cell r="F29">
            <v>0</v>
          </cell>
          <cell r="G29">
            <v>17.600000000000001</v>
          </cell>
          <cell r="H29">
            <v>7.98</v>
          </cell>
          <cell r="I29">
            <v>32.840000000000003</v>
          </cell>
          <cell r="J29">
            <v>0</v>
          </cell>
          <cell r="K29">
            <v>32.840000000000003</v>
          </cell>
          <cell r="L29">
            <v>2124748</v>
          </cell>
          <cell r="M29" t="str">
            <v>OK</v>
          </cell>
          <cell r="N29" t="str">
            <v>https://www.homecenter.com.co/homecenter-co/product/351627/pegante-porcelanico-gris-25-kg/351627/?kid=bnnext1031767&amp;shop=googleShopping&amp;gclid=Cj0KCQjwmtGjBhDhARIsAEqfDEdOS1cenZvUd-C1a102rvv0brQ78EBAvCDH3Y2JZnLToSVYqN3D2msaAv5wEALw_wcB</v>
          </cell>
          <cell r="O29">
            <v>29052023</v>
          </cell>
        </row>
        <row r="30">
          <cell r="A30" t="str">
            <v>adhesivo porcelánico gris 25 kilos
Topex</v>
          </cell>
          <cell r="B30" t="str">
            <v>u</v>
          </cell>
          <cell r="C30">
            <v>36146</v>
          </cell>
          <cell r="D30">
            <v>0</v>
          </cell>
          <cell r="E30">
            <v>0</v>
          </cell>
          <cell r="F30">
            <v>0</v>
          </cell>
          <cell r="G30">
            <v>0</v>
          </cell>
          <cell r="H30">
            <v>0</v>
          </cell>
          <cell r="I30">
            <v>0</v>
          </cell>
          <cell r="J30">
            <v>0</v>
          </cell>
          <cell r="K30">
            <v>0</v>
          </cell>
          <cell r="L30">
            <v>0</v>
          </cell>
          <cell r="U30">
            <v>0</v>
          </cell>
        </row>
        <row r="31">
          <cell r="A31" t="str">
            <v>Aditivo Separol N- 20 Kg Sika - Rendimiento Aprox=300m2</v>
          </cell>
          <cell r="B31" t="str">
            <v>u</v>
          </cell>
          <cell r="C31">
            <v>163823</v>
          </cell>
          <cell r="D31">
            <v>0.03</v>
          </cell>
          <cell r="E31">
            <v>0.14000000000000001</v>
          </cell>
          <cell r="F31">
            <v>0</v>
          </cell>
          <cell r="G31">
            <v>0.02</v>
          </cell>
          <cell r="H31">
            <v>0.01</v>
          </cell>
          <cell r="I31">
            <v>0.2</v>
          </cell>
          <cell r="J31">
            <v>0</v>
          </cell>
          <cell r="K31">
            <v>0.2</v>
          </cell>
          <cell r="L31">
            <v>32765</v>
          </cell>
        </row>
        <row r="32">
          <cell r="A32" t="str">
            <v>Adobe 10x20x40cm 5.5K 12.5u/m2</v>
          </cell>
          <cell r="B32" t="str">
            <v>u</v>
          </cell>
          <cell r="C32">
            <v>2008.7199999999998</v>
          </cell>
          <cell r="D32">
            <v>0</v>
          </cell>
          <cell r="E32">
            <v>0</v>
          </cell>
          <cell r="F32">
            <v>0</v>
          </cell>
          <cell r="G32">
            <v>0</v>
          </cell>
          <cell r="H32">
            <v>0</v>
          </cell>
          <cell r="I32">
            <v>0</v>
          </cell>
          <cell r="J32">
            <v>0</v>
          </cell>
          <cell r="K32">
            <v>0</v>
          </cell>
          <cell r="L32">
            <v>0</v>
          </cell>
          <cell r="M32" t="str">
            <v>OK</v>
          </cell>
          <cell r="N32" t="str">
            <v>TEJAR SAN JOSÉ</v>
          </cell>
          <cell r="O32">
            <v>1062023</v>
          </cell>
          <cell r="U32">
            <v>0</v>
          </cell>
        </row>
        <row r="33">
          <cell r="A33" t="str">
            <v>Adobe tolete sc 15 cm largo x 20 cm alto x 40 cm ancho 9 kilos 12,5u/m2</v>
          </cell>
          <cell r="B33" t="str">
            <v>u</v>
          </cell>
          <cell r="C33">
            <v>2797.69</v>
          </cell>
          <cell r="D33">
            <v>537.91999999999996</v>
          </cell>
          <cell r="E33">
            <v>813.44</v>
          </cell>
          <cell r="F33">
            <v>144.32</v>
          </cell>
          <cell r="G33">
            <v>341.12</v>
          </cell>
          <cell r="H33">
            <v>734.72</v>
          </cell>
          <cell r="I33">
            <v>2571.52</v>
          </cell>
          <cell r="J33">
            <v>0</v>
          </cell>
          <cell r="K33">
            <v>2571.52</v>
          </cell>
          <cell r="L33">
            <v>7194316</v>
          </cell>
          <cell r="M33" t="str">
            <v>OK</v>
          </cell>
          <cell r="N33" t="str">
            <v>TEJAR SAN JOSÉ</v>
          </cell>
          <cell r="O33">
            <v>1062023</v>
          </cell>
        </row>
        <row r="34">
          <cell r="A34" t="str">
            <v>Adoquín color 10X20X6</v>
          </cell>
          <cell r="B34" t="str">
            <v>u</v>
          </cell>
          <cell r="C34">
            <v>995</v>
          </cell>
          <cell r="D34">
            <v>0</v>
          </cell>
          <cell r="E34">
            <v>0</v>
          </cell>
          <cell r="F34">
            <v>0</v>
          </cell>
          <cell r="G34">
            <v>0</v>
          </cell>
          <cell r="H34">
            <v>0</v>
          </cell>
          <cell r="I34">
            <v>0</v>
          </cell>
          <cell r="J34">
            <v>0</v>
          </cell>
          <cell r="K34">
            <v>0</v>
          </cell>
          <cell r="L34">
            <v>0</v>
          </cell>
          <cell r="U34">
            <v>0</v>
          </cell>
        </row>
        <row r="35">
          <cell r="A35" t="str">
            <v>Adoquin e=8 cm</v>
          </cell>
          <cell r="B35" t="str">
            <v>m2</v>
          </cell>
          <cell r="C35">
            <v>66462</v>
          </cell>
          <cell r="D35">
            <v>0</v>
          </cell>
          <cell r="E35">
            <v>0</v>
          </cell>
          <cell r="F35">
            <v>0</v>
          </cell>
          <cell r="G35">
            <v>0</v>
          </cell>
          <cell r="H35">
            <v>0</v>
          </cell>
          <cell r="I35">
            <v>0</v>
          </cell>
          <cell r="J35">
            <v>0</v>
          </cell>
          <cell r="K35">
            <v>0</v>
          </cell>
          <cell r="L35">
            <v>0</v>
          </cell>
          <cell r="U35">
            <v>0</v>
          </cell>
        </row>
        <row r="36">
          <cell r="A36" t="str">
            <v>Adoquín grama 10X20X6</v>
          </cell>
          <cell r="B36" t="str">
            <v>u</v>
          </cell>
          <cell r="C36">
            <v>1143</v>
          </cell>
          <cell r="D36">
            <v>0</v>
          </cell>
          <cell r="E36">
            <v>0</v>
          </cell>
          <cell r="F36">
            <v>0</v>
          </cell>
          <cell r="G36">
            <v>0</v>
          </cell>
          <cell r="H36">
            <v>0</v>
          </cell>
          <cell r="I36">
            <v>0</v>
          </cell>
          <cell r="J36">
            <v>0</v>
          </cell>
          <cell r="K36">
            <v>0</v>
          </cell>
          <cell r="L36">
            <v>0</v>
          </cell>
          <cell r="U36">
            <v>0</v>
          </cell>
        </row>
        <row r="37">
          <cell r="A37" t="str">
            <v>Adoquín Gris E=10 Cm</v>
          </cell>
          <cell r="B37" t="str">
            <v>m2</v>
          </cell>
          <cell r="C37">
            <v>49788</v>
          </cell>
          <cell r="D37">
            <v>0</v>
          </cell>
          <cell r="E37">
            <v>0</v>
          </cell>
          <cell r="F37">
            <v>0</v>
          </cell>
          <cell r="G37">
            <v>0</v>
          </cell>
          <cell r="H37">
            <v>0</v>
          </cell>
          <cell r="I37">
            <v>0</v>
          </cell>
          <cell r="J37">
            <v>0</v>
          </cell>
          <cell r="K37">
            <v>0</v>
          </cell>
          <cell r="L37">
            <v>0</v>
          </cell>
          <cell r="U37">
            <v>0</v>
          </cell>
        </row>
        <row r="38">
          <cell r="A38" t="str">
            <v>Adoquin tactil guia o alerta 20 x 20 x 6 cm. Color amarillo, salmon, jaspe, beige.</v>
          </cell>
          <cell r="B38" t="str">
            <v>un</v>
          </cell>
          <cell r="C38">
            <v>3848</v>
          </cell>
          <cell r="D38">
            <v>0</v>
          </cell>
          <cell r="E38">
            <v>0</v>
          </cell>
          <cell r="F38">
            <v>0</v>
          </cell>
          <cell r="G38">
            <v>0</v>
          </cell>
          <cell r="H38">
            <v>0</v>
          </cell>
          <cell r="I38">
            <v>0</v>
          </cell>
          <cell r="J38">
            <v>0</v>
          </cell>
          <cell r="K38">
            <v>0</v>
          </cell>
          <cell r="L38">
            <v>0</v>
          </cell>
          <cell r="U38">
            <v>0</v>
          </cell>
        </row>
        <row r="39">
          <cell r="A39" t="str">
            <v>Agua</v>
          </cell>
          <cell r="B39" t="str">
            <v>lt</v>
          </cell>
          <cell r="C39">
            <v>10</v>
          </cell>
          <cell r="D39">
            <v>0</v>
          </cell>
          <cell r="E39">
            <v>0</v>
          </cell>
          <cell r="F39">
            <v>0</v>
          </cell>
          <cell r="G39">
            <v>0</v>
          </cell>
          <cell r="H39">
            <v>0</v>
          </cell>
          <cell r="I39">
            <v>0</v>
          </cell>
          <cell r="J39">
            <v>45531.62</v>
          </cell>
          <cell r="K39">
            <v>45531.62</v>
          </cell>
          <cell r="L39">
            <v>455316</v>
          </cell>
        </row>
        <row r="40">
          <cell r="A40" t="str">
            <v>Alambre Calibre 14 Galvanizado 1kg</v>
          </cell>
          <cell r="B40" t="str">
            <v>Kg</v>
          </cell>
          <cell r="C40">
            <v>9400</v>
          </cell>
          <cell r="D40">
            <v>0</v>
          </cell>
          <cell r="E40">
            <v>0</v>
          </cell>
          <cell r="F40">
            <v>0</v>
          </cell>
          <cell r="G40">
            <v>0</v>
          </cell>
          <cell r="H40">
            <v>0</v>
          </cell>
          <cell r="I40">
            <v>0</v>
          </cell>
          <cell r="J40">
            <v>0</v>
          </cell>
          <cell r="K40">
            <v>0</v>
          </cell>
          <cell r="L40">
            <v>0</v>
          </cell>
          <cell r="U40">
            <v>0</v>
          </cell>
        </row>
        <row r="41">
          <cell r="A41" t="str">
            <v>Alambre de púa calibre 12 (350 m)</v>
          </cell>
          <cell r="B41" t="str">
            <v>m</v>
          </cell>
          <cell r="C41">
            <v>523</v>
          </cell>
          <cell r="D41">
            <v>0</v>
          </cell>
          <cell r="E41">
            <v>0</v>
          </cell>
          <cell r="F41">
            <v>0</v>
          </cell>
          <cell r="G41">
            <v>0</v>
          </cell>
          <cell r="H41">
            <v>0</v>
          </cell>
          <cell r="I41">
            <v>0</v>
          </cell>
          <cell r="J41">
            <v>0</v>
          </cell>
          <cell r="K41">
            <v>0</v>
          </cell>
          <cell r="L41">
            <v>0</v>
          </cell>
          <cell r="U41">
            <v>0</v>
          </cell>
        </row>
        <row r="42">
          <cell r="A42" t="str">
            <v>Alambre galvanizado Calibre 12 - 2.77 mm - 300 m Aprox.</v>
          </cell>
          <cell r="B42" t="str">
            <v>Kg</v>
          </cell>
          <cell r="C42">
            <v>15900</v>
          </cell>
          <cell r="D42">
            <v>0.2</v>
          </cell>
          <cell r="E42">
            <v>2.12</v>
          </cell>
          <cell r="F42">
            <v>0</v>
          </cell>
          <cell r="G42">
            <v>0</v>
          </cell>
          <cell r="H42">
            <v>0</v>
          </cell>
          <cell r="I42">
            <v>2.3199999999999998</v>
          </cell>
          <cell r="J42">
            <v>0</v>
          </cell>
          <cell r="K42">
            <v>2.3199999999999998</v>
          </cell>
          <cell r="L42">
            <v>36888</v>
          </cell>
        </row>
        <row r="43">
          <cell r="A43" t="str">
            <v>Alambre galvanizado No. 12</v>
          </cell>
          <cell r="B43" t="str">
            <v>kg</v>
          </cell>
          <cell r="C43">
            <v>5622</v>
          </cell>
          <cell r="D43">
            <v>0</v>
          </cell>
          <cell r="E43">
            <v>0</v>
          </cell>
          <cell r="F43">
            <v>0</v>
          </cell>
          <cell r="G43">
            <v>0</v>
          </cell>
          <cell r="H43">
            <v>0</v>
          </cell>
          <cell r="I43">
            <v>0</v>
          </cell>
          <cell r="J43">
            <v>0</v>
          </cell>
          <cell r="K43">
            <v>0</v>
          </cell>
          <cell r="L43">
            <v>0</v>
          </cell>
          <cell r="U43">
            <v>0</v>
          </cell>
        </row>
        <row r="44">
          <cell r="A44" t="str">
            <v>Alambre negro para amarre calibre 18</v>
          </cell>
          <cell r="B44" t="str">
            <v>kg</v>
          </cell>
          <cell r="C44">
            <v>11400</v>
          </cell>
          <cell r="D44">
            <v>7.26</v>
          </cell>
          <cell r="E44">
            <v>22.32</v>
          </cell>
          <cell r="F44">
            <v>0.68</v>
          </cell>
          <cell r="G44">
            <v>2.59</v>
          </cell>
          <cell r="H44">
            <v>8</v>
          </cell>
          <cell r="I44">
            <v>40.85</v>
          </cell>
          <cell r="J44">
            <v>0</v>
          </cell>
          <cell r="K44">
            <v>40.85</v>
          </cell>
          <cell r="L44">
            <v>465690</v>
          </cell>
        </row>
        <row r="45">
          <cell r="A45" t="str">
            <v>Alfarda Abarco 2"*5"    5 Varas</v>
          </cell>
          <cell r="B45" t="str">
            <v>Unidad</v>
          </cell>
          <cell r="C45">
            <v>139920</v>
          </cell>
          <cell r="D45">
            <v>0</v>
          </cell>
          <cell r="E45">
            <v>0</v>
          </cell>
          <cell r="F45">
            <v>0</v>
          </cell>
          <cell r="G45">
            <v>0</v>
          </cell>
          <cell r="H45">
            <v>0</v>
          </cell>
          <cell r="I45">
            <v>0</v>
          </cell>
          <cell r="J45">
            <v>0</v>
          </cell>
          <cell r="K45">
            <v>0</v>
          </cell>
          <cell r="L45">
            <v>0</v>
          </cell>
          <cell r="U45">
            <v>0</v>
          </cell>
        </row>
        <row r="46">
          <cell r="A46" t="str">
            <v>Angulo 20 x 20 x 0.38mm 2.44m</v>
          </cell>
          <cell r="B46" t="str">
            <v>Und</v>
          </cell>
          <cell r="C46">
            <v>3100</v>
          </cell>
          <cell r="D46">
            <v>0</v>
          </cell>
          <cell r="E46">
            <v>0</v>
          </cell>
          <cell r="F46">
            <v>0</v>
          </cell>
          <cell r="G46">
            <v>0</v>
          </cell>
          <cell r="H46">
            <v>0</v>
          </cell>
          <cell r="I46">
            <v>0</v>
          </cell>
          <cell r="J46">
            <v>0</v>
          </cell>
          <cell r="K46">
            <v>0</v>
          </cell>
          <cell r="L46">
            <v>0</v>
          </cell>
          <cell r="U46">
            <v>0</v>
          </cell>
        </row>
        <row r="47">
          <cell r="A47" t="str">
            <v>Angulo 30*20 mm x 2.44 m Calibre 26</v>
          </cell>
          <cell r="B47" t="str">
            <v>Und</v>
          </cell>
          <cell r="C47">
            <v>2215</v>
          </cell>
          <cell r="D47">
            <v>0</v>
          </cell>
          <cell r="E47">
            <v>0</v>
          </cell>
          <cell r="F47">
            <v>0</v>
          </cell>
          <cell r="G47">
            <v>0</v>
          </cell>
          <cell r="H47">
            <v>0</v>
          </cell>
          <cell r="I47">
            <v>0</v>
          </cell>
          <cell r="J47">
            <v>0</v>
          </cell>
          <cell r="K47">
            <v>0</v>
          </cell>
          <cell r="L47">
            <v>0</v>
          </cell>
          <cell r="U47">
            <v>0</v>
          </cell>
        </row>
        <row r="48">
          <cell r="A48" t="str">
            <v xml:space="preserve">Ángulo 6 metros 1/8 x 1 pulgada ancho - 36
 </v>
          </cell>
          <cell r="B48" t="str">
            <v>U</v>
          </cell>
          <cell r="C48">
            <v>25535</v>
          </cell>
          <cell r="D48">
            <v>0</v>
          </cell>
          <cell r="E48">
            <v>0</v>
          </cell>
          <cell r="F48">
            <v>0</v>
          </cell>
          <cell r="G48">
            <v>0</v>
          </cell>
          <cell r="H48">
            <v>0</v>
          </cell>
          <cell r="I48">
            <v>0</v>
          </cell>
          <cell r="J48">
            <v>0</v>
          </cell>
          <cell r="K48">
            <v>0</v>
          </cell>
          <cell r="L48">
            <v>0</v>
          </cell>
          <cell r="U48">
            <v>0</v>
          </cell>
        </row>
        <row r="49">
          <cell r="A49" t="str">
            <v>Ángulo 6 metros 1/8 x 1-1/2 pulgada g - 50</v>
          </cell>
          <cell r="B49" t="str">
            <v>u</v>
          </cell>
          <cell r="C49">
            <v>37312</v>
          </cell>
          <cell r="D49">
            <v>0</v>
          </cell>
          <cell r="E49">
            <v>0</v>
          </cell>
          <cell r="F49">
            <v>0</v>
          </cell>
          <cell r="G49">
            <v>0</v>
          </cell>
          <cell r="H49">
            <v>0</v>
          </cell>
          <cell r="I49">
            <v>0</v>
          </cell>
          <cell r="J49">
            <v>0</v>
          </cell>
          <cell r="K49">
            <v>0</v>
          </cell>
          <cell r="L49">
            <v>0</v>
          </cell>
          <cell r="U49">
            <v>0</v>
          </cell>
        </row>
        <row r="50">
          <cell r="A50" t="str">
            <v>Ángulo 6 metros 1/8 x 1-1/2 pulgada g - 50 - 10.88 Kg</v>
          </cell>
          <cell r="B50" t="str">
            <v>und</v>
          </cell>
          <cell r="C50">
            <v>31710</v>
          </cell>
          <cell r="D50">
            <v>0</v>
          </cell>
          <cell r="E50">
            <v>0</v>
          </cell>
          <cell r="F50">
            <v>0</v>
          </cell>
          <cell r="G50">
            <v>0</v>
          </cell>
          <cell r="H50">
            <v>0</v>
          </cell>
          <cell r="I50">
            <v>0</v>
          </cell>
          <cell r="J50">
            <v>0</v>
          </cell>
          <cell r="K50">
            <v>0</v>
          </cell>
          <cell r="L50">
            <v>0</v>
          </cell>
          <cell r="U50">
            <v>0</v>
          </cell>
        </row>
        <row r="51">
          <cell r="A51" t="str">
            <v>Ángulo 6 metros 1/8 x 1-1/4 pulgada ancho - 36</v>
          </cell>
          <cell r="B51" t="str">
            <v>u</v>
          </cell>
          <cell r="C51">
            <v>29033</v>
          </cell>
          <cell r="D51">
            <v>0</v>
          </cell>
          <cell r="E51">
            <v>0</v>
          </cell>
          <cell r="F51">
            <v>0</v>
          </cell>
          <cell r="G51">
            <v>0</v>
          </cell>
          <cell r="H51">
            <v>0</v>
          </cell>
          <cell r="I51">
            <v>0</v>
          </cell>
          <cell r="J51">
            <v>0</v>
          </cell>
          <cell r="K51">
            <v>0</v>
          </cell>
          <cell r="L51">
            <v>0</v>
          </cell>
          <cell r="U51">
            <v>0</v>
          </cell>
        </row>
        <row r="52">
          <cell r="A52" t="str">
            <v>Ángulo 6 metros 1/8 x 2 pulgadas g - 50 - 13.71 Kg.</v>
          </cell>
          <cell r="B52" t="str">
            <v>Und</v>
          </cell>
          <cell r="C52">
            <v>53747</v>
          </cell>
          <cell r="D52">
            <v>0</v>
          </cell>
          <cell r="E52">
            <v>0</v>
          </cell>
          <cell r="F52">
            <v>0</v>
          </cell>
          <cell r="G52">
            <v>0</v>
          </cell>
          <cell r="H52">
            <v>0</v>
          </cell>
          <cell r="I52">
            <v>0</v>
          </cell>
          <cell r="J52">
            <v>0</v>
          </cell>
          <cell r="K52">
            <v>0</v>
          </cell>
          <cell r="L52">
            <v>0</v>
          </cell>
          <cell r="U52">
            <v>0</v>
          </cell>
        </row>
        <row r="53">
          <cell r="A53" t="str">
            <v>Ángulo 6 metros 3 /16 x 1-1/2 pulgadas g - 50 - 14.32 Kg</v>
          </cell>
          <cell r="B53" t="str">
            <v>und</v>
          </cell>
          <cell r="C53">
            <v>58522</v>
          </cell>
          <cell r="D53">
            <v>0</v>
          </cell>
          <cell r="E53">
            <v>0</v>
          </cell>
          <cell r="F53">
            <v>0</v>
          </cell>
          <cell r="G53">
            <v>0</v>
          </cell>
          <cell r="H53">
            <v>0</v>
          </cell>
          <cell r="I53">
            <v>0</v>
          </cell>
          <cell r="J53">
            <v>0</v>
          </cell>
          <cell r="K53">
            <v>0</v>
          </cell>
          <cell r="L53">
            <v>0</v>
          </cell>
          <cell r="U53">
            <v>0</v>
          </cell>
        </row>
        <row r="54">
          <cell r="A54" t="str">
            <v>Ángulo 6 metros 3 /16 x 2 pulgadas g - 50 - 18,09 Kg</v>
          </cell>
          <cell r="B54" t="str">
            <v>und</v>
          </cell>
          <cell r="C54">
            <v>79335</v>
          </cell>
          <cell r="D54">
            <v>0</v>
          </cell>
          <cell r="E54">
            <v>0</v>
          </cell>
          <cell r="F54">
            <v>0</v>
          </cell>
          <cell r="G54">
            <v>0</v>
          </cell>
          <cell r="H54">
            <v>0</v>
          </cell>
          <cell r="I54">
            <v>0</v>
          </cell>
          <cell r="J54">
            <v>0</v>
          </cell>
          <cell r="K54">
            <v>0</v>
          </cell>
          <cell r="L54">
            <v>0</v>
          </cell>
          <cell r="U54">
            <v>0</v>
          </cell>
        </row>
        <row r="55">
          <cell r="A55" t="str">
            <v>Angulo de 1” x 1“ x ¼” con una perforación de 3/16” y otra de ½”</v>
          </cell>
          <cell r="B55" t="str">
            <v>Und</v>
          </cell>
          <cell r="C55">
            <v>500</v>
          </cell>
          <cell r="D55">
            <v>0</v>
          </cell>
          <cell r="E55">
            <v>0</v>
          </cell>
          <cell r="F55">
            <v>0</v>
          </cell>
          <cell r="G55">
            <v>0</v>
          </cell>
          <cell r="H55">
            <v>0</v>
          </cell>
          <cell r="I55">
            <v>0</v>
          </cell>
          <cell r="J55">
            <v>0</v>
          </cell>
          <cell r="K55">
            <v>0</v>
          </cell>
          <cell r="L55">
            <v>0</v>
          </cell>
          <cell r="U55">
            <v>0</v>
          </cell>
        </row>
        <row r="56">
          <cell r="A56" t="str">
            <v xml:space="preserve">Angulo de 1-1/2´´ x 1/4´´ (cerramiento en malla)
</v>
          </cell>
          <cell r="B56" t="str">
            <v>m</v>
          </cell>
          <cell r="C56">
            <v>10926</v>
          </cell>
          <cell r="D56">
            <v>0</v>
          </cell>
          <cell r="E56">
            <v>0</v>
          </cell>
          <cell r="F56">
            <v>0</v>
          </cell>
          <cell r="G56">
            <v>0</v>
          </cell>
          <cell r="H56">
            <v>0</v>
          </cell>
          <cell r="I56">
            <v>0</v>
          </cell>
          <cell r="J56">
            <v>0</v>
          </cell>
          <cell r="K56">
            <v>0</v>
          </cell>
          <cell r="L56">
            <v>0</v>
          </cell>
          <cell r="U56">
            <v>0</v>
          </cell>
        </row>
        <row r="57">
          <cell r="A57" t="str">
            <v>Angulo de 2" x 1/8" x6m</v>
          </cell>
          <cell r="B57" t="str">
            <v>u</v>
          </cell>
          <cell r="C57">
            <v>106040</v>
          </cell>
          <cell r="D57">
            <v>0</v>
          </cell>
          <cell r="E57">
            <v>0</v>
          </cell>
          <cell r="F57">
            <v>0</v>
          </cell>
          <cell r="G57">
            <v>0</v>
          </cell>
          <cell r="H57">
            <v>0</v>
          </cell>
          <cell r="I57">
            <v>0</v>
          </cell>
          <cell r="J57">
            <v>0</v>
          </cell>
          <cell r="K57">
            <v>0</v>
          </cell>
          <cell r="L57">
            <v>0</v>
          </cell>
          <cell r="U57">
            <v>0</v>
          </cell>
        </row>
        <row r="58">
          <cell r="A58" t="str">
            <v>Angulo de 2" x 3/16" x6m</v>
          </cell>
          <cell r="B58" t="str">
            <v>u</v>
          </cell>
          <cell r="C58">
            <v>149270</v>
          </cell>
          <cell r="D58">
            <v>0</v>
          </cell>
          <cell r="E58">
            <v>0</v>
          </cell>
          <cell r="F58">
            <v>0</v>
          </cell>
          <cell r="G58">
            <v>0</v>
          </cell>
          <cell r="H58">
            <v>0</v>
          </cell>
          <cell r="I58">
            <v>0</v>
          </cell>
          <cell r="J58">
            <v>0</v>
          </cell>
          <cell r="K58">
            <v>0</v>
          </cell>
          <cell r="L58">
            <v>0</v>
          </cell>
          <cell r="U58">
            <v>0</v>
          </cell>
        </row>
        <row r="59">
          <cell r="A59" t="str">
            <v>Anticorrosivo cromato de zinc</v>
          </cell>
          <cell r="B59" t="str">
            <v>gal</v>
          </cell>
          <cell r="C59">
            <v>46057</v>
          </cell>
          <cell r="D59">
            <v>1.86</v>
          </cell>
          <cell r="E59">
            <v>11.87</v>
          </cell>
          <cell r="F59">
            <v>0</v>
          </cell>
          <cell r="G59">
            <v>1.01</v>
          </cell>
          <cell r="H59">
            <v>1.35</v>
          </cell>
          <cell r="I59">
            <v>16.09</v>
          </cell>
          <cell r="J59">
            <v>0</v>
          </cell>
          <cell r="K59">
            <v>16.09</v>
          </cell>
          <cell r="L59">
            <v>741057</v>
          </cell>
        </row>
        <row r="60">
          <cell r="A60" t="str">
            <v>Antisol blanco (presentación 20 kg) - Rend: 100 m2</v>
          </cell>
          <cell r="B60" t="str">
            <v>u</v>
          </cell>
          <cell r="C60">
            <v>205590</v>
          </cell>
          <cell r="D60">
            <v>0</v>
          </cell>
          <cell r="E60">
            <v>0</v>
          </cell>
          <cell r="F60">
            <v>0</v>
          </cell>
          <cell r="G60">
            <v>0</v>
          </cell>
          <cell r="H60">
            <v>0</v>
          </cell>
          <cell r="I60">
            <v>0</v>
          </cell>
          <cell r="J60">
            <v>0</v>
          </cell>
          <cell r="K60">
            <v>0</v>
          </cell>
          <cell r="L60">
            <v>0</v>
          </cell>
          <cell r="U60">
            <v>0</v>
          </cell>
        </row>
        <row r="61">
          <cell r="A61" t="str">
            <v>Arena de sello (fina)</v>
          </cell>
          <cell r="B61" t="str">
            <v>m3</v>
          </cell>
          <cell r="C61">
            <v>36610</v>
          </cell>
          <cell r="D61">
            <v>0</v>
          </cell>
          <cell r="E61">
            <v>0</v>
          </cell>
          <cell r="F61">
            <v>0</v>
          </cell>
          <cell r="G61">
            <v>0</v>
          </cell>
          <cell r="H61">
            <v>0</v>
          </cell>
          <cell r="I61">
            <v>0</v>
          </cell>
          <cell r="J61">
            <v>0</v>
          </cell>
          <cell r="K61">
            <v>0</v>
          </cell>
          <cell r="L61">
            <v>0</v>
          </cell>
          <cell r="U61">
            <v>0</v>
          </cell>
        </row>
        <row r="62">
          <cell r="A62" t="str">
            <v>Arena de soporte (media)</v>
          </cell>
          <cell r="B62" t="str">
            <v>m3</v>
          </cell>
          <cell r="C62">
            <v>39270</v>
          </cell>
          <cell r="D62">
            <v>0.9</v>
          </cell>
          <cell r="E62">
            <v>0.35</v>
          </cell>
          <cell r="F62">
            <v>0</v>
          </cell>
          <cell r="G62">
            <v>0.53</v>
          </cell>
          <cell r="H62">
            <v>0.66</v>
          </cell>
          <cell r="I62">
            <v>2.44</v>
          </cell>
          <cell r="J62">
            <v>0</v>
          </cell>
          <cell r="K62">
            <v>2.44</v>
          </cell>
          <cell r="L62">
            <v>95819</v>
          </cell>
          <cell r="N62" t="str">
            <v>Cotización cantera (triturado de 1/22 norma INVIAS)</v>
          </cell>
        </row>
        <row r="63">
          <cell r="A63" t="str">
            <v>Arena de Trituración</v>
          </cell>
          <cell r="B63" t="str">
            <v>m3</v>
          </cell>
          <cell r="C63">
            <v>64260</v>
          </cell>
          <cell r="D63">
            <v>0</v>
          </cell>
          <cell r="E63">
            <v>0</v>
          </cell>
          <cell r="F63">
            <v>0</v>
          </cell>
          <cell r="G63">
            <v>0</v>
          </cell>
          <cell r="H63">
            <v>0</v>
          </cell>
          <cell r="I63">
            <v>0</v>
          </cell>
          <cell r="J63">
            <v>73.72</v>
          </cell>
          <cell r="K63">
            <v>73.72</v>
          </cell>
          <cell r="L63">
            <v>4737247</v>
          </cell>
          <cell r="M63" t="str">
            <v>revisar</v>
          </cell>
          <cell r="N63" t="str">
            <v>Cotización presentada anexos
(Arena para concreto)</v>
          </cell>
        </row>
        <row r="64">
          <cell r="A64" t="str">
            <v>Arena de trituración (sellos de arena-afalto)</v>
          </cell>
          <cell r="B64" t="str">
            <v>m3</v>
          </cell>
          <cell r="C64">
            <v>60590</v>
          </cell>
          <cell r="D64">
            <v>0</v>
          </cell>
          <cell r="E64">
            <v>0</v>
          </cell>
          <cell r="F64">
            <v>0</v>
          </cell>
          <cell r="G64">
            <v>0</v>
          </cell>
          <cell r="H64">
            <v>0</v>
          </cell>
          <cell r="I64">
            <v>0</v>
          </cell>
          <cell r="J64">
            <v>0</v>
          </cell>
          <cell r="K64">
            <v>0</v>
          </cell>
          <cell r="L64">
            <v>0</v>
          </cell>
          <cell r="U64">
            <v>0</v>
          </cell>
        </row>
        <row r="65">
          <cell r="A65" t="str">
            <v>Arena lavada</v>
          </cell>
          <cell r="B65" t="str">
            <v>m3</v>
          </cell>
          <cell r="C65">
            <v>56889</v>
          </cell>
          <cell r="D65">
            <v>0</v>
          </cell>
          <cell r="E65">
            <v>0</v>
          </cell>
          <cell r="F65">
            <v>0</v>
          </cell>
          <cell r="G65">
            <v>0</v>
          </cell>
          <cell r="H65">
            <v>0</v>
          </cell>
          <cell r="I65">
            <v>0</v>
          </cell>
          <cell r="J65">
            <v>28.5</v>
          </cell>
          <cell r="K65">
            <v>28.5</v>
          </cell>
          <cell r="L65">
            <v>1621337</v>
          </cell>
          <cell r="N65" t="str">
            <v>PENDIENTE COTIZACIÓN</v>
          </cell>
        </row>
        <row r="66">
          <cell r="A66" t="str">
            <v>Arenilla</v>
          </cell>
          <cell r="B66" t="str">
            <v>m3</v>
          </cell>
          <cell r="C66">
            <v>41650</v>
          </cell>
          <cell r="D66">
            <v>5.89</v>
          </cell>
          <cell r="E66">
            <v>23.32</v>
          </cell>
          <cell r="F66">
            <v>0.28000000000000003</v>
          </cell>
          <cell r="G66">
            <v>12.93</v>
          </cell>
          <cell r="H66">
            <v>10.01</v>
          </cell>
          <cell r="I66">
            <v>52.43</v>
          </cell>
          <cell r="J66">
            <v>0</v>
          </cell>
          <cell r="K66">
            <v>52.43</v>
          </cell>
          <cell r="L66">
            <v>2183710</v>
          </cell>
          <cell r="N66" t="str">
            <v>Cotización presentada anexos
(sub base sin procesar)</v>
          </cell>
        </row>
        <row r="67">
          <cell r="A67" t="str">
            <v>Banco, de 130x52x82 cm con asiento y respaldo de concreto prefabricado, incluso pernos de anclaje.</v>
          </cell>
          <cell r="B67" t="str">
            <v>Un.</v>
          </cell>
          <cell r="C67">
            <v>1370917</v>
          </cell>
          <cell r="D67">
            <v>0</v>
          </cell>
          <cell r="E67">
            <v>0</v>
          </cell>
          <cell r="F67">
            <v>0</v>
          </cell>
          <cell r="G67">
            <v>0</v>
          </cell>
          <cell r="H67">
            <v>0</v>
          </cell>
          <cell r="I67">
            <v>0</v>
          </cell>
          <cell r="J67">
            <v>0</v>
          </cell>
          <cell r="K67">
            <v>0</v>
          </cell>
          <cell r="L67">
            <v>0</v>
          </cell>
          <cell r="U67">
            <v>0</v>
          </cell>
        </row>
        <row r="68">
          <cell r="A68" t="str">
            <v>Banda abdomen cronch inclinada</v>
          </cell>
          <cell r="B68" t="str">
            <v>un</v>
          </cell>
          <cell r="C68">
            <v>4163086</v>
          </cell>
          <cell r="D68">
            <v>0</v>
          </cell>
          <cell r="E68">
            <v>0</v>
          </cell>
          <cell r="F68">
            <v>0</v>
          </cell>
          <cell r="G68">
            <v>0</v>
          </cell>
          <cell r="H68">
            <v>0</v>
          </cell>
          <cell r="I68">
            <v>0</v>
          </cell>
          <cell r="J68">
            <v>0</v>
          </cell>
          <cell r="K68">
            <v>0</v>
          </cell>
          <cell r="L68">
            <v>0</v>
          </cell>
          <cell r="U68">
            <v>0</v>
          </cell>
        </row>
        <row r="69">
          <cell r="A69" t="str">
            <v>Barandilla de madera de roble barnizada, de 90 cm de altura.</v>
          </cell>
          <cell r="B69" t="str">
            <v>m</v>
          </cell>
          <cell r="C69">
            <v>584269</v>
          </cell>
          <cell r="D69">
            <v>0</v>
          </cell>
          <cell r="E69">
            <v>0</v>
          </cell>
          <cell r="F69">
            <v>0</v>
          </cell>
          <cell r="G69">
            <v>0</v>
          </cell>
          <cell r="H69">
            <v>0</v>
          </cell>
          <cell r="I69">
            <v>0</v>
          </cell>
          <cell r="J69">
            <v>0</v>
          </cell>
          <cell r="K69">
            <v>0</v>
          </cell>
          <cell r="L69">
            <v>0</v>
          </cell>
          <cell r="U69">
            <v>0</v>
          </cell>
        </row>
        <row r="70">
          <cell r="A70" t="str">
            <v>Barandilla metálica de tubo hueco de acero laminado en frío de 90 cm de altura</v>
          </cell>
          <cell r="B70" t="str">
            <v>m</v>
          </cell>
          <cell r="C70">
            <v>273613</v>
          </cell>
          <cell r="D70">
            <v>0</v>
          </cell>
          <cell r="E70">
            <v>0</v>
          </cell>
          <cell r="F70">
            <v>0</v>
          </cell>
          <cell r="G70">
            <v>0</v>
          </cell>
          <cell r="H70">
            <v>0</v>
          </cell>
          <cell r="I70">
            <v>0</v>
          </cell>
          <cell r="J70">
            <v>0</v>
          </cell>
          <cell r="K70">
            <v>0</v>
          </cell>
          <cell r="L70">
            <v>0</v>
          </cell>
          <cell r="U70">
            <v>0</v>
          </cell>
        </row>
        <row r="71">
          <cell r="A71" t="str">
            <v>Barniz Exterior Para madera - Base Aceite</v>
          </cell>
          <cell r="B71" t="str">
            <v>gl</v>
          </cell>
          <cell r="C71">
            <v>85900</v>
          </cell>
          <cell r="H71">
            <v>31.64</v>
          </cell>
          <cell r="I71">
            <v>31.64</v>
          </cell>
          <cell r="J71">
            <v>0</v>
          </cell>
          <cell r="K71">
            <v>31.64</v>
          </cell>
          <cell r="L71">
            <v>2717876</v>
          </cell>
          <cell r="M71" t="str">
            <v>OK</v>
          </cell>
          <cell r="N71" t="str">
            <v>https://www.homecenter.com.co/homecenter-co/product/02902/barniz-para-madera-uso-exterior-1-galon/02902/?kid=goosho_1161562&amp;shop=googleShopping&amp;gclid=CjwKCAjwg-GjBhBnEiwAMUvNW0pOd0a5nTbp_JS-OYCWFwli2lWwq-3ol-bgH4WL0sICDaR0f878FRoCeOYQAvD_BwE</v>
          </cell>
        </row>
        <row r="72">
          <cell r="A72" t="str">
            <v>Barra Auxiliar de Seguridad para Sanitario</v>
          </cell>
          <cell r="B72" t="str">
            <v>u</v>
          </cell>
          <cell r="C72">
            <v>228186</v>
          </cell>
          <cell r="D72">
            <v>0</v>
          </cell>
          <cell r="E72">
            <v>0</v>
          </cell>
          <cell r="F72">
            <v>0</v>
          </cell>
          <cell r="G72">
            <v>0</v>
          </cell>
          <cell r="H72">
            <v>0</v>
          </cell>
          <cell r="I72">
            <v>0</v>
          </cell>
          <cell r="J72">
            <v>0</v>
          </cell>
          <cell r="K72">
            <v>0</v>
          </cell>
          <cell r="L72">
            <v>0</v>
          </cell>
          <cell r="U72">
            <v>0</v>
          </cell>
        </row>
        <row r="73">
          <cell r="A73" t="str">
            <v>Barra Auxiliar de Seguridad para Sanitario a Piso</v>
          </cell>
          <cell r="B73" t="str">
            <v>u</v>
          </cell>
          <cell r="C73">
            <v>212783</v>
          </cell>
          <cell r="D73">
            <v>0</v>
          </cell>
          <cell r="E73">
            <v>0</v>
          </cell>
          <cell r="F73">
            <v>0</v>
          </cell>
          <cell r="G73">
            <v>0</v>
          </cell>
          <cell r="H73">
            <v>0</v>
          </cell>
          <cell r="I73">
            <v>0</v>
          </cell>
          <cell r="J73">
            <v>0</v>
          </cell>
          <cell r="K73">
            <v>0</v>
          </cell>
          <cell r="L73">
            <v>0</v>
          </cell>
          <cell r="U73">
            <v>0</v>
          </cell>
        </row>
        <row r="74">
          <cell r="A74" t="str">
            <v>Barra de Seguridad Abatible Acero Inoxidable
Pamo Colombia - 1 1/4Pulgada diametro, 0.18 alto- 0.05 ancho - 0.8 m largo.</v>
          </cell>
          <cell r="B74" t="str">
            <v>u</v>
          </cell>
          <cell r="C74">
            <v>353561</v>
          </cell>
          <cell r="D74">
            <v>0</v>
          </cell>
          <cell r="E74">
            <v>0</v>
          </cell>
          <cell r="F74">
            <v>0</v>
          </cell>
          <cell r="G74">
            <v>0</v>
          </cell>
          <cell r="H74">
            <v>0</v>
          </cell>
          <cell r="I74">
            <v>0</v>
          </cell>
          <cell r="J74">
            <v>0</v>
          </cell>
          <cell r="K74">
            <v>0</v>
          </cell>
          <cell r="L74">
            <v>0</v>
          </cell>
          <cell r="U74">
            <v>0</v>
          </cell>
        </row>
        <row r="75">
          <cell r="A75" t="str">
            <v xml:space="preserve">Barra de Seguridad Safe 5.2 cm Alto x 6.3cm Ancho x 64.6cm Largo Gris
</v>
          </cell>
          <cell r="B75" t="str">
            <v>u</v>
          </cell>
          <cell r="C75">
            <v>174900</v>
          </cell>
          <cell r="D75">
            <v>0</v>
          </cell>
          <cell r="E75">
            <v>0</v>
          </cell>
          <cell r="F75">
            <v>0</v>
          </cell>
          <cell r="G75">
            <v>0</v>
          </cell>
          <cell r="H75">
            <v>0</v>
          </cell>
          <cell r="I75">
            <v>0</v>
          </cell>
          <cell r="J75">
            <v>0</v>
          </cell>
          <cell r="K75">
            <v>0</v>
          </cell>
          <cell r="L75">
            <v>0</v>
          </cell>
          <cell r="U75">
            <v>0</v>
          </cell>
        </row>
        <row r="76">
          <cell r="A76" t="str">
            <v>Barra Seguridad Piso Pared Acero Inoxidable
Pamo Colombia</v>
          </cell>
          <cell r="B76" t="str">
            <v>u</v>
          </cell>
          <cell r="C76">
            <v>279840</v>
          </cell>
          <cell r="D76">
            <v>0</v>
          </cell>
          <cell r="E76">
            <v>0</v>
          </cell>
          <cell r="F76">
            <v>0</v>
          </cell>
          <cell r="G76">
            <v>0</v>
          </cell>
          <cell r="H76">
            <v>0</v>
          </cell>
          <cell r="I76">
            <v>0</v>
          </cell>
          <cell r="J76">
            <v>0</v>
          </cell>
          <cell r="K76">
            <v>0</v>
          </cell>
          <cell r="L76">
            <v>0</v>
          </cell>
          <cell r="U76">
            <v>0</v>
          </cell>
        </row>
        <row r="77">
          <cell r="A77" t="str">
            <v>Barras de transferencia de carga (1'')</v>
          </cell>
          <cell r="B77" t="str">
            <v>kg</v>
          </cell>
          <cell r="C77">
            <v>3302</v>
          </cell>
          <cell r="D77">
            <v>0</v>
          </cell>
          <cell r="E77">
            <v>0</v>
          </cell>
          <cell r="F77">
            <v>0</v>
          </cell>
          <cell r="G77">
            <v>0</v>
          </cell>
          <cell r="H77">
            <v>0</v>
          </cell>
          <cell r="I77">
            <v>0</v>
          </cell>
          <cell r="J77">
            <v>0</v>
          </cell>
          <cell r="K77">
            <v>0</v>
          </cell>
          <cell r="L77">
            <v>0</v>
          </cell>
          <cell r="U77">
            <v>0</v>
          </cell>
        </row>
        <row r="78">
          <cell r="A78" t="str">
            <v>Barras de unión de 1/2´´</v>
          </cell>
          <cell r="B78" t="str">
            <v>kg</v>
          </cell>
          <cell r="C78">
            <v>3040</v>
          </cell>
          <cell r="D78">
            <v>0</v>
          </cell>
          <cell r="E78">
            <v>0</v>
          </cell>
          <cell r="F78">
            <v>0</v>
          </cell>
          <cell r="G78">
            <v>0</v>
          </cell>
          <cell r="H78">
            <v>0</v>
          </cell>
          <cell r="I78">
            <v>0</v>
          </cell>
          <cell r="J78">
            <v>0</v>
          </cell>
          <cell r="K78">
            <v>0</v>
          </cell>
          <cell r="L78">
            <v>0</v>
          </cell>
          <cell r="U78">
            <v>0</v>
          </cell>
        </row>
        <row r="79">
          <cell r="A79" t="str">
            <v>Barrera de seguridad portátil tipo New Jersey de polietileno de alta densidad, de 1,20x0,60x0,40 m, con capacidad de lastrado de 150 l, color rojo o blanco.</v>
          </cell>
          <cell r="B79" t="str">
            <v>u</v>
          </cell>
          <cell r="C79">
            <v>277858</v>
          </cell>
          <cell r="D79">
            <v>0</v>
          </cell>
          <cell r="E79">
            <v>0</v>
          </cell>
          <cell r="F79">
            <v>0</v>
          </cell>
          <cell r="G79">
            <v>0</v>
          </cell>
          <cell r="H79">
            <v>0</v>
          </cell>
          <cell r="I79">
            <v>0</v>
          </cell>
          <cell r="J79">
            <v>0</v>
          </cell>
          <cell r="K79">
            <v>0</v>
          </cell>
          <cell r="L79">
            <v>0</v>
          </cell>
          <cell r="U79">
            <v>0</v>
          </cell>
        </row>
        <row r="80">
          <cell r="A80" t="str">
            <v xml:space="preserve">Base Granular reciclada en obra
</v>
          </cell>
          <cell r="B80" t="str">
            <v>m3</v>
          </cell>
          <cell r="C80">
            <v>24566</v>
          </cell>
          <cell r="D80">
            <v>0</v>
          </cell>
          <cell r="E80">
            <v>0</v>
          </cell>
          <cell r="F80">
            <v>0</v>
          </cell>
          <cell r="G80">
            <v>0</v>
          </cell>
          <cell r="H80">
            <v>0</v>
          </cell>
          <cell r="I80">
            <v>0</v>
          </cell>
          <cell r="J80">
            <v>0</v>
          </cell>
          <cell r="K80">
            <v>0</v>
          </cell>
          <cell r="L80">
            <v>0</v>
          </cell>
          <cell r="U80">
            <v>0</v>
          </cell>
        </row>
        <row r="81">
          <cell r="A81" t="str">
            <v>Bisagra Comun 3"</v>
          </cell>
          <cell r="B81" t="str">
            <v>u</v>
          </cell>
          <cell r="C81">
            <v>1155</v>
          </cell>
          <cell r="D81">
            <v>0</v>
          </cell>
          <cell r="E81">
            <v>0</v>
          </cell>
          <cell r="F81">
            <v>0</v>
          </cell>
          <cell r="G81">
            <v>0</v>
          </cell>
          <cell r="H81">
            <v>0</v>
          </cell>
          <cell r="I81">
            <v>0</v>
          </cell>
          <cell r="J81">
            <v>0</v>
          </cell>
          <cell r="K81">
            <v>0</v>
          </cell>
          <cell r="L81">
            <v>0</v>
          </cell>
          <cell r="U81">
            <v>0</v>
          </cell>
        </row>
        <row r="82">
          <cell r="A82" t="str">
            <v>Bisagra de seguridad de 140x70 mm, en latón negro brillo, para puerta de entrada principal.</v>
          </cell>
          <cell r="B82" t="str">
            <v>u</v>
          </cell>
          <cell r="C82">
            <v>15570</v>
          </cell>
          <cell r="D82">
            <v>0</v>
          </cell>
          <cell r="E82">
            <v>0</v>
          </cell>
          <cell r="F82">
            <v>0</v>
          </cell>
          <cell r="G82">
            <v>0</v>
          </cell>
          <cell r="H82">
            <v>0</v>
          </cell>
          <cell r="I82">
            <v>0</v>
          </cell>
          <cell r="J82">
            <v>0</v>
          </cell>
          <cell r="K82">
            <v>0</v>
          </cell>
          <cell r="L82">
            <v>0</v>
          </cell>
          <cell r="U82">
            <v>0</v>
          </cell>
        </row>
        <row r="83">
          <cell r="A83" t="str">
            <v>Bisagra para puerta en cobre nudo cabeza redonda de 3"</v>
          </cell>
          <cell r="B83" t="str">
            <v>u</v>
          </cell>
          <cell r="C83">
            <v>7579</v>
          </cell>
          <cell r="D83">
            <v>0</v>
          </cell>
          <cell r="E83">
            <v>0</v>
          </cell>
          <cell r="F83">
            <v>0</v>
          </cell>
          <cell r="G83">
            <v>0</v>
          </cell>
          <cell r="H83">
            <v>0</v>
          </cell>
          <cell r="I83">
            <v>0</v>
          </cell>
          <cell r="J83">
            <v>0</v>
          </cell>
          <cell r="K83">
            <v>0</v>
          </cell>
          <cell r="L83">
            <v>0</v>
          </cell>
          <cell r="U83">
            <v>0</v>
          </cell>
        </row>
        <row r="84">
          <cell r="A84" t="str">
            <v>Bloque cemento 10 x 20 x 40 cm 3h 12,5u/m2 10 mpa 7 Kg</v>
          </cell>
          <cell r="B84" t="str">
            <v>u</v>
          </cell>
          <cell r="C84">
            <v>2400</v>
          </cell>
          <cell r="D84">
            <v>0</v>
          </cell>
          <cell r="E84">
            <v>0</v>
          </cell>
          <cell r="F84">
            <v>0</v>
          </cell>
          <cell r="G84">
            <v>0</v>
          </cell>
          <cell r="H84">
            <v>0</v>
          </cell>
          <cell r="I84">
            <v>0</v>
          </cell>
          <cell r="J84">
            <v>0</v>
          </cell>
          <cell r="K84">
            <v>0</v>
          </cell>
          <cell r="L84">
            <v>0</v>
          </cell>
          <cell r="U84">
            <v>0</v>
          </cell>
        </row>
        <row r="85">
          <cell r="A85" t="str">
            <v>Bloque concreto R-10Mpa 3P intermedio 20 x 20 x 40 puesto en obra</v>
          </cell>
          <cell r="B85" t="str">
            <v>u</v>
          </cell>
          <cell r="C85">
            <v>4547</v>
          </cell>
          <cell r="D85">
            <v>0</v>
          </cell>
          <cell r="E85">
            <v>0</v>
          </cell>
          <cell r="F85">
            <v>0</v>
          </cell>
          <cell r="G85">
            <v>0</v>
          </cell>
          <cell r="H85">
            <v>0</v>
          </cell>
          <cell r="I85">
            <v>0</v>
          </cell>
          <cell r="J85">
            <v>0</v>
          </cell>
          <cell r="K85">
            <v>0</v>
          </cell>
          <cell r="L85">
            <v>0</v>
          </cell>
          <cell r="U85">
            <v>0</v>
          </cell>
        </row>
        <row r="86">
          <cell r="A86" t="str">
            <v>Bloque de concreto 12 x 20 x 40 cm 12,5u/m2 11,5 kilos</v>
          </cell>
          <cell r="B86" t="str">
            <v>u</v>
          </cell>
          <cell r="C86">
            <v>3265</v>
          </cell>
          <cell r="D86">
            <v>0</v>
          </cell>
          <cell r="E86">
            <v>0</v>
          </cell>
          <cell r="F86">
            <v>0</v>
          </cell>
          <cell r="G86">
            <v>0</v>
          </cell>
          <cell r="H86">
            <v>0</v>
          </cell>
          <cell r="I86">
            <v>0</v>
          </cell>
          <cell r="J86">
            <v>0</v>
          </cell>
          <cell r="K86">
            <v>0</v>
          </cell>
          <cell r="L86">
            <v>0</v>
          </cell>
          <cell r="U86">
            <v>0</v>
          </cell>
        </row>
        <row r="87">
          <cell r="A87" t="str">
            <v>Bloque de concreto 15 x 20 x 40 cm 12,5u/m2 13.8 Kg</v>
          </cell>
          <cell r="B87" t="str">
            <v>u</v>
          </cell>
          <cell r="C87">
            <v>3500</v>
          </cell>
          <cell r="D87">
            <v>136.5</v>
          </cell>
          <cell r="E87">
            <v>550.59</v>
          </cell>
          <cell r="F87">
            <v>26.25</v>
          </cell>
          <cell r="G87">
            <v>52.5</v>
          </cell>
          <cell r="H87">
            <v>126</v>
          </cell>
          <cell r="I87">
            <v>891.84</v>
          </cell>
          <cell r="J87">
            <v>0</v>
          </cell>
          <cell r="K87">
            <v>891.84</v>
          </cell>
          <cell r="L87">
            <v>3121440</v>
          </cell>
          <cell r="M87" t="str">
            <v>OK</v>
          </cell>
          <cell r="N87" t="str">
            <v>https://www.homecenter.com.co/homecenter-co/product/371906/bloque-liso-14-gris-14x19x39cm-13mpa-125und-mt2/371906/?kid=bnnext1031758&amp;shop=googleShopping&amp;gclid=Cj0KCQjwjryjBhD0ARIsAMLvnF8SdHs452AgKmspZxB-Qg_lzQz7DvuF51_RehBRyt_bdR-wpGTQvhIaApFMEALw_wcB</v>
          </cell>
        </row>
        <row r="88">
          <cell r="A88" t="str">
            <v>Bloque de concreto 19x19x39cm 13 MPA PI-20</v>
          </cell>
          <cell r="B88" t="str">
            <v>u</v>
          </cell>
          <cell r="C88">
            <v>5364</v>
          </cell>
          <cell r="D88">
            <v>0</v>
          </cell>
          <cell r="E88">
            <v>0</v>
          </cell>
          <cell r="F88">
            <v>0</v>
          </cell>
          <cell r="G88">
            <v>0</v>
          </cell>
          <cell r="H88">
            <v>0</v>
          </cell>
          <cell r="I88">
            <v>0</v>
          </cell>
          <cell r="J88">
            <v>0</v>
          </cell>
          <cell r="K88">
            <v>0</v>
          </cell>
          <cell r="L88">
            <v>0</v>
          </cell>
          <cell r="U88">
            <v>0</v>
          </cell>
        </row>
        <row r="89">
          <cell r="A89" t="str">
            <v>Bloque de concreto Liso 19x19x39 12.5 u/m2 18.8k</v>
          </cell>
          <cell r="B89" t="str">
            <v>u</v>
          </cell>
          <cell r="C89">
            <v>5713</v>
          </cell>
          <cell r="D89">
            <v>0</v>
          </cell>
          <cell r="E89">
            <v>0</v>
          </cell>
          <cell r="F89">
            <v>0</v>
          </cell>
          <cell r="G89">
            <v>0</v>
          </cell>
          <cell r="H89">
            <v>0</v>
          </cell>
          <cell r="I89">
            <v>0</v>
          </cell>
          <cell r="J89">
            <v>0</v>
          </cell>
          <cell r="K89">
            <v>0</v>
          </cell>
          <cell r="L89">
            <v>0</v>
          </cell>
          <cell r="U89">
            <v>0</v>
          </cell>
        </row>
        <row r="90">
          <cell r="A90" t="str">
            <v>Bloquelon 80x8x23 cm 4.87u/m2 11 Kg.</v>
          </cell>
          <cell r="B90" t="str">
            <v>u</v>
          </cell>
          <cell r="C90">
            <v>5247</v>
          </cell>
          <cell r="D90">
            <v>0</v>
          </cell>
          <cell r="E90">
            <v>0</v>
          </cell>
          <cell r="F90">
            <v>0</v>
          </cell>
          <cell r="G90">
            <v>0</v>
          </cell>
          <cell r="H90">
            <v>0</v>
          </cell>
          <cell r="I90">
            <v>0</v>
          </cell>
          <cell r="J90">
            <v>0</v>
          </cell>
          <cell r="K90">
            <v>0</v>
          </cell>
          <cell r="L90">
            <v>0</v>
          </cell>
          <cell r="U90">
            <v>0</v>
          </cell>
        </row>
        <row r="91">
          <cell r="A91" t="str">
            <v>Bolardo M 60  - Concreto</v>
          </cell>
          <cell r="B91" t="str">
            <v>u</v>
          </cell>
          <cell r="C91">
            <v>46827</v>
          </cell>
          <cell r="D91">
            <v>0</v>
          </cell>
          <cell r="E91">
            <v>0</v>
          </cell>
          <cell r="F91">
            <v>0</v>
          </cell>
          <cell r="G91">
            <v>0</v>
          </cell>
          <cell r="H91">
            <v>0</v>
          </cell>
          <cell r="I91">
            <v>0</v>
          </cell>
          <cell r="J91">
            <v>0</v>
          </cell>
          <cell r="K91">
            <v>0</v>
          </cell>
          <cell r="L91">
            <v>0</v>
          </cell>
          <cell r="U91">
            <v>0</v>
          </cell>
        </row>
        <row r="92">
          <cell r="A92" t="str">
            <v>Bolardo M 63 Alto/Hierro</v>
          </cell>
          <cell r="B92" t="str">
            <v>u</v>
          </cell>
          <cell r="C92">
            <v>163123</v>
          </cell>
          <cell r="D92">
            <v>0</v>
          </cell>
          <cell r="E92">
            <v>0</v>
          </cell>
          <cell r="F92">
            <v>0</v>
          </cell>
          <cell r="G92">
            <v>0</v>
          </cell>
          <cell r="H92">
            <v>0</v>
          </cell>
          <cell r="I92">
            <v>0</v>
          </cell>
          <cell r="J92">
            <v>0</v>
          </cell>
          <cell r="K92">
            <v>0</v>
          </cell>
          <cell r="L92">
            <v>0</v>
          </cell>
          <cell r="U92">
            <v>0</v>
          </cell>
        </row>
        <row r="93">
          <cell r="A93" t="str">
            <v>Bolsacreto de 1m3</v>
          </cell>
          <cell r="B93" t="str">
            <v>m3</v>
          </cell>
          <cell r="C93">
            <v>25212</v>
          </cell>
          <cell r="D93">
            <v>0</v>
          </cell>
          <cell r="E93">
            <v>0</v>
          </cell>
          <cell r="F93">
            <v>0</v>
          </cell>
          <cell r="G93">
            <v>0</v>
          </cell>
          <cell r="H93">
            <v>0</v>
          </cell>
          <cell r="I93">
            <v>0</v>
          </cell>
          <cell r="J93">
            <v>0</v>
          </cell>
          <cell r="K93">
            <v>0</v>
          </cell>
          <cell r="L93">
            <v>0</v>
          </cell>
          <cell r="U93">
            <v>0</v>
          </cell>
        </row>
        <row r="94">
          <cell r="A94" t="str">
            <v>Bombillo Ahorrador Espiral 45w-110v Lexmana Extragrande</v>
          </cell>
          <cell r="B94" t="str">
            <v>U</v>
          </cell>
          <cell r="C94">
            <v>25302</v>
          </cell>
          <cell r="D94">
            <v>0</v>
          </cell>
          <cell r="E94">
            <v>0</v>
          </cell>
          <cell r="F94">
            <v>0</v>
          </cell>
          <cell r="G94">
            <v>0</v>
          </cell>
          <cell r="H94">
            <v>0</v>
          </cell>
          <cell r="I94">
            <v>0</v>
          </cell>
          <cell r="J94">
            <v>0</v>
          </cell>
          <cell r="K94">
            <v>0</v>
          </cell>
          <cell r="L94">
            <v>0</v>
          </cell>
          <cell r="U94">
            <v>0</v>
          </cell>
        </row>
        <row r="95">
          <cell r="A95" t="str">
            <v>Bombillo Globo Led 1521 Lúmenes 15w Rosca E27 Luz Cálida</v>
          </cell>
          <cell r="B95" t="str">
            <v>U</v>
          </cell>
          <cell r="C95">
            <v>50021</v>
          </cell>
          <cell r="D95">
            <v>0</v>
          </cell>
          <cell r="E95">
            <v>0</v>
          </cell>
          <cell r="F95">
            <v>0</v>
          </cell>
          <cell r="G95">
            <v>0</v>
          </cell>
          <cell r="H95">
            <v>0</v>
          </cell>
          <cell r="I95">
            <v>0</v>
          </cell>
          <cell r="J95">
            <v>0</v>
          </cell>
          <cell r="K95">
            <v>0</v>
          </cell>
          <cell r="L95">
            <v>0</v>
          </cell>
          <cell r="U95">
            <v>0</v>
          </cell>
        </row>
        <row r="96">
          <cell r="A96" t="str">
            <v>Bordillo Prefabricado En Concreto Ref.A85 Ntc-4109, 0,20 X 0,35 X 0.80 M</v>
          </cell>
          <cell r="B96" t="str">
            <v>u</v>
          </cell>
          <cell r="C96">
            <v>31048</v>
          </cell>
          <cell r="D96">
            <v>0</v>
          </cell>
          <cell r="E96">
            <v>0</v>
          </cell>
          <cell r="F96">
            <v>0</v>
          </cell>
          <cell r="G96">
            <v>0</v>
          </cell>
          <cell r="H96">
            <v>0</v>
          </cell>
          <cell r="I96">
            <v>0</v>
          </cell>
          <cell r="J96">
            <v>0</v>
          </cell>
          <cell r="K96">
            <v>0</v>
          </cell>
          <cell r="L96">
            <v>0</v>
          </cell>
          <cell r="U96">
            <v>0</v>
          </cell>
        </row>
        <row r="97">
          <cell r="A97" t="str">
            <v>Botella de gas propano (40 lb) (5% de oxígeno)</v>
          </cell>
          <cell r="B97" t="str">
            <v>u</v>
          </cell>
          <cell r="C97">
            <v>71389</v>
          </cell>
          <cell r="D97">
            <v>0</v>
          </cell>
          <cell r="E97">
            <v>0</v>
          </cell>
          <cell r="F97">
            <v>0</v>
          </cell>
          <cell r="G97">
            <v>0</v>
          </cell>
          <cell r="H97">
            <v>0</v>
          </cell>
          <cell r="I97">
            <v>0</v>
          </cell>
          <cell r="J97">
            <v>0</v>
          </cell>
          <cell r="K97">
            <v>0</v>
          </cell>
          <cell r="L97">
            <v>0</v>
          </cell>
          <cell r="U97">
            <v>0</v>
          </cell>
        </row>
        <row r="98">
          <cell r="A98" t="str">
            <v>Botella de oxígeno (1800 lb)</v>
          </cell>
          <cell r="B98" t="str">
            <v>u</v>
          </cell>
          <cell r="C98">
            <v>89728</v>
          </cell>
          <cell r="D98">
            <v>0</v>
          </cell>
          <cell r="E98">
            <v>0</v>
          </cell>
          <cell r="F98">
            <v>0</v>
          </cell>
          <cell r="G98">
            <v>0</v>
          </cell>
          <cell r="H98">
            <v>0</v>
          </cell>
          <cell r="I98">
            <v>0</v>
          </cell>
          <cell r="J98">
            <v>0</v>
          </cell>
          <cell r="K98">
            <v>0</v>
          </cell>
          <cell r="L98">
            <v>0</v>
          </cell>
          <cell r="U98">
            <v>0</v>
          </cell>
        </row>
        <row r="99">
          <cell r="A99" t="str">
            <v>Breaker - Taco Monopolar Enchufable de 15 a 60 Amp.</v>
          </cell>
          <cell r="B99" t="str">
            <v>u</v>
          </cell>
          <cell r="C99">
            <v>12360</v>
          </cell>
          <cell r="D99">
            <v>8</v>
          </cell>
          <cell r="E99">
            <v>2</v>
          </cell>
          <cell r="F99">
            <v>8</v>
          </cell>
          <cell r="G99">
            <v>8</v>
          </cell>
          <cell r="H99">
            <v>4</v>
          </cell>
          <cell r="I99">
            <v>30</v>
          </cell>
          <cell r="J99">
            <v>0</v>
          </cell>
          <cell r="K99">
            <v>30</v>
          </cell>
          <cell r="L99">
            <v>370800</v>
          </cell>
        </row>
        <row r="100">
          <cell r="A100" t="str">
            <v>Broncosil gris 25 kilogramos
Bronco - De 15 a 17m2 / bulto, de 25 kilos a 2 manos</v>
          </cell>
          <cell r="B100" t="str">
            <v>u</v>
          </cell>
          <cell r="C100">
            <v>66000</v>
          </cell>
          <cell r="D100">
            <v>1.1599999999999999</v>
          </cell>
          <cell r="E100">
            <v>1.81</v>
          </cell>
          <cell r="F100">
            <v>0.36</v>
          </cell>
          <cell r="G100">
            <v>0.72</v>
          </cell>
          <cell r="H100">
            <v>1.74</v>
          </cell>
          <cell r="I100">
            <v>5.79</v>
          </cell>
          <cell r="J100">
            <v>0</v>
          </cell>
          <cell r="K100">
            <v>5.79</v>
          </cell>
          <cell r="L100">
            <v>382140</v>
          </cell>
          <cell r="M100" t="str">
            <v>OK</v>
          </cell>
          <cell r="N100" t="str">
            <v>https://www.easy.com.co/broncosil-gris-saco-x-25-kg/p</v>
          </cell>
        </row>
        <row r="101">
          <cell r="A101" t="str">
            <v>Buje 3x2 Sanitaria</v>
          </cell>
          <cell r="B101" t="str">
            <v>u</v>
          </cell>
          <cell r="C101">
            <v>4547</v>
          </cell>
          <cell r="D101">
            <v>0</v>
          </cell>
          <cell r="E101">
            <v>0</v>
          </cell>
          <cell r="F101">
            <v>0</v>
          </cell>
          <cell r="G101">
            <v>0</v>
          </cell>
          <cell r="H101">
            <v>0</v>
          </cell>
          <cell r="I101">
            <v>0</v>
          </cell>
          <cell r="J101">
            <v>0</v>
          </cell>
          <cell r="K101">
            <v>0</v>
          </cell>
          <cell r="L101">
            <v>0</v>
          </cell>
          <cell r="U101">
            <v>0</v>
          </cell>
        </row>
        <row r="102">
          <cell r="A102" t="str">
            <v>Buje 4x3 Sanitaria</v>
          </cell>
          <cell r="B102" t="str">
            <v>u</v>
          </cell>
          <cell r="C102">
            <v>8395</v>
          </cell>
          <cell r="D102">
            <v>0</v>
          </cell>
          <cell r="E102">
            <v>0</v>
          </cell>
          <cell r="F102">
            <v>0</v>
          </cell>
          <cell r="G102">
            <v>0</v>
          </cell>
          <cell r="H102">
            <v>0</v>
          </cell>
          <cell r="I102">
            <v>0</v>
          </cell>
          <cell r="J102">
            <v>0</v>
          </cell>
          <cell r="K102">
            <v>0</v>
          </cell>
          <cell r="L102">
            <v>0</v>
          </cell>
          <cell r="U102">
            <v>0</v>
          </cell>
        </row>
        <row r="103">
          <cell r="A103" t="str">
            <v>Caballete articulado superior</v>
          </cell>
          <cell r="B103" t="str">
            <v>un</v>
          </cell>
          <cell r="C103">
            <v>17956</v>
          </cell>
          <cell r="D103">
            <v>0</v>
          </cell>
          <cell r="E103">
            <v>0</v>
          </cell>
          <cell r="F103">
            <v>0</v>
          </cell>
          <cell r="G103">
            <v>0</v>
          </cell>
          <cell r="H103">
            <v>0</v>
          </cell>
          <cell r="I103">
            <v>0</v>
          </cell>
          <cell r="J103">
            <v>0</v>
          </cell>
          <cell r="K103">
            <v>0</v>
          </cell>
          <cell r="L103">
            <v>0</v>
          </cell>
          <cell r="U103">
            <v>0</v>
          </cell>
        </row>
        <row r="104">
          <cell r="A104" t="str">
            <v>Caballete Español Art.</v>
          </cell>
          <cell r="B104" t="str">
            <v>u</v>
          </cell>
          <cell r="C104">
            <v>34630</v>
          </cell>
          <cell r="D104">
            <v>0</v>
          </cell>
          <cell r="E104">
            <v>0</v>
          </cell>
          <cell r="F104">
            <v>0</v>
          </cell>
          <cell r="G104">
            <v>0</v>
          </cell>
          <cell r="H104">
            <v>0</v>
          </cell>
          <cell r="I104">
            <v>0</v>
          </cell>
          <cell r="J104">
            <v>0</v>
          </cell>
          <cell r="K104">
            <v>0</v>
          </cell>
          <cell r="L104">
            <v>0</v>
          </cell>
          <cell r="U104">
            <v>0</v>
          </cell>
        </row>
        <row r="105">
          <cell r="A105" t="str">
            <v>Caballete Fijo 15
Eternit- 0.92 m</v>
          </cell>
          <cell r="B105" t="str">
            <v>u</v>
          </cell>
          <cell r="C105">
            <v>36612</v>
          </cell>
          <cell r="D105">
            <v>0</v>
          </cell>
          <cell r="E105">
            <v>0</v>
          </cell>
          <cell r="F105">
            <v>0</v>
          </cell>
          <cell r="G105">
            <v>0</v>
          </cell>
          <cell r="H105">
            <v>0</v>
          </cell>
          <cell r="I105">
            <v>0</v>
          </cell>
          <cell r="J105">
            <v>0</v>
          </cell>
          <cell r="K105">
            <v>0</v>
          </cell>
          <cell r="L105">
            <v>0</v>
          </cell>
          <cell r="U105">
            <v>0</v>
          </cell>
        </row>
        <row r="106">
          <cell r="A106" t="str">
            <v>Caballete Forte Blanco 0.6x0.94m 2mm Upvc
Fibromath</v>
          </cell>
          <cell r="B106" t="str">
            <v>u</v>
          </cell>
          <cell r="C106">
            <v>89900</v>
          </cell>
          <cell r="D106">
            <v>31.25</v>
          </cell>
          <cell r="E106">
            <v>41.25</v>
          </cell>
          <cell r="F106">
            <v>176.25</v>
          </cell>
          <cell r="G106">
            <v>0</v>
          </cell>
          <cell r="H106">
            <v>0</v>
          </cell>
          <cell r="I106">
            <v>248.75</v>
          </cell>
          <cell r="J106">
            <v>0</v>
          </cell>
          <cell r="K106">
            <v>248.75</v>
          </cell>
          <cell r="L106">
            <v>22362625</v>
          </cell>
          <cell r="M106" t="str">
            <v>OK</v>
          </cell>
          <cell r="N106" t="str">
            <v>https://www.homecenter.com.co/homecenter-co/product/234514/caballete-forte-blanco-06x094mt-2mm-upvc/234514/?kid=goosho_1161562&amp;shop=googleShopping&amp;gclid=Cj0KCQjwmtGjBhDhARIsAEqfDEcwFCT75BZvqHHsDTxoZccAr9zIC3QRdtfMUPjYdwWQBhDFoorUsvwaAoOgEALw_wcB</v>
          </cell>
          <cell r="O106">
            <v>29052023</v>
          </cell>
        </row>
        <row r="107">
          <cell r="A107" t="str">
            <v>Caballete portátil de acero galvanizado, para señal provisional de obra.</v>
          </cell>
          <cell r="B107" t="str">
            <v>u</v>
          </cell>
          <cell r="C107">
            <v>20405</v>
          </cell>
          <cell r="D107">
            <v>0</v>
          </cell>
          <cell r="E107">
            <v>0</v>
          </cell>
          <cell r="F107">
            <v>0</v>
          </cell>
          <cell r="G107">
            <v>0</v>
          </cell>
          <cell r="H107">
            <v>0</v>
          </cell>
          <cell r="I107">
            <v>0</v>
          </cell>
          <cell r="J107">
            <v>0</v>
          </cell>
          <cell r="K107">
            <v>0</v>
          </cell>
          <cell r="L107">
            <v>0</v>
          </cell>
          <cell r="U107">
            <v>0</v>
          </cell>
        </row>
        <row r="108">
          <cell r="A108" t="str">
            <v>Caballete Rojo 2 m x 0.52 m TECHOLINE</v>
          </cell>
          <cell r="B108" t="str">
            <v>U</v>
          </cell>
          <cell r="C108">
            <v>37195</v>
          </cell>
          <cell r="D108">
            <v>0</v>
          </cell>
          <cell r="E108">
            <v>0</v>
          </cell>
          <cell r="F108">
            <v>0</v>
          </cell>
          <cell r="G108">
            <v>0</v>
          </cell>
          <cell r="H108">
            <v>0</v>
          </cell>
          <cell r="I108">
            <v>0</v>
          </cell>
          <cell r="J108">
            <v>0</v>
          </cell>
          <cell r="K108">
            <v>0</v>
          </cell>
          <cell r="L108">
            <v>0</v>
          </cell>
          <cell r="U108">
            <v>0</v>
          </cell>
        </row>
        <row r="109">
          <cell r="A109" t="str">
            <v>Cable acero galvanizado 1/16 Pulg</v>
          </cell>
          <cell r="B109" t="str">
            <v>m</v>
          </cell>
          <cell r="C109">
            <v>1108</v>
          </cell>
          <cell r="D109">
            <v>145</v>
          </cell>
          <cell r="E109">
            <v>25</v>
          </cell>
          <cell r="F109">
            <v>170</v>
          </cell>
          <cell r="G109">
            <v>290</v>
          </cell>
          <cell r="H109">
            <v>55</v>
          </cell>
          <cell r="I109">
            <v>685</v>
          </cell>
          <cell r="J109">
            <v>0</v>
          </cell>
          <cell r="K109">
            <v>685</v>
          </cell>
          <cell r="L109">
            <v>758980</v>
          </cell>
        </row>
        <row r="110">
          <cell r="A110" t="str">
            <v>Cable Acometida Antifraude 2 x 8 + 8 AWG</v>
          </cell>
          <cell r="B110" t="str">
            <v>m</v>
          </cell>
          <cell r="C110">
            <v>33663.300000000003</v>
          </cell>
          <cell r="D110">
            <v>31.5</v>
          </cell>
          <cell r="E110">
            <v>0</v>
          </cell>
          <cell r="F110">
            <v>0</v>
          </cell>
          <cell r="G110">
            <v>31.5</v>
          </cell>
          <cell r="H110">
            <v>0</v>
          </cell>
          <cell r="I110">
            <v>63</v>
          </cell>
          <cell r="J110">
            <v>0</v>
          </cell>
          <cell r="K110">
            <v>63</v>
          </cell>
          <cell r="L110">
            <v>2120788</v>
          </cell>
          <cell r="M110" t="str">
            <v>OK</v>
          </cell>
          <cell r="N110" t="str">
            <v>https://edelco.co/producto/cable-cobre-antifraude-3/</v>
          </cell>
          <cell r="O110">
            <v>1062023</v>
          </cell>
          <cell r="P110" t="str">
            <v>MAYORADO 15% POR REFERENCIA  FUERA DE LA CIUDAD</v>
          </cell>
        </row>
        <row r="111">
          <cell r="A111" t="str">
            <v>Cable AWG-CU-THHN/THWN-90ºC # 10</v>
          </cell>
          <cell r="B111" t="str">
            <v>m</v>
          </cell>
          <cell r="C111">
            <v>4382.3049999999994</v>
          </cell>
          <cell r="D111">
            <v>84</v>
          </cell>
          <cell r="E111">
            <v>31.5</v>
          </cell>
          <cell r="F111">
            <v>210</v>
          </cell>
          <cell r="G111">
            <v>210</v>
          </cell>
          <cell r="H111">
            <v>88.2</v>
          </cell>
          <cell r="I111">
            <v>623.70000000000005</v>
          </cell>
          <cell r="J111">
            <v>0</v>
          </cell>
          <cell r="K111">
            <v>623.70000000000005</v>
          </cell>
          <cell r="L111">
            <v>2733244</v>
          </cell>
          <cell r="M111" t="str">
            <v>OK</v>
          </cell>
          <cell r="N111" t="str">
            <v>https://www.ferreteriasamir.com/alambres-y-cables-electricos/3442-alambre-n-10-awg-amarillo-x100m-thhnthwn-600v-90c-procables.html</v>
          </cell>
          <cell r="P111" t="str">
            <v>FERRETERIA EN ITAGUI. SE INCREMENTA UN 15% POR INCERTIDUMBRE</v>
          </cell>
        </row>
        <row r="112">
          <cell r="A112" t="str">
            <v xml:space="preserve">Cable AWG-CU-THHN/THWN-90ºC # 12 </v>
          </cell>
          <cell r="B112" t="str">
            <v>m</v>
          </cell>
          <cell r="C112">
            <v>2714</v>
          </cell>
          <cell r="D112">
            <v>1059.3</v>
          </cell>
          <cell r="E112">
            <v>235.29</v>
          </cell>
          <cell r="F112">
            <v>1330.08</v>
          </cell>
          <cell r="G112">
            <v>1936.32</v>
          </cell>
          <cell r="H112">
            <v>378.24</v>
          </cell>
          <cell r="I112">
            <v>4939.2299999999996</v>
          </cell>
          <cell r="J112">
            <v>0</v>
          </cell>
          <cell r="K112">
            <v>4939.2299999999996</v>
          </cell>
          <cell r="L112">
            <v>13405070</v>
          </cell>
          <cell r="M112" t="str">
            <v>OK</v>
          </cell>
          <cell r="N112" t="str">
            <v>https://www.ferreteriasamir.com/alambres-y-cables-electricos/1642-alambre-n-12-awg-verde-x100m-600v-90c-procables.html</v>
          </cell>
          <cell r="O112">
            <v>1062023</v>
          </cell>
          <cell r="P112" t="str">
            <v>FERRETERIA EN ITAGUI. SE INCREMENTA UN 15% POR INCERTIDUMBRE</v>
          </cell>
        </row>
        <row r="113">
          <cell r="A113" t="str">
            <v>Cable AWG-CU-THHN/THWN-90ºC # 14</v>
          </cell>
          <cell r="B113" t="str">
            <v>m</v>
          </cell>
          <cell r="C113">
            <v>1908</v>
          </cell>
          <cell r="D113">
            <v>0</v>
          </cell>
          <cell r="E113">
            <v>0</v>
          </cell>
          <cell r="F113">
            <v>0</v>
          </cell>
          <cell r="G113">
            <v>0</v>
          </cell>
          <cell r="H113">
            <v>0</v>
          </cell>
          <cell r="I113">
            <v>0</v>
          </cell>
          <cell r="J113">
            <v>0</v>
          </cell>
          <cell r="K113">
            <v>0</v>
          </cell>
          <cell r="L113">
            <v>0</v>
          </cell>
          <cell r="U113">
            <v>0</v>
          </cell>
        </row>
        <row r="114">
          <cell r="A114" t="str">
            <v>Cable AWG-CU-THHN/THWN-90ºC # 8</v>
          </cell>
          <cell r="B114" t="str">
            <v>m</v>
          </cell>
          <cell r="C114">
            <v>5267</v>
          </cell>
          <cell r="D114">
            <v>0</v>
          </cell>
          <cell r="E114">
            <v>0</v>
          </cell>
          <cell r="F114">
            <v>0</v>
          </cell>
          <cell r="G114">
            <v>0</v>
          </cell>
          <cell r="H114">
            <v>0</v>
          </cell>
          <cell r="I114">
            <v>0</v>
          </cell>
          <cell r="J114">
            <v>0</v>
          </cell>
          <cell r="K114">
            <v>0</v>
          </cell>
          <cell r="L114">
            <v>0</v>
          </cell>
          <cell r="U114">
            <v>0</v>
          </cell>
        </row>
        <row r="115">
          <cell r="A115" t="str">
            <v>Cable Cobre 12 Amarillo 100mt Centelsa</v>
          </cell>
          <cell r="B115" t="str">
            <v>u</v>
          </cell>
          <cell r="C115">
            <v>182246</v>
          </cell>
          <cell r="D115">
            <v>0</v>
          </cell>
          <cell r="E115">
            <v>0</v>
          </cell>
          <cell r="F115">
            <v>0</v>
          </cell>
          <cell r="G115">
            <v>0</v>
          </cell>
          <cell r="H115">
            <v>0</v>
          </cell>
          <cell r="I115">
            <v>0</v>
          </cell>
          <cell r="J115">
            <v>0</v>
          </cell>
          <cell r="K115">
            <v>0</v>
          </cell>
          <cell r="L115">
            <v>0</v>
          </cell>
          <cell r="U115">
            <v>0</v>
          </cell>
        </row>
        <row r="116">
          <cell r="A116" t="str">
            <v>Cable cobre 14 negro 100 mt centelsa</v>
          </cell>
          <cell r="B116" t="str">
            <v>u</v>
          </cell>
          <cell r="C116">
            <v>125345</v>
          </cell>
          <cell r="D116">
            <v>0</v>
          </cell>
          <cell r="E116">
            <v>0</v>
          </cell>
          <cell r="F116">
            <v>0</v>
          </cell>
          <cell r="G116">
            <v>0</v>
          </cell>
          <cell r="H116">
            <v>0</v>
          </cell>
          <cell r="I116">
            <v>0</v>
          </cell>
          <cell r="J116">
            <v>0</v>
          </cell>
          <cell r="K116">
            <v>0</v>
          </cell>
          <cell r="L116">
            <v>0</v>
          </cell>
          <cell r="U116">
            <v>0</v>
          </cell>
        </row>
        <row r="117">
          <cell r="A117" t="str">
            <v>Cable de 1/2´´ (para anclajes)</v>
          </cell>
          <cell r="B117" t="str">
            <v>m</v>
          </cell>
          <cell r="C117">
            <v>10582</v>
          </cell>
          <cell r="D117">
            <v>0</v>
          </cell>
          <cell r="E117">
            <v>0</v>
          </cell>
          <cell r="F117">
            <v>0</v>
          </cell>
          <cell r="G117">
            <v>0</v>
          </cell>
          <cell r="H117">
            <v>0</v>
          </cell>
          <cell r="I117">
            <v>0</v>
          </cell>
          <cell r="J117">
            <v>0</v>
          </cell>
          <cell r="K117">
            <v>0</v>
          </cell>
          <cell r="L117">
            <v>0</v>
          </cell>
          <cell r="U117">
            <v>0</v>
          </cell>
        </row>
        <row r="118">
          <cell r="A118" t="str">
            <v>Cable Dúplex 2*12 awg Pvc Blanco x100m</v>
          </cell>
          <cell r="B118" t="str">
            <v>u</v>
          </cell>
          <cell r="C118">
            <v>503690</v>
          </cell>
          <cell r="D118">
            <v>0</v>
          </cell>
          <cell r="E118">
            <v>0</v>
          </cell>
          <cell r="F118">
            <v>0</v>
          </cell>
          <cell r="G118">
            <v>0</v>
          </cell>
          <cell r="H118">
            <v>0</v>
          </cell>
          <cell r="I118">
            <v>0</v>
          </cell>
          <cell r="J118">
            <v>0</v>
          </cell>
          <cell r="K118">
            <v>0</v>
          </cell>
          <cell r="L118">
            <v>0</v>
          </cell>
          <cell r="U118">
            <v>0</v>
          </cell>
        </row>
        <row r="119">
          <cell r="A119" t="str">
            <v>CABLE DUPLEX 2X10 BLANCO 100MT CENTELSA</v>
          </cell>
          <cell r="B119" t="str">
            <v>u</v>
          </cell>
          <cell r="C119">
            <v>570990</v>
          </cell>
          <cell r="D119">
            <v>0</v>
          </cell>
          <cell r="E119">
            <v>0</v>
          </cell>
          <cell r="F119">
            <v>0</v>
          </cell>
          <cell r="G119">
            <v>0</v>
          </cell>
          <cell r="H119">
            <v>0</v>
          </cell>
          <cell r="I119">
            <v>0</v>
          </cell>
          <cell r="J119">
            <v>0</v>
          </cell>
          <cell r="K119">
            <v>0</v>
          </cell>
          <cell r="L119">
            <v>0</v>
          </cell>
          <cell r="U119">
            <v>0</v>
          </cell>
        </row>
        <row r="120">
          <cell r="A120" t="str">
            <v>Cable Encauchetado 3x8 600v 105c</v>
          </cell>
          <cell r="B120" t="str">
            <v>m</v>
          </cell>
          <cell r="C120">
            <v>21688</v>
          </cell>
          <cell r="D120">
            <v>0</v>
          </cell>
          <cell r="E120">
            <v>0</v>
          </cell>
          <cell r="F120">
            <v>0</v>
          </cell>
          <cell r="G120">
            <v>0</v>
          </cell>
          <cell r="H120">
            <v>0</v>
          </cell>
          <cell r="I120">
            <v>0</v>
          </cell>
          <cell r="J120">
            <v>0</v>
          </cell>
          <cell r="K120">
            <v>0</v>
          </cell>
          <cell r="L120">
            <v>0</v>
          </cell>
          <cell r="U120">
            <v>0</v>
          </cell>
        </row>
        <row r="121">
          <cell r="A121" t="str">
            <v>Cable No.10 Cobre Amarillo x100m</v>
          </cell>
          <cell r="B121" t="str">
            <v>u</v>
          </cell>
          <cell r="C121">
            <v>248241</v>
          </cell>
          <cell r="D121">
            <v>0</v>
          </cell>
          <cell r="E121">
            <v>0</v>
          </cell>
          <cell r="F121">
            <v>0</v>
          </cell>
          <cell r="G121">
            <v>0</v>
          </cell>
          <cell r="H121">
            <v>0</v>
          </cell>
          <cell r="I121">
            <v>0</v>
          </cell>
          <cell r="J121">
            <v>0</v>
          </cell>
          <cell r="K121">
            <v>0</v>
          </cell>
          <cell r="L121">
            <v>0</v>
          </cell>
          <cell r="U121">
            <v>0</v>
          </cell>
        </row>
        <row r="122">
          <cell r="A122" t="str">
            <v>Cadena de delimitación de zona de peligro con eslabones de polietileno de alta densidad, de 53x21x6 mm de diámetro, color rojo y blanco.</v>
          </cell>
          <cell r="B122" t="str">
            <v>m</v>
          </cell>
          <cell r="C122">
            <v>4081</v>
          </cell>
          <cell r="D122">
            <v>0</v>
          </cell>
          <cell r="E122">
            <v>0</v>
          </cell>
          <cell r="F122">
            <v>0</v>
          </cell>
          <cell r="G122">
            <v>0</v>
          </cell>
          <cell r="H122">
            <v>0</v>
          </cell>
          <cell r="I122">
            <v>0</v>
          </cell>
          <cell r="J122">
            <v>0</v>
          </cell>
          <cell r="K122">
            <v>0</v>
          </cell>
          <cell r="L122">
            <v>0</v>
          </cell>
          <cell r="U122">
            <v>0</v>
          </cell>
        </row>
        <row r="123">
          <cell r="A123" t="str">
            <v>Caja 12x12x5 Tapa Universal Rall 7035 Cal. 20 Proelectricos</v>
          </cell>
          <cell r="B123" t="str">
            <v>u</v>
          </cell>
          <cell r="C123">
            <v>20900</v>
          </cell>
          <cell r="D123">
            <v>68</v>
          </cell>
          <cell r="E123">
            <v>13</v>
          </cell>
          <cell r="F123">
            <v>82</v>
          </cell>
          <cell r="G123">
            <v>122</v>
          </cell>
          <cell r="H123">
            <v>23</v>
          </cell>
          <cell r="I123">
            <v>308</v>
          </cell>
          <cell r="J123">
            <v>0</v>
          </cell>
          <cell r="K123">
            <v>308</v>
          </cell>
          <cell r="L123">
            <v>6437200</v>
          </cell>
          <cell r="M123" t="str">
            <v>OK</v>
          </cell>
          <cell r="N123" t="str">
            <v>https://www.homecenter.com.co/homecenter-co/product/290313/caja-12x12x5-tapa-universal-rall-7035-cal-20/290313/</v>
          </cell>
          <cell r="O123">
            <v>1062023</v>
          </cell>
        </row>
        <row r="124">
          <cell r="A124" t="str">
            <v>Caja octagonal 100 x 100 x 47 mm conduit</v>
          </cell>
          <cell r="B124" t="str">
            <v>u</v>
          </cell>
          <cell r="C124">
            <v>2640</v>
          </cell>
          <cell r="D124">
            <v>0.2</v>
          </cell>
          <cell r="E124">
            <v>0.2</v>
          </cell>
          <cell r="F124">
            <v>0.2</v>
          </cell>
          <cell r="G124">
            <v>0.2</v>
          </cell>
          <cell r="H124">
            <v>0</v>
          </cell>
          <cell r="I124">
            <v>0.8</v>
          </cell>
          <cell r="J124">
            <v>0</v>
          </cell>
          <cell r="K124">
            <v>0.8</v>
          </cell>
          <cell r="L124">
            <v>2112</v>
          </cell>
        </row>
        <row r="125">
          <cell r="A125" t="str">
            <v>Caja Para 1 Medidor De Gas Con Rejilla Punzonada M.v - 370 mm x 370 mm x 140 mm - Lámina Cold Rolled Cal. 20</v>
          </cell>
          <cell r="B125" t="str">
            <v>u</v>
          </cell>
          <cell r="C125">
            <v>231000</v>
          </cell>
          <cell r="D125">
            <v>0</v>
          </cell>
          <cell r="E125">
            <v>0</v>
          </cell>
          <cell r="F125">
            <v>0</v>
          </cell>
          <cell r="G125">
            <v>0</v>
          </cell>
          <cell r="H125">
            <v>0</v>
          </cell>
          <cell r="I125">
            <v>0</v>
          </cell>
          <cell r="J125">
            <v>0</v>
          </cell>
          <cell r="K125">
            <v>0</v>
          </cell>
          <cell r="L125">
            <v>0</v>
          </cell>
          <cell r="U125">
            <v>0</v>
          </cell>
        </row>
        <row r="126">
          <cell r="A126" t="str">
            <v>Caja para Medidor Electrico</v>
          </cell>
          <cell r="B126" t="str">
            <v>u</v>
          </cell>
          <cell r="C126">
            <v>102491</v>
          </cell>
          <cell r="D126">
            <v>0</v>
          </cell>
          <cell r="E126">
            <v>0</v>
          </cell>
          <cell r="F126">
            <v>0</v>
          </cell>
          <cell r="G126">
            <v>0</v>
          </cell>
          <cell r="H126">
            <v>0</v>
          </cell>
          <cell r="I126">
            <v>0</v>
          </cell>
          <cell r="J126">
            <v>0</v>
          </cell>
          <cell r="K126">
            <v>0</v>
          </cell>
          <cell r="L126">
            <v>0</v>
          </cell>
          <cell r="U126">
            <v>0</v>
          </cell>
        </row>
        <row r="127">
          <cell r="A127" t="str">
            <v>Caja Sencilla 103x60x45mm 5800 (2x4) Propack 10 und</v>
          </cell>
          <cell r="B127" t="str">
            <v>U</v>
          </cell>
          <cell r="C127">
            <v>27800</v>
          </cell>
          <cell r="D127">
            <v>2.2000000000000002</v>
          </cell>
          <cell r="E127">
            <v>1.1000000000000001</v>
          </cell>
          <cell r="F127">
            <v>2.4</v>
          </cell>
          <cell r="G127">
            <v>2.2000000000000002</v>
          </cell>
          <cell r="H127">
            <v>0</v>
          </cell>
          <cell r="I127">
            <v>7.9</v>
          </cell>
          <cell r="J127">
            <v>0</v>
          </cell>
          <cell r="K127">
            <v>7.9</v>
          </cell>
          <cell r="L127">
            <v>219620</v>
          </cell>
        </row>
        <row r="128">
          <cell r="A128" t="str">
            <v>Cajilla Plastica para Contador de Agua</v>
          </cell>
          <cell r="B128" t="str">
            <v>u</v>
          </cell>
          <cell r="C128">
            <v>65900</v>
          </cell>
          <cell r="D128">
            <v>0</v>
          </cell>
          <cell r="E128">
            <v>0</v>
          </cell>
          <cell r="F128">
            <v>0</v>
          </cell>
          <cell r="G128">
            <v>0</v>
          </cell>
          <cell r="H128">
            <v>0</v>
          </cell>
          <cell r="I128">
            <v>0</v>
          </cell>
          <cell r="J128">
            <v>0</v>
          </cell>
          <cell r="K128">
            <v>0</v>
          </cell>
          <cell r="L128">
            <v>0</v>
          </cell>
          <cell r="U128">
            <v>0</v>
          </cell>
        </row>
        <row r="129">
          <cell r="A129" t="str">
            <v>Cal</v>
          </cell>
          <cell r="B129" t="str">
            <v>kg</v>
          </cell>
          <cell r="C129">
            <v>943</v>
          </cell>
          <cell r="D129">
            <v>0</v>
          </cell>
          <cell r="E129">
            <v>0</v>
          </cell>
          <cell r="F129">
            <v>0</v>
          </cell>
          <cell r="G129">
            <v>0</v>
          </cell>
          <cell r="H129">
            <v>0</v>
          </cell>
          <cell r="I129">
            <v>0</v>
          </cell>
          <cell r="J129">
            <v>0</v>
          </cell>
          <cell r="K129">
            <v>0</v>
          </cell>
          <cell r="L129">
            <v>0</v>
          </cell>
          <cell r="U129">
            <v>0</v>
          </cell>
        </row>
        <row r="130">
          <cell r="A130" t="str">
            <v>Cal blanca hidratada por saco de 10 kg</v>
          </cell>
          <cell r="B130" t="str">
            <v>u</v>
          </cell>
          <cell r="C130">
            <v>10914</v>
          </cell>
          <cell r="D130">
            <v>0</v>
          </cell>
          <cell r="E130">
            <v>0</v>
          </cell>
          <cell r="F130">
            <v>0</v>
          </cell>
          <cell r="G130">
            <v>0</v>
          </cell>
          <cell r="H130">
            <v>0</v>
          </cell>
          <cell r="I130">
            <v>0</v>
          </cell>
          <cell r="J130">
            <v>0</v>
          </cell>
          <cell r="K130">
            <v>0</v>
          </cell>
          <cell r="L130">
            <v>0</v>
          </cell>
          <cell r="U130">
            <v>0</v>
          </cell>
        </row>
        <row r="131">
          <cell r="A131" t="str">
            <v>Canal 2-5/8 x 1" 0.46 mm 2.44 m NTC5680</v>
          </cell>
          <cell r="B131" t="str">
            <v>u</v>
          </cell>
          <cell r="C131">
            <v>4547</v>
          </cell>
          <cell r="D131">
            <v>0</v>
          </cell>
          <cell r="E131">
            <v>0</v>
          </cell>
          <cell r="F131">
            <v>0</v>
          </cell>
          <cell r="G131">
            <v>0</v>
          </cell>
          <cell r="H131">
            <v>0</v>
          </cell>
          <cell r="I131">
            <v>0</v>
          </cell>
          <cell r="J131">
            <v>0</v>
          </cell>
          <cell r="K131">
            <v>0</v>
          </cell>
          <cell r="L131">
            <v>0</v>
          </cell>
          <cell r="U131">
            <v>0</v>
          </cell>
        </row>
        <row r="132">
          <cell r="A132" t="str">
            <v>Cancamo Cerrado #4 10und</v>
          </cell>
          <cell r="B132" t="str">
            <v>u</v>
          </cell>
          <cell r="C132">
            <v>4675</v>
          </cell>
          <cell r="D132">
            <v>5.8</v>
          </cell>
          <cell r="E132">
            <v>1</v>
          </cell>
          <cell r="F132">
            <v>6.8</v>
          </cell>
          <cell r="G132">
            <v>11.6</v>
          </cell>
          <cell r="H132">
            <v>2.2000000000000002</v>
          </cell>
          <cell r="I132">
            <v>27.4</v>
          </cell>
          <cell r="J132">
            <v>0</v>
          </cell>
          <cell r="K132">
            <v>27.4</v>
          </cell>
          <cell r="L132">
            <v>128095</v>
          </cell>
        </row>
        <row r="133">
          <cell r="A133" t="str">
            <v>Caneca M-120 - Caneca D=50 cm H=75 cm Grano</v>
          </cell>
          <cell r="B133" t="str">
            <v>u</v>
          </cell>
          <cell r="C133">
            <v>282755</v>
          </cell>
          <cell r="D133">
            <v>0</v>
          </cell>
          <cell r="E133">
            <v>0</v>
          </cell>
          <cell r="F133">
            <v>0</v>
          </cell>
          <cell r="G133">
            <v>0</v>
          </cell>
          <cell r="H133">
            <v>0</v>
          </cell>
          <cell r="I133">
            <v>0</v>
          </cell>
          <cell r="J133">
            <v>0</v>
          </cell>
          <cell r="K133">
            <v>0</v>
          </cell>
          <cell r="L133">
            <v>0</v>
          </cell>
          <cell r="U133">
            <v>0</v>
          </cell>
        </row>
        <row r="134">
          <cell r="A134" t="str">
            <v>Canoa - Canal amazonas blanca 3 metros
Pavco</v>
          </cell>
          <cell r="B134" t="str">
            <v>u</v>
          </cell>
          <cell r="C134">
            <v>84069</v>
          </cell>
          <cell r="D134">
            <v>0</v>
          </cell>
          <cell r="E134">
            <v>0</v>
          </cell>
          <cell r="F134">
            <v>0</v>
          </cell>
          <cell r="G134">
            <v>0</v>
          </cell>
          <cell r="H134">
            <v>0</v>
          </cell>
          <cell r="I134">
            <v>0</v>
          </cell>
          <cell r="J134">
            <v>0</v>
          </cell>
          <cell r="K134">
            <v>0</v>
          </cell>
          <cell r="L134">
            <v>0</v>
          </cell>
          <cell r="U134">
            <v>0</v>
          </cell>
        </row>
        <row r="135">
          <cell r="A135" t="str">
            <v>Canoa Galvanizada Cal.20, L= 1.00 m.</v>
          </cell>
          <cell r="B135" t="str">
            <v>m</v>
          </cell>
          <cell r="C135">
            <v>52820</v>
          </cell>
          <cell r="D135">
            <v>0</v>
          </cell>
          <cell r="E135">
            <v>0</v>
          </cell>
          <cell r="F135">
            <v>0</v>
          </cell>
          <cell r="G135">
            <v>0</v>
          </cell>
          <cell r="H135">
            <v>0</v>
          </cell>
          <cell r="I135">
            <v>0</v>
          </cell>
          <cell r="J135">
            <v>0</v>
          </cell>
          <cell r="K135">
            <v>0</v>
          </cell>
          <cell r="L135">
            <v>0</v>
          </cell>
          <cell r="U135">
            <v>0</v>
          </cell>
        </row>
        <row r="136">
          <cell r="A136" t="str">
            <v>Canoa Galvanizada Cal.19, L= 0.50 m.</v>
          </cell>
          <cell r="B136" t="str">
            <v>m</v>
          </cell>
          <cell r="C136">
            <v>28500</v>
          </cell>
          <cell r="D136">
            <v>50</v>
          </cell>
          <cell r="E136">
            <v>59</v>
          </cell>
          <cell r="F136">
            <v>294</v>
          </cell>
          <cell r="G136">
            <v>140</v>
          </cell>
          <cell r="H136">
            <v>38</v>
          </cell>
          <cell r="I136">
            <v>581</v>
          </cell>
          <cell r="J136">
            <v>0</v>
          </cell>
          <cell r="K136">
            <v>581</v>
          </cell>
          <cell r="L136">
            <v>16558500</v>
          </cell>
          <cell r="N136" t="str">
            <v>Hoja 2 cotización cerrajería</v>
          </cell>
        </row>
        <row r="137">
          <cell r="A137" t="str">
            <v>Captafaro, Incluye Tornillos</v>
          </cell>
          <cell r="B137" t="str">
            <v>u</v>
          </cell>
          <cell r="C137">
            <v>10199</v>
          </cell>
          <cell r="D137">
            <v>0</v>
          </cell>
          <cell r="E137">
            <v>0</v>
          </cell>
          <cell r="F137">
            <v>0</v>
          </cell>
          <cell r="G137">
            <v>0</v>
          </cell>
          <cell r="H137">
            <v>0</v>
          </cell>
          <cell r="I137">
            <v>0</v>
          </cell>
          <cell r="J137">
            <v>0</v>
          </cell>
          <cell r="K137">
            <v>0</v>
          </cell>
          <cell r="L137">
            <v>0</v>
          </cell>
          <cell r="U137">
            <v>0</v>
          </cell>
        </row>
        <row r="138">
          <cell r="A138" t="str">
            <v>Carguera Abarco 4"*6" 6 Varas</v>
          </cell>
          <cell r="B138" t="str">
            <v>Unidad</v>
          </cell>
          <cell r="C138">
            <v>268180</v>
          </cell>
          <cell r="D138">
            <v>0</v>
          </cell>
          <cell r="E138">
            <v>0</v>
          </cell>
          <cell r="F138">
            <v>0</v>
          </cell>
          <cell r="G138">
            <v>0</v>
          </cell>
          <cell r="H138">
            <v>0</v>
          </cell>
          <cell r="I138">
            <v>0</v>
          </cell>
          <cell r="J138">
            <v>0</v>
          </cell>
          <cell r="K138">
            <v>0</v>
          </cell>
          <cell r="L138">
            <v>0</v>
          </cell>
          <cell r="U138">
            <v>0</v>
          </cell>
        </row>
        <row r="139">
          <cell r="A139" t="str">
            <v xml:space="preserve">Carguera Abarco 4"x8" x 6 varas </v>
          </cell>
          <cell r="B139" t="str">
            <v>un</v>
          </cell>
          <cell r="C139">
            <v>291500</v>
          </cell>
          <cell r="D139">
            <v>0</v>
          </cell>
          <cell r="E139">
            <v>0</v>
          </cell>
          <cell r="F139">
            <v>0</v>
          </cell>
          <cell r="G139">
            <v>0</v>
          </cell>
          <cell r="H139">
            <v>0</v>
          </cell>
          <cell r="I139">
            <v>0</v>
          </cell>
          <cell r="J139">
            <v>0</v>
          </cell>
          <cell r="K139">
            <v>0</v>
          </cell>
          <cell r="L139">
            <v>0</v>
          </cell>
          <cell r="U139">
            <v>0</v>
          </cell>
        </row>
        <row r="140">
          <cell r="A140" t="str">
            <v>Cartel general indicativo de riesgos, de PVC serigrafiado, de 990x670 mm, con 6 orificios de fijación.</v>
          </cell>
          <cell r="B140" t="str">
            <v>u</v>
          </cell>
          <cell r="C140">
            <v>26235</v>
          </cell>
          <cell r="D140">
            <v>0</v>
          </cell>
          <cell r="E140">
            <v>0</v>
          </cell>
          <cell r="F140">
            <v>0</v>
          </cell>
          <cell r="G140">
            <v>0</v>
          </cell>
          <cell r="H140">
            <v>0</v>
          </cell>
          <cell r="I140">
            <v>0</v>
          </cell>
          <cell r="J140">
            <v>0</v>
          </cell>
          <cell r="K140">
            <v>0</v>
          </cell>
          <cell r="L140">
            <v>0</v>
          </cell>
          <cell r="U140">
            <v>0</v>
          </cell>
        </row>
        <row r="141">
          <cell r="A141" t="str">
            <v>Caseton en madera Alt: 0.24 m</v>
          </cell>
          <cell r="B141" t="str">
            <v>m2</v>
          </cell>
          <cell r="C141">
            <v>21000</v>
          </cell>
          <cell r="D141">
            <v>0</v>
          </cell>
          <cell r="E141">
            <v>0</v>
          </cell>
          <cell r="F141">
            <v>0</v>
          </cell>
          <cell r="G141">
            <v>0</v>
          </cell>
          <cell r="H141">
            <v>0</v>
          </cell>
          <cell r="I141">
            <v>0</v>
          </cell>
          <cell r="J141">
            <v>0</v>
          </cell>
          <cell r="K141">
            <v>0</v>
          </cell>
          <cell r="L141">
            <v>0</v>
          </cell>
          <cell r="U141">
            <v>0</v>
          </cell>
        </row>
        <row r="142">
          <cell r="A142" t="str">
            <v>Catalan Vertical 10x15x30cm 3.4kg 33.3u/m2 - tipo liso con perforacion vertical estructural color natural</v>
          </cell>
          <cell r="B142" t="str">
            <v>u</v>
          </cell>
          <cell r="C142">
            <v>1866</v>
          </cell>
          <cell r="D142">
            <v>0</v>
          </cell>
          <cell r="E142">
            <v>0</v>
          </cell>
          <cell r="F142">
            <v>0</v>
          </cell>
          <cell r="G142">
            <v>0</v>
          </cell>
          <cell r="H142">
            <v>0</v>
          </cell>
          <cell r="I142">
            <v>0</v>
          </cell>
          <cell r="J142">
            <v>0</v>
          </cell>
          <cell r="K142">
            <v>0</v>
          </cell>
          <cell r="L142">
            <v>0</v>
          </cell>
          <cell r="U142">
            <v>0</v>
          </cell>
        </row>
        <row r="143">
          <cell r="A143" t="str">
            <v>Cemento gris (50 Kg)</v>
          </cell>
          <cell r="B143" t="str">
            <v>u</v>
          </cell>
          <cell r="C143">
            <v>33000</v>
          </cell>
          <cell r="D143">
            <v>0</v>
          </cell>
          <cell r="E143">
            <v>0</v>
          </cell>
          <cell r="F143">
            <v>0</v>
          </cell>
          <cell r="G143">
            <v>0</v>
          </cell>
          <cell r="H143">
            <v>0</v>
          </cell>
          <cell r="I143">
            <v>0</v>
          </cell>
          <cell r="J143">
            <v>1080.48</v>
          </cell>
          <cell r="K143">
            <v>1080.48</v>
          </cell>
          <cell r="L143">
            <v>35655840</v>
          </cell>
          <cell r="M143" t="str">
            <v>ok</v>
          </cell>
        </row>
        <row r="144">
          <cell r="A144" t="str">
            <v>Chazo 1/4" Tornillo 8*1 8 Und.</v>
          </cell>
          <cell r="B144" t="str">
            <v>Und</v>
          </cell>
          <cell r="C144">
            <v>2215</v>
          </cell>
          <cell r="D144">
            <v>0</v>
          </cell>
          <cell r="E144">
            <v>0</v>
          </cell>
          <cell r="F144">
            <v>0</v>
          </cell>
          <cell r="G144">
            <v>0</v>
          </cell>
          <cell r="H144">
            <v>0</v>
          </cell>
          <cell r="I144">
            <v>0</v>
          </cell>
          <cell r="J144">
            <v>0</v>
          </cell>
          <cell r="K144">
            <v>0</v>
          </cell>
          <cell r="L144">
            <v>0</v>
          </cell>
          <cell r="U144">
            <v>0</v>
          </cell>
        </row>
        <row r="145">
          <cell r="A145" t="str">
            <v>Chazo Estriado 1/4Pg 12Und</v>
          </cell>
          <cell r="B145" t="str">
            <v>Und</v>
          </cell>
          <cell r="C145">
            <v>2530</v>
          </cell>
          <cell r="D145">
            <v>0</v>
          </cell>
          <cell r="E145">
            <v>0</v>
          </cell>
          <cell r="F145">
            <v>0</v>
          </cell>
          <cell r="G145">
            <v>0</v>
          </cell>
          <cell r="H145">
            <v>0</v>
          </cell>
          <cell r="I145">
            <v>0</v>
          </cell>
          <cell r="J145">
            <v>0</v>
          </cell>
          <cell r="K145">
            <v>0</v>
          </cell>
          <cell r="L145">
            <v>0</v>
          </cell>
          <cell r="U145">
            <v>0</v>
          </cell>
        </row>
        <row r="146">
          <cell r="A146" t="str">
            <v>Cinta 90 m*50 mm fibra de vidrio</v>
          </cell>
          <cell r="B146" t="str">
            <v>u</v>
          </cell>
          <cell r="C146">
            <v>9211</v>
          </cell>
          <cell r="D146">
            <v>0</v>
          </cell>
          <cell r="E146">
            <v>0</v>
          </cell>
          <cell r="F146">
            <v>0</v>
          </cell>
          <cell r="G146">
            <v>0</v>
          </cell>
          <cell r="H146">
            <v>0</v>
          </cell>
          <cell r="I146">
            <v>0</v>
          </cell>
          <cell r="J146">
            <v>0</v>
          </cell>
          <cell r="K146">
            <v>0</v>
          </cell>
          <cell r="L146">
            <v>0</v>
          </cell>
          <cell r="U146">
            <v>0</v>
          </cell>
        </row>
        <row r="147">
          <cell r="A147" t="str">
            <v>Cinta 90 m*50 mm fibra de vidrio 75 g/m2</v>
          </cell>
          <cell r="B147" t="str">
            <v>u</v>
          </cell>
          <cell r="C147">
            <v>10060</v>
          </cell>
          <cell r="D147">
            <v>0</v>
          </cell>
          <cell r="E147">
            <v>0</v>
          </cell>
          <cell r="F147">
            <v>0</v>
          </cell>
          <cell r="G147">
            <v>0</v>
          </cell>
          <cell r="H147">
            <v>1.46</v>
          </cell>
          <cell r="I147">
            <v>1.46</v>
          </cell>
          <cell r="J147">
            <v>0</v>
          </cell>
          <cell r="K147">
            <v>1.46</v>
          </cell>
          <cell r="L147">
            <v>14688</v>
          </cell>
          <cell r="U147">
            <v>0</v>
          </cell>
        </row>
        <row r="148">
          <cell r="A148" t="str">
            <v>Cinta aislante Profesional De Pvc Negra De 9 M X 19 Mm</v>
          </cell>
          <cell r="B148" t="str">
            <v>u</v>
          </cell>
          <cell r="C148">
            <v>10900</v>
          </cell>
          <cell r="D148">
            <v>0.13</v>
          </cell>
          <cell r="E148">
            <v>0</v>
          </cell>
          <cell r="F148">
            <v>0.13</v>
          </cell>
          <cell r="G148">
            <v>0</v>
          </cell>
          <cell r="H148">
            <v>0.13</v>
          </cell>
          <cell r="I148">
            <v>0.39</v>
          </cell>
          <cell r="J148">
            <v>0</v>
          </cell>
          <cell r="K148">
            <v>0.39</v>
          </cell>
          <cell r="L148">
            <v>4251</v>
          </cell>
        </row>
        <row r="149">
          <cell r="A149" t="str">
            <v>Cinta Antidust 25mm 11m Arkos</v>
          </cell>
          <cell r="B149" t="str">
            <v>u</v>
          </cell>
          <cell r="C149">
            <v>45600</v>
          </cell>
          <cell r="D149">
            <v>0</v>
          </cell>
          <cell r="E149">
            <v>0</v>
          </cell>
          <cell r="F149">
            <v>0</v>
          </cell>
          <cell r="G149">
            <v>0</v>
          </cell>
          <cell r="H149">
            <v>0</v>
          </cell>
          <cell r="I149">
            <v>0</v>
          </cell>
          <cell r="J149">
            <v>0</v>
          </cell>
          <cell r="K149">
            <v>0</v>
          </cell>
          <cell r="L149">
            <v>0</v>
          </cell>
          <cell r="U149">
            <v>0</v>
          </cell>
        </row>
        <row r="150">
          <cell r="A150" t="str">
            <v>Cinta Papel 75 m * 50mm 135g/m" Topex</v>
          </cell>
          <cell r="B150" t="str">
            <v>Und</v>
          </cell>
          <cell r="C150">
            <v>8045</v>
          </cell>
          <cell r="D150">
            <v>0</v>
          </cell>
          <cell r="E150">
            <v>11</v>
          </cell>
          <cell r="F150">
            <v>0</v>
          </cell>
          <cell r="G150">
            <v>0</v>
          </cell>
          <cell r="H150">
            <v>0</v>
          </cell>
          <cell r="I150">
            <v>11</v>
          </cell>
          <cell r="J150">
            <v>0</v>
          </cell>
          <cell r="K150">
            <v>11</v>
          </cell>
          <cell r="L150">
            <v>88495</v>
          </cell>
        </row>
        <row r="151">
          <cell r="A151" t="str">
            <v>Cinta Teflón Uso General 1/2pg - Largo: 7 m. Espesor: 0.065 mm. Elongación: 10%.</v>
          </cell>
          <cell r="B151" t="str">
            <v>u</v>
          </cell>
          <cell r="C151">
            <v>9790</v>
          </cell>
          <cell r="D151">
            <v>0.14000000000000001</v>
          </cell>
          <cell r="E151">
            <v>0.09</v>
          </cell>
          <cell r="F151">
            <v>0</v>
          </cell>
          <cell r="G151">
            <v>0.09</v>
          </cell>
          <cell r="H151">
            <v>0.09</v>
          </cell>
          <cell r="I151">
            <v>0.41</v>
          </cell>
          <cell r="J151">
            <v>0</v>
          </cell>
          <cell r="K151">
            <v>0.41</v>
          </cell>
          <cell r="L151">
            <v>4014</v>
          </cell>
        </row>
        <row r="152">
          <cell r="A152" t="str">
            <v>Cintilla de poliuretano (sikarod)</v>
          </cell>
          <cell r="B152" t="str">
            <v>m</v>
          </cell>
          <cell r="C152">
            <v>1043</v>
          </cell>
          <cell r="D152">
            <v>0</v>
          </cell>
          <cell r="E152">
            <v>0</v>
          </cell>
          <cell r="F152">
            <v>0</v>
          </cell>
          <cell r="G152">
            <v>0</v>
          </cell>
          <cell r="H152">
            <v>0</v>
          </cell>
          <cell r="I152">
            <v>0</v>
          </cell>
          <cell r="J152">
            <v>0</v>
          </cell>
          <cell r="K152">
            <v>0</v>
          </cell>
          <cell r="L152">
            <v>0</v>
          </cell>
          <cell r="U152">
            <v>0</v>
          </cell>
        </row>
        <row r="153">
          <cell r="A153" t="str">
            <v>Cintilla De Poliuretano (Sikarod) (Pavimentos De Concreto Hidráulico)</v>
          </cell>
          <cell r="B153" t="str">
            <v>m</v>
          </cell>
          <cell r="C153">
            <v>1058</v>
          </cell>
          <cell r="D153">
            <v>0</v>
          </cell>
          <cell r="E153">
            <v>0</v>
          </cell>
          <cell r="F153">
            <v>0</v>
          </cell>
          <cell r="G153">
            <v>0</v>
          </cell>
          <cell r="H153">
            <v>0</v>
          </cell>
          <cell r="I153">
            <v>0</v>
          </cell>
          <cell r="J153">
            <v>0</v>
          </cell>
          <cell r="K153">
            <v>0</v>
          </cell>
          <cell r="L153">
            <v>0</v>
          </cell>
          <cell r="U153">
            <v>0</v>
          </cell>
        </row>
        <row r="154">
          <cell r="A154" t="str">
            <v>Clavo Acero Concreto 2" 500g</v>
          </cell>
          <cell r="B154" t="str">
            <v>Lb</v>
          </cell>
          <cell r="C154">
            <v>10176</v>
          </cell>
          <cell r="D154">
            <v>0</v>
          </cell>
          <cell r="E154">
            <v>0</v>
          </cell>
          <cell r="F154">
            <v>0</v>
          </cell>
          <cell r="G154">
            <v>0</v>
          </cell>
          <cell r="H154">
            <v>0</v>
          </cell>
          <cell r="I154">
            <v>0</v>
          </cell>
          <cell r="J154">
            <v>0</v>
          </cell>
          <cell r="K154">
            <v>0</v>
          </cell>
          <cell r="L154">
            <v>0</v>
          </cell>
          <cell r="U154">
            <v>0</v>
          </cell>
        </row>
        <row r="155">
          <cell r="A155" t="str">
            <v xml:space="preserve">Clavo comun 2" con cabeza. </v>
          </cell>
          <cell r="B155" t="str">
            <v>Lb</v>
          </cell>
          <cell r="C155">
            <v>10176</v>
          </cell>
          <cell r="D155">
            <v>0</v>
          </cell>
          <cell r="E155">
            <v>0</v>
          </cell>
          <cell r="F155">
            <v>0</v>
          </cell>
          <cell r="G155">
            <v>0</v>
          </cell>
          <cell r="H155">
            <v>0</v>
          </cell>
          <cell r="I155">
            <v>0</v>
          </cell>
          <cell r="J155">
            <v>0</v>
          </cell>
          <cell r="K155">
            <v>0</v>
          </cell>
          <cell r="L155">
            <v>0</v>
          </cell>
          <cell r="U155">
            <v>0</v>
          </cell>
        </row>
        <row r="156">
          <cell r="A156" t="str">
            <v>Clavos Hierro 2 1/2 Pulgadas 350 Gramos(105 Clavos Apx Caja)</v>
          </cell>
          <cell r="B156" t="str">
            <v>u</v>
          </cell>
          <cell r="C156">
            <v>4620</v>
          </cell>
          <cell r="D156">
            <v>20.63</v>
          </cell>
          <cell r="E156">
            <v>32.549999999999997</v>
          </cell>
          <cell r="F156">
            <v>2.69</v>
          </cell>
          <cell r="G156">
            <v>10.65</v>
          </cell>
          <cell r="H156">
            <v>29.22</v>
          </cell>
          <cell r="I156">
            <v>95.74</v>
          </cell>
          <cell r="J156">
            <v>0</v>
          </cell>
          <cell r="K156">
            <v>95.74</v>
          </cell>
          <cell r="L156">
            <v>442319</v>
          </cell>
        </row>
        <row r="157">
          <cell r="A157" t="str">
            <v>Cocina Integral Valenza 1.80 Metros 5 Puertas 4 Cajones Rovere Incluye Mesón Poceta Derecha Con Estufa 4 Fogones A Gas - 163 Kg</v>
          </cell>
          <cell r="B157" t="str">
            <v>u</v>
          </cell>
          <cell r="C157">
            <v>4619890</v>
          </cell>
          <cell r="D157">
            <v>0</v>
          </cell>
          <cell r="E157">
            <v>0</v>
          </cell>
          <cell r="F157">
            <v>0</v>
          </cell>
          <cell r="G157">
            <v>0</v>
          </cell>
          <cell r="H157">
            <v>0</v>
          </cell>
          <cell r="I157">
            <v>0</v>
          </cell>
          <cell r="J157">
            <v>0</v>
          </cell>
          <cell r="K157">
            <v>0</v>
          </cell>
          <cell r="L157">
            <v>0</v>
          </cell>
          <cell r="U157">
            <v>0</v>
          </cell>
        </row>
        <row r="158">
          <cell r="A158" t="str">
            <v>Codo 45º PVC-S CxC, Ø= 2".</v>
          </cell>
          <cell r="B158" t="str">
            <v>U</v>
          </cell>
          <cell r="C158">
            <v>3922</v>
          </cell>
          <cell r="D158">
            <v>15.9</v>
          </cell>
          <cell r="E158">
            <v>9.15</v>
          </cell>
          <cell r="F158">
            <v>0</v>
          </cell>
          <cell r="G158">
            <v>7.05</v>
          </cell>
          <cell r="H158">
            <v>8.25</v>
          </cell>
          <cell r="I158">
            <v>40.35</v>
          </cell>
          <cell r="J158">
            <v>0</v>
          </cell>
          <cell r="K158">
            <v>40.35</v>
          </cell>
          <cell r="L158">
            <v>158253</v>
          </cell>
        </row>
        <row r="159">
          <cell r="A159" t="str">
            <v>Codo 45º PVC-S CxC, Ø= 3".</v>
          </cell>
          <cell r="B159" t="str">
            <v>U</v>
          </cell>
          <cell r="C159">
            <v>7208</v>
          </cell>
          <cell r="D159">
            <v>8.4</v>
          </cell>
          <cell r="E159">
            <v>3.99</v>
          </cell>
          <cell r="F159">
            <v>0</v>
          </cell>
          <cell r="G159">
            <v>3.99</v>
          </cell>
          <cell r="H159">
            <v>8.4</v>
          </cell>
          <cell r="I159">
            <v>24.78</v>
          </cell>
          <cell r="J159">
            <v>0</v>
          </cell>
          <cell r="K159">
            <v>24.78</v>
          </cell>
          <cell r="L159">
            <v>178614</v>
          </cell>
        </row>
        <row r="160">
          <cell r="A160" t="str">
            <v>Codo 45º PVC-S CxC, Ø= 4".</v>
          </cell>
          <cell r="B160" t="str">
            <v>U</v>
          </cell>
          <cell r="C160">
            <v>12614</v>
          </cell>
          <cell r="D160">
            <v>10.92</v>
          </cell>
          <cell r="E160">
            <v>3.99</v>
          </cell>
          <cell r="F160">
            <v>0</v>
          </cell>
          <cell r="G160">
            <v>5.04</v>
          </cell>
          <cell r="H160">
            <v>8.4</v>
          </cell>
          <cell r="I160">
            <v>28.35</v>
          </cell>
          <cell r="J160">
            <v>0</v>
          </cell>
          <cell r="K160">
            <v>28.35</v>
          </cell>
          <cell r="L160">
            <v>357607</v>
          </cell>
        </row>
        <row r="161">
          <cell r="A161" t="str">
            <v>Codo 90º PVC-P Ø= 1/2"</v>
          </cell>
          <cell r="B161" t="str">
            <v>u</v>
          </cell>
          <cell r="C161">
            <v>704</v>
          </cell>
          <cell r="D161">
            <v>50.25</v>
          </cell>
          <cell r="E161">
            <v>25.95</v>
          </cell>
          <cell r="F161">
            <v>0</v>
          </cell>
          <cell r="G161">
            <v>21.75</v>
          </cell>
          <cell r="H161">
            <v>29.25</v>
          </cell>
          <cell r="I161">
            <v>127.2</v>
          </cell>
          <cell r="J161">
            <v>0</v>
          </cell>
          <cell r="K161">
            <v>127.2</v>
          </cell>
          <cell r="L161">
            <v>89549</v>
          </cell>
        </row>
        <row r="162">
          <cell r="A162" t="str">
            <v>Codo 90º PVC-P Ø= 3/4"</v>
          </cell>
          <cell r="B162" t="str">
            <v>u</v>
          </cell>
          <cell r="C162">
            <v>2215</v>
          </cell>
          <cell r="D162">
            <v>7.5</v>
          </cell>
          <cell r="E162">
            <v>11.25</v>
          </cell>
          <cell r="F162">
            <v>0</v>
          </cell>
          <cell r="G162">
            <v>11.25</v>
          </cell>
          <cell r="H162">
            <v>11.25</v>
          </cell>
          <cell r="I162">
            <v>41.25</v>
          </cell>
          <cell r="J162">
            <v>0</v>
          </cell>
          <cell r="K162">
            <v>41.25</v>
          </cell>
          <cell r="L162">
            <v>91369</v>
          </cell>
        </row>
        <row r="163">
          <cell r="A163" t="str">
            <v>Codo 90º PVC-S CxC, Ø= 2".</v>
          </cell>
          <cell r="B163" t="str">
            <v>U</v>
          </cell>
          <cell r="C163">
            <v>3500</v>
          </cell>
          <cell r="D163">
            <v>15.9</v>
          </cell>
          <cell r="E163">
            <v>9.15</v>
          </cell>
          <cell r="F163">
            <v>0</v>
          </cell>
          <cell r="G163">
            <v>7.05</v>
          </cell>
          <cell r="H163">
            <v>8.25</v>
          </cell>
          <cell r="I163">
            <v>40.35</v>
          </cell>
          <cell r="J163">
            <v>0</v>
          </cell>
          <cell r="K163">
            <v>40.35</v>
          </cell>
          <cell r="L163">
            <v>141225</v>
          </cell>
        </row>
        <row r="164">
          <cell r="A164" t="str">
            <v>Codo 90º PVC-S CxC, Ø= 3".</v>
          </cell>
          <cell r="B164" t="str">
            <v>U</v>
          </cell>
          <cell r="C164">
            <v>7600</v>
          </cell>
          <cell r="D164">
            <v>8.4</v>
          </cell>
          <cell r="E164">
            <v>3.99</v>
          </cell>
          <cell r="F164">
            <v>0</v>
          </cell>
          <cell r="G164">
            <v>3.99</v>
          </cell>
          <cell r="H164">
            <v>8.4</v>
          </cell>
          <cell r="I164">
            <v>24.78</v>
          </cell>
          <cell r="J164">
            <v>0</v>
          </cell>
          <cell r="K164">
            <v>24.78</v>
          </cell>
          <cell r="L164">
            <v>188328</v>
          </cell>
        </row>
        <row r="165">
          <cell r="A165" t="str">
            <v>Codo 90º PVC-S CxC, Ø= 4".</v>
          </cell>
          <cell r="B165" t="str">
            <v>U</v>
          </cell>
          <cell r="C165">
            <v>16207</v>
          </cell>
          <cell r="D165">
            <v>10.92</v>
          </cell>
          <cell r="E165">
            <v>3.99</v>
          </cell>
          <cell r="F165">
            <v>0</v>
          </cell>
          <cell r="G165">
            <v>5.04</v>
          </cell>
          <cell r="H165">
            <v>8.4</v>
          </cell>
          <cell r="I165">
            <v>28.35</v>
          </cell>
          <cell r="J165">
            <v>0</v>
          </cell>
          <cell r="K165">
            <v>28.35</v>
          </cell>
          <cell r="L165">
            <v>459468</v>
          </cell>
        </row>
        <row r="166">
          <cell r="A166" t="str">
            <v>Codo galv C26</v>
          </cell>
          <cell r="B166" t="str">
            <v>un</v>
          </cell>
          <cell r="C166">
            <v>15158</v>
          </cell>
          <cell r="D166">
            <v>0</v>
          </cell>
          <cell r="E166">
            <v>0</v>
          </cell>
          <cell r="F166">
            <v>0</v>
          </cell>
          <cell r="G166">
            <v>0</v>
          </cell>
          <cell r="H166">
            <v>0</v>
          </cell>
          <cell r="I166">
            <v>0</v>
          </cell>
          <cell r="J166">
            <v>0</v>
          </cell>
          <cell r="K166">
            <v>0</v>
          </cell>
          <cell r="L166">
            <v>0</v>
          </cell>
          <cell r="U166">
            <v>0</v>
          </cell>
        </row>
        <row r="167">
          <cell r="A167" t="str">
            <v>Codo Pe al Pe 16x16 - Latón</v>
          </cell>
          <cell r="B167" t="str">
            <v>u</v>
          </cell>
          <cell r="C167">
            <v>15900</v>
          </cell>
          <cell r="D167">
            <v>0</v>
          </cell>
          <cell r="E167">
            <v>0</v>
          </cell>
          <cell r="F167">
            <v>0</v>
          </cell>
          <cell r="G167">
            <v>0</v>
          </cell>
          <cell r="H167">
            <v>0</v>
          </cell>
          <cell r="I167">
            <v>0</v>
          </cell>
          <cell r="J167">
            <v>0</v>
          </cell>
          <cell r="K167">
            <v>0</v>
          </cell>
          <cell r="L167">
            <v>0</v>
          </cell>
          <cell r="U167">
            <v>0</v>
          </cell>
        </row>
        <row r="168">
          <cell r="A168" t="str">
            <v xml:space="preserve">Collar de Derivación con Inserto Metálico 2 x 1/2
</v>
          </cell>
          <cell r="B168" t="str">
            <v>und</v>
          </cell>
          <cell r="C168">
            <v>25300</v>
          </cell>
          <cell r="D168">
            <v>0</v>
          </cell>
          <cell r="E168">
            <v>0</v>
          </cell>
          <cell r="F168">
            <v>0</v>
          </cell>
          <cell r="G168">
            <v>0</v>
          </cell>
          <cell r="H168">
            <v>0</v>
          </cell>
          <cell r="I168">
            <v>0</v>
          </cell>
          <cell r="J168">
            <v>0</v>
          </cell>
          <cell r="K168">
            <v>0</v>
          </cell>
          <cell r="L168">
            <v>0</v>
          </cell>
          <cell r="U168">
            <v>0</v>
          </cell>
        </row>
        <row r="169">
          <cell r="A169" t="str">
            <v>Collar Derivacion 4" (110MM) X 1/2"</v>
          </cell>
          <cell r="B169" t="str">
            <v>u</v>
          </cell>
          <cell r="C169">
            <v>28073</v>
          </cell>
          <cell r="D169">
            <v>0</v>
          </cell>
          <cell r="E169">
            <v>0</v>
          </cell>
          <cell r="F169">
            <v>0</v>
          </cell>
          <cell r="G169">
            <v>0</v>
          </cell>
          <cell r="H169">
            <v>0</v>
          </cell>
          <cell r="I169">
            <v>0</v>
          </cell>
          <cell r="J169">
            <v>0</v>
          </cell>
          <cell r="K169">
            <v>0</v>
          </cell>
          <cell r="L169">
            <v>0</v>
          </cell>
          <cell r="U169">
            <v>0</v>
          </cell>
        </row>
        <row r="170">
          <cell r="A170" t="str">
            <v>Concolor porcelanato 1-5 blanco nácar 5 kilos Sumicol- 15 m2</v>
          </cell>
          <cell r="B170" t="str">
            <v>u</v>
          </cell>
          <cell r="C170">
            <v>28000</v>
          </cell>
          <cell r="D170">
            <v>3.97</v>
          </cell>
          <cell r="E170">
            <v>1.88</v>
          </cell>
          <cell r="F170">
            <v>0</v>
          </cell>
          <cell r="G170">
            <v>2.15</v>
          </cell>
          <cell r="H170">
            <v>5.43</v>
          </cell>
          <cell r="I170">
            <v>13.43</v>
          </cell>
          <cell r="J170">
            <v>0</v>
          </cell>
          <cell r="K170">
            <v>13.43</v>
          </cell>
          <cell r="L170">
            <v>376040</v>
          </cell>
        </row>
        <row r="171">
          <cell r="A171" t="str">
            <v>Concreto Resistencia 14 (Mpa)</v>
          </cell>
          <cell r="B171" t="str">
            <v>m3</v>
          </cell>
          <cell r="C171">
            <v>404672</v>
          </cell>
          <cell r="D171">
            <v>1.04</v>
          </cell>
          <cell r="E171">
            <v>2.19</v>
          </cell>
          <cell r="F171">
            <v>0.24</v>
          </cell>
          <cell r="G171">
            <v>0.5</v>
          </cell>
          <cell r="H171">
            <v>1.1399999999999999</v>
          </cell>
          <cell r="I171">
            <v>5.1100000000000003</v>
          </cell>
          <cell r="J171">
            <v>0</v>
          </cell>
          <cell r="K171">
            <v>0</v>
          </cell>
          <cell r="L171">
            <v>0</v>
          </cell>
        </row>
        <row r="172">
          <cell r="A172" t="str">
            <v>Concreto Resistencia 17 (Mpa)</v>
          </cell>
          <cell r="B172" t="str">
            <v>m3</v>
          </cell>
          <cell r="C172">
            <v>452752</v>
          </cell>
          <cell r="D172">
            <v>0</v>
          </cell>
          <cell r="E172">
            <v>0</v>
          </cell>
          <cell r="F172">
            <v>0</v>
          </cell>
          <cell r="G172">
            <v>0</v>
          </cell>
          <cell r="H172">
            <v>0</v>
          </cell>
          <cell r="I172">
            <v>0</v>
          </cell>
          <cell r="J172">
            <v>0</v>
          </cell>
          <cell r="K172">
            <v>0</v>
          </cell>
          <cell r="L172">
            <v>0</v>
          </cell>
        </row>
        <row r="173">
          <cell r="A173" t="str">
            <v>Concreto Resistencia 21 (Mpa)</v>
          </cell>
          <cell r="B173" t="str">
            <v>m3</v>
          </cell>
          <cell r="C173">
            <v>484027</v>
          </cell>
          <cell r="D173">
            <v>18.68</v>
          </cell>
          <cell r="E173">
            <v>55.33</v>
          </cell>
          <cell r="F173">
            <v>1.47</v>
          </cell>
          <cell r="G173">
            <v>27.08</v>
          </cell>
          <cell r="H173">
            <v>23.98</v>
          </cell>
          <cell r="I173">
            <v>126.54</v>
          </cell>
          <cell r="J173">
            <v>0</v>
          </cell>
          <cell r="K173">
            <v>0</v>
          </cell>
          <cell r="L173">
            <v>0</v>
          </cell>
        </row>
        <row r="174">
          <cell r="A174" t="str">
            <v>Concreto Resistencia 28 (Mpa)</v>
          </cell>
          <cell r="B174" t="str">
            <v>m3</v>
          </cell>
          <cell r="C174">
            <v>541919</v>
          </cell>
          <cell r="D174">
            <v>0</v>
          </cell>
          <cell r="E174">
            <v>0</v>
          </cell>
          <cell r="F174">
            <v>0</v>
          </cell>
          <cell r="G174">
            <v>0</v>
          </cell>
          <cell r="H174">
            <v>0</v>
          </cell>
          <cell r="I174">
            <v>0</v>
          </cell>
          <cell r="J174">
            <v>0</v>
          </cell>
          <cell r="K174">
            <v>0</v>
          </cell>
          <cell r="L174">
            <v>0</v>
          </cell>
        </row>
        <row r="175">
          <cell r="A175" t="str">
            <v>conector EMT 1/2" metalico</v>
          </cell>
          <cell r="B175" t="str">
            <v>u</v>
          </cell>
          <cell r="C175">
            <v>1802</v>
          </cell>
          <cell r="D175">
            <v>0</v>
          </cell>
          <cell r="E175">
            <v>0</v>
          </cell>
          <cell r="F175">
            <v>0</v>
          </cell>
          <cell r="G175">
            <v>0</v>
          </cell>
          <cell r="H175">
            <v>0</v>
          </cell>
          <cell r="I175">
            <v>0</v>
          </cell>
          <cell r="J175">
            <v>0</v>
          </cell>
          <cell r="K175">
            <v>0</v>
          </cell>
          <cell r="L175">
            <v>0</v>
          </cell>
        </row>
        <row r="176">
          <cell r="A176" t="str">
            <v>Conector en "L", de acero galvanizado, de 5 cm de altura, para fijar a estructura de acero mediante clavado.</v>
          </cell>
          <cell r="B176" t="str">
            <v>u</v>
          </cell>
          <cell r="C176">
            <v>2500</v>
          </cell>
          <cell r="D176">
            <v>0</v>
          </cell>
          <cell r="E176">
            <v>0</v>
          </cell>
          <cell r="F176">
            <v>0</v>
          </cell>
          <cell r="G176">
            <v>0</v>
          </cell>
          <cell r="H176">
            <v>0</v>
          </cell>
          <cell r="I176">
            <v>0</v>
          </cell>
          <cell r="J176">
            <v>0</v>
          </cell>
          <cell r="K176">
            <v>0</v>
          </cell>
          <cell r="L176">
            <v>0</v>
          </cell>
        </row>
        <row r="177">
          <cell r="A177" t="str">
            <v xml:space="preserve">Conector Resorte Rojo-Amr </v>
          </cell>
          <cell r="B177" t="str">
            <v>u</v>
          </cell>
          <cell r="C177">
            <v>1412</v>
          </cell>
          <cell r="D177">
            <v>280</v>
          </cell>
          <cell r="E177">
            <v>61</v>
          </cell>
          <cell r="F177">
            <v>338</v>
          </cell>
          <cell r="G177">
            <v>500</v>
          </cell>
          <cell r="H177">
            <v>91</v>
          </cell>
          <cell r="I177">
            <v>1270</v>
          </cell>
          <cell r="J177">
            <v>0</v>
          </cell>
          <cell r="K177">
            <v>1270</v>
          </cell>
          <cell r="L177">
            <v>1793240</v>
          </cell>
          <cell r="M177" t="str">
            <v>OK</v>
          </cell>
          <cell r="N177" t="str">
            <v>https://interelectricas.com.co/119-conectores-resorte</v>
          </cell>
          <cell r="O177">
            <v>1062023</v>
          </cell>
          <cell r="P177" t="str">
            <v>EN EL RANGO DE PRECIOS DE LAS REFERENCIAS</v>
          </cell>
        </row>
        <row r="178">
          <cell r="A178" t="str">
            <v>Cono de balizamiento reflectante de 75 cm de altura, de 2 piezas, con cuerpo de polietileno y base de caucho, con 1 banda reflectante de 300 mm de anchura y retrorreflectancia nivel 1 (E.G.).</v>
          </cell>
          <cell r="B178" t="str">
            <v>u</v>
          </cell>
          <cell r="C178">
            <v>37778</v>
          </cell>
          <cell r="D178">
            <v>0</v>
          </cell>
          <cell r="E178">
            <v>0</v>
          </cell>
          <cell r="F178">
            <v>0</v>
          </cell>
          <cell r="G178">
            <v>0</v>
          </cell>
          <cell r="H178">
            <v>0</v>
          </cell>
          <cell r="I178">
            <v>0</v>
          </cell>
          <cell r="J178">
            <v>0</v>
          </cell>
          <cell r="K178">
            <v>0</v>
          </cell>
          <cell r="L178">
            <v>0</v>
          </cell>
          <cell r="U178">
            <v>0</v>
          </cell>
        </row>
        <row r="179">
          <cell r="A179" t="str">
            <v>Contador De Gas Domiciliario Con Certificado</v>
          </cell>
          <cell r="B179" t="str">
            <v>u</v>
          </cell>
          <cell r="C179">
            <v>310790</v>
          </cell>
          <cell r="D179">
            <v>0</v>
          </cell>
          <cell r="E179">
            <v>0</v>
          </cell>
          <cell r="F179">
            <v>0</v>
          </cell>
          <cell r="G179">
            <v>0</v>
          </cell>
          <cell r="H179">
            <v>0</v>
          </cell>
          <cell r="I179">
            <v>0</v>
          </cell>
          <cell r="J179">
            <v>0</v>
          </cell>
          <cell r="K179">
            <v>0</v>
          </cell>
          <cell r="L179">
            <v>0</v>
          </cell>
          <cell r="U179">
            <v>0</v>
          </cell>
        </row>
        <row r="180">
          <cell r="A180" t="str">
            <v>Cordón detonante</v>
          </cell>
          <cell r="B180" t="str">
            <v>m</v>
          </cell>
          <cell r="C180">
            <v>1561</v>
          </cell>
          <cell r="D180">
            <v>0</v>
          </cell>
          <cell r="E180">
            <v>0</v>
          </cell>
          <cell r="F180">
            <v>0</v>
          </cell>
          <cell r="G180">
            <v>0</v>
          </cell>
          <cell r="H180">
            <v>0</v>
          </cell>
          <cell r="I180">
            <v>0</v>
          </cell>
          <cell r="J180">
            <v>0</v>
          </cell>
          <cell r="K180">
            <v>0</v>
          </cell>
          <cell r="L180">
            <v>0</v>
          </cell>
          <cell r="U180">
            <v>0</v>
          </cell>
        </row>
        <row r="181">
          <cell r="A181" t="str">
            <v xml:space="preserve">Costal de fibra o fique
</v>
          </cell>
          <cell r="B181" t="str">
            <v>u</v>
          </cell>
          <cell r="C181">
            <v>529</v>
          </cell>
          <cell r="D181">
            <v>0</v>
          </cell>
          <cell r="E181">
            <v>0</v>
          </cell>
          <cell r="F181">
            <v>0</v>
          </cell>
          <cell r="G181">
            <v>0</v>
          </cell>
          <cell r="H181">
            <v>0</v>
          </cell>
          <cell r="I181">
            <v>0</v>
          </cell>
          <cell r="J181">
            <v>0</v>
          </cell>
          <cell r="K181">
            <v>0</v>
          </cell>
          <cell r="L181">
            <v>0</v>
          </cell>
          <cell r="U181">
            <v>0</v>
          </cell>
        </row>
        <row r="182">
          <cell r="A182" t="str">
            <v>Cras Agente Demoledor - Cemento Expansivo 10 Kg</v>
          </cell>
          <cell r="B182" t="str">
            <v>u</v>
          </cell>
          <cell r="C182">
            <v>301283</v>
          </cell>
          <cell r="D182">
            <v>0</v>
          </cell>
          <cell r="E182">
            <v>0</v>
          </cell>
          <cell r="F182">
            <v>0</v>
          </cell>
          <cell r="G182">
            <v>0</v>
          </cell>
          <cell r="H182">
            <v>0</v>
          </cell>
          <cell r="I182">
            <v>0</v>
          </cell>
          <cell r="J182">
            <v>0</v>
          </cell>
          <cell r="K182">
            <v>0</v>
          </cell>
          <cell r="L182">
            <v>0</v>
          </cell>
          <cell r="U182">
            <v>0</v>
          </cell>
        </row>
        <row r="183">
          <cell r="A183" t="str">
            <v>Cras Agente Demoledor - Cemento Expansivo 25 Kg</v>
          </cell>
          <cell r="B183" t="str">
            <v>u</v>
          </cell>
          <cell r="C183">
            <v>671954</v>
          </cell>
          <cell r="D183">
            <v>0</v>
          </cell>
          <cell r="E183">
            <v>0</v>
          </cell>
          <cell r="F183">
            <v>0</v>
          </cell>
          <cell r="G183">
            <v>0</v>
          </cell>
          <cell r="H183">
            <v>0</v>
          </cell>
          <cell r="I183">
            <v>0</v>
          </cell>
          <cell r="J183">
            <v>0</v>
          </cell>
          <cell r="K183">
            <v>0</v>
          </cell>
          <cell r="L183">
            <v>0</v>
          </cell>
          <cell r="U183">
            <v>0</v>
          </cell>
        </row>
        <row r="184">
          <cell r="A184" t="str">
            <v xml:space="preserve">Cruceta juntas plásticas 3mm x 200 unidades
</v>
          </cell>
          <cell r="B184" t="str">
            <v>u</v>
          </cell>
          <cell r="C184">
            <v>15741</v>
          </cell>
          <cell r="D184">
            <v>4.66</v>
          </cell>
          <cell r="E184">
            <v>2.31</v>
          </cell>
          <cell r="F184">
            <v>0</v>
          </cell>
          <cell r="G184">
            <v>14.69</v>
          </cell>
          <cell r="H184">
            <v>8.06</v>
          </cell>
          <cell r="I184">
            <v>29.72</v>
          </cell>
          <cell r="J184">
            <v>0</v>
          </cell>
          <cell r="K184">
            <v>29.72</v>
          </cell>
          <cell r="L184">
            <v>467823</v>
          </cell>
        </row>
        <row r="185">
          <cell r="A185" t="str">
            <v xml:space="preserve">Cuneta prefabricada de concreto tipo V de (0,8*0,3*0,22)
</v>
          </cell>
          <cell r="B185" t="str">
            <v>m</v>
          </cell>
          <cell r="C185">
            <v>48230</v>
          </cell>
          <cell r="D185">
            <v>0</v>
          </cell>
          <cell r="E185">
            <v>0</v>
          </cell>
          <cell r="F185">
            <v>0</v>
          </cell>
          <cell r="G185">
            <v>0</v>
          </cell>
          <cell r="H185">
            <v>0</v>
          </cell>
          <cell r="I185">
            <v>0</v>
          </cell>
          <cell r="J185">
            <v>0</v>
          </cell>
          <cell r="K185">
            <v>0</v>
          </cell>
          <cell r="L185">
            <v>0</v>
          </cell>
          <cell r="U185">
            <v>0</v>
          </cell>
        </row>
        <row r="186">
          <cell r="A186" t="str">
            <v>Cuneta Prefabricada En Concreto Perfil U O V Ref.Cu004 Ntc-4109, 0,20 X 0,30 X 1.0 M</v>
          </cell>
          <cell r="B186" t="str">
            <v>u</v>
          </cell>
          <cell r="C186">
            <v>36798</v>
          </cell>
          <cell r="D186">
            <v>0</v>
          </cell>
          <cell r="E186">
            <v>0</v>
          </cell>
          <cell r="F186">
            <v>0</v>
          </cell>
          <cell r="G186">
            <v>0</v>
          </cell>
          <cell r="H186">
            <v>0</v>
          </cell>
          <cell r="I186">
            <v>0</v>
          </cell>
          <cell r="J186">
            <v>0</v>
          </cell>
          <cell r="K186">
            <v>0</v>
          </cell>
          <cell r="L186">
            <v>0</v>
          </cell>
          <cell r="U186">
            <v>0</v>
          </cell>
        </row>
        <row r="187">
          <cell r="A187" t="str">
            <v>Curva 90x1/2 Pulgada Conduit Propack 10 und</v>
          </cell>
          <cell r="B187" t="str">
            <v>U</v>
          </cell>
          <cell r="C187">
            <v>10282</v>
          </cell>
          <cell r="D187">
            <v>1.2</v>
          </cell>
          <cell r="E187">
            <v>0.8</v>
          </cell>
          <cell r="F187">
            <v>1.6</v>
          </cell>
          <cell r="G187">
            <v>1.2</v>
          </cell>
          <cell r="H187">
            <v>0</v>
          </cell>
          <cell r="I187">
            <v>4.8</v>
          </cell>
          <cell r="J187">
            <v>0</v>
          </cell>
          <cell r="K187">
            <v>4.8</v>
          </cell>
          <cell r="L187">
            <v>49354</v>
          </cell>
        </row>
        <row r="188">
          <cell r="A188" t="str">
            <v>Curva EMT 1"</v>
          </cell>
          <cell r="B188" t="str">
            <v>u</v>
          </cell>
          <cell r="C188">
            <v>19700</v>
          </cell>
          <cell r="D188">
            <v>0</v>
          </cell>
          <cell r="E188">
            <v>0</v>
          </cell>
          <cell r="F188">
            <v>0</v>
          </cell>
          <cell r="G188">
            <v>0</v>
          </cell>
          <cell r="H188">
            <v>0</v>
          </cell>
          <cell r="I188">
            <v>0</v>
          </cell>
          <cell r="J188">
            <v>0</v>
          </cell>
          <cell r="K188">
            <v>0</v>
          </cell>
          <cell r="L188">
            <v>0</v>
          </cell>
          <cell r="U188">
            <v>0</v>
          </cell>
        </row>
        <row r="189">
          <cell r="A189" t="str">
            <v>Curva EMT 1/2"</v>
          </cell>
          <cell r="B189" t="str">
            <v>u</v>
          </cell>
          <cell r="C189">
            <v>4105.5</v>
          </cell>
          <cell r="D189">
            <v>136</v>
          </cell>
          <cell r="E189">
            <v>26</v>
          </cell>
          <cell r="F189">
            <v>164</v>
          </cell>
          <cell r="G189">
            <v>244</v>
          </cell>
          <cell r="H189">
            <v>46</v>
          </cell>
          <cell r="I189">
            <v>616</v>
          </cell>
          <cell r="J189">
            <v>0</v>
          </cell>
          <cell r="K189">
            <v>616</v>
          </cell>
          <cell r="L189">
            <v>2528988</v>
          </cell>
          <cell r="M189" t="str">
            <v>OK</v>
          </cell>
          <cell r="N189" t="str">
            <v>https://interelectricos.com.co/accesorios-de-red/54/curva-emt-12</v>
          </cell>
          <cell r="O189">
            <v>1062023</v>
          </cell>
          <cell r="P189" t="str">
            <v>MAYORADO 15% POR REFERENCIA  FUERA DE LA CIUDAD</v>
          </cell>
        </row>
        <row r="190">
          <cell r="A190" t="str">
            <v>Curva EMT 3/4"</v>
          </cell>
          <cell r="B190" t="str">
            <v>u</v>
          </cell>
          <cell r="C190">
            <v>4389</v>
          </cell>
          <cell r="D190">
            <v>8.4</v>
          </cell>
          <cell r="E190">
            <v>3.15</v>
          </cell>
          <cell r="F190">
            <v>21</v>
          </cell>
          <cell r="G190">
            <v>21</v>
          </cell>
          <cell r="H190">
            <v>8.82</v>
          </cell>
          <cell r="I190">
            <v>62.37</v>
          </cell>
          <cell r="J190">
            <v>0</v>
          </cell>
          <cell r="K190">
            <v>62.37</v>
          </cell>
          <cell r="L190">
            <v>273742</v>
          </cell>
        </row>
        <row r="191">
          <cell r="A191" t="str">
            <v>Dado en concreto de 21 Mpa. y/o platina de 15x15cmx⅛" pernos de 5/8"</v>
          </cell>
          <cell r="B191" t="str">
            <v>gl</v>
          </cell>
          <cell r="C191">
            <v>32648</v>
          </cell>
          <cell r="D191">
            <v>0</v>
          </cell>
          <cell r="E191">
            <v>12.17</v>
          </cell>
          <cell r="F191">
            <v>0</v>
          </cell>
          <cell r="G191">
            <v>0</v>
          </cell>
          <cell r="H191">
            <v>0</v>
          </cell>
          <cell r="I191">
            <v>12.17</v>
          </cell>
          <cell r="J191">
            <v>0</v>
          </cell>
          <cell r="K191">
            <v>12.17</v>
          </cell>
          <cell r="L191">
            <v>397326</v>
          </cell>
        </row>
        <row r="192">
          <cell r="A192" t="str">
            <v>Desagüe sencillo integrado sin rebose Grival</v>
          </cell>
          <cell r="B192" t="str">
            <v>u</v>
          </cell>
          <cell r="C192">
            <v>11543</v>
          </cell>
          <cell r="D192">
            <v>2</v>
          </cell>
          <cell r="E192">
            <v>3</v>
          </cell>
          <cell r="F192">
            <v>0</v>
          </cell>
          <cell r="G192">
            <v>2</v>
          </cell>
          <cell r="H192">
            <v>2</v>
          </cell>
          <cell r="I192">
            <v>9</v>
          </cell>
          <cell r="J192">
            <v>0</v>
          </cell>
          <cell r="K192">
            <v>9</v>
          </cell>
          <cell r="L192">
            <v>103887</v>
          </cell>
        </row>
        <row r="193">
          <cell r="A193" t="str">
            <v>Desmoldante para Concreto x 20 Kg. Rend: 30 g/m2</v>
          </cell>
          <cell r="B193" t="str">
            <v>u</v>
          </cell>
          <cell r="C193">
            <v>472890</v>
          </cell>
          <cell r="D193">
            <v>0</v>
          </cell>
          <cell r="E193">
            <v>0</v>
          </cell>
          <cell r="F193">
            <v>0</v>
          </cell>
          <cell r="G193">
            <v>0</v>
          </cell>
          <cell r="H193">
            <v>0</v>
          </cell>
          <cell r="I193">
            <v>0</v>
          </cell>
          <cell r="J193">
            <v>0</v>
          </cell>
          <cell r="K193">
            <v>0</v>
          </cell>
          <cell r="L193">
            <v>0</v>
          </cell>
          <cell r="U193">
            <v>0</v>
          </cell>
        </row>
        <row r="194">
          <cell r="A194" t="str">
            <v xml:space="preserve">Disolvente para pintura (TINNER)-dilusion 10% del volumen de pintura
</v>
          </cell>
          <cell r="B194" t="str">
            <v>gal</v>
          </cell>
          <cell r="C194">
            <v>38100</v>
          </cell>
          <cell r="D194">
            <v>5.03</v>
          </cell>
          <cell r="E194">
            <v>1.1299999999999999</v>
          </cell>
          <cell r="F194">
            <v>19.87</v>
          </cell>
          <cell r="G194">
            <v>0.81</v>
          </cell>
          <cell r="H194">
            <v>1.02</v>
          </cell>
          <cell r="I194">
            <v>27.86</v>
          </cell>
          <cell r="J194">
            <v>0</v>
          </cell>
          <cell r="K194">
            <v>27.86</v>
          </cell>
          <cell r="L194">
            <v>1061466</v>
          </cell>
          <cell r="M194" t="str">
            <v>OK</v>
          </cell>
          <cell r="N194" t="str">
            <v>https://www.homecenter.com.co/homecenter-co/product/67286/thinner-comun-galon/67286/</v>
          </cell>
          <cell r="O194">
            <v>26052023</v>
          </cell>
        </row>
        <row r="195">
          <cell r="A195" t="str">
            <v>División para Baño Corrediza 140.1 a 150x180 cm Vidrio de 6 milímetros Amiga Platinum Básica</v>
          </cell>
          <cell r="B195" t="str">
            <v>u</v>
          </cell>
          <cell r="C195">
            <v>1550890</v>
          </cell>
          <cell r="D195">
            <v>0</v>
          </cell>
          <cell r="E195">
            <v>0</v>
          </cell>
          <cell r="F195">
            <v>0</v>
          </cell>
          <cell r="G195">
            <v>0</v>
          </cell>
          <cell r="H195">
            <v>0</v>
          </cell>
          <cell r="I195">
            <v>0</v>
          </cell>
          <cell r="J195">
            <v>0</v>
          </cell>
          <cell r="K195">
            <v>0</v>
          </cell>
          <cell r="L195">
            <v>0</v>
          </cell>
          <cell r="U195">
            <v>0</v>
          </cell>
        </row>
        <row r="196">
          <cell r="A196" t="str">
            <v>Divisiones De Baño / Baterías En Acero Inoxidable 304 satinado calibre 20, con puertas, paneles entaboradas y reforzadas, pasadores en acero inoxidable</v>
          </cell>
          <cell r="B196" t="str">
            <v>m2</v>
          </cell>
          <cell r="C196">
            <v>720000</v>
          </cell>
          <cell r="D196">
            <v>17.34</v>
          </cell>
          <cell r="E196">
            <v>7.26</v>
          </cell>
          <cell r="F196">
            <v>0</v>
          </cell>
          <cell r="G196">
            <v>0</v>
          </cell>
          <cell r="H196">
            <v>0</v>
          </cell>
          <cell r="I196">
            <v>24.6</v>
          </cell>
          <cell r="J196">
            <v>0</v>
          </cell>
          <cell r="K196">
            <v>24.6</v>
          </cell>
          <cell r="L196">
            <v>17712000</v>
          </cell>
          <cell r="N196" t="str">
            <v>estaba en 550. se ajusta según cotización municipio 260523</v>
          </cell>
        </row>
        <row r="197">
          <cell r="A197" t="str">
            <v>Durmiente Abarco 4 m</v>
          </cell>
          <cell r="B197" t="str">
            <v>m</v>
          </cell>
          <cell r="C197">
            <v>10319</v>
          </cell>
          <cell r="D197">
            <v>0</v>
          </cell>
          <cell r="E197">
            <v>0</v>
          </cell>
          <cell r="F197">
            <v>0</v>
          </cell>
          <cell r="G197">
            <v>0</v>
          </cell>
          <cell r="H197">
            <v>0</v>
          </cell>
          <cell r="I197">
            <v>0</v>
          </cell>
          <cell r="J197">
            <v>0</v>
          </cell>
          <cell r="K197">
            <v>0</v>
          </cell>
          <cell r="L197">
            <v>0</v>
          </cell>
          <cell r="U197">
            <v>0</v>
          </cell>
        </row>
        <row r="198">
          <cell r="A198" t="str">
            <v>Embudo galv C18</v>
          </cell>
          <cell r="B198" t="str">
            <v>un</v>
          </cell>
          <cell r="C198">
            <v>20000</v>
          </cell>
          <cell r="D198">
            <v>8.34</v>
          </cell>
          <cell r="E198">
            <v>9.84</v>
          </cell>
          <cell r="F198">
            <v>49.01</v>
          </cell>
          <cell r="G198">
            <v>23.34</v>
          </cell>
          <cell r="H198">
            <v>6.33</v>
          </cell>
          <cell r="I198">
            <v>96.86</v>
          </cell>
          <cell r="J198">
            <v>0</v>
          </cell>
          <cell r="K198">
            <v>96.86</v>
          </cell>
          <cell r="L198">
            <v>1937200</v>
          </cell>
          <cell r="N198" t="str">
            <v>Hoja 2 cotización cerrajería</v>
          </cell>
        </row>
        <row r="199">
          <cell r="A199" t="str">
            <v xml:space="preserve">Emulsion  Asfáltica Sika 18 Kg - Rend. 15 m2 </v>
          </cell>
          <cell r="B199" t="str">
            <v>u</v>
          </cell>
          <cell r="C199">
            <v>186890</v>
          </cell>
          <cell r="D199">
            <v>0</v>
          </cell>
          <cell r="E199">
            <v>0</v>
          </cell>
          <cell r="F199">
            <v>0</v>
          </cell>
          <cell r="G199">
            <v>0</v>
          </cell>
          <cell r="H199">
            <v>88.31</v>
          </cell>
          <cell r="I199">
            <v>88.31</v>
          </cell>
          <cell r="J199">
            <v>0</v>
          </cell>
          <cell r="K199">
            <v>88.31</v>
          </cell>
          <cell r="L199">
            <v>16504256</v>
          </cell>
          <cell r="U199">
            <v>0</v>
          </cell>
        </row>
        <row r="200">
          <cell r="A200" t="str">
            <v>Emulsion Asfaltica CRL-0 o CRL-1</v>
          </cell>
          <cell r="B200" t="str">
            <v>Lt</v>
          </cell>
          <cell r="C200">
            <v>2354</v>
          </cell>
          <cell r="D200">
            <v>0</v>
          </cell>
          <cell r="E200">
            <v>0</v>
          </cell>
          <cell r="F200">
            <v>0</v>
          </cell>
          <cell r="G200">
            <v>0</v>
          </cell>
          <cell r="H200">
            <v>0</v>
          </cell>
          <cell r="I200">
            <v>0</v>
          </cell>
          <cell r="J200">
            <v>0</v>
          </cell>
          <cell r="K200">
            <v>0</v>
          </cell>
          <cell r="L200">
            <v>0</v>
          </cell>
          <cell r="U200">
            <v>0</v>
          </cell>
        </row>
        <row r="201">
          <cell r="A201" t="str">
            <v>Esfera Reflectiva</v>
          </cell>
          <cell r="B201" t="str">
            <v>Kg</v>
          </cell>
          <cell r="C201">
            <v>6200</v>
          </cell>
          <cell r="D201">
            <v>0</v>
          </cell>
          <cell r="E201">
            <v>0</v>
          </cell>
          <cell r="F201">
            <v>0</v>
          </cell>
          <cell r="G201">
            <v>0</v>
          </cell>
          <cell r="H201">
            <v>0</v>
          </cell>
          <cell r="I201">
            <v>0</v>
          </cell>
          <cell r="J201">
            <v>0</v>
          </cell>
          <cell r="K201">
            <v>0</v>
          </cell>
          <cell r="L201">
            <v>0</v>
          </cell>
          <cell r="U201">
            <v>0</v>
          </cell>
        </row>
        <row r="202">
          <cell r="A202" t="str">
            <v>Esmalte-base aceite-pintulux</v>
          </cell>
          <cell r="B202" t="str">
            <v>gal</v>
          </cell>
          <cell r="C202">
            <v>64830</v>
          </cell>
          <cell r="D202">
            <v>1.36</v>
          </cell>
          <cell r="E202">
            <v>11.96</v>
          </cell>
          <cell r="F202">
            <v>0</v>
          </cell>
          <cell r="G202">
            <v>1.01</v>
          </cell>
          <cell r="H202">
            <v>1.35</v>
          </cell>
          <cell r="I202">
            <v>15.68</v>
          </cell>
          <cell r="J202">
            <v>0</v>
          </cell>
          <cell r="K202">
            <v>15.68</v>
          </cell>
          <cell r="L202">
            <v>1016534</v>
          </cell>
        </row>
        <row r="203">
          <cell r="A203" t="str">
            <v xml:space="preserve">Estacas, Pintura, Tachuelas, Hilo (localización de estructuras y carreteras)
</v>
          </cell>
          <cell r="B203" t="str">
            <v>glo</v>
          </cell>
          <cell r="C203">
            <v>664</v>
          </cell>
          <cell r="D203">
            <v>0</v>
          </cell>
          <cell r="E203">
            <v>0</v>
          </cell>
          <cell r="F203">
            <v>0</v>
          </cell>
          <cell r="G203">
            <v>0</v>
          </cell>
          <cell r="H203">
            <v>0</v>
          </cell>
          <cell r="I203">
            <v>0</v>
          </cell>
          <cell r="J203">
            <v>0</v>
          </cell>
          <cell r="K203">
            <v>0</v>
          </cell>
          <cell r="L203">
            <v>0</v>
          </cell>
          <cell r="U203">
            <v>0</v>
          </cell>
        </row>
        <row r="204">
          <cell r="A204" t="str">
            <v xml:space="preserve">Estacón en madera viva diámetro mayor a 10 cm, L=2 m 
</v>
          </cell>
          <cell r="B204" t="str">
            <v>m</v>
          </cell>
          <cell r="C204">
            <v>6479</v>
          </cell>
          <cell r="D204">
            <v>0</v>
          </cell>
          <cell r="E204">
            <v>0</v>
          </cell>
          <cell r="F204">
            <v>0</v>
          </cell>
          <cell r="G204">
            <v>0</v>
          </cell>
          <cell r="H204">
            <v>0</v>
          </cell>
          <cell r="I204">
            <v>0</v>
          </cell>
          <cell r="J204">
            <v>0</v>
          </cell>
          <cell r="K204">
            <v>0</v>
          </cell>
          <cell r="L204">
            <v>0</v>
          </cell>
          <cell r="U204">
            <v>0</v>
          </cell>
        </row>
        <row r="205">
          <cell r="A205" t="str">
            <v xml:space="preserve">Estoperol en resina de 11X3 cm
</v>
          </cell>
          <cell r="B205" t="str">
            <v>u</v>
          </cell>
          <cell r="C205">
            <v>2428</v>
          </cell>
          <cell r="D205">
            <v>0</v>
          </cell>
          <cell r="E205">
            <v>0</v>
          </cell>
          <cell r="F205">
            <v>0</v>
          </cell>
          <cell r="G205">
            <v>0</v>
          </cell>
          <cell r="H205">
            <v>0</v>
          </cell>
          <cell r="I205">
            <v>0</v>
          </cell>
          <cell r="J205">
            <v>0</v>
          </cell>
          <cell r="K205">
            <v>0</v>
          </cell>
          <cell r="L205">
            <v>0</v>
          </cell>
          <cell r="U205">
            <v>0</v>
          </cell>
        </row>
        <row r="206">
          <cell r="A206" t="str">
            <v>Estuco Veneciano o Similar</v>
          </cell>
          <cell r="B206" t="str">
            <v>G</v>
          </cell>
          <cell r="C206">
            <v>56306</v>
          </cell>
          <cell r="D206">
            <v>0</v>
          </cell>
          <cell r="E206">
            <v>0</v>
          </cell>
          <cell r="F206">
            <v>0</v>
          </cell>
          <cell r="G206">
            <v>0</v>
          </cell>
          <cell r="H206">
            <v>0</v>
          </cell>
          <cell r="I206">
            <v>0</v>
          </cell>
          <cell r="J206">
            <v>0</v>
          </cell>
          <cell r="K206">
            <v>0</v>
          </cell>
          <cell r="L206">
            <v>0</v>
          </cell>
          <cell r="U206">
            <v>0</v>
          </cell>
        </row>
        <row r="207">
          <cell r="A207" t="str">
            <v>Estucor Estuco Plástico 30 Kilos/5 Galones Interior y Exterior-Rend:20m2</v>
          </cell>
          <cell r="B207" t="str">
            <v>U</v>
          </cell>
          <cell r="C207">
            <v>114000</v>
          </cell>
          <cell r="D207">
            <v>2.78</v>
          </cell>
          <cell r="E207">
            <v>0.65</v>
          </cell>
          <cell r="F207">
            <v>0.06</v>
          </cell>
          <cell r="G207">
            <v>0</v>
          </cell>
          <cell r="H207">
            <v>2.9</v>
          </cell>
          <cell r="I207">
            <v>6.39</v>
          </cell>
          <cell r="J207">
            <v>0</v>
          </cell>
          <cell r="K207">
            <v>6.39</v>
          </cell>
          <cell r="L207">
            <v>728460</v>
          </cell>
          <cell r="M207" t="str">
            <v>OK</v>
          </cell>
          <cell r="N207" t="str">
            <v>https://www.homecenter.com.co/homecenter-co/product/69129/estucor-estuco-plastico-30-kilos-5-galones-interior-y-exterior/69129/</v>
          </cell>
          <cell r="O207">
            <v>29052023</v>
          </cell>
        </row>
        <row r="208">
          <cell r="A208" t="str">
            <v>Explosivos  75% (INDUGEL)</v>
          </cell>
          <cell r="B208" t="str">
            <v>lb</v>
          </cell>
          <cell r="C208">
            <v>13425</v>
          </cell>
          <cell r="D208">
            <v>0</v>
          </cell>
          <cell r="E208">
            <v>0</v>
          </cell>
          <cell r="F208">
            <v>0</v>
          </cell>
          <cell r="G208">
            <v>0</v>
          </cell>
          <cell r="H208">
            <v>0</v>
          </cell>
          <cell r="I208">
            <v>0</v>
          </cell>
          <cell r="J208">
            <v>0</v>
          </cell>
          <cell r="K208">
            <v>0</v>
          </cell>
          <cell r="L208">
            <v>0</v>
          </cell>
          <cell r="U208">
            <v>0</v>
          </cell>
        </row>
        <row r="209">
          <cell r="A209" t="str">
            <v>Fertilizante Orgánico Mineral</v>
          </cell>
          <cell r="B209" t="str">
            <v>lt</v>
          </cell>
          <cell r="C209">
            <v>28112</v>
          </cell>
          <cell r="D209">
            <v>0</v>
          </cell>
          <cell r="E209">
            <v>0</v>
          </cell>
          <cell r="F209">
            <v>0</v>
          </cell>
          <cell r="G209">
            <v>0</v>
          </cell>
          <cell r="H209">
            <v>0</v>
          </cell>
          <cell r="I209">
            <v>0</v>
          </cell>
          <cell r="J209">
            <v>0</v>
          </cell>
          <cell r="K209">
            <v>0</v>
          </cell>
          <cell r="L209">
            <v>0</v>
          </cell>
          <cell r="U209">
            <v>0</v>
          </cell>
        </row>
        <row r="210">
          <cell r="A210" t="str">
            <v>Fieltro en fri tipo Permofit o similar</v>
          </cell>
          <cell r="B210" t="str">
            <v>Rollo</v>
          </cell>
          <cell r="C210">
            <v>110770</v>
          </cell>
          <cell r="D210">
            <v>0</v>
          </cell>
          <cell r="E210">
            <v>0</v>
          </cell>
          <cell r="F210">
            <v>0</v>
          </cell>
          <cell r="G210">
            <v>0</v>
          </cell>
          <cell r="H210">
            <v>0</v>
          </cell>
          <cell r="I210">
            <v>0</v>
          </cell>
          <cell r="J210">
            <v>0</v>
          </cell>
          <cell r="K210">
            <v>0</v>
          </cell>
          <cell r="L210">
            <v>0</v>
          </cell>
          <cell r="U210">
            <v>0</v>
          </cell>
        </row>
        <row r="211">
          <cell r="A211" t="str">
            <v>Formaleta Metálica</v>
          </cell>
          <cell r="B211" t="str">
            <v>m2</v>
          </cell>
          <cell r="C211">
            <v>16546</v>
          </cell>
          <cell r="D211">
            <v>0</v>
          </cell>
          <cell r="E211">
            <v>0</v>
          </cell>
          <cell r="F211">
            <v>0</v>
          </cell>
          <cell r="G211">
            <v>0</v>
          </cell>
          <cell r="H211">
            <v>0</v>
          </cell>
          <cell r="I211">
            <v>0</v>
          </cell>
          <cell r="J211">
            <v>0</v>
          </cell>
          <cell r="K211">
            <v>0</v>
          </cell>
          <cell r="L211">
            <v>0</v>
          </cell>
          <cell r="U211">
            <v>0</v>
          </cell>
        </row>
        <row r="212">
          <cell r="A212" t="str">
            <v xml:space="preserve">Formaleta para baranda de concreto
</v>
          </cell>
          <cell r="B212" t="str">
            <v>m</v>
          </cell>
          <cell r="C212">
            <v>24747</v>
          </cell>
          <cell r="D212">
            <v>0</v>
          </cell>
          <cell r="E212">
            <v>0</v>
          </cell>
          <cell r="F212">
            <v>0</v>
          </cell>
          <cell r="G212">
            <v>0</v>
          </cell>
          <cell r="H212">
            <v>0</v>
          </cell>
          <cell r="I212">
            <v>0</v>
          </cell>
          <cell r="J212">
            <v>0</v>
          </cell>
          <cell r="K212">
            <v>0</v>
          </cell>
          <cell r="L212">
            <v>0</v>
          </cell>
          <cell r="U212">
            <v>0</v>
          </cell>
        </row>
        <row r="213">
          <cell r="A213" t="str">
            <v>Formaleta para muros</v>
          </cell>
          <cell r="B213" t="str">
            <v>m2</v>
          </cell>
          <cell r="C213">
            <v>7530</v>
          </cell>
          <cell r="D213">
            <v>0</v>
          </cell>
          <cell r="E213">
            <v>0</v>
          </cell>
          <cell r="F213">
            <v>0</v>
          </cell>
          <cell r="G213">
            <v>0</v>
          </cell>
          <cell r="H213">
            <v>0</v>
          </cell>
          <cell r="I213">
            <v>0</v>
          </cell>
          <cell r="J213">
            <v>0</v>
          </cell>
          <cell r="K213">
            <v>0</v>
          </cell>
          <cell r="L213">
            <v>0</v>
          </cell>
          <cell r="U213">
            <v>0</v>
          </cell>
        </row>
        <row r="214">
          <cell r="A214" t="str">
            <v>Formaleta Triplex Film Pino 18mm 1.22 x 2.44m</v>
          </cell>
          <cell r="B214" t="str">
            <v>und</v>
          </cell>
          <cell r="C214">
            <v>126977</v>
          </cell>
          <cell r="D214">
            <v>0</v>
          </cell>
          <cell r="E214">
            <v>0</v>
          </cell>
          <cell r="F214">
            <v>0</v>
          </cell>
          <cell r="G214">
            <v>0</v>
          </cell>
          <cell r="H214">
            <v>0</v>
          </cell>
          <cell r="I214">
            <v>0</v>
          </cell>
          <cell r="J214">
            <v>0</v>
          </cell>
          <cell r="K214">
            <v>0</v>
          </cell>
          <cell r="L214">
            <v>0</v>
          </cell>
          <cell r="U214">
            <v>0</v>
          </cell>
        </row>
        <row r="215">
          <cell r="A215" t="str">
            <v>Frescasa 18*59 m2 sin papel 3 1/2"</v>
          </cell>
          <cell r="B215" t="str">
            <v>u</v>
          </cell>
          <cell r="C215">
            <v>192273</v>
          </cell>
          <cell r="D215">
            <v>0</v>
          </cell>
          <cell r="E215">
            <v>0</v>
          </cell>
          <cell r="F215">
            <v>0</v>
          </cell>
          <cell r="G215">
            <v>0</v>
          </cell>
          <cell r="H215">
            <v>0</v>
          </cell>
          <cell r="I215">
            <v>0</v>
          </cell>
          <cell r="J215">
            <v>0</v>
          </cell>
          <cell r="K215">
            <v>0</v>
          </cell>
          <cell r="L215">
            <v>0</v>
          </cell>
          <cell r="U215">
            <v>0</v>
          </cell>
        </row>
        <row r="216">
          <cell r="A216" t="str">
            <v>Gancho Teja de Eternit 55 mm</v>
          </cell>
          <cell r="B216" t="str">
            <v>u</v>
          </cell>
          <cell r="C216">
            <v>420</v>
          </cell>
          <cell r="D216">
            <v>0</v>
          </cell>
          <cell r="E216">
            <v>0</v>
          </cell>
          <cell r="F216">
            <v>0</v>
          </cell>
          <cell r="G216">
            <v>0</v>
          </cell>
          <cell r="H216">
            <v>0</v>
          </cell>
          <cell r="I216">
            <v>0</v>
          </cell>
          <cell r="J216">
            <v>0</v>
          </cell>
          <cell r="K216">
            <v>0</v>
          </cell>
          <cell r="L216">
            <v>0</v>
          </cell>
          <cell r="U216">
            <v>0</v>
          </cell>
        </row>
        <row r="217">
          <cell r="A217" t="str">
            <v>Gas propano</v>
          </cell>
          <cell r="B217" t="str">
            <v>kg</v>
          </cell>
          <cell r="C217">
            <v>3225</v>
          </cell>
          <cell r="D217">
            <v>0</v>
          </cell>
          <cell r="E217">
            <v>0</v>
          </cell>
          <cell r="F217">
            <v>0</v>
          </cell>
          <cell r="G217">
            <v>0</v>
          </cell>
          <cell r="H217">
            <v>0</v>
          </cell>
          <cell r="I217">
            <v>0</v>
          </cell>
          <cell r="J217">
            <v>0</v>
          </cell>
          <cell r="K217">
            <v>0</v>
          </cell>
          <cell r="L217">
            <v>0</v>
          </cell>
          <cell r="U217">
            <v>0</v>
          </cell>
        </row>
        <row r="218">
          <cell r="A218" t="str">
            <v>Gasolina</v>
          </cell>
          <cell r="B218" t="str">
            <v>Gl</v>
          </cell>
          <cell r="C218">
            <v>12300</v>
          </cell>
          <cell r="D218">
            <v>0</v>
          </cell>
          <cell r="E218">
            <v>0</v>
          </cell>
          <cell r="F218">
            <v>0</v>
          </cell>
          <cell r="G218">
            <v>0</v>
          </cell>
          <cell r="H218">
            <v>0</v>
          </cell>
          <cell r="I218">
            <v>0</v>
          </cell>
          <cell r="J218">
            <v>55.68</v>
          </cell>
          <cell r="K218">
            <v>55.68</v>
          </cell>
          <cell r="L218">
            <v>684864</v>
          </cell>
          <cell r="M218" t="str">
            <v>ajustado +</v>
          </cell>
        </row>
        <row r="219">
          <cell r="A219" t="str">
            <v xml:space="preserve">Geoterxtil T-4000 o similar </v>
          </cell>
          <cell r="B219" t="str">
            <v>m2</v>
          </cell>
          <cell r="C219">
            <v>11396</v>
          </cell>
          <cell r="D219">
            <v>0</v>
          </cell>
          <cell r="E219">
            <v>0</v>
          </cell>
          <cell r="F219">
            <v>0</v>
          </cell>
          <cell r="G219">
            <v>0</v>
          </cell>
          <cell r="H219">
            <v>0</v>
          </cell>
          <cell r="I219">
            <v>0</v>
          </cell>
          <cell r="J219">
            <v>0</v>
          </cell>
          <cell r="K219">
            <v>0</v>
          </cell>
          <cell r="L219">
            <v>0</v>
          </cell>
          <cell r="U219">
            <v>0</v>
          </cell>
        </row>
        <row r="220">
          <cell r="A220" t="str">
            <v>Geotextil NT 1600 PAVCO o similar</v>
          </cell>
          <cell r="B220" t="str">
            <v>m2</v>
          </cell>
          <cell r="C220">
            <v>5247</v>
          </cell>
          <cell r="D220">
            <v>0</v>
          </cell>
          <cell r="E220">
            <v>0</v>
          </cell>
          <cell r="F220">
            <v>0</v>
          </cell>
          <cell r="G220">
            <v>0</v>
          </cell>
          <cell r="H220">
            <v>0</v>
          </cell>
          <cell r="I220">
            <v>0</v>
          </cell>
          <cell r="J220">
            <v>0</v>
          </cell>
          <cell r="K220">
            <v>0</v>
          </cell>
          <cell r="L220">
            <v>0</v>
          </cell>
          <cell r="U220">
            <v>0</v>
          </cell>
        </row>
        <row r="221">
          <cell r="A221" t="str">
            <v>Geotextil NT 2000</v>
          </cell>
          <cell r="B221" t="str">
            <v>m2</v>
          </cell>
          <cell r="C221">
            <v>6237</v>
          </cell>
          <cell r="D221">
            <v>0</v>
          </cell>
          <cell r="E221">
            <v>0</v>
          </cell>
          <cell r="F221">
            <v>0</v>
          </cell>
          <cell r="G221">
            <v>0</v>
          </cell>
          <cell r="H221">
            <v>0</v>
          </cell>
          <cell r="I221">
            <v>0</v>
          </cell>
          <cell r="J221">
            <v>0</v>
          </cell>
          <cell r="K221">
            <v>0</v>
          </cell>
          <cell r="L221">
            <v>0</v>
          </cell>
          <cell r="U221">
            <v>0</v>
          </cell>
        </row>
        <row r="222">
          <cell r="A222" t="str">
            <v>Graniplast Blanco 30Kg Esgrafiado Antihongos 4 Galones - Rend: 3 kg/m2</v>
          </cell>
          <cell r="B222" t="str">
            <v>u</v>
          </cell>
          <cell r="C222">
            <v>157190</v>
          </cell>
          <cell r="D222">
            <v>0</v>
          </cell>
          <cell r="E222">
            <v>0</v>
          </cell>
          <cell r="F222">
            <v>0</v>
          </cell>
          <cell r="G222">
            <v>0</v>
          </cell>
          <cell r="H222">
            <v>0</v>
          </cell>
          <cell r="I222">
            <v>0</v>
          </cell>
          <cell r="J222">
            <v>0</v>
          </cell>
          <cell r="K222">
            <v>0</v>
          </cell>
          <cell r="L222">
            <v>0</v>
          </cell>
          <cell r="U222">
            <v>0</v>
          </cell>
        </row>
        <row r="223">
          <cell r="A223" t="str">
            <v>grapa galvanizada x 5 unidades 1.1/4" Calibre 20</v>
          </cell>
          <cell r="B223" t="str">
            <v>u</v>
          </cell>
          <cell r="C223">
            <v>6180</v>
          </cell>
          <cell r="D223">
            <v>18</v>
          </cell>
          <cell r="E223">
            <v>0</v>
          </cell>
          <cell r="F223">
            <v>0</v>
          </cell>
          <cell r="G223">
            <v>18</v>
          </cell>
          <cell r="H223">
            <v>0</v>
          </cell>
          <cell r="I223">
            <v>36</v>
          </cell>
          <cell r="J223">
            <v>0</v>
          </cell>
          <cell r="K223">
            <v>36</v>
          </cell>
          <cell r="L223">
            <v>222480</v>
          </cell>
        </row>
        <row r="224">
          <cell r="A224" t="str">
            <v>Gravilla</v>
          </cell>
          <cell r="B224" t="str">
            <v>m3</v>
          </cell>
          <cell r="C224">
            <v>36887</v>
          </cell>
          <cell r="D224">
            <v>0</v>
          </cell>
          <cell r="E224">
            <v>0</v>
          </cell>
          <cell r="F224">
            <v>0</v>
          </cell>
          <cell r="G224">
            <v>0</v>
          </cell>
          <cell r="H224">
            <v>0</v>
          </cell>
          <cell r="I224">
            <v>0</v>
          </cell>
          <cell r="J224">
            <v>0</v>
          </cell>
          <cell r="K224">
            <v>0</v>
          </cell>
          <cell r="L224">
            <v>0</v>
          </cell>
          <cell r="U224">
            <v>0</v>
          </cell>
        </row>
        <row r="225">
          <cell r="A225" t="str">
            <v>Griferia Lavamanos Individual Palanca cipres - Grival</v>
          </cell>
          <cell r="B225" t="str">
            <v>u</v>
          </cell>
          <cell r="C225">
            <v>33300</v>
          </cell>
          <cell r="D225">
            <v>4</v>
          </cell>
          <cell r="E225">
            <v>3</v>
          </cell>
          <cell r="F225">
            <v>0</v>
          </cell>
          <cell r="G225">
            <v>3</v>
          </cell>
          <cell r="H225">
            <v>1</v>
          </cell>
          <cell r="I225">
            <v>11</v>
          </cell>
          <cell r="J225">
            <v>0</v>
          </cell>
          <cell r="K225">
            <v>11</v>
          </cell>
          <cell r="L225">
            <v>366300</v>
          </cell>
        </row>
        <row r="226">
          <cell r="A226" t="str">
            <v>Grifería lavaplatos mezclador Piscis
Grival - Incluye grifería mezclador, dos acoples flexibles, una canastilla, un sifón</v>
          </cell>
          <cell r="B226" t="str">
            <v>U</v>
          </cell>
          <cell r="C226">
            <v>78122</v>
          </cell>
          <cell r="D226">
            <v>0</v>
          </cell>
          <cell r="E226">
            <v>0</v>
          </cell>
          <cell r="F226">
            <v>0</v>
          </cell>
          <cell r="G226">
            <v>0</v>
          </cell>
          <cell r="H226">
            <v>0</v>
          </cell>
          <cell r="I226">
            <v>0</v>
          </cell>
          <cell r="J226">
            <v>0</v>
          </cell>
          <cell r="K226">
            <v>0</v>
          </cell>
          <cell r="L226">
            <v>0</v>
          </cell>
          <cell r="U226">
            <v>0</v>
          </cell>
        </row>
        <row r="227">
          <cell r="A227" t="str">
            <v>Guadua</v>
          </cell>
          <cell r="B227" t="str">
            <v>m</v>
          </cell>
          <cell r="C227">
            <v>2268</v>
          </cell>
          <cell r="D227">
            <v>0</v>
          </cell>
          <cell r="E227">
            <v>0</v>
          </cell>
          <cell r="F227">
            <v>0</v>
          </cell>
          <cell r="G227">
            <v>0</v>
          </cell>
          <cell r="H227">
            <v>0</v>
          </cell>
          <cell r="I227">
            <v>0</v>
          </cell>
          <cell r="J227">
            <v>0</v>
          </cell>
          <cell r="K227">
            <v>0</v>
          </cell>
          <cell r="L227">
            <v>0</v>
          </cell>
          <cell r="U227">
            <v>0</v>
          </cell>
        </row>
        <row r="228">
          <cell r="A228" t="str">
            <v>Gyplact 3/8 1.22x2.44</v>
          </cell>
          <cell r="B228" t="str">
            <v>Und</v>
          </cell>
          <cell r="C228">
            <v>19006</v>
          </cell>
          <cell r="D228">
            <v>0</v>
          </cell>
          <cell r="E228">
            <v>0</v>
          </cell>
          <cell r="F228">
            <v>0</v>
          </cell>
          <cell r="G228">
            <v>0</v>
          </cell>
          <cell r="H228">
            <v>0</v>
          </cell>
          <cell r="I228">
            <v>0</v>
          </cell>
          <cell r="J228">
            <v>0</v>
          </cell>
          <cell r="K228">
            <v>0</v>
          </cell>
          <cell r="L228">
            <v>0</v>
          </cell>
          <cell r="U228">
            <v>0</v>
          </cell>
        </row>
        <row r="229">
          <cell r="A229" t="str">
            <v>Herraje de 90x90  cm. para caja inspección de 1 X 1 m.</v>
          </cell>
          <cell r="B229" t="str">
            <v>un</v>
          </cell>
          <cell r="C229">
            <v>154108</v>
          </cell>
          <cell r="D229">
            <v>0</v>
          </cell>
          <cell r="E229">
            <v>0</v>
          </cell>
          <cell r="F229">
            <v>0</v>
          </cell>
          <cell r="G229">
            <v>0</v>
          </cell>
          <cell r="H229">
            <v>0</v>
          </cell>
          <cell r="I229">
            <v>0</v>
          </cell>
          <cell r="J229">
            <v>0</v>
          </cell>
          <cell r="K229">
            <v>0</v>
          </cell>
          <cell r="L229">
            <v>0</v>
          </cell>
          <cell r="U229">
            <v>0</v>
          </cell>
        </row>
        <row r="230">
          <cell r="A230" t="str">
            <v>Herraje para marco y tapa de caja de inspección. Medidas tapa 0.4 m x 0.4 m - Según especificación EPM</v>
          </cell>
          <cell r="B230" t="str">
            <v>u</v>
          </cell>
          <cell r="C230">
            <v>148216</v>
          </cell>
          <cell r="D230">
            <v>3</v>
          </cell>
          <cell r="E230">
            <v>3</v>
          </cell>
          <cell r="F230">
            <v>0</v>
          </cell>
          <cell r="G230">
            <v>5</v>
          </cell>
          <cell r="H230">
            <v>3</v>
          </cell>
          <cell r="I230">
            <v>14</v>
          </cell>
          <cell r="J230">
            <v>0</v>
          </cell>
          <cell r="K230">
            <v>14</v>
          </cell>
          <cell r="L230">
            <v>2075024</v>
          </cell>
          <cell r="N230" t="str">
            <v>Hoja 3 cotización cerrajería</v>
          </cell>
        </row>
        <row r="231">
          <cell r="A231" t="str">
            <v>Herraje tapa 0. 7 x 0. 7 m</v>
          </cell>
          <cell r="B231" t="str">
            <v>u</v>
          </cell>
          <cell r="C231">
            <v>111705</v>
          </cell>
          <cell r="D231">
            <v>0</v>
          </cell>
          <cell r="E231">
            <v>0</v>
          </cell>
          <cell r="F231">
            <v>0</v>
          </cell>
          <cell r="G231">
            <v>0</v>
          </cell>
          <cell r="H231">
            <v>0</v>
          </cell>
          <cell r="I231">
            <v>0</v>
          </cell>
          <cell r="J231">
            <v>0</v>
          </cell>
          <cell r="K231">
            <v>0</v>
          </cell>
          <cell r="L231">
            <v>0</v>
          </cell>
          <cell r="U231">
            <v>0</v>
          </cell>
        </row>
        <row r="232">
          <cell r="A232" t="str">
            <v>Hidrófugo Bronco  Transparente 3Kg- 1 Galon
Rendimiento 12 m2 Galon</v>
          </cell>
          <cell r="B232" t="str">
            <v>u</v>
          </cell>
          <cell r="C232">
            <v>51304</v>
          </cell>
          <cell r="D232">
            <v>0</v>
          </cell>
          <cell r="E232">
            <v>0</v>
          </cell>
          <cell r="F232">
            <v>0</v>
          </cell>
          <cell r="G232">
            <v>0</v>
          </cell>
          <cell r="H232">
            <v>0</v>
          </cell>
          <cell r="I232">
            <v>0</v>
          </cell>
          <cell r="J232">
            <v>0</v>
          </cell>
          <cell r="K232">
            <v>0</v>
          </cell>
          <cell r="L232">
            <v>0</v>
          </cell>
          <cell r="U232">
            <v>0</v>
          </cell>
        </row>
        <row r="233">
          <cell r="A233" t="str">
            <v>Hidrosello-Novafort Ø= 200 mm. - Pavco o equivalente.</v>
          </cell>
          <cell r="B233" t="str">
            <v>un</v>
          </cell>
          <cell r="C233">
            <v>7381</v>
          </cell>
          <cell r="D233">
            <v>0</v>
          </cell>
          <cell r="E233">
            <v>0</v>
          </cell>
          <cell r="F233">
            <v>0</v>
          </cell>
          <cell r="G233">
            <v>0</v>
          </cell>
          <cell r="H233">
            <v>0</v>
          </cell>
          <cell r="I233">
            <v>0</v>
          </cell>
          <cell r="J233">
            <v>0</v>
          </cell>
          <cell r="K233">
            <v>0</v>
          </cell>
          <cell r="L233">
            <v>0</v>
          </cell>
          <cell r="U233">
            <v>0</v>
          </cell>
        </row>
        <row r="234">
          <cell r="A234" t="str">
            <v>Hidrosello-Novafort Ø= 250 mm. - Pavco o equivalente.</v>
          </cell>
          <cell r="B234" t="str">
            <v>un</v>
          </cell>
          <cell r="C234">
            <v>8831</v>
          </cell>
          <cell r="D234">
            <v>0</v>
          </cell>
          <cell r="E234">
            <v>0</v>
          </cell>
          <cell r="F234">
            <v>0</v>
          </cell>
          <cell r="G234">
            <v>0</v>
          </cell>
          <cell r="H234">
            <v>0</v>
          </cell>
          <cell r="I234">
            <v>0</v>
          </cell>
          <cell r="J234">
            <v>0</v>
          </cell>
          <cell r="K234">
            <v>0</v>
          </cell>
          <cell r="L234">
            <v>0</v>
          </cell>
          <cell r="U234">
            <v>0</v>
          </cell>
        </row>
        <row r="235">
          <cell r="A235" t="str">
            <v>Impermeabilizante para concreto</v>
          </cell>
          <cell r="B235" t="str">
            <v>kg</v>
          </cell>
          <cell r="C235">
            <v>12106</v>
          </cell>
          <cell r="D235">
            <v>0</v>
          </cell>
          <cell r="E235">
            <v>0</v>
          </cell>
          <cell r="F235">
            <v>0</v>
          </cell>
          <cell r="G235">
            <v>0</v>
          </cell>
          <cell r="H235">
            <v>0</v>
          </cell>
          <cell r="I235">
            <v>0</v>
          </cell>
          <cell r="J235">
            <v>0</v>
          </cell>
          <cell r="K235">
            <v>0</v>
          </cell>
          <cell r="L235">
            <v>0</v>
          </cell>
          <cell r="U235">
            <v>0</v>
          </cell>
        </row>
        <row r="236">
          <cell r="A236" t="str">
            <v>Imprimante y puente de adherencia</v>
          </cell>
          <cell r="B236" t="str">
            <v>kg</v>
          </cell>
          <cell r="C236">
            <v>59433</v>
          </cell>
          <cell r="D236">
            <v>0</v>
          </cell>
          <cell r="E236">
            <v>0</v>
          </cell>
          <cell r="F236">
            <v>0</v>
          </cell>
          <cell r="G236">
            <v>0</v>
          </cell>
          <cell r="H236">
            <v>0</v>
          </cell>
          <cell r="I236">
            <v>0</v>
          </cell>
          <cell r="J236">
            <v>0</v>
          </cell>
          <cell r="K236">
            <v>0</v>
          </cell>
          <cell r="L236">
            <v>0</v>
          </cell>
          <cell r="U236">
            <v>0</v>
          </cell>
        </row>
        <row r="237">
          <cell r="A237" t="str">
            <v>Inmunizante - Sika Merulex I.f.a Inmunizante Para Madera Fungicida 3.5 Kg. Rend: 12 m2</v>
          </cell>
          <cell r="B237" t="str">
            <v>u</v>
          </cell>
          <cell r="C237">
            <v>140580</v>
          </cell>
          <cell r="H237">
            <v>0</v>
          </cell>
          <cell r="I237">
            <v>0</v>
          </cell>
          <cell r="J237">
            <v>0</v>
          </cell>
          <cell r="K237">
            <v>0</v>
          </cell>
          <cell r="L237">
            <v>0</v>
          </cell>
          <cell r="U237">
            <v>0</v>
          </cell>
        </row>
        <row r="238">
          <cell r="A238" t="str">
            <v>Inmunizante</v>
          </cell>
          <cell r="B238" t="str">
            <v>Litro</v>
          </cell>
          <cell r="C238">
            <v>31249</v>
          </cell>
          <cell r="D238">
            <v>0</v>
          </cell>
          <cell r="E238">
            <v>0</v>
          </cell>
          <cell r="F238">
            <v>0</v>
          </cell>
          <cell r="G238">
            <v>0</v>
          </cell>
          <cell r="H238">
            <v>0</v>
          </cell>
          <cell r="I238">
            <v>0</v>
          </cell>
          <cell r="J238">
            <v>0</v>
          </cell>
          <cell r="K238">
            <v>0</v>
          </cell>
          <cell r="L238">
            <v>0</v>
          </cell>
          <cell r="U238">
            <v>0</v>
          </cell>
        </row>
        <row r="239">
          <cell r="A239" t="str">
            <v xml:space="preserve">Inmunizante madera incoloro </v>
          </cell>
          <cell r="B239" t="str">
            <v>Gl</v>
          </cell>
          <cell r="C239">
            <v>60970</v>
          </cell>
          <cell r="D239">
            <v>0</v>
          </cell>
          <cell r="E239">
            <v>0</v>
          </cell>
          <cell r="F239">
            <v>0</v>
          </cell>
          <cell r="G239">
            <v>0</v>
          </cell>
          <cell r="H239">
            <v>0</v>
          </cell>
          <cell r="I239">
            <v>0</v>
          </cell>
          <cell r="J239">
            <v>0</v>
          </cell>
          <cell r="K239">
            <v>0</v>
          </cell>
          <cell r="L239">
            <v>0</v>
          </cell>
          <cell r="U239">
            <v>0</v>
          </cell>
        </row>
        <row r="240">
          <cell r="A240" t="str">
            <v>Inmunizante madera incoloro (5 gal)</v>
          </cell>
          <cell r="B240" t="str">
            <v>gln</v>
          </cell>
          <cell r="C240">
            <v>32095</v>
          </cell>
          <cell r="D240">
            <v>0</v>
          </cell>
          <cell r="E240">
            <v>0</v>
          </cell>
          <cell r="F240">
            <v>0</v>
          </cell>
          <cell r="G240">
            <v>0</v>
          </cell>
          <cell r="H240">
            <v>0</v>
          </cell>
          <cell r="I240">
            <v>0</v>
          </cell>
          <cell r="J240">
            <v>0</v>
          </cell>
          <cell r="K240">
            <v>0</v>
          </cell>
          <cell r="L240">
            <v>0</v>
          </cell>
          <cell r="U240">
            <v>0</v>
          </cell>
        </row>
        <row r="241">
          <cell r="A241" t="str">
            <v>Interruptor Doble Primmus</v>
          </cell>
          <cell r="B241" t="str">
            <v>u</v>
          </cell>
          <cell r="C241">
            <v>10028</v>
          </cell>
          <cell r="D241">
            <v>10</v>
          </cell>
          <cell r="E241">
            <v>4</v>
          </cell>
          <cell r="F241">
            <v>9</v>
          </cell>
          <cell r="G241">
            <v>17</v>
          </cell>
          <cell r="H241">
            <v>4</v>
          </cell>
          <cell r="I241">
            <v>44</v>
          </cell>
          <cell r="J241">
            <v>0</v>
          </cell>
          <cell r="K241">
            <v>44</v>
          </cell>
          <cell r="L241">
            <v>441232</v>
          </cell>
        </row>
        <row r="242">
          <cell r="A242" t="str">
            <v>Interruptor Sencillo Conmutable Blanco Clickme</v>
          </cell>
          <cell r="B242" t="str">
            <v>u</v>
          </cell>
          <cell r="C242">
            <v>38200</v>
          </cell>
          <cell r="D242">
            <v>0</v>
          </cell>
          <cell r="E242">
            <v>0</v>
          </cell>
          <cell r="F242">
            <v>0</v>
          </cell>
          <cell r="G242">
            <v>0</v>
          </cell>
          <cell r="H242">
            <v>0</v>
          </cell>
          <cell r="I242">
            <v>0</v>
          </cell>
          <cell r="J242">
            <v>0</v>
          </cell>
          <cell r="K242">
            <v>0</v>
          </cell>
          <cell r="L242">
            <v>0</v>
          </cell>
          <cell r="U242">
            <v>0</v>
          </cell>
        </row>
        <row r="243">
          <cell r="A243" t="str">
            <v>Juego de manija y escudo largo en el interior, en latón negro brillo, serie básica, para puerta de entrada principal.</v>
          </cell>
          <cell r="B243" t="str">
            <v>u</v>
          </cell>
          <cell r="C243">
            <v>29253</v>
          </cell>
          <cell r="D243">
            <v>0</v>
          </cell>
          <cell r="E243">
            <v>0</v>
          </cell>
          <cell r="F243">
            <v>0</v>
          </cell>
          <cell r="G243">
            <v>0</v>
          </cell>
          <cell r="H243">
            <v>0</v>
          </cell>
          <cell r="I243">
            <v>0</v>
          </cell>
          <cell r="J243">
            <v>0</v>
          </cell>
          <cell r="K243">
            <v>0</v>
          </cell>
          <cell r="L243">
            <v>0</v>
          </cell>
          <cell r="U243">
            <v>0</v>
          </cell>
        </row>
        <row r="244">
          <cell r="A244" t="str">
            <v>Junta elastomérica Jeene (J 8097VV)</v>
          </cell>
          <cell r="B244" t="str">
            <v>m</v>
          </cell>
          <cell r="C244">
            <v>699938</v>
          </cell>
          <cell r="D244">
            <v>0</v>
          </cell>
          <cell r="E244">
            <v>0</v>
          </cell>
          <cell r="F244">
            <v>0</v>
          </cell>
          <cell r="G244">
            <v>0</v>
          </cell>
          <cell r="H244">
            <v>0</v>
          </cell>
          <cell r="I244">
            <v>0</v>
          </cell>
          <cell r="J244">
            <v>0</v>
          </cell>
          <cell r="K244">
            <v>0</v>
          </cell>
          <cell r="L244">
            <v>0</v>
          </cell>
          <cell r="U244">
            <v>0</v>
          </cell>
        </row>
        <row r="245">
          <cell r="A245" t="str">
            <v>Kit Conector HCP 2.95mt Transparente Tapa Y Base</v>
          </cell>
          <cell r="B245" t="str">
            <v>u</v>
          </cell>
          <cell r="C245">
            <v>71400</v>
          </cell>
          <cell r="D245">
            <v>0</v>
          </cell>
          <cell r="E245">
            <v>0</v>
          </cell>
          <cell r="F245">
            <v>0</v>
          </cell>
          <cell r="G245">
            <v>0</v>
          </cell>
          <cell r="H245">
            <v>0</v>
          </cell>
          <cell r="I245">
            <v>0</v>
          </cell>
          <cell r="J245">
            <v>0</v>
          </cell>
          <cell r="K245">
            <v>0</v>
          </cell>
          <cell r="L245">
            <v>0</v>
          </cell>
          <cell r="U245">
            <v>0</v>
          </cell>
        </row>
        <row r="246">
          <cell r="A246" t="str">
            <v>Kit Conector Omegal 2.95m Base Aluminio</v>
          </cell>
          <cell r="B246" t="str">
            <v>u</v>
          </cell>
          <cell r="C246">
            <v>102190</v>
          </cell>
          <cell r="D246">
            <v>0</v>
          </cell>
          <cell r="E246">
            <v>0</v>
          </cell>
          <cell r="F246">
            <v>0</v>
          </cell>
          <cell r="G246">
            <v>0</v>
          </cell>
          <cell r="H246">
            <v>0</v>
          </cell>
          <cell r="I246">
            <v>0</v>
          </cell>
          <cell r="J246">
            <v>0</v>
          </cell>
          <cell r="K246">
            <v>0</v>
          </cell>
          <cell r="L246">
            <v>0</v>
          </cell>
          <cell r="U246">
            <v>0</v>
          </cell>
        </row>
        <row r="247">
          <cell r="A247" t="str">
            <v>Kit de Accesorios Palermo para Baño x6 Piezas Cromado</v>
          </cell>
          <cell r="B247" t="str">
            <v>u</v>
          </cell>
          <cell r="C247">
            <v>240000</v>
          </cell>
          <cell r="D247">
            <v>0</v>
          </cell>
          <cell r="E247">
            <v>0</v>
          </cell>
          <cell r="F247">
            <v>0</v>
          </cell>
          <cell r="G247">
            <v>0</v>
          </cell>
          <cell r="H247">
            <v>0</v>
          </cell>
          <cell r="I247">
            <v>0</v>
          </cell>
          <cell r="J247">
            <v>0</v>
          </cell>
          <cell r="K247">
            <v>0</v>
          </cell>
          <cell r="L247">
            <v>0</v>
          </cell>
          <cell r="U247">
            <v>0</v>
          </cell>
        </row>
        <row r="248">
          <cell r="A248" t="str">
            <v>kit griferia tanque-sanitario</v>
          </cell>
          <cell r="B248" t="str">
            <v>u</v>
          </cell>
          <cell r="C248">
            <v>29150</v>
          </cell>
          <cell r="D248">
            <v>0</v>
          </cell>
          <cell r="E248">
            <v>0</v>
          </cell>
          <cell r="F248">
            <v>0</v>
          </cell>
          <cell r="G248">
            <v>0</v>
          </cell>
          <cell r="H248">
            <v>0</v>
          </cell>
          <cell r="I248">
            <v>0</v>
          </cell>
          <cell r="J248">
            <v>0</v>
          </cell>
          <cell r="K248">
            <v>0</v>
          </cell>
          <cell r="L248">
            <v>0</v>
          </cell>
          <cell r="U248">
            <v>0</v>
          </cell>
        </row>
        <row r="249">
          <cell r="A249" t="str">
            <v>Kit Instalacion Lavaplatos
Grival (canastilla de 4", un sifon en P Plástico y dos acoples Plásticos para agua caliente y fria)</v>
          </cell>
          <cell r="B249" t="str">
            <v>u</v>
          </cell>
          <cell r="C249">
            <v>44191</v>
          </cell>
          <cell r="D249">
            <v>0</v>
          </cell>
          <cell r="E249">
            <v>0</v>
          </cell>
          <cell r="F249">
            <v>0</v>
          </cell>
          <cell r="G249">
            <v>0</v>
          </cell>
          <cell r="H249">
            <v>0</v>
          </cell>
          <cell r="I249">
            <v>0</v>
          </cell>
          <cell r="J249">
            <v>0</v>
          </cell>
          <cell r="K249">
            <v>0</v>
          </cell>
          <cell r="L249">
            <v>0</v>
          </cell>
          <cell r="U249">
            <v>0</v>
          </cell>
        </row>
        <row r="250">
          <cell r="A250" t="str">
            <v>Kit Instalación Sanitario con Brida
Humboldt (Brida, acople, válvula, tornillos y chazos)</v>
          </cell>
          <cell r="B250" t="str">
            <v>u</v>
          </cell>
          <cell r="C250">
            <v>46290</v>
          </cell>
          <cell r="D250">
            <v>3</v>
          </cell>
          <cell r="E250">
            <v>2</v>
          </cell>
          <cell r="F250">
            <v>0</v>
          </cell>
          <cell r="G250">
            <v>3</v>
          </cell>
          <cell r="H250">
            <v>2</v>
          </cell>
          <cell r="I250">
            <v>10</v>
          </cell>
          <cell r="J250">
            <v>0</v>
          </cell>
          <cell r="K250">
            <v>10</v>
          </cell>
          <cell r="L250">
            <v>462900</v>
          </cell>
        </row>
        <row r="251">
          <cell r="A251" t="str">
            <v>KIT SILLA Y PVC NOVAFORT 8" X 6" (200 mm x 150 mm) (Silla Y, 2 Abrazaderas, Caucho)</v>
          </cell>
          <cell r="B251" t="str">
            <v>u</v>
          </cell>
          <cell r="C251">
            <v>198092</v>
          </cell>
          <cell r="D251">
            <v>0</v>
          </cell>
          <cell r="E251">
            <v>0</v>
          </cell>
          <cell r="F251">
            <v>0</v>
          </cell>
          <cell r="G251">
            <v>0</v>
          </cell>
          <cell r="H251">
            <v>0</v>
          </cell>
          <cell r="I251">
            <v>0</v>
          </cell>
          <cell r="J251">
            <v>0</v>
          </cell>
          <cell r="K251">
            <v>0</v>
          </cell>
          <cell r="L251">
            <v>0</v>
          </cell>
          <cell r="U251">
            <v>0</v>
          </cell>
        </row>
        <row r="252">
          <cell r="A252" t="str">
            <v xml:space="preserve">Kit Válvula 1/2" Flotador Cobre </v>
          </cell>
          <cell r="B252" t="str">
            <v>u</v>
          </cell>
          <cell r="C252">
            <v>95379</v>
          </cell>
          <cell r="D252">
            <v>0</v>
          </cell>
          <cell r="E252">
            <v>0</v>
          </cell>
          <cell r="F252">
            <v>0</v>
          </cell>
          <cell r="G252">
            <v>0</v>
          </cell>
          <cell r="H252">
            <v>0</v>
          </cell>
          <cell r="I252">
            <v>0</v>
          </cell>
          <cell r="J252">
            <v>0</v>
          </cell>
          <cell r="K252">
            <v>0</v>
          </cell>
          <cell r="L252">
            <v>0</v>
          </cell>
          <cell r="U252">
            <v>0</v>
          </cell>
        </row>
        <row r="253">
          <cell r="A253" t="str">
            <v>Kit Válvula 3/4" Flotador Cobre</v>
          </cell>
          <cell r="B253" t="str">
            <v>u</v>
          </cell>
          <cell r="C253">
            <v>107738</v>
          </cell>
          <cell r="D253">
            <v>0</v>
          </cell>
          <cell r="E253">
            <v>0</v>
          </cell>
          <cell r="F253">
            <v>0</v>
          </cell>
          <cell r="G253">
            <v>0</v>
          </cell>
          <cell r="H253">
            <v>0</v>
          </cell>
          <cell r="I253">
            <v>0</v>
          </cell>
          <cell r="J253">
            <v>0</v>
          </cell>
          <cell r="K253">
            <v>0</v>
          </cell>
          <cell r="L253">
            <v>0</v>
          </cell>
          <cell r="U253">
            <v>0</v>
          </cell>
        </row>
        <row r="254">
          <cell r="A254" t="str">
            <v>Ladrillo liso horizontal 10 x 20 x 40 cm 12,5u/m2</v>
          </cell>
          <cell r="B254" t="str">
            <v>u</v>
          </cell>
          <cell r="C254">
            <v>2099</v>
          </cell>
          <cell r="D254">
            <v>0</v>
          </cell>
          <cell r="E254">
            <v>0</v>
          </cell>
          <cell r="F254">
            <v>0</v>
          </cell>
          <cell r="G254">
            <v>0</v>
          </cell>
          <cell r="H254">
            <v>0</v>
          </cell>
          <cell r="I254">
            <v>0</v>
          </cell>
          <cell r="J254">
            <v>0</v>
          </cell>
          <cell r="K254">
            <v>0</v>
          </cell>
          <cell r="L254">
            <v>0</v>
          </cell>
          <cell r="U254">
            <v>0</v>
          </cell>
        </row>
        <row r="255">
          <cell r="A255" t="str">
            <v>Ladrillo liso horizontal 15 x 20 x 40 cm 12,5u/m2</v>
          </cell>
          <cell r="B255" t="str">
            <v>u</v>
          </cell>
          <cell r="C255">
            <v>3207</v>
          </cell>
          <cell r="D255">
            <v>0</v>
          </cell>
          <cell r="E255">
            <v>0</v>
          </cell>
          <cell r="F255">
            <v>0</v>
          </cell>
          <cell r="G255">
            <v>0</v>
          </cell>
          <cell r="H255">
            <v>0</v>
          </cell>
          <cell r="I255">
            <v>0</v>
          </cell>
          <cell r="J255">
            <v>0</v>
          </cell>
          <cell r="K255">
            <v>0</v>
          </cell>
          <cell r="L255">
            <v>0</v>
          </cell>
          <cell r="U255">
            <v>0</v>
          </cell>
        </row>
        <row r="256">
          <cell r="A256" t="str">
            <v>Ladrillo rayado 12x20x40cm 7,3 kilos 12,5 U/m2</v>
          </cell>
          <cell r="B256" t="str">
            <v>u</v>
          </cell>
          <cell r="C256">
            <v>2099</v>
          </cell>
          <cell r="D256">
            <v>0</v>
          </cell>
          <cell r="E256">
            <v>0</v>
          </cell>
          <cell r="F256">
            <v>0</v>
          </cell>
          <cell r="G256">
            <v>0</v>
          </cell>
          <cell r="H256">
            <v>0</v>
          </cell>
          <cell r="I256">
            <v>0</v>
          </cell>
          <cell r="J256">
            <v>0</v>
          </cell>
          <cell r="K256">
            <v>0</v>
          </cell>
          <cell r="L256">
            <v>0</v>
          </cell>
          <cell r="U256">
            <v>0</v>
          </cell>
        </row>
        <row r="257">
          <cell r="A257" t="str">
            <v>Lamina 1,22 X 2,44 X 1/2´´</v>
          </cell>
          <cell r="B257" t="str">
            <v>u</v>
          </cell>
          <cell r="C257">
            <v>724646</v>
          </cell>
          <cell r="D257">
            <v>0</v>
          </cell>
          <cell r="E257">
            <v>0</v>
          </cell>
          <cell r="F257">
            <v>0</v>
          </cell>
          <cell r="G257">
            <v>0</v>
          </cell>
          <cell r="H257">
            <v>0</v>
          </cell>
          <cell r="I257">
            <v>0</v>
          </cell>
          <cell r="J257">
            <v>0</v>
          </cell>
          <cell r="K257">
            <v>0</v>
          </cell>
          <cell r="L257">
            <v>0</v>
          </cell>
          <cell r="U257">
            <v>0</v>
          </cell>
        </row>
        <row r="258">
          <cell r="A258" t="str">
            <v>Lamina 1,22 X 2,44 X 1/4´´</v>
          </cell>
          <cell r="B258" t="str">
            <v>u</v>
          </cell>
          <cell r="C258">
            <v>409209</v>
          </cell>
          <cell r="D258">
            <v>0</v>
          </cell>
          <cell r="E258">
            <v>0</v>
          </cell>
          <cell r="F258">
            <v>0</v>
          </cell>
          <cell r="G258">
            <v>0</v>
          </cell>
          <cell r="H258">
            <v>0</v>
          </cell>
          <cell r="I258">
            <v>0</v>
          </cell>
          <cell r="J258">
            <v>0</v>
          </cell>
          <cell r="K258">
            <v>0</v>
          </cell>
          <cell r="L258">
            <v>0</v>
          </cell>
          <cell r="U258">
            <v>0</v>
          </cell>
        </row>
        <row r="259">
          <cell r="A259" t="str">
            <v>Lámina Alveolar 4mm 2.95X1.05mt Cristal</v>
          </cell>
          <cell r="B259" t="str">
            <v>u</v>
          </cell>
          <cell r="C259">
            <v>123090</v>
          </cell>
          <cell r="D259">
            <v>0</v>
          </cell>
          <cell r="E259">
            <v>0</v>
          </cell>
          <cell r="F259">
            <v>0</v>
          </cell>
          <cell r="G259">
            <v>0</v>
          </cell>
          <cell r="H259">
            <v>0</v>
          </cell>
          <cell r="I259">
            <v>0</v>
          </cell>
          <cell r="J259">
            <v>0</v>
          </cell>
          <cell r="K259">
            <v>0</v>
          </cell>
          <cell r="L259">
            <v>0</v>
          </cell>
          <cell r="U259">
            <v>0</v>
          </cell>
        </row>
        <row r="260">
          <cell r="A260" t="str">
            <v>Lamina Pc Alveolar 6mm 2,10*2,95,Opal</v>
          </cell>
          <cell r="B260" t="str">
            <v>u</v>
          </cell>
          <cell r="C260">
            <v>420700</v>
          </cell>
          <cell r="D260">
            <v>0</v>
          </cell>
          <cell r="E260">
            <v>0</v>
          </cell>
          <cell r="F260">
            <v>0</v>
          </cell>
          <cell r="G260">
            <v>0</v>
          </cell>
          <cell r="H260">
            <v>0</v>
          </cell>
          <cell r="I260">
            <v>0</v>
          </cell>
          <cell r="J260">
            <v>0</v>
          </cell>
          <cell r="K260">
            <v>0</v>
          </cell>
          <cell r="L260">
            <v>0</v>
          </cell>
          <cell r="U260">
            <v>0</v>
          </cell>
        </row>
        <row r="261">
          <cell r="A261" t="str">
            <v>Láminas impermeabilizantes</v>
          </cell>
          <cell r="B261" t="str">
            <v>m2</v>
          </cell>
          <cell r="C261">
            <v>2709</v>
          </cell>
          <cell r="D261">
            <v>0</v>
          </cell>
          <cell r="E261">
            <v>0</v>
          </cell>
          <cell r="F261">
            <v>0</v>
          </cell>
          <cell r="G261">
            <v>0</v>
          </cell>
          <cell r="H261">
            <v>0</v>
          </cell>
          <cell r="I261">
            <v>0</v>
          </cell>
          <cell r="J261">
            <v>0</v>
          </cell>
          <cell r="K261">
            <v>0</v>
          </cell>
          <cell r="L261">
            <v>0</v>
          </cell>
          <cell r="U261">
            <v>0</v>
          </cell>
        </row>
        <row r="262">
          <cell r="A262" t="str">
            <v>Lámpara Hermética LED 2X20W / 120 CM / Tira Led / Luz Blanca / FROST / 3000Lm / IP65 / 100-240V / Angulo de Apertura 120° /50.000 Horas / MATERIAL ABS + PC</v>
          </cell>
          <cell r="B262" t="str">
            <v>u</v>
          </cell>
          <cell r="C262">
            <v>160000</v>
          </cell>
          <cell r="D262">
            <v>29</v>
          </cell>
          <cell r="E262">
            <v>5</v>
          </cell>
          <cell r="F262">
            <v>34</v>
          </cell>
          <cell r="G262">
            <v>58</v>
          </cell>
          <cell r="H262">
            <v>11</v>
          </cell>
          <cell r="I262">
            <v>137</v>
          </cell>
          <cell r="J262">
            <v>0</v>
          </cell>
          <cell r="K262">
            <v>137</v>
          </cell>
          <cell r="L262">
            <v>21920000</v>
          </cell>
          <cell r="M262" t="str">
            <v>ok</v>
          </cell>
          <cell r="N262" t="str">
            <v>https://www.homecenter.com.co/homecenter-co/product/329940/lampara-hermetica-led-2x20w-tira-led-lb-20000h-ilum-caj/329940/</v>
          </cell>
          <cell r="O262">
            <v>1062023</v>
          </cell>
        </row>
        <row r="263">
          <cell r="A263" t="str">
            <v>Larguero 8cm. X 4cm.          L=3.00 mt.</v>
          </cell>
          <cell r="B263" t="str">
            <v>u</v>
          </cell>
          <cell r="C263">
            <v>10645</v>
          </cell>
          <cell r="D263">
            <v>24.32</v>
          </cell>
          <cell r="E263">
            <v>23.19</v>
          </cell>
          <cell r="F263">
            <v>3.52</v>
          </cell>
          <cell r="G263">
            <v>20.13</v>
          </cell>
          <cell r="H263">
            <v>9.8800000000000008</v>
          </cell>
          <cell r="I263">
            <v>81.040000000000006</v>
          </cell>
          <cell r="J263">
            <v>0</v>
          </cell>
          <cell r="K263">
            <v>81.040000000000006</v>
          </cell>
          <cell r="L263">
            <v>862671</v>
          </cell>
          <cell r="M263" t="str">
            <v>MUY BARATO, PERO CONFIRMAR, PORQUE NO ES EL DE ESTRUCTURA</v>
          </cell>
        </row>
        <row r="264">
          <cell r="A264" t="str">
            <v>Larguero de 2"X2" por 3m</v>
          </cell>
          <cell r="B264" t="str">
            <v>u</v>
          </cell>
          <cell r="C264">
            <v>5480</v>
          </cell>
          <cell r="D264">
            <v>15.7</v>
          </cell>
          <cell r="E264">
            <v>52.8</v>
          </cell>
          <cell r="F264">
            <v>0.5</v>
          </cell>
          <cell r="G264">
            <v>17.64</v>
          </cell>
          <cell r="H264">
            <v>25</v>
          </cell>
          <cell r="I264">
            <v>111.64</v>
          </cell>
          <cell r="J264">
            <v>0</v>
          </cell>
          <cell r="K264">
            <v>111.64</v>
          </cell>
          <cell r="L264">
            <v>611787</v>
          </cell>
        </row>
        <row r="265">
          <cell r="A265" t="str">
            <v>Lavaderos 80 x 60 x 25 cm Granito Pulido</v>
          </cell>
          <cell r="B265" t="str">
            <v>u</v>
          </cell>
          <cell r="C265">
            <v>273800</v>
          </cell>
          <cell r="D265">
            <v>0</v>
          </cell>
          <cell r="E265">
            <v>0</v>
          </cell>
          <cell r="F265">
            <v>0</v>
          </cell>
          <cell r="G265">
            <v>0</v>
          </cell>
          <cell r="H265">
            <v>0</v>
          </cell>
          <cell r="I265">
            <v>0</v>
          </cell>
          <cell r="J265">
            <v>0</v>
          </cell>
          <cell r="K265">
            <v>0</v>
          </cell>
          <cell r="L265">
            <v>0</v>
          </cell>
          <cell r="U265">
            <v>0</v>
          </cell>
        </row>
        <row r="266">
          <cell r="A266" t="str">
            <v xml:space="preserve">lavamanos ceramico basico spazio - Corona </v>
          </cell>
          <cell r="B266" t="str">
            <v>u</v>
          </cell>
          <cell r="C266">
            <v>186900</v>
          </cell>
          <cell r="D266">
            <v>4</v>
          </cell>
          <cell r="E266">
            <v>3</v>
          </cell>
          <cell r="F266">
            <v>0</v>
          </cell>
          <cell r="G266">
            <v>3</v>
          </cell>
          <cell r="H266">
            <v>1</v>
          </cell>
          <cell r="I266">
            <v>11</v>
          </cell>
          <cell r="J266">
            <v>0</v>
          </cell>
          <cell r="K266">
            <v>11</v>
          </cell>
          <cell r="L266">
            <v>2055900</v>
          </cell>
          <cell r="N266" t="str">
            <v>https://www.homecenter.com.co/homecenter-co/product/258612/lavamanos-vessel-ceramico-redondo-basico-spazio-beige/258612/</v>
          </cell>
        </row>
        <row r="267">
          <cell r="A267" t="str">
            <v>Lavamanos colgar Acuacer Beige
Corona</v>
          </cell>
          <cell r="B267" t="str">
            <v>u</v>
          </cell>
          <cell r="C267">
            <v>69960</v>
          </cell>
          <cell r="D267">
            <v>0</v>
          </cell>
          <cell r="E267">
            <v>0</v>
          </cell>
          <cell r="F267">
            <v>0</v>
          </cell>
          <cell r="G267">
            <v>0</v>
          </cell>
          <cell r="H267">
            <v>0</v>
          </cell>
          <cell r="I267">
            <v>0</v>
          </cell>
          <cell r="J267">
            <v>0</v>
          </cell>
          <cell r="K267">
            <v>0</v>
          </cell>
          <cell r="L267">
            <v>0</v>
          </cell>
          <cell r="U267">
            <v>0</v>
          </cell>
        </row>
        <row r="268">
          <cell r="A268" t="str">
            <v>Lija de agua 150 super</v>
          </cell>
          <cell r="B268" t="str">
            <v>u</v>
          </cell>
          <cell r="C268">
            <v>1749</v>
          </cell>
          <cell r="D268">
            <v>50.5</v>
          </cell>
          <cell r="E268">
            <v>11.8</v>
          </cell>
          <cell r="F268">
            <v>1</v>
          </cell>
          <cell r="G268">
            <v>0</v>
          </cell>
          <cell r="H268">
            <v>30.2</v>
          </cell>
          <cell r="I268">
            <v>93.5</v>
          </cell>
          <cell r="J268">
            <v>0</v>
          </cell>
          <cell r="K268">
            <v>93.5</v>
          </cell>
          <cell r="L268">
            <v>163532</v>
          </cell>
        </row>
        <row r="269">
          <cell r="A269" t="str">
            <v>Limatesa Thermoacustica Trapezoidal A 360 Max - 2 m</v>
          </cell>
          <cell r="B269" t="str">
            <v>u</v>
          </cell>
          <cell r="C269">
            <v>93163</v>
          </cell>
          <cell r="D269">
            <v>0</v>
          </cell>
          <cell r="E269">
            <v>0</v>
          </cell>
          <cell r="F269">
            <v>0</v>
          </cell>
          <cell r="G269">
            <v>0</v>
          </cell>
          <cell r="H269">
            <v>0</v>
          </cell>
          <cell r="I269">
            <v>0</v>
          </cell>
          <cell r="J269">
            <v>0</v>
          </cell>
          <cell r="K269">
            <v>0</v>
          </cell>
          <cell r="L269">
            <v>0</v>
          </cell>
          <cell r="U269">
            <v>0</v>
          </cell>
        </row>
        <row r="270">
          <cell r="A270" t="str">
            <v>Limatesa Thermoacustica Trapezoidal A360 Max - 2 m</v>
          </cell>
          <cell r="B270" t="str">
            <v>u</v>
          </cell>
          <cell r="C270">
            <v>87450</v>
          </cell>
          <cell r="D270">
            <v>0</v>
          </cell>
          <cell r="E270">
            <v>0</v>
          </cell>
          <cell r="F270">
            <v>0</v>
          </cell>
          <cell r="G270">
            <v>0</v>
          </cell>
          <cell r="H270">
            <v>0</v>
          </cell>
          <cell r="I270">
            <v>0</v>
          </cell>
          <cell r="J270">
            <v>0</v>
          </cell>
          <cell r="K270">
            <v>0</v>
          </cell>
          <cell r="L270">
            <v>0</v>
          </cell>
          <cell r="U270">
            <v>0</v>
          </cell>
        </row>
        <row r="271">
          <cell r="A271" t="str">
            <v>Limpiador 1/4 de galón (anclajes)</v>
          </cell>
          <cell r="B271" t="str">
            <v>u</v>
          </cell>
          <cell r="C271">
            <v>29380</v>
          </cell>
          <cell r="D271">
            <v>0</v>
          </cell>
          <cell r="E271">
            <v>0</v>
          </cell>
          <cell r="F271">
            <v>0</v>
          </cell>
          <cell r="G271">
            <v>0</v>
          </cell>
          <cell r="H271">
            <v>0</v>
          </cell>
          <cell r="I271">
            <v>0</v>
          </cell>
          <cell r="J271">
            <v>0</v>
          </cell>
          <cell r="K271">
            <v>0</v>
          </cell>
          <cell r="L271">
            <v>0</v>
          </cell>
          <cell r="U271">
            <v>0</v>
          </cell>
        </row>
        <row r="272">
          <cell r="A272" t="str">
            <v>Listón en guadua para empradizar</v>
          </cell>
          <cell r="B272" t="str">
            <v>m</v>
          </cell>
          <cell r="C272">
            <v>2137</v>
          </cell>
          <cell r="D272">
            <v>0</v>
          </cell>
          <cell r="E272">
            <v>0</v>
          </cell>
          <cell r="F272">
            <v>0</v>
          </cell>
          <cell r="G272">
            <v>0</v>
          </cell>
          <cell r="H272">
            <v>0</v>
          </cell>
          <cell r="I272">
            <v>0</v>
          </cell>
          <cell r="J272">
            <v>0</v>
          </cell>
          <cell r="K272">
            <v>0</v>
          </cell>
          <cell r="L272">
            <v>0</v>
          </cell>
          <cell r="U272">
            <v>0</v>
          </cell>
        </row>
        <row r="273">
          <cell r="A273" t="str">
            <v>llave de corte 1/2"</v>
          </cell>
          <cell r="B273" t="str">
            <v>und</v>
          </cell>
          <cell r="C273">
            <v>21571</v>
          </cell>
          <cell r="D273">
            <v>0</v>
          </cell>
          <cell r="E273">
            <v>0</v>
          </cell>
          <cell r="F273">
            <v>0</v>
          </cell>
          <cell r="G273">
            <v>0</v>
          </cell>
          <cell r="H273">
            <v>0</v>
          </cell>
          <cell r="I273">
            <v>0</v>
          </cell>
          <cell r="J273">
            <v>0</v>
          </cell>
          <cell r="K273">
            <v>0</v>
          </cell>
          <cell r="L273">
            <v>0</v>
          </cell>
          <cell r="U273">
            <v>0</v>
          </cell>
        </row>
        <row r="274">
          <cell r="A274" t="str">
            <v>llave de paso 1/2"</v>
          </cell>
          <cell r="B274" t="str">
            <v>und</v>
          </cell>
          <cell r="C274">
            <v>18656</v>
          </cell>
          <cell r="D274">
            <v>0</v>
          </cell>
          <cell r="E274">
            <v>0</v>
          </cell>
          <cell r="F274">
            <v>0</v>
          </cell>
          <cell r="G274">
            <v>0</v>
          </cell>
          <cell r="H274">
            <v>0</v>
          </cell>
          <cell r="I274">
            <v>0</v>
          </cell>
          <cell r="J274">
            <v>0</v>
          </cell>
          <cell r="K274">
            <v>0</v>
          </cell>
          <cell r="L274">
            <v>0</v>
          </cell>
          <cell r="U274">
            <v>0</v>
          </cell>
        </row>
        <row r="275">
          <cell r="A275" t="str">
            <v>Lubricante Pvc X 500 G</v>
          </cell>
          <cell r="B275" t="str">
            <v>u</v>
          </cell>
          <cell r="C275">
            <v>25167</v>
          </cell>
          <cell r="D275">
            <v>0</v>
          </cell>
          <cell r="E275">
            <v>0</v>
          </cell>
          <cell r="F275">
            <v>0</v>
          </cell>
          <cell r="G275">
            <v>0</v>
          </cell>
          <cell r="H275">
            <v>0</v>
          </cell>
          <cell r="I275">
            <v>0</v>
          </cell>
          <cell r="J275">
            <v>0</v>
          </cell>
          <cell r="K275">
            <v>0</v>
          </cell>
          <cell r="L275">
            <v>0</v>
          </cell>
          <cell r="U275">
            <v>0</v>
          </cell>
        </row>
        <row r="276">
          <cell r="A276" t="str">
            <v>Lubricante Pvc X 500 G Novafort- Novaloc</v>
          </cell>
          <cell r="B276" t="str">
            <v>u</v>
          </cell>
          <cell r="C276">
            <v>25167</v>
          </cell>
          <cell r="D276">
            <v>0</v>
          </cell>
          <cell r="E276">
            <v>0</v>
          </cell>
          <cell r="F276">
            <v>0</v>
          </cell>
          <cell r="G276">
            <v>0</v>
          </cell>
          <cell r="H276">
            <v>0</v>
          </cell>
          <cell r="I276">
            <v>0</v>
          </cell>
          <cell r="J276">
            <v>0</v>
          </cell>
          <cell r="K276">
            <v>0</v>
          </cell>
          <cell r="L276">
            <v>0</v>
          </cell>
          <cell r="U276">
            <v>0</v>
          </cell>
        </row>
        <row r="277">
          <cell r="A277" t="str">
            <v>Madera Pino 1X2 Pulgadas 3.2mts Cepillado 1.9X4.1cm</v>
          </cell>
          <cell r="B277" t="str">
            <v>u</v>
          </cell>
          <cell r="C277">
            <v>15300</v>
          </cell>
          <cell r="D277">
            <v>0</v>
          </cell>
          <cell r="E277">
            <v>0</v>
          </cell>
          <cell r="F277">
            <v>0</v>
          </cell>
          <cell r="G277">
            <v>0</v>
          </cell>
          <cell r="H277">
            <v>0</v>
          </cell>
          <cell r="I277">
            <v>0</v>
          </cell>
          <cell r="J277">
            <v>0</v>
          </cell>
          <cell r="K277">
            <v>0</v>
          </cell>
          <cell r="L277">
            <v>0</v>
          </cell>
          <cell r="U277">
            <v>0</v>
          </cell>
        </row>
        <row r="278">
          <cell r="A278" t="str">
            <v>Madera Rolliza D=0.15 m</v>
          </cell>
          <cell r="B278" t="str">
            <v>m</v>
          </cell>
          <cell r="C278">
            <v>11660</v>
          </cell>
          <cell r="D278">
            <v>0</v>
          </cell>
          <cell r="E278">
            <v>0</v>
          </cell>
          <cell r="F278">
            <v>0</v>
          </cell>
          <cell r="G278">
            <v>0</v>
          </cell>
          <cell r="H278">
            <v>0</v>
          </cell>
          <cell r="I278">
            <v>0</v>
          </cell>
          <cell r="J278">
            <v>0</v>
          </cell>
          <cell r="K278">
            <v>0</v>
          </cell>
          <cell r="L278">
            <v>0</v>
          </cell>
          <cell r="U278">
            <v>0</v>
          </cell>
        </row>
        <row r="279">
          <cell r="A279" t="str">
            <v>Malla de señalización de polietileno de alta densidad (200 g/m²), doblemente reorientada, con tratamiento ultravioleta, color naranja, de 1,2 m de altura.</v>
          </cell>
          <cell r="B279" t="str">
            <v>m</v>
          </cell>
          <cell r="C279">
            <v>1399</v>
          </cell>
          <cell r="D279">
            <v>0</v>
          </cell>
          <cell r="E279">
            <v>0</v>
          </cell>
          <cell r="F279">
            <v>0</v>
          </cell>
          <cell r="G279">
            <v>0</v>
          </cell>
          <cell r="H279">
            <v>0</v>
          </cell>
          <cell r="I279">
            <v>0</v>
          </cell>
          <cell r="J279">
            <v>0</v>
          </cell>
          <cell r="K279">
            <v>0</v>
          </cell>
          <cell r="L279">
            <v>0</v>
          </cell>
          <cell r="U279">
            <v>0</v>
          </cell>
        </row>
        <row r="280">
          <cell r="A280" t="str">
            <v>Malla electrosoldada D-84 - Hueco 15x15cm 4.0mm</v>
          </cell>
          <cell r="B280" t="str">
            <v>m2</v>
          </cell>
          <cell r="C280">
            <v>8178</v>
          </cell>
          <cell r="D280">
            <v>117.7</v>
          </cell>
          <cell r="E280">
            <v>459.8</v>
          </cell>
          <cell r="F280">
            <v>5.5</v>
          </cell>
          <cell r="G280">
            <v>234.69</v>
          </cell>
          <cell r="H280">
            <v>211.2</v>
          </cell>
          <cell r="I280">
            <v>1028.8900000000001</v>
          </cell>
          <cell r="J280">
            <v>0</v>
          </cell>
          <cell r="K280">
            <v>1028.8900000000001</v>
          </cell>
          <cell r="L280">
            <v>8414262</v>
          </cell>
          <cell r="M280" t="str">
            <v>ok</v>
          </cell>
          <cell r="N280" t="str">
            <v>https://www.homecenter.com.co/homecenter-co/product/43266/malla-15x15cm-40mm-xx-084-6x235m/43266/</v>
          </cell>
        </row>
        <row r="281">
          <cell r="A281" t="str">
            <v>Malla Electrosoldada de 5/16</v>
          </cell>
          <cell r="B281" t="str">
            <v>m2</v>
          </cell>
          <cell r="C281">
            <v>7310</v>
          </cell>
          <cell r="D281">
            <v>0</v>
          </cell>
          <cell r="E281">
            <v>0</v>
          </cell>
          <cell r="F281">
            <v>0</v>
          </cell>
          <cell r="G281">
            <v>0</v>
          </cell>
          <cell r="H281">
            <v>0</v>
          </cell>
          <cell r="I281">
            <v>0</v>
          </cell>
          <cell r="J281">
            <v>0</v>
          </cell>
          <cell r="K281">
            <v>0</v>
          </cell>
          <cell r="L281">
            <v>0</v>
          </cell>
          <cell r="U281">
            <v>0</v>
          </cell>
        </row>
        <row r="282">
          <cell r="A282" t="str">
            <v>Malla Eslabonada Galvanizada 2" x 2" - Calibre 10 / 3.43 mm - Ojo No. 5</v>
          </cell>
          <cell r="B282" t="str">
            <v>m2</v>
          </cell>
          <cell r="C282">
            <v>30855.000000000004</v>
          </cell>
          <cell r="D282">
            <v>21</v>
          </cell>
          <cell r="E282">
            <v>466.53</v>
          </cell>
          <cell r="F282">
            <v>0</v>
          </cell>
          <cell r="G282">
            <v>0</v>
          </cell>
          <cell r="H282">
            <v>0</v>
          </cell>
          <cell r="I282">
            <v>487.53</v>
          </cell>
          <cell r="J282">
            <v>0</v>
          </cell>
          <cell r="K282">
            <v>487.53</v>
          </cell>
          <cell r="L282">
            <v>15042738</v>
          </cell>
          <cell r="M282" t="str">
            <v>ok</v>
          </cell>
          <cell r="N282" t="str">
            <v>https://mitiendacoval.com/eslabonada-mallas/malla-eslabonada-calibre-10-5-2-mts-alto-10-mts-alto-proalco</v>
          </cell>
          <cell r="O282">
            <v>1062023</v>
          </cell>
          <cell r="P282" t="str">
            <v>SE MAYORA UN 10% POR REFERENCIA FUERA DE ANTIOQUIA</v>
          </cell>
        </row>
        <row r="283">
          <cell r="A283" t="str">
            <v>Malla eslabonada galvanizada calibre 10 ojo N°5</v>
          </cell>
          <cell r="B283" t="str">
            <v>m2</v>
          </cell>
          <cell r="C283">
            <v>14575</v>
          </cell>
          <cell r="D283">
            <v>0</v>
          </cell>
          <cell r="E283">
            <v>0</v>
          </cell>
          <cell r="F283">
            <v>0</v>
          </cell>
          <cell r="G283">
            <v>0</v>
          </cell>
          <cell r="H283">
            <v>0</v>
          </cell>
          <cell r="I283">
            <v>0</v>
          </cell>
          <cell r="J283">
            <v>0</v>
          </cell>
          <cell r="K283">
            <v>0</v>
          </cell>
          <cell r="L283">
            <v>0</v>
          </cell>
          <cell r="U283">
            <v>0</v>
          </cell>
        </row>
        <row r="284">
          <cell r="A284" t="str">
            <v xml:space="preserve">Malla eslabonada, calibre 10, 6 ojos
</v>
          </cell>
          <cell r="B284" t="str">
            <v>m2</v>
          </cell>
          <cell r="C284">
            <v>15405</v>
          </cell>
          <cell r="D284">
            <v>0</v>
          </cell>
          <cell r="E284">
            <v>0</v>
          </cell>
          <cell r="F284">
            <v>0</v>
          </cell>
          <cell r="G284">
            <v>0</v>
          </cell>
          <cell r="H284">
            <v>0</v>
          </cell>
          <cell r="I284">
            <v>0</v>
          </cell>
          <cell r="J284">
            <v>0</v>
          </cell>
          <cell r="K284">
            <v>0</v>
          </cell>
          <cell r="L284">
            <v>0</v>
          </cell>
          <cell r="U284">
            <v>0</v>
          </cell>
        </row>
        <row r="285">
          <cell r="A285" t="str">
            <v>Malla Gruesa ( Voleibol) - Malla Nylon Cable Tennis</v>
          </cell>
          <cell r="B285" t="str">
            <v>u</v>
          </cell>
          <cell r="C285">
            <v>428971</v>
          </cell>
          <cell r="D285">
            <v>0</v>
          </cell>
          <cell r="E285">
            <v>0</v>
          </cell>
          <cell r="F285">
            <v>0</v>
          </cell>
          <cell r="G285">
            <v>0</v>
          </cell>
          <cell r="H285">
            <v>0</v>
          </cell>
          <cell r="I285">
            <v>0</v>
          </cell>
          <cell r="J285">
            <v>0</v>
          </cell>
          <cell r="K285">
            <v>0</v>
          </cell>
          <cell r="L285">
            <v>0</v>
          </cell>
          <cell r="U285">
            <v>0</v>
          </cell>
        </row>
        <row r="286">
          <cell r="A286" t="str">
            <v>Malla M-084 4x4 mm 15x15 cm 18.8 kg. 2.35x6 m</v>
          </cell>
          <cell r="B286" t="str">
            <v>u</v>
          </cell>
          <cell r="C286">
            <v>143100</v>
          </cell>
          <cell r="D286">
            <v>0</v>
          </cell>
          <cell r="E286">
            <v>0</v>
          </cell>
          <cell r="F286">
            <v>0</v>
          </cell>
          <cell r="G286">
            <v>0</v>
          </cell>
          <cell r="H286">
            <v>0</v>
          </cell>
          <cell r="I286">
            <v>0</v>
          </cell>
          <cell r="J286">
            <v>0</v>
          </cell>
          <cell r="K286">
            <v>0</v>
          </cell>
          <cell r="L286">
            <v>0</v>
          </cell>
          <cell r="U286">
            <v>0</v>
          </cell>
        </row>
        <row r="287">
          <cell r="A287" t="str">
            <v>Malla Nylon (Voleibol)</v>
          </cell>
          <cell r="B287" t="str">
            <v>u</v>
          </cell>
          <cell r="C287">
            <v>54685</v>
          </cell>
          <cell r="D287">
            <v>0</v>
          </cell>
          <cell r="E287">
            <v>0</v>
          </cell>
          <cell r="F287">
            <v>0</v>
          </cell>
          <cell r="G287">
            <v>0</v>
          </cell>
          <cell r="H287">
            <v>0</v>
          </cell>
          <cell r="I287">
            <v>0</v>
          </cell>
          <cell r="J287">
            <v>0</v>
          </cell>
          <cell r="K287">
            <v>0</v>
          </cell>
          <cell r="L287">
            <v>0</v>
          </cell>
          <cell r="U287">
            <v>0</v>
          </cell>
        </row>
        <row r="288">
          <cell r="A288" t="str">
            <v>Malla para gaviones (2M3)</v>
          </cell>
          <cell r="B288" t="str">
            <v>u</v>
          </cell>
          <cell r="C288">
            <v>109097</v>
          </cell>
          <cell r="D288">
            <v>0</v>
          </cell>
          <cell r="E288">
            <v>0</v>
          </cell>
          <cell r="F288">
            <v>0</v>
          </cell>
          <cell r="G288">
            <v>0</v>
          </cell>
          <cell r="H288">
            <v>0</v>
          </cell>
          <cell r="I288">
            <v>0</v>
          </cell>
          <cell r="J288">
            <v>0</v>
          </cell>
          <cell r="K288">
            <v>0</v>
          </cell>
          <cell r="L288">
            <v>0</v>
          </cell>
          <cell r="U288">
            <v>0</v>
          </cell>
        </row>
        <row r="289">
          <cell r="A289" t="str">
            <v>Manguera de alta presión</v>
          </cell>
          <cell r="B289" t="str">
            <v>m</v>
          </cell>
          <cell r="C289">
            <v>80920</v>
          </cell>
          <cell r="D289">
            <v>0</v>
          </cell>
          <cell r="E289">
            <v>0</v>
          </cell>
          <cell r="F289">
            <v>0</v>
          </cell>
          <cell r="G289">
            <v>0</v>
          </cell>
          <cell r="H289">
            <v>0</v>
          </cell>
          <cell r="I289">
            <v>0</v>
          </cell>
          <cell r="J289">
            <v>0</v>
          </cell>
          <cell r="K289">
            <v>0</v>
          </cell>
          <cell r="L289">
            <v>0</v>
          </cell>
          <cell r="U289">
            <v>0</v>
          </cell>
        </row>
        <row r="290">
          <cell r="A290" t="str">
            <v>Manguera de polietileno de 3´´</v>
          </cell>
          <cell r="B290" t="str">
            <v>m</v>
          </cell>
          <cell r="C290">
            <v>7609</v>
          </cell>
          <cell r="D290">
            <v>0</v>
          </cell>
          <cell r="E290">
            <v>0</v>
          </cell>
          <cell r="F290">
            <v>0</v>
          </cell>
          <cell r="G290">
            <v>0</v>
          </cell>
          <cell r="H290">
            <v>0</v>
          </cell>
          <cell r="I290">
            <v>0</v>
          </cell>
          <cell r="J290">
            <v>0</v>
          </cell>
          <cell r="K290">
            <v>0</v>
          </cell>
          <cell r="L290">
            <v>0</v>
          </cell>
          <cell r="U290">
            <v>0</v>
          </cell>
        </row>
        <row r="291">
          <cell r="A291" t="str">
            <v xml:space="preserve">Manija en Acero inoxidable de L= 316 mm. </v>
          </cell>
          <cell r="B291" t="str">
            <v>u</v>
          </cell>
          <cell r="C291">
            <v>18190</v>
          </cell>
          <cell r="D291">
            <v>0</v>
          </cell>
          <cell r="E291">
            <v>0</v>
          </cell>
          <cell r="F291">
            <v>0</v>
          </cell>
          <cell r="G291">
            <v>0</v>
          </cell>
          <cell r="H291">
            <v>0</v>
          </cell>
          <cell r="I291">
            <v>0</v>
          </cell>
          <cell r="J291">
            <v>0</v>
          </cell>
          <cell r="K291">
            <v>0</v>
          </cell>
          <cell r="L291">
            <v>0</v>
          </cell>
          <cell r="U291">
            <v>0</v>
          </cell>
        </row>
        <row r="292">
          <cell r="A292" t="str">
            <v>Manto de refuerzo de vegetación tipo 5A</v>
          </cell>
          <cell r="B292" t="str">
            <v>m2</v>
          </cell>
          <cell r="C292">
            <v>9463</v>
          </cell>
          <cell r="D292">
            <v>0</v>
          </cell>
          <cell r="E292">
            <v>0</v>
          </cell>
          <cell r="F292">
            <v>0</v>
          </cell>
          <cell r="G292">
            <v>0</v>
          </cell>
          <cell r="H292">
            <v>0</v>
          </cell>
          <cell r="I292">
            <v>0</v>
          </cell>
          <cell r="J292">
            <v>0</v>
          </cell>
          <cell r="K292">
            <v>0</v>
          </cell>
          <cell r="L292">
            <v>0</v>
          </cell>
          <cell r="U292">
            <v>0</v>
          </cell>
        </row>
        <row r="293">
          <cell r="A293" t="str">
            <v>Manto Permanente (Protección de Taludes)</v>
          </cell>
          <cell r="B293" t="str">
            <v>m2</v>
          </cell>
          <cell r="C293">
            <v>8571</v>
          </cell>
          <cell r="D293">
            <v>0</v>
          </cell>
          <cell r="E293">
            <v>0</v>
          </cell>
          <cell r="F293">
            <v>0</v>
          </cell>
          <cell r="G293">
            <v>0</v>
          </cell>
          <cell r="H293">
            <v>0</v>
          </cell>
          <cell r="I293">
            <v>0</v>
          </cell>
          <cell r="J293">
            <v>0</v>
          </cell>
          <cell r="K293">
            <v>0</v>
          </cell>
          <cell r="L293">
            <v>0</v>
          </cell>
          <cell r="U293">
            <v>0</v>
          </cell>
        </row>
        <row r="294">
          <cell r="A294" t="str">
            <v>Manto Temporal (Protección de Taludes)</v>
          </cell>
          <cell r="B294" t="str">
            <v>m2</v>
          </cell>
          <cell r="C294">
            <v>4344</v>
          </cell>
          <cell r="D294">
            <v>0</v>
          </cell>
          <cell r="E294">
            <v>0</v>
          </cell>
          <cell r="F294">
            <v>0</v>
          </cell>
          <cell r="G294">
            <v>0</v>
          </cell>
          <cell r="H294">
            <v>0</v>
          </cell>
          <cell r="I294">
            <v>0</v>
          </cell>
          <cell r="J294">
            <v>0</v>
          </cell>
          <cell r="K294">
            <v>0</v>
          </cell>
          <cell r="L294">
            <v>0</v>
          </cell>
          <cell r="U294">
            <v>0</v>
          </cell>
        </row>
        <row r="295">
          <cell r="A295" t="str">
            <v>Marco de madera para pintar, para puerta de una hoja, con elementos de fijación.</v>
          </cell>
          <cell r="B295" t="str">
            <v>u</v>
          </cell>
          <cell r="C295">
            <v>51421</v>
          </cell>
          <cell r="D295">
            <v>0</v>
          </cell>
          <cell r="E295">
            <v>0</v>
          </cell>
          <cell r="F295">
            <v>0</v>
          </cell>
          <cell r="G295">
            <v>0</v>
          </cell>
          <cell r="H295">
            <v>0</v>
          </cell>
          <cell r="I295">
            <v>0</v>
          </cell>
          <cell r="J295">
            <v>0</v>
          </cell>
          <cell r="K295">
            <v>0</v>
          </cell>
          <cell r="L295">
            <v>0</v>
          </cell>
          <cell r="U295">
            <v>0</v>
          </cell>
        </row>
        <row r="296">
          <cell r="A296" t="str">
            <v>Masilla 5.0 Gl Topex Joint Compount</v>
          </cell>
          <cell r="B296" t="str">
            <v>Und</v>
          </cell>
          <cell r="C296">
            <v>37895</v>
          </cell>
          <cell r="D296">
            <v>0</v>
          </cell>
          <cell r="E296">
            <v>0</v>
          </cell>
          <cell r="F296">
            <v>0</v>
          </cell>
          <cell r="G296">
            <v>0</v>
          </cell>
          <cell r="H296">
            <v>0</v>
          </cell>
          <cell r="I296">
            <v>0</v>
          </cell>
          <cell r="J296">
            <v>0</v>
          </cell>
          <cell r="K296">
            <v>0</v>
          </cell>
          <cell r="L296">
            <v>0</v>
          </cell>
          <cell r="U296">
            <v>0</v>
          </cell>
        </row>
        <row r="297">
          <cell r="A297" t="str">
            <v xml:space="preserve">Material  de afirmado de la Zona </v>
          </cell>
          <cell r="B297" t="str">
            <v>m3</v>
          </cell>
          <cell r="C297">
            <v>11983</v>
          </cell>
          <cell r="D297">
            <v>0</v>
          </cell>
          <cell r="E297">
            <v>0</v>
          </cell>
          <cell r="F297">
            <v>0</v>
          </cell>
          <cell r="G297">
            <v>0</v>
          </cell>
          <cell r="H297">
            <v>0</v>
          </cell>
          <cell r="I297">
            <v>0</v>
          </cell>
          <cell r="J297">
            <v>0</v>
          </cell>
          <cell r="K297">
            <v>0</v>
          </cell>
          <cell r="L297">
            <v>0</v>
          </cell>
          <cell r="U297">
            <v>0</v>
          </cell>
        </row>
        <row r="298">
          <cell r="A298" t="str">
            <v>Material  Granular Tipo SBG</v>
          </cell>
          <cell r="B298" t="str">
            <v>m3</v>
          </cell>
          <cell r="C298">
            <v>48997</v>
          </cell>
          <cell r="D298">
            <v>0</v>
          </cell>
          <cell r="E298">
            <v>0</v>
          </cell>
          <cell r="F298">
            <v>0</v>
          </cell>
          <cell r="G298">
            <v>0</v>
          </cell>
          <cell r="H298">
            <v>0</v>
          </cell>
          <cell r="I298">
            <v>0</v>
          </cell>
          <cell r="J298">
            <v>0</v>
          </cell>
          <cell r="K298">
            <v>0</v>
          </cell>
          <cell r="L298">
            <v>0</v>
          </cell>
          <cell r="U298">
            <v>0</v>
          </cell>
        </row>
        <row r="299">
          <cell r="A299" t="str">
            <v xml:space="preserve">Material de Base </v>
          </cell>
          <cell r="B299" t="str">
            <v>m3</v>
          </cell>
          <cell r="C299">
            <v>60427</v>
          </cell>
          <cell r="D299">
            <v>0</v>
          </cell>
          <cell r="E299">
            <v>0</v>
          </cell>
          <cell r="F299">
            <v>0</v>
          </cell>
          <cell r="G299">
            <v>0</v>
          </cell>
          <cell r="H299">
            <v>0</v>
          </cell>
          <cell r="I299">
            <v>0</v>
          </cell>
          <cell r="J299">
            <v>0</v>
          </cell>
          <cell r="K299">
            <v>0</v>
          </cell>
          <cell r="L299">
            <v>0</v>
          </cell>
          <cell r="U299">
            <v>0</v>
          </cell>
        </row>
        <row r="300">
          <cell r="A300" t="str">
            <v>Material de Recebo Para Relleno</v>
          </cell>
          <cell r="B300" t="str">
            <v>m3</v>
          </cell>
          <cell r="C300">
            <v>28560</v>
          </cell>
          <cell r="D300">
            <v>0</v>
          </cell>
          <cell r="E300">
            <v>0</v>
          </cell>
          <cell r="F300">
            <v>0</v>
          </cell>
          <cell r="G300">
            <v>0</v>
          </cell>
          <cell r="H300">
            <v>0</v>
          </cell>
          <cell r="I300">
            <v>0</v>
          </cell>
          <cell r="J300">
            <v>0</v>
          </cell>
          <cell r="K300">
            <v>0</v>
          </cell>
          <cell r="L300">
            <v>0</v>
          </cell>
          <cell r="U300">
            <v>0</v>
          </cell>
        </row>
        <row r="301">
          <cell r="A301" t="str">
            <v>Material de Remoción</v>
          </cell>
          <cell r="B301" t="str">
            <v>m3</v>
          </cell>
          <cell r="C301">
            <v>5403</v>
          </cell>
          <cell r="D301">
            <v>0</v>
          </cell>
          <cell r="E301">
            <v>0</v>
          </cell>
          <cell r="F301">
            <v>0</v>
          </cell>
          <cell r="G301">
            <v>0</v>
          </cell>
          <cell r="H301">
            <v>0</v>
          </cell>
          <cell r="I301">
            <v>0</v>
          </cell>
          <cell r="J301">
            <v>0</v>
          </cell>
          <cell r="K301">
            <v>0</v>
          </cell>
          <cell r="L301">
            <v>0</v>
          </cell>
          <cell r="U301">
            <v>0</v>
          </cell>
        </row>
        <row r="302">
          <cell r="A302" t="str">
            <v xml:space="preserve">Material de Sub- Base CBR=20%
</v>
          </cell>
          <cell r="B302" t="str">
            <v>m3</v>
          </cell>
          <cell r="C302">
            <v>41937</v>
          </cell>
          <cell r="D302">
            <v>0</v>
          </cell>
          <cell r="E302">
            <v>0</v>
          </cell>
          <cell r="F302">
            <v>0</v>
          </cell>
          <cell r="G302">
            <v>0</v>
          </cell>
          <cell r="H302">
            <v>0</v>
          </cell>
          <cell r="I302">
            <v>0</v>
          </cell>
          <cell r="J302">
            <v>0</v>
          </cell>
          <cell r="K302">
            <v>0</v>
          </cell>
          <cell r="L302">
            <v>0</v>
          </cell>
          <cell r="U302">
            <v>0</v>
          </cell>
        </row>
        <row r="303">
          <cell r="A303" t="str">
            <v xml:space="preserve">Material de Sub- Base CBR=30%
</v>
          </cell>
          <cell r="B303" t="str">
            <v>m3</v>
          </cell>
          <cell r="C303">
            <v>34639</v>
          </cell>
          <cell r="D303">
            <v>0</v>
          </cell>
          <cell r="E303">
            <v>0</v>
          </cell>
          <cell r="F303">
            <v>0</v>
          </cell>
          <cell r="G303">
            <v>0</v>
          </cell>
          <cell r="H303">
            <v>0</v>
          </cell>
          <cell r="I303">
            <v>0</v>
          </cell>
          <cell r="J303">
            <v>0</v>
          </cell>
          <cell r="K303">
            <v>0</v>
          </cell>
          <cell r="L303">
            <v>0</v>
          </cell>
          <cell r="U303">
            <v>0</v>
          </cell>
        </row>
        <row r="304">
          <cell r="A304" t="str">
            <v xml:space="preserve">Material de Sub Base CBR=40% </v>
          </cell>
          <cell r="B304" t="str">
            <v>m3</v>
          </cell>
          <cell r="C304">
            <v>52071</v>
          </cell>
          <cell r="D304">
            <v>0</v>
          </cell>
          <cell r="E304">
            <v>0</v>
          </cell>
          <cell r="F304">
            <v>0</v>
          </cell>
          <cell r="G304">
            <v>0</v>
          </cell>
          <cell r="H304">
            <v>0</v>
          </cell>
          <cell r="I304">
            <v>0</v>
          </cell>
          <cell r="J304">
            <v>0</v>
          </cell>
          <cell r="K304">
            <v>0</v>
          </cell>
          <cell r="L304">
            <v>0</v>
          </cell>
          <cell r="U304">
            <v>0</v>
          </cell>
        </row>
        <row r="305">
          <cell r="A305" t="str">
            <v xml:space="preserve">Material de Sub- Base para bacheo
</v>
          </cell>
          <cell r="B305" t="str">
            <v>m3</v>
          </cell>
          <cell r="C305">
            <v>39756</v>
          </cell>
          <cell r="D305">
            <v>0</v>
          </cell>
          <cell r="E305">
            <v>0</v>
          </cell>
          <cell r="F305">
            <v>0</v>
          </cell>
          <cell r="G305">
            <v>0</v>
          </cell>
          <cell r="H305">
            <v>0</v>
          </cell>
          <cell r="I305">
            <v>0</v>
          </cell>
          <cell r="J305">
            <v>0</v>
          </cell>
          <cell r="K305">
            <v>0</v>
          </cell>
          <cell r="L305">
            <v>0</v>
          </cell>
          <cell r="U305">
            <v>0</v>
          </cell>
        </row>
        <row r="306">
          <cell r="A306" t="str">
            <v>Material Granular Tipo  BG</v>
          </cell>
          <cell r="B306" t="str">
            <v>m3</v>
          </cell>
          <cell r="C306">
            <v>54427</v>
          </cell>
          <cell r="D306">
            <v>0</v>
          </cell>
          <cell r="E306">
            <v>0</v>
          </cell>
          <cell r="F306">
            <v>0</v>
          </cell>
          <cell r="G306">
            <v>0</v>
          </cell>
          <cell r="H306">
            <v>0</v>
          </cell>
          <cell r="I306">
            <v>0</v>
          </cell>
          <cell r="J306">
            <v>0</v>
          </cell>
          <cell r="K306">
            <v>0</v>
          </cell>
          <cell r="L306">
            <v>0</v>
          </cell>
          <cell r="U306">
            <v>0</v>
          </cell>
        </row>
        <row r="307">
          <cell r="A307" t="str">
            <v>Material para pedraplén</v>
          </cell>
          <cell r="B307" t="str">
            <v>m3</v>
          </cell>
          <cell r="C307">
            <v>51876</v>
          </cell>
          <cell r="D307">
            <v>0</v>
          </cell>
          <cell r="E307">
            <v>0</v>
          </cell>
          <cell r="F307">
            <v>0</v>
          </cell>
          <cell r="G307">
            <v>0</v>
          </cell>
          <cell r="H307">
            <v>0</v>
          </cell>
          <cell r="I307">
            <v>0</v>
          </cell>
          <cell r="J307">
            <v>0</v>
          </cell>
          <cell r="K307">
            <v>0</v>
          </cell>
          <cell r="L307">
            <v>0</v>
          </cell>
          <cell r="U307">
            <v>0</v>
          </cell>
        </row>
        <row r="308">
          <cell r="A308" t="str">
            <v>Material para solado y atraque</v>
          </cell>
          <cell r="B308" t="str">
            <v>m3</v>
          </cell>
          <cell r="C308">
            <v>31787</v>
          </cell>
          <cell r="D308">
            <v>0</v>
          </cell>
          <cell r="E308">
            <v>0</v>
          </cell>
          <cell r="F308">
            <v>0</v>
          </cell>
          <cell r="G308">
            <v>0</v>
          </cell>
          <cell r="H308">
            <v>0</v>
          </cell>
          <cell r="I308">
            <v>0</v>
          </cell>
          <cell r="J308">
            <v>0</v>
          </cell>
          <cell r="K308">
            <v>0</v>
          </cell>
          <cell r="L308">
            <v>0</v>
          </cell>
          <cell r="U308">
            <v>0</v>
          </cell>
        </row>
        <row r="309">
          <cell r="A309" t="str">
            <v xml:space="preserve">Material seleccionado para Relleno
</v>
          </cell>
          <cell r="B309" t="str">
            <v>m3</v>
          </cell>
          <cell r="C309">
            <v>20445</v>
          </cell>
          <cell r="D309">
            <v>0</v>
          </cell>
          <cell r="E309">
            <v>0</v>
          </cell>
          <cell r="F309">
            <v>0</v>
          </cell>
          <cell r="G309">
            <v>0</v>
          </cell>
          <cell r="H309">
            <v>0</v>
          </cell>
          <cell r="I309">
            <v>0</v>
          </cell>
          <cell r="J309">
            <v>0</v>
          </cell>
          <cell r="K309">
            <v>0</v>
          </cell>
          <cell r="L309">
            <v>0</v>
          </cell>
          <cell r="U309">
            <v>0</v>
          </cell>
        </row>
        <row r="310">
          <cell r="A310" t="str">
            <v>Medidor Agua Volumetrico R200 Mecanico L110mm de 1/2 Pulgadas</v>
          </cell>
          <cell r="B310" t="str">
            <v>u</v>
          </cell>
          <cell r="C310">
            <v>160000</v>
          </cell>
          <cell r="D310">
            <v>0</v>
          </cell>
          <cell r="E310">
            <v>0</v>
          </cell>
          <cell r="F310">
            <v>0</v>
          </cell>
          <cell r="G310">
            <v>0</v>
          </cell>
          <cell r="H310">
            <v>0</v>
          </cell>
          <cell r="I310">
            <v>0</v>
          </cell>
          <cell r="J310">
            <v>0</v>
          </cell>
          <cell r="K310">
            <v>0</v>
          </cell>
          <cell r="L310">
            <v>0</v>
          </cell>
          <cell r="U310">
            <v>0</v>
          </cell>
        </row>
        <row r="311">
          <cell r="A311" t="str">
            <v>Mesón Clásico Liso 2.5x0.60 M con Poceta Derecha Mezclador Acero Inoxidable
Socoda Ancho poceta 37 centímetros - Largo poceta 49 centímetros -Profundidad de la poceta 17.5 centímetros</v>
          </cell>
          <cell r="B311" t="str">
            <v>U</v>
          </cell>
          <cell r="C311">
            <v>666486</v>
          </cell>
          <cell r="D311">
            <v>0</v>
          </cell>
          <cell r="E311">
            <v>0</v>
          </cell>
          <cell r="F311">
            <v>0</v>
          </cell>
          <cell r="G311">
            <v>0</v>
          </cell>
          <cell r="H311">
            <v>0</v>
          </cell>
          <cell r="I311">
            <v>0</v>
          </cell>
          <cell r="J311">
            <v>0</v>
          </cell>
          <cell r="K311">
            <v>0</v>
          </cell>
          <cell r="L311">
            <v>0</v>
          </cell>
          <cell r="U311">
            <v>0</v>
          </cell>
        </row>
        <row r="312">
          <cell r="A312" t="str">
            <v>Mesón Clásico Liso 200x60 cm con Poceta Derecha Mezclador Acero Inoxidable
Socoda Ancho poceta 37 centímetros - Largo poceta 49 centímetros -Profundidad de la poceta 17.5 centímetros</v>
          </cell>
          <cell r="B312" t="str">
            <v>U</v>
          </cell>
          <cell r="C312">
            <v>524700</v>
          </cell>
          <cell r="D312">
            <v>0</v>
          </cell>
          <cell r="E312">
            <v>0</v>
          </cell>
          <cell r="F312">
            <v>0</v>
          </cell>
          <cell r="G312">
            <v>0</v>
          </cell>
          <cell r="H312">
            <v>0</v>
          </cell>
          <cell r="I312">
            <v>0</v>
          </cell>
          <cell r="J312">
            <v>0</v>
          </cell>
          <cell r="K312">
            <v>0</v>
          </cell>
          <cell r="L312">
            <v>0</v>
          </cell>
          <cell r="U312">
            <v>0</v>
          </cell>
        </row>
        <row r="313">
          <cell r="A313" t="str">
            <v>Metaldeck 2 pulgadas 940x6100mm Cal.22 0.75mm
Acesco</v>
          </cell>
          <cell r="B313" t="str">
            <v>u</v>
          </cell>
          <cell r="C313">
            <v>381920</v>
          </cell>
          <cell r="D313">
            <v>0</v>
          </cell>
          <cell r="E313">
            <v>0</v>
          </cell>
          <cell r="F313">
            <v>0</v>
          </cell>
          <cell r="G313">
            <v>0</v>
          </cell>
          <cell r="H313">
            <v>0</v>
          </cell>
          <cell r="I313">
            <v>0</v>
          </cell>
          <cell r="J313">
            <v>0</v>
          </cell>
          <cell r="K313">
            <v>0</v>
          </cell>
          <cell r="L313">
            <v>0</v>
          </cell>
          <cell r="U313">
            <v>0</v>
          </cell>
        </row>
        <row r="314">
          <cell r="A314" t="str">
            <v>Mezcla asfáltica MDC-19 (rodadura 3/4" al 5,6% - INVIAS)</v>
          </cell>
          <cell r="B314" t="str">
            <v>Ton</v>
          </cell>
          <cell r="C314">
            <v>305830</v>
          </cell>
          <cell r="D314">
            <v>0</v>
          </cell>
          <cell r="E314">
            <v>0</v>
          </cell>
          <cell r="F314">
            <v>0</v>
          </cell>
          <cell r="G314">
            <v>0</v>
          </cell>
          <cell r="H314">
            <v>0</v>
          </cell>
          <cell r="I314">
            <v>0</v>
          </cell>
          <cell r="J314">
            <v>0</v>
          </cell>
          <cell r="K314">
            <v>0</v>
          </cell>
          <cell r="L314">
            <v>0</v>
          </cell>
          <cell r="U314">
            <v>0</v>
          </cell>
        </row>
        <row r="315">
          <cell r="A315" t="str">
            <v>Mezcla densa en Caliente MDC-19</v>
          </cell>
          <cell r="B315" t="str">
            <v>m3</v>
          </cell>
          <cell r="C315">
            <v>517704</v>
          </cell>
          <cell r="D315">
            <v>0</v>
          </cell>
          <cell r="E315">
            <v>0</v>
          </cell>
          <cell r="F315">
            <v>0</v>
          </cell>
          <cell r="G315">
            <v>0</v>
          </cell>
          <cell r="H315">
            <v>0</v>
          </cell>
          <cell r="I315">
            <v>0</v>
          </cell>
          <cell r="J315">
            <v>0</v>
          </cell>
          <cell r="K315">
            <v>0</v>
          </cell>
          <cell r="L315">
            <v>0</v>
          </cell>
          <cell r="U315">
            <v>0</v>
          </cell>
        </row>
        <row r="316">
          <cell r="A316" t="str">
            <v>Moldura en madera 1/4 bocel de L=2,80 m</v>
          </cell>
          <cell r="B316" t="str">
            <v>m</v>
          </cell>
          <cell r="C316">
            <v>3941</v>
          </cell>
          <cell r="D316">
            <v>37.520000000000003</v>
          </cell>
          <cell r="E316">
            <v>163.69999999999999</v>
          </cell>
          <cell r="F316">
            <v>9.52</v>
          </cell>
          <cell r="G316">
            <v>5.81</v>
          </cell>
          <cell r="H316">
            <v>26.08</v>
          </cell>
          <cell r="I316">
            <v>242.63</v>
          </cell>
          <cell r="J316">
            <v>0</v>
          </cell>
          <cell r="K316">
            <v>242.63</v>
          </cell>
          <cell r="L316">
            <v>956205</v>
          </cell>
        </row>
        <row r="317">
          <cell r="A317" t="str">
            <v>Mortero 1:3</v>
          </cell>
          <cell r="B317" t="str">
            <v>m3</v>
          </cell>
          <cell r="C317">
            <v>415257</v>
          </cell>
          <cell r="D317">
            <v>0</v>
          </cell>
          <cell r="E317">
            <v>0</v>
          </cell>
          <cell r="F317">
            <v>0</v>
          </cell>
          <cell r="G317">
            <v>0</v>
          </cell>
          <cell r="H317">
            <v>0</v>
          </cell>
          <cell r="I317">
            <v>0</v>
          </cell>
          <cell r="J317">
            <v>0</v>
          </cell>
          <cell r="K317">
            <v>0</v>
          </cell>
          <cell r="L317">
            <v>0</v>
          </cell>
        </row>
        <row r="318">
          <cell r="A318" t="str">
            <v>Mortero 1:3 De recubrimiento</v>
          </cell>
          <cell r="B318" t="str">
            <v>m3</v>
          </cell>
          <cell r="C318">
            <v>389318</v>
          </cell>
          <cell r="D318">
            <v>0</v>
          </cell>
          <cell r="E318">
            <v>0</v>
          </cell>
          <cell r="F318">
            <v>0</v>
          </cell>
          <cell r="G318">
            <v>0</v>
          </cell>
          <cell r="H318">
            <v>0</v>
          </cell>
          <cell r="I318">
            <v>0</v>
          </cell>
          <cell r="J318">
            <v>0</v>
          </cell>
          <cell r="K318">
            <v>0</v>
          </cell>
          <cell r="L318">
            <v>0</v>
          </cell>
        </row>
        <row r="319">
          <cell r="A319" t="str">
            <v>Mortero 1:3 Para Anillos</v>
          </cell>
          <cell r="B319" t="str">
            <v>m3</v>
          </cell>
          <cell r="C319">
            <v>391319</v>
          </cell>
          <cell r="D319">
            <v>0</v>
          </cell>
          <cell r="E319">
            <v>0</v>
          </cell>
          <cell r="F319">
            <v>0</v>
          </cell>
          <cell r="G319">
            <v>0</v>
          </cell>
          <cell r="H319">
            <v>0</v>
          </cell>
          <cell r="I319">
            <v>0</v>
          </cell>
          <cell r="J319">
            <v>0</v>
          </cell>
          <cell r="K319">
            <v>0</v>
          </cell>
          <cell r="L319">
            <v>0</v>
          </cell>
        </row>
        <row r="320">
          <cell r="A320" t="str">
            <v>Mortero 1:4</v>
          </cell>
          <cell r="B320" t="str">
            <v>m3</v>
          </cell>
          <cell r="C320">
            <v>474919</v>
          </cell>
          <cell r="D320">
            <v>2.67</v>
          </cell>
          <cell r="E320">
            <v>4.29</v>
          </cell>
          <cell r="F320">
            <v>0.33</v>
          </cell>
          <cell r="G320">
            <v>1.82</v>
          </cell>
          <cell r="H320">
            <v>10.14</v>
          </cell>
          <cell r="I320">
            <v>19.25</v>
          </cell>
          <cell r="J320">
            <v>0</v>
          </cell>
          <cell r="K320">
            <v>0</v>
          </cell>
          <cell r="L320">
            <v>0</v>
          </cell>
        </row>
        <row r="321">
          <cell r="A321" t="str">
            <v>Mortero 1:5</v>
          </cell>
          <cell r="B321" t="str">
            <v>m3</v>
          </cell>
          <cell r="C321">
            <v>437547</v>
          </cell>
          <cell r="D321">
            <v>0.47</v>
          </cell>
          <cell r="E321">
            <v>3.96</v>
          </cell>
          <cell r="F321">
            <v>0</v>
          </cell>
          <cell r="G321">
            <v>0</v>
          </cell>
          <cell r="H321">
            <v>0.71</v>
          </cell>
          <cell r="I321">
            <v>5.14</v>
          </cell>
          <cell r="J321">
            <v>0</v>
          </cell>
          <cell r="K321">
            <v>0</v>
          </cell>
          <cell r="L321">
            <v>0</v>
          </cell>
        </row>
        <row r="322">
          <cell r="A322" t="str">
            <v>Nylon</v>
          </cell>
          <cell r="B322" t="str">
            <v>m</v>
          </cell>
          <cell r="C322">
            <v>67</v>
          </cell>
          <cell r="D322">
            <v>0</v>
          </cell>
          <cell r="E322">
            <v>0</v>
          </cell>
          <cell r="F322">
            <v>0</v>
          </cell>
          <cell r="G322">
            <v>0</v>
          </cell>
          <cell r="H322">
            <v>0</v>
          </cell>
          <cell r="I322">
            <v>0</v>
          </cell>
          <cell r="J322">
            <v>0</v>
          </cell>
          <cell r="K322">
            <v>0</v>
          </cell>
          <cell r="L322">
            <v>0</v>
          </cell>
          <cell r="U322">
            <v>0</v>
          </cell>
        </row>
        <row r="323">
          <cell r="A323" t="str">
            <v>Omega 19x63x0.40 mm 2.44 m Calibre 26</v>
          </cell>
          <cell r="B323" t="str">
            <v>Und</v>
          </cell>
          <cell r="C323">
            <v>3848</v>
          </cell>
          <cell r="D323">
            <v>0</v>
          </cell>
          <cell r="E323">
            <v>0</v>
          </cell>
          <cell r="F323">
            <v>0</v>
          </cell>
          <cell r="G323">
            <v>0</v>
          </cell>
          <cell r="H323">
            <v>0</v>
          </cell>
          <cell r="I323">
            <v>0</v>
          </cell>
          <cell r="J323">
            <v>0</v>
          </cell>
          <cell r="K323">
            <v>0</v>
          </cell>
          <cell r="L323">
            <v>0</v>
          </cell>
          <cell r="U323">
            <v>0</v>
          </cell>
        </row>
        <row r="324">
          <cell r="A324" t="str">
            <v>Omega 2-5/16 x 3/4pg 0.38mm 2.44m</v>
          </cell>
          <cell r="B324" t="str">
            <v>Und</v>
          </cell>
          <cell r="C324">
            <v>7500</v>
          </cell>
          <cell r="D324">
            <v>0</v>
          </cell>
          <cell r="E324">
            <v>0</v>
          </cell>
          <cell r="F324">
            <v>0</v>
          </cell>
          <cell r="G324">
            <v>0</v>
          </cell>
          <cell r="H324">
            <v>0</v>
          </cell>
          <cell r="I324">
            <v>0</v>
          </cell>
          <cell r="J324">
            <v>0</v>
          </cell>
          <cell r="K324">
            <v>0</v>
          </cell>
          <cell r="L324">
            <v>0</v>
          </cell>
          <cell r="U324">
            <v>0</v>
          </cell>
        </row>
        <row r="325">
          <cell r="A325" t="str">
            <v>Orinal Petite con grifería de porcelana</v>
          </cell>
          <cell r="B325" t="str">
            <v>u</v>
          </cell>
          <cell r="C325">
            <v>222589</v>
          </cell>
          <cell r="D325">
            <v>0</v>
          </cell>
          <cell r="E325">
            <v>0</v>
          </cell>
          <cell r="F325">
            <v>0</v>
          </cell>
          <cell r="G325">
            <v>0</v>
          </cell>
          <cell r="H325">
            <v>0</v>
          </cell>
          <cell r="I325">
            <v>0</v>
          </cell>
          <cell r="J325">
            <v>0</v>
          </cell>
          <cell r="K325">
            <v>0</v>
          </cell>
          <cell r="L325">
            <v>0</v>
          </cell>
          <cell r="U325">
            <v>0</v>
          </cell>
        </row>
        <row r="326">
          <cell r="A326" t="str">
            <v>Orinal Petite con grifería push</v>
          </cell>
          <cell r="B326" t="str">
            <v>u</v>
          </cell>
          <cell r="C326">
            <v>364900</v>
          </cell>
          <cell r="D326">
            <v>2</v>
          </cell>
          <cell r="E326">
            <v>3</v>
          </cell>
          <cell r="F326">
            <v>0</v>
          </cell>
          <cell r="G326">
            <v>2</v>
          </cell>
          <cell r="H326">
            <v>2</v>
          </cell>
          <cell r="I326">
            <v>9</v>
          </cell>
          <cell r="J326">
            <v>0</v>
          </cell>
          <cell r="K326">
            <v>9</v>
          </cell>
          <cell r="L326">
            <v>3284100</v>
          </cell>
          <cell r="M326" t="str">
            <v>ok</v>
          </cell>
          <cell r="N326" t="str">
            <v>https://www.homecenter.com.co/homecenter-co/product/300770/orinal-petite-con-griferia-push/300770/</v>
          </cell>
          <cell r="O326">
            <v>31052023</v>
          </cell>
        </row>
        <row r="327">
          <cell r="A327" t="str">
            <v>Orinal Petite con grifería tradicional</v>
          </cell>
          <cell r="B327" t="str">
            <v>u</v>
          </cell>
          <cell r="C327">
            <v>219091</v>
          </cell>
          <cell r="D327">
            <v>0</v>
          </cell>
          <cell r="E327">
            <v>0</v>
          </cell>
          <cell r="F327">
            <v>0</v>
          </cell>
          <cell r="G327">
            <v>0</v>
          </cell>
          <cell r="H327">
            <v>0</v>
          </cell>
          <cell r="I327">
            <v>0</v>
          </cell>
          <cell r="J327">
            <v>0</v>
          </cell>
          <cell r="K327">
            <v>0</v>
          </cell>
          <cell r="L327">
            <v>0</v>
          </cell>
          <cell r="U327">
            <v>0</v>
          </cell>
        </row>
        <row r="328">
          <cell r="A328" t="str">
            <v xml:space="preserve">Oxigeno industrial
</v>
          </cell>
          <cell r="B328" t="str">
            <v>kg</v>
          </cell>
          <cell r="C328">
            <v>11702</v>
          </cell>
          <cell r="D328">
            <v>0</v>
          </cell>
          <cell r="E328">
            <v>0</v>
          </cell>
          <cell r="F328">
            <v>0</v>
          </cell>
          <cell r="G328">
            <v>0</v>
          </cell>
          <cell r="H328">
            <v>0</v>
          </cell>
          <cell r="I328">
            <v>0</v>
          </cell>
          <cell r="J328">
            <v>0</v>
          </cell>
          <cell r="K328">
            <v>0</v>
          </cell>
          <cell r="L328">
            <v>0</v>
          </cell>
          <cell r="U328">
            <v>0</v>
          </cell>
        </row>
        <row r="329">
          <cell r="A329" t="str">
            <v>Papelera, de 80 cm de altura y 40 litros de capacidad, con cuerpo de fundición de hierro y estructura de acero galvanizado, incluso pernos de anclaje</v>
          </cell>
          <cell r="B329" t="str">
            <v>Un</v>
          </cell>
          <cell r="C329">
            <v>690367</v>
          </cell>
          <cell r="D329">
            <v>0</v>
          </cell>
          <cell r="E329">
            <v>0</v>
          </cell>
          <cell r="F329">
            <v>0</v>
          </cell>
          <cell r="G329">
            <v>0</v>
          </cell>
          <cell r="H329">
            <v>0</v>
          </cell>
          <cell r="I329">
            <v>0</v>
          </cell>
          <cell r="J329">
            <v>0</v>
          </cell>
          <cell r="K329">
            <v>0</v>
          </cell>
          <cell r="L329">
            <v>0</v>
          </cell>
          <cell r="U329">
            <v>0</v>
          </cell>
        </row>
        <row r="330">
          <cell r="A330" t="str">
            <v>Paral 2-1/2 x 1-1/4pg 0.38mm 2.44m</v>
          </cell>
          <cell r="B330" t="str">
            <v>u</v>
          </cell>
          <cell r="C330">
            <v>13000</v>
          </cell>
          <cell r="D330">
            <v>0</v>
          </cell>
          <cell r="E330">
            <v>0</v>
          </cell>
          <cell r="F330">
            <v>0</v>
          </cell>
          <cell r="G330">
            <v>0</v>
          </cell>
          <cell r="H330">
            <v>0</v>
          </cell>
          <cell r="I330">
            <v>0</v>
          </cell>
          <cell r="J330">
            <v>0</v>
          </cell>
          <cell r="K330">
            <v>0</v>
          </cell>
          <cell r="L330">
            <v>0</v>
          </cell>
          <cell r="U330">
            <v>0</v>
          </cell>
        </row>
        <row r="331">
          <cell r="A331" t="str">
            <v>Paral 2-1/2" x 1-1/4" 0.46 mm 3.05 m NTC5680</v>
          </cell>
          <cell r="B331" t="str">
            <v>u</v>
          </cell>
          <cell r="C331">
            <v>7812</v>
          </cell>
          <cell r="D331">
            <v>0</v>
          </cell>
          <cell r="E331">
            <v>0</v>
          </cell>
          <cell r="F331">
            <v>0</v>
          </cell>
          <cell r="G331">
            <v>0</v>
          </cell>
          <cell r="H331">
            <v>0</v>
          </cell>
          <cell r="I331">
            <v>0</v>
          </cell>
          <cell r="J331">
            <v>0</v>
          </cell>
          <cell r="K331">
            <v>0</v>
          </cell>
          <cell r="L331">
            <v>0</v>
          </cell>
          <cell r="U331">
            <v>0</v>
          </cell>
        </row>
        <row r="332">
          <cell r="A332" t="str">
            <v xml:space="preserve">Paral en madera rolliza de 3´´ (tablestacados)
</v>
          </cell>
          <cell r="B332" t="str">
            <v>m</v>
          </cell>
          <cell r="C332">
            <v>8447</v>
          </cell>
          <cell r="D332">
            <v>0</v>
          </cell>
          <cell r="E332">
            <v>0</v>
          </cell>
          <cell r="F332">
            <v>0</v>
          </cell>
          <cell r="G332">
            <v>0</v>
          </cell>
          <cell r="H332">
            <v>0</v>
          </cell>
          <cell r="I332">
            <v>0</v>
          </cell>
          <cell r="J332">
            <v>0</v>
          </cell>
          <cell r="K332">
            <v>0</v>
          </cell>
          <cell r="L332">
            <v>0</v>
          </cell>
          <cell r="U332">
            <v>0</v>
          </cell>
        </row>
        <row r="333">
          <cell r="A333" t="str">
            <v xml:space="preserve">Paral en madera rolliza de 5´´ y 4,5m de longitud (tablestacados)
</v>
          </cell>
          <cell r="B333" t="str">
            <v>u</v>
          </cell>
          <cell r="C333">
            <v>39205</v>
          </cell>
          <cell r="D333">
            <v>0</v>
          </cell>
          <cell r="E333">
            <v>0</v>
          </cell>
          <cell r="F333">
            <v>0</v>
          </cell>
          <cell r="G333">
            <v>0</v>
          </cell>
          <cell r="H333">
            <v>0</v>
          </cell>
          <cell r="I333">
            <v>0</v>
          </cell>
          <cell r="J333">
            <v>0</v>
          </cell>
          <cell r="K333">
            <v>0</v>
          </cell>
          <cell r="L333">
            <v>0</v>
          </cell>
          <cell r="U333">
            <v>0</v>
          </cell>
        </row>
        <row r="334">
          <cell r="A334" t="str">
            <v xml:space="preserve">Paral en madera rolliza de 6´´ y 5m de longitud (tablestacados)
</v>
          </cell>
          <cell r="B334" t="str">
            <v>u</v>
          </cell>
          <cell r="C334">
            <v>58148</v>
          </cell>
          <cell r="D334">
            <v>0</v>
          </cell>
          <cell r="E334">
            <v>0</v>
          </cell>
          <cell r="F334">
            <v>0</v>
          </cell>
          <cell r="G334">
            <v>0</v>
          </cell>
          <cell r="H334">
            <v>0</v>
          </cell>
          <cell r="I334">
            <v>0</v>
          </cell>
          <cell r="J334">
            <v>0</v>
          </cell>
          <cell r="K334">
            <v>0</v>
          </cell>
          <cell r="L334">
            <v>0</v>
          </cell>
          <cell r="U334">
            <v>0</v>
          </cell>
        </row>
        <row r="335">
          <cell r="A335" t="str">
            <v xml:space="preserve">Paral en madera rolliza de 6´´ y 8m de longitud (tablestacados)
</v>
          </cell>
          <cell r="B335" t="str">
            <v>u</v>
          </cell>
          <cell r="C335">
            <v>65379</v>
          </cell>
          <cell r="D335">
            <v>0</v>
          </cell>
          <cell r="E335">
            <v>0</v>
          </cell>
          <cell r="F335">
            <v>0</v>
          </cell>
          <cell r="G335">
            <v>0</v>
          </cell>
          <cell r="H335">
            <v>0</v>
          </cell>
          <cell r="I335">
            <v>0</v>
          </cell>
          <cell r="J335">
            <v>0</v>
          </cell>
          <cell r="K335">
            <v>0</v>
          </cell>
          <cell r="L335">
            <v>0</v>
          </cell>
          <cell r="U335">
            <v>0</v>
          </cell>
        </row>
        <row r="336">
          <cell r="A336" t="str">
            <v>Pared Cerámica Ponce 25x35 cm Caja 2 m2 Verde
Corona</v>
          </cell>
          <cell r="B336" t="str">
            <v>u</v>
          </cell>
          <cell r="C336">
            <v>63360</v>
          </cell>
          <cell r="D336">
            <v>22.6</v>
          </cell>
          <cell r="E336">
            <v>10.47</v>
          </cell>
          <cell r="F336">
            <v>0</v>
          </cell>
          <cell r="G336">
            <v>9.3699999999999992</v>
          </cell>
          <cell r="H336">
            <v>39.14</v>
          </cell>
          <cell r="I336">
            <v>81.58</v>
          </cell>
          <cell r="J336">
            <v>0</v>
          </cell>
          <cell r="K336">
            <v>81.58</v>
          </cell>
          <cell r="L336">
            <v>5168909</v>
          </cell>
          <cell r="M336" t="str">
            <v>ok</v>
          </cell>
          <cell r="N336" t="str">
            <v>https://www.homecenter.com.co/homecenter-co/category/cat1640001/paredes-y-pisos-ceramicos/?sTerm=ceramica&amp;sScenario=BRD_ceramica</v>
          </cell>
          <cell r="O336">
            <v>1062023</v>
          </cell>
          <cell r="P336" t="str">
            <v>EN EL RANGO DE PRECIOS DE REFERENCIA</v>
          </cell>
        </row>
        <row r="337">
          <cell r="A337" t="str">
            <v>Perfil C GR50 220 x 80 x 2.5mm x 6m negro - 46.62k aprox.</v>
          </cell>
          <cell r="B337" t="str">
            <v>u</v>
          </cell>
          <cell r="C337">
            <v>318000</v>
          </cell>
          <cell r="D337">
            <v>45.93</v>
          </cell>
          <cell r="E337">
            <v>3.74</v>
          </cell>
          <cell r="F337">
            <v>198.57</v>
          </cell>
          <cell r="G337">
            <v>6.13</v>
          </cell>
          <cell r="H337">
            <v>7.52</v>
          </cell>
          <cell r="I337">
            <v>261.89</v>
          </cell>
          <cell r="J337">
            <v>0</v>
          </cell>
          <cell r="K337">
            <v>261.89</v>
          </cell>
          <cell r="L337">
            <v>83281020</v>
          </cell>
          <cell r="M337" t="str">
            <v>ok</v>
          </cell>
          <cell r="N337" t="str">
            <v>cotizacion llamada Ternium</v>
          </cell>
          <cell r="O337">
            <v>26052023</v>
          </cell>
        </row>
        <row r="338">
          <cell r="A338" t="str">
            <v>Perfil 6 m 130x90 mm 0.059"</v>
          </cell>
          <cell r="B338" t="str">
            <v>u</v>
          </cell>
          <cell r="C338">
            <v>122080</v>
          </cell>
          <cell r="D338">
            <v>0</v>
          </cell>
          <cell r="E338">
            <v>0</v>
          </cell>
          <cell r="F338">
            <v>0</v>
          </cell>
          <cell r="G338">
            <v>0</v>
          </cell>
          <cell r="H338">
            <v>0</v>
          </cell>
          <cell r="I338">
            <v>0</v>
          </cell>
          <cell r="J338">
            <v>0</v>
          </cell>
          <cell r="K338">
            <v>0</v>
          </cell>
          <cell r="L338">
            <v>0</v>
          </cell>
          <cell r="U338">
            <v>0</v>
          </cell>
        </row>
        <row r="339">
          <cell r="A339" t="str">
            <v>Perfil 6m Placafacil 1.5mm 28.26kg</v>
          </cell>
          <cell r="B339" t="str">
            <v>U</v>
          </cell>
          <cell r="C339">
            <v>266590</v>
          </cell>
          <cell r="D339">
            <v>0</v>
          </cell>
          <cell r="E339">
            <v>0</v>
          </cell>
          <cell r="F339">
            <v>0</v>
          </cell>
          <cell r="G339">
            <v>0</v>
          </cell>
          <cell r="H339">
            <v>0</v>
          </cell>
          <cell r="I339">
            <v>0</v>
          </cell>
          <cell r="J339">
            <v>0</v>
          </cell>
          <cell r="K339">
            <v>0</v>
          </cell>
          <cell r="L339">
            <v>0</v>
          </cell>
          <cell r="U339">
            <v>0</v>
          </cell>
        </row>
        <row r="340">
          <cell r="A340" t="str">
            <v>Perfil de Remate - Guardacanto en Aluminio Arco 10 mm x 2.5 m</v>
          </cell>
          <cell r="B340" t="str">
            <v>u</v>
          </cell>
          <cell r="C340">
            <v>19690</v>
          </cell>
          <cell r="D340">
            <v>16.399999999999999</v>
          </cell>
          <cell r="E340">
            <v>7.6</v>
          </cell>
          <cell r="F340">
            <v>0</v>
          </cell>
          <cell r="G340">
            <v>6.8</v>
          </cell>
          <cell r="H340">
            <v>28.4</v>
          </cell>
          <cell r="I340">
            <v>59.2</v>
          </cell>
          <cell r="J340">
            <v>0</v>
          </cell>
          <cell r="K340">
            <v>59.2</v>
          </cell>
          <cell r="L340">
            <v>1165648</v>
          </cell>
        </row>
        <row r="341">
          <cell r="A341" t="str">
            <v>Perfil Hea 200</v>
          </cell>
          <cell r="B341" t="str">
            <v>m</v>
          </cell>
          <cell r="C341">
            <v>258814</v>
          </cell>
          <cell r="D341">
            <v>0</v>
          </cell>
          <cell r="E341">
            <v>0</v>
          </cell>
          <cell r="F341">
            <v>0</v>
          </cell>
          <cell r="G341">
            <v>0</v>
          </cell>
          <cell r="H341">
            <v>0</v>
          </cell>
          <cell r="I341">
            <v>0</v>
          </cell>
          <cell r="J341">
            <v>0</v>
          </cell>
          <cell r="K341">
            <v>0</v>
          </cell>
          <cell r="L341">
            <v>0</v>
          </cell>
          <cell r="U341">
            <v>0</v>
          </cell>
        </row>
        <row r="342">
          <cell r="A342" t="str">
            <v>Perfil Remate U Beige 3cmx3m</v>
          </cell>
          <cell r="B342" t="str">
            <v>u</v>
          </cell>
          <cell r="C342">
            <v>7200</v>
          </cell>
          <cell r="D342">
            <v>0</v>
          </cell>
          <cell r="E342">
            <v>0</v>
          </cell>
          <cell r="F342">
            <v>0</v>
          </cell>
          <cell r="G342">
            <v>0</v>
          </cell>
          <cell r="H342">
            <v>0</v>
          </cell>
          <cell r="I342">
            <v>0</v>
          </cell>
          <cell r="J342">
            <v>0</v>
          </cell>
          <cell r="K342">
            <v>0</v>
          </cell>
          <cell r="L342">
            <v>0</v>
          </cell>
          <cell r="U342">
            <v>0</v>
          </cell>
        </row>
        <row r="343">
          <cell r="A343" t="str">
            <v>Perfil U 4mm 2.10m Cristal Policarbonato</v>
          </cell>
          <cell r="B343" t="str">
            <v>u</v>
          </cell>
          <cell r="C343">
            <v>21500</v>
          </cell>
          <cell r="D343">
            <v>0</v>
          </cell>
          <cell r="E343">
            <v>0</v>
          </cell>
          <cell r="F343">
            <v>0</v>
          </cell>
          <cell r="G343">
            <v>0</v>
          </cell>
          <cell r="H343">
            <v>0</v>
          </cell>
          <cell r="I343">
            <v>0</v>
          </cell>
          <cell r="J343">
            <v>0</v>
          </cell>
          <cell r="K343">
            <v>0</v>
          </cell>
          <cell r="L343">
            <v>0</v>
          </cell>
          <cell r="U343">
            <v>0</v>
          </cell>
        </row>
        <row r="344">
          <cell r="A344" t="str">
            <v>Perros Para Cable Galvanizado 1/8-pulg</v>
          </cell>
          <cell r="B344" t="str">
            <v>u</v>
          </cell>
          <cell r="C344">
            <v>2225</v>
          </cell>
          <cell r="D344">
            <v>116</v>
          </cell>
          <cell r="E344">
            <v>20</v>
          </cell>
          <cell r="F344">
            <v>136</v>
          </cell>
          <cell r="G344">
            <v>232</v>
          </cell>
          <cell r="H344">
            <v>44</v>
          </cell>
          <cell r="I344">
            <v>548</v>
          </cell>
          <cell r="J344">
            <v>0</v>
          </cell>
          <cell r="K344">
            <v>548</v>
          </cell>
          <cell r="L344">
            <v>1219300</v>
          </cell>
          <cell r="M344" t="str">
            <v>OK</v>
          </cell>
          <cell r="N344" t="str">
            <v>https://www.homecenter.com.co/homecenter-co/product/145448/perros-para-cable-galvanizado-1-8-pulg-4und/145448/</v>
          </cell>
          <cell r="O344">
            <v>1062023</v>
          </cell>
        </row>
        <row r="345">
          <cell r="A345" t="str">
            <v>Piedra de entresuelo (limpia), tamaño máximo 15 cm</v>
          </cell>
          <cell r="B345" t="str">
            <v>m3</v>
          </cell>
          <cell r="C345">
            <v>42559</v>
          </cell>
          <cell r="D345">
            <v>17.66</v>
          </cell>
          <cell r="E345">
            <v>69.959999999999994</v>
          </cell>
          <cell r="F345">
            <v>0.83</v>
          </cell>
          <cell r="G345">
            <v>37.85</v>
          </cell>
          <cell r="H345">
            <v>30.03</v>
          </cell>
          <cell r="I345">
            <v>156.33000000000001</v>
          </cell>
          <cell r="J345">
            <v>0</v>
          </cell>
          <cell r="K345">
            <v>156.33000000000001</v>
          </cell>
          <cell r="L345">
            <v>6653248</v>
          </cell>
          <cell r="N345" t="str">
            <v>PENDIENTE COTIZACIÓN</v>
          </cell>
        </row>
        <row r="346">
          <cell r="A346" t="str">
            <v xml:space="preserve">Piedra para Concreto Ciclópeo (Rajón o Canto Rodado) </v>
          </cell>
          <cell r="B346" t="str">
            <v>m3</v>
          </cell>
          <cell r="C346">
            <v>48383</v>
          </cell>
          <cell r="D346">
            <v>0</v>
          </cell>
          <cell r="E346">
            <v>0</v>
          </cell>
          <cell r="F346">
            <v>0</v>
          </cell>
          <cell r="G346">
            <v>0</v>
          </cell>
          <cell r="H346">
            <v>0</v>
          </cell>
          <cell r="I346">
            <v>0</v>
          </cell>
          <cell r="J346">
            <v>0</v>
          </cell>
          <cell r="K346">
            <v>0</v>
          </cell>
          <cell r="L346">
            <v>0</v>
          </cell>
          <cell r="U346">
            <v>0</v>
          </cell>
        </row>
        <row r="347">
          <cell r="A347" t="str">
            <v xml:space="preserve">Piedra para concreto ciclópeo (rajón o canto rodado)
</v>
          </cell>
          <cell r="B347" t="str">
            <v>m3</v>
          </cell>
          <cell r="C347">
            <v>49376</v>
          </cell>
          <cell r="D347">
            <v>0</v>
          </cell>
          <cell r="E347">
            <v>0</v>
          </cell>
          <cell r="F347">
            <v>0</v>
          </cell>
          <cell r="G347">
            <v>0</v>
          </cell>
          <cell r="H347">
            <v>0</v>
          </cell>
          <cell r="I347">
            <v>0</v>
          </cell>
          <cell r="J347">
            <v>0</v>
          </cell>
          <cell r="K347">
            <v>0</v>
          </cell>
          <cell r="L347">
            <v>0</v>
          </cell>
          <cell r="U347">
            <v>0</v>
          </cell>
        </row>
        <row r="348">
          <cell r="A348" t="str">
            <v xml:space="preserve">Piedra para gavión
</v>
          </cell>
          <cell r="B348" t="str">
            <v>m3</v>
          </cell>
          <cell r="C348">
            <v>46624</v>
          </cell>
          <cell r="D348">
            <v>0</v>
          </cell>
          <cell r="E348">
            <v>0</v>
          </cell>
          <cell r="F348">
            <v>0</v>
          </cell>
          <cell r="G348">
            <v>0</v>
          </cell>
          <cell r="H348">
            <v>0</v>
          </cell>
          <cell r="I348">
            <v>0</v>
          </cell>
          <cell r="J348">
            <v>0</v>
          </cell>
          <cell r="K348">
            <v>0</v>
          </cell>
          <cell r="L348">
            <v>0</v>
          </cell>
          <cell r="U348">
            <v>0</v>
          </cell>
        </row>
        <row r="349">
          <cell r="A349" t="str">
            <v xml:space="preserve">Pilote de madera diam mayor a 18 cm.
</v>
          </cell>
          <cell r="B349" t="str">
            <v>m</v>
          </cell>
          <cell r="C349">
            <v>66486</v>
          </cell>
          <cell r="D349">
            <v>0</v>
          </cell>
          <cell r="E349">
            <v>0</v>
          </cell>
          <cell r="F349">
            <v>0</v>
          </cell>
          <cell r="G349">
            <v>0</v>
          </cell>
          <cell r="H349">
            <v>0</v>
          </cell>
          <cell r="I349">
            <v>0</v>
          </cell>
          <cell r="J349">
            <v>0</v>
          </cell>
          <cell r="K349">
            <v>0</v>
          </cell>
          <cell r="L349">
            <v>0</v>
          </cell>
          <cell r="U349">
            <v>0</v>
          </cell>
        </row>
        <row r="350">
          <cell r="A350" t="str">
            <v xml:space="preserve">Pilote en madera barbosco de 15*15
</v>
          </cell>
          <cell r="B350" t="str">
            <v>m</v>
          </cell>
          <cell r="C350">
            <v>64221</v>
          </cell>
          <cell r="D350">
            <v>0</v>
          </cell>
          <cell r="E350">
            <v>0</v>
          </cell>
          <cell r="F350">
            <v>0</v>
          </cell>
          <cell r="G350">
            <v>0</v>
          </cell>
          <cell r="H350">
            <v>0</v>
          </cell>
          <cell r="I350">
            <v>0</v>
          </cell>
          <cell r="J350">
            <v>0</v>
          </cell>
          <cell r="K350">
            <v>0</v>
          </cell>
          <cell r="L350">
            <v>0</v>
          </cell>
          <cell r="U350">
            <v>0</v>
          </cell>
        </row>
        <row r="351">
          <cell r="A351" t="str">
            <v>Pintura acrílica en frio para tráfico</v>
          </cell>
          <cell r="B351" t="str">
            <v>gal</v>
          </cell>
          <cell r="C351">
            <v>104410</v>
          </cell>
          <cell r="D351">
            <v>0</v>
          </cell>
          <cell r="E351">
            <v>3</v>
          </cell>
          <cell r="F351">
            <v>0</v>
          </cell>
          <cell r="G351">
            <v>0</v>
          </cell>
          <cell r="H351">
            <v>0</v>
          </cell>
          <cell r="I351">
            <v>3</v>
          </cell>
          <cell r="J351">
            <v>0</v>
          </cell>
          <cell r="K351">
            <v>3</v>
          </cell>
          <cell r="L351">
            <v>313230</v>
          </cell>
        </row>
        <row r="352">
          <cell r="A352" t="str">
            <v>Pintura acrílica pura para tráfico</v>
          </cell>
          <cell r="B352" t="str">
            <v>Gl</v>
          </cell>
          <cell r="C352">
            <v>104410</v>
          </cell>
          <cell r="D352">
            <v>0</v>
          </cell>
          <cell r="E352">
            <v>0</v>
          </cell>
          <cell r="F352">
            <v>0</v>
          </cell>
          <cell r="G352">
            <v>0</v>
          </cell>
          <cell r="H352">
            <v>0</v>
          </cell>
          <cell r="I352">
            <v>0</v>
          </cell>
          <cell r="J352">
            <v>0</v>
          </cell>
          <cell r="K352">
            <v>0</v>
          </cell>
          <cell r="L352">
            <v>0</v>
          </cell>
          <cell r="U352">
            <v>0</v>
          </cell>
        </row>
        <row r="353">
          <cell r="A353" t="str">
            <v xml:space="preserve">Pintura acrílica pura para tráfico
</v>
          </cell>
          <cell r="B353" t="str">
            <v>gal</v>
          </cell>
          <cell r="C353">
            <v>84640</v>
          </cell>
          <cell r="D353">
            <v>0</v>
          </cell>
          <cell r="E353">
            <v>0</v>
          </cell>
          <cell r="F353">
            <v>0</v>
          </cell>
          <cell r="G353">
            <v>0</v>
          </cell>
          <cell r="H353">
            <v>0</v>
          </cell>
          <cell r="I353">
            <v>0</v>
          </cell>
          <cell r="J353">
            <v>0</v>
          </cell>
          <cell r="K353">
            <v>0</v>
          </cell>
          <cell r="L353">
            <v>0</v>
          </cell>
          <cell r="U353">
            <v>0</v>
          </cell>
        </row>
        <row r="354">
          <cell r="A354" t="str">
            <v xml:space="preserve">Pintura acrílica, esmalte o similar </v>
          </cell>
          <cell r="B354" t="str">
            <v>gal</v>
          </cell>
          <cell r="C354">
            <v>85900</v>
          </cell>
          <cell r="D354">
            <v>20.28</v>
          </cell>
          <cell r="E354">
            <v>8.27</v>
          </cell>
          <cell r="F354">
            <v>26.49</v>
          </cell>
          <cell r="G354">
            <v>0.82</v>
          </cell>
          <cell r="H354">
            <v>4.29</v>
          </cell>
          <cell r="I354">
            <v>60.15</v>
          </cell>
          <cell r="J354">
            <v>0</v>
          </cell>
          <cell r="K354">
            <v>60.15</v>
          </cell>
          <cell r="L354">
            <v>5166885</v>
          </cell>
          <cell r="M354" t="str">
            <v>OK</v>
          </cell>
        </row>
        <row r="355">
          <cell r="A355" t="str">
            <v>Pintura anticorrosiva</v>
          </cell>
          <cell r="B355" t="str">
            <v>gal</v>
          </cell>
          <cell r="C355">
            <v>69900</v>
          </cell>
          <cell r="D355">
            <v>12.26</v>
          </cell>
          <cell r="E355">
            <v>1</v>
          </cell>
          <cell r="F355">
            <v>52.98</v>
          </cell>
          <cell r="G355">
            <v>1.64</v>
          </cell>
          <cell r="H355">
            <v>2.0099999999999998</v>
          </cell>
          <cell r="I355">
            <v>69.89</v>
          </cell>
          <cell r="J355">
            <v>0</v>
          </cell>
          <cell r="K355">
            <v>69.89</v>
          </cell>
          <cell r="L355">
            <v>4885311</v>
          </cell>
          <cell r="M355" t="str">
            <v>ok</v>
          </cell>
          <cell r="N355" t="str">
            <v>https://www.homecenter.com.co/homecenter-co/product/209765/anticorrosivo-gris-1-galon/209765/</v>
          </cell>
          <cell r="O355">
            <v>26052023</v>
          </cell>
        </row>
        <row r="356">
          <cell r="A356" t="str">
            <v>Pintura Contractor Pro 5 Galones Blanco Interior y Exterior
Lanco</v>
          </cell>
          <cell r="B356" t="str">
            <v>u</v>
          </cell>
          <cell r="C356">
            <v>166621</v>
          </cell>
          <cell r="D356">
            <v>0</v>
          </cell>
          <cell r="E356">
            <v>0</v>
          </cell>
          <cell r="F356">
            <v>0</v>
          </cell>
          <cell r="G356">
            <v>0</v>
          </cell>
          <cell r="H356">
            <v>0</v>
          </cell>
          <cell r="I356">
            <v>0</v>
          </cell>
          <cell r="J356">
            <v>0</v>
          </cell>
          <cell r="K356">
            <v>0</v>
          </cell>
          <cell r="L356">
            <v>0</v>
          </cell>
          <cell r="U356">
            <v>0</v>
          </cell>
        </row>
        <row r="357">
          <cell r="A357" t="str">
            <v>Pintura Epóxica</v>
          </cell>
          <cell r="B357" t="str">
            <v>g</v>
          </cell>
          <cell r="C357">
            <v>139570</v>
          </cell>
          <cell r="D357">
            <v>0</v>
          </cell>
          <cell r="E357">
            <v>0</v>
          </cell>
          <cell r="F357">
            <v>0</v>
          </cell>
          <cell r="G357">
            <v>0</v>
          </cell>
          <cell r="H357">
            <v>0</v>
          </cell>
          <cell r="I357">
            <v>0</v>
          </cell>
          <cell r="J357">
            <v>0</v>
          </cell>
          <cell r="K357">
            <v>0</v>
          </cell>
          <cell r="L357">
            <v>0</v>
          </cell>
          <cell r="U357">
            <v>0</v>
          </cell>
        </row>
        <row r="358">
          <cell r="A358" t="str">
            <v>Pintura Epoxica Base Agua Blanco +Catalizador 1 Galón
Kolor</v>
          </cell>
          <cell r="B358" t="str">
            <v>g</v>
          </cell>
          <cell r="C358">
            <v>114023</v>
          </cell>
          <cell r="D358">
            <v>0</v>
          </cell>
          <cell r="E358">
            <v>0</v>
          </cell>
          <cell r="F358">
            <v>0</v>
          </cell>
          <cell r="G358">
            <v>0</v>
          </cell>
          <cell r="H358">
            <v>0</v>
          </cell>
          <cell r="I358">
            <v>0</v>
          </cell>
          <cell r="J358">
            <v>0</v>
          </cell>
          <cell r="K358">
            <v>0</v>
          </cell>
          <cell r="L358">
            <v>0</v>
          </cell>
          <cell r="U358">
            <v>0</v>
          </cell>
        </row>
        <row r="359">
          <cell r="A359" t="str">
            <v xml:space="preserve">Pintura Impermeabilizante </v>
          </cell>
          <cell r="B359" t="str">
            <v>g</v>
          </cell>
          <cell r="C359">
            <v>46526</v>
          </cell>
          <cell r="D359">
            <v>0</v>
          </cell>
          <cell r="E359">
            <v>0</v>
          </cell>
          <cell r="F359">
            <v>0</v>
          </cell>
          <cell r="G359">
            <v>0</v>
          </cell>
          <cell r="H359">
            <v>0</v>
          </cell>
          <cell r="I359">
            <v>0</v>
          </cell>
          <cell r="J359">
            <v>0</v>
          </cell>
          <cell r="K359">
            <v>0</v>
          </cell>
          <cell r="L359">
            <v>0</v>
          </cell>
          <cell r="U359">
            <v>0</v>
          </cell>
        </row>
        <row r="360">
          <cell r="A360" t="str">
            <v>Pintura Imprimante</v>
          </cell>
          <cell r="B360" t="str">
            <v>g</v>
          </cell>
          <cell r="C360">
            <v>59164</v>
          </cell>
          <cell r="D360">
            <v>0</v>
          </cell>
          <cell r="E360">
            <v>0</v>
          </cell>
          <cell r="F360">
            <v>0</v>
          </cell>
          <cell r="G360">
            <v>0</v>
          </cell>
          <cell r="H360">
            <v>0</v>
          </cell>
          <cell r="I360">
            <v>0</v>
          </cell>
          <cell r="J360">
            <v>0</v>
          </cell>
          <cell r="K360">
            <v>0</v>
          </cell>
          <cell r="L360">
            <v>0</v>
          </cell>
          <cell r="U360">
            <v>0</v>
          </cell>
        </row>
        <row r="361">
          <cell r="A361" t="str">
            <v>Pintura Koraza 5 Galones Blanco</v>
          </cell>
          <cell r="B361" t="str">
            <v>u</v>
          </cell>
          <cell r="C361">
            <v>459900</v>
          </cell>
          <cell r="D361">
            <v>3.41</v>
          </cell>
          <cell r="E361">
            <v>0.22</v>
          </cell>
          <cell r="F361">
            <v>0.11</v>
          </cell>
          <cell r="G361">
            <v>0</v>
          </cell>
          <cell r="H361">
            <v>0.8</v>
          </cell>
          <cell r="I361">
            <v>4.54</v>
          </cell>
          <cell r="J361">
            <v>0</v>
          </cell>
          <cell r="K361">
            <v>4.54</v>
          </cell>
          <cell r="L361">
            <v>2087946</v>
          </cell>
          <cell r="M361" t="str">
            <v>OK</v>
          </cell>
          <cell r="N361" t="str">
            <v>https://www.homecenter.com.co/homecenter-co/product/21857/pintura-koraza-blanco-5-galones-exterior/21857/</v>
          </cell>
          <cell r="O361">
            <v>29052023</v>
          </cell>
        </row>
        <row r="362">
          <cell r="A362" t="str">
            <v>Pintura para Exterior - Koraza</v>
          </cell>
          <cell r="B362" t="str">
            <v>G</v>
          </cell>
          <cell r="C362">
            <v>103900</v>
          </cell>
          <cell r="D362">
            <v>0</v>
          </cell>
          <cell r="E362">
            <v>0</v>
          </cell>
          <cell r="F362">
            <v>0</v>
          </cell>
          <cell r="G362">
            <v>0</v>
          </cell>
          <cell r="H362">
            <v>0</v>
          </cell>
          <cell r="I362">
            <v>0</v>
          </cell>
          <cell r="J362">
            <v>0</v>
          </cell>
          <cell r="K362">
            <v>0</v>
          </cell>
          <cell r="L362">
            <v>0</v>
          </cell>
          <cell r="M362" t="str">
            <v>OK</v>
          </cell>
          <cell r="N362" t="str">
            <v>https://www.homecenter.com.co/homecenter-co/product/25440/pintura-para-exterior-1-galon-blanco/25440/</v>
          </cell>
          <cell r="O362">
            <v>29052023</v>
          </cell>
        </row>
        <row r="363">
          <cell r="A363" t="str">
            <v>Pintura Superlavable blanco Gl</v>
          </cell>
          <cell r="B363" t="str">
            <v>u</v>
          </cell>
          <cell r="C363">
            <v>60515</v>
          </cell>
          <cell r="D363">
            <v>0</v>
          </cell>
          <cell r="E363">
            <v>0</v>
          </cell>
          <cell r="F363">
            <v>0</v>
          </cell>
          <cell r="G363">
            <v>0</v>
          </cell>
          <cell r="H363">
            <v>0</v>
          </cell>
          <cell r="I363">
            <v>0</v>
          </cell>
          <cell r="J363">
            <v>0</v>
          </cell>
          <cell r="K363">
            <v>0</v>
          </cell>
          <cell r="L363">
            <v>0</v>
          </cell>
          <cell r="U363">
            <v>0</v>
          </cell>
        </row>
        <row r="364">
          <cell r="A364" t="str">
            <v>Pintura Tipo 1 - Interiores</v>
          </cell>
          <cell r="B364" t="str">
            <v>Gal</v>
          </cell>
          <cell r="C364">
            <v>83118</v>
          </cell>
          <cell r="D364">
            <v>0</v>
          </cell>
          <cell r="E364">
            <v>0</v>
          </cell>
          <cell r="F364">
            <v>0</v>
          </cell>
          <cell r="G364">
            <v>0</v>
          </cell>
          <cell r="H364">
            <v>0</v>
          </cell>
          <cell r="I364">
            <v>0</v>
          </cell>
          <cell r="J364">
            <v>0</v>
          </cell>
          <cell r="K364">
            <v>0</v>
          </cell>
          <cell r="L364">
            <v>0</v>
          </cell>
          <cell r="U364">
            <v>0</v>
          </cell>
        </row>
        <row r="365">
          <cell r="A365" t="str">
            <v>PISO CATALONIA ARD BLANCO 33.8X3.8cm Cj1
CORONA - ANTIDESLIZANTE</v>
          </cell>
          <cell r="B365" t="str">
            <v>u</v>
          </cell>
          <cell r="C365">
            <v>48972</v>
          </cell>
          <cell r="D365">
            <v>0</v>
          </cell>
          <cell r="E365">
            <v>0</v>
          </cell>
          <cell r="F365">
            <v>0</v>
          </cell>
          <cell r="G365">
            <v>0</v>
          </cell>
          <cell r="H365">
            <v>0</v>
          </cell>
          <cell r="I365">
            <v>0</v>
          </cell>
          <cell r="J365">
            <v>0</v>
          </cell>
          <cell r="K365">
            <v>0</v>
          </cell>
          <cell r="L365">
            <v>0</v>
          </cell>
          <cell r="U365">
            <v>0</v>
          </cell>
        </row>
        <row r="366">
          <cell r="A366" t="str">
            <v>Piso Cerámico Hara 57.5x57.5 cm Caja 1.65 m2 Beige
Corona</v>
          </cell>
          <cell r="B366" t="str">
            <v>u</v>
          </cell>
          <cell r="C366">
            <v>56628</v>
          </cell>
          <cell r="D366">
            <v>0</v>
          </cell>
          <cell r="E366">
            <v>0</v>
          </cell>
          <cell r="F366">
            <v>0</v>
          </cell>
          <cell r="G366">
            <v>0</v>
          </cell>
          <cell r="H366">
            <v>0</v>
          </cell>
          <cell r="I366">
            <v>0</v>
          </cell>
          <cell r="J366">
            <v>0</v>
          </cell>
          <cell r="K366">
            <v>0</v>
          </cell>
          <cell r="L366">
            <v>0</v>
          </cell>
          <cell r="U366">
            <v>0</v>
          </cell>
        </row>
        <row r="367">
          <cell r="A367" t="str">
            <v>Piso Pared Cerámica Egeo 20.5x20.5 cm Caja 1.51 m2 Blanca
Corona</v>
          </cell>
          <cell r="B367" t="str">
            <v>u</v>
          </cell>
          <cell r="C367">
            <v>34397</v>
          </cell>
          <cell r="D367">
            <v>0</v>
          </cell>
          <cell r="E367">
            <v>0</v>
          </cell>
          <cell r="F367">
            <v>0</v>
          </cell>
          <cell r="G367">
            <v>0</v>
          </cell>
          <cell r="H367">
            <v>0</v>
          </cell>
          <cell r="I367">
            <v>0</v>
          </cell>
          <cell r="J367">
            <v>0</v>
          </cell>
          <cell r="K367">
            <v>0</v>
          </cell>
          <cell r="L367">
            <v>0</v>
          </cell>
          <cell r="U367">
            <v>0</v>
          </cell>
        </row>
        <row r="368">
          <cell r="A368" t="str">
            <v>Piso Pared Mándala Jazmin Multicolor 19.8x19.8 cm</v>
          </cell>
          <cell r="B368" t="str">
            <v>m2</v>
          </cell>
          <cell r="C368">
            <v>126262</v>
          </cell>
          <cell r="D368">
            <v>0</v>
          </cell>
          <cell r="E368">
            <v>0</v>
          </cell>
          <cell r="F368">
            <v>0</v>
          </cell>
          <cell r="G368">
            <v>0</v>
          </cell>
          <cell r="H368">
            <v>0</v>
          </cell>
          <cell r="I368">
            <v>0</v>
          </cell>
          <cell r="J368">
            <v>0</v>
          </cell>
          <cell r="K368">
            <v>0</v>
          </cell>
          <cell r="L368">
            <v>0</v>
          </cell>
          <cell r="U368">
            <v>0</v>
          </cell>
        </row>
        <row r="369">
          <cell r="A369" t="str">
            <v>Piso Porcelanato medidas aprox 60X60 - 20 Kg/m2 - Uso Institucional</v>
          </cell>
          <cell r="B369" t="str">
            <v>m2</v>
          </cell>
          <cell r="C369">
            <v>65000</v>
          </cell>
          <cell r="D369">
            <v>23.1</v>
          </cell>
          <cell r="E369">
            <v>11.55</v>
          </cell>
          <cell r="F369">
            <v>0</v>
          </cell>
          <cell r="G369">
            <v>84</v>
          </cell>
          <cell r="H369">
            <v>39.9</v>
          </cell>
          <cell r="I369">
            <v>158.55000000000001</v>
          </cell>
          <cell r="J369">
            <v>0</v>
          </cell>
          <cell r="K369">
            <v>158.55000000000001</v>
          </cell>
          <cell r="L369">
            <v>10305750</v>
          </cell>
          <cell r="M369" t="str">
            <v>ok</v>
          </cell>
          <cell r="N369" t="str">
            <v>https://www.homecenter.com.co/homecenter-co/product/876926/piso-porcelanato-crystal-beige-60x60cm-caja-144-piso-m2/876926/</v>
          </cell>
          <cell r="O369">
            <v>29052023</v>
          </cell>
        </row>
        <row r="370">
          <cell r="A370" t="str">
            <v>Piso Rectangular Alamo Hielo 20x90cm Caja 1.08 m2</v>
          </cell>
          <cell r="B370" t="str">
            <v>u</v>
          </cell>
          <cell r="C370">
            <v>77101</v>
          </cell>
          <cell r="D370">
            <v>0</v>
          </cell>
          <cell r="E370">
            <v>0</v>
          </cell>
          <cell r="F370">
            <v>0</v>
          </cell>
          <cell r="G370">
            <v>0</v>
          </cell>
          <cell r="H370">
            <v>0</v>
          </cell>
          <cell r="I370">
            <v>0</v>
          </cell>
          <cell r="J370">
            <v>0</v>
          </cell>
          <cell r="K370">
            <v>0</v>
          </cell>
          <cell r="L370">
            <v>0</v>
          </cell>
          <cell r="U370">
            <v>0</v>
          </cell>
        </row>
        <row r="371">
          <cell r="A371" t="str">
            <v>Placa Fibrocemento 6mm 244x122cm 24.72kg aprox.</v>
          </cell>
          <cell r="B371" t="str">
            <v>U</v>
          </cell>
          <cell r="C371">
            <v>68500</v>
          </cell>
          <cell r="D371">
            <v>0</v>
          </cell>
          <cell r="E371">
            <v>0</v>
          </cell>
          <cell r="F371">
            <v>0</v>
          </cell>
          <cell r="G371">
            <v>0</v>
          </cell>
          <cell r="H371">
            <v>93.33</v>
          </cell>
          <cell r="I371">
            <v>93.33</v>
          </cell>
          <cell r="J371">
            <v>0</v>
          </cell>
          <cell r="K371">
            <v>93.33</v>
          </cell>
          <cell r="L371">
            <v>6393105</v>
          </cell>
          <cell r="U371">
            <v>0</v>
          </cell>
        </row>
        <row r="372">
          <cell r="A372" t="str">
            <v>Placa Superboard 8 mm, 1,22*2,44</v>
          </cell>
          <cell r="B372" t="str">
            <v>Placa</v>
          </cell>
          <cell r="C372">
            <v>60166</v>
          </cell>
          <cell r="D372">
            <v>0</v>
          </cell>
          <cell r="E372">
            <v>0</v>
          </cell>
          <cell r="F372">
            <v>0</v>
          </cell>
          <cell r="G372">
            <v>0</v>
          </cell>
          <cell r="H372">
            <v>0</v>
          </cell>
          <cell r="I372">
            <v>0</v>
          </cell>
          <cell r="J372">
            <v>0</v>
          </cell>
          <cell r="K372">
            <v>0</v>
          </cell>
          <cell r="L372">
            <v>0</v>
          </cell>
          <cell r="U372">
            <v>0</v>
          </cell>
        </row>
        <row r="373">
          <cell r="A373" t="str">
            <v>Planchon Abarco 0.2 x 0.04 x 3 m</v>
          </cell>
          <cell r="B373" t="str">
            <v>m</v>
          </cell>
          <cell r="C373">
            <v>13992</v>
          </cell>
          <cell r="D373">
            <v>0</v>
          </cell>
          <cell r="E373">
            <v>0</v>
          </cell>
          <cell r="F373">
            <v>0</v>
          </cell>
          <cell r="G373">
            <v>0</v>
          </cell>
          <cell r="H373">
            <v>0</v>
          </cell>
          <cell r="I373">
            <v>0</v>
          </cell>
          <cell r="J373">
            <v>0</v>
          </cell>
          <cell r="K373">
            <v>0</v>
          </cell>
          <cell r="L373">
            <v>0</v>
          </cell>
          <cell r="U373">
            <v>0</v>
          </cell>
        </row>
        <row r="374">
          <cell r="A374" t="str">
            <v>Plastico Negro - Ancho 3 m  - Calibre 3.5</v>
          </cell>
          <cell r="B374" t="str">
            <v>m2</v>
          </cell>
          <cell r="C374">
            <v>2000</v>
          </cell>
          <cell r="D374">
            <v>112.35</v>
          </cell>
          <cell r="E374">
            <v>438.9</v>
          </cell>
          <cell r="F374">
            <v>5.25</v>
          </cell>
          <cell r="G374">
            <v>94.87</v>
          </cell>
          <cell r="H374">
            <v>201.6</v>
          </cell>
          <cell r="I374">
            <v>852.97</v>
          </cell>
          <cell r="J374">
            <v>0</v>
          </cell>
          <cell r="K374">
            <v>852.97</v>
          </cell>
          <cell r="L374">
            <v>1705940</v>
          </cell>
          <cell r="M374" t="str">
            <v>OK</v>
          </cell>
          <cell r="N374" t="str">
            <v>https://www.homecenter.com.co/homecenter-co/product/287622/plastico-negro-150x3m-ancho-cal35/287622/</v>
          </cell>
        </row>
        <row r="375">
          <cell r="A375" t="str">
            <v>Plastico Negro - Ancho 3 m  - Calibre 4.0</v>
          </cell>
          <cell r="B375" t="str">
            <v>m2</v>
          </cell>
          <cell r="C375">
            <v>5800</v>
          </cell>
          <cell r="D375">
            <v>0</v>
          </cell>
          <cell r="E375">
            <v>0</v>
          </cell>
          <cell r="F375">
            <v>0</v>
          </cell>
          <cell r="G375">
            <v>0</v>
          </cell>
          <cell r="H375">
            <v>0</v>
          </cell>
          <cell r="I375">
            <v>0</v>
          </cell>
          <cell r="J375">
            <v>0</v>
          </cell>
          <cell r="K375">
            <v>0</v>
          </cell>
          <cell r="L375">
            <v>0</v>
          </cell>
          <cell r="U375">
            <v>0</v>
          </cell>
        </row>
        <row r="376">
          <cell r="A376" t="str">
            <v xml:space="preserve">Platina de 1´´ x 1/4´´ (cerramiento en malla)
</v>
          </cell>
          <cell r="B376" t="str">
            <v>m</v>
          </cell>
          <cell r="C376">
            <v>4068</v>
          </cell>
          <cell r="D376">
            <v>0</v>
          </cell>
          <cell r="E376">
            <v>0</v>
          </cell>
          <cell r="F376">
            <v>0</v>
          </cell>
          <cell r="G376">
            <v>0</v>
          </cell>
          <cell r="H376">
            <v>0</v>
          </cell>
          <cell r="I376">
            <v>0</v>
          </cell>
          <cell r="J376">
            <v>0</v>
          </cell>
          <cell r="K376">
            <v>0</v>
          </cell>
          <cell r="L376">
            <v>0</v>
          </cell>
          <cell r="U376">
            <v>0</v>
          </cell>
        </row>
        <row r="377">
          <cell r="A377" t="str">
            <v>Platina de 1½"x⅛"</v>
          </cell>
          <cell r="B377" t="str">
            <v>m</v>
          </cell>
          <cell r="C377">
            <v>6490</v>
          </cell>
          <cell r="D377">
            <v>10.5</v>
          </cell>
          <cell r="E377">
            <v>100.23</v>
          </cell>
          <cell r="F377">
            <v>0</v>
          </cell>
          <cell r="G377">
            <v>0</v>
          </cell>
          <cell r="H377">
            <v>0</v>
          </cell>
          <cell r="I377">
            <v>110.73</v>
          </cell>
          <cell r="J377">
            <v>0</v>
          </cell>
          <cell r="K377">
            <v>110.73</v>
          </cell>
          <cell r="L377">
            <v>718638</v>
          </cell>
        </row>
        <row r="378">
          <cell r="A378" t="str">
            <v>Platina de 2" x 3/16" x 6 m</v>
          </cell>
          <cell r="B378" t="str">
            <v>u</v>
          </cell>
          <cell r="C378">
            <v>78595</v>
          </cell>
          <cell r="D378">
            <v>0</v>
          </cell>
          <cell r="E378">
            <v>0</v>
          </cell>
          <cell r="F378">
            <v>0</v>
          </cell>
          <cell r="G378">
            <v>0</v>
          </cell>
          <cell r="H378">
            <v>0</v>
          </cell>
          <cell r="I378">
            <v>0</v>
          </cell>
          <cell r="J378">
            <v>0</v>
          </cell>
          <cell r="K378">
            <v>0</v>
          </cell>
          <cell r="L378">
            <v>0</v>
          </cell>
          <cell r="U378">
            <v>0</v>
          </cell>
        </row>
        <row r="379">
          <cell r="A379" t="str">
            <v>Porcelanato Urban 56.6x56.6 cm Caja 1.6 m2 ChocolateCorona</v>
          </cell>
          <cell r="B379" t="str">
            <v>u</v>
          </cell>
          <cell r="C379">
            <v>87450</v>
          </cell>
          <cell r="D379">
            <v>0</v>
          </cell>
          <cell r="E379">
            <v>0</v>
          </cell>
          <cell r="F379">
            <v>0</v>
          </cell>
          <cell r="G379">
            <v>0</v>
          </cell>
          <cell r="H379">
            <v>0</v>
          </cell>
          <cell r="I379">
            <v>0</v>
          </cell>
          <cell r="J379">
            <v>0</v>
          </cell>
          <cell r="K379">
            <v>0</v>
          </cell>
          <cell r="L379">
            <v>0</v>
          </cell>
          <cell r="U379">
            <v>0</v>
          </cell>
        </row>
        <row r="380">
          <cell r="A380" t="str">
            <v>Porteria Cancha de Futbol - ( Malla Porteria de Futbol, Porteria de Futbol)</v>
          </cell>
          <cell r="B380" t="str">
            <v>u</v>
          </cell>
          <cell r="C380">
            <v>2448600</v>
          </cell>
          <cell r="D380">
            <v>0</v>
          </cell>
          <cell r="E380">
            <v>0</v>
          </cell>
          <cell r="F380">
            <v>0</v>
          </cell>
          <cell r="G380">
            <v>0</v>
          </cell>
          <cell r="H380">
            <v>0</v>
          </cell>
          <cell r="I380">
            <v>0</v>
          </cell>
          <cell r="J380">
            <v>0</v>
          </cell>
          <cell r="K380">
            <v>0</v>
          </cell>
          <cell r="L380">
            <v>0</v>
          </cell>
          <cell r="U380">
            <v>0</v>
          </cell>
        </row>
        <row r="381">
          <cell r="A381" t="str">
            <v>Portico Multifuncional ( Malla Basket, Malla Microfutbol, Porteria Multifuncional)</v>
          </cell>
          <cell r="B381" t="str">
            <v>u</v>
          </cell>
          <cell r="C381">
            <v>3074742</v>
          </cell>
          <cell r="D381">
            <v>0</v>
          </cell>
          <cell r="E381">
            <v>0</v>
          </cell>
          <cell r="F381">
            <v>0</v>
          </cell>
          <cell r="G381">
            <v>0</v>
          </cell>
          <cell r="H381">
            <v>0</v>
          </cell>
          <cell r="I381">
            <v>0</v>
          </cell>
          <cell r="J381">
            <v>0</v>
          </cell>
          <cell r="K381">
            <v>0</v>
          </cell>
          <cell r="L381">
            <v>0</v>
          </cell>
          <cell r="U381">
            <v>0</v>
          </cell>
        </row>
        <row r="382">
          <cell r="A382" t="str">
            <v>Poste de acero galvanizado de 80x40x2 mm y 145 cm de altura.</v>
          </cell>
          <cell r="B382" t="str">
            <v>u</v>
          </cell>
          <cell r="C382">
            <v>42676</v>
          </cell>
          <cell r="D382">
            <v>0</v>
          </cell>
          <cell r="E382">
            <v>0</v>
          </cell>
          <cell r="F382">
            <v>0</v>
          </cell>
          <cell r="G382">
            <v>0</v>
          </cell>
          <cell r="H382">
            <v>0</v>
          </cell>
          <cell r="I382">
            <v>0</v>
          </cell>
          <cell r="J382">
            <v>0</v>
          </cell>
          <cell r="K382">
            <v>0</v>
          </cell>
          <cell r="L382">
            <v>0</v>
          </cell>
          <cell r="U382">
            <v>0</v>
          </cell>
        </row>
        <row r="383">
          <cell r="A383" t="str">
            <v xml:space="preserve">Poste de madera para cercas </v>
          </cell>
          <cell r="B383" t="str">
            <v>u</v>
          </cell>
          <cell r="C383">
            <v>10769</v>
          </cell>
          <cell r="D383">
            <v>0</v>
          </cell>
          <cell r="E383">
            <v>0</v>
          </cell>
          <cell r="F383">
            <v>0</v>
          </cell>
          <cell r="G383">
            <v>0</v>
          </cell>
          <cell r="H383">
            <v>0</v>
          </cell>
          <cell r="I383">
            <v>0</v>
          </cell>
          <cell r="J383">
            <v>0</v>
          </cell>
          <cell r="K383">
            <v>0</v>
          </cell>
          <cell r="L383">
            <v>0</v>
          </cell>
          <cell r="U383">
            <v>0</v>
          </cell>
        </row>
        <row r="384">
          <cell r="A384" t="str">
            <v>Poste de PVC, de 90 cm de altura y 50 mm de diámetro, color rojo y blanco, con base rellenable y ganchos de sujeción de cadena de delimitación.</v>
          </cell>
          <cell r="B384" t="str">
            <v>u</v>
          </cell>
          <cell r="C384">
            <v>47456</v>
          </cell>
          <cell r="D384">
            <v>0</v>
          </cell>
          <cell r="E384">
            <v>0</v>
          </cell>
          <cell r="F384">
            <v>0</v>
          </cell>
          <cell r="G384">
            <v>0</v>
          </cell>
          <cell r="H384">
            <v>0</v>
          </cell>
          <cell r="I384">
            <v>0</v>
          </cell>
          <cell r="J384">
            <v>0</v>
          </cell>
          <cell r="K384">
            <v>0</v>
          </cell>
          <cell r="L384">
            <v>0</v>
          </cell>
          <cell r="U384">
            <v>0</v>
          </cell>
        </row>
        <row r="385">
          <cell r="A385" t="str">
            <v>Poste en ángulo de 2*2*1/4 de 3,5m para señal</v>
          </cell>
          <cell r="B385" t="str">
            <v>un</v>
          </cell>
          <cell r="C385">
            <v>80560</v>
          </cell>
          <cell r="D385">
            <v>0</v>
          </cell>
          <cell r="E385">
            <v>0</v>
          </cell>
          <cell r="F385">
            <v>0</v>
          </cell>
          <cell r="G385">
            <v>0</v>
          </cell>
          <cell r="H385">
            <v>0</v>
          </cell>
          <cell r="I385">
            <v>0</v>
          </cell>
          <cell r="J385">
            <v>0</v>
          </cell>
          <cell r="K385">
            <v>0</v>
          </cell>
          <cell r="L385">
            <v>0</v>
          </cell>
          <cell r="U385">
            <v>0</v>
          </cell>
        </row>
        <row r="386">
          <cell r="A386" t="str">
            <v xml:space="preserve">Poste en angulo de 2*2*1/4 de 3,5m para señal
</v>
          </cell>
          <cell r="B386" t="str">
            <v>u</v>
          </cell>
          <cell r="C386">
            <v>78615</v>
          </cell>
          <cell r="D386">
            <v>0</v>
          </cell>
          <cell r="E386">
            <v>0</v>
          </cell>
          <cell r="F386">
            <v>0</v>
          </cell>
          <cell r="G386">
            <v>0</v>
          </cell>
          <cell r="H386">
            <v>0</v>
          </cell>
          <cell r="I386">
            <v>0</v>
          </cell>
          <cell r="J386">
            <v>0</v>
          </cell>
          <cell r="K386">
            <v>0</v>
          </cell>
          <cell r="L386">
            <v>0</v>
          </cell>
          <cell r="U386">
            <v>0</v>
          </cell>
        </row>
        <row r="387">
          <cell r="A387" t="str">
            <v>Puerta 0.93 x 2,24 m en Roble o Cedro - Marco de 0.12 x 0.04 m</v>
          </cell>
          <cell r="B387" t="str">
            <v>u</v>
          </cell>
          <cell r="C387">
            <v>848000</v>
          </cell>
          <cell r="D387">
            <v>0</v>
          </cell>
          <cell r="E387">
            <v>0</v>
          </cell>
          <cell r="F387">
            <v>0</v>
          </cell>
          <cell r="G387">
            <v>0</v>
          </cell>
          <cell r="H387">
            <v>0</v>
          </cell>
          <cell r="I387">
            <v>0</v>
          </cell>
          <cell r="J387">
            <v>0</v>
          </cell>
          <cell r="K387">
            <v>0</v>
          </cell>
          <cell r="L387">
            <v>0</v>
          </cell>
          <cell r="U387">
            <v>0</v>
          </cell>
        </row>
        <row r="388">
          <cell r="A388" t="str">
            <v>puerta de acceso metálica en lámina Cal. 20 BWG. de 60 x 180 cm con una luz inferior de 15 cm</v>
          </cell>
          <cell r="B388" t="str">
            <v>u</v>
          </cell>
          <cell r="C388">
            <v>131175</v>
          </cell>
          <cell r="D388">
            <v>0</v>
          </cell>
          <cell r="E388">
            <v>0</v>
          </cell>
          <cell r="F388">
            <v>0</v>
          </cell>
          <cell r="G388">
            <v>0</v>
          </cell>
          <cell r="H388">
            <v>0</v>
          </cell>
          <cell r="I388">
            <v>0</v>
          </cell>
          <cell r="J388">
            <v>0</v>
          </cell>
          <cell r="K388">
            <v>0</v>
          </cell>
          <cell r="L388">
            <v>0</v>
          </cell>
          <cell r="U388">
            <v>0</v>
          </cell>
        </row>
        <row r="389">
          <cell r="A389" t="str">
            <v>puerta de acceso metálica en lámina Cal. 20 BWG. de 80 x 180 cm con una luz inferior de 15 cm</v>
          </cell>
          <cell r="B389" t="str">
            <v>u</v>
          </cell>
          <cell r="C389">
            <v>174900</v>
          </cell>
          <cell r="D389">
            <v>0</v>
          </cell>
          <cell r="E389">
            <v>0</v>
          </cell>
          <cell r="F389">
            <v>0</v>
          </cell>
          <cell r="G389">
            <v>0</v>
          </cell>
          <cell r="H389">
            <v>0</v>
          </cell>
          <cell r="I389">
            <v>0</v>
          </cell>
          <cell r="J389">
            <v>0</v>
          </cell>
          <cell r="K389">
            <v>0</v>
          </cell>
          <cell r="L389">
            <v>0</v>
          </cell>
          <cell r="U389">
            <v>0</v>
          </cell>
        </row>
        <row r="390">
          <cell r="A390" t="str">
            <v>puerta de acceso metálica en lámina Cal. 20 BWG. de 80 x 210 cm</v>
          </cell>
          <cell r="B390" t="str">
            <v>u</v>
          </cell>
          <cell r="C390">
            <v>174900</v>
          </cell>
          <cell r="D390">
            <v>0</v>
          </cell>
          <cell r="E390">
            <v>0</v>
          </cell>
          <cell r="F390">
            <v>0</v>
          </cell>
          <cell r="G390">
            <v>0</v>
          </cell>
          <cell r="H390">
            <v>0</v>
          </cell>
          <cell r="I390">
            <v>0</v>
          </cell>
          <cell r="J390">
            <v>0</v>
          </cell>
          <cell r="K390">
            <v>0</v>
          </cell>
          <cell r="L390">
            <v>0</v>
          </cell>
          <cell r="U390">
            <v>0</v>
          </cell>
        </row>
        <row r="391">
          <cell r="A391" t="str">
            <v>Puerta Doble Ala 1.5 x 2.75 m en Roble o Cedro - Marco de 0.12 x 0.04 m</v>
          </cell>
          <cell r="B391" t="str">
            <v>u</v>
          </cell>
          <cell r="C391">
            <v>1590000</v>
          </cell>
          <cell r="D391">
            <v>0</v>
          </cell>
          <cell r="E391">
            <v>0</v>
          </cell>
          <cell r="F391">
            <v>0</v>
          </cell>
          <cell r="G391">
            <v>0</v>
          </cell>
          <cell r="H391">
            <v>0</v>
          </cell>
          <cell r="I391">
            <v>0</v>
          </cell>
          <cell r="J391">
            <v>0</v>
          </cell>
          <cell r="K391">
            <v>0</v>
          </cell>
          <cell r="L391">
            <v>0</v>
          </cell>
          <cell r="U391">
            <v>0</v>
          </cell>
        </row>
        <row r="392">
          <cell r="A392" t="str">
            <v>Puerta en Cedro - Marco de 0.12 x 0.04 m</v>
          </cell>
          <cell r="B392" t="str">
            <v>m2</v>
          </cell>
          <cell r="C392">
            <v>494533</v>
          </cell>
          <cell r="D392">
            <v>0</v>
          </cell>
          <cell r="E392">
            <v>0</v>
          </cell>
          <cell r="F392">
            <v>0</v>
          </cell>
          <cell r="G392">
            <v>0</v>
          </cell>
          <cell r="H392">
            <v>0</v>
          </cell>
          <cell r="I392">
            <v>0</v>
          </cell>
          <cell r="J392">
            <v>0</v>
          </cell>
          <cell r="K392">
            <v>0</v>
          </cell>
          <cell r="L392">
            <v>0</v>
          </cell>
          <cell r="U392">
            <v>0</v>
          </cell>
        </row>
        <row r="393">
          <cell r="A393" t="str">
            <v>Puerta, marco, cerradura y bisagras, Lámina calibre 20 cold rolled</v>
          </cell>
          <cell r="B393" t="str">
            <v>m2</v>
          </cell>
          <cell r="C393">
            <v>227272</v>
          </cell>
          <cell r="D393">
            <v>8</v>
          </cell>
          <cell r="E393">
            <v>5</v>
          </cell>
          <cell r="F393">
            <v>0</v>
          </cell>
          <cell r="G393">
            <v>5.94</v>
          </cell>
          <cell r="H393">
            <v>7.92</v>
          </cell>
          <cell r="I393">
            <v>26.86</v>
          </cell>
          <cell r="J393">
            <v>0</v>
          </cell>
          <cell r="K393">
            <v>26.86</v>
          </cell>
          <cell r="L393">
            <v>6104526</v>
          </cell>
          <cell r="N393" t="str">
            <v>Hoja 3 cotización cerrajería</v>
          </cell>
        </row>
        <row r="394">
          <cell r="A394" t="str">
            <v>Puntilla</v>
          </cell>
          <cell r="B394" t="str">
            <v>lb</v>
          </cell>
          <cell r="C394">
            <v>2915</v>
          </cell>
          <cell r="D394">
            <v>0</v>
          </cell>
          <cell r="E394">
            <v>0</v>
          </cell>
          <cell r="F394">
            <v>0</v>
          </cell>
          <cell r="G394">
            <v>0</v>
          </cell>
          <cell r="H394">
            <v>0</v>
          </cell>
          <cell r="I394">
            <v>0</v>
          </cell>
          <cell r="J394">
            <v>0</v>
          </cell>
          <cell r="K394">
            <v>0</v>
          </cell>
          <cell r="L394">
            <v>0</v>
          </cell>
          <cell r="U394">
            <v>0</v>
          </cell>
        </row>
        <row r="395">
          <cell r="A395" t="str">
            <v>Puntilla con Cabeza 1"</v>
          </cell>
          <cell r="B395" t="str">
            <v>Lb</v>
          </cell>
          <cell r="C395">
            <v>2332</v>
          </cell>
          <cell r="D395">
            <v>0</v>
          </cell>
          <cell r="E395">
            <v>0</v>
          </cell>
          <cell r="F395">
            <v>0</v>
          </cell>
          <cell r="G395">
            <v>0</v>
          </cell>
          <cell r="H395">
            <v>0</v>
          </cell>
          <cell r="I395">
            <v>0</v>
          </cell>
          <cell r="J395">
            <v>0</v>
          </cell>
          <cell r="K395">
            <v>0</v>
          </cell>
          <cell r="L395">
            <v>0</v>
          </cell>
          <cell r="U395">
            <v>0</v>
          </cell>
        </row>
        <row r="396">
          <cell r="A396" t="str">
            <v>Puntilla con Cabeza 2"</v>
          </cell>
          <cell r="B396" t="str">
            <v>lb</v>
          </cell>
          <cell r="C396">
            <v>3207</v>
          </cell>
          <cell r="D396">
            <v>0</v>
          </cell>
          <cell r="E396">
            <v>0</v>
          </cell>
          <cell r="F396">
            <v>0</v>
          </cell>
          <cell r="G396">
            <v>0</v>
          </cell>
          <cell r="H396">
            <v>0</v>
          </cell>
          <cell r="I396">
            <v>0</v>
          </cell>
          <cell r="J396">
            <v>0</v>
          </cell>
          <cell r="K396">
            <v>0</v>
          </cell>
          <cell r="L396">
            <v>0</v>
          </cell>
          <cell r="U396">
            <v>0</v>
          </cell>
        </row>
        <row r="397">
          <cell r="A397" t="str">
            <v>Racor Hembra Pe al Pe 16x 1/2 Pg H - Latón</v>
          </cell>
          <cell r="B397" t="str">
            <v>u</v>
          </cell>
          <cell r="C397">
            <v>12800</v>
          </cell>
          <cell r="D397">
            <v>0</v>
          </cell>
          <cell r="E397">
            <v>0</v>
          </cell>
          <cell r="F397">
            <v>0</v>
          </cell>
          <cell r="G397">
            <v>0</v>
          </cell>
          <cell r="H397">
            <v>0</v>
          </cell>
          <cell r="I397">
            <v>0</v>
          </cell>
          <cell r="J397">
            <v>0</v>
          </cell>
          <cell r="K397">
            <v>0</v>
          </cell>
          <cell r="L397">
            <v>0</v>
          </cell>
          <cell r="U397">
            <v>0</v>
          </cell>
        </row>
        <row r="398">
          <cell r="A398" t="str">
            <v>Racor Macho Pe al Pe 16x 1/2 Pg M - Latón</v>
          </cell>
          <cell r="B398" t="str">
            <v>u</v>
          </cell>
          <cell r="C398">
            <v>12800</v>
          </cell>
          <cell r="D398">
            <v>0</v>
          </cell>
          <cell r="E398">
            <v>0</v>
          </cell>
          <cell r="F398">
            <v>0</v>
          </cell>
          <cell r="G398">
            <v>0</v>
          </cell>
          <cell r="H398">
            <v>0</v>
          </cell>
          <cell r="I398">
            <v>0</v>
          </cell>
          <cell r="J398">
            <v>0</v>
          </cell>
          <cell r="K398">
            <v>0</v>
          </cell>
          <cell r="L398">
            <v>0</v>
          </cell>
          <cell r="U398">
            <v>0</v>
          </cell>
        </row>
        <row r="399">
          <cell r="A399" t="str">
            <v>Regilla para sumidero tipo B</v>
          </cell>
          <cell r="B399" t="str">
            <v>u</v>
          </cell>
          <cell r="C399">
            <v>272462</v>
          </cell>
          <cell r="D399">
            <v>0</v>
          </cell>
          <cell r="E399">
            <v>0</v>
          </cell>
          <cell r="F399">
            <v>0</v>
          </cell>
          <cell r="G399">
            <v>0</v>
          </cell>
          <cell r="H399">
            <v>0</v>
          </cell>
          <cell r="I399">
            <v>0</v>
          </cell>
          <cell r="J399">
            <v>0</v>
          </cell>
          <cell r="K399">
            <v>0</v>
          </cell>
          <cell r="L399">
            <v>0</v>
          </cell>
          <cell r="U399">
            <v>0</v>
          </cell>
        </row>
        <row r="400">
          <cell r="A400" t="str">
            <v>Registro de Incorporación Macho x Pead 1 /2 Pulgadas</v>
          </cell>
          <cell r="B400" t="str">
            <v>u</v>
          </cell>
          <cell r="C400">
            <v>26290</v>
          </cell>
          <cell r="D400">
            <v>0</v>
          </cell>
          <cell r="E400">
            <v>0</v>
          </cell>
          <cell r="F400">
            <v>0</v>
          </cell>
          <cell r="G400">
            <v>0</v>
          </cell>
          <cell r="H400">
            <v>0</v>
          </cell>
          <cell r="I400">
            <v>0</v>
          </cell>
          <cell r="J400">
            <v>0</v>
          </cell>
          <cell r="K400">
            <v>0</v>
          </cell>
          <cell r="L400">
            <v>0</v>
          </cell>
          <cell r="U400">
            <v>0</v>
          </cell>
        </row>
        <row r="401">
          <cell r="A401" t="str">
            <v>Registro PVC Hembra - Hembra 1/2 Pulgadas</v>
          </cell>
          <cell r="B401" t="str">
            <v>u</v>
          </cell>
          <cell r="C401">
            <v>20790</v>
          </cell>
          <cell r="D401">
            <v>0</v>
          </cell>
          <cell r="E401">
            <v>0</v>
          </cell>
          <cell r="F401">
            <v>0</v>
          </cell>
          <cell r="G401">
            <v>0</v>
          </cell>
          <cell r="H401">
            <v>0</v>
          </cell>
          <cell r="I401">
            <v>0</v>
          </cell>
          <cell r="J401">
            <v>0</v>
          </cell>
          <cell r="K401">
            <v>0</v>
          </cell>
          <cell r="L401">
            <v>0</v>
          </cell>
          <cell r="U401">
            <v>0</v>
          </cell>
        </row>
        <row r="402">
          <cell r="A402" t="str">
            <v>Reja Metalica - Diseño Primavera</v>
          </cell>
          <cell r="B402" t="str">
            <v>m2</v>
          </cell>
          <cell r="C402">
            <v>430000</v>
          </cell>
          <cell r="D402">
            <v>16.64</v>
          </cell>
          <cell r="E402">
            <v>4.18</v>
          </cell>
          <cell r="F402">
            <v>0</v>
          </cell>
          <cell r="G402">
            <v>2.73</v>
          </cell>
          <cell r="H402">
            <v>3.68</v>
          </cell>
          <cell r="I402">
            <v>27.23</v>
          </cell>
          <cell r="J402">
            <v>0</v>
          </cell>
          <cell r="K402">
            <v>27.23</v>
          </cell>
          <cell r="L402">
            <v>11708900</v>
          </cell>
          <cell r="N402" t="str">
            <v>Hoja 3 cotización cerrajería</v>
          </cell>
        </row>
        <row r="403">
          <cell r="A403" t="str">
            <v>Rejilla Piso Antiolor Acero Inoxidable</v>
          </cell>
          <cell r="B403" t="str">
            <v>u</v>
          </cell>
          <cell r="C403">
            <v>43900</v>
          </cell>
          <cell r="D403">
            <v>5</v>
          </cell>
          <cell r="E403">
            <v>3</v>
          </cell>
          <cell r="F403">
            <v>0</v>
          </cell>
          <cell r="G403">
            <v>2</v>
          </cell>
          <cell r="H403">
            <v>5</v>
          </cell>
          <cell r="I403">
            <v>15</v>
          </cell>
          <cell r="J403">
            <v>0</v>
          </cell>
          <cell r="K403">
            <v>15</v>
          </cell>
          <cell r="L403">
            <v>658500</v>
          </cell>
        </row>
        <row r="404">
          <cell r="A404" t="str">
            <v>Rejilla Ventilación Aluminio Aletas Curvas 20X20</v>
          </cell>
          <cell r="B404" t="str">
            <v>u</v>
          </cell>
          <cell r="C404">
            <v>23900</v>
          </cell>
          <cell r="D404">
            <v>0</v>
          </cell>
          <cell r="E404">
            <v>0</v>
          </cell>
          <cell r="F404">
            <v>0</v>
          </cell>
          <cell r="G404">
            <v>0</v>
          </cell>
          <cell r="H404">
            <v>0</v>
          </cell>
          <cell r="I404">
            <v>0</v>
          </cell>
          <cell r="J404">
            <v>0</v>
          </cell>
          <cell r="K404">
            <v>0</v>
          </cell>
          <cell r="L404">
            <v>0</v>
          </cell>
          <cell r="U404">
            <v>0</v>
          </cell>
        </row>
        <row r="405">
          <cell r="A405" t="str">
            <v>Relleno caucho granulado (SRB reciclado de llantas)</v>
          </cell>
          <cell r="B405" t="str">
            <v>kg</v>
          </cell>
          <cell r="C405">
            <v>1399</v>
          </cell>
          <cell r="D405">
            <v>0</v>
          </cell>
          <cell r="E405">
            <v>0</v>
          </cell>
          <cell r="F405">
            <v>0</v>
          </cell>
          <cell r="G405">
            <v>0</v>
          </cell>
          <cell r="H405">
            <v>0</v>
          </cell>
          <cell r="I405">
            <v>0</v>
          </cell>
          <cell r="J405">
            <v>0</v>
          </cell>
          <cell r="K405">
            <v>0</v>
          </cell>
          <cell r="L405">
            <v>0</v>
          </cell>
          <cell r="U405">
            <v>0</v>
          </cell>
        </row>
        <row r="406">
          <cell r="A406" t="str">
            <v>Relleno de arena de sílice fina (ángulo redondeado)</v>
          </cell>
          <cell r="B406" t="str">
            <v>kg</v>
          </cell>
          <cell r="C406">
            <v>700</v>
          </cell>
          <cell r="D406">
            <v>0</v>
          </cell>
          <cell r="E406">
            <v>0</v>
          </cell>
          <cell r="F406">
            <v>0</v>
          </cell>
          <cell r="G406">
            <v>0</v>
          </cell>
          <cell r="H406">
            <v>0</v>
          </cell>
          <cell r="I406">
            <v>0</v>
          </cell>
          <cell r="J406">
            <v>0</v>
          </cell>
          <cell r="K406">
            <v>0</v>
          </cell>
          <cell r="L406">
            <v>0</v>
          </cell>
          <cell r="U406">
            <v>0</v>
          </cell>
        </row>
        <row r="407">
          <cell r="A407" t="str">
            <v>Remo</v>
          </cell>
          <cell r="B407" t="str">
            <v>un</v>
          </cell>
          <cell r="C407">
            <v>5812916</v>
          </cell>
          <cell r="D407">
            <v>0</v>
          </cell>
          <cell r="E407">
            <v>0</v>
          </cell>
          <cell r="F407">
            <v>0</v>
          </cell>
          <cell r="G407">
            <v>0</v>
          </cell>
          <cell r="H407">
            <v>0</v>
          </cell>
          <cell r="I407">
            <v>0</v>
          </cell>
          <cell r="J407">
            <v>0</v>
          </cell>
          <cell r="K407">
            <v>0</v>
          </cell>
          <cell r="L407">
            <v>0</v>
          </cell>
          <cell r="U407">
            <v>0</v>
          </cell>
        </row>
        <row r="408">
          <cell r="A408" t="str">
            <v xml:space="preserve">Removedor PVC 1/4 galon </v>
          </cell>
          <cell r="B408" t="str">
            <v>u</v>
          </cell>
          <cell r="C408">
            <v>32934</v>
          </cell>
          <cell r="D408">
            <v>4.87</v>
          </cell>
          <cell r="E408">
            <v>2.2200000000000002</v>
          </cell>
          <cell r="F408">
            <v>0</v>
          </cell>
          <cell r="G408">
            <v>2.94</v>
          </cell>
          <cell r="H408">
            <v>3.54</v>
          </cell>
          <cell r="I408">
            <v>13.57</v>
          </cell>
          <cell r="J408">
            <v>0</v>
          </cell>
          <cell r="K408">
            <v>13.57</v>
          </cell>
          <cell r="L408">
            <v>446914</v>
          </cell>
        </row>
        <row r="409">
          <cell r="A409" t="str">
            <v xml:space="preserve">Resina termoplástica </v>
          </cell>
          <cell r="B409" t="str">
            <v>kg</v>
          </cell>
          <cell r="C409">
            <v>8639</v>
          </cell>
          <cell r="D409">
            <v>0</v>
          </cell>
          <cell r="E409">
            <v>0</v>
          </cell>
          <cell r="F409">
            <v>0</v>
          </cell>
          <cell r="G409">
            <v>0</v>
          </cell>
          <cell r="H409">
            <v>0</v>
          </cell>
          <cell r="I409">
            <v>0</v>
          </cell>
          <cell r="J409">
            <v>0</v>
          </cell>
          <cell r="K409">
            <v>0</v>
          </cell>
          <cell r="L409">
            <v>0</v>
          </cell>
          <cell r="U409">
            <v>0</v>
          </cell>
        </row>
        <row r="410">
          <cell r="A410" t="str">
            <v>Rodillo Profesional Felpa</v>
          </cell>
          <cell r="B410" t="str">
            <v>Und</v>
          </cell>
          <cell r="C410">
            <v>8045</v>
          </cell>
          <cell r="D410">
            <v>0</v>
          </cell>
          <cell r="E410">
            <v>0</v>
          </cell>
          <cell r="F410">
            <v>0</v>
          </cell>
          <cell r="G410">
            <v>0</v>
          </cell>
          <cell r="H410">
            <v>0</v>
          </cell>
          <cell r="I410">
            <v>0</v>
          </cell>
          <cell r="J410">
            <v>0</v>
          </cell>
          <cell r="K410">
            <v>0</v>
          </cell>
          <cell r="L410">
            <v>0</v>
          </cell>
          <cell r="U410">
            <v>0</v>
          </cell>
        </row>
        <row r="411">
          <cell r="A411" t="str">
            <v>Roseta en Porcelana Corona - 12 x 12 x 4 cm</v>
          </cell>
          <cell r="B411" t="str">
            <v>u</v>
          </cell>
          <cell r="C411">
            <v>3080</v>
          </cell>
          <cell r="D411">
            <v>2</v>
          </cell>
          <cell r="E411">
            <v>2</v>
          </cell>
          <cell r="F411">
            <v>2</v>
          </cell>
          <cell r="G411">
            <v>2</v>
          </cell>
          <cell r="H411">
            <v>0</v>
          </cell>
          <cell r="I411">
            <v>8</v>
          </cell>
          <cell r="J411">
            <v>0</v>
          </cell>
          <cell r="K411">
            <v>8</v>
          </cell>
          <cell r="L411">
            <v>24640</v>
          </cell>
        </row>
        <row r="412">
          <cell r="A412" t="str">
            <v>Ruana galvanizada C24 L=0.40m</v>
          </cell>
          <cell r="B412" t="str">
            <v>m</v>
          </cell>
          <cell r="C412">
            <v>24369</v>
          </cell>
          <cell r="D412">
            <v>0</v>
          </cell>
          <cell r="E412">
            <v>0</v>
          </cell>
          <cell r="F412">
            <v>0</v>
          </cell>
          <cell r="G412">
            <v>0</v>
          </cell>
          <cell r="H412">
            <v>0</v>
          </cell>
          <cell r="I412">
            <v>0</v>
          </cell>
          <cell r="J412">
            <v>0</v>
          </cell>
          <cell r="K412">
            <v>0</v>
          </cell>
          <cell r="L412">
            <v>0</v>
          </cell>
          <cell r="U412">
            <v>0</v>
          </cell>
        </row>
        <row r="413">
          <cell r="A413" t="str">
            <v>Salida en PVC D=2´´</v>
          </cell>
          <cell r="B413" t="str">
            <v>u</v>
          </cell>
          <cell r="C413">
            <v>2285</v>
          </cell>
          <cell r="D413">
            <v>0</v>
          </cell>
          <cell r="E413">
            <v>0</v>
          </cell>
          <cell r="F413">
            <v>0</v>
          </cell>
          <cell r="G413">
            <v>0</v>
          </cell>
          <cell r="H413">
            <v>0</v>
          </cell>
          <cell r="I413">
            <v>0</v>
          </cell>
          <cell r="J413">
            <v>0</v>
          </cell>
          <cell r="K413">
            <v>0</v>
          </cell>
          <cell r="L413">
            <v>0</v>
          </cell>
          <cell r="U413">
            <v>0</v>
          </cell>
        </row>
        <row r="414">
          <cell r="A414" t="str">
            <v>Sanitario Ahorrador Especial Personas Discapacitadas</v>
          </cell>
          <cell r="B414" t="str">
            <v>u</v>
          </cell>
          <cell r="C414">
            <v>637685</v>
          </cell>
          <cell r="D414">
            <v>0</v>
          </cell>
          <cell r="E414">
            <v>0</v>
          </cell>
          <cell r="F414">
            <v>0</v>
          </cell>
          <cell r="G414">
            <v>0</v>
          </cell>
          <cell r="H414">
            <v>0</v>
          </cell>
          <cell r="I414">
            <v>0</v>
          </cell>
          <cell r="J414">
            <v>0</v>
          </cell>
          <cell r="K414">
            <v>0</v>
          </cell>
          <cell r="L414">
            <v>0</v>
          </cell>
          <cell r="U414">
            <v>0</v>
          </cell>
        </row>
        <row r="415">
          <cell r="A415" t="str">
            <v>Sanitario Aquapro Redondo Bone</v>
          </cell>
          <cell r="B415" t="str">
            <v>u</v>
          </cell>
          <cell r="C415">
            <v>384900</v>
          </cell>
          <cell r="D415">
            <v>3</v>
          </cell>
          <cell r="E415">
            <v>2</v>
          </cell>
          <cell r="F415">
            <v>0</v>
          </cell>
          <cell r="G415">
            <v>3</v>
          </cell>
          <cell r="H415">
            <v>2</v>
          </cell>
          <cell r="I415">
            <v>10</v>
          </cell>
          <cell r="J415">
            <v>0</v>
          </cell>
          <cell r="K415">
            <v>10</v>
          </cell>
          <cell r="L415">
            <v>3849000</v>
          </cell>
          <cell r="M415" t="str">
            <v>ok</v>
          </cell>
          <cell r="N415" t="str">
            <v>https://www.homecenter.com.co/homecenter-co/product/317773/sanitario-aquapro-redondo-bone/317773/</v>
          </cell>
          <cell r="O415">
            <v>1062023</v>
          </cell>
        </row>
        <row r="416">
          <cell r="A416" t="str">
            <v>sellalon 1/4 DE PULGADA x 20 m</v>
          </cell>
          <cell r="B416" t="str">
            <v>u</v>
          </cell>
          <cell r="C416">
            <v>10000</v>
          </cell>
          <cell r="D416">
            <v>7.49</v>
          </cell>
          <cell r="E416">
            <v>4.34</v>
          </cell>
          <cell r="F416">
            <v>0.35</v>
          </cell>
          <cell r="G416">
            <v>6.32</v>
          </cell>
          <cell r="H416">
            <v>12.74</v>
          </cell>
          <cell r="I416">
            <v>31.24</v>
          </cell>
          <cell r="J416">
            <v>0</v>
          </cell>
          <cell r="K416">
            <v>31.24</v>
          </cell>
          <cell r="L416">
            <v>312400</v>
          </cell>
          <cell r="M416" t="str">
            <v>OK</v>
          </cell>
          <cell r="N416" t="str">
            <v>https://www.homecenter.com.co/homecenter-co/product/118844/yumbolon-juntas-1-4-pulg-x-25mt-gris/118844/</v>
          </cell>
        </row>
        <row r="417">
          <cell r="A417" t="str">
            <v>Sello de silicona o sellador autonivelante</v>
          </cell>
          <cell r="B417" t="str">
            <v>m</v>
          </cell>
          <cell r="C417">
            <v>6114</v>
          </cell>
          <cell r="D417">
            <v>0</v>
          </cell>
          <cell r="E417">
            <v>0</v>
          </cell>
          <cell r="F417">
            <v>0</v>
          </cell>
          <cell r="G417">
            <v>0</v>
          </cell>
          <cell r="H417">
            <v>0</v>
          </cell>
          <cell r="I417">
            <v>0</v>
          </cell>
          <cell r="J417">
            <v>0</v>
          </cell>
          <cell r="K417">
            <v>0</v>
          </cell>
          <cell r="L417">
            <v>0</v>
          </cell>
          <cell r="U417">
            <v>0</v>
          </cell>
        </row>
        <row r="418">
          <cell r="A418" t="str">
            <v>Semilla Para Empradizar Tipo Braquiaria</v>
          </cell>
          <cell r="B418" t="str">
            <v>kg</v>
          </cell>
          <cell r="C418">
            <v>44647</v>
          </cell>
          <cell r="D418">
            <v>0</v>
          </cell>
          <cell r="E418">
            <v>0</v>
          </cell>
          <cell r="F418">
            <v>0</v>
          </cell>
          <cell r="G418">
            <v>0</v>
          </cell>
          <cell r="H418">
            <v>0</v>
          </cell>
          <cell r="I418">
            <v>0</v>
          </cell>
          <cell r="J418">
            <v>0</v>
          </cell>
          <cell r="K418">
            <v>0</v>
          </cell>
          <cell r="L418">
            <v>0</v>
          </cell>
          <cell r="U418">
            <v>0</v>
          </cell>
        </row>
        <row r="419">
          <cell r="A419" t="str">
            <v>Semillas para empradizar</v>
          </cell>
          <cell r="B419" t="str">
            <v>kg</v>
          </cell>
          <cell r="C419">
            <v>37495</v>
          </cell>
          <cell r="D419">
            <v>0</v>
          </cell>
          <cell r="E419">
            <v>0</v>
          </cell>
          <cell r="F419">
            <v>0</v>
          </cell>
          <cell r="G419">
            <v>0</v>
          </cell>
          <cell r="H419">
            <v>0</v>
          </cell>
          <cell r="I419">
            <v>0</v>
          </cell>
          <cell r="J419">
            <v>0</v>
          </cell>
          <cell r="K419">
            <v>0</v>
          </cell>
          <cell r="L419">
            <v>0</v>
          </cell>
          <cell r="U419">
            <v>0</v>
          </cell>
        </row>
        <row r="420">
          <cell r="A420" t="str">
            <v xml:space="preserve">Señal (grupo 1) tablero en lamina galvanizada de 90*90 cm, calibre 16 reflectivo tipo 1./ incluye poste)
</v>
          </cell>
          <cell r="B420" t="str">
            <v>u</v>
          </cell>
          <cell r="C420">
            <v>287501</v>
          </cell>
          <cell r="D420">
            <v>0</v>
          </cell>
          <cell r="E420">
            <v>0</v>
          </cell>
          <cell r="F420">
            <v>0</v>
          </cell>
          <cell r="G420">
            <v>0</v>
          </cell>
          <cell r="H420">
            <v>0</v>
          </cell>
          <cell r="I420">
            <v>0</v>
          </cell>
          <cell r="J420">
            <v>0</v>
          </cell>
          <cell r="K420">
            <v>0</v>
          </cell>
          <cell r="L420">
            <v>0</v>
          </cell>
          <cell r="U420">
            <v>0</v>
          </cell>
        </row>
        <row r="421">
          <cell r="A421" t="str">
            <v>Señal (grupo 1). Tablero en lámina galvanizada de 75cm*75cm, calibre 16</v>
          </cell>
          <cell r="B421" t="str">
            <v>un</v>
          </cell>
          <cell r="C421">
            <v>131970</v>
          </cell>
          <cell r="D421">
            <v>0</v>
          </cell>
          <cell r="E421">
            <v>0</v>
          </cell>
          <cell r="F421">
            <v>0</v>
          </cell>
          <cell r="G421">
            <v>0</v>
          </cell>
          <cell r="H421">
            <v>0</v>
          </cell>
          <cell r="I421">
            <v>0</v>
          </cell>
          <cell r="J421">
            <v>0</v>
          </cell>
          <cell r="K421">
            <v>0</v>
          </cell>
          <cell r="L421">
            <v>0</v>
          </cell>
          <cell r="U421">
            <v>0</v>
          </cell>
        </row>
        <row r="422">
          <cell r="A422" t="str">
            <v xml:space="preserve">Señal (grupo 1). Tablero en lámina galvanizada de 75cm*75cm, calibre 16, reflectivo tipo 1/ incluye poste )
</v>
          </cell>
          <cell r="B422" t="str">
            <v>u</v>
          </cell>
          <cell r="C422">
            <v>244254</v>
          </cell>
          <cell r="D422">
            <v>0</v>
          </cell>
          <cell r="E422">
            <v>0</v>
          </cell>
          <cell r="F422">
            <v>0</v>
          </cell>
          <cell r="G422">
            <v>0</v>
          </cell>
          <cell r="H422">
            <v>0</v>
          </cell>
          <cell r="I422">
            <v>0</v>
          </cell>
          <cell r="J422">
            <v>0</v>
          </cell>
          <cell r="K422">
            <v>0</v>
          </cell>
          <cell r="L422">
            <v>0</v>
          </cell>
          <cell r="U422">
            <v>0</v>
          </cell>
        </row>
        <row r="423">
          <cell r="A423" t="str">
            <v xml:space="preserve">Señal (grupo 2). Tablero en lámina galvanizado de 1,2m*0,4m, calibre 16, reflectivo tipo 1. 
</v>
          </cell>
          <cell r="B423" t="str">
            <v>u</v>
          </cell>
          <cell r="C423">
            <v>206487</v>
          </cell>
          <cell r="D423">
            <v>0</v>
          </cell>
          <cell r="E423">
            <v>0</v>
          </cell>
          <cell r="F423">
            <v>0</v>
          </cell>
          <cell r="G423">
            <v>0</v>
          </cell>
          <cell r="H423">
            <v>0</v>
          </cell>
          <cell r="I423">
            <v>0</v>
          </cell>
          <cell r="J423">
            <v>0</v>
          </cell>
          <cell r="K423">
            <v>0</v>
          </cell>
          <cell r="L423">
            <v>0</v>
          </cell>
          <cell r="U423">
            <v>0</v>
          </cell>
        </row>
        <row r="424">
          <cell r="A424" t="str">
            <v xml:space="preserve">Señal (grupo 3 ferrocarril) (SP-54). Tablero en lámina galvanizado de 2,4m*0,3m, calibre 16, reflectivo tipo 1. 
</v>
          </cell>
          <cell r="B424" t="str">
            <v>u</v>
          </cell>
          <cell r="C424">
            <v>321461</v>
          </cell>
          <cell r="D424">
            <v>0</v>
          </cell>
          <cell r="E424">
            <v>0</v>
          </cell>
          <cell r="F424">
            <v>0</v>
          </cell>
          <cell r="G424">
            <v>0</v>
          </cell>
          <cell r="H424">
            <v>0</v>
          </cell>
          <cell r="I424">
            <v>0</v>
          </cell>
          <cell r="J424">
            <v>0</v>
          </cell>
          <cell r="K424">
            <v>0</v>
          </cell>
          <cell r="L424">
            <v>0</v>
          </cell>
          <cell r="U424">
            <v>0</v>
          </cell>
        </row>
        <row r="425">
          <cell r="A425" t="str">
            <v xml:space="preserve">Señal (grupo 4). Tablero en lámina galvanizado de 60cm*75cm, calibre 16, reflectivo tipo 1. (delineador de curva horizontal)
</v>
          </cell>
          <cell r="B425" t="str">
            <v>u</v>
          </cell>
          <cell r="C425">
            <v>182277</v>
          </cell>
          <cell r="D425">
            <v>0</v>
          </cell>
          <cell r="E425">
            <v>0</v>
          </cell>
          <cell r="F425">
            <v>0</v>
          </cell>
          <cell r="G425">
            <v>0</v>
          </cell>
          <cell r="H425">
            <v>0</v>
          </cell>
          <cell r="I425">
            <v>0</v>
          </cell>
          <cell r="J425">
            <v>0</v>
          </cell>
          <cell r="K425">
            <v>0</v>
          </cell>
          <cell r="L425">
            <v>0</v>
          </cell>
          <cell r="U425">
            <v>0</v>
          </cell>
        </row>
        <row r="426">
          <cell r="A426" t="str">
            <v xml:space="preserve">Señal (grupo 5). Tablero en lámina galvanizado de 0,90m*1,13m, calibre 16, reflectivo tipo 1. 
</v>
          </cell>
          <cell r="B426" t="str">
            <v>m2</v>
          </cell>
          <cell r="C426">
            <v>269762</v>
          </cell>
          <cell r="D426">
            <v>0</v>
          </cell>
          <cell r="E426">
            <v>0</v>
          </cell>
          <cell r="F426">
            <v>0</v>
          </cell>
          <cell r="G426">
            <v>0</v>
          </cell>
          <cell r="H426">
            <v>0</v>
          </cell>
          <cell r="I426">
            <v>0</v>
          </cell>
          <cell r="J426">
            <v>0</v>
          </cell>
          <cell r="K426">
            <v>0</v>
          </cell>
          <cell r="L426">
            <v>0</v>
          </cell>
          <cell r="U426">
            <v>0</v>
          </cell>
        </row>
        <row r="427">
          <cell r="A427" t="str">
            <v>Señal de evacuación, salvamento y socorro, de PVC serigrafiado, de 297x210 mm, con pictograma blanco de forma rectangular sobre fondo verde, con 4 orificios de fijación.</v>
          </cell>
          <cell r="B427" t="str">
            <v>u</v>
          </cell>
          <cell r="C427">
            <v>10377</v>
          </cell>
          <cell r="D427">
            <v>0</v>
          </cell>
          <cell r="E427">
            <v>0</v>
          </cell>
          <cell r="F427">
            <v>0</v>
          </cell>
          <cell r="G427">
            <v>0</v>
          </cell>
          <cell r="H427">
            <v>0</v>
          </cell>
          <cell r="I427">
            <v>0</v>
          </cell>
          <cell r="J427">
            <v>0</v>
          </cell>
          <cell r="K427">
            <v>0</v>
          </cell>
          <cell r="L427">
            <v>0</v>
          </cell>
          <cell r="U427">
            <v>0</v>
          </cell>
        </row>
        <row r="428">
          <cell r="A428" t="str">
            <v>Señal de prohibición, de PVC serigrafiado, de 297x210 mm, con pictograma negro de forma circular sobre fondo blanco, con 4 orificios de fijación</v>
          </cell>
          <cell r="B428" t="str">
            <v>u</v>
          </cell>
          <cell r="C428">
            <v>7229</v>
          </cell>
          <cell r="D428">
            <v>0</v>
          </cell>
          <cell r="E428">
            <v>0</v>
          </cell>
          <cell r="F428">
            <v>0</v>
          </cell>
          <cell r="G428">
            <v>0</v>
          </cell>
          <cell r="H428">
            <v>0</v>
          </cell>
          <cell r="I428">
            <v>0</v>
          </cell>
          <cell r="J428">
            <v>0</v>
          </cell>
          <cell r="K428">
            <v>0</v>
          </cell>
          <cell r="L428">
            <v>0</v>
          </cell>
          <cell r="U428">
            <v>0</v>
          </cell>
        </row>
        <row r="429">
          <cell r="A429" t="str">
            <v>Señal provisional de obra de lámina de acero galvanizado, de peligro, triangular, L=70 cm, con retrorreflectancia nivel 1 (E.G.)</v>
          </cell>
          <cell r="B429" t="str">
            <v>u</v>
          </cell>
          <cell r="C429">
            <v>83835</v>
          </cell>
          <cell r="D429">
            <v>0</v>
          </cell>
          <cell r="E429">
            <v>0</v>
          </cell>
          <cell r="F429">
            <v>0</v>
          </cell>
          <cell r="G429">
            <v>0</v>
          </cell>
          <cell r="H429">
            <v>0</v>
          </cell>
          <cell r="I429">
            <v>0</v>
          </cell>
          <cell r="J429">
            <v>0</v>
          </cell>
          <cell r="K429">
            <v>0</v>
          </cell>
          <cell r="L429">
            <v>0</v>
          </cell>
          <cell r="U429">
            <v>0</v>
          </cell>
        </row>
        <row r="430">
          <cell r="A430" t="str">
            <v>Señal temporal preventiva</v>
          </cell>
          <cell r="B430" t="str">
            <v>u</v>
          </cell>
          <cell r="C430">
            <v>156935</v>
          </cell>
          <cell r="D430">
            <v>0</v>
          </cell>
          <cell r="E430">
            <v>0</v>
          </cell>
          <cell r="F430">
            <v>0</v>
          </cell>
          <cell r="G430">
            <v>0</v>
          </cell>
          <cell r="H430">
            <v>0</v>
          </cell>
          <cell r="I430">
            <v>0</v>
          </cell>
          <cell r="J430">
            <v>0</v>
          </cell>
          <cell r="K430">
            <v>0</v>
          </cell>
          <cell r="L430">
            <v>0</v>
          </cell>
          <cell r="U430">
            <v>0</v>
          </cell>
        </row>
        <row r="431">
          <cell r="A431" t="str">
            <v>Set de fijación x 10 unidades para Teja Forte Blanca
Mathiesen</v>
          </cell>
          <cell r="B431" t="str">
            <v>u</v>
          </cell>
          <cell r="C431">
            <v>19420</v>
          </cell>
          <cell r="D431">
            <v>136.91999999999999</v>
          </cell>
          <cell r="E431">
            <v>106.68</v>
          </cell>
          <cell r="F431">
            <v>630.84</v>
          </cell>
          <cell r="G431">
            <v>0</v>
          </cell>
          <cell r="H431">
            <v>0</v>
          </cell>
          <cell r="I431">
            <v>874.44</v>
          </cell>
          <cell r="J431">
            <v>0</v>
          </cell>
          <cell r="K431">
            <v>874.44</v>
          </cell>
          <cell r="L431">
            <v>16981625</v>
          </cell>
          <cell r="M431" t="str">
            <v>OK</v>
          </cell>
          <cell r="N431" t="str">
            <v>https://distribucionescolombia.com/producto/set-fijacion-t-forte-blanco-torplc-paquete-x-10-mathiesen/</v>
          </cell>
        </row>
        <row r="432">
          <cell r="A432" t="str">
            <v>Sifón botella con buje cromo
Gricol</v>
          </cell>
          <cell r="B432" t="str">
            <v>u</v>
          </cell>
          <cell r="C432">
            <v>40530</v>
          </cell>
          <cell r="D432">
            <v>4</v>
          </cell>
          <cell r="E432">
            <v>3</v>
          </cell>
          <cell r="F432">
            <v>0</v>
          </cell>
          <cell r="G432">
            <v>3</v>
          </cell>
          <cell r="H432">
            <v>1</v>
          </cell>
          <cell r="I432">
            <v>11</v>
          </cell>
          <cell r="J432">
            <v>0</v>
          </cell>
          <cell r="K432">
            <v>11</v>
          </cell>
          <cell r="L432">
            <v>445830</v>
          </cell>
        </row>
        <row r="433">
          <cell r="A433" t="str">
            <v xml:space="preserve">Sifon PVC-S Ø= 2" </v>
          </cell>
          <cell r="B433" t="str">
            <v>u</v>
          </cell>
          <cell r="C433">
            <v>3498</v>
          </cell>
          <cell r="D433">
            <v>13.2</v>
          </cell>
          <cell r="E433">
            <v>8.25</v>
          </cell>
          <cell r="F433">
            <v>0</v>
          </cell>
          <cell r="G433">
            <v>6.15</v>
          </cell>
          <cell r="H433">
            <v>6.75</v>
          </cell>
          <cell r="I433">
            <v>34.35</v>
          </cell>
          <cell r="J433">
            <v>0</v>
          </cell>
          <cell r="K433">
            <v>34.35</v>
          </cell>
          <cell r="L433">
            <v>120156</v>
          </cell>
        </row>
        <row r="434">
          <cell r="A434" t="str">
            <v>Sifon tipo botella gris- Grival</v>
          </cell>
          <cell r="B434" t="str">
            <v>u</v>
          </cell>
          <cell r="C434">
            <v>11543</v>
          </cell>
          <cell r="D434">
            <v>2</v>
          </cell>
          <cell r="E434">
            <v>3</v>
          </cell>
          <cell r="F434">
            <v>0</v>
          </cell>
          <cell r="G434">
            <v>2</v>
          </cell>
          <cell r="H434">
            <v>2</v>
          </cell>
          <cell r="I434">
            <v>9</v>
          </cell>
          <cell r="J434">
            <v>0</v>
          </cell>
          <cell r="K434">
            <v>9</v>
          </cell>
          <cell r="L434">
            <v>103887</v>
          </cell>
        </row>
        <row r="435">
          <cell r="A435" t="str">
            <v>Sika Antisol Blanco x 20 Kg Rendimiento 5 m2/Kg</v>
          </cell>
          <cell r="B435" t="str">
            <v>u</v>
          </cell>
          <cell r="C435">
            <v>147849</v>
          </cell>
          <cell r="D435">
            <v>0</v>
          </cell>
          <cell r="E435">
            <v>0</v>
          </cell>
          <cell r="F435">
            <v>0</v>
          </cell>
          <cell r="G435">
            <v>0</v>
          </cell>
          <cell r="H435">
            <v>0</v>
          </cell>
          <cell r="I435">
            <v>0</v>
          </cell>
          <cell r="J435">
            <v>0</v>
          </cell>
          <cell r="K435">
            <v>0</v>
          </cell>
          <cell r="L435">
            <v>0</v>
          </cell>
          <cell r="U435">
            <v>0</v>
          </cell>
        </row>
        <row r="436">
          <cell r="A436" t="str">
            <v>Sika Color C</v>
          </cell>
          <cell r="B436" t="str">
            <v>kg</v>
          </cell>
          <cell r="C436">
            <v>21153</v>
          </cell>
          <cell r="D436">
            <v>0</v>
          </cell>
          <cell r="E436">
            <v>0</v>
          </cell>
          <cell r="F436">
            <v>0</v>
          </cell>
          <cell r="G436">
            <v>0</v>
          </cell>
          <cell r="H436">
            <v>0</v>
          </cell>
          <cell r="I436">
            <v>0</v>
          </cell>
          <cell r="J436">
            <v>0</v>
          </cell>
          <cell r="K436">
            <v>0</v>
          </cell>
          <cell r="L436">
            <v>0</v>
          </cell>
          <cell r="U436">
            <v>0</v>
          </cell>
        </row>
        <row r="437">
          <cell r="A437" t="str">
            <v>Sika Plastocrete DM Impermeabilizante para concreto. Presentación (Se dosifica al 0,5% del peso del cemento de la mezcla)</v>
          </cell>
          <cell r="B437" t="str">
            <v>kg</v>
          </cell>
          <cell r="C437">
            <v>26375</v>
          </cell>
          <cell r="D437">
            <v>3.23</v>
          </cell>
          <cell r="E437">
            <v>5.98</v>
          </cell>
          <cell r="F437">
            <v>0</v>
          </cell>
          <cell r="G437">
            <v>5.5</v>
          </cell>
          <cell r="H437">
            <v>3.6</v>
          </cell>
          <cell r="I437">
            <v>18.309999999999999</v>
          </cell>
          <cell r="J437">
            <v>0</v>
          </cell>
          <cell r="K437">
            <v>18.309999999999999</v>
          </cell>
          <cell r="L437">
            <v>482926</v>
          </cell>
        </row>
        <row r="438">
          <cell r="A438" t="str">
            <v>Sika Rod de 1/4". Fondo de Juntas para aplicar masillas en frio. Presentacion: Rollos de 1700ml   Rendimiento: 1ml x 1ml</v>
          </cell>
          <cell r="B438" t="str">
            <v>m</v>
          </cell>
          <cell r="C438">
            <v>1105</v>
          </cell>
          <cell r="D438">
            <v>0</v>
          </cell>
          <cell r="E438">
            <v>0</v>
          </cell>
          <cell r="F438">
            <v>0</v>
          </cell>
          <cell r="G438">
            <v>0</v>
          </cell>
          <cell r="H438">
            <v>0</v>
          </cell>
          <cell r="I438">
            <v>0</v>
          </cell>
          <cell r="J438">
            <v>0</v>
          </cell>
          <cell r="K438">
            <v>0</v>
          </cell>
          <cell r="L438">
            <v>0</v>
          </cell>
          <cell r="U438">
            <v>0</v>
          </cell>
        </row>
        <row r="439">
          <cell r="A439" t="str">
            <v>Sika Top 122</v>
          </cell>
          <cell r="B439" t="str">
            <v>kg</v>
          </cell>
          <cell r="C439">
            <v>6313</v>
          </cell>
          <cell r="D439">
            <v>0</v>
          </cell>
          <cell r="E439">
            <v>0</v>
          </cell>
          <cell r="F439">
            <v>0</v>
          </cell>
          <cell r="G439">
            <v>0</v>
          </cell>
          <cell r="H439">
            <v>0</v>
          </cell>
          <cell r="I439">
            <v>0</v>
          </cell>
          <cell r="J439">
            <v>0</v>
          </cell>
          <cell r="K439">
            <v>0</v>
          </cell>
          <cell r="L439">
            <v>0</v>
          </cell>
          <cell r="U439">
            <v>0</v>
          </cell>
        </row>
        <row r="440">
          <cell r="A440" t="str">
            <v>Sika Top Armatec 108</v>
          </cell>
          <cell r="B440" t="str">
            <v>kg</v>
          </cell>
          <cell r="C440">
            <v>16234</v>
          </cell>
          <cell r="D440">
            <v>0</v>
          </cell>
          <cell r="E440">
            <v>0</v>
          </cell>
          <cell r="F440">
            <v>0</v>
          </cell>
          <cell r="G440">
            <v>0</v>
          </cell>
          <cell r="H440">
            <v>0</v>
          </cell>
          <cell r="I440">
            <v>0</v>
          </cell>
          <cell r="J440">
            <v>0</v>
          </cell>
          <cell r="K440">
            <v>0</v>
          </cell>
          <cell r="L440">
            <v>0</v>
          </cell>
          <cell r="U440">
            <v>0</v>
          </cell>
        </row>
        <row r="441">
          <cell r="A441" t="str">
            <v xml:space="preserve">Sika®-1, aditivo-impermeabilizante integral para morteros. Dosificacion 3% del peso del cemento-1.5 Kg de Sika®-1 para un bulto de cemento 50 Kg
</v>
          </cell>
          <cell r="B441" t="str">
            <v>Kg</v>
          </cell>
          <cell r="C441">
            <v>24100</v>
          </cell>
          <cell r="D441">
            <v>1.52</v>
          </cell>
          <cell r="E441">
            <v>1.4</v>
          </cell>
          <cell r="F441">
            <v>0</v>
          </cell>
          <cell r="G441">
            <v>1.17</v>
          </cell>
          <cell r="H441">
            <v>3.54</v>
          </cell>
          <cell r="I441">
            <v>7.63</v>
          </cell>
          <cell r="J441">
            <v>0</v>
          </cell>
          <cell r="K441">
            <v>7.63</v>
          </cell>
          <cell r="L441">
            <v>183883</v>
          </cell>
        </row>
        <row r="442">
          <cell r="A442" t="str">
            <v>Sikadur 32 Primer</v>
          </cell>
          <cell r="B442" t="str">
            <v>kg</v>
          </cell>
          <cell r="C442">
            <v>86027</v>
          </cell>
          <cell r="D442">
            <v>0</v>
          </cell>
          <cell r="E442">
            <v>0</v>
          </cell>
          <cell r="F442">
            <v>0</v>
          </cell>
          <cell r="G442">
            <v>0</v>
          </cell>
          <cell r="H442">
            <v>0</v>
          </cell>
          <cell r="I442">
            <v>0</v>
          </cell>
          <cell r="J442">
            <v>0</v>
          </cell>
          <cell r="K442">
            <v>0</v>
          </cell>
          <cell r="L442">
            <v>0</v>
          </cell>
          <cell r="U442">
            <v>0</v>
          </cell>
        </row>
        <row r="443">
          <cell r="A443" t="str">
            <v>Sikadur panel 2 Kg</v>
          </cell>
          <cell r="B443" t="str">
            <v>u</v>
          </cell>
          <cell r="C443">
            <v>71009</v>
          </cell>
          <cell r="D443">
            <v>0</v>
          </cell>
          <cell r="E443">
            <v>0</v>
          </cell>
          <cell r="F443">
            <v>0</v>
          </cell>
          <cell r="G443">
            <v>0</v>
          </cell>
          <cell r="H443">
            <v>0</v>
          </cell>
          <cell r="I443">
            <v>0</v>
          </cell>
          <cell r="J443">
            <v>0</v>
          </cell>
          <cell r="K443">
            <v>0</v>
          </cell>
          <cell r="L443">
            <v>0</v>
          </cell>
          <cell r="U443">
            <v>0</v>
          </cell>
        </row>
        <row r="444">
          <cell r="A444" t="str">
            <v>Sikaflex construction o equivalente. Sellador elastico de poliuretano. Rendimiento1 un de 300cm3 . 3ml en junta de 1cm x 1cm.</v>
          </cell>
          <cell r="B444" t="str">
            <v>u</v>
          </cell>
          <cell r="C444">
            <v>53000</v>
          </cell>
          <cell r="D444">
            <v>0.56999999999999995</v>
          </cell>
          <cell r="E444">
            <v>0.33</v>
          </cell>
          <cell r="F444">
            <v>0.03</v>
          </cell>
          <cell r="G444">
            <v>0.48</v>
          </cell>
          <cell r="H444">
            <v>0.96</v>
          </cell>
          <cell r="I444">
            <v>2.37</v>
          </cell>
          <cell r="J444">
            <v>0</v>
          </cell>
          <cell r="K444">
            <v>2.37</v>
          </cell>
          <cell r="L444">
            <v>125610</v>
          </cell>
          <cell r="M444" t="str">
            <v>ok</v>
          </cell>
          <cell r="N444" t="str">
            <v>https://www.easy.com.co/sikaflex-construc-plus-i-cure-grisx300ml/p?idsku=1106301&amp;gclid=Cj0KCQjwjryjBhD0ARIsAMLvnF_dysWGRD2jqwNM1QqZsfyjsW_i1n9FGXN-H0KbOttiYXKVCrlYA1saApMcEALw_wcB</v>
          </cell>
        </row>
        <row r="445">
          <cell r="A445" t="str">
            <v>Sikaset L - Acelerante</v>
          </cell>
          <cell r="B445" t="str">
            <v>kg</v>
          </cell>
          <cell r="C445">
            <v>14223</v>
          </cell>
          <cell r="D445">
            <v>0</v>
          </cell>
          <cell r="E445">
            <v>0</v>
          </cell>
          <cell r="F445">
            <v>0</v>
          </cell>
          <cell r="G445">
            <v>0</v>
          </cell>
          <cell r="H445">
            <v>0</v>
          </cell>
          <cell r="I445">
            <v>0</v>
          </cell>
          <cell r="J445">
            <v>0</v>
          </cell>
          <cell r="K445">
            <v>0</v>
          </cell>
          <cell r="L445">
            <v>0</v>
          </cell>
          <cell r="U445">
            <v>0</v>
          </cell>
        </row>
        <row r="446">
          <cell r="A446" t="str">
            <v>Silicona Transparente 300 ml, Sika Rendimiento 3 m</v>
          </cell>
          <cell r="B446" t="str">
            <v>u</v>
          </cell>
          <cell r="C446">
            <v>31552</v>
          </cell>
          <cell r="D446">
            <v>2.3199999999999998</v>
          </cell>
          <cell r="E446">
            <v>1.88</v>
          </cell>
          <cell r="F446">
            <v>0</v>
          </cell>
          <cell r="G446">
            <v>1.88</v>
          </cell>
          <cell r="H446">
            <v>1</v>
          </cell>
          <cell r="I446">
            <v>7.08</v>
          </cell>
          <cell r="J446">
            <v>0</v>
          </cell>
          <cell r="K446">
            <v>7.08</v>
          </cell>
          <cell r="L446">
            <v>223388</v>
          </cell>
        </row>
        <row r="447">
          <cell r="A447" t="str">
            <v>Silla para empotrar en pared - Discapacitados</v>
          </cell>
          <cell r="B447" t="str">
            <v>u</v>
          </cell>
          <cell r="C447">
            <v>423818</v>
          </cell>
          <cell r="D447">
            <v>0</v>
          </cell>
          <cell r="E447">
            <v>0</v>
          </cell>
          <cell r="F447">
            <v>0</v>
          </cell>
          <cell r="G447">
            <v>0</v>
          </cell>
          <cell r="H447">
            <v>0</v>
          </cell>
          <cell r="I447">
            <v>0</v>
          </cell>
          <cell r="J447">
            <v>0</v>
          </cell>
          <cell r="K447">
            <v>0</v>
          </cell>
          <cell r="L447">
            <v>0</v>
          </cell>
          <cell r="U447">
            <v>0</v>
          </cell>
        </row>
        <row r="448">
          <cell r="A448" t="str">
            <v>Sistema Séptico Iintegrado Septilis de 5000l mf
Rotoplast- medidas 242x183x173 cm + Trampa de grasas de 105 litros y Material Filtrante 370 Rosetones - 20&lt;30 Personas</v>
          </cell>
          <cell r="B448" t="str">
            <v>u</v>
          </cell>
          <cell r="C448">
            <v>5332934</v>
          </cell>
          <cell r="D448">
            <v>0</v>
          </cell>
          <cell r="E448">
            <v>0</v>
          </cell>
          <cell r="F448">
            <v>0</v>
          </cell>
          <cell r="G448">
            <v>0</v>
          </cell>
          <cell r="H448">
            <v>0</v>
          </cell>
          <cell r="I448">
            <v>0</v>
          </cell>
          <cell r="J448">
            <v>0</v>
          </cell>
          <cell r="K448">
            <v>0</v>
          </cell>
          <cell r="L448">
            <v>0</v>
          </cell>
          <cell r="U448">
            <v>0</v>
          </cell>
        </row>
        <row r="449">
          <cell r="A449" t="str">
            <v>Sistema Séptico Integrado 7500 Litros
Rotoplast - Medidas 342x183x173 cm + Trampa de grasas de 105 litros y Material Filtrante 370 Rosetones - 40&lt;50 personas</v>
          </cell>
          <cell r="B449" t="str">
            <v>u</v>
          </cell>
          <cell r="C449">
            <v>8615924</v>
          </cell>
          <cell r="D449">
            <v>0</v>
          </cell>
          <cell r="E449">
            <v>0</v>
          </cell>
          <cell r="F449">
            <v>0</v>
          </cell>
          <cell r="G449">
            <v>0</v>
          </cell>
          <cell r="H449">
            <v>0</v>
          </cell>
          <cell r="I449">
            <v>0</v>
          </cell>
          <cell r="J449">
            <v>0</v>
          </cell>
          <cell r="K449">
            <v>0</v>
          </cell>
          <cell r="L449">
            <v>0</v>
          </cell>
          <cell r="U449">
            <v>0</v>
          </cell>
        </row>
        <row r="450">
          <cell r="A450" t="str">
            <v>Soldadura 6013 de 1/8</v>
          </cell>
          <cell r="B450" t="str">
            <v>kg</v>
          </cell>
          <cell r="C450">
            <v>19695</v>
          </cell>
          <cell r="D450">
            <v>12.9</v>
          </cell>
          <cell r="E450">
            <v>104.94</v>
          </cell>
          <cell r="F450">
            <v>31.97</v>
          </cell>
          <cell r="G450">
            <v>0.99</v>
          </cell>
          <cell r="H450">
            <v>1.21</v>
          </cell>
          <cell r="I450">
            <v>152.01</v>
          </cell>
          <cell r="J450">
            <v>0</v>
          </cell>
          <cell r="K450">
            <v>152.01</v>
          </cell>
          <cell r="L450">
            <v>2993837</v>
          </cell>
          <cell r="M450" t="str">
            <v>OK</v>
          </cell>
          <cell r="N450" t="str">
            <v>https://www.homecenter.com.co/homecenter-co/product/103223/electrodo-6013-x-1-8-kilo/103223/?kid=bnnext1034178&amp;nbrd=googleSearch&amp;ef_id=CjwKCAjwscGjBhAXEiwAswQqNFMWDISuamgSnREs8-p2him1MxfXmDys2oldd1iMJC_U2S1rSFi_zBoCtGwQAvD_BwE:G:s&amp;s_kwcid=AL!868!3!492992987756!!!g!!&amp;gclid=CjwKCAjwscGjBhAXEiwAswQqNFMWDISuamgSnREs8-p2him1MxfXmDys2oldd1iMJC_U2S1rSFi_zBoCtGwQAvD_BwE&amp;gclsrc=aw.ds</v>
          </cell>
          <cell r="O450">
            <v>26052023</v>
          </cell>
        </row>
        <row r="451">
          <cell r="A451" t="str">
            <v>Soldadura 7018</v>
          </cell>
          <cell r="B451" t="str">
            <v>kg</v>
          </cell>
          <cell r="C451">
            <v>8961</v>
          </cell>
          <cell r="D451">
            <v>0</v>
          </cell>
          <cell r="E451">
            <v>0</v>
          </cell>
          <cell r="F451">
            <v>0</v>
          </cell>
          <cell r="G451">
            <v>0</v>
          </cell>
          <cell r="H451">
            <v>0</v>
          </cell>
          <cell r="I451">
            <v>0</v>
          </cell>
          <cell r="J451">
            <v>0</v>
          </cell>
          <cell r="K451">
            <v>0</v>
          </cell>
          <cell r="L451">
            <v>0</v>
          </cell>
          <cell r="U451">
            <v>0</v>
          </cell>
        </row>
        <row r="452">
          <cell r="A452" t="str">
            <v xml:space="preserve">Soldadura en PVC 1/8 de galón (anclajes)
</v>
          </cell>
          <cell r="B452" t="str">
            <v>u</v>
          </cell>
          <cell r="C452">
            <v>38265</v>
          </cell>
          <cell r="D452">
            <v>0</v>
          </cell>
          <cell r="E452">
            <v>0</v>
          </cell>
          <cell r="F452">
            <v>0</v>
          </cell>
          <cell r="G452">
            <v>0</v>
          </cell>
          <cell r="H452">
            <v>0</v>
          </cell>
          <cell r="I452">
            <v>0</v>
          </cell>
          <cell r="J452">
            <v>0</v>
          </cell>
          <cell r="K452">
            <v>0</v>
          </cell>
          <cell r="L452">
            <v>0</v>
          </cell>
          <cell r="U452">
            <v>0</v>
          </cell>
        </row>
        <row r="453">
          <cell r="A453" t="str">
            <v>Soldadura liquida PVC 1/4 de Gl</v>
          </cell>
          <cell r="B453" t="str">
            <v>u</v>
          </cell>
          <cell r="C453">
            <v>10695</v>
          </cell>
          <cell r="D453">
            <v>4.62</v>
          </cell>
          <cell r="E453">
            <v>2.12</v>
          </cell>
          <cell r="F453">
            <v>0.09</v>
          </cell>
          <cell r="G453">
            <v>2.88</v>
          </cell>
          <cell r="H453">
            <v>3.42</v>
          </cell>
          <cell r="I453">
            <v>13.13</v>
          </cell>
          <cell r="J453">
            <v>0</v>
          </cell>
          <cell r="K453">
            <v>13.13</v>
          </cell>
          <cell r="L453">
            <v>140425</v>
          </cell>
        </row>
        <row r="454">
          <cell r="A454" t="str">
            <v>Solera Abarco 2"x4"x6 varas</v>
          </cell>
          <cell r="B454" t="str">
            <v>un</v>
          </cell>
          <cell r="C454">
            <v>63967</v>
          </cell>
          <cell r="D454">
            <v>0</v>
          </cell>
          <cell r="E454">
            <v>0</v>
          </cell>
          <cell r="F454">
            <v>0</v>
          </cell>
          <cell r="G454">
            <v>0</v>
          </cell>
          <cell r="H454">
            <v>0</v>
          </cell>
          <cell r="I454">
            <v>0</v>
          </cell>
          <cell r="J454">
            <v>0</v>
          </cell>
          <cell r="K454">
            <v>0</v>
          </cell>
          <cell r="L454">
            <v>0</v>
          </cell>
          <cell r="U454">
            <v>0</v>
          </cell>
        </row>
        <row r="455">
          <cell r="A455" t="str">
            <v>Soleras Abarco 3"*2"   5 Varas</v>
          </cell>
          <cell r="B455" t="str">
            <v>Unidad</v>
          </cell>
          <cell r="C455">
            <v>73458</v>
          </cell>
          <cell r="D455">
            <v>0</v>
          </cell>
          <cell r="E455">
            <v>0</v>
          </cell>
          <cell r="F455">
            <v>0</v>
          </cell>
          <cell r="G455">
            <v>0</v>
          </cell>
          <cell r="H455">
            <v>0</v>
          </cell>
          <cell r="I455">
            <v>0</v>
          </cell>
          <cell r="J455">
            <v>0</v>
          </cell>
          <cell r="K455">
            <v>0</v>
          </cell>
          <cell r="L455">
            <v>0</v>
          </cell>
          <cell r="U455">
            <v>0</v>
          </cell>
        </row>
        <row r="456">
          <cell r="A456" t="str">
            <v>Soporte Canal  PVC Amazonas</v>
          </cell>
          <cell r="B456" t="str">
            <v>u</v>
          </cell>
          <cell r="C456">
            <v>2915</v>
          </cell>
          <cell r="D456">
            <v>0</v>
          </cell>
          <cell r="E456">
            <v>0</v>
          </cell>
          <cell r="F456">
            <v>0</v>
          </cell>
          <cell r="G456">
            <v>0</v>
          </cell>
          <cell r="H456">
            <v>0</v>
          </cell>
          <cell r="I456">
            <v>0</v>
          </cell>
          <cell r="J456">
            <v>0</v>
          </cell>
          <cell r="K456">
            <v>0</v>
          </cell>
          <cell r="L456">
            <v>0</v>
          </cell>
          <cell r="U456">
            <v>0</v>
          </cell>
        </row>
        <row r="457">
          <cell r="A457" t="str">
            <v>Soporte canal metal amazonas
Pavco</v>
          </cell>
          <cell r="B457" t="str">
            <v>u</v>
          </cell>
          <cell r="C457">
            <v>8162</v>
          </cell>
          <cell r="D457">
            <v>0</v>
          </cell>
          <cell r="E457">
            <v>0</v>
          </cell>
          <cell r="F457">
            <v>0</v>
          </cell>
          <cell r="G457">
            <v>0</v>
          </cell>
          <cell r="H457">
            <v>0</v>
          </cell>
          <cell r="I457">
            <v>0</v>
          </cell>
          <cell r="J457">
            <v>0</v>
          </cell>
          <cell r="K457">
            <v>0</v>
          </cell>
          <cell r="L457">
            <v>0</v>
          </cell>
          <cell r="U457">
            <v>0</v>
          </cell>
        </row>
        <row r="458">
          <cell r="A458" t="str">
            <v>Super T de 19 mm. 1.53 x 2.44 m</v>
          </cell>
          <cell r="B458" t="str">
            <v>un</v>
          </cell>
          <cell r="C458">
            <v>300000</v>
          </cell>
          <cell r="D458">
            <v>2.76</v>
          </cell>
          <cell r="E458">
            <v>5.59</v>
          </cell>
          <cell r="F458">
            <v>0.71</v>
          </cell>
          <cell r="G458">
            <v>2.31</v>
          </cell>
          <cell r="H458">
            <v>2.12</v>
          </cell>
          <cell r="I458">
            <v>13.49</v>
          </cell>
          <cell r="J458">
            <v>0</v>
          </cell>
          <cell r="K458">
            <v>13.49</v>
          </cell>
          <cell r="L458">
            <v>4047000</v>
          </cell>
          <cell r="M458" t="str">
            <v>ok</v>
          </cell>
          <cell r="N458" t="str">
            <v>https://carpincentro.com/products/formaleta-supert-183x244</v>
          </cell>
        </row>
        <row r="459">
          <cell r="A459" t="str">
            <v>Superborad 8mm 2.44 x 1.22 m</v>
          </cell>
          <cell r="B459" t="str">
            <v>u</v>
          </cell>
          <cell r="C459">
            <v>55851</v>
          </cell>
          <cell r="D459">
            <v>0</v>
          </cell>
          <cell r="E459">
            <v>0</v>
          </cell>
          <cell r="F459">
            <v>0</v>
          </cell>
          <cell r="G459">
            <v>0</v>
          </cell>
          <cell r="H459">
            <v>0</v>
          </cell>
          <cell r="I459">
            <v>0</v>
          </cell>
          <cell r="J459">
            <v>0</v>
          </cell>
          <cell r="K459">
            <v>0</v>
          </cell>
          <cell r="L459">
            <v>0</v>
          </cell>
          <cell r="U459">
            <v>0</v>
          </cell>
        </row>
        <row r="460">
          <cell r="A460" t="str">
            <v xml:space="preserve">Superplastificante Sikament
</v>
          </cell>
          <cell r="B460" t="str">
            <v>gal</v>
          </cell>
          <cell r="C460">
            <v>35666</v>
          </cell>
          <cell r="D460">
            <v>0</v>
          </cell>
          <cell r="E460">
            <v>0</v>
          </cell>
          <cell r="F460">
            <v>0</v>
          </cell>
          <cell r="G460">
            <v>0</v>
          </cell>
          <cell r="H460">
            <v>0</v>
          </cell>
          <cell r="I460">
            <v>0</v>
          </cell>
          <cell r="J460">
            <v>0</v>
          </cell>
          <cell r="K460">
            <v>0</v>
          </cell>
          <cell r="L460">
            <v>0</v>
          </cell>
          <cell r="U460">
            <v>0</v>
          </cell>
        </row>
        <row r="461">
          <cell r="A461" t="str">
            <v>Sydien - Abrazaderas Para Tuberias De Agua De Pvc De 0.630 - 20 Unidades</v>
          </cell>
          <cell r="B461" t="str">
            <v>u</v>
          </cell>
          <cell r="C461">
            <v>119350</v>
          </cell>
          <cell r="D461">
            <v>0</v>
          </cell>
          <cell r="E461">
            <v>0</v>
          </cell>
          <cell r="F461">
            <v>0</v>
          </cell>
          <cell r="G461">
            <v>0</v>
          </cell>
          <cell r="H461">
            <v>0</v>
          </cell>
          <cell r="I461">
            <v>0</v>
          </cell>
          <cell r="J461">
            <v>0</v>
          </cell>
          <cell r="K461">
            <v>0</v>
          </cell>
          <cell r="L461">
            <v>0</v>
          </cell>
          <cell r="U461">
            <v>0</v>
          </cell>
        </row>
        <row r="462">
          <cell r="A462" t="str">
            <v xml:space="preserve">Tabla burda en madera aserrada (0,15*0,03*3,00) 
</v>
          </cell>
          <cell r="B462" t="str">
            <v>u</v>
          </cell>
          <cell r="C462">
            <v>10407</v>
          </cell>
          <cell r="D462">
            <v>13.32</v>
          </cell>
          <cell r="E462">
            <v>47.33</v>
          </cell>
          <cell r="F462">
            <v>0.49</v>
          </cell>
          <cell r="G462">
            <v>13.65</v>
          </cell>
          <cell r="H462">
            <v>22.16</v>
          </cell>
          <cell r="I462">
            <v>96.95</v>
          </cell>
          <cell r="J462">
            <v>0</v>
          </cell>
          <cell r="K462">
            <v>96.95</v>
          </cell>
          <cell r="L462">
            <v>1008959</v>
          </cell>
        </row>
        <row r="463">
          <cell r="A463" t="str">
            <v xml:space="preserve">Tabla burda en madera aserrada (0,30*0,03*3,00) 
</v>
          </cell>
          <cell r="B463" t="str">
            <v>u</v>
          </cell>
          <cell r="C463">
            <v>20813</v>
          </cell>
          <cell r="D463">
            <v>0</v>
          </cell>
          <cell r="E463">
            <v>0</v>
          </cell>
          <cell r="F463">
            <v>0</v>
          </cell>
          <cell r="G463">
            <v>0</v>
          </cell>
          <cell r="H463">
            <v>0</v>
          </cell>
          <cell r="I463">
            <v>0</v>
          </cell>
          <cell r="J463">
            <v>0</v>
          </cell>
          <cell r="K463">
            <v>0</v>
          </cell>
          <cell r="L463">
            <v>0</v>
          </cell>
          <cell r="U463">
            <v>0</v>
          </cell>
        </row>
        <row r="464">
          <cell r="A464" t="str">
            <v>Tabla de 2 cm x 10"</v>
          </cell>
          <cell r="B464" t="str">
            <v>m</v>
          </cell>
          <cell r="C464">
            <v>4489</v>
          </cell>
          <cell r="D464">
            <v>0</v>
          </cell>
          <cell r="E464">
            <v>0</v>
          </cell>
          <cell r="F464">
            <v>0</v>
          </cell>
          <cell r="G464">
            <v>0</v>
          </cell>
          <cell r="H464">
            <v>0</v>
          </cell>
          <cell r="I464">
            <v>0</v>
          </cell>
          <cell r="J464">
            <v>0</v>
          </cell>
          <cell r="K464">
            <v>0</v>
          </cell>
          <cell r="L464">
            <v>0</v>
          </cell>
          <cell r="U464">
            <v>0</v>
          </cell>
        </row>
        <row r="465">
          <cell r="A465" t="str">
            <v>Tablero Bifásico 8 circ Puerta</v>
          </cell>
          <cell r="B465" t="str">
            <v>u</v>
          </cell>
          <cell r="C465">
            <v>148294</v>
          </cell>
          <cell r="D465">
            <v>0</v>
          </cell>
          <cell r="E465">
            <v>0</v>
          </cell>
          <cell r="F465">
            <v>0</v>
          </cell>
          <cell r="G465">
            <v>0</v>
          </cell>
          <cell r="H465">
            <v>0</v>
          </cell>
          <cell r="I465">
            <v>0</v>
          </cell>
          <cell r="J465">
            <v>0</v>
          </cell>
          <cell r="K465">
            <v>0</v>
          </cell>
          <cell r="L465">
            <v>0</v>
          </cell>
          <cell r="U465">
            <v>0</v>
          </cell>
        </row>
        <row r="466">
          <cell r="A466" t="str">
            <v>Tablero de Distribucion 4 Circuitos</v>
          </cell>
          <cell r="B466" t="str">
            <v>u</v>
          </cell>
          <cell r="C466">
            <v>64388</v>
          </cell>
          <cell r="D466">
            <v>0</v>
          </cell>
          <cell r="E466">
            <v>0</v>
          </cell>
          <cell r="F466">
            <v>0</v>
          </cell>
          <cell r="G466">
            <v>0</v>
          </cell>
          <cell r="H466">
            <v>0</v>
          </cell>
          <cell r="I466">
            <v>0</v>
          </cell>
          <cell r="J466">
            <v>0</v>
          </cell>
          <cell r="K466">
            <v>0</v>
          </cell>
          <cell r="L466">
            <v>0</v>
          </cell>
          <cell r="U466">
            <v>0</v>
          </cell>
        </row>
        <row r="467">
          <cell r="A467" t="str">
            <v>Tablero Distribución Breaker Enchufable 8 Circuitos Monofásico 110V</v>
          </cell>
          <cell r="B467" t="str">
            <v>u</v>
          </cell>
          <cell r="C467">
            <v>171310</v>
          </cell>
          <cell r="D467">
            <v>1</v>
          </cell>
          <cell r="E467">
            <v>0</v>
          </cell>
          <cell r="F467">
            <v>1</v>
          </cell>
          <cell r="G467">
            <v>0</v>
          </cell>
          <cell r="H467">
            <v>1</v>
          </cell>
          <cell r="I467">
            <v>3</v>
          </cell>
          <cell r="J467">
            <v>0</v>
          </cell>
          <cell r="K467">
            <v>3</v>
          </cell>
          <cell r="L467">
            <v>513930</v>
          </cell>
        </row>
        <row r="468">
          <cell r="A468" t="str">
            <v xml:space="preserve">Tablero en lámina galvanizada de 1,2 cm*0,4 cm, calibre 16, reflectivo tipo 1.
</v>
          </cell>
          <cell r="B468" t="str">
            <v>u</v>
          </cell>
          <cell r="C468">
            <v>113471</v>
          </cell>
          <cell r="D468">
            <v>0</v>
          </cell>
          <cell r="E468">
            <v>0</v>
          </cell>
          <cell r="F468">
            <v>0</v>
          </cell>
          <cell r="G468">
            <v>0</v>
          </cell>
          <cell r="H468">
            <v>0</v>
          </cell>
          <cell r="I468">
            <v>0</v>
          </cell>
          <cell r="J468">
            <v>0</v>
          </cell>
          <cell r="K468">
            <v>0</v>
          </cell>
          <cell r="L468">
            <v>0</v>
          </cell>
          <cell r="U468">
            <v>0</v>
          </cell>
        </row>
        <row r="469">
          <cell r="A469" t="str">
            <v xml:space="preserve">Tablero en lámina galvanizada de 2,4 m*30 cm, calibre 16, reflectivo tipo 1.
</v>
          </cell>
          <cell r="B469" t="str">
            <v>u</v>
          </cell>
          <cell r="C469">
            <v>193382</v>
          </cell>
          <cell r="D469">
            <v>0</v>
          </cell>
          <cell r="E469">
            <v>0</v>
          </cell>
          <cell r="F469">
            <v>0</v>
          </cell>
          <cell r="G469">
            <v>0</v>
          </cell>
          <cell r="H469">
            <v>0</v>
          </cell>
          <cell r="I469">
            <v>0</v>
          </cell>
          <cell r="J469">
            <v>0</v>
          </cell>
          <cell r="K469">
            <v>0</v>
          </cell>
          <cell r="L469">
            <v>0</v>
          </cell>
          <cell r="U469">
            <v>0</v>
          </cell>
        </row>
        <row r="470">
          <cell r="A470" t="str">
            <v xml:space="preserve">Tablero en lámina galvanizada de 60 cm*75cm, calibre 16, reflectivo tipo 1
</v>
          </cell>
          <cell r="B470" t="str">
            <v>u</v>
          </cell>
          <cell r="C470">
            <v>166451</v>
          </cell>
          <cell r="D470">
            <v>0</v>
          </cell>
          <cell r="E470">
            <v>0</v>
          </cell>
          <cell r="F470">
            <v>0</v>
          </cell>
          <cell r="G470">
            <v>0</v>
          </cell>
          <cell r="H470">
            <v>0</v>
          </cell>
          <cell r="I470">
            <v>0</v>
          </cell>
          <cell r="J470">
            <v>0</v>
          </cell>
          <cell r="K470">
            <v>0</v>
          </cell>
          <cell r="L470">
            <v>0</v>
          </cell>
          <cell r="U470">
            <v>0</v>
          </cell>
        </row>
        <row r="471">
          <cell r="A471" t="str">
            <v xml:space="preserve">Tablero en lámina galvanizada de 75cm*75cm, calibre 16, reflectivo tipo 1. Incluye poste de 2*2*1/4´´ 
</v>
          </cell>
          <cell r="B471" t="str">
            <v>u</v>
          </cell>
          <cell r="C471">
            <v>194904</v>
          </cell>
          <cell r="D471">
            <v>0</v>
          </cell>
          <cell r="E471">
            <v>0</v>
          </cell>
          <cell r="F471">
            <v>0</v>
          </cell>
          <cell r="G471">
            <v>0</v>
          </cell>
          <cell r="H471">
            <v>0</v>
          </cell>
          <cell r="I471">
            <v>0</v>
          </cell>
          <cell r="J471">
            <v>0</v>
          </cell>
          <cell r="K471">
            <v>0</v>
          </cell>
          <cell r="L471">
            <v>0</v>
          </cell>
          <cell r="U471">
            <v>0</v>
          </cell>
        </row>
        <row r="472">
          <cell r="A472" t="str">
            <v xml:space="preserve">Tablero en lámina galvanizado de 0,90m*1,13m, calibre 16, reflectivo tipo 1. </v>
          </cell>
          <cell r="B472" t="str">
            <v>u</v>
          </cell>
          <cell r="C472">
            <v>301997</v>
          </cell>
          <cell r="D472">
            <v>0</v>
          </cell>
          <cell r="E472">
            <v>0</v>
          </cell>
          <cell r="F472">
            <v>0</v>
          </cell>
          <cell r="G472">
            <v>0</v>
          </cell>
          <cell r="H472">
            <v>0</v>
          </cell>
          <cell r="I472">
            <v>0</v>
          </cell>
          <cell r="J472">
            <v>0</v>
          </cell>
          <cell r="K472">
            <v>0</v>
          </cell>
          <cell r="L472">
            <v>0</v>
          </cell>
          <cell r="U472">
            <v>0</v>
          </cell>
        </row>
        <row r="473">
          <cell r="A473" t="str">
            <v>Tablero Enchufable Monofase 4 Circuitos Sin Puerta No Totalizador</v>
          </cell>
          <cell r="B473" t="str">
            <v>u</v>
          </cell>
          <cell r="C473">
            <v>59254</v>
          </cell>
          <cell r="D473">
            <v>0</v>
          </cell>
          <cell r="E473">
            <v>0</v>
          </cell>
          <cell r="F473">
            <v>0</v>
          </cell>
          <cell r="G473">
            <v>0</v>
          </cell>
          <cell r="H473">
            <v>0</v>
          </cell>
          <cell r="I473">
            <v>0</v>
          </cell>
          <cell r="J473">
            <v>0</v>
          </cell>
          <cell r="K473">
            <v>0</v>
          </cell>
          <cell r="L473">
            <v>0</v>
          </cell>
          <cell r="U473">
            <v>0</v>
          </cell>
        </row>
        <row r="474">
          <cell r="A474" t="str">
            <v>Tablero Para Cinco Contadores Monofasicos</v>
          </cell>
          <cell r="B474" t="str">
            <v>u</v>
          </cell>
          <cell r="C474">
            <v>1732500</v>
          </cell>
          <cell r="D474">
            <v>0</v>
          </cell>
          <cell r="E474">
            <v>0</v>
          </cell>
          <cell r="F474">
            <v>0</v>
          </cell>
          <cell r="G474">
            <v>0</v>
          </cell>
          <cell r="H474">
            <v>0</v>
          </cell>
          <cell r="I474">
            <v>0</v>
          </cell>
          <cell r="J474">
            <v>0</v>
          </cell>
          <cell r="K474">
            <v>0</v>
          </cell>
          <cell r="L474">
            <v>0</v>
          </cell>
          <cell r="U474">
            <v>0</v>
          </cell>
        </row>
        <row r="475">
          <cell r="A475" t="str">
            <v>Tablestaca de madera aserrada (0.25x0.03x3)</v>
          </cell>
          <cell r="B475" t="str">
            <v>u</v>
          </cell>
          <cell r="C475">
            <v>18366</v>
          </cell>
          <cell r="D475">
            <v>0</v>
          </cell>
          <cell r="E475">
            <v>0</v>
          </cell>
          <cell r="F475">
            <v>0</v>
          </cell>
          <cell r="G475">
            <v>0</v>
          </cell>
          <cell r="H475">
            <v>0</v>
          </cell>
          <cell r="I475">
            <v>0</v>
          </cell>
          <cell r="J475">
            <v>0</v>
          </cell>
          <cell r="K475">
            <v>0</v>
          </cell>
          <cell r="L475">
            <v>0</v>
          </cell>
          <cell r="U475">
            <v>0</v>
          </cell>
        </row>
        <row r="476">
          <cell r="A476" t="str">
            <v xml:space="preserve">Tablestaca en madera aserrada (0,25*0,05*3)
</v>
          </cell>
          <cell r="B476" t="str">
            <v>u</v>
          </cell>
          <cell r="C476">
            <v>23389</v>
          </cell>
          <cell r="D476">
            <v>0</v>
          </cell>
          <cell r="E476">
            <v>0</v>
          </cell>
          <cell r="F476">
            <v>0</v>
          </cell>
          <cell r="G476">
            <v>0</v>
          </cell>
          <cell r="H476">
            <v>0</v>
          </cell>
          <cell r="I476">
            <v>0</v>
          </cell>
          <cell r="J476">
            <v>0</v>
          </cell>
          <cell r="K476">
            <v>0</v>
          </cell>
          <cell r="L476">
            <v>0</v>
          </cell>
          <cell r="U476">
            <v>0</v>
          </cell>
        </row>
        <row r="477">
          <cell r="A477" t="str">
            <v xml:space="preserve">Tablestaca en madera aserrada (0,3*0,03*3)
</v>
          </cell>
          <cell r="B477" t="str">
            <v>u</v>
          </cell>
          <cell r="C477">
            <v>20430</v>
          </cell>
          <cell r="D477">
            <v>0</v>
          </cell>
          <cell r="E477">
            <v>0</v>
          </cell>
          <cell r="F477">
            <v>0</v>
          </cell>
          <cell r="G477">
            <v>0</v>
          </cell>
          <cell r="H477">
            <v>0</v>
          </cell>
          <cell r="I477">
            <v>0</v>
          </cell>
          <cell r="J477">
            <v>0</v>
          </cell>
          <cell r="K477">
            <v>0</v>
          </cell>
          <cell r="L477">
            <v>0</v>
          </cell>
          <cell r="U477">
            <v>0</v>
          </cell>
        </row>
        <row r="478">
          <cell r="A478" t="str">
            <v xml:space="preserve">Tablestaca metálica (riel de 70 lb/yarda)
</v>
          </cell>
          <cell r="B478" t="str">
            <v>u</v>
          </cell>
          <cell r="C478">
            <v>81647</v>
          </cell>
          <cell r="D478">
            <v>0</v>
          </cell>
          <cell r="E478">
            <v>0</v>
          </cell>
          <cell r="F478">
            <v>0</v>
          </cell>
          <cell r="G478">
            <v>0</v>
          </cell>
          <cell r="H478">
            <v>0</v>
          </cell>
          <cell r="I478">
            <v>0</v>
          </cell>
          <cell r="J478">
            <v>0</v>
          </cell>
          <cell r="K478">
            <v>0</v>
          </cell>
          <cell r="L478">
            <v>0</v>
          </cell>
          <cell r="U478">
            <v>0</v>
          </cell>
        </row>
        <row r="479">
          <cell r="A479" t="str">
            <v>Tablilla machihembrada de pino silvestre (Pinus sylvestris), de 8 x 1cm de espesor, para entablado en losas de madera.</v>
          </cell>
          <cell r="B479" t="str">
            <v>m2</v>
          </cell>
          <cell r="C479">
            <v>38034</v>
          </cell>
          <cell r="H479">
            <v>248.6</v>
          </cell>
          <cell r="I479">
            <v>248.6</v>
          </cell>
          <cell r="J479">
            <v>0</v>
          </cell>
          <cell r="K479">
            <v>248.6</v>
          </cell>
          <cell r="L479">
            <v>9455252</v>
          </cell>
          <cell r="M479" t="str">
            <v>OK</v>
          </cell>
        </row>
        <row r="480">
          <cell r="A480" t="str">
            <v xml:space="preserve">Tablilla en pino para techos lisa </v>
          </cell>
          <cell r="B480" t="str">
            <v>m2</v>
          </cell>
          <cell r="C480">
            <v>11194</v>
          </cell>
          <cell r="D480">
            <v>0</v>
          </cell>
          <cell r="E480">
            <v>0</v>
          </cell>
          <cell r="F480">
            <v>0</v>
          </cell>
          <cell r="G480">
            <v>0</v>
          </cell>
          <cell r="H480">
            <v>0</v>
          </cell>
          <cell r="I480">
            <v>0</v>
          </cell>
          <cell r="J480">
            <v>0</v>
          </cell>
          <cell r="K480">
            <v>0</v>
          </cell>
          <cell r="L480">
            <v>0</v>
          </cell>
          <cell r="U480">
            <v>0</v>
          </cell>
        </row>
        <row r="481">
          <cell r="A481" t="str">
            <v>Tablilla Sapán de 8x1 cm.</v>
          </cell>
          <cell r="B481" t="str">
            <v>m2</v>
          </cell>
          <cell r="C481">
            <v>38035</v>
          </cell>
          <cell r="D481">
            <v>0</v>
          </cell>
          <cell r="E481">
            <v>0</v>
          </cell>
          <cell r="F481">
            <v>0</v>
          </cell>
          <cell r="G481">
            <v>0</v>
          </cell>
          <cell r="H481">
            <v>0</v>
          </cell>
          <cell r="I481">
            <v>0</v>
          </cell>
          <cell r="J481">
            <v>0</v>
          </cell>
          <cell r="K481">
            <v>0</v>
          </cell>
          <cell r="L481">
            <v>0</v>
          </cell>
          <cell r="U481">
            <v>0</v>
          </cell>
        </row>
        <row r="482">
          <cell r="A482" t="str">
            <v>Tacha reflectiva</v>
          </cell>
          <cell r="B482" t="str">
            <v>u</v>
          </cell>
          <cell r="C482">
            <v>5146</v>
          </cell>
          <cell r="D482">
            <v>0</v>
          </cell>
          <cell r="E482">
            <v>0</v>
          </cell>
          <cell r="F482">
            <v>0</v>
          </cell>
          <cell r="G482">
            <v>0</v>
          </cell>
          <cell r="H482">
            <v>0</v>
          </cell>
          <cell r="I482">
            <v>0</v>
          </cell>
          <cell r="J482">
            <v>0</v>
          </cell>
          <cell r="K482">
            <v>0</v>
          </cell>
          <cell r="L482">
            <v>0</v>
          </cell>
          <cell r="U482">
            <v>0</v>
          </cell>
        </row>
        <row r="483">
          <cell r="A483" t="str">
            <v xml:space="preserve">Tachón en resina de (50*15*8) cm
</v>
          </cell>
          <cell r="B483" t="str">
            <v>u</v>
          </cell>
          <cell r="C483">
            <v>30526</v>
          </cell>
          <cell r="D483">
            <v>0</v>
          </cell>
          <cell r="E483">
            <v>0</v>
          </cell>
          <cell r="F483">
            <v>0</v>
          </cell>
          <cell r="G483">
            <v>0</v>
          </cell>
          <cell r="H483">
            <v>0</v>
          </cell>
          <cell r="I483">
            <v>0</v>
          </cell>
          <cell r="J483">
            <v>0</v>
          </cell>
          <cell r="K483">
            <v>0</v>
          </cell>
          <cell r="L483">
            <v>0</v>
          </cell>
          <cell r="U483">
            <v>0</v>
          </cell>
        </row>
        <row r="484">
          <cell r="A484" t="str">
            <v>Tanque Polietileno de 2.000 Litros
Humboldt - Certificacion BASC, ISO 9001, ISO 14001, OHSAS 1809</v>
          </cell>
          <cell r="B484" t="str">
            <v>u</v>
          </cell>
          <cell r="C484">
            <v>501846</v>
          </cell>
          <cell r="D484">
            <v>0</v>
          </cell>
          <cell r="E484">
            <v>0</v>
          </cell>
          <cell r="F484">
            <v>0</v>
          </cell>
          <cell r="G484">
            <v>0</v>
          </cell>
          <cell r="H484">
            <v>0</v>
          </cell>
          <cell r="I484">
            <v>0</v>
          </cell>
          <cell r="J484">
            <v>0</v>
          </cell>
          <cell r="K484">
            <v>0</v>
          </cell>
          <cell r="L484">
            <v>0</v>
          </cell>
          <cell r="U484">
            <v>0</v>
          </cell>
        </row>
        <row r="485">
          <cell r="A485" t="str">
            <v>Tapa prefabricada tipo Fibrit o en adoquin tipo pluma</v>
          </cell>
          <cell r="B485" t="str">
            <v>m</v>
          </cell>
          <cell r="C485">
            <v>13992</v>
          </cell>
          <cell r="D485">
            <v>0</v>
          </cell>
          <cell r="E485">
            <v>0</v>
          </cell>
          <cell r="F485">
            <v>0</v>
          </cell>
          <cell r="G485">
            <v>0</v>
          </cell>
          <cell r="H485">
            <v>0</v>
          </cell>
          <cell r="I485">
            <v>0</v>
          </cell>
          <cell r="J485">
            <v>0</v>
          </cell>
          <cell r="K485">
            <v>0</v>
          </cell>
          <cell r="L485">
            <v>0</v>
          </cell>
          <cell r="U485">
            <v>0</v>
          </cell>
        </row>
        <row r="486">
          <cell r="A486" t="str">
            <v>Tapa registro 20x20cm corriente plástica</v>
          </cell>
          <cell r="B486" t="str">
            <v>u</v>
          </cell>
          <cell r="C486">
            <v>18590</v>
          </cell>
          <cell r="D486">
            <v>2</v>
          </cell>
          <cell r="E486">
            <v>2</v>
          </cell>
          <cell r="F486">
            <v>0</v>
          </cell>
          <cell r="G486">
            <v>2</v>
          </cell>
          <cell r="H486">
            <v>2</v>
          </cell>
          <cell r="I486">
            <v>8</v>
          </cell>
          <cell r="J486">
            <v>0</v>
          </cell>
          <cell r="K486">
            <v>8</v>
          </cell>
          <cell r="L486">
            <v>148720</v>
          </cell>
        </row>
        <row r="487">
          <cell r="A487" t="str">
            <v>Tapaluces macizo, 70x10 mm.</v>
          </cell>
          <cell r="B487" t="str">
            <v>m</v>
          </cell>
          <cell r="C487">
            <v>4781</v>
          </cell>
          <cell r="D487">
            <v>0</v>
          </cell>
          <cell r="E487">
            <v>0</v>
          </cell>
          <cell r="F487">
            <v>0</v>
          </cell>
          <cell r="G487">
            <v>0</v>
          </cell>
          <cell r="H487">
            <v>0</v>
          </cell>
          <cell r="I487">
            <v>0</v>
          </cell>
          <cell r="J487">
            <v>0</v>
          </cell>
          <cell r="K487">
            <v>0</v>
          </cell>
          <cell r="L487">
            <v>0</v>
          </cell>
          <cell r="U487">
            <v>0</v>
          </cell>
        </row>
        <row r="488">
          <cell r="A488" t="str">
            <v>Tapaporos</v>
          </cell>
          <cell r="B488" t="str">
            <v>Litro</v>
          </cell>
          <cell r="C488">
            <v>45008</v>
          </cell>
          <cell r="D488">
            <v>0</v>
          </cell>
          <cell r="E488">
            <v>0</v>
          </cell>
          <cell r="F488">
            <v>0</v>
          </cell>
          <cell r="G488">
            <v>0</v>
          </cell>
          <cell r="H488">
            <v>0</v>
          </cell>
          <cell r="I488">
            <v>0</v>
          </cell>
          <cell r="J488">
            <v>0</v>
          </cell>
          <cell r="K488">
            <v>0</v>
          </cell>
          <cell r="L488">
            <v>0</v>
          </cell>
          <cell r="U488">
            <v>0</v>
          </cell>
        </row>
        <row r="489">
          <cell r="A489" t="str">
            <v>Tapete de grama sintetico</v>
          </cell>
          <cell r="B489" t="str">
            <v>m²</v>
          </cell>
          <cell r="C489">
            <v>62707</v>
          </cell>
          <cell r="D489">
            <v>0</v>
          </cell>
          <cell r="E489">
            <v>0</v>
          </cell>
          <cell r="F489">
            <v>0</v>
          </cell>
          <cell r="G489">
            <v>0</v>
          </cell>
          <cell r="H489">
            <v>0</v>
          </cell>
          <cell r="I489">
            <v>0</v>
          </cell>
          <cell r="J489">
            <v>0</v>
          </cell>
          <cell r="K489">
            <v>0</v>
          </cell>
          <cell r="L489">
            <v>0</v>
          </cell>
          <cell r="U489">
            <v>0</v>
          </cell>
        </row>
        <row r="490">
          <cell r="A490" t="str">
            <v xml:space="preserve">Tapón en PVC RD21 de 1´´ (para anclaje)
</v>
          </cell>
          <cell r="B490" t="str">
            <v>u</v>
          </cell>
          <cell r="C490">
            <v>1470</v>
          </cell>
          <cell r="D490">
            <v>0</v>
          </cell>
          <cell r="E490">
            <v>0</v>
          </cell>
          <cell r="F490">
            <v>0</v>
          </cell>
          <cell r="G490">
            <v>0</v>
          </cell>
          <cell r="H490">
            <v>0</v>
          </cell>
          <cell r="I490">
            <v>0</v>
          </cell>
          <cell r="J490">
            <v>0</v>
          </cell>
          <cell r="K490">
            <v>0</v>
          </cell>
          <cell r="L490">
            <v>0</v>
          </cell>
          <cell r="U490">
            <v>0</v>
          </cell>
        </row>
        <row r="491">
          <cell r="A491" t="str">
            <v>Tapón protector de PVC, tipo seta, de color rojo, para protección de los extremos de las armaduras.</v>
          </cell>
          <cell r="B491" t="str">
            <v>u</v>
          </cell>
          <cell r="C491">
            <v>294</v>
          </cell>
          <cell r="D491">
            <v>0</v>
          </cell>
          <cell r="E491">
            <v>0</v>
          </cell>
          <cell r="F491">
            <v>0</v>
          </cell>
          <cell r="G491">
            <v>0</v>
          </cell>
          <cell r="H491">
            <v>0</v>
          </cell>
          <cell r="I491">
            <v>0</v>
          </cell>
          <cell r="J491">
            <v>0</v>
          </cell>
          <cell r="K491">
            <v>0</v>
          </cell>
          <cell r="L491">
            <v>0</v>
          </cell>
          <cell r="U491">
            <v>0</v>
          </cell>
        </row>
        <row r="492">
          <cell r="A492" t="str">
            <v>Tapón Roscado 1/2 Presión</v>
          </cell>
          <cell r="B492" t="str">
            <v>u</v>
          </cell>
          <cell r="C492">
            <v>700</v>
          </cell>
          <cell r="D492">
            <v>9</v>
          </cell>
          <cell r="E492">
            <v>5</v>
          </cell>
          <cell r="F492">
            <v>0</v>
          </cell>
          <cell r="G492">
            <v>5</v>
          </cell>
          <cell r="H492">
            <v>5</v>
          </cell>
          <cell r="I492">
            <v>24</v>
          </cell>
          <cell r="J492">
            <v>0</v>
          </cell>
          <cell r="K492">
            <v>24</v>
          </cell>
          <cell r="L492">
            <v>16800</v>
          </cell>
        </row>
        <row r="493">
          <cell r="A493" t="str">
            <v>Tapones plasticos.</v>
          </cell>
          <cell r="B493" t="str">
            <v>un</v>
          </cell>
          <cell r="C493">
            <v>1277</v>
          </cell>
          <cell r="D493">
            <v>5</v>
          </cell>
          <cell r="E493">
            <v>49.66</v>
          </cell>
          <cell r="F493">
            <v>0</v>
          </cell>
          <cell r="G493">
            <v>0</v>
          </cell>
          <cell r="H493">
            <v>0</v>
          </cell>
          <cell r="I493">
            <v>54.66</v>
          </cell>
          <cell r="J493">
            <v>0</v>
          </cell>
          <cell r="K493">
            <v>54.66</v>
          </cell>
          <cell r="L493">
            <v>69801</v>
          </cell>
        </row>
        <row r="494">
          <cell r="A494" t="str">
            <v>Taza Adriática entrada posterior en caja - Uso Institucional - Corona</v>
          </cell>
          <cell r="B494" t="str">
            <v>u</v>
          </cell>
          <cell r="C494">
            <v>777552</v>
          </cell>
          <cell r="D494">
            <v>0</v>
          </cell>
          <cell r="E494">
            <v>0</v>
          </cell>
          <cell r="F494">
            <v>0</v>
          </cell>
          <cell r="G494">
            <v>0</v>
          </cell>
          <cell r="H494">
            <v>0</v>
          </cell>
          <cell r="I494">
            <v>0</v>
          </cell>
          <cell r="J494">
            <v>0</v>
          </cell>
          <cell r="K494">
            <v>0</v>
          </cell>
          <cell r="L494">
            <v>0</v>
          </cell>
          <cell r="U494">
            <v>0</v>
          </cell>
        </row>
        <row r="495">
          <cell r="A495" t="str">
            <v>Tee Pe al Pe 16x16x16 - Latón</v>
          </cell>
          <cell r="B495" t="str">
            <v>u</v>
          </cell>
          <cell r="C495">
            <v>19900</v>
          </cell>
          <cell r="D495">
            <v>0</v>
          </cell>
          <cell r="E495">
            <v>0</v>
          </cell>
          <cell r="F495">
            <v>0</v>
          </cell>
          <cell r="G495">
            <v>0</v>
          </cell>
          <cell r="H495">
            <v>0</v>
          </cell>
          <cell r="I495">
            <v>0</v>
          </cell>
          <cell r="J495">
            <v>0</v>
          </cell>
          <cell r="K495">
            <v>0</v>
          </cell>
          <cell r="L495">
            <v>0</v>
          </cell>
          <cell r="U495">
            <v>0</v>
          </cell>
        </row>
        <row r="496">
          <cell r="A496" t="str">
            <v>Tee PVC-P Ø= 1/2"</v>
          </cell>
          <cell r="B496" t="str">
            <v>u</v>
          </cell>
          <cell r="C496">
            <v>1049</v>
          </cell>
          <cell r="D496">
            <v>27.76</v>
          </cell>
          <cell r="E496">
            <v>14.15</v>
          </cell>
          <cell r="F496">
            <v>0</v>
          </cell>
          <cell r="G496">
            <v>12.05</v>
          </cell>
          <cell r="H496">
            <v>13.26</v>
          </cell>
          <cell r="I496">
            <v>67.22</v>
          </cell>
          <cell r="J496">
            <v>0</v>
          </cell>
          <cell r="K496">
            <v>67.22</v>
          </cell>
          <cell r="L496">
            <v>70514</v>
          </cell>
        </row>
        <row r="497">
          <cell r="A497" t="str">
            <v>Tee PVC-P Ø= 3/4"</v>
          </cell>
          <cell r="B497" t="str">
            <v>u</v>
          </cell>
          <cell r="C497">
            <v>2215</v>
          </cell>
          <cell r="D497">
            <v>1.2</v>
          </cell>
          <cell r="E497">
            <v>1.8</v>
          </cell>
          <cell r="F497">
            <v>0</v>
          </cell>
          <cell r="G497">
            <v>1.8</v>
          </cell>
          <cell r="H497">
            <v>1.8</v>
          </cell>
          <cell r="I497">
            <v>6.6</v>
          </cell>
          <cell r="J497">
            <v>0</v>
          </cell>
          <cell r="K497">
            <v>6.6</v>
          </cell>
          <cell r="L497">
            <v>14619</v>
          </cell>
        </row>
        <row r="498">
          <cell r="A498" t="str">
            <v xml:space="preserve">Tee PVC-S Ø= 3" </v>
          </cell>
          <cell r="B498" t="str">
            <v>u</v>
          </cell>
          <cell r="C498">
            <v>8500</v>
          </cell>
          <cell r="D498">
            <v>1.58</v>
          </cell>
          <cell r="E498">
            <v>0.95</v>
          </cell>
          <cell r="F498">
            <v>0</v>
          </cell>
          <cell r="G498">
            <v>0.95</v>
          </cell>
          <cell r="H498">
            <v>1.58</v>
          </cell>
          <cell r="I498">
            <v>5.0599999999999996</v>
          </cell>
          <cell r="J498">
            <v>0</v>
          </cell>
          <cell r="K498">
            <v>5.0599999999999996</v>
          </cell>
          <cell r="L498">
            <v>43010</v>
          </cell>
        </row>
        <row r="499">
          <cell r="A499" t="str">
            <v xml:space="preserve">Tee PVC-S Ø= 4" </v>
          </cell>
          <cell r="B499" t="str">
            <v>u</v>
          </cell>
          <cell r="C499">
            <v>19300</v>
          </cell>
          <cell r="D499">
            <v>2.84</v>
          </cell>
          <cell r="E499">
            <v>0.95</v>
          </cell>
          <cell r="F499">
            <v>0</v>
          </cell>
          <cell r="G499">
            <v>0.95</v>
          </cell>
          <cell r="H499">
            <v>1.58</v>
          </cell>
          <cell r="I499">
            <v>6.32</v>
          </cell>
          <cell r="J499">
            <v>0</v>
          </cell>
          <cell r="K499">
            <v>6.32</v>
          </cell>
          <cell r="L499">
            <v>121976</v>
          </cell>
        </row>
        <row r="500">
          <cell r="A500" t="str">
            <v>Tee Reducida 4x2 Sanitaria</v>
          </cell>
          <cell r="B500" t="str">
            <v>u</v>
          </cell>
          <cell r="C500">
            <v>25535</v>
          </cell>
          <cell r="D500">
            <v>0</v>
          </cell>
          <cell r="E500">
            <v>0</v>
          </cell>
          <cell r="F500">
            <v>0</v>
          </cell>
          <cell r="G500">
            <v>0</v>
          </cell>
          <cell r="H500">
            <v>0</v>
          </cell>
          <cell r="I500">
            <v>0</v>
          </cell>
          <cell r="J500">
            <v>0</v>
          </cell>
          <cell r="K500">
            <v>0</v>
          </cell>
          <cell r="L500">
            <v>0</v>
          </cell>
          <cell r="U500">
            <v>0</v>
          </cell>
        </row>
        <row r="501">
          <cell r="A501" t="str">
            <v>Teja colonial de 1,6x1,06</v>
          </cell>
          <cell r="B501" t="str">
            <v>un</v>
          </cell>
          <cell r="C501">
            <v>68619</v>
          </cell>
          <cell r="D501">
            <v>0</v>
          </cell>
          <cell r="E501">
            <v>0</v>
          </cell>
          <cell r="F501">
            <v>0</v>
          </cell>
          <cell r="G501">
            <v>0</v>
          </cell>
          <cell r="H501">
            <v>0</v>
          </cell>
          <cell r="I501">
            <v>0</v>
          </cell>
          <cell r="J501">
            <v>0</v>
          </cell>
          <cell r="K501">
            <v>0</v>
          </cell>
          <cell r="L501">
            <v>0</v>
          </cell>
          <cell r="U501">
            <v>0</v>
          </cell>
        </row>
        <row r="502">
          <cell r="A502" t="str">
            <v>Teja Colonial Española Eternit - Fibrocemento=134 cm x 106 cm</v>
          </cell>
          <cell r="B502" t="str">
            <v>u</v>
          </cell>
          <cell r="C502">
            <v>82028</v>
          </cell>
          <cell r="D502">
            <v>0</v>
          </cell>
          <cell r="E502">
            <v>0</v>
          </cell>
          <cell r="F502">
            <v>0</v>
          </cell>
          <cell r="G502">
            <v>0</v>
          </cell>
          <cell r="H502">
            <v>0</v>
          </cell>
          <cell r="I502">
            <v>0</v>
          </cell>
          <cell r="J502">
            <v>0</v>
          </cell>
          <cell r="K502">
            <v>0</v>
          </cell>
          <cell r="L502">
            <v>0</v>
          </cell>
          <cell r="U502">
            <v>0</v>
          </cell>
        </row>
        <row r="503">
          <cell r="A503" t="str">
            <v>Teja de Barro Colonial  0.4 x 0.20 x 0.16 m - 1.8 Kg Arcilla - 32,569 Und. x m2</v>
          </cell>
          <cell r="B503" t="str">
            <v>u</v>
          </cell>
          <cell r="C503">
            <v>1743.35</v>
          </cell>
          <cell r="D503">
            <v>0</v>
          </cell>
          <cell r="E503">
            <v>0</v>
          </cell>
          <cell r="F503">
            <v>0</v>
          </cell>
          <cell r="G503">
            <v>0</v>
          </cell>
          <cell r="H503">
            <v>7084.44</v>
          </cell>
          <cell r="I503">
            <v>7084.44</v>
          </cell>
          <cell r="J503">
            <v>0</v>
          </cell>
          <cell r="K503">
            <v>7084.44</v>
          </cell>
          <cell r="L503">
            <v>12350658</v>
          </cell>
          <cell r="M503" t="str">
            <v>OK</v>
          </cell>
          <cell r="N503" t="str">
            <v>TEJAR SAN JOSÉ</v>
          </cell>
          <cell r="O503">
            <v>1062023</v>
          </cell>
        </row>
        <row r="504">
          <cell r="A504" t="str">
            <v>Teja de Barro Colonial  45,7 x 19 x 21.6 cm - 2.5 Kg Arcilla - 17,8 Und. x m2</v>
          </cell>
          <cell r="B504" t="str">
            <v>u</v>
          </cell>
          <cell r="C504">
            <v>1516</v>
          </cell>
          <cell r="D504">
            <v>0</v>
          </cell>
          <cell r="E504">
            <v>0</v>
          </cell>
          <cell r="F504">
            <v>0</v>
          </cell>
          <cell r="G504">
            <v>0</v>
          </cell>
          <cell r="H504">
            <v>0</v>
          </cell>
          <cell r="I504">
            <v>0</v>
          </cell>
          <cell r="J504">
            <v>0</v>
          </cell>
          <cell r="K504">
            <v>0</v>
          </cell>
          <cell r="L504">
            <v>0</v>
          </cell>
          <cell r="U504">
            <v>0</v>
          </cell>
        </row>
        <row r="505">
          <cell r="A505" t="str">
            <v>Teja Perfil 7 #8 Eternit
Eternit - 23.68 k/unidad - 2.44 x 0.92 (area util 2 m2)</v>
          </cell>
          <cell r="B505" t="str">
            <v>u</v>
          </cell>
          <cell r="C505">
            <v>48400</v>
          </cell>
          <cell r="D505">
            <v>0</v>
          </cell>
          <cell r="E505">
            <v>0</v>
          </cell>
          <cell r="F505">
            <v>0</v>
          </cell>
          <cell r="G505">
            <v>55.65</v>
          </cell>
          <cell r="H505">
            <v>0</v>
          </cell>
          <cell r="I505">
            <v>55.65</v>
          </cell>
          <cell r="J505">
            <v>0</v>
          </cell>
          <cell r="K505">
            <v>55.65</v>
          </cell>
          <cell r="L505">
            <v>2693460</v>
          </cell>
          <cell r="M505" t="str">
            <v>ok</v>
          </cell>
          <cell r="N505" t="str">
            <v>https://www.homecenter.com.co/homecenter-co/product/39835/teja-perfil-7-8-244x92cm-au201m2-eternit/39835/</v>
          </cell>
          <cell r="O505">
            <v>1062023</v>
          </cell>
        </row>
        <row r="506">
          <cell r="A506" t="str">
            <v>Teja Roja  2 m x 0.95 m TECHOLINE CLASSIC</v>
          </cell>
          <cell r="B506" t="str">
            <v>u</v>
          </cell>
          <cell r="C506">
            <v>41859</v>
          </cell>
          <cell r="D506">
            <v>0</v>
          </cell>
          <cell r="E506">
            <v>0</v>
          </cell>
          <cell r="F506">
            <v>0</v>
          </cell>
          <cell r="G506">
            <v>0</v>
          </cell>
          <cell r="H506">
            <v>0</v>
          </cell>
          <cell r="I506">
            <v>0</v>
          </cell>
          <cell r="J506">
            <v>0</v>
          </cell>
          <cell r="K506">
            <v>0</v>
          </cell>
          <cell r="L506">
            <v>0</v>
          </cell>
          <cell r="U506">
            <v>0</v>
          </cell>
        </row>
        <row r="507">
          <cell r="A507" t="str">
            <v>Teja roja 3 Metros shingle 
Marathon 20</v>
          </cell>
          <cell r="B507" t="str">
            <v>u</v>
          </cell>
          <cell r="C507">
            <v>128027</v>
          </cell>
          <cell r="D507">
            <v>0</v>
          </cell>
          <cell r="E507">
            <v>0</v>
          </cell>
          <cell r="F507">
            <v>0</v>
          </cell>
          <cell r="G507">
            <v>0</v>
          </cell>
          <cell r="H507">
            <v>0</v>
          </cell>
          <cell r="I507">
            <v>0</v>
          </cell>
          <cell r="J507">
            <v>0</v>
          </cell>
          <cell r="K507">
            <v>0</v>
          </cell>
          <cell r="L507">
            <v>0</v>
          </cell>
          <cell r="U507">
            <v>0</v>
          </cell>
        </row>
        <row r="508">
          <cell r="A508" t="str">
            <v>Teja Termoacústica Blanca UPVC FORTE 5.9 x 0.94m - 2.5 mm Mathiesen - 4 fijaciones por m2 - 32.17 k aprox</v>
          </cell>
          <cell r="B508" t="str">
            <v>u</v>
          </cell>
          <cell r="C508">
            <v>381400</v>
          </cell>
          <cell r="D508">
            <v>60.2</v>
          </cell>
          <cell r="E508">
            <v>44.2</v>
          </cell>
          <cell r="F508">
            <v>272.2</v>
          </cell>
          <cell r="G508">
            <v>0</v>
          </cell>
          <cell r="H508">
            <v>0</v>
          </cell>
          <cell r="I508">
            <v>376.6</v>
          </cell>
          <cell r="J508">
            <v>0</v>
          </cell>
          <cell r="K508">
            <v>376.6</v>
          </cell>
          <cell r="L508">
            <v>143635240</v>
          </cell>
          <cell r="M508" t="str">
            <v>OK</v>
          </cell>
          <cell r="N508" t="str">
            <v>https://www.homecenter.com.co/homecenter-co/product/234506/teja-blanca-59x094m-25mm-upvc-forte-au52m2/234506/?kid=bnnext1031757&amp;shop=googleShopping&amp;gclid=Cj0KCQjwjryjBhD0ARIsAMLvnF8V-vKKIxsTrg62RSgyBWzRNrdtNN1Gd7PRqbToMdkRrvjSLevo4I8aAi2aEALw_wcB</v>
          </cell>
        </row>
        <row r="509">
          <cell r="A509" t="str">
            <v>teja termoacustica trapezoidal A360 Max - Ancho 0.82 m</v>
          </cell>
          <cell r="B509" t="str">
            <v>m2</v>
          </cell>
          <cell r="C509">
            <v>59388</v>
          </cell>
          <cell r="D509">
            <v>0</v>
          </cell>
          <cell r="E509">
            <v>0</v>
          </cell>
          <cell r="F509">
            <v>0</v>
          </cell>
          <cell r="G509">
            <v>0</v>
          </cell>
          <cell r="H509">
            <v>0</v>
          </cell>
          <cell r="I509">
            <v>0</v>
          </cell>
          <cell r="J509">
            <v>0</v>
          </cell>
          <cell r="K509">
            <v>0</v>
          </cell>
          <cell r="L509">
            <v>0</v>
          </cell>
          <cell r="U509">
            <v>0</v>
          </cell>
        </row>
        <row r="510">
          <cell r="A510" t="str">
            <v>Teja Zinc Lisa Calibre 34 -0.22 mm
Acesco 0.91 X 2.14 M</v>
          </cell>
          <cell r="B510" t="str">
            <v>U</v>
          </cell>
          <cell r="C510">
            <v>20055</v>
          </cell>
          <cell r="D510">
            <v>0</v>
          </cell>
          <cell r="E510">
            <v>0</v>
          </cell>
          <cell r="F510">
            <v>0</v>
          </cell>
          <cell r="G510">
            <v>0</v>
          </cell>
          <cell r="H510">
            <v>0</v>
          </cell>
          <cell r="I510">
            <v>0</v>
          </cell>
          <cell r="J510">
            <v>0</v>
          </cell>
          <cell r="K510">
            <v>0</v>
          </cell>
          <cell r="L510">
            <v>0</v>
          </cell>
          <cell r="U510">
            <v>0</v>
          </cell>
        </row>
        <row r="511">
          <cell r="A511" t="str">
            <v>Tela Asfáltica Permofit (Largo= 20, ancho= 1.2 m. e= 1.2 mm) Rollo x 24 m2.</v>
          </cell>
          <cell r="B511" t="str">
            <v>un</v>
          </cell>
          <cell r="C511">
            <v>136453</v>
          </cell>
          <cell r="D511">
            <v>0</v>
          </cell>
          <cell r="E511">
            <v>0</v>
          </cell>
          <cell r="F511">
            <v>0</v>
          </cell>
          <cell r="G511">
            <v>0</v>
          </cell>
          <cell r="H511">
            <v>0</v>
          </cell>
          <cell r="I511">
            <v>0</v>
          </cell>
          <cell r="J511">
            <v>0</v>
          </cell>
          <cell r="K511">
            <v>0</v>
          </cell>
          <cell r="L511">
            <v>0</v>
          </cell>
          <cell r="U511">
            <v>0</v>
          </cell>
        </row>
        <row r="512">
          <cell r="A512" t="str">
            <v>Terminal EMT 1/2" Acero - Tub</v>
          </cell>
          <cell r="B512" t="str">
            <v>u</v>
          </cell>
          <cell r="C512">
            <v>2052.75</v>
          </cell>
          <cell r="D512">
            <v>136</v>
          </cell>
          <cell r="E512">
            <v>26</v>
          </cell>
          <cell r="F512">
            <v>164</v>
          </cell>
          <cell r="G512">
            <v>244</v>
          </cell>
          <cell r="H512">
            <v>46</v>
          </cell>
          <cell r="I512">
            <v>616</v>
          </cell>
          <cell r="J512">
            <v>0</v>
          </cell>
          <cell r="K512">
            <v>616</v>
          </cell>
          <cell r="L512">
            <v>1264494</v>
          </cell>
          <cell r="M512" t="str">
            <v>ok</v>
          </cell>
          <cell r="N512" t="str">
            <v>https://interelectricos.com.co/material-electrico/48/terminal-emt-12-acero</v>
          </cell>
          <cell r="O512">
            <v>1062023</v>
          </cell>
          <cell r="P512" t="str">
            <v>MAYORADO 15% POR REFERENCIA  FUERA DE LA CIUDAD</v>
          </cell>
        </row>
        <row r="513">
          <cell r="A513" t="str">
            <v>Terminal EMT 3/4" Acero - Tub</v>
          </cell>
          <cell r="B513" t="str">
            <v>u</v>
          </cell>
          <cell r="C513">
            <v>3010.7</v>
          </cell>
          <cell r="D513">
            <v>7</v>
          </cell>
          <cell r="E513">
            <v>2.63</v>
          </cell>
          <cell r="F513">
            <v>17.5</v>
          </cell>
          <cell r="G513">
            <v>17.5</v>
          </cell>
          <cell r="H513">
            <v>7.35</v>
          </cell>
          <cell r="I513">
            <v>51.98</v>
          </cell>
          <cell r="J513">
            <v>0</v>
          </cell>
          <cell r="K513">
            <v>51.98</v>
          </cell>
          <cell r="L513">
            <v>156496</v>
          </cell>
          <cell r="M513" t="str">
            <v>OK</v>
          </cell>
          <cell r="N513" t="str">
            <v>https://interelectricos.com.co/material-electrico/49/terminal-emt-34-acero</v>
          </cell>
          <cell r="O513">
            <v>1062023</v>
          </cell>
          <cell r="P513" t="str">
            <v>MAYORADO 15% POR REFERENCIA  FUERA DE LA CIUDAD</v>
          </cell>
        </row>
        <row r="514">
          <cell r="A514" t="str">
            <v xml:space="preserve">Tierra abonada </v>
          </cell>
          <cell r="B514" t="str">
            <v>m3</v>
          </cell>
          <cell r="C514">
            <v>60680</v>
          </cell>
          <cell r="D514">
            <v>0</v>
          </cell>
          <cell r="E514">
            <v>0</v>
          </cell>
          <cell r="F514">
            <v>0</v>
          </cell>
          <cell r="G514">
            <v>0</v>
          </cell>
          <cell r="H514">
            <v>0</v>
          </cell>
          <cell r="I514">
            <v>0</v>
          </cell>
          <cell r="J514">
            <v>0</v>
          </cell>
          <cell r="K514">
            <v>0</v>
          </cell>
          <cell r="L514">
            <v>0</v>
          </cell>
          <cell r="U514">
            <v>0</v>
          </cell>
        </row>
        <row r="515">
          <cell r="A515" t="str">
            <v xml:space="preserve">Tierra común
</v>
          </cell>
          <cell r="B515" t="str">
            <v>m3</v>
          </cell>
          <cell r="C515">
            <v>16546</v>
          </cell>
          <cell r="D515">
            <v>0</v>
          </cell>
          <cell r="E515">
            <v>0</v>
          </cell>
          <cell r="F515">
            <v>0</v>
          </cell>
          <cell r="G515">
            <v>0</v>
          </cell>
          <cell r="H515">
            <v>0</v>
          </cell>
          <cell r="I515">
            <v>0</v>
          </cell>
          <cell r="J515">
            <v>0</v>
          </cell>
          <cell r="K515">
            <v>0</v>
          </cell>
          <cell r="L515">
            <v>0</v>
          </cell>
          <cell r="U515">
            <v>0</v>
          </cell>
        </row>
        <row r="516">
          <cell r="A516" t="str">
            <v>Tierra Negra</v>
          </cell>
          <cell r="B516" t="str">
            <v>m3</v>
          </cell>
          <cell r="C516">
            <v>61541</v>
          </cell>
          <cell r="D516">
            <v>0</v>
          </cell>
          <cell r="E516">
            <v>0</v>
          </cell>
          <cell r="F516">
            <v>0</v>
          </cell>
          <cell r="G516">
            <v>0</v>
          </cell>
          <cell r="H516">
            <v>0</v>
          </cell>
          <cell r="I516">
            <v>0</v>
          </cell>
          <cell r="J516">
            <v>0</v>
          </cell>
          <cell r="K516">
            <v>0</v>
          </cell>
          <cell r="L516">
            <v>0</v>
          </cell>
          <cell r="U516">
            <v>0</v>
          </cell>
        </row>
        <row r="517">
          <cell r="A517" t="str">
            <v>Tiradera exterior con escudo en latón negro brillo, serie básica, para puerta de entrada principal.</v>
          </cell>
          <cell r="B517" t="str">
            <v>u</v>
          </cell>
          <cell r="C517">
            <v>22854</v>
          </cell>
          <cell r="D517">
            <v>0</v>
          </cell>
          <cell r="E517">
            <v>0</v>
          </cell>
          <cell r="F517">
            <v>0</v>
          </cell>
          <cell r="G517">
            <v>0</v>
          </cell>
          <cell r="H517">
            <v>0</v>
          </cell>
          <cell r="I517">
            <v>0</v>
          </cell>
          <cell r="J517">
            <v>0</v>
          </cell>
          <cell r="K517">
            <v>0</v>
          </cell>
          <cell r="L517">
            <v>0</v>
          </cell>
          <cell r="U517">
            <v>0</v>
          </cell>
        </row>
        <row r="518">
          <cell r="A518" t="str">
            <v>Toma Doble P/T Blanca Ornatto</v>
          </cell>
          <cell r="B518" t="str">
            <v>u</v>
          </cell>
          <cell r="C518">
            <v>10494</v>
          </cell>
          <cell r="D518">
            <v>2</v>
          </cell>
          <cell r="E518">
            <v>1</v>
          </cell>
          <cell r="F518">
            <v>4</v>
          </cell>
          <cell r="G518">
            <v>2</v>
          </cell>
          <cell r="H518">
            <v>0</v>
          </cell>
          <cell r="I518">
            <v>9</v>
          </cell>
          <cell r="J518">
            <v>0</v>
          </cell>
          <cell r="K518">
            <v>9</v>
          </cell>
          <cell r="L518">
            <v>94446</v>
          </cell>
        </row>
        <row r="519">
          <cell r="A519" t="str">
            <v xml:space="preserve">Toma doble polo a tierra blanco Electric Line sin tapa
</v>
          </cell>
          <cell r="B519" t="str">
            <v>u</v>
          </cell>
          <cell r="C519">
            <v>5900</v>
          </cell>
          <cell r="D519">
            <v>60</v>
          </cell>
          <cell r="E519">
            <v>10</v>
          </cell>
          <cell r="F519">
            <v>75</v>
          </cell>
          <cell r="G519">
            <v>107</v>
          </cell>
          <cell r="H519">
            <v>19</v>
          </cell>
          <cell r="I519">
            <v>271</v>
          </cell>
          <cell r="J519">
            <v>0</v>
          </cell>
          <cell r="K519">
            <v>271</v>
          </cell>
          <cell r="L519">
            <v>1598900</v>
          </cell>
          <cell r="M519" t="str">
            <v>OK</v>
          </cell>
          <cell r="N519" t="str">
            <v>https://www.homecenter.com.co/homecenter-co/product/504971/tomacorriente-doble-con-polo-a-tierra-blanco-halux/504971/</v>
          </cell>
          <cell r="O519">
            <v>1062023</v>
          </cell>
          <cell r="P519" t="str">
            <v>MARCA EQUIVALENTE</v>
          </cell>
        </row>
        <row r="520">
          <cell r="A520" t="str">
            <v>Tornillo cabeza lenteja 8*3/4" 100 Und.</v>
          </cell>
          <cell r="B520" t="str">
            <v>u</v>
          </cell>
          <cell r="C520">
            <v>5713</v>
          </cell>
          <cell r="D520">
            <v>0</v>
          </cell>
          <cell r="E520">
            <v>0</v>
          </cell>
          <cell r="F520">
            <v>0</v>
          </cell>
          <cell r="G520">
            <v>0</v>
          </cell>
          <cell r="H520">
            <v>0</v>
          </cell>
          <cell r="I520">
            <v>0</v>
          </cell>
          <cell r="J520">
            <v>0</v>
          </cell>
          <cell r="K520">
            <v>0</v>
          </cell>
          <cell r="L520">
            <v>0</v>
          </cell>
          <cell r="U520">
            <v>0</v>
          </cell>
        </row>
        <row r="521">
          <cell r="A521" t="str">
            <v>Tornillo Cubierta Autoperf Arandela 1-1/2 100un</v>
          </cell>
          <cell r="B521" t="str">
            <v>u</v>
          </cell>
          <cell r="C521">
            <v>58300</v>
          </cell>
          <cell r="D521">
            <v>0</v>
          </cell>
          <cell r="E521">
            <v>0</v>
          </cell>
          <cell r="F521">
            <v>0</v>
          </cell>
          <cell r="G521">
            <v>0</v>
          </cell>
          <cell r="H521">
            <v>0</v>
          </cell>
          <cell r="I521">
            <v>0</v>
          </cell>
          <cell r="J521">
            <v>0</v>
          </cell>
          <cell r="K521">
            <v>0</v>
          </cell>
          <cell r="L521">
            <v>0</v>
          </cell>
          <cell r="U521">
            <v>0</v>
          </cell>
        </row>
        <row r="522">
          <cell r="A522" t="str">
            <v>Tornillo Cubierta Autoperf Arandela 2 100un</v>
          </cell>
          <cell r="B522" t="str">
            <v>u</v>
          </cell>
          <cell r="C522">
            <v>72175</v>
          </cell>
          <cell r="D522">
            <v>0</v>
          </cell>
          <cell r="E522">
            <v>0</v>
          </cell>
          <cell r="F522">
            <v>0</v>
          </cell>
          <cell r="G522">
            <v>0</v>
          </cell>
          <cell r="H522">
            <v>0</v>
          </cell>
          <cell r="I522">
            <v>0</v>
          </cell>
          <cell r="J522">
            <v>0</v>
          </cell>
          <cell r="K522">
            <v>0</v>
          </cell>
          <cell r="L522">
            <v>0</v>
          </cell>
          <cell r="U522">
            <v>0</v>
          </cell>
        </row>
        <row r="523">
          <cell r="A523" t="str">
            <v>Tornillo Cubierta Estr Metal 12X2-1/2 10un</v>
          </cell>
          <cell r="B523" t="str">
            <v>u</v>
          </cell>
          <cell r="C523">
            <v>8045</v>
          </cell>
          <cell r="D523">
            <v>0</v>
          </cell>
          <cell r="E523">
            <v>0</v>
          </cell>
          <cell r="F523">
            <v>0</v>
          </cell>
          <cell r="G523">
            <v>0</v>
          </cell>
          <cell r="H523">
            <v>0</v>
          </cell>
          <cell r="I523">
            <v>0</v>
          </cell>
          <cell r="J523">
            <v>0</v>
          </cell>
          <cell r="K523">
            <v>0</v>
          </cell>
          <cell r="L523">
            <v>0</v>
          </cell>
          <cell r="U523">
            <v>0</v>
          </cell>
        </row>
        <row r="524">
          <cell r="A524" t="str">
            <v xml:space="preserve">Tornillo Cubierta Estr Metal 12X3 10un
</v>
          </cell>
          <cell r="B524" t="str">
            <v>u</v>
          </cell>
          <cell r="C524">
            <v>9445</v>
          </cell>
          <cell r="D524">
            <v>0</v>
          </cell>
          <cell r="E524">
            <v>0</v>
          </cell>
          <cell r="F524">
            <v>0</v>
          </cell>
          <cell r="G524">
            <v>0</v>
          </cell>
          <cell r="H524">
            <v>0</v>
          </cell>
          <cell r="I524">
            <v>0</v>
          </cell>
          <cell r="J524">
            <v>0</v>
          </cell>
          <cell r="K524">
            <v>0</v>
          </cell>
          <cell r="L524">
            <v>0</v>
          </cell>
          <cell r="U524">
            <v>0</v>
          </cell>
        </row>
        <row r="525">
          <cell r="A525" t="str">
            <v>Tornillo Cubierta Estr Metal 12-14 x 4" 50un</v>
          </cell>
          <cell r="B525" t="str">
            <v>u</v>
          </cell>
          <cell r="C525">
            <v>59900</v>
          </cell>
          <cell r="D525">
            <v>5.15</v>
          </cell>
          <cell r="E525">
            <v>6.08</v>
          </cell>
          <cell r="F525">
            <v>30.28</v>
          </cell>
          <cell r="G525">
            <v>23.32</v>
          </cell>
          <cell r="H525">
            <v>3.91</v>
          </cell>
          <cell r="I525">
            <v>68.739999999999995</v>
          </cell>
          <cell r="J525">
            <v>0</v>
          </cell>
          <cell r="K525">
            <v>68.739999999999995</v>
          </cell>
          <cell r="L525">
            <v>4117526</v>
          </cell>
          <cell r="M525" t="str">
            <v>OK</v>
          </cell>
          <cell r="N525" t="str">
            <v>https://www.homecenter.com.co/homecenter-co/product/101346/tornillo-cubierta-estr-metal-12x4-50un/101346/</v>
          </cell>
          <cell r="O525">
            <v>1062023</v>
          </cell>
        </row>
        <row r="526">
          <cell r="A526" t="str">
            <v>Tornillo de latón 21/35 mm.</v>
          </cell>
          <cell r="B526" t="str">
            <v>u</v>
          </cell>
          <cell r="C526">
            <v>164</v>
          </cell>
          <cell r="D526">
            <v>0</v>
          </cell>
          <cell r="E526">
            <v>0</v>
          </cell>
          <cell r="F526">
            <v>0</v>
          </cell>
          <cell r="G526">
            <v>0</v>
          </cell>
          <cell r="H526">
            <v>0</v>
          </cell>
          <cell r="I526">
            <v>0</v>
          </cell>
          <cell r="J526">
            <v>0</v>
          </cell>
          <cell r="K526">
            <v>0</v>
          </cell>
          <cell r="L526">
            <v>0</v>
          </cell>
          <cell r="U526">
            <v>0</v>
          </cell>
        </row>
        <row r="527">
          <cell r="A527" t="str">
            <v>Tornillo Ensamble 6 mm x 2" Pavonado x100und - 0.224 Kg</v>
          </cell>
          <cell r="B527" t="str">
            <v>u</v>
          </cell>
          <cell r="C527">
            <v>9000</v>
          </cell>
          <cell r="D527">
            <v>0.84</v>
          </cell>
          <cell r="E527">
            <v>0.32</v>
          </cell>
          <cell r="F527">
            <v>2.1</v>
          </cell>
          <cell r="G527">
            <v>2.1</v>
          </cell>
          <cell r="H527">
            <v>0.88</v>
          </cell>
          <cell r="I527">
            <v>6.24</v>
          </cell>
          <cell r="J527">
            <v>0</v>
          </cell>
          <cell r="K527">
            <v>6.24</v>
          </cell>
          <cell r="L527">
            <v>56160</v>
          </cell>
        </row>
        <row r="528">
          <cell r="A528" t="str">
            <v>Tornillo Est Pta. Aguda 7*716 100 Und.</v>
          </cell>
          <cell r="B528" t="str">
            <v>Und</v>
          </cell>
          <cell r="C528">
            <v>2449</v>
          </cell>
          <cell r="D528">
            <v>0</v>
          </cell>
          <cell r="E528">
            <v>0</v>
          </cell>
          <cell r="F528">
            <v>0</v>
          </cell>
          <cell r="G528">
            <v>0</v>
          </cell>
          <cell r="H528">
            <v>0</v>
          </cell>
          <cell r="I528">
            <v>0</v>
          </cell>
          <cell r="J528">
            <v>0</v>
          </cell>
          <cell r="K528">
            <v>0</v>
          </cell>
          <cell r="L528">
            <v>0</v>
          </cell>
          <cell r="U528">
            <v>0</v>
          </cell>
        </row>
        <row r="529">
          <cell r="A529" t="str">
            <v>Tornillo Panel Drywall Pta Aguda 6X1 1000un</v>
          </cell>
          <cell r="B529" t="str">
            <v>Und</v>
          </cell>
          <cell r="C529">
            <v>25500</v>
          </cell>
          <cell r="D529">
            <v>0</v>
          </cell>
          <cell r="E529">
            <v>0</v>
          </cell>
          <cell r="F529">
            <v>0</v>
          </cell>
          <cell r="G529">
            <v>0</v>
          </cell>
          <cell r="H529">
            <v>7.28</v>
          </cell>
          <cell r="I529">
            <v>7.28</v>
          </cell>
          <cell r="J529">
            <v>0</v>
          </cell>
          <cell r="K529">
            <v>7.28</v>
          </cell>
          <cell r="L529">
            <v>185640</v>
          </cell>
          <cell r="U529">
            <v>0</v>
          </cell>
        </row>
        <row r="530">
          <cell r="A530" t="str">
            <v>Tornillo Panel Pta. Aguda 6*1 100 Und.</v>
          </cell>
          <cell r="B530" t="str">
            <v>Und</v>
          </cell>
          <cell r="C530">
            <v>2449</v>
          </cell>
          <cell r="D530">
            <v>0</v>
          </cell>
          <cell r="E530">
            <v>0</v>
          </cell>
          <cell r="F530">
            <v>0</v>
          </cell>
          <cell r="G530">
            <v>0</v>
          </cell>
          <cell r="H530">
            <v>0</v>
          </cell>
          <cell r="I530">
            <v>0</v>
          </cell>
          <cell r="J530">
            <v>0</v>
          </cell>
          <cell r="K530">
            <v>0</v>
          </cell>
          <cell r="L530">
            <v>0</v>
          </cell>
          <cell r="U530">
            <v>0</v>
          </cell>
        </row>
        <row r="531">
          <cell r="A531" t="str">
            <v>Tornillos de Unión de D= 12 mm</v>
          </cell>
          <cell r="B531" t="str">
            <v>u</v>
          </cell>
          <cell r="C531">
            <v>1060</v>
          </cell>
          <cell r="D531">
            <v>0</v>
          </cell>
          <cell r="E531">
            <v>0</v>
          </cell>
          <cell r="F531">
            <v>0</v>
          </cell>
          <cell r="G531">
            <v>0</v>
          </cell>
          <cell r="H531">
            <v>0</v>
          </cell>
          <cell r="I531">
            <v>0</v>
          </cell>
          <cell r="J531">
            <v>0</v>
          </cell>
          <cell r="K531">
            <v>0</v>
          </cell>
          <cell r="L531">
            <v>0</v>
          </cell>
          <cell r="U531">
            <v>0</v>
          </cell>
        </row>
        <row r="532">
          <cell r="A532" t="str">
            <v>Tornillos para defensa metálica</v>
          </cell>
          <cell r="B532" t="str">
            <v>u</v>
          </cell>
          <cell r="C532">
            <v>3114</v>
          </cell>
          <cell r="D532">
            <v>0</v>
          </cell>
          <cell r="E532">
            <v>0</v>
          </cell>
          <cell r="F532">
            <v>0</v>
          </cell>
          <cell r="G532">
            <v>0</v>
          </cell>
          <cell r="H532">
            <v>0</v>
          </cell>
          <cell r="I532">
            <v>0</v>
          </cell>
          <cell r="J532">
            <v>0</v>
          </cell>
          <cell r="K532">
            <v>0</v>
          </cell>
          <cell r="L532">
            <v>0</v>
          </cell>
          <cell r="U532">
            <v>0</v>
          </cell>
        </row>
        <row r="533">
          <cell r="A533" t="str">
            <v>Torón de tensionmiento 1/2´´ o 5/8´´</v>
          </cell>
          <cell r="B533" t="str">
            <v>kg</v>
          </cell>
          <cell r="C533">
            <v>5791</v>
          </cell>
          <cell r="D533">
            <v>0</v>
          </cell>
          <cell r="E533">
            <v>0</v>
          </cell>
          <cell r="F533">
            <v>0</v>
          </cell>
          <cell r="G533">
            <v>0</v>
          </cell>
          <cell r="H533">
            <v>0</v>
          </cell>
          <cell r="I533">
            <v>0</v>
          </cell>
          <cell r="J533">
            <v>0</v>
          </cell>
          <cell r="K533">
            <v>0</v>
          </cell>
          <cell r="L533">
            <v>0</v>
          </cell>
          <cell r="U533">
            <v>0</v>
          </cell>
        </row>
        <row r="534">
          <cell r="A534" t="str">
            <v>Torre pecho inclinado 150 lb</v>
          </cell>
          <cell r="B534" t="str">
            <v>un</v>
          </cell>
          <cell r="C534">
            <v>10273859</v>
          </cell>
          <cell r="D534">
            <v>0</v>
          </cell>
          <cell r="E534">
            <v>0</v>
          </cell>
          <cell r="F534">
            <v>0</v>
          </cell>
          <cell r="G534">
            <v>0</v>
          </cell>
          <cell r="H534">
            <v>0</v>
          </cell>
          <cell r="I534">
            <v>0</v>
          </cell>
          <cell r="J534">
            <v>0</v>
          </cell>
          <cell r="K534">
            <v>0</v>
          </cell>
          <cell r="L534">
            <v>0</v>
          </cell>
          <cell r="U534">
            <v>0</v>
          </cell>
        </row>
        <row r="535">
          <cell r="A535" t="str">
            <v>Torre polea baja 150 lb</v>
          </cell>
          <cell r="B535" t="str">
            <v>un</v>
          </cell>
          <cell r="C535">
            <v>10273859</v>
          </cell>
          <cell r="D535">
            <v>0</v>
          </cell>
          <cell r="E535">
            <v>0</v>
          </cell>
          <cell r="F535">
            <v>0</v>
          </cell>
          <cell r="G535">
            <v>0</v>
          </cell>
          <cell r="H535">
            <v>0</v>
          </cell>
          <cell r="I535">
            <v>0</v>
          </cell>
          <cell r="J535">
            <v>0</v>
          </cell>
          <cell r="K535">
            <v>0</v>
          </cell>
          <cell r="L535">
            <v>0</v>
          </cell>
          <cell r="U535">
            <v>0</v>
          </cell>
        </row>
        <row r="536">
          <cell r="A536" t="str">
            <v>Torre sentadilla 150 lb</v>
          </cell>
          <cell r="B536" t="str">
            <v>un</v>
          </cell>
          <cell r="C536">
            <v>10273859</v>
          </cell>
          <cell r="D536">
            <v>0</v>
          </cell>
          <cell r="E536">
            <v>0</v>
          </cell>
          <cell r="F536">
            <v>0</v>
          </cell>
          <cell r="G536">
            <v>0</v>
          </cell>
          <cell r="H536">
            <v>0</v>
          </cell>
          <cell r="I536">
            <v>0</v>
          </cell>
          <cell r="J536">
            <v>0</v>
          </cell>
          <cell r="K536">
            <v>0</v>
          </cell>
          <cell r="L536">
            <v>0</v>
          </cell>
          <cell r="U536">
            <v>0</v>
          </cell>
        </row>
        <row r="537">
          <cell r="A537" t="str">
            <v>Tramo Curvo De 4,13 M Galvanizado</v>
          </cell>
          <cell r="B537" t="str">
            <v>u</v>
          </cell>
          <cell r="C537">
            <v>304450</v>
          </cell>
          <cell r="D537">
            <v>0</v>
          </cell>
          <cell r="E537">
            <v>0</v>
          </cell>
          <cell r="F537">
            <v>0</v>
          </cell>
          <cell r="G537">
            <v>0</v>
          </cell>
          <cell r="H537">
            <v>0</v>
          </cell>
          <cell r="I537">
            <v>0</v>
          </cell>
          <cell r="J537">
            <v>0</v>
          </cell>
          <cell r="K537">
            <v>0</v>
          </cell>
          <cell r="L537">
            <v>0</v>
          </cell>
          <cell r="U537">
            <v>0</v>
          </cell>
        </row>
        <row r="538">
          <cell r="A538" t="str">
            <v>Tramo Final O Terminal 2,5 Mm, De 71 Cm Galvanizado</v>
          </cell>
          <cell r="B538" t="str">
            <v>u</v>
          </cell>
          <cell r="C538">
            <v>66602</v>
          </cell>
          <cell r="D538">
            <v>0</v>
          </cell>
          <cell r="E538">
            <v>0</v>
          </cell>
          <cell r="F538">
            <v>0</v>
          </cell>
          <cell r="G538">
            <v>0</v>
          </cell>
          <cell r="H538">
            <v>0</v>
          </cell>
          <cell r="I538">
            <v>0</v>
          </cell>
          <cell r="J538">
            <v>0</v>
          </cell>
          <cell r="K538">
            <v>0</v>
          </cell>
          <cell r="L538">
            <v>0</v>
          </cell>
          <cell r="U538">
            <v>0</v>
          </cell>
        </row>
        <row r="539">
          <cell r="A539" t="str">
            <v xml:space="preserve">Tramo recto para defensas metálicas (4,13m)
</v>
          </cell>
          <cell r="B539" t="str">
            <v>m</v>
          </cell>
          <cell r="C539">
            <v>83795</v>
          </cell>
          <cell r="D539">
            <v>0</v>
          </cell>
          <cell r="E539">
            <v>0</v>
          </cell>
          <cell r="F539">
            <v>0</v>
          </cell>
          <cell r="G539">
            <v>0</v>
          </cell>
          <cell r="H539">
            <v>0</v>
          </cell>
          <cell r="I539">
            <v>0</v>
          </cell>
          <cell r="J539">
            <v>0</v>
          </cell>
          <cell r="K539">
            <v>0</v>
          </cell>
          <cell r="L539">
            <v>0</v>
          </cell>
          <cell r="U539">
            <v>0</v>
          </cell>
        </row>
        <row r="540">
          <cell r="A540" t="str">
            <v>Triple pecho-espalda-pierna</v>
          </cell>
          <cell r="B540" t="str">
            <v>un</v>
          </cell>
          <cell r="C540">
            <v>14268295</v>
          </cell>
          <cell r="D540">
            <v>0</v>
          </cell>
          <cell r="E540">
            <v>0</v>
          </cell>
          <cell r="F540">
            <v>0</v>
          </cell>
          <cell r="G540">
            <v>0</v>
          </cell>
          <cell r="H540">
            <v>0</v>
          </cell>
          <cell r="I540">
            <v>0</v>
          </cell>
          <cell r="J540">
            <v>0</v>
          </cell>
          <cell r="K540">
            <v>0</v>
          </cell>
          <cell r="L540">
            <v>0</v>
          </cell>
          <cell r="U540">
            <v>0</v>
          </cell>
        </row>
        <row r="541">
          <cell r="A541" t="str">
            <v>Triturado de 3/4 pulg</v>
          </cell>
          <cell r="B541" t="str">
            <v>m3</v>
          </cell>
          <cell r="C541">
            <v>44030</v>
          </cell>
          <cell r="D541">
            <v>0</v>
          </cell>
          <cell r="E541">
            <v>0</v>
          </cell>
          <cell r="F541">
            <v>0</v>
          </cell>
          <cell r="G541">
            <v>0</v>
          </cell>
          <cell r="H541">
            <v>0</v>
          </cell>
          <cell r="I541">
            <v>0</v>
          </cell>
          <cell r="J541">
            <v>110.99</v>
          </cell>
          <cell r="K541">
            <v>110.99</v>
          </cell>
          <cell r="L541">
            <v>4886890</v>
          </cell>
          <cell r="M541" t="str">
            <v>revisar</v>
          </cell>
          <cell r="N541" t="str">
            <v>Cotización presentada anexos</v>
          </cell>
        </row>
        <row r="542">
          <cell r="A542" t="str">
            <v xml:space="preserve">Triturado tamaño 1" 1/2''
</v>
          </cell>
          <cell r="B542" t="str">
            <v>m3</v>
          </cell>
          <cell r="C542">
            <v>39577</v>
          </cell>
          <cell r="D542">
            <v>0</v>
          </cell>
          <cell r="E542">
            <v>0</v>
          </cell>
          <cell r="F542">
            <v>0</v>
          </cell>
          <cell r="G542">
            <v>0</v>
          </cell>
          <cell r="H542">
            <v>0</v>
          </cell>
          <cell r="I542">
            <v>0</v>
          </cell>
          <cell r="J542">
            <v>0</v>
          </cell>
          <cell r="K542">
            <v>0</v>
          </cell>
          <cell r="L542">
            <v>0</v>
          </cell>
          <cell r="U542">
            <v>0</v>
          </cell>
        </row>
        <row r="543">
          <cell r="A543" t="str">
            <v xml:space="preserve">Triturado tamaño 1/2''
</v>
          </cell>
          <cell r="B543" t="str">
            <v>m3</v>
          </cell>
          <cell r="C543">
            <v>63322</v>
          </cell>
          <cell r="D543">
            <v>0</v>
          </cell>
          <cell r="E543">
            <v>0</v>
          </cell>
          <cell r="F543">
            <v>0</v>
          </cell>
          <cell r="G543">
            <v>0</v>
          </cell>
          <cell r="H543">
            <v>0</v>
          </cell>
          <cell r="I543">
            <v>0</v>
          </cell>
          <cell r="J543">
            <v>0</v>
          </cell>
          <cell r="K543">
            <v>0</v>
          </cell>
          <cell r="L543">
            <v>0</v>
          </cell>
          <cell r="U543">
            <v>0</v>
          </cell>
        </row>
        <row r="544">
          <cell r="A544" t="str">
            <v xml:space="preserve">Trompetas de 12 torones (tensionamiento)
</v>
          </cell>
          <cell r="B544" t="str">
            <v>kg</v>
          </cell>
          <cell r="C544">
            <v>75330</v>
          </cell>
          <cell r="D544">
            <v>0</v>
          </cell>
          <cell r="E544">
            <v>0</v>
          </cell>
          <cell r="F544">
            <v>0</v>
          </cell>
          <cell r="G544">
            <v>0</v>
          </cell>
          <cell r="H544">
            <v>0</v>
          </cell>
          <cell r="I544">
            <v>0</v>
          </cell>
          <cell r="J544">
            <v>0</v>
          </cell>
          <cell r="K544">
            <v>0</v>
          </cell>
          <cell r="L544">
            <v>0</v>
          </cell>
          <cell r="U544">
            <v>0</v>
          </cell>
        </row>
        <row r="545">
          <cell r="A545" t="str">
            <v>Tubería  de  polietileno  con  alma  de  aluminio  (  PE-AL-PE  ) 16 Gas Blanca</v>
          </cell>
          <cell r="B545" t="str">
            <v>m</v>
          </cell>
          <cell r="C545">
            <v>5597</v>
          </cell>
          <cell r="D545">
            <v>0</v>
          </cell>
          <cell r="E545">
            <v>0</v>
          </cell>
          <cell r="F545">
            <v>0</v>
          </cell>
          <cell r="G545">
            <v>0</v>
          </cell>
          <cell r="H545">
            <v>0</v>
          </cell>
          <cell r="I545">
            <v>0</v>
          </cell>
          <cell r="J545">
            <v>0</v>
          </cell>
          <cell r="K545">
            <v>0</v>
          </cell>
          <cell r="L545">
            <v>0</v>
          </cell>
          <cell r="U545">
            <v>0</v>
          </cell>
        </row>
        <row r="546">
          <cell r="A546" t="str">
            <v xml:space="preserve">Tubería  de  polietileno  con  alma  de  aluminio  (  PE-AL-PE  )
</v>
          </cell>
          <cell r="B546" t="str">
            <v>m</v>
          </cell>
          <cell r="C546">
            <v>6280</v>
          </cell>
          <cell r="D546">
            <v>0</v>
          </cell>
          <cell r="E546">
            <v>0</v>
          </cell>
          <cell r="F546">
            <v>0</v>
          </cell>
          <cell r="G546">
            <v>0</v>
          </cell>
          <cell r="H546">
            <v>0</v>
          </cell>
          <cell r="I546">
            <v>0</v>
          </cell>
          <cell r="J546">
            <v>0</v>
          </cell>
          <cell r="K546">
            <v>0</v>
          </cell>
          <cell r="L546">
            <v>0</v>
          </cell>
          <cell r="U546">
            <v>0</v>
          </cell>
        </row>
        <row r="547">
          <cell r="A547" t="str">
            <v xml:space="preserve">Tubería D=4´´ tipo pesado, E=2mm (baranda metálica)
</v>
          </cell>
          <cell r="B547" t="str">
            <v>m</v>
          </cell>
          <cell r="C547">
            <v>50741</v>
          </cell>
          <cell r="D547">
            <v>0</v>
          </cell>
          <cell r="E547">
            <v>0</v>
          </cell>
          <cell r="F547">
            <v>0</v>
          </cell>
          <cell r="G547">
            <v>0</v>
          </cell>
          <cell r="H547">
            <v>0</v>
          </cell>
          <cell r="I547">
            <v>0</v>
          </cell>
          <cell r="J547">
            <v>0</v>
          </cell>
          <cell r="K547">
            <v>0</v>
          </cell>
          <cell r="L547">
            <v>0</v>
          </cell>
          <cell r="U547">
            <v>0</v>
          </cell>
        </row>
        <row r="548">
          <cell r="A548" t="str">
            <v xml:space="preserve">Tubería de 10´´ PAA vaciado tremi de 4 mts
</v>
          </cell>
          <cell r="B548" t="str">
            <v>u</v>
          </cell>
          <cell r="C548">
            <v>95906</v>
          </cell>
          <cell r="D548">
            <v>0</v>
          </cell>
          <cell r="E548">
            <v>0</v>
          </cell>
          <cell r="F548">
            <v>0</v>
          </cell>
          <cell r="G548">
            <v>0</v>
          </cell>
          <cell r="H548">
            <v>0</v>
          </cell>
          <cell r="I548">
            <v>0</v>
          </cell>
          <cell r="J548">
            <v>0</v>
          </cell>
          <cell r="K548">
            <v>0</v>
          </cell>
          <cell r="L548">
            <v>0</v>
          </cell>
          <cell r="U548">
            <v>0</v>
          </cell>
        </row>
        <row r="549">
          <cell r="A549" t="str">
            <v>Tubería de Plástico</v>
          </cell>
          <cell r="B549" t="str">
            <v>m</v>
          </cell>
          <cell r="C549">
            <v>11901</v>
          </cell>
          <cell r="D549">
            <v>0</v>
          </cell>
          <cell r="E549">
            <v>0</v>
          </cell>
          <cell r="F549">
            <v>0</v>
          </cell>
          <cell r="G549">
            <v>0</v>
          </cell>
          <cell r="H549">
            <v>0</v>
          </cell>
          <cell r="I549">
            <v>0</v>
          </cell>
          <cell r="J549">
            <v>0</v>
          </cell>
          <cell r="K549">
            <v>0</v>
          </cell>
          <cell r="L549">
            <v>0</v>
          </cell>
          <cell r="U549">
            <v>0</v>
          </cell>
        </row>
        <row r="550">
          <cell r="A550" t="str">
            <v xml:space="preserve">Tubería en H de D=1/4´´, H=1.40m, A=0.20m (baranda metálica)
</v>
          </cell>
          <cell r="B550" t="str">
            <v>m</v>
          </cell>
          <cell r="C550">
            <v>66812</v>
          </cell>
          <cell r="D550">
            <v>0</v>
          </cell>
          <cell r="E550">
            <v>0</v>
          </cell>
          <cell r="F550">
            <v>0</v>
          </cell>
          <cell r="G550">
            <v>0</v>
          </cell>
          <cell r="H550">
            <v>0</v>
          </cell>
          <cell r="I550">
            <v>0</v>
          </cell>
          <cell r="J550">
            <v>0</v>
          </cell>
          <cell r="K550">
            <v>0</v>
          </cell>
          <cell r="L550">
            <v>0</v>
          </cell>
          <cell r="U550">
            <v>0</v>
          </cell>
        </row>
        <row r="551">
          <cell r="A551" t="str">
            <v>Tuberia galvanizada en caliente Ø 1,9" calibre 14</v>
          </cell>
          <cell r="B551" t="str">
            <v>m</v>
          </cell>
          <cell r="C551">
            <v>12243</v>
          </cell>
          <cell r="D551">
            <v>0</v>
          </cell>
          <cell r="E551">
            <v>0</v>
          </cell>
          <cell r="F551">
            <v>0</v>
          </cell>
          <cell r="G551">
            <v>0</v>
          </cell>
          <cell r="H551">
            <v>0</v>
          </cell>
          <cell r="I551">
            <v>0</v>
          </cell>
          <cell r="J551">
            <v>0</v>
          </cell>
          <cell r="K551">
            <v>0</v>
          </cell>
          <cell r="L551">
            <v>0</v>
          </cell>
          <cell r="U551">
            <v>0</v>
          </cell>
        </row>
        <row r="552">
          <cell r="A552" t="str">
            <v>Tuberia galvanizada en caliente Ø 2" Calibre 14 - 1.9 mm x 6 metros - 16.47k aprox.</v>
          </cell>
          <cell r="B552" t="str">
            <v>u</v>
          </cell>
          <cell r="C552">
            <v>159900</v>
          </cell>
          <cell r="D552">
            <v>8.39</v>
          </cell>
          <cell r="E552">
            <v>144.24</v>
          </cell>
          <cell r="F552">
            <v>0</v>
          </cell>
          <cell r="G552">
            <v>0</v>
          </cell>
          <cell r="H552">
            <v>0</v>
          </cell>
          <cell r="I552">
            <v>152.63</v>
          </cell>
          <cell r="J552">
            <v>0</v>
          </cell>
          <cell r="K552">
            <v>152.63</v>
          </cell>
          <cell r="L552">
            <v>24405537</v>
          </cell>
          <cell r="M552" t="str">
            <v>ok</v>
          </cell>
          <cell r="N552" t="str">
            <v>https://www.homecenter.com.co/homecenter-co/product/86533/tubo-cerramiento-galvanizado-2pg-x-191mm-x-6m/86533/</v>
          </cell>
          <cell r="O552">
            <v>1062023</v>
          </cell>
        </row>
        <row r="553">
          <cell r="A553" t="str">
            <v>tuberia Novafort 24"</v>
          </cell>
          <cell r="B553" t="str">
            <v>u</v>
          </cell>
          <cell r="C553">
            <v>2277988</v>
          </cell>
          <cell r="D553">
            <v>0</v>
          </cell>
          <cell r="E553">
            <v>0</v>
          </cell>
          <cell r="F553">
            <v>0</v>
          </cell>
          <cell r="G553">
            <v>0</v>
          </cell>
          <cell r="H553">
            <v>0</v>
          </cell>
          <cell r="I553">
            <v>0</v>
          </cell>
          <cell r="J553">
            <v>0</v>
          </cell>
          <cell r="K553">
            <v>0</v>
          </cell>
          <cell r="L553">
            <v>0</v>
          </cell>
          <cell r="U553">
            <v>0</v>
          </cell>
        </row>
        <row r="554">
          <cell r="A554" t="str">
            <v xml:space="preserve">Tubería Perforada en PVC de 2´´
</v>
          </cell>
          <cell r="B554" t="str">
            <v>m</v>
          </cell>
          <cell r="C554">
            <v>20701</v>
          </cell>
          <cell r="D554">
            <v>0</v>
          </cell>
          <cell r="E554">
            <v>0</v>
          </cell>
          <cell r="F554">
            <v>0</v>
          </cell>
          <cell r="G554">
            <v>0</v>
          </cell>
          <cell r="H554">
            <v>0</v>
          </cell>
          <cell r="I554">
            <v>0</v>
          </cell>
          <cell r="J554">
            <v>0</v>
          </cell>
          <cell r="K554">
            <v>0</v>
          </cell>
          <cell r="L554">
            <v>0</v>
          </cell>
          <cell r="U554">
            <v>0</v>
          </cell>
        </row>
        <row r="555">
          <cell r="A555" t="str">
            <v>Tubería Petrolera 7´´</v>
          </cell>
          <cell r="B555" t="str">
            <v>m</v>
          </cell>
          <cell r="C555">
            <v>145240</v>
          </cell>
          <cell r="D555">
            <v>0</v>
          </cell>
          <cell r="E555">
            <v>0</v>
          </cell>
          <cell r="F555">
            <v>0</v>
          </cell>
          <cell r="G555">
            <v>0</v>
          </cell>
          <cell r="H555">
            <v>0</v>
          </cell>
          <cell r="I555">
            <v>0</v>
          </cell>
          <cell r="J555">
            <v>0</v>
          </cell>
          <cell r="K555">
            <v>0</v>
          </cell>
          <cell r="L555">
            <v>0</v>
          </cell>
          <cell r="U555">
            <v>0</v>
          </cell>
        </row>
        <row r="556">
          <cell r="A556" t="str">
            <v>Tuberia PVC- Acueducto de U.M, RDE21 de Ø 4" (100mm) x 6m</v>
          </cell>
          <cell r="B556" t="str">
            <v>u</v>
          </cell>
          <cell r="C556">
            <v>253676</v>
          </cell>
          <cell r="D556">
            <v>0</v>
          </cell>
          <cell r="E556">
            <v>0</v>
          </cell>
          <cell r="F556">
            <v>0</v>
          </cell>
          <cell r="G556">
            <v>0</v>
          </cell>
          <cell r="H556">
            <v>0</v>
          </cell>
          <cell r="I556">
            <v>0</v>
          </cell>
          <cell r="J556">
            <v>0</v>
          </cell>
          <cell r="K556">
            <v>0</v>
          </cell>
          <cell r="L556">
            <v>0</v>
          </cell>
          <cell r="U556">
            <v>0</v>
          </cell>
        </row>
        <row r="557">
          <cell r="A557" t="str">
            <v xml:space="preserve">Tubería Pvc Alcantarillado D= 24´´ </v>
          </cell>
          <cell r="B557" t="str">
            <v>m</v>
          </cell>
          <cell r="C557">
            <v>428689</v>
          </cell>
          <cell r="D557">
            <v>0</v>
          </cell>
          <cell r="E557">
            <v>0</v>
          </cell>
          <cell r="F557">
            <v>0</v>
          </cell>
          <cell r="G557">
            <v>0</v>
          </cell>
          <cell r="H557">
            <v>0</v>
          </cell>
          <cell r="I557">
            <v>0</v>
          </cell>
          <cell r="J557">
            <v>0</v>
          </cell>
          <cell r="K557">
            <v>0</v>
          </cell>
          <cell r="L557">
            <v>0</v>
          </cell>
          <cell r="U557">
            <v>0</v>
          </cell>
        </row>
        <row r="558">
          <cell r="A558" t="str">
            <v xml:space="preserve">Tubería Pvc Alcantarillado D= 36´´ </v>
          </cell>
          <cell r="B558" t="str">
            <v>m</v>
          </cell>
          <cell r="C558">
            <v>1155938</v>
          </cell>
          <cell r="D558">
            <v>0</v>
          </cell>
          <cell r="E558">
            <v>0</v>
          </cell>
          <cell r="F558">
            <v>0</v>
          </cell>
          <cell r="G558">
            <v>0</v>
          </cell>
          <cell r="H558">
            <v>0</v>
          </cell>
          <cell r="I558">
            <v>0</v>
          </cell>
          <cell r="J558">
            <v>0</v>
          </cell>
          <cell r="K558">
            <v>0</v>
          </cell>
          <cell r="L558">
            <v>0</v>
          </cell>
          <cell r="U558">
            <v>0</v>
          </cell>
        </row>
        <row r="559">
          <cell r="A559" t="str">
            <v xml:space="preserve">Tubería PVC de 1´´ (para escamas en concreto)
</v>
          </cell>
          <cell r="B559" t="str">
            <v>m</v>
          </cell>
          <cell r="C559">
            <v>6035</v>
          </cell>
          <cell r="D559">
            <v>0</v>
          </cell>
          <cell r="E559">
            <v>0</v>
          </cell>
          <cell r="F559">
            <v>0</v>
          </cell>
          <cell r="G559">
            <v>0</v>
          </cell>
          <cell r="H559">
            <v>0</v>
          </cell>
          <cell r="I559">
            <v>0</v>
          </cell>
          <cell r="J559">
            <v>0</v>
          </cell>
          <cell r="K559">
            <v>0</v>
          </cell>
          <cell r="L559">
            <v>0</v>
          </cell>
          <cell r="U559">
            <v>0</v>
          </cell>
        </row>
        <row r="560">
          <cell r="A560" t="str">
            <v>TUBERIA PVC NOVAFORT 6''  (160mm) x 6 m Pavco</v>
          </cell>
          <cell r="B560" t="str">
            <v>u</v>
          </cell>
          <cell r="C560">
            <v>289287.90999999997</v>
          </cell>
          <cell r="D560">
            <v>1.05</v>
          </cell>
          <cell r="E560">
            <v>1.05</v>
          </cell>
          <cell r="F560">
            <v>0</v>
          </cell>
          <cell r="G560">
            <v>6.3</v>
          </cell>
          <cell r="H560">
            <v>2.1</v>
          </cell>
          <cell r="I560">
            <v>10.5</v>
          </cell>
          <cell r="J560">
            <v>0</v>
          </cell>
          <cell r="K560">
            <v>10.5</v>
          </cell>
          <cell r="L560">
            <v>3037523</v>
          </cell>
          <cell r="M560" t="str">
            <v>ok</v>
          </cell>
          <cell r="N560" t="str">
            <v>catalogo PAVCO 2022, ajustado por IPC</v>
          </cell>
          <cell r="O560">
            <v>10620023</v>
          </cell>
          <cell r="P560" t="str">
            <v>https://pavcowavin.com.co/lista-de-precios</v>
          </cell>
        </row>
        <row r="561">
          <cell r="A561" t="str">
            <v>TUBERIA PVC NOVAFORT 8''  (200mm) x 6 m Pavco</v>
          </cell>
          <cell r="B561" t="str">
            <v>u</v>
          </cell>
          <cell r="C561">
            <v>337590</v>
          </cell>
          <cell r="D561">
            <v>0</v>
          </cell>
          <cell r="E561">
            <v>0</v>
          </cell>
          <cell r="F561">
            <v>0</v>
          </cell>
          <cell r="G561">
            <v>0</v>
          </cell>
          <cell r="H561">
            <v>0</v>
          </cell>
          <cell r="I561">
            <v>0</v>
          </cell>
          <cell r="J561">
            <v>0</v>
          </cell>
          <cell r="K561">
            <v>0</v>
          </cell>
          <cell r="L561">
            <v>0</v>
          </cell>
          <cell r="U561">
            <v>0</v>
          </cell>
        </row>
        <row r="562">
          <cell r="A562" t="str">
            <v>Tubería pvc perforada (sin filtro) Ø=4". Tte</v>
          </cell>
          <cell r="B562" t="str">
            <v>m</v>
          </cell>
          <cell r="C562">
            <v>25037</v>
          </cell>
          <cell r="D562">
            <v>0</v>
          </cell>
          <cell r="E562">
            <v>0</v>
          </cell>
          <cell r="F562">
            <v>0</v>
          </cell>
          <cell r="G562">
            <v>0</v>
          </cell>
          <cell r="H562">
            <v>0</v>
          </cell>
          <cell r="I562">
            <v>0</v>
          </cell>
          <cell r="J562">
            <v>0</v>
          </cell>
          <cell r="K562">
            <v>0</v>
          </cell>
          <cell r="L562">
            <v>0</v>
          </cell>
          <cell r="U562">
            <v>0</v>
          </cell>
        </row>
        <row r="563">
          <cell r="A563" t="str">
            <v>Tubería pvc perforada (sin filtro) Ø=6". Tte</v>
          </cell>
          <cell r="B563" t="str">
            <v>m</v>
          </cell>
          <cell r="C563">
            <v>27401</v>
          </cell>
          <cell r="D563">
            <v>0</v>
          </cell>
          <cell r="E563">
            <v>0</v>
          </cell>
          <cell r="F563">
            <v>0</v>
          </cell>
          <cell r="G563">
            <v>0</v>
          </cell>
          <cell r="H563">
            <v>0</v>
          </cell>
          <cell r="I563">
            <v>0</v>
          </cell>
          <cell r="J563">
            <v>0</v>
          </cell>
          <cell r="K563">
            <v>0</v>
          </cell>
          <cell r="L563">
            <v>0</v>
          </cell>
          <cell r="U563">
            <v>0</v>
          </cell>
        </row>
        <row r="564">
          <cell r="A564" t="str">
            <v>Tubería PVC RD21 de 1´´ (para anclajes)</v>
          </cell>
          <cell r="B564" t="str">
            <v>m</v>
          </cell>
          <cell r="C564">
            <v>6003</v>
          </cell>
          <cell r="D564">
            <v>0</v>
          </cell>
          <cell r="E564">
            <v>0</v>
          </cell>
          <cell r="F564">
            <v>0</v>
          </cell>
          <cell r="G564">
            <v>0</v>
          </cell>
          <cell r="H564">
            <v>0</v>
          </cell>
          <cell r="I564">
            <v>0</v>
          </cell>
          <cell r="J564">
            <v>0</v>
          </cell>
          <cell r="K564">
            <v>0</v>
          </cell>
          <cell r="L564">
            <v>0</v>
          </cell>
          <cell r="U564">
            <v>0</v>
          </cell>
        </row>
        <row r="565">
          <cell r="A565" t="str">
            <v>Tubería PVC-Novafort Ø= 200 mm.</v>
          </cell>
          <cell r="B565" t="str">
            <v>m</v>
          </cell>
          <cell r="C565">
            <v>48457</v>
          </cell>
          <cell r="D565">
            <v>0</v>
          </cell>
          <cell r="E565">
            <v>0</v>
          </cell>
          <cell r="F565">
            <v>0</v>
          </cell>
          <cell r="G565">
            <v>0</v>
          </cell>
          <cell r="H565">
            <v>0</v>
          </cell>
          <cell r="I565">
            <v>0</v>
          </cell>
          <cell r="J565">
            <v>0</v>
          </cell>
          <cell r="K565">
            <v>0</v>
          </cell>
          <cell r="L565">
            <v>0</v>
          </cell>
          <cell r="U565">
            <v>0</v>
          </cell>
        </row>
        <row r="566">
          <cell r="A566" t="str">
            <v>Tubería PVC-Novafort Ø= 250 mm.</v>
          </cell>
          <cell r="B566" t="str">
            <v>m</v>
          </cell>
          <cell r="C566">
            <v>61787</v>
          </cell>
          <cell r="D566">
            <v>0</v>
          </cell>
          <cell r="E566">
            <v>0</v>
          </cell>
          <cell r="F566">
            <v>0</v>
          </cell>
          <cell r="G566">
            <v>0</v>
          </cell>
          <cell r="H566">
            <v>0</v>
          </cell>
          <cell r="I566">
            <v>0</v>
          </cell>
          <cell r="J566">
            <v>0</v>
          </cell>
          <cell r="K566">
            <v>0</v>
          </cell>
          <cell r="L566">
            <v>0</v>
          </cell>
          <cell r="U566">
            <v>0</v>
          </cell>
        </row>
        <row r="567">
          <cell r="A567" t="str">
            <v>tuberia PVC-S 2"</v>
          </cell>
          <cell r="B567" t="str">
            <v>m</v>
          </cell>
          <cell r="C567">
            <v>6063</v>
          </cell>
          <cell r="D567">
            <v>0</v>
          </cell>
          <cell r="E567">
            <v>0</v>
          </cell>
          <cell r="F567">
            <v>0</v>
          </cell>
          <cell r="G567">
            <v>0</v>
          </cell>
          <cell r="H567">
            <v>0</v>
          </cell>
          <cell r="I567">
            <v>0</v>
          </cell>
          <cell r="J567">
            <v>0</v>
          </cell>
          <cell r="K567">
            <v>0</v>
          </cell>
          <cell r="L567">
            <v>0</v>
          </cell>
          <cell r="U567">
            <v>0</v>
          </cell>
        </row>
        <row r="568">
          <cell r="A568" t="str">
            <v>tuberia PVC-S 3"</v>
          </cell>
          <cell r="B568" t="str">
            <v>m</v>
          </cell>
          <cell r="C568">
            <v>9328</v>
          </cell>
          <cell r="D568">
            <v>0</v>
          </cell>
          <cell r="E568">
            <v>0</v>
          </cell>
          <cell r="F568">
            <v>0</v>
          </cell>
          <cell r="G568">
            <v>0</v>
          </cell>
          <cell r="H568">
            <v>0</v>
          </cell>
          <cell r="I568">
            <v>0</v>
          </cell>
          <cell r="J568">
            <v>0</v>
          </cell>
          <cell r="K568">
            <v>0</v>
          </cell>
          <cell r="L568">
            <v>0</v>
          </cell>
          <cell r="U568">
            <v>0</v>
          </cell>
        </row>
        <row r="569">
          <cell r="A569" t="str">
            <v>tuberia PVC-S 4"</v>
          </cell>
          <cell r="B569" t="str">
            <v>m</v>
          </cell>
          <cell r="C569">
            <v>12826</v>
          </cell>
          <cell r="D569">
            <v>0</v>
          </cell>
          <cell r="E569">
            <v>0</v>
          </cell>
          <cell r="F569">
            <v>0</v>
          </cell>
          <cell r="G569">
            <v>0</v>
          </cell>
          <cell r="H569">
            <v>0</v>
          </cell>
          <cell r="I569">
            <v>0</v>
          </cell>
          <cell r="J569">
            <v>0</v>
          </cell>
          <cell r="K569">
            <v>0</v>
          </cell>
          <cell r="L569">
            <v>0</v>
          </cell>
          <cell r="U569">
            <v>0</v>
          </cell>
        </row>
        <row r="570">
          <cell r="A570" t="str">
            <v>Tubería PVC-S Ø= 2" x 6 m</v>
          </cell>
          <cell r="B570" t="str">
            <v>u</v>
          </cell>
          <cell r="C570">
            <v>49900</v>
          </cell>
          <cell r="D570">
            <v>12.95</v>
          </cell>
          <cell r="E570">
            <v>5.6</v>
          </cell>
          <cell r="F570">
            <v>0</v>
          </cell>
          <cell r="G570">
            <v>4.9000000000000004</v>
          </cell>
          <cell r="H570">
            <v>7</v>
          </cell>
          <cell r="I570">
            <v>30.45</v>
          </cell>
          <cell r="J570">
            <v>0</v>
          </cell>
          <cell r="K570">
            <v>30.45</v>
          </cell>
          <cell r="L570">
            <v>1519455</v>
          </cell>
          <cell r="M570" t="str">
            <v>ok</v>
          </cell>
          <cell r="N570" t="str">
            <v>https://www.homecenter.com.co/homecenter-co/product/65852/tubo-sanitario-2-x-6-mts/65852/</v>
          </cell>
          <cell r="O570">
            <v>1062023</v>
          </cell>
        </row>
        <row r="571">
          <cell r="A571" t="str">
            <v>Tubería PVC-S Ø= 3" x 6 m</v>
          </cell>
          <cell r="B571" t="str">
            <v>u</v>
          </cell>
          <cell r="C571">
            <v>77900</v>
          </cell>
          <cell r="D571">
            <v>7.25</v>
          </cell>
          <cell r="E571">
            <v>4</v>
          </cell>
          <cell r="F571">
            <v>0</v>
          </cell>
          <cell r="G571">
            <v>4</v>
          </cell>
          <cell r="H571">
            <v>7.25</v>
          </cell>
          <cell r="I571">
            <v>22.5</v>
          </cell>
          <cell r="J571">
            <v>0</v>
          </cell>
          <cell r="K571">
            <v>22.5</v>
          </cell>
          <cell r="L571">
            <v>1752750</v>
          </cell>
          <cell r="M571" t="str">
            <v>ok</v>
          </cell>
          <cell r="N571" t="str">
            <v>https://www.homecenter.com.co/homecenter-co/product/65853/tubo-sanitario-3-x-6-mts/65853/</v>
          </cell>
          <cell r="O571">
            <v>1062023</v>
          </cell>
        </row>
        <row r="572">
          <cell r="A572" t="str">
            <v>Tubería PVC-S Ø= 4" x 6 m</v>
          </cell>
          <cell r="B572" t="str">
            <v>u</v>
          </cell>
          <cell r="C572">
            <v>118900</v>
          </cell>
          <cell r="D572">
            <v>11.65</v>
          </cell>
          <cell r="E572">
            <v>4</v>
          </cell>
          <cell r="F572">
            <v>0</v>
          </cell>
          <cell r="G572">
            <v>4.3499999999999996</v>
          </cell>
          <cell r="H572">
            <v>7.25</v>
          </cell>
          <cell r="I572">
            <v>27.25</v>
          </cell>
          <cell r="J572">
            <v>0</v>
          </cell>
          <cell r="K572">
            <v>27.25</v>
          </cell>
          <cell r="L572">
            <v>3240025</v>
          </cell>
          <cell r="M572" t="str">
            <v>ok</v>
          </cell>
          <cell r="N572" t="str">
            <v>https://www.homecenter.com.co/homecenter-co/product/65854/tubo-sanitario-4-x-6-mts/65854/</v>
          </cell>
          <cell r="O572">
            <v>1062023</v>
          </cell>
        </row>
        <row r="573">
          <cell r="A573" t="str">
            <v>Tubería PVC-S Ø= 6" x 6 m</v>
          </cell>
          <cell r="B573" t="str">
            <v>u</v>
          </cell>
          <cell r="C573">
            <v>302390</v>
          </cell>
          <cell r="D573">
            <v>0</v>
          </cell>
          <cell r="E573">
            <v>0</v>
          </cell>
          <cell r="F573">
            <v>0</v>
          </cell>
          <cell r="G573">
            <v>0</v>
          </cell>
          <cell r="H573">
            <v>0</v>
          </cell>
          <cell r="I573">
            <v>0</v>
          </cell>
          <cell r="J573">
            <v>0</v>
          </cell>
          <cell r="K573">
            <v>0</v>
          </cell>
          <cell r="L573">
            <v>0</v>
          </cell>
          <cell r="U573">
            <v>0</v>
          </cell>
        </row>
        <row r="574">
          <cell r="A574" t="str">
            <v>Tubo 1/2" Presión 13.5-315 psi x 6 m</v>
          </cell>
          <cell r="B574" t="str">
            <v>u</v>
          </cell>
          <cell r="C574">
            <v>17490</v>
          </cell>
          <cell r="D574">
            <v>0</v>
          </cell>
          <cell r="E574">
            <v>0</v>
          </cell>
          <cell r="F574">
            <v>0</v>
          </cell>
          <cell r="G574">
            <v>0</v>
          </cell>
          <cell r="H574">
            <v>0</v>
          </cell>
          <cell r="I574">
            <v>0</v>
          </cell>
          <cell r="J574">
            <v>0</v>
          </cell>
          <cell r="K574">
            <v>0</v>
          </cell>
          <cell r="L574">
            <v>0</v>
          </cell>
          <cell r="U574">
            <v>0</v>
          </cell>
        </row>
        <row r="575">
          <cell r="A575" t="str">
            <v>Tubo 1/2" Presión 9-500 x 6 m</v>
          </cell>
          <cell r="B575" t="str">
            <v>u</v>
          </cell>
          <cell r="C575">
            <v>19900</v>
          </cell>
          <cell r="D575">
            <v>11.29</v>
          </cell>
          <cell r="E575">
            <v>6.04</v>
          </cell>
          <cell r="F575">
            <v>0</v>
          </cell>
          <cell r="G575">
            <v>5.34</v>
          </cell>
          <cell r="H575">
            <v>7.44</v>
          </cell>
          <cell r="I575">
            <v>30.11</v>
          </cell>
          <cell r="J575">
            <v>0</v>
          </cell>
          <cell r="K575">
            <v>30.11</v>
          </cell>
          <cell r="L575">
            <v>599189</v>
          </cell>
          <cell r="M575" t="str">
            <v>ok</v>
          </cell>
          <cell r="N575" t="str">
            <v>https://www.homecenter.com.co/homecenter-co/product/65891/tubo-presion-1-2-pulg-x-6mts-9-500-psi-pavco/65891/</v>
          </cell>
          <cell r="O575">
            <v>1062023</v>
          </cell>
        </row>
        <row r="576">
          <cell r="A576" t="str">
            <v xml:space="preserve">Tubo 3/4" x1m Presión 21-200 psi
</v>
          </cell>
          <cell r="B576" t="str">
            <v>M</v>
          </cell>
          <cell r="C576">
            <v>5014</v>
          </cell>
          <cell r="D576">
            <v>0</v>
          </cell>
          <cell r="E576">
            <v>0</v>
          </cell>
          <cell r="F576">
            <v>0</v>
          </cell>
          <cell r="G576">
            <v>0</v>
          </cell>
          <cell r="H576">
            <v>0</v>
          </cell>
          <cell r="I576">
            <v>0</v>
          </cell>
          <cell r="J576">
            <v>0</v>
          </cell>
          <cell r="K576">
            <v>0</v>
          </cell>
          <cell r="L576">
            <v>0</v>
          </cell>
          <cell r="U576">
            <v>0</v>
          </cell>
        </row>
        <row r="577">
          <cell r="A577" t="str">
            <v>Tubo Acometida PF 1/2 Rde9 Rollo 90mts - Pavco</v>
          </cell>
          <cell r="B577" t="str">
            <v>u</v>
          </cell>
          <cell r="C577">
            <v>389290</v>
          </cell>
          <cell r="D577">
            <v>0</v>
          </cell>
          <cell r="E577">
            <v>0</v>
          </cell>
          <cell r="F577">
            <v>0</v>
          </cell>
          <cell r="G577">
            <v>0</v>
          </cell>
          <cell r="H577">
            <v>0</v>
          </cell>
          <cell r="I577">
            <v>0</v>
          </cell>
          <cell r="J577">
            <v>0</v>
          </cell>
          <cell r="K577">
            <v>0</v>
          </cell>
          <cell r="L577">
            <v>0</v>
          </cell>
          <cell r="U577">
            <v>0</v>
          </cell>
        </row>
        <row r="578">
          <cell r="A578" t="str">
            <v>Tubo concreto clase C, D=0,25 m</v>
          </cell>
          <cell r="B578" t="str">
            <v>m</v>
          </cell>
          <cell r="C578">
            <v>40933</v>
          </cell>
          <cell r="D578">
            <v>0</v>
          </cell>
          <cell r="E578">
            <v>0</v>
          </cell>
          <cell r="F578">
            <v>0</v>
          </cell>
          <cell r="G578">
            <v>0</v>
          </cell>
          <cell r="H578">
            <v>0</v>
          </cell>
          <cell r="I578">
            <v>0</v>
          </cell>
          <cell r="J578">
            <v>0</v>
          </cell>
          <cell r="K578">
            <v>0</v>
          </cell>
          <cell r="L578">
            <v>0</v>
          </cell>
          <cell r="U578">
            <v>0</v>
          </cell>
        </row>
        <row r="579">
          <cell r="A579" t="str">
            <v xml:space="preserve">Tubo concreto reforzado 900mm (tipo 1)
</v>
          </cell>
          <cell r="B579" t="str">
            <v>m</v>
          </cell>
          <cell r="C579">
            <v>421303</v>
          </cell>
          <cell r="D579">
            <v>0</v>
          </cell>
          <cell r="E579">
            <v>0</v>
          </cell>
          <cell r="F579">
            <v>0</v>
          </cell>
          <cell r="G579">
            <v>0</v>
          </cell>
          <cell r="H579">
            <v>0</v>
          </cell>
          <cell r="I579">
            <v>0</v>
          </cell>
          <cell r="J579">
            <v>0</v>
          </cell>
          <cell r="K579">
            <v>0</v>
          </cell>
          <cell r="L579">
            <v>0</v>
          </cell>
          <cell r="U579">
            <v>0</v>
          </cell>
        </row>
        <row r="580">
          <cell r="A580" t="str">
            <v xml:space="preserve">Tubo concreto reforzado 900mm (tipo 2)
</v>
          </cell>
          <cell r="B580" t="str">
            <v>m</v>
          </cell>
          <cell r="C580">
            <v>392200</v>
          </cell>
          <cell r="D580">
            <v>0</v>
          </cell>
          <cell r="E580">
            <v>0</v>
          </cell>
          <cell r="F580">
            <v>0</v>
          </cell>
          <cell r="G580">
            <v>0</v>
          </cell>
          <cell r="H580">
            <v>0</v>
          </cell>
          <cell r="I580">
            <v>0</v>
          </cell>
          <cell r="J580">
            <v>0</v>
          </cell>
          <cell r="K580">
            <v>0</v>
          </cell>
          <cell r="L580">
            <v>0</v>
          </cell>
          <cell r="U580">
            <v>0</v>
          </cell>
        </row>
        <row r="581">
          <cell r="A581" t="str">
            <v>Tubo concreto simple 450 mm</v>
          </cell>
          <cell r="B581" t="str">
            <v>m</v>
          </cell>
          <cell r="C581">
            <v>108178</v>
          </cell>
          <cell r="D581">
            <v>0</v>
          </cell>
          <cell r="E581">
            <v>0</v>
          </cell>
          <cell r="F581">
            <v>0</v>
          </cell>
          <cell r="G581">
            <v>0</v>
          </cell>
          <cell r="H581">
            <v>0</v>
          </cell>
          <cell r="I581">
            <v>0</v>
          </cell>
          <cell r="J581">
            <v>0</v>
          </cell>
          <cell r="K581">
            <v>0</v>
          </cell>
          <cell r="L581">
            <v>0</v>
          </cell>
          <cell r="U581">
            <v>0</v>
          </cell>
        </row>
        <row r="582">
          <cell r="A582" t="str">
            <v>Tubo concreto simple 500 mm</v>
          </cell>
          <cell r="B582" t="str">
            <v>m</v>
          </cell>
          <cell r="C582">
            <v>147638</v>
          </cell>
          <cell r="D582">
            <v>0</v>
          </cell>
          <cell r="E582">
            <v>0</v>
          </cell>
          <cell r="F582">
            <v>0</v>
          </cell>
          <cell r="G582">
            <v>0</v>
          </cell>
          <cell r="H582">
            <v>0</v>
          </cell>
          <cell r="I582">
            <v>0</v>
          </cell>
          <cell r="J582">
            <v>0</v>
          </cell>
          <cell r="K582">
            <v>0</v>
          </cell>
          <cell r="L582">
            <v>0</v>
          </cell>
          <cell r="U582">
            <v>0</v>
          </cell>
        </row>
        <row r="583">
          <cell r="A583" t="str">
            <v>Tubo concreto simple 600 mm</v>
          </cell>
          <cell r="B583" t="str">
            <v>m</v>
          </cell>
          <cell r="C583">
            <v>178102</v>
          </cell>
          <cell r="D583">
            <v>0</v>
          </cell>
          <cell r="E583">
            <v>0</v>
          </cell>
          <cell r="F583">
            <v>0</v>
          </cell>
          <cell r="G583">
            <v>0</v>
          </cell>
          <cell r="H583">
            <v>0</v>
          </cell>
          <cell r="I583">
            <v>0</v>
          </cell>
          <cell r="J583">
            <v>0</v>
          </cell>
          <cell r="K583">
            <v>0</v>
          </cell>
          <cell r="L583">
            <v>0</v>
          </cell>
          <cell r="U583">
            <v>0</v>
          </cell>
        </row>
        <row r="584">
          <cell r="A584" t="str">
            <v>Tubo concreto simple 750 mm</v>
          </cell>
          <cell r="B584" t="str">
            <v>m</v>
          </cell>
          <cell r="C584">
            <v>228858</v>
          </cell>
          <cell r="D584">
            <v>0</v>
          </cell>
          <cell r="E584">
            <v>0</v>
          </cell>
          <cell r="F584">
            <v>0</v>
          </cell>
          <cell r="G584">
            <v>0</v>
          </cell>
          <cell r="H584">
            <v>0</v>
          </cell>
          <cell r="I584">
            <v>0</v>
          </cell>
          <cell r="J584">
            <v>0</v>
          </cell>
          <cell r="K584">
            <v>0</v>
          </cell>
          <cell r="L584">
            <v>0</v>
          </cell>
          <cell r="U584">
            <v>0</v>
          </cell>
        </row>
        <row r="585">
          <cell r="A585" t="str">
            <v>Tubo conduit EMT 1"</v>
          </cell>
          <cell r="B585" t="str">
            <v>u</v>
          </cell>
          <cell r="C585">
            <v>62895</v>
          </cell>
          <cell r="D585">
            <v>0</v>
          </cell>
          <cell r="E585">
            <v>0</v>
          </cell>
          <cell r="F585">
            <v>0</v>
          </cell>
          <cell r="G585">
            <v>0</v>
          </cell>
          <cell r="H585">
            <v>0</v>
          </cell>
          <cell r="I585">
            <v>0</v>
          </cell>
          <cell r="J585">
            <v>0</v>
          </cell>
          <cell r="K585">
            <v>0</v>
          </cell>
          <cell r="L585">
            <v>0</v>
          </cell>
          <cell r="U585">
            <v>0</v>
          </cell>
        </row>
        <row r="586">
          <cell r="A586" t="str">
            <v>Tubo conduit EMT 3/4"  3 M</v>
          </cell>
          <cell r="B586" t="str">
            <v>u</v>
          </cell>
          <cell r="C586">
            <v>41900</v>
          </cell>
          <cell r="D586">
            <v>13.86</v>
          </cell>
          <cell r="E586">
            <v>5.2</v>
          </cell>
          <cell r="F586">
            <v>34.65</v>
          </cell>
          <cell r="G586">
            <v>34.65</v>
          </cell>
          <cell r="H586">
            <v>14.55</v>
          </cell>
          <cell r="I586">
            <v>102.91</v>
          </cell>
          <cell r="J586">
            <v>0</v>
          </cell>
          <cell r="K586">
            <v>102.91</v>
          </cell>
          <cell r="L586">
            <v>4311929</v>
          </cell>
          <cell r="M586" t="str">
            <v>ok</v>
          </cell>
          <cell r="N586" t="str">
            <v>https://www.homecenter.com.co/homecenter-co/product/374300/tubo-emt-ul-3-4-pulg/374300/</v>
          </cell>
          <cell r="O586">
            <v>1062023</v>
          </cell>
        </row>
        <row r="587">
          <cell r="A587" t="str">
            <v>Tubo Conduit PVC 1/2 x 3mt</v>
          </cell>
          <cell r="B587" t="str">
            <v>U</v>
          </cell>
          <cell r="C587">
            <v>8400</v>
          </cell>
          <cell r="D587">
            <v>7.7</v>
          </cell>
          <cell r="E587">
            <v>5.6</v>
          </cell>
          <cell r="F587">
            <v>9.8000000000000007</v>
          </cell>
          <cell r="G587">
            <v>7.7</v>
          </cell>
          <cell r="H587">
            <v>0</v>
          </cell>
          <cell r="I587">
            <v>30.8</v>
          </cell>
          <cell r="J587">
            <v>0</v>
          </cell>
          <cell r="K587">
            <v>30.8</v>
          </cell>
          <cell r="L587">
            <v>258720</v>
          </cell>
        </row>
        <row r="588">
          <cell r="A588" t="str">
            <v xml:space="preserve">Tubo corrugado de acero galvanizado MP-68
</v>
          </cell>
          <cell r="B588" t="str">
            <v>m</v>
          </cell>
          <cell r="C588">
            <v>175561</v>
          </cell>
          <cell r="D588">
            <v>0</v>
          </cell>
          <cell r="E588">
            <v>0</v>
          </cell>
          <cell r="F588">
            <v>0</v>
          </cell>
          <cell r="G588">
            <v>0</v>
          </cell>
          <cell r="H588">
            <v>0</v>
          </cell>
          <cell r="I588">
            <v>0</v>
          </cell>
          <cell r="J588">
            <v>0</v>
          </cell>
          <cell r="K588">
            <v>0</v>
          </cell>
          <cell r="L588">
            <v>0</v>
          </cell>
          <cell r="U588">
            <v>0</v>
          </cell>
        </row>
        <row r="589">
          <cell r="A589" t="str">
            <v>Tubo cuadrado 1 x 1" x 1.1mm Cal.18 x 6m</v>
          </cell>
          <cell r="B589" t="str">
            <v>U</v>
          </cell>
          <cell r="C589">
            <v>23903</v>
          </cell>
          <cell r="D589">
            <v>0</v>
          </cell>
          <cell r="E589">
            <v>0</v>
          </cell>
          <cell r="F589">
            <v>0</v>
          </cell>
          <cell r="G589">
            <v>0</v>
          </cell>
          <cell r="H589">
            <v>0</v>
          </cell>
          <cell r="I589">
            <v>0</v>
          </cell>
          <cell r="J589">
            <v>0</v>
          </cell>
          <cell r="K589">
            <v>0</v>
          </cell>
          <cell r="L589">
            <v>0</v>
          </cell>
          <cell r="U589">
            <v>0</v>
          </cell>
        </row>
        <row r="590">
          <cell r="A590" t="str">
            <v>Tubo cuadrado 100 x 100 x 2.0mm x 6m estructural HR50 - 37.3k aprox.</v>
          </cell>
          <cell r="B590" t="str">
            <v>U</v>
          </cell>
          <cell r="C590">
            <v>334400</v>
          </cell>
          <cell r="D590">
            <v>0</v>
          </cell>
          <cell r="E590">
            <v>0</v>
          </cell>
          <cell r="F590">
            <v>0</v>
          </cell>
          <cell r="G590">
            <v>0</v>
          </cell>
          <cell r="H590">
            <v>0</v>
          </cell>
          <cell r="I590">
            <v>0</v>
          </cell>
          <cell r="J590">
            <v>0</v>
          </cell>
          <cell r="K590">
            <v>0</v>
          </cell>
          <cell r="L590">
            <v>0</v>
          </cell>
          <cell r="U590">
            <v>0</v>
          </cell>
        </row>
        <row r="591">
          <cell r="A591" t="str">
            <v>Tubo de Presión de 3/4" 11-400psi x 6 m</v>
          </cell>
          <cell r="B591" t="str">
            <v>u</v>
          </cell>
          <cell r="C591">
            <v>29800</v>
          </cell>
          <cell r="D591">
            <v>2.1</v>
          </cell>
          <cell r="E591">
            <v>3.15</v>
          </cell>
          <cell r="F591">
            <v>0</v>
          </cell>
          <cell r="G591">
            <v>3.15</v>
          </cell>
          <cell r="H591">
            <v>3.15</v>
          </cell>
          <cell r="I591">
            <v>11.55</v>
          </cell>
          <cell r="J591">
            <v>0</v>
          </cell>
          <cell r="K591">
            <v>11.55</v>
          </cell>
          <cell r="L591">
            <v>344190</v>
          </cell>
        </row>
        <row r="592">
          <cell r="A592" t="str">
            <v>tubo EMT 1/2" X 3m</v>
          </cell>
          <cell r="B592" t="str">
            <v>u</v>
          </cell>
          <cell r="C592">
            <v>23700</v>
          </cell>
          <cell r="D592">
            <v>91.7</v>
          </cell>
          <cell r="E592">
            <v>17.149999999999999</v>
          </cell>
          <cell r="F592">
            <v>109.9</v>
          </cell>
          <cell r="G592">
            <v>168.7</v>
          </cell>
          <cell r="H592">
            <v>31.85</v>
          </cell>
          <cell r="I592">
            <v>419.3</v>
          </cell>
          <cell r="J592">
            <v>0</v>
          </cell>
          <cell r="K592">
            <v>419.3</v>
          </cell>
          <cell r="L592">
            <v>9937410</v>
          </cell>
          <cell r="M592" t="str">
            <v>ok</v>
          </cell>
          <cell r="N592" t="str">
            <v>https://interelectricas.com.co/tuberia-metalica-y-pvc/2182-tubo-metalico-emt-de-1-2-pulgadas-x-3-mts.html</v>
          </cell>
          <cell r="O592">
            <v>1062023</v>
          </cell>
        </row>
        <row r="593">
          <cell r="A593" t="str">
            <v>Tubo Led T8 800 Lúmenes 8W G13 600mm Luz Blanca</v>
          </cell>
          <cell r="B593" t="str">
            <v>U</v>
          </cell>
          <cell r="C593">
            <v>17930</v>
          </cell>
          <cell r="D593">
            <v>0</v>
          </cell>
          <cell r="E593">
            <v>0</v>
          </cell>
          <cell r="F593">
            <v>0</v>
          </cell>
          <cell r="G593">
            <v>0</v>
          </cell>
          <cell r="H593">
            <v>0</v>
          </cell>
          <cell r="I593">
            <v>0</v>
          </cell>
          <cell r="J593">
            <v>0</v>
          </cell>
          <cell r="K593">
            <v>0</v>
          </cell>
          <cell r="L593">
            <v>0</v>
          </cell>
          <cell r="U593">
            <v>0</v>
          </cell>
        </row>
        <row r="594">
          <cell r="A594" t="str">
            <v xml:space="preserve">Tubo metálico con recubrimiento bituminoso de lámina calibre 12 y diámetro de 60''
</v>
          </cell>
          <cell r="B594" t="str">
            <v>m</v>
          </cell>
          <cell r="C594">
            <v>144990</v>
          </cell>
          <cell r="D594">
            <v>0</v>
          </cell>
          <cell r="E594">
            <v>0</v>
          </cell>
          <cell r="F594">
            <v>0</v>
          </cell>
          <cell r="G594">
            <v>0</v>
          </cell>
          <cell r="H594">
            <v>0</v>
          </cell>
          <cell r="I594">
            <v>0</v>
          </cell>
          <cell r="J594">
            <v>0</v>
          </cell>
          <cell r="K594">
            <v>0</v>
          </cell>
          <cell r="L594">
            <v>0</v>
          </cell>
          <cell r="U594">
            <v>0</v>
          </cell>
        </row>
        <row r="595">
          <cell r="A595" t="str">
            <v xml:space="preserve">Tubo para cerramiento, calibre 16 de 2,7m (cerramientos en malla)
</v>
          </cell>
          <cell r="B595" t="str">
            <v>u</v>
          </cell>
          <cell r="C595">
            <v>33645</v>
          </cell>
          <cell r="D595">
            <v>0</v>
          </cell>
          <cell r="E595">
            <v>0</v>
          </cell>
          <cell r="F595">
            <v>0</v>
          </cell>
          <cell r="G595">
            <v>0</v>
          </cell>
          <cell r="H595">
            <v>0</v>
          </cell>
          <cell r="I595">
            <v>0</v>
          </cell>
          <cell r="J595">
            <v>0</v>
          </cell>
          <cell r="K595">
            <v>0</v>
          </cell>
          <cell r="L595">
            <v>0</v>
          </cell>
          <cell r="U595">
            <v>0</v>
          </cell>
        </row>
        <row r="596">
          <cell r="A596" t="str">
            <v>Tuboflex Condugas - PE Corrugado Flexible - Rollo x 25m 1/2Pulg</v>
          </cell>
          <cell r="B596" t="str">
            <v>u</v>
          </cell>
          <cell r="C596">
            <v>51900</v>
          </cell>
          <cell r="D596">
            <v>0</v>
          </cell>
          <cell r="E596">
            <v>0</v>
          </cell>
          <cell r="F596">
            <v>0</v>
          </cell>
          <cell r="G596">
            <v>0</v>
          </cell>
          <cell r="H596">
            <v>0</v>
          </cell>
          <cell r="I596">
            <v>0</v>
          </cell>
          <cell r="J596">
            <v>0</v>
          </cell>
          <cell r="K596">
            <v>0</v>
          </cell>
          <cell r="L596">
            <v>0</v>
          </cell>
          <cell r="U596">
            <v>0</v>
          </cell>
        </row>
        <row r="597">
          <cell r="A597" t="str">
            <v>union 1/2"</v>
          </cell>
          <cell r="B597" t="str">
            <v>und</v>
          </cell>
          <cell r="C597">
            <v>466</v>
          </cell>
          <cell r="D597">
            <v>0</v>
          </cell>
          <cell r="E597">
            <v>0</v>
          </cell>
          <cell r="F597">
            <v>0</v>
          </cell>
          <cell r="G597">
            <v>0</v>
          </cell>
          <cell r="H597">
            <v>0</v>
          </cell>
          <cell r="I597">
            <v>0</v>
          </cell>
          <cell r="J597">
            <v>0</v>
          </cell>
          <cell r="K597">
            <v>0</v>
          </cell>
          <cell r="L597">
            <v>0</v>
          </cell>
          <cell r="U597">
            <v>0</v>
          </cell>
        </row>
        <row r="598">
          <cell r="A598" t="str">
            <v>Union Bajante - canal Amazonas</v>
          </cell>
          <cell r="B598" t="str">
            <v>u</v>
          </cell>
          <cell r="C598">
            <v>22037</v>
          </cell>
          <cell r="D598">
            <v>0</v>
          </cell>
          <cell r="E598">
            <v>0</v>
          </cell>
          <cell r="F598">
            <v>0</v>
          </cell>
          <cell r="G598">
            <v>0</v>
          </cell>
          <cell r="H598">
            <v>0</v>
          </cell>
          <cell r="I598">
            <v>0</v>
          </cell>
          <cell r="J598">
            <v>0</v>
          </cell>
          <cell r="K598">
            <v>0</v>
          </cell>
          <cell r="L598">
            <v>0</v>
          </cell>
          <cell r="U598">
            <v>0</v>
          </cell>
        </row>
        <row r="599">
          <cell r="A599" t="str">
            <v>Union EMT 1/2" Acero</v>
          </cell>
          <cell r="B599" t="str">
            <v>u</v>
          </cell>
          <cell r="C599">
            <v>2682</v>
          </cell>
          <cell r="D599">
            <v>34</v>
          </cell>
          <cell r="E599">
            <v>6.5</v>
          </cell>
          <cell r="F599">
            <v>41</v>
          </cell>
          <cell r="G599">
            <v>61</v>
          </cell>
          <cell r="H599">
            <v>11.5</v>
          </cell>
          <cell r="I599">
            <v>154</v>
          </cell>
          <cell r="J599">
            <v>0</v>
          </cell>
          <cell r="K599">
            <v>154</v>
          </cell>
          <cell r="L599">
            <v>413028</v>
          </cell>
        </row>
        <row r="600">
          <cell r="A600" t="str">
            <v>Union EMT 3/4" Acero</v>
          </cell>
          <cell r="B600" t="str">
            <v>u</v>
          </cell>
          <cell r="C600">
            <v>3848</v>
          </cell>
          <cell r="D600">
            <v>13.86</v>
          </cell>
          <cell r="E600">
            <v>5.2</v>
          </cell>
          <cell r="F600">
            <v>34.65</v>
          </cell>
          <cell r="G600">
            <v>34.65</v>
          </cell>
          <cell r="H600">
            <v>14.55</v>
          </cell>
          <cell r="I600">
            <v>102.91</v>
          </cell>
          <cell r="J600">
            <v>0</v>
          </cell>
          <cell r="K600">
            <v>102.91</v>
          </cell>
          <cell r="L600">
            <v>395998</v>
          </cell>
        </row>
        <row r="601">
          <cell r="A601" t="str">
            <v>Unión en PVC D=2´´</v>
          </cell>
          <cell r="B601" t="str">
            <v>u</v>
          </cell>
          <cell r="C601">
            <v>3469</v>
          </cell>
          <cell r="D601">
            <v>0</v>
          </cell>
          <cell r="E601">
            <v>0</v>
          </cell>
          <cell r="F601">
            <v>0</v>
          </cell>
          <cell r="G601">
            <v>0</v>
          </cell>
          <cell r="H601">
            <v>0</v>
          </cell>
          <cell r="I601">
            <v>0</v>
          </cell>
          <cell r="J601">
            <v>0</v>
          </cell>
          <cell r="K601">
            <v>0</v>
          </cell>
          <cell r="L601">
            <v>0</v>
          </cell>
          <cell r="U601">
            <v>0</v>
          </cell>
        </row>
        <row r="602">
          <cell r="A602" t="str">
            <v xml:space="preserve">Unión en PVC RD21 de 1´´ (para anclajes)
</v>
          </cell>
          <cell r="B602" t="str">
            <v>u</v>
          </cell>
          <cell r="C602">
            <v>1339</v>
          </cell>
          <cell r="D602">
            <v>0</v>
          </cell>
          <cell r="E602">
            <v>0</v>
          </cell>
          <cell r="F602">
            <v>0</v>
          </cell>
          <cell r="G602">
            <v>0</v>
          </cell>
          <cell r="H602">
            <v>0</v>
          </cell>
          <cell r="I602">
            <v>0</v>
          </cell>
          <cell r="J602">
            <v>0</v>
          </cell>
          <cell r="K602">
            <v>0</v>
          </cell>
          <cell r="L602">
            <v>0</v>
          </cell>
          <cell r="U602">
            <v>0</v>
          </cell>
        </row>
        <row r="603">
          <cell r="A603" t="str">
            <v>Unión Pe al Pe 16x16 - Latón</v>
          </cell>
          <cell r="B603" t="str">
            <v>u</v>
          </cell>
          <cell r="C603">
            <v>13900</v>
          </cell>
          <cell r="D603">
            <v>0</v>
          </cell>
          <cell r="E603">
            <v>0</v>
          </cell>
          <cell r="F603">
            <v>0</v>
          </cell>
          <cell r="G603">
            <v>0</v>
          </cell>
          <cell r="H603">
            <v>0</v>
          </cell>
          <cell r="I603">
            <v>0</v>
          </cell>
          <cell r="J603">
            <v>0</v>
          </cell>
          <cell r="K603">
            <v>0</v>
          </cell>
          <cell r="L603">
            <v>0</v>
          </cell>
          <cell r="U603">
            <v>0</v>
          </cell>
        </row>
        <row r="604">
          <cell r="A604" t="str">
            <v>Unión PVC-Novafort Ø= 200 mm. - Pavco o equivalente.</v>
          </cell>
          <cell r="B604" t="str">
            <v>u</v>
          </cell>
          <cell r="C604">
            <v>36554</v>
          </cell>
          <cell r="D604">
            <v>0</v>
          </cell>
          <cell r="E604">
            <v>0</v>
          </cell>
          <cell r="F604">
            <v>0</v>
          </cell>
          <cell r="G604">
            <v>0</v>
          </cell>
          <cell r="H604">
            <v>0</v>
          </cell>
          <cell r="I604">
            <v>0</v>
          </cell>
          <cell r="J604">
            <v>0</v>
          </cell>
          <cell r="K604">
            <v>0</v>
          </cell>
          <cell r="L604">
            <v>0</v>
          </cell>
          <cell r="U604">
            <v>0</v>
          </cell>
        </row>
        <row r="605">
          <cell r="A605" t="str">
            <v>Unión PVC-Novafort Ø= 250 mm. - Pavco o equivalente.</v>
          </cell>
          <cell r="B605" t="str">
            <v>u</v>
          </cell>
          <cell r="C605">
            <v>96271</v>
          </cell>
          <cell r="D605">
            <v>0</v>
          </cell>
          <cell r="E605">
            <v>0</v>
          </cell>
          <cell r="F605">
            <v>0</v>
          </cell>
          <cell r="G605">
            <v>0</v>
          </cell>
          <cell r="H605">
            <v>0</v>
          </cell>
          <cell r="I605">
            <v>0</v>
          </cell>
          <cell r="J605">
            <v>0</v>
          </cell>
          <cell r="K605">
            <v>0</v>
          </cell>
          <cell r="L605">
            <v>0</v>
          </cell>
          <cell r="U605">
            <v>0</v>
          </cell>
        </row>
        <row r="606">
          <cell r="A606" t="str">
            <v>Unión PVC-P, Ø= 1/2"</v>
          </cell>
          <cell r="B606" t="str">
            <v>u</v>
          </cell>
          <cell r="C606">
            <v>700</v>
          </cell>
          <cell r="D606">
            <v>24.02</v>
          </cell>
          <cell r="E606">
            <v>12.31</v>
          </cell>
          <cell r="F606">
            <v>0</v>
          </cell>
          <cell r="G606">
            <v>10.210000000000001</v>
          </cell>
          <cell r="H606">
            <v>13.52</v>
          </cell>
          <cell r="I606">
            <v>60.06</v>
          </cell>
          <cell r="J606">
            <v>0</v>
          </cell>
          <cell r="K606">
            <v>60.06</v>
          </cell>
          <cell r="L606">
            <v>42042</v>
          </cell>
        </row>
        <row r="607">
          <cell r="A607" t="str">
            <v>Unión PVC-P, Ø= 3/4"</v>
          </cell>
          <cell r="B607" t="str">
            <v>u</v>
          </cell>
          <cell r="C607">
            <v>1866</v>
          </cell>
          <cell r="D607">
            <v>3.31</v>
          </cell>
          <cell r="E607">
            <v>4.96</v>
          </cell>
          <cell r="F607">
            <v>0</v>
          </cell>
          <cell r="G607">
            <v>4.96</v>
          </cell>
          <cell r="H607">
            <v>4.96</v>
          </cell>
          <cell r="I607">
            <v>18.190000000000001</v>
          </cell>
          <cell r="J607">
            <v>0</v>
          </cell>
          <cell r="K607">
            <v>18.190000000000001</v>
          </cell>
          <cell r="L607">
            <v>33943</v>
          </cell>
        </row>
        <row r="608">
          <cell r="A608" t="str">
            <v>Unión PVC-S Ø= 2"</v>
          </cell>
          <cell r="B608" t="str">
            <v>u</v>
          </cell>
          <cell r="C608">
            <v>2438</v>
          </cell>
          <cell r="D608">
            <v>14.25</v>
          </cell>
          <cell r="E608">
            <v>6.68</v>
          </cell>
          <cell r="F608">
            <v>0</v>
          </cell>
          <cell r="G608">
            <v>5.63</v>
          </cell>
          <cell r="H608">
            <v>7.63</v>
          </cell>
          <cell r="I608">
            <v>34.19</v>
          </cell>
          <cell r="J608">
            <v>0</v>
          </cell>
          <cell r="K608">
            <v>34.19</v>
          </cell>
          <cell r="L608">
            <v>83355</v>
          </cell>
        </row>
        <row r="609">
          <cell r="A609" t="str">
            <v>Unión PVC-S Ø= 3"</v>
          </cell>
          <cell r="B609" t="str">
            <v>u</v>
          </cell>
          <cell r="C609">
            <v>3922</v>
          </cell>
          <cell r="D609">
            <v>7.88</v>
          </cell>
          <cell r="E609">
            <v>4.2</v>
          </cell>
          <cell r="F609">
            <v>0</v>
          </cell>
          <cell r="G609">
            <v>4.2</v>
          </cell>
          <cell r="H609">
            <v>7.88</v>
          </cell>
          <cell r="I609">
            <v>24.16</v>
          </cell>
          <cell r="J609">
            <v>0</v>
          </cell>
          <cell r="K609">
            <v>24.16</v>
          </cell>
          <cell r="L609">
            <v>94756</v>
          </cell>
        </row>
        <row r="610">
          <cell r="A610" t="str">
            <v>Unión PVC-S Ø= 4"</v>
          </cell>
          <cell r="B610" t="str">
            <v>u</v>
          </cell>
          <cell r="C610">
            <v>8500</v>
          </cell>
          <cell r="D610">
            <v>12.08</v>
          </cell>
          <cell r="E610">
            <v>4.2</v>
          </cell>
          <cell r="F610">
            <v>0</v>
          </cell>
          <cell r="G610">
            <v>4.7300000000000004</v>
          </cell>
          <cell r="H610">
            <v>7.88</v>
          </cell>
          <cell r="I610">
            <v>28.89</v>
          </cell>
          <cell r="J610">
            <v>0</v>
          </cell>
          <cell r="K610">
            <v>28.89</v>
          </cell>
          <cell r="L610">
            <v>245565</v>
          </cell>
        </row>
        <row r="611">
          <cell r="A611" t="str">
            <v>Unión PVC-S Ø= 6"</v>
          </cell>
          <cell r="B611" t="str">
            <v>u</v>
          </cell>
          <cell r="C611">
            <v>40590</v>
          </cell>
          <cell r="D611">
            <v>0</v>
          </cell>
          <cell r="E611">
            <v>0</v>
          </cell>
          <cell r="F611">
            <v>0</v>
          </cell>
          <cell r="G611">
            <v>0</v>
          </cell>
          <cell r="H611">
            <v>0</v>
          </cell>
          <cell r="I611">
            <v>0</v>
          </cell>
          <cell r="J611">
            <v>0</v>
          </cell>
          <cell r="K611">
            <v>0</v>
          </cell>
          <cell r="L611">
            <v>0</v>
          </cell>
          <cell r="U611">
            <v>0</v>
          </cell>
        </row>
        <row r="612">
          <cell r="A612" t="str">
            <v>Valla peatonal de hierro, de 1,10x2,50 m, color amarillo, con barrotes verticales montados sobre bastidor de tubo, con dos pies metálicos, incluso placa para publicidad.</v>
          </cell>
          <cell r="B612" t="str">
            <v>u</v>
          </cell>
          <cell r="C612">
            <v>80104</v>
          </cell>
          <cell r="D612">
            <v>0</v>
          </cell>
          <cell r="E612">
            <v>0</v>
          </cell>
          <cell r="F612">
            <v>0</v>
          </cell>
          <cell r="G612">
            <v>0</v>
          </cell>
          <cell r="H612">
            <v>0</v>
          </cell>
          <cell r="I612">
            <v>0</v>
          </cell>
          <cell r="J612">
            <v>0</v>
          </cell>
          <cell r="K612">
            <v>0</v>
          </cell>
          <cell r="L612">
            <v>0</v>
          </cell>
          <cell r="U612">
            <v>0</v>
          </cell>
        </row>
        <row r="613">
          <cell r="A613" t="str">
            <v>Válvula Antifraude Telescópica 1/2x1/2 Pulg</v>
          </cell>
          <cell r="B613" t="str">
            <v>u</v>
          </cell>
          <cell r="C613">
            <v>22990</v>
          </cell>
          <cell r="D613">
            <v>0</v>
          </cell>
          <cell r="E613">
            <v>0</v>
          </cell>
          <cell r="F613">
            <v>0</v>
          </cell>
          <cell r="G613">
            <v>0</v>
          </cell>
          <cell r="H613">
            <v>0</v>
          </cell>
          <cell r="I613">
            <v>0</v>
          </cell>
          <cell r="J613">
            <v>0</v>
          </cell>
          <cell r="K613">
            <v>0</v>
          </cell>
          <cell r="L613">
            <v>0</v>
          </cell>
          <cell r="U613">
            <v>0</v>
          </cell>
        </row>
        <row r="614">
          <cell r="A614" t="str">
            <v>Válvula Compuerta 1/2" - Metálica</v>
          </cell>
          <cell r="B614" t="str">
            <v>u</v>
          </cell>
          <cell r="C614">
            <v>26290</v>
          </cell>
          <cell r="D614">
            <v>3</v>
          </cell>
          <cell r="E614">
            <v>2</v>
          </cell>
          <cell r="F614">
            <v>0</v>
          </cell>
          <cell r="G614">
            <v>2</v>
          </cell>
          <cell r="H614">
            <v>2</v>
          </cell>
          <cell r="I614">
            <v>9</v>
          </cell>
          <cell r="J614">
            <v>0</v>
          </cell>
          <cell r="K614">
            <v>9</v>
          </cell>
          <cell r="L614">
            <v>236610</v>
          </cell>
        </row>
        <row r="615">
          <cell r="A615" t="str">
            <v>válvula de incorporación</v>
          </cell>
          <cell r="B615" t="str">
            <v>und</v>
          </cell>
          <cell r="C615">
            <v>23087</v>
          </cell>
          <cell r="D615">
            <v>0</v>
          </cell>
          <cell r="E615">
            <v>0</v>
          </cell>
          <cell r="F615">
            <v>0</v>
          </cell>
          <cell r="G615">
            <v>0</v>
          </cell>
          <cell r="H615">
            <v>0</v>
          </cell>
          <cell r="I615">
            <v>0</v>
          </cell>
          <cell r="J615">
            <v>0</v>
          </cell>
          <cell r="K615">
            <v>0</v>
          </cell>
          <cell r="L615">
            <v>0</v>
          </cell>
          <cell r="U615">
            <v>0</v>
          </cell>
        </row>
        <row r="616">
          <cell r="A616" t="str">
            <v>Válvula Gas H.-H 1/2</v>
          </cell>
          <cell r="B616" t="str">
            <v>u</v>
          </cell>
          <cell r="C616">
            <v>19900</v>
          </cell>
          <cell r="D616">
            <v>0</v>
          </cell>
          <cell r="E616">
            <v>0</v>
          </cell>
          <cell r="F616">
            <v>0</v>
          </cell>
          <cell r="G616">
            <v>0</v>
          </cell>
          <cell r="H616">
            <v>0</v>
          </cell>
          <cell r="I616">
            <v>0</v>
          </cell>
          <cell r="J616">
            <v>0</v>
          </cell>
          <cell r="K616">
            <v>0</v>
          </cell>
          <cell r="L616">
            <v>0</v>
          </cell>
          <cell r="U616">
            <v>0</v>
          </cell>
        </row>
        <row r="617">
          <cell r="A617" t="str">
            <v>Válvula para Sanitario Push Empotrada 4.8 Litros - Institucional - Antivandalica</v>
          </cell>
          <cell r="B617" t="str">
            <v>u</v>
          </cell>
          <cell r="C617">
            <v>375134</v>
          </cell>
          <cell r="D617">
            <v>0</v>
          </cell>
          <cell r="E617">
            <v>0</v>
          </cell>
          <cell r="F617">
            <v>0</v>
          </cell>
          <cell r="G617">
            <v>0</v>
          </cell>
          <cell r="H617">
            <v>0</v>
          </cell>
          <cell r="I617">
            <v>0</v>
          </cell>
          <cell r="J617">
            <v>0</v>
          </cell>
          <cell r="K617">
            <v>0</v>
          </cell>
          <cell r="L617">
            <v>0</v>
          </cell>
          <cell r="U617">
            <v>0</v>
          </cell>
        </row>
        <row r="618">
          <cell r="A618" t="str">
            <v>Válvula pvc 1/2 pulgadas roscada 235 psi</v>
          </cell>
          <cell r="B618" t="str">
            <v>u</v>
          </cell>
          <cell r="C618">
            <v>6763</v>
          </cell>
          <cell r="D618">
            <v>0</v>
          </cell>
          <cell r="E618">
            <v>0</v>
          </cell>
          <cell r="F618">
            <v>0</v>
          </cell>
          <cell r="G618">
            <v>0</v>
          </cell>
          <cell r="H618">
            <v>0</v>
          </cell>
          <cell r="I618">
            <v>0</v>
          </cell>
          <cell r="J618">
            <v>0</v>
          </cell>
          <cell r="K618">
            <v>0</v>
          </cell>
          <cell r="L618">
            <v>0</v>
          </cell>
          <cell r="U618">
            <v>0</v>
          </cell>
        </row>
        <row r="619">
          <cell r="A619" t="str">
            <v>Válvula registrador 1/2 sanitario y lavamanos plástica Grival + acople</v>
          </cell>
          <cell r="B619" t="str">
            <v>u</v>
          </cell>
          <cell r="C619">
            <v>23728</v>
          </cell>
          <cell r="D619">
            <v>4</v>
          </cell>
          <cell r="E619">
            <v>3</v>
          </cell>
          <cell r="F619">
            <v>0</v>
          </cell>
          <cell r="G619">
            <v>3</v>
          </cell>
          <cell r="H619">
            <v>1</v>
          </cell>
          <cell r="I619">
            <v>11</v>
          </cell>
          <cell r="J619">
            <v>0</v>
          </cell>
          <cell r="K619">
            <v>11</v>
          </cell>
          <cell r="L619">
            <v>261008</v>
          </cell>
        </row>
        <row r="620">
          <cell r="A620" t="str">
            <v>Varilla 1" W G60 6m Corrugada</v>
          </cell>
          <cell r="B620" t="str">
            <v>u</v>
          </cell>
          <cell r="C620">
            <v>79046</v>
          </cell>
          <cell r="D620">
            <v>0</v>
          </cell>
          <cell r="E620">
            <v>0</v>
          </cell>
          <cell r="F620">
            <v>0</v>
          </cell>
          <cell r="G620">
            <v>0</v>
          </cell>
          <cell r="H620">
            <v>0</v>
          </cell>
          <cell r="I620">
            <v>0</v>
          </cell>
          <cell r="J620">
            <v>0</v>
          </cell>
          <cell r="K620">
            <v>0</v>
          </cell>
          <cell r="L620">
            <v>0</v>
          </cell>
          <cell r="U620">
            <v>0</v>
          </cell>
        </row>
        <row r="621">
          <cell r="A621" t="str">
            <v>Varilla 5/8</v>
          </cell>
          <cell r="B621" t="str">
            <v>kg</v>
          </cell>
          <cell r="C621">
            <v>0</v>
          </cell>
          <cell r="D621">
            <v>0</v>
          </cell>
          <cell r="E621">
            <v>0</v>
          </cell>
          <cell r="F621">
            <v>0</v>
          </cell>
          <cell r="G621">
            <v>0</v>
          </cell>
          <cell r="H621">
            <v>0</v>
          </cell>
          <cell r="I621">
            <v>0</v>
          </cell>
          <cell r="J621">
            <v>0</v>
          </cell>
          <cell r="K621">
            <v>0</v>
          </cell>
          <cell r="L621">
            <v>0</v>
          </cell>
          <cell r="U621">
            <v>0</v>
          </cell>
        </row>
        <row r="622">
          <cell r="A622" t="str">
            <v>Varilla Copper Weld Puesta a Tierra 2.4 m x 14,28 mm</v>
          </cell>
          <cell r="B622" t="str">
            <v>u</v>
          </cell>
          <cell r="C622">
            <v>177115</v>
          </cell>
          <cell r="D622">
            <v>0</v>
          </cell>
          <cell r="E622">
            <v>0</v>
          </cell>
          <cell r="F622">
            <v>0</v>
          </cell>
          <cell r="G622">
            <v>0</v>
          </cell>
          <cell r="H622">
            <v>0</v>
          </cell>
          <cell r="I622">
            <v>0</v>
          </cell>
          <cell r="J622">
            <v>0</v>
          </cell>
          <cell r="K622">
            <v>0</v>
          </cell>
          <cell r="L622">
            <v>0</v>
          </cell>
          <cell r="U622">
            <v>0</v>
          </cell>
        </row>
        <row r="623">
          <cell r="A623" t="str">
            <v>Varilla Copper Weld Puesta a Tierra 5/8" x 2.4 m</v>
          </cell>
          <cell r="B623" t="str">
            <v>u</v>
          </cell>
          <cell r="C623">
            <v>81690</v>
          </cell>
          <cell r="D623">
            <v>0</v>
          </cell>
          <cell r="E623">
            <v>0</v>
          </cell>
          <cell r="F623">
            <v>0</v>
          </cell>
          <cell r="G623">
            <v>0</v>
          </cell>
          <cell r="H623">
            <v>0</v>
          </cell>
          <cell r="I623">
            <v>0</v>
          </cell>
          <cell r="J623">
            <v>0</v>
          </cell>
          <cell r="K623">
            <v>0</v>
          </cell>
          <cell r="L623">
            <v>0</v>
          </cell>
          <cell r="U623">
            <v>0</v>
          </cell>
        </row>
        <row r="624">
          <cell r="A624" t="str">
            <v>Varilla Lisa 1" G-40 x 6 m</v>
          </cell>
          <cell r="B624" t="str">
            <v>u</v>
          </cell>
          <cell r="C624">
            <v>101005</v>
          </cell>
          <cell r="D624">
            <v>0</v>
          </cell>
          <cell r="E624">
            <v>0</v>
          </cell>
          <cell r="F624">
            <v>0</v>
          </cell>
          <cell r="G624">
            <v>0</v>
          </cell>
          <cell r="H624">
            <v>0</v>
          </cell>
          <cell r="I624">
            <v>0</v>
          </cell>
          <cell r="J624">
            <v>0</v>
          </cell>
          <cell r="K624">
            <v>0</v>
          </cell>
          <cell r="L624">
            <v>0</v>
          </cell>
          <cell r="U624">
            <v>0</v>
          </cell>
        </row>
        <row r="625">
          <cell r="A625" t="str">
            <v>ventana Aluminio 60 x 40 cm - Vidrio 4 mm Espesor</v>
          </cell>
          <cell r="B625" t="str">
            <v>u</v>
          </cell>
          <cell r="C625">
            <v>85001</v>
          </cell>
          <cell r="D625">
            <v>0</v>
          </cell>
          <cell r="E625">
            <v>0</v>
          </cell>
          <cell r="F625">
            <v>0</v>
          </cell>
          <cell r="G625">
            <v>0</v>
          </cell>
          <cell r="H625">
            <v>0</v>
          </cell>
          <cell r="I625">
            <v>0</v>
          </cell>
          <cell r="J625">
            <v>0</v>
          </cell>
          <cell r="K625">
            <v>0</v>
          </cell>
          <cell r="L625">
            <v>0</v>
          </cell>
          <cell r="U625">
            <v>0</v>
          </cell>
        </row>
        <row r="626">
          <cell r="A626" t="str">
            <v>Ventana de 1.2 x 2 m Aluminio Corrediza - Vidrio 5 mm Temp</v>
          </cell>
          <cell r="B626" t="str">
            <v>u</v>
          </cell>
          <cell r="C626">
            <v>641300</v>
          </cell>
          <cell r="D626">
            <v>0</v>
          </cell>
          <cell r="E626">
            <v>0</v>
          </cell>
          <cell r="F626">
            <v>0</v>
          </cell>
          <cell r="G626">
            <v>0</v>
          </cell>
          <cell r="H626">
            <v>0</v>
          </cell>
          <cell r="I626">
            <v>0</v>
          </cell>
          <cell r="J626">
            <v>0</v>
          </cell>
          <cell r="K626">
            <v>0</v>
          </cell>
          <cell r="L626">
            <v>0</v>
          </cell>
          <cell r="U626">
            <v>0</v>
          </cell>
        </row>
        <row r="627">
          <cell r="A627" t="str">
            <v>Ventana de 1.7 x 1. 3 m en roble o cedro - Marco de 0.12 m</v>
          </cell>
          <cell r="B627" t="str">
            <v>u</v>
          </cell>
          <cell r="C627">
            <v>848000</v>
          </cell>
          <cell r="D627">
            <v>0</v>
          </cell>
          <cell r="E627">
            <v>0</v>
          </cell>
          <cell r="F627">
            <v>0</v>
          </cell>
          <cell r="G627">
            <v>0</v>
          </cell>
          <cell r="H627">
            <v>0</v>
          </cell>
          <cell r="I627">
            <v>0</v>
          </cell>
          <cell r="J627">
            <v>0</v>
          </cell>
          <cell r="K627">
            <v>0</v>
          </cell>
          <cell r="L627">
            <v>0</v>
          </cell>
          <cell r="U627">
            <v>0</v>
          </cell>
        </row>
        <row r="628">
          <cell r="A628" t="str">
            <v>Ventana en cedro - Marco 0.12 x 0.04 m en cedro</v>
          </cell>
          <cell r="B628" t="str">
            <v>m2</v>
          </cell>
          <cell r="C628">
            <v>494533</v>
          </cell>
          <cell r="D628">
            <v>0</v>
          </cell>
          <cell r="E628">
            <v>0</v>
          </cell>
          <cell r="F628">
            <v>0</v>
          </cell>
          <cell r="G628">
            <v>0</v>
          </cell>
          <cell r="H628">
            <v>0</v>
          </cell>
          <cell r="I628">
            <v>0</v>
          </cell>
          <cell r="J628">
            <v>0</v>
          </cell>
          <cell r="K628">
            <v>0</v>
          </cell>
          <cell r="L628">
            <v>0</v>
          </cell>
          <cell r="U628">
            <v>0</v>
          </cell>
        </row>
        <row r="629">
          <cell r="A629" t="str">
            <v>Viga Ordinario 0.2 x 0.1 x 4 m</v>
          </cell>
          <cell r="B629" t="str">
            <v>m</v>
          </cell>
          <cell r="C629">
            <v>8253</v>
          </cell>
          <cell r="D629">
            <v>0</v>
          </cell>
          <cell r="E629">
            <v>0</v>
          </cell>
          <cell r="F629">
            <v>0</v>
          </cell>
          <cell r="G629">
            <v>0</v>
          </cell>
          <cell r="H629">
            <v>0</v>
          </cell>
          <cell r="I629">
            <v>0</v>
          </cell>
          <cell r="J629">
            <v>0</v>
          </cell>
          <cell r="K629">
            <v>0</v>
          </cell>
          <cell r="L629">
            <v>0</v>
          </cell>
          <cell r="U629">
            <v>0</v>
          </cell>
        </row>
        <row r="630">
          <cell r="A630" t="str">
            <v>Vigueta 39x20x0.40 mm 2.44 m Calibre 26</v>
          </cell>
          <cell r="B630" t="str">
            <v>Und</v>
          </cell>
          <cell r="C630">
            <v>3848</v>
          </cell>
          <cell r="D630">
            <v>0</v>
          </cell>
          <cell r="E630">
            <v>0</v>
          </cell>
          <cell r="F630">
            <v>0</v>
          </cell>
          <cell r="G630">
            <v>0</v>
          </cell>
          <cell r="H630">
            <v>0</v>
          </cell>
          <cell r="I630">
            <v>0</v>
          </cell>
          <cell r="J630">
            <v>0</v>
          </cell>
          <cell r="K630">
            <v>0</v>
          </cell>
          <cell r="L630">
            <v>0</v>
          </cell>
          <cell r="U630">
            <v>0</v>
          </cell>
        </row>
        <row r="631">
          <cell r="A631" t="str">
            <v>Vinilo Tipo II Kolor  Blanco 1 Gl</v>
          </cell>
          <cell r="B631" t="str">
            <v>Und</v>
          </cell>
          <cell r="C631">
            <v>34863</v>
          </cell>
          <cell r="D631">
            <v>0</v>
          </cell>
          <cell r="E631">
            <v>0</v>
          </cell>
          <cell r="F631">
            <v>0</v>
          </cell>
          <cell r="G631">
            <v>0</v>
          </cell>
          <cell r="H631">
            <v>0</v>
          </cell>
          <cell r="I631">
            <v>0</v>
          </cell>
          <cell r="J631">
            <v>0</v>
          </cell>
          <cell r="K631">
            <v>0</v>
          </cell>
          <cell r="L631">
            <v>0</v>
          </cell>
          <cell r="U631">
            <v>0</v>
          </cell>
        </row>
        <row r="632">
          <cell r="A632" t="str">
            <v>Viniltex Blanco Almendra 5 Galones Interior y Exterior
Pintuco</v>
          </cell>
          <cell r="B632" t="str">
            <v>u</v>
          </cell>
          <cell r="C632">
            <v>322982</v>
          </cell>
          <cell r="D632">
            <v>0</v>
          </cell>
          <cell r="E632">
            <v>0</v>
          </cell>
          <cell r="F632">
            <v>0</v>
          </cell>
          <cell r="G632">
            <v>0</v>
          </cell>
          <cell r="H632">
            <v>0</v>
          </cell>
          <cell r="I632">
            <v>0</v>
          </cell>
          <cell r="J632">
            <v>0</v>
          </cell>
          <cell r="K632">
            <v>0</v>
          </cell>
          <cell r="L632">
            <v>0</v>
          </cell>
          <cell r="U632">
            <v>0</v>
          </cell>
        </row>
        <row r="633">
          <cell r="A633" t="str">
            <v>Wash Primer</v>
          </cell>
          <cell r="B633" t="str">
            <v>gal</v>
          </cell>
          <cell r="C633">
            <v>39061</v>
          </cell>
          <cell r="D633">
            <v>0</v>
          </cell>
          <cell r="E633">
            <v>0</v>
          </cell>
          <cell r="F633">
            <v>0</v>
          </cell>
          <cell r="G633">
            <v>0</v>
          </cell>
          <cell r="H633">
            <v>0</v>
          </cell>
          <cell r="I633">
            <v>0</v>
          </cell>
          <cell r="J633">
            <v>0</v>
          </cell>
          <cell r="K633">
            <v>0</v>
          </cell>
          <cell r="L633">
            <v>0</v>
          </cell>
        </row>
        <row r="634">
          <cell r="A634" t="str">
            <v xml:space="preserve">Wash Primer Negro - 1 Galón
Algreco- One total solution - </v>
          </cell>
          <cell r="B634" t="str">
            <v>G</v>
          </cell>
          <cell r="C634">
            <v>181900</v>
          </cell>
          <cell r="D634">
            <v>12.76</v>
          </cell>
          <cell r="E634">
            <v>11.52</v>
          </cell>
          <cell r="F634">
            <v>52.98</v>
          </cell>
          <cell r="G634">
            <v>1.64</v>
          </cell>
          <cell r="H634">
            <v>2.0099999999999998</v>
          </cell>
          <cell r="I634">
            <v>80.91</v>
          </cell>
          <cell r="J634">
            <v>0</v>
          </cell>
          <cell r="K634">
            <v>80.91</v>
          </cell>
          <cell r="L634">
            <v>14717529</v>
          </cell>
          <cell r="M634" t="str">
            <v>OK</v>
          </cell>
          <cell r="N634" t="str">
            <v>https://www.homecenter.com.co/homecenter-co/product/319297/anticorrosivo-wash-primer-negro-1-galon/319297/</v>
          </cell>
          <cell r="O634">
            <v>26052023</v>
          </cell>
        </row>
        <row r="635">
          <cell r="A635" t="str">
            <v>Yee PVC-S Ø= 2" - Pavco o equivalente.</v>
          </cell>
          <cell r="B635" t="str">
            <v>U</v>
          </cell>
          <cell r="C635">
            <v>6890</v>
          </cell>
          <cell r="D635">
            <v>5.4</v>
          </cell>
          <cell r="E635">
            <v>1.8</v>
          </cell>
          <cell r="F635">
            <v>0</v>
          </cell>
          <cell r="G635">
            <v>1.8</v>
          </cell>
          <cell r="H635">
            <v>3</v>
          </cell>
          <cell r="I635">
            <v>12</v>
          </cell>
          <cell r="J635">
            <v>0</v>
          </cell>
          <cell r="K635">
            <v>12</v>
          </cell>
          <cell r="L635">
            <v>82680</v>
          </cell>
        </row>
        <row r="636">
          <cell r="A636" t="str">
            <v>Yee PVC-S Ø= 3" - Pavco o equivalente.</v>
          </cell>
          <cell r="B636" t="str">
            <v>U</v>
          </cell>
          <cell r="C636">
            <v>15900</v>
          </cell>
          <cell r="D636">
            <v>3.15</v>
          </cell>
          <cell r="E636">
            <v>1.89</v>
          </cell>
          <cell r="F636">
            <v>0</v>
          </cell>
          <cell r="G636">
            <v>1.89</v>
          </cell>
          <cell r="H636">
            <v>3.15</v>
          </cell>
          <cell r="I636">
            <v>10.08</v>
          </cell>
          <cell r="J636">
            <v>0</v>
          </cell>
          <cell r="K636">
            <v>10.08</v>
          </cell>
          <cell r="L636">
            <v>160272</v>
          </cell>
        </row>
        <row r="637">
          <cell r="A637" t="str">
            <v>Yee PVC-S Ø= 4" - Pavco o equivalente.</v>
          </cell>
          <cell r="B637" t="str">
            <v>U</v>
          </cell>
          <cell r="C637">
            <v>25334</v>
          </cell>
          <cell r="D637">
            <v>10.92</v>
          </cell>
          <cell r="E637">
            <v>3.99</v>
          </cell>
          <cell r="F637">
            <v>0</v>
          </cell>
          <cell r="G637">
            <v>5.04</v>
          </cell>
          <cell r="H637">
            <v>8.4</v>
          </cell>
          <cell r="I637">
            <v>28.35</v>
          </cell>
          <cell r="J637">
            <v>0</v>
          </cell>
          <cell r="K637">
            <v>28.35</v>
          </cell>
          <cell r="L637">
            <v>718219</v>
          </cell>
        </row>
        <row r="638">
          <cell r="A638" t="str">
            <v>Yee reduc 4x3 Sanitaria</v>
          </cell>
          <cell r="B638" t="str">
            <v>u</v>
          </cell>
          <cell r="C638">
            <v>20871</v>
          </cell>
          <cell r="D638">
            <v>5.25</v>
          </cell>
          <cell r="E638">
            <v>2.1</v>
          </cell>
          <cell r="F638">
            <v>0</v>
          </cell>
          <cell r="G638">
            <v>2.1</v>
          </cell>
          <cell r="H638">
            <v>5.25</v>
          </cell>
          <cell r="I638">
            <v>14.7</v>
          </cell>
          <cell r="J638">
            <v>0</v>
          </cell>
          <cell r="K638">
            <v>14.7</v>
          </cell>
          <cell r="L638">
            <v>306804</v>
          </cell>
        </row>
        <row r="639">
          <cell r="A639" t="str">
            <v>Cemento Blanco</v>
          </cell>
          <cell r="B639" t="str">
            <v>Kg</v>
          </cell>
          <cell r="C639">
            <v>1748</v>
          </cell>
          <cell r="D639">
            <v>374.4</v>
          </cell>
          <cell r="E639">
            <v>144</v>
          </cell>
          <cell r="F639">
            <v>0</v>
          </cell>
          <cell r="G639">
            <v>219.6</v>
          </cell>
          <cell r="H639">
            <v>273.60000000000002</v>
          </cell>
          <cell r="I639">
            <v>1011.6</v>
          </cell>
          <cell r="J639">
            <v>0</v>
          </cell>
          <cell r="K639">
            <v>1011.6</v>
          </cell>
          <cell r="L639">
            <v>1768277</v>
          </cell>
          <cell r="M639" t="str">
            <v>OK</v>
          </cell>
          <cell r="N639" t="str">
            <v>https://www.homecenter.com.co/homecenter-co/product/38220/cemento-argos-blanco-40kg/38220/</v>
          </cell>
          <cell r="O639">
            <v>1062023</v>
          </cell>
        </row>
        <row r="640">
          <cell r="A640" t="str">
            <v xml:space="preserve">Granito Blanco </v>
          </cell>
          <cell r="B640" t="str">
            <v>Kg</v>
          </cell>
          <cell r="C640">
            <v>1595</v>
          </cell>
          <cell r="D640">
            <v>499.2</v>
          </cell>
          <cell r="E640">
            <v>192</v>
          </cell>
          <cell r="F640">
            <v>0</v>
          </cell>
          <cell r="G640">
            <v>292.8</v>
          </cell>
          <cell r="H640">
            <v>364.8</v>
          </cell>
          <cell r="I640">
            <v>1348.8</v>
          </cell>
          <cell r="J640">
            <v>0</v>
          </cell>
          <cell r="K640">
            <v>1348.8</v>
          </cell>
          <cell r="L640">
            <v>2151336</v>
          </cell>
          <cell r="M640" t="str">
            <v>OK</v>
          </cell>
          <cell r="N640" t="str">
            <v>https://www.homecenter.com.co/homecenter-co/product/04862/granito-blanco-20-kilos/04862/</v>
          </cell>
          <cell r="O640">
            <v>1062023</v>
          </cell>
        </row>
        <row r="641">
          <cell r="A641" t="str">
            <v>Rueda esmeril gramos 60 6 x 1 pulgada tg 662531</v>
          </cell>
          <cell r="B641" t="str">
            <v>u</v>
          </cell>
          <cell r="C641">
            <v>28600</v>
          </cell>
          <cell r="D641">
            <v>0.42</v>
          </cell>
          <cell r="E641">
            <v>0.16</v>
          </cell>
          <cell r="F641">
            <v>0</v>
          </cell>
          <cell r="G641">
            <v>0.24</v>
          </cell>
          <cell r="H641">
            <v>0.3</v>
          </cell>
          <cell r="I641">
            <v>1.1200000000000001</v>
          </cell>
          <cell r="J641">
            <v>0</v>
          </cell>
          <cell r="K641">
            <v>1.1200000000000001</v>
          </cell>
          <cell r="L641">
            <v>32032</v>
          </cell>
        </row>
        <row r="642">
          <cell r="A642" t="str">
            <v>Acido muriatico 3.7 lt</v>
          </cell>
          <cell r="B642" t="str">
            <v>und</v>
          </cell>
          <cell r="C642">
            <v>21560</v>
          </cell>
          <cell r="D642">
            <v>0.56000000000000005</v>
          </cell>
          <cell r="E642">
            <v>20.22</v>
          </cell>
          <cell r="F642">
            <v>0</v>
          </cell>
          <cell r="G642">
            <v>0.33</v>
          </cell>
          <cell r="H642">
            <v>0.41</v>
          </cell>
          <cell r="I642">
            <v>21.52</v>
          </cell>
          <cell r="J642">
            <v>0</v>
          </cell>
          <cell r="K642">
            <v>21.52</v>
          </cell>
          <cell r="L642">
            <v>463971</v>
          </cell>
        </row>
        <row r="643">
          <cell r="A643" t="str">
            <v xml:space="preserve">Marmolina blanca </v>
          </cell>
          <cell r="B643" t="str">
            <v>Kg</v>
          </cell>
          <cell r="C643">
            <v>605</v>
          </cell>
          <cell r="D643">
            <v>124.8</v>
          </cell>
          <cell r="E643">
            <v>48</v>
          </cell>
          <cell r="F643">
            <v>0</v>
          </cell>
          <cell r="G643">
            <v>73.2</v>
          </cell>
          <cell r="H643">
            <v>91.2</v>
          </cell>
          <cell r="I643">
            <v>337.2</v>
          </cell>
          <cell r="J643">
            <v>0</v>
          </cell>
          <cell r="K643">
            <v>337.2</v>
          </cell>
          <cell r="L643">
            <v>204006</v>
          </cell>
        </row>
        <row r="644">
          <cell r="A644" t="str">
            <v>Malla para Gallinero - Hueco 1.1/4" - Ancho 1.5 m</v>
          </cell>
          <cell r="B644" t="str">
            <v>m2</v>
          </cell>
          <cell r="C644">
            <v>2145</v>
          </cell>
          <cell r="D644">
            <v>20.8</v>
          </cell>
          <cell r="E644">
            <v>8</v>
          </cell>
          <cell r="F644">
            <v>0</v>
          </cell>
          <cell r="G644">
            <v>12.2</v>
          </cell>
          <cell r="H644">
            <v>15.2</v>
          </cell>
          <cell r="I644">
            <v>56.2</v>
          </cell>
          <cell r="J644">
            <v>0</v>
          </cell>
          <cell r="K644">
            <v>56.2</v>
          </cell>
          <cell r="L644">
            <v>120549</v>
          </cell>
        </row>
        <row r="645">
          <cell r="A645" t="str">
            <v>Varilla de dilatación de aluminio de 3 mm.</v>
          </cell>
          <cell r="B645" t="str">
            <v>m</v>
          </cell>
          <cell r="C645">
            <v>2860</v>
          </cell>
          <cell r="D645">
            <v>104</v>
          </cell>
          <cell r="E645">
            <v>40</v>
          </cell>
          <cell r="F645">
            <v>0</v>
          </cell>
          <cell r="G645">
            <v>61</v>
          </cell>
          <cell r="H645">
            <v>76</v>
          </cell>
          <cell r="I645">
            <v>281</v>
          </cell>
          <cell r="J645">
            <v>0</v>
          </cell>
          <cell r="K645">
            <v>281</v>
          </cell>
          <cell r="L645">
            <v>803660</v>
          </cell>
        </row>
        <row r="646">
          <cell r="A646" t="str">
            <v>Cera Polimérica líquida para pisos.</v>
          </cell>
          <cell r="B646" t="str">
            <v>Lt</v>
          </cell>
          <cell r="C646">
            <v>30250</v>
          </cell>
          <cell r="D646">
            <v>0.87</v>
          </cell>
          <cell r="E646">
            <v>0.33</v>
          </cell>
          <cell r="F646">
            <v>0</v>
          </cell>
          <cell r="G646">
            <v>0.51</v>
          </cell>
          <cell r="H646">
            <v>0.63</v>
          </cell>
          <cell r="I646">
            <v>2.34</v>
          </cell>
          <cell r="J646">
            <v>0</v>
          </cell>
          <cell r="K646">
            <v>2.34</v>
          </cell>
          <cell r="L646">
            <v>70785</v>
          </cell>
        </row>
        <row r="647">
          <cell r="A647" t="str">
            <v>Mineral de Silicio - Rocktop 30k Gris - Toxement. Rend. Tráfico pesado: 4 a 6 kg/m2.</v>
          </cell>
          <cell r="B647" t="str">
            <v>u</v>
          </cell>
          <cell r="C647">
            <v>54890</v>
          </cell>
          <cell r="D647">
            <v>14.98</v>
          </cell>
          <cell r="E647">
            <v>8.68</v>
          </cell>
          <cell r="F647">
            <v>0.7</v>
          </cell>
          <cell r="G647">
            <v>12.65</v>
          </cell>
          <cell r="H647">
            <v>25.48</v>
          </cell>
          <cell r="I647">
            <v>62.49</v>
          </cell>
          <cell r="J647">
            <v>0</v>
          </cell>
          <cell r="K647">
            <v>62.49</v>
          </cell>
          <cell r="L647">
            <v>3430076</v>
          </cell>
          <cell r="M647" t="str">
            <v>ok</v>
          </cell>
          <cell r="N647" t="str">
            <v>https://www.homecenter.com.co/homecenter-co/product/100301/rocktop-30k-gris/100301/</v>
          </cell>
        </row>
        <row r="648">
          <cell r="A648" t="str">
            <v>Hipoclorito de Sodio - Cloro</v>
          </cell>
          <cell r="B648" t="str">
            <v>Kg</v>
          </cell>
          <cell r="C648">
            <v>38390</v>
          </cell>
          <cell r="D648">
            <v>0</v>
          </cell>
          <cell r="E648">
            <v>0</v>
          </cell>
          <cell r="F648">
            <v>0</v>
          </cell>
          <cell r="G648">
            <v>0</v>
          </cell>
          <cell r="H648">
            <v>69.849999999999994</v>
          </cell>
          <cell r="I648">
            <v>69.849999999999994</v>
          </cell>
          <cell r="J648">
            <v>0</v>
          </cell>
          <cell r="K648">
            <v>69.849999999999994</v>
          </cell>
          <cell r="L648">
            <v>2681542</v>
          </cell>
        </row>
        <row r="649">
          <cell r="A649" t="str">
            <v>Soporte integrado para microfútbol, baloncesto y balonmano</v>
          </cell>
          <cell r="B649" t="str">
            <v>u</v>
          </cell>
          <cell r="C649">
            <v>2985400</v>
          </cell>
          <cell r="D649">
            <v>0</v>
          </cell>
          <cell r="E649">
            <v>2</v>
          </cell>
          <cell r="F649">
            <v>0</v>
          </cell>
          <cell r="G649">
            <v>0</v>
          </cell>
          <cell r="H649">
            <v>0</v>
          </cell>
          <cell r="I649">
            <v>2</v>
          </cell>
          <cell r="J649">
            <v>0</v>
          </cell>
          <cell r="K649">
            <v>2</v>
          </cell>
          <cell r="L649">
            <v>5970800</v>
          </cell>
          <cell r="N649" t="str">
            <v>Hoja 3 cotización cerrajería</v>
          </cell>
        </row>
        <row r="650">
          <cell r="A650" t="str">
            <v>Rollo tela verde 50m x 2.10m ancho 55gr/m2</v>
          </cell>
          <cell r="B650" t="str">
            <v>m</v>
          </cell>
          <cell r="C650">
            <v>2528.5714285714284</v>
          </cell>
          <cell r="D650">
            <v>0</v>
          </cell>
          <cell r="E650">
            <v>0</v>
          </cell>
          <cell r="F650">
            <v>0</v>
          </cell>
          <cell r="G650">
            <v>0</v>
          </cell>
          <cell r="H650">
            <v>0</v>
          </cell>
          <cell r="I650">
            <v>0</v>
          </cell>
          <cell r="J650">
            <v>0</v>
          </cell>
          <cell r="K650">
            <v>0</v>
          </cell>
          <cell r="L650">
            <v>0</v>
          </cell>
          <cell r="M650" t="str">
            <v>ok</v>
          </cell>
          <cell r="N650" t="str">
            <v>https://www.homecenter.com.co/homecenter-co/product/425389/rollo-tela-verde-50m-x-210m-ancho-55gr-m2/425389/</v>
          </cell>
          <cell r="O650">
            <v>1062023</v>
          </cell>
        </row>
        <row r="651">
          <cell r="A651" t="str">
            <v>Mesa en Acero Inoxidable con entrepaño. Frente: 200 cm Fondo: 60 / 70 cm Alto: 90 cm</v>
          </cell>
          <cell r="B651" t="str">
            <v>u</v>
          </cell>
          <cell r="C651">
            <v>2940000</v>
          </cell>
          <cell r="H651">
            <v>3</v>
          </cell>
          <cell r="I651">
            <v>3</v>
          </cell>
          <cell r="J651">
            <v>0</v>
          </cell>
          <cell r="K651">
            <v>3</v>
          </cell>
          <cell r="L651">
            <v>8820000</v>
          </cell>
          <cell r="N651" t="str">
            <v>Hoja 4 cotización cerrajería</v>
          </cell>
        </row>
        <row r="652">
          <cell r="A652" t="str">
            <v>Mesa en Acero Inoxidable Alto:72 cm, Ancho 70 cm, Fondo 70 cm</v>
          </cell>
          <cell r="B652" t="str">
            <v>u</v>
          </cell>
          <cell r="C652">
            <v>812900</v>
          </cell>
          <cell r="D652">
            <v>0</v>
          </cell>
          <cell r="E652">
            <v>0</v>
          </cell>
          <cell r="F652">
            <v>0</v>
          </cell>
          <cell r="G652">
            <v>0</v>
          </cell>
          <cell r="H652">
            <v>0</v>
          </cell>
          <cell r="I652">
            <v>0</v>
          </cell>
          <cell r="J652">
            <v>0</v>
          </cell>
          <cell r="K652">
            <v>0</v>
          </cell>
          <cell r="L652">
            <v>0</v>
          </cell>
          <cell r="U652">
            <v>0</v>
          </cell>
        </row>
        <row r="653">
          <cell r="A653" t="str">
            <v>Banco Pequeño En Lamina De Hierro Mar Gris - Alto:45cm, Ancho 40 cm, Largo 100 cm</v>
          </cell>
          <cell r="B653" t="str">
            <v>u</v>
          </cell>
          <cell r="C653">
            <v>3380895</v>
          </cell>
          <cell r="D653">
            <v>0</v>
          </cell>
          <cell r="E653">
            <v>0</v>
          </cell>
          <cell r="F653">
            <v>0</v>
          </cell>
          <cell r="G653">
            <v>0</v>
          </cell>
          <cell r="H653">
            <v>0</v>
          </cell>
          <cell r="I653">
            <v>0</v>
          </cell>
          <cell r="J653">
            <v>0</v>
          </cell>
          <cell r="K653">
            <v>0</v>
          </cell>
          <cell r="L653">
            <v>0</v>
          </cell>
          <cell r="U653">
            <v>0</v>
          </cell>
        </row>
        <row r="654">
          <cell r="A654" t="str">
            <v>Banca en Acero Inoxidable Ref:304 - Dimensión Frente: 150 cm Fondo: 40 cm Alto: 45 cm</v>
          </cell>
          <cell r="B654" t="str">
            <v>u</v>
          </cell>
          <cell r="C654">
            <v>2420000</v>
          </cell>
          <cell r="D654">
            <v>0</v>
          </cell>
          <cell r="E654">
            <v>0</v>
          </cell>
          <cell r="F654">
            <v>0</v>
          </cell>
          <cell r="G654">
            <v>0</v>
          </cell>
          <cell r="H654">
            <v>0</v>
          </cell>
          <cell r="I654">
            <v>0</v>
          </cell>
          <cell r="J654">
            <v>0</v>
          </cell>
          <cell r="K654">
            <v>0</v>
          </cell>
          <cell r="L654">
            <v>0</v>
          </cell>
          <cell r="U654">
            <v>0</v>
          </cell>
        </row>
        <row r="655">
          <cell r="A655" t="str">
            <v>Puerta de 2,0 x 3,0 mt, en malla galvanizada cal. 10 ojo n°4 y tubería galvanizada en caliente ø 1,9" calibre 14.</v>
          </cell>
          <cell r="B655" t="str">
            <v>u</v>
          </cell>
          <cell r="C655">
            <v>1339000</v>
          </cell>
          <cell r="D655">
            <v>0</v>
          </cell>
          <cell r="E655">
            <v>2</v>
          </cell>
          <cell r="F655">
            <v>0</v>
          </cell>
          <cell r="G655">
            <v>0</v>
          </cell>
          <cell r="H655">
            <v>0</v>
          </cell>
          <cell r="I655">
            <v>2</v>
          </cell>
          <cell r="J655">
            <v>0</v>
          </cell>
          <cell r="K655">
            <v>2</v>
          </cell>
          <cell r="L655">
            <v>2678000</v>
          </cell>
          <cell r="N655" t="str">
            <v>PENDIENTE COTIZACIÓN</v>
          </cell>
        </row>
        <row r="656">
          <cell r="A656" t="str">
            <v>Masilla - Porosil Abarco Claro 1/4 Galón x 1,3 Kilogramos</v>
          </cell>
          <cell r="B656" t="str">
            <v>u</v>
          </cell>
          <cell r="C656">
            <v>38390</v>
          </cell>
          <cell r="D656">
            <v>0</v>
          </cell>
          <cell r="E656">
            <v>0</v>
          </cell>
          <cell r="F656">
            <v>0</v>
          </cell>
          <cell r="G656">
            <v>0</v>
          </cell>
          <cell r="H656">
            <v>0</v>
          </cell>
          <cell r="I656">
            <v>0</v>
          </cell>
          <cell r="J656">
            <v>0</v>
          </cell>
          <cell r="K656">
            <v>0</v>
          </cell>
          <cell r="L656">
            <v>0</v>
          </cell>
        </row>
        <row r="657">
          <cell r="A657" t="str">
            <v>Picaporte Negro 3pg con Cadena</v>
          </cell>
          <cell r="B657" t="str">
            <v>u</v>
          </cell>
          <cell r="C657">
            <v>14900</v>
          </cell>
          <cell r="D657">
            <v>0</v>
          </cell>
          <cell r="E657">
            <v>0</v>
          </cell>
          <cell r="F657">
            <v>0</v>
          </cell>
          <cell r="G657">
            <v>0</v>
          </cell>
          <cell r="H657">
            <v>0</v>
          </cell>
          <cell r="I657">
            <v>0</v>
          </cell>
          <cell r="J657">
            <v>0</v>
          </cell>
          <cell r="K657">
            <v>0</v>
          </cell>
          <cell r="L657">
            <v>0</v>
          </cell>
        </row>
        <row r="658">
          <cell r="A658" t="str">
            <v>Pasador Colonial Plano Negro 4pg Master</v>
          </cell>
          <cell r="B658" t="str">
            <v>u</v>
          </cell>
          <cell r="C658">
            <v>15900</v>
          </cell>
          <cell r="D658">
            <v>0</v>
          </cell>
          <cell r="E658">
            <v>0</v>
          </cell>
          <cell r="F658">
            <v>0</v>
          </cell>
          <cell r="G658">
            <v>0</v>
          </cell>
          <cell r="H658">
            <v>0</v>
          </cell>
          <cell r="I658">
            <v>0</v>
          </cell>
          <cell r="J658">
            <v>0</v>
          </cell>
          <cell r="K658">
            <v>0</v>
          </cell>
          <cell r="L658">
            <v>0</v>
          </cell>
        </row>
        <row r="659">
          <cell r="A659" t="str">
            <v>Poceta Profunda en Acero Inoxidable - Frente 60 cm Fondo 60 cm Alto 50 cm</v>
          </cell>
          <cell r="B659" t="str">
            <v>u</v>
          </cell>
          <cell r="C659">
            <v>1785000</v>
          </cell>
          <cell r="D659">
            <v>0</v>
          </cell>
          <cell r="E659">
            <v>0</v>
          </cell>
          <cell r="F659">
            <v>0</v>
          </cell>
          <cell r="G659">
            <v>0</v>
          </cell>
          <cell r="H659">
            <v>1</v>
          </cell>
          <cell r="I659">
            <v>1</v>
          </cell>
          <cell r="J659">
            <v>0</v>
          </cell>
          <cell r="K659">
            <v>1</v>
          </cell>
          <cell r="L659">
            <v>1785000</v>
          </cell>
          <cell r="N659" t="str">
            <v>Hoja 4 cotización cerrajería</v>
          </cell>
        </row>
        <row r="660">
          <cell r="A660" t="str">
            <v>Bloque Mesa 1 m x 0.6 m con 4 asientos</v>
          </cell>
          <cell r="B660" t="str">
            <v>u</v>
          </cell>
          <cell r="C660">
            <v>1100000</v>
          </cell>
          <cell r="D660">
            <v>0</v>
          </cell>
          <cell r="E660">
            <v>0</v>
          </cell>
          <cell r="F660">
            <v>0</v>
          </cell>
          <cell r="G660">
            <v>18</v>
          </cell>
          <cell r="H660">
            <v>25</v>
          </cell>
          <cell r="I660">
            <v>43</v>
          </cell>
          <cell r="J660">
            <v>0</v>
          </cell>
          <cell r="K660">
            <v>43</v>
          </cell>
          <cell r="L660">
            <v>47300000</v>
          </cell>
          <cell r="N660" t="str">
            <v>Hoja 3 cotización cerrajería</v>
          </cell>
        </row>
        <row r="661">
          <cell r="A661" t="str">
            <v>Manto Asfaltico Fiberglass Colombia 10m X1m X2.5mm - 38 Kg</v>
          </cell>
          <cell r="B661" t="str">
            <v>u</v>
          </cell>
          <cell r="C661">
            <v>131200</v>
          </cell>
          <cell r="D661">
            <v>0</v>
          </cell>
          <cell r="E661">
            <v>0</v>
          </cell>
          <cell r="F661">
            <v>0</v>
          </cell>
          <cell r="G661">
            <v>0</v>
          </cell>
          <cell r="H661">
            <v>154.22</v>
          </cell>
          <cell r="I661">
            <v>154.22</v>
          </cell>
          <cell r="J661">
            <v>0</v>
          </cell>
          <cell r="K661">
            <v>154.22</v>
          </cell>
          <cell r="L661">
            <v>20233664</v>
          </cell>
          <cell r="M661" t="str">
            <v>ok</v>
          </cell>
          <cell r="N661" t="str">
            <v>https://www.homecenter.com.co/homecenter-co/product/264328/manto-asfaltico-fiberglass-colombia-10m-x1m-x25mm/264328/</v>
          </cell>
          <cell r="O661">
            <v>1062023</v>
          </cell>
          <cell r="P661" t="str">
            <v>sin stock, el actual es un buen precio de referencia</v>
          </cell>
        </row>
        <row r="662">
          <cell r="A662" t="str">
            <v>Yee Reducción 4x2 Sanitaria</v>
          </cell>
          <cell r="B662" t="str">
            <v>u</v>
          </cell>
          <cell r="C662">
            <v>20871</v>
          </cell>
          <cell r="D662">
            <v>10.5</v>
          </cell>
          <cell r="E662">
            <v>7.35</v>
          </cell>
          <cell r="F662">
            <v>0</v>
          </cell>
          <cell r="G662">
            <v>5.25</v>
          </cell>
          <cell r="H662">
            <v>5.25</v>
          </cell>
          <cell r="I662">
            <v>28.35</v>
          </cell>
          <cell r="J662">
            <v>0</v>
          </cell>
          <cell r="K662">
            <v>28.35</v>
          </cell>
          <cell r="L662">
            <v>591693</v>
          </cell>
        </row>
        <row r="663">
          <cell r="L663">
            <v>779956291</v>
          </cell>
        </row>
        <row r="665">
          <cell r="A665" t="str">
            <v>Materiales adicionadas en presupuesto ANTONIO</v>
          </cell>
          <cell r="C665" t="str">
            <v>$REVISADO</v>
          </cell>
        </row>
        <row r="666">
          <cell r="C666" t="str">
            <v>$ UTILIZADO EN PRESUPUESTO</v>
          </cell>
        </row>
        <row r="667">
          <cell r="C667" t="str">
            <v>PRESENTAR COTIZACION</v>
          </cell>
        </row>
        <row r="670">
          <cell r="C670">
            <v>64.259999999999991</v>
          </cell>
        </row>
      </sheetData>
      <sheetData sheetId="22">
        <row r="1">
          <cell r="A1" t="str">
            <v>EQUIPOS VARIOS</v>
          </cell>
          <cell r="B1" t="str">
            <v>Unidad</v>
          </cell>
          <cell r="C1" t="str">
            <v>Moneda ($ Pesos)</v>
          </cell>
          <cell r="D1" t="str">
            <v>APU CHOCHO</v>
          </cell>
          <cell r="E1" t="str">
            <v>APU MORRON</v>
          </cell>
          <cell r="F1" t="str">
            <v>APU LUCIANA</v>
          </cell>
          <cell r="G1" t="str">
            <v>APU MORELIA</v>
          </cell>
          <cell r="H1" t="str">
            <v>APU ANTONIO</v>
          </cell>
          <cell r="I1" t="str">
            <v>SUBANALISIS</v>
          </cell>
          <cell r="J1" t="str">
            <v>CANTIDAD</v>
          </cell>
          <cell r="K1" t="str">
            <v>SUBTOTAL</v>
          </cell>
          <cell r="M1" t="str">
            <v>referencia abejorral</v>
          </cell>
          <cell r="O1" t="str">
            <v>CHPSAS</v>
          </cell>
        </row>
        <row r="2">
          <cell r="A2" t="str">
            <v>Allanadora 915mm 90Kg + Manubrio Wacker Neuson  - Alisadora de piso 36" de diametro</v>
          </cell>
          <cell r="B2" t="str">
            <v>Dia</v>
          </cell>
          <cell r="C2">
            <v>87089</v>
          </cell>
          <cell r="D2">
            <v>0</v>
          </cell>
          <cell r="E2">
            <v>0</v>
          </cell>
          <cell r="F2">
            <v>0</v>
          </cell>
          <cell r="G2">
            <v>0</v>
          </cell>
          <cell r="H2">
            <v>0</v>
          </cell>
          <cell r="I2">
            <v>0</v>
          </cell>
          <cell r="J2">
            <v>0</v>
          </cell>
          <cell r="K2">
            <v>0</v>
          </cell>
        </row>
        <row r="3">
          <cell r="A3" t="str">
            <v>Alquiler Cortadora De Concreto Diesel - Capacidad del disco hasta 18", profundidad máxima de corte 17cm.</v>
          </cell>
          <cell r="B3" t="str">
            <v>Dia</v>
          </cell>
          <cell r="C3">
            <v>69132</v>
          </cell>
          <cell r="D3">
            <v>0</v>
          </cell>
          <cell r="E3">
            <v>0</v>
          </cell>
          <cell r="F3">
            <v>0</v>
          </cell>
          <cell r="G3">
            <v>0</v>
          </cell>
          <cell r="H3">
            <v>0</v>
          </cell>
          <cell r="I3">
            <v>0</v>
          </cell>
          <cell r="J3">
            <v>0</v>
          </cell>
          <cell r="K3">
            <v>0</v>
          </cell>
        </row>
        <row r="4">
          <cell r="A4" t="str">
            <v>Andamiaje para Aplicar la Carga (Equipos Sustituto de la Tara)</v>
          </cell>
          <cell r="B4" t="str">
            <v>u</v>
          </cell>
          <cell r="C4">
            <v>55860</v>
          </cell>
          <cell r="D4">
            <v>0</v>
          </cell>
          <cell r="E4">
            <v>0</v>
          </cell>
          <cell r="F4">
            <v>0</v>
          </cell>
          <cell r="G4">
            <v>0</v>
          </cell>
          <cell r="H4">
            <v>0</v>
          </cell>
          <cell r="I4">
            <v>0</v>
          </cell>
          <cell r="J4">
            <v>0</v>
          </cell>
          <cell r="K4">
            <v>0</v>
          </cell>
        </row>
        <row r="5">
          <cell r="A5" t="str">
            <v>Andamio 1.5x1.5 sección completa</v>
          </cell>
          <cell r="B5" t="str">
            <v>dia</v>
          </cell>
          <cell r="C5">
            <v>5830</v>
          </cell>
          <cell r="D5">
            <v>0</v>
          </cell>
          <cell r="E5">
            <v>0</v>
          </cell>
          <cell r="F5">
            <v>0</v>
          </cell>
          <cell r="G5">
            <v>0</v>
          </cell>
          <cell r="H5">
            <v>0</v>
          </cell>
          <cell r="I5">
            <v>0</v>
          </cell>
          <cell r="J5">
            <v>0</v>
          </cell>
          <cell r="K5">
            <v>0</v>
          </cell>
        </row>
        <row r="6">
          <cell r="A6" t="str">
            <v xml:space="preserve">Barredora mecánica de cepillo de 3658 mm ; 6 m3 </v>
          </cell>
          <cell r="B6" t="str">
            <v>h</v>
          </cell>
          <cell r="C6">
            <v>78834</v>
          </cell>
          <cell r="D6">
            <v>0</v>
          </cell>
          <cell r="E6">
            <v>0</v>
          </cell>
          <cell r="F6">
            <v>0</v>
          </cell>
          <cell r="G6">
            <v>0</v>
          </cell>
          <cell r="H6">
            <v>0</v>
          </cell>
          <cell r="I6">
            <v>0</v>
          </cell>
          <cell r="J6">
            <v>0</v>
          </cell>
          <cell r="K6">
            <v>0</v>
          </cell>
        </row>
        <row r="7">
          <cell r="A7" t="str">
            <v>Bomba de concreto, Producción: 30 m3/h, POTENCIA: 67 HP, MAX PRESION DE CONCRETO: 1150 PSI</v>
          </cell>
          <cell r="B7" t="str">
            <v>h</v>
          </cell>
          <cell r="C7">
            <v>41559</v>
          </cell>
          <cell r="D7">
            <v>0</v>
          </cell>
          <cell r="E7">
            <v>0</v>
          </cell>
          <cell r="F7">
            <v>0</v>
          </cell>
          <cell r="G7">
            <v>0</v>
          </cell>
          <cell r="H7">
            <v>0</v>
          </cell>
          <cell r="I7">
            <v>0</v>
          </cell>
          <cell r="J7">
            <v>0</v>
          </cell>
          <cell r="K7">
            <v>0</v>
          </cell>
        </row>
        <row r="8">
          <cell r="A8" t="str">
            <v>Bomba de inyección de lechada</v>
          </cell>
          <cell r="B8" t="str">
            <v>h</v>
          </cell>
          <cell r="C8">
            <v>21398</v>
          </cell>
          <cell r="D8">
            <v>0</v>
          </cell>
          <cell r="E8">
            <v>0</v>
          </cell>
          <cell r="F8">
            <v>0</v>
          </cell>
          <cell r="G8">
            <v>0</v>
          </cell>
          <cell r="H8">
            <v>0</v>
          </cell>
          <cell r="I8">
            <v>0</v>
          </cell>
          <cell r="J8">
            <v>0</v>
          </cell>
          <cell r="K8">
            <v>0</v>
          </cell>
        </row>
        <row r="9">
          <cell r="A9" t="str">
            <v>Bomba eléctrica para accionar la celda</v>
          </cell>
          <cell r="B9" t="str">
            <v>h</v>
          </cell>
          <cell r="C9">
            <v>70662</v>
          </cell>
          <cell r="D9">
            <v>0</v>
          </cell>
          <cell r="E9">
            <v>0</v>
          </cell>
          <cell r="F9">
            <v>0</v>
          </cell>
          <cell r="G9">
            <v>0</v>
          </cell>
          <cell r="H9">
            <v>0</v>
          </cell>
          <cell r="I9">
            <v>0</v>
          </cell>
          <cell r="J9">
            <v>0</v>
          </cell>
          <cell r="K9">
            <v>0</v>
          </cell>
        </row>
        <row r="10">
          <cell r="A10" t="str">
            <v>Bomba para gato de tensionamiento</v>
          </cell>
          <cell r="B10" t="str">
            <v>h</v>
          </cell>
          <cell r="C10">
            <v>56081</v>
          </cell>
          <cell r="D10">
            <v>0</v>
          </cell>
          <cell r="E10">
            <v>0</v>
          </cell>
          <cell r="F10">
            <v>0</v>
          </cell>
          <cell r="G10">
            <v>0</v>
          </cell>
          <cell r="H10">
            <v>0</v>
          </cell>
          <cell r="I10">
            <v>0</v>
          </cell>
          <cell r="J10">
            <v>0</v>
          </cell>
          <cell r="K10">
            <v>0</v>
          </cell>
        </row>
        <row r="11">
          <cell r="A11" t="str">
            <v>Broca de perforación 1 1/4" SDS MAX</v>
          </cell>
          <cell r="B11" t="str">
            <v>u</v>
          </cell>
          <cell r="C11">
            <v>600000</v>
          </cell>
          <cell r="D11">
            <v>0</v>
          </cell>
          <cell r="E11">
            <v>0</v>
          </cell>
          <cell r="F11">
            <v>0</v>
          </cell>
          <cell r="G11">
            <v>0</v>
          </cell>
          <cell r="H11">
            <v>0</v>
          </cell>
          <cell r="I11">
            <v>0</v>
          </cell>
          <cell r="J11">
            <v>0</v>
          </cell>
          <cell r="K11">
            <v>0</v>
          </cell>
        </row>
        <row r="12">
          <cell r="A12" t="str">
            <v xml:space="preserve">Buldozer Potencia al volante de 305 HP, motor de 2100 RPM, longitud de hoja 6,39m. </v>
          </cell>
          <cell r="B12" t="str">
            <v>h</v>
          </cell>
          <cell r="C12">
            <v>243819</v>
          </cell>
          <cell r="D12">
            <v>0</v>
          </cell>
          <cell r="E12">
            <v>0</v>
          </cell>
          <cell r="F12">
            <v>0</v>
          </cell>
          <cell r="G12">
            <v>0</v>
          </cell>
          <cell r="H12">
            <v>0</v>
          </cell>
          <cell r="I12">
            <v>0</v>
          </cell>
          <cell r="J12">
            <v>0</v>
          </cell>
          <cell r="K12">
            <v>0</v>
          </cell>
        </row>
        <row r="13">
          <cell r="A13" t="str">
            <v xml:space="preserve">Buldozer, Potencia al volante de 140 HP, motor de 2200 RPM, longitud de hoja 4,80m. </v>
          </cell>
          <cell r="B13" t="str">
            <v>h</v>
          </cell>
          <cell r="C13">
            <v>231221</v>
          </cell>
          <cell r="D13">
            <v>0</v>
          </cell>
          <cell r="E13">
            <v>0</v>
          </cell>
          <cell r="F13">
            <v>0</v>
          </cell>
          <cell r="G13">
            <v>0</v>
          </cell>
          <cell r="H13">
            <v>0</v>
          </cell>
          <cell r="I13">
            <v>0</v>
          </cell>
          <cell r="J13">
            <v>0</v>
          </cell>
          <cell r="K13">
            <v>0</v>
          </cell>
        </row>
        <row r="14">
          <cell r="A14" t="str">
            <v xml:space="preserve">Buldozer, Potencia al volante de 80 HP, motor de 2400 RPM, longitud de hoja 3,99m, </v>
          </cell>
          <cell r="B14" t="str">
            <v>h</v>
          </cell>
          <cell r="C14">
            <v>137164</v>
          </cell>
          <cell r="D14">
            <v>0</v>
          </cell>
          <cell r="E14">
            <v>0</v>
          </cell>
          <cell r="F14">
            <v>0</v>
          </cell>
          <cell r="G14">
            <v>0</v>
          </cell>
          <cell r="H14">
            <v>0</v>
          </cell>
          <cell r="I14">
            <v>0</v>
          </cell>
          <cell r="J14">
            <v>0</v>
          </cell>
          <cell r="K14">
            <v>0</v>
          </cell>
        </row>
        <row r="15">
          <cell r="A15" t="str">
            <v>Caldera para pintura termoplástica</v>
          </cell>
          <cell r="B15" t="str">
            <v>h</v>
          </cell>
          <cell r="C15">
            <v>69635</v>
          </cell>
          <cell r="D15">
            <v>0</v>
          </cell>
          <cell r="E15">
            <v>0</v>
          </cell>
          <cell r="F15">
            <v>0</v>
          </cell>
          <cell r="G15">
            <v>0</v>
          </cell>
          <cell r="H15">
            <v>0</v>
          </cell>
          <cell r="I15">
            <v>0</v>
          </cell>
          <cell r="J15">
            <v>0</v>
          </cell>
          <cell r="K15">
            <v>0</v>
          </cell>
        </row>
        <row r="16">
          <cell r="A16" t="str">
            <v>Calentador a gas</v>
          </cell>
          <cell r="B16" t="str">
            <v>h</v>
          </cell>
          <cell r="C16">
            <v>89226</v>
          </cell>
          <cell r="D16">
            <v>0</v>
          </cell>
          <cell r="E16">
            <v>0</v>
          </cell>
          <cell r="F16">
            <v>0</v>
          </cell>
          <cell r="G16">
            <v>0</v>
          </cell>
          <cell r="H16">
            <v>0</v>
          </cell>
          <cell r="I16">
            <v>0</v>
          </cell>
          <cell r="J16">
            <v>0</v>
          </cell>
          <cell r="K16">
            <v>0</v>
          </cell>
        </row>
        <row r="17">
          <cell r="A17" t="str">
            <v>Camabaja</v>
          </cell>
          <cell r="B17" t="str">
            <v>h</v>
          </cell>
          <cell r="C17">
            <v>194369</v>
          </cell>
          <cell r="D17">
            <v>0</v>
          </cell>
          <cell r="E17">
            <v>0</v>
          </cell>
          <cell r="F17">
            <v>0</v>
          </cell>
          <cell r="G17">
            <v>0</v>
          </cell>
          <cell r="H17">
            <v>0</v>
          </cell>
          <cell r="I17">
            <v>0</v>
          </cell>
          <cell r="J17">
            <v>0</v>
          </cell>
          <cell r="K17">
            <v>0</v>
          </cell>
        </row>
        <row r="18">
          <cell r="A18" t="str">
            <v>Camión 350</v>
          </cell>
          <cell r="B18" t="str">
            <v>h</v>
          </cell>
          <cell r="C18">
            <v>79640</v>
          </cell>
          <cell r="D18">
            <v>0</v>
          </cell>
          <cell r="E18">
            <v>0</v>
          </cell>
          <cell r="F18">
            <v>0</v>
          </cell>
          <cell r="G18">
            <v>0</v>
          </cell>
          <cell r="H18">
            <v>0</v>
          </cell>
          <cell r="I18">
            <v>0</v>
          </cell>
          <cell r="J18">
            <v>0</v>
          </cell>
          <cell r="K18">
            <v>0</v>
          </cell>
        </row>
        <row r="19">
          <cell r="A19" t="str">
            <v xml:space="preserve">Camioneta 4x4 Diesel con platon </v>
          </cell>
          <cell r="B19" t="str">
            <v>Dia</v>
          </cell>
          <cell r="C19">
            <v>500944</v>
          </cell>
          <cell r="D19">
            <v>0</v>
          </cell>
          <cell r="E19">
            <v>0</v>
          </cell>
          <cell r="F19">
            <v>0</v>
          </cell>
          <cell r="G19">
            <v>0</v>
          </cell>
          <cell r="H19">
            <v>0</v>
          </cell>
          <cell r="I19">
            <v>0</v>
          </cell>
          <cell r="J19">
            <v>0</v>
          </cell>
          <cell r="K19">
            <v>0</v>
          </cell>
        </row>
        <row r="20">
          <cell r="A20" t="str">
            <v>Camioneta D300</v>
          </cell>
          <cell r="B20" t="str">
            <v>H</v>
          </cell>
          <cell r="C20">
            <v>298708</v>
          </cell>
          <cell r="D20">
            <v>0</v>
          </cell>
          <cell r="E20">
            <v>0</v>
          </cell>
          <cell r="F20">
            <v>0</v>
          </cell>
          <cell r="G20">
            <v>0</v>
          </cell>
          <cell r="H20">
            <v>0</v>
          </cell>
          <cell r="I20">
            <v>0</v>
          </cell>
          <cell r="J20">
            <v>0</v>
          </cell>
          <cell r="K20">
            <v>0</v>
          </cell>
        </row>
        <row r="21">
          <cell r="A21" t="str">
            <v>Camisa para Pilote D=1.20m</v>
          </cell>
          <cell r="B21" t="str">
            <v>Kg</v>
          </cell>
          <cell r="C21">
            <v>30745</v>
          </cell>
          <cell r="D21">
            <v>0</v>
          </cell>
          <cell r="E21">
            <v>0</v>
          </cell>
          <cell r="F21">
            <v>0</v>
          </cell>
          <cell r="G21">
            <v>0</v>
          </cell>
          <cell r="H21">
            <v>0</v>
          </cell>
          <cell r="I21">
            <v>0</v>
          </cell>
          <cell r="J21">
            <v>0</v>
          </cell>
          <cell r="K21">
            <v>0</v>
          </cell>
        </row>
        <row r="22">
          <cell r="A22" t="str">
            <v>Can zunchado en madera común de 5,0cmx20cmx3,0m (alquiler). Incluye transporte.</v>
          </cell>
          <cell r="B22" t="str">
            <v>Dia</v>
          </cell>
          <cell r="C22">
            <v>1500</v>
          </cell>
          <cell r="D22">
            <v>144.30000000000001</v>
          </cell>
          <cell r="E22">
            <v>104.44</v>
          </cell>
          <cell r="F22">
            <v>327.74</v>
          </cell>
          <cell r="G22">
            <v>81.14</v>
          </cell>
          <cell r="H22">
            <v>170.92</v>
          </cell>
          <cell r="I22">
            <v>0</v>
          </cell>
          <cell r="J22">
            <v>828.54</v>
          </cell>
          <cell r="K22">
            <v>1242810</v>
          </cell>
          <cell r="L22" t="str">
            <v>alto</v>
          </cell>
          <cell r="M22">
            <v>248</v>
          </cell>
          <cell r="O22">
            <v>250</v>
          </cell>
          <cell r="P22" t="str">
            <v>DIA</v>
          </cell>
          <cell r="Q22">
            <v>-0.83333333333333337</v>
          </cell>
        </row>
        <row r="23">
          <cell r="A23" t="str">
            <v>Cargador : Potencia en el volante 110 hp, Clasificación de RPM del motor 2300.</v>
          </cell>
          <cell r="B23" t="str">
            <v>h</v>
          </cell>
          <cell r="C23">
            <v>198557</v>
          </cell>
          <cell r="D23">
            <v>0</v>
          </cell>
          <cell r="E23">
            <v>0</v>
          </cell>
          <cell r="F23">
            <v>0</v>
          </cell>
          <cell r="G23">
            <v>0</v>
          </cell>
          <cell r="H23">
            <v>0</v>
          </cell>
          <cell r="I23">
            <v>0</v>
          </cell>
          <cell r="J23">
            <v>0</v>
          </cell>
          <cell r="K23">
            <v>0</v>
          </cell>
        </row>
        <row r="24">
          <cell r="A24" t="str">
            <v>Cargador : Potencia en el volante 125 hp, Clasificación de RPM del motor 2300.</v>
          </cell>
          <cell r="B24" t="str">
            <v>h</v>
          </cell>
          <cell r="C24">
            <v>174164</v>
          </cell>
          <cell r="D24">
            <v>0</v>
          </cell>
          <cell r="E24">
            <v>0</v>
          </cell>
          <cell r="F24">
            <v>0</v>
          </cell>
          <cell r="G24">
            <v>0</v>
          </cell>
          <cell r="H24">
            <v>0</v>
          </cell>
          <cell r="I24">
            <v>0</v>
          </cell>
          <cell r="J24">
            <v>0</v>
          </cell>
          <cell r="K24">
            <v>0</v>
          </cell>
        </row>
        <row r="25">
          <cell r="A25" t="str">
            <v xml:space="preserve">Carrotanque de agua(1000 Galones) </v>
          </cell>
          <cell r="B25" t="str">
            <v>h</v>
          </cell>
          <cell r="C25">
            <v>73935</v>
          </cell>
          <cell r="D25">
            <v>0</v>
          </cell>
          <cell r="E25">
            <v>0</v>
          </cell>
          <cell r="F25">
            <v>0</v>
          </cell>
          <cell r="G25">
            <v>0</v>
          </cell>
          <cell r="H25">
            <v>0</v>
          </cell>
          <cell r="I25">
            <v>0</v>
          </cell>
          <cell r="J25">
            <v>0</v>
          </cell>
          <cell r="K25">
            <v>0</v>
          </cell>
        </row>
        <row r="26">
          <cell r="A26" t="str">
            <v>Carrotanque Irrigador de asfalto, 1000 GALONES DE CAPACIDAD</v>
          </cell>
          <cell r="B26" t="str">
            <v>h</v>
          </cell>
          <cell r="C26">
            <v>135553</v>
          </cell>
          <cell r="D26">
            <v>0</v>
          </cell>
          <cell r="E26">
            <v>0</v>
          </cell>
          <cell r="F26">
            <v>0</v>
          </cell>
          <cell r="G26">
            <v>0</v>
          </cell>
          <cell r="H26">
            <v>0</v>
          </cell>
          <cell r="I26">
            <v>0</v>
          </cell>
          <cell r="J26">
            <v>0</v>
          </cell>
          <cell r="K26">
            <v>0</v>
          </cell>
        </row>
        <row r="27">
          <cell r="A27" t="str">
            <v>Chapeta tensora (alquiler). Incluye transporte.</v>
          </cell>
          <cell r="B27" t="str">
            <v>Dia</v>
          </cell>
          <cell r="C27">
            <v>350</v>
          </cell>
          <cell r="D27">
            <v>0</v>
          </cell>
          <cell r="E27">
            <v>0</v>
          </cell>
          <cell r="F27">
            <v>0</v>
          </cell>
          <cell r="G27">
            <v>0</v>
          </cell>
          <cell r="H27">
            <v>0</v>
          </cell>
          <cell r="I27">
            <v>0</v>
          </cell>
          <cell r="J27">
            <v>0</v>
          </cell>
          <cell r="K27">
            <v>0</v>
          </cell>
        </row>
        <row r="28">
          <cell r="A28" t="str">
            <v>Cizalla manual de 90 cm.</v>
          </cell>
          <cell r="B28" t="str">
            <v>h</v>
          </cell>
          <cell r="C28">
            <v>1196</v>
          </cell>
          <cell r="D28">
            <v>0</v>
          </cell>
          <cell r="E28">
            <v>0</v>
          </cell>
          <cell r="F28">
            <v>0</v>
          </cell>
          <cell r="G28">
            <v>0</v>
          </cell>
          <cell r="H28">
            <v>0</v>
          </cell>
          <cell r="I28">
            <v>0</v>
          </cell>
          <cell r="J28">
            <v>0</v>
          </cell>
          <cell r="K28">
            <v>0</v>
          </cell>
        </row>
        <row r="29">
          <cell r="A29" t="str">
            <v>Compactador de Rodillo POTENCIA: 99HP, PESO: 8 ton</v>
          </cell>
          <cell r="B29" t="str">
            <v>h</v>
          </cell>
          <cell r="C29">
            <v>124425</v>
          </cell>
          <cell r="D29">
            <v>0</v>
          </cell>
          <cell r="E29">
            <v>0</v>
          </cell>
          <cell r="F29">
            <v>0</v>
          </cell>
          <cell r="G29">
            <v>0</v>
          </cell>
          <cell r="H29">
            <v>0</v>
          </cell>
          <cell r="I29">
            <v>0</v>
          </cell>
          <cell r="J29">
            <v>0</v>
          </cell>
          <cell r="K29">
            <v>0</v>
          </cell>
        </row>
        <row r="30">
          <cell r="A30" t="str">
            <v xml:space="preserve">Compactador Manual - Canguro Gasolina 3 HP
</v>
          </cell>
          <cell r="B30" t="str">
            <v>Dia</v>
          </cell>
          <cell r="C30">
            <v>64944</v>
          </cell>
          <cell r="D30">
            <v>2.4500000000000002</v>
          </cell>
          <cell r="E30">
            <v>10.02</v>
          </cell>
          <cell r="F30">
            <v>0.11</v>
          </cell>
          <cell r="G30">
            <v>3.02</v>
          </cell>
          <cell r="H30">
            <v>4.9400000000000004</v>
          </cell>
          <cell r="I30">
            <v>0</v>
          </cell>
          <cell r="J30">
            <v>20.54</v>
          </cell>
          <cell r="K30">
            <v>1333950</v>
          </cell>
          <cell r="L30" t="str">
            <v>bajo</v>
          </cell>
          <cell r="M30">
            <v>133936</v>
          </cell>
          <cell r="O30">
            <v>50000</v>
          </cell>
          <cell r="P30" t="str">
            <v>DIA</v>
          </cell>
          <cell r="Q30">
            <v>-0.23010593742301058</v>
          </cell>
        </row>
        <row r="31">
          <cell r="A31" t="str">
            <v>Compactador manual (SALTARIN) Peso de operación (Kg.) 52, Fuerza de impacto por golpe (KN) 12.</v>
          </cell>
          <cell r="B31" t="str">
            <v>h</v>
          </cell>
          <cell r="C31">
            <v>8650</v>
          </cell>
          <cell r="D31">
            <v>0</v>
          </cell>
          <cell r="E31">
            <v>0</v>
          </cell>
          <cell r="F31">
            <v>0</v>
          </cell>
          <cell r="G31">
            <v>0</v>
          </cell>
          <cell r="H31">
            <v>0</v>
          </cell>
          <cell r="I31">
            <v>0</v>
          </cell>
          <cell r="J31">
            <v>0</v>
          </cell>
          <cell r="K31">
            <v>0</v>
          </cell>
        </row>
        <row r="32">
          <cell r="A32" t="str">
            <v>Compactador manual de rodillo</v>
          </cell>
          <cell r="B32" t="str">
            <v>h</v>
          </cell>
          <cell r="C32">
            <v>25141</v>
          </cell>
          <cell r="D32">
            <v>0</v>
          </cell>
          <cell r="E32">
            <v>0</v>
          </cell>
          <cell r="F32">
            <v>0</v>
          </cell>
          <cell r="G32">
            <v>0</v>
          </cell>
          <cell r="H32">
            <v>0</v>
          </cell>
          <cell r="I32">
            <v>0</v>
          </cell>
          <cell r="J32">
            <v>0</v>
          </cell>
          <cell r="K32">
            <v>0</v>
          </cell>
        </row>
        <row r="33">
          <cell r="A33" t="str">
            <v xml:space="preserve">COMPACTADOR MANUAL VIBRATORIO (RANA) </v>
          </cell>
          <cell r="B33" t="str">
            <v>Dia</v>
          </cell>
          <cell r="C33">
            <v>55292</v>
          </cell>
          <cell r="D33">
            <v>0</v>
          </cell>
          <cell r="E33">
            <v>0</v>
          </cell>
          <cell r="F33">
            <v>0</v>
          </cell>
          <cell r="G33">
            <v>3.08</v>
          </cell>
          <cell r="H33">
            <v>0</v>
          </cell>
          <cell r="I33">
            <v>0</v>
          </cell>
          <cell r="J33">
            <v>3.08</v>
          </cell>
          <cell r="K33">
            <v>170299</v>
          </cell>
          <cell r="L33" t="str">
            <v>alto</v>
          </cell>
          <cell r="M33">
            <v>30000</v>
          </cell>
          <cell r="O33">
            <v>35000</v>
          </cell>
          <cell r="P33" t="str">
            <v>DIA</v>
          </cell>
          <cell r="Q33">
            <v>-0.36699703392895899</v>
          </cell>
        </row>
        <row r="34">
          <cell r="A34" t="str">
            <v>Compactador neumático de Potencia 70 HP, peso de 13 ton</v>
          </cell>
          <cell r="B34" t="str">
            <v>h</v>
          </cell>
          <cell r="C34">
            <v>137803</v>
          </cell>
          <cell r="D34">
            <v>0</v>
          </cell>
          <cell r="E34">
            <v>0</v>
          </cell>
          <cell r="F34">
            <v>0</v>
          </cell>
          <cell r="G34">
            <v>0</v>
          </cell>
          <cell r="H34">
            <v>0</v>
          </cell>
          <cell r="I34">
            <v>0</v>
          </cell>
          <cell r="J34">
            <v>0</v>
          </cell>
          <cell r="K34">
            <v>0</v>
          </cell>
        </row>
        <row r="35">
          <cell r="A35" t="str">
            <v>Compactador neumático peso 3,5 ton</v>
          </cell>
          <cell r="B35" t="str">
            <v>h</v>
          </cell>
          <cell r="C35">
            <v>120846</v>
          </cell>
          <cell r="D35">
            <v>0</v>
          </cell>
          <cell r="E35">
            <v>0</v>
          </cell>
          <cell r="F35">
            <v>0</v>
          </cell>
          <cell r="G35">
            <v>0</v>
          </cell>
          <cell r="H35">
            <v>0</v>
          </cell>
          <cell r="I35">
            <v>0</v>
          </cell>
          <cell r="J35">
            <v>0</v>
          </cell>
          <cell r="K35">
            <v>0</v>
          </cell>
        </row>
        <row r="36">
          <cell r="A36" t="str">
            <v>Compactador SD70</v>
          </cell>
          <cell r="B36" t="str">
            <v>hr</v>
          </cell>
          <cell r="C36">
            <v>92002</v>
          </cell>
          <cell r="D36">
            <v>0</v>
          </cell>
          <cell r="E36">
            <v>0</v>
          </cell>
          <cell r="F36">
            <v>0</v>
          </cell>
          <cell r="G36">
            <v>0</v>
          </cell>
          <cell r="H36">
            <v>0</v>
          </cell>
          <cell r="I36">
            <v>0</v>
          </cell>
          <cell r="J36">
            <v>0</v>
          </cell>
          <cell r="K36">
            <v>0</v>
          </cell>
        </row>
        <row r="37">
          <cell r="A37" t="str">
            <v>Compactador tipo  POTENCIA: 105 HP, PESO: 6 ton</v>
          </cell>
          <cell r="B37" t="str">
            <v>h</v>
          </cell>
          <cell r="C37">
            <v>128565</v>
          </cell>
          <cell r="D37">
            <v>0</v>
          </cell>
          <cell r="E37">
            <v>0</v>
          </cell>
          <cell r="F37">
            <v>0</v>
          </cell>
          <cell r="G37">
            <v>0</v>
          </cell>
          <cell r="H37">
            <v>0</v>
          </cell>
          <cell r="I37">
            <v>0</v>
          </cell>
          <cell r="J37">
            <v>0</v>
          </cell>
          <cell r="K37">
            <v>0</v>
          </cell>
        </row>
        <row r="38">
          <cell r="A38" t="str">
            <v>Compactador Vibratorio Ingersoll Rand DD-110HF o equivalente</v>
          </cell>
          <cell r="B38" t="str">
            <v>h</v>
          </cell>
          <cell r="C38">
            <v>138849</v>
          </cell>
          <cell r="D38">
            <v>0</v>
          </cell>
          <cell r="E38">
            <v>0</v>
          </cell>
          <cell r="F38">
            <v>0</v>
          </cell>
          <cell r="G38">
            <v>0</v>
          </cell>
          <cell r="H38">
            <v>0</v>
          </cell>
          <cell r="I38">
            <v>0</v>
          </cell>
          <cell r="J38">
            <v>0</v>
          </cell>
          <cell r="K38">
            <v>0</v>
          </cell>
        </row>
        <row r="39">
          <cell r="A39" t="str">
            <v>Compactador vibratorio tipo DD-20</v>
          </cell>
          <cell r="B39" t="str">
            <v>h</v>
          </cell>
          <cell r="C39">
            <v>98845</v>
          </cell>
          <cell r="D39">
            <v>0</v>
          </cell>
          <cell r="E39">
            <v>0</v>
          </cell>
          <cell r="F39">
            <v>0</v>
          </cell>
          <cell r="G39">
            <v>0</v>
          </cell>
          <cell r="H39">
            <v>0</v>
          </cell>
          <cell r="I39">
            <v>0</v>
          </cell>
          <cell r="J39">
            <v>0</v>
          </cell>
          <cell r="K39">
            <v>0</v>
          </cell>
        </row>
        <row r="40">
          <cell r="A40" t="str">
            <v xml:space="preserve">Compresor (barrido y soplado)
</v>
          </cell>
          <cell r="B40" t="str">
            <v>h</v>
          </cell>
          <cell r="C40">
            <v>80499</v>
          </cell>
          <cell r="D40">
            <v>0</v>
          </cell>
          <cell r="E40">
            <v>0</v>
          </cell>
          <cell r="F40">
            <v>0</v>
          </cell>
          <cell r="G40">
            <v>0</v>
          </cell>
          <cell r="H40">
            <v>0</v>
          </cell>
          <cell r="I40">
            <v>0</v>
          </cell>
          <cell r="J40">
            <v>0</v>
          </cell>
          <cell r="K40">
            <v>0</v>
          </cell>
        </row>
        <row r="41">
          <cell r="A41" t="str">
            <v>Compresor 120 HP, con martillo.</v>
          </cell>
          <cell r="B41" t="str">
            <v>h</v>
          </cell>
          <cell r="C41">
            <v>113529</v>
          </cell>
          <cell r="D41">
            <v>0</v>
          </cell>
          <cell r="E41">
            <v>0</v>
          </cell>
          <cell r="F41">
            <v>0</v>
          </cell>
          <cell r="G41">
            <v>0</v>
          </cell>
          <cell r="H41">
            <v>0</v>
          </cell>
          <cell r="I41">
            <v>0</v>
          </cell>
          <cell r="J41">
            <v>0</v>
          </cell>
          <cell r="K41">
            <v>0</v>
          </cell>
        </row>
        <row r="42">
          <cell r="A42" t="str">
            <v xml:space="preserve">Compresor 80 HP, con martillo.
</v>
          </cell>
          <cell r="B42" t="str">
            <v>h</v>
          </cell>
          <cell r="C42">
            <v>58200</v>
          </cell>
          <cell r="D42">
            <v>0</v>
          </cell>
          <cell r="E42">
            <v>0</v>
          </cell>
          <cell r="F42">
            <v>0</v>
          </cell>
          <cell r="G42">
            <v>0</v>
          </cell>
          <cell r="H42">
            <v>0</v>
          </cell>
          <cell r="I42">
            <v>0</v>
          </cell>
          <cell r="J42">
            <v>0</v>
          </cell>
          <cell r="K42">
            <v>0</v>
          </cell>
        </row>
        <row r="43">
          <cell r="A43" t="str">
            <v xml:space="preserve">Compresor para penetrar roca
</v>
          </cell>
          <cell r="B43" t="str">
            <v>h</v>
          </cell>
          <cell r="C43">
            <v>99561</v>
          </cell>
          <cell r="D43">
            <v>0</v>
          </cell>
          <cell r="E43">
            <v>0</v>
          </cell>
          <cell r="F43">
            <v>0</v>
          </cell>
          <cell r="G43">
            <v>0</v>
          </cell>
          <cell r="H43">
            <v>0</v>
          </cell>
          <cell r="I43">
            <v>0</v>
          </cell>
          <cell r="J43">
            <v>0</v>
          </cell>
          <cell r="K43">
            <v>0</v>
          </cell>
        </row>
        <row r="44">
          <cell r="A44" t="str">
            <v>Corbata formaleta de 100 - 80 cm.</v>
          </cell>
          <cell r="B44" t="str">
            <v>Dia</v>
          </cell>
          <cell r="C44">
            <v>350</v>
          </cell>
          <cell r="D44">
            <v>0</v>
          </cell>
          <cell r="E44">
            <v>0</v>
          </cell>
          <cell r="F44">
            <v>0</v>
          </cell>
          <cell r="G44">
            <v>0</v>
          </cell>
          <cell r="H44">
            <v>0</v>
          </cell>
          <cell r="I44">
            <v>0</v>
          </cell>
          <cell r="J44">
            <v>0</v>
          </cell>
          <cell r="K44">
            <v>0</v>
          </cell>
        </row>
        <row r="45">
          <cell r="A45" t="str">
            <v>Cortadora de Baldosa</v>
          </cell>
          <cell r="B45" t="str">
            <v>Dia</v>
          </cell>
          <cell r="C45">
            <v>29620</v>
          </cell>
          <cell r="D45">
            <v>5.2</v>
          </cell>
          <cell r="E45">
            <v>2.4500000000000002</v>
          </cell>
          <cell r="F45">
            <v>0</v>
          </cell>
          <cell r="G45">
            <v>5.7</v>
          </cell>
          <cell r="H45">
            <v>9</v>
          </cell>
          <cell r="I45">
            <v>0</v>
          </cell>
          <cell r="J45">
            <v>22.35</v>
          </cell>
          <cell r="K45">
            <v>662007</v>
          </cell>
          <cell r="O45">
            <v>12000</v>
          </cell>
          <cell r="P45" t="str">
            <v>DIA</v>
          </cell>
          <cell r="Q45">
            <v>-0.59486833220796764</v>
          </cell>
        </row>
        <row r="46">
          <cell r="A46" t="str">
            <v>Cortadora De Ladrillo G 6.6 Hp</v>
          </cell>
          <cell r="B46" t="str">
            <v>Dia</v>
          </cell>
          <cell r="C46">
            <v>49893</v>
          </cell>
          <cell r="D46">
            <v>2.38</v>
          </cell>
          <cell r="E46">
            <v>9.6</v>
          </cell>
          <cell r="F46">
            <v>0.43</v>
          </cell>
          <cell r="G46">
            <v>0.98</v>
          </cell>
          <cell r="H46">
            <v>2.14</v>
          </cell>
          <cell r="I46">
            <v>0</v>
          </cell>
          <cell r="J46">
            <v>15.53</v>
          </cell>
          <cell r="K46">
            <v>774838</v>
          </cell>
          <cell r="O46">
            <v>20000</v>
          </cell>
          <cell r="P46" t="str">
            <v>DIA</v>
          </cell>
          <cell r="Q46">
            <v>-0.59914216423145528</v>
          </cell>
        </row>
        <row r="47">
          <cell r="A47" t="str">
            <v>Cortadora de pavimento</v>
          </cell>
          <cell r="B47" t="str">
            <v>h</v>
          </cell>
          <cell r="C47">
            <v>6956</v>
          </cell>
          <cell r="D47">
            <v>0</v>
          </cell>
          <cell r="E47">
            <v>0</v>
          </cell>
          <cell r="F47">
            <v>0</v>
          </cell>
          <cell r="G47">
            <v>0</v>
          </cell>
          <cell r="H47">
            <v>0</v>
          </cell>
          <cell r="I47">
            <v>0</v>
          </cell>
          <cell r="J47">
            <v>0</v>
          </cell>
          <cell r="K47">
            <v>0</v>
          </cell>
        </row>
        <row r="48">
          <cell r="A48" t="str">
            <v>Cortadora de pavimento, Máxima profundidad de corte: 160 mm. Capacidad de disco: desde 12´´ hasta 18´´ de diámetro. Peso operacional: 135 kg, 13.5 hp de potencia</v>
          </cell>
          <cell r="B48" t="str">
            <v>h</v>
          </cell>
          <cell r="C48">
            <v>16454</v>
          </cell>
          <cell r="D48">
            <v>0</v>
          </cell>
          <cell r="E48">
            <v>0</v>
          </cell>
          <cell r="F48">
            <v>0</v>
          </cell>
          <cell r="G48">
            <v>0</v>
          </cell>
          <cell r="H48">
            <v>0</v>
          </cell>
          <cell r="I48">
            <v>0</v>
          </cell>
          <cell r="J48">
            <v>0</v>
          </cell>
          <cell r="K48">
            <v>0</v>
          </cell>
        </row>
        <row r="49">
          <cell r="A49" t="str">
            <v>Demoledor -  Rompepavimento Hexagonal 68Jls</v>
          </cell>
          <cell r="B49" t="str">
            <v>Dia</v>
          </cell>
          <cell r="C49">
            <v>67978</v>
          </cell>
          <cell r="D49">
            <v>3.56</v>
          </cell>
          <cell r="E49">
            <v>15</v>
          </cell>
          <cell r="F49">
            <v>0</v>
          </cell>
          <cell r="G49">
            <v>3</v>
          </cell>
          <cell r="H49">
            <v>8</v>
          </cell>
          <cell r="I49">
            <v>0</v>
          </cell>
          <cell r="J49">
            <v>29.56</v>
          </cell>
          <cell r="K49">
            <v>2009430</v>
          </cell>
          <cell r="L49" t="str">
            <v>ok</v>
          </cell>
          <cell r="M49">
            <v>68500</v>
          </cell>
          <cell r="N49" t="str">
            <v>en referencia está por hora</v>
          </cell>
          <cell r="O49">
            <v>65000</v>
          </cell>
          <cell r="P49" t="str">
            <v>DIA</v>
          </cell>
          <cell r="Q49">
            <v>-4.3808290917649831E-2</v>
          </cell>
        </row>
        <row r="50">
          <cell r="A50" t="str">
            <v>Demoledor de concreto Hexagonal 40Jls Dewalt</v>
          </cell>
          <cell r="B50" t="str">
            <v>Dia</v>
          </cell>
          <cell r="C50">
            <v>65296</v>
          </cell>
          <cell r="D50">
            <v>0</v>
          </cell>
          <cell r="E50">
            <v>0</v>
          </cell>
          <cell r="F50">
            <v>0</v>
          </cell>
          <cell r="G50">
            <v>0</v>
          </cell>
          <cell r="H50">
            <v>0</v>
          </cell>
          <cell r="I50">
            <v>0</v>
          </cell>
          <cell r="J50">
            <v>0</v>
          </cell>
          <cell r="K50">
            <v>0</v>
          </cell>
        </row>
        <row r="51">
          <cell r="A51" t="str">
            <v>Derretidora de asfalto (crafco o similar)</v>
          </cell>
          <cell r="B51" t="str">
            <v>h</v>
          </cell>
          <cell r="C51">
            <v>2802</v>
          </cell>
          <cell r="D51">
            <v>0</v>
          </cell>
          <cell r="E51">
            <v>0</v>
          </cell>
          <cell r="F51">
            <v>0</v>
          </cell>
          <cell r="G51">
            <v>0</v>
          </cell>
          <cell r="H51">
            <v>0</v>
          </cell>
          <cell r="I51">
            <v>0</v>
          </cell>
          <cell r="J51">
            <v>0</v>
          </cell>
          <cell r="K51">
            <v>0</v>
          </cell>
        </row>
        <row r="52">
          <cell r="A52" t="str">
            <v>Diferencial</v>
          </cell>
          <cell r="B52" t="str">
            <v>h</v>
          </cell>
          <cell r="C52">
            <v>2680</v>
          </cell>
          <cell r="D52">
            <v>0</v>
          </cell>
          <cell r="E52">
            <v>0</v>
          </cell>
          <cell r="F52">
            <v>0</v>
          </cell>
          <cell r="G52">
            <v>0</v>
          </cell>
          <cell r="H52">
            <v>0</v>
          </cell>
          <cell r="I52">
            <v>0</v>
          </cell>
          <cell r="J52">
            <v>0</v>
          </cell>
          <cell r="K52">
            <v>0</v>
          </cell>
        </row>
        <row r="53">
          <cell r="A53" t="str">
            <v>Diferencial de 2 ton.</v>
          </cell>
          <cell r="B53" t="str">
            <v>h</v>
          </cell>
          <cell r="C53">
            <v>3025</v>
          </cell>
          <cell r="D53">
            <v>0</v>
          </cell>
          <cell r="E53">
            <v>0</v>
          </cell>
          <cell r="F53">
            <v>0</v>
          </cell>
          <cell r="G53">
            <v>0</v>
          </cell>
          <cell r="H53">
            <v>0</v>
          </cell>
          <cell r="I53">
            <v>0</v>
          </cell>
          <cell r="J53">
            <v>0</v>
          </cell>
          <cell r="K53">
            <v>0</v>
          </cell>
        </row>
        <row r="54">
          <cell r="A54" t="str">
            <v>Diferencial De Cadena 3 toneladas- Polipasto</v>
          </cell>
          <cell r="B54" t="str">
            <v>Dia</v>
          </cell>
          <cell r="C54">
            <v>42768</v>
          </cell>
          <cell r="D54">
            <v>30.17</v>
          </cell>
          <cell r="E54">
            <v>20.329999999999998</v>
          </cell>
          <cell r="F54">
            <v>121.79</v>
          </cell>
          <cell r="G54">
            <v>3.76</v>
          </cell>
          <cell r="H54">
            <v>4.6100000000000003</v>
          </cell>
          <cell r="I54">
            <v>0</v>
          </cell>
          <cell r="J54">
            <v>180.66</v>
          </cell>
          <cell r="K54">
            <v>7726467</v>
          </cell>
          <cell r="L54" t="str">
            <v>alto</v>
          </cell>
          <cell r="M54">
            <v>14000</v>
          </cell>
          <cell r="O54">
            <v>12000</v>
          </cell>
          <cell r="P54" t="str">
            <v>DIA</v>
          </cell>
          <cell r="Q54">
            <v>-0.71941638608305269</v>
          </cell>
        </row>
        <row r="55">
          <cell r="A55" t="str">
            <v>Equipo autopropulsado para pintura termoplástica</v>
          </cell>
          <cell r="B55" t="str">
            <v>h</v>
          </cell>
          <cell r="C55">
            <v>97512</v>
          </cell>
          <cell r="D55">
            <v>0</v>
          </cell>
          <cell r="E55">
            <v>0</v>
          </cell>
          <cell r="F55">
            <v>0</v>
          </cell>
          <cell r="G55">
            <v>0</v>
          </cell>
          <cell r="H55">
            <v>0</v>
          </cell>
          <cell r="I55">
            <v>0</v>
          </cell>
          <cell r="J55">
            <v>0</v>
          </cell>
          <cell r="K55">
            <v>0</v>
          </cell>
        </row>
        <row r="56">
          <cell r="A56" t="str">
            <v>Equipo de acarreo interno</v>
          </cell>
          <cell r="B56" t="str">
            <v>h</v>
          </cell>
          <cell r="C56">
            <v>35388</v>
          </cell>
          <cell r="D56">
            <v>0</v>
          </cell>
          <cell r="E56">
            <v>0</v>
          </cell>
          <cell r="F56">
            <v>0</v>
          </cell>
          <cell r="G56">
            <v>0</v>
          </cell>
          <cell r="H56">
            <v>0</v>
          </cell>
          <cell r="I56">
            <v>0</v>
          </cell>
          <cell r="J56">
            <v>0</v>
          </cell>
          <cell r="K56">
            <v>0</v>
          </cell>
        </row>
        <row r="57">
          <cell r="A57" t="str">
            <v xml:space="preserve">Equipo de control (bandas sonoras reduce velocidad) (Termohigometros, Termómetros, Galgas, etc.)
</v>
          </cell>
          <cell r="B57" t="str">
            <v>h</v>
          </cell>
          <cell r="C57">
            <v>2480</v>
          </cell>
          <cell r="D57">
            <v>0</v>
          </cell>
          <cell r="E57">
            <v>0</v>
          </cell>
          <cell r="F57">
            <v>0</v>
          </cell>
          <cell r="G57">
            <v>0</v>
          </cell>
          <cell r="H57">
            <v>0</v>
          </cell>
          <cell r="I57">
            <v>0</v>
          </cell>
          <cell r="J57">
            <v>0</v>
          </cell>
          <cell r="K57">
            <v>0</v>
          </cell>
        </row>
        <row r="58">
          <cell r="A58" t="str">
            <v>Equipo de Medición (Deformimetros Eléctricos, Mecánicos, Celdas de Carga,  Etc.)</v>
          </cell>
          <cell r="B58" t="str">
            <v>u</v>
          </cell>
          <cell r="C58">
            <v>182050</v>
          </cell>
          <cell r="D58">
            <v>0</v>
          </cell>
          <cell r="E58">
            <v>0</v>
          </cell>
          <cell r="F58">
            <v>0</v>
          </cell>
          <cell r="G58">
            <v>0</v>
          </cell>
          <cell r="H58">
            <v>0</v>
          </cell>
          <cell r="I58">
            <v>0</v>
          </cell>
          <cell r="J58">
            <v>0</v>
          </cell>
          <cell r="K58">
            <v>0</v>
          </cell>
        </row>
        <row r="59">
          <cell r="A59" t="str">
            <v xml:space="preserve">Equipo de oxicorte, Capacidad de corte: hasta 6´´ (152mm) </v>
          </cell>
          <cell r="B59" t="str">
            <v>h</v>
          </cell>
          <cell r="C59">
            <v>10373</v>
          </cell>
          <cell r="D59">
            <v>112.69</v>
          </cell>
          <cell r="E59">
            <v>9.17</v>
          </cell>
          <cell r="F59">
            <v>487.15</v>
          </cell>
          <cell r="G59">
            <v>15.04</v>
          </cell>
          <cell r="H59">
            <v>18.45</v>
          </cell>
          <cell r="I59">
            <v>0</v>
          </cell>
          <cell r="J59">
            <v>642.5</v>
          </cell>
          <cell r="K59">
            <v>6664653</v>
          </cell>
          <cell r="L59" t="str">
            <v>alto</v>
          </cell>
          <cell r="M59">
            <v>40935</v>
          </cell>
          <cell r="N59" t="str">
            <v>en referencia por dia</v>
          </cell>
          <cell r="O59">
            <v>4375</v>
          </cell>
          <cell r="P59" t="str">
            <v>HORA</v>
          </cell>
          <cell r="Q59">
            <v>-0.57823194832738845</v>
          </cell>
        </row>
        <row r="60">
          <cell r="A60" t="str">
            <v>Equipo de oxigeno y soldadura</v>
          </cell>
          <cell r="B60" t="str">
            <v>h</v>
          </cell>
          <cell r="C60">
            <v>9332</v>
          </cell>
          <cell r="D60">
            <v>0</v>
          </cell>
          <cell r="E60">
            <v>0</v>
          </cell>
          <cell r="F60">
            <v>0</v>
          </cell>
          <cell r="G60">
            <v>0</v>
          </cell>
          <cell r="H60">
            <v>0</v>
          </cell>
          <cell r="I60">
            <v>0</v>
          </cell>
          <cell r="J60">
            <v>0</v>
          </cell>
          <cell r="K60">
            <v>0</v>
          </cell>
        </row>
        <row r="61">
          <cell r="A61" t="str">
            <v>Equipo de perforación (TRACKDRILL), potencia 40 HP, 2100 golpes / minuto</v>
          </cell>
          <cell r="B61" t="str">
            <v>h</v>
          </cell>
          <cell r="C61">
            <v>165082</v>
          </cell>
          <cell r="D61">
            <v>0</v>
          </cell>
          <cell r="E61">
            <v>0</v>
          </cell>
          <cell r="F61">
            <v>0</v>
          </cell>
          <cell r="G61">
            <v>0</v>
          </cell>
          <cell r="H61">
            <v>0</v>
          </cell>
          <cell r="I61">
            <v>0</v>
          </cell>
          <cell r="J61">
            <v>0</v>
          </cell>
          <cell r="K61">
            <v>0</v>
          </cell>
        </row>
        <row r="62">
          <cell r="A62" t="str">
            <v xml:space="preserve">Equipo de pintura (Compresor), Presión máxima de trabajo 3300 psi.
</v>
          </cell>
          <cell r="B62" t="str">
            <v>h</v>
          </cell>
          <cell r="C62">
            <v>10529</v>
          </cell>
          <cell r="D62">
            <v>0</v>
          </cell>
          <cell r="E62">
            <v>0</v>
          </cell>
          <cell r="F62">
            <v>0</v>
          </cell>
          <cell r="G62">
            <v>4.8</v>
          </cell>
          <cell r="H62">
            <v>6.67</v>
          </cell>
          <cell r="I62">
            <v>0</v>
          </cell>
          <cell r="J62">
            <v>11.47</v>
          </cell>
          <cell r="K62">
            <v>120768</v>
          </cell>
        </row>
        <row r="63">
          <cell r="A63" t="str">
            <v xml:space="preserve">Equipo de rayos X y/o ultrasonido
</v>
          </cell>
          <cell r="B63" t="str">
            <v>h</v>
          </cell>
          <cell r="C63">
            <v>103595</v>
          </cell>
          <cell r="D63">
            <v>0</v>
          </cell>
          <cell r="E63">
            <v>0</v>
          </cell>
          <cell r="F63">
            <v>0</v>
          </cell>
          <cell r="G63">
            <v>0</v>
          </cell>
          <cell r="H63">
            <v>0</v>
          </cell>
          <cell r="I63">
            <v>0</v>
          </cell>
          <cell r="J63">
            <v>0</v>
          </cell>
          <cell r="K63">
            <v>0</v>
          </cell>
        </row>
        <row r="64">
          <cell r="A64" t="str">
            <v>Equipo de Sand Blastin y Pintura COMPRESOR 250cfm a 100 psi. PULMON de 70 gal (250 lt.) para 160 psi</v>
          </cell>
          <cell r="B64" t="str">
            <v>h</v>
          </cell>
          <cell r="C64">
            <v>36960</v>
          </cell>
          <cell r="D64">
            <v>0</v>
          </cell>
          <cell r="E64">
            <v>0</v>
          </cell>
          <cell r="F64">
            <v>0</v>
          </cell>
          <cell r="G64">
            <v>0</v>
          </cell>
          <cell r="H64">
            <v>0</v>
          </cell>
          <cell r="I64">
            <v>0</v>
          </cell>
          <cell r="J64">
            <v>0</v>
          </cell>
          <cell r="K64">
            <v>0</v>
          </cell>
        </row>
        <row r="65">
          <cell r="A65" t="str">
            <v>Equipo de Soldadura</v>
          </cell>
          <cell r="B65" t="str">
            <v>h</v>
          </cell>
          <cell r="C65">
            <v>7189</v>
          </cell>
          <cell r="D65">
            <v>0</v>
          </cell>
          <cell r="E65">
            <v>0</v>
          </cell>
          <cell r="F65">
            <v>0</v>
          </cell>
          <cell r="G65">
            <v>0</v>
          </cell>
          <cell r="H65">
            <v>0</v>
          </cell>
          <cell r="I65">
            <v>0</v>
          </cell>
          <cell r="J65">
            <v>0</v>
          </cell>
          <cell r="K65">
            <v>0</v>
          </cell>
        </row>
        <row r="66">
          <cell r="A66" t="str">
            <v xml:space="preserve">Equipo de soldadura 250 AMP
</v>
          </cell>
          <cell r="B66" t="str">
            <v>h</v>
          </cell>
          <cell r="C66">
            <v>10336</v>
          </cell>
          <cell r="D66">
            <v>0</v>
          </cell>
          <cell r="E66">
            <v>0</v>
          </cell>
          <cell r="F66">
            <v>0</v>
          </cell>
          <cell r="G66">
            <v>0</v>
          </cell>
          <cell r="H66">
            <v>0</v>
          </cell>
          <cell r="I66">
            <v>0</v>
          </cell>
          <cell r="J66">
            <v>0</v>
          </cell>
          <cell r="K66">
            <v>0</v>
          </cell>
        </row>
        <row r="67">
          <cell r="A67" t="str">
            <v>Equipo de soldadura 400</v>
          </cell>
          <cell r="B67" t="str">
            <v>h</v>
          </cell>
          <cell r="C67">
            <v>11453</v>
          </cell>
          <cell r="D67">
            <v>0</v>
          </cell>
          <cell r="E67">
            <v>0</v>
          </cell>
          <cell r="F67">
            <v>0</v>
          </cell>
          <cell r="G67">
            <v>0</v>
          </cell>
          <cell r="H67">
            <v>0</v>
          </cell>
          <cell r="I67">
            <v>0</v>
          </cell>
          <cell r="J67">
            <v>0</v>
          </cell>
          <cell r="K67">
            <v>0</v>
          </cell>
        </row>
        <row r="68">
          <cell r="A68" t="str">
            <v>Equipo de soldadura 600</v>
          </cell>
          <cell r="B68" t="str">
            <v>h</v>
          </cell>
          <cell r="C68">
            <v>13229</v>
          </cell>
          <cell r="D68">
            <v>0</v>
          </cell>
          <cell r="E68">
            <v>0</v>
          </cell>
          <cell r="F68">
            <v>0</v>
          </cell>
          <cell r="G68">
            <v>0</v>
          </cell>
          <cell r="H68">
            <v>0</v>
          </cell>
          <cell r="I68">
            <v>0</v>
          </cell>
          <cell r="J68">
            <v>0</v>
          </cell>
          <cell r="K68">
            <v>0</v>
          </cell>
        </row>
        <row r="69">
          <cell r="A69" t="str">
            <v>Equipo de soldadura eléctrica Lincoln GLM-225. A 110 v. Incluye transporte.</v>
          </cell>
          <cell r="B69" t="str">
            <v>Dia</v>
          </cell>
          <cell r="C69">
            <v>39061</v>
          </cell>
          <cell r="D69">
            <v>0</v>
          </cell>
          <cell r="E69">
            <v>0</v>
          </cell>
          <cell r="F69">
            <v>0</v>
          </cell>
          <cell r="G69">
            <v>0</v>
          </cell>
          <cell r="H69">
            <v>0</v>
          </cell>
          <cell r="I69">
            <v>0</v>
          </cell>
          <cell r="J69">
            <v>0</v>
          </cell>
          <cell r="K69">
            <v>0</v>
          </cell>
        </row>
        <row r="70">
          <cell r="A70" t="str">
            <v>Equipo de soldadura y de acetileno (incluye soldadura)</v>
          </cell>
          <cell r="B70" t="str">
            <v>h</v>
          </cell>
          <cell r="C70">
            <v>22347</v>
          </cell>
          <cell r="D70">
            <v>0</v>
          </cell>
          <cell r="E70">
            <v>0</v>
          </cell>
          <cell r="F70">
            <v>0</v>
          </cell>
          <cell r="G70">
            <v>0</v>
          </cell>
          <cell r="H70">
            <v>0</v>
          </cell>
          <cell r="I70">
            <v>0</v>
          </cell>
          <cell r="J70">
            <v>0</v>
          </cell>
          <cell r="K70">
            <v>0</v>
          </cell>
        </row>
        <row r="71">
          <cell r="A71" t="str">
            <v>Equipo de topografía</v>
          </cell>
          <cell r="B71" t="str">
            <v>h</v>
          </cell>
          <cell r="C71">
            <v>15287</v>
          </cell>
          <cell r="D71">
            <v>0</v>
          </cell>
          <cell r="E71">
            <v>0</v>
          </cell>
          <cell r="F71">
            <v>0</v>
          </cell>
          <cell r="G71">
            <v>0</v>
          </cell>
          <cell r="H71">
            <v>0</v>
          </cell>
          <cell r="I71">
            <v>0</v>
          </cell>
          <cell r="J71">
            <v>0</v>
          </cell>
          <cell r="K71">
            <v>0</v>
          </cell>
        </row>
        <row r="72">
          <cell r="A72" t="str">
            <v xml:space="preserve">Equipo de topografía Teodolito electrónico con abertura de anteojo de 42 mm. Aumento del anteojo: 30x.Distancia mínima de enfoque: 1.0 m. Precisión: 5´´. Compensador con rango de trabajo ±3´. </v>
          </cell>
          <cell r="B72" t="str">
            <v>h</v>
          </cell>
          <cell r="C72">
            <v>14971</v>
          </cell>
          <cell r="D72">
            <v>0</v>
          </cell>
          <cell r="E72">
            <v>0</v>
          </cell>
          <cell r="F72">
            <v>0</v>
          </cell>
          <cell r="G72">
            <v>0</v>
          </cell>
          <cell r="H72">
            <v>0</v>
          </cell>
          <cell r="I72">
            <v>0</v>
          </cell>
          <cell r="J72">
            <v>0</v>
          </cell>
          <cell r="K72">
            <v>0</v>
          </cell>
        </row>
        <row r="73">
          <cell r="A73" t="str">
            <v>Equipo de transporte (Camiones, Grúas, Volquetas, etc.)</v>
          </cell>
          <cell r="B73" t="str">
            <v>h</v>
          </cell>
          <cell r="C73">
            <v>73641</v>
          </cell>
          <cell r="D73">
            <v>0</v>
          </cell>
          <cell r="E73">
            <v>0</v>
          </cell>
          <cell r="F73">
            <v>0</v>
          </cell>
          <cell r="G73">
            <v>0</v>
          </cell>
          <cell r="H73">
            <v>0</v>
          </cell>
          <cell r="I73">
            <v>0</v>
          </cell>
          <cell r="J73">
            <v>0</v>
          </cell>
          <cell r="K73">
            <v>0</v>
          </cell>
        </row>
        <row r="74">
          <cell r="A74" t="str">
            <v xml:space="preserve">Equipo manual aplicador (bandas sonoras reduce velocidad)
</v>
          </cell>
          <cell r="B74" t="str">
            <v>h</v>
          </cell>
          <cell r="C74">
            <v>39345</v>
          </cell>
          <cell r="D74">
            <v>0</v>
          </cell>
          <cell r="E74">
            <v>0</v>
          </cell>
          <cell r="F74">
            <v>0</v>
          </cell>
          <cell r="G74">
            <v>0</v>
          </cell>
          <cell r="H74">
            <v>0</v>
          </cell>
          <cell r="I74">
            <v>0</v>
          </cell>
          <cell r="J74">
            <v>0</v>
          </cell>
          <cell r="K74">
            <v>0</v>
          </cell>
        </row>
        <row r="75">
          <cell r="A75" t="str">
            <v>Escalera de Tijera en Aluminio 10 Pies - 3 m.</v>
          </cell>
          <cell r="B75" t="str">
            <v>Dia</v>
          </cell>
          <cell r="C75">
            <v>27097</v>
          </cell>
          <cell r="D75">
            <v>1</v>
          </cell>
          <cell r="E75">
            <v>0.18</v>
          </cell>
          <cell r="F75">
            <v>0</v>
          </cell>
          <cell r="G75">
            <v>2.64</v>
          </cell>
          <cell r="H75">
            <v>0.91</v>
          </cell>
          <cell r="I75">
            <v>0</v>
          </cell>
          <cell r="J75">
            <v>4.7300000000000004</v>
          </cell>
          <cell r="K75">
            <v>128169</v>
          </cell>
          <cell r="L75" t="str">
            <v>alto</v>
          </cell>
          <cell r="M75">
            <v>13000</v>
          </cell>
          <cell r="N75" t="str">
            <v>en referencia de dos cuerpos</v>
          </cell>
          <cell r="O75">
            <v>7500</v>
          </cell>
          <cell r="P75" t="str">
            <v>DIA</v>
          </cell>
          <cell r="Q75">
            <v>-0.72321659224268364</v>
          </cell>
        </row>
        <row r="76">
          <cell r="A76" t="str">
            <v>Esparcidor de gravilla, Ancho de esparcimiento 3100mm, Velocidad de trabajo 10—20km2/h</v>
          </cell>
          <cell r="B76" t="str">
            <v>h</v>
          </cell>
          <cell r="C76">
            <v>87273</v>
          </cell>
          <cell r="D76">
            <v>0</v>
          </cell>
          <cell r="E76">
            <v>0</v>
          </cell>
          <cell r="F76">
            <v>0</v>
          </cell>
          <cell r="G76">
            <v>0</v>
          </cell>
          <cell r="H76">
            <v>0</v>
          </cell>
          <cell r="I76">
            <v>0</v>
          </cell>
          <cell r="J76">
            <v>0</v>
          </cell>
          <cell r="K76">
            <v>0</v>
          </cell>
        </row>
        <row r="77">
          <cell r="A77" t="str">
            <v>Estación Total con precisión angular de 6´´. Precisión lineal 2 mm ± 2 ppm</v>
          </cell>
          <cell r="B77" t="str">
            <v>h</v>
          </cell>
          <cell r="C77">
            <v>22540</v>
          </cell>
          <cell r="D77">
            <v>0</v>
          </cell>
          <cell r="E77">
            <v>0</v>
          </cell>
          <cell r="F77">
            <v>0</v>
          </cell>
          <cell r="G77">
            <v>0</v>
          </cell>
          <cell r="H77">
            <v>0</v>
          </cell>
          <cell r="I77">
            <v>0</v>
          </cell>
          <cell r="J77">
            <v>0</v>
          </cell>
          <cell r="K77">
            <v>0</v>
          </cell>
        </row>
        <row r="78">
          <cell r="A78" t="str">
            <v xml:space="preserve">Formaleta Metálica </v>
          </cell>
          <cell r="B78" t="str">
            <v>m2</v>
          </cell>
          <cell r="C78">
            <v>4648</v>
          </cell>
          <cell r="D78">
            <v>0</v>
          </cell>
          <cell r="E78">
            <v>0</v>
          </cell>
          <cell r="F78">
            <v>0</v>
          </cell>
          <cell r="G78">
            <v>0</v>
          </cell>
          <cell r="H78">
            <v>0</v>
          </cell>
          <cell r="I78">
            <v>0</v>
          </cell>
          <cell r="J78">
            <v>0</v>
          </cell>
          <cell r="K78">
            <v>0</v>
          </cell>
        </row>
        <row r="79">
          <cell r="A79" t="str">
            <v xml:space="preserve">Formaleta metálica (concreto hidráulico)
</v>
          </cell>
          <cell r="B79" t="str">
            <v>h</v>
          </cell>
          <cell r="C79">
            <v>3052</v>
          </cell>
          <cell r="D79">
            <v>0</v>
          </cell>
          <cell r="E79">
            <v>0</v>
          </cell>
          <cell r="F79">
            <v>0</v>
          </cell>
          <cell r="G79">
            <v>0</v>
          </cell>
          <cell r="H79">
            <v>0</v>
          </cell>
          <cell r="I79">
            <v>0</v>
          </cell>
          <cell r="J79">
            <v>0</v>
          </cell>
          <cell r="K79">
            <v>0</v>
          </cell>
        </row>
        <row r="80">
          <cell r="A80" t="str">
            <v xml:space="preserve">Formaleta metálica (tubería de concreto reforzado)
</v>
          </cell>
          <cell r="B80" t="str">
            <v>h</v>
          </cell>
          <cell r="C80">
            <v>7166</v>
          </cell>
          <cell r="D80">
            <v>0</v>
          </cell>
          <cell r="E80">
            <v>0</v>
          </cell>
          <cell r="F80">
            <v>0</v>
          </cell>
          <cell r="G80">
            <v>0</v>
          </cell>
          <cell r="H80">
            <v>0</v>
          </cell>
          <cell r="I80">
            <v>0</v>
          </cell>
          <cell r="J80">
            <v>0</v>
          </cell>
          <cell r="K80">
            <v>0</v>
          </cell>
        </row>
        <row r="81">
          <cell r="A81" t="str">
            <v xml:space="preserve">Formaleta metálica para tubo de 900
</v>
          </cell>
          <cell r="B81" t="str">
            <v>h</v>
          </cell>
          <cell r="C81">
            <v>3338</v>
          </cell>
          <cell r="D81">
            <v>0</v>
          </cell>
          <cell r="E81">
            <v>0</v>
          </cell>
          <cell r="F81">
            <v>0</v>
          </cell>
          <cell r="G81">
            <v>0</v>
          </cell>
          <cell r="H81">
            <v>0</v>
          </cell>
          <cell r="I81">
            <v>0</v>
          </cell>
          <cell r="J81">
            <v>0</v>
          </cell>
          <cell r="K81">
            <v>0</v>
          </cell>
        </row>
        <row r="82">
          <cell r="A82" t="str">
            <v xml:space="preserve">Formaleta para camisa de pilote
</v>
          </cell>
          <cell r="B82" t="str">
            <v>h</v>
          </cell>
          <cell r="C82">
            <v>11502</v>
          </cell>
          <cell r="D82">
            <v>0</v>
          </cell>
          <cell r="E82">
            <v>0</v>
          </cell>
          <cell r="F82">
            <v>0</v>
          </cell>
          <cell r="G82">
            <v>0</v>
          </cell>
          <cell r="H82">
            <v>0</v>
          </cell>
          <cell r="I82">
            <v>0</v>
          </cell>
          <cell r="J82">
            <v>0</v>
          </cell>
          <cell r="K82">
            <v>0</v>
          </cell>
        </row>
        <row r="83">
          <cell r="A83" t="str">
            <v>Fresadora de pavimento, potencia 255 HP, peso 19 Ton, PROFUNDIDAD DE CORTE 305 mm</v>
          </cell>
          <cell r="B83" t="str">
            <v>h</v>
          </cell>
          <cell r="C83">
            <v>618800</v>
          </cell>
          <cell r="D83">
            <v>0</v>
          </cell>
          <cell r="E83">
            <v>0</v>
          </cell>
          <cell r="F83">
            <v>0</v>
          </cell>
          <cell r="G83">
            <v>0</v>
          </cell>
          <cell r="H83">
            <v>0</v>
          </cell>
          <cell r="I83">
            <v>0</v>
          </cell>
          <cell r="J83">
            <v>0</v>
          </cell>
          <cell r="K83">
            <v>0</v>
          </cell>
        </row>
        <row r="84">
          <cell r="A84" t="str">
            <v>Fresadora y recicladora de pavimento, potencia 430 HP, peso 20 Ton</v>
          </cell>
          <cell r="B84" t="str">
            <v>h</v>
          </cell>
          <cell r="C84">
            <v>616425</v>
          </cell>
          <cell r="D84">
            <v>0</v>
          </cell>
          <cell r="E84">
            <v>0</v>
          </cell>
          <cell r="F84">
            <v>0</v>
          </cell>
          <cell r="G84">
            <v>0</v>
          </cell>
          <cell r="H84">
            <v>0</v>
          </cell>
          <cell r="I84">
            <v>0</v>
          </cell>
          <cell r="J84">
            <v>0</v>
          </cell>
          <cell r="K84">
            <v>0</v>
          </cell>
        </row>
        <row r="85">
          <cell r="A85" t="str">
            <v>Fumigadora Manual</v>
          </cell>
          <cell r="B85" t="str">
            <v>Dia</v>
          </cell>
          <cell r="C85">
            <v>23760</v>
          </cell>
          <cell r="D85">
            <v>0</v>
          </cell>
          <cell r="E85">
            <v>0</v>
          </cell>
          <cell r="F85">
            <v>0</v>
          </cell>
          <cell r="G85">
            <v>0</v>
          </cell>
          <cell r="H85">
            <v>0</v>
          </cell>
          <cell r="I85">
            <v>0</v>
          </cell>
          <cell r="J85">
            <v>0</v>
          </cell>
          <cell r="K85">
            <v>0</v>
          </cell>
        </row>
        <row r="86">
          <cell r="A86" t="str">
            <v>Gato para tensionamiento, fuerza Max 200 ton, área de tensión 314 cm2.</v>
          </cell>
          <cell r="B86" t="str">
            <v>h</v>
          </cell>
          <cell r="C86">
            <v>138942</v>
          </cell>
          <cell r="D86">
            <v>0</v>
          </cell>
          <cell r="E86">
            <v>0</v>
          </cell>
          <cell r="F86">
            <v>0</v>
          </cell>
          <cell r="G86">
            <v>0</v>
          </cell>
          <cell r="H86">
            <v>0</v>
          </cell>
          <cell r="I86">
            <v>0</v>
          </cell>
          <cell r="J86">
            <v>0</v>
          </cell>
          <cell r="K86">
            <v>0</v>
          </cell>
        </row>
        <row r="87">
          <cell r="A87" t="str">
            <v>Gato tensor (alquiler)</v>
          </cell>
          <cell r="B87" t="str">
            <v>Dia</v>
          </cell>
          <cell r="C87">
            <v>1700</v>
          </cell>
          <cell r="D87">
            <v>0</v>
          </cell>
          <cell r="E87">
            <v>0</v>
          </cell>
          <cell r="F87">
            <v>0</v>
          </cell>
          <cell r="G87">
            <v>0</v>
          </cell>
          <cell r="H87">
            <v>0</v>
          </cell>
          <cell r="I87">
            <v>0</v>
          </cell>
          <cell r="J87">
            <v>0</v>
          </cell>
          <cell r="K87">
            <v>0</v>
          </cell>
        </row>
        <row r="88">
          <cell r="A88" t="str">
            <v>Grúa (capacidad 15 ton)</v>
          </cell>
          <cell r="B88" t="str">
            <v>h</v>
          </cell>
          <cell r="C88">
            <v>134316</v>
          </cell>
          <cell r="D88">
            <v>0</v>
          </cell>
          <cell r="E88">
            <v>0</v>
          </cell>
          <cell r="F88">
            <v>0</v>
          </cell>
          <cell r="G88">
            <v>0</v>
          </cell>
          <cell r="H88">
            <v>0</v>
          </cell>
          <cell r="I88">
            <v>0</v>
          </cell>
          <cell r="J88">
            <v>0</v>
          </cell>
          <cell r="K88">
            <v>0</v>
          </cell>
        </row>
        <row r="89">
          <cell r="A89" t="str">
            <v>Grúa (Transporte en Obra)</v>
          </cell>
          <cell r="B89" t="str">
            <v>h</v>
          </cell>
          <cell r="C89">
            <v>101164</v>
          </cell>
          <cell r="D89">
            <v>0</v>
          </cell>
          <cell r="E89">
            <v>0</v>
          </cell>
          <cell r="F89">
            <v>0</v>
          </cell>
          <cell r="G89">
            <v>0</v>
          </cell>
          <cell r="H89">
            <v>0</v>
          </cell>
          <cell r="I89">
            <v>0</v>
          </cell>
          <cell r="J89">
            <v>0</v>
          </cell>
          <cell r="K89">
            <v>0</v>
          </cell>
        </row>
        <row r="90">
          <cell r="A90" t="str">
            <v>Grúa 10 ton</v>
          </cell>
          <cell r="B90" t="str">
            <v>h</v>
          </cell>
          <cell r="C90">
            <v>135962</v>
          </cell>
          <cell r="D90">
            <v>0</v>
          </cell>
          <cell r="E90">
            <v>0</v>
          </cell>
          <cell r="F90">
            <v>0</v>
          </cell>
          <cell r="G90">
            <v>0</v>
          </cell>
          <cell r="H90">
            <v>0</v>
          </cell>
          <cell r="I90">
            <v>0</v>
          </cell>
          <cell r="J90">
            <v>0</v>
          </cell>
          <cell r="K90">
            <v>0</v>
          </cell>
        </row>
        <row r="91">
          <cell r="A91" t="str">
            <v>Grúa con barreno o máquina piloteadora</v>
          </cell>
          <cell r="B91" t="str">
            <v>h</v>
          </cell>
          <cell r="C91">
            <v>306412</v>
          </cell>
          <cell r="D91">
            <v>0</v>
          </cell>
          <cell r="E91">
            <v>0</v>
          </cell>
          <cell r="F91">
            <v>0</v>
          </cell>
          <cell r="G91">
            <v>0</v>
          </cell>
          <cell r="H91">
            <v>0</v>
          </cell>
          <cell r="I91">
            <v>0</v>
          </cell>
          <cell r="J91">
            <v>0</v>
          </cell>
          <cell r="K91">
            <v>0</v>
          </cell>
        </row>
        <row r="92">
          <cell r="A92" t="str">
            <v>Grúa con torre</v>
          </cell>
          <cell r="B92" t="str">
            <v>h</v>
          </cell>
          <cell r="C92">
            <v>203839</v>
          </cell>
          <cell r="D92">
            <v>0</v>
          </cell>
          <cell r="E92">
            <v>0</v>
          </cell>
          <cell r="F92">
            <v>0</v>
          </cell>
          <cell r="G92">
            <v>0</v>
          </cell>
          <cell r="H92">
            <v>0</v>
          </cell>
          <cell r="I92">
            <v>0</v>
          </cell>
          <cell r="J92">
            <v>0</v>
          </cell>
          <cell r="K92">
            <v>0</v>
          </cell>
        </row>
        <row r="93">
          <cell r="A93" t="str">
            <v>Grúa Con Torre (2)</v>
          </cell>
          <cell r="B93" t="str">
            <v>h</v>
          </cell>
          <cell r="C93">
            <v>182159</v>
          </cell>
          <cell r="D93">
            <v>0</v>
          </cell>
          <cell r="E93">
            <v>0</v>
          </cell>
          <cell r="F93">
            <v>0</v>
          </cell>
          <cell r="G93">
            <v>0</v>
          </cell>
          <cell r="H93">
            <v>0</v>
          </cell>
          <cell r="I93">
            <v>0</v>
          </cell>
          <cell r="J93">
            <v>0</v>
          </cell>
          <cell r="K93">
            <v>0</v>
          </cell>
        </row>
        <row r="94">
          <cell r="A94" t="str">
            <v>Grúa con torre capacidad 1 ton en la punta.</v>
          </cell>
          <cell r="B94" t="str">
            <v>h</v>
          </cell>
          <cell r="C94">
            <v>202169</v>
          </cell>
          <cell r="D94">
            <v>0</v>
          </cell>
          <cell r="E94">
            <v>0</v>
          </cell>
          <cell r="F94">
            <v>0</v>
          </cell>
          <cell r="G94">
            <v>0</v>
          </cell>
          <cell r="H94">
            <v>0</v>
          </cell>
          <cell r="I94">
            <v>0</v>
          </cell>
          <cell r="J94">
            <v>0</v>
          </cell>
          <cell r="K94">
            <v>0</v>
          </cell>
        </row>
        <row r="95">
          <cell r="A95" t="str">
            <v>Grúa telescópica de 50 Ton.</v>
          </cell>
          <cell r="B95" t="str">
            <v>h</v>
          </cell>
          <cell r="C95">
            <v>309061</v>
          </cell>
          <cell r="D95">
            <v>0</v>
          </cell>
          <cell r="E95">
            <v>0</v>
          </cell>
          <cell r="F95">
            <v>0</v>
          </cell>
          <cell r="G95">
            <v>0</v>
          </cell>
          <cell r="H95">
            <v>0</v>
          </cell>
          <cell r="I95">
            <v>0</v>
          </cell>
          <cell r="J95">
            <v>0</v>
          </cell>
          <cell r="K95">
            <v>0</v>
          </cell>
        </row>
        <row r="96">
          <cell r="A96" t="str">
            <v>Guadañadora, Cilindraje 41.5 cm3, Longitud del mango 1450 mm, Peso 7.4 kg</v>
          </cell>
          <cell r="B96" t="str">
            <v>Dia</v>
          </cell>
          <cell r="C96">
            <v>57206</v>
          </cell>
          <cell r="D96">
            <v>0</v>
          </cell>
          <cell r="E96">
            <v>0</v>
          </cell>
          <cell r="F96">
            <v>0</v>
          </cell>
          <cell r="G96">
            <v>0</v>
          </cell>
          <cell r="H96">
            <v>0</v>
          </cell>
          <cell r="I96">
            <v>0</v>
          </cell>
          <cell r="J96">
            <v>0</v>
          </cell>
          <cell r="K96">
            <v>0</v>
          </cell>
        </row>
        <row r="97">
          <cell r="A97" t="str">
            <v>Herramienta Menor (Como % de Mano de Obra)</v>
          </cell>
          <cell r="B97" t="str">
            <v>Dia</v>
          </cell>
          <cell r="C97">
            <v>1</v>
          </cell>
          <cell r="D97">
            <v>1651964.14</v>
          </cell>
          <cell r="E97">
            <v>2206967.04</v>
          </cell>
          <cell r="F97">
            <v>2326450</v>
          </cell>
          <cell r="G97">
            <v>1280421.1100000001</v>
          </cell>
          <cell r="H97">
            <v>2122850.13</v>
          </cell>
          <cell r="I97">
            <v>354401.54</v>
          </cell>
          <cell r="J97">
            <v>9943053.9600000009</v>
          </cell>
          <cell r="K97">
            <v>9943054</v>
          </cell>
          <cell r="L97" t="str">
            <v>ok</v>
          </cell>
          <cell r="O97">
            <v>1</v>
          </cell>
          <cell r="P97" t="str">
            <v>DIA</v>
          </cell>
          <cell r="Q97">
            <v>0</v>
          </cell>
        </row>
        <row r="98">
          <cell r="A98" t="str">
            <v>Hidrolavadora Gasolina
Dewalt 196 c.c, 9.4 Litros/min</v>
          </cell>
          <cell r="B98" t="str">
            <v>Dia</v>
          </cell>
          <cell r="C98">
            <v>74800</v>
          </cell>
          <cell r="D98">
            <v>0</v>
          </cell>
          <cell r="E98">
            <v>0</v>
          </cell>
          <cell r="F98">
            <v>0</v>
          </cell>
          <cell r="G98">
            <v>0</v>
          </cell>
          <cell r="H98">
            <v>0</v>
          </cell>
          <cell r="I98">
            <v>0</v>
          </cell>
          <cell r="J98">
            <v>0</v>
          </cell>
          <cell r="K98">
            <v>0</v>
          </cell>
        </row>
        <row r="99">
          <cell r="A99" t="str">
            <v>Manómetro cable de acero para bajar la celda</v>
          </cell>
          <cell r="B99" t="str">
            <v>h</v>
          </cell>
          <cell r="C99">
            <v>1770841</v>
          </cell>
          <cell r="D99">
            <v>0</v>
          </cell>
          <cell r="E99">
            <v>0</v>
          </cell>
          <cell r="F99">
            <v>0</v>
          </cell>
          <cell r="G99">
            <v>0</v>
          </cell>
          <cell r="H99">
            <v>0</v>
          </cell>
          <cell r="I99">
            <v>0</v>
          </cell>
          <cell r="J99">
            <v>0</v>
          </cell>
          <cell r="K99">
            <v>0</v>
          </cell>
        </row>
        <row r="100">
          <cell r="A100" t="str">
            <v>Máquina hidrosembradora</v>
          </cell>
          <cell r="B100" t="str">
            <v>h</v>
          </cell>
          <cell r="C100">
            <v>21651</v>
          </cell>
          <cell r="D100">
            <v>0</v>
          </cell>
          <cell r="E100">
            <v>0</v>
          </cell>
          <cell r="F100">
            <v>0</v>
          </cell>
          <cell r="G100">
            <v>0</v>
          </cell>
          <cell r="H100">
            <v>0</v>
          </cell>
          <cell r="I100">
            <v>0</v>
          </cell>
          <cell r="J100">
            <v>0</v>
          </cell>
          <cell r="K100">
            <v>0</v>
          </cell>
        </row>
        <row r="101">
          <cell r="A101" t="str">
            <v>Maquina térmica pegatachas</v>
          </cell>
          <cell r="B101" t="str">
            <v>h</v>
          </cell>
          <cell r="C101">
            <v>29213</v>
          </cell>
          <cell r="D101">
            <v>0</v>
          </cell>
          <cell r="E101">
            <v>0</v>
          </cell>
          <cell r="F101">
            <v>0</v>
          </cell>
          <cell r="G101">
            <v>0</v>
          </cell>
          <cell r="H101">
            <v>0</v>
          </cell>
          <cell r="I101">
            <v>0</v>
          </cell>
          <cell r="J101">
            <v>0</v>
          </cell>
          <cell r="K101">
            <v>0</v>
          </cell>
        </row>
        <row r="102">
          <cell r="A102" t="str">
            <v>Mezcladora de concreto 1 bulto</v>
          </cell>
          <cell r="B102" t="str">
            <v>Dia</v>
          </cell>
          <cell r="C102">
            <v>40810</v>
          </cell>
          <cell r="D102">
            <v>0</v>
          </cell>
          <cell r="E102">
            <v>0</v>
          </cell>
          <cell r="F102">
            <v>0</v>
          </cell>
          <cell r="G102">
            <v>0</v>
          </cell>
          <cell r="H102">
            <v>0</v>
          </cell>
          <cell r="I102">
            <v>3.48</v>
          </cell>
          <cell r="J102">
            <v>3.48</v>
          </cell>
          <cell r="K102">
            <v>142019</v>
          </cell>
          <cell r="L102" t="str">
            <v>ok</v>
          </cell>
          <cell r="M102">
            <v>39900</v>
          </cell>
          <cell r="N102" t="str">
            <v>enreferencia es de saco y medio</v>
          </cell>
          <cell r="O102">
            <v>30000</v>
          </cell>
          <cell r="P102" t="str">
            <v>DIA</v>
          </cell>
          <cell r="Q102">
            <v>-0.26488605733888754</v>
          </cell>
        </row>
        <row r="103">
          <cell r="A103" t="str">
            <v>Mezcladora de concreto 2 bultos</v>
          </cell>
          <cell r="B103" t="str">
            <v>Dia</v>
          </cell>
          <cell r="C103">
            <v>52300</v>
          </cell>
          <cell r="D103">
            <v>0</v>
          </cell>
          <cell r="E103">
            <v>0</v>
          </cell>
          <cell r="F103">
            <v>0</v>
          </cell>
          <cell r="G103">
            <v>0</v>
          </cell>
          <cell r="H103">
            <v>0</v>
          </cell>
          <cell r="I103">
            <v>14.63</v>
          </cell>
          <cell r="J103">
            <v>14.63</v>
          </cell>
          <cell r="K103">
            <v>765149</v>
          </cell>
        </row>
        <row r="104">
          <cell r="A104" t="str">
            <v>Mezcladora de concreto Diesel 1 Bulto y 1/2"</v>
          </cell>
          <cell r="B104" t="str">
            <v>Dia</v>
          </cell>
          <cell r="C104">
            <v>46057</v>
          </cell>
          <cell r="D104">
            <v>0</v>
          </cell>
          <cell r="E104">
            <v>0</v>
          </cell>
          <cell r="F104">
            <v>0</v>
          </cell>
          <cell r="G104">
            <v>0</v>
          </cell>
          <cell r="H104">
            <v>0</v>
          </cell>
          <cell r="I104">
            <v>0</v>
          </cell>
          <cell r="J104">
            <v>0</v>
          </cell>
          <cell r="K104">
            <v>0</v>
          </cell>
        </row>
        <row r="105">
          <cell r="A105" t="str">
            <v>Mini Retroexcavadora Sobre Oruga - Balde de 30 a 60 cm</v>
          </cell>
          <cell r="B105" t="str">
            <v>h</v>
          </cell>
          <cell r="C105">
            <v>112200</v>
          </cell>
          <cell r="D105">
            <v>0</v>
          </cell>
          <cell r="E105">
            <v>0</v>
          </cell>
          <cell r="F105">
            <v>0</v>
          </cell>
          <cell r="G105">
            <v>0</v>
          </cell>
          <cell r="H105">
            <v>0</v>
          </cell>
          <cell r="I105">
            <v>0</v>
          </cell>
          <cell r="J105">
            <v>0</v>
          </cell>
          <cell r="K105">
            <v>0</v>
          </cell>
        </row>
        <row r="106">
          <cell r="A106" t="str">
            <v>Molinete</v>
          </cell>
          <cell r="B106" t="str">
            <v>Dia</v>
          </cell>
          <cell r="C106">
            <v>4000</v>
          </cell>
          <cell r="D106">
            <v>0</v>
          </cell>
          <cell r="E106">
            <v>0</v>
          </cell>
          <cell r="F106">
            <v>0</v>
          </cell>
          <cell r="G106">
            <v>0</v>
          </cell>
          <cell r="H106">
            <v>0</v>
          </cell>
          <cell r="I106">
            <v>0</v>
          </cell>
          <cell r="J106">
            <v>0</v>
          </cell>
          <cell r="K106">
            <v>0</v>
          </cell>
        </row>
        <row r="107">
          <cell r="A107" t="str">
            <v>Montacargas</v>
          </cell>
          <cell r="B107" t="str">
            <v>h</v>
          </cell>
          <cell r="C107">
            <v>80549</v>
          </cell>
          <cell r="D107">
            <v>0</v>
          </cell>
          <cell r="E107">
            <v>0</v>
          </cell>
          <cell r="F107">
            <v>0</v>
          </cell>
          <cell r="G107">
            <v>0</v>
          </cell>
          <cell r="H107">
            <v>0</v>
          </cell>
          <cell r="I107">
            <v>0</v>
          </cell>
          <cell r="J107">
            <v>0</v>
          </cell>
          <cell r="K107">
            <v>0</v>
          </cell>
        </row>
        <row r="108">
          <cell r="A108" t="str">
            <v xml:space="preserve">Motobomba 3 PULGADAS (incluye operario)
</v>
          </cell>
          <cell r="B108" t="str">
            <v>h</v>
          </cell>
          <cell r="C108">
            <v>11076</v>
          </cell>
          <cell r="D108">
            <v>0</v>
          </cell>
          <cell r="E108">
            <v>0</v>
          </cell>
          <cell r="F108">
            <v>0</v>
          </cell>
          <cell r="G108">
            <v>0</v>
          </cell>
          <cell r="H108">
            <v>0</v>
          </cell>
          <cell r="I108">
            <v>0</v>
          </cell>
          <cell r="J108">
            <v>0</v>
          </cell>
          <cell r="K108">
            <v>0</v>
          </cell>
        </row>
        <row r="109">
          <cell r="A109" t="str">
            <v>Motobomba 3 pulgadas autocebante gasolina
Honda - 1100 litros / minuto</v>
          </cell>
          <cell r="B109" t="str">
            <v>Dia</v>
          </cell>
          <cell r="C109">
            <v>39632</v>
          </cell>
          <cell r="D109">
            <v>0</v>
          </cell>
          <cell r="E109">
            <v>0</v>
          </cell>
          <cell r="F109">
            <v>0</v>
          </cell>
          <cell r="G109">
            <v>0</v>
          </cell>
          <cell r="H109">
            <v>0</v>
          </cell>
          <cell r="I109">
            <v>0</v>
          </cell>
          <cell r="J109">
            <v>0</v>
          </cell>
          <cell r="K109">
            <v>0</v>
          </cell>
        </row>
        <row r="110">
          <cell r="A110" t="str">
            <v xml:space="preserve">Motobomba 4 pulgadas
</v>
          </cell>
          <cell r="B110" t="str">
            <v>Dia</v>
          </cell>
          <cell r="C110">
            <v>64880</v>
          </cell>
          <cell r="D110">
            <v>0</v>
          </cell>
          <cell r="E110">
            <v>0</v>
          </cell>
          <cell r="F110">
            <v>0</v>
          </cell>
          <cell r="G110">
            <v>0</v>
          </cell>
          <cell r="H110">
            <v>0</v>
          </cell>
          <cell r="I110">
            <v>0</v>
          </cell>
          <cell r="J110">
            <v>0</v>
          </cell>
          <cell r="K110">
            <v>0</v>
          </cell>
        </row>
        <row r="111">
          <cell r="A111" t="str">
            <v xml:space="preserve">Motobomba 6´´ diámetro de bombeo de 2 m3/seg
</v>
          </cell>
          <cell r="B111" t="str">
            <v>h</v>
          </cell>
          <cell r="C111">
            <v>17927</v>
          </cell>
          <cell r="D111">
            <v>0</v>
          </cell>
          <cell r="E111">
            <v>0</v>
          </cell>
          <cell r="F111">
            <v>0</v>
          </cell>
          <cell r="G111">
            <v>0</v>
          </cell>
          <cell r="H111">
            <v>0</v>
          </cell>
          <cell r="I111">
            <v>0</v>
          </cell>
          <cell r="J111">
            <v>0</v>
          </cell>
          <cell r="K111">
            <v>0</v>
          </cell>
        </row>
        <row r="112">
          <cell r="A112" t="str">
            <v>Motobomba de concreto</v>
          </cell>
          <cell r="B112" t="str">
            <v>h</v>
          </cell>
          <cell r="C112">
            <v>100905</v>
          </cell>
          <cell r="D112">
            <v>0</v>
          </cell>
          <cell r="E112">
            <v>0</v>
          </cell>
          <cell r="F112">
            <v>0</v>
          </cell>
          <cell r="G112">
            <v>0</v>
          </cell>
          <cell r="H112">
            <v>0</v>
          </cell>
          <cell r="I112">
            <v>0</v>
          </cell>
          <cell r="J112">
            <v>0</v>
          </cell>
          <cell r="K112">
            <v>0</v>
          </cell>
        </row>
        <row r="113">
          <cell r="A113" t="str">
            <v>Motobomba Sumergible 3"</v>
          </cell>
          <cell r="B113" t="str">
            <v>Dia</v>
          </cell>
          <cell r="C113">
            <v>60500</v>
          </cell>
          <cell r="D113">
            <v>0</v>
          </cell>
          <cell r="E113">
            <v>0</v>
          </cell>
          <cell r="F113">
            <v>0</v>
          </cell>
          <cell r="G113">
            <v>0</v>
          </cell>
          <cell r="H113">
            <v>0</v>
          </cell>
          <cell r="I113">
            <v>0</v>
          </cell>
          <cell r="J113">
            <v>0</v>
          </cell>
          <cell r="K113">
            <v>0</v>
          </cell>
        </row>
        <row r="114">
          <cell r="A114" t="str">
            <v>Motoniveladora  potencia 215 HP, ancho de cuchilla 4,27 m, peso 18 ton.</v>
          </cell>
          <cell r="B114" t="str">
            <v>h</v>
          </cell>
          <cell r="C114">
            <v>206416</v>
          </cell>
          <cell r="D114">
            <v>0</v>
          </cell>
          <cell r="E114">
            <v>0</v>
          </cell>
          <cell r="F114">
            <v>0</v>
          </cell>
          <cell r="G114">
            <v>0</v>
          </cell>
          <cell r="H114">
            <v>0</v>
          </cell>
          <cell r="I114">
            <v>0</v>
          </cell>
          <cell r="J114">
            <v>0</v>
          </cell>
          <cell r="K114">
            <v>0</v>
          </cell>
        </row>
        <row r="115">
          <cell r="A115" t="str">
            <v>Motoniveladora, potencia 140 HP, ancho de cuchilla 3,66 m, peso 11 ton.</v>
          </cell>
          <cell r="B115" t="str">
            <v>h</v>
          </cell>
          <cell r="C115">
            <v>214438</v>
          </cell>
          <cell r="D115">
            <v>0</v>
          </cell>
          <cell r="E115">
            <v>0</v>
          </cell>
          <cell r="F115">
            <v>0</v>
          </cell>
          <cell r="G115">
            <v>0</v>
          </cell>
          <cell r="H115">
            <v>0</v>
          </cell>
          <cell r="I115">
            <v>0</v>
          </cell>
          <cell r="J115">
            <v>0</v>
          </cell>
          <cell r="K115">
            <v>0</v>
          </cell>
        </row>
        <row r="116">
          <cell r="A116" t="str">
            <v>Motosierra a gasolina, de 50 cm de espada y 2 kW de potencia</v>
          </cell>
          <cell r="B116" t="str">
            <v>h</v>
          </cell>
          <cell r="C116">
            <v>6996</v>
          </cell>
          <cell r="D116">
            <v>30.77</v>
          </cell>
          <cell r="E116">
            <v>7.88</v>
          </cell>
          <cell r="F116">
            <v>160.12</v>
          </cell>
          <cell r="G116">
            <v>0</v>
          </cell>
          <cell r="H116">
            <v>32.74</v>
          </cell>
          <cell r="I116">
            <v>0</v>
          </cell>
          <cell r="J116">
            <v>231.51</v>
          </cell>
          <cell r="K116">
            <v>1619644</v>
          </cell>
          <cell r="O116">
            <v>7500</v>
          </cell>
          <cell r="P116" t="str">
            <v>HORA</v>
          </cell>
          <cell r="Q116">
            <v>7.2041166380789029E-2</v>
          </cell>
        </row>
        <row r="117">
          <cell r="A117" t="str">
            <v>Motosierra grande Husqvarna 88 c.c, Espada 36/90</v>
          </cell>
          <cell r="B117" t="str">
            <v>Dia</v>
          </cell>
          <cell r="C117">
            <v>47293</v>
          </cell>
          <cell r="D117">
            <v>0</v>
          </cell>
          <cell r="E117">
            <v>0</v>
          </cell>
          <cell r="F117">
            <v>0</v>
          </cell>
          <cell r="G117">
            <v>0</v>
          </cell>
          <cell r="H117">
            <v>0</v>
          </cell>
          <cell r="I117">
            <v>0</v>
          </cell>
          <cell r="J117">
            <v>0</v>
          </cell>
          <cell r="K117">
            <v>0</v>
          </cell>
        </row>
        <row r="118">
          <cell r="A118" t="str">
            <v>Motosierra, 93.6 cm3 - 7.1 HP, 45-90 cm - 7.9 kg</v>
          </cell>
          <cell r="B118" t="str">
            <v>Dia</v>
          </cell>
          <cell r="C118">
            <v>117423</v>
          </cell>
          <cell r="D118">
            <v>0</v>
          </cell>
          <cell r="E118">
            <v>0</v>
          </cell>
          <cell r="F118">
            <v>0</v>
          </cell>
          <cell r="G118">
            <v>0</v>
          </cell>
          <cell r="H118">
            <v>0</v>
          </cell>
          <cell r="I118">
            <v>0</v>
          </cell>
          <cell r="J118">
            <v>0</v>
          </cell>
          <cell r="K118">
            <v>0</v>
          </cell>
        </row>
        <row r="119">
          <cell r="A119" t="str">
            <v>Motosoldador, 300 amperios</v>
          </cell>
          <cell r="B119" t="str">
            <v>h</v>
          </cell>
          <cell r="C119">
            <v>14793</v>
          </cell>
          <cell r="D119">
            <v>0</v>
          </cell>
          <cell r="E119">
            <v>0</v>
          </cell>
          <cell r="F119">
            <v>0</v>
          </cell>
          <cell r="G119">
            <v>0</v>
          </cell>
          <cell r="H119">
            <v>0</v>
          </cell>
          <cell r="I119">
            <v>0</v>
          </cell>
          <cell r="J119">
            <v>0</v>
          </cell>
          <cell r="K119">
            <v>0</v>
          </cell>
        </row>
        <row r="120">
          <cell r="A120" t="str">
            <v>Pala auxiliar de piloteadora</v>
          </cell>
          <cell r="B120" t="str">
            <v>h</v>
          </cell>
          <cell r="C120">
            <v>367620</v>
          </cell>
          <cell r="D120">
            <v>0</v>
          </cell>
          <cell r="E120">
            <v>0</v>
          </cell>
          <cell r="F120">
            <v>0</v>
          </cell>
          <cell r="G120">
            <v>0</v>
          </cell>
          <cell r="H120">
            <v>0</v>
          </cell>
          <cell r="I120">
            <v>0</v>
          </cell>
          <cell r="J120">
            <v>0</v>
          </cell>
          <cell r="K120">
            <v>0</v>
          </cell>
        </row>
        <row r="121">
          <cell r="A121" t="str">
            <v xml:space="preserve">Pala grúa con martillos
</v>
          </cell>
          <cell r="B121" t="str">
            <v>h</v>
          </cell>
          <cell r="C121">
            <v>397267</v>
          </cell>
          <cell r="D121">
            <v>0</v>
          </cell>
          <cell r="E121">
            <v>0</v>
          </cell>
          <cell r="F121">
            <v>0</v>
          </cell>
          <cell r="G121">
            <v>0</v>
          </cell>
          <cell r="H121">
            <v>0</v>
          </cell>
          <cell r="I121">
            <v>0</v>
          </cell>
          <cell r="J121">
            <v>0</v>
          </cell>
          <cell r="K121">
            <v>0</v>
          </cell>
        </row>
        <row r="122">
          <cell r="A122" t="str">
            <v>Piloteadora</v>
          </cell>
          <cell r="B122" t="str">
            <v>h</v>
          </cell>
          <cell r="C122">
            <v>520066</v>
          </cell>
          <cell r="D122">
            <v>0</v>
          </cell>
          <cell r="E122">
            <v>0</v>
          </cell>
          <cell r="F122">
            <v>0</v>
          </cell>
          <cell r="G122">
            <v>0</v>
          </cell>
          <cell r="H122">
            <v>0</v>
          </cell>
          <cell r="I122">
            <v>0</v>
          </cell>
          <cell r="J122">
            <v>0</v>
          </cell>
          <cell r="K122">
            <v>0</v>
          </cell>
        </row>
        <row r="123">
          <cell r="A123" t="str">
            <v>Piloteadora potencia 250KW, RPM 1800, fuerza elevadora 200KN</v>
          </cell>
          <cell r="B123" t="str">
            <v>h</v>
          </cell>
          <cell r="C123">
            <v>586018</v>
          </cell>
          <cell r="D123">
            <v>0</v>
          </cell>
          <cell r="E123">
            <v>0</v>
          </cell>
          <cell r="F123">
            <v>0</v>
          </cell>
          <cell r="G123">
            <v>0</v>
          </cell>
          <cell r="H123">
            <v>0</v>
          </cell>
          <cell r="I123">
            <v>0</v>
          </cell>
          <cell r="J123">
            <v>0</v>
          </cell>
          <cell r="K123">
            <v>0</v>
          </cell>
        </row>
        <row r="124">
          <cell r="A124" t="str">
            <v>Planta de asfalto en caliente</v>
          </cell>
          <cell r="B124" t="str">
            <v>h</v>
          </cell>
          <cell r="C124">
            <v>661077</v>
          </cell>
          <cell r="D124">
            <v>0</v>
          </cell>
          <cell r="E124">
            <v>0</v>
          </cell>
          <cell r="F124">
            <v>0</v>
          </cell>
          <cell r="G124">
            <v>0</v>
          </cell>
          <cell r="H124">
            <v>0</v>
          </cell>
          <cell r="I124">
            <v>0</v>
          </cell>
          <cell r="J124">
            <v>0</v>
          </cell>
          <cell r="K124">
            <v>0</v>
          </cell>
        </row>
        <row r="125">
          <cell r="A125" t="str">
            <v>Planta de asfalto en frio</v>
          </cell>
          <cell r="B125" t="str">
            <v>h</v>
          </cell>
          <cell r="C125">
            <v>264664</v>
          </cell>
          <cell r="D125">
            <v>0</v>
          </cell>
          <cell r="E125">
            <v>0</v>
          </cell>
          <cell r="F125">
            <v>0</v>
          </cell>
          <cell r="G125">
            <v>0</v>
          </cell>
          <cell r="H125">
            <v>0</v>
          </cell>
          <cell r="I125">
            <v>0</v>
          </cell>
          <cell r="J125">
            <v>0</v>
          </cell>
          <cell r="K125">
            <v>0</v>
          </cell>
        </row>
        <row r="126">
          <cell r="A126" t="str">
            <v>Planta Electrica 4T Tiempos 2600W Porter Cable</v>
          </cell>
          <cell r="B126" t="str">
            <v>Dia</v>
          </cell>
          <cell r="C126">
            <v>63360</v>
          </cell>
          <cell r="D126">
            <v>0</v>
          </cell>
          <cell r="E126">
            <v>0</v>
          </cell>
          <cell r="F126">
            <v>0</v>
          </cell>
          <cell r="G126">
            <v>0</v>
          </cell>
          <cell r="H126">
            <v>0</v>
          </cell>
          <cell r="I126">
            <v>0</v>
          </cell>
          <cell r="J126">
            <v>0</v>
          </cell>
          <cell r="K126">
            <v>0</v>
          </cell>
        </row>
        <row r="127">
          <cell r="A127" t="str">
            <v>Planta trituradora</v>
          </cell>
          <cell r="B127" t="str">
            <v>h</v>
          </cell>
          <cell r="C127">
            <v>532033</v>
          </cell>
          <cell r="D127">
            <v>0</v>
          </cell>
          <cell r="E127">
            <v>0</v>
          </cell>
          <cell r="F127">
            <v>0</v>
          </cell>
          <cell r="G127">
            <v>0</v>
          </cell>
          <cell r="H127">
            <v>0</v>
          </cell>
          <cell r="I127">
            <v>0</v>
          </cell>
          <cell r="J127">
            <v>0</v>
          </cell>
          <cell r="K127">
            <v>0</v>
          </cell>
        </row>
        <row r="128">
          <cell r="A128" t="str">
            <v>Pluma capacidad 100 kg</v>
          </cell>
          <cell r="B128" t="str">
            <v>h</v>
          </cell>
          <cell r="C128">
            <v>8106</v>
          </cell>
          <cell r="D128">
            <v>0</v>
          </cell>
          <cell r="E128">
            <v>0</v>
          </cell>
          <cell r="F128">
            <v>0</v>
          </cell>
          <cell r="G128">
            <v>0</v>
          </cell>
          <cell r="H128">
            <v>0</v>
          </cell>
          <cell r="I128">
            <v>0</v>
          </cell>
          <cell r="J128">
            <v>0</v>
          </cell>
          <cell r="K128">
            <v>0</v>
          </cell>
        </row>
        <row r="129">
          <cell r="A129" t="str">
            <v>Pluma Grua Electrica 220 V - Cable de 61 - 100 m</v>
          </cell>
          <cell r="B129" t="str">
            <v>Dia</v>
          </cell>
          <cell r="C129">
            <v>39600</v>
          </cell>
          <cell r="D129">
            <v>0</v>
          </cell>
          <cell r="E129">
            <v>0</v>
          </cell>
          <cell r="F129">
            <v>0</v>
          </cell>
          <cell r="G129">
            <v>0</v>
          </cell>
          <cell r="H129">
            <v>0</v>
          </cell>
          <cell r="I129">
            <v>0</v>
          </cell>
          <cell r="J129">
            <v>0</v>
          </cell>
          <cell r="K129">
            <v>0</v>
          </cell>
        </row>
        <row r="130">
          <cell r="A130" t="str">
            <v>Pluma Grua Gasolina - Capacidad de carga en 2T 300 kilos, Velocidad de elevación 80m/min, Consumo combustible 2,4lts/hora</v>
          </cell>
          <cell r="B130" t="str">
            <v>Dia</v>
          </cell>
          <cell r="C130">
            <v>47340</v>
          </cell>
          <cell r="D130">
            <v>0</v>
          </cell>
          <cell r="E130">
            <v>0</v>
          </cell>
          <cell r="F130">
            <v>0</v>
          </cell>
          <cell r="G130">
            <v>0</v>
          </cell>
          <cell r="H130">
            <v>0</v>
          </cell>
          <cell r="I130">
            <v>0</v>
          </cell>
          <cell r="J130">
            <v>0</v>
          </cell>
          <cell r="K130">
            <v>0</v>
          </cell>
        </row>
        <row r="131">
          <cell r="A131" t="str">
            <v>Puente grúa</v>
          </cell>
          <cell r="B131" t="str">
            <v>h</v>
          </cell>
          <cell r="C131">
            <v>707631</v>
          </cell>
          <cell r="D131">
            <v>0</v>
          </cell>
          <cell r="E131">
            <v>0</v>
          </cell>
          <cell r="F131">
            <v>0</v>
          </cell>
          <cell r="G131">
            <v>0</v>
          </cell>
          <cell r="H131">
            <v>0</v>
          </cell>
          <cell r="I131">
            <v>0</v>
          </cell>
          <cell r="J131">
            <v>0</v>
          </cell>
          <cell r="K131">
            <v>0</v>
          </cell>
        </row>
        <row r="132">
          <cell r="A132" t="str">
            <v>Pulidora (8500 REV)</v>
          </cell>
          <cell r="B132" t="str">
            <v>h</v>
          </cell>
          <cell r="C132">
            <v>3800</v>
          </cell>
          <cell r="D132">
            <v>0</v>
          </cell>
          <cell r="E132">
            <v>0</v>
          </cell>
          <cell r="F132">
            <v>0</v>
          </cell>
          <cell r="G132">
            <v>0</v>
          </cell>
          <cell r="H132">
            <v>0</v>
          </cell>
          <cell r="I132">
            <v>0</v>
          </cell>
          <cell r="J132">
            <v>0</v>
          </cell>
          <cell r="K132">
            <v>0</v>
          </cell>
        </row>
        <row r="133">
          <cell r="A133" t="str">
            <v>pulidora electrica manual - disco</v>
          </cell>
          <cell r="B133" t="str">
            <v>Dia</v>
          </cell>
          <cell r="C133">
            <v>40927</v>
          </cell>
          <cell r="D133">
            <v>28</v>
          </cell>
          <cell r="E133">
            <v>22.23</v>
          </cell>
          <cell r="F133">
            <v>61.39</v>
          </cell>
          <cell r="G133">
            <v>12.45</v>
          </cell>
          <cell r="H133">
            <v>16.760000000000002</v>
          </cell>
          <cell r="I133">
            <v>0</v>
          </cell>
          <cell r="J133">
            <v>140.83000000000001</v>
          </cell>
          <cell r="K133">
            <v>5763749</v>
          </cell>
          <cell r="L133" t="str">
            <v>alto</v>
          </cell>
          <cell r="M133">
            <v>30495</v>
          </cell>
          <cell r="O133">
            <v>15000</v>
          </cell>
          <cell r="P133" t="str">
            <v>DIA</v>
          </cell>
          <cell r="Q133">
            <v>-0.63349378161116132</v>
          </cell>
        </row>
        <row r="134">
          <cell r="A134" t="str">
            <v>Pulidora Manual de 4" 1/2"</v>
          </cell>
          <cell r="B134" t="str">
            <v>Dia</v>
          </cell>
          <cell r="C134">
            <v>11352</v>
          </cell>
          <cell r="D134">
            <v>3.8</v>
          </cell>
          <cell r="E134">
            <v>10.32</v>
          </cell>
          <cell r="F134">
            <v>1.04</v>
          </cell>
          <cell r="G134">
            <v>1.68</v>
          </cell>
          <cell r="H134">
            <v>3.88</v>
          </cell>
          <cell r="I134">
            <v>0</v>
          </cell>
          <cell r="J134">
            <v>20.72</v>
          </cell>
          <cell r="K134">
            <v>235213</v>
          </cell>
          <cell r="O134">
            <v>12000</v>
          </cell>
          <cell r="P134" t="str">
            <v>DIA</v>
          </cell>
          <cell r="Q134">
            <v>5.7082452431289642E-2</v>
          </cell>
        </row>
        <row r="135">
          <cell r="A135" t="str">
            <v>Pulvimixer</v>
          </cell>
          <cell r="B135" t="str">
            <v>h</v>
          </cell>
          <cell r="C135">
            <v>131394</v>
          </cell>
          <cell r="D135">
            <v>0</v>
          </cell>
          <cell r="E135">
            <v>0</v>
          </cell>
          <cell r="F135">
            <v>0</v>
          </cell>
          <cell r="G135">
            <v>0</v>
          </cell>
          <cell r="H135">
            <v>0</v>
          </cell>
          <cell r="I135">
            <v>0</v>
          </cell>
          <cell r="J135">
            <v>0</v>
          </cell>
          <cell r="K135">
            <v>0</v>
          </cell>
        </row>
        <row r="136">
          <cell r="A136" t="str">
            <v xml:space="preserve">Recicladora, potencia 430HP </v>
          </cell>
          <cell r="B136" t="str">
            <v>h</v>
          </cell>
          <cell r="C136">
            <v>596458</v>
          </cell>
          <cell r="D136">
            <v>0</v>
          </cell>
          <cell r="E136">
            <v>0</v>
          </cell>
          <cell r="F136">
            <v>0</v>
          </cell>
          <cell r="G136">
            <v>0</v>
          </cell>
          <cell r="H136">
            <v>0</v>
          </cell>
          <cell r="I136">
            <v>0</v>
          </cell>
          <cell r="J136">
            <v>0</v>
          </cell>
          <cell r="K136">
            <v>0</v>
          </cell>
        </row>
        <row r="137">
          <cell r="A137" t="str">
            <v>Reflector Doble Tripode 2 X 30W
Ilumax</v>
          </cell>
          <cell r="B137" t="str">
            <v>Dia</v>
          </cell>
          <cell r="C137">
            <v>22959</v>
          </cell>
          <cell r="D137">
            <v>0</v>
          </cell>
          <cell r="E137">
            <v>0</v>
          </cell>
          <cell r="F137">
            <v>0</v>
          </cell>
          <cell r="G137">
            <v>0</v>
          </cell>
          <cell r="H137">
            <v>0</v>
          </cell>
          <cell r="I137">
            <v>0</v>
          </cell>
          <cell r="J137">
            <v>0</v>
          </cell>
          <cell r="K137">
            <v>0</v>
          </cell>
        </row>
        <row r="138">
          <cell r="A138" t="str">
            <v>Regla vibratoria, de longitud de 3 a 5 m, motor de 3600 rpm, potencia 6 HP</v>
          </cell>
          <cell r="B138" t="str">
            <v>h</v>
          </cell>
          <cell r="C138">
            <v>7795</v>
          </cell>
          <cell r="D138">
            <v>0</v>
          </cell>
          <cell r="E138">
            <v>0</v>
          </cell>
          <cell r="F138">
            <v>0</v>
          </cell>
          <cell r="G138">
            <v>0</v>
          </cell>
          <cell r="H138">
            <v>0</v>
          </cell>
          <cell r="I138">
            <v>0</v>
          </cell>
          <cell r="J138">
            <v>0</v>
          </cell>
          <cell r="K138">
            <v>0</v>
          </cell>
        </row>
        <row r="139">
          <cell r="A139" t="str">
            <v xml:space="preserve">Retrocargador CAT 510 </v>
          </cell>
          <cell r="B139" t="str">
            <v>h</v>
          </cell>
          <cell r="C139">
            <v>124246</v>
          </cell>
          <cell r="D139">
            <v>0</v>
          </cell>
          <cell r="E139">
            <v>0</v>
          </cell>
          <cell r="F139">
            <v>0</v>
          </cell>
          <cell r="G139">
            <v>0</v>
          </cell>
          <cell r="H139">
            <v>0</v>
          </cell>
          <cell r="I139">
            <v>0</v>
          </cell>
          <cell r="J139">
            <v>0</v>
          </cell>
          <cell r="K139">
            <v>0</v>
          </cell>
        </row>
        <row r="140">
          <cell r="A140" t="str">
            <v>Retrocargador, pala de 1,1 m3 de capacidad, profundidad de excavación de 4.400 mm y una altura de 5.680 mm</v>
          </cell>
          <cell r="B140" t="str">
            <v>h</v>
          </cell>
          <cell r="C140">
            <v>121847</v>
          </cell>
          <cell r="D140">
            <v>0</v>
          </cell>
          <cell r="E140">
            <v>0</v>
          </cell>
          <cell r="F140">
            <v>0</v>
          </cell>
          <cell r="G140">
            <v>0</v>
          </cell>
          <cell r="H140">
            <v>0</v>
          </cell>
          <cell r="I140">
            <v>0</v>
          </cell>
          <cell r="J140">
            <v>0</v>
          </cell>
          <cell r="K140">
            <v>0</v>
          </cell>
        </row>
        <row r="141">
          <cell r="A141" t="str">
            <v>Retroexcavadora 428 doble trasmisión</v>
          </cell>
          <cell r="B141" t="str">
            <v>h</v>
          </cell>
          <cell r="C141">
            <v>125629</v>
          </cell>
          <cell r="D141">
            <v>0</v>
          </cell>
          <cell r="E141">
            <v>0</v>
          </cell>
          <cell r="F141">
            <v>0</v>
          </cell>
          <cell r="G141">
            <v>0</v>
          </cell>
          <cell r="H141">
            <v>0</v>
          </cell>
          <cell r="I141">
            <v>0</v>
          </cell>
          <cell r="J141">
            <v>0</v>
          </cell>
          <cell r="K141">
            <v>0</v>
          </cell>
        </row>
        <row r="142">
          <cell r="A142" t="str">
            <v>Retroexcavadora A25C</v>
          </cell>
          <cell r="B142" t="str">
            <v>h</v>
          </cell>
          <cell r="C142">
            <v>224371</v>
          </cell>
          <cell r="D142">
            <v>0</v>
          </cell>
          <cell r="E142">
            <v>0</v>
          </cell>
          <cell r="F142">
            <v>0</v>
          </cell>
          <cell r="G142">
            <v>0</v>
          </cell>
          <cell r="H142">
            <v>0</v>
          </cell>
          <cell r="I142">
            <v>0</v>
          </cell>
          <cell r="J142">
            <v>0</v>
          </cell>
          <cell r="K142">
            <v>0</v>
          </cell>
        </row>
        <row r="143">
          <cell r="A143" t="str">
            <v xml:space="preserve">Retroexcavadora E-200 con martillo neumático
</v>
          </cell>
          <cell r="B143" t="str">
            <v>h</v>
          </cell>
          <cell r="C143">
            <v>293952</v>
          </cell>
          <cell r="D143">
            <v>0</v>
          </cell>
          <cell r="E143">
            <v>0</v>
          </cell>
          <cell r="F143">
            <v>0</v>
          </cell>
          <cell r="G143">
            <v>0</v>
          </cell>
          <cell r="H143">
            <v>0</v>
          </cell>
          <cell r="I143">
            <v>0</v>
          </cell>
          <cell r="J143">
            <v>0</v>
          </cell>
          <cell r="K143">
            <v>0</v>
          </cell>
        </row>
        <row r="144">
          <cell r="A144" t="str">
            <v xml:space="preserve">Retroexcavadora E-200 sobre orugas trabajo en rio
</v>
          </cell>
          <cell r="B144" t="str">
            <v>h</v>
          </cell>
          <cell r="C144">
            <v>238972</v>
          </cell>
          <cell r="D144">
            <v>0</v>
          </cell>
          <cell r="E144">
            <v>0</v>
          </cell>
          <cell r="F144">
            <v>0</v>
          </cell>
          <cell r="G144">
            <v>0</v>
          </cell>
          <cell r="H144">
            <v>0</v>
          </cell>
          <cell r="I144">
            <v>0</v>
          </cell>
          <cell r="J144">
            <v>0</v>
          </cell>
          <cell r="K144">
            <v>0</v>
          </cell>
        </row>
        <row r="145">
          <cell r="A145" t="str">
            <v xml:space="preserve">Retroexcavadora E-200 sobre orugas
</v>
          </cell>
          <cell r="B145" t="str">
            <v>h</v>
          </cell>
          <cell r="C145">
            <v>221133</v>
          </cell>
          <cell r="D145">
            <v>0</v>
          </cell>
          <cell r="E145">
            <v>0</v>
          </cell>
          <cell r="F145">
            <v>0</v>
          </cell>
          <cell r="G145">
            <v>0</v>
          </cell>
          <cell r="H145">
            <v>0</v>
          </cell>
          <cell r="I145">
            <v>0</v>
          </cell>
          <cell r="J145">
            <v>0</v>
          </cell>
          <cell r="K145">
            <v>0</v>
          </cell>
        </row>
        <row r="146">
          <cell r="A146" t="str">
            <v xml:space="preserve">Retroexcavadora sobre llantas 
</v>
          </cell>
          <cell r="B146" t="str">
            <v>h</v>
          </cell>
          <cell r="C146">
            <v>125000</v>
          </cell>
          <cell r="D146">
            <v>1.34</v>
          </cell>
          <cell r="E146">
            <v>5.63</v>
          </cell>
          <cell r="F146">
            <v>0</v>
          </cell>
          <cell r="G146">
            <v>1.1299999999999999</v>
          </cell>
          <cell r="H146">
            <v>3</v>
          </cell>
          <cell r="I146">
            <v>0</v>
          </cell>
          <cell r="J146">
            <v>11.1</v>
          </cell>
          <cell r="K146">
            <v>1387500</v>
          </cell>
          <cell r="L146" t="str">
            <v>alto</v>
          </cell>
          <cell r="M146">
            <v>95200</v>
          </cell>
          <cell r="O146">
            <v>90000</v>
          </cell>
          <cell r="P146" t="str">
            <v>HORA</v>
          </cell>
          <cell r="Q146">
            <v>-0.28000000000000003</v>
          </cell>
        </row>
        <row r="147">
          <cell r="A147" t="str">
            <v xml:space="preserve">Retroexcavadora sobre llantas JD 410
</v>
          </cell>
          <cell r="B147" t="str">
            <v>h</v>
          </cell>
          <cell r="C147">
            <v>127141</v>
          </cell>
          <cell r="D147">
            <v>0</v>
          </cell>
          <cell r="E147">
            <v>0</v>
          </cell>
          <cell r="F147">
            <v>0</v>
          </cell>
          <cell r="G147">
            <v>0</v>
          </cell>
          <cell r="H147">
            <v>0</v>
          </cell>
          <cell r="I147">
            <v>0</v>
          </cell>
          <cell r="J147">
            <v>0</v>
          </cell>
          <cell r="K147">
            <v>0</v>
          </cell>
        </row>
        <row r="148">
          <cell r="A148" t="str">
            <v>Retroexcavadora sobre llantas, motor 62HP, Profundidad de excavación de 5.41 metros.</v>
          </cell>
          <cell r="B148" t="str">
            <v>h</v>
          </cell>
          <cell r="C148">
            <v>127877</v>
          </cell>
          <cell r="D148">
            <v>0</v>
          </cell>
          <cell r="E148">
            <v>0</v>
          </cell>
          <cell r="F148">
            <v>0</v>
          </cell>
          <cell r="G148">
            <v>0</v>
          </cell>
          <cell r="H148">
            <v>0</v>
          </cell>
          <cell r="I148">
            <v>0</v>
          </cell>
          <cell r="J148">
            <v>0</v>
          </cell>
          <cell r="K148">
            <v>0</v>
          </cell>
        </row>
        <row r="149">
          <cell r="A149" t="str">
            <v>Retroexcavadora sobre neumáticos con martillo rompedor 115 CV</v>
          </cell>
          <cell r="B149" t="str">
            <v>h</v>
          </cell>
          <cell r="C149">
            <v>143002</v>
          </cell>
          <cell r="D149">
            <v>0</v>
          </cell>
          <cell r="E149">
            <v>0</v>
          </cell>
          <cell r="F149">
            <v>0</v>
          </cell>
          <cell r="G149">
            <v>0</v>
          </cell>
          <cell r="H149">
            <v>0</v>
          </cell>
          <cell r="I149">
            <v>0</v>
          </cell>
          <cell r="J149">
            <v>0</v>
          </cell>
          <cell r="K149">
            <v>0</v>
          </cell>
        </row>
        <row r="150">
          <cell r="A150" t="str">
            <v>Retroexcavadora sobre oruga, potencia 138 HP, balde de 1,5 m3.</v>
          </cell>
          <cell r="B150" t="str">
            <v>h</v>
          </cell>
          <cell r="C150">
            <v>225424</v>
          </cell>
          <cell r="D150">
            <v>0</v>
          </cell>
          <cell r="E150">
            <v>0</v>
          </cell>
          <cell r="F150">
            <v>0</v>
          </cell>
          <cell r="G150">
            <v>0</v>
          </cell>
          <cell r="H150">
            <v>0</v>
          </cell>
          <cell r="I150">
            <v>0</v>
          </cell>
          <cell r="J150">
            <v>0</v>
          </cell>
          <cell r="K150">
            <v>0</v>
          </cell>
        </row>
        <row r="151">
          <cell r="A151" t="str">
            <v>Retroexcavadora Tipo E-200 o  Equivalente</v>
          </cell>
          <cell r="B151" t="str">
            <v>h</v>
          </cell>
          <cell r="C151">
            <v>234867</v>
          </cell>
          <cell r="D151">
            <v>0</v>
          </cell>
          <cell r="E151">
            <v>0</v>
          </cell>
          <cell r="F151">
            <v>0</v>
          </cell>
          <cell r="G151">
            <v>0</v>
          </cell>
          <cell r="H151">
            <v>0</v>
          </cell>
          <cell r="I151">
            <v>0</v>
          </cell>
          <cell r="J151">
            <v>0</v>
          </cell>
          <cell r="K151">
            <v>0</v>
          </cell>
        </row>
        <row r="152">
          <cell r="A152" t="str">
            <v>Retroexcavadora, Potencia en el Volante 78 HP 2200 RPM</v>
          </cell>
          <cell r="B152" t="str">
            <v>h</v>
          </cell>
          <cell r="C152">
            <v>123172</v>
          </cell>
          <cell r="D152">
            <v>0</v>
          </cell>
          <cell r="E152">
            <v>0</v>
          </cell>
          <cell r="F152">
            <v>0</v>
          </cell>
          <cell r="G152">
            <v>0</v>
          </cell>
          <cell r="H152">
            <v>0</v>
          </cell>
          <cell r="I152">
            <v>0</v>
          </cell>
          <cell r="J152">
            <v>0</v>
          </cell>
          <cell r="K152">
            <v>0</v>
          </cell>
        </row>
        <row r="153">
          <cell r="A153" t="str">
            <v>Rodillo Bicilindrico Compactador RL 700 - Con Operario a Pie</v>
          </cell>
          <cell r="B153" t="str">
            <v>Dia</v>
          </cell>
          <cell r="C153">
            <v>244800</v>
          </cell>
          <cell r="D153">
            <v>0</v>
          </cell>
          <cell r="E153">
            <v>0</v>
          </cell>
          <cell r="F153">
            <v>0</v>
          </cell>
          <cell r="G153">
            <v>0</v>
          </cell>
          <cell r="H153">
            <v>0</v>
          </cell>
          <cell r="I153">
            <v>0</v>
          </cell>
          <cell r="J153">
            <v>0</v>
          </cell>
          <cell r="K153">
            <v>0</v>
          </cell>
        </row>
        <row r="154">
          <cell r="A154" t="str">
            <v xml:space="preserve">Ruteadora </v>
          </cell>
          <cell r="B154" t="str">
            <v>h</v>
          </cell>
          <cell r="C154">
            <v>4788</v>
          </cell>
          <cell r="D154">
            <v>0</v>
          </cell>
          <cell r="E154">
            <v>0</v>
          </cell>
          <cell r="F154">
            <v>0</v>
          </cell>
          <cell r="G154">
            <v>0</v>
          </cell>
          <cell r="H154">
            <v>0</v>
          </cell>
          <cell r="I154">
            <v>0</v>
          </cell>
          <cell r="J154">
            <v>0</v>
          </cell>
          <cell r="K154">
            <v>0</v>
          </cell>
        </row>
        <row r="155">
          <cell r="A155" t="str">
            <v>Sección completa de andamio (1.2m-1.5m) x 1.5 m. (+ 4 ruedas) Incluye transporte.</v>
          </cell>
          <cell r="B155" t="str">
            <v>Dia</v>
          </cell>
          <cell r="C155">
            <v>2565</v>
          </cell>
          <cell r="D155">
            <v>169.77</v>
          </cell>
          <cell r="E155">
            <v>145.59</v>
          </cell>
          <cell r="F155">
            <v>429.04</v>
          </cell>
          <cell r="G155">
            <v>82.94</v>
          </cell>
          <cell r="H155">
            <v>287.88</v>
          </cell>
          <cell r="I155">
            <v>0</v>
          </cell>
          <cell r="J155">
            <v>1115.22</v>
          </cell>
          <cell r="K155">
            <v>2860539</v>
          </cell>
          <cell r="L155" t="str">
            <v>bajo</v>
          </cell>
          <cell r="M155">
            <v>3482</v>
          </cell>
          <cell r="O155">
            <v>3000</v>
          </cell>
          <cell r="P155" t="str">
            <v>DIA</v>
          </cell>
          <cell r="Q155">
            <v>0.16959064327485379</v>
          </cell>
        </row>
        <row r="156">
          <cell r="A156" t="str">
            <v>Sensor de Impacto para prueba de integridad tipo</v>
          </cell>
          <cell r="B156" t="str">
            <v>h</v>
          </cell>
          <cell r="C156">
            <v>103258</v>
          </cell>
          <cell r="D156">
            <v>0</v>
          </cell>
          <cell r="E156">
            <v>0</v>
          </cell>
          <cell r="F156">
            <v>0</v>
          </cell>
          <cell r="G156">
            <v>0</v>
          </cell>
          <cell r="H156">
            <v>0</v>
          </cell>
          <cell r="I156">
            <v>0</v>
          </cell>
          <cell r="J156">
            <v>0</v>
          </cell>
          <cell r="K156">
            <v>0</v>
          </cell>
        </row>
        <row r="157">
          <cell r="A157" t="str">
            <v>Sierra Manual</v>
          </cell>
          <cell r="B157" t="str">
            <v>Dia</v>
          </cell>
          <cell r="C157">
            <v>19800</v>
          </cell>
          <cell r="D157">
            <v>0</v>
          </cell>
          <cell r="E157">
            <v>0</v>
          </cell>
          <cell r="F157">
            <v>0</v>
          </cell>
          <cell r="G157">
            <v>0</v>
          </cell>
          <cell r="H157">
            <v>0</v>
          </cell>
          <cell r="I157">
            <v>0</v>
          </cell>
          <cell r="J157">
            <v>0</v>
          </cell>
          <cell r="K157">
            <v>0</v>
          </cell>
        </row>
        <row r="158">
          <cell r="A158" t="str">
            <v>Soldador Electrico Lincold 225 amp.</v>
          </cell>
          <cell r="B158" t="str">
            <v>Dia</v>
          </cell>
          <cell r="C158">
            <v>55900</v>
          </cell>
          <cell r="D158">
            <v>16.09</v>
          </cell>
          <cell r="E158">
            <v>20.190000000000001</v>
          </cell>
          <cell r="F158">
            <v>60.89</v>
          </cell>
          <cell r="G158">
            <v>2.48</v>
          </cell>
          <cell r="H158">
            <v>3.14</v>
          </cell>
          <cell r="I158">
            <v>0</v>
          </cell>
          <cell r="J158">
            <v>102.79</v>
          </cell>
          <cell r="K158">
            <v>5745961</v>
          </cell>
          <cell r="O158">
            <v>20000</v>
          </cell>
          <cell r="P158" t="str">
            <v>DIA</v>
          </cell>
          <cell r="Q158">
            <v>-0.64221824686940965</v>
          </cell>
        </row>
        <row r="159">
          <cell r="A159" t="str">
            <v>Tablón en madera hasta 2.8 m</v>
          </cell>
          <cell r="B159" t="str">
            <v>H</v>
          </cell>
          <cell r="C159">
            <v>146</v>
          </cell>
          <cell r="D159">
            <v>0</v>
          </cell>
          <cell r="E159">
            <v>0</v>
          </cell>
          <cell r="F159">
            <v>0</v>
          </cell>
          <cell r="G159">
            <v>0</v>
          </cell>
          <cell r="H159">
            <v>0</v>
          </cell>
          <cell r="I159">
            <v>0</v>
          </cell>
          <cell r="J159">
            <v>0</v>
          </cell>
          <cell r="K159">
            <v>0</v>
          </cell>
        </row>
        <row r="160">
          <cell r="A160" t="str">
            <v>taco metalico extra largo 4.5 - 5.5 m</v>
          </cell>
          <cell r="B160" t="str">
            <v>Dia</v>
          </cell>
          <cell r="C160">
            <v>986</v>
          </cell>
          <cell r="D160">
            <v>0</v>
          </cell>
          <cell r="E160">
            <v>0</v>
          </cell>
          <cell r="F160">
            <v>0</v>
          </cell>
          <cell r="G160">
            <v>0</v>
          </cell>
          <cell r="H160">
            <v>0</v>
          </cell>
          <cell r="I160">
            <v>0</v>
          </cell>
          <cell r="J160">
            <v>0</v>
          </cell>
          <cell r="K160">
            <v>0</v>
          </cell>
        </row>
        <row r="161">
          <cell r="A161" t="str">
            <v xml:space="preserve">Taco metálico o puntal (escamas en concreto)
</v>
          </cell>
          <cell r="B161" t="str">
            <v>h</v>
          </cell>
          <cell r="C161">
            <v>93</v>
          </cell>
          <cell r="D161">
            <v>0</v>
          </cell>
          <cell r="E161">
            <v>0</v>
          </cell>
          <cell r="F161">
            <v>0</v>
          </cell>
          <cell r="G161">
            <v>0</v>
          </cell>
          <cell r="H161">
            <v>0</v>
          </cell>
          <cell r="I161">
            <v>0</v>
          </cell>
          <cell r="J161">
            <v>0</v>
          </cell>
          <cell r="K161">
            <v>0</v>
          </cell>
        </row>
        <row r="162">
          <cell r="A162" t="str">
            <v>Taladro de 1/2´´, pulidora, lijadora y circular para corte extremo superior</v>
          </cell>
          <cell r="B162" t="str">
            <v>h</v>
          </cell>
          <cell r="C162">
            <v>3037</v>
          </cell>
          <cell r="D162">
            <v>30.5</v>
          </cell>
          <cell r="E162">
            <v>64.53</v>
          </cell>
          <cell r="F162">
            <v>0</v>
          </cell>
          <cell r="G162">
            <v>20</v>
          </cell>
          <cell r="H162">
            <v>12</v>
          </cell>
          <cell r="I162">
            <v>0</v>
          </cell>
          <cell r="J162">
            <v>127.03</v>
          </cell>
          <cell r="K162">
            <v>385790</v>
          </cell>
          <cell r="O162">
            <v>3125</v>
          </cell>
          <cell r="Q162">
            <v>2.8975963121501483E-2</v>
          </cell>
        </row>
        <row r="163">
          <cell r="A163" t="str">
            <v xml:space="preserve">Taladro de 1/2´´, pulidora, lijadora y circular
</v>
          </cell>
          <cell r="B163" t="str">
            <v>h</v>
          </cell>
          <cell r="C163">
            <v>2696</v>
          </cell>
          <cell r="D163">
            <v>104.18</v>
          </cell>
          <cell r="E163">
            <v>83.72</v>
          </cell>
          <cell r="F163">
            <v>330.52</v>
          </cell>
          <cell r="G163">
            <v>56.43</v>
          </cell>
          <cell r="H163">
            <v>430.08</v>
          </cell>
          <cell r="I163">
            <v>0</v>
          </cell>
          <cell r="J163">
            <v>1004.93</v>
          </cell>
          <cell r="K163">
            <v>2709291</v>
          </cell>
          <cell r="O163">
            <v>3125</v>
          </cell>
          <cell r="P163" t="str">
            <v>HORA</v>
          </cell>
          <cell r="Q163">
            <v>0.15912462908011871</v>
          </cell>
        </row>
        <row r="164">
          <cell r="A164" t="str">
            <v>Taladro industrial</v>
          </cell>
          <cell r="B164" t="str">
            <v>h</v>
          </cell>
          <cell r="C164">
            <v>4587</v>
          </cell>
          <cell r="D164">
            <v>0</v>
          </cell>
          <cell r="E164">
            <v>0</v>
          </cell>
          <cell r="F164">
            <v>0</v>
          </cell>
          <cell r="G164">
            <v>0</v>
          </cell>
          <cell r="H164">
            <v>0</v>
          </cell>
          <cell r="I164">
            <v>0</v>
          </cell>
          <cell r="J164">
            <v>0</v>
          </cell>
          <cell r="K164">
            <v>0</v>
          </cell>
        </row>
        <row r="165">
          <cell r="A165" t="str">
            <v>Taladro perforador hasta 2"</v>
          </cell>
          <cell r="B165" t="str">
            <v>h</v>
          </cell>
          <cell r="C165">
            <v>65000</v>
          </cell>
          <cell r="D165">
            <v>0</v>
          </cell>
          <cell r="E165">
            <v>0</v>
          </cell>
          <cell r="F165">
            <v>0</v>
          </cell>
          <cell r="G165">
            <v>0</v>
          </cell>
          <cell r="H165">
            <v>0</v>
          </cell>
          <cell r="I165">
            <v>0</v>
          </cell>
          <cell r="J165">
            <v>0</v>
          </cell>
          <cell r="K165">
            <v>0</v>
          </cell>
        </row>
        <row r="166">
          <cell r="A166" t="str">
            <v>Taladro Rotopercutor hasta 1" 1/4"</v>
          </cell>
          <cell r="B166" t="str">
            <v>Dia</v>
          </cell>
          <cell r="C166">
            <v>46200</v>
          </cell>
          <cell r="D166">
            <v>0</v>
          </cell>
          <cell r="E166">
            <v>0</v>
          </cell>
          <cell r="F166">
            <v>0</v>
          </cell>
          <cell r="G166">
            <v>0</v>
          </cell>
          <cell r="H166">
            <v>0</v>
          </cell>
          <cell r="I166">
            <v>0</v>
          </cell>
          <cell r="J166">
            <v>0</v>
          </cell>
          <cell r="K166">
            <v>0</v>
          </cell>
        </row>
        <row r="167">
          <cell r="A167" t="str">
            <v>Tara (Recebo, Agua, Etc.)</v>
          </cell>
          <cell r="B167" t="str">
            <v>u</v>
          </cell>
          <cell r="C167">
            <v>286320</v>
          </cell>
          <cell r="D167">
            <v>0</v>
          </cell>
          <cell r="E167">
            <v>0</v>
          </cell>
          <cell r="F167">
            <v>0</v>
          </cell>
          <cell r="G167">
            <v>0</v>
          </cell>
          <cell r="H167">
            <v>0</v>
          </cell>
          <cell r="I167">
            <v>0</v>
          </cell>
          <cell r="J167">
            <v>0</v>
          </cell>
          <cell r="K167">
            <v>0</v>
          </cell>
        </row>
        <row r="168">
          <cell r="A168" t="str">
            <v>Tarifa de transporte</v>
          </cell>
          <cell r="B168" t="str">
            <v>h</v>
          </cell>
          <cell r="C168">
            <v>49503</v>
          </cell>
          <cell r="D168">
            <v>0</v>
          </cell>
          <cell r="E168">
            <v>0</v>
          </cell>
          <cell r="F168">
            <v>0</v>
          </cell>
          <cell r="G168">
            <v>0</v>
          </cell>
          <cell r="H168">
            <v>0</v>
          </cell>
          <cell r="I168">
            <v>0</v>
          </cell>
          <cell r="J168">
            <v>0</v>
          </cell>
          <cell r="K168">
            <v>0</v>
          </cell>
        </row>
        <row r="169">
          <cell r="A169" t="str">
            <v>Tarifa de transporte (agregados pétreos)</v>
          </cell>
          <cell r="B169" t="str">
            <v>m3k</v>
          </cell>
          <cell r="C169">
            <v>1647</v>
          </cell>
          <cell r="D169">
            <v>0</v>
          </cell>
          <cell r="E169">
            <v>0</v>
          </cell>
          <cell r="F169">
            <v>0</v>
          </cell>
          <cell r="G169">
            <v>0</v>
          </cell>
          <cell r="H169">
            <v>0</v>
          </cell>
          <cell r="I169">
            <v>0</v>
          </cell>
          <cell r="J169">
            <v>0</v>
          </cell>
          <cell r="K169">
            <v>0</v>
          </cell>
        </row>
        <row r="170">
          <cell r="A170" t="str">
            <v xml:space="preserve">Tarifa de transporte de concreto hidráulico en mixer </v>
          </cell>
          <cell r="B170" t="str">
            <v>m3k</v>
          </cell>
          <cell r="C170">
            <v>1682</v>
          </cell>
          <cell r="D170">
            <v>0</v>
          </cell>
          <cell r="E170">
            <v>0</v>
          </cell>
          <cell r="F170">
            <v>0</v>
          </cell>
          <cell r="G170">
            <v>0</v>
          </cell>
          <cell r="H170">
            <v>0</v>
          </cell>
          <cell r="I170">
            <v>0</v>
          </cell>
          <cell r="J170">
            <v>0</v>
          </cell>
          <cell r="K170">
            <v>0</v>
          </cell>
        </row>
        <row r="171">
          <cell r="A171" t="str">
            <v xml:space="preserve">Tarifa de transporte de estructuras metálicas 
</v>
          </cell>
          <cell r="B171" t="str">
            <v>kgk</v>
          </cell>
          <cell r="C171">
            <v>0</v>
          </cell>
          <cell r="D171">
            <v>0</v>
          </cell>
          <cell r="E171">
            <v>0</v>
          </cell>
          <cell r="F171">
            <v>0</v>
          </cell>
          <cell r="G171">
            <v>0</v>
          </cell>
          <cell r="H171">
            <v>0</v>
          </cell>
          <cell r="I171">
            <v>0</v>
          </cell>
          <cell r="J171">
            <v>0</v>
          </cell>
          <cell r="K171">
            <v>0</v>
          </cell>
        </row>
        <row r="172">
          <cell r="A172" t="str">
            <v xml:space="preserve">Tarifa de transporte de estructuras metálicas en obra
</v>
          </cell>
          <cell r="B172" t="str">
            <v>kgk</v>
          </cell>
          <cell r="C172">
            <v>0</v>
          </cell>
          <cell r="D172">
            <v>0</v>
          </cell>
          <cell r="E172">
            <v>0</v>
          </cell>
          <cell r="F172">
            <v>0</v>
          </cell>
          <cell r="G172">
            <v>0</v>
          </cell>
          <cell r="H172">
            <v>0</v>
          </cell>
          <cell r="I172">
            <v>0</v>
          </cell>
          <cell r="J172">
            <v>0</v>
          </cell>
          <cell r="K172">
            <v>0</v>
          </cell>
        </row>
        <row r="173">
          <cell r="A173" t="str">
            <v xml:space="preserve">Tarifa de transporte de mezclas para bacheo 
</v>
          </cell>
          <cell r="B173" t="str">
            <v>m3k</v>
          </cell>
          <cell r="C173">
            <v>1676</v>
          </cell>
          <cell r="D173">
            <v>0</v>
          </cell>
          <cell r="E173">
            <v>0</v>
          </cell>
          <cell r="F173">
            <v>0</v>
          </cell>
          <cell r="G173">
            <v>0</v>
          </cell>
          <cell r="H173">
            <v>0</v>
          </cell>
          <cell r="I173">
            <v>0</v>
          </cell>
          <cell r="J173">
            <v>0</v>
          </cell>
          <cell r="K173">
            <v>0</v>
          </cell>
        </row>
        <row r="174">
          <cell r="A174" t="str">
            <v xml:space="preserve">Tarifa de transporte de mezclas
</v>
          </cell>
          <cell r="B174" t="str">
            <v>m3k</v>
          </cell>
          <cell r="C174">
            <v>1647</v>
          </cell>
          <cell r="D174">
            <v>0</v>
          </cell>
          <cell r="E174">
            <v>0</v>
          </cell>
          <cell r="F174">
            <v>0</v>
          </cell>
          <cell r="G174">
            <v>0</v>
          </cell>
          <cell r="H174">
            <v>0</v>
          </cell>
          <cell r="I174">
            <v>0</v>
          </cell>
          <cell r="J174">
            <v>0</v>
          </cell>
          <cell r="K174">
            <v>0</v>
          </cell>
        </row>
        <row r="175">
          <cell r="A175" t="str">
            <v>Tarifa de Transporte de Postes</v>
          </cell>
          <cell r="B175" t="str">
            <v>h</v>
          </cell>
          <cell r="C175">
            <v>63490</v>
          </cell>
          <cell r="D175">
            <v>0</v>
          </cell>
          <cell r="E175">
            <v>0</v>
          </cell>
          <cell r="F175">
            <v>0</v>
          </cell>
          <cell r="G175">
            <v>0</v>
          </cell>
          <cell r="H175">
            <v>0</v>
          </cell>
          <cell r="I175">
            <v>0</v>
          </cell>
          <cell r="J175">
            <v>0</v>
          </cell>
          <cell r="K175">
            <v>0</v>
          </cell>
        </row>
        <row r="176">
          <cell r="A176" t="str">
            <v>Tarifa de transporte para agregados de mezclas asfálticas</v>
          </cell>
          <cell r="B176" t="str">
            <v>m3k</v>
          </cell>
          <cell r="C176">
            <v>1647</v>
          </cell>
          <cell r="D176">
            <v>0</v>
          </cell>
          <cell r="E176">
            <v>0</v>
          </cell>
          <cell r="F176">
            <v>0</v>
          </cell>
          <cell r="G176">
            <v>0</v>
          </cell>
          <cell r="H176">
            <v>0</v>
          </cell>
          <cell r="I176">
            <v>0</v>
          </cell>
          <cell r="J176">
            <v>0</v>
          </cell>
          <cell r="K176">
            <v>0</v>
          </cell>
        </row>
        <row r="177">
          <cell r="A177" t="str">
            <v>Tarifa de Trasporte de especies vegetales</v>
          </cell>
          <cell r="B177" t="str">
            <v>h</v>
          </cell>
          <cell r="C177">
            <v>56077</v>
          </cell>
          <cell r="D177">
            <v>0</v>
          </cell>
          <cell r="E177">
            <v>0</v>
          </cell>
          <cell r="F177">
            <v>0</v>
          </cell>
          <cell r="G177">
            <v>0</v>
          </cell>
          <cell r="H177">
            <v>0</v>
          </cell>
          <cell r="I177">
            <v>0</v>
          </cell>
          <cell r="J177">
            <v>0</v>
          </cell>
          <cell r="K177">
            <v>0</v>
          </cell>
        </row>
        <row r="178">
          <cell r="A178" t="str">
            <v>Telera de 0.45x1.35mx0.1m de alto</v>
          </cell>
          <cell r="B178" t="str">
            <v>Dia</v>
          </cell>
          <cell r="C178">
            <v>583</v>
          </cell>
          <cell r="D178">
            <v>0</v>
          </cell>
          <cell r="E178">
            <v>0</v>
          </cell>
          <cell r="F178">
            <v>0</v>
          </cell>
          <cell r="G178">
            <v>0</v>
          </cell>
          <cell r="H178">
            <v>0</v>
          </cell>
          <cell r="I178">
            <v>0</v>
          </cell>
          <cell r="J178">
            <v>0</v>
          </cell>
          <cell r="K178">
            <v>0</v>
          </cell>
        </row>
        <row r="179">
          <cell r="A179" t="str">
            <v>Telera de 0.90x1.35mx0.1m de alto Peso:30 kg Carga:700 kg/m2</v>
          </cell>
          <cell r="B179" t="str">
            <v>Dia</v>
          </cell>
          <cell r="C179">
            <v>583</v>
          </cell>
          <cell r="D179">
            <v>0</v>
          </cell>
          <cell r="E179">
            <v>0</v>
          </cell>
          <cell r="F179">
            <v>0</v>
          </cell>
          <cell r="G179">
            <v>0</v>
          </cell>
          <cell r="H179">
            <v>0</v>
          </cell>
          <cell r="I179">
            <v>0</v>
          </cell>
          <cell r="J179">
            <v>0</v>
          </cell>
          <cell r="K179">
            <v>0</v>
          </cell>
        </row>
        <row r="180">
          <cell r="A180" t="str">
            <v>Terminadora de asfalto (Finisher), potencia 130 HP, peso 15 ton.</v>
          </cell>
          <cell r="B180" t="str">
            <v>h</v>
          </cell>
          <cell r="C180">
            <v>156886</v>
          </cell>
          <cell r="D180">
            <v>0</v>
          </cell>
          <cell r="E180">
            <v>0</v>
          </cell>
          <cell r="F180">
            <v>0</v>
          </cell>
          <cell r="G180">
            <v>0</v>
          </cell>
          <cell r="H180">
            <v>0</v>
          </cell>
          <cell r="I180">
            <v>0</v>
          </cell>
          <cell r="J180">
            <v>0</v>
          </cell>
          <cell r="K180">
            <v>0</v>
          </cell>
        </row>
        <row r="181">
          <cell r="A181" t="str">
            <v xml:space="preserve">Terminadora de asfalto (Finisher), potencia en el volante 174 HP, R=20M3/H, velocidad de desplazamiento 114 m/min
</v>
          </cell>
          <cell r="B181" t="str">
            <v>h</v>
          </cell>
          <cell r="C181">
            <v>291550</v>
          </cell>
          <cell r="D181">
            <v>0</v>
          </cell>
          <cell r="E181">
            <v>0</v>
          </cell>
          <cell r="F181">
            <v>0</v>
          </cell>
          <cell r="G181">
            <v>0</v>
          </cell>
          <cell r="H181">
            <v>0</v>
          </cell>
          <cell r="I181">
            <v>0</v>
          </cell>
          <cell r="J181">
            <v>0</v>
          </cell>
          <cell r="K181">
            <v>0</v>
          </cell>
        </row>
        <row r="182">
          <cell r="A182" t="str">
            <v>Torre De Iluminación 4X400W 5m. 235K Wacker Neuson - Torre de iluminación con 4 luminarias de 400 W, 5 m de altura máxima de mástil, generador de 5 KV, 100V-220V.</v>
          </cell>
          <cell r="B182" t="str">
            <v>Dia</v>
          </cell>
          <cell r="C182">
            <v>180718</v>
          </cell>
          <cell r="D182">
            <v>0</v>
          </cell>
          <cell r="E182">
            <v>0</v>
          </cell>
          <cell r="F182">
            <v>0</v>
          </cell>
          <cell r="G182">
            <v>0</v>
          </cell>
          <cell r="H182">
            <v>0</v>
          </cell>
          <cell r="I182">
            <v>0</v>
          </cell>
          <cell r="J182">
            <v>0</v>
          </cell>
          <cell r="K182">
            <v>0</v>
          </cell>
        </row>
        <row r="183">
          <cell r="A183" t="str">
            <v>Vehículo delineador</v>
          </cell>
          <cell r="B183" t="str">
            <v>h</v>
          </cell>
          <cell r="C183">
            <v>157894</v>
          </cell>
          <cell r="D183">
            <v>0</v>
          </cell>
          <cell r="E183">
            <v>0</v>
          </cell>
          <cell r="F183">
            <v>0</v>
          </cell>
          <cell r="G183">
            <v>0</v>
          </cell>
          <cell r="H183">
            <v>0</v>
          </cell>
          <cell r="I183">
            <v>0</v>
          </cell>
          <cell r="J183">
            <v>0</v>
          </cell>
          <cell r="K183">
            <v>0</v>
          </cell>
        </row>
        <row r="184">
          <cell r="A184" t="str">
            <v>Vehículo delineador para pintar línes de 10 a 20 cm</v>
          </cell>
          <cell r="B184" t="str">
            <v>H</v>
          </cell>
          <cell r="C184">
            <v>158873</v>
          </cell>
          <cell r="D184">
            <v>0</v>
          </cell>
          <cell r="E184">
            <v>0</v>
          </cell>
          <cell r="F184">
            <v>0</v>
          </cell>
          <cell r="G184">
            <v>0</v>
          </cell>
          <cell r="H184">
            <v>0</v>
          </cell>
          <cell r="I184">
            <v>0</v>
          </cell>
          <cell r="J184">
            <v>0</v>
          </cell>
          <cell r="K184">
            <v>0</v>
          </cell>
        </row>
        <row r="185">
          <cell r="A185" t="str">
            <v>Vehículo delineador R=1500 M/H</v>
          </cell>
          <cell r="B185" t="str">
            <v>h</v>
          </cell>
          <cell r="C185">
            <v>149738</v>
          </cell>
          <cell r="D185">
            <v>0</v>
          </cell>
          <cell r="E185">
            <v>0</v>
          </cell>
          <cell r="F185">
            <v>0</v>
          </cell>
          <cell r="G185">
            <v>0</v>
          </cell>
          <cell r="H185">
            <v>0</v>
          </cell>
          <cell r="I185">
            <v>0</v>
          </cell>
          <cell r="J185">
            <v>0</v>
          </cell>
          <cell r="K185">
            <v>0</v>
          </cell>
        </row>
        <row r="186">
          <cell r="A186" t="str">
            <v xml:space="preserve">Vibrador de concreto (incluye operario)
</v>
          </cell>
          <cell r="B186" t="str">
            <v>h</v>
          </cell>
          <cell r="C186">
            <v>7627</v>
          </cell>
          <cell r="D186">
            <v>0</v>
          </cell>
          <cell r="E186">
            <v>0</v>
          </cell>
          <cell r="F186">
            <v>0</v>
          </cell>
          <cell r="G186">
            <v>0</v>
          </cell>
          <cell r="H186">
            <v>0</v>
          </cell>
          <cell r="I186">
            <v>0</v>
          </cell>
          <cell r="J186">
            <v>0</v>
          </cell>
          <cell r="K186">
            <v>0</v>
          </cell>
        </row>
        <row r="187">
          <cell r="A187" t="str">
            <v>Vibrador de concreto (Mikasa), electrico a 110 v</v>
          </cell>
          <cell r="B187" t="str">
            <v>Dia</v>
          </cell>
          <cell r="C187">
            <v>46162</v>
          </cell>
          <cell r="D187">
            <v>11.39</v>
          </cell>
          <cell r="E187">
            <v>40.32</v>
          </cell>
          <cell r="F187">
            <v>0.67</v>
          </cell>
          <cell r="G187">
            <v>14.99</v>
          </cell>
          <cell r="H187">
            <v>11.61</v>
          </cell>
          <cell r="I187">
            <v>0</v>
          </cell>
          <cell r="J187">
            <v>78.98</v>
          </cell>
          <cell r="K187">
            <v>3645875</v>
          </cell>
          <cell r="L187" t="str">
            <v>ok</v>
          </cell>
          <cell r="M187">
            <v>44000</v>
          </cell>
          <cell r="O187">
            <v>25000</v>
          </cell>
          <cell r="P187" t="str">
            <v>DIA</v>
          </cell>
          <cell r="Q187">
            <v>-0.45842901087474547</v>
          </cell>
        </row>
        <row r="188">
          <cell r="A188" t="str">
            <v>Vibrador de concreto, Motor de 3 hp a 18.000 rpm Mangueras de 4 mt</v>
          </cell>
          <cell r="B188" t="str">
            <v>h</v>
          </cell>
          <cell r="C188">
            <v>7024</v>
          </cell>
          <cell r="D188">
            <v>0</v>
          </cell>
          <cell r="E188">
            <v>0</v>
          </cell>
          <cell r="F188">
            <v>0</v>
          </cell>
          <cell r="G188">
            <v>0</v>
          </cell>
          <cell r="H188">
            <v>0</v>
          </cell>
          <cell r="I188">
            <v>0</v>
          </cell>
          <cell r="J188">
            <v>0</v>
          </cell>
          <cell r="K188">
            <v>0</v>
          </cell>
        </row>
        <row r="189">
          <cell r="A189" t="str">
            <v>Vibrador eléctrico de aguja</v>
          </cell>
          <cell r="B189" t="str">
            <v>Hora</v>
          </cell>
          <cell r="C189">
            <v>4373</v>
          </cell>
          <cell r="D189">
            <v>0</v>
          </cell>
          <cell r="E189">
            <v>0</v>
          </cell>
          <cell r="F189">
            <v>0</v>
          </cell>
          <cell r="G189">
            <v>0</v>
          </cell>
          <cell r="H189">
            <v>0</v>
          </cell>
          <cell r="I189">
            <v>0</v>
          </cell>
          <cell r="J189">
            <v>0</v>
          </cell>
          <cell r="K189">
            <v>0</v>
          </cell>
        </row>
        <row r="190">
          <cell r="A190" t="str">
            <v>Vibrocompactador, tipo benitìn, de peso 700 kg a 1.5 toneladas</v>
          </cell>
          <cell r="B190" t="str">
            <v>h</v>
          </cell>
          <cell r="C190">
            <v>53083</v>
          </cell>
          <cell r="D190">
            <v>0</v>
          </cell>
          <cell r="E190">
            <v>0</v>
          </cell>
          <cell r="F190">
            <v>0</v>
          </cell>
          <cell r="G190">
            <v>0</v>
          </cell>
          <cell r="H190">
            <v>0</v>
          </cell>
          <cell r="I190">
            <v>0</v>
          </cell>
          <cell r="J190">
            <v>0</v>
          </cell>
          <cell r="K190">
            <v>0</v>
          </cell>
        </row>
        <row r="191">
          <cell r="A191" t="str">
            <v xml:space="preserve">Vibrocompatador Dynapac (10 ton)
</v>
          </cell>
          <cell r="B191" t="str">
            <v>h</v>
          </cell>
          <cell r="C191">
            <v>93067</v>
          </cell>
          <cell r="D191">
            <v>0</v>
          </cell>
          <cell r="E191">
            <v>0</v>
          </cell>
          <cell r="F191">
            <v>0</v>
          </cell>
          <cell r="G191">
            <v>0</v>
          </cell>
          <cell r="H191">
            <v>0</v>
          </cell>
          <cell r="I191">
            <v>0</v>
          </cell>
          <cell r="J191">
            <v>0</v>
          </cell>
          <cell r="K191">
            <v>0</v>
          </cell>
        </row>
        <row r="192">
          <cell r="A192" t="str">
            <v xml:space="preserve">Vibrocompatador Dynapac C15
</v>
          </cell>
          <cell r="B192" t="str">
            <v>h</v>
          </cell>
          <cell r="C192">
            <v>149854</v>
          </cell>
          <cell r="D192">
            <v>0</v>
          </cell>
          <cell r="E192">
            <v>0</v>
          </cell>
          <cell r="F192">
            <v>0</v>
          </cell>
          <cell r="G192">
            <v>0</v>
          </cell>
          <cell r="H192">
            <v>0</v>
          </cell>
          <cell r="I192">
            <v>0</v>
          </cell>
          <cell r="J192">
            <v>0</v>
          </cell>
          <cell r="K192">
            <v>0</v>
          </cell>
        </row>
        <row r="193">
          <cell r="A193" t="str">
            <v xml:space="preserve">Vibrocompatador, potencia 153 HP, peso 10 Ton. </v>
          </cell>
          <cell r="B193" t="str">
            <v>h</v>
          </cell>
          <cell r="C193">
            <v>138839</v>
          </cell>
          <cell r="D193">
            <v>0</v>
          </cell>
          <cell r="E193">
            <v>0</v>
          </cell>
          <cell r="F193">
            <v>0</v>
          </cell>
          <cell r="G193">
            <v>0</v>
          </cell>
          <cell r="H193">
            <v>0</v>
          </cell>
          <cell r="I193">
            <v>0</v>
          </cell>
          <cell r="J193">
            <v>0</v>
          </cell>
          <cell r="K193">
            <v>0</v>
          </cell>
        </row>
        <row r="194">
          <cell r="A194" t="str">
            <v>Viga metálica de 3 m.</v>
          </cell>
          <cell r="B194" t="str">
            <v>Dia</v>
          </cell>
          <cell r="C194">
            <v>408</v>
          </cell>
          <cell r="D194">
            <v>0</v>
          </cell>
          <cell r="E194">
            <v>0</v>
          </cell>
          <cell r="F194">
            <v>0</v>
          </cell>
          <cell r="G194">
            <v>0</v>
          </cell>
          <cell r="H194">
            <v>0</v>
          </cell>
          <cell r="I194">
            <v>0</v>
          </cell>
          <cell r="J194">
            <v>0</v>
          </cell>
          <cell r="K194">
            <v>0</v>
          </cell>
        </row>
        <row r="195">
          <cell r="A195" t="str">
            <v>Volqueta 8 m3</v>
          </cell>
          <cell r="B195" t="str">
            <v>Dia</v>
          </cell>
          <cell r="C195">
            <v>608464</v>
          </cell>
          <cell r="D195">
            <v>0</v>
          </cell>
          <cell r="E195">
            <v>0</v>
          </cell>
          <cell r="F195">
            <v>0</v>
          </cell>
          <cell r="G195">
            <v>0</v>
          </cell>
          <cell r="H195">
            <v>0</v>
          </cell>
          <cell r="I195">
            <v>0</v>
          </cell>
          <cell r="J195">
            <v>0</v>
          </cell>
          <cell r="K195">
            <v>0</v>
          </cell>
        </row>
        <row r="196">
          <cell r="J196" t="str">
            <v>TOTAL COSTO DIRECTO</v>
          </cell>
          <cell r="K196">
            <v>56037175</v>
          </cell>
        </row>
        <row r="197">
          <cell r="C197" t="str">
            <v>soportados en cotización enviada por correo</v>
          </cell>
        </row>
        <row r="198">
          <cell r="C198" t="str">
            <v>NO TIENE SOPORTE DE PRECIO</v>
          </cell>
        </row>
      </sheetData>
      <sheetData sheetId="23">
        <row r="1">
          <cell r="A1" t="str">
            <v>DESCRIPCIÓN</v>
          </cell>
          <cell r="B1" t="str">
            <v>Unidad</v>
          </cell>
          <cell r="C1" t="str">
            <v>Costo</v>
          </cell>
          <cell r="D1" t="str">
            <v>APU CHOCHO</v>
          </cell>
          <cell r="E1" t="str">
            <v>APU MORRON</v>
          </cell>
          <cell r="F1" t="str">
            <v>APU LUCIANA</v>
          </cell>
          <cell r="G1" t="str">
            <v>APU MORELIA</v>
          </cell>
          <cell r="H1" t="str">
            <v>APU ANTONIO</v>
          </cell>
          <cell r="I1" t="str">
            <v>SUBANALISIS</v>
          </cell>
          <cell r="J1" t="str">
            <v>CANTIDAD</v>
          </cell>
          <cell r="K1" t="str">
            <v>SUBTOTAL</v>
          </cell>
        </row>
        <row r="2">
          <cell r="A2" t="str">
            <v>Derechos de botadero</v>
          </cell>
          <cell r="B2" t="str">
            <v>m3</v>
          </cell>
          <cell r="C2">
            <v>5000</v>
          </cell>
          <cell r="D2">
            <v>29.9</v>
          </cell>
          <cell r="E2">
            <v>79.3</v>
          </cell>
          <cell r="F2">
            <v>16.899999999999999</v>
          </cell>
          <cell r="G2">
            <v>14.3</v>
          </cell>
          <cell r="H2">
            <v>114.4</v>
          </cell>
          <cell r="I2">
            <v>0</v>
          </cell>
          <cell r="J2">
            <v>254.8</v>
          </cell>
          <cell r="K2">
            <v>1274000</v>
          </cell>
        </row>
        <row r="3">
          <cell r="A3" t="str">
            <v>Disposición adecuada de material resultante de rocerías (1 Ha)</v>
          </cell>
          <cell r="B3" t="str">
            <v>Gl</v>
          </cell>
          <cell r="C3">
            <v>69795</v>
          </cell>
          <cell r="D3">
            <v>0</v>
          </cell>
          <cell r="E3">
            <v>0</v>
          </cell>
          <cell r="F3">
            <v>0</v>
          </cell>
          <cell r="G3">
            <v>0</v>
          </cell>
          <cell r="H3">
            <v>0</v>
          </cell>
          <cell r="I3">
            <v>0</v>
          </cell>
          <cell r="J3">
            <v>0</v>
          </cell>
          <cell r="K3">
            <v>0</v>
          </cell>
        </row>
        <row r="4">
          <cell r="A4" t="str">
            <v>Equipo de Transporte (Camiones Grúas</v>
          </cell>
          <cell r="B4" t="str">
            <v>km</v>
          </cell>
          <cell r="C4">
            <v>59</v>
          </cell>
          <cell r="D4">
            <v>0</v>
          </cell>
          <cell r="E4">
            <v>0</v>
          </cell>
          <cell r="F4">
            <v>0</v>
          </cell>
          <cell r="G4">
            <v>0</v>
          </cell>
          <cell r="H4">
            <v>0</v>
          </cell>
          <cell r="I4">
            <v>0</v>
          </cell>
          <cell r="J4">
            <v>0</v>
          </cell>
          <cell r="K4">
            <v>0</v>
          </cell>
        </row>
        <row r="5">
          <cell r="A5" t="str">
            <v>Pasajes aéreos</v>
          </cell>
          <cell r="B5" t="str">
            <v>u</v>
          </cell>
          <cell r="C5">
            <v>418248</v>
          </cell>
          <cell r="D5">
            <v>0</v>
          </cell>
          <cell r="E5">
            <v>0</v>
          </cell>
          <cell r="F5">
            <v>0</v>
          </cell>
          <cell r="G5">
            <v>0</v>
          </cell>
          <cell r="H5">
            <v>0</v>
          </cell>
          <cell r="I5">
            <v>0</v>
          </cell>
          <cell r="J5">
            <v>0</v>
          </cell>
          <cell r="K5">
            <v>0</v>
          </cell>
        </row>
        <row r="6">
          <cell r="A6" t="str">
            <v>Transporte de acero</v>
          </cell>
          <cell r="B6" t="str">
            <v>tkm</v>
          </cell>
          <cell r="C6">
            <v>800</v>
          </cell>
          <cell r="D6">
            <v>481.69</v>
          </cell>
          <cell r="E6">
            <v>1155.32</v>
          </cell>
          <cell r="F6">
            <v>980.51</v>
          </cell>
          <cell r="G6">
            <v>57.67</v>
          </cell>
          <cell r="H6">
            <v>109.83</v>
          </cell>
          <cell r="I6">
            <v>0</v>
          </cell>
          <cell r="J6">
            <v>2785.02</v>
          </cell>
          <cell r="K6">
            <v>2228016</v>
          </cell>
        </row>
        <row r="7">
          <cell r="A7" t="str">
            <v>Transporte de Adoquin e=8 cm</v>
          </cell>
          <cell r="B7" t="str">
            <v>m3k</v>
          </cell>
          <cell r="C7">
            <v>1200</v>
          </cell>
          <cell r="D7">
            <v>0</v>
          </cell>
          <cell r="E7">
            <v>0</v>
          </cell>
          <cell r="F7">
            <v>0</v>
          </cell>
          <cell r="G7">
            <v>0</v>
          </cell>
          <cell r="H7">
            <v>0</v>
          </cell>
          <cell r="I7">
            <v>0</v>
          </cell>
          <cell r="J7">
            <v>0</v>
          </cell>
          <cell r="K7">
            <v>0</v>
          </cell>
        </row>
        <row r="8">
          <cell r="A8" t="str">
            <v>Transporte de agregado pétreo</v>
          </cell>
          <cell r="B8" t="str">
            <v>m3k</v>
          </cell>
          <cell r="C8">
            <v>1200</v>
          </cell>
          <cell r="D8">
            <v>0</v>
          </cell>
          <cell r="E8">
            <v>0</v>
          </cell>
          <cell r="F8">
            <v>0</v>
          </cell>
          <cell r="G8">
            <v>0</v>
          </cell>
          <cell r="H8">
            <v>0</v>
          </cell>
          <cell r="I8">
            <v>0</v>
          </cell>
          <cell r="J8">
            <v>0</v>
          </cell>
          <cell r="K8">
            <v>0</v>
          </cell>
        </row>
        <row r="9">
          <cell r="A9" t="str">
            <v>Transporte de agregados pétreos</v>
          </cell>
          <cell r="B9" t="str">
            <v>m3k</v>
          </cell>
          <cell r="C9">
            <v>1200</v>
          </cell>
          <cell r="D9">
            <v>0</v>
          </cell>
          <cell r="E9">
            <v>0</v>
          </cell>
          <cell r="F9">
            <v>0</v>
          </cell>
          <cell r="G9">
            <v>1333.01</v>
          </cell>
          <cell r="H9">
            <v>0</v>
          </cell>
          <cell r="I9">
            <v>0</v>
          </cell>
          <cell r="J9">
            <v>1333.01</v>
          </cell>
          <cell r="K9">
            <v>1599612</v>
          </cell>
        </row>
        <row r="10">
          <cell r="A10" t="str">
            <v>Transporte de Arena</v>
          </cell>
          <cell r="B10" t="str">
            <v>m3k</v>
          </cell>
          <cell r="C10">
            <v>1200</v>
          </cell>
          <cell r="D10">
            <v>0</v>
          </cell>
          <cell r="E10">
            <v>0</v>
          </cell>
          <cell r="F10">
            <v>0</v>
          </cell>
          <cell r="G10">
            <v>0</v>
          </cell>
          <cell r="H10">
            <v>0</v>
          </cell>
          <cell r="I10">
            <v>0</v>
          </cell>
          <cell r="J10">
            <v>0</v>
          </cell>
          <cell r="K10">
            <v>0</v>
          </cell>
        </row>
        <row r="11">
          <cell r="A11" t="str">
            <v>Transporte de base</v>
          </cell>
          <cell r="B11" t="str">
            <v>m3k</v>
          </cell>
          <cell r="C11">
            <v>1200</v>
          </cell>
          <cell r="D11">
            <v>0</v>
          </cell>
          <cell r="E11">
            <v>0</v>
          </cell>
          <cell r="F11">
            <v>0</v>
          </cell>
          <cell r="G11">
            <v>0</v>
          </cell>
          <cell r="H11">
            <v>0</v>
          </cell>
          <cell r="I11">
            <v>0</v>
          </cell>
          <cell r="J11">
            <v>0</v>
          </cell>
          <cell r="K11">
            <v>0</v>
          </cell>
        </row>
        <row r="12">
          <cell r="A12" t="str">
            <v xml:space="preserve">Transporte de cemento  </v>
          </cell>
          <cell r="B12" t="str">
            <v>tkm</v>
          </cell>
          <cell r="C12">
            <v>1200</v>
          </cell>
          <cell r="D12">
            <v>0</v>
          </cell>
          <cell r="E12">
            <v>0</v>
          </cell>
          <cell r="F12">
            <v>0</v>
          </cell>
          <cell r="G12">
            <v>0</v>
          </cell>
          <cell r="H12">
            <v>0</v>
          </cell>
          <cell r="I12">
            <v>1350.6</v>
          </cell>
          <cell r="J12">
            <v>1350.6</v>
          </cell>
          <cell r="K12">
            <v>1620720</v>
          </cell>
        </row>
        <row r="13">
          <cell r="A13" t="str">
            <v xml:space="preserve">Transporte de Concreto </v>
          </cell>
          <cell r="B13" t="str">
            <v>m3k</v>
          </cell>
          <cell r="C13">
            <v>1200</v>
          </cell>
          <cell r="D13">
            <v>0</v>
          </cell>
          <cell r="E13">
            <v>0</v>
          </cell>
          <cell r="F13">
            <v>0</v>
          </cell>
          <cell r="G13">
            <v>0</v>
          </cell>
          <cell r="H13">
            <v>0</v>
          </cell>
          <cell r="I13">
            <v>0</v>
          </cell>
          <cell r="J13">
            <v>0</v>
          </cell>
          <cell r="K13">
            <v>0</v>
          </cell>
        </row>
        <row r="14">
          <cell r="A14" t="str">
            <v>Transporte de equipos</v>
          </cell>
          <cell r="B14" t="str">
            <v>m3k</v>
          </cell>
          <cell r="C14">
            <v>680</v>
          </cell>
          <cell r="D14">
            <v>0</v>
          </cell>
          <cell r="E14">
            <v>0</v>
          </cell>
          <cell r="F14">
            <v>0</v>
          </cell>
          <cell r="G14">
            <v>0</v>
          </cell>
          <cell r="H14">
            <v>0</v>
          </cell>
          <cell r="I14">
            <v>0</v>
          </cell>
          <cell r="J14">
            <v>0</v>
          </cell>
          <cell r="K14">
            <v>0</v>
          </cell>
        </row>
        <row r="15">
          <cell r="A15" t="str">
            <v>Transporte de ladrillos, bloques y adoquines</v>
          </cell>
          <cell r="B15" t="str">
            <v>tkm</v>
          </cell>
          <cell r="C15">
            <v>1200</v>
          </cell>
          <cell r="D15">
            <v>991.02</v>
          </cell>
          <cell r="E15">
            <v>1513.21</v>
          </cell>
          <cell r="F15">
            <v>160.71</v>
          </cell>
          <cell r="G15">
            <v>730.98</v>
          </cell>
          <cell r="H15">
            <v>2174.7800000000002</v>
          </cell>
          <cell r="I15">
            <v>0</v>
          </cell>
          <cell r="J15">
            <v>5570.7</v>
          </cell>
          <cell r="K15">
            <v>6684840</v>
          </cell>
        </row>
        <row r="16">
          <cell r="A16" t="str">
            <v>Transporte de material de afirmado</v>
          </cell>
          <cell r="B16" t="str">
            <v>m3k</v>
          </cell>
          <cell r="C16">
            <v>1200</v>
          </cell>
          <cell r="D16">
            <v>0</v>
          </cell>
          <cell r="E16">
            <v>0</v>
          </cell>
          <cell r="F16">
            <v>0</v>
          </cell>
          <cell r="G16">
            <v>0</v>
          </cell>
          <cell r="H16">
            <v>0</v>
          </cell>
          <cell r="I16">
            <v>0</v>
          </cell>
          <cell r="J16">
            <v>0</v>
          </cell>
          <cell r="K16">
            <v>0</v>
          </cell>
        </row>
        <row r="17">
          <cell r="A17" t="str">
            <v xml:space="preserve">Transporte de Material de Afirmado de la Zona </v>
          </cell>
          <cell r="B17" t="str">
            <v>m3k</v>
          </cell>
          <cell r="C17">
            <v>1200</v>
          </cell>
          <cell r="D17">
            <v>0</v>
          </cell>
          <cell r="E17">
            <v>0</v>
          </cell>
          <cell r="F17">
            <v>0</v>
          </cell>
          <cell r="G17">
            <v>0</v>
          </cell>
          <cell r="H17">
            <v>0</v>
          </cell>
          <cell r="I17">
            <v>0</v>
          </cell>
          <cell r="J17">
            <v>0</v>
          </cell>
          <cell r="K17">
            <v>0</v>
          </cell>
        </row>
        <row r="18">
          <cell r="A18" t="str">
            <v>Transporte de Material de Base</v>
          </cell>
          <cell r="B18" t="str">
            <v>m3k</v>
          </cell>
          <cell r="C18">
            <v>1200</v>
          </cell>
          <cell r="D18">
            <v>0</v>
          </cell>
          <cell r="E18">
            <v>0</v>
          </cell>
          <cell r="F18">
            <v>0</v>
          </cell>
          <cell r="G18">
            <v>0</v>
          </cell>
          <cell r="H18">
            <v>0</v>
          </cell>
          <cell r="I18">
            <v>0</v>
          </cell>
          <cell r="J18">
            <v>0</v>
          </cell>
          <cell r="K18">
            <v>0</v>
          </cell>
        </row>
        <row r="19">
          <cell r="A19" t="str">
            <v>Transporte de material de demolición</v>
          </cell>
          <cell r="B19" t="str">
            <v>m3k</v>
          </cell>
          <cell r="C19">
            <v>1200</v>
          </cell>
          <cell r="D19">
            <v>0</v>
          </cell>
          <cell r="E19">
            <v>0</v>
          </cell>
          <cell r="F19">
            <v>0</v>
          </cell>
          <cell r="G19">
            <v>0</v>
          </cell>
          <cell r="H19">
            <v>0</v>
          </cell>
          <cell r="I19">
            <v>0</v>
          </cell>
          <cell r="J19">
            <v>0</v>
          </cell>
          <cell r="K19">
            <v>0</v>
          </cell>
        </row>
        <row r="20">
          <cell r="A20" t="str">
            <v>Transporte de material de excavación</v>
          </cell>
          <cell r="B20" t="str">
            <v>m3k</v>
          </cell>
          <cell r="C20">
            <v>1200</v>
          </cell>
          <cell r="D20">
            <v>0</v>
          </cell>
          <cell r="E20">
            <v>0</v>
          </cell>
          <cell r="F20">
            <v>0</v>
          </cell>
          <cell r="G20">
            <v>0</v>
          </cell>
          <cell r="H20">
            <v>0</v>
          </cell>
          <cell r="I20">
            <v>0</v>
          </cell>
          <cell r="J20">
            <v>0</v>
          </cell>
          <cell r="K20">
            <v>0</v>
          </cell>
        </row>
        <row r="21">
          <cell r="A21" t="str">
            <v>Transporte de Material de Remoción</v>
          </cell>
          <cell r="B21" t="str">
            <v>m3k</v>
          </cell>
          <cell r="C21">
            <v>1200</v>
          </cell>
          <cell r="D21">
            <v>760.5</v>
          </cell>
          <cell r="E21">
            <v>1196</v>
          </cell>
          <cell r="F21">
            <v>84.5</v>
          </cell>
          <cell r="G21">
            <v>296.39999999999998</v>
          </cell>
          <cell r="H21">
            <v>574.6</v>
          </cell>
          <cell r="I21">
            <v>0</v>
          </cell>
          <cell r="J21">
            <v>2912</v>
          </cell>
          <cell r="K21">
            <v>3494400</v>
          </cell>
        </row>
        <row r="22">
          <cell r="A22" t="str">
            <v>Transporte de material de subbase</v>
          </cell>
          <cell r="B22" t="str">
            <v>m3k</v>
          </cell>
          <cell r="C22">
            <v>1200</v>
          </cell>
          <cell r="D22">
            <v>0</v>
          </cell>
          <cell r="E22">
            <v>0</v>
          </cell>
          <cell r="F22">
            <v>0</v>
          </cell>
          <cell r="G22">
            <v>0</v>
          </cell>
          <cell r="H22">
            <v>0</v>
          </cell>
          <cell r="I22">
            <v>0</v>
          </cell>
          <cell r="J22">
            <v>0</v>
          </cell>
          <cell r="K22">
            <v>0</v>
          </cell>
        </row>
        <row r="23">
          <cell r="A23" t="str">
            <v>Transporte de material desmontado</v>
          </cell>
          <cell r="B23" t="str">
            <v>tkm</v>
          </cell>
          <cell r="C23">
            <v>1200</v>
          </cell>
          <cell r="D23">
            <v>0</v>
          </cell>
          <cell r="E23">
            <v>0</v>
          </cell>
          <cell r="F23">
            <v>0</v>
          </cell>
          <cell r="G23">
            <v>0</v>
          </cell>
          <cell r="H23">
            <v>0</v>
          </cell>
          <cell r="I23">
            <v>0</v>
          </cell>
          <cell r="J23">
            <v>0</v>
          </cell>
          <cell r="K23">
            <v>0</v>
          </cell>
        </row>
        <row r="24">
          <cell r="A24" t="str">
            <v>Transporte de Material Drenante</v>
          </cell>
          <cell r="B24" t="str">
            <v>m3k</v>
          </cell>
          <cell r="C24">
            <v>1200</v>
          </cell>
          <cell r="D24">
            <v>0</v>
          </cell>
          <cell r="E24">
            <v>0</v>
          </cell>
          <cell r="F24">
            <v>0</v>
          </cell>
          <cell r="G24">
            <v>0</v>
          </cell>
          <cell r="H24">
            <v>0</v>
          </cell>
          <cell r="I24">
            <v>0</v>
          </cell>
          <cell r="J24">
            <v>0</v>
          </cell>
          <cell r="K24">
            <v>0</v>
          </cell>
        </row>
        <row r="25">
          <cell r="A25" t="str">
            <v>Transporte de material filtrante</v>
          </cell>
          <cell r="B25" t="str">
            <v>m3k</v>
          </cell>
          <cell r="C25">
            <v>1200</v>
          </cell>
          <cell r="D25">
            <v>0</v>
          </cell>
          <cell r="E25">
            <v>0</v>
          </cell>
          <cell r="F25">
            <v>0</v>
          </cell>
          <cell r="G25">
            <v>0</v>
          </cell>
          <cell r="H25">
            <v>0</v>
          </cell>
          <cell r="I25">
            <v>0</v>
          </cell>
          <cell r="J25">
            <v>0</v>
          </cell>
          <cell r="K25">
            <v>0</v>
          </cell>
        </row>
        <row r="26">
          <cell r="A26" t="str">
            <v>Transporte de material fresado</v>
          </cell>
          <cell r="B26" t="str">
            <v>m3k</v>
          </cell>
          <cell r="C26">
            <v>1200</v>
          </cell>
          <cell r="D26">
            <v>0</v>
          </cell>
          <cell r="E26">
            <v>0</v>
          </cell>
          <cell r="F26">
            <v>0</v>
          </cell>
          <cell r="G26">
            <v>0</v>
          </cell>
          <cell r="H26">
            <v>0</v>
          </cell>
          <cell r="I26">
            <v>0</v>
          </cell>
          <cell r="J26">
            <v>0</v>
          </cell>
          <cell r="K26">
            <v>0</v>
          </cell>
        </row>
        <row r="27">
          <cell r="A27" t="str">
            <v>Transporte de material granular</v>
          </cell>
          <cell r="B27" t="str">
            <v>m3k</v>
          </cell>
          <cell r="C27">
            <v>1200</v>
          </cell>
          <cell r="D27">
            <v>1435.94</v>
          </cell>
          <cell r="E27">
            <v>3078.24</v>
          </cell>
          <cell r="F27">
            <v>39.6</v>
          </cell>
          <cell r="G27">
            <v>1256.6400000000001</v>
          </cell>
          <cell r="H27">
            <v>1441.44</v>
          </cell>
          <cell r="I27">
            <v>13006.23</v>
          </cell>
          <cell r="J27">
            <v>20258.09</v>
          </cell>
          <cell r="K27">
            <v>24309708</v>
          </cell>
        </row>
        <row r="28">
          <cell r="A28" t="str">
            <v>Transporte de materiales</v>
          </cell>
          <cell r="B28" t="str">
            <v>m3k</v>
          </cell>
          <cell r="C28">
            <v>1200</v>
          </cell>
          <cell r="D28">
            <v>579.48</v>
          </cell>
          <cell r="E28">
            <v>357.89</v>
          </cell>
          <cell r="F28">
            <v>0</v>
          </cell>
          <cell r="G28">
            <v>517.16999999999996</v>
          </cell>
          <cell r="H28">
            <v>271.32</v>
          </cell>
          <cell r="I28">
            <v>0</v>
          </cell>
          <cell r="J28">
            <v>1725.86</v>
          </cell>
          <cell r="K28">
            <v>2071032</v>
          </cell>
        </row>
        <row r="29">
          <cell r="A29" t="str">
            <v>Transporte de materiales 2</v>
          </cell>
          <cell r="B29" t="str">
            <v>tkm</v>
          </cell>
          <cell r="C29">
            <v>1200</v>
          </cell>
          <cell r="D29">
            <v>913.93</v>
          </cell>
          <cell r="E29">
            <v>663.75</v>
          </cell>
          <cell r="F29">
            <v>1725.57</v>
          </cell>
          <cell r="G29">
            <v>621.15</v>
          </cell>
          <cell r="H29">
            <v>634.76</v>
          </cell>
          <cell r="I29">
            <v>0</v>
          </cell>
          <cell r="J29">
            <v>4559.16</v>
          </cell>
          <cell r="K29">
            <v>5470992</v>
          </cell>
        </row>
        <row r="30">
          <cell r="A30" t="str">
            <v>Transporte de tubos. celdas, etc.</v>
          </cell>
          <cell r="B30" t="str">
            <v>u</v>
          </cell>
          <cell r="C30">
            <v>1200</v>
          </cell>
          <cell r="D30">
            <v>0</v>
          </cell>
          <cell r="E30">
            <v>0</v>
          </cell>
          <cell r="F30">
            <v>0</v>
          </cell>
          <cell r="G30">
            <v>0</v>
          </cell>
          <cell r="H30">
            <v>0</v>
          </cell>
          <cell r="I30">
            <v>0</v>
          </cell>
          <cell r="J30">
            <v>0</v>
          </cell>
          <cell r="K30">
            <v>0</v>
          </cell>
        </row>
        <row r="31">
          <cell r="A31" t="str">
            <v>Transporte interno</v>
          </cell>
          <cell r="B31" t="str">
            <v>m3</v>
          </cell>
          <cell r="C31">
            <v>5100</v>
          </cell>
          <cell r="D31">
            <v>4.76</v>
          </cell>
          <cell r="E31">
            <v>5.01</v>
          </cell>
          <cell r="F31">
            <v>0.36</v>
          </cell>
          <cell r="G31">
            <v>3.93</v>
          </cell>
          <cell r="H31">
            <v>3.74</v>
          </cell>
          <cell r="I31">
            <v>213.22</v>
          </cell>
          <cell r="J31">
            <v>231.02</v>
          </cell>
          <cell r="K31">
            <v>1178202</v>
          </cell>
        </row>
        <row r="32">
          <cell r="A32" t="str">
            <v>Transporte interno2</v>
          </cell>
          <cell r="B32" t="str">
            <v xml:space="preserve">t </v>
          </cell>
          <cell r="C32">
            <v>50676</v>
          </cell>
          <cell r="D32">
            <v>3.76</v>
          </cell>
          <cell r="E32">
            <v>3.53</v>
          </cell>
          <cell r="F32">
            <v>17.96</v>
          </cell>
          <cell r="G32">
            <v>2.73</v>
          </cell>
          <cell r="H32">
            <v>0.38</v>
          </cell>
          <cell r="I32">
            <v>0</v>
          </cell>
          <cell r="J32">
            <v>28.36</v>
          </cell>
          <cell r="K32">
            <v>1437171</v>
          </cell>
        </row>
        <row r="33">
          <cell r="A33" t="str">
            <v>Transporte Materiales en Mula (carga 100 Kg/Km)</v>
          </cell>
          <cell r="B33" t="str">
            <v>Cg</v>
          </cell>
          <cell r="C33">
            <v>5300</v>
          </cell>
          <cell r="D33">
            <v>0</v>
          </cell>
          <cell r="E33">
            <v>0</v>
          </cell>
          <cell r="F33">
            <v>0</v>
          </cell>
          <cell r="G33">
            <v>0</v>
          </cell>
          <cell r="H33">
            <v>0</v>
          </cell>
          <cell r="I33">
            <v>0</v>
          </cell>
          <cell r="J33">
            <v>0</v>
          </cell>
          <cell r="K33">
            <v>0</v>
          </cell>
        </row>
        <row r="35">
          <cell r="J35" t="str">
            <v>TOTAL COSTOS DIRECTOS:</v>
          </cell>
          <cell r="K35">
            <v>51368693</v>
          </cell>
        </row>
        <row r="36">
          <cell r="C36" t="str">
            <v>IGUAL REVISIÓN ANTERIOR</v>
          </cell>
        </row>
        <row r="37">
          <cell r="C37" t="str">
            <v>BAJARON EL PRECIO</v>
          </cell>
        </row>
      </sheetData>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 ACOM ACDTO FRENTE"/>
      <sheetName val="FORMATO ACOM ACTO REVES"/>
    </sheetNames>
    <sheetDataSet>
      <sheetData sheetId="0">
        <row r="8">
          <cell r="M8" t="str">
            <v xml:space="preserve">    ACOMETIDAS ACUEDUCTO</v>
          </cell>
        </row>
      </sheetData>
      <sheetData sheetId="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_Via_distribuidora"/>
      <sheetName val="INSUMOS BASE"/>
      <sheetName val="costos mano ob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 val="Presupuesto correigio nora mora"/>
      <sheetName val="Formular"/>
      <sheetName val="Recursos"/>
      <sheetName val="RELACION DE PRECIOS"/>
      <sheetName val="ACTA 6"/>
      <sheetName val="MODIF. 2"/>
      <sheetName val="MODIF. 3"/>
      <sheetName val="MODIF. 4"/>
      <sheetName val="cant"/>
      <sheetName val="par mar19"/>
      <sheetName val="par"/>
      <sheetName val="INSUMOS"/>
      <sheetName val="MAQUILA"/>
      <sheetName val="SUBPRODUCTOS"/>
      <sheetName val="INSUMOS_BASE2"/>
      <sheetName val="costos_mano_obra2"/>
      <sheetName val="ANEXOS_QUE_APLICAN2"/>
      <sheetName val="DATOS_GRALES2"/>
      <sheetName val="FORMATO_AU2"/>
      <sheetName val="CALCULO_ANTICIPO2"/>
      <sheetName val="GASTOS_DE_LEGALIZACIÓN2"/>
      <sheetName val="APU_AMBIENTAL2"/>
      <sheetName val="LISTA_VERIFICACIÓN_2"/>
      <sheetName val="INTERV_AMBIENTAL2"/>
      <sheetName val="APU_labores_arbolado_20142"/>
      <sheetName val="Presupuesto_correigio_nora_mora"/>
      <sheetName val="Analisis A.I.U."/>
      <sheetName val="OE 1"/>
      <sheetName val="OE 2"/>
      <sheetName val="OE 3"/>
      <sheetName val="OE 4"/>
      <sheetName val="OE 5"/>
      <sheetName val="OE 6"/>
      <sheetName val="OE 7"/>
      <sheetName val="OE 8"/>
      <sheetName val="OE 9"/>
      <sheetName val="OE 10"/>
      <sheetName val="OE 11"/>
      <sheetName val="ACTA 1 Y FINAL"/>
      <sheetName val="1,1,1"/>
      <sheetName val="1,1,2"/>
      <sheetName val="2,1,1"/>
      <sheetName val="2,1,2"/>
      <sheetName val="2,2,2"/>
      <sheetName val="2,2,3"/>
      <sheetName val="4,1,1"/>
      <sheetName val="4,1,2"/>
      <sheetName val="5,1,1"/>
      <sheetName val="6,1,1"/>
      <sheetName val="7,1,1"/>
      <sheetName val="7,1,2"/>
      <sheetName val="7,1,3"/>
      <sheetName val="7,1,5"/>
      <sheetName val="7,3,2"/>
      <sheetName val="7,3,3"/>
      <sheetName val="7,3,4"/>
      <sheetName val="7,3,5"/>
      <sheetName val="7,3,6"/>
      <sheetName val="7,4,1"/>
      <sheetName val="8,1,1"/>
      <sheetName val="8,1,2"/>
      <sheetName val="8,2,1,1"/>
      <sheetName val="8,2,1,2"/>
      <sheetName val="8,2,2,1"/>
      <sheetName val="8,2,2,2"/>
      <sheetName val="8,2,3,1"/>
      <sheetName val="8,2,3,2"/>
      <sheetName val="8,2,4,1"/>
      <sheetName val="8,2,5,1"/>
      <sheetName val="8,2,6,1"/>
      <sheetName val="8,3,1"/>
      <sheetName val="8,4,1"/>
      <sheetName val="8,7,1"/>
      <sheetName val="9,1,1"/>
      <sheetName val="OE1"/>
      <sheetName val="OE2"/>
      <sheetName val="OE3"/>
      <sheetName val="OE4"/>
      <sheetName val="OE5"/>
      <sheetName val="OE6"/>
      <sheetName val="OE7"/>
      <sheetName val="OE8"/>
      <sheetName val="OE9"/>
      <sheetName val="OE10"/>
      <sheetName val="OE11"/>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sheetData sheetId="33"/>
      <sheetData sheetId="34"/>
      <sheetData sheetId="35"/>
      <sheetData sheetId="36"/>
      <sheetData sheetId="37"/>
      <sheetData sheetId="38"/>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refreshError="1"/>
      <sheetData sheetId="51" refreshError="1"/>
      <sheetData sheetId="52" refreshError="1"/>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6. AU"/>
      <sheetName val="PÓLIZAS"/>
      <sheetName val="F7. AMBIENTAL"/>
      <sheetName val="PRESTA"/>
      <sheetName val="BASE"/>
      <sheetName val="BASE CTOS"/>
      <sheetName val="APU"/>
      <sheetName val="FORMULARIO 3 PPTO"/>
    </sheetNames>
    <sheetDataSet>
      <sheetData sheetId="0"/>
      <sheetData sheetId="1"/>
      <sheetData sheetId="2"/>
      <sheetData sheetId="3"/>
      <sheetData sheetId="4">
        <row r="8">
          <cell r="D8">
            <v>0.75</v>
          </cell>
        </row>
        <row r="11">
          <cell r="D11">
            <v>68775</v>
          </cell>
        </row>
        <row r="12">
          <cell r="D12">
            <v>40200</v>
          </cell>
        </row>
        <row r="13">
          <cell r="D13">
            <v>34387.5</v>
          </cell>
        </row>
        <row r="347">
          <cell r="D347">
            <v>1345</v>
          </cell>
        </row>
        <row r="348">
          <cell r="D348">
            <v>7307</v>
          </cell>
        </row>
        <row r="353">
          <cell r="D353">
            <v>20226</v>
          </cell>
        </row>
        <row r="354">
          <cell r="D354">
            <v>66000</v>
          </cell>
        </row>
      </sheetData>
      <sheetData sheetId="5"/>
      <sheetData sheetId="6"/>
      <sheetData sheetId="7"/>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 4"/>
      <sheetName val="MATERIALES"/>
      <sheetName val="EQUIPO"/>
    </sheetNames>
    <sheetDataSet>
      <sheetData sheetId="0" refreshError="1"/>
      <sheetData sheetId="1" refreshError="1"/>
      <sheetData sheetId="2"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AGRI"/>
    </sheetNames>
    <sheetDataSet>
      <sheetData sheetId="0"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_ CONCRETOS"/>
      <sheetName val="BASE"/>
      <sheetName val="FORMULARIO AIU"/>
      <sheetName val="PRESTACIONES"/>
      <sheetName val="1.Bocatoma"/>
      <sheetName val="APU Bocatoma"/>
      <sheetName val="2. Desarenador"/>
      <sheetName val="APU Desarenador"/>
      <sheetName val="3. Conducción"/>
      <sheetName val="APUS Conduccion"/>
      <sheetName val="4.PTAP"/>
      <sheetName val="APU PTAPC"/>
      <sheetName val="5.TANQUE 40 M3"/>
      <sheetName val="APU TANQUE 40 m³"/>
      <sheetName val="6. Red Distribucion"/>
      <sheetName val="APU red Distribucion"/>
      <sheetName val="Caseta operaciones"/>
      <sheetName val="APU caseta operaciones"/>
      <sheetName val="Sist. Eléctrico PTAP"/>
      <sheetName val="APU Sist. Eléctrico PTAP"/>
      <sheetName val="RESUMEN OBRAS Acto "/>
      <sheetName val="CÁLCULOS"/>
    </sheetNames>
    <sheetDataSet>
      <sheetData sheetId="0" refreshError="1"/>
      <sheetData sheetId="1" refreshError="1">
        <row r="3">
          <cell r="C3">
            <v>0.28000000000000003</v>
          </cell>
        </row>
        <row r="68">
          <cell r="D68">
            <v>59880</v>
          </cell>
        </row>
        <row r="1878">
          <cell r="D1878">
            <v>1050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DES_ALDO"/>
      <sheetName val="APU COLECTOR NORTE."/>
      <sheetName val="FORMULARIO AIU"/>
      <sheetName val="PRESTA"/>
      <sheetName val="BASE"/>
      <sheetName val="BASE CTOS"/>
      <sheetName val="1. SISTEMA  MEDIA FALDA"/>
      <sheetName val="APU MEDIA FALDA"/>
      <sheetName val="2. SISTEMA LOS GILES"/>
      <sheetName val="APU LOS GILES"/>
      <sheetName val="3. SISTEMA BATEA MOJADA"/>
      <sheetName val="APU BATEA MOJADA"/>
      <sheetName val="4.PTAP "/>
      <sheetName val="APU PTAP"/>
      <sheetName val="5. OPTIM TANQUES"/>
      <sheetName val="APU TANQUE"/>
      <sheetName val="6. REDES"/>
      <sheetName val="APU REDES"/>
      <sheetName val="7. MICROCUENCAS"/>
      <sheetName val="APU MICRO"/>
      <sheetName val="RESUMEN OBRAS"/>
    </sheetNames>
    <sheetDataSet>
      <sheetData sheetId="0"/>
      <sheetData sheetId="1"/>
      <sheetData sheetId="2">
        <row r="48">
          <cell r="G48">
            <v>0.22</v>
          </cell>
        </row>
      </sheetData>
      <sheetData sheetId="3"/>
      <sheetData sheetId="4">
        <row r="137">
          <cell r="D137">
            <v>45820</v>
          </cell>
        </row>
        <row r="234">
          <cell r="D234">
            <v>91640</v>
          </cell>
        </row>
        <row r="503">
          <cell r="D503">
            <v>1500</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BASE"/>
    </sheetNames>
    <sheetDataSet>
      <sheetData sheetId="0" refreshError="1"/>
      <sheetData sheetId="1"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JIZAL 3335"/>
      <sheetName val="SABANETA 3335"/>
    </sheetNames>
    <sheetDataSet>
      <sheetData sheetId="0" refreshError="1"/>
      <sheetData sheetId="1"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 ACOM ALDO. FRENTE"/>
      <sheetName val="FORMATO ACOM ALDO REVES"/>
    </sheetNames>
    <sheetDataSet>
      <sheetData sheetId="0"/>
      <sheetData sheetId="1"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ciones"/>
      <sheetName val="Presup x Benef"/>
      <sheetName val="Cantidades"/>
      <sheetName val="Presupuesto"/>
      <sheetName val="APU"/>
      <sheetName val="APU Aux"/>
      <sheetName val="Insumos"/>
    </sheetNames>
    <sheetDataSet>
      <sheetData sheetId="0"/>
      <sheetData sheetId="1"/>
      <sheetData sheetId="2">
        <row r="1">
          <cell r="B1" t="str">
            <v>MEJORAMIENTO DE VIVIENDA RURAL - MUNICIPIO DE CAMPAMENTO</v>
          </cell>
          <cell r="C1">
            <v>0</v>
          </cell>
          <cell r="D1">
            <v>0</v>
          </cell>
          <cell r="E1">
            <v>0</v>
          </cell>
          <cell r="F1">
            <v>0</v>
          </cell>
          <cell r="G1">
            <v>0</v>
          </cell>
          <cell r="H1">
            <v>0</v>
          </cell>
          <cell r="I1">
            <v>0</v>
          </cell>
          <cell r="J1">
            <v>0</v>
          </cell>
          <cell r="K1">
            <v>0</v>
          </cell>
        </row>
        <row r="2">
          <cell r="B2" t="str">
            <v>CALCULO DE CANTIDADES DE OBRA</v>
          </cell>
          <cell r="C2">
            <v>0</v>
          </cell>
          <cell r="D2">
            <v>0</v>
          </cell>
          <cell r="E2">
            <v>0</v>
          </cell>
          <cell r="F2">
            <v>0</v>
          </cell>
          <cell r="G2">
            <v>0</v>
          </cell>
          <cell r="H2">
            <v>0</v>
          </cell>
          <cell r="I2">
            <v>0</v>
          </cell>
          <cell r="J2">
            <v>0</v>
          </cell>
          <cell r="K2">
            <v>0</v>
          </cell>
        </row>
        <row r="3">
          <cell r="B3" t="str">
            <v>CAPITULO:</v>
          </cell>
          <cell r="C3" t="str">
            <v>1.</v>
          </cell>
          <cell r="D3" t="str">
            <v>PRELIMINARES</v>
          </cell>
          <cell r="E3">
            <v>0</v>
          </cell>
          <cell r="F3">
            <v>0</v>
          </cell>
          <cell r="G3">
            <v>0</v>
          </cell>
          <cell r="H3">
            <v>0</v>
          </cell>
          <cell r="I3" t="str">
            <v>ELABORÓ:</v>
          </cell>
          <cell r="J3" t="str">
            <v>FECHA:</v>
          </cell>
          <cell r="K3">
            <v>0</v>
          </cell>
        </row>
        <row r="4">
          <cell r="B4">
            <v>0</v>
          </cell>
          <cell r="C4">
            <v>0</v>
          </cell>
          <cell r="D4">
            <v>0</v>
          </cell>
          <cell r="E4">
            <v>0</v>
          </cell>
          <cell r="F4">
            <v>0</v>
          </cell>
          <cell r="G4">
            <v>0</v>
          </cell>
          <cell r="H4">
            <v>0</v>
          </cell>
          <cell r="I4" t="str">
            <v>Diego Alejandro Valencia</v>
          </cell>
          <cell r="J4">
            <v>44287</v>
          </cell>
          <cell r="K4">
            <v>0</v>
          </cell>
        </row>
        <row r="5">
          <cell r="B5" t="str">
            <v>ITEM</v>
          </cell>
          <cell r="C5" t="str">
            <v>Limpieza y descapote de terreno</v>
          </cell>
          <cell r="D5">
            <v>0</v>
          </cell>
          <cell r="E5">
            <v>0</v>
          </cell>
          <cell r="F5">
            <v>0</v>
          </cell>
          <cell r="G5">
            <v>0</v>
          </cell>
          <cell r="H5">
            <v>0</v>
          </cell>
          <cell r="I5">
            <v>0</v>
          </cell>
          <cell r="J5" t="str">
            <v>UNIDAD:</v>
          </cell>
          <cell r="K5">
            <v>0</v>
          </cell>
        </row>
        <row r="6">
          <cell r="B6" t="str">
            <v>1.1</v>
          </cell>
          <cell r="C6">
            <v>0</v>
          </cell>
          <cell r="D6">
            <v>0</v>
          </cell>
          <cell r="E6">
            <v>0</v>
          </cell>
          <cell r="F6">
            <v>0</v>
          </cell>
          <cell r="G6">
            <v>0</v>
          </cell>
          <cell r="H6">
            <v>0</v>
          </cell>
          <cell r="I6">
            <v>0</v>
          </cell>
          <cell r="J6" t="str">
            <v>m2</v>
          </cell>
          <cell r="K6">
            <v>47.32</v>
          </cell>
        </row>
        <row r="7">
          <cell r="B7" t="str">
            <v>UBICACIÓN</v>
          </cell>
          <cell r="C7">
            <v>0</v>
          </cell>
          <cell r="D7" t="str">
            <v>LARGO</v>
          </cell>
          <cell r="E7" t="str">
            <v>ANCHO</v>
          </cell>
          <cell r="F7" t="str">
            <v>ALTURA</v>
          </cell>
          <cell r="G7" t="str">
            <v>CANT</v>
          </cell>
          <cell r="H7" t="str">
            <v>TOTAL</v>
          </cell>
          <cell r="I7" t="str">
            <v>DETALLES</v>
          </cell>
          <cell r="J7">
            <v>0</v>
          </cell>
          <cell r="K7">
            <v>0</v>
          </cell>
        </row>
        <row r="8">
          <cell r="B8" t="str">
            <v>ID 13 ELDA PATRICIA CEBALLOS VERGARA</v>
          </cell>
          <cell r="C8">
            <v>0</v>
          </cell>
          <cell r="D8">
            <v>2.6</v>
          </cell>
          <cell r="E8">
            <v>1.4</v>
          </cell>
          <cell r="F8">
            <v>0</v>
          </cell>
          <cell r="G8">
            <v>0</v>
          </cell>
          <cell r="H8">
            <v>3.6399999999999997</v>
          </cell>
          <cell r="I8">
            <v>0</v>
          </cell>
          <cell r="J8">
            <v>0</v>
          </cell>
          <cell r="K8">
            <v>0</v>
          </cell>
        </row>
        <row r="9">
          <cell r="B9" t="str">
            <v>ID 15DUBIS CECILIA MADRID GOMEZ</v>
          </cell>
          <cell r="C9">
            <v>0</v>
          </cell>
          <cell r="D9">
            <v>2.6</v>
          </cell>
          <cell r="E9">
            <v>1.4</v>
          </cell>
          <cell r="F9">
            <v>0</v>
          </cell>
          <cell r="G9">
            <v>0</v>
          </cell>
          <cell r="H9">
            <v>3.6399999999999997</v>
          </cell>
          <cell r="I9">
            <v>0</v>
          </cell>
          <cell r="J9">
            <v>0</v>
          </cell>
          <cell r="K9">
            <v>0</v>
          </cell>
        </row>
        <row r="10">
          <cell r="B10" t="str">
            <v>ID 25 NORBERTO ALONSO RIOS TORRES</v>
          </cell>
          <cell r="C10">
            <v>0</v>
          </cell>
          <cell r="D10">
            <v>2.6</v>
          </cell>
          <cell r="E10">
            <v>1.4</v>
          </cell>
          <cell r="F10">
            <v>0</v>
          </cell>
          <cell r="G10">
            <v>0</v>
          </cell>
          <cell r="H10">
            <v>3.6399999999999997</v>
          </cell>
          <cell r="I10">
            <v>0</v>
          </cell>
          <cell r="J10">
            <v>0</v>
          </cell>
          <cell r="K10">
            <v>0</v>
          </cell>
        </row>
        <row r="11">
          <cell r="B11" t="str">
            <v>ID 29ALBERTO DE JESUS RESTREPO LOPEZ</v>
          </cell>
          <cell r="C11">
            <v>0</v>
          </cell>
          <cell r="D11">
            <v>2.6</v>
          </cell>
          <cell r="E11">
            <v>1.4</v>
          </cell>
          <cell r="F11">
            <v>0</v>
          </cell>
          <cell r="G11">
            <v>0</v>
          </cell>
          <cell r="H11">
            <v>3.6399999999999997</v>
          </cell>
          <cell r="I11">
            <v>0</v>
          </cell>
          <cell r="J11">
            <v>0</v>
          </cell>
          <cell r="K11">
            <v>0</v>
          </cell>
        </row>
        <row r="12">
          <cell r="B12" t="str">
            <v>ID 30 LEIDY CATHERINE AGUDELO ORREGO</v>
          </cell>
          <cell r="C12">
            <v>0</v>
          </cell>
          <cell r="D12">
            <v>0</v>
          </cell>
          <cell r="E12">
            <v>0</v>
          </cell>
          <cell r="F12">
            <v>0</v>
          </cell>
          <cell r="G12">
            <v>0</v>
          </cell>
          <cell r="H12">
            <v>0</v>
          </cell>
          <cell r="I12">
            <v>0</v>
          </cell>
          <cell r="J12">
            <v>0</v>
          </cell>
          <cell r="K12">
            <v>0</v>
          </cell>
        </row>
        <row r="13">
          <cell r="B13" t="str">
            <v>ID 31 WILSON DE JESUS ROJAS LOPEZ</v>
          </cell>
          <cell r="C13">
            <v>0</v>
          </cell>
          <cell r="D13">
            <v>0</v>
          </cell>
          <cell r="E13">
            <v>0</v>
          </cell>
          <cell r="F13">
            <v>0</v>
          </cell>
          <cell r="G13">
            <v>0</v>
          </cell>
          <cell r="H13">
            <v>0</v>
          </cell>
          <cell r="I13">
            <v>0</v>
          </cell>
          <cell r="J13">
            <v>0</v>
          </cell>
          <cell r="K13">
            <v>0</v>
          </cell>
        </row>
        <row r="14">
          <cell r="B14" t="str">
            <v>ID 34 MARIA GUIDIANI CALLE MISAS</v>
          </cell>
          <cell r="C14">
            <v>0</v>
          </cell>
          <cell r="D14">
            <v>0</v>
          </cell>
          <cell r="E14">
            <v>0</v>
          </cell>
          <cell r="F14">
            <v>0</v>
          </cell>
          <cell r="G14">
            <v>0</v>
          </cell>
          <cell r="H14">
            <v>0</v>
          </cell>
          <cell r="I14">
            <v>0</v>
          </cell>
          <cell r="J14">
            <v>0</v>
          </cell>
          <cell r="K14">
            <v>0</v>
          </cell>
        </row>
        <row r="15">
          <cell r="B15" t="str">
            <v>ID 43NODIER YAMILE GONZALEZ IDARRAGA</v>
          </cell>
          <cell r="C15">
            <v>0</v>
          </cell>
          <cell r="D15">
            <v>2.6</v>
          </cell>
          <cell r="E15">
            <v>1.4</v>
          </cell>
          <cell r="F15">
            <v>0</v>
          </cell>
          <cell r="G15">
            <v>0</v>
          </cell>
          <cell r="H15">
            <v>3.6399999999999997</v>
          </cell>
          <cell r="I15">
            <v>0</v>
          </cell>
          <cell r="J15">
            <v>0</v>
          </cell>
          <cell r="K15">
            <v>0</v>
          </cell>
        </row>
        <row r="16">
          <cell r="B16" t="str">
            <v>ID 46 YENNY LISENIA QUIROZ MONSALVE</v>
          </cell>
          <cell r="C16">
            <v>0</v>
          </cell>
          <cell r="D16">
            <v>2.6</v>
          </cell>
          <cell r="E16">
            <v>1.4</v>
          </cell>
          <cell r="F16">
            <v>0</v>
          </cell>
          <cell r="G16">
            <v>0</v>
          </cell>
          <cell r="H16">
            <v>3.6399999999999997</v>
          </cell>
          <cell r="I16">
            <v>0</v>
          </cell>
          <cell r="J16">
            <v>0</v>
          </cell>
          <cell r="K16">
            <v>0</v>
          </cell>
        </row>
        <row r="17">
          <cell r="B17" t="str">
            <v>ID 48 LILIANA MARIA SANCHEZ GOMEZ</v>
          </cell>
          <cell r="C17">
            <v>0</v>
          </cell>
          <cell r="D17">
            <v>0</v>
          </cell>
          <cell r="E17">
            <v>0</v>
          </cell>
          <cell r="F17">
            <v>0</v>
          </cell>
          <cell r="G17">
            <v>0</v>
          </cell>
          <cell r="H17">
            <v>0</v>
          </cell>
          <cell r="I17">
            <v>0</v>
          </cell>
          <cell r="J17">
            <v>0</v>
          </cell>
          <cell r="K17">
            <v>0</v>
          </cell>
        </row>
        <row r="18">
          <cell r="B18" t="str">
            <v>ID 49 MARISOL MISAS ATEHORTUA</v>
          </cell>
          <cell r="C18">
            <v>0</v>
          </cell>
          <cell r="D18">
            <v>2.6</v>
          </cell>
          <cell r="E18">
            <v>1.4</v>
          </cell>
          <cell r="F18">
            <v>0</v>
          </cell>
          <cell r="G18">
            <v>0</v>
          </cell>
          <cell r="H18">
            <v>3.6399999999999997</v>
          </cell>
          <cell r="I18">
            <v>0</v>
          </cell>
          <cell r="J18">
            <v>0</v>
          </cell>
          <cell r="K18">
            <v>0</v>
          </cell>
        </row>
        <row r="19">
          <cell r="B19" t="str">
            <v>ID 50 RODOLFO ANTONIO AGUDELO AGUDELO</v>
          </cell>
          <cell r="C19">
            <v>0</v>
          </cell>
          <cell r="D19">
            <v>0</v>
          </cell>
          <cell r="E19">
            <v>0</v>
          </cell>
          <cell r="F19">
            <v>0</v>
          </cell>
          <cell r="G19">
            <v>0</v>
          </cell>
          <cell r="H19">
            <v>0</v>
          </cell>
          <cell r="I19">
            <v>0</v>
          </cell>
          <cell r="J19">
            <v>0</v>
          </cell>
          <cell r="K19">
            <v>0</v>
          </cell>
        </row>
        <row r="20">
          <cell r="B20" t="str">
            <v>ID 52 JESUS EMILIO CARDONA HERNANDEZ</v>
          </cell>
          <cell r="C20">
            <v>0</v>
          </cell>
          <cell r="D20">
            <v>0</v>
          </cell>
          <cell r="E20">
            <v>0</v>
          </cell>
          <cell r="F20">
            <v>0</v>
          </cell>
          <cell r="G20">
            <v>0</v>
          </cell>
          <cell r="H20">
            <v>0</v>
          </cell>
          <cell r="I20">
            <v>0</v>
          </cell>
          <cell r="J20">
            <v>0</v>
          </cell>
          <cell r="K20">
            <v>0</v>
          </cell>
        </row>
        <row r="21">
          <cell r="B21" t="str">
            <v>ID 54 ROMAN ALBERTO BARRIENTOS RESTREPO</v>
          </cell>
          <cell r="C21">
            <v>0</v>
          </cell>
          <cell r="D21">
            <v>0</v>
          </cell>
          <cell r="E21">
            <v>0</v>
          </cell>
          <cell r="F21">
            <v>0</v>
          </cell>
          <cell r="G21">
            <v>0</v>
          </cell>
          <cell r="H21">
            <v>0</v>
          </cell>
          <cell r="I21">
            <v>0</v>
          </cell>
          <cell r="J21">
            <v>0</v>
          </cell>
          <cell r="K21">
            <v>0</v>
          </cell>
        </row>
        <row r="22">
          <cell r="B22" t="str">
            <v>ID 55 JOHAN MANUEL PEÑA ELORZA</v>
          </cell>
          <cell r="C22">
            <v>0</v>
          </cell>
          <cell r="D22">
            <v>0</v>
          </cell>
          <cell r="E22">
            <v>0</v>
          </cell>
          <cell r="F22">
            <v>0</v>
          </cell>
          <cell r="G22">
            <v>0</v>
          </cell>
          <cell r="H22">
            <v>0</v>
          </cell>
          <cell r="I22">
            <v>0</v>
          </cell>
          <cell r="J22">
            <v>0</v>
          </cell>
          <cell r="K22">
            <v>0</v>
          </cell>
        </row>
        <row r="23">
          <cell r="B23" t="str">
            <v>ID 57 ROSA ELENA VILLEGAS PEREZ</v>
          </cell>
          <cell r="C23">
            <v>0</v>
          </cell>
          <cell r="D23">
            <v>2.6</v>
          </cell>
          <cell r="E23">
            <v>1.4</v>
          </cell>
          <cell r="F23">
            <v>0</v>
          </cell>
          <cell r="G23">
            <v>0</v>
          </cell>
          <cell r="H23">
            <v>3.6399999999999997</v>
          </cell>
          <cell r="I23">
            <v>0</v>
          </cell>
          <cell r="J23">
            <v>0</v>
          </cell>
          <cell r="K23">
            <v>0</v>
          </cell>
        </row>
        <row r="24">
          <cell r="B24" t="str">
            <v>ID 61 FLORICELI DEL CARMEN GOMEZ VARELAS</v>
          </cell>
          <cell r="C24">
            <v>0</v>
          </cell>
          <cell r="D24">
            <v>0</v>
          </cell>
          <cell r="E24">
            <v>0</v>
          </cell>
          <cell r="F24">
            <v>0</v>
          </cell>
          <cell r="G24">
            <v>0</v>
          </cell>
          <cell r="H24">
            <v>0</v>
          </cell>
          <cell r="I24">
            <v>0</v>
          </cell>
          <cell r="J24">
            <v>0</v>
          </cell>
          <cell r="K24">
            <v>0</v>
          </cell>
        </row>
        <row r="25">
          <cell r="B25" t="str">
            <v>ID 62 SILVIA LILIANA ROJO</v>
          </cell>
          <cell r="C25">
            <v>0</v>
          </cell>
          <cell r="D25">
            <v>0</v>
          </cell>
          <cell r="E25">
            <v>0</v>
          </cell>
          <cell r="F25">
            <v>0</v>
          </cell>
          <cell r="G25">
            <v>0</v>
          </cell>
          <cell r="H25">
            <v>0</v>
          </cell>
          <cell r="I25">
            <v>0</v>
          </cell>
          <cell r="J25">
            <v>0</v>
          </cell>
          <cell r="K25">
            <v>0</v>
          </cell>
        </row>
        <row r="26">
          <cell r="B26" t="str">
            <v>ID 63 MIGUEL ANTONIO LOPEZ LOPERA</v>
          </cell>
          <cell r="C26">
            <v>0</v>
          </cell>
          <cell r="D26">
            <v>0</v>
          </cell>
          <cell r="E26">
            <v>0</v>
          </cell>
          <cell r="F26">
            <v>0</v>
          </cell>
          <cell r="G26">
            <v>0</v>
          </cell>
          <cell r="H26">
            <v>0</v>
          </cell>
          <cell r="I26">
            <v>0</v>
          </cell>
          <cell r="J26">
            <v>0</v>
          </cell>
          <cell r="K26">
            <v>0</v>
          </cell>
        </row>
        <row r="27">
          <cell r="B27" t="str">
            <v>ID 37 ARQUIMEDES DE JESUS MONTOYA OCHOA</v>
          </cell>
          <cell r="C27">
            <v>0</v>
          </cell>
          <cell r="D27">
            <v>2.6</v>
          </cell>
          <cell r="E27">
            <v>1.4</v>
          </cell>
          <cell r="F27">
            <v>0</v>
          </cell>
          <cell r="G27">
            <v>0</v>
          </cell>
          <cell r="H27">
            <v>3.6399999999999997</v>
          </cell>
          <cell r="I27">
            <v>0</v>
          </cell>
          <cell r="J27">
            <v>0</v>
          </cell>
          <cell r="K27">
            <v>0</v>
          </cell>
        </row>
        <row r="28">
          <cell r="B28" t="str">
            <v>ID 81 JHON FREDY AGUDELO ARANGO</v>
          </cell>
          <cell r="C28">
            <v>0</v>
          </cell>
          <cell r="D28">
            <v>0</v>
          </cell>
          <cell r="E28">
            <v>0</v>
          </cell>
          <cell r="F28">
            <v>0</v>
          </cell>
          <cell r="G28">
            <v>0</v>
          </cell>
          <cell r="H28">
            <v>0</v>
          </cell>
          <cell r="I28">
            <v>0</v>
          </cell>
          <cell r="J28">
            <v>0</v>
          </cell>
          <cell r="K28">
            <v>0</v>
          </cell>
        </row>
        <row r="29">
          <cell r="B29" t="str">
            <v>ID83 ADOLFO DE JESUS UÑATES CEBALLOS</v>
          </cell>
          <cell r="C29">
            <v>0</v>
          </cell>
          <cell r="D29">
            <v>2.6</v>
          </cell>
          <cell r="E29">
            <v>1.4</v>
          </cell>
          <cell r="F29">
            <v>0</v>
          </cell>
          <cell r="G29">
            <v>0</v>
          </cell>
          <cell r="H29">
            <v>3.6399999999999997</v>
          </cell>
          <cell r="I29">
            <v>0</v>
          </cell>
          <cell r="J29">
            <v>0</v>
          </cell>
          <cell r="K29">
            <v>0</v>
          </cell>
        </row>
        <row r="30">
          <cell r="B30" t="str">
            <v>ID 84 LUZ EDILIA CEBALLOS</v>
          </cell>
          <cell r="C30">
            <v>0</v>
          </cell>
          <cell r="D30">
            <v>2.6</v>
          </cell>
          <cell r="E30">
            <v>1.4</v>
          </cell>
          <cell r="F30">
            <v>0</v>
          </cell>
          <cell r="G30">
            <v>0</v>
          </cell>
          <cell r="H30">
            <v>3.6399999999999997</v>
          </cell>
          <cell r="I30">
            <v>0</v>
          </cell>
          <cell r="J30">
            <v>0</v>
          </cell>
          <cell r="K30">
            <v>0</v>
          </cell>
        </row>
        <row r="31">
          <cell r="B31" t="str">
            <v>ID 85 LUIS ENRIQUE LONDOÑO MUÑOZ</v>
          </cell>
          <cell r="C31">
            <v>0</v>
          </cell>
          <cell r="D31">
            <v>0</v>
          </cell>
          <cell r="E31">
            <v>0</v>
          </cell>
          <cell r="F31">
            <v>0</v>
          </cell>
          <cell r="G31">
            <v>0</v>
          </cell>
          <cell r="H31">
            <v>0</v>
          </cell>
          <cell r="I31">
            <v>0</v>
          </cell>
          <cell r="J31">
            <v>0</v>
          </cell>
          <cell r="K31">
            <v>0</v>
          </cell>
        </row>
        <row r="32">
          <cell r="B32" t="str">
            <v>ID 86 HUMBERTO ANTONIO BAENA LOPERA</v>
          </cell>
          <cell r="C32">
            <v>0</v>
          </cell>
          <cell r="D32">
            <v>2.6</v>
          </cell>
          <cell r="E32">
            <v>1.4</v>
          </cell>
          <cell r="F32">
            <v>0</v>
          </cell>
          <cell r="G32">
            <v>0</v>
          </cell>
          <cell r="H32">
            <v>3.6399999999999997</v>
          </cell>
          <cell r="I32">
            <v>0</v>
          </cell>
          <cell r="J32">
            <v>0</v>
          </cell>
          <cell r="K32">
            <v>0</v>
          </cell>
        </row>
        <row r="33">
          <cell r="B33" t="str">
            <v>ID 87 EDILBERTO DE JESUS QUINTANA</v>
          </cell>
          <cell r="C33">
            <v>0</v>
          </cell>
          <cell r="D33">
            <v>0</v>
          </cell>
          <cell r="E33">
            <v>0</v>
          </cell>
          <cell r="F33">
            <v>0</v>
          </cell>
          <cell r="G33">
            <v>0</v>
          </cell>
          <cell r="H33">
            <v>0</v>
          </cell>
          <cell r="I33">
            <v>0</v>
          </cell>
          <cell r="J33">
            <v>0</v>
          </cell>
          <cell r="K33">
            <v>0</v>
          </cell>
        </row>
        <row r="34">
          <cell r="B34" t="str">
            <v>ID 88GUILLERMINA LOPEZ ARROYAVE</v>
          </cell>
          <cell r="C34">
            <v>0</v>
          </cell>
          <cell r="D34">
            <v>0</v>
          </cell>
          <cell r="E34">
            <v>0</v>
          </cell>
          <cell r="F34">
            <v>0</v>
          </cell>
          <cell r="G34">
            <v>0</v>
          </cell>
          <cell r="H34">
            <v>0</v>
          </cell>
          <cell r="I34">
            <v>0</v>
          </cell>
          <cell r="J34">
            <v>0</v>
          </cell>
          <cell r="K34">
            <v>0</v>
          </cell>
        </row>
        <row r="35">
          <cell r="B35" t="str">
            <v>ID 90 LUIS FERNANDO ADARVE JIMENEZ</v>
          </cell>
          <cell r="C35">
            <v>0</v>
          </cell>
          <cell r="D35">
            <v>0</v>
          </cell>
          <cell r="E35">
            <v>0</v>
          </cell>
          <cell r="F35">
            <v>0</v>
          </cell>
          <cell r="G35">
            <v>0</v>
          </cell>
          <cell r="H35">
            <v>0</v>
          </cell>
          <cell r="I35">
            <v>0</v>
          </cell>
          <cell r="J35">
            <v>0</v>
          </cell>
          <cell r="K35">
            <v>0</v>
          </cell>
        </row>
        <row r="36">
          <cell r="B36" t="str">
            <v>ID 53 YEISON ALEXIS JIMENEZ</v>
          </cell>
          <cell r="C36">
            <v>0</v>
          </cell>
          <cell r="D36">
            <v>2.6</v>
          </cell>
          <cell r="E36">
            <v>1.4</v>
          </cell>
          <cell r="F36">
            <v>0</v>
          </cell>
          <cell r="G36">
            <v>0</v>
          </cell>
          <cell r="H36">
            <v>3.6399999999999997</v>
          </cell>
          <cell r="I36">
            <v>0</v>
          </cell>
          <cell r="J36">
            <v>0</v>
          </cell>
          <cell r="K36">
            <v>0</v>
          </cell>
        </row>
        <row r="37">
          <cell r="B37">
            <v>0</v>
          </cell>
          <cell r="C37">
            <v>0</v>
          </cell>
          <cell r="D37">
            <v>0</v>
          </cell>
          <cell r="E37">
            <v>0</v>
          </cell>
          <cell r="F37">
            <v>0</v>
          </cell>
          <cell r="G37" t="str">
            <v>TOTAL</v>
          </cell>
          <cell r="H37">
            <v>47.32</v>
          </cell>
          <cell r="I37">
            <v>0</v>
          </cell>
          <cell r="J37">
            <v>0</v>
          </cell>
          <cell r="K37">
            <v>0</v>
          </cell>
        </row>
        <row r="38">
          <cell r="B38" t="str">
            <v>CAPITULO:</v>
          </cell>
          <cell r="C38" t="str">
            <v>2.</v>
          </cell>
          <cell r="D38" t="str">
            <v>DEMOLICIONES, EXCAVACIONES Y LLENOS</v>
          </cell>
          <cell r="E38">
            <v>0</v>
          </cell>
          <cell r="F38">
            <v>0</v>
          </cell>
          <cell r="G38">
            <v>0</v>
          </cell>
          <cell r="H38">
            <v>0</v>
          </cell>
          <cell r="I38" t="str">
            <v>ELABORÓ:</v>
          </cell>
          <cell r="J38" t="str">
            <v>FECHA:</v>
          </cell>
          <cell r="K38">
            <v>0</v>
          </cell>
        </row>
        <row r="39">
          <cell r="B39">
            <v>0</v>
          </cell>
          <cell r="C39">
            <v>0</v>
          </cell>
          <cell r="D39">
            <v>0</v>
          </cell>
          <cell r="E39">
            <v>0</v>
          </cell>
          <cell r="F39">
            <v>0</v>
          </cell>
          <cell r="G39">
            <v>0</v>
          </cell>
          <cell r="H39">
            <v>0</v>
          </cell>
          <cell r="I39" t="str">
            <v>Diego Alejandro Valencia</v>
          </cell>
          <cell r="J39">
            <v>44287</v>
          </cell>
          <cell r="K39">
            <v>0</v>
          </cell>
        </row>
        <row r="40">
          <cell r="B40" t="str">
            <v>ITEM</v>
          </cell>
          <cell r="C40" t="str">
            <v>Demolición de pisos</v>
          </cell>
          <cell r="D40">
            <v>0</v>
          </cell>
          <cell r="E40">
            <v>0</v>
          </cell>
          <cell r="F40">
            <v>0</v>
          </cell>
          <cell r="G40">
            <v>0</v>
          </cell>
          <cell r="H40">
            <v>0</v>
          </cell>
          <cell r="I40">
            <v>0</v>
          </cell>
          <cell r="J40" t="str">
            <v>UNIDAD:</v>
          </cell>
          <cell r="K40">
            <v>0</v>
          </cell>
        </row>
        <row r="41">
          <cell r="B41" t="str">
            <v>2.1</v>
          </cell>
          <cell r="C41">
            <v>0</v>
          </cell>
          <cell r="D41">
            <v>0</v>
          </cell>
          <cell r="E41">
            <v>0</v>
          </cell>
          <cell r="F41">
            <v>0</v>
          </cell>
          <cell r="G41">
            <v>0</v>
          </cell>
          <cell r="H41">
            <v>0</v>
          </cell>
          <cell r="I41">
            <v>0</v>
          </cell>
          <cell r="J41" t="str">
            <v>m2</v>
          </cell>
          <cell r="K41">
            <v>22.48</v>
          </cell>
        </row>
        <row r="42">
          <cell r="B42" t="str">
            <v>UBICACIÓN</v>
          </cell>
          <cell r="C42">
            <v>0</v>
          </cell>
          <cell r="D42" t="str">
            <v>LARGO</v>
          </cell>
          <cell r="E42" t="str">
            <v>ANCHO</v>
          </cell>
          <cell r="F42" t="str">
            <v>ALTURA</v>
          </cell>
          <cell r="G42" t="str">
            <v>CANT.</v>
          </cell>
          <cell r="H42" t="str">
            <v>TOTAL</v>
          </cell>
          <cell r="I42" t="str">
            <v>DETALLES</v>
          </cell>
          <cell r="J42">
            <v>0</v>
          </cell>
          <cell r="K42">
            <v>0</v>
          </cell>
        </row>
        <row r="43">
          <cell r="B43" t="str">
            <v>ID 13 ELDA PATRICIA CEBALLOS VERGARA</v>
          </cell>
          <cell r="C43">
            <v>0</v>
          </cell>
          <cell r="D43">
            <v>2.2000000000000002</v>
          </cell>
          <cell r="E43">
            <v>1.4</v>
          </cell>
          <cell r="F43">
            <v>0</v>
          </cell>
          <cell r="G43">
            <v>1</v>
          </cell>
          <cell r="H43">
            <v>3.08</v>
          </cell>
          <cell r="I43">
            <v>0</v>
          </cell>
          <cell r="J43">
            <v>0</v>
          </cell>
          <cell r="K43">
            <v>0</v>
          </cell>
        </row>
        <row r="44">
          <cell r="B44" t="str">
            <v>ID 15DUBIS CECILIA MADRID GOMEZ</v>
          </cell>
          <cell r="C44">
            <v>0</v>
          </cell>
          <cell r="D44">
            <v>0</v>
          </cell>
          <cell r="E44">
            <v>0</v>
          </cell>
          <cell r="F44">
            <v>0</v>
          </cell>
          <cell r="G44">
            <v>1</v>
          </cell>
          <cell r="H44">
            <v>1</v>
          </cell>
          <cell r="I44">
            <v>0</v>
          </cell>
          <cell r="J44">
            <v>0</v>
          </cell>
          <cell r="K44">
            <v>0</v>
          </cell>
        </row>
        <row r="45">
          <cell r="B45" t="str">
            <v>ID 25 NORBERTO ALONSO RIOS TORRES</v>
          </cell>
          <cell r="C45">
            <v>0</v>
          </cell>
          <cell r="D45">
            <v>2</v>
          </cell>
          <cell r="E45">
            <v>1.2</v>
          </cell>
          <cell r="F45">
            <v>0</v>
          </cell>
          <cell r="G45">
            <v>1</v>
          </cell>
          <cell r="H45">
            <v>2.4</v>
          </cell>
          <cell r="I45">
            <v>0</v>
          </cell>
          <cell r="J45">
            <v>0</v>
          </cell>
          <cell r="K45">
            <v>0</v>
          </cell>
        </row>
        <row r="46">
          <cell r="B46" t="str">
            <v>ID 29ALBERTO DE JESUS RESTREPO LOPEZ</v>
          </cell>
          <cell r="C46">
            <v>0</v>
          </cell>
          <cell r="D46">
            <v>2.2000000000000002</v>
          </cell>
          <cell r="E46">
            <v>1.2</v>
          </cell>
          <cell r="F46">
            <v>0</v>
          </cell>
          <cell r="G46">
            <v>1</v>
          </cell>
          <cell r="H46">
            <v>2.64</v>
          </cell>
          <cell r="I46">
            <v>0</v>
          </cell>
          <cell r="J46">
            <v>0</v>
          </cell>
          <cell r="K46">
            <v>0</v>
          </cell>
        </row>
        <row r="47">
          <cell r="B47" t="str">
            <v>ID 30 LEIDY CATHERINE AGUDELO ORREGO</v>
          </cell>
          <cell r="C47">
            <v>0</v>
          </cell>
          <cell r="D47">
            <v>0</v>
          </cell>
          <cell r="E47">
            <v>0</v>
          </cell>
          <cell r="F47">
            <v>0</v>
          </cell>
          <cell r="G47">
            <v>0</v>
          </cell>
          <cell r="H47">
            <v>0</v>
          </cell>
          <cell r="I47">
            <v>0</v>
          </cell>
          <cell r="J47">
            <v>0</v>
          </cell>
          <cell r="K47">
            <v>0</v>
          </cell>
        </row>
        <row r="48">
          <cell r="B48" t="str">
            <v>ID 31 WILSON DE JESUS ROJAS LOPEZ</v>
          </cell>
          <cell r="C48">
            <v>0</v>
          </cell>
          <cell r="D48">
            <v>0</v>
          </cell>
          <cell r="E48">
            <v>0</v>
          </cell>
          <cell r="F48">
            <v>0</v>
          </cell>
          <cell r="G48">
            <v>0</v>
          </cell>
          <cell r="H48">
            <v>0</v>
          </cell>
          <cell r="I48">
            <v>0</v>
          </cell>
          <cell r="J48">
            <v>0</v>
          </cell>
          <cell r="K48">
            <v>0</v>
          </cell>
        </row>
        <row r="49">
          <cell r="B49" t="str">
            <v>ID 34 MARIA GUIDIANI CALLE MISAS</v>
          </cell>
          <cell r="C49">
            <v>0</v>
          </cell>
          <cell r="D49">
            <v>0</v>
          </cell>
          <cell r="E49">
            <v>0</v>
          </cell>
          <cell r="F49">
            <v>0</v>
          </cell>
          <cell r="G49">
            <v>0</v>
          </cell>
          <cell r="H49">
            <v>0</v>
          </cell>
          <cell r="I49">
            <v>0</v>
          </cell>
          <cell r="J49">
            <v>0</v>
          </cell>
          <cell r="K49">
            <v>0</v>
          </cell>
        </row>
        <row r="50">
          <cell r="B50" t="str">
            <v>ID 43NODIER YAMILE GONZALEZ IDARRAGA</v>
          </cell>
          <cell r="C50">
            <v>0</v>
          </cell>
          <cell r="D50">
            <v>2</v>
          </cell>
          <cell r="E50">
            <v>1.2</v>
          </cell>
          <cell r="F50">
            <v>0</v>
          </cell>
          <cell r="G50">
            <v>0</v>
          </cell>
          <cell r="H50">
            <v>2.4</v>
          </cell>
          <cell r="I50">
            <v>0</v>
          </cell>
          <cell r="J50">
            <v>0</v>
          </cell>
          <cell r="K50">
            <v>0</v>
          </cell>
        </row>
        <row r="51">
          <cell r="B51" t="str">
            <v>ID 46 YENNY LISENIA QUIROZ MONSALVE</v>
          </cell>
          <cell r="C51">
            <v>0</v>
          </cell>
          <cell r="D51">
            <v>0</v>
          </cell>
          <cell r="E51">
            <v>0</v>
          </cell>
          <cell r="F51">
            <v>0</v>
          </cell>
          <cell r="G51">
            <v>0</v>
          </cell>
          <cell r="H51">
            <v>0</v>
          </cell>
          <cell r="I51">
            <v>0</v>
          </cell>
          <cell r="J51">
            <v>0</v>
          </cell>
          <cell r="K51">
            <v>0</v>
          </cell>
        </row>
        <row r="52">
          <cell r="B52" t="str">
            <v>ID 48 LILIANA MARIA SANCHEZ GOMEZ</v>
          </cell>
          <cell r="C52">
            <v>0</v>
          </cell>
          <cell r="D52">
            <v>0</v>
          </cell>
          <cell r="E52">
            <v>0</v>
          </cell>
          <cell r="F52">
            <v>0</v>
          </cell>
          <cell r="G52">
            <v>0</v>
          </cell>
          <cell r="H52">
            <v>0</v>
          </cell>
          <cell r="I52">
            <v>0</v>
          </cell>
          <cell r="J52">
            <v>0</v>
          </cell>
          <cell r="K52">
            <v>0</v>
          </cell>
        </row>
        <row r="53">
          <cell r="B53" t="str">
            <v>ID 49 MARISOL MISAS ATEHORTUA</v>
          </cell>
          <cell r="C53">
            <v>0</v>
          </cell>
          <cell r="D53">
            <v>0</v>
          </cell>
          <cell r="E53">
            <v>0</v>
          </cell>
          <cell r="F53">
            <v>0</v>
          </cell>
          <cell r="G53">
            <v>0</v>
          </cell>
          <cell r="H53">
            <v>0</v>
          </cell>
          <cell r="I53">
            <v>0</v>
          </cell>
          <cell r="J53">
            <v>0</v>
          </cell>
          <cell r="K53">
            <v>0</v>
          </cell>
        </row>
        <row r="54">
          <cell r="B54" t="str">
            <v>ID 50 RODOLFO ANTONIO AGUDELO AGUDELO</v>
          </cell>
          <cell r="C54">
            <v>0</v>
          </cell>
          <cell r="D54">
            <v>0</v>
          </cell>
          <cell r="E54">
            <v>0</v>
          </cell>
          <cell r="F54">
            <v>0</v>
          </cell>
          <cell r="G54">
            <v>0</v>
          </cell>
          <cell r="H54">
            <v>0</v>
          </cell>
          <cell r="I54">
            <v>0</v>
          </cell>
          <cell r="J54">
            <v>0</v>
          </cell>
          <cell r="K54">
            <v>0</v>
          </cell>
        </row>
        <row r="55">
          <cell r="B55" t="str">
            <v>ID 52 JESUS EMILIO CARDONA HERNANDEZ</v>
          </cell>
          <cell r="C55">
            <v>0</v>
          </cell>
          <cell r="D55">
            <v>0</v>
          </cell>
          <cell r="E55">
            <v>0</v>
          </cell>
          <cell r="F55">
            <v>0</v>
          </cell>
          <cell r="G55">
            <v>0</v>
          </cell>
          <cell r="H55">
            <v>0</v>
          </cell>
          <cell r="I55">
            <v>0</v>
          </cell>
          <cell r="J55">
            <v>0</v>
          </cell>
          <cell r="K55">
            <v>0</v>
          </cell>
        </row>
        <row r="56">
          <cell r="B56" t="str">
            <v>ID 54 ROMAN ALBERTO BARRIENTOS RESTREPO</v>
          </cell>
          <cell r="C56">
            <v>0</v>
          </cell>
          <cell r="D56">
            <v>2</v>
          </cell>
          <cell r="E56">
            <v>1</v>
          </cell>
          <cell r="F56">
            <v>0</v>
          </cell>
          <cell r="G56">
            <v>0</v>
          </cell>
          <cell r="H56">
            <v>2</v>
          </cell>
          <cell r="I56">
            <v>0</v>
          </cell>
          <cell r="J56">
            <v>0</v>
          </cell>
          <cell r="K56">
            <v>0</v>
          </cell>
        </row>
        <row r="57">
          <cell r="B57" t="str">
            <v>ID 55 JOHAN MANUEL PEÑA ELORZA</v>
          </cell>
          <cell r="C57">
            <v>0</v>
          </cell>
          <cell r="D57">
            <v>0</v>
          </cell>
          <cell r="E57">
            <v>0</v>
          </cell>
          <cell r="F57">
            <v>0</v>
          </cell>
          <cell r="G57">
            <v>0</v>
          </cell>
          <cell r="H57">
            <v>0</v>
          </cell>
          <cell r="I57">
            <v>0</v>
          </cell>
          <cell r="J57">
            <v>0</v>
          </cell>
          <cell r="K57">
            <v>0</v>
          </cell>
        </row>
        <row r="58">
          <cell r="B58" t="str">
            <v>ID 57 ROSA ELENA VILLEGAS PEREZ</v>
          </cell>
          <cell r="C58">
            <v>0</v>
          </cell>
          <cell r="D58">
            <v>0</v>
          </cell>
          <cell r="E58">
            <v>0</v>
          </cell>
          <cell r="F58">
            <v>0</v>
          </cell>
          <cell r="G58">
            <v>0</v>
          </cell>
          <cell r="H58">
            <v>0</v>
          </cell>
          <cell r="I58">
            <v>0</v>
          </cell>
          <cell r="J58">
            <v>0</v>
          </cell>
          <cell r="K58">
            <v>0</v>
          </cell>
        </row>
        <row r="59">
          <cell r="B59" t="str">
            <v>ID 61 FLORICELI DEL CARMEN GOMEZ VARELAS</v>
          </cell>
          <cell r="C59">
            <v>0</v>
          </cell>
          <cell r="D59">
            <v>0</v>
          </cell>
          <cell r="E59">
            <v>0</v>
          </cell>
          <cell r="F59">
            <v>0</v>
          </cell>
          <cell r="G59">
            <v>0</v>
          </cell>
          <cell r="H59">
            <v>0</v>
          </cell>
          <cell r="I59">
            <v>0</v>
          </cell>
          <cell r="J59">
            <v>0</v>
          </cell>
          <cell r="K59">
            <v>0</v>
          </cell>
        </row>
        <row r="60">
          <cell r="B60" t="str">
            <v>ID 62 SILVIA LILIANA ROJO</v>
          </cell>
          <cell r="C60">
            <v>0</v>
          </cell>
          <cell r="D60">
            <v>0</v>
          </cell>
          <cell r="E60">
            <v>0</v>
          </cell>
          <cell r="F60">
            <v>0</v>
          </cell>
          <cell r="G60">
            <v>0</v>
          </cell>
          <cell r="H60">
            <v>0</v>
          </cell>
          <cell r="I60">
            <v>0</v>
          </cell>
          <cell r="J60">
            <v>0</v>
          </cell>
          <cell r="K60">
            <v>0</v>
          </cell>
        </row>
        <row r="61">
          <cell r="B61" t="str">
            <v>ID 63 MIGUEL ANTONIO LOPEZ LOPERA</v>
          </cell>
          <cell r="C61">
            <v>0</v>
          </cell>
          <cell r="D61">
            <v>0</v>
          </cell>
          <cell r="E61">
            <v>0</v>
          </cell>
          <cell r="F61">
            <v>0</v>
          </cell>
          <cell r="G61">
            <v>0</v>
          </cell>
          <cell r="H61">
            <v>0</v>
          </cell>
          <cell r="I61">
            <v>0</v>
          </cell>
          <cell r="J61">
            <v>0</v>
          </cell>
          <cell r="K61">
            <v>0</v>
          </cell>
        </row>
        <row r="62">
          <cell r="B62" t="str">
            <v>ID 37 ARQUIMEDES DE JESUS MONTOYA OCHOA</v>
          </cell>
          <cell r="C62">
            <v>0</v>
          </cell>
          <cell r="D62">
            <v>0</v>
          </cell>
          <cell r="E62">
            <v>0</v>
          </cell>
          <cell r="F62">
            <v>0</v>
          </cell>
          <cell r="G62">
            <v>0</v>
          </cell>
          <cell r="H62">
            <v>0</v>
          </cell>
          <cell r="I62">
            <v>0</v>
          </cell>
          <cell r="J62">
            <v>0</v>
          </cell>
          <cell r="K62">
            <v>0</v>
          </cell>
        </row>
        <row r="63">
          <cell r="B63" t="str">
            <v>ID 81 JHON FREDY AGUDELO ARANGO</v>
          </cell>
          <cell r="C63">
            <v>0</v>
          </cell>
          <cell r="D63">
            <v>2.6</v>
          </cell>
          <cell r="E63">
            <v>1.6</v>
          </cell>
          <cell r="F63">
            <v>0</v>
          </cell>
          <cell r="G63">
            <v>1</v>
          </cell>
          <cell r="H63">
            <v>4.16</v>
          </cell>
          <cell r="I63">
            <v>0</v>
          </cell>
          <cell r="J63">
            <v>0</v>
          </cell>
          <cell r="K63">
            <v>0</v>
          </cell>
        </row>
        <row r="64">
          <cell r="B64" t="str">
            <v>ID83 ADOLFO DE JESUS UÑATES CEBALLOS</v>
          </cell>
          <cell r="C64">
            <v>0</v>
          </cell>
          <cell r="D64">
            <v>2</v>
          </cell>
          <cell r="E64">
            <v>1.2</v>
          </cell>
          <cell r="F64">
            <v>0</v>
          </cell>
          <cell r="G64">
            <v>1</v>
          </cell>
          <cell r="H64">
            <v>2.4</v>
          </cell>
          <cell r="I64">
            <v>0</v>
          </cell>
          <cell r="J64">
            <v>0</v>
          </cell>
          <cell r="K64">
            <v>0</v>
          </cell>
        </row>
        <row r="65">
          <cell r="B65" t="str">
            <v>ID 84 LUZ EDILIA CEBALLOS</v>
          </cell>
          <cell r="C65">
            <v>0</v>
          </cell>
          <cell r="D65">
            <v>2</v>
          </cell>
          <cell r="E65">
            <v>1.2</v>
          </cell>
          <cell r="F65">
            <v>0</v>
          </cell>
          <cell r="G65">
            <v>1</v>
          </cell>
          <cell r="H65">
            <v>2.4</v>
          </cell>
          <cell r="I65">
            <v>0</v>
          </cell>
          <cell r="J65">
            <v>0</v>
          </cell>
          <cell r="K65">
            <v>0</v>
          </cell>
        </row>
        <row r="66">
          <cell r="B66" t="str">
            <v>ID 85 LUIS ENRIQUE LONDOÑO MUÑOZ</v>
          </cell>
          <cell r="C66">
            <v>0</v>
          </cell>
          <cell r="D66">
            <v>0</v>
          </cell>
          <cell r="E66">
            <v>0</v>
          </cell>
          <cell r="F66">
            <v>0</v>
          </cell>
          <cell r="G66">
            <v>0</v>
          </cell>
          <cell r="H66">
            <v>0</v>
          </cell>
          <cell r="I66">
            <v>0</v>
          </cell>
          <cell r="J66">
            <v>0</v>
          </cell>
          <cell r="K66">
            <v>0</v>
          </cell>
        </row>
        <row r="67">
          <cell r="B67" t="str">
            <v>ID 86 HUMBERTO ANTONIO BAENA LOPERA</v>
          </cell>
          <cell r="C67">
            <v>0</v>
          </cell>
          <cell r="D67">
            <v>0</v>
          </cell>
          <cell r="E67">
            <v>0</v>
          </cell>
          <cell r="F67">
            <v>0</v>
          </cell>
          <cell r="G67">
            <v>0</v>
          </cell>
          <cell r="H67">
            <v>0</v>
          </cell>
          <cell r="I67">
            <v>0</v>
          </cell>
          <cell r="J67">
            <v>0</v>
          </cell>
          <cell r="K67">
            <v>0</v>
          </cell>
        </row>
        <row r="68">
          <cell r="B68" t="str">
            <v>ID 87 EDILBERTO DE JESUS QUINTANA</v>
          </cell>
          <cell r="C68">
            <v>0</v>
          </cell>
          <cell r="D68">
            <v>0</v>
          </cell>
          <cell r="E68">
            <v>0</v>
          </cell>
          <cell r="F68">
            <v>0</v>
          </cell>
          <cell r="G68">
            <v>0</v>
          </cell>
          <cell r="H68">
            <v>0</v>
          </cell>
          <cell r="I68">
            <v>0</v>
          </cell>
          <cell r="J68">
            <v>0</v>
          </cell>
          <cell r="K68">
            <v>0</v>
          </cell>
        </row>
        <row r="69">
          <cell r="B69" t="str">
            <v>ID 88GUILLERMINA LOPEZ ARROYAVE</v>
          </cell>
          <cell r="C69">
            <v>0</v>
          </cell>
          <cell r="D69">
            <v>0</v>
          </cell>
          <cell r="E69">
            <v>0</v>
          </cell>
          <cell r="F69">
            <v>0</v>
          </cell>
          <cell r="G69">
            <v>0</v>
          </cell>
          <cell r="H69">
            <v>0</v>
          </cell>
          <cell r="I69">
            <v>0</v>
          </cell>
          <cell r="J69">
            <v>0</v>
          </cell>
          <cell r="K69">
            <v>0</v>
          </cell>
        </row>
        <row r="70">
          <cell r="B70" t="str">
            <v>ID 90 LUIS FERNANDO ADARVE JIMENEZ</v>
          </cell>
          <cell r="C70">
            <v>0</v>
          </cell>
          <cell r="D70">
            <v>0</v>
          </cell>
          <cell r="E70">
            <v>0</v>
          </cell>
          <cell r="F70">
            <v>0</v>
          </cell>
          <cell r="G70">
            <v>0</v>
          </cell>
          <cell r="H70">
            <v>0</v>
          </cell>
          <cell r="I70">
            <v>0</v>
          </cell>
          <cell r="J70">
            <v>0</v>
          </cell>
          <cell r="K70">
            <v>0</v>
          </cell>
        </row>
        <row r="71">
          <cell r="B71" t="str">
            <v>ID 53 YEISON ALEXIS JIMENEZ</v>
          </cell>
          <cell r="C71">
            <v>0</v>
          </cell>
          <cell r="D71">
            <v>0</v>
          </cell>
          <cell r="E71">
            <v>0</v>
          </cell>
          <cell r="F71">
            <v>0</v>
          </cell>
          <cell r="G71">
            <v>0</v>
          </cell>
          <cell r="H71">
            <v>0</v>
          </cell>
          <cell r="I71">
            <v>0</v>
          </cell>
          <cell r="J71">
            <v>0</v>
          </cell>
          <cell r="K71">
            <v>0</v>
          </cell>
        </row>
        <row r="72">
          <cell r="B72">
            <v>0</v>
          </cell>
          <cell r="C72">
            <v>0</v>
          </cell>
          <cell r="D72">
            <v>0</v>
          </cell>
          <cell r="E72">
            <v>0</v>
          </cell>
          <cell r="F72">
            <v>0</v>
          </cell>
          <cell r="G72" t="str">
            <v>TOTAL</v>
          </cell>
          <cell r="H72">
            <v>22.48</v>
          </cell>
          <cell r="I72">
            <v>0</v>
          </cell>
          <cell r="J72">
            <v>0</v>
          </cell>
          <cell r="K72">
            <v>0</v>
          </cell>
        </row>
        <row r="73">
          <cell r="B73" t="str">
            <v>CAPITULO:</v>
          </cell>
          <cell r="C73" t="str">
            <v>2.</v>
          </cell>
          <cell r="D73" t="str">
            <v>DEMOLICIONES, EXCAVACIONES Y LLENOS</v>
          </cell>
          <cell r="E73">
            <v>0</v>
          </cell>
          <cell r="F73">
            <v>0</v>
          </cell>
          <cell r="G73">
            <v>0</v>
          </cell>
          <cell r="H73">
            <v>0</v>
          </cell>
          <cell r="I73" t="str">
            <v>ELABORÓ:</v>
          </cell>
          <cell r="J73" t="str">
            <v>FECHA:</v>
          </cell>
          <cell r="K73">
            <v>0</v>
          </cell>
        </row>
        <row r="74">
          <cell r="B74">
            <v>0</v>
          </cell>
          <cell r="C74">
            <v>0</v>
          </cell>
          <cell r="D74">
            <v>0</v>
          </cell>
          <cell r="E74">
            <v>0</v>
          </cell>
          <cell r="F74">
            <v>0</v>
          </cell>
          <cell r="G74">
            <v>0</v>
          </cell>
          <cell r="H74">
            <v>0</v>
          </cell>
          <cell r="I74" t="str">
            <v>Diego Alejandro Valencia</v>
          </cell>
          <cell r="J74">
            <v>44287</v>
          </cell>
          <cell r="K74">
            <v>0</v>
          </cell>
        </row>
        <row r="75">
          <cell r="B75" t="str">
            <v>ITEM</v>
          </cell>
          <cell r="C75" t="str">
            <v>Excavación manual de material heterogéneo de 0-2 m</v>
          </cell>
          <cell r="D75">
            <v>0</v>
          </cell>
          <cell r="E75">
            <v>0</v>
          </cell>
          <cell r="F75">
            <v>0</v>
          </cell>
          <cell r="G75">
            <v>0</v>
          </cell>
          <cell r="H75">
            <v>0</v>
          </cell>
          <cell r="I75">
            <v>0</v>
          </cell>
          <cell r="J75" t="str">
            <v>UNIDAD:</v>
          </cell>
          <cell r="K75">
            <v>0</v>
          </cell>
        </row>
        <row r="76">
          <cell r="B76" t="str">
            <v>2.2</v>
          </cell>
          <cell r="C76">
            <v>0</v>
          </cell>
          <cell r="D76">
            <v>0</v>
          </cell>
          <cell r="E76">
            <v>0</v>
          </cell>
          <cell r="F76">
            <v>0</v>
          </cell>
          <cell r="G76">
            <v>0</v>
          </cell>
          <cell r="H76">
            <v>0</v>
          </cell>
          <cell r="I76">
            <v>0</v>
          </cell>
          <cell r="J76" t="str">
            <v>m3</v>
          </cell>
          <cell r="K76">
            <v>6.96</v>
          </cell>
        </row>
        <row r="77">
          <cell r="B77" t="str">
            <v>UBICACIÓN</v>
          </cell>
          <cell r="C77">
            <v>0</v>
          </cell>
          <cell r="D77" t="str">
            <v>LARGO</v>
          </cell>
          <cell r="E77" t="str">
            <v>ANCHO</v>
          </cell>
          <cell r="F77" t="str">
            <v>ALTURA</v>
          </cell>
          <cell r="G77" t="str">
            <v>CANT.</v>
          </cell>
          <cell r="H77" t="str">
            <v>TOTAL</v>
          </cell>
          <cell r="I77" t="str">
            <v>DETALLES</v>
          </cell>
          <cell r="J77">
            <v>0</v>
          </cell>
          <cell r="K77">
            <v>0</v>
          </cell>
        </row>
        <row r="78">
          <cell r="B78" t="str">
            <v>ID 13 ELDA PATRICIA CEBALLOS VERGARA</v>
          </cell>
          <cell r="C78">
            <v>0</v>
          </cell>
          <cell r="D78">
            <v>8</v>
          </cell>
          <cell r="E78">
            <v>0.3</v>
          </cell>
          <cell r="F78">
            <v>0.2</v>
          </cell>
          <cell r="G78">
            <v>0</v>
          </cell>
          <cell r="H78">
            <v>0.48</v>
          </cell>
          <cell r="I78">
            <v>0</v>
          </cell>
          <cell r="J78">
            <v>0</v>
          </cell>
          <cell r="K78">
            <v>0</v>
          </cell>
        </row>
        <row r="79">
          <cell r="B79" t="str">
            <v>ID 15DUBIS CECILIA MADRID GOMEZ</v>
          </cell>
          <cell r="C79">
            <v>0</v>
          </cell>
          <cell r="D79">
            <v>8</v>
          </cell>
          <cell r="E79">
            <v>0.3</v>
          </cell>
          <cell r="F79">
            <v>0.2</v>
          </cell>
          <cell r="G79">
            <v>0</v>
          </cell>
          <cell r="H79">
            <v>0.48</v>
          </cell>
          <cell r="I79">
            <v>0</v>
          </cell>
          <cell r="J79">
            <v>0</v>
          </cell>
          <cell r="K79">
            <v>0</v>
          </cell>
        </row>
        <row r="80">
          <cell r="B80" t="str">
            <v>ID 25 NORBERTO ALONSO RIOS TORRES</v>
          </cell>
          <cell r="C80">
            <v>0</v>
          </cell>
          <cell r="D80">
            <v>8</v>
          </cell>
          <cell r="E80">
            <v>0.3</v>
          </cell>
          <cell r="F80">
            <v>0.2</v>
          </cell>
          <cell r="G80">
            <v>0</v>
          </cell>
          <cell r="H80">
            <v>0.48</v>
          </cell>
          <cell r="I80">
            <v>0</v>
          </cell>
          <cell r="J80">
            <v>0</v>
          </cell>
          <cell r="K80">
            <v>0</v>
          </cell>
        </row>
        <row r="81">
          <cell r="B81" t="str">
            <v>ID 29ALBERTO DE JESUS RESTREPO LOPEZ</v>
          </cell>
          <cell r="C81">
            <v>0</v>
          </cell>
          <cell r="D81">
            <v>8</v>
          </cell>
          <cell r="E81">
            <v>0.3</v>
          </cell>
          <cell r="F81">
            <v>0.2</v>
          </cell>
          <cell r="G81">
            <v>0</v>
          </cell>
          <cell r="H81">
            <v>0.48</v>
          </cell>
          <cell r="I81">
            <v>0</v>
          </cell>
          <cell r="J81">
            <v>0</v>
          </cell>
          <cell r="K81">
            <v>0</v>
          </cell>
        </row>
        <row r="82">
          <cell r="B82" t="str">
            <v>ID 30 LEIDY CATHERINE AGUDELO ORREGO</v>
          </cell>
          <cell r="C82">
            <v>0</v>
          </cell>
          <cell r="D82">
            <v>0</v>
          </cell>
          <cell r="E82">
            <v>0</v>
          </cell>
          <cell r="F82">
            <v>0</v>
          </cell>
          <cell r="G82">
            <v>0</v>
          </cell>
          <cell r="H82">
            <v>0</v>
          </cell>
          <cell r="I82">
            <v>0</v>
          </cell>
          <cell r="J82">
            <v>0</v>
          </cell>
          <cell r="K82">
            <v>0</v>
          </cell>
        </row>
        <row r="83">
          <cell r="B83" t="str">
            <v>ID 31 WILSON DE JESUS ROJAS LOPEZ</v>
          </cell>
          <cell r="C83">
            <v>0</v>
          </cell>
          <cell r="D83">
            <v>0</v>
          </cell>
          <cell r="E83">
            <v>0</v>
          </cell>
          <cell r="F83">
            <v>0</v>
          </cell>
          <cell r="G83">
            <v>0</v>
          </cell>
          <cell r="H83">
            <v>0</v>
          </cell>
          <cell r="I83">
            <v>0</v>
          </cell>
          <cell r="J83">
            <v>0</v>
          </cell>
          <cell r="K83">
            <v>0</v>
          </cell>
        </row>
        <row r="84">
          <cell r="B84" t="str">
            <v>ID 34 MARIA GUIDIANI CALLE MISAS</v>
          </cell>
          <cell r="C84">
            <v>0</v>
          </cell>
          <cell r="D84">
            <v>0</v>
          </cell>
          <cell r="E84">
            <v>0</v>
          </cell>
          <cell r="F84">
            <v>0</v>
          </cell>
          <cell r="G84">
            <v>0</v>
          </cell>
          <cell r="H84">
            <v>0</v>
          </cell>
          <cell r="I84">
            <v>0</v>
          </cell>
          <cell r="J84">
            <v>0</v>
          </cell>
          <cell r="K84">
            <v>0</v>
          </cell>
        </row>
        <row r="85">
          <cell r="B85" t="str">
            <v>ID 43NODIER YAMILE GONZALEZ IDARRAGA</v>
          </cell>
          <cell r="C85">
            <v>0</v>
          </cell>
          <cell r="D85">
            <v>8</v>
          </cell>
          <cell r="E85">
            <v>0.3</v>
          </cell>
          <cell r="F85">
            <v>0.2</v>
          </cell>
          <cell r="G85">
            <v>0</v>
          </cell>
          <cell r="H85">
            <v>0.48</v>
          </cell>
          <cell r="I85">
            <v>0</v>
          </cell>
          <cell r="J85">
            <v>0</v>
          </cell>
          <cell r="K85">
            <v>0</v>
          </cell>
        </row>
        <row r="86">
          <cell r="B86" t="str">
            <v>ID 46 YENNY LISENIA QUIROZ MONSALVE</v>
          </cell>
          <cell r="C86">
            <v>0</v>
          </cell>
          <cell r="D86">
            <v>8</v>
          </cell>
          <cell r="E86">
            <v>0.3</v>
          </cell>
          <cell r="F86">
            <v>0.2</v>
          </cell>
          <cell r="G86">
            <v>0</v>
          </cell>
          <cell r="H86">
            <v>0.48</v>
          </cell>
          <cell r="I86">
            <v>0</v>
          </cell>
          <cell r="J86">
            <v>0</v>
          </cell>
          <cell r="K86">
            <v>0</v>
          </cell>
        </row>
        <row r="87">
          <cell r="B87" t="str">
            <v>ID 48 LILIANA MARIA SANCHEZ GOMEZ</v>
          </cell>
          <cell r="C87">
            <v>0</v>
          </cell>
          <cell r="D87">
            <v>0</v>
          </cell>
          <cell r="E87">
            <v>0</v>
          </cell>
          <cell r="F87">
            <v>0</v>
          </cell>
          <cell r="G87">
            <v>0</v>
          </cell>
          <cell r="H87">
            <v>0</v>
          </cell>
          <cell r="I87">
            <v>0</v>
          </cell>
          <cell r="J87">
            <v>0</v>
          </cell>
          <cell r="K87">
            <v>0</v>
          </cell>
        </row>
        <row r="88">
          <cell r="B88" t="str">
            <v>ID 49 MARISOL MISAS ATEHORTUA</v>
          </cell>
          <cell r="C88">
            <v>0</v>
          </cell>
          <cell r="D88">
            <v>8</v>
          </cell>
          <cell r="E88">
            <v>0.3</v>
          </cell>
          <cell r="F88">
            <v>0.2</v>
          </cell>
          <cell r="G88">
            <v>0</v>
          </cell>
          <cell r="H88">
            <v>0.48</v>
          </cell>
          <cell r="I88">
            <v>0</v>
          </cell>
          <cell r="J88">
            <v>0</v>
          </cell>
          <cell r="K88">
            <v>0</v>
          </cell>
        </row>
        <row r="89">
          <cell r="B89" t="str">
            <v>ID 50 RODOLFO ANTONIO AGUDELO AGUDELO</v>
          </cell>
          <cell r="C89">
            <v>0</v>
          </cell>
          <cell r="D89">
            <v>0</v>
          </cell>
          <cell r="E89">
            <v>0</v>
          </cell>
          <cell r="F89">
            <v>0</v>
          </cell>
          <cell r="G89">
            <v>0</v>
          </cell>
          <cell r="H89">
            <v>0</v>
          </cell>
          <cell r="I89">
            <v>0</v>
          </cell>
          <cell r="J89">
            <v>0</v>
          </cell>
          <cell r="K89">
            <v>0</v>
          </cell>
        </row>
        <row r="90">
          <cell r="B90" t="str">
            <v>ID 52 JESUS EMILIO CARDONA HERNANDEZ</v>
          </cell>
          <cell r="C90">
            <v>0</v>
          </cell>
          <cell r="D90">
            <v>0</v>
          </cell>
          <cell r="E90">
            <v>0</v>
          </cell>
          <cell r="F90">
            <v>0</v>
          </cell>
          <cell r="G90">
            <v>0</v>
          </cell>
          <cell r="H90">
            <v>0</v>
          </cell>
          <cell r="I90">
            <v>0</v>
          </cell>
          <cell r="J90">
            <v>0</v>
          </cell>
          <cell r="K90">
            <v>0</v>
          </cell>
        </row>
        <row r="91">
          <cell r="B91" t="str">
            <v>ID 54 ROMAN ALBERTO BARRIENTOS RESTREPO</v>
          </cell>
          <cell r="C91">
            <v>0</v>
          </cell>
          <cell r="D91">
            <v>8</v>
          </cell>
          <cell r="E91">
            <v>0.3</v>
          </cell>
          <cell r="F91">
            <v>0.2</v>
          </cell>
          <cell r="G91">
            <v>0</v>
          </cell>
          <cell r="H91">
            <v>0.48</v>
          </cell>
          <cell r="I91">
            <v>0</v>
          </cell>
          <cell r="J91">
            <v>0</v>
          </cell>
          <cell r="K91">
            <v>0</v>
          </cell>
        </row>
        <row r="92">
          <cell r="B92" t="str">
            <v>ID 55 JOHAN MANUEL PEÑA ELORZA</v>
          </cell>
          <cell r="C92">
            <v>0</v>
          </cell>
          <cell r="D92">
            <v>0</v>
          </cell>
          <cell r="E92">
            <v>0</v>
          </cell>
          <cell r="F92">
            <v>0</v>
          </cell>
          <cell r="G92">
            <v>0</v>
          </cell>
          <cell r="H92">
            <v>0</v>
          </cell>
          <cell r="I92">
            <v>0</v>
          </cell>
          <cell r="J92">
            <v>0</v>
          </cell>
          <cell r="K92">
            <v>0</v>
          </cell>
        </row>
        <row r="93">
          <cell r="B93" t="str">
            <v>ID 57 ROSA ELENA VILLEGAS PEREZ</v>
          </cell>
          <cell r="C93">
            <v>0</v>
          </cell>
          <cell r="D93">
            <v>8</v>
          </cell>
          <cell r="E93">
            <v>0.3</v>
          </cell>
          <cell r="F93">
            <v>0.3</v>
          </cell>
          <cell r="G93">
            <v>0</v>
          </cell>
          <cell r="H93">
            <v>0.72</v>
          </cell>
          <cell r="I93">
            <v>0</v>
          </cell>
          <cell r="J93">
            <v>0</v>
          </cell>
          <cell r="K93">
            <v>0</v>
          </cell>
        </row>
        <row r="94">
          <cell r="B94" t="str">
            <v>ID 61 FLORICELI DEL CARMEN GOMEZ VARELAS</v>
          </cell>
          <cell r="C94">
            <v>0</v>
          </cell>
          <cell r="D94">
            <v>0</v>
          </cell>
          <cell r="E94">
            <v>0</v>
          </cell>
          <cell r="F94">
            <v>0</v>
          </cell>
          <cell r="G94">
            <v>0</v>
          </cell>
          <cell r="H94">
            <v>0</v>
          </cell>
          <cell r="I94">
            <v>0</v>
          </cell>
          <cell r="J94">
            <v>0</v>
          </cell>
          <cell r="K94">
            <v>0</v>
          </cell>
        </row>
        <row r="95">
          <cell r="B95" t="str">
            <v>ID 62 SILVIA LILIANA ROJO</v>
          </cell>
          <cell r="C95">
            <v>0</v>
          </cell>
          <cell r="D95">
            <v>0</v>
          </cell>
          <cell r="E95">
            <v>0</v>
          </cell>
          <cell r="F95">
            <v>0</v>
          </cell>
          <cell r="G95">
            <v>0</v>
          </cell>
          <cell r="H95">
            <v>0</v>
          </cell>
          <cell r="I95">
            <v>0</v>
          </cell>
          <cell r="J95">
            <v>0</v>
          </cell>
          <cell r="K95">
            <v>0</v>
          </cell>
        </row>
        <row r="96">
          <cell r="B96" t="str">
            <v>ID 63 MIGUEL ANTONIO LOPEZ LOPERA</v>
          </cell>
          <cell r="C96">
            <v>0</v>
          </cell>
          <cell r="D96">
            <v>0</v>
          </cell>
          <cell r="E96">
            <v>0</v>
          </cell>
          <cell r="F96">
            <v>0</v>
          </cell>
          <cell r="G96">
            <v>0</v>
          </cell>
          <cell r="H96">
            <v>0</v>
          </cell>
          <cell r="I96">
            <v>0</v>
          </cell>
          <cell r="J96">
            <v>0</v>
          </cell>
          <cell r="K96">
            <v>0</v>
          </cell>
        </row>
        <row r="97">
          <cell r="B97" t="str">
            <v>ID 37 ARQUIMEDES DE JESUS MONTOYA OCHOA</v>
          </cell>
          <cell r="C97">
            <v>0</v>
          </cell>
          <cell r="D97">
            <v>8</v>
          </cell>
          <cell r="E97">
            <v>0.3</v>
          </cell>
          <cell r="F97">
            <v>0.2</v>
          </cell>
          <cell r="G97">
            <v>0</v>
          </cell>
          <cell r="H97">
            <v>0.48</v>
          </cell>
          <cell r="I97">
            <v>0</v>
          </cell>
          <cell r="J97">
            <v>0</v>
          </cell>
          <cell r="K97">
            <v>0</v>
          </cell>
        </row>
        <row r="98">
          <cell r="B98" t="str">
            <v>ID 81 JHON FREDY AGUDELO ARANGO</v>
          </cell>
          <cell r="C98">
            <v>0</v>
          </cell>
          <cell r="D98">
            <v>0</v>
          </cell>
          <cell r="E98">
            <v>0</v>
          </cell>
          <cell r="F98">
            <v>0</v>
          </cell>
          <cell r="G98">
            <v>0</v>
          </cell>
          <cell r="H98">
            <v>0</v>
          </cell>
          <cell r="I98">
            <v>0</v>
          </cell>
          <cell r="J98">
            <v>0</v>
          </cell>
          <cell r="K98">
            <v>0</v>
          </cell>
        </row>
        <row r="99">
          <cell r="B99" t="str">
            <v>ID83 ADOLFO DE JESUS UÑATES CEBALLOS</v>
          </cell>
          <cell r="C99">
            <v>0</v>
          </cell>
          <cell r="D99">
            <v>8</v>
          </cell>
          <cell r="E99">
            <v>0.3</v>
          </cell>
          <cell r="F99">
            <v>0.2</v>
          </cell>
          <cell r="G99">
            <v>0</v>
          </cell>
          <cell r="H99">
            <v>0.48</v>
          </cell>
          <cell r="I99">
            <v>0</v>
          </cell>
          <cell r="J99">
            <v>0</v>
          </cell>
          <cell r="K99">
            <v>0</v>
          </cell>
        </row>
        <row r="100">
          <cell r="B100" t="str">
            <v>ID 84 LUZ EDILIA CEBALLOS</v>
          </cell>
          <cell r="C100">
            <v>0</v>
          </cell>
          <cell r="D100">
            <v>8</v>
          </cell>
          <cell r="E100">
            <v>0.3</v>
          </cell>
          <cell r="F100">
            <v>0.2</v>
          </cell>
          <cell r="G100">
            <v>0</v>
          </cell>
          <cell r="H100">
            <v>0.48</v>
          </cell>
          <cell r="I100">
            <v>0</v>
          </cell>
          <cell r="J100">
            <v>0</v>
          </cell>
          <cell r="K100">
            <v>0</v>
          </cell>
        </row>
        <row r="101">
          <cell r="B101" t="str">
            <v>ID 85 LUIS ENRIQUE LONDOÑO MUÑOZ</v>
          </cell>
          <cell r="C101">
            <v>0</v>
          </cell>
          <cell r="D101">
            <v>0</v>
          </cell>
          <cell r="E101">
            <v>0</v>
          </cell>
          <cell r="F101">
            <v>0</v>
          </cell>
          <cell r="G101">
            <v>0</v>
          </cell>
          <cell r="H101">
            <v>0</v>
          </cell>
          <cell r="I101">
            <v>0</v>
          </cell>
          <cell r="J101">
            <v>0</v>
          </cell>
          <cell r="K101">
            <v>0</v>
          </cell>
        </row>
        <row r="102">
          <cell r="B102" t="str">
            <v>ID 86 HUMBERTO ANTONIO BAENA LOPERA</v>
          </cell>
          <cell r="C102">
            <v>0</v>
          </cell>
          <cell r="D102">
            <v>8</v>
          </cell>
          <cell r="E102">
            <v>0.3</v>
          </cell>
          <cell r="F102">
            <v>0.2</v>
          </cell>
          <cell r="G102">
            <v>0</v>
          </cell>
          <cell r="H102">
            <v>0.48</v>
          </cell>
          <cell r="I102">
            <v>0</v>
          </cell>
          <cell r="J102">
            <v>0</v>
          </cell>
          <cell r="K102">
            <v>0</v>
          </cell>
        </row>
        <row r="103">
          <cell r="B103" t="str">
            <v>ID 87 EDILBERTO DE JESUS QUINTANA</v>
          </cell>
          <cell r="C103">
            <v>0</v>
          </cell>
          <cell r="D103">
            <v>0</v>
          </cell>
          <cell r="E103">
            <v>0</v>
          </cell>
          <cell r="F103">
            <v>0</v>
          </cell>
          <cell r="G103">
            <v>0</v>
          </cell>
          <cell r="H103">
            <v>0</v>
          </cell>
          <cell r="I103">
            <v>0</v>
          </cell>
          <cell r="J103">
            <v>0</v>
          </cell>
          <cell r="K103">
            <v>0</v>
          </cell>
        </row>
        <row r="104">
          <cell r="B104" t="str">
            <v>ID 88GUILLERMINA LOPEZ ARROYAVE</v>
          </cell>
          <cell r="C104">
            <v>0</v>
          </cell>
          <cell r="D104">
            <v>0</v>
          </cell>
          <cell r="E104">
            <v>0</v>
          </cell>
          <cell r="F104">
            <v>0</v>
          </cell>
          <cell r="G104">
            <v>0</v>
          </cell>
          <cell r="H104">
            <v>0</v>
          </cell>
          <cell r="I104">
            <v>0</v>
          </cell>
          <cell r="J104">
            <v>0</v>
          </cell>
          <cell r="K104">
            <v>0</v>
          </cell>
        </row>
        <row r="105">
          <cell r="B105" t="str">
            <v>ID 90 LUIS FERNANDO ADARVE JIMENEZ</v>
          </cell>
          <cell r="C105">
            <v>0</v>
          </cell>
          <cell r="D105">
            <v>0</v>
          </cell>
          <cell r="E105">
            <v>0</v>
          </cell>
          <cell r="F105">
            <v>0</v>
          </cell>
          <cell r="G105">
            <v>0</v>
          </cell>
          <cell r="H105">
            <v>0</v>
          </cell>
          <cell r="I105">
            <v>0</v>
          </cell>
          <cell r="J105">
            <v>0</v>
          </cell>
          <cell r="K105">
            <v>0</v>
          </cell>
        </row>
        <row r="106">
          <cell r="B106" t="str">
            <v>ID 53 YEISON ALEXIS JIMENEZ</v>
          </cell>
          <cell r="C106">
            <v>0</v>
          </cell>
          <cell r="D106">
            <v>8</v>
          </cell>
          <cell r="E106">
            <v>0.3</v>
          </cell>
          <cell r="F106">
            <v>0.2</v>
          </cell>
          <cell r="G106">
            <v>0</v>
          </cell>
          <cell r="H106">
            <v>0.48</v>
          </cell>
          <cell r="I106">
            <v>0</v>
          </cell>
          <cell r="J106">
            <v>0</v>
          </cell>
          <cell r="K106">
            <v>0</v>
          </cell>
        </row>
        <row r="107">
          <cell r="B107">
            <v>0</v>
          </cell>
          <cell r="C107">
            <v>0</v>
          </cell>
          <cell r="D107">
            <v>0</v>
          </cell>
          <cell r="E107">
            <v>0</v>
          </cell>
          <cell r="F107">
            <v>0</v>
          </cell>
          <cell r="G107" t="str">
            <v>TOTAL</v>
          </cell>
          <cell r="H107">
            <v>6.96</v>
          </cell>
          <cell r="I107">
            <v>0</v>
          </cell>
          <cell r="J107">
            <v>0</v>
          </cell>
          <cell r="K107">
            <v>0</v>
          </cell>
        </row>
        <row r="108">
          <cell r="B108" t="str">
            <v>CAPITULO:</v>
          </cell>
          <cell r="C108" t="str">
            <v>2.</v>
          </cell>
          <cell r="D108" t="str">
            <v>DEMOLICIONES, EXCAVACIONES Y LLENOS</v>
          </cell>
          <cell r="E108">
            <v>0</v>
          </cell>
          <cell r="F108">
            <v>0</v>
          </cell>
          <cell r="G108">
            <v>0</v>
          </cell>
          <cell r="H108">
            <v>0</v>
          </cell>
          <cell r="I108" t="str">
            <v>ELABORÓ:</v>
          </cell>
          <cell r="J108" t="str">
            <v>FECHA:</v>
          </cell>
          <cell r="K108">
            <v>0</v>
          </cell>
        </row>
        <row r="109">
          <cell r="B109">
            <v>0</v>
          </cell>
          <cell r="C109">
            <v>0</v>
          </cell>
          <cell r="D109">
            <v>0</v>
          </cell>
          <cell r="E109">
            <v>0</v>
          </cell>
          <cell r="F109">
            <v>0</v>
          </cell>
          <cell r="G109">
            <v>0</v>
          </cell>
          <cell r="H109">
            <v>0</v>
          </cell>
          <cell r="I109" t="str">
            <v>Diego Alejandro Valencia</v>
          </cell>
          <cell r="J109">
            <v>44287</v>
          </cell>
          <cell r="K109">
            <v>0</v>
          </cell>
        </row>
        <row r="110">
          <cell r="B110" t="str">
            <v>ITEM</v>
          </cell>
          <cell r="C110" t="str">
            <v>Lleno con material de la excavación, compactado por medios manuales</v>
          </cell>
          <cell r="D110">
            <v>0</v>
          </cell>
          <cell r="E110">
            <v>0</v>
          </cell>
          <cell r="F110">
            <v>0</v>
          </cell>
          <cell r="G110">
            <v>0</v>
          </cell>
          <cell r="H110">
            <v>0</v>
          </cell>
          <cell r="I110">
            <v>0</v>
          </cell>
          <cell r="J110" t="str">
            <v>UNIDAD:</v>
          </cell>
          <cell r="K110">
            <v>0</v>
          </cell>
        </row>
        <row r="111">
          <cell r="B111" t="str">
            <v>2.3</v>
          </cell>
          <cell r="C111">
            <v>0</v>
          </cell>
          <cell r="D111">
            <v>0</v>
          </cell>
          <cell r="E111">
            <v>0</v>
          </cell>
          <cell r="F111">
            <v>0</v>
          </cell>
          <cell r="G111">
            <v>0</v>
          </cell>
          <cell r="H111">
            <v>0</v>
          </cell>
          <cell r="I111">
            <v>0</v>
          </cell>
          <cell r="J111" t="str">
            <v>m3</v>
          </cell>
          <cell r="K111">
            <v>6.96</v>
          </cell>
        </row>
        <row r="112">
          <cell r="B112" t="str">
            <v>UBICACIÓN</v>
          </cell>
          <cell r="C112">
            <v>0</v>
          </cell>
          <cell r="D112" t="str">
            <v>LARGO</v>
          </cell>
          <cell r="E112" t="str">
            <v>ANCHO</v>
          </cell>
          <cell r="F112" t="str">
            <v>ALTURA</v>
          </cell>
          <cell r="G112" t="str">
            <v>CANT.</v>
          </cell>
          <cell r="H112" t="str">
            <v>TOTAL</v>
          </cell>
          <cell r="I112" t="str">
            <v>DETALLES</v>
          </cell>
          <cell r="J112">
            <v>0</v>
          </cell>
          <cell r="K112">
            <v>0</v>
          </cell>
        </row>
        <row r="113">
          <cell r="B113" t="str">
            <v>ID 13 ELDA PATRICIA CEBALLOS VERGARA</v>
          </cell>
          <cell r="C113">
            <v>0</v>
          </cell>
          <cell r="D113">
            <v>8</v>
          </cell>
          <cell r="E113">
            <v>0.3</v>
          </cell>
          <cell r="F113">
            <v>0.2</v>
          </cell>
          <cell r="G113">
            <v>0</v>
          </cell>
          <cell r="H113">
            <v>0.48</v>
          </cell>
          <cell r="I113">
            <v>0</v>
          </cell>
          <cell r="J113">
            <v>0</v>
          </cell>
          <cell r="K113">
            <v>0</v>
          </cell>
        </row>
        <row r="114">
          <cell r="B114" t="str">
            <v>ID 15DUBIS CECILIA MADRID GOMEZ</v>
          </cell>
          <cell r="C114">
            <v>0</v>
          </cell>
          <cell r="D114">
            <v>8</v>
          </cell>
          <cell r="E114">
            <v>0.3</v>
          </cell>
          <cell r="F114">
            <v>0.2</v>
          </cell>
          <cell r="G114">
            <v>0</v>
          </cell>
          <cell r="H114">
            <v>0.48</v>
          </cell>
          <cell r="I114">
            <v>0</v>
          </cell>
          <cell r="J114">
            <v>0</v>
          </cell>
          <cell r="K114">
            <v>0</v>
          </cell>
        </row>
        <row r="115">
          <cell r="B115" t="str">
            <v>ID 25 NORBERTO ALONSO RIOS TORRES</v>
          </cell>
          <cell r="C115">
            <v>0</v>
          </cell>
          <cell r="D115">
            <v>8</v>
          </cell>
          <cell r="E115">
            <v>0.3</v>
          </cell>
          <cell r="F115">
            <v>0.2</v>
          </cell>
          <cell r="G115">
            <v>0</v>
          </cell>
          <cell r="H115">
            <v>0.48</v>
          </cell>
          <cell r="I115">
            <v>0</v>
          </cell>
          <cell r="J115">
            <v>0</v>
          </cell>
          <cell r="K115">
            <v>0</v>
          </cell>
        </row>
        <row r="116">
          <cell r="B116" t="str">
            <v>ID 29ALBERTO DE JESUS RESTREPO LOPEZ</v>
          </cell>
          <cell r="C116">
            <v>0</v>
          </cell>
          <cell r="D116">
            <v>8</v>
          </cell>
          <cell r="E116">
            <v>0.3</v>
          </cell>
          <cell r="F116">
            <v>0.2</v>
          </cell>
          <cell r="G116">
            <v>0</v>
          </cell>
          <cell r="H116">
            <v>0.48</v>
          </cell>
          <cell r="I116">
            <v>0</v>
          </cell>
          <cell r="J116">
            <v>0</v>
          </cell>
          <cell r="K116">
            <v>0</v>
          </cell>
        </row>
        <row r="117">
          <cell r="B117" t="str">
            <v>ID 30 LEIDY CATHERINE AGUDELO ORREGO</v>
          </cell>
          <cell r="C117">
            <v>0</v>
          </cell>
          <cell r="D117">
            <v>0</v>
          </cell>
          <cell r="E117">
            <v>0</v>
          </cell>
          <cell r="F117">
            <v>0</v>
          </cell>
          <cell r="G117">
            <v>0</v>
          </cell>
          <cell r="H117">
            <v>0</v>
          </cell>
          <cell r="I117">
            <v>0</v>
          </cell>
          <cell r="J117">
            <v>0</v>
          </cell>
          <cell r="K117">
            <v>0</v>
          </cell>
        </row>
        <row r="118">
          <cell r="B118" t="str">
            <v>ID 31 WILSON DE JESUS ROJAS LOPEZ</v>
          </cell>
          <cell r="C118">
            <v>0</v>
          </cell>
          <cell r="D118">
            <v>0</v>
          </cell>
          <cell r="E118">
            <v>0</v>
          </cell>
          <cell r="F118">
            <v>0</v>
          </cell>
          <cell r="G118">
            <v>0</v>
          </cell>
          <cell r="H118">
            <v>0</v>
          </cell>
          <cell r="I118">
            <v>0</v>
          </cell>
          <cell r="J118">
            <v>0</v>
          </cell>
          <cell r="K118">
            <v>0</v>
          </cell>
        </row>
        <row r="119">
          <cell r="B119" t="str">
            <v>ID 34 MARIA GUIDIANI CALLE MISAS</v>
          </cell>
          <cell r="C119">
            <v>0</v>
          </cell>
          <cell r="D119">
            <v>0</v>
          </cell>
          <cell r="E119">
            <v>0</v>
          </cell>
          <cell r="F119">
            <v>0</v>
          </cell>
          <cell r="G119">
            <v>0</v>
          </cell>
          <cell r="H119">
            <v>0</v>
          </cell>
          <cell r="I119">
            <v>0</v>
          </cell>
          <cell r="J119">
            <v>0</v>
          </cell>
          <cell r="K119">
            <v>0</v>
          </cell>
        </row>
        <row r="120">
          <cell r="B120" t="str">
            <v>ID 43NODIER YAMILE GONZALEZ IDARRAGA</v>
          </cell>
          <cell r="C120">
            <v>0</v>
          </cell>
          <cell r="D120">
            <v>8</v>
          </cell>
          <cell r="E120">
            <v>0.3</v>
          </cell>
          <cell r="F120">
            <v>0.2</v>
          </cell>
          <cell r="G120">
            <v>0</v>
          </cell>
          <cell r="H120">
            <v>0.48</v>
          </cell>
          <cell r="I120">
            <v>0</v>
          </cell>
          <cell r="J120">
            <v>0</v>
          </cell>
          <cell r="K120">
            <v>0</v>
          </cell>
        </row>
        <row r="121">
          <cell r="B121" t="str">
            <v>ID 46 YENNY LISENIA QUIROZ MONSALVE</v>
          </cell>
          <cell r="C121">
            <v>0</v>
          </cell>
          <cell r="D121">
            <v>8</v>
          </cell>
          <cell r="E121">
            <v>0.3</v>
          </cell>
          <cell r="F121">
            <v>0.2</v>
          </cell>
          <cell r="G121">
            <v>0</v>
          </cell>
          <cell r="H121">
            <v>0.48</v>
          </cell>
          <cell r="I121">
            <v>0</v>
          </cell>
          <cell r="J121">
            <v>0</v>
          </cell>
          <cell r="K121">
            <v>0</v>
          </cell>
        </row>
        <row r="122">
          <cell r="B122" t="str">
            <v>ID 48 LILIANA MARIA SANCHEZ GOMEZ</v>
          </cell>
          <cell r="C122">
            <v>0</v>
          </cell>
          <cell r="D122">
            <v>0</v>
          </cell>
          <cell r="E122">
            <v>0</v>
          </cell>
          <cell r="F122">
            <v>0</v>
          </cell>
          <cell r="G122">
            <v>0</v>
          </cell>
          <cell r="H122">
            <v>0</v>
          </cell>
          <cell r="I122">
            <v>0</v>
          </cell>
          <cell r="J122">
            <v>0</v>
          </cell>
          <cell r="K122">
            <v>0</v>
          </cell>
        </row>
        <row r="123">
          <cell r="B123" t="str">
            <v>ID 49 MARISOL MISAS ATEHORTUA</v>
          </cell>
          <cell r="C123">
            <v>0</v>
          </cell>
          <cell r="D123">
            <v>8</v>
          </cell>
          <cell r="E123">
            <v>0.3</v>
          </cell>
          <cell r="F123">
            <v>0.2</v>
          </cell>
          <cell r="G123">
            <v>0</v>
          </cell>
          <cell r="H123">
            <v>0.48</v>
          </cell>
          <cell r="I123">
            <v>0</v>
          </cell>
          <cell r="J123">
            <v>0</v>
          </cell>
          <cell r="K123">
            <v>0</v>
          </cell>
        </row>
        <row r="124">
          <cell r="B124" t="str">
            <v>ID 50 RODOLFO ANTONIO AGUDELO AGUDELO</v>
          </cell>
          <cell r="C124">
            <v>0</v>
          </cell>
          <cell r="D124">
            <v>0</v>
          </cell>
          <cell r="E124">
            <v>0</v>
          </cell>
          <cell r="F124">
            <v>0</v>
          </cell>
          <cell r="G124">
            <v>0</v>
          </cell>
          <cell r="H124">
            <v>0</v>
          </cell>
          <cell r="I124">
            <v>0</v>
          </cell>
          <cell r="J124">
            <v>0</v>
          </cell>
          <cell r="K124">
            <v>0</v>
          </cell>
        </row>
        <row r="125">
          <cell r="B125" t="str">
            <v>ID 52 JESUS EMILIO CARDONA HERNANDEZ</v>
          </cell>
          <cell r="C125">
            <v>0</v>
          </cell>
          <cell r="D125">
            <v>0</v>
          </cell>
          <cell r="E125">
            <v>0</v>
          </cell>
          <cell r="F125">
            <v>0</v>
          </cell>
          <cell r="G125">
            <v>0</v>
          </cell>
          <cell r="H125">
            <v>0</v>
          </cell>
          <cell r="I125">
            <v>0</v>
          </cell>
          <cell r="J125">
            <v>0</v>
          </cell>
          <cell r="K125">
            <v>0</v>
          </cell>
        </row>
        <row r="126">
          <cell r="B126" t="str">
            <v>ID 54 ROMAN ALBERTO BARRIENTOS RESTREPO</v>
          </cell>
          <cell r="C126">
            <v>0</v>
          </cell>
          <cell r="D126">
            <v>8</v>
          </cell>
          <cell r="E126">
            <v>0.3</v>
          </cell>
          <cell r="F126">
            <v>0.2</v>
          </cell>
          <cell r="G126">
            <v>0</v>
          </cell>
          <cell r="H126">
            <v>0.48</v>
          </cell>
          <cell r="I126">
            <v>0</v>
          </cell>
          <cell r="J126">
            <v>0</v>
          </cell>
          <cell r="K126">
            <v>0</v>
          </cell>
        </row>
        <row r="127">
          <cell r="B127" t="str">
            <v>ID 55 JOHAN MANUEL PEÑA ELORZA</v>
          </cell>
          <cell r="C127">
            <v>0</v>
          </cell>
          <cell r="D127">
            <v>0</v>
          </cell>
          <cell r="E127">
            <v>0</v>
          </cell>
          <cell r="F127">
            <v>0</v>
          </cell>
          <cell r="G127">
            <v>0</v>
          </cell>
          <cell r="H127">
            <v>0</v>
          </cell>
          <cell r="I127">
            <v>0</v>
          </cell>
          <cell r="J127">
            <v>0</v>
          </cell>
          <cell r="K127">
            <v>0</v>
          </cell>
        </row>
        <row r="128">
          <cell r="B128" t="str">
            <v>ID 57 ROSA ELENA VILLEGAS PEREZ</v>
          </cell>
          <cell r="C128">
            <v>0</v>
          </cell>
          <cell r="D128">
            <v>8</v>
          </cell>
          <cell r="E128">
            <v>0.3</v>
          </cell>
          <cell r="F128">
            <v>0.2</v>
          </cell>
          <cell r="G128">
            <v>0</v>
          </cell>
          <cell r="H128">
            <v>0.48</v>
          </cell>
          <cell r="I128">
            <v>0</v>
          </cell>
          <cell r="J128">
            <v>0</v>
          </cell>
          <cell r="K128">
            <v>0</v>
          </cell>
        </row>
        <row r="129">
          <cell r="B129" t="str">
            <v>ID 61 FLORICELI DEL CARMEN GOMEZ VARELAS</v>
          </cell>
          <cell r="C129">
            <v>0</v>
          </cell>
          <cell r="D129">
            <v>0</v>
          </cell>
          <cell r="E129">
            <v>0</v>
          </cell>
          <cell r="F129">
            <v>0</v>
          </cell>
          <cell r="G129">
            <v>0</v>
          </cell>
          <cell r="H129">
            <v>0</v>
          </cell>
          <cell r="I129">
            <v>0</v>
          </cell>
          <cell r="J129">
            <v>0</v>
          </cell>
          <cell r="K129">
            <v>0</v>
          </cell>
        </row>
        <row r="130">
          <cell r="B130" t="str">
            <v>ID 62 SILVIA LILIANA ROJO</v>
          </cell>
          <cell r="C130">
            <v>0</v>
          </cell>
          <cell r="D130">
            <v>0</v>
          </cell>
          <cell r="E130">
            <v>0</v>
          </cell>
          <cell r="F130">
            <v>0</v>
          </cell>
          <cell r="G130">
            <v>0</v>
          </cell>
          <cell r="H130">
            <v>0</v>
          </cell>
          <cell r="I130">
            <v>0</v>
          </cell>
          <cell r="J130">
            <v>0</v>
          </cell>
          <cell r="K130">
            <v>0</v>
          </cell>
        </row>
        <row r="131">
          <cell r="B131" t="str">
            <v>ID 63 MIGUEL ANTONIO LOPEZ LOPERA</v>
          </cell>
          <cell r="C131">
            <v>0</v>
          </cell>
          <cell r="D131">
            <v>0</v>
          </cell>
          <cell r="E131">
            <v>0</v>
          </cell>
          <cell r="F131">
            <v>0</v>
          </cell>
          <cell r="G131">
            <v>0</v>
          </cell>
          <cell r="H131">
            <v>0</v>
          </cell>
          <cell r="I131">
            <v>0</v>
          </cell>
          <cell r="J131">
            <v>0</v>
          </cell>
          <cell r="K131">
            <v>0</v>
          </cell>
        </row>
        <row r="132">
          <cell r="B132" t="str">
            <v>ID 37 ARQUIMEDES DE JESUS MONTOYA OCHOA</v>
          </cell>
          <cell r="C132">
            <v>0</v>
          </cell>
          <cell r="D132">
            <v>8</v>
          </cell>
          <cell r="E132">
            <v>0.3</v>
          </cell>
          <cell r="F132">
            <v>0.2</v>
          </cell>
          <cell r="G132">
            <v>0</v>
          </cell>
          <cell r="H132">
            <v>0.48</v>
          </cell>
          <cell r="I132">
            <v>0</v>
          </cell>
          <cell r="J132">
            <v>0</v>
          </cell>
          <cell r="K132">
            <v>0</v>
          </cell>
        </row>
        <row r="133">
          <cell r="B133" t="str">
            <v>ID 81 JHON FREDY AGUDELO ARANGO</v>
          </cell>
          <cell r="C133">
            <v>0</v>
          </cell>
          <cell r="D133">
            <v>0</v>
          </cell>
          <cell r="E133">
            <v>0</v>
          </cell>
          <cell r="F133">
            <v>0</v>
          </cell>
          <cell r="G133">
            <v>0</v>
          </cell>
          <cell r="H133">
            <v>0</v>
          </cell>
          <cell r="I133">
            <v>0</v>
          </cell>
          <cell r="J133">
            <v>0</v>
          </cell>
          <cell r="K133">
            <v>0</v>
          </cell>
        </row>
        <row r="134">
          <cell r="B134" t="str">
            <v>ID83 ADOLFO DE JESUS UÑATES CEBALLOS</v>
          </cell>
          <cell r="C134">
            <v>0</v>
          </cell>
          <cell r="D134">
            <v>8</v>
          </cell>
          <cell r="E134">
            <v>0.3</v>
          </cell>
          <cell r="F134">
            <v>0.2</v>
          </cell>
          <cell r="G134">
            <v>0</v>
          </cell>
          <cell r="H134">
            <v>0.48</v>
          </cell>
          <cell r="I134">
            <v>0</v>
          </cell>
          <cell r="J134">
            <v>0</v>
          </cell>
          <cell r="K134">
            <v>0</v>
          </cell>
        </row>
        <row r="135">
          <cell r="B135" t="str">
            <v>ID 84 LUZ EDILIA CEBALLOS</v>
          </cell>
          <cell r="C135">
            <v>0</v>
          </cell>
          <cell r="D135">
            <v>8</v>
          </cell>
          <cell r="E135">
            <v>0.3</v>
          </cell>
          <cell r="F135">
            <v>0.2</v>
          </cell>
          <cell r="G135">
            <v>0</v>
          </cell>
          <cell r="H135">
            <v>0.48</v>
          </cell>
          <cell r="I135">
            <v>0</v>
          </cell>
          <cell r="J135">
            <v>0</v>
          </cell>
          <cell r="K135">
            <v>0</v>
          </cell>
        </row>
        <row r="136">
          <cell r="B136" t="str">
            <v>ID 85 LUIS ENRIQUE LONDOÑO MUÑOZ</v>
          </cell>
          <cell r="C136">
            <v>0</v>
          </cell>
          <cell r="D136">
            <v>8</v>
          </cell>
          <cell r="E136">
            <v>0.3</v>
          </cell>
          <cell r="F136">
            <v>0.3</v>
          </cell>
          <cell r="G136">
            <v>0</v>
          </cell>
          <cell r="H136">
            <v>0.72</v>
          </cell>
          <cell r="I136">
            <v>0</v>
          </cell>
          <cell r="J136">
            <v>0</v>
          </cell>
          <cell r="K136">
            <v>0</v>
          </cell>
        </row>
        <row r="137">
          <cell r="B137" t="str">
            <v>ID 86 HUMBERTO ANTONIO BAENA LOPERA</v>
          </cell>
          <cell r="C137">
            <v>0</v>
          </cell>
          <cell r="D137">
            <v>0</v>
          </cell>
          <cell r="E137">
            <v>0</v>
          </cell>
          <cell r="F137">
            <v>0</v>
          </cell>
          <cell r="G137">
            <v>0</v>
          </cell>
          <cell r="H137">
            <v>0</v>
          </cell>
          <cell r="I137">
            <v>0</v>
          </cell>
          <cell r="J137">
            <v>0</v>
          </cell>
          <cell r="K137">
            <v>0</v>
          </cell>
        </row>
        <row r="138">
          <cell r="B138" t="str">
            <v>ID 87 EDILBERTO DE JESUS QUINTANA</v>
          </cell>
          <cell r="C138">
            <v>0</v>
          </cell>
          <cell r="D138">
            <v>0</v>
          </cell>
          <cell r="E138">
            <v>0</v>
          </cell>
          <cell r="F138">
            <v>0</v>
          </cell>
          <cell r="G138">
            <v>0</v>
          </cell>
          <cell r="H138">
            <v>0</v>
          </cell>
          <cell r="I138">
            <v>0</v>
          </cell>
          <cell r="J138">
            <v>0</v>
          </cell>
          <cell r="K138">
            <v>0</v>
          </cell>
        </row>
        <row r="139">
          <cell r="B139" t="str">
            <v>ID 88GUILLERMINA LOPEZ ARROYAVE</v>
          </cell>
          <cell r="C139">
            <v>0</v>
          </cell>
          <cell r="D139">
            <v>0</v>
          </cell>
          <cell r="E139">
            <v>0</v>
          </cell>
          <cell r="F139">
            <v>0</v>
          </cell>
          <cell r="G139">
            <v>0</v>
          </cell>
          <cell r="H139">
            <v>0</v>
          </cell>
          <cell r="I139">
            <v>0</v>
          </cell>
          <cell r="J139">
            <v>0</v>
          </cell>
          <cell r="K139">
            <v>0</v>
          </cell>
        </row>
        <row r="140">
          <cell r="B140" t="str">
            <v>ID 90 LUIS FERNANDO ADARVE JIMENEZ</v>
          </cell>
          <cell r="C140">
            <v>0</v>
          </cell>
          <cell r="D140">
            <v>0</v>
          </cell>
          <cell r="E140">
            <v>0</v>
          </cell>
          <cell r="F140">
            <v>0</v>
          </cell>
          <cell r="G140">
            <v>0</v>
          </cell>
          <cell r="H140">
            <v>0</v>
          </cell>
          <cell r="I140">
            <v>0</v>
          </cell>
          <cell r="J140">
            <v>0</v>
          </cell>
          <cell r="K140">
            <v>0</v>
          </cell>
        </row>
        <row r="141">
          <cell r="B141" t="str">
            <v>ID 53 YEISON ALEXIS JIMENEZ</v>
          </cell>
          <cell r="C141">
            <v>0</v>
          </cell>
          <cell r="D141">
            <v>8</v>
          </cell>
          <cell r="E141">
            <v>0.3</v>
          </cell>
          <cell r="F141">
            <v>0.2</v>
          </cell>
          <cell r="G141">
            <v>0</v>
          </cell>
          <cell r="H141">
            <v>0.48</v>
          </cell>
          <cell r="I141">
            <v>0</v>
          </cell>
          <cell r="J141">
            <v>0</v>
          </cell>
          <cell r="K141">
            <v>0</v>
          </cell>
        </row>
        <row r="142">
          <cell r="B142">
            <v>0</v>
          </cell>
          <cell r="C142">
            <v>0</v>
          </cell>
          <cell r="D142">
            <v>0</v>
          </cell>
          <cell r="E142">
            <v>0</v>
          </cell>
          <cell r="F142">
            <v>0</v>
          </cell>
          <cell r="G142" t="str">
            <v>TOTAL</v>
          </cell>
          <cell r="H142">
            <v>6.96</v>
          </cell>
          <cell r="I142">
            <v>0</v>
          </cell>
          <cell r="J142">
            <v>0</v>
          </cell>
          <cell r="K142">
            <v>0</v>
          </cell>
        </row>
        <row r="143">
          <cell r="B143" t="str">
            <v>CAPITULO:</v>
          </cell>
          <cell r="C143" t="str">
            <v>2.</v>
          </cell>
          <cell r="D143" t="str">
            <v>DEMOLICIONES, EXCAVACIONES Y LLENOS</v>
          </cell>
          <cell r="E143">
            <v>0</v>
          </cell>
          <cell r="F143">
            <v>0</v>
          </cell>
          <cell r="G143">
            <v>0</v>
          </cell>
          <cell r="H143">
            <v>0</v>
          </cell>
          <cell r="I143" t="str">
            <v>ELABORÓ:</v>
          </cell>
          <cell r="J143" t="str">
            <v>FECHA:</v>
          </cell>
          <cell r="K143">
            <v>0</v>
          </cell>
        </row>
        <row r="144">
          <cell r="B144">
            <v>0</v>
          </cell>
          <cell r="C144">
            <v>0</v>
          </cell>
          <cell r="D144">
            <v>0</v>
          </cell>
          <cell r="E144">
            <v>0</v>
          </cell>
          <cell r="F144">
            <v>0</v>
          </cell>
          <cell r="G144">
            <v>0</v>
          </cell>
          <cell r="H144">
            <v>0</v>
          </cell>
          <cell r="I144" t="str">
            <v>Diego Alejandro Valencia</v>
          </cell>
          <cell r="J144">
            <v>44287</v>
          </cell>
          <cell r="K144">
            <v>0</v>
          </cell>
        </row>
        <row r="145">
          <cell r="B145" t="str">
            <v>ITEM</v>
          </cell>
          <cell r="C145" t="str">
            <v>Desmonte de aparatos sanitarios (baño y lavamanos)</v>
          </cell>
          <cell r="D145">
            <v>0</v>
          </cell>
          <cell r="E145">
            <v>0</v>
          </cell>
          <cell r="F145">
            <v>0</v>
          </cell>
          <cell r="G145">
            <v>0</v>
          </cell>
          <cell r="H145">
            <v>0</v>
          </cell>
          <cell r="I145">
            <v>0</v>
          </cell>
          <cell r="J145" t="str">
            <v>UNIDAD:</v>
          </cell>
          <cell r="K145">
            <v>0</v>
          </cell>
        </row>
        <row r="146">
          <cell r="B146" t="str">
            <v>2.4</v>
          </cell>
          <cell r="C146">
            <v>0</v>
          </cell>
          <cell r="D146">
            <v>0</v>
          </cell>
          <cell r="E146">
            <v>0</v>
          </cell>
          <cell r="F146">
            <v>0</v>
          </cell>
          <cell r="G146">
            <v>0</v>
          </cell>
          <cell r="H146">
            <v>0</v>
          </cell>
          <cell r="I146">
            <v>0</v>
          </cell>
          <cell r="J146" t="str">
            <v>Un</v>
          </cell>
          <cell r="K146">
            <v>20</v>
          </cell>
        </row>
        <row r="147">
          <cell r="B147" t="str">
            <v>UBICACIÓN</v>
          </cell>
          <cell r="C147">
            <v>0</v>
          </cell>
          <cell r="D147" t="str">
            <v>LARGO</v>
          </cell>
          <cell r="E147" t="str">
            <v>ANCHO</v>
          </cell>
          <cell r="F147" t="str">
            <v>ALTURA</v>
          </cell>
          <cell r="G147" t="str">
            <v>CANT.</v>
          </cell>
          <cell r="H147" t="str">
            <v>TOTAL</v>
          </cell>
          <cell r="I147" t="str">
            <v>DETALLES</v>
          </cell>
          <cell r="J147">
            <v>0</v>
          </cell>
          <cell r="K147">
            <v>0</v>
          </cell>
        </row>
        <row r="148">
          <cell r="B148" t="str">
            <v>ID 13 ELDA PATRICIA CEBALLOS VERGARA</v>
          </cell>
          <cell r="C148">
            <v>0</v>
          </cell>
          <cell r="D148">
            <v>0</v>
          </cell>
          <cell r="E148">
            <v>0</v>
          </cell>
          <cell r="F148">
            <v>0</v>
          </cell>
          <cell r="G148">
            <v>1</v>
          </cell>
          <cell r="H148">
            <v>1</v>
          </cell>
          <cell r="I148">
            <v>0</v>
          </cell>
          <cell r="J148">
            <v>0</v>
          </cell>
          <cell r="K148">
            <v>0</v>
          </cell>
        </row>
        <row r="149">
          <cell r="B149" t="str">
            <v>ID 15DUBIS CECILIA MADRID GOMEZ</v>
          </cell>
          <cell r="C149">
            <v>0</v>
          </cell>
          <cell r="D149">
            <v>0</v>
          </cell>
          <cell r="E149">
            <v>0</v>
          </cell>
          <cell r="F149">
            <v>0</v>
          </cell>
          <cell r="G149">
            <v>1</v>
          </cell>
          <cell r="H149">
            <v>1</v>
          </cell>
          <cell r="I149">
            <v>0</v>
          </cell>
          <cell r="J149">
            <v>0</v>
          </cell>
          <cell r="K149">
            <v>0</v>
          </cell>
        </row>
        <row r="150">
          <cell r="B150" t="str">
            <v>ID 25 NORBERTO ALONSO RIOS TORRES</v>
          </cell>
          <cell r="C150">
            <v>0</v>
          </cell>
          <cell r="D150">
            <v>0</v>
          </cell>
          <cell r="E150">
            <v>0</v>
          </cell>
          <cell r="F150">
            <v>0</v>
          </cell>
          <cell r="G150">
            <v>1</v>
          </cell>
          <cell r="H150">
            <v>1</v>
          </cell>
          <cell r="I150">
            <v>0</v>
          </cell>
          <cell r="J150">
            <v>0</v>
          </cell>
          <cell r="K150">
            <v>0</v>
          </cell>
        </row>
        <row r="151">
          <cell r="B151" t="str">
            <v>ID 29ALBERTO DE JESUS RESTREPO LOPEZ</v>
          </cell>
          <cell r="C151">
            <v>0</v>
          </cell>
          <cell r="D151">
            <v>0</v>
          </cell>
          <cell r="E151">
            <v>0</v>
          </cell>
          <cell r="F151">
            <v>0</v>
          </cell>
          <cell r="G151">
            <v>1</v>
          </cell>
          <cell r="H151">
            <v>1</v>
          </cell>
          <cell r="I151">
            <v>0</v>
          </cell>
          <cell r="J151">
            <v>0</v>
          </cell>
          <cell r="K151">
            <v>0</v>
          </cell>
        </row>
        <row r="152">
          <cell r="B152" t="str">
            <v>ID 30 LEIDY CATHERINE AGUDELO ORREGO</v>
          </cell>
          <cell r="C152">
            <v>0</v>
          </cell>
          <cell r="D152">
            <v>0</v>
          </cell>
          <cell r="E152">
            <v>0</v>
          </cell>
          <cell r="F152">
            <v>0</v>
          </cell>
          <cell r="G152">
            <v>1</v>
          </cell>
          <cell r="H152">
            <v>1</v>
          </cell>
          <cell r="I152">
            <v>0</v>
          </cell>
          <cell r="J152">
            <v>0</v>
          </cell>
          <cell r="K152">
            <v>0</v>
          </cell>
        </row>
        <row r="153">
          <cell r="B153" t="str">
            <v>ID 31 WILSON DE JESUS ROJAS LOPEZ</v>
          </cell>
          <cell r="C153">
            <v>0</v>
          </cell>
          <cell r="D153">
            <v>0</v>
          </cell>
          <cell r="E153">
            <v>0</v>
          </cell>
          <cell r="F153">
            <v>0</v>
          </cell>
          <cell r="G153">
            <v>1</v>
          </cell>
          <cell r="H153">
            <v>1</v>
          </cell>
          <cell r="I153">
            <v>0</v>
          </cell>
          <cell r="J153">
            <v>0</v>
          </cell>
          <cell r="K153">
            <v>0</v>
          </cell>
        </row>
        <row r="154">
          <cell r="B154" t="str">
            <v>ID 34 MARIA GUIDIANI CALLE MISAS</v>
          </cell>
          <cell r="C154">
            <v>0</v>
          </cell>
          <cell r="D154">
            <v>0</v>
          </cell>
          <cell r="E154">
            <v>0</v>
          </cell>
          <cell r="F154">
            <v>0</v>
          </cell>
          <cell r="G154">
            <v>0</v>
          </cell>
          <cell r="H154">
            <v>0</v>
          </cell>
          <cell r="I154">
            <v>0</v>
          </cell>
          <cell r="J154">
            <v>0</v>
          </cell>
          <cell r="K154">
            <v>0</v>
          </cell>
        </row>
        <row r="155">
          <cell r="B155" t="str">
            <v>ID 43NODIER YAMILE GONZALEZ IDARRAGA</v>
          </cell>
          <cell r="C155">
            <v>0</v>
          </cell>
          <cell r="D155">
            <v>0</v>
          </cell>
          <cell r="E155">
            <v>0</v>
          </cell>
          <cell r="F155">
            <v>0</v>
          </cell>
          <cell r="G155">
            <v>1</v>
          </cell>
          <cell r="H155">
            <v>1</v>
          </cell>
          <cell r="I155">
            <v>0</v>
          </cell>
          <cell r="J155">
            <v>0</v>
          </cell>
          <cell r="K155">
            <v>0</v>
          </cell>
        </row>
        <row r="156">
          <cell r="B156" t="str">
            <v>ID 46 YENNY LISENIA QUIROZ MONSALVE</v>
          </cell>
          <cell r="C156">
            <v>0</v>
          </cell>
          <cell r="D156">
            <v>0</v>
          </cell>
          <cell r="E156">
            <v>0</v>
          </cell>
          <cell r="F156">
            <v>0</v>
          </cell>
          <cell r="G156">
            <v>1</v>
          </cell>
          <cell r="H156">
            <v>1</v>
          </cell>
          <cell r="I156">
            <v>0</v>
          </cell>
          <cell r="J156">
            <v>0</v>
          </cell>
          <cell r="K156">
            <v>0</v>
          </cell>
        </row>
        <row r="157">
          <cell r="B157" t="str">
            <v>ID 48 LILIANA MARIA SANCHEZ GOMEZ</v>
          </cell>
          <cell r="C157">
            <v>0</v>
          </cell>
          <cell r="D157">
            <v>0</v>
          </cell>
          <cell r="E157">
            <v>0</v>
          </cell>
          <cell r="F157">
            <v>0</v>
          </cell>
          <cell r="G157">
            <v>1</v>
          </cell>
          <cell r="H157">
            <v>1</v>
          </cell>
          <cell r="I157">
            <v>0</v>
          </cell>
          <cell r="J157">
            <v>0</v>
          </cell>
          <cell r="K157">
            <v>0</v>
          </cell>
        </row>
        <row r="158">
          <cell r="B158" t="str">
            <v>ID 49 MARISOL MISAS ATEHORTUA</v>
          </cell>
          <cell r="C158">
            <v>0</v>
          </cell>
          <cell r="D158">
            <v>0</v>
          </cell>
          <cell r="E158">
            <v>0</v>
          </cell>
          <cell r="F158">
            <v>0</v>
          </cell>
          <cell r="G158">
            <v>0</v>
          </cell>
          <cell r="H158">
            <v>0</v>
          </cell>
          <cell r="I158">
            <v>0</v>
          </cell>
          <cell r="J158">
            <v>0</v>
          </cell>
          <cell r="K158">
            <v>0</v>
          </cell>
        </row>
        <row r="159">
          <cell r="B159" t="str">
            <v>ID 50 RODOLFO ANTONIO AGUDELO AGUDELO</v>
          </cell>
          <cell r="C159">
            <v>0</v>
          </cell>
          <cell r="D159">
            <v>0</v>
          </cell>
          <cell r="E159">
            <v>0</v>
          </cell>
          <cell r="F159">
            <v>0</v>
          </cell>
          <cell r="G159">
            <v>0</v>
          </cell>
          <cell r="H159">
            <v>0</v>
          </cell>
          <cell r="I159">
            <v>0</v>
          </cell>
          <cell r="J159">
            <v>0</v>
          </cell>
          <cell r="K159">
            <v>0</v>
          </cell>
        </row>
        <row r="160">
          <cell r="B160" t="str">
            <v>ID 52 JESUS EMILIO CARDONA HERNANDEZ</v>
          </cell>
          <cell r="C160">
            <v>0</v>
          </cell>
          <cell r="D160">
            <v>0</v>
          </cell>
          <cell r="E160">
            <v>0</v>
          </cell>
          <cell r="F160">
            <v>0</v>
          </cell>
          <cell r="G160">
            <v>1</v>
          </cell>
          <cell r="H160">
            <v>1</v>
          </cell>
          <cell r="I160">
            <v>0</v>
          </cell>
          <cell r="J160">
            <v>0</v>
          </cell>
          <cell r="K160">
            <v>0</v>
          </cell>
        </row>
        <row r="161">
          <cell r="B161" t="str">
            <v>ID 54 ROMAN ALBERTO BARRIENTOS RESTREPO</v>
          </cell>
          <cell r="C161">
            <v>0</v>
          </cell>
          <cell r="D161">
            <v>0</v>
          </cell>
          <cell r="E161">
            <v>0</v>
          </cell>
          <cell r="F161">
            <v>0</v>
          </cell>
          <cell r="G161">
            <v>1</v>
          </cell>
          <cell r="H161">
            <v>1</v>
          </cell>
          <cell r="I161">
            <v>0</v>
          </cell>
          <cell r="J161">
            <v>0</v>
          </cell>
          <cell r="K161">
            <v>0</v>
          </cell>
        </row>
        <row r="162">
          <cell r="B162" t="str">
            <v>ID 55 JOHAN MANUEL PEÑA ELORZA</v>
          </cell>
          <cell r="C162">
            <v>0</v>
          </cell>
          <cell r="D162">
            <v>0</v>
          </cell>
          <cell r="E162">
            <v>0</v>
          </cell>
          <cell r="F162">
            <v>0</v>
          </cell>
          <cell r="G162">
            <v>0</v>
          </cell>
          <cell r="H162">
            <v>0</v>
          </cell>
          <cell r="I162">
            <v>0</v>
          </cell>
          <cell r="J162">
            <v>0</v>
          </cell>
          <cell r="K162">
            <v>0</v>
          </cell>
        </row>
        <row r="163">
          <cell r="B163" t="str">
            <v>ID 57 ROSA ELENA VILLEGAS PEREZ</v>
          </cell>
          <cell r="C163">
            <v>0</v>
          </cell>
          <cell r="D163">
            <v>0</v>
          </cell>
          <cell r="E163">
            <v>0</v>
          </cell>
          <cell r="F163">
            <v>0</v>
          </cell>
          <cell r="G163">
            <v>1</v>
          </cell>
          <cell r="H163">
            <v>1</v>
          </cell>
          <cell r="I163">
            <v>0</v>
          </cell>
          <cell r="J163">
            <v>0</v>
          </cell>
          <cell r="K163">
            <v>0</v>
          </cell>
        </row>
        <row r="164">
          <cell r="B164" t="str">
            <v>ID 61 FLORICELI DEL CARMEN GOMEZ VARELAS</v>
          </cell>
          <cell r="C164">
            <v>0</v>
          </cell>
          <cell r="D164">
            <v>0</v>
          </cell>
          <cell r="E164">
            <v>0</v>
          </cell>
          <cell r="F164">
            <v>0</v>
          </cell>
          <cell r="G164">
            <v>0</v>
          </cell>
          <cell r="H164">
            <v>0</v>
          </cell>
          <cell r="I164">
            <v>0</v>
          </cell>
          <cell r="J164">
            <v>0</v>
          </cell>
          <cell r="K164">
            <v>0</v>
          </cell>
        </row>
        <row r="165">
          <cell r="B165" t="str">
            <v>ID 62 SILVIA LILIANA ROJO</v>
          </cell>
          <cell r="C165">
            <v>0</v>
          </cell>
          <cell r="D165">
            <v>0</v>
          </cell>
          <cell r="E165">
            <v>0</v>
          </cell>
          <cell r="F165">
            <v>0</v>
          </cell>
          <cell r="G165">
            <v>0</v>
          </cell>
          <cell r="H165">
            <v>0</v>
          </cell>
          <cell r="I165">
            <v>0</v>
          </cell>
          <cell r="J165">
            <v>0</v>
          </cell>
          <cell r="K165">
            <v>0</v>
          </cell>
        </row>
        <row r="166">
          <cell r="B166" t="str">
            <v>ID 63 MIGUEL ANTONIO LOPEZ LOPERA</v>
          </cell>
          <cell r="C166">
            <v>0</v>
          </cell>
          <cell r="D166">
            <v>0</v>
          </cell>
          <cell r="E166">
            <v>0</v>
          </cell>
          <cell r="F166">
            <v>0</v>
          </cell>
          <cell r="G166">
            <v>1</v>
          </cell>
          <cell r="H166">
            <v>1</v>
          </cell>
          <cell r="I166">
            <v>0</v>
          </cell>
          <cell r="J166">
            <v>0</v>
          </cell>
          <cell r="K166">
            <v>0</v>
          </cell>
        </row>
        <row r="167">
          <cell r="B167" t="str">
            <v>ID 37 ARQUIMEDES DE JESUS MONTOYA OCHOA</v>
          </cell>
          <cell r="C167">
            <v>0</v>
          </cell>
          <cell r="D167">
            <v>0</v>
          </cell>
          <cell r="E167">
            <v>0</v>
          </cell>
          <cell r="F167">
            <v>0</v>
          </cell>
          <cell r="G167">
            <v>0</v>
          </cell>
          <cell r="H167">
            <v>0</v>
          </cell>
          <cell r="I167">
            <v>0</v>
          </cell>
          <cell r="J167">
            <v>0</v>
          </cell>
          <cell r="K167">
            <v>0</v>
          </cell>
        </row>
        <row r="168">
          <cell r="B168" t="str">
            <v>ID 81 JHON FREDY AGUDELO ARANGO</v>
          </cell>
          <cell r="C168">
            <v>0</v>
          </cell>
          <cell r="D168">
            <v>0</v>
          </cell>
          <cell r="E168">
            <v>0</v>
          </cell>
          <cell r="F168">
            <v>0</v>
          </cell>
          <cell r="G168">
            <v>1</v>
          </cell>
          <cell r="H168">
            <v>1</v>
          </cell>
          <cell r="I168">
            <v>0</v>
          </cell>
          <cell r="J168">
            <v>0</v>
          </cell>
          <cell r="K168">
            <v>0</v>
          </cell>
        </row>
        <row r="169">
          <cell r="B169" t="str">
            <v>ID83 ADOLFO DE JESUS UÑATES CEBALLOS</v>
          </cell>
          <cell r="C169">
            <v>0</v>
          </cell>
          <cell r="D169">
            <v>0</v>
          </cell>
          <cell r="E169">
            <v>0</v>
          </cell>
          <cell r="F169">
            <v>0</v>
          </cell>
          <cell r="G169">
            <v>1</v>
          </cell>
          <cell r="H169">
            <v>1</v>
          </cell>
          <cell r="I169">
            <v>0</v>
          </cell>
          <cell r="J169">
            <v>0</v>
          </cell>
          <cell r="K169">
            <v>0</v>
          </cell>
        </row>
        <row r="170">
          <cell r="B170" t="str">
            <v>ID 84 LUZ EDILIA CEBALLOS</v>
          </cell>
          <cell r="C170">
            <v>0</v>
          </cell>
          <cell r="D170">
            <v>0</v>
          </cell>
          <cell r="E170">
            <v>0</v>
          </cell>
          <cell r="F170">
            <v>0</v>
          </cell>
          <cell r="G170">
            <v>1</v>
          </cell>
          <cell r="H170">
            <v>1</v>
          </cell>
          <cell r="I170">
            <v>0</v>
          </cell>
          <cell r="J170">
            <v>0</v>
          </cell>
          <cell r="K170">
            <v>0</v>
          </cell>
        </row>
        <row r="171">
          <cell r="B171" t="str">
            <v>ID 85 LUIS ENRIQUE LONDOÑO MUÑOZ</v>
          </cell>
          <cell r="C171">
            <v>0</v>
          </cell>
          <cell r="D171">
            <v>0</v>
          </cell>
          <cell r="E171">
            <v>0</v>
          </cell>
          <cell r="F171">
            <v>0</v>
          </cell>
          <cell r="G171">
            <v>1</v>
          </cell>
          <cell r="H171">
            <v>1</v>
          </cell>
          <cell r="I171">
            <v>0</v>
          </cell>
          <cell r="J171">
            <v>0</v>
          </cell>
          <cell r="K171">
            <v>0</v>
          </cell>
        </row>
        <row r="172">
          <cell r="B172" t="str">
            <v>ID 86 HUMBERTO ANTONIO BAENA LOPERA</v>
          </cell>
          <cell r="C172">
            <v>0</v>
          </cell>
          <cell r="D172">
            <v>0</v>
          </cell>
          <cell r="E172">
            <v>0</v>
          </cell>
          <cell r="F172">
            <v>0</v>
          </cell>
          <cell r="G172">
            <v>1</v>
          </cell>
          <cell r="H172">
            <v>1</v>
          </cell>
          <cell r="I172">
            <v>0</v>
          </cell>
          <cell r="J172">
            <v>0</v>
          </cell>
          <cell r="K172">
            <v>0</v>
          </cell>
        </row>
        <row r="173">
          <cell r="B173" t="str">
            <v>ID 87 EDILBERTO DE JESUS QUINTANA</v>
          </cell>
          <cell r="C173">
            <v>0</v>
          </cell>
          <cell r="D173">
            <v>0</v>
          </cell>
          <cell r="E173">
            <v>0</v>
          </cell>
          <cell r="F173">
            <v>0</v>
          </cell>
          <cell r="G173">
            <v>0</v>
          </cell>
          <cell r="H173">
            <v>0</v>
          </cell>
          <cell r="I173">
            <v>0</v>
          </cell>
          <cell r="J173">
            <v>0</v>
          </cell>
          <cell r="K173">
            <v>0</v>
          </cell>
        </row>
        <row r="174">
          <cell r="B174" t="str">
            <v>ID 88GUILLERMINA LOPEZ ARROYAVE</v>
          </cell>
          <cell r="C174">
            <v>0</v>
          </cell>
          <cell r="D174">
            <v>0</v>
          </cell>
          <cell r="E174">
            <v>0</v>
          </cell>
          <cell r="F174">
            <v>0</v>
          </cell>
          <cell r="G174">
            <v>1</v>
          </cell>
          <cell r="H174">
            <v>1</v>
          </cell>
          <cell r="I174">
            <v>0</v>
          </cell>
          <cell r="J174">
            <v>0</v>
          </cell>
          <cell r="K174">
            <v>0</v>
          </cell>
        </row>
        <row r="175">
          <cell r="B175" t="str">
            <v>ID 90 LUIS FERNANDO ADARVE JIMENEZ</v>
          </cell>
          <cell r="C175">
            <v>0</v>
          </cell>
          <cell r="D175">
            <v>0</v>
          </cell>
          <cell r="E175">
            <v>0</v>
          </cell>
          <cell r="F175">
            <v>0</v>
          </cell>
          <cell r="G175">
            <v>0</v>
          </cell>
          <cell r="H175">
            <v>0</v>
          </cell>
          <cell r="I175">
            <v>0</v>
          </cell>
          <cell r="J175">
            <v>0</v>
          </cell>
          <cell r="K175">
            <v>0</v>
          </cell>
        </row>
        <row r="176">
          <cell r="B176" t="str">
            <v>ID 53 YEISON ALEXIS JIMENEZ</v>
          </cell>
          <cell r="C176">
            <v>0</v>
          </cell>
          <cell r="D176">
            <v>0</v>
          </cell>
          <cell r="E176">
            <v>0</v>
          </cell>
          <cell r="F176">
            <v>0</v>
          </cell>
          <cell r="G176">
            <v>1</v>
          </cell>
          <cell r="H176">
            <v>1</v>
          </cell>
          <cell r="I176">
            <v>0</v>
          </cell>
          <cell r="J176">
            <v>0</v>
          </cell>
          <cell r="K176">
            <v>0</v>
          </cell>
        </row>
        <row r="177">
          <cell r="B177">
            <v>0</v>
          </cell>
          <cell r="C177">
            <v>0</v>
          </cell>
          <cell r="D177">
            <v>0</v>
          </cell>
          <cell r="E177">
            <v>0</v>
          </cell>
          <cell r="F177">
            <v>0</v>
          </cell>
          <cell r="G177" t="str">
            <v>TOTAL</v>
          </cell>
          <cell r="H177">
            <v>20</v>
          </cell>
          <cell r="I177">
            <v>0</v>
          </cell>
          <cell r="J177">
            <v>0</v>
          </cell>
          <cell r="K177">
            <v>0</v>
          </cell>
        </row>
        <row r="178">
          <cell r="B178" t="str">
            <v>CAPITULO:</v>
          </cell>
          <cell r="C178" t="str">
            <v>2.</v>
          </cell>
          <cell r="D178" t="str">
            <v>DEMOLICIONES, EXCAVACIONES Y LLENOS</v>
          </cell>
          <cell r="E178">
            <v>0</v>
          </cell>
          <cell r="F178">
            <v>0</v>
          </cell>
          <cell r="G178">
            <v>0</v>
          </cell>
          <cell r="H178">
            <v>0</v>
          </cell>
          <cell r="I178" t="str">
            <v>ELABORÓ:</v>
          </cell>
          <cell r="J178" t="str">
            <v>FECHA:</v>
          </cell>
          <cell r="K178">
            <v>0</v>
          </cell>
        </row>
        <row r="179">
          <cell r="B179">
            <v>0</v>
          </cell>
          <cell r="C179">
            <v>0</v>
          </cell>
          <cell r="D179">
            <v>0</v>
          </cell>
          <cell r="E179">
            <v>0</v>
          </cell>
          <cell r="F179">
            <v>0</v>
          </cell>
          <cell r="G179">
            <v>0</v>
          </cell>
          <cell r="H179">
            <v>0</v>
          </cell>
          <cell r="I179" t="str">
            <v>Diego Alejandro Valencia</v>
          </cell>
          <cell r="J179">
            <v>44287</v>
          </cell>
          <cell r="K179">
            <v>0</v>
          </cell>
        </row>
        <row r="180">
          <cell r="B180" t="str">
            <v>ITEM</v>
          </cell>
          <cell r="C180" t="str">
            <v>Demolición de muros espesor entre 0,10 a 0,15m</v>
          </cell>
          <cell r="D180">
            <v>0</v>
          </cell>
          <cell r="E180">
            <v>0</v>
          </cell>
          <cell r="F180">
            <v>0</v>
          </cell>
          <cell r="G180">
            <v>0</v>
          </cell>
          <cell r="H180">
            <v>0</v>
          </cell>
          <cell r="I180">
            <v>0</v>
          </cell>
          <cell r="J180" t="str">
            <v>UNIDAD:</v>
          </cell>
          <cell r="K180">
            <v>0</v>
          </cell>
        </row>
        <row r="181">
          <cell r="B181" t="str">
            <v>2.5</v>
          </cell>
          <cell r="C181">
            <v>0</v>
          </cell>
          <cell r="D181">
            <v>0</v>
          </cell>
          <cell r="E181">
            <v>0</v>
          </cell>
          <cell r="F181">
            <v>0</v>
          </cell>
          <cell r="G181">
            <v>0</v>
          </cell>
          <cell r="H181">
            <v>0</v>
          </cell>
          <cell r="I181">
            <v>0</v>
          </cell>
          <cell r="J181" t="str">
            <v>m2</v>
          </cell>
          <cell r="K181">
            <v>100.8</v>
          </cell>
        </row>
        <row r="182">
          <cell r="B182" t="str">
            <v>UBICACIÓN</v>
          </cell>
          <cell r="C182">
            <v>0</v>
          </cell>
          <cell r="D182" t="str">
            <v>LARGO</v>
          </cell>
          <cell r="E182" t="str">
            <v>ANCHO</v>
          </cell>
          <cell r="F182" t="str">
            <v>ALTURA</v>
          </cell>
          <cell r="G182" t="str">
            <v>CANT.</v>
          </cell>
          <cell r="H182" t="str">
            <v>TOTAL</v>
          </cell>
          <cell r="I182" t="str">
            <v>DETALLES</v>
          </cell>
          <cell r="J182">
            <v>0</v>
          </cell>
          <cell r="K182">
            <v>0</v>
          </cell>
        </row>
        <row r="183">
          <cell r="B183" t="str">
            <v>ID 13 ELDA PATRICIA CEBALLOS VERGARA</v>
          </cell>
          <cell r="C183">
            <v>0</v>
          </cell>
          <cell r="D183">
            <v>6.4</v>
          </cell>
          <cell r="E183">
            <v>0</v>
          </cell>
          <cell r="F183">
            <v>2.1</v>
          </cell>
          <cell r="G183">
            <v>0</v>
          </cell>
          <cell r="H183">
            <v>13.440000000000001</v>
          </cell>
          <cell r="I183">
            <v>0</v>
          </cell>
          <cell r="J183">
            <v>0</v>
          </cell>
          <cell r="K183">
            <v>0</v>
          </cell>
        </row>
        <row r="184">
          <cell r="B184" t="str">
            <v>ID 15DUBIS CECILIA MADRID GOMEZ</v>
          </cell>
          <cell r="C184">
            <v>0</v>
          </cell>
          <cell r="D184">
            <v>0</v>
          </cell>
          <cell r="E184">
            <v>0</v>
          </cell>
          <cell r="F184">
            <v>0</v>
          </cell>
          <cell r="G184">
            <v>0</v>
          </cell>
          <cell r="H184">
            <v>0</v>
          </cell>
          <cell r="I184">
            <v>0</v>
          </cell>
          <cell r="J184">
            <v>0</v>
          </cell>
          <cell r="K184">
            <v>0</v>
          </cell>
        </row>
        <row r="185">
          <cell r="B185" t="str">
            <v>ID 25 NORBERTO ALONSO RIOS TORRES</v>
          </cell>
          <cell r="C185">
            <v>0</v>
          </cell>
          <cell r="D185">
            <v>6.2</v>
          </cell>
          <cell r="E185">
            <v>0</v>
          </cell>
          <cell r="F185">
            <v>2.1</v>
          </cell>
          <cell r="G185">
            <v>0</v>
          </cell>
          <cell r="H185">
            <v>13.020000000000001</v>
          </cell>
          <cell r="I185">
            <v>0</v>
          </cell>
          <cell r="J185">
            <v>0</v>
          </cell>
          <cell r="K185">
            <v>0</v>
          </cell>
        </row>
        <row r="186">
          <cell r="B186" t="str">
            <v>ID 29ALBERTO DE JESUS RESTREPO LOPEZ</v>
          </cell>
          <cell r="C186">
            <v>0</v>
          </cell>
          <cell r="D186">
            <v>6.2</v>
          </cell>
          <cell r="E186">
            <v>0</v>
          </cell>
          <cell r="F186">
            <v>2.1</v>
          </cell>
          <cell r="G186">
            <v>0</v>
          </cell>
          <cell r="H186">
            <v>13.020000000000001</v>
          </cell>
          <cell r="I186">
            <v>0</v>
          </cell>
          <cell r="J186">
            <v>0</v>
          </cell>
          <cell r="K186">
            <v>0</v>
          </cell>
        </row>
        <row r="187">
          <cell r="B187" t="str">
            <v>ID 30 LEIDY CATHERINE AGUDELO ORREGO</v>
          </cell>
          <cell r="C187">
            <v>0</v>
          </cell>
          <cell r="D187">
            <v>0</v>
          </cell>
          <cell r="E187">
            <v>0</v>
          </cell>
          <cell r="F187">
            <v>0</v>
          </cell>
          <cell r="G187">
            <v>0</v>
          </cell>
          <cell r="H187">
            <v>0</v>
          </cell>
          <cell r="I187">
            <v>0</v>
          </cell>
          <cell r="J187">
            <v>0</v>
          </cell>
          <cell r="K187">
            <v>0</v>
          </cell>
        </row>
        <row r="188">
          <cell r="B188" t="str">
            <v>ID 31 WILSON DE JESUS ROJAS LOPEZ</v>
          </cell>
          <cell r="C188">
            <v>0</v>
          </cell>
          <cell r="D188">
            <v>0</v>
          </cell>
          <cell r="E188">
            <v>0</v>
          </cell>
          <cell r="F188">
            <v>0</v>
          </cell>
          <cell r="G188">
            <v>0</v>
          </cell>
          <cell r="H188">
            <v>0</v>
          </cell>
          <cell r="I188">
            <v>0</v>
          </cell>
          <cell r="J188">
            <v>0</v>
          </cell>
          <cell r="K188">
            <v>0</v>
          </cell>
        </row>
        <row r="189">
          <cell r="B189" t="str">
            <v>ID 34 MARIA GUIDIANI CALLE MISAS</v>
          </cell>
          <cell r="C189">
            <v>0</v>
          </cell>
          <cell r="D189">
            <v>0</v>
          </cell>
          <cell r="E189">
            <v>0</v>
          </cell>
          <cell r="F189">
            <v>0</v>
          </cell>
          <cell r="G189">
            <v>0</v>
          </cell>
          <cell r="H189">
            <v>0</v>
          </cell>
          <cell r="I189">
            <v>0</v>
          </cell>
          <cell r="J189">
            <v>0</v>
          </cell>
          <cell r="K189">
            <v>0</v>
          </cell>
        </row>
        <row r="190">
          <cell r="B190" t="str">
            <v>ID 43NODIER YAMILE GONZALEZ IDARRAGA</v>
          </cell>
          <cell r="C190">
            <v>0</v>
          </cell>
          <cell r="D190">
            <v>6.2</v>
          </cell>
          <cell r="E190">
            <v>0</v>
          </cell>
          <cell r="F190">
            <v>2.1</v>
          </cell>
          <cell r="G190">
            <v>0</v>
          </cell>
          <cell r="H190">
            <v>13.020000000000001</v>
          </cell>
          <cell r="I190">
            <v>0</v>
          </cell>
          <cell r="J190">
            <v>0</v>
          </cell>
          <cell r="K190">
            <v>0</v>
          </cell>
        </row>
        <row r="191">
          <cell r="B191" t="str">
            <v>ID 46 YENNY LISENIA QUIROZ MONSALVE</v>
          </cell>
          <cell r="C191">
            <v>0</v>
          </cell>
          <cell r="D191">
            <v>0</v>
          </cell>
          <cell r="E191">
            <v>0</v>
          </cell>
          <cell r="F191">
            <v>0</v>
          </cell>
          <cell r="G191">
            <v>0</v>
          </cell>
          <cell r="H191">
            <v>0</v>
          </cell>
          <cell r="I191">
            <v>0</v>
          </cell>
          <cell r="J191">
            <v>0</v>
          </cell>
          <cell r="K191">
            <v>0</v>
          </cell>
        </row>
        <row r="192">
          <cell r="B192" t="str">
            <v>ID 48 LILIANA MARIA SANCHEZ GOMEZ</v>
          </cell>
          <cell r="C192">
            <v>0</v>
          </cell>
          <cell r="D192">
            <v>0</v>
          </cell>
          <cell r="E192">
            <v>0</v>
          </cell>
          <cell r="F192">
            <v>0</v>
          </cell>
          <cell r="G192">
            <v>0</v>
          </cell>
          <cell r="H192">
            <v>0</v>
          </cell>
          <cell r="I192">
            <v>0</v>
          </cell>
          <cell r="J192">
            <v>0</v>
          </cell>
          <cell r="K192">
            <v>0</v>
          </cell>
        </row>
        <row r="193">
          <cell r="B193" t="str">
            <v>ID 49 MARISOL MISAS ATEHORTUA</v>
          </cell>
          <cell r="C193">
            <v>0</v>
          </cell>
          <cell r="D193">
            <v>0</v>
          </cell>
          <cell r="E193">
            <v>0</v>
          </cell>
          <cell r="F193">
            <v>0</v>
          </cell>
          <cell r="G193">
            <v>0</v>
          </cell>
          <cell r="H193">
            <v>0</v>
          </cell>
          <cell r="I193">
            <v>0</v>
          </cell>
          <cell r="J193">
            <v>0</v>
          </cell>
          <cell r="K193">
            <v>0</v>
          </cell>
        </row>
        <row r="194">
          <cell r="B194" t="str">
            <v>ID 50 RODOLFO ANTONIO AGUDELO AGUDELO</v>
          </cell>
          <cell r="C194">
            <v>0</v>
          </cell>
          <cell r="D194">
            <v>0</v>
          </cell>
          <cell r="E194">
            <v>0</v>
          </cell>
          <cell r="F194">
            <v>0</v>
          </cell>
          <cell r="G194">
            <v>0</v>
          </cell>
          <cell r="H194">
            <v>0</v>
          </cell>
          <cell r="I194">
            <v>0</v>
          </cell>
          <cell r="J194">
            <v>0</v>
          </cell>
          <cell r="K194">
            <v>0</v>
          </cell>
        </row>
        <row r="195">
          <cell r="B195" t="str">
            <v>ID 52 JESUS EMILIO CARDONA HERNANDEZ</v>
          </cell>
          <cell r="C195">
            <v>0</v>
          </cell>
          <cell r="D195">
            <v>6</v>
          </cell>
          <cell r="E195">
            <v>0</v>
          </cell>
          <cell r="F195">
            <v>2.1</v>
          </cell>
          <cell r="G195">
            <v>0</v>
          </cell>
          <cell r="H195">
            <v>12.600000000000001</v>
          </cell>
          <cell r="I195">
            <v>0</v>
          </cell>
          <cell r="J195">
            <v>0</v>
          </cell>
          <cell r="K195">
            <v>0</v>
          </cell>
        </row>
        <row r="196">
          <cell r="B196" t="str">
            <v>ID 54 ROMAN ALBERTO BARRIENTOS RESTREPO</v>
          </cell>
          <cell r="C196">
            <v>0</v>
          </cell>
          <cell r="D196">
            <v>0</v>
          </cell>
          <cell r="E196">
            <v>0</v>
          </cell>
          <cell r="F196">
            <v>0</v>
          </cell>
          <cell r="G196">
            <v>0</v>
          </cell>
          <cell r="H196">
            <v>0</v>
          </cell>
          <cell r="I196">
            <v>0</v>
          </cell>
          <cell r="J196">
            <v>0</v>
          </cell>
          <cell r="K196">
            <v>0</v>
          </cell>
        </row>
        <row r="197">
          <cell r="B197" t="str">
            <v>ID 55 JOHAN MANUEL PEÑA ELORZA</v>
          </cell>
          <cell r="C197">
            <v>0</v>
          </cell>
          <cell r="D197">
            <v>0</v>
          </cell>
          <cell r="E197">
            <v>0</v>
          </cell>
          <cell r="F197">
            <v>0</v>
          </cell>
          <cell r="G197">
            <v>0</v>
          </cell>
          <cell r="H197">
            <v>0</v>
          </cell>
          <cell r="I197">
            <v>0</v>
          </cell>
          <cell r="J197">
            <v>0</v>
          </cell>
          <cell r="K197">
            <v>0</v>
          </cell>
        </row>
        <row r="198">
          <cell r="B198" t="str">
            <v>ID 57 ROSA ELENA VILLEGAS PEREZ</v>
          </cell>
          <cell r="C198">
            <v>0</v>
          </cell>
          <cell r="D198">
            <v>0</v>
          </cell>
          <cell r="E198">
            <v>0</v>
          </cell>
          <cell r="F198">
            <v>0</v>
          </cell>
          <cell r="G198">
            <v>0</v>
          </cell>
          <cell r="H198">
            <v>0</v>
          </cell>
          <cell r="I198">
            <v>0</v>
          </cell>
          <cell r="J198">
            <v>0</v>
          </cell>
          <cell r="K198">
            <v>0</v>
          </cell>
        </row>
        <row r="199">
          <cell r="B199" t="str">
            <v>ID 61 FLORICELI DEL CARMEN GOMEZ VARELAS</v>
          </cell>
          <cell r="C199">
            <v>0</v>
          </cell>
          <cell r="D199">
            <v>0</v>
          </cell>
          <cell r="E199">
            <v>0</v>
          </cell>
          <cell r="F199">
            <v>0</v>
          </cell>
          <cell r="G199">
            <v>0</v>
          </cell>
          <cell r="H199">
            <v>0</v>
          </cell>
          <cell r="I199">
            <v>0</v>
          </cell>
          <cell r="J199">
            <v>0</v>
          </cell>
          <cell r="K199">
            <v>0</v>
          </cell>
        </row>
        <row r="200">
          <cell r="B200" t="str">
            <v>ID 62 SILVIA LILIANA ROJO</v>
          </cell>
          <cell r="C200">
            <v>0</v>
          </cell>
          <cell r="D200">
            <v>0</v>
          </cell>
          <cell r="E200">
            <v>0</v>
          </cell>
          <cell r="F200">
            <v>0</v>
          </cell>
          <cell r="G200">
            <v>0</v>
          </cell>
          <cell r="H200">
            <v>0</v>
          </cell>
          <cell r="I200">
            <v>0</v>
          </cell>
          <cell r="J200">
            <v>0</v>
          </cell>
          <cell r="K200">
            <v>0</v>
          </cell>
        </row>
        <row r="201">
          <cell r="B201" t="str">
            <v>ID 63 MIGUEL ANTONIO LOPEZ LOPERA</v>
          </cell>
          <cell r="C201">
            <v>0</v>
          </cell>
          <cell r="D201">
            <v>0</v>
          </cell>
          <cell r="E201">
            <v>0</v>
          </cell>
          <cell r="F201">
            <v>0</v>
          </cell>
          <cell r="G201">
            <v>0</v>
          </cell>
          <cell r="H201">
            <v>0</v>
          </cell>
          <cell r="I201">
            <v>0</v>
          </cell>
          <cell r="J201">
            <v>0</v>
          </cell>
          <cell r="K201">
            <v>0</v>
          </cell>
        </row>
        <row r="202">
          <cell r="B202" t="str">
            <v>ID 37 ARQUIMEDES DE JESUS MONTOYA OCHOA</v>
          </cell>
          <cell r="C202">
            <v>0</v>
          </cell>
          <cell r="D202">
            <v>0</v>
          </cell>
          <cell r="E202">
            <v>0</v>
          </cell>
          <cell r="F202">
            <v>0</v>
          </cell>
          <cell r="G202">
            <v>0</v>
          </cell>
          <cell r="H202">
            <v>0</v>
          </cell>
          <cell r="I202">
            <v>0</v>
          </cell>
          <cell r="J202">
            <v>0</v>
          </cell>
          <cell r="K202">
            <v>0</v>
          </cell>
        </row>
        <row r="203">
          <cell r="B203" t="str">
            <v>ID 81 JHON FREDY AGUDELO ARANGO</v>
          </cell>
          <cell r="C203">
            <v>0</v>
          </cell>
          <cell r="D203">
            <v>0</v>
          </cell>
          <cell r="E203">
            <v>0</v>
          </cell>
          <cell r="F203">
            <v>0</v>
          </cell>
          <cell r="G203">
            <v>0</v>
          </cell>
          <cell r="H203">
            <v>0</v>
          </cell>
          <cell r="I203">
            <v>0</v>
          </cell>
          <cell r="J203">
            <v>0</v>
          </cell>
          <cell r="K203">
            <v>0</v>
          </cell>
        </row>
        <row r="204">
          <cell r="B204" t="str">
            <v>ID83 ADOLFO DE JESUS UÑATES CEBALLOS</v>
          </cell>
          <cell r="C204">
            <v>0</v>
          </cell>
          <cell r="D204">
            <v>6</v>
          </cell>
          <cell r="E204">
            <v>0</v>
          </cell>
          <cell r="F204">
            <v>2.1</v>
          </cell>
          <cell r="G204">
            <v>0</v>
          </cell>
          <cell r="H204">
            <v>12.600000000000001</v>
          </cell>
          <cell r="I204">
            <v>0</v>
          </cell>
          <cell r="J204">
            <v>0</v>
          </cell>
          <cell r="K204">
            <v>0</v>
          </cell>
        </row>
        <row r="205">
          <cell r="B205" t="str">
            <v>ID 84 LUZ EDILIA CEBALLOS</v>
          </cell>
          <cell r="C205">
            <v>0</v>
          </cell>
          <cell r="D205">
            <v>6</v>
          </cell>
          <cell r="E205">
            <v>0</v>
          </cell>
          <cell r="F205">
            <v>2.1</v>
          </cell>
          <cell r="G205">
            <v>0</v>
          </cell>
          <cell r="H205">
            <v>12.600000000000001</v>
          </cell>
          <cell r="I205">
            <v>0</v>
          </cell>
          <cell r="J205">
            <v>0</v>
          </cell>
          <cell r="K205">
            <v>0</v>
          </cell>
        </row>
        <row r="206">
          <cell r="B206" t="str">
            <v>ID 85 LUIS ENRIQUE LONDOÑO MUÑOZ</v>
          </cell>
          <cell r="C206">
            <v>0</v>
          </cell>
          <cell r="D206">
            <v>0</v>
          </cell>
          <cell r="E206">
            <v>0</v>
          </cell>
          <cell r="F206">
            <v>0</v>
          </cell>
          <cell r="G206">
            <v>0</v>
          </cell>
          <cell r="H206">
            <v>0</v>
          </cell>
          <cell r="I206">
            <v>0</v>
          </cell>
          <cell r="J206">
            <v>0</v>
          </cell>
          <cell r="K206">
            <v>0</v>
          </cell>
        </row>
        <row r="207">
          <cell r="B207" t="str">
            <v>ID 86 HUMBERTO ANTONIO BAENA LOPERA</v>
          </cell>
          <cell r="C207">
            <v>0</v>
          </cell>
          <cell r="D207">
            <v>5</v>
          </cell>
          <cell r="E207">
            <v>0</v>
          </cell>
          <cell r="F207">
            <v>2.1</v>
          </cell>
          <cell r="G207">
            <v>0</v>
          </cell>
          <cell r="H207">
            <v>10.5</v>
          </cell>
          <cell r="I207">
            <v>0</v>
          </cell>
          <cell r="J207">
            <v>0</v>
          </cell>
          <cell r="K207">
            <v>0</v>
          </cell>
        </row>
        <row r="208">
          <cell r="B208" t="str">
            <v>ID 87 EDILBERTO DE JESUS QUINTANA</v>
          </cell>
          <cell r="C208">
            <v>0</v>
          </cell>
          <cell r="D208">
            <v>0</v>
          </cell>
          <cell r="E208">
            <v>0</v>
          </cell>
          <cell r="F208">
            <v>0</v>
          </cell>
          <cell r="G208">
            <v>0</v>
          </cell>
          <cell r="H208">
            <v>0</v>
          </cell>
          <cell r="I208">
            <v>0</v>
          </cell>
          <cell r="J208">
            <v>0</v>
          </cell>
          <cell r="K208">
            <v>0</v>
          </cell>
        </row>
        <row r="209">
          <cell r="B209" t="str">
            <v>ID 88GUILLERMINA LOPEZ ARROYAVE</v>
          </cell>
          <cell r="C209">
            <v>0</v>
          </cell>
          <cell r="D209">
            <v>0</v>
          </cell>
          <cell r="E209">
            <v>0</v>
          </cell>
          <cell r="F209">
            <v>0</v>
          </cell>
          <cell r="G209">
            <v>0</v>
          </cell>
          <cell r="H209">
            <v>0</v>
          </cell>
          <cell r="I209">
            <v>0</v>
          </cell>
          <cell r="J209">
            <v>0</v>
          </cell>
          <cell r="K209">
            <v>0</v>
          </cell>
        </row>
        <row r="210">
          <cell r="B210" t="str">
            <v>ID 90 LUIS FERNANDO ADARVE JIMENEZ</v>
          </cell>
          <cell r="C210">
            <v>0</v>
          </cell>
          <cell r="D210">
            <v>0</v>
          </cell>
          <cell r="E210">
            <v>0</v>
          </cell>
          <cell r="F210">
            <v>0</v>
          </cell>
          <cell r="G210">
            <v>0</v>
          </cell>
          <cell r="H210">
            <v>0</v>
          </cell>
          <cell r="I210">
            <v>0</v>
          </cell>
          <cell r="J210">
            <v>0</v>
          </cell>
          <cell r="K210">
            <v>0</v>
          </cell>
        </row>
        <row r="211">
          <cell r="B211" t="str">
            <v>ID 53 YEISON ALEXIS JIMENEZ</v>
          </cell>
          <cell r="C211">
            <v>0</v>
          </cell>
          <cell r="D211">
            <v>0</v>
          </cell>
          <cell r="E211">
            <v>0</v>
          </cell>
          <cell r="F211">
            <v>0</v>
          </cell>
          <cell r="G211">
            <v>0</v>
          </cell>
          <cell r="H211">
            <v>0</v>
          </cell>
          <cell r="I211">
            <v>0</v>
          </cell>
          <cell r="J211">
            <v>0</v>
          </cell>
          <cell r="K211">
            <v>0</v>
          </cell>
        </row>
        <row r="212">
          <cell r="B212">
            <v>0</v>
          </cell>
          <cell r="C212">
            <v>0</v>
          </cell>
          <cell r="D212">
            <v>0</v>
          </cell>
          <cell r="E212">
            <v>0</v>
          </cell>
          <cell r="F212">
            <v>0</v>
          </cell>
          <cell r="G212" t="str">
            <v>TOTAL</v>
          </cell>
          <cell r="H212">
            <v>100.8</v>
          </cell>
          <cell r="I212">
            <v>0</v>
          </cell>
          <cell r="J212">
            <v>0</v>
          </cell>
          <cell r="K212">
            <v>0</v>
          </cell>
        </row>
        <row r="213">
          <cell r="B213" t="str">
            <v>CAPITULO:</v>
          </cell>
          <cell r="C213" t="str">
            <v>2.</v>
          </cell>
          <cell r="D213" t="str">
            <v>DEMOLICIONES, EXCAVACIONES Y LLENOS</v>
          </cell>
          <cell r="E213">
            <v>0</v>
          </cell>
          <cell r="F213">
            <v>0</v>
          </cell>
          <cell r="G213">
            <v>0</v>
          </cell>
          <cell r="H213">
            <v>0</v>
          </cell>
          <cell r="I213" t="str">
            <v>ELABORÓ:</v>
          </cell>
          <cell r="J213" t="str">
            <v>FECHA:</v>
          </cell>
          <cell r="K213">
            <v>0</v>
          </cell>
        </row>
        <row r="214">
          <cell r="B214">
            <v>0</v>
          </cell>
          <cell r="C214">
            <v>0</v>
          </cell>
          <cell r="D214">
            <v>0</v>
          </cell>
          <cell r="E214">
            <v>0</v>
          </cell>
          <cell r="F214">
            <v>0</v>
          </cell>
          <cell r="G214">
            <v>0</v>
          </cell>
          <cell r="H214">
            <v>0</v>
          </cell>
          <cell r="I214" t="str">
            <v>Diego Alejandro Valencia</v>
          </cell>
          <cell r="J214">
            <v>44287</v>
          </cell>
          <cell r="K214">
            <v>0</v>
          </cell>
        </row>
        <row r="215">
          <cell r="B215" t="str">
            <v>ITEM</v>
          </cell>
          <cell r="C215" t="str">
            <v>Desmonte de puerta</v>
          </cell>
          <cell r="D215">
            <v>0</v>
          </cell>
          <cell r="E215">
            <v>0</v>
          </cell>
          <cell r="F215">
            <v>0</v>
          </cell>
          <cell r="G215">
            <v>0</v>
          </cell>
          <cell r="H215">
            <v>0</v>
          </cell>
          <cell r="I215">
            <v>0</v>
          </cell>
          <cell r="J215" t="str">
            <v>UNIDAD:</v>
          </cell>
          <cell r="K215">
            <v>0</v>
          </cell>
        </row>
        <row r="216">
          <cell r="B216" t="str">
            <v>2.6</v>
          </cell>
          <cell r="C216">
            <v>0</v>
          </cell>
          <cell r="D216">
            <v>0</v>
          </cell>
          <cell r="E216">
            <v>0</v>
          </cell>
          <cell r="F216">
            <v>0</v>
          </cell>
          <cell r="G216">
            <v>0</v>
          </cell>
          <cell r="H216">
            <v>0</v>
          </cell>
          <cell r="I216">
            <v>0</v>
          </cell>
          <cell r="J216" t="str">
            <v>un</v>
          </cell>
          <cell r="K216">
            <v>10</v>
          </cell>
        </row>
        <row r="217">
          <cell r="B217" t="str">
            <v>UBICACIÓN</v>
          </cell>
          <cell r="C217">
            <v>0</v>
          </cell>
          <cell r="D217" t="str">
            <v>LARGO</v>
          </cell>
          <cell r="E217" t="str">
            <v>ANCHO</v>
          </cell>
          <cell r="F217" t="str">
            <v>ALTURA</v>
          </cell>
          <cell r="G217" t="str">
            <v>CANT.</v>
          </cell>
          <cell r="H217" t="str">
            <v>TOTAL</v>
          </cell>
          <cell r="I217" t="str">
            <v>DETALLES</v>
          </cell>
          <cell r="J217">
            <v>0</v>
          </cell>
          <cell r="K217">
            <v>0</v>
          </cell>
        </row>
        <row r="218">
          <cell r="B218" t="str">
            <v>ID 13 ELDA PATRICIA CEBALLOS VERGARA</v>
          </cell>
          <cell r="C218">
            <v>0</v>
          </cell>
          <cell r="D218">
            <v>0</v>
          </cell>
          <cell r="E218">
            <v>0</v>
          </cell>
          <cell r="F218">
            <v>0</v>
          </cell>
          <cell r="G218">
            <v>1</v>
          </cell>
          <cell r="H218">
            <v>1</v>
          </cell>
          <cell r="I218">
            <v>0</v>
          </cell>
          <cell r="J218">
            <v>0</v>
          </cell>
          <cell r="K218">
            <v>0</v>
          </cell>
        </row>
        <row r="219">
          <cell r="B219" t="str">
            <v>ID 15DUBIS CECILIA MADRID GOMEZ</v>
          </cell>
          <cell r="C219">
            <v>0</v>
          </cell>
          <cell r="D219">
            <v>0</v>
          </cell>
          <cell r="E219">
            <v>0</v>
          </cell>
          <cell r="F219">
            <v>0</v>
          </cell>
          <cell r="G219">
            <v>0</v>
          </cell>
          <cell r="H219">
            <v>0</v>
          </cell>
          <cell r="I219">
            <v>0</v>
          </cell>
          <cell r="J219">
            <v>0</v>
          </cell>
          <cell r="K219">
            <v>0</v>
          </cell>
        </row>
        <row r="220">
          <cell r="B220" t="str">
            <v>ID 25 NORBERTO ALONSO RIOS TORRES</v>
          </cell>
          <cell r="C220">
            <v>0</v>
          </cell>
          <cell r="D220">
            <v>0</v>
          </cell>
          <cell r="E220">
            <v>0</v>
          </cell>
          <cell r="F220">
            <v>0</v>
          </cell>
          <cell r="G220">
            <v>1</v>
          </cell>
          <cell r="H220">
            <v>1</v>
          </cell>
          <cell r="I220">
            <v>0</v>
          </cell>
          <cell r="J220">
            <v>0</v>
          </cell>
          <cell r="K220">
            <v>0</v>
          </cell>
        </row>
        <row r="221">
          <cell r="B221" t="str">
            <v>ID 29ALBERTO DE JESUS RESTREPO LOPEZ</v>
          </cell>
          <cell r="C221">
            <v>0</v>
          </cell>
          <cell r="D221">
            <v>0</v>
          </cell>
          <cell r="E221">
            <v>0</v>
          </cell>
          <cell r="F221">
            <v>0</v>
          </cell>
          <cell r="G221">
            <v>1</v>
          </cell>
          <cell r="H221">
            <v>1</v>
          </cell>
          <cell r="I221">
            <v>0</v>
          </cell>
          <cell r="J221">
            <v>0</v>
          </cell>
          <cell r="K221">
            <v>0</v>
          </cell>
        </row>
        <row r="222">
          <cell r="B222" t="str">
            <v>ID 30 LEIDY CATHERINE AGUDELO ORREGO</v>
          </cell>
          <cell r="C222">
            <v>0</v>
          </cell>
          <cell r="D222">
            <v>0</v>
          </cell>
          <cell r="E222">
            <v>0</v>
          </cell>
          <cell r="F222">
            <v>0</v>
          </cell>
          <cell r="G222">
            <v>0</v>
          </cell>
          <cell r="H222">
            <v>0</v>
          </cell>
          <cell r="I222">
            <v>0</v>
          </cell>
          <cell r="J222">
            <v>0</v>
          </cell>
          <cell r="K222">
            <v>0</v>
          </cell>
        </row>
        <row r="223">
          <cell r="B223" t="str">
            <v>ID 31 WILSON DE JESUS ROJAS LOPEZ</v>
          </cell>
          <cell r="C223">
            <v>0</v>
          </cell>
          <cell r="D223">
            <v>0</v>
          </cell>
          <cell r="E223">
            <v>0</v>
          </cell>
          <cell r="F223">
            <v>0</v>
          </cell>
          <cell r="G223">
            <v>1</v>
          </cell>
          <cell r="H223">
            <v>1</v>
          </cell>
          <cell r="I223">
            <v>0</v>
          </cell>
          <cell r="J223">
            <v>0</v>
          </cell>
          <cell r="K223">
            <v>0</v>
          </cell>
        </row>
        <row r="224">
          <cell r="B224" t="str">
            <v>ID 34 MARIA GUIDIANI CALLE MISAS</v>
          </cell>
          <cell r="C224">
            <v>0</v>
          </cell>
          <cell r="D224">
            <v>0</v>
          </cell>
          <cell r="E224">
            <v>0</v>
          </cell>
          <cell r="F224">
            <v>0</v>
          </cell>
          <cell r="G224">
            <v>0</v>
          </cell>
          <cell r="H224">
            <v>0</v>
          </cell>
          <cell r="I224">
            <v>0</v>
          </cell>
          <cell r="J224">
            <v>0</v>
          </cell>
          <cell r="K224">
            <v>0</v>
          </cell>
        </row>
        <row r="225">
          <cell r="B225" t="str">
            <v>ID 43NODIER YAMILE GONZALEZ IDARRAGA</v>
          </cell>
          <cell r="C225">
            <v>0</v>
          </cell>
          <cell r="D225">
            <v>0</v>
          </cell>
          <cell r="E225">
            <v>0</v>
          </cell>
          <cell r="F225">
            <v>0</v>
          </cell>
          <cell r="G225">
            <v>0</v>
          </cell>
          <cell r="H225">
            <v>0</v>
          </cell>
          <cell r="I225">
            <v>0</v>
          </cell>
          <cell r="J225">
            <v>0</v>
          </cell>
          <cell r="K225">
            <v>0</v>
          </cell>
        </row>
        <row r="226">
          <cell r="B226" t="str">
            <v>ID 46 YENNY LISENIA QUIROZ MONSALVE</v>
          </cell>
          <cell r="C226">
            <v>0</v>
          </cell>
          <cell r="D226">
            <v>0</v>
          </cell>
          <cell r="E226">
            <v>0</v>
          </cell>
          <cell r="F226">
            <v>0</v>
          </cell>
          <cell r="G226">
            <v>0</v>
          </cell>
          <cell r="H226">
            <v>0</v>
          </cell>
          <cell r="I226">
            <v>0</v>
          </cell>
          <cell r="J226">
            <v>0</v>
          </cell>
          <cell r="K226">
            <v>0</v>
          </cell>
        </row>
        <row r="227">
          <cell r="B227" t="str">
            <v>ID 48 LILIANA MARIA SANCHEZ GOMEZ</v>
          </cell>
          <cell r="C227">
            <v>0</v>
          </cell>
          <cell r="D227">
            <v>0</v>
          </cell>
          <cell r="E227">
            <v>0</v>
          </cell>
          <cell r="F227">
            <v>0</v>
          </cell>
          <cell r="G227">
            <v>0</v>
          </cell>
          <cell r="H227">
            <v>0</v>
          </cell>
          <cell r="I227">
            <v>0</v>
          </cell>
          <cell r="J227">
            <v>0</v>
          </cell>
          <cell r="K227">
            <v>0</v>
          </cell>
        </row>
        <row r="228">
          <cell r="B228" t="str">
            <v>ID 49 MARISOL MISAS ATEHORTUA</v>
          </cell>
          <cell r="C228">
            <v>0</v>
          </cell>
          <cell r="D228">
            <v>0</v>
          </cell>
          <cell r="E228">
            <v>0</v>
          </cell>
          <cell r="F228">
            <v>0</v>
          </cell>
          <cell r="G228">
            <v>0</v>
          </cell>
          <cell r="H228">
            <v>0</v>
          </cell>
          <cell r="I228">
            <v>0</v>
          </cell>
          <cell r="J228">
            <v>0</v>
          </cell>
          <cell r="K228">
            <v>0</v>
          </cell>
        </row>
        <row r="229">
          <cell r="B229" t="str">
            <v>ID 50 RODOLFO ANTONIO AGUDELO AGUDELO</v>
          </cell>
          <cell r="C229">
            <v>0</v>
          </cell>
          <cell r="D229">
            <v>0</v>
          </cell>
          <cell r="E229">
            <v>0</v>
          </cell>
          <cell r="F229">
            <v>0</v>
          </cell>
          <cell r="G229">
            <v>0</v>
          </cell>
          <cell r="H229">
            <v>0</v>
          </cell>
          <cell r="I229">
            <v>0</v>
          </cell>
          <cell r="J229">
            <v>0</v>
          </cell>
          <cell r="K229">
            <v>0</v>
          </cell>
        </row>
        <row r="230">
          <cell r="B230" t="str">
            <v>ID 52 JESUS EMILIO CARDONA HERNANDEZ</v>
          </cell>
          <cell r="C230">
            <v>0</v>
          </cell>
          <cell r="D230">
            <v>0</v>
          </cell>
          <cell r="E230">
            <v>0</v>
          </cell>
          <cell r="F230">
            <v>0</v>
          </cell>
          <cell r="G230">
            <v>1</v>
          </cell>
          <cell r="H230">
            <v>1</v>
          </cell>
          <cell r="I230">
            <v>0</v>
          </cell>
          <cell r="J230">
            <v>0</v>
          </cell>
          <cell r="K230">
            <v>0</v>
          </cell>
        </row>
        <row r="231">
          <cell r="B231" t="str">
            <v>ID 54 ROMAN ALBERTO BARRIENTOS RESTREPO</v>
          </cell>
          <cell r="C231">
            <v>0</v>
          </cell>
          <cell r="D231">
            <v>0</v>
          </cell>
          <cell r="E231">
            <v>0</v>
          </cell>
          <cell r="F231">
            <v>0</v>
          </cell>
          <cell r="G231">
            <v>1</v>
          </cell>
          <cell r="H231">
            <v>1</v>
          </cell>
          <cell r="I231">
            <v>0</v>
          </cell>
          <cell r="J231">
            <v>0</v>
          </cell>
          <cell r="K231">
            <v>0</v>
          </cell>
        </row>
        <row r="232">
          <cell r="B232" t="str">
            <v>ID 55 JOHAN MANUEL PEÑA ELORZA</v>
          </cell>
          <cell r="C232">
            <v>0</v>
          </cell>
          <cell r="D232">
            <v>0</v>
          </cell>
          <cell r="E232">
            <v>0</v>
          </cell>
          <cell r="F232">
            <v>0</v>
          </cell>
          <cell r="G232">
            <v>0</v>
          </cell>
          <cell r="H232">
            <v>0</v>
          </cell>
          <cell r="I232">
            <v>0</v>
          </cell>
          <cell r="J232">
            <v>0</v>
          </cell>
          <cell r="K232">
            <v>0</v>
          </cell>
        </row>
        <row r="233">
          <cell r="B233" t="str">
            <v>ID 57 ROSA ELENA VILLEGAS PEREZ</v>
          </cell>
          <cell r="C233">
            <v>0</v>
          </cell>
          <cell r="D233">
            <v>0</v>
          </cell>
          <cell r="E233">
            <v>0</v>
          </cell>
          <cell r="F233">
            <v>0</v>
          </cell>
          <cell r="G233">
            <v>0</v>
          </cell>
          <cell r="H233">
            <v>0</v>
          </cell>
          <cell r="I233">
            <v>0</v>
          </cell>
          <cell r="J233">
            <v>0</v>
          </cell>
          <cell r="K233">
            <v>0</v>
          </cell>
        </row>
        <row r="234">
          <cell r="B234" t="str">
            <v>ID 61 FLORICELI DEL CARMEN GOMEZ VARELAS</v>
          </cell>
          <cell r="C234">
            <v>0</v>
          </cell>
          <cell r="D234">
            <v>0</v>
          </cell>
          <cell r="E234">
            <v>0</v>
          </cell>
          <cell r="F234">
            <v>0</v>
          </cell>
          <cell r="G234">
            <v>0</v>
          </cell>
          <cell r="H234">
            <v>0</v>
          </cell>
          <cell r="I234">
            <v>0</v>
          </cell>
          <cell r="J234">
            <v>0</v>
          </cell>
          <cell r="K234">
            <v>0</v>
          </cell>
        </row>
        <row r="235">
          <cell r="B235" t="str">
            <v>ID 62 SILVIA LILIANA ROJO</v>
          </cell>
          <cell r="C235">
            <v>0</v>
          </cell>
          <cell r="D235">
            <v>0</v>
          </cell>
          <cell r="E235">
            <v>0</v>
          </cell>
          <cell r="F235">
            <v>0</v>
          </cell>
          <cell r="G235">
            <v>0</v>
          </cell>
          <cell r="H235">
            <v>0</v>
          </cell>
          <cell r="I235">
            <v>0</v>
          </cell>
          <cell r="J235">
            <v>0</v>
          </cell>
          <cell r="K235">
            <v>0</v>
          </cell>
        </row>
        <row r="236">
          <cell r="B236" t="str">
            <v>ID 63 MIGUEL ANTONIO LOPEZ LOPERA</v>
          </cell>
          <cell r="C236">
            <v>0</v>
          </cell>
          <cell r="D236">
            <v>0</v>
          </cell>
          <cell r="E236">
            <v>0</v>
          </cell>
          <cell r="F236">
            <v>0</v>
          </cell>
          <cell r="G236">
            <v>0</v>
          </cell>
          <cell r="H236">
            <v>0</v>
          </cell>
          <cell r="I236">
            <v>0</v>
          </cell>
          <cell r="J236">
            <v>0</v>
          </cell>
          <cell r="K236">
            <v>0</v>
          </cell>
        </row>
        <row r="237">
          <cell r="B237" t="str">
            <v>ID 37 ARQUIMEDES DE JESUS MONTOYA OCHOA</v>
          </cell>
          <cell r="C237">
            <v>0</v>
          </cell>
          <cell r="D237">
            <v>0</v>
          </cell>
          <cell r="E237">
            <v>0</v>
          </cell>
          <cell r="F237">
            <v>0</v>
          </cell>
          <cell r="G237">
            <v>0</v>
          </cell>
          <cell r="H237">
            <v>0</v>
          </cell>
          <cell r="I237">
            <v>0</v>
          </cell>
          <cell r="J237">
            <v>0</v>
          </cell>
          <cell r="K237">
            <v>0</v>
          </cell>
        </row>
        <row r="238">
          <cell r="B238" t="str">
            <v>ID 81 JHON FREDY AGUDELO ARANGO</v>
          </cell>
          <cell r="C238">
            <v>0</v>
          </cell>
          <cell r="D238">
            <v>0</v>
          </cell>
          <cell r="E238">
            <v>0</v>
          </cell>
          <cell r="F238">
            <v>0</v>
          </cell>
          <cell r="G238">
            <v>0</v>
          </cell>
          <cell r="H238">
            <v>0</v>
          </cell>
          <cell r="I238">
            <v>0</v>
          </cell>
          <cell r="J238">
            <v>0</v>
          </cell>
          <cell r="K238">
            <v>0</v>
          </cell>
        </row>
        <row r="239">
          <cell r="B239" t="str">
            <v>ID83 ADOLFO DE JESUS UÑATES CEBALLOS</v>
          </cell>
          <cell r="C239">
            <v>0</v>
          </cell>
          <cell r="D239">
            <v>0</v>
          </cell>
          <cell r="E239">
            <v>0</v>
          </cell>
          <cell r="F239">
            <v>0</v>
          </cell>
          <cell r="G239">
            <v>1</v>
          </cell>
          <cell r="H239">
            <v>1</v>
          </cell>
          <cell r="I239">
            <v>0</v>
          </cell>
          <cell r="J239">
            <v>0</v>
          </cell>
          <cell r="K239">
            <v>0</v>
          </cell>
        </row>
        <row r="240">
          <cell r="B240" t="str">
            <v>ID 84 LUZ EDILIA CEBALLOS</v>
          </cell>
          <cell r="C240">
            <v>0</v>
          </cell>
          <cell r="D240">
            <v>0</v>
          </cell>
          <cell r="E240">
            <v>0</v>
          </cell>
          <cell r="F240">
            <v>0</v>
          </cell>
          <cell r="G240">
            <v>1</v>
          </cell>
          <cell r="H240">
            <v>1</v>
          </cell>
          <cell r="I240">
            <v>0</v>
          </cell>
          <cell r="J240">
            <v>0</v>
          </cell>
          <cell r="K240">
            <v>0</v>
          </cell>
        </row>
        <row r="241">
          <cell r="B241" t="str">
            <v>ID 85 LUIS ENRIQUE LONDOÑO MUÑOZ</v>
          </cell>
          <cell r="C241">
            <v>0</v>
          </cell>
          <cell r="D241">
            <v>0</v>
          </cell>
          <cell r="E241">
            <v>0</v>
          </cell>
          <cell r="F241">
            <v>0</v>
          </cell>
          <cell r="G241">
            <v>1</v>
          </cell>
          <cell r="H241">
            <v>1</v>
          </cell>
          <cell r="I241">
            <v>0</v>
          </cell>
          <cell r="J241">
            <v>0</v>
          </cell>
          <cell r="K241">
            <v>0</v>
          </cell>
        </row>
        <row r="242">
          <cell r="B242" t="str">
            <v>ID 86 HUMBERTO ANTONIO BAENA LOPERA</v>
          </cell>
          <cell r="C242">
            <v>0</v>
          </cell>
          <cell r="D242">
            <v>0</v>
          </cell>
          <cell r="E242">
            <v>0</v>
          </cell>
          <cell r="F242">
            <v>0</v>
          </cell>
          <cell r="G242">
            <v>1</v>
          </cell>
          <cell r="H242">
            <v>1</v>
          </cell>
          <cell r="I242">
            <v>0</v>
          </cell>
          <cell r="J242">
            <v>0</v>
          </cell>
          <cell r="K242">
            <v>0</v>
          </cell>
        </row>
        <row r="243">
          <cell r="B243" t="str">
            <v>ID 87 EDILBERTO DE JESUS QUINTANA</v>
          </cell>
          <cell r="C243">
            <v>0</v>
          </cell>
          <cell r="D243">
            <v>0</v>
          </cell>
          <cell r="E243">
            <v>0</v>
          </cell>
          <cell r="F243">
            <v>0</v>
          </cell>
          <cell r="G243">
            <v>0</v>
          </cell>
          <cell r="H243">
            <v>0</v>
          </cell>
          <cell r="I243">
            <v>0</v>
          </cell>
          <cell r="J243">
            <v>0</v>
          </cell>
          <cell r="K243">
            <v>0</v>
          </cell>
        </row>
        <row r="244">
          <cell r="B244" t="str">
            <v>ID 88GUILLERMINA LOPEZ ARROYAVE</v>
          </cell>
          <cell r="C244">
            <v>0</v>
          </cell>
          <cell r="D244">
            <v>0</v>
          </cell>
          <cell r="E244">
            <v>0</v>
          </cell>
          <cell r="F244">
            <v>0</v>
          </cell>
          <cell r="G244">
            <v>0</v>
          </cell>
          <cell r="H244">
            <v>0</v>
          </cell>
          <cell r="I244">
            <v>0</v>
          </cell>
          <cell r="J244">
            <v>0</v>
          </cell>
          <cell r="K244">
            <v>0</v>
          </cell>
        </row>
        <row r="245">
          <cell r="B245" t="str">
            <v>ID 90 LUIS FERNANDO ADARVE JIMENEZ</v>
          </cell>
          <cell r="C245">
            <v>0</v>
          </cell>
          <cell r="D245">
            <v>0</v>
          </cell>
          <cell r="E245">
            <v>0</v>
          </cell>
          <cell r="F245">
            <v>0</v>
          </cell>
          <cell r="G245">
            <v>0</v>
          </cell>
          <cell r="H245">
            <v>0</v>
          </cell>
          <cell r="I245">
            <v>0</v>
          </cell>
          <cell r="J245">
            <v>0</v>
          </cell>
          <cell r="K245">
            <v>0</v>
          </cell>
        </row>
        <row r="246">
          <cell r="B246" t="str">
            <v>ID 53 YEISON ALEXIS JIMENEZ</v>
          </cell>
          <cell r="C246">
            <v>0</v>
          </cell>
          <cell r="D246">
            <v>0</v>
          </cell>
          <cell r="E246">
            <v>0</v>
          </cell>
          <cell r="F246">
            <v>0</v>
          </cell>
          <cell r="G246">
            <v>0</v>
          </cell>
          <cell r="H246">
            <v>0</v>
          </cell>
          <cell r="I246">
            <v>0</v>
          </cell>
          <cell r="J246">
            <v>0</v>
          </cell>
          <cell r="K246">
            <v>0</v>
          </cell>
        </row>
        <row r="247">
          <cell r="B247">
            <v>0</v>
          </cell>
          <cell r="C247">
            <v>0</v>
          </cell>
          <cell r="D247">
            <v>0</v>
          </cell>
          <cell r="E247">
            <v>0</v>
          </cell>
          <cell r="F247">
            <v>0</v>
          </cell>
          <cell r="G247" t="str">
            <v>TOTAL</v>
          </cell>
          <cell r="H247">
            <v>10</v>
          </cell>
          <cell r="I247">
            <v>0</v>
          </cell>
          <cell r="J247">
            <v>0</v>
          </cell>
          <cell r="K247">
            <v>0</v>
          </cell>
        </row>
        <row r="248">
          <cell r="B248" t="str">
            <v>CAPITULO:</v>
          </cell>
          <cell r="C248" t="str">
            <v>2.</v>
          </cell>
          <cell r="D248" t="str">
            <v>DEMOLICIONES, EXCAVACIONES Y LLENOS</v>
          </cell>
          <cell r="E248">
            <v>0</v>
          </cell>
          <cell r="F248">
            <v>0</v>
          </cell>
          <cell r="G248">
            <v>0</v>
          </cell>
          <cell r="H248">
            <v>0</v>
          </cell>
          <cell r="I248" t="str">
            <v>ELABORÓ:</v>
          </cell>
          <cell r="J248" t="str">
            <v>FECHA:</v>
          </cell>
          <cell r="K248">
            <v>0</v>
          </cell>
        </row>
        <row r="249">
          <cell r="B249">
            <v>0</v>
          </cell>
          <cell r="C249">
            <v>0</v>
          </cell>
          <cell r="D249">
            <v>0</v>
          </cell>
          <cell r="E249">
            <v>0</v>
          </cell>
          <cell r="F249">
            <v>0</v>
          </cell>
          <cell r="G249">
            <v>0</v>
          </cell>
          <cell r="H249">
            <v>0</v>
          </cell>
          <cell r="I249" t="str">
            <v>Diego Alejandro Valencia</v>
          </cell>
          <cell r="J249">
            <v>44287</v>
          </cell>
          <cell r="K249">
            <v>0</v>
          </cell>
        </row>
        <row r="250">
          <cell r="B250" t="str">
            <v>ITEM</v>
          </cell>
          <cell r="C250" t="str">
            <v>Desmonte de cubierta sobre baño</v>
          </cell>
          <cell r="D250">
            <v>0</v>
          </cell>
          <cell r="E250">
            <v>0</v>
          </cell>
          <cell r="F250">
            <v>0</v>
          </cell>
          <cell r="G250">
            <v>0</v>
          </cell>
          <cell r="H250">
            <v>0</v>
          </cell>
          <cell r="I250">
            <v>0</v>
          </cell>
          <cell r="J250" t="str">
            <v>UNIDAD:</v>
          </cell>
          <cell r="K250">
            <v>0</v>
          </cell>
        </row>
        <row r="251">
          <cell r="B251" t="str">
            <v>2.7</v>
          </cell>
          <cell r="C251">
            <v>0</v>
          </cell>
          <cell r="D251">
            <v>0</v>
          </cell>
          <cell r="E251">
            <v>0</v>
          </cell>
          <cell r="F251">
            <v>0</v>
          </cell>
          <cell r="G251">
            <v>0</v>
          </cell>
          <cell r="H251">
            <v>0</v>
          </cell>
          <cell r="I251">
            <v>0</v>
          </cell>
          <cell r="J251" t="str">
            <v>m2</v>
          </cell>
          <cell r="K251">
            <v>71.599999999999994</v>
          </cell>
        </row>
        <row r="252">
          <cell r="B252" t="str">
            <v>UBICACIÓN</v>
          </cell>
          <cell r="C252">
            <v>0</v>
          </cell>
          <cell r="D252" t="str">
            <v>LARGO</v>
          </cell>
          <cell r="E252" t="str">
            <v>ANCHO</v>
          </cell>
          <cell r="F252" t="str">
            <v>ALTURA</v>
          </cell>
          <cell r="G252" t="str">
            <v>CANT.</v>
          </cell>
          <cell r="H252" t="str">
            <v>TOTAL</v>
          </cell>
          <cell r="I252" t="str">
            <v>DETALLES</v>
          </cell>
          <cell r="J252">
            <v>0</v>
          </cell>
          <cell r="K252">
            <v>0</v>
          </cell>
        </row>
        <row r="253">
          <cell r="B253" t="str">
            <v>ID 13 ELDA PATRICIA CEBALLOS VERGARA</v>
          </cell>
          <cell r="C253">
            <v>0</v>
          </cell>
          <cell r="D253">
            <v>2</v>
          </cell>
          <cell r="E253">
            <v>2.8</v>
          </cell>
          <cell r="F253">
            <v>0</v>
          </cell>
          <cell r="G253">
            <v>0</v>
          </cell>
          <cell r="H253">
            <v>5.6</v>
          </cell>
          <cell r="I253">
            <v>0</v>
          </cell>
          <cell r="J253">
            <v>0</v>
          </cell>
          <cell r="K253">
            <v>0</v>
          </cell>
        </row>
        <row r="254">
          <cell r="B254" t="str">
            <v>ID 15DUBIS CECILIA MADRID GOMEZ</v>
          </cell>
          <cell r="C254">
            <v>0</v>
          </cell>
          <cell r="D254">
            <v>0</v>
          </cell>
          <cell r="E254">
            <v>0</v>
          </cell>
          <cell r="F254">
            <v>0</v>
          </cell>
          <cell r="G254">
            <v>0</v>
          </cell>
          <cell r="H254">
            <v>0</v>
          </cell>
          <cell r="I254">
            <v>0</v>
          </cell>
          <cell r="J254">
            <v>0</v>
          </cell>
          <cell r="K254">
            <v>0</v>
          </cell>
        </row>
        <row r="255">
          <cell r="B255" t="str">
            <v>ID 25 NORBERTO ALONSO RIOS TORRES</v>
          </cell>
          <cell r="C255">
            <v>0</v>
          </cell>
          <cell r="D255">
            <v>2</v>
          </cell>
          <cell r="E255">
            <v>3</v>
          </cell>
          <cell r="F255">
            <v>0</v>
          </cell>
          <cell r="G255">
            <v>0</v>
          </cell>
          <cell r="H255">
            <v>6</v>
          </cell>
          <cell r="I255">
            <v>0</v>
          </cell>
          <cell r="J255">
            <v>0</v>
          </cell>
          <cell r="K255">
            <v>0</v>
          </cell>
        </row>
        <row r="256">
          <cell r="B256" t="str">
            <v>ID 29ALBERTO DE JESUS RESTREPO LOPEZ</v>
          </cell>
          <cell r="C256">
            <v>0</v>
          </cell>
          <cell r="D256">
            <v>2</v>
          </cell>
          <cell r="E256">
            <v>3</v>
          </cell>
          <cell r="F256">
            <v>0</v>
          </cell>
          <cell r="G256">
            <v>0</v>
          </cell>
          <cell r="H256">
            <v>6</v>
          </cell>
          <cell r="I256">
            <v>0</v>
          </cell>
          <cell r="J256">
            <v>0</v>
          </cell>
          <cell r="K256">
            <v>0</v>
          </cell>
        </row>
        <row r="257">
          <cell r="B257" t="str">
            <v>ID 30 LEIDY CATHERINE AGUDELO ORREGO</v>
          </cell>
          <cell r="C257">
            <v>0</v>
          </cell>
          <cell r="D257">
            <v>0</v>
          </cell>
          <cell r="E257">
            <v>0</v>
          </cell>
          <cell r="F257">
            <v>0</v>
          </cell>
          <cell r="G257">
            <v>0</v>
          </cell>
          <cell r="H257">
            <v>0</v>
          </cell>
          <cell r="I257">
            <v>0</v>
          </cell>
          <cell r="J257">
            <v>0</v>
          </cell>
          <cell r="K257">
            <v>0</v>
          </cell>
        </row>
        <row r="258">
          <cell r="B258" t="str">
            <v>ID 31 WILSON DE JESUS ROJAS LOPEZ</v>
          </cell>
          <cell r="C258">
            <v>0</v>
          </cell>
          <cell r="D258">
            <v>2.5</v>
          </cell>
          <cell r="E258">
            <v>2</v>
          </cell>
          <cell r="F258">
            <v>0</v>
          </cell>
          <cell r="G258">
            <v>0</v>
          </cell>
          <cell r="H258">
            <v>5</v>
          </cell>
          <cell r="I258">
            <v>0</v>
          </cell>
          <cell r="J258">
            <v>0</v>
          </cell>
          <cell r="K258">
            <v>0</v>
          </cell>
        </row>
        <row r="259">
          <cell r="B259" t="str">
            <v>ID 34 MARIA GUIDIANI CALLE MISAS</v>
          </cell>
          <cell r="C259">
            <v>0</v>
          </cell>
          <cell r="D259">
            <v>0</v>
          </cell>
          <cell r="E259">
            <v>0</v>
          </cell>
          <cell r="F259">
            <v>0</v>
          </cell>
          <cell r="G259">
            <v>0</v>
          </cell>
          <cell r="H259">
            <v>0</v>
          </cell>
          <cell r="I259">
            <v>0</v>
          </cell>
          <cell r="J259">
            <v>0</v>
          </cell>
          <cell r="K259">
            <v>0</v>
          </cell>
        </row>
        <row r="260">
          <cell r="B260" t="str">
            <v>ID 43NODIER YAMILE GONZALEZ IDARRAGA</v>
          </cell>
          <cell r="C260">
            <v>0</v>
          </cell>
          <cell r="D260">
            <v>2</v>
          </cell>
          <cell r="E260">
            <v>3</v>
          </cell>
          <cell r="F260">
            <v>0</v>
          </cell>
          <cell r="G260">
            <v>0</v>
          </cell>
          <cell r="H260">
            <v>6</v>
          </cell>
          <cell r="I260">
            <v>0</v>
          </cell>
          <cell r="J260">
            <v>0</v>
          </cell>
          <cell r="K260">
            <v>0</v>
          </cell>
        </row>
        <row r="261">
          <cell r="B261" t="str">
            <v>ID 46 YENNY LISENIA QUIROZ MONSALVE</v>
          </cell>
          <cell r="C261">
            <v>0</v>
          </cell>
          <cell r="D261">
            <v>0</v>
          </cell>
          <cell r="E261">
            <v>0</v>
          </cell>
          <cell r="F261">
            <v>0</v>
          </cell>
          <cell r="G261">
            <v>0</v>
          </cell>
          <cell r="H261">
            <v>0</v>
          </cell>
          <cell r="I261">
            <v>0</v>
          </cell>
          <cell r="J261">
            <v>0</v>
          </cell>
          <cell r="K261">
            <v>0</v>
          </cell>
        </row>
        <row r="262">
          <cell r="B262" t="str">
            <v>ID 48 LILIANA MARIA SANCHEZ GOMEZ</v>
          </cell>
          <cell r="C262">
            <v>0</v>
          </cell>
          <cell r="D262">
            <v>0</v>
          </cell>
          <cell r="E262">
            <v>0</v>
          </cell>
          <cell r="F262">
            <v>0</v>
          </cell>
          <cell r="G262">
            <v>0</v>
          </cell>
          <cell r="H262">
            <v>0</v>
          </cell>
          <cell r="I262">
            <v>0</v>
          </cell>
          <cell r="J262">
            <v>0</v>
          </cell>
          <cell r="K262">
            <v>0</v>
          </cell>
        </row>
        <row r="263">
          <cell r="B263" t="str">
            <v>ID 49 MARISOL MISAS ATEHORTUA</v>
          </cell>
          <cell r="C263">
            <v>0</v>
          </cell>
          <cell r="D263">
            <v>0</v>
          </cell>
          <cell r="E263">
            <v>0</v>
          </cell>
          <cell r="F263">
            <v>0</v>
          </cell>
          <cell r="G263">
            <v>0</v>
          </cell>
          <cell r="H263">
            <v>0</v>
          </cell>
          <cell r="I263">
            <v>0</v>
          </cell>
          <cell r="J263">
            <v>0</v>
          </cell>
          <cell r="K263">
            <v>0</v>
          </cell>
        </row>
        <row r="264">
          <cell r="B264" t="str">
            <v>ID 50 RODOLFO ANTONIO AGUDELO AGUDELO</v>
          </cell>
          <cell r="C264">
            <v>0</v>
          </cell>
          <cell r="D264">
            <v>2.5</v>
          </cell>
          <cell r="E264">
            <v>2</v>
          </cell>
          <cell r="F264">
            <v>0</v>
          </cell>
          <cell r="G264">
            <v>0</v>
          </cell>
          <cell r="H264">
            <v>5</v>
          </cell>
          <cell r="I264">
            <v>0</v>
          </cell>
          <cell r="J264">
            <v>0</v>
          </cell>
          <cell r="K264">
            <v>0</v>
          </cell>
        </row>
        <row r="265">
          <cell r="B265" t="str">
            <v>ID 52 JESUS EMILIO CARDONA HERNANDEZ</v>
          </cell>
          <cell r="C265">
            <v>0</v>
          </cell>
          <cell r="D265">
            <v>0</v>
          </cell>
          <cell r="E265">
            <v>0</v>
          </cell>
          <cell r="F265">
            <v>0</v>
          </cell>
          <cell r="G265">
            <v>0</v>
          </cell>
          <cell r="H265">
            <v>0</v>
          </cell>
          <cell r="I265">
            <v>0</v>
          </cell>
          <cell r="J265">
            <v>0</v>
          </cell>
          <cell r="K265">
            <v>0</v>
          </cell>
        </row>
        <row r="266">
          <cell r="B266" t="str">
            <v>ID 54 ROMAN ALBERTO BARRIENTOS RESTREPO</v>
          </cell>
          <cell r="C266">
            <v>0</v>
          </cell>
          <cell r="D266">
            <v>2.5</v>
          </cell>
          <cell r="E266">
            <v>2</v>
          </cell>
          <cell r="F266">
            <v>0</v>
          </cell>
          <cell r="G266">
            <v>0</v>
          </cell>
          <cell r="H266">
            <v>5</v>
          </cell>
          <cell r="I266">
            <v>0</v>
          </cell>
          <cell r="J266">
            <v>0</v>
          </cell>
          <cell r="K266">
            <v>0</v>
          </cell>
        </row>
        <row r="267">
          <cell r="B267" t="str">
            <v>ID 55 JOHAN MANUEL PEÑA ELORZA</v>
          </cell>
          <cell r="C267">
            <v>0</v>
          </cell>
          <cell r="D267">
            <v>0</v>
          </cell>
          <cell r="E267">
            <v>0</v>
          </cell>
          <cell r="F267">
            <v>0</v>
          </cell>
          <cell r="G267">
            <v>0</v>
          </cell>
          <cell r="H267">
            <v>0</v>
          </cell>
          <cell r="I267">
            <v>0</v>
          </cell>
          <cell r="J267">
            <v>0</v>
          </cell>
          <cell r="K267">
            <v>0</v>
          </cell>
        </row>
        <row r="268">
          <cell r="B268" t="str">
            <v>ID 57 ROSA ELENA VILLEGAS PEREZ</v>
          </cell>
          <cell r="C268">
            <v>0</v>
          </cell>
          <cell r="D268">
            <v>2.5</v>
          </cell>
          <cell r="E268">
            <v>2</v>
          </cell>
          <cell r="F268">
            <v>0</v>
          </cell>
          <cell r="G268">
            <v>0</v>
          </cell>
          <cell r="H268">
            <v>5</v>
          </cell>
          <cell r="I268">
            <v>0</v>
          </cell>
          <cell r="J268">
            <v>0</v>
          </cell>
          <cell r="K268">
            <v>0</v>
          </cell>
        </row>
        <row r="269">
          <cell r="B269" t="str">
            <v>ID 61 FLORICELI DEL CARMEN GOMEZ VARELAS</v>
          </cell>
          <cell r="C269">
            <v>0</v>
          </cell>
          <cell r="D269">
            <v>0</v>
          </cell>
          <cell r="E269">
            <v>0</v>
          </cell>
          <cell r="F269">
            <v>0</v>
          </cell>
          <cell r="G269">
            <v>0</v>
          </cell>
          <cell r="H269">
            <v>0</v>
          </cell>
          <cell r="I269">
            <v>0</v>
          </cell>
          <cell r="J269">
            <v>0</v>
          </cell>
          <cell r="K269">
            <v>0</v>
          </cell>
        </row>
        <row r="270">
          <cell r="B270" t="str">
            <v>ID 62 SILVIA LILIANA ROJO</v>
          </cell>
          <cell r="C270">
            <v>0</v>
          </cell>
          <cell r="D270">
            <v>0</v>
          </cell>
          <cell r="E270">
            <v>0</v>
          </cell>
          <cell r="F270">
            <v>0</v>
          </cell>
          <cell r="G270">
            <v>0</v>
          </cell>
          <cell r="H270">
            <v>0</v>
          </cell>
          <cell r="I270">
            <v>0</v>
          </cell>
          <cell r="J270">
            <v>0</v>
          </cell>
          <cell r="K270">
            <v>0</v>
          </cell>
        </row>
        <row r="271">
          <cell r="B271" t="str">
            <v>ID 63 MIGUEL ANTONIO LOPEZ LOPERA</v>
          </cell>
          <cell r="C271">
            <v>0</v>
          </cell>
          <cell r="D271">
            <v>2.5</v>
          </cell>
          <cell r="E271">
            <v>2</v>
          </cell>
          <cell r="F271">
            <v>0</v>
          </cell>
          <cell r="G271">
            <v>0</v>
          </cell>
          <cell r="H271">
            <v>5</v>
          </cell>
          <cell r="I271">
            <v>0</v>
          </cell>
          <cell r="J271">
            <v>0</v>
          </cell>
          <cell r="K271">
            <v>0</v>
          </cell>
        </row>
        <row r="272">
          <cell r="B272" t="str">
            <v>ID 37 ARQUIMEDES DE JESUS MONTOYA OCHOA</v>
          </cell>
          <cell r="C272">
            <v>0</v>
          </cell>
          <cell r="D272">
            <v>0</v>
          </cell>
          <cell r="E272">
            <v>0</v>
          </cell>
          <cell r="F272">
            <v>0</v>
          </cell>
          <cell r="G272">
            <v>0</v>
          </cell>
          <cell r="H272">
            <v>0</v>
          </cell>
          <cell r="I272">
            <v>0</v>
          </cell>
          <cell r="J272">
            <v>0</v>
          </cell>
          <cell r="K272">
            <v>0</v>
          </cell>
        </row>
        <row r="273">
          <cell r="B273" t="str">
            <v>ID 81 JHON FREDY AGUDELO ARANGO</v>
          </cell>
          <cell r="C273">
            <v>0</v>
          </cell>
          <cell r="D273">
            <v>0</v>
          </cell>
          <cell r="E273">
            <v>0</v>
          </cell>
          <cell r="F273">
            <v>0</v>
          </cell>
          <cell r="G273">
            <v>0</v>
          </cell>
          <cell r="H273">
            <v>0</v>
          </cell>
          <cell r="I273">
            <v>0</v>
          </cell>
          <cell r="J273">
            <v>0</v>
          </cell>
          <cell r="K273">
            <v>0</v>
          </cell>
        </row>
        <row r="274">
          <cell r="B274" t="str">
            <v>ID83 ADOLFO DE JESUS UÑATES CEBALLOS</v>
          </cell>
          <cell r="C274">
            <v>0</v>
          </cell>
          <cell r="D274">
            <v>2.5</v>
          </cell>
          <cell r="E274">
            <v>2</v>
          </cell>
          <cell r="F274">
            <v>0</v>
          </cell>
          <cell r="G274">
            <v>0</v>
          </cell>
          <cell r="H274">
            <v>5</v>
          </cell>
          <cell r="I274">
            <v>0</v>
          </cell>
          <cell r="J274">
            <v>0</v>
          </cell>
          <cell r="K274">
            <v>0</v>
          </cell>
        </row>
        <row r="275">
          <cell r="B275" t="str">
            <v>ID 84 LUZ EDILIA CEBALLOS</v>
          </cell>
          <cell r="C275">
            <v>0</v>
          </cell>
          <cell r="D275">
            <v>2.5</v>
          </cell>
          <cell r="E275">
            <v>2</v>
          </cell>
          <cell r="F275">
            <v>0</v>
          </cell>
          <cell r="G275">
            <v>0</v>
          </cell>
          <cell r="H275">
            <v>5</v>
          </cell>
          <cell r="I275">
            <v>0</v>
          </cell>
          <cell r="J275">
            <v>0</v>
          </cell>
          <cell r="K275">
            <v>0</v>
          </cell>
        </row>
        <row r="276">
          <cell r="B276" t="str">
            <v>ID 85 LUIS ENRIQUE LONDOÑO MUÑOZ</v>
          </cell>
          <cell r="C276">
            <v>0</v>
          </cell>
          <cell r="D276">
            <v>2</v>
          </cell>
          <cell r="E276">
            <v>2</v>
          </cell>
          <cell r="F276">
            <v>0</v>
          </cell>
          <cell r="G276">
            <v>0</v>
          </cell>
          <cell r="H276">
            <v>4</v>
          </cell>
          <cell r="I276">
            <v>0</v>
          </cell>
          <cell r="J276">
            <v>0</v>
          </cell>
          <cell r="K276">
            <v>0</v>
          </cell>
        </row>
        <row r="277">
          <cell r="B277" t="str">
            <v>ID 86 HUMBERTO ANTONIO BAENA LOPERA</v>
          </cell>
          <cell r="C277">
            <v>0</v>
          </cell>
          <cell r="D277">
            <v>2</v>
          </cell>
          <cell r="E277">
            <v>2</v>
          </cell>
          <cell r="F277">
            <v>0</v>
          </cell>
          <cell r="G277">
            <v>0</v>
          </cell>
          <cell r="H277">
            <v>4</v>
          </cell>
          <cell r="I277">
            <v>0</v>
          </cell>
          <cell r="J277">
            <v>0</v>
          </cell>
          <cell r="K277">
            <v>0</v>
          </cell>
        </row>
        <row r="278">
          <cell r="B278" t="str">
            <v>ID 87 EDILBERTO DE JESUS QUINTANA</v>
          </cell>
          <cell r="C278">
            <v>0</v>
          </cell>
          <cell r="D278">
            <v>0</v>
          </cell>
          <cell r="E278">
            <v>0</v>
          </cell>
          <cell r="F278">
            <v>0</v>
          </cell>
          <cell r="G278">
            <v>0</v>
          </cell>
          <cell r="H278">
            <v>0</v>
          </cell>
          <cell r="I278">
            <v>0</v>
          </cell>
          <cell r="J278">
            <v>0</v>
          </cell>
          <cell r="K278">
            <v>0</v>
          </cell>
        </row>
        <row r="279">
          <cell r="B279" t="str">
            <v>ID 88GUILLERMINA LOPEZ ARROYAVE</v>
          </cell>
          <cell r="C279">
            <v>0</v>
          </cell>
          <cell r="D279">
            <v>0</v>
          </cell>
          <cell r="E279">
            <v>0</v>
          </cell>
          <cell r="F279">
            <v>0</v>
          </cell>
          <cell r="G279">
            <v>0</v>
          </cell>
          <cell r="H279">
            <v>0</v>
          </cell>
          <cell r="I279">
            <v>0</v>
          </cell>
          <cell r="J279">
            <v>0</v>
          </cell>
          <cell r="K279">
            <v>0</v>
          </cell>
        </row>
        <row r="280">
          <cell r="B280" t="str">
            <v>ID 90 LUIS FERNANDO ADARVE JIMENEZ</v>
          </cell>
          <cell r="C280">
            <v>0</v>
          </cell>
          <cell r="D280">
            <v>2</v>
          </cell>
          <cell r="E280">
            <v>2.5</v>
          </cell>
          <cell r="F280">
            <v>0</v>
          </cell>
          <cell r="G280">
            <v>0</v>
          </cell>
          <cell r="H280">
            <v>5</v>
          </cell>
          <cell r="I280">
            <v>0</v>
          </cell>
          <cell r="J280">
            <v>0</v>
          </cell>
          <cell r="K280">
            <v>0</v>
          </cell>
        </row>
        <row r="281">
          <cell r="B281" t="str">
            <v>ID 53 YEISON ALEXIS JIMENEZ</v>
          </cell>
          <cell r="C281">
            <v>0</v>
          </cell>
          <cell r="D281">
            <v>0</v>
          </cell>
          <cell r="E281">
            <v>0</v>
          </cell>
          <cell r="F281">
            <v>0</v>
          </cell>
          <cell r="G281">
            <v>0</v>
          </cell>
          <cell r="H281">
            <v>0</v>
          </cell>
          <cell r="I281">
            <v>0</v>
          </cell>
          <cell r="J281">
            <v>0</v>
          </cell>
          <cell r="K281">
            <v>0</v>
          </cell>
        </row>
        <row r="282">
          <cell r="B282">
            <v>0</v>
          </cell>
          <cell r="C282">
            <v>0</v>
          </cell>
          <cell r="D282">
            <v>0</v>
          </cell>
          <cell r="E282">
            <v>0</v>
          </cell>
          <cell r="F282">
            <v>0</v>
          </cell>
          <cell r="G282" t="str">
            <v>TOTAL</v>
          </cell>
          <cell r="H282">
            <v>71.599999999999994</v>
          </cell>
          <cell r="I282">
            <v>0</v>
          </cell>
          <cell r="J282">
            <v>0</v>
          </cell>
          <cell r="K282">
            <v>0</v>
          </cell>
        </row>
        <row r="283">
          <cell r="B283" t="str">
            <v>CAPITULO:</v>
          </cell>
          <cell r="C283" t="str">
            <v>2.</v>
          </cell>
          <cell r="D283" t="str">
            <v>DEMOLICIONES, EXCAVACIONES Y LLENOS</v>
          </cell>
          <cell r="E283">
            <v>0</v>
          </cell>
          <cell r="F283">
            <v>0</v>
          </cell>
          <cell r="G283">
            <v>0</v>
          </cell>
          <cell r="H283">
            <v>0</v>
          </cell>
          <cell r="I283" t="str">
            <v>ELABORÓ:</v>
          </cell>
          <cell r="J283" t="str">
            <v>FECHA:</v>
          </cell>
          <cell r="K283">
            <v>0</v>
          </cell>
        </row>
        <row r="284">
          <cell r="B284">
            <v>0</v>
          </cell>
          <cell r="C284">
            <v>0</v>
          </cell>
          <cell r="D284">
            <v>0</v>
          </cell>
          <cell r="E284">
            <v>0</v>
          </cell>
          <cell r="F284">
            <v>0</v>
          </cell>
          <cell r="G284">
            <v>0</v>
          </cell>
          <cell r="H284">
            <v>0</v>
          </cell>
          <cell r="I284" t="str">
            <v>Diego Alejandro Valencia</v>
          </cell>
          <cell r="J284">
            <v>44287</v>
          </cell>
          <cell r="K284">
            <v>0</v>
          </cell>
        </row>
        <row r="285">
          <cell r="B285" t="str">
            <v>ITEM</v>
          </cell>
          <cell r="C285" t="str">
            <v>Lleno con recebo B-200 con un espesor de 0,10 m, para apoyar placa de contrapiso, compactado por medios manuales</v>
          </cell>
          <cell r="D285">
            <v>0</v>
          </cell>
          <cell r="E285">
            <v>0</v>
          </cell>
          <cell r="F285">
            <v>0</v>
          </cell>
          <cell r="G285">
            <v>0</v>
          </cell>
          <cell r="H285">
            <v>0</v>
          </cell>
          <cell r="I285">
            <v>0</v>
          </cell>
          <cell r="J285" t="str">
            <v>UNIDAD:</v>
          </cell>
          <cell r="K285">
            <v>0</v>
          </cell>
        </row>
        <row r="286">
          <cell r="B286" t="str">
            <v>2.8</v>
          </cell>
          <cell r="C286">
            <v>0</v>
          </cell>
          <cell r="D286">
            <v>0</v>
          </cell>
          <cell r="E286">
            <v>0</v>
          </cell>
          <cell r="F286">
            <v>0</v>
          </cell>
          <cell r="G286">
            <v>0</v>
          </cell>
          <cell r="H286">
            <v>0</v>
          </cell>
          <cell r="I286">
            <v>0</v>
          </cell>
          <cell r="J286" t="str">
            <v>m2</v>
          </cell>
          <cell r="K286">
            <v>12.53</v>
          </cell>
        </row>
        <row r="287">
          <cell r="B287" t="str">
            <v>UBICACIÓN</v>
          </cell>
          <cell r="C287">
            <v>0</v>
          </cell>
          <cell r="D287" t="str">
            <v>LARGO</v>
          </cell>
          <cell r="E287" t="str">
            <v>ANCHO</v>
          </cell>
          <cell r="F287" t="str">
            <v>ALTURA</v>
          </cell>
          <cell r="G287" t="str">
            <v>CANT.</v>
          </cell>
          <cell r="H287" t="str">
            <v>TOTAL</v>
          </cell>
          <cell r="I287" t="str">
            <v>DETALLES</v>
          </cell>
          <cell r="J287">
            <v>0</v>
          </cell>
          <cell r="K287">
            <v>0</v>
          </cell>
        </row>
        <row r="288">
          <cell r="B288" t="str">
            <v>ID 13 ELDA PATRICIA CEBALLOS VERGARA</v>
          </cell>
          <cell r="C288">
            <v>0</v>
          </cell>
          <cell r="D288">
            <v>2.6</v>
          </cell>
          <cell r="E288">
            <v>1.4</v>
          </cell>
          <cell r="F288">
            <v>0.1</v>
          </cell>
          <cell r="G288">
            <v>1</v>
          </cell>
          <cell r="H288">
            <v>0.36399999999999999</v>
          </cell>
          <cell r="I288">
            <v>0</v>
          </cell>
          <cell r="J288">
            <v>0</v>
          </cell>
          <cell r="K288">
            <v>0</v>
          </cell>
        </row>
        <row r="289">
          <cell r="B289" t="str">
            <v>ID 15DUBIS CECILIA MADRID GOMEZ</v>
          </cell>
          <cell r="C289">
            <v>0</v>
          </cell>
          <cell r="D289">
            <v>2.6</v>
          </cell>
          <cell r="E289">
            <v>1.4</v>
          </cell>
          <cell r="F289">
            <v>0.1</v>
          </cell>
          <cell r="G289">
            <v>1</v>
          </cell>
          <cell r="H289">
            <v>0.36399999999999999</v>
          </cell>
          <cell r="I289">
            <v>0</v>
          </cell>
          <cell r="J289">
            <v>0</v>
          </cell>
          <cell r="K289">
            <v>0</v>
          </cell>
        </row>
        <row r="290">
          <cell r="B290" t="str">
            <v>ID 25 NORBERTO ALONSO RIOS TORRES</v>
          </cell>
          <cell r="C290">
            <v>0</v>
          </cell>
          <cell r="D290">
            <v>2.6</v>
          </cell>
          <cell r="E290">
            <v>1.4</v>
          </cell>
          <cell r="F290">
            <v>0.1</v>
          </cell>
          <cell r="G290">
            <v>1</v>
          </cell>
          <cell r="H290">
            <v>0.36399999999999999</v>
          </cell>
          <cell r="I290">
            <v>0</v>
          </cell>
          <cell r="J290">
            <v>0</v>
          </cell>
          <cell r="K290">
            <v>0</v>
          </cell>
        </row>
        <row r="291">
          <cell r="B291" t="str">
            <v>ID 29ALBERTO DE JESUS RESTREPO LOPEZ</v>
          </cell>
          <cell r="C291">
            <v>0</v>
          </cell>
          <cell r="D291">
            <v>2.6</v>
          </cell>
          <cell r="E291">
            <v>1.4</v>
          </cell>
          <cell r="F291">
            <v>0.1</v>
          </cell>
          <cell r="G291">
            <v>1</v>
          </cell>
          <cell r="H291">
            <v>0.36399999999999999</v>
          </cell>
          <cell r="I291">
            <v>0</v>
          </cell>
          <cell r="J291">
            <v>0</v>
          </cell>
          <cell r="K291">
            <v>0</v>
          </cell>
        </row>
        <row r="292">
          <cell r="B292" t="str">
            <v>ID 30 LEIDY CATHERINE AGUDELO ORREGO</v>
          </cell>
          <cell r="C292">
            <v>0</v>
          </cell>
          <cell r="D292">
            <v>0</v>
          </cell>
          <cell r="E292">
            <v>0</v>
          </cell>
          <cell r="F292">
            <v>0</v>
          </cell>
          <cell r="G292">
            <v>0</v>
          </cell>
          <cell r="H292">
            <v>0</v>
          </cell>
          <cell r="I292">
            <v>0</v>
          </cell>
          <cell r="J292">
            <v>0</v>
          </cell>
          <cell r="K292">
            <v>0</v>
          </cell>
        </row>
        <row r="293">
          <cell r="B293" t="str">
            <v>ID 31 WILSON DE JESUS ROJAS LOPEZ</v>
          </cell>
          <cell r="C293">
            <v>0</v>
          </cell>
          <cell r="D293">
            <v>0</v>
          </cell>
          <cell r="E293">
            <v>0</v>
          </cell>
          <cell r="F293">
            <v>0</v>
          </cell>
          <cell r="G293">
            <v>0</v>
          </cell>
          <cell r="H293">
            <v>0</v>
          </cell>
          <cell r="I293">
            <v>0</v>
          </cell>
          <cell r="J293">
            <v>0</v>
          </cell>
          <cell r="K293">
            <v>0</v>
          </cell>
        </row>
        <row r="294">
          <cell r="B294" t="str">
            <v>ID 34 MARIA GUIDIANI CALLE MISAS</v>
          </cell>
          <cell r="C294">
            <v>0</v>
          </cell>
          <cell r="D294">
            <v>0</v>
          </cell>
          <cell r="E294">
            <v>0</v>
          </cell>
          <cell r="F294">
            <v>0</v>
          </cell>
          <cell r="G294">
            <v>0</v>
          </cell>
          <cell r="H294">
            <v>0</v>
          </cell>
          <cell r="I294">
            <v>0</v>
          </cell>
          <cell r="J294">
            <v>0</v>
          </cell>
          <cell r="K294">
            <v>0</v>
          </cell>
        </row>
        <row r="295">
          <cell r="B295" t="str">
            <v>ID 43NODIER YAMILE GONZALEZ IDARRAGA</v>
          </cell>
          <cell r="C295">
            <v>0</v>
          </cell>
          <cell r="D295">
            <v>2.6</v>
          </cell>
          <cell r="E295">
            <v>1.4</v>
          </cell>
          <cell r="F295" t="str">
            <v>0,10,</v>
          </cell>
          <cell r="G295">
            <v>1</v>
          </cell>
          <cell r="H295">
            <v>3.6399999999999997</v>
          </cell>
          <cell r="I295">
            <v>0</v>
          </cell>
          <cell r="J295">
            <v>0</v>
          </cell>
          <cell r="K295">
            <v>0</v>
          </cell>
        </row>
        <row r="296">
          <cell r="B296" t="str">
            <v>ID 46 YENNY LISENIA QUIROZ MONSALVE</v>
          </cell>
          <cell r="C296">
            <v>0</v>
          </cell>
          <cell r="D296">
            <v>2.6</v>
          </cell>
          <cell r="E296">
            <v>1.4</v>
          </cell>
          <cell r="F296">
            <v>0.1</v>
          </cell>
          <cell r="G296">
            <v>0</v>
          </cell>
          <cell r="H296">
            <v>0.36399999999999999</v>
          </cell>
          <cell r="I296">
            <v>0</v>
          </cell>
          <cell r="J296">
            <v>0</v>
          </cell>
          <cell r="K296">
            <v>0</v>
          </cell>
        </row>
        <row r="297">
          <cell r="B297" t="str">
            <v>ID 48 LILIANA MARIA SANCHEZ GOMEZ</v>
          </cell>
          <cell r="C297">
            <v>0</v>
          </cell>
          <cell r="D297">
            <v>0</v>
          </cell>
          <cell r="E297">
            <v>0</v>
          </cell>
          <cell r="F297">
            <v>0</v>
          </cell>
          <cell r="G297">
            <v>0</v>
          </cell>
          <cell r="H297">
            <v>0</v>
          </cell>
          <cell r="I297">
            <v>0</v>
          </cell>
          <cell r="J297">
            <v>0</v>
          </cell>
          <cell r="K297">
            <v>0</v>
          </cell>
        </row>
        <row r="298">
          <cell r="B298" t="str">
            <v>ID 49 MARISOL MISAS ATEHORTUA</v>
          </cell>
          <cell r="C298">
            <v>0</v>
          </cell>
          <cell r="D298">
            <v>2.6</v>
          </cell>
          <cell r="E298">
            <v>1.4</v>
          </cell>
          <cell r="F298">
            <v>0.1</v>
          </cell>
          <cell r="G298">
            <v>0</v>
          </cell>
          <cell r="H298">
            <v>0.36399999999999999</v>
          </cell>
          <cell r="I298">
            <v>0</v>
          </cell>
          <cell r="J298">
            <v>0</v>
          </cell>
          <cell r="K298">
            <v>0</v>
          </cell>
        </row>
        <row r="299">
          <cell r="B299" t="str">
            <v>ID 50 RODOLFO ANTONIO AGUDELO AGUDELO</v>
          </cell>
          <cell r="C299">
            <v>0</v>
          </cell>
          <cell r="D299">
            <v>0</v>
          </cell>
          <cell r="E299">
            <v>0</v>
          </cell>
          <cell r="F299">
            <v>0</v>
          </cell>
          <cell r="G299">
            <v>0</v>
          </cell>
          <cell r="H299">
            <v>0</v>
          </cell>
          <cell r="I299">
            <v>0</v>
          </cell>
          <cell r="J299">
            <v>0</v>
          </cell>
          <cell r="K299">
            <v>0</v>
          </cell>
        </row>
        <row r="300">
          <cell r="B300" t="str">
            <v>ID 52 JESUS EMILIO CARDONA HERNANDEZ</v>
          </cell>
          <cell r="C300">
            <v>0</v>
          </cell>
          <cell r="D300">
            <v>0</v>
          </cell>
          <cell r="E300">
            <v>0</v>
          </cell>
          <cell r="F300">
            <v>0</v>
          </cell>
          <cell r="G300">
            <v>0</v>
          </cell>
          <cell r="H300">
            <v>0</v>
          </cell>
          <cell r="I300">
            <v>0</v>
          </cell>
          <cell r="J300">
            <v>0</v>
          </cell>
          <cell r="K300">
            <v>0</v>
          </cell>
        </row>
        <row r="301">
          <cell r="B301" t="str">
            <v>ID 54 ROMAN ALBERTO BARRIENTOS RESTREPO</v>
          </cell>
          <cell r="C301">
            <v>0</v>
          </cell>
          <cell r="D301">
            <v>2.6</v>
          </cell>
          <cell r="E301">
            <v>1.4</v>
          </cell>
          <cell r="F301">
            <v>0.1</v>
          </cell>
          <cell r="G301">
            <v>0</v>
          </cell>
          <cell r="H301">
            <v>0.36399999999999999</v>
          </cell>
          <cell r="I301">
            <v>0</v>
          </cell>
          <cell r="J301">
            <v>0</v>
          </cell>
          <cell r="K301">
            <v>0</v>
          </cell>
        </row>
        <row r="302">
          <cell r="B302" t="str">
            <v>ID 55 JOHAN MANUEL PEÑA ELORZA</v>
          </cell>
          <cell r="C302">
            <v>0</v>
          </cell>
          <cell r="D302">
            <v>0</v>
          </cell>
          <cell r="E302">
            <v>0</v>
          </cell>
          <cell r="F302">
            <v>0</v>
          </cell>
          <cell r="G302">
            <v>0</v>
          </cell>
          <cell r="H302">
            <v>0</v>
          </cell>
          <cell r="I302">
            <v>0</v>
          </cell>
          <cell r="J302">
            <v>0</v>
          </cell>
          <cell r="K302">
            <v>0</v>
          </cell>
        </row>
        <row r="303">
          <cell r="B303" t="str">
            <v>ID 57 ROSA ELENA VILLEGAS PEREZ</v>
          </cell>
          <cell r="C303">
            <v>0</v>
          </cell>
          <cell r="D303">
            <v>2.6</v>
          </cell>
          <cell r="E303">
            <v>1.4</v>
          </cell>
          <cell r="F303">
            <v>0.1</v>
          </cell>
          <cell r="G303">
            <v>0</v>
          </cell>
          <cell r="H303">
            <v>0.36399999999999999</v>
          </cell>
          <cell r="I303">
            <v>0</v>
          </cell>
          <cell r="J303">
            <v>0</v>
          </cell>
          <cell r="K303">
            <v>0</v>
          </cell>
        </row>
        <row r="304">
          <cell r="B304" t="str">
            <v>ID 61 FLORICELI DEL CARMEN GOMEZ VARELAS</v>
          </cell>
          <cell r="C304">
            <v>0</v>
          </cell>
          <cell r="D304">
            <v>0</v>
          </cell>
          <cell r="E304">
            <v>0</v>
          </cell>
          <cell r="F304">
            <v>0</v>
          </cell>
          <cell r="G304">
            <v>0</v>
          </cell>
          <cell r="H304">
            <v>0</v>
          </cell>
          <cell r="I304">
            <v>0</v>
          </cell>
          <cell r="J304">
            <v>0</v>
          </cell>
          <cell r="K304">
            <v>0</v>
          </cell>
        </row>
        <row r="305">
          <cell r="B305" t="str">
            <v>ID 62 SILVIA LILIANA ROJO</v>
          </cell>
          <cell r="C305">
            <v>0</v>
          </cell>
          <cell r="D305">
            <v>0</v>
          </cell>
          <cell r="E305">
            <v>0</v>
          </cell>
          <cell r="F305">
            <v>0</v>
          </cell>
          <cell r="G305">
            <v>0</v>
          </cell>
          <cell r="H305">
            <v>0</v>
          </cell>
          <cell r="I305">
            <v>0</v>
          </cell>
          <cell r="J305">
            <v>0</v>
          </cell>
          <cell r="K305">
            <v>0</v>
          </cell>
        </row>
        <row r="306">
          <cell r="B306" t="str">
            <v>ID 63 MIGUEL ANTONIO LOPEZ LOPERA</v>
          </cell>
          <cell r="C306">
            <v>0</v>
          </cell>
          <cell r="D306">
            <v>0</v>
          </cell>
          <cell r="E306">
            <v>0</v>
          </cell>
          <cell r="F306">
            <v>0</v>
          </cell>
          <cell r="G306">
            <v>0</v>
          </cell>
          <cell r="H306">
            <v>0</v>
          </cell>
          <cell r="I306">
            <v>0</v>
          </cell>
          <cell r="J306">
            <v>0</v>
          </cell>
          <cell r="K306">
            <v>0</v>
          </cell>
        </row>
        <row r="307">
          <cell r="B307" t="str">
            <v>ID 37 ARQUIMEDES DE JESUS MONTOYA OCHOA</v>
          </cell>
          <cell r="C307">
            <v>0</v>
          </cell>
          <cell r="D307">
            <v>2.6</v>
          </cell>
          <cell r="E307">
            <v>1.4</v>
          </cell>
          <cell r="F307">
            <v>0.1</v>
          </cell>
          <cell r="G307">
            <v>0</v>
          </cell>
          <cell r="H307">
            <v>0.36399999999999999</v>
          </cell>
          <cell r="I307">
            <v>0</v>
          </cell>
          <cell r="J307">
            <v>0</v>
          </cell>
          <cell r="K307">
            <v>0</v>
          </cell>
        </row>
        <row r="308">
          <cell r="B308" t="str">
            <v>ID 81 JHON FREDY AGUDELO ARANGO</v>
          </cell>
          <cell r="C308">
            <v>0</v>
          </cell>
          <cell r="D308">
            <v>2.6</v>
          </cell>
          <cell r="E308">
            <v>1.6</v>
          </cell>
          <cell r="F308">
            <v>0</v>
          </cell>
          <cell r="G308">
            <v>0</v>
          </cell>
          <cell r="H308">
            <v>4.16</v>
          </cell>
          <cell r="I308">
            <v>0</v>
          </cell>
          <cell r="J308">
            <v>0</v>
          </cell>
          <cell r="K308">
            <v>0</v>
          </cell>
        </row>
        <row r="309">
          <cell r="B309" t="str">
            <v>ID83 ADOLFO DE JESUS UÑATES CEBALLOS</v>
          </cell>
          <cell r="C309">
            <v>0</v>
          </cell>
          <cell r="D309">
            <v>2.6</v>
          </cell>
          <cell r="E309">
            <v>1.4</v>
          </cell>
          <cell r="F309">
            <v>0.1</v>
          </cell>
          <cell r="G309">
            <v>0</v>
          </cell>
          <cell r="H309">
            <v>0.36399999999999999</v>
          </cell>
          <cell r="I309">
            <v>0</v>
          </cell>
          <cell r="J309">
            <v>0</v>
          </cell>
          <cell r="K309">
            <v>0</v>
          </cell>
        </row>
        <row r="310">
          <cell r="B310" t="str">
            <v>ID 84 LUZ EDILIA CEBALLOS</v>
          </cell>
          <cell r="C310">
            <v>0</v>
          </cell>
          <cell r="D310">
            <v>2.6</v>
          </cell>
          <cell r="E310">
            <v>1.4</v>
          </cell>
          <cell r="F310">
            <v>0.1</v>
          </cell>
          <cell r="G310">
            <v>0</v>
          </cell>
          <cell r="H310">
            <v>0.36399999999999999</v>
          </cell>
          <cell r="I310">
            <v>0</v>
          </cell>
          <cell r="J310">
            <v>0</v>
          </cell>
          <cell r="K310">
            <v>0</v>
          </cell>
        </row>
        <row r="311">
          <cell r="B311" t="str">
            <v>ID 85 LUIS ENRIQUE LONDOÑO MUÑOZ</v>
          </cell>
          <cell r="C311">
            <v>0</v>
          </cell>
          <cell r="D311">
            <v>0</v>
          </cell>
          <cell r="E311">
            <v>0</v>
          </cell>
          <cell r="F311">
            <v>0</v>
          </cell>
          <cell r="G311">
            <v>0</v>
          </cell>
          <cell r="H311">
            <v>0</v>
          </cell>
          <cell r="I311">
            <v>0</v>
          </cell>
          <cell r="J311">
            <v>0</v>
          </cell>
          <cell r="K311">
            <v>0</v>
          </cell>
        </row>
        <row r="312">
          <cell r="B312" t="str">
            <v>ID 86 HUMBERTO ANTONIO BAENA LOPERA</v>
          </cell>
          <cell r="C312">
            <v>0</v>
          </cell>
          <cell r="D312">
            <v>2.6</v>
          </cell>
          <cell r="E312">
            <v>1.4</v>
          </cell>
          <cell r="F312">
            <v>0.1</v>
          </cell>
          <cell r="G312">
            <v>0</v>
          </cell>
          <cell r="H312">
            <v>0.36399999999999999</v>
          </cell>
          <cell r="I312">
            <v>0</v>
          </cell>
          <cell r="J312">
            <v>0</v>
          </cell>
          <cell r="K312">
            <v>0</v>
          </cell>
        </row>
        <row r="313">
          <cell r="B313" t="str">
            <v>ID 87 EDILBERTO DE JESUS QUINTANA</v>
          </cell>
          <cell r="C313">
            <v>0</v>
          </cell>
          <cell r="D313">
            <v>0</v>
          </cell>
          <cell r="E313">
            <v>0</v>
          </cell>
          <cell r="F313">
            <v>0</v>
          </cell>
          <cell r="G313">
            <v>0</v>
          </cell>
          <cell r="H313">
            <v>0</v>
          </cell>
          <cell r="I313">
            <v>0</v>
          </cell>
          <cell r="J313">
            <v>0</v>
          </cell>
          <cell r="K313">
            <v>0</v>
          </cell>
        </row>
        <row r="314">
          <cell r="B314" t="str">
            <v>ID 88GUILLERMINA LOPEZ ARROYAVE</v>
          </cell>
          <cell r="C314">
            <v>0</v>
          </cell>
          <cell r="D314">
            <v>0</v>
          </cell>
          <cell r="E314">
            <v>0</v>
          </cell>
          <cell r="F314">
            <v>0</v>
          </cell>
          <cell r="G314">
            <v>0</v>
          </cell>
          <cell r="H314">
            <v>0</v>
          </cell>
          <cell r="I314">
            <v>0</v>
          </cell>
          <cell r="J314">
            <v>0</v>
          </cell>
          <cell r="K314">
            <v>0</v>
          </cell>
        </row>
        <row r="315">
          <cell r="B315" t="str">
            <v>ID 90 LUIS FERNANDO ADARVE JIMENEZ</v>
          </cell>
          <cell r="C315">
            <v>0</v>
          </cell>
          <cell r="D315">
            <v>0</v>
          </cell>
          <cell r="E315">
            <v>0</v>
          </cell>
          <cell r="F315">
            <v>0</v>
          </cell>
          <cell r="G315">
            <v>0</v>
          </cell>
          <cell r="H315">
            <v>0</v>
          </cell>
          <cell r="I315">
            <v>0</v>
          </cell>
          <cell r="J315">
            <v>0</v>
          </cell>
          <cell r="K315">
            <v>0</v>
          </cell>
        </row>
        <row r="316">
          <cell r="B316" t="str">
            <v>ID 53 YEISON ALEXIS JIMENEZ</v>
          </cell>
          <cell r="C316">
            <v>0</v>
          </cell>
          <cell r="D316">
            <v>2.6</v>
          </cell>
          <cell r="E316">
            <v>1.4</v>
          </cell>
          <cell r="F316">
            <v>0.1</v>
          </cell>
          <cell r="G316">
            <v>0</v>
          </cell>
          <cell r="H316">
            <v>0.36399999999999999</v>
          </cell>
          <cell r="I316">
            <v>0</v>
          </cell>
          <cell r="J316">
            <v>0</v>
          </cell>
          <cell r="K316">
            <v>0</v>
          </cell>
        </row>
        <row r="317">
          <cell r="B317">
            <v>0</v>
          </cell>
          <cell r="C317">
            <v>0</v>
          </cell>
          <cell r="D317">
            <v>0</v>
          </cell>
          <cell r="E317">
            <v>0</v>
          </cell>
          <cell r="F317">
            <v>0</v>
          </cell>
          <cell r="G317" t="str">
            <v>TOTAL</v>
          </cell>
          <cell r="H317">
            <v>12.53</v>
          </cell>
          <cell r="I317">
            <v>0</v>
          </cell>
          <cell r="J317">
            <v>0</v>
          </cell>
          <cell r="K317">
            <v>0</v>
          </cell>
        </row>
        <row r="318">
          <cell r="B318" t="str">
            <v>CAPITULO:</v>
          </cell>
          <cell r="C318" t="str">
            <v>3.</v>
          </cell>
          <cell r="D318" t="str">
            <v>CONCRETOS Y MORTEROS</v>
          </cell>
          <cell r="E318">
            <v>0</v>
          </cell>
          <cell r="F318">
            <v>0</v>
          </cell>
          <cell r="G318">
            <v>0</v>
          </cell>
          <cell r="H318">
            <v>0</v>
          </cell>
          <cell r="I318" t="str">
            <v>ELABORÓ:</v>
          </cell>
          <cell r="J318" t="str">
            <v>FECHA:</v>
          </cell>
          <cell r="K318">
            <v>0</v>
          </cell>
        </row>
        <row r="319">
          <cell r="B319">
            <v>0</v>
          </cell>
          <cell r="C319">
            <v>0</v>
          </cell>
          <cell r="D319">
            <v>0</v>
          </cell>
          <cell r="E319">
            <v>0</v>
          </cell>
          <cell r="F319">
            <v>0</v>
          </cell>
          <cell r="G319">
            <v>0</v>
          </cell>
          <cell r="H319">
            <v>0</v>
          </cell>
          <cell r="I319" t="str">
            <v>Diego Alejandro Valencia</v>
          </cell>
          <cell r="J319">
            <v>44287</v>
          </cell>
          <cell r="K319">
            <v>0</v>
          </cell>
        </row>
        <row r="320">
          <cell r="B320" t="str">
            <v>ITEM</v>
          </cell>
          <cell r="C320" t="str">
            <v>Concreto 21 MPa ( 1:2:3) para viga  de cimentación. Incluye acero de refuerzo longitudinal  en varilla de 1/2", estribos varilla 1/4" y lo necesario para la correcta ejecución</v>
          </cell>
          <cell r="D320">
            <v>0</v>
          </cell>
          <cell r="E320">
            <v>0</v>
          </cell>
          <cell r="F320">
            <v>0</v>
          </cell>
          <cell r="G320">
            <v>0</v>
          </cell>
          <cell r="H320">
            <v>0</v>
          </cell>
          <cell r="I320">
            <v>0</v>
          </cell>
          <cell r="J320" t="str">
            <v>UNIDAD:</v>
          </cell>
          <cell r="K320">
            <v>0</v>
          </cell>
        </row>
        <row r="321">
          <cell r="B321" t="str">
            <v>3.1</v>
          </cell>
          <cell r="C321">
            <v>0</v>
          </cell>
          <cell r="D321">
            <v>0</v>
          </cell>
          <cell r="E321">
            <v>0</v>
          </cell>
          <cell r="F321">
            <v>0</v>
          </cell>
          <cell r="G321">
            <v>0</v>
          </cell>
          <cell r="H321">
            <v>0</v>
          </cell>
          <cell r="I321">
            <v>0</v>
          </cell>
          <cell r="J321" t="str">
            <v>m3</v>
          </cell>
          <cell r="K321">
            <v>6.72</v>
          </cell>
        </row>
        <row r="322">
          <cell r="B322" t="str">
            <v>UBICACIÓN</v>
          </cell>
          <cell r="C322">
            <v>0</v>
          </cell>
          <cell r="D322" t="str">
            <v>LARGO</v>
          </cell>
          <cell r="E322" t="str">
            <v>ANCHO</v>
          </cell>
          <cell r="F322" t="str">
            <v>ALTURA</v>
          </cell>
          <cell r="G322" t="str">
            <v>CANT.</v>
          </cell>
          <cell r="H322" t="str">
            <v>TOTAL</v>
          </cell>
          <cell r="I322" t="str">
            <v>DETALLES</v>
          </cell>
          <cell r="J322">
            <v>0</v>
          </cell>
          <cell r="K322">
            <v>0</v>
          </cell>
        </row>
        <row r="323">
          <cell r="B323" t="str">
            <v>ID 13 ELDA PATRICIA CEBALLOS VERGARA</v>
          </cell>
          <cell r="C323">
            <v>0</v>
          </cell>
          <cell r="D323">
            <v>8</v>
          </cell>
          <cell r="E323">
            <v>0.3</v>
          </cell>
          <cell r="F323">
            <v>0.2</v>
          </cell>
          <cell r="G323">
            <v>1</v>
          </cell>
          <cell r="H323">
            <v>0.48</v>
          </cell>
          <cell r="I323">
            <v>0</v>
          </cell>
          <cell r="J323">
            <v>0</v>
          </cell>
          <cell r="K323">
            <v>0</v>
          </cell>
        </row>
        <row r="324">
          <cell r="B324" t="str">
            <v>ID 15DUBIS CECILIA MADRID GOMEZ</v>
          </cell>
          <cell r="C324">
            <v>0</v>
          </cell>
          <cell r="D324">
            <v>8</v>
          </cell>
          <cell r="E324">
            <v>0.3</v>
          </cell>
          <cell r="F324">
            <v>0.2</v>
          </cell>
          <cell r="G324">
            <v>1</v>
          </cell>
          <cell r="H324">
            <v>0.48</v>
          </cell>
          <cell r="I324">
            <v>0</v>
          </cell>
          <cell r="J324">
            <v>0</v>
          </cell>
          <cell r="K324">
            <v>0</v>
          </cell>
        </row>
        <row r="325">
          <cell r="B325" t="str">
            <v>ID 25 NORBERTO ALONSO RIOS TORRES</v>
          </cell>
          <cell r="C325">
            <v>0</v>
          </cell>
          <cell r="D325">
            <v>8</v>
          </cell>
          <cell r="E325">
            <v>0.3</v>
          </cell>
          <cell r="F325">
            <v>0.2</v>
          </cell>
          <cell r="G325">
            <v>1</v>
          </cell>
          <cell r="H325">
            <v>0.48</v>
          </cell>
          <cell r="I325">
            <v>0</v>
          </cell>
          <cell r="J325">
            <v>0</v>
          </cell>
          <cell r="K325">
            <v>0</v>
          </cell>
        </row>
        <row r="326">
          <cell r="B326" t="str">
            <v>ID 29ALBERTO DE JESUS RESTREPO LOPEZ</v>
          </cell>
          <cell r="C326">
            <v>0</v>
          </cell>
          <cell r="D326">
            <v>8</v>
          </cell>
          <cell r="E326">
            <v>0.3</v>
          </cell>
          <cell r="F326">
            <v>0.2</v>
          </cell>
          <cell r="G326">
            <v>1</v>
          </cell>
          <cell r="H326">
            <v>0.48</v>
          </cell>
          <cell r="I326">
            <v>0</v>
          </cell>
          <cell r="J326">
            <v>0</v>
          </cell>
          <cell r="K326">
            <v>0</v>
          </cell>
        </row>
        <row r="327">
          <cell r="B327" t="str">
            <v>ID 30 LEIDY CATHERINE AGUDELO ORREGO</v>
          </cell>
          <cell r="C327">
            <v>0</v>
          </cell>
          <cell r="D327">
            <v>0</v>
          </cell>
          <cell r="E327">
            <v>0</v>
          </cell>
          <cell r="F327">
            <v>0</v>
          </cell>
          <cell r="G327">
            <v>0</v>
          </cell>
          <cell r="H327">
            <v>0</v>
          </cell>
          <cell r="I327">
            <v>0</v>
          </cell>
          <cell r="J327">
            <v>0</v>
          </cell>
          <cell r="K327">
            <v>0</v>
          </cell>
        </row>
        <row r="328">
          <cell r="B328" t="str">
            <v>ID 31 WILSON DE JESUS ROJAS LOPEZ</v>
          </cell>
          <cell r="C328">
            <v>0</v>
          </cell>
          <cell r="D328">
            <v>0</v>
          </cell>
          <cell r="E328">
            <v>0</v>
          </cell>
          <cell r="F328">
            <v>0</v>
          </cell>
          <cell r="G328">
            <v>0</v>
          </cell>
          <cell r="H328">
            <v>0</v>
          </cell>
          <cell r="I328">
            <v>0</v>
          </cell>
          <cell r="J328">
            <v>0</v>
          </cell>
          <cell r="K328">
            <v>0</v>
          </cell>
        </row>
        <row r="329">
          <cell r="B329" t="str">
            <v>ID 34 MARIA GUIDIANI CALLE MISAS</v>
          </cell>
          <cell r="C329">
            <v>0</v>
          </cell>
          <cell r="D329">
            <v>0</v>
          </cell>
          <cell r="E329">
            <v>0</v>
          </cell>
          <cell r="F329">
            <v>0</v>
          </cell>
          <cell r="G329">
            <v>0</v>
          </cell>
          <cell r="H329">
            <v>0</v>
          </cell>
          <cell r="I329">
            <v>0</v>
          </cell>
          <cell r="J329">
            <v>0</v>
          </cell>
          <cell r="K329">
            <v>0</v>
          </cell>
        </row>
        <row r="330">
          <cell r="B330" t="str">
            <v>ID 43NODIER YAMILE GONZALEZ IDARRAGA</v>
          </cell>
          <cell r="C330">
            <v>0</v>
          </cell>
          <cell r="D330">
            <v>8</v>
          </cell>
          <cell r="E330">
            <v>0.3</v>
          </cell>
          <cell r="F330">
            <v>0.2</v>
          </cell>
          <cell r="G330">
            <v>1</v>
          </cell>
          <cell r="H330">
            <v>0.48</v>
          </cell>
          <cell r="I330">
            <v>0</v>
          </cell>
          <cell r="J330">
            <v>0</v>
          </cell>
          <cell r="K330">
            <v>0</v>
          </cell>
        </row>
        <row r="331">
          <cell r="B331" t="str">
            <v>ID 46 YENNY LISENIA QUIROZ MONSALVE</v>
          </cell>
          <cell r="C331">
            <v>0</v>
          </cell>
          <cell r="D331">
            <v>8</v>
          </cell>
          <cell r="E331">
            <v>0.3</v>
          </cell>
          <cell r="F331">
            <v>0.2</v>
          </cell>
          <cell r="G331">
            <v>1</v>
          </cell>
          <cell r="H331">
            <v>0.48</v>
          </cell>
          <cell r="I331">
            <v>0</v>
          </cell>
          <cell r="J331">
            <v>0</v>
          </cell>
          <cell r="K331">
            <v>0</v>
          </cell>
        </row>
        <row r="332">
          <cell r="B332" t="str">
            <v>ID 48 LILIANA MARIA SANCHEZ GOMEZ</v>
          </cell>
          <cell r="C332">
            <v>0</v>
          </cell>
          <cell r="D332">
            <v>0</v>
          </cell>
          <cell r="E332">
            <v>0</v>
          </cell>
          <cell r="F332">
            <v>0</v>
          </cell>
          <cell r="G332">
            <v>0</v>
          </cell>
          <cell r="H332">
            <v>0</v>
          </cell>
          <cell r="I332">
            <v>0</v>
          </cell>
          <cell r="J332">
            <v>0</v>
          </cell>
          <cell r="K332">
            <v>0</v>
          </cell>
        </row>
        <row r="333">
          <cell r="B333" t="str">
            <v>ID 49 MARISOL MISAS ATEHORTUA</v>
          </cell>
          <cell r="C333">
            <v>0</v>
          </cell>
          <cell r="D333">
            <v>8</v>
          </cell>
          <cell r="E333">
            <v>0.3</v>
          </cell>
          <cell r="F333">
            <v>0.2</v>
          </cell>
          <cell r="G333">
            <v>0</v>
          </cell>
          <cell r="H333">
            <v>0.48</v>
          </cell>
          <cell r="I333">
            <v>0</v>
          </cell>
          <cell r="J333">
            <v>0</v>
          </cell>
          <cell r="K333">
            <v>0</v>
          </cell>
        </row>
        <row r="334">
          <cell r="B334" t="str">
            <v>ID 50 RODOLFO ANTONIO AGUDELO AGUDELO</v>
          </cell>
          <cell r="C334">
            <v>0</v>
          </cell>
          <cell r="D334">
            <v>0</v>
          </cell>
          <cell r="E334">
            <v>0</v>
          </cell>
          <cell r="F334">
            <v>0</v>
          </cell>
          <cell r="G334">
            <v>0</v>
          </cell>
          <cell r="H334">
            <v>0</v>
          </cell>
          <cell r="I334">
            <v>0</v>
          </cell>
          <cell r="J334">
            <v>0</v>
          </cell>
          <cell r="K334">
            <v>0</v>
          </cell>
        </row>
        <row r="335">
          <cell r="B335" t="str">
            <v>ID 52 JESUS EMILIO CARDONA HERNANDEZ</v>
          </cell>
          <cell r="C335">
            <v>0</v>
          </cell>
          <cell r="D335">
            <v>0</v>
          </cell>
          <cell r="E335">
            <v>0</v>
          </cell>
          <cell r="F335">
            <v>0</v>
          </cell>
          <cell r="G335">
            <v>0</v>
          </cell>
          <cell r="H335">
            <v>0</v>
          </cell>
          <cell r="I335">
            <v>0</v>
          </cell>
          <cell r="J335">
            <v>0</v>
          </cell>
          <cell r="K335">
            <v>0</v>
          </cell>
        </row>
        <row r="336">
          <cell r="B336" t="str">
            <v>ID 54 ROMAN ALBERTO BARRIENTOS RESTREPO</v>
          </cell>
          <cell r="C336">
            <v>0</v>
          </cell>
          <cell r="D336">
            <v>8</v>
          </cell>
          <cell r="E336">
            <v>0.3</v>
          </cell>
          <cell r="F336">
            <v>0.2</v>
          </cell>
          <cell r="G336">
            <v>0</v>
          </cell>
          <cell r="H336">
            <v>0.48</v>
          </cell>
          <cell r="I336">
            <v>0</v>
          </cell>
          <cell r="J336">
            <v>0</v>
          </cell>
          <cell r="K336">
            <v>0</v>
          </cell>
        </row>
        <row r="337">
          <cell r="B337" t="str">
            <v>ID 55 JOHAN MANUEL PEÑA ELORZA</v>
          </cell>
          <cell r="C337">
            <v>0</v>
          </cell>
          <cell r="D337">
            <v>0</v>
          </cell>
          <cell r="E337">
            <v>0</v>
          </cell>
          <cell r="F337">
            <v>0</v>
          </cell>
          <cell r="G337">
            <v>0</v>
          </cell>
          <cell r="H337">
            <v>0</v>
          </cell>
          <cell r="I337">
            <v>0</v>
          </cell>
          <cell r="J337">
            <v>0</v>
          </cell>
          <cell r="K337">
            <v>0</v>
          </cell>
        </row>
        <row r="338">
          <cell r="B338" t="str">
            <v>ID 57 ROSA ELENA VILLEGAS PEREZ</v>
          </cell>
          <cell r="C338">
            <v>0</v>
          </cell>
          <cell r="D338">
            <v>8</v>
          </cell>
          <cell r="E338">
            <v>0.3</v>
          </cell>
          <cell r="F338">
            <v>0.2</v>
          </cell>
          <cell r="G338">
            <v>0</v>
          </cell>
          <cell r="H338">
            <v>0.48</v>
          </cell>
          <cell r="I338">
            <v>0</v>
          </cell>
          <cell r="J338">
            <v>0</v>
          </cell>
          <cell r="K338">
            <v>0</v>
          </cell>
        </row>
        <row r="339">
          <cell r="B339" t="str">
            <v>ID 61 FLORICELI DEL CARMEN GOMEZ VARELAS</v>
          </cell>
          <cell r="C339">
            <v>0</v>
          </cell>
          <cell r="D339">
            <v>0</v>
          </cell>
          <cell r="E339">
            <v>0</v>
          </cell>
          <cell r="F339">
            <v>0</v>
          </cell>
          <cell r="G339">
            <v>0</v>
          </cell>
          <cell r="H339">
            <v>0</v>
          </cell>
          <cell r="I339">
            <v>0</v>
          </cell>
          <cell r="J339">
            <v>0</v>
          </cell>
          <cell r="K339">
            <v>0</v>
          </cell>
        </row>
        <row r="340">
          <cell r="B340" t="str">
            <v>ID 62 SILVIA LILIANA ROJO</v>
          </cell>
          <cell r="C340">
            <v>0</v>
          </cell>
          <cell r="D340">
            <v>0</v>
          </cell>
          <cell r="E340">
            <v>0</v>
          </cell>
          <cell r="F340">
            <v>0</v>
          </cell>
          <cell r="G340">
            <v>0</v>
          </cell>
          <cell r="H340">
            <v>0</v>
          </cell>
          <cell r="I340">
            <v>0</v>
          </cell>
          <cell r="J340">
            <v>0</v>
          </cell>
          <cell r="K340">
            <v>0</v>
          </cell>
        </row>
        <row r="341">
          <cell r="B341" t="str">
            <v>ID 63 MIGUEL ANTONIO LOPEZ LOPERA</v>
          </cell>
          <cell r="C341">
            <v>0</v>
          </cell>
          <cell r="D341">
            <v>0</v>
          </cell>
          <cell r="E341">
            <v>0</v>
          </cell>
          <cell r="F341">
            <v>0</v>
          </cell>
          <cell r="G341">
            <v>0</v>
          </cell>
          <cell r="H341">
            <v>0</v>
          </cell>
          <cell r="I341">
            <v>0</v>
          </cell>
          <cell r="J341">
            <v>0</v>
          </cell>
          <cell r="K341">
            <v>0</v>
          </cell>
        </row>
        <row r="342">
          <cell r="B342" t="str">
            <v>ID 37 ARQUIMEDES DE JESUS MONTOYA OCHOA</v>
          </cell>
          <cell r="C342">
            <v>0</v>
          </cell>
          <cell r="D342">
            <v>8</v>
          </cell>
          <cell r="E342">
            <v>0.3</v>
          </cell>
          <cell r="F342">
            <v>0.2</v>
          </cell>
          <cell r="G342">
            <v>0</v>
          </cell>
          <cell r="H342">
            <v>0.48</v>
          </cell>
          <cell r="I342">
            <v>0</v>
          </cell>
          <cell r="J342">
            <v>0</v>
          </cell>
          <cell r="K342">
            <v>0</v>
          </cell>
        </row>
        <row r="343">
          <cell r="B343" t="str">
            <v>ID 81 JHON FREDY AGUDELO ARANGO</v>
          </cell>
          <cell r="C343">
            <v>0</v>
          </cell>
          <cell r="D343">
            <v>0</v>
          </cell>
          <cell r="E343">
            <v>0</v>
          </cell>
          <cell r="F343">
            <v>0</v>
          </cell>
          <cell r="G343">
            <v>0</v>
          </cell>
          <cell r="H343">
            <v>0</v>
          </cell>
          <cell r="I343">
            <v>0</v>
          </cell>
          <cell r="J343">
            <v>0</v>
          </cell>
          <cell r="K343">
            <v>0</v>
          </cell>
        </row>
        <row r="344">
          <cell r="B344" t="str">
            <v>ID83 ADOLFO DE JESUS UÑATES CEBALLOS</v>
          </cell>
          <cell r="C344">
            <v>0</v>
          </cell>
          <cell r="D344">
            <v>8</v>
          </cell>
          <cell r="E344">
            <v>0.3</v>
          </cell>
          <cell r="F344">
            <v>0.2</v>
          </cell>
          <cell r="G344">
            <v>0</v>
          </cell>
          <cell r="H344">
            <v>0.48</v>
          </cell>
          <cell r="I344">
            <v>0</v>
          </cell>
          <cell r="J344">
            <v>0</v>
          </cell>
          <cell r="K344">
            <v>0</v>
          </cell>
        </row>
        <row r="345">
          <cell r="B345" t="str">
            <v>ID 84 LUZ EDILIA CEBALLOS</v>
          </cell>
          <cell r="C345">
            <v>0</v>
          </cell>
          <cell r="D345">
            <v>8</v>
          </cell>
          <cell r="E345">
            <v>0.3</v>
          </cell>
          <cell r="F345">
            <v>0.2</v>
          </cell>
          <cell r="G345">
            <v>0</v>
          </cell>
          <cell r="H345">
            <v>0.48</v>
          </cell>
          <cell r="I345">
            <v>0</v>
          </cell>
          <cell r="J345">
            <v>0</v>
          </cell>
          <cell r="K345">
            <v>0</v>
          </cell>
        </row>
        <row r="346">
          <cell r="B346" t="str">
            <v>ID 85 LUIS ENRIQUE LONDOÑO MUÑOZ</v>
          </cell>
          <cell r="C346">
            <v>0</v>
          </cell>
          <cell r="D346">
            <v>0</v>
          </cell>
          <cell r="E346">
            <v>0</v>
          </cell>
          <cell r="F346">
            <v>0</v>
          </cell>
          <cell r="G346">
            <v>0</v>
          </cell>
          <cell r="H346">
            <v>0</v>
          </cell>
          <cell r="I346">
            <v>0</v>
          </cell>
          <cell r="J346">
            <v>0</v>
          </cell>
          <cell r="K346">
            <v>0</v>
          </cell>
        </row>
        <row r="347">
          <cell r="B347" t="str">
            <v>ID 86 HUMBERTO ANTONIO BAENA LOPERA</v>
          </cell>
          <cell r="C347">
            <v>0</v>
          </cell>
          <cell r="D347">
            <v>8</v>
          </cell>
          <cell r="E347">
            <v>0.3</v>
          </cell>
          <cell r="F347">
            <v>0.2</v>
          </cell>
          <cell r="G347">
            <v>0</v>
          </cell>
          <cell r="H347">
            <v>0.48</v>
          </cell>
          <cell r="I347">
            <v>0</v>
          </cell>
          <cell r="J347">
            <v>0</v>
          </cell>
          <cell r="K347">
            <v>0</v>
          </cell>
        </row>
        <row r="348">
          <cell r="B348" t="str">
            <v>ID 87 EDILBERTO DE JESUS QUINTANA</v>
          </cell>
          <cell r="C348">
            <v>0</v>
          </cell>
          <cell r="D348">
            <v>0</v>
          </cell>
          <cell r="E348">
            <v>0</v>
          </cell>
          <cell r="F348">
            <v>0</v>
          </cell>
          <cell r="G348">
            <v>0</v>
          </cell>
          <cell r="H348">
            <v>0</v>
          </cell>
          <cell r="I348">
            <v>0</v>
          </cell>
          <cell r="J348">
            <v>0</v>
          </cell>
          <cell r="K348">
            <v>0</v>
          </cell>
        </row>
        <row r="349">
          <cell r="B349" t="str">
            <v>ID 88GUILLERMINA LOPEZ ARROYAVE</v>
          </cell>
          <cell r="C349">
            <v>0</v>
          </cell>
          <cell r="D349">
            <v>0</v>
          </cell>
          <cell r="E349">
            <v>0</v>
          </cell>
          <cell r="F349">
            <v>0</v>
          </cell>
          <cell r="G349">
            <v>0</v>
          </cell>
          <cell r="H349">
            <v>0</v>
          </cell>
          <cell r="I349">
            <v>0</v>
          </cell>
          <cell r="J349">
            <v>0</v>
          </cell>
          <cell r="K349">
            <v>0</v>
          </cell>
        </row>
        <row r="350">
          <cell r="B350" t="str">
            <v>ID 90 LUIS FERNANDO ADARVE JIMENEZ</v>
          </cell>
          <cell r="C350">
            <v>0</v>
          </cell>
          <cell r="D350">
            <v>0</v>
          </cell>
          <cell r="E350">
            <v>0</v>
          </cell>
          <cell r="F350">
            <v>0</v>
          </cell>
          <cell r="G350">
            <v>0</v>
          </cell>
          <cell r="H350">
            <v>0</v>
          </cell>
          <cell r="I350">
            <v>0</v>
          </cell>
          <cell r="J350">
            <v>0</v>
          </cell>
          <cell r="K350">
            <v>0</v>
          </cell>
        </row>
        <row r="351">
          <cell r="B351" t="str">
            <v>ID 53 YEISON ALEXIS JIMENEZ</v>
          </cell>
          <cell r="C351">
            <v>0</v>
          </cell>
          <cell r="D351">
            <v>8</v>
          </cell>
          <cell r="E351">
            <v>0.3</v>
          </cell>
          <cell r="F351">
            <v>0.2</v>
          </cell>
          <cell r="G351">
            <v>0</v>
          </cell>
          <cell r="H351">
            <v>0.48</v>
          </cell>
          <cell r="I351">
            <v>0</v>
          </cell>
          <cell r="J351">
            <v>0</v>
          </cell>
          <cell r="K351">
            <v>0</v>
          </cell>
        </row>
        <row r="352">
          <cell r="B352">
            <v>0</v>
          </cell>
          <cell r="C352">
            <v>0</v>
          </cell>
          <cell r="D352">
            <v>0</v>
          </cell>
          <cell r="E352">
            <v>0</v>
          </cell>
          <cell r="F352">
            <v>0</v>
          </cell>
          <cell r="G352" t="str">
            <v>TOTAL</v>
          </cell>
          <cell r="H352">
            <v>6.72</v>
          </cell>
          <cell r="I352">
            <v>0</v>
          </cell>
          <cell r="J352">
            <v>0</v>
          </cell>
          <cell r="K352">
            <v>0</v>
          </cell>
        </row>
        <row r="353">
          <cell r="B353" t="str">
            <v>CAPITULO:</v>
          </cell>
          <cell r="C353" t="str">
            <v>3.</v>
          </cell>
          <cell r="D353" t="str">
            <v>CONCRETOS Y MORTEROS</v>
          </cell>
          <cell r="E353">
            <v>0</v>
          </cell>
          <cell r="F353">
            <v>0</v>
          </cell>
          <cell r="G353">
            <v>0</v>
          </cell>
          <cell r="H353">
            <v>0</v>
          </cell>
          <cell r="I353" t="str">
            <v>ELABORÓ:</v>
          </cell>
          <cell r="J353" t="str">
            <v>FECHA:</v>
          </cell>
          <cell r="K353">
            <v>0</v>
          </cell>
        </row>
        <row r="354">
          <cell r="B354">
            <v>0</v>
          </cell>
          <cell r="C354">
            <v>0</v>
          </cell>
          <cell r="D354">
            <v>0</v>
          </cell>
          <cell r="E354">
            <v>0</v>
          </cell>
          <cell r="F354">
            <v>0</v>
          </cell>
          <cell r="G354">
            <v>0</v>
          </cell>
          <cell r="H354">
            <v>0</v>
          </cell>
          <cell r="I354" t="str">
            <v>Diego Alejandro Valencia</v>
          </cell>
          <cell r="J354">
            <v>44287</v>
          </cell>
          <cell r="K354">
            <v>0</v>
          </cell>
        </row>
        <row r="355">
          <cell r="B355" t="str">
            <v>ITEM</v>
          </cell>
          <cell r="C355" t="str">
            <v>Concreto 21 MPa ( 1:2:3) para losa de contrapiso espesor: 0,08m, incluye malla electrosoldada D-84.</v>
          </cell>
          <cell r="D355">
            <v>0</v>
          </cell>
          <cell r="E355">
            <v>0</v>
          </cell>
          <cell r="F355">
            <v>0</v>
          </cell>
          <cell r="G355">
            <v>0</v>
          </cell>
          <cell r="H355">
            <v>0</v>
          </cell>
          <cell r="I355">
            <v>0</v>
          </cell>
          <cell r="J355" t="str">
            <v>UNIDAD:</v>
          </cell>
          <cell r="K355">
            <v>0</v>
          </cell>
        </row>
        <row r="356">
          <cell r="B356" t="str">
            <v>3.2</v>
          </cell>
          <cell r="C356">
            <v>0</v>
          </cell>
          <cell r="D356">
            <v>0</v>
          </cell>
          <cell r="E356">
            <v>0</v>
          </cell>
          <cell r="F356">
            <v>0</v>
          </cell>
          <cell r="G356">
            <v>0</v>
          </cell>
          <cell r="H356">
            <v>0</v>
          </cell>
          <cell r="I356">
            <v>0</v>
          </cell>
          <cell r="J356" t="str">
            <v>m3</v>
          </cell>
          <cell r="K356">
            <v>4.41</v>
          </cell>
        </row>
        <row r="357">
          <cell r="B357" t="str">
            <v>UBICACIÓN</v>
          </cell>
          <cell r="C357">
            <v>0</v>
          </cell>
          <cell r="D357" t="str">
            <v>LARGO</v>
          </cell>
          <cell r="E357" t="str">
            <v>ANCHO</v>
          </cell>
          <cell r="F357" t="str">
            <v>ALTURA</v>
          </cell>
          <cell r="G357" t="str">
            <v>CANT.</v>
          </cell>
          <cell r="H357" t="str">
            <v>TOTAL</v>
          </cell>
          <cell r="I357" t="str">
            <v>DETALLES</v>
          </cell>
          <cell r="J357">
            <v>0</v>
          </cell>
          <cell r="K357">
            <v>0</v>
          </cell>
        </row>
        <row r="358">
          <cell r="B358" t="str">
            <v>ID 13 ELDA PATRICIA CEBALLOS VERGARA</v>
          </cell>
          <cell r="C358">
            <v>0</v>
          </cell>
          <cell r="D358">
            <v>2.6</v>
          </cell>
          <cell r="E358">
            <v>1.4</v>
          </cell>
          <cell r="F358">
            <v>0.08</v>
          </cell>
          <cell r="G358">
            <v>1</v>
          </cell>
          <cell r="H358">
            <v>0.29119999999999996</v>
          </cell>
          <cell r="I358">
            <v>0</v>
          </cell>
          <cell r="J358">
            <v>0</v>
          </cell>
          <cell r="K358">
            <v>0</v>
          </cell>
        </row>
        <row r="359">
          <cell r="B359" t="str">
            <v>ID 15DUBIS CECILIA MADRID GOMEZ</v>
          </cell>
          <cell r="C359">
            <v>0</v>
          </cell>
          <cell r="D359">
            <v>2.6</v>
          </cell>
          <cell r="E359">
            <v>1.4</v>
          </cell>
          <cell r="F359">
            <v>0.08</v>
          </cell>
          <cell r="G359">
            <v>1</v>
          </cell>
          <cell r="H359">
            <v>0.29119999999999996</v>
          </cell>
          <cell r="I359">
            <v>0</v>
          </cell>
          <cell r="J359">
            <v>0</v>
          </cell>
          <cell r="K359">
            <v>0</v>
          </cell>
        </row>
        <row r="360">
          <cell r="B360" t="str">
            <v>ID 25 NORBERTO ALONSO RIOS TORRES</v>
          </cell>
          <cell r="C360">
            <v>0</v>
          </cell>
          <cell r="D360">
            <v>2.6</v>
          </cell>
          <cell r="E360">
            <v>1.4</v>
          </cell>
          <cell r="F360">
            <v>0.08</v>
          </cell>
          <cell r="G360">
            <v>1</v>
          </cell>
          <cell r="H360">
            <v>0.29119999999999996</v>
          </cell>
          <cell r="I360">
            <v>0</v>
          </cell>
          <cell r="J360">
            <v>0</v>
          </cell>
          <cell r="K360">
            <v>0</v>
          </cell>
        </row>
        <row r="361">
          <cell r="B361" t="str">
            <v>ID 29ALBERTO DE JESUS RESTREPO LOPEZ</v>
          </cell>
          <cell r="C361">
            <v>0</v>
          </cell>
          <cell r="D361">
            <v>2.6</v>
          </cell>
          <cell r="E361">
            <v>1.4</v>
          </cell>
          <cell r="F361">
            <v>0.08</v>
          </cell>
          <cell r="G361">
            <v>1</v>
          </cell>
          <cell r="H361">
            <v>0.29119999999999996</v>
          </cell>
          <cell r="I361">
            <v>0</v>
          </cell>
          <cell r="J361">
            <v>0</v>
          </cell>
          <cell r="K361">
            <v>0</v>
          </cell>
        </row>
        <row r="362">
          <cell r="B362" t="str">
            <v>ID 30 LEIDY CATHERINE AGUDELO ORREGO</v>
          </cell>
          <cell r="C362">
            <v>0</v>
          </cell>
          <cell r="D362">
            <v>0</v>
          </cell>
          <cell r="E362">
            <v>0</v>
          </cell>
          <cell r="F362">
            <v>0</v>
          </cell>
          <cell r="G362">
            <v>0</v>
          </cell>
          <cell r="H362">
            <v>0</v>
          </cell>
          <cell r="I362">
            <v>0</v>
          </cell>
          <cell r="J362">
            <v>0</v>
          </cell>
          <cell r="K362">
            <v>0</v>
          </cell>
        </row>
        <row r="363">
          <cell r="B363" t="str">
            <v>ID 31 WILSON DE JESUS ROJAS LOPEZ</v>
          </cell>
          <cell r="C363">
            <v>0</v>
          </cell>
          <cell r="D363">
            <v>0</v>
          </cell>
          <cell r="E363">
            <v>0</v>
          </cell>
          <cell r="F363">
            <v>0</v>
          </cell>
          <cell r="G363">
            <v>0</v>
          </cell>
          <cell r="H363">
            <v>0</v>
          </cell>
          <cell r="I363">
            <v>0</v>
          </cell>
          <cell r="J363">
            <v>0</v>
          </cell>
          <cell r="K363">
            <v>0</v>
          </cell>
        </row>
        <row r="364">
          <cell r="B364" t="str">
            <v>ID 34 MARIA GUIDIANI CALLE MISAS</v>
          </cell>
          <cell r="C364">
            <v>0</v>
          </cell>
          <cell r="D364">
            <v>0</v>
          </cell>
          <cell r="E364">
            <v>0</v>
          </cell>
          <cell r="F364">
            <v>0</v>
          </cell>
          <cell r="G364">
            <v>0</v>
          </cell>
          <cell r="H364">
            <v>0</v>
          </cell>
          <cell r="I364">
            <v>0</v>
          </cell>
          <cell r="J364">
            <v>0</v>
          </cell>
          <cell r="K364">
            <v>0</v>
          </cell>
        </row>
        <row r="365">
          <cell r="B365" t="str">
            <v>ID 43NODIER YAMILE GONZALEZ IDARRAGA</v>
          </cell>
          <cell r="C365">
            <v>0</v>
          </cell>
          <cell r="D365">
            <v>2.6</v>
          </cell>
          <cell r="E365">
            <v>1.4</v>
          </cell>
          <cell r="F365">
            <v>0.08</v>
          </cell>
          <cell r="G365">
            <v>1</v>
          </cell>
          <cell r="H365">
            <v>0.29119999999999996</v>
          </cell>
          <cell r="I365">
            <v>0</v>
          </cell>
          <cell r="J365">
            <v>0</v>
          </cell>
          <cell r="K365">
            <v>0</v>
          </cell>
        </row>
        <row r="366">
          <cell r="B366" t="str">
            <v>ID 46 YENNY LISENIA QUIROZ MONSALVE</v>
          </cell>
          <cell r="C366">
            <v>0</v>
          </cell>
          <cell r="D366">
            <v>2.6</v>
          </cell>
          <cell r="E366">
            <v>1.4</v>
          </cell>
          <cell r="F366">
            <v>0.08</v>
          </cell>
          <cell r="G366">
            <v>1</v>
          </cell>
          <cell r="H366">
            <v>0.29119999999999996</v>
          </cell>
          <cell r="I366">
            <v>0</v>
          </cell>
          <cell r="J366">
            <v>0</v>
          </cell>
          <cell r="K366">
            <v>0</v>
          </cell>
        </row>
        <row r="367">
          <cell r="B367" t="str">
            <v>ID 48 LILIANA MARIA SANCHEZ GOMEZ</v>
          </cell>
          <cell r="C367">
            <v>0</v>
          </cell>
          <cell r="D367">
            <v>0</v>
          </cell>
          <cell r="E367">
            <v>0</v>
          </cell>
          <cell r="F367">
            <v>0</v>
          </cell>
          <cell r="G367">
            <v>0</v>
          </cell>
          <cell r="H367">
            <v>0</v>
          </cell>
          <cell r="I367">
            <v>0</v>
          </cell>
          <cell r="J367">
            <v>0</v>
          </cell>
          <cell r="K367">
            <v>0</v>
          </cell>
        </row>
        <row r="368">
          <cell r="B368" t="str">
            <v>ID 49 MARISOL MISAS ATEHORTUA</v>
          </cell>
          <cell r="C368">
            <v>0</v>
          </cell>
          <cell r="D368">
            <v>2.6</v>
          </cell>
          <cell r="E368">
            <v>1.4</v>
          </cell>
          <cell r="F368">
            <v>0.08</v>
          </cell>
          <cell r="G368">
            <v>1</v>
          </cell>
          <cell r="H368">
            <v>0.29119999999999996</v>
          </cell>
          <cell r="I368">
            <v>0</v>
          </cell>
          <cell r="J368">
            <v>0</v>
          </cell>
          <cell r="K368">
            <v>0</v>
          </cell>
        </row>
        <row r="369">
          <cell r="B369" t="str">
            <v>ID 50 RODOLFO ANTONIO AGUDELO AGUDELO</v>
          </cell>
          <cell r="C369">
            <v>0</v>
          </cell>
          <cell r="D369">
            <v>0</v>
          </cell>
          <cell r="E369">
            <v>0</v>
          </cell>
          <cell r="F369">
            <v>0</v>
          </cell>
          <cell r="G369">
            <v>0</v>
          </cell>
          <cell r="H369">
            <v>0</v>
          </cell>
          <cell r="I369">
            <v>0</v>
          </cell>
          <cell r="J369">
            <v>0</v>
          </cell>
          <cell r="K369">
            <v>0</v>
          </cell>
        </row>
        <row r="370">
          <cell r="B370" t="str">
            <v>ID 52 JESUS EMILIO CARDONA HERNANDEZ</v>
          </cell>
          <cell r="C370">
            <v>0</v>
          </cell>
          <cell r="D370">
            <v>0</v>
          </cell>
          <cell r="E370">
            <v>0</v>
          </cell>
          <cell r="F370">
            <v>0</v>
          </cell>
          <cell r="G370">
            <v>0</v>
          </cell>
          <cell r="H370">
            <v>0</v>
          </cell>
          <cell r="I370">
            <v>0</v>
          </cell>
          <cell r="J370">
            <v>0</v>
          </cell>
          <cell r="K370">
            <v>0</v>
          </cell>
        </row>
        <row r="371">
          <cell r="B371" t="str">
            <v>ID 54 ROMAN ALBERTO BARRIENTOS RESTREPO</v>
          </cell>
          <cell r="C371">
            <v>0</v>
          </cell>
          <cell r="D371">
            <v>2.6</v>
          </cell>
          <cell r="E371">
            <v>1.4</v>
          </cell>
          <cell r="F371">
            <v>0.08</v>
          </cell>
          <cell r="G371">
            <v>0</v>
          </cell>
          <cell r="H371">
            <v>0.29119999999999996</v>
          </cell>
          <cell r="I371">
            <v>0</v>
          </cell>
          <cell r="J371">
            <v>0</v>
          </cell>
          <cell r="K371">
            <v>0</v>
          </cell>
        </row>
        <row r="372">
          <cell r="B372" t="str">
            <v>ID 55 JOHAN MANUEL PEÑA ELORZA</v>
          </cell>
          <cell r="C372">
            <v>0</v>
          </cell>
          <cell r="D372">
            <v>0</v>
          </cell>
          <cell r="E372">
            <v>0</v>
          </cell>
          <cell r="F372">
            <v>0</v>
          </cell>
          <cell r="G372">
            <v>0</v>
          </cell>
          <cell r="H372">
            <v>0</v>
          </cell>
          <cell r="I372">
            <v>0</v>
          </cell>
          <cell r="J372">
            <v>0</v>
          </cell>
          <cell r="K372">
            <v>0</v>
          </cell>
        </row>
        <row r="373">
          <cell r="B373" t="str">
            <v>ID 57 ROSA ELENA VILLEGAS PEREZ</v>
          </cell>
          <cell r="C373">
            <v>0</v>
          </cell>
          <cell r="D373">
            <v>2.6</v>
          </cell>
          <cell r="E373">
            <v>1.4</v>
          </cell>
          <cell r="F373">
            <v>0.08</v>
          </cell>
          <cell r="G373">
            <v>0</v>
          </cell>
          <cell r="H373">
            <v>0.29119999999999996</v>
          </cell>
          <cell r="I373">
            <v>0</v>
          </cell>
          <cell r="J373">
            <v>0</v>
          </cell>
          <cell r="K373">
            <v>0</v>
          </cell>
        </row>
        <row r="374">
          <cell r="B374" t="str">
            <v>ID 61 FLORICELI DEL CARMEN GOMEZ VARELAS</v>
          </cell>
          <cell r="C374">
            <v>0</v>
          </cell>
          <cell r="D374">
            <v>0</v>
          </cell>
          <cell r="E374">
            <v>0</v>
          </cell>
          <cell r="F374">
            <v>0</v>
          </cell>
          <cell r="G374">
            <v>0</v>
          </cell>
          <cell r="H374">
            <v>0</v>
          </cell>
          <cell r="I374">
            <v>0</v>
          </cell>
          <cell r="J374">
            <v>0</v>
          </cell>
          <cell r="K374">
            <v>0</v>
          </cell>
        </row>
        <row r="375">
          <cell r="B375" t="str">
            <v>ID 62 SILVIA LILIANA ROJO</v>
          </cell>
          <cell r="C375">
            <v>0</v>
          </cell>
          <cell r="D375">
            <v>0</v>
          </cell>
          <cell r="E375">
            <v>0</v>
          </cell>
          <cell r="F375">
            <v>0</v>
          </cell>
          <cell r="G375">
            <v>0</v>
          </cell>
          <cell r="H375">
            <v>0</v>
          </cell>
          <cell r="I375">
            <v>0</v>
          </cell>
          <cell r="J375">
            <v>0</v>
          </cell>
          <cell r="K375">
            <v>0</v>
          </cell>
        </row>
        <row r="376">
          <cell r="B376" t="str">
            <v>ID 63 MIGUEL ANTONIO LOPEZ LOPERA</v>
          </cell>
          <cell r="C376">
            <v>0</v>
          </cell>
          <cell r="D376">
            <v>0</v>
          </cell>
          <cell r="E376">
            <v>0</v>
          </cell>
          <cell r="F376">
            <v>0</v>
          </cell>
          <cell r="G376">
            <v>0</v>
          </cell>
          <cell r="H376">
            <v>0</v>
          </cell>
          <cell r="I376">
            <v>0</v>
          </cell>
          <cell r="J376">
            <v>0</v>
          </cell>
          <cell r="K376">
            <v>0</v>
          </cell>
        </row>
        <row r="377">
          <cell r="B377" t="str">
            <v>ID 37 ARQUIMEDES DE JESUS MONTOYA OCHOA</v>
          </cell>
          <cell r="C377">
            <v>0</v>
          </cell>
          <cell r="D377">
            <v>2.6</v>
          </cell>
          <cell r="E377">
            <v>1.4</v>
          </cell>
          <cell r="F377">
            <v>0.08</v>
          </cell>
          <cell r="G377">
            <v>0</v>
          </cell>
          <cell r="H377">
            <v>0.29119999999999996</v>
          </cell>
          <cell r="I377">
            <v>0</v>
          </cell>
          <cell r="J377">
            <v>0</v>
          </cell>
          <cell r="K377">
            <v>0</v>
          </cell>
        </row>
        <row r="378">
          <cell r="B378" t="str">
            <v>ID 81 JHON FREDY AGUDELO ARANGO</v>
          </cell>
          <cell r="C378">
            <v>0</v>
          </cell>
          <cell r="D378">
            <v>2.6</v>
          </cell>
          <cell r="E378">
            <v>1.6</v>
          </cell>
          <cell r="F378">
            <v>0.08</v>
          </cell>
          <cell r="G378">
            <v>0</v>
          </cell>
          <cell r="H378">
            <v>0.33280000000000004</v>
          </cell>
          <cell r="I378">
            <v>0</v>
          </cell>
          <cell r="J378">
            <v>0</v>
          </cell>
          <cell r="K378">
            <v>0</v>
          </cell>
        </row>
        <row r="379">
          <cell r="B379" t="str">
            <v>ID83 ADOLFO DE JESUS UÑATES CEBALLOS</v>
          </cell>
          <cell r="C379">
            <v>0</v>
          </cell>
          <cell r="D379">
            <v>2.6</v>
          </cell>
          <cell r="E379">
            <v>1.4</v>
          </cell>
          <cell r="F379">
            <v>0.08</v>
          </cell>
          <cell r="G379">
            <v>0</v>
          </cell>
          <cell r="H379">
            <v>0.29119999999999996</v>
          </cell>
          <cell r="I379">
            <v>0</v>
          </cell>
          <cell r="J379">
            <v>0</v>
          </cell>
          <cell r="K379">
            <v>0</v>
          </cell>
        </row>
        <row r="380">
          <cell r="B380" t="str">
            <v>ID 84 LUZ EDILIA CEBALLOS</v>
          </cell>
          <cell r="C380">
            <v>0</v>
          </cell>
          <cell r="D380">
            <v>2.6</v>
          </cell>
          <cell r="E380">
            <v>1.4</v>
          </cell>
          <cell r="F380">
            <v>0.08</v>
          </cell>
          <cell r="G380">
            <v>0</v>
          </cell>
          <cell r="H380">
            <v>0.29119999999999996</v>
          </cell>
          <cell r="I380">
            <v>0</v>
          </cell>
          <cell r="J380">
            <v>0</v>
          </cell>
          <cell r="K380">
            <v>0</v>
          </cell>
        </row>
        <row r="381">
          <cell r="B381" t="str">
            <v>ID 85 LUIS ENRIQUE LONDOÑO MUÑOZ</v>
          </cell>
          <cell r="C381">
            <v>0</v>
          </cell>
          <cell r="D381">
            <v>0</v>
          </cell>
          <cell r="E381">
            <v>0</v>
          </cell>
          <cell r="F381">
            <v>0</v>
          </cell>
          <cell r="G381">
            <v>0</v>
          </cell>
          <cell r="H381">
            <v>0</v>
          </cell>
          <cell r="I381">
            <v>0</v>
          </cell>
          <cell r="J381">
            <v>0</v>
          </cell>
          <cell r="K381">
            <v>0</v>
          </cell>
        </row>
        <row r="382">
          <cell r="B382" t="str">
            <v>ID 86 HUMBERTO ANTONIO BAENA LOPERA</v>
          </cell>
          <cell r="C382">
            <v>0</v>
          </cell>
          <cell r="D382">
            <v>2.6</v>
          </cell>
          <cell r="E382">
            <v>1.4</v>
          </cell>
          <cell r="F382">
            <v>0.08</v>
          </cell>
          <cell r="G382">
            <v>0</v>
          </cell>
          <cell r="H382">
            <v>0.29119999999999996</v>
          </cell>
          <cell r="I382">
            <v>0</v>
          </cell>
          <cell r="J382">
            <v>0</v>
          </cell>
          <cell r="K382">
            <v>0</v>
          </cell>
        </row>
        <row r="383">
          <cell r="B383" t="str">
            <v>ID 87 EDILBERTO DE JESUS QUINTANA</v>
          </cell>
          <cell r="C383">
            <v>0</v>
          </cell>
          <cell r="D383">
            <v>0</v>
          </cell>
          <cell r="E383">
            <v>0</v>
          </cell>
          <cell r="F383">
            <v>0</v>
          </cell>
          <cell r="G383">
            <v>0</v>
          </cell>
          <cell r="H383">
            <v>0</v>
          </cell>
          <cell r="I383">
            <v>0</v>
          </cell>
          <cell r="J383">
            <v>0</v>
          </cell>
          <cell r="K383">
            <v>0</v>
          </cell>
        </row>
        <row r="384">
          <cell r="B384" t="str">
            <v>ID 88GUILLERMINA LOPEZ ARROYAVE</v>
          </cell>
          <cell r="C384">
            <v>0</v>
          </cell>
          <cell r="D384">
            <v>0</v>
          </cell>
          <cell r="E384">
            <v>0</v>
          </cell>
          <cell r="F384">
            <v>0</v>
          </cell>
          <cell r="G384">
            <v>0</v>
          </cell>
          <cell r="H384">
            <v>0</v>
          </cell>
          <cell r="I384">
            <v>0</v>
          </cell>
          <cell r="J384">
            <v>0</v>
          </cell>
          <cell r="K384">
            <v>0</v>
          </cell>
        </row>
        <row r="385">
          <cell r="B385" t="str">
            <v>ID 90 LUIS FERNANDO ADARVE JIMENEZ</v>
          </cell>
          <cell r="C385">
            <v>0</v>
          </cell>
          <cell r="D385">
            <v>0</v>
          </cell>
          <cell r="E385">
            <v>0</v>
          </cell>
          <cell r="F385">
            <v>0</v>
          </cell>
          <cell r="G385">
            <v>0</v>
          </cell>
          <cell r="H385">
            <v>0</v>
          </cell>
          <cell r="I385">
            <v>0</v>
          </cell>
          <cell r="J385">
            <v>0</v>
          </cell>
          <cell r="K385">
            <v>0</v>
          </cell>
        </row>
        <row r="386">
          <cell r="B386" t="str">
            <v>ID 53 YEISON ALEXIS JIMENEZ</v>
          </cell>
          <cell r="C386">
            <v>0</v>
          </cell>
          <cell r="D386">
            <v>2.6</v>
          </cell>
          <cell r="E386">
            <v>1.4</v>
          </cell>
          <cell r="F386">
            <v>0.08</v>
          </cell>
          <cell r="G386">
            <v>0</v>
          </cell>
          <cell r="H386">
            <v>0.29119999999999996</v>
          </cell>
          <cell r="I386">
            <v>0</v>
          </cell>
          <cell r="J386">
            <v>0</v>
          </cell>
          <cell r="K386">
            <v>0</v>
          </cell>
        </row>
        <row r="387">
          <cell r="B387">
            <v>0</v>
          </cell>
          <cell r="C387">
            <v>0</v>
          </cell>
          <cell r="D387">
            <v>0</v>
          </cell>
          <cell r="E387">
            <v>0</v>
          </cell>
          <cell r="F387">
            <v>0</v>
          </cell>
          <cell r="G387" t="str">
            <v>TOTAL</v>
          </cell>
          <cell r="H387">
            <v>4.41</v>
          </cell>
          <cell r="I387">
            <v>0</v>
          </cell>
          <cell r="J387">
            <v>0</v>
          </cell>
          <cell r="K387">
            <v>0</v>
          </cell>
        </row>
        <row r="388">
          <cell r="B388" t="str">
            <v>CAPITULO:</v>
          </cell>
          <cell r="C388" t="str">
            <v>3.</v>
          </cell>
          <cell r="D388" t="str">
            <v>CONCRETOS Y MORTEROS</v>
          </cell>
          <cell r="E388">
            <v>0</v>
          </cell>
          <cell r="F388">
            <v>0</v>
          </cell>
          <cell r="G388">
            <v>0</v>
          </cell>
          <cell r="H388">
            <v>0</v>
          </cell>
          <cell r="I388" t="str">
            <v>ELABORÓ:</v>
          </cell>
          <cell r="J388" t="str">
            <v>FECHA:</v>
          </cell>
          <cell r="K388">
            <v>0</v>
          </cell>
        </row>
        <row r="389">
          <cell r="B389">
            <v>0</v>
          </cell>
          <cell r="C389">
            <v>0</v>
          </cell>
          <cell r="D389">
            <v>0</v>
          </cell>
          <cell r="E389">
            <v>0</v>
          </cell>
          <cell r="F389">
            <v>0</v>
          </cell>
          <cell r="G389">
            <v>0</v>
          </cell>
          <cell r="H389">
            <v>0</v>
          </cell>
          <cell r="I389" t="str">
            <v>Diego Alejandro Valencia</v>
          </cell>
          <cell r="J389">
            <v>44287</v>
          </cell>
          <cell r="K389">
            <v>0</v>
          </cell>
        </row>
        <row r="390">
          <cell r="B390" t="str">
            <v>ITEM</v>
          </cell>
          <cell r="C390" t="str">
            <v>concreto 21 MPa ( 1:2:3) para columnas de confinamiento. Incluye acero de refuerzo longitudinal  en varilla de 1/2", estribos varilla 1/4" y demas elementos para la correcta ejecucíon</v>
          </cell>
          <cell r="D390">
            <v>0</v>
          </cell>
          <cell r="E390">
            <v>0</v>
          </cell>
          <cell r="F390">
            <v>0</v>
          </cell>
          <cell r="G390">
            <v>0</v>
          </cell>
          <cell r="H390">
            <v>0</v>
          </cell>
          <cell r="I390">
            <v>0</v>
          </cell>
          <cell r="J390" t="str">
            <v>UNIDAD:</v>
          </cell>
          <cell r="K390">
            <v>0</v>
          </cell>
        </row>
        <row r="391">
          <cell r="B391" t="str">
            <v>3.3</v>
          </cell>
          <cell r="C391">
            <v>0</v>
          </cell>
          <cell r="D391">
            <v>0</v>
          </cell>
          <cell r="E391">
            <v>0</v>
          </cell>
          <cell r="F391">
            <v>0</v>
          </cell>
          <cell r="G391">
            <v>0</v>
          </cell>
          <cell r="H391">
            <v>0</v>
          </cell>
          <cell r="I391">
            <v>0</v>
          </cell>
          <cell r="J391" t="str">
            <v>m3</v>
          </cell>
          <cell r="K391">
            <v>2.8</v>
          </cell>
        </row>
        <row r="392">
          <cell r="B392" t="str">
            <v>UBICACIÓN</v>
          </cell>
          <cell r="C392">
            <v>0</v>
          </cell>
          <cell r="D392" t="str">
            <v>LARGO</v>
          </cell>
          <cell r="E392" t="str">
            <v>ANCHO</v>
          </cell>
          <cell r="F392" t="str">
            <v>ALTURA</v>
          </cell>
          <cell r="G392" t="str">
            <v>CANT.</v>
          </cell>
          <cell r="H392" t="str">
            <v>TOTAL</v>
          </cell>
          <cell r="I392" t="str">
            <v>DETALLES</v>
          </cell>
          <cell r="J392">
            <v>0</v>
          </cell>
          <cell r="K392">
            <v>0</v>
          </cell>
        </row>
        <row r="393">
          <cell r="B393" t="str">
            <v>ID 13 ELDA PATRICIA CEBALLOS VERGARA</v>
          </cell>
          <cell r="C393">
            <v>0</v>
          </cell>
          <cell r="D393">
            <v>0.2</v>
          </cell>
          <cell r="E393">
            <v>0.1</v>
          </cell>
          <cell r="F393">
            <v>2.5</v>
          </cell>
          <cell r="G393">
            <v>4</v>
          </cell>
          <cell r="H393">
            <v>0.20000000000000004</v>
          </cell>
          <cell r="I393">
            <v>0</v>
          </cell>
          <cell r="J393">
            <v>0</v>
          </cell>
          <cell r="K393">
            <v>0</v>
          </cell>
        </row>
        <row r="394">
          <cell r="B394" t="str">
            <v>ID 15DUBIS CECILIA MADRID GOMEZ</v>
          </cell>
          <cell r="C394">
            <v>0</v>
          </cell>
          <cell r="D394">
            <v>0.2</v>
          </cell>
          <cell r="E394">
            <v>0.1</v>
          </cell>
          <cell r="F394">
            <v>2.5</v>
          </cell>
          <cell r="G394">
            <v>4</v>
          </cell>
          <cell r="H394">
            <v>0.20000000000000004</v>
          </cell>
          <cell r="I394">
            <v>0</v>
          </cell>
          <cell r="J394">
            <v>0</v>
          </cell>
          <cell r="K394">
            <v>0</v>
          </cell>
        </row>
        <row r="395">
          <cell r="B395" t="str">
            <v>ID 25 NORBERTO ALONSO RIOS TORRES</v>
          </cell>
          <cell r="C395">
            <v>0</v>
          </cell>
          <cell r="D395">
            <v>0.2</v>
          </cell>
          <cell r="E395">
            <v>0.1</v>
          </cell>
          <cell r="F395">
            <v>2.5</v>
          </cell>
          <cell r="G395">
            <v>4</v>
          </cell>
          <cell r="H395">
            <v>0.20000000000000004</v>
          </cell>
          <cell r="I395">
            <v>0</v>
          </cell>
          <cell r="J395">
            <v>0</v>
          </cell>
          <cell r="K395">
            <v>0</v>
          </cell>
        </row>
        <row r="396">
          <cell r="B396" t="str">
            <v>ID 29ALBERTO DE JESUS RESTREPO LOPEZ</v>
          </cell>
          <cell r="C396">
            <v>0</v>
          </cell>
          <cell r="D396">
            <v>0.2</v>
          </cell>
          <cell r="E396">
            <v>0.1</v>
          </cell>
          <cell r="F396">
            <v>2.5</v>
          </cell>
          <cell r="G396">
            <v>4</v>
          </cell>
          <cell r="H396">
            <v>0.20000000000000004</v>
          </cell>
          <cell r="I396">
            <v>0</v>
          </cell>
          <cell r="J396">
            <v>0</v>
          </cell>
          <cell r="K396">
            <v>0</v>
          </cell>
        </row>
        <row r="397">
          <cell r="B397" t="str">
            <v>ID 30 LEIDY CATHERINE AGUDELO ORREGO</v>
          </cell>
          <cell r="C397">
            <v>0</v>
          </cell>
          <cell r="D397">
            <v>0</v>
          </cell>
          <cell r="E397">
            <v>0</v>
          </cell>
          <cell r="F397">
            <v>0</v>
          </cell>
          <cell r="G397">
            <v>0</v>
          </cell>
          <cell r="H397">
            <v>0</v>
          </cell>
          <cell r="I397">
            <v>0</v>
          </cell>
          <cell r="J397">
            <v>0</v>
          </cell>
          <cell r="K397">
            <v>0</v>
          </cell>
        </row>
        <row r="398">
          <cell r="B398" t="str">
            <v>ID 31 WILSON DE JESUS ROJAS LOPEZ</v>
          </cell>
          <cell r="C398">
            <v>0</v>
          </cell>
          <cell r="D398">
            <v>0</v>
          </cell>
          <cell r="E398">
            <v>0</v>
          </cell>
          <cell r="F398">
            <v>0</v>
          </cell>
          <cell r="G398">
            <v>0</v>
          </cell>
          <cell r="H398">
            <v>0</v>
          </cell>
          <cell r="I398">
            <v>0</v>
          </cell>
          <cell r="J398">
            <v>0</v>
          </cell>
          <cell r="K398">
            <v>0</v>
          </cell>
        </row>
        <row r="399">
          <cell r="B399" t="str">
            <v>ID 34 MARIA GUIDIANI CALLE MISAS</v>
          </cell>
          <cell r="C399">
            <v>0</v>
          </cell>
          <cell r="D399">
            <v>0</v>
          </cell>
          <cell r="E399">
            <v>0</v>
          </cell>
          <cell r="F399">
            <v>0</v>
          </cell>
          <cell r="G399">
            <v>0</v>
          </cell>
          <cell r="H399">
            <v>0</v>
          </cell>
          <cell r="I399">
            <v>0</v>
          </cell>
          <cell r="J399">
            <v>0</v>
          </cell>
          <cell r="K399">
            <v>0</v>
          </cell>
        </row>
        <row r="400">
          <cell r="B400" t="str">
            <v>ID 43NODIER YAMILE GONZALEZ IDARRAGA</v>
          </cell>
          <cell r="C400">
            <v>0</v>
          </cell>
          <cell r="D400">
            <v>0.2</v>
          </cell>
          <cell r="E400">
            <v>0.1</v>
          </cell>
          <cell r="F400">
            <v>2.5</v>
          </cell>
          <cell r="G400">
            <v>4</v>
          </cell>
          <cell r="H400">
            <v>0.20000000000000004</v>
          </cell>
          <cell r="I400">
            <v>0</v>
          </cell>
          <cell r="J400">
            <v>0</v>
          </cell>
          <cell r="K400">
            <v>0</v>
          </cell>
        </row>
        <row r="401">
          <cell r="B401" t="str">
            <v>ID 46 YENNY LISENIA QUIROZ MONSALVE</v>
          </cell>
          <cell r="C401">
            <v>0</v>
          </cell>
          <cell r="D401">
            <v>0.2</v>
          </cell>
          <cell r="E401">
            <v>0.1</v>
          </cell>
          <cell r="F401">
            <v>2.5</v>
          </cell>
          <cell r="G401">
            <v>4</v>
          </cell>
          <cell r="H401">
            <v>0.20000000000000004</v>
          </cell>
          <cell r="I401">
            <v>0</v>
          </cell>
          <cell r="J401">
            <v>0</v>
          </cell>
          <cell r="K401">
            <v>0</v>
          </cell>
        </row>
        <row r="402">
          <cell r="B402" t="str">
            <v>ID 48 LILIANA MARIA SANCHEZ GOMEZ</v>
          </cell>
          <cell r="C402">
            <v>0</v>
          </cell>
          <cell r="D402">
            <v>0</v>
          </cell>
          <cell r="E402">
            <v>0</v>
          </cell>
          <cell r="F402">
            <v>0</v>
          </cell>
          <cell r="G402">
            <v>0</v>
          </cell>
          <cell r="H402">
            <v>0</v>
          </cell>
          <cell r="I402">
            <v>0</v>
          </cell>
          <cell r="J402">
            <v>0</v>
          </cell>
          <cell r="K402">
            <v>0</v>
          </cell>
        </row>
        <row r="403">
          <cell r="B403" t="str">
            <v>ID 49 MARISOL MISAS ATEHORTUA</v>
          </cell>
          <cell r="C403">
            <v>0</v>
          </cell>
          <cell r="D403">
            <v>0.2</v>
          </cell>
          <cell r="E403">
            <v>0.1</v>
          </cell>
          <cell r="F403">
            <v>2.5</v>
          </cell>
          <cell r="G403">
            <v>4</v>
          </cell>
          <cell r="H403">
            <v>0.20000000000000004</v>
          </cell>
          <cell r="I403">
            <v>0</v>
          </cell>
          <cell r="J403">
            <v>0</v>
          </cell>
          <cell r="K403">
            <v>0</v>
          </cell>
        </row>
        <row r="404">
          <cell r="B404" t="str">
            <v>ID 50 RODOLFO ANTONIO AGUDELO AGUDELO</v>
          </cell>
          <cell r="C404">
            <v>0</v>
          </cell>
          <cell r="D404">
            <v>0</v>
          </cell>
          <cell r="E404">
            <v>0</v>
          </cell>
          <cell r="F404">
            <v>0</v>
          </cell>
          <cell r="G404">
            <v>0</v>
          </cell>
          <cell r="H404">
            <v>0</v>
          </cell>
          <cell r="I404">
            <v>0</v>
          </cell>
          <cell r="J404">
            <v>0</v>
          </cell>
          <cell r="K404">
            <v>0</v>
          </cell>
        </row>
        <row r="405">
          <cell r="B405" t="str">
            <v>ID 52 JESUS EMILIO CARDONA HERNANDEZ</v>
          </cell>
          <cell r="C405">
            <v>0</v>
          </cell>
          <cell r="D405">
            <v>0</v>
          </cell>
          <cell r="E405">
            <v>0</v>
          </cell>
          <cell r="F405">
            <v>0</v>
          </cell>
          <cell r="G405">
            <v>0</v>
          </cell>
          <cell r="H405">
            <v>0</v>
          </cell>
          <cell r="I405">
            <v>0</v>
          </cell>
          <cell r="J405">
            <v>0</v>
          </cell>
          <cell r="K405">
            <v>0</v>
          </cell>
        </row>
        <row r="406">
          <cell r="B406" t="str">
            <v>ID 54 ROMAN ALBERTO BARRIENTOS RESTREPO</v>
          </cell>
          <cell r="C406">
            <v>0</v>
          </cell>
          <cell r="D406">
            <v>0.2</v>
          </cell>
          <cell r="E406">
            <v>0.1</v>
          </cell>
          <cell r="F406">
            <v>2.5</v>
          </cell>
          <cell r="G406">
            <v>4</v>
          </cell>
          <cell r="H406">
            <v>0.20000000000000004</v>
          </cell>
          <cell r="I406">
            <v>0</v>
          </cell>
          <cell r="J406">
            <v>0</v>
          </cell>
          <cell r="K406">
            <v>0</v>
          </cell>
        </row>
        <row r="407">
          <cell r="B407" t="str">
            <v>ID 55 JOHAN MANUEL PEÑA ELORZA</v>
          </cell>
          <cell r="C407">
            <v>0</v>
          </cell>
          <cell r="D407">
            <v>0</v>
          </cell>
          <cell r="E407">
            <v>0</v>
          </cell>
          <cell r="F407">
            <v>0</v>
          </cell>
          <cell r="G407">
            <v>0</v>
          </cell>
          <cell r="H407">
            <v>0</v>
          </cell>
          <cell r="I407">
            <v>0</v>
          </cell>
          <cell r="J407">
            <v>0</v>
          </cell>
          <cell r="K407">
            <v>0</v>
          </cell>
        </row>
        <row r="408">
          <cell r="B408" t="str">
            <v>ID 57 ROSA ELENA VILLEGAS PEREZ</v>
          </cell>
          <cell r="C408">
            <v>0</v>
          </cell>
          <cell r="D408">
            <v>0.2</v>
          </cell>
          <cell r="E408">
            <v>0.1</v>
          </cell>
          <cell r="F408">
            <v>2.5</v>
          </cell>
          <cell r="G408">
            <v>4</v>
          </cell>
          <cell r="H408">
            <v>0.20000000000000004</v>
          </cell>
          <cell r="I408">
            <v>0</v>
          </cell>
          <cell r="J408">
            <v>0</v>
          </cell>
          <cell r="K408">
            <v>0</v>
          </cell>
        </row>
        <row r="409">
          <cell r="B409" t="str">
            <v>ID 61 FLORICELI DEL CARMEN GOMEZ VARELAS</v>
          </cell>
          <cell r="C409">
            <v>0</v>
          </cell>
          <cell r="D409">
            <v>0</v>
          </cell>
          <cell r="E409">
            <v>0</v>
          </cell>
          <cell r="F409">
            <v>0</v>
          </cell>
          <cell r="G409">
            <v>0</v>
          </cell>
          <cell r="H409">
            <v>0</v>
          </cell>
          <cell r="I409">
            <v>0</v>
          </cell>
          <cell r="J409">
            <v>0</v>
          </cell>
          <cell r="K409">
            <v>0</v>
          </cell>
        </row>
        <row r="410">
          <cell r="B410" t="str">
            <v>ID 62 SILVIA LILIANA ROJO</v>
          </cell>
          <cell r="C410">
            <v>0</v>
          </cell>
          <cell r="D410">
            <v>0</v>
          </cell>
          <cell r="E410">
            <v>0</v>
          </cell>
          <cell r="F410">
            <v>0</v>
          </cell>
          <cell r="G410">
            <v>0</v>
          </cell>
          <cell r="H410">
            <v>0</v>
          </cell>
          <cell r="I410">
            <v>0</v>
          </cell>
          <cell r="J410">
            <v>0</v>
          </cell>
          <cell r="K410">
            <v>0</v>
          </cell>
        </row>
        <row r="411">
          <cell r="B411" t="str">
            <v>ID 63 MIGUEL ANTONIO LOPEZ LOPERA</v>
          </cell>
          <cell r="C411">
            <v>0</v>
          </cell>
          <cell r="D411">
            <v>0</v>
          </cell>
          <cell r="E411">
            <v>0</v>
          </cell>
          <cell r="F411">
            <v>0</v>
          </cell>
          <cell r="G411">
            <v>0</v>
          </cell>
          <cell r="H411">
            <v>0</v>
          </cell>
          <cell r="I411">
            <v>0</v>
          </cell>
          <cell r="J411">
            <v>0</v>
          </cell>
          <cell r="K411">
            <v>0</v>
          </cell>
        </row>
        <row r="412">
          <cell r="B412" t="str">
            <v>ID 37 ARQUIMEDES DE JESUS MONTOYA OCHOA</v>
          </cell>
          <cell r="C412">
            <v>0</v>
          </cell>
          <cell r="D412">
            <v>0.2</v>
          </cell>
          <cell r="E412">
            <v>0.1</v>
          </cell>
          <cell r="F412">
            <v>2.5</v>
          </cell>
          <cell r="G412">
            <v>4</v>
          </cell>
          <cell r="H412">
            <v>0.20000000000000004</v>
          </cell>
          <cell r="I412">
            <v>0</v>
          </cell>
          <cell r="J412">
            <v>0</v>
          </cell>
          <cell r="K412">
            <v>0</v>
          </cell>
        </row>
        <row r="413">
          <cell r="B413" t="str">
            <v>ID 81 JHON FREDY AGUDELO ARANGO</v>
          </cell>
          <cell r="C413">
            <v>0</v>
          </cell>
          <cell r="D413">
            <v>0</v>
          </cell>
          <cell r="E413">
            <v>0</v>
          </cell>
          <cell r="F413">
            <v>0</v>
          </cell>
          <cell r="G413">
            <v>0</v>
          </cell>
          <cell r="H413">
            <v>0</v>
          </cell>
          <cell r="I413">
            <v>0</v>
          </cell>
          <cell r="J413">
            <v>0</v>
          </cell>
          <cell r="K413">
            <v>0</v>
          </cell>
        </row>
        <row r="414">
          <cell r="B414" t="str">
            <v>ID83 ADOLFO DE JESUS UÑATES CEBALLOS</v>
          </cell>
          <cell r="C414">
            <v>0</v>
          </cell>
          <cell r="D414">
            <v>0.2</v>
          </cell>
          <cell r="E414">
            <v>0.1</v>
          </cell>
          <cell r="F414">
            <v>2.5</v>
          </cell>
          <cell r="G414">
            <v>4</v>
          </cell>
          <cell r="H414">
            <v>0.20000000000000004</v>
          </cell>
          <cell r="I414">
            <v>0</v>
          </cell>
          <cell r="J414">
            <v>0</v>
          </cell>
          <cell r="K414">
            <v>0</v>
          </cell>
        </row>
        <row r="415">
          <cell r="B415" t="str">
            <v>ID 84 LUZ EDILIA CEBALLOS</v>
          </cell>
          <cell r="C415">
            <v>0</v>
          </cell>
          <cell r="D415">
            <v>0.2</v>
          </cell>
          <cell r="E415">
            <v>0.1</v>
          </cell>
          <cell r="F415">
            <v>2.5</v>
          </cell>
          <cell r="G415">
            <v>4</v>
          </cell>
          <cell r="H415">
            <v>0.20000000000000004</v>
          </cell>
          <cell r="I415">
            <v>0</v>
          </cell>
          <cell r="J415">
            <v>0</v>
          </cell>
          <cell r="K415">
            <v>0</v>
          </cell>
        </row>
        <row r="416">
          <cell r="B416" t="str">
            <v>ID 85 LUIS ENRIQUE LONDOÑO MUÑOZ</v>
          </cell>
          <cell r="C416">
            <v>0</v>
          </cell>
          <cell r="D416">
            <v>0</v>
          </cell>
          <cell r="E416">
            <v>0</v>
          </cell>
          <cell r="F416">
            <v>0</v>
          </cell>
          <cell r="G416">
            <v>0</v>
          </cell>
          <cell r="H416">
            <v>0</v>
          </cell>
          <cell r="I416">
            <v>0</v>
          </cell>
          <cell r="J416">
            <v>0</v>
          </cell>
          <cell r="K416">
            <v>0</v>
          </cell>
        </row>
        <row r="417">
          <cell r="B417" t="str">
            <v>ID 86 HUMBERTO ANTONIO BAENA LOPERA</v>
          </cell>
          <cell r="C417">
            <v>0</v>
          </cell>
          <cell r="D417">
            <v>0.2</v>
          </cell>
          <cell r="E417">
            <v>0.1</v>
          </cell>
          <cell r="F417">
            <v>2.5</v>
          </cell>
          <cell r="G417">
            <v>4</v>
          </cell>
          <cell r="H417">
            <v>0.20000000000000004</v>
          </cell>
          <cell r="I417">
            <v>0</v>
          </cell>
          <cell r="J417">
            <v>0</v>
          </cell>
          <cell r="K417">
            <v>0</v>
          </cell>
        </row>
        <row r="418">
          <cell r="B418" t="str">
            <v>ID 87 EDILBERTO DE JESUS QUINTANA</v>
          </cell>
          <cell r="C418">
            <v>0</v>
          </cell>
          <cell r="D418">
            <v>0</v>
          </cell>
          <cell r="E418">
            <v>0</v>
          </cell>
          <cell r="F418">
            <v>0</v>
          </cell>
          <cell r="G418">
            <v>0</v>
          </cell>
          <cell r="H418">
            <v>0</v>
          </cell>
          <cell r="I418">
            <v>0</v>
          </cell>
          <cell r="J418">
            <v>0</v>
          </cell>
          <cell r="K418">
            <v>0</v>
          </cell>
        </row>
        <row r="419">
          <cell r="B419" t="str">
            <v>ID 88GUILLERMINA LOPEZ ARROYAVE</v>
          </cell>
          <cell r="C419">
            <v>0</v>
          </cell>
          <cell r="D419">
            <v>0</v>
          </cell>
          <cell r="E419">
            <v>0</v>
          </cell>
          <cell r="F419">
            <v>0</v>
          </cell>
          <cell r="G419">
            <v>0</v>
          </cell>
          <cell r="H419">
            <v>0</v>
          </cell>
          <cell r="I419">
            <v>0</v>
          </cell>
          <cell r="J419">
            <v>0</v>
          </cell>
          <cell r="K419">
            <v>0</v>
          </cell>
        </row>
        <row r="420">
          <cell r="B420" t="str">
            <v>ID 90 LUIS FERNANDO ADARVE JIMENEZ</v>
          </cell>
          <cell r="C420">
            <v>0</v>
          </cell>
          <cell r="D420">
            <v>0</v>
          </cell>
          <cell r="E420">
            <v>0</v>
          </cell>
          <cell r="F420">
            <v>0</v>
          </cell>
          <cell r="G420">
            <v>0</v>
          </cell>
          <cell r="H420">
            <v>0</v>
          </cell>
          <cell r="I420">
            <v>0</v>
          </cell>
          <cell r="J420">
            <v>0</v>
          </cell>
          <cell r="K420">
            <v>0</v>
          </cell>
        </row>
        <row r="421">
          <cell r="B421" t="str">
            <v>ID 53 YEISON ALEXIS JIMENEZ</v>
          </cell>
          <cell r="C421">
            <v>0</v>
          </cell>
          <cell r="D421">
            <v>0.2</v>
          </cell>
          <cell r="E421">
            <v>0.1</v>
          </cell>
          <cell r="F421">
            <v>2.5</v>
          </cell>
          <cell r="G421">
            <v>4</v>
          </cell>
          <cell r="H421">
            <v>0.20000000000000004</v>
          </cell>
          <cell r="I421">
            <v>0</v>
          </cell>
          <cell r="J421">
            <v>0</v>
          </cell>
          <cell r="K421">
            <v>0</v>
          </cell>
        </row>
        <row r="422">
          <cell r="B422">
            <v>0</v>
          </cell>
          <cell r="C422">
            <v>0</v>
          </cell>
          <cell r="D422">
            <v>0</v>
          </cell>
          <cell r="E422">
            <v>0</v>
          </cell>
          <cell r="F422">
            <v>0</v>
          </cell>
          <cell r="G422" t="str">
            <v>TOTAL</v>
          </cell>
          <cell r="H422">
            <v>2.8</v>
          </cell>
          <cell r="I422">
            <v>0</v>
          </cell>
          <cell r="J422">
            <v>0</v>
          </cell>
          <cell r="K422">
            <v>0</v>
          </cell>
        </row>
        <row r="423">
          <cell r="B423" t="str">
            <v>CAPITULO:</v>
          </cell>
          <cell r="C423" t="str">
            <v>3.</v>
          </cell>
          <cell r="D423" t="str">
            <v>CONCRETOS Y MORTEROS</v>
          </cell>
          <cell r="E423">
            <v>0</v>
          </cell>
          <cell r="F423">
            <v>0</v>
          </cell>
          <cell r="G423">
            <v>0</v>
          </cell>
          <cell r="H423">
            <v>0</v>
          </cell>
          <cell r="I423" t="str">
            <v>ELABORÓ:</v>
          </cell>
          <cell r="J423" t="str">
            <v>FECHA:</v>
          </cell>
          <cell r="K423">
            <v>0</v>
          </cell>
        </row>
        <row r="424">
          <cell r="B424">
            <v>0</v>
          </cell>
          <cell r="C424">
            <v>0</v>
          </cell>
          <cell r="D424">
            <v>0</v>
          </cell>
          <cell r="E424">
            <v>0</v>
          </cell>
          <cell r="F424">
            <v>0</v>
          </cell>
          <cell r="G424">
            <v>0</v>
          </cell>
          <cell r="H424">
            <v>0</v>
          </cell>
          <cell r="I424" t="str">
            <v>Diego Alejandro Valencia</v>
          </cell>
          <cell r="J424">
            <v>44287</v>
          </cell>
          <cell r="K424">
            <v>0</v>
          </cell>
        </row>
        <row r="425">
          <cell r="B425" t="str">
            <v>ITEM</v>
          </cell>
          <cell r="C425" t="str">
            <v>Mortero 1:4 de niveliación piso de baño con espesor promedio de 0,05m</v>
          </cell>
          <cell r="D425">
            <v>0</v>
          </cell>
          <cell r="E425">
            <v>0</v>
          </cell>
          <cell r="F425">
            <v>0</v>
          </cell>
          <cell r="G425">
            <v>0</v>
          </cell>
          <cell r="H425">
            <v>0</v>
          </cell>
          <cell r="I425">
            <v>0</v>
          </cell>
          <cell r="J425" t="str">
            <v>UNIDAD:</v>
          </cell>
          <cell r="K425">
            <v>0</v>
          </cell>
        </row>
        <row r="426">
          <cell r="B426" t="str">
            <v>3.4</v>
          </cell>
          <cell r="C426">
            <v>0</v>
          </cell>
          <cell r="D426">
            <v>0</v>
          </cell>
          <cell r="E426">
            <v>0</v>
          </cell>
          <cell r="F426">
            <v>0</v>
          </cell>
          <cell r="G426">
            <v>0</v>
          </cell>
          <cell r="H426">
            <v>0</v>
          </cell>
          <cell r="I426">
            <v>0</v>
          </cell>
          <cell r="J426" t="str">
            <v>m2</v>
          </cell>
          <cell r="K426">
            <v>3.04</v>
          </cell>
        </row>
        <row r="427">
          <cell r="B427" t="str">
            <v>UBICACIÓN</v>
          </cell>
          <cell r="C427">
            <v>0</v>
          </cell>
          <cell r="D427" t="str">
            <v>LARGO</v>
          </cell>
          <cell r="E427" t="str">
            <v>ANCHO</v>
          </cell>
          <cell r="F427" t="str">
            <v>ALTURA</v>
          </cell>
          <cell r="G427" t="str">
            <v>CANT.</v>
          </cell>
          <cell r="H427" t="str">
            <v>TOTAL</v>
          </cell>
          <cell r="I427" t="str">
            <v>DETALLES</v>
          </cell>
          <cell r="J427">
            <v>0</v>
          </cell>
          <cell r="K427">
            <v>0</v>
          </cell>
        </row>
        <row r="428">
          <cell r="B428" t="str">
            <v>ID 13 ELDA PATRICIA CEBALLOS VERGARA</v>
          </cell>
          <cell r="C428">
            <v>0</v>
          </cell>
          <cell r="D428">
            <v>2.4</v>
          </cell>
          <cell r="E428">
            <v>1.2</v>
          </cell>
          <cell r="F428">
            <v>0.05</v>
          </cell>
          <cell r="G428">
            <v>1</v>
          </cell>
          <cell r="H428">
            <v>0.14399999999999999</v>
          </cell>
          <cell r="I428">
            <v>0</v>
          </cell>
          <cell r="J428">
            <v>0</v>
          </cell>
          <cell r="K428">
            <v>0</v>
          </cell>
        </row>
        <row r="429">
          <cell r="B429" t="str">
            <v>ID 15DUBIS CECILIA MADRID GOMEZ</v>
          </cell>
          <cell r="C429">
            <v>0</v>
          </cell>
          <cell r="D429">
            <v>2.4</v>
          </cell>
          <cell r="E429">
            <v>1.2</v>
          </cell>
          <cell r="F429">
            <v>0.05</v>
          </cell>
          <cell r="G429">
            <v>1</v>
          </cell>
          <cell r="H429">
            <v>0.14399999999999999</v>
          </cell>
          <cell r="I429">
            <v>0</v>
          </cell>
          <cell r="J429">
            <v>0</v>
          </cell>
          <cell r="K429">
            <v>0</v>
          </cell>
        </row>
        <row r="430">
          <cell r="B430" t="str">
            <v>ID 25 NORBERTO ALONSO RIOS TORRES</v>
          </cell>
          <cell r="C430">
            <v>0</v>
          </cell>
          <cell r="D430">
            <v>2.4</v>
          </cell>
          <cell r="E430">
            <v>1.2</v>
          </cell>
          <cell r="F430">
            <v>0.05</v>
          </cell>
          <cell r="G430">
            <v>1</v>
          </cell>
          <cell r="H430">
            <v>0.14399999999999999</v>
          </cell>
          <cell r="I430">
            <v>0</v>
          </cell>
          <cell r="J430">
            <v>0</v>
          </cell>
          <cell r="K430">
            <v>0</v>
          </cell>
        </row>
        <row r="431">
          <cell r="B431" t="str">
            <v>ID 29ALBERTO DE JESUS RESTREPO LOPEZ</v>
          </cell>
          <cell r="C431">
            <v>0</v>
          </cell>
          <cell r="D431">
            <v>2.4</v>
          </cell>
          <cell r="E431">
            <v>1.2</v>
          </cell>
          <cell r="F431">
            <v>0.05</v>
          </cell>
          <cell r="G431">
            <v>1</v>
          </cell>
          <cell r="H431">
            <v>0.14399999999999999</v>
          </cell>
          <cell r="I431">
            <v>0</v>
          </cell>
          <cell r="J431">
            <v>0</v>
          </cell>
          <cell r="K431">
            <v>0</v>
          </cell>
        </row>
        <row r="432">
          <cell r="B432" t="str">
            <v>ID 30 LEIDY CATHERINE AGUDELO ORREGO</v>
          </cell>
          <cell r="C432">
            <v>0</v>
          </cell>
          <cell r="D432">
            <v>0</v>
          </cell>
          <cell r="E432">
            <v>0</v>
          </cell>
          <cell r="F432">
            <v>0</v>
          </cell>
          <cell r="G432">
            <v>0</v>
          </cell>
          <cell r="H432">
            <v>0</v>
          </cell>
          <cell r="I432">
            <v>0</v>
          </cell>
          <cell r="J432">
            <v>0</v>
          </cell>
          <cell r="K432">
            <v>0</v>
          </cell>
        </row>
        <row r="433">
          <cell r="B433" t="str">
            <v>ID 31 WILSON DE JESUS ROJAS LOPEZ</v>
          </cell>
          <cell r="C433">
            <v>0</v>
          </cell>
          <cell r="D433">
            <v>2</v>
          </cell>
          <cell r="E433">
            <v>1.8</v>
          </cell>
          <cell r="F433">
            <v>0.05</v>
          </cell>
          <cell r="G433">
            <v>1</v>
          </cell>
          <cell r="H433">
            <v>0.18000000000000002</v>
          </cell>
          <cell r="I433">
            <v>0</v>
          </cell>
          <cell r="J433">
            <v>0</v>
          </cell>
          <cell r="K433">
            <v>0</v>
          </cell>
        </row>
        <row r="434">
          <cell r="B434" t="str">
            <v>ID 34 MARIA GUIDIANI CALLE MISAS</v>
          </cell>
          <cell r="C434">
            <v>0</v>
          </cell>
          <cell r="D434">
            <v>0</v>
          </cell>
          <cell r="E434">
            <v>0</v>
          </cell>
          <cell r="F434">
            <v>0</v>
          </cell>
          <cell r="G434">
            <v>0</v>
          </cell>
          <cell r="H434">
            <v>0</v>
          </cell>
          <cell r="I434">
            <v>0</v>
          </cell>
          <cell r="J434">
            <v>0</v>
          </cell>
          <cell r="K434">
            <v>0</v>
          </cell>
        </row>
        <row r="435">
          <cell r="B435" t="str">
            <v>ID 43NODIER YAMILE GONZALEZ IDARRAGA</v>
          </cell>
          <cell r="C435">
            <v>0</v>
          </cell>
          <cell r="D435">
            <v>2.4</v>
          </cell>
          <cell r="E435">
            <v>1.2</v>
          </cell>
          <cell r="F435">
            <v>0.05</v>
          </cell>
          <cell r="G435">
            <v>1</v>
          </cell>
          <cell r="H435">
            <v>0.14399999999999999</v>
          </cell>
          <cell r="I435">
            <v>0</v>
          </cell>
          <cell r="J435">
            <v>0</v>
          </cell>
          <cell r="K435">
            <v>0</v>
          </cell>
        </row>
        <row r="436">
          <cell r="B436" t="str">
            <v>ID 46 YENNY LISENIA QUIROZ MONSALVE</v>
          </cell>
          <cell r="C436">
            <v>0</v>
          </cell>
          <cell r="D436">
            <v>2.4</v>
          </cell>
          <cell r="E436">
            <v>1.2</v>
          </cell>
          <cell r="F436">
            <v>0.05</v>
          </cell>
          <cell r="G436">
            <v>1</v>
          </cell>
          <cell r="H436">
            <v>0.14399999999999999</v>
          </cell>
          <cell r="I436">
            <v>0</v>
          </cell>
          <cell r="J436">
            <v>0</v>
          </cell>
          <cell r="K436">
            <v>0</v>
          </cell>
        </row>
        <row r="437">
          <cell r="B437" t="str">
            <v>ID 48 LILIANA MARIA SANCHEZ GOMEZ</v>
          </cell>
          <cell r="C437">
            <v>0</v>
          </cell>
          <cell r="D437">
            <v>0</v>
          </cell>
          <cell r="E437">
            <v>0</v>
          </cell>
          <cell r="F437">
            <v>0</v>
          </cell>
          <cell r="G437">
            <v>0</v>
          </cell>
          <cell r="H437">
            <v>0</v>
          </cell>
          <cell r="I437">
            <v>0</v>
          </cell>
          <cell r="J437">
            <v>0</v>
          </cell>
          <cell r="K437">
            <v>0</v>
          </cell>
        </row>
        <row r="438">
          <cell r="B438" t="str">
            <v>ID 49 MARISOL MISAS ATEHORTUA</v>
          </cell>
          <cell r="C438">
            <v>0</v>
          </cell>
          <cell r="D438">
            <v>2.4</v>
          </cell>
          <cell r="E438">
            <v>1.2</v>
          </cell>
          <cell r="F438">
            <v>0.05</v>
          </cell>
          <cell r="G438">
            <v>1</v>
          </cell>
          <cell r="H438">
            <v>0.14399999999999999</v>
          </cell>
          <cell r="I438">
            <v>0</v>
          </cell>
          <cell r="J438">
            <v>0</v>
          </cell>
          <cell r="K438">
            <v>0</v>
          </cell>
        </row>
        <row r="439">
          <cell r="B439" t="str">
            <v>ID 50 RODOLFO ANTONIO AGUDELO AGUDELO</v>
          </cell>
          <cell r="C439">
            <v>0</v>
          </cell>
          <cell r="D439">
            <v>2.4</v>
          </cell>
          <cell r="E439">
            <v>1.2</v>
          </cell>
          <cell r="F439">
            <v>0.05</v>
          </cell>
          <cell r="G439">
            <v>1</v>
          </cell>
          <cell r="H439">
            <v>0.14399999999999999</v>
          </cell>
          <cell r="I439">
            <v>0</v>
          </cell>
          <cell r="J439">
            <v>0</v>
          </cell>
          <cell r="K439">
            <v>0</v>
          </cell>
        </row>
        <row r="440">
          <cell r="B440" t="str">
            <v>ID 52 JESUS EMILIO CARDONA HERNANDEZ</v>
          </cell>
          <cell r="C440">
            <v>0</v>
          </cell>
          <cell r="D440">
            <v>2</v>
          </cell>
          <cell r="E440">
            <v>2.5</v>
          </cell>
          <cell r="F440">
            <v>0.05</v>
          </cell>
          <cell r="G440">
            <v>1</v>
          </cell>
          <cell r="H440">
            <v>0.25</v>
          </cell>
          <cell r="I440">
            <v>0</v>
          </cell>
          <cell r="J440">
            <v>0</v>
          </cell>
          <cell r="K440">
            <v>0</v>
          </cell>
        </row>
        <row r="441">
          <cell r="B441" t="str">
            <v>ID 54 ROMAN ALBERTO BARRIENTOS RESTREPO</v>
          </cell>
          <cell r="C441">
            <v>0</v>
          </cell>
          <cell r="D441">
            <v>2.4</v>
          </cell>
          <cell r="E441">
            <v>1.2</v>
          </cell>
          <cell r="F441">
            <v>0.05</v>
          </cell>
          <cell r="G441">
            <v>1</v>
          </cell>
          <cell r="H441">
            <v>0.14399999999999999</v>
          </cell>
          <cell r="I441">
            <v>0</v>
          </cell>
          <cell r="J441">
            <v>0</v>
          </cell>
          <cell r="K441">
            <v>0</v>
          </cell>
        </row>
        <row r="442">
          <cell r="B442" t="str">
            <v>ID 55 JOHAN MANUEL PEÑA ELORZA</v>
          </cell>
          <cell r="C442">
            <v>0</v>
          </cell>
          <cell r="D442">
            <v>0</v>
          </cell>
          <cell r="E442">
            <v>0</v>
          </cell>
          <cell r="F442">
            <v>0</v>
          </cell>
          <cell r="G442">
            <v>0</v>
          </cell>
          <cell r="H442">
            <v>0</v>
          </cell>
          <cell r="I442">
            <v>0</v>
          </cell>
          <cell r="J442">
            <v>0</v>
          </cell>
          <cell r="K442">
            <v>0</v>
          </cell>
        </row>
        <row r="443">
          <cell r="B443" t="str">
            <v>ID 57 ROSA ELENA VILLEGAS PEREZ</v>
          </cell>
          <cell r="C443">
            <v>0</v>
          </cell>
          <cell r="D443">
            <v>2.4</v>
          </cell>
          <cell r="E443">
            <v>1.2</v>
          </cell>
          <cell r="F443">
            <v>0.05</v>
          </cell>
          <cell r="G443">
            <v>1</v>
          </cell>
          <cell r="H443">
            <v>0.14399999999999999</v>
          </cell>
          <cell r="I443">
            <v>0</v>
          </cell>
          <cell r="J443">
            <v>0</v>
          </cell>
          <cell r="K443">
            <v>0</v>
          </cell>
        </row>
        <row r="444">
          <cell r="B444" t="str">
            <v>ID 61 FLORICELI DEL CARMEN GOMEZ VARELAS</v>
          </cell>
          <cell r="C444">
            <v>0</v>
          </cell>
          <cell r="D444">
            <v>0</v>
          </cell>
          <cell r="E444">
            <v>0</v>
          </cell>
          <cell r="F444">
            <v>0</v>
          </cell>
          <cell r="G444">
            <v>0</v>
          </cell>
          <cell r="H444">
            <v>0</v>
          </cell>
          <cell r="I444">
            <v>0</v>
          </cell>
          <cell r="J444">
            <v>0</v>
          </cell>
          <cell r="K444">
            <v>0</v>
          </cell>
        </row>
        <row r="445">
          <cell r="B445" t="str">
            <v>ID 62 SILVIA LILIANA ROJO</v>
          </cell>
          <cell r="C445">
            <v>0</v>
          </cell>
          <cell r="D445">
            <v>0</v>
          </cell>
          <cell r="E445">
            <v>0</v>
          </cell>
          <cell r="F445">
            <v>0</v>
          </cell>
          <cell r="G445">
            <v>0</v>
          </cell>
          <cell r="H445">
            <v>0</v>
          </cell>
          <cell r="I445">
            <v>0</v>
          </cell>
          <cell r="J445">
            <v>0</v>
          </cell>
          <cell r="K445">
            <v>0</v>
          </cell>
        </row>
        <row r="446">
          <cell r="B446" t="str">
            <v>ID 63 MIGUEL ANTONIO LOPEZ LOPERA</v>
          </cell>
          <cell r="C446">
            <v>0</v>
          </cell>
          <cell r="D446">
            <v>2</v>
          </cell>
          <cell r="E446">
            <v>1.2</v>
          </cell>
          <cell r="F446">
            <v>0.05</v>
          </cell>
          <cell r="G446">
            <v>0</v>
          </cell>
          <cell r="H446">
            <v>0.12</v>
          </cell>
          <cell r="I446">
            <v>0</v>
          </cell>
          <cell r="J446">
            <v>0</v>
          </cell>
          <cell r="K446">
            <v>0</v>
          </cell>
        </row>
        <row r="447">
          <cell r="B447" t="str">
            <v>ID 37 ARQUIMEDES DE JESUS MONTOYA OCHOA</v>
          </cell>
          <cell r="C447">
            <v>0</v>
          </cell>
          <cell r="D447">
            <v>2.4</v>
          </cell>
          <cell r="E447">
            <v>1.2</v>
          </cell>
          <cell r="F447">
            <v>0.05</v>
          </cell>
          <cell r="G447">
            <v>0</v>
          </cell>
          <cell r="H447">
            <v>0.14399999999999999</v>
          </cell>
          <cell r="I447">
            <v>0</v>
          </cell>
          <cell r="J447">
            <v>0</v>
          </cell>
          <cell r="K447">
            <v>0</v>
          </cell>
        </row>
        <row r="448">
          <cell r="B448" t="str">
            <v>ID 81 JHON FREDY AGUDELO ARANGO</v>
          </cell>
          <cell r="C448">
            <v>0</v>
          </cell>
          <cell r="D448">
            <v>2.6</v>
          </cell>
          <cell r="E448">
            <v>1.6</v>
          </cell>
          <cell r="F448">
            <v>0.05</v>
          </cell>
          <cell r="G448">
            <v>0</v>
          </cell>
          <cell r="H448">
            <v>0.20800000000000002</v>
          </cell>
          <cell r="I448">
            <v>0</v>
          </cell>
          <cell r="J448">
            <v>0</v>
          </cell>
          <cell r="K448">
            <v>0</v>
          </cell>
        </row>
        <row r="449">
          <cell r="B449" t="str">
            <v>ID83 ADOLFO DE JESUS UÑATES CEBALLOS</v>
          </cell>
          <cell r="C449">
            <v>0</v>
          </cell>
          <cell r="D449">
            <v>2.4</v>
          </cell>
          <cell r="E449">
            <v>1.2</v>
          </cell>
          <cell r="F449">
            <v>0.05</v>
          </cell>
          <cell r="G449">
            <v>0</v>
          </cell>
          <cell r="H449">
            <v>0.14399999999999999</v>
          </cell>
          <cell r="I449">
            <v>0</v>
          </cell>
          <cell r="J449">
            <v>0</v>
          </cell>
          <cell r="K449">
            <v>0</v>
          </cell>
        </row>
        <row r="450">
          <cell r="B450" t="str">
            <v>ID 84 LUZ EDILIA CEBALLOS</v>
          </cell>
          <cell r="C450">
            <v>0</v>
          </cell>
          <cell r="D450">
            <v>2.4</v>
          </cell>
          <cell r="E450">
            <v>1.2</v>
          </cell>
          <cell r="F450">
            <v>0.05</v>
          </cell>
          <cell r="G450">
            <v>0</v>
          </cell>
          <cell r="H450">
            <v>0.14399999999999999</v>
          </cell>
          <cell r="I450">
            <v>0</v>
          </cell>
          <cell r="J450">
            <v>0</v>
          </cell>
          <cell r="K450">
            <v>0</v>
          </cell>
        </row>
        <row r="451">
          <cell r="B451" t="str">
            <v>ID 85 LUIS ENRIQUE LONDOÑO MUÑOZ</v>
          </cell>
          <cell r="C451">
            <v>0</v>
          </cell>
          <cell r="D451">
            <v>2</v>
          </cell>
          <cell r="E451">
            <v>1.2</v>
          </cell>
          <cell r="F451">
            <v>0.05</v>
          </cell>
          <cell r="G451">
            <v>0</v>
          </cell>
          <cell r="H451">
            <v>0.12</v>
          </cell>
          <cell r="I451">
            <v>0</v>
          </cell>
          <cell r="J451">
            <v>0</v>
          </cell>
          <cell r="K451">
            <v>0</v>
          </cell>
        </row>
        <row r="452">
          <cell r="B452" t="str">
            <v>ID 86 HUMBERTO ANTONIO BAENA LOPERA</v>
          </cell>
          <cell r="C452">
            <v>0</v>
          </cell>
          <cell r="D452">
            <v>2.4</v>
          </cell>
          <cell r="E452">
            <v>1.2</v>
          </cell>
          <cell r="F452">
            <v>0.05</v>
          </cell>
          <cell r="G452">
            <v>0</v>
          </cell>
          <cell r="H452">
            <v>0.14399999999999999</v>
          </cell>
          <cell r="I452">
            <v>0</v>
          </cell>
          <cell r="J452">
            <v>0</v>
          </cell>
          <cell r="K452">
            <v>0</v>
          </cell>
        </row>
        <row r="453">
          <cell r="B453" t="str">
            <v>ID 87 EDILBERTO DE JESUS QUINTANA</v>
          </cell>
          <cell r="C453">
            <v>0</v>
          </cell>
          <cell r="D453">
            <v>0</v>
          </cell>
          <cell r="E453">
            <v>0</v>
          </cell>
          <cell r="F453">
            <v>0</v>
          </cell>
          <cell r="G453">
            <v>0</v>
          </cell>
          <cell r="H453">
            <v>0</v>
          </cell>
          <cell r="I453">
            <v>0</v>
          </cell>
          <cell r="J453">
            <v>0</v>
          </cell>
          <cell r="K453">
            <v>0</v>
          </cell>
        </row>
        <row r="454">
          <cell r="B454" t="str">
            <v>ID 88GUILLERMINA LOPEZ ARROYAVE</v>
          </cell>
          <cell r="C454">
            <v>0</v>
          </cell>
          <cell r="D454">
            <v>0</v>
          </cell>
          <cell r="E454">
            <v>0</v>
          </cell>
          <cell r="F454">
            <v>0</v>
          </cell>
          <cell r="G454">
            <v>0</v>
          </cell>
          <cell r="H454">
            <v>0</v>
          </cell>
          <cell r="I454">
            <v>0</v>
          </cell>
          <cell r="J454">
            <v>0</v>
          </cell>
          <cell r="K454">
            <v>0</v>
          </cell>
        </row>
        <row r="455">
          <cell r="B455" t="str">
            <v>ID 90 LUIS FERNANDO ADARVE JIMENEZ</v>
          </cell>
          <cell r="C455">
            <v>0</v>
          </cell>
          <cell r="D455">
            <v>0</v>
          </cell>
          <cell r="E455">
            <v>0</v>
          </cell>
          <cell r="F455">
            <v>0</v>
          </cell>
          <cell r="G455">
            <v>0</v>
          </cell>
          <cell r="H455">
            <v>0</v>
          </cell>
          <cell r="I455">
            <v>0</v>
          </cell>
          <cell r="J455">
            <v>0</v>
          </cell>
          <cell r="K455">
            <v>0</v>
          </cell>
        </row>
        <row r="456">
          <cell r="B456" t="str">
            <v>ID 53 YEISON ALEXIS JIMENEZ</v>
          </cell>
          <cell r="C456">
            <v>0</v>
          </cell>
          <cell r="D456">
            <v>2.4</v>
          </cell>
          <cell r="E456">
            <v>1.2</v>
          </cell>
          <cell r="F456">
            <v>0.05</v>
          </cell>
          <cell r="G456">
            <v>0</v>
          </cell>
          <cell r="H456">
            <v>0.14399999999999999</v>
          </cell>
          <cell r="I456">
            <v>0</v>
          </cell>
          <cell r="J456">
            <v>0</v>
          </cell>
          <cell r="K456">
            <v>0</v>
          </cell>
        </row>
        <row r="457">
          <cell r="B457">
            <v>0</v>
          </cell>
          <cell r="C457">
            <v>0</v>
          </cell>
          <cell r="D457">
            <v>0</v>
          </cell>
          <cell r="E457">
            <v>0</v>
          </cell>
          <cell r="F457">
            <v>0</v>
          </cell>
          <cell r="G457" t="str">
            <v>TOTAL</v>
          </cell>
          <cell r="H457">
            <v>3.04</v>
          </cell>
          <cell r="I457">
            <v>0</v>
          </cell>
          <cell r="J457">
            <v>0</v>
          </cell>
          <cell r="K457">
            <v>0</v>
          </cell>
        </row>
        <row r="458">
          <cell r="B458" t="str">
            <v>CAPITULO:</v>
          </cell>
          <cell r="C458" t="str">
            <v>3.</v>
          </cell>
          <cell r="D458" t="str">
            <v>CONCRETOS Y MORTEROS</v>
          </cell>
          <cell r="E458">
            <v>0</v>
          </cell>
          <cell r="F458">
            <v>0</v>
          </cell>
          <cell r="G458">
            <v>0</v>
          </cell>
          <cell r="H458">
            <v>0</v>
          </cell>
          <cell r="I458" t="str">
            <v>ELABORÓ:</v>
          </cell>
          <cell r="J458" t="str">
            <v>FECHA:</v>
          </cell>
          <cell r="K458">
            <v>0</v>
          </cell>
        </row>
        <row r="459">
          <cell r="B459">
            <v>0</v>
          </cell>
          <cell r="C459">
            <v>0</v>
          </cell>
          <cell r="D459">
            <v>0</v>
          </cell>
          <cell r="E459">
            <v>0</v>
          </cell>
          <cell r="F459">
            <v>0</v>
          </cell>
          <cell r="G459">
            <v>0</v>
          </cell>
          <cell r="H459">
            <v>0</v>
          </cell>
          <cell r="I459" t="str">
            <v>Diego Alejandro Valencia</v>
          </cell>
          <cell r="J459">
            <v>44287</v>
          </cell>
          <cell r="K459">
            <v>0</v>
          </cell>
        </row>
        <row r="460">
          <cell r="B460" t="str">
            <v>ITEM</v>
          </cell>
          <cell r="C460" t="str">
            <v>Revoque 1:4 sobre muros interiores baño, con promedio de 0,03 m espesor</v>
          </cell>
          <cell r="D460">
            <v>0</v>
          </cell>
          <cell r="E460">
            <v>0</v>
          </cell>
          <cell r="F460">
            <v>0</v>
          </cell>
          <cell r="G460">
            <v>0</v>
          </cell>
          <cell r="H460">
            <v>0</v>
          </cell>
          <cell r="I460">
            <v>0</v>
          </cell>
          <cell r="J460" t="str">
            <v>UNIDAD:</v>
          </cell>
          <cell r="K460">
            <v>0</v>
          </cell>
        </row>
        <row r="461">
          <cell r="B461" t="str">
            <v>3.5</v>
          </cell>
          <cell r="C461">
            <v>0</v>
          </cell>
          <cell r="D461">
            <v>0</v>
          </cell>
          <cell r="E461">
            <v>0</v>
          </cell>
          <cell r="F461">
            <v>0</v>
          </cell>
          <cell r="G461">
            <v>0</v>
          </cell>
          <cell r="H461">
            <v>0</v>
          </cell>
          <cell r="I461">
            <v>0</v>
          </cell>
          <cell r="J461" t="str">
            <v>m2</v>
          </cell>
          <cell r="K461">
            <v>331.95</v>
          </cell>
        </row>
        <row r="462">
          <cell r="B462" t="str">
            <v>UBICACIÓN</v>
          </cell>
          <cell r="C462">
            <v>0</v>
          </cell>
          <cell r="D462" t="str">
            <v>LARGO</v>
          </cell>
          <cell r="E462" t="str">
            <v>ANCHO</v>
          </cell>
          <cell r="F462" t="str">
            <v>ALTURA</v>
          </cell>
          <cell r="G462" t="str">
            <v>CANT.</v>
          </cell>
          <cell r="H462" t="str">
            <v>TOTAL</v>
          </cell>
          <cell r="I462" t="str">
            <v>DETALLES</v>
          </cell>
          <cell r="J462">
            <v>0</v>
          </cell>
          <cell r="K462">
            <v>0</v>
          </cell>
        </row>
        <row r="463">
          <cell r="B463" t="str">
            <v>ID 13 ELDA PATRICIA CEBALLOS VERGARA</v>
          </cell>
          <cell r="C463">
            <v>0</v>
          </cell>
          <cell r="D463">
            <v>7</v>
          </cell>
          <cell r="E463">
            <v>0</v>
          </cell>
          <cell r="F463">
            <v>2.1</v>
          </cell>
          <cell r="G463">
            <v>1</v>
          </cell>
          <cell r="H463">
            <v>14.700000000000001</v>
          </cell>
          <cell r="I463">
            <v>0</v>
          </cell>
          <cell r="J463">
            <v>0</v>
          </cell>
          <cell r="K463">
            <v>0</v>
          </cell>
        </row>
        <row r="464">
          <cell r="B464" t="str">
            <v>ID 15DUBIS CECILIA MADRID GOMEZ</v>
          </cell>
          <cell r="C464">
            <v>0</v>
          </cell>
          <cell r="D464">
            <v>7</v>
          </cell>
          <cell r="E464">
            <v>0</v>
          </cell>
          <cell r="F464">
            <v>2.1</v>
          </cell>
          <cell r="G464">
            <v>1</v>
          </cell>
          <cell r="H464">
            <v>14.700000000000001</v>
          </cell>
          <cell r="I464">
            <v>0</v>
          </cell>
          <cell r="J464">
            <v>0</v>
          </cell>
          <cell r="K464">
            <v>0</v>
          </cell>
        </row>
        <row r="465">
          <cell r="B465" t="str">
            <v>ID 25 NORBERTO ALONSO RIOS TORRES</v>
          </cell>
          <cell r="C465">
            <v>0</v>
          </cell>
          <cell r="D465">
            <v>7</v>
          </cell>
          <cell r="E465">
            <v>0</v>
          </cell>
          <cell r="F465">
            <v>2.1</v>
          </cell>
          <cell r="G465">
            <v>1</v>
          </cell>
          <cell r="H465">
            <v>14.700000000000001</v>
          </cell>
          <cell r="I465">
            <v>0</v>
          </cell>
          <cell r="J465">
            <v>0</v>
          </cell>
          <cell r="K465">
            <v>0</v>
          </cell>
        </row>
        <row r="466">
          <cell r="B466" t="str">
            <v>ID 29ALBERTO DE JESUS RESTREPO LOPEZ</v>
          </cell>
          <cell r="C466">
            <v>0</v>
          </cell>
          <cell r="D466">
            <v>7</v>
          </cell>
          <cell r="E466">
            <v>0</v>
          </cell>
          <cell r="F466">
            <v>2.1</v>
          </cell>
          <cell r="G466">
            <v>1</v>
          </cell>
          <cell r="H466">
            <v>14.700000000000001</v>
          </cell>
          <cell r="I466">
            <v>0</v>
          </cell>
          <cell r="J466">
            <v>0</v>
          </cell>
          <cell r="K466">
            <v>0</v>
          </cell>
        </row>
        <row r="467">
          <cell r="B467" t="str">
            <v>ID 30 LEIDY CATHERINE AGUDELO ORREGO</v>
          </cell>
          <cell r="C467">
            <v>0</v>
          </cell>
          <cell r="D467">
            <v>7.3</v>
          </cell>
          <cell r="E467">
            <v>0</v>
          </cell>
          <cell r="F467">
            <v>2.1</v>
          </cell>
          <cell r="G467">
            <v>1</v>
          </cell>
          <cell r="H467">
            <v>15.33</v>
          </cell>
          <cell r="I467">
            <v>0</v>
          </cell>
          <cell r="J467">
            <v>0</v>
          </cell>
          <cell r="K467">
            <v>0</v>
          </cell>
        </row>
        <row r="468">
          <cell r="B468" t="str">
            <v>ID 31 WILSON DE JESUS ROJAS LOPEZ</v>
          </cell>
          <cell r="C468">
            <v>0</v>
          </cell>
          <cell r="D468">
            <v>6.9</v>
          </cell>
          <cell r="E468">
            <v>0</v>
          </cell>
          <cell r="F468">
            <v>2.1</v>
          </cell>
          <cell r="G468">
            <v>1</v>
          </cell>
          <cell r="H468">
            <v>14.490000000000002</v>
          </cell>
          <cell r="I468">
            <v>0</v>
          </cell>
          <cell r="J468">
            <v>0</v>
          </cell>
          <cell r="K468">
            <v>0</v>
          </cell>
        </row>
        <row r="469">
          <cell r="B469" t="str">
            <v>ID 34 MARIA GUIDIANI CALLE MISAS</v>
          </cell>
          <cell r="C469">
            <v>0</v>
          </cell>
          <cell r="D469">
            <v>7.3</v>
          </cell>
          <cell r="E469">
            <v>0</v>
          </cell>
          <cell r="F469">
            <v>2.1</v>
          </cell>
          <cell r="G469">
            <v>1</v>
          </cell>
          <cell r="H469">
            <v>15.33</v>
          </cell>
          <cell r="I469">
            <v>0</v>
          </cell>
          <cell r="J469">
            <v>0</v>
          </cell>
          <cell r="K469">
            <v>0</v>
          </cell>
        </row>
        <row r="470">
          <cell r="B470" t="str">
            <v>ID 43NODIER YAMILE GONZALEZ IDARRAGA</v>
          </cell>
          <cell r="C470">
            <v>0</v>
          </cell>
          <cell r="D470">
            <v>7</v>
          </cell>
          <cell r="E470">
            <v>0</v>
          </cell>
          <cell r="F470">
            <v>2.1</v>
          </cell>
          <cell r="G470">
            <v>1</v>
          </cell>
          <cell r="H470">
            <v>14.700000000000001</v>
          </cell>
          <cell r="I470">
            <v>0</v>
          </cell>
          <cell r="J470">
            <v>0</v>
          </cell>
          <cell r="K470">
            <v>0</v>
          </cell>
        </row>
        <row r="471">
          <cell r="B471" t="str">
            <v>ID 46 YENNY LISENIA QUIROZ MONSALVE</v>
          </cell>
          <cell r="C471">
            <v>0</v>
          </cell>
          <cell r="D471">
            <v>7</v>
          </cell>
          <cell r="E471">
            <v>0</v>
          </cell>
          <cell r="F471">
            <v>2.1</v>
          </cell>
          <cell r="G471">
            <v>1</v>
          </cell>
          <cell r="H471">
            <v>14.700000000000001</v>
          </cell>
          <cell r="I471">
            <v>0</v>
          </cell>
          <cell r="J471">
            <v>0</v>
          </cell>
          <cell r="K471">
            <v>0</v>
          </cell>
        </row>
        <row r="472">
          <cell r="B472" t="str">
            <v>ID 48 LILIANA MARIA SANCHEZ GOMEZ</v>
          </cell>
          <cell r="C472">
            <v>0</v>
          </cell>
          <cell r="D472">
            <v>0</v>
          </cell>
          <cell r="E472">
            <v>0</v>
          </cell>
          <cell r="F472">
            <v>0</v>
          </cell>
          <cell r="G472">
            <v>0</v>
          </cell>
          <cell r="H472">
            <v>0</v>
          </cell>
          <cell r="I472">
            <v>0</v>
          </cell>
          <cell r="J472">
            <v>0</v>
          </cell>
          <cell r="K472">
            <v>0</v>
          </cell>
        </row>
        <row r="473">
          <cell r="B473" t="str">
            <v>ID 49 MARISOL MISAS ATEHORTUA</v>
          </cell>
          <cell r="C473">
            <v>0</v>
          </cell>
          <cell r="D473">
            <v>7</v>
          </cell>
          <cell r="E473">
            <v>0</v>
          </cell>
          <cell r="F473">
            <v>2.1</v>
          </cell>
          <cell r="G473">
            <v>1</v>
          </cell>
          <cell r="H473">
            <v>14.700000000000001</v>
          </cell>
          <cell r="I473">
            <v>0</v>
          </cell>
          <cell r="J473">
            <v>0</v>
          </cell>
          <cell r="K473">
            <v>0</v>
          </cell>
        </row>
        <row r="474">
          <cell r="B474" t="str">
            <v>ID 50 RODOLFO ANTONIO AGUDELO AGUDELO</v>
          </cell>
          <cell r="C474">
            <v>0</v>
          </cell>
          <cell r="D474">
            <v>7</v>
          </cell>
          <cell r="E474">
            <v>0</v>
          </cell>
          <cell r="F474">
            <v>2.1</v>
          </cell>
          <cell r="G474">
            <v>1</v>
          </cell>
          <cell r="H474">
            <v>14.700000000000001</v>
          </cell>
          <cell r="I474">
            <v>0</v>
          </cell>
          <cell r="J474">
            <v>0</v>
          </cell>
          <cell r="K474">
            <v>0</v>
          </cell>
        </row>
        <row r="475">
          <cell r="B475" t="str">
            <v>ID 52 JESUS EMILIO CARDONA HERNANDEZ</v>
          </cell>
          <cell r="C475">
            <v>0</v>
          </cell>
          <cell r="D475">
            <v>8.3000000000000007</v>
          </cell>
          <cell r="E475">
            <v>0</v>
          </cell>
          <cell r="F475">
            <v>2.1</v>
          </cell>
          <cell r="G475">
            <v>1</v>
          </cell>
          <cell r="H475">
            <v>17.430000000000003</v>
          </cell>
          <cell r="I475">
            <v>0</v>
          </cell>
          <cell r="J475">
            <v>0</v>
          </cell>
          <cell r="K475">
            <v>0</v>
          </cell>
        </row>
        <row r="476">
          <cell r="B476" t="str">
            <v>ID 54 ROMAN ALBERTO BARRIENTOS RESTREPO</v>
          </cell>
          <cell r="C476">
            <v>0</v>
          </cell>
          <cell r="D476">
            <v>7</v>
          </cell>
          <cell r="E476">
            <v>0</v>
          </cell>
          <cell r="F476">
            <v>2.1</v>
          </cell>
          <cell r="G476">
            <v>1</v>
          </cell>
          <cell r="H476">
            <v>14.700000000000001</v>
          </cell>
          <cell r="I476">
            <v>0</v>
          </cell>
          <cell r="J476">
            <v>0</v>
          </cell>
          <cell r="K476">
            <v>0</v>
          </cell>
        </row>
        <row r="477">
          <cell r="B477" t="str">
            <v>ID 55 JOHAN MANUEL PEÑA ELORZA</v>
          </cell>
          <cell r="C477">
            <v>0</v>
          </cell>
          <cell r="D477">
            <v>0</v>
          </cell>
          <cell r="E477">
            <v>0</v>
          </cell>
          <cell r="F477">
            <v>0</v>
          </cell>
          <cell r="G477">
            <v>0</v>
          </cell>
          <cell r="H477">
            <v>0</v>
          </cell>
          <cell r="I477">
            <v>0</v>
          </cell>
          <cell r="J477">
            <v>0</v>
          </cell>
          <cell r="K477">
            <v>0</v>
          </cell>
        </row>
        <row r="478">
          <cell r="B478" t="str">
            <v>ID 57 ROSA ELENA VILLEGAS PEREZ</v>
          </cell>
          <cell r="C478">
            <v>0</v>
          </cell>
          <cell r="D478">
            <v>7</v>
          </cell>
          <cell r="E478">
            <v>0</v>
          </cell>
          <cell r="F478">
            <v>2.1</v>
          </cell>
          <cell r="G478">
            <v>1</v>
          </cell>
          <cell r="H478">
            <v>14.700000000000001</v>
          </cell>
          <cell r="I478">
            <v>0</v>
          </cell>
          <cell r="J478">
            <v>0</v>
          </cell>
          <cell r="K478">
            <v>0</v>
          </cell>
        </row>
        <row r="479">
          <cell r="B479" t="str">
            <v>ID 61 FLORICELI DEL CARMEN GOMEZ VARELAS</v>
          </cell>
          <cell r="C479">
            <v>0</v>
          </cell>
          <cell r="D479">
            <v>6</v>
          </cell>
          <cell r="E479">
            <v>0</v>
          </cell>
          <cell r="F479">
            <v>2.1</v>
          </cell>
          <cell r="G479">
            <v>1</v>
          </cell>
          <cell r="H479">
            <v>12.600000000000001</v>
          </cell>
          <cell r="I479">
            <v>0</v>
          </cell>
          <cell r="J479">
            <v>0</v>
          </cell>
          <cell r="K479">
            <v>0</v>
          </cell>
        </row>
        <row r="480">
          <cell r="B480" t="str">
            <v>ID 62 SILVIA LILIANA ROJO</v>
          </cell>
          <cell r="C480">
            <v>0</v>
          </cell>
          <cell r="D480">
            <v>0</v>
          </cell>
          <cell r="E480">
            <v>0</v>
          </cell>
          <cell r="F480">
            <v>0</v>
          </cell>
          <cell r="G480">
            <v>0</v>
          </cell>
          <cell r="H480">
            <v>0</v>
          </cell>
          <cell r="I480">
            <v>0</v>
          </cell>
          <cell r="J480">
            <v>0</v>
          </cell>
          <cell r="K480">
            <v>0</v>
          </cell>
        </row>
        <row r="481">
          <cell r="B481" t="str">
            <v>ID 63 MIGUEL ANTONIO LOPEZ LOPERA</v>
          </cell>
          <cell r="C481">
            <v>0</v>
          </cell>
          <cell r="D481">
            <v>6.4</v>
          </cell>
          <cell r="E481">
            <v>0</v>
          </cell>
          <cell r="F481">
            <v>0.6</v>
          </cell>
          <cell r="G481">
            <v>1</v>
          </cell>
          <cell r="H481">
            <v>3.84</v>
          </cell>
          <cell r="I481">
            <v>0</v>
          </cell>
          <cell r="J481">
            <v>0</v>
          </cell>
          <cell r="K481">
            <v>0</v>
          </cell>
        </row>
        <row r="482">
          <cell r="B482" t="str">
            <v>ID 37 ARQUIMEDES DE JESUS MONTOYA OCHOA</v>
          </cell>
          <cell r="C482">
            <v>0</v>
          </cell>
          <cell r="D482">
            <v>7</v>
          </cell>
          <cell r="E482">
            <v>0</v>
          </cell>
          <cell r="F482">
            <v>2.1</v>
          </cell>
          <cell r="G482">
            <v>1</v>
          </cell>
          <cell r="H482">
            <v>14.700000000000001</v>
          </cell>
          <cell r="I482">
            <v>0</v>
          </cell>
          <cell r="J482">
            <v>0</v>
          </cell>
          <cell r="K482">
            <v>0</v>
          </cell>
        </row>
        <row r="483">
          <cell r="B483" t="str">
            <v>ID 81 JHON FREDY AGUDELO ARANGO</v>
          </cell>
          <cell r="C483">
            <v>0</v>
          </cell>
          <cell r="D483">
            <v>7.7</v>
          </cell>
          <cell r="E483">
            <v>0</v>
          </cell>
          <cell r="F483">
            <v>2.1</v>
          </cell>
          <cell r="G483">
            <v>1</v>
          </cell>
          <cell r="H483">
            <v>16.170000000000002</v>
          </cell>
          <cell r="I483">
            <v>0</v>
          </cell>
          <cell r="J483">
            <v>0</v>
          </cell>
          <cell r="K483">
            <v>0</v>
          </cell>
        </row>
        <row r="484">
          <cell r="B484" t="str">
            <v>ID83 ADOLFO DE JESUS UÑATES CEBALLOS</v>
          </cell>
          <cell r="C484">
            <v>0</v>
          </cell>
          <cell r="D484">
            <v>7</v>
          </cell>
          <cell r="E484">
            <v>0</v>
          </cell>
          <cell r="F484">
            <v>2.1</v>
          </cell>
          <cell r="G484">
            <v>1</v>
          </cell>
          <cell r="H484">
            <v>14.700000000000001</v>
          </cell>
          <cell r="I484">
            <v>0</v>
          </cell>
          <cell r="J484">
            <v>0</v>
          </cell>
          <cell r="K484">
            <v>0</v>
          </cell>
        </row>
        <row r="485">
          <cell r="B485" t="str">
            <v>ID 84 LUZ EDILIA CEBALLOS</v>
          </cell>
          <cell r="C485">
            <v>0</v>
          </cell>
          <cell r="D485">
            <v>7</v>
          </cell>
          <cell r="E485">
            <v>0</v>
          </cell>
          <cell r="F485">
            <v>2.1</v>
          </cell>
          <cell r="G485">
            <v>1</v>
          </cell>
          <cell r="H485">
            <v>14.700000000000001</v>
          </cell>
          <cell r="I485">
            <v>0</v>
          </cell>
          <cell r="J485">
            <v>0</v>
          </cell>
          <cell r="K485">
            <v>0</v>
          </cell>
        </row>
        <row r="486">
          <cell r="B486" t="str">
            <v>ID 85 LUIS ENRIQUE LONDOÑO MUÑOZ</v>
          </cell>
          <cell r="C486">
            <v>0</v>
          </cell>
          <cell r="D486">
            <v>6</v>
          </cell>
          <cell r="E486">
            <v>0</v>
          </cell>
          <cell r="F486">
            <v>2.1</v>
          </cell>
          <cell r="G486">
            <v>1</v>
          </cell>
          <cell r="H486">
            <v>12.600000000000001</v>
          </cell>
          <cell r="I486">
            <v>0</v>
          </cell>
          <cell r="J486">
            <v>0</v>
          </cell>
          <cell r="K486">
            <v>0</v>
          </cell>
        </row>
        <row r="487">
          <cell r="B487" t="str">
            <v>ID 86 HUMBERTO ANTONIO BAENA LOPERA</v>
          </cell>
          <cell r="C487">
            <v>0</v>
          </cell>
          <cell r="D487">
            <v>7</v>
          </cell>
          <cell r="E487">
            <v>0</v>
          </cell>
          <cell r="F487">
            <v>2.1</v>
          </cell>
          <cell r="G487">
            <v>1</v>
          </cell>
          <cell r="H487">
            <v>14.700000000000001</v>
          </cell>
          <cell r="I487">
            <v>0</v>
          </cell>
          <cell r="J487">
            <v>0</v>
          </cell>
          <cell r="K487">
            <v>0</v>
          </cell>
        </row>
        <row r="488">
          <cell r="B488" t="str">
            <v>ID 87 EDILBERTO DE JESUS QUINTANA</v>
          </cell>
          <cell r="C488">
            <v>0</v>
          </cell>
          <cell r="D488">
            <v>0</v>
          </cell>
          <cell r="E488">
            <v>0</v>
          </cell>
          <cell r="F488">
            <v>0</v>
          </cell>
          <cell r="G488">
            <v>0</v>
          </cell>
          <cell r="H488">
            <v>0</v>
          </cell>
          <cell r="I488">
            <v>0</v>
          </cell>
          <cell r="J488">
            <v>0</v>
          </cell>
          <cell r="K488">
            <v>0</v>
          </cell>
        </row>
        <row r="489">
          <cell r="B489" t="str">
            <v>ID 88GUILLERMINA LOPEZ ARROYAVE</v>
          </cell>
          <cell r="C489">
            <v>0</v>
          </cell>
          <cell r="D489">
            <v>0</v>
          </cell>
          <cell r="E489">
            <v>0</v>
          </cell>
          <cell r="F489">
            <v>0</v>
          </cell>
          <cell r="G489">
            <v>0</v>
          </cell>
          <cell r="H489">
            <v>0</v>
          </cell>
          <cell r="I489">
            <v>0</v>
          </cell>
          <cell r="J489">
            <v>0</v>
          </cell>
          <cell r="K489">
            <v>0</v>
          </cell>
        </row>
        <row r="490">
          <cell r="B490" t="str">
            <v>ID 90 LUIS FERNANDO ADARVE JIMENEZ</v>
          </cell>
          <cell r="C490">
            <v>0</v>
          </cell>
          <cell r="D490">
            <v>6.1</v>
          </cell>
          <cell r="E490">
            <v>0</v>
          </cell>
          <cell r="F490">
            <v>0.6</v>
          </cell>
          <cell r="G490">
            <v>1</v>
          </cell>
          <cell r="H490">
            <v>3.6599999999999997</v>
          </cell>
          <cell r="I490">
            <v>0</v>
          </cell>
          <cell r="J490">
            <v>0</v>
          </cell>
          <cell r="K490">
            <v>0</v>
          </cell>
        </row>
        <row r="491">
          <cell r="B491" t="str">
            <v>ID 53 YEISON ALEXIS JIMENEZ</v>
          </cell>
          <cell r="C491">
            <v>0</v>
          </cell>
          <cell r="D491">
            <v>7</v>
          </cell>
          <cell r="E491">
            <v>0</v>
          </cell>
          <cell r="F491">
            <v>2.1</v>
          </cell>
          <cell r="G491">
            <v>1</v>
          </cell>
          <cell r="H491">
            <v>14.700000000000001</v>
          </cell>
          <cell r="I491">
            <v>0</v>
          </cell>
          <cell r="J491">
            <v>0</v>
          </cell>
          <cell r="K491">
            <v>0</v>
          </cell>
        </row>
        <row r="492">
          <cell r="B492">
            <v>0</v>
          </cell>
          <cell r="C492">
            <v>0</v>
          </cell>
          <cell r="D492">
            <v>0</v>
          </cell>
          <cell r="E492">
            <v>0</v>
          </cell>
          <cell r="F492">
            <v>0</v>
          </cell>
          <cell r="G492">
            <v>0</v>
          </cell>
          <cell r="H492">
            <v>0</v>
          </cell>
          <cell r="I492">
            <v>0</v>
          </cell>
          <cell r="J492">
            <v>0</v>
          </cell>
          <cell r="K492">
            <v>0</v>
          </cell>
        </row>
        <row r="493">
          <cell r="B493">
            <v>0</v>
          </cell>
          <cell r="C493">
            <v>0</v>
          </cell>
          <cell r="D493">
            <v>0</v>
          </cell>
          <cell r="E493">
            <v>0</v>
          </cell>
          <cell r="F493">
            <v>0</v>
          </cell>
          <cell r="G493" t="str">
            <v>TOTAL</v>
          </cell>
          <cell r="H493">
            <v>331.95</v>
          </cell>
          <cell r="I493">
            <v>0</v>
          </cell>
          <cell r="J493">
            <v>0</v>
          </cell>
          <cell r="K493">
            <v>0</v>
          </cell>
        </row>
        <row r="494">
          <cell r="B494" t="str">
            <v>CAPITULO:</v>
          </cell>
          <cell r="C494" t="str">
            <v>3.</v>
          </cell>
          <cell r="D494" t="str">
            <v>CONCRETOS Y MORTEROS</v>
          </cell>
          <cell r="E494">
            <v>0</v>
          </cell>
          <cell r="F494">
            <v>0</v>
          </cell>
          <cell r="G494">
            <v>0</v>
          </cell>
          <cell r="H494">
            <v>0</v>
          </cell>
          <cell r="I494" t="str">
            <v>ELABORÓ:</v>
          </cell>
          <cell r="J494" t="str">
            <v>FECHA:</v>
          </cell>
          <cell r="K494">
            <v>0</v>
          </cell>
        </row>
        <row r="495">
          <cell r="B495">
            <v>0</v>
          </cell>
          <cell r="C495">
            <v>0</v>
          </cell>
          <cell r="D495">
            <v>0</v>
          </cell>
          <cell r="E495">
            <v>0</v>
          </cell>
          <cell r="F495">
            <v>0</v>
          </cell>
          <cell r="G495">
            <v>0</v>
          </cell>
          <cell r="H495">
            <v>0</v>
          </cell>
          <cell r="I495" t="str">
            <v>Diego Alejandro Valencia</v>
          </cell>
          <cell r="J495">
            <v>44287</v>
          </cell>
          <cell r="K495">
            <v>0</v>
          </cell>
        </row>
        <row r="496">
          <cell r="B496" t="str">
            <v>ITEM</v>
          </cell>
          <cell r="C496" t="str">
            <v>concreto 21 MPa ( 1:2:3) para vigas de amarre. Incluye acero de refuerzo longitudinal  en varilla de 3/8", estribos varilla 1/4" y lo necesario para la correcta ejecución</v>
          </cell>
          <cell r="D496">
            <v>0</v>
          </cell>
          <cell r="E496">
            <v>0</v>
          </cell>
          <cell r="F496">
            <v>0</v>
          </cell>
          <cell r="G496">
            <v>0</v>
          </cell>
          <cell r="H496">
            <v>0</v>
          </cell>
          <cell r="I496">
            <v>0</v>
          </cell>
          <cell r="J496" t="str">
            <v>UNIDAD:</v>
          </cell>
          <cell r="K496">
            <v>0</v>
          </cell>
        </row>
        <row r="497">
          <cell r="B497" t="str">
            <v>3.6</v>
          </cell>
          <cell r="C497">
            <v>0</v>
          </cell>
          <cell r="D497">
            <v>0</v>
          </cell>
          <cell r="E497">
            <v>0</v>
          </cell>
          <cell r="F497">
            <v>0</v>
          </cell>
          <cell r="G497">
            <v>0</v>
          </cell>
          <cell r="H497">
            <v>0</v>
          </cell>
          <cell r="I497">
            <v>0</v>
          </cell>
          <cell r="J497" t="str">
            <v>m3</v>
          </cell>
          <cell r="K497">
            <v>2.2400000000000002</v>
          </cell>
        </row>
        <row r="498">
          <cell r="B498" t="str">
            <v>UBICACIÓN</v>
          </cell>
          <cell r="C498">
            <v>0</v>
          </cell>
          <cell r="D498" t="str">
            <v>LARGO</v>
          </cell>
          <cell r="E498" t="str">
            <v>ANCHO</v>
          </cell>
          <cell r="F498" t="str">
            <v>ALTURA</v>
          </cell>
          <cell r="G498" t="str">
            <v>CANT.</v>
          </cell>
          <cell r="H498" t="str">
            <v>TOTAL</v>
          </cell>
          <cell r="I498" t="str">
            <v>DETALLES</v>
          </cell>
          <cell r="J498">
            <v>0</v>
          </cell>
        </row>
        <row r="499">
          <cell r="B499" t="str">
            <v>ID 13 ELDA PATRICIA CEBALLOS VERGARA</v>
          </cell>
          <cell r="C499">
            <v>0</v>
          </cell>
          <cell r="D499">
            <v>8</v>
          </cell>
          <cell r="E499">
            <v>0.1</v>
          </cell>
          <cell r="F499">
            <v>0.2</v>
          </cell>
          <cell r="G499">
            <v>1</v>
          </cell>
          <cell r="H499">
            <v>0.16000000000000003</v>
          </cell>
          <cell r="I499">
            <v>0</v>
          </cell>
          <cell r="J499">
            <v>0</v>
          </cell>
        </row>
        <row r="500">
          <cell r="B500" t="str">
            <v>ID 15DUBIS CECILIA MADRID GOMEZ</v>
          </cell>
          <cell r="C500">
            <v>0</v>
          </cell>
          <cell r="D500">
            <v>8</v>
          </cell>
          <cell r="E500">
            <v>0.1</v>
          </cell>
          <cell r="F500">
            <v>0.2</v>
          </cell>
          <cell r="G500">
            <v>1</v>
          </cell>
          <cell r="H500">
            <v>0.16000000000000003</v>
          </cell>
          <cell r="I500">
            <v>0</v>
          </cell>
          <cell r="J500">
            <v>0</v>
          </cell>
        </row>
        <row r="501">
          <cell r="B501" t="str">
            <v>ID 25 NORBERTO ALONSO RIOS TORRES</v>
          </cell>
          <cell r="C501">
            <v>0</v>
          </cell>
          <cell r="D501">
            <v>8</v>
          </cell>
          <cell r="E501">
            <v>0.1</v>
          </cell>
          <cell r="F501">
            <v>0.2</v>
          </cell>
          <cell r="G501">
            <v>1</v>
          </cell>
          <cell r="H501">
            <v>0.16000000000000003</v>
          </cell>
          <cell r="I501">
            <v>0</v>
          </cell>
          <cell r="J501">
            <v>0</v>
          </cell>
        </row>
        <row r="502">
          <cell r="B502" t="str">
            <v>ID 29ALBERTO DE JESUS RESTREPO LOPEZ</v>
          </cell>
          <cell r="C502">
            <v>0</v>
          </cell>
          <cell r="D502">
            <v>8</v>
          </cell>
          <cell r="E502">
            <v>0.1</v>
          </cell>
          <cell r="F502">
            <v>0.2</v>
          </cell>
          <cell r="G502">
            <v>1</v>
          </cell>
          <cell r="H502">
            <v>0.16000000000000003</v>
          </cell>
          <cell r="I502">
            <v>0</v>
          </cell>
          <cell r="J502">
            <v>0</v>
          </cell>
        </row>
        <row r="503">
          <cell r="B503" t="str">
            <v>ID 30 LEIDY CATHERINE AGUDELO ORREGO</v>
          </cell>
          <cell r="C503">
            <v>0</v>
          </cell>
          <cell r="D503">
            <v>0</v>
          </cell>
          <cell r="E503">
            <v>0</v>
          </cell>
          <cell r="F503">
            <v>0</v>
          </cell>
          <cell r="G503">
            <v>0</v>
          </cell>
          <cell r="H503">
            <v>0</v>
          </cell>
          <cell r="I503">
            <v>0</v>
          </cell>
          <cell r="J503">
            <v>0</v>
          </cell>
        </row>
        <row r="504">
          <cell r="B504" t="str">
            <v>ID 31 WILSON DE JESUS ROJAS LOPEZ</v>
          </cell>
          <cell r="C504">
            <v>0</v>
          </cell>
          <cell r="D504">
            <v>0</v>
          </cell>
          <cell r="E504">
            <v>0</v>
          </cell>
          <cell r="F504">
            <v>0</v>
          </cell>
          <cell r="G504">
            <v>0</v>
          </cell>
          <cell r="H504">
            <v>0</v>
          </cell>
          <cell r="I504">
            <v>0</v>
          </cell>
          <cell r="J504">
            <v>0</v>
          </cell>
        </row>
        <row r="505">
          <cell r="B505" t="str">
            <v>ID 34 MARIA GUIDIANI CALLE MISAS</v>
          </cell>
          <cell r="C505">
            <v>0</v>
          </cell>
          <cell r="D505">
            <v>0</v>
          </cell>
          <cell r="E505">
            <v>0</v>
          </cell>
          <cell r="F505">
            <v>0</v>
          </cell>
          <cell r="G505">
            <v>0</v>
          </cell>
          <cell r="H505">
            <v>0</v>
          </cell>
          <cell r="I505">
            <v>0</v>
          </cell>
          <cell r="J505">
            <v>0</v>
          </cell>
        </row>
        <row r="506">
          <cell r="B506" t="str">
            <v>ID 43NODIER YAMILE GONZALEZ IDARRAGA</v>
          </cell>
          <cell r="C506">
            <v>0</v>
          </cell>
          <cell r="D506">
            <v>8</v>
          </cell>
          <cell r="E506">
            <v>0.1</v>
          </cell>
          <cell r="F506">
            <v>0.2</v>
          </cell>
          <cell r="G506">
            <v>1</v>
          </cell>
          <cell r="H506">
            <v>0.16000000000000003</v>
          </cell>
          <cell r="I506">
            <v>0</v>
          </cell>
          <cell r="J506">
            <v>0</v>
          </cell>
        </row>
        <row r="507">
          <cell r="B507" t="str">
            <v>ID 46 YENNY LISENIA QUIROZ MONSALVE</v>
          </cell>
          <cell r="C507">
            <v>0</v>
          </cell>
          <cell r="D507">
            <v>8</v>
          </cell>
          <cell r="E507">
            <v>0.1</v>
          </cell>
          <cell r="F507">
            <v>0.2</v>
          </cell>
          <cell r="G507">
            <v>1</v>
          </cell>
          <cell r="H507">
            <v>0.16000000000000003</v>
          </cell>
          <cell r="I507">
            <v>0</v>
          </cell>
          <cell r="J507">
            <v>0</v>
          </cell>
        </row>
        <row r="508">
          <cell r="B508" t="str">
            <v>ID 48 LILIANA MARIA SANCHEZ GOMEZ</v>
          </cell>
          <cell r="C508">
            <v>0</v>
          </cell>
          <cell r="D508">
            <v>0</v>
          </cell>
          <cell r="E508">
            <v>0</v>
          </cell>
          <cell r="F508">
            <v>0</v>
          </cell>
          <cell r="G508">
            <v>0</v>
          </cell>
          <cell r="H508">
            <v>0</v>
          </cell>
          <cell r="I508">
            <v>0</v>
          </cell>
          <cell r="J508">
            <v>0</v>
          </cell>
        </row>
        <row r="509">
          <cell r="B509" t="str">
            <v>ID 49 MARISOL MISAS ATEHORTUA</v>
          </cell>
          <cell r="C509">
            <v>0</v>
          </cell>
          <cell r="D509">
            <v>8</v>
          </cell>
          <cell r="E509">
            <v>0.1</v>
          </cell>
          <cell r="F509">
            <v>0.2</v>
          </cell>
          <cell r="G509">
            <v>1</v>
          </cell>
          <cell r="H509">
            <v>0.16000000000000003</v>
          </cell>
          <cell r="I509">
            <v>0</v>
          </cell>
          <cell r="J509">
            <v>0</v>
          </cell>
        </row>
        <row r="510">
          <cell r="B510" t="str">
            <v>ID 50 RODOLFO ANTONIO AGUDELO AGUDELO</v>
          </cell>
          <cell r="C510">
            <v>0</v>
          </cell>
          <cell r="D510">
            <v>0</v>
          </cell>
          <cell r="E510">
            <v>0</v>
          </cell>
          <cell r="F510">
            <v>0</v>
          </cell>
          <cell r="G510">
            <v>0</v>
          </cell>
          <cell r="H510">
            <v>0</v>
          </cell>
          <cell r="I510">
            <v>0</v>
          </cell>
          <cell r="J510">
            <v>0</v>
          </cell>
        </row>
        <row r="511">
          <cell r="B511" t="str">
            <v>ID 52 JESUS EMILIO CARDONA HERNANDEZ</v>
          </cell>
          <cell r="C511">
            <v>0</v>
          </cell>
          <cell r="D511">
            <v>0</v>
          </cell>
          <cell r="E511">
            <v>0</v>
          </cell>
          <cell r="F511">
            <v>0</v>
          </cell>
          <cell r="G511">
            <v>0</v>
          </cell>
          <cell r="H511">
            <v>0</v>
          </cell>
          <cell r="I511">
            <v>0</v>
          </cell>
          <cell r="J511">
            <v>0</v>
          </cell>
        </row>
        <row r="512">
          <cell r="B512" t="str">
            <v>ID 54 ROMAN ALBERTO BARRIENTOS RESTREPO</v>
          </cell>
          <cell r="C512">
            <v>0</v>
          </cell>
          <cell r="D512">
            <v>8</v>
          </cell>
          <cell r="E512">
            <v>0.1</v>
          </cell>
          <cell r="F512">
            <v>0.2</v>
          </cell>
          <cell r="G512">
            <v>1</v>
          </cell>
          <cell r="H512">
            <v>0.16000000000000003</v>
          </cell>
          <cell r="I512">
            <v>0</v>
          </cell>
          <cell r="J512">
            <v>0</v>
          </cell>
        </row>
        <row r="513">
          <cell r="B513" t="str">
            <v>ID 55 JOHAN MANUEL PEÑA ELORZA</v>
          </cell>
          <cell r="C513">
            <v>0</v>
          </cell>
          <cell r="D513">
            <v>0</v>
          </cell>
          <cell r="E513">
            <v>0</v>
          </cell>
          <cell r="F513">
            <v>0</v>
          </cell>
          <cell r="G513">
            <v>0</v>
          </cell>
          <cell r="H513">
            <v>0</v>
          </cell>
          <cell r="I513">
            <v>0</v>
          </cell>
          <cell r="J513">
            <v>0</v>
          </cell>
        </row>
        <row r="514">
          <cell r="B514" t="str">
            <v>ID 57 ROSA ELENA VILLEGAS PEREZ</v>
          </cell>
          <cell r="C514">
            <v>0</v>
          </cell>
          <cell r="D514">
            <v>8</v>
          </cell>
          <cell r="E514">
            <v>0.1</v>
          </cell>
          <cell r="F514">
            <v>0.2</v>
          </cell>
          <cell r="G514">
            <v>1</v>
          </cell>
          <cell r="H514">
            <v>0.16000000000000003</v>
          </cell>
          <cell r="I514">
            <v>0</v>
          </cell>
          <cell r="J514">
            <v>0</v>
          </cell>
        </row>
        <row r="515">
          <cell r="B515" t="str">
            <v>ID 61 FLORICELI DEL CARMEN GOMEZ VARELAS</v>
          </cell>
          <cell r="C515">
            <v>0</v>
          </cell>
          <cell r="D515">
            <v>0</v>
          </cell>
          <cell r="E515">
            <v>0</v>
          </cell>
          <cell r="F515">
            <v>0</v>
          </cell>
          <cell r="G515">
            <v>0</v>
          </cell>
          <cell r="H515">
            <v>0</v>
          </cell>
          <cell r="I515">
            <v>0</v>
          </cell>
          <cell r="J515">
            <v>0</v>
          </cell>
        </row>
        <row r="516">
          <cell r="B516" t="str">
            <v>ID 62 SILVIA LILIANA ROJO</v>
          </cell>
          <cell r="C516">
            <v>0</v>
          </cell>
          <cell r="D516">
            <v>0</v>
          </cell>
          <cell r="E516">
            <v>0</v>
          </cell>
          <cell r="F516">
            <v>0</v>
          </cell>
          <cell r="G516">
            <v>0</v>
          </cell>
          <cell r="H516">
            <v>0</v>
          </cell>
          <cell r="I516">
            <v>0</v>
          </cell>
          <cell r="J516">
            <v>0</v>
          </cell>
        </row>
        <row r="517">
          <cell r="B517" t="str">
            <v>ID 63 MIGUEL ANTONIO LOPEZ LOPERA</v>
          </cell>
          <cell r="C517">
            <v>0</v>
          </cell>
          <cell r="D517">
            <v>0</v>
          </cell>
          <cell r="E517">
            <v>0</v>
          </cell>
          <cell r="F517">
            <v>0</v>
          </cell>
          <cell r="G517">
            <v>0</v>
          </cell>
          <cell r="H517">
            <v>0</v>
          </cell>
          <cell r="I517">
            <v>0</v>
          </cell>
          <cell r="J517">
            <v>0</v>
          </cell>
        </row>
        <row r="518">
          <cell r="B518" t="str">
            <v>ID 37 ARQUIMEDES DE JESUS MONTOYA OCHOA</v>
          </cell>
          <cell r="C518">
            <v>0</v>
          </cell>
          <cell r="D518">
            <v>8</v>
          </cell>
          <cell r="E518">
            <v>0.1</v>
          </cell>
          <cell r="F518">
            <v>0.2</v>
          </cell>
          <cell r="G518">
            <v>1</v>
          </cell>
          <cell r="H518">
            <v>0.16000000000000003</v>
          </cell>
          <cell r="I518">
            <v>0</v>
          </cell>
          <cell r="J518">
            <v>0</v>
          </cell>
        </row>
        <row r="519">
          <cell r="B519" t="str">
            <v>ID 81 JHON FREDY AGUDELO ARANGO</v>
          </cell>
          <cell r="C519">
            <v>0</v>
          </cell>
          <cell r="D519">
            <v>0</v>
          </cell>
          <cell r="E519">
            <v>0</v>
          </cell>
          <cell r="F519">
            <v>0</v>
          </cell>
          <cell r="G519">
            <v>0</v>
          </cell>
          <cell r="H519">
            <v>0</v>
          </cell>
          <cell r="I519">
            <v>0</v>
          </cell>
          <cell r="J519">
            <v>0</v>
          </cell>
        </row>
        <row r="520">
          <cell r="B520" t="str">
            <v>ID83 ADOLFO DE JESUS UÑATES CEBALLOS</v>
          </cell>
          <cell r="C520">
            <v>0</v>
          </cell>
          <cell r="D520">
            <v>8</v>
          </cell>
          <cell r="E520">
            <v>0.1</v>
          </cell>
          <cell r="F520">
            <v>0.2</v>
          </cell>
          <cell r="G520">
            <v>1</v>
          </cell>
          <cell r="H520">
            <v>0.16000000000000003</v>
          </cell>
          <cell r="I520">
            <v>0</v>
          </cell>
          <cell r="J520">
            <v>0</v>
          </cell>
        </row>
        <row r="521">
          <cell r="B521" t="str">
            <v>ID 84 LUZ EDILIA CEBALLOS</v>
          </cell>
          <cell r="C521">
            <v>0</v>
          </cell>
          <cell r="D521">
            <v>8</v>
          </cell>
          <cell r="E521">
            <v>0.1</v>
          </cell>
          <cell r="F521">
            <v>0.2</v>
          </cell>
          <cell r="G521">
            <v>1</v>
          </cell>
          <cell r="H521">
            <v>0.16000000000000003</v>
          </cell>
          <cell r="I521">
            <v>0</v>
          </cell>
          <cell r="J521">
            <v>0</v>
          </cell>
        </row>
        <row r="522">
          <cell r="B522" t="str">
            <v>ID 85 LUIS ENRIQUE LONDOÑO MUÑOZ</v>
          </cell>
          <cell r="C522">
            <v>0</v>
          </cell>
          <cell r="D522">
            <v>0</v>
          </cell>
          <cell r="E522">
            <v>0</v>
          </cell>
          <cell r="F522">
            <v>0</v>
          </cell>
          <cell r="G522">
            <v>0</v>
          </cell>
          <cell r="H522">
            <v>0</v>
          </cell>
          <cell r="I522">
            <v>0</v>
          </cell>
          <cell r="J522">
            <v>0</v>
          </cell>
        </row>
        <row r="523">
          <cell r="B523" t="str">
            <v>ID 86 HUMBERTO ANTONIO BAENA LOPERA</v>
          </cell>
          <cell r="C523">
            <v>0</v>
          </cell>
          <cell r="D523">
            <v>8</v>
          </cell>
          <cell r="E523">
            <v>0.1</v>
          </cell>
          <cell r="F523">
            <v>0.2</v>
          </cell>
          <cell r="G523">
            <v>0</v>
          </cell>
          <cell r="H523">
            <v>0.16000000000000003</v>
          </cell>
          <cell r="I523">
            <v>0</v>
          </cell>
          <cell r="J523">
            <v>0</v>
          </cell>
        </row>
        <row r="524">
          <cell r="B524" t="str">
            <v>ID 87 EDILBERTO DE JESUS QUINTANA</v>
          </cell>
          <cell r="C524">
            <v>0</v>
          </cell>
          <cell r="D524">
            <v>0</v>
          </cell>
          <cell r="E524">
            <v>0</v>
          </cell>
          <cell r="F524">
            <v>0</v>
          </cell>
          <cell r="G524">
            <v>0</v>
          </cell>
          <cell r="H524">
            <v>0</v>
          </cell>
          <cell r="I524">
            <v>0</v>
          </cell>
          <cell r="J524">
            <v>0</v>
          </cell>
        </row>
        <row r="525">
          <cell r="B525" t="str">
            <v>ID 88GUILLERMINA LOPEZ ARROYAVE</v>
          </cell>
          <cell r="C525">
            <v>0</v>
          </cell>
          <cell r="D525">
            <v>0</v>
          </cell>
          <cell r="E525">
            <v>0</v>
          </cell>
          <cell r="F525">
            <v>0</v>
          </cell>
          <cell r="G525">
            <v>0</v>
          </cell>
          <cell r="H525">
            <v>0</v>
          </cell>
          <cell r="I525">
            <v>0</v>
          </cell>
          <cell r="J525">
            <v>0</v>
          </cell>
        </row>
        <row r="526">
          <cell r="B526" t="str">
            <v>ID 90 LUIS FERNANDO ADARVE JIMENEZ</v>
          </cell>
          <cell r="C526">
            <v>0</v>
          </cell>
          <cell r="D526">
            <v>0</v>
          </cell>
          <cell r="E526">
            <v>0</v>
          </cell>
          <cell r="F526">
            <v>0</v>
          </cell>
          <cell r="G526">
            <v>0</v>
          </cell>
          <cell r="H526">
            <v>0</v>
          </cell>
          <cell r="I526">
            <v>0</v>
          </cell>
          <cell r="J526">
            <v>0</v>
          </cell>
        </row>
        <row r="527">
          <cell r="B527" t="str">
            <v>ID 53 YEISON ALEXIS JIMENEZ</v>
          </cell>
          <cell r="C527">
            <v>0</v>
          </cell>
          <cell r="D527">
            <v>8</v>
          </cell>
          <cell r="E527">
            <v>0.1</v>
          </cell>
          <cell r="F527">
            <v>0.2</v>
          </cell>
          <cell r="G527">
            <v>1</v>
          </cell>
          <cell r="H527">
            <v>0.16000000000000003</v>
          </cell>
          <cell r="I527">
            <v>0</v>
          </cell>
          <cell r="J527">
            <v>0</v>
          </cell>
        </row>
        <row r="528">
          <cell r="B528">
            <v>0</v>
          </cell>
          <cell r="C528">
            <v>0</v>
          </cell>
          <cell r="D528">
            <v>0</v>
          </cell>
          <cell r="E528">
            <v>0</v>
          </cell>
          <cell r="F528">
            <v>0</v>
          </cell>
          <cell r="G528">
            <v>0</v>
          </cell>
          <cell r="H528">
            <v>0</v>
          </cell>
          <cell r="I528">
            <v>0</v>
          </cell>
          <cell r="J528">
            <v>0</v>
          </cell>
        </row>
        <row r="529">
          <cell r="B529">
            <v>0</v>
          </cell>
          <cell r="C529">
            <v>0</v>
          </cell>
          <cell r="D529">
            <v>0</v>
          </cell>
          <cell r="E529">
            <v>0</v>
          </cell>
          <cell r="F529">
            <v>0</v>
          </cell>
          <cell r="G529" t="str">
            <v>TOTAL</v>
          </cell>
          <cell r="H529">
            <v>2.2400000000000002</v>
          </cell>
          <cell r="I529">
            <v>0</v>
          </cell>
          <cell r="J529">
            <v>0</v>
          </cell>
        </row>
        <row r="530">
          <cell r="B530" t="str">
            <v>CAPITULO:</v>
          </cell>
          <cell r="C530" t="str">
            <v>3.</v>
          </cell>
          <cell r="D530" t="str">
            <v>CONCRETOS Y MORTEROS</v>
          </cell>
          <cell r="E530">
            <v>0</v>
          </cell>
          <cell r="F530">
            <v>0</v>
          </cell>
          <cell r="G530">
            <v>0</v>
          </cell>
          <cell r="H530">
            <v>0</v>
          </cell>
          <cell r="I530" t="str">
            <v>ELABORÓ:</v>
          </cell>
          <cell r="J530" t="str">
            <v>FECHA:</v>
          </cell>
        </row>
        <row r="531">
          <cell r="B531">
            <v>0</v>
          </cell>
          <cell r="C531">
            <v>0</v>
          </cell>
          <cell r="D531">
            <v>0</v>
          </cell>
          <cell r="E531">
            <v>0</v>
          </cell>
          <cell r="F531">
            <v>0</v>
          </cell>
          <cell r="G531">
            <v>0</v>
          </cell>
          <cell r="H531">
            <v>0</v>
          </cell>
          <cell r="I531" t="str">
            <v>Diego Alejandro Valencia</v>
          </cell>
          <cell r="J531">
            <v>44287</v>
          </cell>
        </row>
        <row r="532">
          <cell r="B532" t="str">
            <v>ITEM</v>
          </cell>
          <cell r="C532" t="str">
            <v>ST de tabla madera común 2,5 * 20 cm 3m, para formaleta de elementos de concreto</v>
          </cell>
          <cell r="D532">
            <v>0</v>
          </cell>
          <cell r="E532">
            <v>0</v>
          </cell>
          <cell r="F532">
            <v>0</v>
          </cell>
          <cell r="G532">
            <v>0</v>
          </cell>
          <cell r="H532">
            <v>0</v>
          </cell>
          <cell r="I532">
            <v>0</v>
          </cell>
          <cell r="J532" t="str">
            <v>UNIDAD:</v>
          </cell>
        </row>
        <row r="533">
          <cell r="B533" t="str">
            <v>3.7</v>
          </cell>
          <cell r="C533">
            <v>0</v>
          </cell>
          <cell r="D533">
            <v>0</v>
          </cell>
          <cell r="E533">
            <v>0</v>
          </cell>
          <cell r="F533">
            <v>0</v>
          </cell>
          <cell r="G533">
            <v>0</v>
          </cell>
          <cell r="H533">
            <v>0</v>
          </cell>
          <cell r="I533">
            <v>0</v>
          </cell>
          <cell r="J533" t="str">
            <v>un</v>
          </cell>
          <cell r="K533">
            <v>240</v>
          </cell>
        </row>
        <row r="534">
          <cell r="B534" t="str">
            <v>UBICACIÓN</v>
          </cell>
          <cell r="C534">
            <v>0</v>
          </cell>
          <cell r="D534" t="str">
            <v>LARGO</v>
          </cell>
          <cell r="E534" t="str">
            <v>ANCHO</v>
          </cell>
          <cell r="F534" t="str">
            <v>ALTURA</v>
          </cell>
          <cell r="G534" t="str">
            <v>CANT.</v>
          </cell>
          <cell r="H534" t="str">
            <v>TOTAL</v>
          </cell>
          <cell r="I534" t="str">
            <v>DETALLES</v>
          </cell>
          <cell r="J534">
            <v>0</v>
          </cell>
        </row>
        <row r="535">
          <cell r="B535" t="str">
            <v>ID 13 ELDA PATRICIA CEBALLOS VERGARA</v>
          </cell>
          <cell r="C535">
            <v>0</v>
          </cell>
          <cell r="D535">
            <v>0</v>
          </cell>
          <cell r="E535">
            <v>0</v>
          </cell>
          <cell r="F535">
            <v>0</v>
          </cell>
          <cell r="G535">
            <v>16</v>
          </cell>
          <cell r="H535">
            <v>16</v>
          </cell>
          <cell r="I535">
            <v>0</v>
          </cell>
          <cell r="J535">
            <v>0</v>
          </cell>
        </row>
        <row r="536">
          <cell r="B536" t="str">
            <v>ID 15DUBIS CECILIA MADRID GOMEZ</v>
          </cell>
          <cell r="C536">
            <v>0</v>
          </cell>
          <cell r="D536">
            <v>0</v>
          </cell>
          <cell r="E536">
            <v>0</v>
          </cell>
          <cell r="F536">
            <v>0</v>
          </cell>
          <cell r="G536">
            <v>16</v>
          </cell>
          <cell r="H536">
            <v>16</v>
          </cell>
          <cell r="I536">
            <v>0</v>
          </cell>
          <cell r="J536">
            <v>0</v>
          </cell>
        </row>
        <row r="537">
          <cell r="B537" t="str">
            <v>ID 25 NORBERTO ALONSO RIOS TORRES</v>
          </cell>
          <cell r="C537">
            <v>0</v>
          </cell>
          <cell r="D537">
            <v>0</v>
          </cell>
          <cell r="E537">
            <v>0</v>
          </cell>
          <cell r="F537">
            <v>0</v>
          </cell>
          <cell r="G537">
            <v>16</v>
          </cell>
          <cell r="H537">
            <v>16</v>
          </cell>
          <cell r="I537">
            <v>0</v>
          </cell>
          <cell r="J537">
            <v>0</v>
          </cell>
        </row>
        <row r="538">
          <cell r="B538" t="str">
            <v>ID 29ALBERTO DE JESUS RESTREPO LOPEZ</v>
          </cell>
          <cell r="C538">
            <v>0</v>
          </cell>
          <cell r="D538">
            <v>0</v>
          </cell>
          <cell r="E538">
            <v>0</v>
          </cell>
          <cell r="F538">
            <v>0</v>
          </cell>
          <cell r="G538">
            <v>16</v>
          </cell>
          <cell r="H538">
            <v>16</v>
          </cell>
          <cell r="I538">
            <v>0</v>
          </cell>
          <cell r="J538">
            <v>0</v>
          </cell>
        </row>
        <row r="539">
          <cell r="B539" t="str">
            <v>ID 30 LEIDY CATHERINE AGUDELO ORREGO</v>
          </cell>
          <cell r="C539">
            <v>0</v>
          </cell>
          <cell r="D539">
            <v>0</v>
          </cell>
          <cell r="E539">
            <v>0</v>
          </cell>
          <cell r="F539">
            <v>0</v>
          </cell>
          <cell r="G539">
            <v>0</v>
          </cell>
          <cell r="H539">
            <v>0</v>
          </cell>
          <cell r="I539">
            <v>0</v>
          </cell>
          <cell r="J539">
            <v>0</v>
          </cell>
        </row>
        <row r="540">
          <cell r="B540" t="str">
            <v>ID 31 WILSON DE JESUS ROJAS LOPEZ</v>
          </cell>
          <cell r="C540">
            <v>0</v>
          </cell>
          <cell r="D540">
            <v>0</v>
          </cell>
          <cell r="E540">
            <v>0</v>
          </cell>
          <cell r="F540">
            <v>0</v>
          </cell>
          <cell r="G540">
            <v>0</v>
          </cell>
          <cell r="H540">
            <v>0</v>
          </cell>
          <cell r="I540">
            <v>0</v>
          </cell>
          <cell r="J540">
            <v>0</v>
          </cell>
        </row>
        <row r="541">
          <cell r="B541" t="str">
            <v>ID 34 MARIA GUIDIANI CALLE MISAS</v>
          </cell>
          <cell r="C541">
            <v>0</v>
          </cell>
          <cell r="D541">
            <v>0</v>
          </cell>
          <cell r="E541">
            <v>0</v>
          </cell>
          <cell r="F541">
            <v>0</v>
          </cell>
          <cell r="G541">
            <v>0</v>
          </cell>
          <cell r="H541">
            <v>0</v>
          </cell>
          <cell r="I541">
            <v>0</v>
          </cell>
          <cell r="J541">
            <v>0</v>
          </cell>
        </row>
        <row r="542">
          <cell r="B542" t="str">
            <v>ID 43NODIER YAMILE GONZALEZ IDARRAGA</v>
          </cell>
          <cell r="C542">
            <v>0</v>
          </cell>
          <cell r="D542">
            <v>0</v>
          </cell>
          <cell r="E542">
            <v>0</v>
          </cell>
          <cell r="F542">
            <v>0</v>
          </cell>
          <cell r="G542">
            <v>16</v>
          </cell>
          <cell r="H542">
            <v>16</v>
          </cell>
          <cell r="I542">
            <v>0</v>
          </cell>
          <cell r="J542">
            <v>0</v>
          </cell>
        </row>
        <row r="543">
          <cell r="B543" t="str">
            <v>ID 46 YENNY LISENIA QUIROZ MONSALVE</v>
          </cell>
          <cell r="C543">
            <v>0</v>
          </cell>
          <cell r="D543">
            <v>0</v>
          </cell>
          <cell r="E543">
            <v>0</v>
          </cell>
          <cell r="F543">
            <v>0</v>
          </cell>
          <cell r="G543">
            <v>16</v>
          </cell>
          <cell r="H543">
            <v>16</v>
          </cell>
          <cell r="I543">
            <v>0</v>
          </cell>
          <cell r="J543">
            <v>0</v>
          </cell>
        </row>
        <row r="544">
          <cell r="B544" t="str">
            <v>ID 48 LILIANA MARIA SANCHEZ GOMEZ</v>
          </cell>
          <cell r="C544">
            <v>0</v>
          </cell>
          <cell r="D544">
            <v>0</v>
          </cell>
          <cell r="E544">
            <v>0</v>
          </cell>
          <cell r="F544">
            <v>0</v>
          </cell>
          <cell r="G544">
            <v>0</v>
          </cell>
          <cell r="H544">
            <v>0</v>
          </cell>
          <cell r="I544">
            <v>0</v>
          </cell>
          <cell r="J544">
            <v>0</v>
          </cell>
        </row>
        <row r="545">
          <cell r="B545" t="str">
            <v>ID 49 MARISOL MISAS ATEHORTUA</v>
          </cell>
          <cell r="C545">
            <v>0</v>
          </cell>
          <cell r="D545">
            <v>0</v>
          </cell>
          <cell r="E545">
            <v>0</v>
          </cell>
          <cell r="F545">
            <v>0</v>
          </cell>
          <cell r="G545">
            <v>16</v>
          </cell>
          <cell r="H545">
            <v>16</v>
          </cell>
          <cell r="I545">
            <v>0</v>
          </cell>
          <cell r="J545">
            <v>0</v>
          </cell>
        </row>
        <row r="546">
          <cell r="B546" t="str">
            <v>ID 50 RODOLFO ANTONIO AGUDELO AGUDELO</v>
          </cell>
          <cell r="C546">
            <v>0</v>
          </cell>
          <cell r="D546">
            <v>0</v>
          </cell>
          <cell r="E546">
            <v>0</v>
          </cell>
          <cell r="F546">
            <v>0</v>
          </cell>
          <cell r="G546">
            <v>16</v>
          </cell>
          <cell r="H546">
            <v>16</v>
          </cell>
          <cell r="I546">
            <v>0</v>
          </cell>
          <cell r="J546">
            <v>0</v>
          </cell>
        </row>
        <row r="547">
          <cell r="B547" t="str">
            <v>ID 52 JESUS EMILIO CARDONA HERNANDEZ</v>
          </cell>
          <cell r="C547">
            <v>0</v>
          </cell>
          <cell r="D547">
            <v>0</v>
          </cell>
          <cell r="E547">
            <v>0</v>
          </cell>
          <cell r="F547">
            <v>0</v>
          </cell>
          <cell r="G547">
            <v>0</v>
          </cell>
          <cell r="H547">
            <v>0</v>
          </cell>
          <cell r="I547">
            <v>0</v>
          </cell>
          <cell r="J547">
            <v>0</v>
          </cell>
        </row>
        <row r="548">
          <cell r="B548" t="str">
            <v>ID 54 ROMAN ALBERTO BARRIENTOS RESTREPO</v>
          </cell>
          <cell r="C548">
            <v>0</v>
          </cell>
          <cell r="D548">
            <v>0</v>
          </cell>
          <cell r="E548">
            <v>0</v>
          </cell>
          <cell r="F548">
            <v>0</v>
          </cell>
          <cell r="G548">
            <v>16</v>
          </cell>
          <cell r="H548">
            <v>16</v>
          </cell>
          <cell r="I548">
            <v>0</v>
          </cell>
          <cell r="J548">
            <v>0</v>
          </cell>
        </row>
        <row r="549">
          <cell r="B549" t="str">
            <v>ID 55 JOHAN MANUEL PEÑA ELORZA</v>
          </cell>
          <cell r="C549">
            <v>0</v>
          </cell>
          <cell r="D549">
            <v>0</v>
          </cell>
          <cell r="E549">
            <v>0</v>
          </cell>
          <cell r="F549">
            <v>0</v>
          </cell>
          <cell r="G549">
            <v>0</v>
          </cell>
          <cell r="H549">
            <v>0</v>
          </cell>
          <cell r="I549">
            <v>0</v>
          </cell>
          <cell r="J549">
            <v>0</v>
          </cell>
        </row>
        <row r="550">
          <cell r="B550" t="str">
            <v>ID 57 ROSA ELENA VILLEGAS PEREZ</v>
          </cell>
          <cell r="C550">
            <v>0</v>
          </cell>
          <cell r="D550">
            <v>0</v>
          </cell>
          <cell r="E550">
            <v>0</v>
          </cell>
          <cell r="F550">
            <v>0</v>
          </cell>
          <cell r="G550">
            <v>16</v>
          </cell>
          <cell r="H550">
            <v>16</v>
          </cell>
          <cell r="I550">
            <v>0</v>
          </cell>
          <cell r="J550">
            <v>0</v>
          </cell>
        </row>
        <row r="551">
          <cell r="B551" t="str">
            <v>ID 61 FLORICELI DEL CARMEN GOMEZ VARELAS</v>
          </cell>
          <cell r="C551">
            <v>0</v>
          </cell>
          <cell r="D551">
            <v>0</v>
          </cell>
          <cell r="E551">
            <v>0</v>
          </cell>
          <cell r="F551">
            <v>0</v>
          </cell>
          <cell r="G551">
            <v>0</v>
          </cell>
          <cell r="H551">
            <v>0</v>
          </cell>
          <cell r="I551">
            <v>0</v>
          </cell>
          <cell r="J551">
            <v>0</v>
          </cell>
        </row>
        <row r="552">
          <cell r="B552" t="str">
            <v>ID 62 SILVIA LILIANA ROJO</v>
          </cell>
          <cell r="C552">
            <v>0</v>
          </cell>
          <cell r="D552">
            <v>0</v>
          </cell>
          <cell r="E552">
            <v>0</v>
          </cell>
          <cell r="F552">
            <v>0</v>
          </cell>
          <cell r="G552">
            <v>0</v>
          </cell>
          <cell r="H552">
            <v>0</v>
          </cell>
          <cell r="I552">
            <v>0</v>
          </cell>
          <cell r="J552">
            <v>0</v>
          </cell>
        </row>
        <row r="553">
          <cell r="B553" t="str">
            <v>ID 63 MIGUEL ANTONIO LOPEZ LOPERA</v>
          </cell>
          <cell r="C553">
            <v>0</v>
          </cell>
          <cell r="D553">
            <v>0</v>
          </cell>
          <cell r="E553">
            <v>0</v>
          </cell>
          <cell r="F553">
            <v>0</v>
          </cell>
          <cell r="G553">
            <v>0</v>
          </cell>
          <cell r="H553">
            <v>0</v>
          </cell>
          <cell r="I553">
            <v>0</v>
          </cell>
          <cell r="J553">
            <v>0</v>
          </cell>
        </row>
        <row r="554">
          <cell r="B554" t="str">
            <v>ID 37 ARQUIMEDES DE JESUS MONTOYA OCHOA</v>
          </cell>
          <cell r="C554">
            <v>0</v>
          </cell>
          <cell r="D554">
            <v>0</v>
          </cell>
          <cell r="E554">
            <v>0</v>
          </cell>
          <cell r="F554">
            <v>0</v>
          </cell>
          <cell r="G554">
            <v>16</v>
          </cell>
          <cell r="H554">
            <v>16</v>
          </cell>
          <cell r="I554">
            <v>0</v>
          </cell>
          <cell r="J554">
            <v>0</v>
          </cell>
        </row>
        <row r="555">
          <cell r="B555" t="str">
            <v>ID 81 JHON FREDY AGUDELO ARANGO</v>
          </cell>
          <cell r="C555">
            <v>0</v>
          </cell>
          <cell r="D555">
            <v>0</v>
          </cell>
          <cell r="E555">
            <v>0</v>
          </cell>
          <cell r="F555">
            <v>0</v>
          </cell>
          <cell r="G555">
            <v>0</v>
          </cell>
          <cell r="H555">
            <v>0</v>
          </cell>
          <cell r="I555">
            <v>0</v>
          </cell>
          <cell r="J555">
            <v>0</v>
          </cell>
        </row>
        <row r="556">
          <cell r="B556" t="str">
            <v>ID83 ADOLFO DE JESUS UÑATES CEBALLOS</v>
          </cell>
          <cell r="C556">
            <v>0</v>
          </cell>
          <cell r="D556">
            <v>0</v>
          </cell>
          <cell r="E556">
            <v>0</v>
          </cell>
          <cell r="F556">
            <v>0</v>
          </cell>
          <cell r="G556">
            <v>16</v>
          </cell>
          <cell r="H556">
            <v>16</v>
          </cell>
          <cell r="I556">
            <v>0</v>
          </cell>
          <cell r="J556">
            <v>0</v>
          </cell>
        </row>
        <row r="557">
          <cell r="B557" t="str">
            <v>ID 84 LUZ EDILIA CEBALLOS</v>
          </cell>
          <cell r="C557">
            <v>0</v>
          </cell>
          <cell r="D557">
            <v>0</v>
          </cell>
          <cell r="E557">
            <v>0</v>
          </cell>
          <cell r="F557">
            <v>0</v>
          </cell>
          <cell r="G557">
            <v>16</v>
          </cell>
          <cell r="H557">
            <v>16</v>
          </cell>
          <cell r="I557">
            <v>0</v>
          </cell>
          <cell r="J557">
            <v>0</v>
          </cell>
        </row>
        <row r="558">
          <cell r="B558" t="str">
            <v>ID 85 LUIS ENRIQUE LONDOÑO MUÑOZ</v>
          </cell>
          <cell r="C558">
            <v>0</v>
          </cell>
          <cell r="D558">
            <v>0</v>
          </cell>
          <cell r="E558">
            <v>0</v>
          </cell>
          <cell r="F558">
            <v>0</v>
          </cell>
          <cell r="G558">
            <v>0</v>
          </cell>
          <cell r="H558">
            <v>0</v>
          </cell>
          <cell r="I558">
            <v>0</v>
          </cell>
          <cell r="J558">
            <v>0</v>
          </cell>
        </row>
        <row r="559">
          <cell r="B559" t="str">
            <v>ID 86 HUMBERTO ANTONIO BAENA LOPERA</v>
          </cell>
          <cell r="C559">
            <v>0</v>
          </cell>
          <cell r="D559">
            <v>0</v>
          </cell>
          <cell r="E559">
            <v>0</v>
          </cell>
          <cell r="F559">
            <v>0</v>
          </cell>
          <cell r="G559">
            <v>16</v>
          </cell>
          <cell r="H559">
            <v>16</v>
          </cell>
          <cell r="I559">
            <v>0</v>
          </cell>
          <cell r="J559">
            <v>0</v>
          </cell>
        </row>
        <row r="560">
          <cell r="B560" t="str">
            <v>ID 87 EDILBERTO DE JESUS QUINTANA</v>
          </cell>
          <cell r="C560">
            <v>0</v>
          </cell>
          <cell r="D560">
            <v>0</v>
          </cell>
          <cell r="E560">
            <v>0</v>
          </cell>
          <cell r="F560">
            <v>0</v>
          </cell>
          <cell r="G560">
            <v>0</v>
          </cell>
          <cell r="H560">
            <v>0</v>
          </cell>
          <cell r="I560">
            <v>0</v>
          </cell>
          <cell r="J560">
            <v>0</v>
          </cell>
        </row>
        <row r="561">
          <cell r="B561" t="str">
            <v>ID 88GUILLERMINA LOPEZ ARROYAVE</v>
          </cell>
          <cell r="C561">
            <v>0</v>
          </cell>
          <cell r="D561">
            <v>0</v>
          </cell>
          <cell r="E561">
            <v>0</v>
          </cell>
          <cell r="F561">
            <v>0</v>
          </cell>
          <cell r="G561">
            <v>0</v>
          </cell>
          <cell r="H561">
            <v>0</v>
          </cell>
          <cell r="I561">
            <v>0</v>
          </cell>
          <cell r="J561">
            <v>0</v>
          </cell>
        </row>
        <row r="562">
          <cell r="B562" t="str">
            <v>ID 90 LUIS FERNANDO ADARVE JIMENEZ</v>
          </cell>
          <cell r="C562">
            <v>0</v>
          </cell>
          <cell r="D562">
            <v>0</v>
          </cell>
          <cell r="E562">
            <v>0</v>
          </cell>
          <cell r="F562">
            <v>0</v>
          </cell>
          <cell r="G562">
            <v>0</v>
          </cell>
          <cell r="H562">
            <v>0</v>
          </cell>
          <cell r="I562">
            <v>0</v>
          </cell>
          <cell r="J562">
            <v>0</v>
          </cell>
        </row>
        <row r="563">
          <cell r="B563" t="str">
            <v>ID 53 YEISON ALEXIS JIMENEZ</v>
          </cell>
          <cell r="C563">
            <v>0</v>
          </cell>
          <cell r="D563">
            <v>0</v>
          </cell>
          <cell r="E563">
            <v>0</v>
          </cell>
          <cell r="F563">
            <v>0</v>
          </cell>
          <cell r="G563">
            <v>16</v>
          </cell>
          <cell r="H563">
            <v>16</v>
          </cell>
          <cell r="I563">
            <v>0</v>
          </cell>
          <cell r="J563">
            <v>0</v>
          </cell>
        </row>
        <row r="564">
          <cell r="B564">
            <v>0</v>
          </cell>
          <cell r="C564">
            <v>0</v>
          </cell>
          <cell r="D564">
            <v>0</v>
          </cell>
          <cell r="E564">
            <v>0</v>
          </cell>
          <cell r="F564">
            <v>0</v>
          </cell>
          <cell r="G564">
            <v>0</v>
          </cell>
          <cell r="H564">
            <v>0</v>
          </cell>
          <cell r="I564">
            <v>0</v>
          </cell>
          <cell r="J564">
            <v>0</v>
          </cell>
        </row>
        <row r="565">
          <cell r="B565">
            <v>0</v>
          </cell>
          <cell r="C565">
            <v>0</v>
          </cell>
          <cell r="D565">
            <v>0</v>
          </cell>
          <cell r="E565">
            <v>0</v>
          </cell>
          <cell r="F565">
            <v>0</v>
          </cell>
          <cell r="G565" t="str">
            <v>TOTAL</v>
          </cell>
          <cell r="H565">
            <v>240</v>
          </cell>
          <cell r="I565">
            <v>0</v>
          </cell>
          <cell r="J565">
            <v>0</v>
          </cell>
        </row>
        <row r="566">
          <cell r="B566" t="str">
            <v>CAPITULO:</v>
          </cell>
          <cell r="C566" t="str">
            <v>4.</v>
          </cell>
          <cell r="D566" t="str">
            <v>MAMPOSTERIA</v>
          </cell>
          <cell r="E566">
            <v>0</v>
          </cell>
          <cell r="F566">
            <v>0</v>
          </cell>
          <cell r="G566">
            <v>0</v>
          </cell>
          <cell r="H566">
            <v>0</v>
          </cell>
          <cell r="I566" t="str">
            <v>ELABORÓ:</v>
          </cell>
          <cell r="J566" t="str">
            <v>FECHA:</v>
          </cell>
        </row>
        <row r="567">
          <cell r="B567">
            <v>0</v>
          </cell>
          <cell r="C567">
            <v>0</v>
          </cell>
          <cell r="D567">
            <v>0</v>
          </cell>
          <cell r="E567">
            <v>0</v>
          </cell>
          <cell r="F567">
            <v>0</v>
          </cell>
          <cell r="G567">
            <v>0</v>
          </cell>
          <cell r="H567">
            <v>0</v>
          </cell>
          <cell r="I567" t="str">
            <v>Diego Alejandro Valencia</v>
          </cell>
          <cell r="J567">
            <v>44287</v>
          </cell>
        </row>
        <row r="568">
          <cell r="B568" t="str">
            <v>ITEM</v>
          </cell>
          <cell r="C568" t="str">
            <v>Mamposteria en ladrillo de arcilla de perforación horizontal (0,1X0,2X0,4)</v>
          </cell>
          <cell r="D568">
            <v>0</v>
          </cell>
          <cell r="E568">
            <v>0</v>
          </cell>
          <cell r="F568">
            <v>0</v>
          </cell>
          <cell r="G568">
            <v>0</v>
          </cell>
          <cell r="H568">
            <v>0</v>
          </cell>
          <cell r="I568">
            <v>0</v>
          </cell>
          <cell r="J568" t="str">
            <v>UNIDAD:</v>
          </cell>
        </row>
        <row r="569">
          <cell r="B569" t="str">
            <v>4.1</v>
          </cell>
          <cell r="C569">
            <v>0</v>
          </cell>
          <cell r="D569">
            <v>0</v>
          </cell>
          <cell r="E569">
            <v>0</v>
          </cell>
          <cell r="F569">
            <v>0</v>
          </cell>
          <cell r="G569">
            <v>0</v>
          </cell>
          <cell r="H569">
            <v>0</v>
          </cell>
          <cell r="I569">
            <v>0</v>
          </cell>
          <cell r="J569" t="str">
            <v>m2</v>
          </cell>
          <cell r="K569">
            <v>232.34</v>
          </cell>
        </row>
        <row r="570">
          <cell r="B570" t="str">
            <v>UBICACIÓN</v>
          </cell>
          <cell r="C570">
            <v>0</v>
          </cell>
          <cell r="D570" t="str">
            <v>LARGO</v>
          </cell>
          <cell r="E570" t="str">
            <v>ANCHO</v>
          </cell>
          <cell r="F570" t="str">
            <v>ALTURA</v>
          </cell>
          <cell r="G570" t="str">
            <v>CANT.</v>
          </cell>
          <cell r="H570" t="str">
            <v>TOTAL</v>
          </cell>
          <cell r="I570" t="str">
            <v>DETALLES</v>
          </cell>
          <cell r="J570">
            <v>0</v>
          </cell>
        </row>
        <row r="571">
          <cell r="B571" t="str">
            <v>ID 13 ELDA PATRICIA CEBALLOS VERGARA</v>
          </cell>
          <cell r="C571">
            <v>0</v>
          </cell>
          <cell r="D571">
            <v>7.3</v>
          </cell>
          <cell r="E571">
            <v>0</v>
          </cell>
          <cell r="F571">
            <v>2.2000000000000002</v>
          </cell>
          <cell r="G571">
            <v>1</v>
          </cell>
          <cell r="H571">
            <v>16.060000000000002</v>
          </cell>
          <cell r="I571">
            <v>0</v>
          </cell>
          <cell r="J571">
            <v>0</v>
          </cell>
        </row>
        <row r="572">
          <cell r="B572" t="str">
            <v>ID 15DUBIS CECILIA MADRID GOMEZ</v>
          </cell>
          <cell r="C572">
            <v>0</v>
          </cell>
          <cell r="D572">
            <v>7.3</v>
          </cell>
          <cell r="E572">
            <v>0</v>
          </cell>
          <cell r="F572">
            <v>2.2000000000000002</v>
          </cell>
          <cell r="G572">
            <v>1</v>
          </cell>
          <cell r="H572">
            <v>16.060000000000002</v>
          </cell>
          <cell r="I572">
            <v>0</v>
          </cell>
          <cell r="J572">
            <v>0</v>
          </cell>
        </row>
        <row r="573">
          <cell r="B573" t="str">
            <v>ID 25 NORBERTO ALONSO RIOS TORRES</v>
          </cell>
          <cell r="C573">
            <v>0</v>
          </cell>
          <cell r="D573">
            <v>7.3</v>
          </cell>
          <cell r="E573">
            <v>0</v>
          </cell>
          <cell r="F573">
            <v>2.2000000000000002</v>
          </cell>
          <cell r="G573">
            <v>1</v>
          </cell>
          <cell r="H573">
            <v>16.060000000000002</v>
          </cell>
          <cell r="I573">
            <v>0</v>
          </cell>
          <cell r="J573">
            <v>0</v>
          </cell>
        </row>
        <row r="574">
          <cell r="B574" t="str">
            <v>ID 29ALBERTO DE JESUS RESTREPO LOPEZ</v>
          </cell>
          <cell r="C574">
            <v>0</v>
          </cell>
          <cell r="D574">
            <v>7.3</v>
          </cell>
          <cell r="E574">
            <v>0</v>
          </cell>
          <cell r="F574">
            <v>2.2000000000000002</v>
          </cell>
          <cell r="G574">
            <v>1</v>
          </cell>
          <cell r="H574">
            <v>16.060000000000002</v>
          </cell>
          <cell r="I574">
            <v>0</v>
          </cell>
          <cell r="J574">
            <v>0</v>
          </cell>
        </row>
        <row r="575">
          <cell r="B575" t="str">
            <v>ID 30 LEIDY CATHERINE AGUDELO ORREGO</v>
          </cell>
          <cell r="C575">
            <v>0</v>
          </cell>
          <cell r="D575">
            <v>0</v>
          </cell>
          <cell r="E575">
            <v>0</v>
          </cell>
          <cell r="F575">
            <v>0</v>
          </cell>
          <cell r="G575">
            <v>0</v>
          </cell>
          <cell r="H575">
            <v>0</v>
          </cell>
          <cell r="I575">
            <v>0</v>
          </cell>
          <cell r="J575">
            <v>0</v>
          </cell>
        </row>
        <row r="576">
          <cell r="B576" t="str">
            <v>ID 31 WILSON DE JESUS ROJAS LOPEZ</v>
          </cell>
          <cell r="C576">
            <v>0</v>
          </cell>
          <cell r="D576">
            <v>0</v>
          </cell>
          <cell r="E576">
            <v>0</v>
          </cell>
          <cell r="F576">
            <v>0</v>
          </cell>
          <cell r="G576">
            <v>0</v>
          </cell>
          <cell r="H576">
            <v>0</v>
          </cell>
          <cell r="I576">
            <v>0</v>
          </cell>
          <cell r="J576">
            <v>0</v>
          </cell>
        </row>
        <row r="577">
          <cell r="B577" t="str">
            <v>ID 34 MARIA GUIDIANI CALLE MISAS</v>
          </cell>
          <cell r="C577">
            <v>0</v>
          </cell>
          <cell r="D577">
            <v>0</v>
          </cell>
          <cell r="E577">
            <v>0</v>
          </cell>
          <cell r="F577">
            <v>0</v>
          </cell>
          <cell r="G577">
            <v>0</v>
          </cell>
          <cell r="H577">
            <v>0</v>
          </cell>
          <cell r="I577">
            <v>0</v>
          </cell>
          <cell r="J577">
            <v>0</v>
          </cell>
        </row>
        <row r="578">
          <cell r="B578" t="str">
            <v>ID 43NODIER YAMILE GONZALEZ IDARRAGA</v>
          </cell>
          <cell r="C578">
            <v>0</v>
          </cell>
          <cell r="D578">
            <v>7.3</v>
          </cell>
          <cell r="E578">
            <v>0</v>
          </cell>
          <cell r="F578">
            <v>2.2000000000000002</v>
          </cell>
          <cell r="G578">
            <v>1</v>
          </cell>
          <cell r="H578">
            <v>16.060000000000002</v>
          </cell>
          <cell r="I578">
            <v>0</v>
          </cell>
          <cell r="J578">
            <v>0</v>
          </cell>
        </row>
        <row r="579">
          <cell r="B579" t="str">
            <v>ID 46 YENNY LISENIA QUIROZ MONSALVE</v>
          </cell>
          <cell r="C579">
            <v>0</v>
          </cell>
          <cell r="D579">
            <v>7.3</v>
          </cell>
          <cell r="E579">
            <v>0</v>
          </cell>
          <cell r="F579">
            <v>2.2000000000000002</v>
          </cell>
          <cell r="G579">
            <v>0</v>
          </cell>
          <cell r="H579">
            <v>16.060000000000002</v>
          </cell>
          <cell r="I579">
            <v>0</v>
          </cell>
          <cell r="J579">
            <v>0</v>
          </cell>
        </row>
        <row r="580">
          <cell r="B580" t="str">
            <v>ID 48 LILIANA MARIA SANCHEZ GOMEZ</v>
          </cell>
          <cell r="C580">
            <v>0</v>
          </cell>
          <cell r="D580">
            <v>0</v>
          </cell>
          <cell r="E580">
            <v>0</v>
          </cell>
          <cell r="F580">
            <v>0</v>
          </cell>
          <cell r="G580">
            <v>0</v>
          </cell>
          <cell r="H580">
            <v>0</v>
          </cell>
          <cell r="I580">
            <v>0</v>
          </cell>
          <cell r="J580">
            <v>0</v>
          </cell>
        </row>
        <row r="581">
          <cell r="B581" t="str">
            <v>ID 49 MARISOL MISAS ATEHORTUA</v>
          </cell>
          <cell r="C581">
            <v>0</v>
          </cell>
          <cell r="D581">
            <v>7.3</v>
          </cell>
          <cell r="E581">
            <v>0</v>
          </cell>
          <cell r="F581">
            <v>2.2000000000000002</v>
          </cell>
          <cell r="G581">
            <v>0</v>
          </cell>
          <cell r="H581">
            <v>16.060000000000002</v>
          </cell>
          <cell r="I581">
            <v>0</v>
          </cell>
          <cell r="J581">
            <v>0</v>
          </cell>
        </row>
        <row r="582">
          <cell r="B582" t="str">
            <v>ID 50 RODOLFO ANTONIO AGUDELO AGUDELO</v>
          </cell>
          <cell r="C582">
            <v>0</v>
          </cell>
          <cell r="D582">
            <v>0</v>
          </cell>
          <cell r="E582">
            <v>0</v>
          </cell>
          <cell r="F582">
            <v>0</v>
          </cell>
          <cell r="G582">
            <v>0</v>
          </cell>
          <cell r="H582">
            <v>0</v>
          </cell>
          <cell r="I582">
            <v>0</v>
          </cell>
          <cell r="J582">
            <v>0</v>
          </cell>
        </row>
        <row r="583">
          <cell r="B583" t="str">
            <v>ID 52 JESUS EMILIO CARDONA HERNANDEZ</v>
          </cell>
          <cell r="C583">
            <v>0</v>
          </cell>
          <cell r="D583">
            <v>0</v>
          </cell>
          <cell r="E583">
            <v>0</v>
          </cell>
          <cell r="F583">
            <v>0</v>
          </cell>
          <cell r="G583">
            <v>0</v>
          </cell>
          <cell r="H583">
            <v>0</v>
          </cell>
          <cell r="I583">
            <v>0</v>
          </cell>
          <cell r="J583">
            <v>0</v>
          </cell>
        </row>
        <row r="584">
          <cell r="B584" t="str">
            <v>ID 54 ROMAN ALBERTO BARRIENTOS RESTREPO</v>
          </cell>
          <cell r="C584">
            <v>0</v>
          </cell>
          <cell r="D584">
            <v>7.3</v>
          </cell>
          <cell r="E584">
            <v>0</v>
          </cell>
          <cell r="F584">
            <v>2.2000000000000002</v>
          </cell>
          <cell r="G584">
            <v>0</v>
          </cell>
          <cell r="H584">
            <v>16.060000000000002</v>
          </cell>
          <cell r="I584">
            <v>0</v>
          </cell>
          <cell r="J584">
            <v>0</v>
          </cell>
        </row>
        <row r="585">
          <cell r="B585" t="str">
            <v>ID 55 JOHAN MANUEL PEÑA ELORZA</v>
          </cell>
          <cell r="C585">
            <v>0</v>
          </cell>
          <cell r="D585">
            <v>0</v>
          </cell>
          <cell r="E585">
            <v>0</v>
          </cell>
          <cell r="F585">
            <v>0</v>
          </cell>
          <cell r="G585">
            <v>0</v>
          </cell>
          <cell r="H585">
            <v>0</v>
          </cell>
          <cell r="I585">
            <v>0</v>
          </cell>
          <cell r="J585">
            <v>0</v>
          </cell>
        </row>
        <row r="586">
          <cell r="B586" t="str">
            <v>ID 57 ROSA ELENA VILLEGAS PEREZ</v>
          </cell>
          <cell r="C586">
            <v>0</v>
          </cell>
          <cell r="D586">
            <v>7.3</v>
          </cell>
          <cell r="E586">
            <v>0</v>
          </cell>
          <cell r="F586">
            <v>2.2000000000000002</v>
          </cell>
          <cell r="G586">
            <v>0</v>
          </cell>
          <cell r="H586">
            <v>16.060000000000002</v>
          </cell>
          <cell r="I586">
            <v>0</v>
          </cell>
          <cell r="J586">
            <v>0</v>
          </cell>
        </row>
        <row r="587">
          <cell r="B587" t="str">
            <v>ID 61 FLORICELI DEL CARMEN GOMEZ VARELAS</v>
          </cell>
          <cell r="C587">
            <v>0</v>
          </cell>
          <cell r="D587">
            <v>0</v>
          </cell>
          <cell r="E587">
            <v>0</v>
          </cell>
          <cell r="F587">
            <v>0</v>
          </cell>
          <cell r="G587">
            <v>0</v>
          </cell>
          <cell r="H587">
            <v>0</v>
          </cell>
          <cell r="I587">
            <v>0</v>
          </cell>
          <cell r="J587">
            <v>0</v>
          </cell>
        </row>
        <row r="588">
          <cell r="B588" t="str">
            <v>ID 62 SILVIA LILIANA ROJO</v>
          </cell>
          <cell r="C588">
            <v>0</v>
          </cell>
          <cell r="D588">
            <v>0</v>
          </cell>
          <cell r="E588">
            <v>0</v>
          </cell>
          <cell r="F588">
            <v>0</v>
          </cell>
          <cell r="G588">
            <v>0</v>
          </cell>
          <cell r="H588">
            <v>0</v>
          </cell>
          <cell r="I588">
            <v>0</v>
          </cell>
          <cell r="J588">
            <v>0</v>
          </cell>
        </row>
        <row r="589">
          <cell r="B589" t="str">
            <v>ID 63 MIGUEL ANTONIO LOPEZ LOPERA</v>
          </cell>
          <cell r="C589">
            <v>0</v>
          </cell>
          <cell r="D589">
            <v>6.4</v>
          </cell>
          <cell r="E589">
            <v>0</v>
          </cell>
          <cell r="F589">
            <v>0.6</v>
          </cell>
          <cell r="G589">
            <v>0</v>
          </cell>
          <cell r="H589">
            <v>3.84</v>
          </cell>
          <cell r="I589">
            <v>0</v>
          </cell>
          <cell r="J589">
            <v>0</v>
          </cell>
        </row>
        <row r="590">
          <cell r="B590" t="str">
            <v>ID 37 ARQUIMEDES DE JESUS MONTOYA OCHOA</v>
          </cell>
          <cell r="C590">
            <v>0</v>
          </cell>
          <cell r="D590">
            <v>7.3</v>
          </cell>
          <cell r="E590">
            <v>0</v>
          </cell>
          <cell r="F590">
            <v>2.2000000000000002</v>
          </cell>
          <cell r="G590">
            <v>0</v>
          </cell>
          <cell r="H590">
            <v>16.060000000000002</v>
          </cell>
          <cell r="I590">
            <v>0</v>
          </cell>
          <cell r="J590">
            <v>0</v>
          </cell>
        </row>
        <row r="591">
          <cell r="B591" t="str">
            <v>ID 81 JHON FREDY AGUDELO ARANGO</v>
          </cell>
          <cell r="C591">
            <v>0</v>
          </cell>
          <cell r="D591">
            <v>0</v>
          </cell>
          <cell r="E591">
            <v>0</v>
          </cell>
          <cell r="F591">
            <v>0</v>
          </cell>
          <cell r="G591">
            <v>0</v>
          </cell>
          <cell r="H591">
            <v>0</v>
          </cell>
          <cell r="I591">
            <v>0</v>
          </cell>
          <cell r="J591">
            <v>0</v>
          </cell>
        </row>
        <row r="592">
          <cell r="B592" t="str">
            <v>ID83 ADOLFO DE JESUS UÑATES CEBALLOS</v>
          </cell>
          <cell r="C592">
            <v>0</v>
          </cell>
          <cell r="D592">
            <v>7.3</v>
          </cell>
          <cell r="E592">
            <v>0</v>
          </cell>
          <cell r="F592">
            <v>2.2000000000000002</v>
          </cell>
          <cell r="G592">
            <v>0</v>
          </cell>
          <cell r="H592">
            <v>16.060000000000002</v>
          </cell>
          <cell r="I592">
            <v>0</v>
          </cell>
          <cell r="J592">
            <v>0</v>
          </cell>
        </row>
        <row r="593">
          <cell r="B593" t="str">
            <v>ID 84 LUZ EDILIA CEBALLOS</v>
          </cell>
          <cell r="C593">
            <v>0</v>
          </cell>
          <cell r="D593">
            <v>7.3</v>
          </cell>
          <cell r="E593">
            <v>0</v>
          </cell>
          <cell r="F593">
            <v>2.2000000000000002</v>
          </cell>
          <cell r="G593">
            <v>0</v>
          </cell>
          <cell r="H593">
            <v>16.060000000000002</v>
          </cell>
          <cell r="I593">
            <v>0</v>
          </cell>
          <cell r="J593">
            <v>0</v>
          </cell>
        </row>
        <row r="594">
          <cell r="B594" t="str">
            <v>ID 85 LUIS ENRIQUE LONDOÑO MUÑOZ</v>
          </cell>
          <cell r="C594">
            <v>0</v>
          </cell>
          <cell r="D594">
            <v>0</v>
          </cell>
          <cell r="E594">
            <v>0</v>
          </cell>
          <cell r="F594">
            <v>0</v>
          </cell>
          <cell r="G594">
            <v>0</v>
          </cell>
          <cell r="H594">
            <v>0</v>
          </cell>
          <cell r="I594">
            <v>0</v>
          </cell>
          <cell r="J594">
            <v>0</v>
          </cell>
        </row>
        <row r="595">
          <cell r="B595" t="str">
            <v>ID 86 HUMBERTO ANTONIO BAENA LOPERA</v>
          </cell>
          <cell r="C595">
            <v>0</v>
          </cell>
          <cell r="D595">
            <v>7.3</v>
          </cell>
          <cell r="E595">
            <v>0</v>
          </cell>
          <cell r="F595">
            <v>2.2000000000000002</v>
          </cell>
          <cell r="G595">
            <v>0</v>
          </cell>
          <cell r="H595">
            <v>16.060000000000002</v>
          </cell>
          <cell r="I595">
            <v>0</v>
          </cell>
          <cell r="J595">
            <v>0</v>
          </cell>
        </row>
        <row r="596">
          <cell r="B596" t="str">
            <v>ID 87 EDILBERTO DE JESUS QUINTANA</v>
          </cell>
          <cell r="C596">
            <v>0</v>
          </cell>
          <cell r="D596">
            <v>0</v>
          </cell>
          <cell r="E596">
            <v>0</v>
          </cell>
          <cell r="F596">
            <v>0</v>
          </cell>
          <cell r="G596">
            <v>0</v>
          </cell>
          <cell r="H596">
            <v>0</v>
          </cell>
          <cell r="I596">
            <v>0</v>
          </cell>
          <cell r="J596">
            <v>0</v>
          </cell>
        </row>
        <row r="597">
          <cell r="B597" t="str">
            <v>ID 88GUILLERMINA LOPEZ ARROYAVE</v>
          </cell>
          <cell r="C597">
            <v>0</v>
          </cell>
          <cell r="D597">
            <v>0</v>
          </cell>
          <cell r="E597">
            <v>0</v>
          </cell>
          <cell r="F597">
            <v>0</v>
          </cell>
          <cell r="G597">
            <v>0</v>
          </cell>
          <cell r="H597">
            <v>0</v>
          </cell>
          <cell r="I597">
            <v>0</v>
          </cell>
          <cell r="J597">
            <v>0</v>
          </cell>
        </row>
        <row r="598">
          <cell r="B598" t="str">
            <v>ID 90 LUIS FERNANDO ADARVE JIMENEZ</v>
          </cell>
          <cell r="C598">
            <v>0</v>
          </cell>
          <cell r="D598">
            <v>6.1</v>
          </cell>
          <cell r="E598">
            <v>0</v>
          </cell>
          <cell r="F598">
            <v>0.6</v>
          </cell>
          <cell r="G598">
            <v>0</v>
          </cell>
          <cell r="H598">
            <v>3.6599999999999997</v>
          </cell>
          <cell r="I598">
            <v>0</v>
          </cell>
          <cell r="J598">
            <v>0</v>
          </cell>
        </row>
        <row r="599">
          <cell r="B599" t="str">
            <v>ID 53 YEISON ALEXIS JIMENEZ</v>
          </cell>
          <cell r="C599">
            <v>0</v>
          </cell>
          <cell r="D599">
            <v>7.3</v>
          </cell>
          <cell r="E599">
            <v>0</v>
          </cell>
          <cell r="F599">
            <v>2.2000000000000002</v>
          </cell>
          <cell r="G599">
            <v>0</v>
          </cell>
          <cell r="H599">
            <v>16.060000000000002</v>
          </cell>
          <cell r="I599">
            <v>0</v>
          </cell>
          <cell r="J599">
            <v>0</v>
          </cell>
        </row>
        <row r="600">
          <cell r="B600">
            <v>0</v>
          </cell>
          <cell r="C600">
            <v>0</v>
          </cell>
          <cell r="D600">
            <v>0</v>
          </cell>
          <cell r="E600">
            <v>0</v>
          </cell>
          <cell r="F600">
            <v>0</v>
          </cell>
          <cell r="G600">
            <v>0</v>
          </cell>
          <cell r="H600">
            <v>0</v>
          </cell>
          <cell r="I600">
            <v>0</v>
          </cell>
          <cell r="J600">
            <v>0</v>
          </cell>
        </row>
        <row r="601">
          <cell r="B601">
            <v>0</v>
          </cell>
          <cell r="C601">
            <v>0</v>
          </cell>
          <cell r="D601">
            <v>0</v>
          </cell>
          <cell r="E601">
            <v>0</v>
          </cell>
          <cell r="F601">
            <v>0</v>
          </cell>
          <cell r="G601" t="str">
            <v>TOTAL</v>
          </cell>
          <cell r="H601">
            <v>232.34</v>
          </cell>
          <cell r="I601">
            <v>0</v>
          </cell>
          <cell r="J601">
            <v>0</v>
          </cell>
        </row>
        <row r="602">
          <cell r="B602" t="str">
            <v>CAPITULO:</v>
          </cell>
          <cell r="C602" t="str">
            <v>4.</v>
          </cell>
          <cell r="D602" t="str">
            <v>MAMPOSTERIA</v>
          </cell>
          <cell r="E602">
            <v>0</v>
          </cell>
          <cell r="F602">
            <v>0</v>
          </cell>
          <cell r="G602">
            <v>0</v>
          </cell>
          <cell r="H602">
            <v>0</v>
          </cell>
          <cell r="I602" t="str">
            <v>ELABORÓ:</v>
          </cell>
          <cell r="J602" t="str">
            <v>FECHA:</v>
          </cell>
        </row>
        <row r="603">
          <cell r="B603">
            <v>0</v>
          </cell>
          <cell r="C603">
            <v>0</v>
          </cell>
          <cell r="D603">
            <v>0</v>
          </cell>
          <cell r="E603">
            <v>0</v>
          </cell>
          <cell r="F603">
            <v>0</v>
          </cell>
          <cell r="G603">
            <v>0</v>
          </cell>
          <cell r="H603">
            <v>0</v>
          </cell>
          <cell r="I603" t="str">
            <v>Diego Alejandro Valencia</v>
          </cell>
          <cell r="J603">
            <v>44287</v>
          </cell>
        </row>
        <row r="604">
          <cell r="B604" t="str">
            <v>ITEM</v>
          </cell>
          <cell r="C604" t="str">
            <v>Pintura para interiores</v>
          </cell>
          <cell r="D604">
            <v>0</v>
          </cell>
          <cell r="E604">
            <v>0</v>
          </cell>
          <cell r="F604">
            <v>0</v>
          </cell>
          <cell r="G604">
            <v>0</v>
          </cell>
          <cell r="H604">
            <v>0</v>
          </cell>
          <cell r="I604">
            <v>0</v>
          </cell>
          <cell r="J604" t="str">
            <v>UNIDAD:</v>
          </cell>
        </row>
        <row r="605">
          <cell r="B605" t="str">
            <v>4.2</v>
          </cell>
          <cell r="C605">
            <v>0</v>
          </cell>
          <cell r="D605">
            <v>0</v>
          </cell>
          <cell r="E605">
            <v>0</v>
          </cell>
          <cell r="F605">
            <v>0</v>
          </cell>
          <cell r="G605">
            <v>0</v>
          </cell>
          <cell r="H605">
            <v>0</v>
          </cell>
          <cell r="I605">
            <v>0</v>
          </cell>
          <cell r="J605" t="str">
            <v>m2</v>
          </cell>
          <cell r="K605">
            <v>0</v>
          </cell>
        </row>
        <row r="606">
          <cell r="B606" t="str">
            <v>UBICACIÓN</v>
          </cell>
          <cell r="C606">
            <v>0</v>
          </cell>
          <cell r="D606" t="str">
            <v>LARGO</v>
          </cell>
          <cell r="E606" t="str">
            <v>ANCHO</v>
          </cell>
          <cell r="F606" t="str">
            <v>ALTURA</v>
          </cell>
          <cell r="G606" t="str">
            <v>CANT.</v>
          </cell>
          <cell r="H606" t="str">
            <v>TOTAL</v>
          </cell>
          <cell r="I606" t="str">
            <v>DETALLES</v>
          </cell>
          <cell r="J606">
            <v>0</v>
          </cell>
        </row>
        <row r="607">
          <cell r="B607" t="str">
            <v>ID 13 ELDA PATRICIA CEBALLOS VERGARA</v>
          </cell>
          <cell r="C607">
            <v>0</v>
          </cell>
          <cell r="D607">
            <v>0</v>
          </cell>
          <cell r="E607">
            <v>0</v>
          </cell>
          <cell r="F607">
            <v>0</v>
          </cell>
          <cell r="G607">
            <v>0</v>
          </cell>
          <cell r="H607">
            <v>0</v>
          </cell>
          <cell r="I607">
            <v>0</v>
          </cell>
          <cell r="J607">
            <v>0</v>
          </cell>
        </row>
        <row r="608">
          <cell r="B608" t="str">
            <v>ID 15DUBIS CECILIA MADRID GOMEZ</v>
          </cell>
          <cell r="C608">
            <v>0</v>
          </cell>
          <cell r="D608">
            <v>0</v>
          </cell>
          <cell r="E608">
            <v>0</v>
          </cell>
          <cell r="F608">
            <v>0</v>
          </cell>
          <cell r="G608">
            <v>0</v>
          </cell>
          <cell r="H608">
            <v>0</v>
          </cell>
          <cell r="I608">
            <v>0</v>
          </cell>
          <cell r="J608">
            <v>0</v>
          </cell>
        </row>
        <row r="609">
          <cell r="B609" t="str">
            <v>ID 25 NORBERTO ALONSO RIOS TORRES</v>
          </cell>
          <cell r="C609">
            <v>0</v>
          </cell>
          <cell r="D609">
            <v>0</v>
          </cell>
          <cell r="E609">
            <v>0</v>
          </cell>
          <cell r="F609">
            <v>0</v>
          </cell>
          <cell r="G609">
            <v>0</v>
          </cell>
          <cell r="H609">
            <v>0</v>
          </cell>
          <cell r="I609">
            <v>0</v>
          </cell>
          <cell r="J609">
            <v>0</v>
          </cell>
        </row>
        <row r="610">
          <cell r="B610" t="str">
            <v>ID 29ALBERTO DE JESUS RESTREPO LOPEZ</v>
          </cell>
          <cell r="C610">
            <v>0</v>
          </cell>
          <cell r="D610">
            <v>0</v>
          </cell>
          <cell r="E610">
            <v>0</v>
          </cell>
          <cell r="F610">
            <v>0</v>
          </cell>
          <cell r="G610">
            <v>0</v>
          </cell>
          <cell r="H610">
            <v>0</v>
          </cell>
          <cell r="I610">
            <v>0</v>
          </cell>
          <cell r="J610">
            <v>0</v>
          </cell>
        </row>
        <row r="611">
          <cell r="B611" t="str">
            <v>ID 30 LEIDY CATHERINE AGUDELO ORREGO</v>
          </cell>
          <cell r="C611">
            <v>0</v>
          </cell>
          <cell r="D611">
            <v>0</v>
          </cell>
          <cell r="E611">
            <v>0</v>
          </cell>
          <cell r="F611">
            <v>0</v>
          </cell>
          <cell r="G611">
            <v>0</v>
          </cell>
          <cell r="H611">
            <v>0</v>
          </cell>
          <cell r="I611">
            <v>0</v>
          </cell>
          <cell r="J611">
            <v>0</v>
          </cell>
        </row>
        <row r="612">
          <cell r="B612" t="str">
            <v>ID 31 WILSON DE JESUS ROJAS LOPEZ</v>
          </cell>
          <cell r="C612">
            <v>0</v>
          </cell>
          <cell r="D612">
            <v>0</v>
          </cell>
          <cell r="E612">
            <v>0</v>
          </cell>
          <cell r="F612">
            <v>0</v>
          </cell>
          <cell r="G612">
            <v>0</v>
          </cell>
          <cell r="H612">
            <v>0</v>
          </cell>
          <cell r="I612">
            <v>0</v>
          </cell>
          <cell r="J612">
            <v>0</v>
          </cell>
        </row>
        <row r="613">
          <cell r="B613" t="str">
            <v>ID 34 MARIA GUIDIANI CALLE MISAS</v>
          </cell>
          <cell r="C613">
            <v>0</v>
          </cell>
          <cell r="D613">
            <v>0</v>
          </cell>
          <cell r="E613">
            <v>0</v>
          </cell>
          <cell r="F613">
            <v>0</v>
          </cell>
          <cell r="G613">
            <v>0</v>
          </cell>
          <cell r="H613">
            <v>0</v>
          </cell>
          <cell r="I613">
            <v>0</v>
          </cell>
          <cell r="J613">
            <v>0</v>
          </cell>
        </row>
        <row r="614">
          <cell r="B614" t="str">
            <v>ID 43NODIER YAMILE GONZALEZ IDARRAGA</v>
          </cell>
          <cell r="C614">
            <v>0</v>
          </cell>
          <cell r="D614">
            <v>0</v>
          </cell>
          <cell r="E614">
            <v>0</v>
          </cell>
          <cell r="F614">
            <v>0</v>
          </cell>
          <cell r="G614">
            <v>0</v>
          </cell>
          <cell r="H614">
            <v>0</v>
          </cell>
          <cell r="I614">
            <v>0</v>
          </cell>
          <cell r="J614">
            <v>0</v>
          </cell>
        </row>
        <row r="615">
          <cell r="B615" t="str">
            <v>ID 46 YENNY LISENIA QUIROZ MONSALVE</v>
          </cell>
          <cell r="C615">
            <v>0</v>
          </cell>
          <cell r="D615">
            <v>0</v>
          </cell>
          <cell r="E615">
            <v>0</v>
          </cell>
          <cell r="F615">
            <v>0</v>
          </cell>
          <cell r="G615">
            <v>0</v>
          </cell>
          <cell r="H615">
            <v>0</v>
          </cell>
          <cell r="I615">
            <v>0</v>
          </cell>
          <cell r="J615">
            <v>0</v>
          </cell>
        </row>
        <row r="616">
          <cell r="B616" t="str">
            <v>ID 48 LILIANA MARIA SANCHEZ GOMEZ</v>
          </cell>
          <cell r="C616">
            <v>0</v>
          </cell>
          <cell r="D616">
            <v>0</v>
          </cell>
          <cell r="E616">
            <v>0</v>
          </cell>
          <cell r="F616">
            <v>0</v>
          </cell>
          <cell r="G616">
            <v>0</v>
          </cell>
          <cell r="H616">
            <v>0</v>
          </cell>
          <cell r="I616">
            <v>0</v>
          </cell>
          <cell r="J616">
            <v>0</v>
          </cell>
        </row>
        <row r="617">
          <cell r="B617" t="str">
            <v>ID 49 MARISOL MISAS ATEHORTUA</v>
          </cell>
          <cell r="C617">
            <v>0</v>
          </cell>
          <cell r="D617">
            <v>0</v>
          </cell>
          <cell r="E617">
            <v>0</v>
          </cell>
          <cell r="F617">
            <v>0</v>
          </cell>
          <cell r="G617">
            <v>0</v>
          </cell>
          <cell r="H617">
            <v>0</v>
          </cell>
          <cell r="I617">
            <v>0</v>
          </cell>
          <cell r="J617">
            <v>0</v>
          </cell>
        </row>
        <row r="618">
          <cell r="B618" t="str">
            <v>ID 50 RODOLFO ANTONIO AGUDELO AGUDELO</v>
          </cell>
          <cell r="C618">
            <v>0</v>
          </cell>
          <cell r="D618">
            <v>0</v>
          </cell>
          <cell r="E618">
            <v>0</v>
          </cell>
          <cell r="F618">
            <v>0</v>
          </cell>
          <cell r="G618">
            <v>0</v>
          </cell>
          <cell r="H618">
            <v>0</v>
          </cell>
          <cell r="I618">
            <v>0</v>
          </cell>
          <cell r="J618">
            <v>0</v>
          </cell>
        </row>
        <row r="619">
          <cell r="B619" t="str">
            <v>ID 52 JESUS EMILIO CARDONA HERNANDEZ</v>
          </cell>
          <cell r="C619">
            <v>0</v>
          </cell>
          <cell r="D619">
            <v>0</v>
          </cell>
          <cell r="E619">
            <v>0</v>
          </cell>
          <cell r="F619">
            <v>0</v>
          </cell>
          <cell r="G619">
            <v>0</v>
          </cell>
          <cell r="H619">
            <v>0</v>
          </cell>
          <cell r="I619">
            <v>0</v>
          </cell>
          <cell r="J619">
            <v>0</v>
          </cell>
        </row>
        <row r="620">
          <cell r="B620" t="str">
            <v>ID 54 ROMAN ALBERTO BARRIENTOS RESTREPO</v>
          </cell>
          <cell r="C620">
            <v>0</v>
          </cell>
          <cell r="D620">
            <v>0</v>
          </cell>
          <cell r="E620">
            <v>0</v>
          </cell>
          <cell r="F620">
            <v>0</v>
          </cell>
          <cell r="G620">
            <v>0</v>
          </cell>
          <cell r="H620">
            <v>0</v>
          </cell>
          <cell r="I620">
            <v>0</v>
          </cell>
          <cell r="J620">
            <v>0</v>
          </cell>
        </row>
        <row r="621">
          <cell r="B621" t="str">
            <v>ID 55 JOHAN MANUEL PEÑA ELORZA</v>
          </cell>
          <cell r="C621">
            <v>0</v>
          </cell>
          <cell r="D621">
            <v>0</v>
          </cell>
          <cell r="E621">
            <v>0</v>
          </cell>
          <cell r="F621">
            <v>0</v>
          </cell>
          <cell r="G621">
            <v>0</v>
          </cell>
          <cell r="H621">
            <v>0</v>
          </cell>
          <cell r="I621">
            <v>0</v>
          </cell>
          <cell r="J621">
            <v>0</v>
          </cell>
        </row>
        <row r="622">
          <cell r="B622" t="str">
            <v>ID 57 ROSA ELENA VILLEGAS PEREZ</v>
          </cell>
          <cell r="C622">
            <v>0</v>
          </cell>
          <cell r="D622">
            <v>0</v>
          </cell>
          <cell r="E622">
            <v>0</v>
          </cell>
          <cell r="F622">
            <v>0</v>
          </cell>
          <cell r="G622">
            <v>0</v>
          </cell>
          <cell r="H622">
            <v>0</v>
          </cell>
          <cell r="I622">
            <v>0</v>
          </cell>
          <cell r="J622">
            <v>0</v>
          </cell>
        </row>
        <row r="623">
          <cell r="B623" t="str">
            <v>ID 61 FLORICELI DEL CARMEN GOMEZ VARELAS</v>
          </cell>
          <cell r="C623">
            <v>0</v>
          </cell>
          <cell r="D623">
            <v>0</v>
          </cell>
          <cell r="E623">
            <v>0</v>
          </cell>
          <cell r="F623">
            <v>0</v>
          </cell>
          <cell r="G623">
            <v>0</v>
          </cell>
          <cell r="H623">
            <v>0</v>
          </cell>
          <cell r="I623">
            <v>0</v>
          </cell>
          <cell r="J623">
            <v>0</v>
          </cell>
        </row>
        <row r="624">
          <cell r="B624" t="str">
            <v>ID 62 SILVIA LILIANA ROJO</v>
          </cell>
          <cell r="C624">
            <v>0</v>
          </cell>
          <cell r="D624">
            <v>0</v>
          </cell>
          <cell r="E624">
            <v>0</v>
          </cell>
          <cell r="F624">
            <v>0</v>
          </cell>
          <cell r="G624">
            <v>0</v>
          </cell>
          <cell r="H624">
            <v>0</v>
          </cell>
          <cell r="I624">
            <v>0</v>
          </cell>
          <cell r="J624">
            <v>0</v>
          </cell>
        </row>
        <row r="625">
          <cell r="B625" t="str">
            <v>ID 63 MIGUEL ANTONIO LOPEZ LOPERA</v>
          </cell>
          <cell r="C625">
            <v>0</v>
          </cell>
          <cell r="D625">
            <v>0</v>
          </cell>
          <cell r="E625">
            <v>0</v>
          </cell>
          <cell r="F625">
            <v>0</v>
          </cell>
          <cell r="G625">
            <v>0</v>
          </cell>
          <cell r="H625">
            <v>0</v>
          </cell>
          <cell r="I625">
            <v>0</v>
          </cell>
          <cell r="J625">
            <v>0</v>
          </cell>
        </row>
        <row r="626">
          <cell r="B626" t="str">
            <v>ID 37 ARQUIMEDES DE JESUS MONTOYA OCHOA</v>
          </cell>
          <cell r="C626">
            <v>0</v>
          </cell>
          <cell r="D626">
            <v>0</v>
          </cell>
          <cell r="E626">
            <v>0</v>
          </cell>
          <cell r="F626">
            <v>0</v>
          </cell>
          <cell r="G626">
            <v>0</v>
          </cell>
          <cell r="H626">
            <v>0</v>
          </cell>
          <cell r="I626">
            <v>0</v>
          </cell>
          <cell r="J626">
            <v>0</v>
          </cell>
        </row>
        <row r="627">
          <cell r="B627" t="str">
            <v>ID 81 JHON FREDY AGUDELO ARANGO</v>
          </cell>
          <cell r="C627">
            <v>0</v>
          </cell>
          <cell r="D627">
            <v>0</v>
          </cell>
          <cell r="E627">
            <v>0</v>
          </cell>
          <cell r="F627">
            <v>0</v>
          </cell>
          <cell r="G627">
            <v>0</v>
          </cell>
          <cell r="H627">
            <v>0</v>
          </cell>
          <cell r="I627">
            <v>0</v>
          </cell>
          <cell r="J627">
            <v>0</v>
          </cell>
        </row>
        <row r="628">
          <cell r="B628" t="str">
            <v>ID83 ADOLFO DE JESUS UÑATES CEBALLOS</v>
          </cell>
          <cell r="C628">
            <v>0</v>
          </cell>
          <cell r="D628">
            <v>0</v>
          </cell>
          <cell r="E628">
            <v>0</v>
          </cell>
          <cell r="F628">
            <v>0</v>
          </cell>
          <cell r="G628">
            <v>0</v>
          </cell>
          <cell r="H628">
            <v>0</v>
          </cell>
          <cell r="I628">
            <v>0</v>
          </cell>
          <cell r="J628">
            <v>0</v>
          </cell>
        </row>
        <row r="629">
          <cell r="B629" t="str">
            <v>ID 84 LUZ EDILIA CEBALLOS</v>
          </cell>
          <cell r="C629">
            <v>0</v>
          </cell>
          <cell r="D629">
            <v>0</v>
          </cell>
          <cell r="E629">
            <v>0</v>
          </cell>
          <cell r="F629">
            <v>0</v>
          </cell>
          <cell r="G629">
            <v>0</v>
          </cell>
          <cell r="H629">
            <v>0</v>
          </cell>
          <cell r="I629">
            <v>0</v>
          </cell>
          <cell r="J629">
            <v>0</v>
          </cell>
        </row>
        <row r="630">
          <cell r="B630" t="str">
            <v>ID 85 LUIS ENRIQUE LONDOÑO MUÑOZ</v>
          </cell>
          <cell r="C630">
            <v>0</v>
          </cell>
          <cell r="D630">
            <v>0</v>
          </cell>
          <cell r="E630">
            <v>0</v>
          </cell>
          <cell r="F630">
            <v>0</v>
          </cell>
          <cell r="G630">
            <v>0</v>
          </cell>
          <cell r="H630">
            <v>0</v>
          </cell>
          <cell r="I630">
            <v>0</v>
          </cell>
          <cell r="J630">
            <v>0</v>
          </cell>
        </row>
        <row r="631">
          <cell r="B631" t="str">
            <v>ID 86 HUMBERTO ANTONIO BAENA LOPERA</v>
          </cell>
          <cell r="C631">
            <v>0</v>
          </cell>
          <cell r="D631">
            <v>0</v>
          </cell>
          <cell r="E631">
            <v>0</v>
          </cell>
          <cell r="F631">
            <v>0</v>
          </cell>
          <cell r="G631">
            <v>0</v>
          </cell>
          <cell r="H631">
            <v>0</v>
          </cell>
          <cell r="I631">
            <v>0</v>
          </cell>
          <cell r="J631">
            <v>0</v>
          </cell>
        </row>
        <row r="632">
          <cell r="B632" t="str">
            <v>ID 87 EDILBERTO DE JESUS QUINTANA</v>
          </cell>
          <cell r="C632">
            <v>0</v>
          </cell>
          <cell r="D632">
            <v>0</v>
          </cell>
          <cell r="E632">
            <v>0</v>
          </cell>
          <cell r="F632">
            <v>0</v>
          </cell>
          <cell r="G632">
            <v>0</v>
          </cell>
          <cell r="H632">
            <v>0</v>
          </cell>
          <cell r="I632">
            <v>0</v>
          </cell>
          <cell r="J632">
            <v>0</v>
          </cell>
        </row>
        <row r="633">
          <cell r="B633" t="str">
            <v>ID 88GUILLERMINA LOPEZ ARROYAVE</v>
          </cell>
          <cell r="C633">
            <v>0</v>
          </cell>
          <cell r="D633">
            <v>0</v>
          </cell>
          <cell r="E633">
            <v>0</v>
          </cell>
          <cell r="F633">
            <v>0</v>
          </cell>
          <cell r="G633">
            <v>0</v>
          </cell>
          <cell r="H633">
            <v>0</v>
          </cell>
          <cell r="I633">
            <v>0</v>
          </cell>
          <cell r="J633">
            <v>0</v>
          </cell>
        </row>
        <row r="634">
          <cell r="B634" t="str">
            <v>ID 90 LUIS FERNANDO ADARVE JIMENEZ</v>
          </cell>
          <cell r="C634">
            <v>0</v>
          </cell>
          <cell r="D634">
            <v>0</v>
          </cell>
          <cell r="E634">
            <v>0</v>
          </cell>
          <cell r="F634">
            <v>0</v>
          </cell>
          <cell r="G634">
            <v>0</v>
          </cell>
          <cell r="H634">
            <v>0</v>
          </cell>
          <cell r="I634">
            <v>0</v>
          </cell>
          <cell r="J634">
            <v>0</v>
          </cell>
        </row>
        <row r="635">
          <cell r="B635" t="str">
            <v>ID 53 YEISON ALEXIS JIMENEZ</v>
          </cell>
          <cell r="C635">
            <v>0</v>
          </cell>
          <cell r="D635">
            <v>0</v>
          </cell>
          <cell r="E635">
            <v>0</v>
          </cell>
          <cell r="F635">
            <v>0</v>
          </cell>
          <cell r="G635">
            <v>0</v>
          </cell>
          <cell r="H635">
            <v>0</v>
          </cell>
          <cell r="I635">
            <v>0</v>
          </cell>
          <cell r="J635">
            <v>0</v>
          </cell>
        </row>
        <row r="636">
          <cell r="B636">
            <v>0</v>
          </cell>
          <cell r="C636">
            <v>0</v>
          </cell>
          <cell r="D636">
            <v>0</v>
          </cell>
          <cell r="E636">
            <v>0</v>
          </cell>
          <cell r="F636">
            <v>0</v>
          </cell>
          <cell r="G636">
            <v>0</v>
          </cell>
          <cell r="H636">
            <v>0</v>
          </cell>
          <cell r="I636">
            <v>0</v>
          </cell>
          <cell r="J636">
            <v>0</v>
          </cell>
        </row>
        <row r="637">
          <cell r="B637">
            <v>0</v>
          </cell>
          <cell r="C637">
            <v>0</v>
          </cell>
          <cell r="D637">
            <v>0</v>
          </cell>
          <cell r="E637">
            <v>0</v>
          </cell>
          <cell r="F637">
            <v>0</v>
          </cell>
          <cell r="G637" t="str">
            <v>TOTAL</v>
          </cell>
          <cell r="H637">
            <v>0</v>
          </cell>
          <cell r="I637">
            <v>0</v>
          </cell>
          <cell r="J637">
            <v>0</v>
          </cell>
        </row>
        <row r="638">
          <cell r="B638" t="str">
            <v>CAPITULO:</v>
          </cell>
          <cell r="C638" t="str">
            <v>5.</v>
          </cell>
          <cell r="D638" t="str">
            <v>ENCHAPES</v>
          </cell>
          <cell r="E638">
            <v>0</v>
          </cell>
          <cell r="F638">
            <v>0</v>
          </cell>
          <cell r="G638">
            <v>0</v>
          </cell>
          <cell r="H638">
            <v>0</v>
          </cell>
          <cell r="I638" t="str">
            <v>ELABORÓ:</v>
          </cell>
          <cell r="J638" t="str">
            <v>FECHA:</v>
          </cell>
        </row>
        <row r="639">
          <cell r="B639">
            <v>0</v>
          </cell>
          <cell r="C639">
            <v>0</v>
          </cell>
          <cell r="D639">
            <v>0</v>
          </cell>
          <cell r="E639">
            <v>0</v>
          </cell>
          <cell r="F639">
            <v>0</v>
          </cell>
          <cell r="G639">
            <v>0</v>
          </cell>
          <cell r="H639">
            <v>0</v>
          </cell>
          <cell r="I639" t="str">
            <v>Diego Alejandro Valencia</v>
          </cell>
          <cell r="J639">
            <v>44287</v>
          </cell>
        </row>
        <row r="640">
          <cell r="B640" t="str">
            <v>ITEM</v>
          </cell>
          <cell r="C640" t="str">
            <v>Enchape para piso formato 42*42</v>
          </cell>
          <cell r="D640">
            <v>0</v>
          </cell>
          <cell r="E640">
            <v>0</v>
          </cell>
          <cell r="F640">
            <v>0</v>
          </cell>
          <cell r="G640">
            <v>0</v>
          </cell>
          <cell r="H640">
            <v>0</v>
          </cell>
          <cell r="I640">
            <v>0</v>
          </cell>
          <cell r="J640" t="str">
            <v>UNIDAD:</v>
          </cell>
        </row>
        <row r="641">
          <cell r="B641" t="str">
            <v>5.1</v>
          </cell>
          <cell r="C641">
            <v>0</v>
          </cell>
          <cell r="D641">
            <v>0</v>
          </cell>
          <cell r="E641">
            <v>0</v>
          </cell>
          <cell r="F641">
            <v>0</v>
          </cell>
          <cell r="G641">
            <v>0</v>
          </cell>
          <cell r="H641">
            <v>0</v>
          </cell>
          <cell r="I641">
            <v>0</v>
          </cell>
          <cell r="J641" t="str">
            <v>m2</v>
          </cell>
          <cell r="K641">
            <v>0</v>
          </cell>
        </row>
        <row r="642">
          <cell r="B642" t="str">
            <v>UBICACIÓN</v>
          </cell>
          <cell r="C642">
            <v>0</v>
          </cell>
          <cell r="D642" t="str">
            <v>LARGO</v>
          </cell>
          <cell r="E642" t="str">
            <v>ANCHO</v>
          </cell>
          <cell r="F642" t="str">
            <v>ALTURA</v>
          </cell>
          <cell r="G642" t="str">
            <v>CANT.</v>
          </cell>
          <cell r="H642" t="str">
            <v>TOTAL</v>
          </cell>
          <cell r="I642" t="str">
            <v>DETALLES</v>
          </cell>
          <cell r="J642">
            <v>0</v>
          </cell>
        </row>
        <row r="643">
          <cell r="B643" t="str">
            <v>ID 13 ELDA PATRICIA CEBALLOS VERGARA</v>
          </cell>
          <cell r="C643">
            <v>0</v>
          </cell>
          <cell r="D643">
            <v>0</v>
          </cell>
          <cell r="E643">
            <v>0</v>
          </cell>
          <cell r="F643">
            <v>0</v>
          </cell>
          <cell r="G643">
            <v>0</v>
          </cell>
          <cell r="H643">
            <v>0</v>
          </cell>
          <cell r="I643">
            <v>0</v>
          </cell>
          <cell r="J643">
            <v>0</v>
          </cell>
        </row>
        <row r="644">
          <cell r="B644" t="str">
            <v>ID 15DUBIS CECILIA MADRID GOMEZ</v>
          </cell>
          <cell r="C644">
            <v>0</v>
          </cell>
          <cell r="D644">
            <v>0</v>
          </cell>
          <cell r="E644">
            <v>0</v>
          </cell>
          <cell r="F644">
            <v>0</v>
          </cell>
          <cell r="G644">
            <v>0</v>
          </cell>
          <cell r="H644">
            <v>0</v>
          </cell>
          <cell r="I644">
            <v>0</v>
          </cell>
          <cell r="J644">
            <v>0</v>
          </cell>
        </row>
        <row r="645">
          <cell r="B645" t="str">
            <v>ID 25 NORBERTO ALONSO RIOS TORRES</v>
          </cell>
          <cell r="C645">
            <v>0</v>
          </cell>
          <cell r="D645">
            <v>0</v>
          </cell>
          <cell r="E645">
            <v>0</v>
          </cell>
          <cell r="F645">
            <v>0</v>
          </cell>
          <cell r="G645">
            <v>0</v>
          </cell>
          <cell r="H645">
            <v>0</v>
          </cell>
          <cell r="I645">
            <v>0</v>
          </cell>
          <cell r="J645">
            <v>0</v>
          </cell>
        </row>
        <row r="646">
          <cell r="B646" t="str">
            <v>ID 29ALBERTO DE JESUS RESTREPO LOPEZ</v>
          </cell>
          <cell r="C646">
            <v>0</v>
          </cell>
          <cell r="D646">
            <v>0</v>
          </cell>
          <cell r="E646">
            <v>0</v>
          </cell>
          <cell r="F646">
            <v>0</v>
          </cell>
          <cell r="G646">
            <v>0</v>
          </cell>
          <cell r="H646">
            <v>0</v>
          </cell>
          <cell r="I646">
            <v>0</v>
          </cell>
          <cell r="J646">
            <v>0</v>
          </cell>
        </row>
        <row r="647">
          <cell r="B647" t="str">
            <v>ID 30 LEIDY CATHERINE AGUDELO ORREGO</v>
          </cell>
          <cell r="C647">
            <v>0</v>
          </cell>
          <cell r="D647">
            <v>0</v>
          </cell>
          <cell r="E647">
            <v>0</v>
          </cell>
          <cell r="F647">
            <v>0</v>
          </cell>
          <cell r="G647">
            <v>0</v>
          </cell>
          <cell r="H647">
            <v>0</v>
          </cell>
          <cell r="I647">
            <v>0</v>
          </cell>
          <cell r="J647">
            <v>0</v>
          </cell>
        </row>
        <row r="648">
          <cell r="B648" t="str">
            <v>ID 31 WILSON DE JESUS ROJAS LOPEZ</v>
          </cell>
          <cell r="C648">
            <v>0</v>
          </cell>
          <cell r="D648">
            <v>0</v>
          </cell>
          <cell r="E648">
            <v>0</v>
          </cell>
          <cell r="F648">
            <v>0</v>
          </cell>
          <cell r="G648">
            <v>0</v>
          </cell>
          <cell r="H648">
            <v>0</v>
          </cell>
          <cell r="I648">
            <v>0</v>
          </cell>
          <cell r="J648">
            <v>0</v>
          </cell>
        </row>
        <row r="649">
          <cell r="B649" t="str">
            <v>ID 34 MARIA GUIDIANI CALLE MISAS</v>
          </cell>
          <cell r="C649">
            <v>0</v>
          </cell>
          <cell r="D649">
            <v>0</v>
          </cell>
          <cell r="E649">
            <v>0</v>
          </cell>
          <cell r="F649">
            <v>0</v>
          </cell>
          <cell r="G649">
            <v>0</v>
          </cell>
          <cell r="H649">
            <v>0</v>
          </cell>
          <cell r="I649">
            <v>0</v>
          </cell>
          <cell r="J649">
            <v>0</v>
          </cell>
        </row>
        <row r="650">
          <cell r="B650" t="str">
            <v>ID 43NODIER YAMILE GONZALEZ IDARRAGA</v>
          </cell>
          <cell r="C650">
            <v>0</v>
          </cell>
          <cell r="D650">
            <v>0</v>
          </cell>
          <cell r="E650">
            <v>0</v>
          </cell>
          <cell r="F650">
            <v>0</v>
          </cell>
          <cell r="G650">
            <v>0</v>
          </cell>
          <cell r="H650">
            <v>0</v>
          </cell>
          <cell r="I650">
            <v>0</v>
          </cell>
          <cell r="J650">
            <v>0</v>
          </cell>
        </row>
        <row r="651">
          <cell r="B651" t="str">
            <v>ID 46 YENNY LISENIA QUIROZ MONSALVE</v>
          </cell>
          <cell r="C651">
            <v>0</v>
          </cell>
          <cell r="D651">
            <v>0</v>
          </cell>
          <cell r="E651">
            <v>0</v>
          </cell>
          <cell r="F651">
            <v>0</v>
          </cell>
          <cell r="G651">
            <v>0</v>
          </cell>
          <cell r="H651">
            <v>0</v>
          </cell>
          <cell r="I651">
            <v>0</v>
          </cell>
          <cell r="J651">
            <v>0</v>
          </cell>
        </row>
        <row r="652">
          <cell r="B652" t="str">
            <v>ID 48 LILIANA MARIA SANCHEZ GOMEZ</v>
          </cell>
          <cell r="C652">
            <v>0</v>
          </cell>
          <cell r="D652">
            <v>0</v>
          </cell>
          <cell r="E652">
            <v>0</v>
          </cell>
          <cell r="F652">
            <v>0</v>
          </cell>
          <cell r="G652">
            <v>0</v>
          </cell>
          <cell r="H652">
            <v>0</v>
          </cell>
          <cell r="I652">
            <v>0</v>
          </cell>
          <cell r="J652">
            <v>0</v>
          </cell>
        </row>
        <row r="653">
          <cell r="B653" t="str">
            <v>ID 49 MARISOL MISAS ATEHORTUA</v>
          </cell>
          <cell r="C653">
            <v>0</v>
          </cell>
          <cell r="D653">
            <v>0</v>
          </cell>
          <cell r="E653">
            <v>0</v>
          </cell>
          <cell r="F653">
            <v>0</v>
          </cell>
          <cell r="G653">
            <v>0</v>
          </cell>
          <cell r="H653">
            <v>0</v>
          </cell>
          <cell r="I653">
            <v>0</v>
          </cell>
          <cell r="J653">
            <v>0</v>
          </cell>
        </row>
        <row r="654">
          <cell r="B654" t="str">
            <v>ID 50 RODOLFO ANTONIO AGUDELO AGUDELO</v>
          </cell>
          <cell r="C654">
            <v>0</v>
          </cell>
          <cell r="D654">
            <v>0</v>
          </cell>
          <cell r="E654">
            <v>0</v>
          </cell>
          <cell r="F654">
            <v>0</v>
          </cell>
          <cell r="G654">
            <v>0</v>
          </cell>
          <cell r="H654">
            <v>0</v>
          </cell>
          <cell r="I654">
            <v>0</v>
          </cell>
          <cell r="J654">
            <v>0</v>
          </cell>
        </row>
        <row r="655">
          <cell r="B655" t="str">
            <v>ID 52 JESUS EMILIO CARDONA HERNANDEZ</v>
          </cell>
          <cell r="C655">
            <v>0</v>
          </cell>
          <cell r="D655">
            <v>0</v>
          </cell>
          <cell r="E655">
            <v>0</v>
          </cell>
          <cell r="F655">
            <v>0</v>
          </cell>
          <cell r="G655">
            <v>0</v>
          </cell>
          <cell r="H655">
            <v>0</v>
          </cell>
          <cell r="I655">
            <v>0</v>
          </cell>
          <cell r="J655">
            <v>0</v>
          </cell>
        </row>
        <row r="656">
          <cell r="B656" t="str">
            <v>ID 54 ROMAN ALBERTO BARRIENTOS RESTREPO</v>
          </cell>
          <cell r="C656">
            <v>0</v>
          </cell>
          <cell r="D656">
            <v>0</v>
          </cell>
          <cell r="E656">
            <v>0</v>
          </cell>
          <cell r="F656">
            <v>0</v>
          </cell>
          <cell r="G656">
            <v>0</v>
          </cell>
          <cell r="H656">
            <v>0</v>
          </cell>
          <cell r="I656">
            <v>0</v>
          </cell>
          <cell r="J656">
            <v>0</v>
          </cell>
        </row>
        <row r="657">
          <cell r="B657" t="str">
            <v>ID 55 JOHAN MANUEL PEÑA ELORZA</v>
          </cell>
          <cell r="C657">
            <v>0</v>
          </cell>
          <cell r="D657">
            <v>0</v>
          </cell>
          <cell r="E657">
            <v>0</v>
          </cell>
          <cell r="F657">
            <v>0</v>
          </cell>
          <cell r="G657">
            <v>0</v>
          </cell>
          <cell r="H657">
            <v>0</v>
          </cell>
          <cell r="I657">
            <v>0</v>
          </cell>
          <cell r="J657">
            <v>0</v>
          </cell>
        </row>
        <row r="658">
          <cell r="B658" t="str">
            <v>ID 57 ROSA ELENA VILLEGAS PEREZ</v>
          </cell>
          <cell r="C658">
            <v>0</v>
          </cell>
          <cell r="D658">
            <v>0</v>
          </cell>
          <cell r="E658">
            <v>0</v>
          </cell>
          <cell r="F658">
            <v>0</v>
          </cell>
          <cell r="G658">
            <v>0</v>
          </cell>
          <cell r="H658">
            <v>0</v>
          </cell>
          <cell r="I658">
            <v>0</v>
          </cell>
          <cell r="J658">
            <v>0</v>
          </cell>
        </row>
        <row r="659">
          <cell r="B659" t="str">
            <v>ID 61 FLORICELI DEL CARMEN GOMEZ VARELAS</v>
          </cell>
          <cell r="C659">
            <v>0</v>
          </cell>
          <cell r="D659">
            <v>0</v>
          </cell>
          <cell r="E659">
            <v>0</v>
          </cell>
          <cell r="F659">
            <v>0</v>
          </cell>
          <cell r="G659">
            <v>0</v>
          </cell>
          <cell r="H659">
            <v>0</v>
          </cell>
          <cell r="I659">
            <v>0</v>
          </cell>
          <cell r="J659">
            <v>0</v>
          </cell>
        </row>
        <row r="660">
          <cell r="B660" t="str">
            <v>ID 62 SILVIA LILIANA ROJO</v>
          </cell>
          <cell r="C660">
            <v>0</v>
          </cell>
          <cell r="D660">
            <v>0</v>
          </cell>
          <cell r="E660">
            <v>0</v>
          </cell>
          <cell r="F660">
            <v>0</v>
          </cell>
          <cell r="G660">
            <v>0</v>
          </cell>
          <cell r="H660">
            <v>0</v>
          </cell>
          <cell r="I660">
            <v>0</v>
          </cell>
          <cell r="J660">
            <v>0</v>
          </cell>
        </row>
        <row r="661">
          <cell r="B661" t="str">
            <v>ID 63 MIGUEL ANTONIO LOPEZ LOPERA</v>
          </cell>
          <cell r="C661">
            <v>0</v>
          </cell>
          <cell r="D661">
            <v>0</v>
          </cell>
          <cell r="E661">
            <v>0</v>
          </cell>
          <cell r="F661">
            <v>0</v>
          </cell>
          <cell r="G661">
            <v>0</v>
          </cell>
          <cell r="H661">
            <v>0</v>
          </cell>
          <cell r="I661">
            <v>0</v>
          </cell>
          <cell r="J661">
            <v>0</v>
          </cell>
        </row>
        <row r="662">
          <cell r="B662" t="str">
            <v>ID 37 ARQUIMEDES DE JESUS MONTOYA OCHOA</v>
          </cell>
          <cell r="C662">
            <v>0</v>
          </cell>
          <cell r="D662">
            <v>0</v>
          </cell>
          <cell r="E662">
            <v>0</v>
          </cell>
          <cell r="F662">
            <v>0</v>
          </cell>
          <cell r="G662">
            <v>0</v>
          </cell>
          <cell r="H662">
            <v>0</v>
          </cell>
          <cell r="I662">
            <v>0</v>
          </cell>
          <cell r="J662">
            <v>0</v>
          </cell>
        </row>
        <row r="663">
          <cell r="B663" t="str">
            <v>ID 81 JHON FREDY AGUDELO ARANGO</v>
          </cell>
          <cell r="C663">
            <v>0</v>
          </cell>
          <cell r="D663">
            <v>0</v>
          </cell>
          <cell r="E663">
            <v>0</v>
          </cell>
          <cell r="F663">
            <v>0</v>
          </cell>
          <cell r="G663">
            <v>0</v>
          </cell>
          <cell r="H663">
            <v>0</v>
          </cell>
          <cell r="I663">
            <v>0</v>
          </cell>
          <cell r="J663">
            <v>0</v>
          </cell>
        </row>
        <row r="664">
          <cell r="B664" t="str">
            <v>ID83 ADOLFO DE JESUS UÑATES CEBALLOS</v>
          </cell>
          <cell r="C664">
            <v>0</v>
          </cell>
          <cell r="D664">
            <v>0</v>
          </cell>
          <cell r="E664">
            <v>0</v>
          </cell>
          <cell r="F664">
            <v>0</v>
          </cell>
          <cell r="G664">
            <v>0</v>
          </cell>
          <cell r="H664">
            <v>0</v>
          </cell>
          <cell r="I664">
            <v>0</v>
          </cell>
          <cell r="J664">
            <v>0</v>
          </cell>
        </row>
        <row r="665">
          <cell r="B665" t="str">
            <v>ID 84 LUZ EDILIA CEBALLOS</v>
          </cell>
          <cell r="C665">
            <v>0</v>
          </cell>
          <cell r="D665">
            <v>0</v>
          </cell>
          <cell r="E665">
            <v>0</v>
          </cell>
          <cell r="F665">
            <v>0</v>
          </cell>
          <cell r="G665">
            <v>0</v>
          </cell>
          <cell r="H665">
            <v>0</v>
          </cell>
          <cell r="I665">
            <v>0</v>
          </cell>
          <cell r="J665">
            <v>0</v>
          </cell>
        </row>
        <row r="666">
          <cell r="B666" t="str">
            <v>ID 85 LUIS ENRIQUE LONDOÑO MUÑOZ</v>
          </cell>
          <cell r="C666">
            <v>0</v>
          </cell>
          <cell r="D666">
            <v>0</v>
          </cell>
          <cell r="E666">
            <v>0</v>
          </cell>
          <cell r="F666">
            <v>0</v>
          </cell>
          <cell r="G666">
            <v>0</v>
          </cell>
          <cell r="H666">
            <v>0</v>
          </cell>
          <cell r="I666">
            <v>0</v>
          </cell>
          <cell r="J666">
            <v>0</v>
          </cell>
        </row>
        <row r="667">
          <cell r="B667" t="str">
            <v>ID 86 HUMBERTO ANTONIO BAENA LOPERA</v>
          </cell>
          <cell r="C667">
            <v>0</v>
          </cell>
          <cell r="D667">
            <v>0</v>
          </cell>
          <cell r="E667">
            <v>0</v>
          </cell>
          <cell r="F667">
            <v>0</v>
          </cell>
          <cell r="G667">
            <v>0</v>
          </cell>
          <cell r="H667">
            <v>0</v>
          </cell>
          <cell r="I667">
            <v>0</v>
          </cell>
          <cell r="J667">
            <v>0</v>
          </cell>
        </row>
        <row r="668">
          <cell r="B668" t="str">
            <v>ID 87 EDILBERTO DE JESUS QUINTANA</v>
          </cell>
          <cell r="C668">
            <v>0</v>
          </cell>
          <cell r="D668">
            <v>0</v>
          </cell>
          <cell r="E668">
            <v>0</v>
          </cell>
          <cell r="F668">
            <v>0</v>
          </cell>
          <cell r="G668">
            <v>0</v>
          </cell>
          <cell r="H668">
            <v>0</v>
          </cell>
          <cell r="I668">
            <v>0</v>
          </cell>
          <cell r="J668">
            <v>0</v>
          </cell>
        </row>
        <row r="669">
          <cell r="B669" t="str">
            <v>ID 88GUILLERMINA LOPEZ ARROYAVE</v>
          </cell>
          <cell r="C669">
            <v>0</v>
          </cell>
          <cell r="D669">
            <v>0</v>
          </cell>
          <cell r="E669">
            <v>0</v>
          </cell>
          <cell r="F669">
            <v>0</v>
          </cell>
          <cell r="G669">
            <v>0</v>
          </cell>
          <cell r="H669">
            <v>0</v>
          </cell>
          <cell r="I669">
            <v>0</v>
          </cell>
          <cell r="J669">
            <v>0</v>
          </cell>
        </row>
        <row r="670">
          <cell r="B670" t="str">
            <v>ID 90 LUIS FERNANDO ADARVE JIMENEZ</v>
          </cell>
          <cell r="C670">
            <v>0</v>
          </cell>
          <cell r="D670">
            <v>0</v>
          </cell>
          <cell r="E670">
            <v>0</v>
          </cell>
          <cell r="F670">
            <v>0</v>
          </cell>
          <cell r="G670">
            <v>0</v>
          </cell>
          <cell r="H670">
            <v>0</v>
          </cell>
          <cell r="I670">
            <v>0</v>
          </cell>
          <cell r="J670">
            <v>0</v>
          </cell>
        </row>
        <row r="671">
          <cell r="B671" t="str">
            <v>ID 53 YEISON ALEXIS JIMENEZ</v>
          </cell>
          <cell r="C671">
            <v>0</v>
          </cell>
          <cell r="D671">
            <v>0</v>
          </cell>
          <cell r="E671">
            <v>0</v>
          </cell>
          <cell r="F671">
            <v>0</v>
          </cell>
          <cell r="G671">
            <v>0</v>
          </cell>
          <cell r="H671">
            <v>0</v>
          </cell>
          <cell r="I671">
            <v>0</v>
          </cell>
          <cell r="J671">
            <v>0</v>
          </cell>
        </row>
        <row r="672">
          <cell r="B672">
            <v>0</v>
          </cell>
          <cell r="C672">
            <v>0</v>
          </cell>
          <cell r="D672">
            <v>0</v>
          </cell>
          <cell r="E672">
            <v>0</v>
          </cell>
          <cell r="F672">
            <v>0</v>
          </cell>
          <cell r="G672">
            <v>0</v>
          </cell>
          <cell r="H672">
            <v>0</v>
          </cell>
          <cell r="I672">
            <v>0</v>
          </cell>
          <cell r="J672">
            <v>0</v>
          </cell>
        </row>
        <row r="673">
          <cell r="B673">
            <v>0</v>
          </cell>
          <cell r="C673">
            <v>0</v>
          </cell>
          <cell r="D673">
            <v>0</v>
          </cell>
          <cell r="E673">
            <v>0</v>
          </cell>
          <cell r="F673">
            <v>0</v>
          </cell>
          <cell r="G673" t="str">
            <v>TOTAL</v>
          </cell>
          <cell r="H673">
            <v>0</v>
          </cell>
          <cell r="I673">
            <v>0</v>
          </cell>
          <cell r="J673">
            <v>0</v>
          </cell>
        </row>
        <row r="674">
          <cell r="B674" t="str">
            <v>CAPITULO:</v>
          </cell>
          <cell r="C674" t="str">
            <v>5.</v>
          </cell>
          <cell r="D674" t="str">
            <v>ENCHAPES</v>
          </cell>
          <cell r="E674">
            <v>0</v>
          </cell>
          <cell r="F674">
            <v>0</v>
          </cell>
          <cell r="G674">
            <v>0</v>
          </cell>
          <cell r="H674">
            <v>0</v>
          </cell>
          <cell r="I674" t="str">
            <v>ELABORÓ:</v>
          </cell>
          <cell r="J674" t="str">
            <v>FECHA:</v>
          </cell>
        </row>
        <row r="675">
          <cell r="B675">
            <v>0</v>
          </cell>
          <cell r="C675">
            <v>0</v>
          </cell>
          <cell r="D675">
            <v>0</v>
          </cell>
          <cell r="E675">
            <v>0</v>
          </cell>
          <cell r="F675">
            <v>0</v>
          </cell>
          <cell r="G675">
            <v>0</v>
          </cell>
          <cell r="H675">
            <v>0</v>
          </cell>
          <cell r="I675" t="str">
            <v>Diego Alejandro Valencia</v>
          </cell>
          <cell r="J675">
            <v>44287</v>
          </cell>
        </row>
        <row r="676">
          <cell r="B676" t="str">
            <v>ITEM</v>
          </cell>
          <cell r="C676" t="str">
            <v>Enchape para baño (piso y pared) Natal 20*20</v>
          </cell>
          <cell r="D676">
            <v>0</v>
          </cell>
          <cell r="E676">
            <v>0</v>
          </cell>
          <cell r="F676">
            <v>0</v>
          </cell>
          <cell r="G676">
            <v>0</v>
          </cell>
          <cell r="H676">
            <v>0</v>
          </cell>
          <cell r="I676">
            <v>0</v>
          </cell>
          <cell r="J676" t="str">
            <v>UNIDAD:</v>
          </cell>
        </row>
        <row r="677">
          <cell r="B677" t="str">
            <v>5.2</v>
          </cell>
          <cell r="C677">
            <v>0</v>
          </cell>
          <cell r="D677">
            <v>0</v>
          </cell>
          <cell r="E677">
            <v>0</v>
          </cell>
          <cell r="F677">
            <v>0</v>
          </cell>
          <cell r="G677">
            <v>0</v>
          </cell>
          <cell r="H677">
            <v>0</v>
          </cell>
          <cell r="I677">
            <v>0</v>
          </cell>
          <cell r="J677" t="str">
            <v>m2</v>
          </cell>
          <cell r="K677">
            <v>411.12</v>
          </cell>
        </row>
        <row r="678">
          <cell r="B678" t="str">
            <v>UBICACIÓN</v>
          </cell>
          <cell r="C678">
            <v>0</v>
          </cell>
          <cell r="D678" t="str">
            <v>LARGO</v>
          </cell>
          <cell r="E678" t="str">
            <v>ANCHO</v>
          </cell>
          <cell r="F678" t="str">
            <v>ALTURA</v>
          </cell>
          <cell r="G678" t="str">
            <v>CANT.</v>
          </cell>
          <cell r="H678" t="str">
            <v>TOTAL</v>
          </cell>
          <cell r="I678" t="str">
            <v>DETALLES</v>
          </cell>
          <cell r="J678">
            <v>0</v>
          </cell>
        </row>
        <row r="679">
          <cell r="B679" t="str">
            <v>ID 13 ELDA PATRICIA CEBALLOS VERGARA</v>
          </cell>
          <cell r="C679">
            <v>0</v>
          </cell>
          <cell r="D679">
            <v>0</v>
          </cell>
          <cell r="E679">
            <v>0</v>
          </cell>
          <cell r="F679">
            <v>0</v>
          </cell>
          <cell r="G679">
            <v>14.01</v>
          </cell>
          <cell r="H679">
            <v>14.01</v>
          </cell>
          <cell r="I679">
            <v>0</v>
          </cell>
          <cell r="J679">
            <v>0</v>
          </cell>
        </row>
        <row r="680">
          <cell r="B680" t="str">
            <v>ID 15DUBIS CECILIA MADRID GOMEZ</v>
          </cell>
          <cell r="C680">
            <v>0</v>
          </cell>
          <cell r="D680">
            <v>0</v>
          </cell>
          <cell r="E680">
            <v>0</v>
          </cell>
          <cell r="F680">
            <v>0</v>
          </cell>
          <cell r="G680">
            <v>14.01</v>
          </cell>
          <cell r="H680">
            <v>14.01</v>
          </cell>
          <cell r="I680">
            <v>0</v>
          </cell>
          <cell r="J680">
            <v>0</v>
          </cell>
        </row>
        <row r="681">
          <cell r="B681" t="str">
            <v>ID 25 NORBERTO ALONSO RIOS TORRES</v>
          </cell>
          <cell r="C681">
            <v>0</v>
          </cell>
          <cell r="D681">
            <v>0</v>
          </cell>
          <cell r="E681">
            <v>0</v>
          </cell>
          <cell r="F681">
            <v>0</v>
          </cell>
          <cell r="G681">
            <v>14.01</v>
          </cell>
          <cell r="H681">
            <v>14.01</v>
          </cell>
          <cell r="I681">
            <v>0</v>
          </cell>
          <cell r="J681">
            <v>0</v>
          </cell>
        </row>
        <row r="682">
          <cell r="B682" t="str">
            <v>ID 29ALBERTO DE JESUS RESTREPO LOPEZ</v>
          </cell>
          <cell r="C682">
            <v>0</v>
          </cell>
          <cell r="D682">
            <v>0</v>
          </cell>
          <cell r="E682">
            <v>0</v>
          </cell>
          <cell r="F682">
            <v>0</v>
          </cell>
          <cell r="G682">
            <v>14.01</v>
          </cell>
          <cell r="H682">
            <v>14.01</v>
          </cell>
          <cell r="I682">
            <v>0</v>
          </cell>
          <cell r="J682">
            <v>0</v>
          </cell>
        </row>
        <row r="683">
          <cell r="B683" t="str">
            <v>ID 30 LEIDY CATHERINE AGUDELO ORREGO</v>
          </cell>
          <cell r="C683">
            <v>0</v>
          </cell>
          <cell r="D683">
            <v>0</v>
          </cell>
          <cell r="E683">
            <v>0</v>
          </cell>
          <cell r="F683">
            <v>0</v>
          </cell>
          <cell r="G683">
            <v>16.260000000000002</v>
          </cell>
          <cell r="H683">
            <v>16.260000000000002</v>
          </cell>
          <cell r="I683">
            <v>0</v>
          </cell>
          <cell r="J683">
            <v>0</v>
          </cell>
        </row>
        <row r="684">
          <cell r="B684" t="str">
            <v>ID 31 WILSON DE JESUS ROJAS LOPEZ</v>
          </cell>
          <cell r="C684">
            <v>0</v>
          </cell>
          <cell r="D684">
            <v>0</v>
          </cell>
          <cell r="E684">
            <v>0</v>
          </cell>
          <cell r="F684">
            <v>0</v>
          </cell>
          <cell r="G684">
            <v>15.62</v>
          </cell>
          <cell r="H684">
            <v>15.62</v>
          </cell>
          <cell r="I684">
            <v>0</v>
          </cell>
          <cell r="J684">
            <v>0</v>
          </cell>
        </row>
        <row r="685">
          <cell r="B685" t="str">
            <v>ID 34 MARIA GUIDIANI CALLE MISAS</v>
          </cell>
          <cell r="C685">
            <v>0</v>
          </cell>
          <cell r="D685">
            <v>0</v>
          </cell>
          <cell r="E685">
            <v>0</v>
          </cell>
          <cell r="F685">
            <v>0</v>
          </cell>
          <cell r="G685">
            <v>14.9</v>
          </cell>
          <cell r="H685">
            <v>14.9</v>
          </cell>
          <cell r="I685">
            <v>0</v>
          </cell>
          <cell r="J685">
            <v>0</v>
          </cell>
        </row>
        <row r="686">
          <cell r="B686" t="str">
            <v>ID 43NODIER YAMILE GONZALEZ IDARRAGA</v>
          </cell>
          <cell r="C686">
            <v>0</v>
          </cell>
          <cell r="D686">
            <v>0</v>
          </cell>
          <cell r="E686">
            <v>0</v>
          </cell>
          <cell r="F686">
            <v>0</v>
          </cell>
          <cell r="G686">
            <v>14.01</v>
          </cell>
          <cell r="H686">
            <v>14.01</v>
          </cell>
          <cell r="I686">
            <v>0</v>
          </cell>
          <cell r="J686">
            <v>0</v>
          </cell>
        </row>
        <row r="687">
          <cell r="B687" t="str">
            <v>ID 46 YENNY LISENIA QUIROZ MONSALVE</v>
          </cell>
          <cell r="C687">
            <v>0</v>
          </cell>
          <cell r="D687">
            <v>0</v>
          </cell>
          <cell r="E687">
            <v>0</v>
          </cell>
          <cell r="F687">
            <v>0</v>
          </cell>
          <cell r="G687">
            <v>14.01</v>
          </cell>
          <cell r="H687">
            <v>14.01</v>
          </cell>
          <cell r="I687">
            <v>0</v>
          </cell>
          <cell r="J687">
            <v>0</v>
          </cell>
        </row>
        <row r="688">
          <cell r="B688" t="str">
            <v>ID 48 LILIANA MARIA SANCHEZ GOMEZ</v>
          </cell>
          <cell r="C688">
            <v>0</v>
          </cell>
          <cell r="D688">
            <v>0</v>
          </cell>
          <cell r="E688">
            <v>0</v>
          </cell>
          <cell r="F688">
            <v>0</v>
          </cell>
          <cell r="G688">
            <v>12</v>
          </cell>
          <cell r="H688">
            <v>12</v>
          </cell>
          <cell r="I688">
            <v>0</v>
          </cell>
          <cell r="J688">
            <v>0</v>
          </cell>
        </row>
        <row r="689">
          <cell r="B689" t="str">
            <v>ID 49 MARISOL MISAS ATEHORTUA</v>
          </cell>
          <cell r="C689">
            <v>0</v>
          </cell>
          <cell r="D689">
            <v>0</v>
          </cell>
          <cell r="E689">
            <v>0</v>
          </cell>
          <cell r="F689">
            <v>0</v>
          </cell>
          <cell r="G689">
            <v>14.01</v>
          </cell>
          <cell r="H689">
            <v>14.01</v>
          </cell>
          <cell r="I689">
            <v>0</v>
          </cell>
          <cell r="J689">
            <v>0</v>
          </cell>
        </row>
        <row r="690">
          <cell r="B690" t="str">
            <v>ID 50 RODOLFO ANTONIO AGUDELO AGUDELO</v>
          </cell>
          <cell r="C690">
            <v>0</v>
          </cell>
          <cell r="D690">
            <v>0</v>
          </cell>
          <cell r="E690">
            <v>0</v>
          </cell>
          <cell r="F690">
            <v>0</v>
          </cell>
          <cell r="G690">
            <v>14.01</v>
          </cell>
          <cell r="H690">
            <v>14.01</v>
          </cell>
          <cell r="I690">
            <v>0</v>
          </cell>
          <cell r="J690">
            <v>0</v>
          </cell>
        </row>
        <row r="691">
          <cell r="B691" t="str">
            <v>ID 52 JESUS EMILIO CARDONA HERNANDEZ</v>
          </cell>
          <cell r="C691">
            <v>0</v>
          </cell>
          <cell r="D691">
            <v>0</v>
          </cell>
          <cell r="E691">
            <v>0</v>
          </cell>
          <cell r="F691">
            <v>0</v>
          </cell>
          <cell r="G691">
            <v>15</v>
          </cell>
          <cell r="H691">
            <v>15</v>
          </cell>
          <cell r="I691">
            <v>0</v>
          </cell>
          <cell r="J691">
            <v>0</v>
          </cell>
        </row>
        <row r="692">
          <cell r="B692" t="str">
            <v>ID 54 ROMAN ALBERTO BARRIENTOS RESTREPO</v>
          </cell>
          <cell r="C692">
            <v>0</v>
          </cell>
          <cell r="D692">
            <v>0</v>
          </cell>
          <cell r="E692">
            <v>0</v>
          </cell>
          <cell r="F692">
            <v>0</v>
          </cell>
          <cell r="G692">
            <v>14.01</v>
          </cell>
          <cell r="H692">
            <v>14.01</v>
          </cell>
          <cell r="I692">
            <v>0</v>
          </cell>
          <cell r="J692">
            <v>0</v>
          </cell>
        </row>
        <row r="693">
          <cell r="B693" t="str">
            <v>ID 55 JOHAN MANUEL PEÑA ELORZA</v>
          </cell>
          <cell r="C693">
            <v>0</v>
          </cell>
          <cell r="D693">
            <v>0</v>
          </cell>
          <cell r="E693">
            <v>0</v>
          </cell>
          <cell r="F693">
            <v>0</v>
          </cell>
          <cell r="G693">
            <v>14.01</v>
          </cell>
          <cell r="H693">
            <v>14.01</v>
          </cell>
          <cell r="I693">
            <v>0</v>
          </cell>
          <cell r="J693">
            <v>0</v>
          </cell>
        </row>
        <row r="694">
          <cell r="B694" t="str">
            <v>ID 57 ROSA ELENA VILLEGAS PEREZ</v>
          </cell>
          <cell r="C694">
            <v>0</v>
          </cell>
          <cell r="D694">
            <v>0</v>
          </cell>
          <cell r="E694">
            <v>0</v>
          </cell>
          <cell r="F694">
            <v>0</v>
          </cell>
          <cell r="G694">
            <v>14.01</v>
          </cell>
          <cell r="H694">
            <v>14.01</v>
          </cell>
          <cell r="I694">
            <v>0</v>
          </cell>
          <cell r="J694">
            <v>0</v>
          </cell>
        </row>
        <row r="695">
          <cell r="B695" t="str">
            <v>ID 61 FLORICELI DEL CARMEN GOMEZ VARELAS</v>
          </cell>
          <cell r="C695">
            <v>0</v>
          </cell>
          <cell r="D695">
            <v>0</v>
          </cell>
          <cell r="E695">
            <v>0</v>
          </cell>
          <cell r="F695">
            <v>0</v>
          </cell>
          <cell r="G695">
            <v>12.66</v>
          </cell>
          <cell r="H695">
            <v>12.66</v>
          </cell>
          <cell r="I695">
            <v>0</v>
          </cell>
          <cell r="J695">
            <v>0</v>
          </cell>
        </row>
        <row r="696">
          <cell r="B696" t="str">
            <v>ID 62 SILVIA LILIANA ROJO</v>
          </cell>
          <cell r="C696">
            <v>0</v>
          </cell>
          <cell r="D696">
            <v>0</v>
          </cell>
          <cell r="E696">
            <v>0</v>
          </cell>
          <cell r="F696">
            <v>0</v>
          </cell>
          <cell r="G696">
            <v>12.66</v>
          </cell>
          <cell r="H696">
            <v>12.66</v>
          </cell>
          <cell r="I696">
            <v>0</v>
          </cell>
          <cell r="J696">
            <v>0</v>
          </cell>
        </row>
        <row r="697">
          <cell r="B697" t="str">
            <v>ID 63 MIGUEL ANTONIO LOPEZ LOPERA</v>
          </cell>
          <cell r="C697">
            <v>0</v>
          </cell>
          <cell r="D697">
            <v>0</v>
          </cell>
          <cell r="E697">
            <v>0</v>
          </cell>
          <cell r="F697">
            <v>0</v>
          </cell>
          <cell r="G697">
            <v>12.66</v>
          </cell>
          <cell r="H697">
            <v>12.66</v>
          </cell>
          <cell r="I697">
            <v>0</v>
          </cell>
          <cell r="J697">
            <v>0</v>
          </cell>
        </row>
        <row r="698">
          <cell r="B698" t="str">
            <v>ID 37 ARQUIMEDES DE JESUS MONTOYA OCHOA</v>
          </cell>
          <cell r="C698">
            <v>0</v>
          </cell>
          <cell r="D698">
            <v>0</v>
          </cell>
          <cell r="E698">
            <v>0</v>
          </cell>
          <cell r="F698">
            <v>0</v>
          </cell>
          <cell r="G698">
            <v>14.01</v>
          </cell>
          <cell r="H698">
            <v>14.01</v>
          </cell>
          <cell r="I698">
            <v>0</v>
          </cell>
          <cell r="J698">
            <v>0</v>
          </cell>
        </row>
        <row r="699">
          <cell r="B699" t="str">
            <v>ID 81 JHON FREDY AGUDELO ARANGO</v>
          </cell>
          <cell r="C699">
            <v>0</v>
          </cell>
          <cell r="D699">
            <v>0</v>
          </cell>
          <cell r="E699">
            <v>0</v>
          </cell>
          <cell r="F699">
            <v>0</v>
          </cell>
          <cell r="G699">
            <v>18</v>
          </cell>
          <cell r="H699">
            <v>18</v>
          </cell>
          <cell r="I699">
            <v>0</v>
          </cell>
          <cell r="J699">
            <v>0</v>
          </cell>
        </row>
        <row r="700">
          <cell r="B700" t="str">
            <v>ID83 ADOLFO DE JESUS UÑATES CEBALLOS</v>
          </cell>
          <cell r="C700">
            <v>0</v>
          </cell>
          <cell r="D700">
            <v>0</v>
          </cell>
          <cell r="E700">
            <v>0</v>
          </cell>
          <cell r="F700">
            <v>0</v>
          </cell>
          <cell r="G700">
            <v>14.01</v>
          </cell>
          <cell r="H700">
            <v>14.01</v>
          </cell>
          <cell r="I700">
            <v>0</v>
          </cell>
          <cell r="J700">
            <v>0</v>
          </cell>
        </row>
        <row r="701">
          <cell r="B701" t="str">
            <v>ID 84 LUZ EDILIA CEBALLOS</v>
          </cell>
          <cell r="C701">
            <v>0</v>
          </cell>
          <cell r="D701">
            <v>0</v>
          </cell>
          <cell r="E701">
            <v>0</v>
          </cell>
          <cell r="F701">
            <v>0</v>
          </cell>
          <cell r="G701">
            <v>14.01</v>
          </cell>
          <cell r="H701">
            <v>14.01</v>
          </cell>
          <cell r="I701">
            <v>0</v>
          </cell>
          <cell r="J701">
            <v>0</v>
          </cell>
        </row>
        <row r="702">
          <cell r="B702" t="str">
            <v>ID 85 LUIS ENRIQUE LONDOÑO MUÑOZ</v>
          </cell>
          <cell r="C702">
            <v>0</v>
          </cell>
          <cell r="D702">
            <v>0</v>
          </cell>
          <cell r="E702">
            <v>0</v>
          </cell>
          <cell r="F702">
            <v>0</v>
          </cell>
          <cell r="G702">
            <v>15</v>
          </cell>
          <cell r="H702">
            <v>15</v>
          </cell>
          <cell r="I702">
            <v>0</v>
          </cell>
          <cell r="J702">
            <v>0</v>
          </cell>
        </row>
        <row r="703">
          <cell r="B703" t="str">
            <v>ID 86 HUMBERTO ANTONIO BAENA LOPERA</v>
          </cell>
          <cell r="C703">
            <v>0</v>
          </cell>
          <cell r="D703">
            <v>0</v>
          </cell>
          <cell r="E703">
            <v>0</v>
          </cell>
          <cell r="F703">
            <v>0</v>
          </cell>
          <cell r="G703">
            <v>14.01</v>
          </cell>
          <cell r="H703">
            <v>14.01</v>
          </cell>
          <cell r="I703">
            <v>0</v>
          </cell>
          <cell r="J703">
            <v>0</v>
          </cell>
        </row>
        <row r="704">
          <cell r="B704" t="str">
            <v>ID 87 EDILBERTO DE JESUS QUINTANA</v>
          </cell>
          <cell r="C704">
            <v>0</v>
          </cell>
          <cell r="D704">
            <v>0</v>
          </cell>
          <cell r="E704">
            <v>0</v>
          </cell>
          <cell r="F704">
            <v>0</v>
          </cell>
          <cell r="G704">
            <v>15</v>
          </cell>
          <cell r="H704">
            <v>15</v>
          </cell>
          <cell r="I704">
            <v>0</v>
          </cell>
          <cell r="J704">
            <v>0</v>
          </cell>
        </row>
        <row r="705">
          <cell r="B705" t="str">
            <v>ID 88GUILLERMINA LOPEZ ARROYAVE</v>
          </cell>
          <cell r="C705">
            <v>0</v>
          </cell>
          <cell r="D705">
            <v>0</v>
          </cell>
          <cell r="E705">
            <v>0</v>
          </cell>
          <cell r="F705">
            <v>0</v>
          </cell>
          <cell r="G705">
            <v>13.2</v>
          </cell>
          <cell r="H705">
            <v>13.2</v>
          </cell>
          <cell r="I705">
            <v>0</v>
          </cell>
          <cell r="J705">
            <v>0</v>
          </cell>
        </row>
        <row r="706">
          <cell r="B706" t="str">
            <v>ID 90 LUIS FERNANDO ADARVE JIMENEZ</v>
          </cell>
          <cell r="C706">
            <v>0</v>
          </cell>
          <cell r="D706">
            <v>0</v>
          </cell>
          <cell r="E706">
            <v>0</v>
          </cell>
          <cell r="F706">
            <v>0</v>
          </cell>
          <cell r="G706">
            <v>14</v>
          </cell>
          <cell r="H706">
            <v>14</v>
          </cell>
          <cell r="I706">
            <v>0</v>
          </cell>
          <cell r="J706">
            <v>0</v>
          </cell>
        </row>
        <row r="707">
          <cell r="B707" t="str">
            <v>ID 53 YEISON ALEXIS JIMENEZ</v>
          </cell>
          <cell r="C707">
            <v>0</v>
          </cell>
          <cell r="D707">
            <v>0</v>
          </cell>
          <cell r="E707">
            <v>0</v>
          </cell>
          <cell r="F707">
            <v>0</v>
          </cell>
          <cell r="G707">
            <v>14.01</v>
          </cell>
          <cell r="H707">
            <v>14.01</v>
          </cell>
          <cell r="I707">
            <v>0</v>
          </cell>
          <cell r="J707">
            <v>0</v>
          </cell>
        </row>
        <row r="708">
          <cell r="B708">
            <v>0</v>
          </cell>
          <cell r="C708">
            <v>0</v>
          </cell>
          <cell r="D708">
            <v>0</v>
          </cell>
          <cell r="E708">
            <v>0</v>
          </cell>
          <cell r="F708">
            <v>0</v>
          </cell>
          <cell r="G708">
            <v>0</v>
          </cell>
          <cell r="H708">
            <v>0</v>
          </cell>
          <cell r="I708">
            <v>0</v>
          </cell>
          <cell r="J708">
            <v>0</v>
          </cell>
        </row>
        <row r="709">
          <cell r="B709">
            <v>0</v>
          </cell>
          <cell r="C709">
            <v>0</v>
          </cell>
          <cell r="D709">
            <v>0</v>
          </cell>
          <cell r="E709">
            <v>0</v>
          </cell>
          <cell r="F709">
            <v>0</v>
          </cell>
          <cell r="G709" t="str">
            <v>TOTAL</v>
          </cell>
          <cell r="H709">
            <v>411.12</v>
          </cell>
          <cell r="I709">
            <v>0</v>
          </cell>
          <cell r="J709">
            <v>0</v>
          </cell>
        </row>
        <row r="710">
          <cell r="B710" t="str">
            <v>CAPITULO:</v>
          </cell>
          <cell r="C710" t="str">
            <v>5.</v>
          </cell>
          <cell r="D710" t="str">
            <v>ENCHAPES</v>
          </cell>
          <cell r="E710">
            <v>0</v>
          </cell>
          <cell r="F710">
            <v>0</v>
          </cell>
          <cell r="G710">
            <v>0</v>
          </cell>
          <cell r="H710">
            <v>0</v>
          </cell>
          <cell r="I710" t="str">
            <v>ELABORÓ:</v>
          </cell>
          <cell r="J710" t="str">
            <v>FECHA:</v>
          </cell>
        </row>
        <row r="711">
          <cell r="B711">
            <v>0</v>
          </cell>
          <cell r="C711">
            <v>0</v>
          </cell>
          <cell r="D711">
            <v>0</v>
          </cell>
          <cell r="E711">
            <v>0</v>
          </cell>
          <cell r="F711">
            <v>0</v>
          </cell>
          <cell r="G711">
            <v>0</v>
          </cell>
          <cell r="H711">
            <v>0</v>
          </cell>
          <cell r="I711" t="str">
            <v>Diego Alejandro Valencia</v>
          </cell>
          <cell r="J711">
            <v>44287</v>
          </cell>
        </row>
        <row r="712">
          <cell r="B712" t="str">
            <v>ITEM</v>
          </cell>
          <cell r="C712" t="str">
            <v>Enchape para zocalo h=0,10m, incluye lo necesario para la correcta ejecución</v>
          </cell>
          <cell r="D712">
            <v>0</v>
          </cell>
          <cell r="E712">
            <v>0</v>
          </cell>
          <cell r="F712">
            <v>0</v>
          </cell>
          <cell r="G712">
            <v>0</v>
          </cell>
          <cell r="H712">
            <v>0</v>
          </cell>
          <cell r="I712">
            <v>0</v>
          </cell>
          <cell r="J712" t="str">
            <v>UNIDAD:</v>
          </cell>
        </row>
        <row r="713">
          <cell r="B713" t="str">
            <v>5.3</v>
          </cell>
          <cell r="C713">
            <v>0</v>
          </cell>
          <cell r="D713">
            <v>0</v>
          </cell>
          <cell r="E713">
            <v>0</v>
          </cell>
          <cell r="F713">
            <v>0</v>
          </cell>
          <cell r="G713">
            <v>0</v>
          </cell>
          <cell r="H713">
            <v>0</v>
          </cell>
          <cell r="I713">
            <v>0</v>
          </cell>
          <cell r="J713" t="str">
            <v>m</v>
          </cell>
          <cell r="K713">
            <v>0</v>
          </cell>
        </row>
        <row r="714">
          <cell r="B714" t="str">
            <v>UBICACIÓN</v>
          </cell>
          <cell r="C714">
            <v>0</v>
          </cell>
          <cell r="D714" t="str">
            <v>LARGO</v>
          </cell>
          <cell r="E714" t="str">
            <v>ANCHO</v>
          </cell>
          <cell r="F714" t="str">
            <v>ALTURA</v>
          </cell>
          <cell r="G714" t="str">
            <v>CANT.</v>
          </cell>
          <cell r="H714" t="str">
            <v>TOTAL</v>
          </cell>
          <cell r="I714" t="str">
            <v>DETALLES</v>
          </cell>
          <cell r="J714">
            <v>0</v>
          </cell>
        </row>
        <row r="715">
          <cell r="B715" t="str">
            <v>ID 13 ELDA PATRICIA CEBALLOS VERGARA</v>
          </cell>
          <cell r="C715">
            <v>0</v>
          </cell>
          <cell r="D715">
            <v>0</v>
          </cell>
          <cell r="E715">
            <v>0</v>
          </cell>
          <cell r="F715">
            <v>0</v>
          </cell>
          <cell r="G715">
            <v>0</v>
          </cell>
          <cell r="H715">
            <v>0</v>
          </cell>
          <cell r="I715">
            <v>0</v>
          </cell>
          <cell r="J715">
            <v>0</v>
          </cell>
        </row>
        <row r="716">
          <cell r="B716" t="str">
            <v>ID 15DUBIS CECILIA MADRID GOMEZ</v>
          </cell>
          <cell r="C716">
            <v>0</v>
          </cell>
          <cell r="D716">
            <v>0</v>
          </cell>
          <cell r="E716">
            <v>0</v>
          </cell>
          <cell r="F716">
            <v>0</v>
          </cell>
          <cell r="G716">
            <v>0</v>
          </cell>
          <cell r="H716">
            <v>0</v>
          </cell>
          <cell r="I716">
            <v>0</v>
          </cell>
          <cell r="J716">
            <v>0</v>
          </cell>
        </row>
        <row r="717">
          <cell r="B717" t="str">
            <v>ID 25 NORBERTO ALONSO RIOS TORRES</v>
          </cell>
          <cell r="C717">
            <v>0</v>
          </cell>
          <cell r="D717">
            <v>0</v>
          </cell>
          <cell r="E717">
            <v>0</v>
          </cell>
          <cell r="F717">
            <v>0</v>
          </cell>
          <cell r="G717">
            <v>0</v>
          </cell>
          <cell r="H717">
            <v>0</v>
          </cell>
          <cell r="I717">
            <v>0</v>
          </cell>
          <cell r="J717">
            <v>0</v>
          </cell>
        </row>
        <row r="718">
          <cell r="B718" t="str">
            <v>ID 29ALBERTO DE JESUS RESTREPO LOPEZ</v>
          </cell>
          <cell r="C718">
            <v>0</v>
          </cell>
          <cell r="D718">
            <v>0</v>
          </cell>
          <cell r="E718">
            <v>0</v>
          </cell>
          <cell r="F718">
            <v>0</v>
          </cell>
          <cell r="G718">
            <v>0</v>
          </cell>
          <cell r="H718">
            <v>0</v>
          </cell>
          <cell r="I718">
            <v>0</v>
          </cell>
          <cell r="J718">
            <v>0</v>
          </cell>
        </row>
        <row r="719">
          <cell r="B719" t="str">
            <v>ID 30 LEIDY CATHERINE AGUDELO ORREGO</v>
          </cell>
          <cell r="C719">
            <v>0</v>
          </cell>
          <cell r="D719">
            <v>0</v>
          </cell>
          <cell r="E719">
            <v>0</v>
          </cell>
          <cell r="F719">
            <v>0</v>
          </cell>
          <cell r="G719">
            <v>0</v>
          </cell>
          <cell r="H719">
            <v>0</v>
          </cell>
          <cell r="I719">
            <v>0</v>
          </cell>
          <cell r="J719">
            <v>0</v>
          </cell>
        </row>
        <row r="720">
          <cell r="B720" t="str">
            <v>ID 31 WILSON DE JESUS ROJAS LOPEZ</v>
          </cell>
          <cell r="C720">
            <v>0</v>
          </cell>
          <cell r="D720">
            <v>0</v>
          </cell>
          <cell r="E720">
            <v>0</v>
          </cell>
          <cell r="F720">
            <v>0</v>
          </cell>
          <cell r="G720">
            <v>0</v>
          </cell>
          <cell r="H720">
            <v>0</v>
          </cell>
          <cell r="I720">
            <v>0</v>
          </cell>
          <cell r="J720">
            <v>0</v>
          </cell>
        </row>
        <row r="721">
          <cell r="B721" t="str">
            <v>ID 34 MARIA GUIDIANI CALLE MISAS</v>
          </cell>
          <cell r="C721">
            <v>0</v>
          </cell>
          <cell r="D721">
            <v>0</v>
          </cell>
          <cell r="E721">
            <v>0</v>
          </cell>
          <cell r="F721">
            <v>0</v>
          </cell>
          <cell r="G721">
            <v>0</v>
          </cell>
          <cell r="H721">
            <v>0</v>
          </cell>
          <cell r="I721">
            <v>0</v>
          </cell>
          <cell r="J721">
            <v>0</v>
          </cell>
        </row>
        <row r="722">
          <cell r="B722" t="str">
            <v>ID 43NODIER YAMILE GONZALEZ IDARRAGA</v>
          </cell>
          <cell r="C722">
            <v>0</v>
          </cell>
          <cell r="D722">
            <v>0</v>
          </cell>
          <cell r="E722">
            <v>0</v>
          </cell>
          <cell r="F722">
            <v>0</v>
          </cell>
          <cell r="G722">
            <v>0</v>
          </cell>
          <cell r="H722">
            <v>0</v>
          </cell>
          <cell r="I722">
            <v>0</v>
          </cell>
          <cell r="J722">
            <v>0</v>
          </cell>
        </row>
        <row r="723">
          <cell r="B723" t="str">
            <v>ID 46 YENNY LISENIA QUIROZ MONSALVE</v>
          </cell>
          <cell r="C723">
            <v>0</v>
          </cell>
          <cell r="D723">
            <v>0</v>
          </cell>
          <cell r="E723">
            <v>0</v>
          </cell>
          <cell r="F723">
            <v>0</v>
          </cell>
          <cell r="G723">
            <v>0</v>
          </cell>
          <cell r="H723">
            <v>0</v>
          </cell>
          <cell r="I723">
            <v>0</v>
          </cell>
          <cell r="J723">
            <v>0</v>
          </cell>
        </row>
        <row r="724">
          <cell r="B724" t="str">
            <v>ID 48 LILIANA MARIA SANCHEZ GOMEZ</v>
          </cell>
          <cell r="C724">
            <v>0</v>
          </cell>
          <cell r="D724">
            <v>0</v>
          </cell>
          <cell r="E724">
            <v>0</v>
          </cell>
          <cell r="F724">
            <v>0</v>
          </cell>
          <cell r="G724">
            <v>0</v>
          </cell>
          <cell r="H724">
            <v>0</v>
          </cell>
          <cell r="I724">
            <v>0</v>
          </cell>
          <cell r="J724">
            <v>0</v>
          </cell>
        </row>
        <row r="725">
          <cell r="B725" t="str">
            <v>ID 49 MARISOL MISAS ATEHORTUA</v>
          </cell>
          <cell r="C725">
            <v>0</v>
          </cell>
          <cell r="D725">
            <v>0</v>
          </cell>
          <cell r="E725">
            <v>0</v>
          </cell>
          <cell r="F725">
            <v>0</v>
          </cell>
          <cell r="G725">
            <v>0</v>
          </cell>
          <cell r="H725">
            <v>0</v>
          </cell>
          <cell r="I725">
            <v>0</v>
          </cell>
          <cell r="J725">
            <v>0</v>
          </cell>
        </row>
        <row r="726">
          <cell r="B726" t="str">
            <v>ID 50 RODOLFO ANTONIO AGUDELO AGUDELO</v>
          </cell>
          <cell r="C726">
            <v>0</v>
          </cell>
          <cell r="D726">
            <v>0</v>
          </cell>
          <cell r="E726">
            <v>0</v>
          </cell>
          <cell r="F726">
            <v>0</v>
          </cell>
          <cell r="G726">
            <v>0</v>
          </cell>
          <cell r="H726">
            <v>0</v>
          </cell>
          <cell r="I726">
            <v>0</v>
          </cell>
          <cell r="J726">
            <v>0</v>
          </cell>
        </row>
        <row r="727">
          <cell r="B727" t="str">
            <v>ID 52 JESUS EMILIO CARDONA HERNANDEZ</v>
          </cell>
          <cell r="C727">
            <v>0</v>
          </cell>
          <cell r="D727">
            <v>0</v>
          </cell>
          <cell r="E727">
            <v>0</v>
          </cell>
          <cell r="F727">
            <v>0</v>
          </cell>
          <cell r="G727">
            <v>0</v>
          </cell>
          <cell r="H727">
            <v>0</v>
          </cell>
          <cell r="I727">
            <v>0</v>
          </cell>
          <cell r="J727">
            <v>0</v>
          </cell>
        </row>
        <row r="728">
          <cell r="B728" t="str">
            <v>ID 54 ROMAN ALBERTO BARRIENTOS RESTREPO</v>
          </cell>
          <cell r="C728">
            <v>0</v>
          </cell>
          <cell r="D728">
            <v>0</v>
          </cell>
          <cell r="E728">
            <v>0</v>
          </cell>
          <cell r="F728">
            <v>0</v>
          </cell>
          <cell r="G728">
            <v>0</v>
          </cell>
          <cell r="H728">
            <v>0</v>
          </cell>
          <cell r="I728">
            <v>0</v>
          </cell>
          <cell r="J728">
            <v>0</v>
          </cell>
        </row>
        <row r="729">
          <cell r="B729" t="str">
            <v>ID 55 JOHAN MANUEL PEÑA ELORZA</v>
          </cell>
          <cell r="C729">
            <v>0</v>
          </cell>
          <cell r="D729">
            <v>0</v>
          </cell>
          <cell r="E729">
            <v>0</v>
          </cell>
          <cell r="F729">
            <v>0</v>
          </cell>
          <cell r="G729">
            <v>0</v>
          </cell>
          <cell r="H729">
            <v>0</v>
          </cell>
          <cell r="I729">
            <v>0</v>
          </cell>
          <cell r="J729">
            <v>0</v>
          </cell>
        </row>
        <row r="730">
          <cell r="B730" t="str">
            <v>ID 57 ROSA ELENA VILLEGAS PEREZ</v>
          </cell>
          <cell r="C730">
            <v>0</v>
          </cell>
          <cell r="D730">
            <v>0</v>
          </cell>
          <cell r="E730">
            <v>0</v>
          </cell>
          <cell r="F730">
            <v>0</v>
          </cell>
          <cell r="G730">
            <v>0</v>
          </cell>
          <cell r="H730">
            <v>0</v>
          </cell>
          <cell r="I730">
            <v>0</v>
          </cell>
          <cell r="J730">
            <v>0</v>
          </cell>
        </row>
        <row r="731">
          <cell r="B731" t="str">
            <v>ID 61 FLORICELI DEL CARMEN GOMEZ VARELAS</v>
          </cell>
          <cell r="C731">
            <v>0</v>
          </cell>
          <cell r="D731">
            <v>0</v>
          </cell>
          <cell r="E731">
            <v>0</v>
          </cell>
          <cell r="F731">
            <v>0</v>
          </cell>
          <cell r="G731">
            <v>0</v>
          </cell>
          <cell r="H731">
            <v>0</v>
          </cell>
          <cell r="I731">
            <v>0</v>
          </cell>
          <cell r="J731">
            <v>0</v>
          </cell>
        </row>
        <row r="732">
          <cell r="B732" t="str">
            <v>ID 62 SILVIA LILIANA ROJO</v>
          </cell>
          <cell r="C732">
            <v>0</v>
          </cell>
          <cell r="D732">
            <v>0</v>
          </cell>
          <cell r="E732">
            <v>0</v>
          </cell>
          <cell r="F732">
            <v>0</v>
          </cell>
          <cell r="G732">
            <v>0</v>
          </cell>
          <cell r="H732">
            <v>0</v>
          </cell>
          <cell r="I732">
            <v>0</v>
          </cell>
          <cell r="J732">
            <v>0</v>
          </cell>
        </row>
        <row r="733">
          <cell r="B733" t="str">
            <v>ID 63 MIGUEL ANTONIO LOPEZ LOPERA</v>
          </cell>
          <cell r="C733">
            <v>0</v>
          </cell>
          <cell r="D733">
            <v>0</v>
          </cell>
          <cell r="E733">
            <v>0</v>
          </cell>
          <cell r="F733">
            <v>0</v>
          </cell>
          <cell r="G733">
            <v>0</v>
          </cell>
          <cell r="H733">
            <v>0</v>
          </cell>
          <cell r="I733">
            <v>0</v>
          </cell>
          <cell r="J733">
            <v>0</v>
          </cell>
        </row>
        <row r="734">
          <cell r="B734" t="str">
            <v>ID 37 ARQUIMEDES DE JESUS MONTOYA OCHOA</v>
          </cell>
          <cell r="C734">
            <v>0</v>
          </cell>
          <cell r="D734">
            <v>0</v>
          </cell>
          <cell r="E734">
            <v>0</v>
          </cell>
          <cell r="F734">
            <v>0</v>
          </cell>
          <cell r="G734">
            <v>0</v>
          </cell>
          <cell r="H734">
            <v>0</v>
          </cell>
          <cell r="I734">
            <v>0</v>
          </cell>
          <cell r="J734">
            <v>0</v>
          </cell>
        </row>
        <row r="735">
          <cell r="B735" t="str">
            <v>ID 81 JHON FREDY AGUDELO ARANGO</v>
          </cell>
          <cell r="C735">
            <v>0</v>
          </cell>
          <cell r="D735">
            <v>0</v>
          </cell>
          <cell r="E735">
            <v>0</v>
          </cell>
          <cell r="F735">
            <v>0</v>
          </cell>
          <cell r="G735">
            <v>0</v>
          </cell>
          <cell r="H735">
            <v>0</v>
          </cell>
          <cell r="I735">
            <v>0</v>
          </cell>
          <cell r="J735">
            <v>0</v>
          </cell>
        </row>
        <row r="736">
          <cell r="B736" t="str">
            <v>ID83 ADOLFO DE JESUS UÑATES CEBALLOS</v>
          </cell>
          <cell r="C736">
            <v>0</v>
          </cell>
          <cell r="D736">
            <v>0</v>
          </cell>
          <cell r="E736">
            <v>0</v>
          </cell>
          <cell r="F736">
            <v>0</v>
          </cell>
          <cell r="G736">
            <v>0</v>
          </cell>
          <cell r="H736">
            <v>0</v>
          </cell>
          <cell r="I736">
            <v>0</v>
          </cell>
          <cell r="J736">
            <v>0</v>
          </cell>
        </row>
        <row r="737">
          <cell r="B737" t="str">
            <v>ID 84 LUZ EDILIA CEBALLOS</v>
          </cell>
          <cell r="C737">
            <v>0</v>
          </cell>
          <cell r="D737">
            <v>0</v>
          </cell>
          <cell r="E737">
            <v>0</v>
          </cell>
          <cell r="F737">
            <v>0</v>
          </cell>
          <cell r="G737">
            <v>0</v>
          </cell>
          <cell r="H737">
            <v>0</v>
          </cell>
          <cell r="I737">
            <v>0</v>
          </cell>
          <cell r="J737">
            <v>0</v>
          </cell>
        </row>
        <row r="738">
          <cell r="B738" t="str">
            <v>ID 85 LUIS ENRIQUE LONDOÑO MUÑOZ</v>
          </cell>
          <cell r="C738">
            <v>0</v>
          </cell>
          <cell r="D738">
            <v>0</v>
          </cell>
          <cell r="E738">
            <v>0</v>
          </cell>
          <cell r="F738">
            <v>0</v>
          </cell>
          <cell r="G738">
            <v>0</v>
          </cell>
          <cell r="H738">
            <v>0</v>
          </cell>
          <cell r="I738">
            <v>0</v>
          </cell>
          <cell r="J738">
            <v>0</v>
          </cell>
        </row>
        <row r="739">
          <cell r="B739" t="str">
            <v>ID 86 HUMBERTO ANTONIO BAENA LOPERA</v>
          </cell>
          <cell r="C739">
            <v>0</v>
          </cell>
          <cell r="D739">
            <v>0</v>
          </cell>
          <cell r="E739">
            <v>0</v>
          </cell>
          <cell r="F739">
            <v>0</v>
          </cell>
          <cell r="G739">
            <v>0</v>
          </cell>
          <cell r="H739">
            <v>0</v>
          </cell>
          <cell r="I739">
            <v>0</v>
          </cell>
          <cell r="J739">
            <v>0</v>
          </cell>
        </row>
        <row r="740">
          <cell r="B740" t="str">
            <v>ID 87 EDILBERTO DE JESUS QUINTANA</v>
          </cell>
          <cell r="C740">
            <v>0</v>
          </cell>
          <cell r="D740">
            <v>0</v>
          </cell>
          <cell r="E740">
            <v>0</v>
          </cell>
          <cell r="F740">
            <v>0</v>
          </cell>
          <cell r="G740">
            <v>0</v>
          </cell>
          <cell r="H740">
            <v>0</v>
          </cell>
          <cell r="I740">
            <v>0</v>
          </cell>
          <cell r="J740">
            <v>0</v>
          </cell>
        </row>
        <row r="741">
          <cell r="B741" t="str">
            <v>ID 88GUILLERMINA LOPEZ ARROYAVE</v>
          </cell>
          <cell r="C741">
            <v>0</v>
          </cell>
          <cell r="D741">
            <v>0</v>
          </cell>
          <cell r="E741">
            <v>0</v>
          </cell>
          <cell r="F741">
            <v>0</v>
          </cell>
          <cell r="G741">
            <v>0</v>
          </cell>
          <cell r="H741">
            <v>0</v>
          </cell>
          <cell r="I741">
            <v>0</v>
          </cell>
          <cell r="J741">
            <v>0</v>
          </cell>
        </row>
        <row r="742">
          <cell r="B742" t="str">
            <v>ID 90 LUIS FERNANDO ADARVE JIMENEZ</v>
          </cell>
          <cell r="C742">
            <v>0</v>
          </cell>
          <cell r="D742">
            <v>0</v>
          </cell>
          <cell r="E742">
            <v>0</v>
          </cell>
          <cell r="F742">
            <v>0</v>
          </cell>
          <cell r="G742">
            <v>0</v>
          </cell>
          <cell r="H742">
            <v>0</v>
          </cell>
          <cell r="I742">
            <v>0</v>
          </cell>
          <cell r="J742">
            <v>0</v>
          </cell>
        </row>
        <row r="743">
          <cell r="B743" t="str">
            <v>ID 53 YEISON ALEXIS JIMENEZ</v>
          </cell>
          <cell r="C743">
            <v>0</v>
          </cell>
          <cell r="D743">
            <v>0</v>
          </cell>
          <cell r="E743">
            <v>0</v>
          </cell>
          <cell r="F743">
            <v>0</v>
          </cell>
          <cell r="G743">
            <v>0</v>
          </cell>
          <cell r="H743">
            <v>0</v>
          </cell>
          <cell r="I743">
            <v>0</v>
          </cell>
          <cell r="J743">
            <v>0</v>
          </cell>
        </row>
        <row r="744">
          <cell r="B744">
            <v>0</v>
          </cell>
          <cell r="C744">
            <v>0</v>
          </cell>
          <cell r="D744">
            <v>0</v>
          </cell>
          <cell r="E744">
            <v>0</v>
          </cell>
          <cell r="F744">
            <v>0</v>
          </cell>
          <cell r="G744">
            <v>0</v>
          </cell>
          <cell r="H744">
            <v>0</v>
          </cell>
          <cell r="I744">
            <v>0</v>
          </cell>
          <cell r="J744">
            <v>0</v>
          </cell>
        </row>
        <row r="745">
          <cell r="B745">
            <v>0</v>
          </cell>
          <cell r="C745">
            <v>0</v>
          </cell>
          <cell r="D745">
            <v>0</v>
          </cell>
          <cell r="E745">
            <v>0</v>
          </cell>
          <cell r="F745">
            <v>0</v>
          </cell>
          <cell r="G745" t="str">
            <v>TOTAL</v>
          </cell>
          <cell r="H745">
            <v>0</v>
          </cell>
          <cell r="I745">
            <v>0</v>
          </cell>
          <cell r="J745">
            <v>0</v>
          </cell>
        </row>
        <row r="746">
          <cell r="B746" t="str">
            <v>CAPITULO:</v>
          </cell>
          <cell r="C746" t="str">
            <v>6.</v>
          </cell>
          <cell r="D746" t="str">
            <v>HIDROSANITARIOS</v>
          </cell>
          <cell r="E746">
            <v>0</v>
          </cell>
          <cell r="F746">
            <v>0</v>
          </cell>
          <cell r="G746">
            <v>0</v>
          </cell>
          <cell r="H746">
            <v>0</v>
          </cell>
          <cell r="I746" t="str">
            <v>ELABORÓ:</v>
          </cell>
          <cell r="J746" t="str">
            <v>FECHA:</v>
          </cell>
        </row>
        <row r="747">
          <cell r="B747">
            <v>0</v>
          </cell>
          <cell r="C747">
            <v>0</v>
          </cell>
          <cell r="D747">
            <v>0</v>
          </cell>
          <cell r="E747">
            <v>0</v>
          </cell>
          <cell r="F747">
            <v>0</v>
          </cell>
          <cell r="G747">
            <v>0</v>
          </cell>
          <cell r="H747">
            <v>0</v>
          </cell>
          <cell r="I747" t="str">
            <v>Diego Alejandro Valencia</v>
          </cell>
          <cell r="J747">
            <v>44287</v>
          </cell>
        </row>
        <row r="748">
          <cell r="B748" t="str">
            <v>ITEM</v>
          </cell>
          <cell r="C748" t="str">
            <v>Salida o punto de agua potable en tuberia de presión de diametro de 1/2" (pulgadas), hasta 2 metros. Incluye accesorios y lo necesario para la instalación</v>
          </cell>
          <cell r="D748">
            <v>0</v>
          </cell>
          <cell r="E748">
            <v>0</v>
          </cell>
          <cell r="F748">
            <v>0</v>
          </cell>
          <cell r="G748">
            <v>0</v>
          </cell>
          <cell r="H748">
            <v>0</v>
          </cell>
          <cell r="I748">
            <v>0</v>
          </cell>
          <cell r="J748" t="str">
            <v>UNIDAD:</v>
          </cell>
        </row>
        <row r="749">
          <cell r="B749" t="str">
            <v>6.1</v>
          </cell>
          <cell r="C749">
            <v>0</v>
          </cell>
          <cell r="D749">
            <v>0</v>
          </cell>
          <cell r="E749">
            <v>0</v>
          </cell>
          <cell r="F749">
            <v>0</v>
          </cell>
          <cell r="G749">
            <v>0</v>
          </cell>
          <cell r="H749">
            <v>0</v>
          </cell>
          <cell r="I749">
            <v>0</v>
          </cell>
          <cell r="J749" t="str">
            <v>un</v>
          </cell>
          <cell r="K749">
            <v>54</v>
          </cell>
        </row>
        <row r="750">
          <cell r="B750" t="str">
            <v>UBICACIÓN</v>
          </cell>
          <cell r="C750">
            <v>0</v>
          </cell>
          <cell r="D750" t="str">
            <v>LARGO</v>
          </cell>
          <cell r="E750" t="str">
            <v>ANCHO</v>
          </cell>
          <cell r="F750" t="str">
            <v>ALTURA</v>
          </cell>
          <cell r="G750" t="str">
            <v>CANT.</v>
          </cell>
          <cell r="H750" t="str">
            <v>TOTAL</v>
          </cell>
          <cell r="I750" t="str">
            <v>DETALLES</v>
          </cell>
          <cell r="J750">
            <v>0</v>
          </cell>
        </row>
        <row r="751">
          <cell r="B751" t="str">
            <v>ID 13 ELDA PATRICIA CEBALLOS VERGARA</v>
          </cell>
          <cell r="C751">
            <v>0</v>
          </cell>
          <cell r="D751">
            <v>0</v>
          </cell>
          <cell r="E751">
            <v>0</v>
          </cell>
          <cell r="F751">
            <v>0</v>
          </cell>
          <cell r="G751">
            <v>3</v>
          </cell>
          <cell r="H751">
            <v>3</v>
          </cell>
          <cell r="I751">
            <v>0</v>
          </cell>
          <cell r="J751">
            <v>0</v>
          </cell>
        </row>
        <row r="752">
          <cell r="B752" t="str">
            <v>ID 15DUBIS CECILIA MADRID GOMEZ</v>
          </cell>
          <cell r="C752">
            <v>0</v>
          </cell>
          <cell r="D752">
            <v>0</v>
          </cell>
          <cell r="E752">
            <v>0</v>
          </cell>
          <cell r="F752">
            <v>0</v>
          </cell>
          <cell r="G752">
            <v>3</v>
          </cell>
          <cell r="H752">
            <v>3</v>
          </cell>
          <cell r="I752">
            <v>0</v>
          </cell>
          <cell r="J752">
            <v>0</v>
          </cell>
        </row>
        <row r="753">
          <cell r="B753" t="str">
            <v>ID 25 NORBERTO ALONSO RIOS TORRES</v>
          </cell>
          <cell r="C753">
            <v>0</v>
          </cell>
          <cell r="D753">
            <v>0</v>
          </cell>
          <cell r="E753">
            <v>0</v>
          </cell>
          <cell r="F753">
            <v>0</v>
          </cell>
          <cell r="G753">
            <v>3</v>
          </cell>
          <cell r="H753">
            <v>3</v>
          </cell>
          <cell r="I753">
            <v>0</v>
          </cell>
          <cell r="J753">
            <v>0</v>
          </cell>
        </row>
        <row r="754">
          <cell r="B754" t="str">
            <v>ID 29ALBERTO DE JESUS RESTREPO LOPEZ</v>
          </cell>
          <cell r="C754">
            <v>0</v>
          </cell>
          <cell r="D754">
            <v>0</v>
          </cell>
          <cell r="E754">
            <v>0</v>
          </cell>
          <cell r="F754">
            <v>0</v>
          </cell>
          <cell r="G754">
            <v>3</v>
          </cell>
          <cell r="H754">
            <v>3</v>
          </cell>
          <cell r="I754">
            <v>0</v>
          </cell>
          <cell r="J754">
            <v>0</v>
          </cell>
        </row>
        <row r="755">
          <cell r="B755" t="str">
            <v>ID 30 LEIDY CATHERINE AGUDELO ORREGO</v>
          </cell>
          <cell r="C755">
            <v>0</v>
          </cell>
          <cell r="D755">
            <v>0</v>
          </cell>
          <cell r="E755">
            <v>0</v>
          </cell>
          <cell r="F755">
            <v>0</v>
          </cell>
          <cell r="G755">
            <v>0</v>
          </cell>
          <cell r="H755">
            <v>0</v>
          </cell>
          <cell r="I755">
            <v>0</v>
          </cell>
          <cell r="J755">
            <v>0</v>
          </cell>
        </row>
        <row r="756">
          <cell r="B756" t="str">
            <v>ID 31 WILSON DE JESUS ROJAS LOPEZ</v>
          </cell>
          <cell r="C756">
            <v>0</v>
          </cell>
          <cell r="D756">
            <v>0</v>
          </cell>
          <cell r="E756">
            <v>0</v>
          </cell>
          <cell r="F756">
            <v>0</v>
          </cell>
          <cell r="G756">
            <v>0</v>
          </cell>
          <cell r="H756">
            <v>0</v>
          </cell>
          <cell r="I756">
            <v>0</v>
          </cell>
          <cell r="J756">
            <v>0</v>
          </cell>
        </row>
        <row r="757">
          <cell r="B757" t="str">
            <v>ID 34 MARIA GUIDIANI CALLE MISAS</v>
          </cell>
          <cell r="C757">
            <v>0</v>
          </cell>
          <cell r="D757">
            <v>0</v>
          </cell>
          <cell r="E757">
            <v>0</v>
          </cell>
          <cell r="F757">
            <v>0</v>
          </cell>
          <cell r="G757">
            <v>1</v>
          </cell>
          <cell r="H757">
            <v>1</v>
          </cell>
          <cell r="I757">
            <v>0</v>
          </cell>
          <cell r="J757">
            <v>0</v>
          </cell>
        </row>
        <row r="758">
          <cell r="B758" t="str">
            <v>ID 43NODIER YAMILE GONZALEZ IDARRAGA</v>
          </cell>
          <cell r="C758">
            <v>0</v>
          </cell>
          <cell r="D758">
            <v>0</v>
          </cell>
          <cell r="E758">
            <v>0</v>
          </cell>
          <cell r="F758">
            <v>0</v>
          </cell>
          <cell r="G758">
            <v>3</v>
          </cell>
          <cell r="H758">
            <v>3</v>
          </cell>
          <cell r="I758">
            <v>0</v>
          </cell>
          <cell r="J758">
            <v>0</v>
          </cell>
        </row>
        <row r="759">
          <cell r="B759" t="str">
            <v>ID 46 YENNY LISENIA QUIROZ MONSALVE</v>
          </cell>
          <cell r="C759">
            <v>0</v>
          </cell>
          <cell r="D759">
            <v>0</v>
          </cell>
          <cell r="E759">
            <v>0</v>
          </cell>
          <cell r="F759">
            <v>0</v>
          </cell>
          <cell r="G759">
            <v>3</v>
          </cell>
          <cell r="H759">
            <v>3</v>
          </cell>
          <cell r="I759">
            <v>0</v>
          </cell>
          <cell r="J759">
            <v>0</v>
          </cell>
        </row>
        <row r="760">
          <cell r="B760" t="str">
            <v>ID 48 LILIANA MARIA SANCHEZ GOMEZ</v>
          </cell>
          <cell r="C760">
            <v>0</v>
          </cell>
          <cell r="D760">
            <v>0</v>
          </cell>
          <cell r="E760">
            <v>0</v>
          </cell>
          <cell r="F760">
            <v>0</v>
          </cell>
          <cell r="G760">
            <v>1</v>
          </cell>
          <cell r="H760">
            <v>1</v>
          </cell>
          <cell r="I760">
            <v>0</v>
          </cell>
          <cell r="J760">
            <v>0</v>
          </cell>
        </row>
        <row r="761">
          <cell r="B761" t="str">
            <v>ID 49 MARISOL MISAS ATEHORTUA</v>
          </cell>
          <cell r="C761">
            <v>0</v>
          </cell>
          <cell r="D761">
            <v>0</v>
          </cell>
          <cell r="E761">
            <v>0</v>
          </cell>
          <cell r="F761">
            <v>0</v>
          </cell>
          <cell r="G761">
            <v>3</v>
          </cell>
          <cell r="H761">
            <v>3</v>
          </cell>
          <cell r="I761">
            <v>0</v>
          </cell>
          <cell r="J761">
            <v>0</v>
          </cell>
        </row>
        <row r="762">
          <cell r="B762" t="str">
            <v>ID 50 RODOLFO ANTONIO AGUDELO AGUDELO</v>
          </cell>
          <cell r="C762">
            <v>0</v>
          </cell>
          <cell r="D762">
            <v>0</v>
          </cell>
          <cell r="E762">
            <v>0</v>
          </cell>
          <cell r="F762">
            <v>0</v>
          </cell>
          <cell r="G762">
            <v>2</v>
          </cell>
          <cell r="H762">
            <v>2</v>
          </cell>
          <cell r="I762">
            <v>0</v>
          </cell>
          <cell r="J762">
            <v>0</v>
          </cell>
        </row>
        <row r="763">
          <cell r="B763" t="str">
            <v>ID 52 JESUS EMILIO CARDONA HERNANDEZ</v>
          </cell>
          <cell r="C763">
            <v>0</v>
          </cell>
          <cell r="D763">
            <v>0</v>
          </cell>
          <cell r="E763">
            <v>0</v>
          </cell>
          <cell r="F763">
            <v>0</v>
          </cell>
          <cell r="G763">
            <v>2</v>
          </cell>
          <cell r="H763">
            <v>2</v>
          </cell>
          <cell r="I763">
            <v>0</v>
          </cell>
          <cell r="J763">
            <v>0</v>
          </cell>
        </row>
        <row r="764">
          <cell r="B764" t="str">
            <v>ID 54 ROMAN ALBERTO BARRIENTOS RESTREPO</v>
          </cell>
          <cell r="C764">
            <v>0</v>
          </cell>
          <cell r="D764">
            <v>0</v>
          </cell>
          <cell r="E764">
            <v>0</v>
          </cell>
          <cell r="F764">
            <v>0</v>
          </cell>
          <cell r="G764">
            <v>3</v>
          </cell>
          <cell r="H764">
            <v>3</v>
          </cell>
          <cell r="I764">
            <v>0</v>
          </cell>
          <cell r="J764">
            <v>0</v>
          </cell>
        </row>
        <row r="765">
          <cell r="B765" t="str">
            <v>ID 55 JOHAN MANUEL PEÑA ELORZA</v>
          </cell>
          <cell r="C765">
            <v>0</v>
          </cell>
          <cell r="D765">
            <v>0</v>
          </cell>
          <cell r="E765">
            <v>0</v>
          </cell>
          <cell r="F765">
            <v>0</v>
          </cell>
          <cell r="G765">
            <v>0</v>
          </cell>
          <cell r="H765">
            <v>0</v>
          </cell>
          <cell r="I765">
            <v>0</v>
          </cell>
          <cell r="J765">
            <v>0</v>
          </cell>
        </row>
        <row r="766">
          <cell r="B766" t="str">
            <v>ID 57 ROSA ELENA VILLEGAS PEREZ</v>
          </cell>
          <cell r="C766">
            <v>0</v>
          </cell>
          <cell r="D766">
            <v>0</v>
          </cell>
          <cell r="E766">
            <v>0</v>
          </cell>
          <cell r="F766">
            <v>0</v>
          </cell>
          <cell r="G766">
            <v>3</v>
          </cell>
          <cell r="H766">
            <v>3</v>
          </cell>
          <cell r="I766">
            <v>0</v>
          </cell>
          <cell r="J766">
            <v>0</v>
          </cell>
        </row>
        <row r="767">
          <cell r="B767" t="str">
            <v>ID 61 FLORICELI DEL CARMEN GOMEZ VARELAS</v>
          </cell>
          <cell r="C767">
            <v>0</v>
          </cell>
          <cell r="D767">
            <v>0</v>
          </cell>
          <cell r="E767">
            <v>0</v>
          </cell>
          <cell r="F767">
            <v>0</v>
          </cell>
          <cell r="G767">
            <v>0</v>
          </cell>
          <cell r="H767">
            <v>0</v>
          </cell>
          <cell r="I767">
            <v>0</v>
          </cell>
          <cell r="J767">
            <v>0</v>
          </cell>
        </row>
        <row r="768">
          <cell r="B768" t="str">
            <v>ID 62 SILVIA LILIANA ROJO</v>
          </cell>
          <cell r="C768">
            <v>0</v>
          </cell>
          <cell r="D768">
            <v>0</v>
          </cell>
          <cell r="E768">
            <v>0</v>
          </cell>
          <cell r="F768">
            <v>0</v>
          </cell>
          <cell r="G768">
            <v>0</v>
          </cell>
          <cell r="H768">
            <v>0</v>
          </cell>
          <cell r="I768">
            <v>0</v>
          </cell>
          <cell r="J768">
            <v>0</v>
          </cell>
        </row>
        <row r="769">
          <cell r="B769" t="str">
            <v>ID 63 MIGUEL ANTONIO LOPEZ LOPERA</v>
          </cell>
          <cell r="C769">
            <v>0</v>
          </cell>
          <cell r="D769">
            <v>0</v>
          </cell>
          <cell r="E769">
            <v>0</v>
          </cell>
          <cell r="F769">
            <v>0</v>
          </cell>
          <cell r="G769">
            <v>0</v>
          </cell>
          <cell r="H769">
            <v>0</v>
          </cell>
          <cell r="I769">
            <v>0</v>
          </cell>
          <cell r="J769">
            <v>0</v>
          </cell>
        </row>
        <row r="770">
          <cell r="B770" t="str">
            <v>ID 37 ARQUIMEDES DE JESUS MONTOYA OCHOA</v>
          </cell>
          <cell r="C770">
            <v>0</v>
          </cell>
          <cell r="D770">
            <v>0</v>
          </cell>
          <cell r="E770">
            <v>0</v>
          </cell>
          <cell r="F770">
            <v>0</v>
          </cell>
          <cell r="G770">
            <v>3</v>
          </cell>
          <cell r="H770">
            <v>3</v>
          </cell>
          <cell r="I770">
            <v>0</v>
          </cell>
          <cell r="J770">
            <v>0</v>
          </cell>
        </row>
        <row r="771">
          <cell r="B771" t="str">
            <v>ID 81 JHON FREDY AGUDELO ARANGO</v>
          </cell>
          <cell r="C771">
            <v>0</v>
          </cell>
          <cell r="D771">
            <v>0</v>
          </cell>
          <cell r="E771">
            <v>0</v>
          </cell>
          <cell r="F771">
            <v>0</v>
          </cell>
          <cell r="G771">
            <v>3</v>
          </cell>
          <cell r="H771">
            <v>3</v>
          </cell>
          <cell r="I771">
            <v>0</v>
          </cell>
          <cell r="J771">
            <v>0</v>
          </cell>
        </row>
        <row r="772">
          <cell r="B772" t="str">
            <v>ID83 ADOLFO DE JESUS UÑATES CEBALLOS</v>
          </cell>
          <cell r="C772">
            <v>0</v>
          </cell>
          <cell r="D772">
            <v>0</v>
          </cell>
          <cell r="E772">
            <v>0</v>
          </cell>
          <cell r="F772">
            <v>0</v>
          </cell>
          <cell r="G772">
            <v>3</v>
          </cell>
          <cell r="H772">
            <v>3</v>
          </cell>
          <cell r="I772">
            <v>0</v>
          </cell>
          <cell r="J772">
            <v>0</v>
          </cell>
        </row>
        <row r="773">
          <cell r="B773" t="str">
            <v>ID 84 LUZ EDILIA CEBALLOS</v>
          </cell>
          <cell r="C773">
            <v>0</v>
          </cell>
          <cell r="D773">
            <v>0</v>
          </cell>
          <cell r="E773">
            <v>0</v>
          </cell>
          <cell r="F773">
            <v>0</v>
          </cell>
          <cell r="G773">
            <v>3</v>
          </cell>
          <cell r="H773">
            <v>3</v>
          </cell>
          <cell r="I773">
            <v>0</v>
          </cell>
          <cell r="J773">
            <v>0</v>
          </cell>
        </row>
        <row r="774">
          <cell r="B774" t="str">
            <v>ID 85 LUIS ENRIQUE LONDOÑO MUÑOZ</v>
          </cell>
          <cell r="C774">
            <v>0</v>
          </cell>
          <cell r="D774">
            <v>0</v>
          </cell>
          <cell r="E774">
            <v>0</v>
          </cell>
          <cell r="F774">
            <v>0</v>
          </cell>
          <cell r="G774">
            <v>1</v>
          </cell>
          <cell r="H774">
            <v>1</v>
          </cell>
          <cell r="I774">
            <v>0</v>
          </cell>
          <cell r="J774">
            <v>0</v>
          </cell>
        </row>
        <row r="775">
          <cell r="B775" t="str">
            <v>ID 86 HUMBERTO ANTONIO BAENA LOPERA</v>
          </cell>
          <cell r="C775">
            <v>0</v>
          </cell>
          <cell r="D775">
            <v>0</v>
          </cell>
          <cell r="E775">
            <v>0</v>
          </cell>
          <cell r="F775">
            <v>0</v>
          </cell>
          <cell r="G775">
            <v>3</v>
          </cell>
          <cell r="H775">
            <v>3</v>
          </cell>
          <cell r="I775">
            <v>0</v>
          </cell>
          <cell r="J775">
            <v>0</v>
          </cell>
        </row>
        <row r="776">
          <cell r="B776" t="str">
            <v>ID 87 EDILBERTO DE JESUS QUINTANA</v>
          </cell>
          <cell r="C776">
            <v>0</v>
          </cell>
          <cell r="D776">
            <v>0</v>
          </cell>
          <cell r="E776">
            <v>0</v>
          </cell>
          <cell r="F776">
            <v>0</v>
          </cell>
          <cell r="G776">
            <v>0</v>
          </cell>
          <cell r="H776">
            <v>0</v>
          </cell>
          <cell r="I776">
            <v>0</v>
          </cell>
          <cell r="J776">
            <v>0</v>
          </cell>
        </row>
        <row r="777">
          <cell r="B777" t="str">
            <v>ID 88GUILLERMINA LOPEZ ARROYAVE</v>
          </cell>
          <cell r="C777">
            <v>0</v>
          </cell>
          <cell r="D777">
            <v>0</v>
          </cell>
          <cell r="E777">
            <v>0</v>
          </cell>
          <cell r="F777">
            <v>0</v>
          </cell>
          <cell r="G777">
            <v>1</v>
          </cell>
          <cell r="H777">
            <v>1</v>
          </cell>
          <cell r="I777">
            <v>0</v>
          </cell>
          <cell r="J777">
            <v>0</v>
          </cell>
        </row>
        <row r="778">
          <cell r="B778" t="str">
            <v>ID 90 LUIS FERNANDO ADARVE JIMENEZ</v>
          </cell>
          <cell r="C778">
            <v>0</v>
          </cell>
          <cell r="D778">
            <v>0</v>
          </cell>
          <cell r="E778">
            <v>0</v>
          </cell>
          <cell r="F778">
            <v>0</v>
          </cell>
          <cell r="G778">
            <v>1</v>
          </cell>
          <cell r="H778">
            <v>1</v>
          </cell>
          <cell r="I778">
            <v>0</v>
          </cell>
          <cell r="J778">
            <v>0</v>
          </cell>
        </row>
        <row r="779">
          <cell r="B779" t="str">
            <v>ID 53 YEISON ALEXIS JIMENEZ</v>
          </cell>
          <cell r="C779">
            <v>0</v>
          </cell>
          <cell r="D779">
            <v>0</v>
          </cell>
          <cell r="E779">
            <v>0</v>
          </cell>
          <cell r="F779">
            <v>0</v>
          </cell>
          <cell r="G779">
            <v>3</v>
          </cell>
          <cell r="H779">
            <v>3</v>
          </cell>
          <cell r="I779">
            <v>0</v>
          </cell>
          <cell r="J779">
            <v>0</v>
          </cell>
        </row>
        <row r="780">
          <cell r="B780">
            <v>0</v>
          </cell>
          <cell r="C780">
            <v>0</v>
          </cell>
          <cell r="D780">
            <v>0</v>
          </cell>
          <cell r="E780">
            <v>0</v>
          </cell>
          <cell r="F780">
            <v>0</v>
          </cell>
          <cell r="G780">
            <v>0</v>
          </cell>
          <cell r="H780">
            <v>0</v>
          </cell>
          <cell r="I780">
            <v>0</v>
          </cell>
          <cell r="J780">
            <v>0</v>
          </cell>
        </row>
        <row r="781">
          <cell r="B781">
            <v>0</v>
          </cell>
          <cell r="C781">
            <v>0</v>
          </cell>
          <cell r="D781">
            <v>0</v>
          </cell>
          <cell r="E781">
            <v>0</v>
          </cell>
          <cell r="F781">
            <v>0</v>
          </cell>
          <cell r="G781" t="str">
            <v>TOTAL</v>
          </cell>
          <cell r="H781">
            <v>54</v>
          </cell>
          <cell r="I781">
            <v>0</v>
          </cell>
          <cell r="J781">
            <v>0</v>
          </cell>
        </row>
        <row r="782">
          <cell r="B782" t="str">
            <v>CAPITULO:</v>
          </cell>
          <cell r="C782" t="str">
            <v>6.</v>
          </cell>
          <cell r="D782" t="str">
            <v>HIDROSANITARIOS</v>
          </cell>
          <cell r="E782">
            <v>0</v>
          </cell>
          <cell r="F782">
            <v>0</v>
          </cell>
          <cell r="G782">
            <v>0</v>
          </cell>
          <cell r="H782">
            <v>0</v>
          </cell>
          <cell r="I782" t="str">
            <v>ELABORÓ:</v>
          </cell>
          <cell r="J782" t="str">
            <v>FECHA:</v>
          </cell>
        </row>
        <row r="783">
          <cell r="B783">
            <v>0</v>
          </cell>
          <cell r="C783">
            <v>0</v>
          </cell>
          <cell r="D783">
            <v>0</v>
          </cell>
          <cell r="E783">
            <v>0</v>
          </cell>
          <cell r="F783">
            <v>0</v>
          </cell>
          <cell r="G783">
            <v>0</v>
          </cell>
          <cell r="H783">
            <v>0</v>
          </cell>
          <cell r="I783" t="str">
            <v>Diego Alejandro Valencia</v>
          </cell>
          <cell r="J783">
            <v>44287</v>
          </cell>
        </row>
        <row r="784">
          <cell r="B784" t="str">
            <v>ITEM</v>
          </cell>
          <cell r="C784" t="str">
            <v>STI de tubería presión de 1/2", para entrada de agua potable empotrada en paredes y/o losas. Incluye suministro y transporte de los materiales, accesorios, pegante, limpiador y todos los elementos necesarios para su correcta instalación y funcionamiento.</v>
          </cell>
          <cell r="D784">
            <v>0</v>
          </cell>
          <cell r="E784">
            <v>0</v>
          </cell>
          <cell r="F784">
            <v>0</v>
          </cell>
          <cell r="G784">
            <v>0</v>
          </cell>
          <cell r="H784">
            <v>0</v>
          </cell>
          <cell r="I784">
            <v>0</v>
          </cell>
          <cell r="J784" t="str">
            <v>UNIDAD:</v>
          </cell>
        </row>
        <row r="785">
          <cell r="B785" t="str">
            <v>6.2</v>
          </cell>
          <cell r="C785">
            <v>0</v>
          </cell>
          <cell r="D785">
            <v>0</v>
          </cell>
          <cell r="E785">
            <v>0</v>
          </cell>
          <cell r="F785">
            <v>0</v>
          </cell>
          <cell r="G785">
            <v>0</v>
          </cell>
          <cell r="H785">
            <v>0</v>
          </cell>
          <cell r="I785">
            <v>0</v>
          </cell>
          <cell r="J785" t="str">
            <v>m</v>
          </cell>
          <cell r="K785">
            <v>54</v>
          </cell>
        </row>
        <row r="786">
          <cell r="B786" t="str">
            <v>UBICACIÓN</v>
          </cell>
          <cell r="C786">
            <v>0</v>
          </cell>
          <cell r="D786" t="str">
            <v>LARGO</v>
          </cell>
          <cell r="E786" t="str">
            <v>ANCHO</v>
          </cell>
          <cell r="F786" t="str">
            <v>ALTURA</v>
          </cell>
          <cell r="G786" t="str">
            <v>CANT.</v>
          </cell>
          <cell r="H786" t="str">
            <v>TOTAL</v>
          </cell>
          <cell r="I786" t="str">
            <v>DETALLES</v>
          </cell>
          <cell r="J786">
            <v>0</v>
          </cell>
        </row>
        <row r="787">
          <cell r="B787" t="str">
            <v>ID 13 ELDA PATRICIA CEBALLOS VERGARA</v>
          </cell>
          <cell r="C787">
            <v>0</v>
          </cell>
          <cell r="D787">
            <v>0</v>
          </cell>
          <cell r="E787">
            <v>0</v>
          </cell>
          <cell r="F787">
            <v>0</v>
          </cell>
          <cell r="G787">
            <v>3</v>
          </cell>
          <cell r="H787">
            <v>3</v>
          </cell>
          <cell r="I787">
            <v>0</v>
          </cell>
          <cell r="J787">
            <v>0</v>
          </cell>
        </row>
        <row r="788">
          <cell r="B788" t="str">
            <v>ID 15DUBIS CECILIA MADRID GOMEZ</v>
          </cell>
          <cell r="C788">
            <v>0</v>
          </cell>
          <cell r="D788">
            <v>0</v>
          </cell>
          <cell r="E788">
            <v>0</v>
          </cell>
          <cell r="F788">
            <v>0</v>
          </cell>
          <cell r="G788">
            <v>3</v>
          </cell>
          <cell r="H788">
            <v>3</v>
          </cell>
          <cell r="I788">
            <v>0</v>
          </cell>
          <cell r="J788">
            <v>0</v>
          </cell>
        </row>
        <row r="789">
          <cell r="B789" t="str">
            <v>ID 25 NORBERTO ALONSO RIOS TORRES</v>
          </cell>
          <cell r="C789">
            <v>0</v>
          </cell>
          <cell r="D789">
            <v>0</v>
          </cell>
          <cell r="E789">
            <v>0</v>
          </cell>
          <cell r="F789">
            <v>0</v>
          </cell>
          <cell r="G789">
            <v>3</v>
          </cell>
          <cell r="H789">
            <v>3</v>
          </cell>
          <cell r="I789">
            <v>0</v>
          </cell>
          <cell r="J789">
            <v>0</v>
          </cell>
        </row>
        <row r="790">
          <cell r="B790" t="str">
            <v>ID 29ALBERTO DE JESUS RESTREPO LOPEZ</v>
          </cell>
          <cell r="C790">
            <v>0</v>
          </cell>
          <cell r="D790">
            <v>0</v>
          </cell>
          <cell r="E790">
            <v>0</v>
          </cell>
          <cell r="F790">
            <v>0</v>
          </cell>
          <cell r="G790">
            <v>3</v>
          </cell>
          <cell r="H790">
            <v>3</v>
          </cell>
          <cell r="I790">
            <v>0</v>
          </cell>
          <cell r="J790">
            <v>0</v>
          </cell>
        </row>
        <row r="791">
          <cell r="B791" t="str">
            <v>ID 30 LEIDY CATHERINE AGUDELO ORREGO</v>
          </cell>
          <cell r="C791">
            <v>0</v>
          </cell>
          <cell r="D791">
            <v>0</v>
          </cell>
          <cell r="E791">
            <v>0</v>
          </cell>
          <cell r="F791">
            <v>0</v>
          </cell>
          <cell r="G791">
            <v>0</v>
          </cell>
          <cell r="H791">
            <v>0</v>
          </cell>
          <cell r="I791">
            <v>0</v>
          </cell>
          <cell r="J791">
            <v>0</v>
          </cell>
        </row>
        <row r="792">
          <cell r="B792" t="str">
            <v>ID 31 WILSON DE JESUS ROJAS LOPEZ</v>
          </cell>
          <cell r="C792">
            <v>0</v>
          </cell>
          <cell r="D792">
            <v>0</v>
          </cell>
          <cell r="E792">
            <v>0</v>
          </cell>
          <cell r="F792">
            <v>0</v>
          </cell>
          <cell r="G792">
            <v>0</v>
          </cell>
          <cell r="H792">
            <v>0</v>
          </cell>
          <cell r="I792">
            <v>0</v>
          </cell>
          <cell r="J792">
            <v>0</v>
          </cell>
        </row>
        <row r="793">
          <cell r="B793" t="str">
            <v>ID 34 MARIA GUIDIANI CALLE MISAS</v>
          </cell>
          <cell r="C793">
            <v>0</v>
          </cell>
          <cell r="D793">
            <v>0</v>
          </cell>
          <cell r="E793">
            <v>0</v>
          </cell>
          <cell r="F793">
            <v>0</v>
          </cell>
          <cell r="G793">
            <v>1</v>
          </cell>
          <cell r="H793">
            <v>1</v>
          </cell>
          <cell r="I793">
            <v>0</v>
          </cell>
          <cell r="J793">
            <v>0</v>
          </cell>
        </row>
        <row r="794">
          <cell r="B794" t="str">
            <v>ID 43NODIER YAMILE GONZALEZ IDARRAGA</v>
          </cell>
          <cell r="C794">
            <v>0</v>
          </cell>
          <cell r="D794">
            <v>0</v>
          </cell>
          <cell r="E794">
            <v>0</v>
          </cell>
          <cell r="F794">
            <v>0</v>
          </cell>
          <cell r="G794">
            <v>3</v>
          </cell>
          <cell r="H794">
            <v>3</v>
          </cell>
          <cell r="I794">
            <v>0</v>
          </cell>
          <cell r="J794">
            <v>0</v>
          </cell>
        </row>
        <row r="795">
          <cell r="B795" t="str">
            <v>ID 46 YENNY LISENIA QUIROZ MONSALVE</v>
          </cell>
          <cell r="C795">
            <v>0</v>
          </cell>
          <cell r="D795">
            <v>0</v>
          </cell>
          <cell r="E795">
            <v>0</v>
          </cell>
          <cell r="F795">
            <v>0</v>
          </cell>
          <cell r="G795">
            <v>3</v>
          </cell>
          <cell r="H795">
            <v>3</v>
          </cell>
          <cell r="I795">
            <v>0</v>
          </cell>
          <cell r="J795">
            <v>0</v>
          </cell>
        </row>
        <row r="796">
          <cell r="B796" t="str">
            <v>ID 48 LILIANA MARIA SANCHEZ GOMEZ</v>
          </cell>
          <cell r="C796">
            <v>0</v>
          </cell>
          <cell r="D796">
            <v>0</v>
          </cell>
          <cell r="E796">
            <v>0</v>
          </cell>
          <cell r="F796">
            <v>0</v>
          </cell>
          <cell r="G796">
            <v>1</v>
          </cell>
          <cell r="H796">
            <v>1</v>
          </cell>
          <cell r="I796">
            <v>0</v>
          </cell>
          <cell r="J796">
            <v>0</v>
          </cell>
        </row>
        <row r="797">
          <cell r="B797" t="str">
            <v>ID 49 MARISOL MISAS ATEHORTUA</v>
          </cell>
          <cell r="C797">
            <v>0</v>
          </cell>
          <cell r="D797">
            <v>0</v>
          </cell>
          <cell r="E797">
            <v>0</v>
          </cell>
          <cell r="F797">
            <v>0</v>
          </cell>
          <cell r="G797">
            <v>3</v>
          </cell>
          <cell r="H797">
            <v>3</v>
          </cell>
          <cell r="I797">
            <v>0</v>
          </cell>
          <cell r="J797">
            <v>0</v>
          </cell>
        </row>
        <row r="798">
          <cell r="B798" t="str">
            <v>ID 50 RODOLFO ANTONIO AGUDELO AGUDELO</v>
          </cell>
          <cell r="C798">
            <v>0</v>
          </cell>
          <cell r="D798">
            <v>0</v>
          </cell>
          <cell r="E798">
            <v>0</v>
          </cell>
          <cell r="F798">
            <v>0</v>
          </cell>
          <cell r="G798">
            <v>2</v>
          </cell>
          <cell r="H798">
            <v>2</v>
          </cell>
          <cell r="I798">
            <v>0</v>
          </cell>
          <cell r="J798">
            <v>0</v>
          </cell>
        </row>
        <row r="799">
          <cell r="B799" t="str">
            <v>ID 52 JESUS EMILIO CARDONA HERNANDEZ</v>
          </cell>
          <cell r="C799">
            <v>0</v>
          </cell>
          <cell r="D799">
            <v>0</v>
          </cell>
          <cell r="E799">
            <v>0</v>
          </cell>
          <cell r="F799">
            <v>0</v>
          </cell>
          <cell r="G799">
            <v>2</v>
          </cell>
          <cell r="H799">
            <v>2</v>
          </cell>
          <cell r="I799">
            <v>0</v>
          </cell>
          <cell r="J799">
            <v>0</v>
          </cell>
        </row>
        <row r="800">
          <cell r="B800" t="str">
            <v>ID 54 ROMAN ALBERTO BARRIENTOS RESTREPO</v>
          </cell>
          <cell r="C800">
            <v>0</v>
          </cell>
          <cell r="D800">
            <v>0</v>
          </cell>
          <cell r="E800">
            <v>0</v>
          </cell>
          <cell r="F800">
            <v>0</v>
          </cell>
          <cell r="G800">
            <v>3</v>
          </cell>
          <cell r="H800">
            <v>3</v>
          </cell>
          <cell r="I800">
            <v>0</v>
          </cell>
          <cell r="J800">
            <v>0</v>
          </cell>
        </row>
        <row r="801">
          <cell r="B801" t="str">
            <v>ID 55 JOHAN MANUEL PEÑA ELORZA</v>
          </cell>
          <cell r="C801">
            <v>0</v>
          </cell>
          <cell r="D801">
            <v>0</v>
          </cell>
          <cell r="E801">
            <v>0</v>
          </cell>
          <cell r="F801">
            <v>0</v>
          </cell>
          <cell r="G801">
            <v>0</v>
          </cell>
          <cell r="H801">
            <v>0</v>
          </cell>
          <cell r="I801">
            <v>0</v>
          </cell>
          <cell r="J801">
            <v>0</v>
          </cell>
        </row>
        <row r="802">
          <cell r="B802" t="str">
            <v>ID 57 ROSA ELENA VILLEGAS PEREZ</v>
          </cell>
          <cell r="C802">
            <v>0</v>
          </cell>
          <cell r="D802">
            <v>0</v>
          </cell>
          <cell r="E802">
            <v>0</v>
          </cell>
          <cell r="F802">
            <v>0</v>
          </cell>
          <cell r="G802">
            <v>3</v>
          </cell>
          <cell r="H802">
            <v>3</v>
          </cell>
          <cell r="I802">
            <v>0</v>
          </cell>
          <cell r="J802">
            <v>0</v>
          </cell>
        </row>
        <row r="803">
          <cell r="B803" t="str">
            <v>ID 61 FLORICELI DEL CARMEN GOMEZ VARELAS</v>
          </cell>
          <cell r="C803">
            <v>0</v>
          </cell>
          <cell r="D803">
            <v>0</v>
          </cell>
          <cell r="E803">
            <v>0</v>
          </cell>
          <cell r="F803">
            <v>0</v>
          </cell>
          <cell r="G803">
            <v>0</v>
          </cell>
          <cell r="H803">
            <v>0</v>
          </cell>
          <cell r="I803">
            <v>0</v>
          </cell>
          <cell r="J803">
            <v>0</v>
          </cell>
        </row>
        <row r="804">
          <cell r="B804" t="str">
            <v>ID 62 SILVIA LILIANA ROJO</v>
          </cell>
          <cell r="C804">
            <v>0</v>
          </cell>
          <cell r="D804">
            <v>0</v>
          </cell>
          <cell r="E804">
            <v>0</v>
          </cell>
          <cell r="F804">
            <v>0</v>
          </cell>
          <cell r="G804">
            <v>0</v>
          </cell>
          <cell r="H804">
            <v>0</v>
          </cell>
          <cell r="I804">
            <v>0</v>
          </cell>
          <cell r="J804">
            <v>0</v>
          </cell>
        </row>
        <row r="805">
          <cell r="B805" t="str">
            <v>ID 63 MIGUEL ANTONIO LOPEZ LOPERA</v>
          </cell>
          <cell r="C805">
            <v>0</v>
          </cell>
          <cell r="D805">
            <v>0</v>
          </cell>
          <cell r="E805">
            <v>0</v>
          </cell>
          <cell r="F805">
            <v>0</v>
          </cell>
          <cell r="G805">
            <v>0</v>
          </cell>
          <cell r="H805">
            <v>0</v>
          </cell>
          <cell r="I805">
            <v>0</v>
          </cell>
          <cell r="J805">
            <v>0</v>
          </cell>
        </row>
        <row r="806">
          <cell r="B806" t="str">
            <v>ID 37 ARQUIMEDES DE JESUS MONTOYA OCHOA</v>
          </cell>
          <cell r="C806">
            <v>0</v>
          </cell>
          <cell r="D806">
            <v>0</v>
          </cell>
          <cell r="E806">
            <v>0</v>
          </cell>
          <cell r="F806">
            <v>0</v>
          </cell>
          <cell r="G806">
            <v>3</v>
          </cell>
          <cell r="H806">
            <v>3</v>
          </cell>
          <cell r="I806">
            <v>0</v>
          </cell>
          <cell r="J806">
            <v>0</v>
          </cell>
        </row>
        <row r="807">
          <cell r="B807" t="str">
            <v>ID 81 JHON FREDY AGUDELO ARANGO</v>
          </cell>
          <cell r="C807">
            <v>0</v>
          </cell>
          <cell r="D807">
            <v>0</v>
          </cell>
          <cell r="E807">
            <v>0</v>
          </cell>
          <cell r="F807">
            <v>0</v>
          </cell>
          <cell r="G807">
            <v>3</v>
          </cell>
          <cell r="H807">
            <v>3</v>
          </cell>
          <cell r="I807">
            <v>0</v>
          </cell>
          <cell r="J807">
            <v>0</v>
          </cell>
        </row>
        <row r="808">
          <cell r="B808" t="str">
            <v>ID83 ADOLFO DE JESUS UÑATES CEBALLOS</v>
          </cell>
          <cell r="C808">
            <v>0</v>
          </cell>
          <cell r="D808">
            <v>0</v>
          </cell>
          <cell r="E808">
            <v>0</v>
          </cell>
          <cell r="F808">
            <v>0</v>
          </cell>
          <cell r="G808">
            <v>3</v>
          </cell>
          <cell r="H808">
            <v>3</v>
          </cell>
          <cell r="I808">
            <v>0</v>
          </cell>
          <cell r="J808">
            <v>0</v>
          </cell>
        </row>
        <row r="809">
          <cell r="B809" t="str">
            <v>ID 84 LUZ EDILIA CEBALLOS</v>
          </cell>
          <cell r="C809">
            <v>0</v>
          </cell>
          <cell r="D809">
            <v>0</v>
          </cell>
          <cell r="E809">
            <v>0</v>
          </cell>
          <cell r="F809">
            <v>0</v>
          </cell>
          <cell r="G809">
            <v>3</v>
          </cell>
          <cell r="H809">
            <v>3</v>
          </cell>
          <cell r="I809">
            <v>0</v>
          </cell>
          <cell r="J809">
            <v>0</v>
          </cell>
        </row>
        <row r="810">
          <cell r="B810" t="str">
            <v>ID 85 LUIS ENRIQUE LONDOÑO MUÑOZ</v>
          </cell>
          <cell r="C810">
            <v>0</v>
          </cell>
          <cell r="D810">
            <v>0</v>
          </cell>
          <cell r="E810">
            <v>0</v>
          </cell>
          <cell r="F810">
            <v>0</v>
          </cell>
          <cell r="G810">
            <v>1</v>
          </cell>
          <cell r="H810">
            <v>1</v>
          </cell>
          <cell r="I810">
            <v>0</v>
          </cell>
          <cell r="J810">
            <v>0</v>
          </cell>
        </row>
        <row r="811">
          <cell r="B811" t="str">
            <v>ID 86 HUMBERTO ANTONIO BAENA LOPERA</v>
          </cell>
          <cell r="C811">
            <v>0</v>
          </cell>
          <cell r="D811">
            <v>0</v>
          </cell>
          <cell r="E811">
            <v>0</v>
          </cell>
          <cell r="F811">
            <v>0</v>
          </cell>
          <cell r="G811">
            <v>3</v>
          </cell>
          <cell r="H811">
            <v>3</v>
          </cell>
          <cell r="I811">
            <v>0</v>
          </cell>
          <cell r="J811">
            <v>0</v>
          </cell>
        </row>
        <row r="812">
          <cell r="B812" t="str">
            <v>ID 87 EDILBERTO DE JESUS QUINTANA</v>
          </cell>
          <cell r="C812">
            <v>0</v>
          </cell>
          <cell r="D812">
            <v>0</v>
          </cell>
          <cell r="E812">
            <v>0</v>
          </cell>
          <cell r="F812">
            <v>0</v>
          </cell>
          <cell r="G812">
            <v>0</v>
          </cell>
          <cell r="H812">
            <v>0</v>
          </cell>
          <cell r="I812">
            <v>0</v>
          </cell>
          <cell r="J812">
            <v>0</v>
          </cell>
        </row>
        <row r="813">
          <cell r="B813" t="str">
            <v>ID 88GUILLERMINA LOPEZ ARROYAVE</v>
          </cell>
          <cell r="C813">
            <v>0</v>
          </cell>
          <cell r="D813">
            <v>0</v>
          </cell>
          <cell r="E813">
            <v>0</v>
          </cell>
          <cell r="F813">
            <v>0</v>
          </cell>
          <cell r="G813">
            <v>1</v>
          </cell>
          <cell r="H813">
            <v>1</v>
          </cell>
          <cell r="I813">
            <v>0</v>
          </cell>
          <cell r="J813">
            <v>0</v>
          </cell>
        </row>
        <row r="814">
          <cell r="B814" t="str">
            <v>ID 90 LUIS FERNANDO ADARVE JIMENEZ</v>
          </cell>
          <cell r="C814">
            <v>0</v>
          </cell>
          <cell r="D814">
            <v>0</v>
          </cell>
          <cell r="E814">
            <v>0</v>
          </cell>
          <cell r="F814">
            <v>0</v>
          </cell>
          <cell r="G814">
            <v>1</v>
          </cell>
          <cell r="H814">
            <v>1</v>
          </cell>
          <cell r="I814">
            <v>0</v>
          </cell>
          <cell r="J814">
            <v>0</v>
          </cell>
        </row>
        <row r="815">
          <cell r="B815" t="str">
            <v>ID 53 YEISON ALEXIS JIMENEZ</v>
          </cell>
          <cell r="C815">
            <v>0</v>
          </cell>
          <cell r="D815">
            <v>0</v>
          </cell>
          <cell r="E815">
            <v>0</v>
          </cell>
          <cell r="F815">
            <v>0</v>
          </cell>
          <cell r="G815">
            <v>3</v>
          </cell>
          <cell r="H815">
            <v>3</v>
          </cell>
          <cell r="I815">
            <v>0</v>
          </cell>
          <cell r="J815">
            <v>0</v>
          </cell>
        </row>
        <row r="816">
          <cell r="B816">
            <v>0</v>
          </cell>
          <cell r="C816">
            <v>0</v>
          </cell>
          <cell r="D816">
            <v>0</v>
          </cell>
          <cell r="E816">
            <v>0</v>
          </cell>
          <cell r="F816">
            <v>0</v>
          </cell>
          <cell r="G816">
            <v>0</v>
          </cell>
          <cell r="H816">
            <v>0</v>
          </cell>
          <cell r="I816">
            <v>0</v>
          </cell>
          <cell r="J816">
            <v>0</v>
          </cell>
        </row>
        <row r="817">
          <cell r="B817">
            <v>0</v>
          </cell>
          <cell r="C817">
            <v>0</v>
          </cell>
          <cell r="D817">
            <v>0</v>
          </cell>
          <cell r="E817">
            <v>0</v>
          </cell>
          <cell r="F817">
            <v>0</v>
          </cell>
          <cell r="G817" t="str">
            <v>TOTAL</v>
          </cell>
          <cell r="H817">
            <v>54</v>
          </cell>
          <cell r="I817">
            <v>0</v>
          </cell>
          <cell r="J817">
            <v>0</v>
          </cell>
        </row>
        <row r="818">
          <cell r="B818" t="str">
            <v>CAPITULO:</v>
          </cell>
          <cell r="C818" t="str">
            <v>6.</v>
          </cell>
          <cell r="D818" t="str">
            <v>HIDROSANITARIOS</v>
          </cell>
          <cell r="E818">
            <v>0</v>
          </cell>
          <cell r="F818">
            <v>0</v>
          </cell>
          <cell r="G818">
            <v>0</v>
          </cell>
          <cell r="H818">
            <v>0</v>
          </cell>
          <cell r="I818" t="str">
            <v>ELABORÓ:</v>
          </cell>
          <cell r="J818" t="str">
            <v>FECHA:</v>
          </cell>
        </row>
        <row r="819">
          <cell r="B819">
            <v>0</v>
          </cell>
          <cell r="C819">
            <v>0</v>
          </cell>
          <cell r="D819">
            <v>0</v>
          </cell>
          <cell r="E819">
            <v>0</v>
          </cell>
          <cell r="F819">
            <v>0</v>
          </cell>
          <cell r="G819">
            <v>0</v>
          </cell>
          <cell r="H819">
            <v>0</v>
          </cell>
          <cell r="I819" t="str">
            <v>Diego Alejandro Valencia</v>
          </cell>
          <cell r="J819">
            <v>44287</v>
          </cell>
        </row>
        <row r="820">
          <cell r="B820" t="str">
            <v>ITEM</v>
          </cell>
          <cell r="C820" t="str">
            <v>STI de combo sanitario, incluye sanitario, lavamanos,, accesorios y todos los demás elementos necesarios para su correcta instalación y funcionamiento.</v>
          </cell>
          <cell r="D820">
            <v>0</v>
          </cell>
          <cell r="E820">
            <v>0</v>
          </cell>
          <cell r="F820">
            <v>0</v>
          </cell>
          <cell r="G820">
            <v>0</v>
          </cell>
          <cell r="H820">
            <v>0</v>
          </cell>
          <cell r="I820">
            <v>0</v>
          </cell>
          <cell r="J820" t="str">
            <v>UNIDAD:</v>
          </cell>
        </row>
        <row r="821">
          <cell r="B821" t="str">
            <v>6.3</v>
          </cell>
          <cell r="C821">
            <v>0</v>
          </cell>
          <cell r="D821">
            <v>0</v>
          </cell>
          <cell r="E821">
            <v>0</v>
          </cell>
          <cell r="F821">
            <v>0</v>
          </cell>
          <cell r="G821">
            <v>0</v>
          </cell>
          <cell r="H821">
            <v>0</v>
          </cell>
          <cell r="I821">
            <v>0</v>
          </cell>
          <cell r="J821" t="str">
            <v>un</v>
          </cell>
          <cell r="K821">
            <v>23</v>
          </cell>
        </row>
        <row r="822">
          <cell r="B822" t="str">
            <v>UBICACIÓN</v>
          </cell>
          <cell r="C822">
            <v>0</v>
          </cell>
          <cell r="D822" t="str">
            <v>LARGO</v>
          </cell>
          <cell r="E822" t="str">
            <v>ANCHO</v>
          </cell>
          <cell r="F822" t="str">
            <v>ALTURA</v>
          </cell>
          <cell r="G822" t="str">
            <v>CANT.</v>
          </cell>
          <cell r="H822" t="str">
            <v>TOTAL</v>
          </cell>
          <cell r="I822" t="str">
            <v>DETALLES</v>
          </cell>
          <cell r="J822">
            <v>0</v>
          </cell>
        </row>
        <row r="823">
          <cell r="B823" t="str">
            <v>ID 13 ELDA PATRICIA CEBALLOS VERGARA</v>
          </cell>
          <cell r="C823">
            <v>0</v>
          </cell>
          <cell r="D823">
            <v>0</v>
          </cell>
          <cell r="E823">
            <v>0</v>
          </cell>
          <cell r="F823">
            <v>0</v>
          </cell>
          <cell r="G823">
            <v>1</v>
          </cell>
          <cell r="H823">
            <v>1</v>
          </cell>
          <cell r="I823">
            <v>0</v>
          </cell>
          <cell r="J823">
            <v>0</v>
          </cell>
        </row>
        <row r="824">
          <cell r="B824" t="str">
            <v>ID 15DUBIS CECILIA MADRID GOMEZ</v>
          </cell>
          <cell r="C824">
            <v>0</v>
          </cell>
          <cell r="D824">
            <v>0</v>
          </cell>
          <cell r="E824">
            <v>0</v>
          </cell>
          <cell r="F824">
            <v>0</v>
          </cell>
          <cell r="G824">
            <v>1</v>
          </cell>
          <cell r="H824">
            <v>1</v>
          </cell>
          <cell r="I824">
            <v>0</v>
          </cell>
          <cell r="J824">
            <v>0</v>
          </cell>
        </row>
        <row r="825">
          <cell r="B825" t="str">
            <v>ID 25 NORBERTO ALONSO RIOS TORRES</v>
          </cell>
          <cell r="C825">
            <v>0</v>
          </cell>
          <cell r="D825">
            <v>0</v>
          </cell>
          <cell r="E825">
            <v>0</v>
          </cell>
          <cell r="F825">
            <v>0</v>
          </cell>
          <cell r="G825">
            <v>1</v>
          </cell>
          <cell r="H825">
            <v>1</v>
          </cell>
          <cell r="I825">
            <v>0</v>
          </cell>
          <cell r="J825">
            <v>0</v>
          </cell>
        </row>
        <row r="826">
          <cell r="B826" t="str">
            <v>ID 29ALBERTO DE JESUS RESTREPO LOPEZ</v>
          </cell>
          <cell r="C826">
            <v>0</v>
          </cell>
          <cell r="D826">
            <v>0</v>
          </cell>
          <cell r="E826">
            <v>0</v>
          </cell>
          <cell r="F826">
            <v>0</v>
          </cell>
          <cell r="G826">
            <v>1</v>
          </cell>
          <cell r="H826">
            <v>1</v>
          </cell>
          <cell r="I826">
            <v>0</v>
          </cell>
          <cell r="J826">
            <v>0</v>
          </cell>
        </row>
        <row r="827">
          <cell r="B827" t="str">
            <v>ID 30 LEIDY CATHERINE AGUDELO ORREGO</v>
          </cell>
          <cell r="C827">
            <v>0</v>
          </cell>
          <cell r="D827">
            <v>0</v>
          </cell>
          <cell r="E827">
            <v>0</v>
          </cell>
          <cell r="F827">
            <v>0</v>
          </cell>
          <cell r="G827">
            <v>1</v>
          </cell>
          <cell r="H827">
            <v>1</v>
          </cell>
          <cell r="I827">
            <v>0</v>
          </cell>
          <cell r="J827">
            <v>0</v>
          </cell>
        </row>
        <row r="828">
          <cell r="B828" t="str">
            <v>ID 31 WILSON DE JESUS ROJAS LOPEZ</v>
          </cell>
          <cell r="C828">
            <v>0</v>
          </cell>
          <cell r="D828">
            <v>0</v>
          </cell>
          <cell r="E828">
            <v>0</v>
          </cell>
          <cell r="F828">
            <v>0</v>
          </cell>
          <cell r="G828">
            <v>1</v>
          </cell>
          <cell r="H828">
            <v>1</v>
          </cell>
          <cell r="I828">
            <v>0</v>
          </cell>
          <cell r="J828">
            <v>0</v>
          </cell>
        </row>
        <row r="829">
          <cell r="B829" t="str">
            <v>ID 34 MARIA GUIDIANI CALLE MISAS</v>
          </cell>
          <cell r="C829">
            <v>0</v>
          </cell>
          <cell r="D829">
            <v>0</v>
          </cell>
          <cell r="E829">
            <v>0</v>
          </cell>
          <cell r="F829">
            <v>0</v>
          </cell>
          <cell r="G829">
            <v>1</v>
          </cell>
          <cell r="H829">
            <v>1</v>
          </cell>
          <cell r="I829">
            <v>0</v>
          </cell>
          <cell r="J829">
            <v>0</v>
          </cell>
        </row>
        <row r="830">
          <cell r="B830" t="str">
            <v>ID 43NODIER YAMILE GONZALEZ IDARRAGA</v>
          </cell>
          <cell r="C830">
            <v>0</v>
          </cell>
          <cell r="D830">
            <v>0</v>
          </cell>
          <cell r="E830">
            <v>0</v>
          </cell>
          <cell r="F830">
            <v>0</v>
          </cell>
          <cell r="G830">
            <v>1</v>
          </cell>
          <cell r="H830">
            <v>1</v>
          </cell>
          <cell r="I830">
            <v>0</v>
          </cell>
          <cell r="J830">
            <v>0</v>
          </cell>
        </row>
        <row r="831">
          <cell r="B831" t="str">
            <v>ID 46 YENNY LISENIA QUIROZ MONSALVE</v>
          </cell>
          <cell r="C831">
            <v>0</v>
          </cell>
          <cell r="D831">
            <v>0</v>
          </cell>
          <cell r="E831">
            <v>0</v>
          </cell>
          <cell r="F831">
            <v>0</v>
          </cell>
          <cell r="G831">
            <v>1</v>
          </cell>
          <cell r="H831">
            <v>1</v>
          </cell>
          <cell r="I831">
            <v>0</v>
          </cell>
          <cell r="J831">
            <v>0</v>
          </cell>
        </row>
        <row r="832">
          <cell r="B832" t="str">
            <v>ID 48 LILIANA MARIA SANCHEZ GOMEZ</v>
          </cell>
          <cell r="C832">
            <v>0</v>
          </cell>
          <cell r="D832">
            <v>0</v>
          </cell>
          <cell r="E832">
            <v>0</v>
          </cell>
          <cell r="F832">
            <v>0</v>
          </cell>
          <cell r="G832">
            <v>1</v>
          </cell>
          <cell r="H832">
            <v>1</v>
          </cell>
          <cell r="I832">
            <v>0</v>
          </cell>
          <cell r="J832">
            <v>0</v>
          </cell>
        </row>
        <row r="833">
          <cell r="B833" t="str">
            <v>ID 49 MARISOL MISAS ATEHORTUA</v>
          </cell>
          <cell r="C833">
            <v>0</v>
          </cell>
          <cell r="D833">
            <v>0</v>
          </cell>
          <cell r="E833">
            <v>0</v>
          </cell>
          <cell r="F833">
            <v>0</v>
          </cell>
          <cell r="G833">
            <v>1</v>
          </cell>
          <cell r="H833">
            <v>1</v>
          </cell>
          <cell r="I833">
            <v>0</v>
          </cell>
          <cell r="J833">
            <v>0</v>
          </cell>
        </row>
        <row r="834">
          <cell r="B834" t="str">
            <v>ID 50 RODOLFO ANTONIO AGUDELO AGUDELO</v>
          </cell>
          <cell r="C834">
            <v>0</v>
          </cell>
          <cell r="D834">
            <v>0</v>
          </cell>
          <cell r="E834">
            <v>0</v>
          </cell>
          <cell r="F834">
            <v>0</v>
          </cell>
          <cell r="G834">
            <v>1</v>
          </cell>
          <cell r="H834">
            <v>1</v>
          </cell>
          <cell r="I834">
            <v>0</v>
          </cell>
          <cell r="J834">
            <v>0</v>
          </cell>
        </row>
        <row r="835">
          <cell r="B835" t="str">
            <v>ID 52 JESUS EMILIO CARDONA HERNANDEZ</v>
          </cell>
          <cell r="C835">
            <v>0</v>
          </cell>
          <cell r="D835">
            <v>0</v>
          </cell>
          <cell r="E835">
            <v>0</v>
          </cell>
          <cell r="F835">
            <v>0</v>
          </cell>
          <cell r="G835">
            <v>1</v>
          </cell>
          <cell r="H835">
            <v>1</v>
          </cell>
          <cell r="I835">
            <v>0</v>
          </cell>
          <cell r="J835">
            <v>0</v>
          </cell>
        </row>
        <row r="836">
          <cell r="B836" t="str">
            <v>ID 54 ROMAN ALBERTO BARRIENTOS RESTREPO</v>
          </cell>
          <cell r="C836">
            <v>0</v>
          </cell>
          <cell r="D836">
            <v>0</v>
          </cell>
          <cell r="E836">
            <v>0</v>
          </cell>
          <cell r="F836">
            <v>0</v>
          </cell>
          <cell r="G836">
            <v>1</v>
          </cell>
          <cell r="H836">
            <v>1</v>
          </cell>
          <cell r="I836">
            <v>0</v>
          </cell>
          <cell r="J836">
            <v>0</v>
          </cell>
        </row>
        <row r="837">
          <cell r="B837" t="str">
            <v>ID 55 JOHAN MANUEL PEÑA ELORZA</v>
          </cell>
          <cell r="C837">
            <v>0</v>
          </cell>
          <cell r="D837">
            <v>0</v>
          </cell>
          <cell r="E837">
            <v>0</v>
          </cell>
          <cell r="F837">
            <v>0</v>
          </cell>
          <cell r="G837">
            <v>0</v>
          </cell>
          <cell r="H837">
            <v>0</v>
          </cell>
          <cell r="I837">
            <v>0</v>
          </cell>
          <cell r="J837">
            <v>0</v>
          </cell>
        </row>
        <row r="838">
          <cell r="B838" t="str">
            <v>ID 57 ROSA ELENA VILLEGAS PEREZ</v>
          </cell>
          <cell r="C838">
            <v>0</v>
          </cell>
          <cell r="D838">
            <v>0</v>
          </cell>
          <cell r="E838">
            <v>0</v>
          </cell>
          <cell r="F838">
            <v>0</v>
          </cell>
          <cell r="G838">
            <v>1</v>
          </cell>
          <cell r="H838">
            <v>1</v>
          </cell>
          <cell r="I838">
            <v>0</v>
          </cell>
          <cell r="J838">
            <v>0</v>
          </cell>
        </row>
        <row r="839">
          <cell r="B839" t="str">
            <v>ID 61 FLORICELI DEL CARMEN GOMEZ VARELAS</v>
          </cell>
          <cell r="C839">
            <v>0</v>
          </cell>
          <cell r="D839">
            <v>0</v>
          </cell>
          <cell r="E839">
            <v>0</v>
          </cell>
          <cell r="F839">
            <v>0</v>
          </cell>
          <cell r="G839">
            <v>0</v>
          </cell>
          <cell r="H839">
            <v>0</v>
          </cell>
          <cell r="I839">
            <v>0</v>
          </cell>
          <cell r="J839">
            <v>0</v>
          </cell>
        </row>
        <row r="840">
          <cell r="B840" t="str">
            <v>ID 62 SILVIA LILIANA ROJO</v>
          </cell>
          <cell r="C840">
            <v>0</v>
          </cell>
          <cell r="D840">
            <v>0</v>
          </cell>
          <cell r="E840">
            <v>0</v>
          </cell>
          <cell r="F840">
            <v>0</v>
          </cell>
          <cell r="G840">
            <v>0</v>
          </cell>
          <cell r="H840">
            <v>0</v>
          </cell>
          <cell r="I840">
            <v>0</v>
          </cell>
          <cell r="J840">
            <v>0</v>
          </cell>
        </row>
        <row r="841">
          <cell r="B841" t="str">
            <v>ID 63 MIGUEL ANTONIO LOPEZ LOPERA</v>
          </cell>
          <cell r="C841">
            <v>0</v>
          </cell>
          <cell r="D841">
            <v>0</v>
          </cell>
          <cell r="E841">
            <v>0</v>
          </cell>
          <cell r="F841">
            <v>0</v>
          </cell>
          <cell r="G841">
            <v>0</v>
          </cell>
          <cell r="H841">
            <v>0</v>
          </cell>
          <cell r="I841">
            <v>0</v>
          </cell>
          <cell r="J841">
            <v>0</v>
          </cell>
        </row>
        <row r="842">
          <cell r="B842" t="str">
            <v>ID 37 ARQUIMEDES DE JESUS MONTOYA OCHOA</v>
          </cell>
          <cell r="C842">
            <v>0</v>
          </cell>
          <cell r="D842">
            <v>0</v>
          </cell>
          <cell r="E842">
            <v>0</v>
          </cell>
          <cell r="F842">
            <v>0</v>
          </cell>
          <cell r="G842">
            <v>1</v>
          </cell>
          <cell r="H842">
            <v>1</v>
          </cell>
          <cell r="I842">
            <v>0</v>
          </cell>
          <cell r="J842">
            <v>0</v>
          </cell>
        </row>
        <row r="843">
          <cell r="B843" t="str">
            <v>ID 81 JHON FREDY AGUDELO ARANGO</v>
          </cell>
          <cell r="C843">
            <v>0</v>
          </cell>
          <cell r="D843">
            <v>0</v>
          </cell>
          <cell r="E843">
            <v>0</v>
          </cell>
          <cell r="F843">
            <v>0</v>
          </cell>
          <cell r="G843">
            <v>1</v>
          </cell>
          <cell r="H843">
            <v>1</v>
          </cell>
          <cell r="I843">
            <v>0</v>
          </cell>
          <cell r="J843">
            <v>0</v>
          </cell>
        </row>
        <row r="844">
          <cell r="B844" t="str">
            <v>ID83 ADOLFO DE JESUS UÑATES CEBALLOS</v>
          </cell>
          <cell r="C844">
            <v>0</v>
          </cell>
          <cell r="D844">
            <v>0</v>
          </cell>
          <cell r="E844">
            <v>0</v>
          </cell>
          <cell r="F844">
            <v>0</v>
          </cell>
          <cell r="G844">
            <v>1</v>
          </cell>
          <cell r="H844">
            <v>1</v>
          </cell>
          <cell r="I844">
            <v>0</v>
          </cell>
          <cell r="J844">
            <v>0</v>
          </cell>
        </row>
        <row r="845">
          <cell r="B845" t="str">
            <v>ID 84 LUZ EDILIA CEBALLOS</v>
          </cell>
          <cell r="C845">
            <v>0</v>
          </cell>
          <cell r="D845">
            <v>0</v>
          </cell>
          <cell r="E845">
            <v>0</v>
          </cell>
          <cell r="F845">
            <v>0</v>
          </cell>
          <cell r="G845">
            <v>1</v>
          </cell>
          <cell r="H845">
            <v>1</v>
          </cell>
          <cell r="I845">
            <v>0</v>
          </cell>
          <cell r="J845">
            <v>0</v>
          </cell>
        </row>
        <row r="846">
          <cell r="B846" t="str">
            <v>ID 85 LUIS ENRIQUE LONDOÑO MUÑOZ</v>
          </cell>
          <cell r="C846">
            <v>0</v>
          </cell>
          <cell r="D846">
            <v>0</v>
          </cell>
          <cell r="E846">
            <v>0</v>
          </cell>
          <cell r="F846">
            <v>0</v>
          </cell>
          <cell r="G846">
            <v>1</v>
          </cell>
          <cell r="H846">
            <v>1</v>
          </cell>
          <cell r="I846">
            <v>0</v>
          </cell>
          <cell r="J846">
            <v>0</v>
          </cell>
        </row>
        <row r="847">
          <cell r="B847" t="str">
            <v>ID 86 HUMBERTO ANTONIO BAENA LOPERA</v>
          </cell>
          <cell r="C847">
            <v>0</v>
          </cell>
          <cell r="D847">
            <v>0</v>
          </cell>
          <cell r="E847">
            <v>0</v>
          </cell>
          <cell r="F847">
            <v>0</v>
          </cell>
          <cell r="G847">
            <v>1</v>
          </cell>
          <cell r="H847">
            <v>1</v>
          </cell>
          <cell r="I847">
            <v>0</v>
          </cell>
          <cell r="J847">
            <v>0</v>
          </cell>
        </row>
        <row r="848">
          <cell r="B848" t="str">
            <v>ID 87 EDILBERTO DE JESUS QUINTANA</v>
          </cell>
          <cell r="C848">
            <v>0</v>
          </cell>
          <cell r="D848">
            <v>0</v>
          </cell>
          <cell r="E848">
            <v>0</v>
          </cell>
          <cell r="F848">
            <v>0</v>
          </cell>
          <cell r="G848">
            <v>0</v>
          </cell>
          <cell r="H848">
            <v>0</v>
          </cell>
          <cell r="I848">
            <v>0</v>
          </cell>
          <cell r="J848">
            <v>0</v>
          </cell>
        </row>
        <row r="849">
          <cell r="B849" t="str">
            <v>ID 88GUILLERMINA LOPEZ ARROYAVE</v>
          </cell>
          <cell r="C849">
            <v>0</v>
          </cell>
          <cell r="D849">
            <v>0</v>
          </cell>
          <cell r="E849">
            <v>0</v>
          </cell>
          <cell r="F849">
            <v>0</v>
          </cell>
          <cell r="G849">
            <v>1</v>
          </cell>
          <cell r="H849">
            <v>1</v>
          </cell>
          <cell r="I849">
            <v>0</v>
          </cell>
          <cell r="J849">
            <v>0</v>
          </cell>
        </row>
        <row r="850">
          <cell r="B850" t="str">
            <v>ID 90 LUIS FERNANDO ADARVE JIMENEZ</v>
          </cell>
          <cell r="C850">
            <v>0</v>
          </cell>
          <cell r="D850">
            <v>0</v>
          </cell>
          <cell r="E850">
            <v>0</v>
          </cell>
          <cell r="F850">
            <v>0</v>
          </cell>
          <cell r="G850">
            <v>0</v>
          </cell>
          <cell r="H850">
            <v>0</v>
          </cell>
          <cell r="I850">
            <v>0</v>
          </cell>
          <cell r="J850">
            <v>0</v>
          </cell>
        </row>
        <row r="851">
          <cell r="B851" t="str">
            <v>ID 53 YEISON ALEXIS JIMENEZ</v>
          </cell>
          <cell r="C851">
            <v>0</v>
          </cell>
          <cell r="D851">
            <v>0</v>
          </cell>
          <cell r="E851">
            <v>0</v>
          </cell>
          <cell r="F851">
            <v>0</v>
          </cell>
          <cell r="G851">
            <v>1</v>
          </cell>
          <cell r="H851">
            <v>1</v>
          </cell>
          <cell r="I851">
            <v>0</v>
          </cell>
          <cell r="J851">
            <v>0</v>
          </cell>
        </row>
        <row r="852">
          <cell r="B852">
            <v>0</v>
          </cell>
          <cell r="C852">
            <v>0</v>
          </cell>
          <cell r="D852">
            <v>0</v>
          </cell>
          <cell r="E852">
            <v>0</v>
          </cell>
          <cell r="F852">
            <v>0</v>
          </cell>
          <cell r="G852">
            <v>0</v>
          </cell>
          <cell r="H852">
            <v>0</v>
          </cell>
          <cell r="I852">
            <v>0</v>
          </cell>
          <cell r="J852">
            <v>0</v>
          </cell>
        </row>
        <row r="853">
          <cell r="B853">
            <v>0</v>
          </cell>
          <cell r="C853">
            <v>0</v>
          </cell>
          <cell r="D853">
            <v>0</v>
          </cell>
          <cell r="E853">
            <v>0</v>
          </cell>
          <cell r="F853">
            <v>0</v>
          </cell>
          <cell r="G853" t="str">
            <v>TOTAL</v>
          </cell>
          <cell r="H853">
            <v>23</v>
          </cell>
          <cell r="I853">
            <v>0</v>
          </cell>
          <cell r="J853">
            <v>0</v>
          </cell>
        </row>
        <row r="854">
          <cell r="B854" t="str">
            <v>CAPITULO:</v>
          </cell>
          <cell r="C854" t="str">
            <v>6.</v>
          </cell>
          <cell r="D854" t="str">
            <v>HIDROSANITARIOS</v>
          </cell>
          <cell r="E854">
            <v>0</v>
          </cell>
          <cell r="F854">
            <v>0</v>
          </cell>
          <cell r="G854">
            <v>0</v>
          </cell>
          <cell r="H854">
            <v>0</v>
          </cell>
          <cell r="I854" t="str">
            <v>ELABORÓ:</v>
          </cell>
          <cell r="J854" t="str">
            <v>FECHA:</v>
          </cell>
        </row>
        <row r="855">
          <cell r="B855">
            <v>0</v>
          </cell>
          <cell r="C855">
            <v>0</v>
          </cell>
          <cell r="D855">
            <v>0</v>
          </cell>
          <cell r="E855">
            <v>0</v>
          </cell>
          <cell r="F855">
            <v>0</v>
          </cell>
          <cell r="G855">
            <v>0</v>
          </cell>
          <cell r="H855">
            <v>0</v>
          </cell>
          <cell r="I855" t="str">
            <v>Diego Alejandro Valencia</v>
          </cell>
          <cell r="J855">
            <v>44287</v>
          </cell>
        </row>
        <row r="856">
          <cell r="B856" t="str">
            <v>ITEM</v>
          </cell>
          <cell r="C856" t="str">
            <v>STI de registro para ducha con sus respectivos accesorios y elementos necesarios para su correcto funcionamiento</v>
          </cell>
          <cell r="D856">
            <v>0</v>
          </cell>
          <cell r="E856">
            <v>0</v>
          </cell>
          <cell r="F856">
            <v>0</v>
          </cell>
          <cell r="G856">
            <v>0</v>
          </cell>
          <cell r="H856">
            <v>0</v>
          </cell>
          <cell r="I856">
            <v>0</v>
          </cell>
          <cell r="J856" t="str">
            <v>UNIDAD:</v>
          </cell>
        </row>
        <row r="857">
          <cell r="B857" t="str">
            <v>6.4</v>
          </cell>
          <cell r="C857">
            <v>0</v>
          </cell>
          <cell r="D857">
            <v>0</v>
          </cell>
          <cell r="E857">
            <v>0</v>
          </cell>
          <cell r="F857">
            <v>0</v>
          </cell>
          <cell r="G857">
            <v>0</v>
          </cell>
          <cell r="H857">
            <v>0</v>
          </cell>
          <cell r="I857">
            <v>0</v>
          </cell>
          <cell r="J857" t="str">
            <v>un</v>
          </cell>
          <cell r="K857">
            <v>23</v>
          </cell>
        </row>
        <row r="858">
          <cell r="B858" t="str">
            <v>UBICACIÓN</v>
          </cell>
          <cell r="C858">
            <v>0</v>
          </cell>
          <cell r="D858" t="str">
            <v>LARGO</v>
          </cell>
          <cell r="E858" t="str">
            <v>ANCHO</v>
          </cell>
          <cell r="F858" t="str">
            <v>ALTURA</v>
          </cell>
          <cell r="G858" t="str">
            <v>CANT.</v>
          </cell>
          <cell r="H858" t="str">
            <v>TOTAL</v>
          </cell>
          <cell r="I858" t="str">
            <v>DETALLES</v>
          </cell>
          <cell r="J858">
            <v>0</v>
          </cell>
        </row>
        <row r="859">
          <cell r="B859" t="str">
            <v>ID 13 ELDA PATRICIA CEBALLOS VERGARA</v>
          </cell>
          <cell r="C859">
            <v>0</v>
          </cell>
          <cell r="D859">
            <v>0</v>
          </cell>
          <cell r="E859">
            <v>0</v>
          </cell>
          <cell r="F859">
            <v>0</v>
          </cell>
          <cell r="G859">
            <v>1</v>
          </cell>
          <cell r="H859">
            <v>1</v>
          </cell>
          <cell r="I859">
            <v>0</v>
          </cell>
          <cell r="J859">
            <v>0</v>
          </cell>
        </row>
        <row r="860">
          <cell r="B860" t="str">
            <v>ID 15DUBIS CECILIA MADRID GOMEZ</v>
          </cell>
          <cell r="C860">
            <v>0</v>
          </cell>
          <cell r="D860">
            <v>0</v>
          </cell>
          <cell r="E860">
            <v>0</v>
          </cell>
          <cell r="F860">
            <v>0</v>
          </cell>
          <cell r="G860">
            <v>1</v>
          </cell>
          <cell r="H860">
            <v>1</v>
          </cell>
          <cell r="I860">
            <v>0</v>
          </cell>
          <cell r="J860">
            <v>0</v>
          </cell>
        </row>
        <row r="861">
          <cell r="B861" t="str">
            <v>ID 25 NORBERTO ALONSO RIOS TORRES</v>
          </cell>
          <cell r="C861">
            <v>0</v>
          </cell>
          <cell r="D861">
            <v>0</v>
          </cell>
          <cell r="E861">
            <v>0</v>
          </cell>
          <cell r="F861">
            <v>0</v>
          </cell>
          <cell r="G861">
            <v>1</v>
          </cell>
          <cell r="H861">
            <v>1</v>
          </cell>
          <cell r="I861">
            <v>0</v>
          </cell>
          <cell r="J861">
            <v>0</v>
          </cell>
        </row>
        <row r="862">
          <cell r="B862" t="str">
            <v>ID 29ALBERTO DE JESUS RESTREPO LOPEZ</v>
          </cell>
          <cell r="C862">
            <v>0</v>
          </cell>
          <cell r="D862">
            <v>0</v>
          </cell>
          <cell r="E862">
            <v>0</v>
          </cell>
          <cell r="F862">
            <v>0</v>
          </cell>
          <cell r="G862">
            <v>1</v>
          </cell>
          <cell r="H862">
            <v>1</v>
          </cell>
          <cell r="I862">
            <v>0</v>
          </cell>
          <cell r="J862">
            <v>0</v>
          </cell>
        </row>
        <row r="863">
          <cell r="B863" t="str">
            <v>ID 30 LEIDY CATHERINE AGUDELO ORREGO</v>
          </cell>
          <cell r="C863">
            <v>0</v>
          </cell>
          <cell r="D863">
            <v>0</v>
          </cell>
          <cell r="E863">
            <v>0</v>
          </cell>
          <cell r="F863">
            <v>0</v>
          </cell>
          <cell r="G863">
            <v>1</v>
          </cell>
          <cell r="H863">
            <v>1</v>
          </cell>
          <cell r="I863">
            <v>0</v>
          </cell>
          <cell r="J863">
            <v>0</v>
          </cell>
        </row>
        <row r="864">
          <cell r="B864" t="str">
            <v>ID 31 WILSON DE JESUS ROJAS LOPEZ</v>
          </cell>
          <cell r="C864">
            <v>0</v>
          </cell>
          <cell r="D864">
            <v>0</v>
          </cell>
          <cell r="E864">
            <v>0</v>
          </cell>
          <cell r="F864">
            <v>0</v>
          </cell>
          <cell r="G864">
            <v>1</v>
          </cell>
          <cell r="H864">
            <v>1</v>
          </cell>
          <cell r="I864">
            <v>0</v>
          </cell>
          <cell r="J864">
            <v>0</v>
          </cell>
        </row>
        <row r="865">
          <cell r="B865" t="str">
            <v>ID 34 MARIA GUIDIANI CALLE MISAS</v>
          </cell>
          <cell r="C865">
            <v>0</v>
          </cell>
          <cell r="D865">
            <v>0</v>
          </cell>
          <cell r="E865">
            <v>0</v>
          </cell>
          <cell r="F865">
            <v>0</v>
          </cell>
          <cell r="G865">
            <v>1</v>
          </cell>
          <cell r="H865">
            <v>1</v>
          </cell>
          <cell r="I865">
            <v>0</v>
          </cell>
          <cell r="J865">
            <v>0</v>
          </cell>
        </row>
        <row r="866">
          <cell r="B866" t="str">
            <v>ID 43NODIER YAMILE GONZALEZ IDARRAGA</v>
          </cell>
          <cell r="C866">
            <v>0</v>
          </cell>
          <cell r="D866">
            <v>0</v>
          </cell>
          <cell r="E866">
            <v>0</v>
          </cell>
          <cell r="F866">
            <v>0</v>
          </cell>
          <cell r="G866">
            <v>1</v>
          </cell>
          <cell r="H866">
            <v>1</v>
          </cell>
          <cell r="I866">
            <v>0</v>
          </cell>
          <cell r="J866">
            <v>0</v>
          </cell>
        </row>
        <row r="867">
          <cell r="B867" t="str">
            <v>ID 46 YENNY LISENIA QUIROZ MONSALVE</v>
          </cell>
          <cell r="C867">
            <v>0</v>
          </cell>
          <cell r="D867">
            <v>0</v>
          </cell>
          <cell r="E867">
            <v>0</v>
          </cell>
          <cell r="F867">
            <v>0</v>
          </cell>
          <cell r="G867">
            <v>1</v>
          </cell>
          <cell r="H867">
            <v>1</v>
          </cell>
          <cell r="I867">
            <v>0</v>
          </cell>
          <cell r="J867">
            <v>0</v>
          </cell>
        </row>
        <row r="868">
          <cell r="B868" t="str">
            <v>ID 48 LILIANA MARIA SANCHEZ GOMEZ</v>
          </cell>
          <cell r="C868">
            <v>0</v>
          </cell>
          <cell r="D868">
            <v>0</v>
          </cell>
          <cell r="E868">
            <v>0</v>
          </cell>
          <cell r="F868">
            <v>0</v>
          </cell>
          <cell r="G868">
            <v>1</v>
          </cell>
          <cell r="H868">
            <v>1</v>
          </cell>
          <cell r="I868">
            <v>0</v>
          </cell>
          <cell r="J868">
            <v>0</v>
          </cell>
        </row>
        <row r="869">
          <cell r="B869" t="str">
            <v>ID 49 MARISOL MISAS ATEHORTUA</v>
          </cell>
          <cell r="C869">
            <v>0</v>
          </cell>
          <cell r="D869">
            <v>0</v>
          </cell>
          <cell r="E869">
            <v>0</v>
          </cell>
          <cell r="F869">
            <v>0</v>
          </cell>
          <cell r="G869">
            <v>1</v>
          </cell>
          <cell r="H869">
            <v>1</v>
          </cell>
          <cell r="I869">
            <v>0</v>
          </cell>
          <cell r="J869">
            <v>0</v>
          </cell>
        </row>
        <row r="870">
          <cell r="B870" t="str">
            <v>ID 50 RODOLFO ANTONIO AGUDELO AGUDELO</v>
          </cell>
          <cell r="C870">
            <v>0</v>
          </cell>
          <cell r="D870">
            <v>0</v>
          </cell>
          <cell r="E870">
            <v>0</v>
          </cell>
          <cell r="F870">
            <v>0</v>
          </cell>
          <cell r="G870">
            <v>1</v>
          </cell>
          <cell r="H870">
            <v>1</v>
          </cell>
          <cell r="I870">
            <v>0</v>
          </cell>
          <cell r="J870">
            <v>0</v>
          </cell>
        </row>
        <row r="871">
          <cell r="B871" t="str">
            <v>ID 52 JESUS EMILIO CARDONA HERNANDEZ</v>
          </cell>
          <cell r="C871">
            <v>0</v>
          </cell>
          <cell r="D871">
            <v>0</v>
          </cell>
          <cell r="E871">
            <v>0</v>
          </cell>
          <cell r="F871">
            <v>0</v>
          </cell>
          <cell r="G871">
            <v>1</v>
          </cell>
          <cell r="H871">
            <v>1</v>
          </cell>
          <cell r="I871">
            <v>0</v>
          </cell>
          <cell r="J871">
            <v>0</v>
          </cell>
        </row>
        <row r="872">
          <cell r="B872" t="str">
            <v>ID 54 ROMAN ALBERTO BARRIENTOS RESTREPO</v>
          </cell>
          <cell r="C872">
            <v>0</v>
          </cell>
          <cell r="D872">
            <v>0</v>
          </cell>
          <cell r="E872">
            <v>0</v>
          </cell>
          <cell r="F872">
            <v>0</v>
          </cell>
          <cell r="G872">
            <v>1</v>
          </cell>
          <cell r="H872">
            <v>1</v>
          </cell>
          <cell r="I872">
            <v>0</v>
          </cell>
          <cell r="J872">
            <v>0</v>
          </cell>
        </row>
        <row r="873">
          <cell r="B873" t="str">
            <v>ID 55 JOHAN MANUEL PEÑA ELORZA</v>
          </cell>
          <cell r="C873">
            <v>0</v>
          </cell>
          <cell r="D873">
            <v>0</v>
          </cell>
          <cell r="E873">
            <v>0</v>
          </cell>
          <cell r="F873">
            <v>0</v>
          </cell>
          <cell r="G873">
            <v>0</v>
          </cell>
          <cell r="H873">
            <v>0</v>
          </cell>
          <cell r="I873">
            <v>0</v>
          </cell>
          <cell r="J873">
            <v>0</v>
          </cell>
        </row>
        <row r="874">
          <cell r="B874" t="str">
            <v>ID 57 ROSA ELENA VILLEGAS PEREZ</v>
          </cell>
          <cell r="C874">
            <v>0</v>
          </cell>
          <cell r="D874">
            <v>0</v>
          </cell>
          <cell r="E874">
            <v>0</v>
          </cell>
          <cell r="F874">
            <v>0</v>
          </cell>
          <cell r="G874">
            <v>1</v>
          </cell>
          <cell r="H874">
            <v>1</v>
          </cell>
          <cell r="I874">
            <v>0</v>
          </cell>
          <cell r="J874">
            <v>0</v>
          </cell>
        </row>
        <row r="875">
          <cell r="B875" t="str">
            <v>ID 61 FLORICELI DEL CARMEN GOMEZ VARELAS</v>
          </cell>
          <cell r="C875">
            <v>0</v>
          </cell>
          <cell r="D875">
            <v>0</v>
          </cell>
          <cell r="E875">
            <v>0</v>
          </cell>
          <cell r="F875">
            <v>0</v>
          </cell>
          <cell r="G875">
            <v>1</v>
          </cell>
          <cell r="H875">
            <v>1</v>
          </cell>
          <cell r="I875">
            <v>0</v>
          </cell>
          <cell r="J875">
            <v>0</v>
          </cell>
        </row>
        <row r="876">
          <cell r="B876" t="str">
            <v>ID 62 SILVIA LILIANA ROJO</v>
          </cell>
          <cell r="C876">
            <v>0</v>
          </cell>
          <cell r="D876">
            <v>0</v>
          </cell>
          <cell r="E876">
            <v>0</v>
          </cell>
          <cell r="F876">
            <v>0</v>
          </cell>
          <cell r="G876">
            <v>0</v>
          </cell>
          <cell r="H876">
            <v>0</v>
          </cell>
          <cell r="I876">
            <v>0</v>
          </cell>
          <cell r="J876">
            <v>0</v>
          </cell>
        </row>
        <row r="877">
          <cell r="B877" t="str">
            <v>ID 63 MIGUEL ANTONIO LOPEZ LOPERA</v>
          </cell>
          <cell r="C877">
            <v>0</v>
          </cell>
          <cell r="D877">
            <v>0</v>
          </cell>
          <cell r="E877">
            <v>0</v>
          </cell>
          <cell r="F877">
            <v>0</v>
          </cell>
          <cell r="G877">
            <v>0</v>
          </cell>
          <cell r="H877">
            <v>0</v>
          </cell>
          <cell r="I877">
            <v>0</v>
          </cell>
          <cell r="J877">
            <v>0</v>
          </cell>
        </row>
        <row r="878">
          <cell r="B878" t="str">
            <v>ID 37 ARQUIMEDES DE JESUS MONTOYA OCHOA</v>
          </cell>
          <cell r="C878">
            <v>0</v>
          </cell>
          <cell r="D878">
            <v>0</v>
          </cell>
          <cell r="E878">
            <v>0</v>
          </cell>
          <cell r="F878">
            <v>0</v>
          </cell>
          <cell r="G878">
            <v>1</v>
          </cell>
          <cell r="H878">
            <v>1</v>
          </cell>
          <cell r="I878">
            <v>0</v>
          </cell>
          <cell r="J878">
            <v>0</v>
          </cell>
        </row>
        <row r="879">
          <cell r="B879" t="str">
            <v>ID 81 JHON FREDY AGUDELO ARANGO</v>
          </cell>
          <cell r="C879">
            <v>0</v>
          </cell>
          <cell r="D879">
            <v>0</v>
          </cell>
          <cell r="E879">
            <v>0</v>
          </cell>
          <cell r="F879">
            <v>0</v>
          </cell>
          <cell r="G879">
            <v>1</v>
          </cell>
          <cell r="H879">
            <v>1</v>
          </cell>
          <cell r="I879">
            <v>0</v>
          </cell>
          <cell r="J879">
            <v>0</v>
          </cell>
        </row>
        <row r="880">
          <cell r="B880" t="str">
            <v>ID83 ADOLFO DE JESUS UÑATES CEBALLOS</v>
          </cell>
          <cell r="C880">
            <v>0</v>
          </cell>
          <cell r="D880">
            <v>0</v>
          </cell>
          <cell r="E880">
            <v>0</v>
          </cell>
          <cell r="F880">
            <v>0</v>
          </cell>
          <cell r="G880">
            <v>1</v>
          </cell>
          <cell r="H880">
            <v>1</v>
          </cell>
          <cell r="I880">
            <v>0</v>
          </cell>
          <cell r="J880">
            <v>0</v>
          </cell>
        </row>
        <row r="881">
          <cell r="B881" t="str">
            <v>ID 84 LUZ EDILIA CEBALLOS</v>
          </cell>
          <cell r="C881">
            <v>0</v>
          </cell>
          <cell r="D881">
            <v>0</v>
          </cell>
          <cell r="E881">
            <v>0</v>
          </cell>
          <cell r="F881">
            <v>0</v>
          </cell>
          <cell r="G881">
            <v>1</v>
          </cell>
          <cell r="H881">
            <v>1</v>
          </cell>
          <cell r="I881">
            <v>0</v>
          </cell>
          <cell r="J881">
            <v>0</v>
          </cell>
        </row>
        <row r="882">
          <cell r="B882" t="str">
            <v>ID 85 LUIS ENRIQUE LONDOÑO MUÑOZ</v>
          </cell>
          <cell r="C882">
            <v>0</v>
          </cell>
          <cell r="D882">
            <v>0</v>
          </cell>
          <cell r="E882">
            <v>0</v>
          </cell>
          <cell r="F882">
            <v>0</v>
          </cell>
          <cell r="G882">
            <v>0</v>
          </cell>
          <cell r="H882">
            <v>0</v>
          </cell>
          <cell r="I882">
            <v>0</v>
          </cell>
          <cell r="J882">
            <v>0</v>
          </cell>
        </row>
        <row r="883">
          <cell r="B883" t="str">
            <v>ID 86 HUMBERTO ANTONIO BAENA LOPERA</v>
          </cell>
          <cell r="C883">
            <v>0</v>
          </cell>
          <cell r="D883">
            <v>0</v>
          </cell>
          <cell r="E883">
            <v>0</v>
          </cell>
          <cell r="F883">
            <v>0</v>
          </cell>
          <cell r="G883">
            <v>1</v>
          </cell>
          <cell r="H883">
            <v>1</v>
          </cell>
          <cell r="I883">
            <v>0</v>
          </cell>
          <cell r="J883">
            <v>0</v>
          </cell>
        </row>
        <row r="884">
          <cell r="B884" t="str">
            <v>ID 87 EDILBERTO DE JESUS QUINTANA</v>
          </cell>
          <cell r="C884">
            <v>0</v>
          </cell>
          <cell r="D884">
            <v>0</v>
          </cell>
          <cell r="E884">
            <v>0</v>
          </cell>
          <cell r="F884">
            <v>0</v>
          </cell>
          <cell r="G884">
            <v>0</v>
          </cell>
          <cell r="H884">
            <v>0</v>
          </cell>
          <cell r="I884">
            <v>0</v>
          </cell>
          <cell r="J884">
            <v>0</v>
          </cell>
        </row>
        <row r="885">
          <cell r="B885" t="str">
            <v>ID 88GUILLERMINA LOPEZ ARROYAVE</v>
          </cell>
          <cell r="C885">
            <v>0</v>
          </cell>
          <cell r="D885">
            <v>0</v>
          </cell>
          <cell r="E885">
            <v>0</v>
          </cell>
          <cell r="F885">
            <v>0</v>
          </cell>
          <cell r="G885">
            <v>1</v>
          </cell>
          <cell r="H885">
            <v>1</v>
          </cell>
          <cell r="I885">
            <v>0</v>
          </cell>
          <cell r="J885">
            <v>0</v>
          </cell>
        </row>
        <row r="886">
          <cell r="B886" t="str">
            <v>ID 90 LUIS FERNANDO ADARVE JIMENEZ</v>
          </cell>
          <cell r="C886">
            <v>0</v>
          </cell>
          <cell r="D886">
            <v>0</v>
          </cell>
          <cell r="E886">
            <v>0</v>
          </cell>
          <cell r="F886">
            <v>0</v>
          </cell>
          <cell r="G886">
            <v>0</v>
          </cell>
          <cell r="H886">
            <v>0</v>
          </cell>
          <cell r="I886">
            <v>0</v>
          </cell>
          <cell r="J886">
            <v>0</v>
          </cell>
        </row>
        <row r="887">
          <cell r="B887" t="str">
            <v>ID 53 YEISON ALEXIS JIMENEZ</v>
          </cell>
          <cell r="C887">
            <v>0</v>
          </cell>
          <cell r="D887">
            <v>0</v>
          </cell>
          <cell r="E887">
            <v>0</v>
          </cell>
          <cell r="F887">
            <v>0</v>
          </cell>
          <cell r="G887">
            <v>1</v>
          </cell>
          <cell r="H887">
            <v>1</v>
          </cell>
          <cell r="I887">
            <v>0</v>
          </cell>
          <cell r="J887">
            <v>0</v>
          </cell>
        </row>
        <row r="888">
          <cell r="B888">
            <v>0</v>
          </cell>
          <cell r="C888">
            <v>0</v>
          </cell>
          <cell r="D888">
            <v>0</v>
          </cell>
          <cell r="E888">
            <v>0</v>
          </cell>
          <cell r="F888">
            <v>0</v>
          </cell>
          <cell r="G888">
            <v>0</v>
          </cell>
          <cell r="H888">
            <v>0</v>
          </cell>
          <cell r="I888">
            <v>0</v>
          </cell>
          <cell r="J888">
            <v>0</v>
          </cell>
        </row>
        <row r="889">
          <cell r="B889">
            <v>0</v>
          </cell>
          <cell r="C889">
            <v>0</v>
          </cell>
          <cell r="D889">
            <v>0</v>
          </cell>
          <cell r="E889">
            <v>0</v>
          </cell>
          <cell r="F889">
            <v>0</v>
          </cell>
          <cell r="G889" t="str">
            <v>TOTAL</v>
          </cell>
          <cell r="H889">
            <v>23</v>
          </cell>
          <cell r="I889">
            <v>0</v>
          </cell>
          <cell r="J889">
            <v>0</v>
          </cell>
        </row>
        <row r="890">
          <cell r="B890" t="str">
            <v>CAPITULO:</v>
          </cell>
          <cell r="C890" t="str">
            <v>6.</v>
          </cell>
          <cell r="D890" t="str">
            <v>HIDROSANITARIOS</v>
          </cell>
          <cell r="E890">
            <v>0</v>
          </cell>
          <cell r="F890">
            <v>0</v>
          </cell>
          <cell r="G890">
            <v>0</v>
          </cell>
          <cell r="H890">
            <v>0</v>
          </cell>
          <cell r="I890" t="str">
            <v>ELABORÓ:</v>
          </cell>
          <cell r="J890" t="str">
            <v>FECHA:</v>
          </cell>
        </row>
        <row r="891">
          <cell r="B891">
            <v>0</v>
          </cell>
          <cell r="C891">
            <v>0</v>
          </cell>
          <cell r="D891">
            <v>0</v>
          </cell>
          <cell r="E891">
            <v>0</v>
          </cell>
          <cell r="F891">
            <v>0</v>
          </cell>
          <cell r="G891">
            <v>0</v>
          </cell>
          <cell r="H891">
            <v>0</v>
          </cell>
          <cell r="I891" t="str">
            <v>Diego Alejandro Valencia</v>
          </cell>
          <cell r="J891">
            <v>44287</v>
          </cell>
        </row>
        <row r="892">
          <cell r="B892" t="str">
            <v>ITEM</v>
          </cell>
          <cell r="C892" t="str">
            <v>Salida de aguas negras en tuberia sanitaria con diámetro de 2" (pulgadas), hasta 2 metros. Incluye accesorios y lo necesario para la instalación.</v>
          </cell>
          <cell r="D892">
            <v>0</v>
          </cell>
          <cell r="E892">
            <v>0</v>
          </cell>
          <cell r="F892">
            <v>0</v>
          </cell>
          <cell r="G892">
            <v>0</v>
          </cell>
          <cell r="H892">
            <v>0</v>
          </cell>
          <cell r="I892">
            <v>0</v>
          </cell>
          <cell r="J892" t="str">
            <v>UNIDAD:</v>
          </cell>
        </row>
        <row r="893">
          <cell r="B893" t="str">
            <v>6.5</v>
          </cell>
          <cell r="C893">
            <v>0</v>
          </cell>
          <cell r="D893">
            <v>0</v>
          </cell>
          <cell r="E893">
            <v>0</v>
          </cell>
          <cell r="F893">
            <v>0</v>
          </cell>
          <cell r="G893">
            <v>0</v>
          </cell>
          <cell r="H893">
            <v>0</v>
          </cell>
          <cell r="I893">
            <v>0</v>
          </cell>
          <cell r="J893" t="str">
            <v>un</v>
          </cell>
          <cell r="K893">
            <v>25</v>
          </cell>
        </row>
        <row r="894">
          <cell r="B894" t="str">
            <v>UBICACIÓN</v>
          </cell>
          <cell r="C894">
            <v>0</v>
          </cell>
          <cell r="D894" t="str">
            <v>LARGO</v>
          </cell>
          <cell r="E894" t="str">
            <v>ANCHO</v>
          </cell>
          <cell r="F894" t="str">
            <v>ALTURA</v>
          </cell>
          <cell r="G894" t="str">
            <v>CANT.</v>
          </cell>
          <cell r="H894" t="str">
            <v>TOTAL</v>
          </cell>
          <cell r="I894" t="str">
            <v>DETALLES</v>
          </cell>
          <cell r="J894">
            <v>0</v>
          </cell>
        </row>
        <row r="895">
          <cell r="B895" t="str">
            <v>ID 13 ELDA PATRICIA CEBALLOS VERGARA</v>
          </cell>
          <cell r="C895">
            <v>0</v>
          </cell>
          <cell r="D895">
            <v>0</v>
          </cell>
          <cell r="E895">
            <v>0</v>
          </cell>
          <cell r="F895">
            <v>0</v>
          </cell>
          <cell r="G895">
            <v>1</v>
          </cell>
          <cell r="H895">
            <v>1</v>
          </cell>
          <cell r="I895">
            <v>0</v>
          </cell>
          <cell r="J895">
            <v>0</v>
          </cell>
        </row>
        <row r="896">
          <cell r="B896" t="str">
            <v>ID 15DUBIS CECILIA MADRID GOMEZ</v>
          </cell>
          <cell r="C896">
            <v>0</v>
          </cell>
          <cell r="D896">
            <v>0</v>
          </cell>
          <cell r="E896">
            <v>0</v>
          </cell>
          <cell r="F896">
            <v>0</v>
          </cell>
          <cell r="G896">
            <v>1</v>
          </cell>
          <cell r="H896">
            <v>1</v>
          </cell>
          <cell r="I896">
            <v>0</v>
          </cell>
          <cell r="J896">
            <v>0</v>
          </cell>
        </row>
        <row r="897">
          <cell r="B897" t="str">
            <v>ID 25 NORBERTO ALONSO RIOS TORRES</v>
          </cell>
          <cell r="C897">
            <v>0</v>
          </cell>
          <cell r="D897">
            <v>0</v>
          </cell>
          <cell r="E897">
            <v>0</v>
          </cell>
          <cell r="F897">
            <v>0</v>
          </cell>
          <cell r="G897">
            <v>1</v>
          </cell>
          <cell r="H897">
            <v>1</v>
          </cell>
          <cell r="I897">
            <v>0</v>
          </cell>
          <cell r="J897">
            <v>0</v>
          </cell>
        </row>
        <row r="898">
          <cell r="B898" t="str">
            <v>ID 29ALBERTO DE JESUS RESTREPO LOPEZ</v>
          </cell>
          <cell r="C898">
            <v>0</v>
          </cell>
          <cell r="D898">
            <v>0</v>
          </cell>
          <cell r="E898">
            <v>0</v>
          </cell>
          <cell r="F898">
            <v>0</v>
          </cell>
          <cell r="G898">
            <v>1</v>
          </cell>
          <cell r="H898">
            <v>1</v>
          </cell>
          <cell r="I898">
            <v>0</v>
          </cell>
          <cell r="J898">
            <v>0</v>
          </cell>
        </row>
        <row r="899">
          <cell r="B899" t="str">
            <v>ID 30 LEIDY CATHERINE AGUDELO ORREGO</v>
          </cell>
          <cell r="C899">
            <v>0</v>
          </cell>
          <cell r="D899">
            <v>0</v>
          </cell>
          <cell r="E899">
            <v>0</v>
          </cell>
          <cell r="F899">
            <v>0</v>
          </cell>
          <cell r="G899">
            <v>0</v>
          </cell>
          <cell r="H899">
            <v>0</v>
          </cell>
          <cell r="I899">
            <v>0</v>
          </cell>
          <cell r="J899">
            <v>0</v>
          </cell>
        </row>
        <row r="900">
          <cell r="B900" t="str">
            <v>ID 31 WILSON DE JESUS ROJAS LOPEZ</v>
          </cell>
          <cell r="C900">
            <v>0</v>
          </cell>
          <cell r="D900">
            <v>0</v>
          </cell>
          <cell r="E900">
            <v>0</v>
          </cell>
          <cell r="F900">
            <v>0</v>
          </cell>
          <cell r="G900">
            <v>0</v>
          </cell>
          <cell r="H900">
            <v>0</v>
          </cell>
          <cell r="I900">
            <v>0</v>
          </cell>
          <cell r="J900">
            <v>0</v>
          </cell>
        </row>
        <row r="901">
          <cell r="B901" t="str">
            <v>ID 34 MARIA GUIDIANI CALLE MISAS</v>
          </cell>
          <cell r="C901">
            <v>0</v>
          </cell>
          <cell r="D901">
            <v>0</v>
          </cell>
          <cell r="E901">
            <v>0</v>
          </cell>
          <cell r="F901">
            <v>0</v>
          </cell>
          <cell r="G901">
            <v>0</v>
          </cell>
          <cell r="H901">
            <v>0</v>
          </cell>
          <cell r="I901">
            <v>0</v>
          </cell>
          <cell r="J901">
            <v>0</v>
          </cell>
        </row>
        <row r="902">
          <cell r="B902" t="str">
            <v>ID 43NODIER YAMILE GONZALEZ IDARRAGA</v>
          </cell>
          <cell r="C902">
            <v>0</v>
          </cell>
          <cell r="D902">
            <v>0</v>
          </cell>
          <cell r="E902">
            <v>0</v>
          </cell>
          <cell r="F902">
            <v>0</v>
          </cell>
          <cell r="G902">
            <v>1</v>
          </cell>
          <cell r="H902">
            <v>1</v>
          </cell>
          <cell r="I902">
            <v>0</v>
          </cell>
          <cell r="J902">
            <v>0</v>
          </cell>
        </row>
        <row r="903">
          <cell r="B903" t="str">
            <v>ID 46 YENNY LISENIA QUIROZ MONSALVE</v>
          </cell>
          <cell r="C903">
            <v>0</v>
          </cell>
          <cell r="D903">
            <v>0</v>
          </cell>
          <cell r="E903">
            <v>0</v>
          </cell>
          <cell r="F903">
            <v>0</v>
          </cell>
          <cell r="G903">
            <v>1</v>
          </cell>
          <cell r="H903">
            <v>1</v>
          </cell>
          <cell r="I903">
            <v>0</v>
          </cell>
          <cell r="J903">
            <v>0</v>
          </cell>
        </row>
        <row r="904">
          <cell r="B904" t="str">
            <v>ID 48 LILIANA MARIA SANCHEZ GOMEZ</v>
          </cell>
          <cell r="C904">
            <v>0</v>
          </cell>
          <cell r="D904">
            <v>0</v>
          </cell>
          <cell r="E904">
            <v>0</v>
          </cell>
          <cell r="F904">
            <v>0</v>
          </cell>
          <cell r="G904">
            <v>0</v>
          </cell>
          <cell r="H904">
            <v>0</v>
          </cell>
          <cell r="I904">
            <v>0</v>
          </cell>
          <cell r="J904">
            <v>0</v>
          </cell>
        </row>
        <row r="905">
          <cell r="B905" t="str">
            <v>ID 49 MARISOL MISAS ATEHORTUA</v>
          </cell>
          <cell r="C905">
            <v>0</v>
          </cell>
          <cell r="D905">
            <v>0</v>
          </cell>
          <cell r="E905">
            <v>0</v>
          </cell>
          <cell r="F905">
            <v>0</v>
          </cell>
          <cell r="G905">
            <v>1</v>
          </cell>
          <cell r="H905">
            <v>1</v>
          </cell>
          <cell r="I905">
            <v>0</v>
          </cell>
          <cell r="J905">
            <v>0</v>
          </cell>
        </row>
        <row r="906">
          <cell r="B906" t="str">
            <v>ID 50 RODOLFO ANTONIO AGUDELO AGUDELO</v>
          </cell>
          <cell r="C906">
            <v>0</v>
          </cell>
          <cell r="D906">
            <v>0</v>
          </cell>
          <cell r="E906">
            <v>0</v>
          </cell>
          <cell r="F906">
            <v>0</v>
          </cell>
          <cell r="G906">
            <v>1</v>
          </cell>
          <cell r="H906">
            <v>1</v>
          </cell>
          <cell r="I906">
            <v>0</v>
          </cell>
          <cell r="J906">
            <v>0</v>
          </cell>
        </row>
        <row r="907">
          <cell r="B907" t="str">
            <v>ID 52 JESUS EMILIO CARDONA HERNANDEZ</v>
          </cell>
          <cell r="C907">
            <v>0</v>
          </cell>
          <cell r="D907">
            <v>0</v>
          </cell>
          <cell r="E907">
            <v>0</v>
          </cell>
          <cell r="F907">
            <v>0</v>
          </cell>
          <cell r="G907">
            <v>1</v>
          </cell>
          <cell r="H907">
            <v>1</v>
          </cell>
          <cell r="I907">
            <v>0</v>
          </cell>
          <cell r="J907">
            <v>0</v>
          </cell>
        </row>
        <row r="908">
          <cell r="B908" t="str">
            <v>ID 54 ROMAN ALBERTO BARRIENTOS RESTREPO</v>
          </cell>
          <cell r="C908">
            <v>0</v>
          </cell>
          <cell r="D908">
            <v>0</v>
          </cell>
          <cell r="E908">
            <v>0</v>
          </cell>
          <cell r="F908">
            <v>0</v>
          </cell>
          <cell r="G908">
            <v>1</v>
          </cell>
          <cell r="H908">
            <v>1</v>
          </cell>
          <cell r="I908">
            <v>0</v>
          </cell>
          <cell r="J908">
            <v>0</v>
          </cell>
        </row>
        <row r="909">
          <cell r="B909" t="str">
            <v>ID 55 JOHAN MANUEL PEÑA ELORZA</v>
          </cell>
          <cell r="C909">
            <v>0</v>
          </cell>
          <cell r="D909">
            <v>0</v>
          </cell>
          <cell r="E909">
            <v>0</v>
          </cell>
          <cell r="F909">
            <v>0</v>
          </cell>
          <cell r="G909">
            <v>1</v>
          </cell>
          <cell r="H909">
            <v>1</v>
          </cell>
          <cell r="I909">
            <v>0</v>
          </cell>
          <cell r="J909">
            <v>0</v>
          </cell>
        </row>
        <row r="910">
          <cell r="B910" t="str">
            <v>ID 57 ROSA ELENA VILLEGAS PEREZ</v>
          </cell>
          <cell r="C910">
            <v>0</v>
          </cell>
          <cell r="D910">
            <v>0</v>
          </cell>
          <cell r="E910">
            <v>0</v>
          </cell>
          <cell r="F910">
            <v>0</v>
          </cell>
          <cell r="G910">
            <v>1</v>
          </cell>
          <cell r="H910">
            <v>1</v>
          </cell>
          <cell r="I910">
            <v>0</v>
          </cell>
          <cell r="J910">
            <v>0</v>
          </cell>
        </row>
        <row r="911">
          <cell r="B911" t="str">
            <v>ID 61 FLORICELI DEL CARMEN GOMEZ VARELAS</v>
          </cell>
          <cell r="C911">
            <v>0</v>
          </cell>
          <cell r="D911">
            <v>0</v>
          </cell>
          <cell r="E911">
            <v>0</v>
          </cell>
          <cell r="F911">
            <v>0</v>
          </cell>
          <cell r="G911">
            <v>1</v>
          </cell>
          <cell r="H911">
            <v>1</v>
          </cell>
          <cell r="I911">
            <v>0</v>
          </cell>
          <cell r="J911">
            <v>0</v>
          </cell>
        </row>
        <row r="912">
          <cell r="B912" t="str">
            <v>ID 62 SILVIA LILIANA ROJO</v>
          </cell>
          <cell r="C912">
            <v>0</v>
          </cell>
          <cell r="D912">
            <v>0</v>
          </cell>
          <cell r="E912">
            <v>0</v>
          </cell>
          <cell r="F912">
            <v>0</v>
          </cell>
          <cell r="G912">
            <v>1</v>
          </cell>
          <cell r="H912">
            <v>1</v>
          </cell>
          <cell r="I912">
            <v>0</v>
          </cell>
          <cell r="J912">
            <v>0</v>
          </cell>
        </row>
        <row r="913">
          <cell r="B913" t="str">
            <v>ID 63 MIGUEL ANTONIO LOPEZ LOPERA</v>
          </cell>
          <cell r="C913">
            <v>0</v>
          </cell>
          <cell r="D913">
            <v>0</v>
          </cell>
          <cell r="E913">
            <v>0</v>
          </cell>
          <cell r="F913">
            <v>0</v>
          </cell>
          <cell r="G913">
            <v>1</v>
          </cell>
          <cell r="H913">
            <v>1</v>
          </cell>
          <cell r="I913">
            <v>0</v>
          </cell>
          <cell r="J913">
            <v>0</v>
          </cell>
        </row>
        <row r="914">
          <cell r="B914" t="str">
            <v>ID 37 ARQUIMEDES DE JESUS MONTOYA OCHOA</v>
          </cell>
          <cell r="C914">
            <v>0</v>
          </cell>
          <cell r="D914">
            <v>0</v>
          </cell>
          <cell r="E914">
            <v>0</v>
          </cell>
          <cell r="F914">
            <v>0</v>
          </cell>
          <cell r="G914">
            <v>1</v>
          </cell>
          <cell r="H914">
            <v>1</v>
          </cell>
          <cell r="I914">
            <v>0</v>
          </cell>
          <cell r="J914">
            <v>0</v>
          </cell>
        </row>
        <row r="915">
          <cell r="B915" t="str">
            <v>ID 81 JHON FREDY AGUDELO ARANGO</v>
          </cell>
          <cell r="C915">
            <v>0</v>
          </cell>
          <cell r="D915">
            <v>0</v>
          </cell>
          <cell r="E915">
            <v>0</v>
          </cell>
          <cell r="F915">
            <v>0</v>
          </cell>
          <cell r="G915">
            <v>1</v>
          </cell>
          <cell r="H915">
            <v>1</v>
          </cell>
          <cell r="I915">
            <v>0</v>
          </cell>
          <cell r="J915">
            <v>0</v>
          </cell>
        </row>
        <row r="916">
          <cell r="B916" t="str">
            <v>ID83 ADOLFO DE JESUS UÑATES CEBALLOS</v>
          </cell>
          <cell r="C916">
            <v>0</v>
          </cell>
          <cell r="D916">
            <v>0</v>
          </cell>
          <cell r="E916">
            <v>0</v>
          </cell>
          <cell r="F916">
            <v>0</v>
          </cell>
          <cell r="G916">
            <v>1</v>
          </cell>
          <cell r="H916">
            <v>1</v>
          </cell>
          <cell r="I916">
            <v>0</v>
          </cell>
          <cell r="J916">
            <v>0</v>
          </cell>
        </row>
        <row r="917">
          <cell r="B917" t="str">
            <v>ID 84 LUZ EDILIA CEBALLOS</v>
          </cell>
          <cell r="C917">
            <v>0</v>
          </cell>
          <cell r="D917">
            <v>0</v>
          </cell>
          <cell r="E917">
            <v>0</v>
          </cell>
          <cell r="F917">
            <v>0</v>
          </cell>
          <cell r="G917">
            <v>1</v>
          </cell>
          <cell r="H917">
            <v>1</v>
          </cell>
          <cell r="I917">
            <v>0</v>
          </cell>
          <cell r="J917">
            <v>0</v>
          </cell>
        </row>
        <row r="918">
          <cell r="B918" t="str">
            <v>ID 85 LUIS ENRIQUE LONDOÑO MUÑOZ</v>
          </cell>
          <cell r="C918">
            <v>0</v>
          </cell>
          <cell r="D918">
            <v>0</v>
          </cell>
          <cell r="E918">
            <v>0</v>
          </cell>
          <cell r="F918">
            <v>0</v>
          </cell>
          <cell r="G918">
            <v>1</v>
          </cell>
          <cell r="H918">
            <v>1</v>
          </cell>
          <cell r="I918">
            <v>0</v>
          </cell>
          <cell r="J918">
            <v>0</v>
          </cell>
        </row>
        <row r="919">
          <cell r="B919" t="str">
            <v>ID 86 HUMBERTO ANTONIO BAENA LOPERA</v>
          </cell>
          <cell r="C919">
            <v>0</v>
          </cell>
          <cell r="D919">
            <v>0</v>
          </cell>
          <cell r="E919">
            <v>0</v>
          </cell>
          <cell r="F919">
            <v>0</v>
          </cell>
          <cell r="G919">
            <v>1</v>
          </cell>
          <cell r="H919">
            <v>1</v>
          </cell>
          <cell r="I919">
            <v>0</v>
          </cell>
          <cell r="J919">
            <v>0</v>
          </cell>
        </row>
        <row r="920">
          <cell r="B920" t="str">
            <v>ID 87 EDILBERTO DE JESUS QUINTANA</v>
          </cell>
          <cell r="C920">
            <v>0</v>
          </cell>
          <cell r="D920">
            <v>0</v>
          </cell>
          <cell r="E920">
            <v>0</v>
          </cell>
          <cell r="F920">
            <v>0</v>
          </cell>
          <cell r="G920">
            <v>1</v>
          </cell>
          <cell r="H920">
            <v>1</v>
          </cell>
          <cell r="I920">
            <v>0</v>
          </cell>
          <cell r="J920">
            <v>0</v>
          </cell>
        </row>
        <row r="921">
          <cell r="B921" t="str">
            <v>ID 88GUILLERMINA LOPEZ ARROYAVE</v>
          </cell>
          <cell r="C921">
            <v>0</v>
          </cell>
          <cell r="D921">
            <v>0</v>
          </cell>
          <cell r="E921">
            <v>0</v>
          </cell>
          <cell r="F921">
            <v>0</v>
          </cell>
          <cell r="G921">
            <v>1</v>
          </cell>
          <cell r="H921">
            <v>1</v>
          </cell>
          <cell r="I921">
            <v>0</v>
          </cell>
          <cell r="J921">
            <v>0</v>
          </cell>
        </row>
        <row r="922">
          <cell r="B922" t="str">
            <v>ID 90 LUIS FERNANDO ADARVE JIMENEZ</v>
          </cell>
          <cell r="C922">
            <v>0</v>
          </cell>
          <cell r="D922">
            <v>0</v>
          </cell>
          <cell r="E922">
            <v>0</v>
          </cell>
          <cell r="F922">
            <v>0</v>
          </cell>
          <cell r="G922">
            <v>1</v>
          </cell>
          <cell r="H922">
            <v>1</v>
          </cell>
          <cell r="I922">
            <v>0</v>
          </cell>
          <cell r="J922">
            <v>0</v>
          </cell>
        </row>
        <row r="923">
          <cell r="B923" t="str">
            <v>ID 53 YEISON ALEXIS JIMENEZ</v>
          </cell>
          <cell r="C923">
            <v>0</v>
          </cell>
          <cell r="D923">
            <v>0</v>
          </cell>
          <cell r="E923">
            <v>0</v>
          </cell>
          <cell r="F923">
            <v>0</v>
          </cell>
          <cell r="G923">
            <v>1</v>
          </cell>
          <cell r="H923">
            <v>1</v>
          </cell>
          <cell r="I923">
            <v>0</v>
          </cell>
          <cell r="J923">
            <v>0</v>
          </cell>
        </row>
        <row r="924">
          <cell r="B924">
            <v>0</v>
          </cell>
          <cell r="C924">
            <v>0</v>
          </cell>
          <cell r="D924">
            <v>0</v>
          </cell>
          <cell r="E924">
            <v>0</v>
          </cell>
          <cell r="F924">
            <v>0</v>
          </cell>
          <cell r="G924">
            <v>0</v>
          </cell>
          <cell r="H924">
            <v>0</v>
          </cell>
          <cell r="I924">
            <v>0</v>
          </cell>
          <cell r="J924">
            <v>0</v>
          </cell>
        </row>
        <row r="925">
          <cell r="B925">
            <v>0</v>
          </cell>
          <cell r="C925">
            <v>0</v>
          </cell>
          <cell r="D925">
            <v>0</v>
          </cell>
          <cell r="E925">
            <v>0</v>
          </cell>
          <cell r="F925">
            <v>0</v>
          </cell>
          <cell r="G925" t="str">
            <v>TOTAL</v>
          </cell>
          <cell r="H925">
            <v>25</v>
          </cell>
          <cell r="I925">
            <v>0</v>
          </cell>
          <cell r="J925">
            <v>0</v>
          </cell>
        </row>
        <row r="926">
          <cell r="B926" t="str">
            <v>CAPITULO:</v>
          </cell>
          <cell r="C926" t="str">
            <v>6.</v>
          </cell>
          <cell r="D926" t="str">
            <v>HIDROSANITARIOS</v>
          </cell>
          <cell r="E926">
            <v>0</v>
          </cell>
          <cell r="F926">
            <v>0</v>
          </cell>
          <cell r="G926">
            <v>0</v>
          </cell>
          <cell r="H926">
            <v>0</v>
          </cell>
          <cell r="I926" t="str">
            <v>ELABORÓ:</v>
          </cell>
          <cell r="J926" t="str">
            <v>FECHA:</v>
          </cell>
        </row>
        <row r="927">
          <cell r="B927">
            <v>0</v>
          </cell>
          <cell r="C927">
            <v>0</v>
          </cell>
          <cell r="D927">
            <v>0</v>
          </cell>
          <cell r="E927">
            <v>0</v>
          </cell>
          <cell r="F927">
            <v>0</v>
          </cell>
          <cell r="G927">
            <v>0</v>
          </cell>
          <cell r="H927">
            <v>0</v>
          </cell>
          <cell r="I927" t="str">
            <v>Diego Alejandro Valencia</v>
          </cell>
          <cell r="J927">
            <v>44287</v>
          </cell>
        </row>
        <row r="928">
          <cell r="B928" t="str">
            <v>ITEM</v>
          </cell>
          <cell r="C928" t="str">
            <v>STI de tuberia PVC-Sanitaria con un diámetro de 3", para aguas residuales enterrada o empotrada en pisos o losas. Incluye suministro y transporte de los materiales, accesorios, pegante, limpiador y todos los elementos necesarios para su correcta instalación.</v>
          </cell>
          <cell r="D928">
            <v>0</v>
          </cell>
          <cell r="E928">
            <v>0</v>
          </cell>
          <cell r="F928">
            <v>0</v>
          </cell>
          <cell r="G928">
            <v>0</v>
          </cell>
          <cell r="H928">
            <v>0</v>
          </cell>
          <cell r="I928">
            <v>0</v>
          </cell>
          <cell r="J928" t="str">
            <v>UNIDAD:</v>
          </cell>
        </row>
        <row r="929">
          <cell r="B929" t="str">
            <v>6.6</v>
          </cell>
          <cell r="C929">
            <v>0</v>
          </cell>
          <cell r="D929">
            <v>0</v>
          </cell>
          <cell r="E929">
            <v>0</v>
          </cell>
          <cell r="F929">
            <v>0</v>
          </cell>
          <cell r="G929">
            <v>0</v>
          </cell>
          <cell r="H929">
            <v>0</v>
          </cell>
          <cell r="I929">
            <v>0</v>
          </cell>
          <cell r="J929" t="str">
            <v>m</v>
          </cell>
          <cell r="K929">
            <v>28</v>
          </cell>
        </row>
        <row r="930">
          <cell r="B930" t="str">
            <v>UBICACIÓN</v>
          </cell>
          <cell r="C930">
            <v>0</v>
          </cell>
          <cell r="D930" t="str">
            <v>LARGO</v>
          </cell>
          <cell r="E930" t="str">
            <v>ANCHO</v>
          </cell>
          <cell r="F930" t="str">
            <v>ALTURA</v>
          </cell>
          <cell r="G930" t="str">
            <v>CANT.</v>
          </cell>
          <cell r="H930" t="str">
            <v>TOTAL</v>
          </cell>
          <cell r="I930" t="str">
            <v>DETALLES</v>
          </cell>
          <cell r="J930">
            <v>0</v>
          </cell>
        </row>
        <row r="931">
          <cell r="B931" t="str">
            <v>ID 13 ELDA PATRICIA CEBALLOS VERGARA</v>
          </cell>
          <cell r="C931">
            <v>0</v>
          </cell>
          <cell r="D931">
            <v>0</v>
          </cell>
          <cell r="E931">
            <v>0</v>
          </cell>
          <cell r="F931">
            <v>0</v>
          </cell>
          <cell r="G931">
            <v>1</v>
          </cell>
          <cell r="H931">
            <v>1</v>
          </cell>
          <cell r="I931">
            <v>0</v>
          </cell>
          <cell r="J931">
            <v>0</v>
          </cell>
        </row>
        <row r="932">
          <cell r="B932" t="str">
            <v>ID 15DUBIS CECILIA MADRID GOMEZ</v>
          </cell>
          <cell r="C932">
            <v>0</v>
          </cell>
          <cell r="D932">
            <v>0</v>
          </cell>
          <cell r="E932">
            <v>0</v>
          </cell>
          <cell r="F932">
            <v>0</v>
          </cell>
          <cell r="G932">
            <v>1</v>
          </cell>
          <cell r="H932">
            <v>1</v>
          </cell>
          <cell r="I932">
            <v>0</v>
          </cell>
          <cell r="J932">
            <v>0</v>
          </cell>
        </row>
        <row r="933">
          <cell r="B933" t="str">
            <v>ID 25 NORBERTO ALONSO RIOS TORRES</v>
          </cell>
          <cell r="C933">
            <v>0</v>
          </cell>
          <cell r="D933">
            <v>0</v>
          </cell>
          <cell r="E933">
            <v>0</v>
          </cell>
          <cell r="F933">
            <v>0</v>
          </cell>
          <cell r="G933">
            <v>1</v>
          </cell>
          <cell r="H933">
            <v>1</v>
          </cell>
          <cell r="I933">
            <v>0</v>
          </cell>
          <cell r="J933">
            <v>0</v>
          </cell>
        </row>
        <row r="934">
          <cell r="B934" t="str">
            <v>ID 29ALBERTO DE JESUS RESTREPO LOPEZ</v>
          </cell>
          <cell r="C934">
            <v>0</v>
          </cell>
          <cell r="D934">
            <v>0</v>
          </cell>
          <cell r="E934">
            <v>0</v>
          </cell>
          <cell r="F934">
            <v>0</v>
          </cell>
          <cell r="G934">
            <v>1</v>
          </cell>
          <cell r="H934">
            <v>1</v>
          </cell>
          <cell r="I934">
            <v>0</v>
          </cell>
          <cell r="J934">
            <v>0</v>
          </cell>
        </row>
        <row r="935">
          <cell r="B935" t="str">
            <v>ID 30 LEIDY CATHERINE AGUDELO ORREGO</v>
          </cell>
          <cell r="C935">
            <v>0</v>
          </cell>
          <cell r="D935">
            <v>0</v>
          </cell>
          <cell r="E935">
            <v>0</v>
          </cell>
          <cell r="F935">
            <v>0</v>
          </cell>
          <cell r="G935">
            <v>1</v>
          </cell>
          <cell r="H935">
            <v>1</v>
          </cell>
          <cell r="I935">
            <v>0</v>
          </cell>
          <cell r="J935">
            <v>0</v>
          </cell>
        </row>
        <row r="936">
          <cell r="B936" t="str">
            <v>ID 31 WILSON DE JESUS ROJAS LOPEZ</v>
          </cell>
          <cell r="C936">
            <v>0</v>
          </cell>
          <cell r="D936">
            <v>0</v>
          </cell>
          <cell r="E936">
            <v>0</v>
          </cell>
          <cell r="F936">
            <v>0</v>
          </cell>
          <cell r="G936">
            <v>1</v>
          </cell>
          <cell r="H936">
            <v>1</v>
          </cell>
          <cell r="I936">
            <v>0</v>
          </cell>
          <cell r="J936">
            <v>0</v>
          </cell>
        </row>
        <row r="937">
          <cell r="B937" t="str">
            <v>ID 34 MARIA GUIDIANI CALLE MISAS</v>
          </cell>
          <cell r="C937">
            <v>0</v>
          </cell>
          <cell r="D937">
            <v>0</v>
          </cell>
          <cell r="E937">
            <v>0</v>
          </cell>
          <cell r="F937">
            <v>0</v>
          </cell>
          <cell r="G937">
            <v>1</v>
          </cell>
          <cell r="H937">
            <v>1</v>
          </cell>
          <cell r="I937">
            <v>0</v>
          </cell>
          <cell r="J937">
            <v>0</v>
          </cell>
        </row>
        <row r="938">
          <cell r="B938" t="str">
            <v>ID 43NODIER YAMILE GONZALEZ IDARRAGA</v>
          </cell>
          <cell r="C938">
            <v>0</v>
          </cell>
          <cell r="D938">
            <v>0</v>
          </cell>
          <cell r="E938">
            <v>0</v>
          </cell>
          <cell r="F938">
            <v>0</v>
          </cell>
          <cell r="G938">
            <v>1</v>
          </cell>
          <cell r="H938">
            <v>1</v>
          </cell>
          <cell r="I938">
            <v>0</v>
          </cell>
          <cell r="J938">
            <v>0</v>
          </cell>
        </row>
        <row r="939">
          <cell r="B939" t="str">
            <v>ID 46 YENNY LISENIA QUIROZ MONSALVE</v>
          </cell>
          <cell r="C939">
            <v>0</v>
          </cell>
          <cell r="D939">
            <v>0</v>
          </cell>
          <cell r="E939">
            <v>0</v>
          </cell>
          <cell r="F939">
            <v>0</v>
          </cell>
          <cell r="G939">
            <v>1</v>
          </cell>
          <cell r="H939">
            <v>1</v>
          </cell>
          <cell r="I939">
            <v>0</v>
          </cell>
          <cell r="J939">
            <v>0</v>
          </cell>
        </row>
        <row r="940">
          <cell r="B940" t="str">
            <v>ID 48 LILIANA MARIA SANCHEZ GOMEZ</v>
          </cell>
          <cell r="C940">
            <v>0</v>
          </cell>
          <cell r="D940">
            <v>0</v>
          </cell>
          <cell r="E940">
            <v>0</v>
          </cell>
          <cell r="F940">
            <v>0</v>
          </cell>
          <cell r="G940">
            <v>0</v>
          </cell>
          <cell r="H940">
            <v>0</v>
          </cell>
          <cell r="I940">
            <v>0</v>
          </cell>
          <cell r="J940">
            <v>0</v>
          </cell>
        </row>
        <row r="941">
          <cell r="B941" t="str">
            <v>ID 49 MARISOL MISAS ATEHORTUA</v>
          </cell>
          <cell r="C941">
            <v>0</v>
          </cell>
          <cell r="D941">
            <v>0</v>
          </cell>
          <cell r="E941">
            <v>0</v>
          </cell>
          <cell r="F941">
            <v>0</v>
          </cell>
          <cell r="G941">
            <v>1</v>
          </cell>
          <cell r="H941">
            <v>1</v>
          </cell>
          <cell r="I941">
            <v>0</v>
          </cell>
          <cell r="J941">
            <v>0</v>
          </cell>
        </row>
        <row r="942">
          <cell r="B942" t="str">
            <v>ID 50 RODOLFO ANTONIO AGUDELO AGUDELO</v>
          </cell>
          <cell r="C942">
            <v>0</v>
          </cell>
          <cell r="D942">
            <v>0</v>
          </cell>
          <cell r="E942">
            <v>0</v>
          </cell>
          <cell r="F942">
            <v>0</v>
          </cell>
          <cell r="G942">
            <v>1</v>
          </cell>
          <cell r="H942">
            <v>1</v>
          </cell>
          <cell r="I942">
            <v>0</v>
          </cell>
          <cell r="J942">
            <v>0</v>
          </cell>
        </row>
        <row r="943">
          <cell r="B943" t="str">
            <v>ID 52 JESUS EMILIO CARDONA HERNANDEZ</v>
          </cell>
          <cell r="C943">
            <v>0</v>
          </cell>
          <cell r="D943">
            <v>0</v>
          </cell>
          <cell r="E943">
            <v>0</v>
          </cell>
          <cell r="F943">
            <v>0</v>
          </cell>
          <cell r="G943">
            <v>1</v>
          </cell>
          <cell r="H943">
            <v>1</v>
          </cell>
          <cell r="I943">
            <v>0</v>
          </cell>
          <cell r="J943">
            <v>0</v>
          </cell>
        </row>
        <row r="944">
          <cell r="B944" t="str">
            <v>ID 54 ROMAN ALBERTO BARRIENTOS RESTREPO</v>
          </cell>
          <cell r="C944">
            <v>0</v>
          </cell>
          <cell r="D944">
            <v>0</v>
          </cell>
          <cell r="E944">
            <v>0</v>
          </cell>
          <cell r="F944">
            <v>0</v>
          </cell>
          <cell r="G944">
            <v>1</v>
          </cell>
          <cell r="H944">
            <v>1</v>
          </cell>
          <cell r="I944">
            <v>0</v>
          </cell>
          <cell r="J944">
            <v>0</v>
          </cell>
        </row>
        <row r="945">
          <cell r="B945" t="str">
            <v>ID 55 JOHAN MANUEL PEÑA ELORZA</v>
          </cell>
          <cell r="C945">
            <v>0</v>
          </cell>
          <cell r="D945">
            <v>0</v>
          </cell>
          <cell r="E945">
            <v>0</v>
          </cell>
          <cell r="F945">
            <v>0</v>
          </cell>
          <cell r="G945">
            <v>1</v>
          </cell>
          <cell r="H945">
            <v>1</v>
          </cell>
          <cell r="I945">
            <v>0</v>
          </cell>
          <cell r="J945">
            <v>0</v>
          </cell>
        </row>
        <row r="946">
          <cell r="B946" t="str">
            <v>ID 57 ROSA ELENA VILLEGAS PEREZ</v>
          </cell>
          <cell r="C946">
            <v>0</v>
          </cell>
          <cell r="D946">
            <v>0</v>
          </cell>
          <cell r="E946">
            <v>0</v>
          </cell>
          <cell r="F946">
            <v>0</v>
          </cell>
          <cell r="G946">
            <v>1</v>
          </cell>
          <cell r="H946">
            <v>1</v>
          </cell>
          <cell r="I946">
            <v>0</v>
          </cell>
          <cell r="J946">
            <v>0</v>
          </cell>
        </row>
        <row r="947">
          <cell r="B947" t="str">
            <v>ID 61 FLORICELI DEL CARMEN GOMEZ VARELAS</v>
          </cell>
          <cell r="C947">
            <v>0</v>
          </cell>
          <cell r="D947">
            <v>0</v>
          </cell>
          <cell r="E947">
            <v>0</v>
          </cell>
          <cell r="F947">
            <v>0</v>
          </cell>
          <cell r="G947">
            <v>1</v>
          </cell>
          <cell r="H947">
            <v>1</v>
          </cell>
          <cell r="I947">
            <v>0</v>
          </cell>
          <cell r="J947">
            <v>0</v>
          </cell>
        </row>
        <row r="948">
          <cell r="B948" t="str">
            <v>ID 62 SILVIA LILIANA ROJO</v>
          </cell>
          <cell r="C948">
            <v>0</v>
          </cell>
          <cell r="D948">
            <v>0</v>
          </cell>
          <cell r="E948">
            <v>0</v>
          </cell>
          <cell r="F948">
            <v>0</v>
          </cell>
          <cell r="G948">
            <v>1</v>
          </cell>
          <cell r="H948">
            <v>1</v>
          </cell>
          <cell r="I948">
            <v>0</v>
          </cell>
          <cell r="J948">
            <v>0</v>
          </cell>
        </row>
        <row r="949">
          <cell r="B949" t="str">
            <v>ID 63 MIGUEL ANTONIO LOPEZ LOPERA</v>
          </cell>
          <cell r="C949">
            <v>0</v>
          </cell>
          <cell r="D949">
            <v>0</v>
          </cell>
          <cell r="E949">
            <v>0</v>
          </cell>
          <cell r="F949">
            <v>0</v>
          </cell>
          <cell r="G949">
            <v>1</v>
          </cell>
          <cell r="H949">
            <v>1</v>
          </cell>
          <cell r="I949">
            <v>0</v>
          </cell>
          <cell r="J949">
            <v>0</v>
          </cell>
        </row>
        <row r="950">
          <cell r="B950" t="str">
            <v>ID 37 ARQUIMEDES DE JESUS MONTOYA OCHOA</v>
          </cell>
          <cell r="C950">
            <v>0</v>
          </cell>
          <cell r="D950">
            <v>0</v>
          </cell>
          <cell r="E950">
            <v>0</v>
          </cell>
          <cell r="F950">
            <v>0</v>
          </cell>
          <cell r="G950">
            <v>1</v>
          </cell>
          <cell r="H950">
            <v>1</v>
          </cell>
          <cell r="I950">
            <v>0</v>
          </cell>
          <cell r="J950">
            <v>0</v>
          </cell>
        </row>
        <row r="951">
          <cell r="B951" t="str">
            <v>ID 81 JHON FREDY AGUDELO ARANGO</v>
          </cell>
          <cell r="C951">
            <v>0</v>
          </cell>
          <cell r="D951">
            <v>0</v>
          </cell>
          <cell r="E951">
            <v>0</v>
          </cell>
          <cell r="F951">
            <v>0</v>
          </cell>
          <cell r="G951">
            <v>1</v>
          </cell>
          <cell r="H951">
            <v>1</v>
          </cell>
          <cell r="I951">
            <v>0</v>
          </cell>
          <cell r="J951">
            <v>0</v>
          </cell>
        </row>
        <row r="952">
          <cell r="B952" t="str">
            <v>ID83 ADOLFO DE JESUS UÑATES CEBALLOS</v>
          </cell>
          <cell r="C952">
            <v>0</v>
          </cell>
          <cell r="D952">
            <v>0</v>
          </cell>
          <cell r="E952">
            <v>0</v>
          </cell>
          <cell r="F952">
            <v>0</v>
          </cell>
          <cell r="G952">
            <v>1</v>
          </cell>
          <cell r="H952">
            <v>1</v>
          </cell>
          <cell r="I952">
            <v>0</v>
          </cell>
          <cell r="J952">
            <v>0</v>
          </cell>
        </row>
        <row r="953">
          <cell r="B953" t="str">
            <v>ID 84 LUZ EDILIA CEBALLOS</v>
          </cell>
          <cell r="C953">
            <v>0</v>
          </cell>
          <cell r="D953">
            <v>0</v>
          </cell>
          <cell r="E953">
            <v>0</v>
          </cell>
          <cell r="F953">
            <v>0</v>
          </cell>
          <cell r="G953">
            <v>1</v>
          </cell>
          <cell r="H953">
            <v>1</v>
          </cell>
          <cell r="I953">
            <v>0</v>
          </cell>
          <cell r="J953">
            <v>0</v>
          </cell>
        </row>
        <row r="954">
          <cell r="B954" t="str">
            <v>ID 85 LUIS ENRIQUE LONDOÑO MUÑOZ</v>
          </cell>
          <cell r="C954">
            <v>0</v>
          </cell>
          <cell r="D954">
            <v>0</v>
          </cell>
          <cell r="E954">
            <v>0</v>
          </cell>
          <cell r="F954">
            <v>0</v>
          </cell>
          <cell r="G954">
            <v>1</v>
          </cell>
          <cell r="H954">
            <v>1</v>
          </cell>
          <cell r="I954">
            <v>0</v>
          </cell>
          <cell r="J954">
            <v>0</v>
          </cell>
        </row>
        <row r="955">
          <cell r="B955" t="str">
            <v>ID 86 HUMBERTO ANTONIO BAENA LOPERA</v>
          </cell>
          <cell r="C955">
            <v>0</v>
          </cell>
          <cell r="D955">
            <v>0</v>
          </cell>
          <cell r="E955">
            <v>0</v>
          </cell>
          <cell r="F955">
            <v>0</v>
          </cell>
          <cell r="G955">
            <v>1</v>
          </cell>
          <cell r="H955">
            <v>1</v>
          </cell>
          <cell r="I955">
            <v>0</v>
          </cell>
          <cell r="J955">
            <v>0</v>
          </cell>
        </row>
        <row r="956">
          <cell r="B956" t="str">
            <v>ID 87 EDILBERTO DE JESUS QUINTANA</v>
          </cell>
          <cell r="C956">
            <v>0</v>
          </cell>
          <cell r="D956">
            <v>0</v>
          </cell>
          <cell r="E956">
            <v>0</v>
          </cell>
          <cell r="F956">
            <v>0</v>
          </cell>
          <cell r="G956">
            <v>1</v>
          </cell>
          <cell r="H956">
            <v>1</v>
          </cell>
          <cell r="I956">
            <v>0</v>
          </cell>
          <cell r="J956">
            <v>0</v>
          </cell>
        </row>
        <row r="957">
          <cell r="B957" t="str">
            <v>ID 88GUILLERMINA LOPEZ ARROYAVE</v>
          </cell>
          <cell r="C957">
            <v>0</v>
          </cell>
          <cell r="D957">
            <v>0</v>
          </cell>
          <cell r="E957">
            <v>0</v>
          </cell>
          <cell r="F957">
            <v>0</v>
          </cell>
          <cell r="G957">
            <v>1</v>
          </cell>
          <cell r="H957">
            <v>1</v>
          </cell>
          <cell r="I957">
            <v>0</v>
          </cell>
          <cell r="J957">
            <v>0</v>
          </cell>
        </row>
        <row r="958">
          <cell r="B958" t="str">
            <v>ID 90 LUIS FERNANDO ADARVE JIMENEZ</v>
          </cell>
          <cell r="C958">
            <v>0</v>
          </cell>
          <cell r="D958">
            <v>0</v>
          </cell>
          <cell r="E958">
            <v>0</v>
          </cell>
          <cell r="F958">
            <v>0</v>
          </cell>
          <cell r="G958">
            <v>1</v>
          </cell>
          <cell r="H958">
            <v>1</v>
          </cell>
          <cell r="I958">
            <v>0</v>
          </cell>
          <cell r="J958">
            <v>0</v>
          </cell>
        </row>
        <row r="959">
          <cell r="B959" t="str">
            <v>ID 53 YEISON ALEXIS JIMENEZ</v>
          </cell>
          <cell r="C959">
            <v>0</v>
          </cell>
          <cell r="D959">
            <v>0</v>
          </cell>
          <cell r="E959">
            <v>0</v>
          </cell>
          <cell r="F959">
            <v>0</v>
          </cell>
          <cell r="G959">
            <v>1</v>
          </cell>
          <cell r="H959">
            <v>1</v>
          </cell>
          <cell r="I959">
            <v>0</v>
          </cell>
          <cell r="J959">
            <v>0</v>
          </cell>
        </row>
        <row r="960">
          <cell r="B960">
            <v>0</v>
          </cell>
          <cell r="C960">
            <v>0</v>
          </cell>
          <cell r="D960">
            <v>0</v>
          </cell>
          <cell r="E960">
            <v>0</v>
          </cell>
          <cell r="F960">
            <v>0</v>
          </cell>
          <cell r="G960">
            <v>0</v>
          </cell>
          <cell r="H960">
            <v>0</v>
          </cell>
          <cell r="I960">
            <v>0</v>
          </cell>
          <cell r="J960">
            <v>0</v>
          </cell>
        </row>
        <row r="961">
          <cell r="B961">
            <v>0</v>
          </cell>
          <cell r="C961">
            <v>0</v>
          </cell>
          <cell r="D961">
            <v>0</v>
          </cell>
          <cell r="E961">
            <v>0</v>
          </cell>
          <cell r="F961">
            <v>0</v>
          </cell>
          <cell r="G961" t="str">
            <v>TOTAL</v>
          </cell>
          <cell r="H961">
            <v>28</v>
          </cell>
          <cell r="I961">
            <v>0</v>
          </cell>
          <cell r="J961">
            <v>0</v>
          </cell>
        </row>
        <row r="962">
          <cell r="B962" t="str">
            <v>CAPITULO:</v>
          </cell>
          <cell r="C962" t="str">
            <v>6.</v>
          </cell>
          <cell r="D962" t="str">
            <v>HIDROSANITARIOS</v>
          </cell>
          <cell r="E962">
            <v>0</v>
          </cell>
          <cell r="F962">
            <v>0</v>
          </cell>
          <cell r="G962">
            <v>0</v>
          </cell>
          <cell r="H962">
            <v>0</v>
          </cell>
          <cell r="I962" t="str">
            <v>ELABORÓ:</v>
          </cell>
          <cell r="J962" t="str">
            <v>FECHA:</v>
          </cell>
        </row>
        <row r="963">
          <cell r="B963">
            <v>0</v>
          </cell>
          <cell r="C963">
            <v>0</v>
          </cell>
          <cell r="D963">
            <v>0</v>
          </cell>
          <cell r="E963">
            <v>0</v>
          </cell>
          <cell r="F963">
            <v>0</v>
          </cell>
          <cell r="G963">
            <v>0</v>
          </cell>
          <cell r="H963">
            <v>0</v>
          </cell>
          <cell r="I963" t="str">
            <v>Diego Alejandro Valencia</v>
          </cell>
          <cell r="J963">
            <v>44287</v>
          </cell>
        </row>
        <row r="964">
          <cell r="B964" t="str">
            <v>ITEM</v>
          </cell>
          <cell r="C964" t="str">
            <v>STI de pozo séptico tipo I de 1000 Litros, incluye accesorios para la correcta instalación y puesta en marcha.</v>
          </cell>
          <cell r="D964">
            <v>0</v>
          </cell>
          <cell r="E964">
            <v>0</v>
          </cell>
          <cell r="F964">
            <v>0</v>
          </cell>
          <cell r="G964">
            <v>0</v>
          </cell>
          <cell r="H964">
            <v>0</v>
          </cell>
          <cell r="I964">
            <v>0</v>
          </cell>
          <cell r="J964" t="str">
            <v>UNIDAD:</v>
          </cell>
        </row>
        <row r="965">
          <cell r="B965" t="str">
            <v>6.7</v>
          </cell>
          <cell r="C965">
            <v>0</v>
          </cell>
          <cell r="D965">
            <v>0</v>
          </cell>
          <cell r="E965">
            <v>0</v>
          </cell>
          <cell r="F965">
            <v>0</v>
          </cell>
          <cell r="G965">
            <v>0</v>
          </cell>
          <cell r="H965">
            <v>0</v>
          </cell>
          <cell r="I965">
            <v>0</v>
          </cell>
          <cell r="J965" t="str">
            <v>un</v>
          </cell>
          <cell r="K965">
            <v>27</v>
          </cell>
        </row>
        <row r="966">
          <cell r="B966" t="str">
            <v>UBICACIÓN</v>
          </cell>
          <cell r="C966">
            <v>0</v>
          </cell>
          <cell r="D966" t="str">
            <v>LARGO</v>
          </cell>
          <cell r="E966" t="str">
            <v>ANCHO</v>
          </cell>
          <cell r="F966" t="str">
            <v>ALTURA</v>
          </cell>
          <cell r="G966" t="str">
            <v>CANT.</v>
          </cell>
          <cell r="H966" t="str">
            <v>TOTAL</v>
          </cell>
          <cell r="I966" t="str">
            <v>DETALLES</v>
          </cell>
          <cell r="J966">
            <v>0</v>
          </cell>
        </row>
        <row r="967">
          <cell r="B967" t="str">
            <v>ID 13 ELDA PATRICIA CEBALLOS VERGARA</v>
          </cell>
          <cell r="C967">
            <v>0</v>
          </cell>
          <cell r="D967">
            <v>0</v>
          </cell>
          <cell r="E967">
            <v>0</v>
          </cell>
          <cell r="F967">
            <v>0</v>
          </cell>
          <cell r="G967">
            <v>0</v>
          </cell>
          <cell r="H967">
            <v>0</v>
          </cell>
          <cell r="I967">
            <v>0</v>
          </cell>
          <cell r="J967">
            <v>0</v>
          </cell>
        </row>
        <row r="968">
          <cell r="B968" t="str">
            <v>ID 15DUBIS CECILIA MADRID GOMEZ</v>
          </cell>
          <cell r="C968">
            <v>0</v>
          </cell>
          <cell r="D968">
            <v>0</v>
          </cell>
          <cell r="E968">
            <v>0</v>
          </cell>
          <cell r="F968">
            <v>0</v>
          </cell>
          <cell r="G968">
            <v>1</v>
          </cell>
          <cell r="H968">
            <v>1</v>
          </cell>
          <cell r="I968">
            <v>0</v>
          </cell>
          <cell r="J968">
            <v>0</v>
          </cell>
        </row>
        <row r="969">
          <cell r="B969" t="str">
            <v>ID 25 NORBERTO ALONSO RIOS TORRES</v>
          </cell>
          <cell r="C969">
            <v>0</v>
          </cell>
          <cell r="D969">
            <v>0</v>
          </cell>
          <cell r="E969">
            <v>0</v>
          </cell>
          <cell r="F969">
            <v>0</v>
          </cell>
          <cell r="G969">
            <v>1</v>
          </cell>
          <cell r="H969">
            <v>1</v>
          </cell>
          <cell r="I969">
            <v>0</v>
          </cell>
          <cell r="J969">
            <v>0</v>
          </cell>
        </row>
        <row r="970">
          <cell r="B970" t="str">
            <v>ID 29ALBERTO DE JESUS RESTREPO LOPEZ</v>
          </cell>
          <cell r="C970">
            <v>0</v>
          </cell>
          <cell r="D970">
            <v>0</v>
          </cell>
          <cell r="E970">
            <v>0</v>
          </cell>
          <cell r="F970">
            <v>0</v>
          </cell>
          <cell r="G970">
            <v>1</v>
          </cell>
          <cell r="H970">
            <v>1</v>
          </cell>
          <cell r="I970">
            <v>0</v>
          </cell>
          <cell r="J970">
            <v>0</v>
          </cell>
        </row>
        <row r="971">
          <cell r="B971" t="str">
            <v>ID 30 LEIDY CATHERINE AGUDELO ORREGO</v>
          </cell>
          <cell r="C971">
            <v>0</v>
          </cell>
          <cell r="D971">
            <v>0</v>
          </cell>
          <cell r="E971">
            <v>0</v>
          </cell>
          <cell r="F971">
            <v>0</v>
          </cell>
          <cell r="G971">
            <v>1</v>
          </cell>
          <cell r="H971">
            <v>1</v>
          </cell>
          <cell r="I971">
            <v>0</v>
          </cell>
          <cell r="J971">
            <v>0</v>
          </cell>
        </row>
        <row r="972">
          <cell r="B972" t="str">
            <v>ID 31 WILSON DE JESUS ROJAS LOPEZ</v>
          </cell>
          <cell r="C972">
            <v>0</v>
          </cell>
          <cell r="D972">
            <v>0</v>
          </cell>
          <cell r="E972">
            <v>0</v>
          </cell>
          <cell r="F972">
            <v>0</v>
          </cell>
          <cell r="G972">
            <v>1</v>
          </cell>
          <cell r="H972">
            <v>1</v>
          </cell>
          <cell r="I972">
            <v>0</v>
          </cell>
          <cell r="J972">
            <v>0</v>
          </cell>
        </row>
        <row r="973">
          <cell r="B973" t="str">
            <v>ID 34 MARIA GUIDIANI CALLE MISAS</v>
          </cell>
          <cell r="C973">
            <v>0</v>
          </cell>
          <cell r="D973">
            <v>0</v>
          </cell>
          <cell r="E973">
            <v>0</v>
          </cell>
          <cell r="F973">
            <v>0</v>
          </cell>
          <cell r="G973">
            <v>1</v>
          </cell>
          <cell r="H973">
            <v>1</v>
          </cell>
          <cell r="I973">
            <v>0</v>
          </cell>
          <cell r="J973">
            <v>0</v>
          </cell>
        </row>
        <row r="974">
          <cell r="B974" t="str">
            <v>ID 43NODIER YAMILE GONZALEZ IDARRAGA</v>
          </cell>
          <cell r="C974">
            <v>0</v>
          </cell>
          <cell r="D974">
            <v>0</v>
          </cell>
          <cell r="E974">
            <v>0</v>
          </cell>
          <cell r="F974">
            <v>0</v>
          </cell>
          <cell r="G974">
            <v>1</v>
          </cell>
          <cell r="H974">
            <v>1</v>
          </cell>
          <cell r="I974">
            <v>0</v>
          </cell>
          <cell r="J974">
            <v>0</v>
          </cell>
        </row>
        <row r="975">
          <cell r="B975" t="str">
            <v>ID 46 YENNY LISENIA QUIROZ MONSALVE</v>
          </cell>
          <cell r="C975">
            <v>0</v>
          </cell>
          <cell r="D975">
            <v>0</v>
          </cell>
          <cell r="E975">
            <v>0</v>
          </cell>
          <cell r="F975">
            <v>0</v>
          </cell>
          <cell r="G975">
            <v>1</v>
          </cell>
          <cell r="H975">
            <v>1</v>
          </cell>
          <cell r="I975">
            <v>0</v>
          </cell>
          <cell r="J975">
            <v>0</v>
          </cell>
        </row>
        <row r="976">
          <cell r="B976" t="str">
            <v>ID 48 LILIANA MARIA SANCHEZ GOMEZ</v>
          </cell>
          <cell r="C976">
            <v>0</v>
          </cell>
          <cell r="D976">
            <v>0</v>
          </cell>
          <cell r="E976">
            <v>0</v>
          </cell>
          <cell r="F976">
            <v>0</v>
          </cell>
          <cell r="G976">
            <v>1</v>
          </cell>
          <cell r="H976">
            <v>1</v>
          </cell>
          <cell r="I976">
            <v>0</v>
          </cell>
          <cell r="J976">
            <v>0</v>
          </cell>
        </row>
        <row r="977">
          <cell r="B977" t="str">
            <v>ID 49 MARISOL MISAS ATEHORTUA</v>
          </cell>
          <cell r="C977">
            <v>0</v>
          </cell>
          <cell r="D977">
            <v>0</v>
          </cell>
          <cell r="E977">
            <v>0</v>
          </cell>
          <cell r="F977">
            <v>0</v>
          </cell>
          <cell r="G977">
            <v>1</v>
          </cell>
          <cell r="H977">
            <v>1</v>
          </cell>
          <cell r="I977">
            <v>0</v>
          </cell>
          <cell r="J977">
            <v>0</v>
          </cell>
        </row>
        <row r="978">
          <cell r="B978" t="str">
            <v>ID 50 RODOLFO ANTONIO AGUDELO AGUDELO</v>
          </cell>
          <cell r="C978">
            <v>0</v>
          </cell>
          <cell r="D978">
            <v>0</v>
          </cell>
          <cell r="E978">
            <v>0</v>
          </cell>
          <cell r="F978">
            <v>0</v>
          </cell>
          <cell r="G978">
            <v>1</v>
          </cell>
          <cell r="H978">
            <v>1</v>
          </cell>
          <cell r="I978">
            <v>0</v>
          </cell>
          <cell r="J978">
            <v>0</v>
          </cell>
        </row>
        <row r="979">
          <cell r="B979" t="str">
            <v>ID 52 JESUS EMILIO CARDONA HERNANDEZ</v>
          </cell>
          <cell r="C979">
            <v>0</v>
          </cell>
          <cell r="D979">
            <v>0</v>
          </cell>
          <cell r="E979">
            <v>0</v>
          </cell>
          <cell r="F979">
            <v>0</v>
          </cell>
          <cell r="G979">
            <v>1</v>
          </cell>
          <cell r="H979">
            <v>1</v>
          </cell>
          <cell r="I979">
            <v>0</v>
          </cell>
          <cell r="J979">
            <v>0</v>
          </cell>
        </row>
        <row r="980">
          <cell r="B980" t="str">
            <v>ID 54 ROMAN ALBERTO BARRIENTOS RESTREPO</v>
          </cell>
          <cell r="C980">
            <v>0</v>
          </cell>
          <cell r="D980">
            <v>0</v>
          </cell>
          <cell r="E980">
            <v>0</v>
          </cell>
          <cell r="F980">
            <v>0</v>
          </cell>
          <cell r="G980">
            <v>1</v>
          </cell>
          <cell r="H980">
            <v>1</v>
          </cell>
          <cell r="I980">
            <v>0</v>
          </cell>
          <cell r="J980">
            <v>0</v>
          </cell>
        </row>
        <row r="981">
          <cell r="B981" t="str">
            <v>ID 55 JOHAN MANUEL PEÑA ELORZA</v>
          </cell>
          <cell r="C981">
            <v>0</v>
          </cell>
          <cell r="D981">
            <v>0</v>
          </cell>
          <cell r="E981">
            <v>0</v>
          </cell>
          <cell r="F981">
            <v>0</v>
          </cell>
          <cell r="G981">
            <v>1</v>
          </cell>
          <cell r="H981">
            <v>1</v>
          </cell>
          <cell r="I981">
            <v>0</v>
          </cell>
          <cell r="J981">
            <v>0</v>
          </cell>
        </row>
        <row r="982">
          <cell r="B982" t="str">
            <v>ID 57 ROSA ELENA VILLEGAS PEREZ</v>
          </cell>
          <cell r="C982">
            <v>0</v>
          </cell>
          <cell r="D982">
            <v>0</v>
          </cell>
          <cell r="E982">
            <v>0</v>
          </cell>
          <cell r="F982">
            <v>0</v>
          </cell>
          <cell r="G982">
            <v>1</v>
          </cell>
          <cell r="H982">
            <v>1</v>
          </cell>
          <cell r="I982">
            <v>0</v>
          </cell>
          <cell r="J982">
            <v>0</v>
          </cell>
        </row>
        <row r="983">
          <cell r="B983" t="str">
            <v>ID 61 FLORICELI DEL CARMEN GOMEZ VARELAS</v>
          </cell>
          <cell r="C983">
            <v>0</v>
          </cell>
          <cell r="D983">
            <v>0</v>
          </cell>
          <cell r="E983">
            <v>0</v>
          </cell>
          <cell r="F983">
            <v>0</v>
          </cell>
          <cell r="G983">
            <v>1</v>
          </cell>
          <cell r="H983">
            <v>1</v>
          </cell>
          <cell r="I983">
            <v>0</v>
          </cell>
          <cell r="J983">
            <v>0</v>
          </cell>
        </row>
        <row r="984">
          <cell r="B984" t="str">
            <v>ID 62 SILVIA LILIANA ROJO</v>
          </cell>
          <cell r="C984">
            <v>0</v>
          </cell>
          <cell r="D984">
            <v>0</v>
          </cell>
          <cell r="E984">
            <v>0</v>
          </cell>
          <cell r="F984">
            <v>0</v>
          </cell>
          <cell r="G984">
            <v>1</v>
          </cell>
          <cell r="H984">
            <v>1</v>
          </cell>
          <cell r="I984">
            <v>0</v>
          </cell>
          <cell r="J984">
            <v>0</v>
          </cell>
        </row>
        <row r="985">
          <cell r="B985" t="str">
            <v>ID 63 MIGUEL ANTONIO LOPEZ LOPERA</v>
          </cell>
          <cell r="C985">
            <v>0</v>
          </cell>
          <cell r="D985">
            <v>0</v>
          </cell>
          <cell r="E985">
            <v>0</v>
          </cell>
          <cell r="F985">
            <v>0</v>
          </cell>
          <cell r="G985">
            <v>1</v>
          </cell>
          <cell r="H985">
            <v>1</v>
          </cell>
          <cell r="I985">
            <v>0</v>
          </cell>
          <cell r="J985">
            <v>0</v>
          </cell>
        </row>
        <row r="986">
          <cell r="B986" t="str">
            <v>ID 37 ARQUIMEDES DE JESUS MONTOYA OCHOA</v>
          </cell>
          <cell r="C986">
            <v>0</v>
          </cell>
          <cell r="D986">
            <v>0</v>
          </cell>
          <cell r="E986">
            <v>0</v>
          </cell>
          <cell r="F986">
            <v>0</v>
          </cell>
          <cell r="G986">
            <v>1</v>
          </cell>
          <cell r="H986">
            <v>1</v>
          </cell>
          <cell r="I986">
            <v>0</v>
          </cell>
          <cell r="J986">
            <v>0</v>
          </cell>
        </row>
        <row r="987">
          <cell r="B987" t="str">
            <v>ID 81 JHON FREDY AGUDELO ARANGO</v>
          </cell>
          <cell r="C987">
            <v>0</v>
          </cell>
          <cell r="D987">
            <v>0</v>
          </cell>
          <cell r="E987">
            <v>0</v>
          </cell>
          <cell r="F987">
            <v>0</v>
          </cell>
          <cell r="G987">
            <v>1</v>
          </cell>
          <cell r="H987">
            <v>1</v>
          </cell>
          <cell r="I987">
            <v>0</v>
          </cell>
          <cell r="J987">
            <v>0</v>
          </cell>
        </row>
        <row r="988">
          <cell r="B988" t="str">
            <v>ID83 ADOLFO DE JESUS UÑATES CEBALLOS</v>
          </cell>
          <cell r="C988">
            <v>0</v>
          </cell>
          <cell r="D988">
            <v>0</v>
          </cell>
          <cell r="E988">
            <v>0</v>
          </cell>
          <cell r="F988">
            <v>0</v>
          </cell>
          <cell r="G988">
            <v>1</v>
          </cell>
          <cell r="H988">
            <v>1</v>
          </cell>
          <cell r="I988">
            <v>0</v>
          </cell>
          <cell r="J988">
            <v>0</v>
          </cell>
        </row>
        <row r="989">
          <cell r="B989" t="str">
            <v>ID 84 LUZ EDILIA CEBALLOS</v>
          </cell>
          <cell r="C989">
            <v>0</v>
          </cell>
          <cell r="D989">
            <v>0</v>
          </cell>
          <cell r="E989">
            <v>0</v>
          </cell>
          <cell r="F989">
            <v>0</v>
          </cell>
          <cell r="G989">
            <v>1</v>
          </cell>
          <cell r="H989">
            <v>1</v>
          </cell>
          <cell r="I989">
            <v>0</v>
          </cell>
          <cell r="J989">
            <v>0</v>
          </cell>
        </row>
        <row r="990">
          <cell r="B990" t="str">
            <v>ID 85 LUIS ENRIQUE LONDOÑO MUÑOZ</v>
          </cell>
          <cell r="C990">
            <v>0</v>
          </cell>
          <cell r="D990">
            <v>0</v>
          </cell>
          <cell r="E990">
            <v>0</v>
          </cell>
          <cell r="F990">
            <v>0</v>
          </cell>
          <cell r="G990">
            <v>1</v>
          </cell>
          <cell r="H990">
            <v>1</v>
          </cell>
          <cell r="I990">
            <v>0</v>
          </cell>
          <cell r="J990">
            <v>0</v>
          </cell>
        </row>
        <row r="991">
          <cell r="B991" t="str">
            <v>ID 86 HUMBERTO ANTONIO BAENA LOPERA</v>
          </cell>
          <cell r="C991">
            <v>0</v>
          </cell>
          <cell r="D991">
            <v>0</v>
          </cell>
          <cell r="E991">
            <v>0</v>
          </cell>
          <cell r="F991">
            <v>0</v>
          </cell>
          <cell r="G991">
            <v>1</v>
          </cell>
          <cell r="H991">
            <v>1</v>
          </cell>
          <cell r="I991">
            <v>0</v>
          </cell>
          <cell r="J991">
            <v>0</v>
          </cell>
        </row>
        <row r="992">
          <cell r="B992" t="str">
            <v>ID 87 EDILBERTO DE JESUS QUINTANA</v>
          </cell>
          <cell r="C992">
            <v>0</v>
          </cell>
          <cell r="D992">
            <v>0</v>
          </cell>
          <cell r="E992">
            <v>0</v>
          </cell>
          <cell r="F992">
            <v>0</v>
          </cell>
          <cell r="G992">
            <v>1</v>
          </cell>
          <cell r="H992">
            <v>1</v>
          </cell>
          <cell r="I992">
            <v>0</v>
          </cell>
          <cell r="J992">
            <v>0</v>
          </cell>
        </row>
        <row r="993">
          <cell r="B993" t="str">
            <v>ID 88GUILLERMINA LOPEZ ARROYAVE</v>
          </cell>
          <cell r="C993">
            <v>0</v>
          </cell>
          <cell r="D993">
            <v>0</v>
          </cell>
          <cell r="E993">
            <v>0</v>
          </cell>
          <cell r="F993">
            <v>0</v>
          </cell>
          <cell r="G993">
            <v>1</v>
          </cell>
          <cell r="H993">
            <v>1</v>
          </cell>
          <cell r="I993">
            <v>0</v>
          </cell>
          <cell r="J993">
            <v>0</v>
          </cell>
        </row>
        <row r="994">
          <cell r="B994" t="str">
            <v>ID 90 LUIS FERNANDO ADARVE JIMENEZ</v>
          </cell>
          <cell r="C994">
            <v>0</v>
          </cell>
          <cell r="D994">
            <v>0</v>
          </cell>
          <cell r="E994">
            <v>0</v>
          </cell>
          <cell r="F994">
            <v>0</v>
          </cell>
          <cell r="G994">
            <v>0</v>
          </cell>
          <cell r="H994">
            <v>0</v>
          </cell>
          <cell r="I994">
            <v>0</v>
          </cell>
          <cell r="J994">
            <v>0</v>
          </cell>
        </row>
        <row r="995">
          <cell r="B995" t="str">
            <v>ID 53 YEISON ALEXIS JIMENEZ</v>
          </cell>
          <cell r="C995">
            <v>0</v>
          </cell>
          <cell r="D995">
            <v>0</v>
          </cell>
          <cell r="E995">
            <v>0</v>
          </cell>
          <cell r="F995">
            <v>0</v>
          </cell>
          <cell r="G995">
            <v>1</v>
          </cell>
          <cell r="H995">
            <v>1</v>
          </cell>
          <cell r="I995">
            <v>0</v>
          </cell>
          <cell r="J995">
            <v>0</v>
          </cell>
        </row>
        <row r="996">
          <cell r="B996">
            <v>0</v>
          </cell>
          <cell r="C996">
            <v>0</v>
          </cell>
          <cell r="D996">
            <v>0</v>
          </cell>
          <cell r="E996">
            <v>0</v>
          </cell>
          <cell r="F996">
            <v>0</v>
          </cell>
          <cell r="G996">
            <v>0</v>
          </cell>
          <cell r="H996">
            <v>0</v>
          </cell>
          <cell r="I996">
            <v>0</v>
          </cell>
          <cell r="J996">
            <v>0</v>
          </cell>
        </row>
        <row r="997">
          <cell r="B997">
            <v>0</v>
          </cell>
          <cell r="C997">
            <v>0</v>
          </cell>
          <cell r="D997">
            <v>0</v>
          </cell>
          <cell r="E997">
            <v>0</v>
          </cell>
          <cell r="F997">
            <v>0</v>
          </cell>
          <cell r="G997" t="str">
            <v>TOTAL</v>
          </cell>
          <cell r="H997">
            <v>27</v>
          </cell>
          <cell r="I997">
            <v>0</v>
          </cell>
          <cell r="J997">
            <v>0</v>
          </cell>
        </row>
        <row r="998">
          <cell r="B998" t="str">
            <v>CAPITULO:</v>
          </cell>
          <cell r="C998" t="str">
            <v>7.</v>
          </cell>
          <cell r="D998" t="str">
            <v>CERRAJERIA</v>
          </cell>
          <cell r="E998">
            <v>0</v>
          </cell>
          <cell r="F998">
            <v>0</v>
          </cell>
          <cell r="G998">
            <v>0</v>
          </cell>
          <cell r="H998">
            <v>0</v>
          </cell>
          <cell r="I998" t="str">
            <v>ELABORÓ:</v>
          </cell>
          <cell r="J998" t="str">
            <v>FECHA:</v>
          </cell>
        </row>
        <row r="999">
          <cell r="B999">
            <v>0</v>
          </cell>
          <cell r="C999">
            <v>0</v>
          </cell>
          <cell r="D999">
            <v>0</v>
          </cell>
          <cell r="E999">
            <v>0</v>
          </cell>
          <cell r="F999">
            <v>0</v>
          </cell>
          <cell r="G999">
            <v>0</v>
          </cell>
          <cell r="H999">
            <v>0</v>
          </cell>
          <cell r="I999" t="str">
            <v>Diego Alejandro Valencia</v>
          </cell>
          <cell r="J999">
            <v>44287</v>
          </cell>
        </row>
        <row r="1000">
          <cell r="B1000" t="str">
            <v>ITEM</v>
          </cell>
          <cell r="C1000" t="str">
            <v>STI Puerta metalica cal 22 con chapa para baño (0,68x1,80m)</v>
          </cell>
          <cell r="D1000">
            <v>0</v>
          </cell>
          <cell r="E1000">
            <v>0</v>
          </cell>
          <cell r="F1000">
            <v>0</v>
          </cell>
          <cell r="G1000">
            <v>0</v>
          </cell>
          <cell r="H1000">
            <v>0</v>
          </cell>
          <cell r="I1000">
            <v>0</v>
          </cell>
          <cell r="J1000" t="str">
            <v>UNIDAD:</v>
          </cell>
        </row>
        <row r="1001">
          <cell r="B1001" t="str">
            <v>7.1</v>
          </cell>
          <cell r="C1001">
            <v>0</v>
          </cell>
          <cell r="D1001">
            <v>0</v>
          </cell>
          <cell r="E1001">
            <v>0</v>
          </cell>
          <cell r="F1001">
            <v>0</v>
          </cell>
          <cell r="G1001">
            <v>0</v>
          </cell>
          <cell r="H1001">
            <v>0</v>
          </cell>
          <cell r="I1001">
            <v>0</v>
          </cell>
          <cell r="J1001" t="str">
            <v>un</v>
          </cell>
          <cell r="K1001">
            <v>27</v>
          </cell>
        </row>
        <row r="1002">
          <cell r="B1002" t="str">
            <v>UBICACIÓN</v>
          </cell>
          <cell r="C1002">
            <v>0</v>
          </cell>
          <cell r="D1002" t="str">
            <v>LARGO</v>
          </cell>
          <cell r="E1002" t="str">
            <v>ANCHO</v>
          </cell>
          <cell r="F1002" t="str">
            <v>ALTURA</v>
          </cell>
          <cell r="G1002" t="str">
            <v>CANT.</v>
          </cell>
          <cell r="H1002" t="str">
            <v>TOTAL</v>
          </cell>
          <cell r="I1002" t="str">
            <v>DETALLES</v>
          </cell>
          <cell r="J1002">
            <v>0</v>
          </cell>
        </row>
        <row r="1003">
          <cell r="B1003" t="str">
            <v>ID 13 ELDA PATRICIA CEBALLOS VERGARA</v>
          </cell>
          <cell r="C1003">
            <v>0</v>
          </cell>
          <cell r="D1003">
            <v>0</v>
          </cell>
          <cell r="E1003">
            <v>0</v>
          </cell>
          <cell r="F1003">
            <v>0</v>
          </cell>
          <cell r="G1003">
            <v>1</v>
          </cell>
          <cell r="H1003">
            <v>1</v>
          </cell>
          <cell r="I1003">
            <v>0</v>
          </cell>
          <cell r="J1003">
            <v>0</v>
          </cell>
        </row>
        <row r="1004">
          <cell r="B1004" t="str">
            <v>ID 15DUBIS CECILIA MADRID GOMEZ</v>
          </cell>
          <cell r="C1004">
            <v>0</v>
          </cell>
          <cell r="D1004">
            <v>0</v>
          </cell>
          <cell r="E1004">
            <v>0</v>
          </cell>
          <cell r="F1004">
            <v>0</v>
          </cell>
          <cell r="G1004">
            <v>1</v>
          </cell>
          <cell r="H1004">
            <v>1</v>
          </cell>
          <cell r="I1004">
            <v>0</v>
          </cell>
          <cell r="J1004">
            <v>0</v>
          </cell>
        </row>
        <row r="1005">
          <cell r="B1005" t="str">
            <v>ID 25 NORBERTO ALONSO RIOS TORRES</v>
          </cell>
          <cell r="C1005">
            <v>0</v>
          </cell>
          <cell r="D1005">
            <v>0</v>
          </cell>
          <cell r="E1005">
            <v>0</v>
          </cell>
          <cell r="F1005">
            <v>0</v>
          </cell>
          <cell r="G1005">
            <v>1</v>
          </cell>
          <cell r="H1005">
            <v>1</v>
          </cell>
          <cell r="I1005">
            <v>0</v>
          </cell>
          <cell r="J1005">
            <v>0</v>
          </cell>
        </row>
        <row r="1006">
          <cell r="B1006" t="str">
            <v>ID 29ALBERTO DE JESUS RESTREPO LOPEZ</v>
          </cell>
          <cell r="C1006">
            <v>0</v>
          </cell>
          <cell r="D1006">
            <v>0</v>
          </cell>
          <cell r="E1006">
            <v>0</v>
          </cell>
          <cell r="F1006">
            <v>0</v>
          </cell>
          <cell r="G1006">
            <v>1</v>
          </cell>
          <cell r="H1006">
            <v>1</v>
          </cell>
          <cell r="I1006">
            <v>0</v>
          </cell>
          <cell r="J1006">
            <v>0</v>
          </cell>
        </row>
        <row r="1007">
          <cell r="B1007" t="str">
            <v>ID 30 LEIDY CATHERINE AGUDELO ORREGO</v>
          </cell>
          <cell r="C1007">
            <v>0</v>
          </cell>
          <cell r="D1007">
            <v>0</v>
          </cell>
          <cell r="E1007">
            <v>0</v>
          </cell>
          <cell r="F1007">
            <v>0</v>
          </cell>
          <cell r="G1007">
            <v>1</v>
          </cell>
          <cell r="H1007">
            <v>1</v>
          </cell>
          <cell r="I1007">
            <v>0</v>
          </cell>
          <cell r="J1007">
            <v>0</v>
          </cell>
        </row>
        <row r="1008">
          <cell r="B1008" t="str">
            <v>ID 31 WILSON DE JESUS ROJAS LOPEZ</v>
          </cell>
          <cell r="C1008">
            <v>0</v>
          </cell>
          <cell r="D1008">
            <v>0</v>
          </cell>
          <cell r="E1008">
            <v>0</v>
          </cell>
          <cell r="F1008">
            <v>0</v>
          </cell>
          <cell r="G1008">
            <v>1</v>
          </cell>
          <cell r="H1008">
            <v>1</v>
          </cell>
          <cell r="I1008">
            <v>0</v>
          </cell>
          <cell r="J1008">
            <v>0</v>
          </cell>
        </row>
        <row r="1009">
          <cell r="B1009" t="str">
            <v>ID 34 MARIA GUIDIANI CALLE MISAS</v>
          </cell>
          <cell r="C1009">
            <v>0</v>
          </cell>
          <cell r="D1009">
            <v>0</v>
          </cell>
          <cell r="E1009">
            <v>0</v>
          </cell>
          <cell r="F1009">
            <v>0</v>
          </cell>
          <cell r="G1009">
            <v>1</v>
          </cell>
          <cell r="H1009">
            <v>1</v>
          </cell>
          <cell r="I1009">
            <v>0</v>
          </cell>
          <cell r="J1009">
            <v>0</v>
          </cell>
        </row>
        <row r="1010">
          <cell r="B1010" t="str">
            <v>ID 43NODIER YAMILE GONZALEZ IDARRAGA</v>
          </cell>
          <cell r="C1010">
            <v>0</v>
          </cell>
          <cell r="D1010">
            <v>0</v>
          </cell>
          <cell r="E1010">
            <v>0</v>
          </cell>
          <cell r="F1010">
            <v>0</v>
          </cell>
          <cell r="G1010">
            <v>1</v>
          </cell>
          <cell r="H1010">
            <v>1</v>
          </cell>
          <cell r="I1010">
            <v>0</v>
          </cell>
          <cell r="J1010">
            <v>0</v>
          </cell>
        </row>
        <row r="1011">
          <cell r="B1011" t="str">
            <v>ID 46 YENNY LISENIA QUIROZ MONSALVE</v>
          </cell>
          <cell r="C1011">
            <v>0</v>
          </cell>
          <cell r="D1011">
            <v>0</v>
          </cell>
          <cell r="E1011">
            <v>0</v>
          </cell>
          <cell r="F1011">
            <v>0</v>
          </cell>
          <cell r="G1011">
            <v>1</v>
          </cell>
          <cell r="H1011">
            <v>1</v>
          </cell>
          <cell r="I1011">
            <v>0</v>
          </cell>
          <cell r="J1011">
            <v>0</v>
          </cell>
        </row>
        <row r="1012">
          <cell r="B1012" t="str">
            <v>ID 48 LILIANA MARIA SANCHEZ GOMEZ</v>
          </cell>
          <cell r="C1012">
            <v>0</v>
          </cell>
          <cell r="D1012">
            <v>0</v>
          </cell>
          <cell r="E1012">
            <v>0</v>
          </cell>
          <cell r="F1012">
            <v>0</v>
          </cell>
          <cell r="G1012">
            <v>1</v>
          </cell>
          <cell r="H1012">
            <v>1</v>
          </cell>
          <cell r="I1012">
            <v>0</v>
          </cell>
          <cell r="J1012">
            <v>0</v>
          </cell>
        </row>
        <row r="1013">
          <cell r="B1013" t="str">
            <v>ID 49 MARISOL MISAS ATEHORTUA</v>
          </cell>
          <cell r="C1013">
            <v>0</v>
          </cell>
          <cell r="D1013">
            <v>0</v>
          </cell>
          <cell r="E1013">
            <v>0</v>
          </cell>
          <cell r="F1013">
            <v>0</v>
          </cell>
          <cell r="G1013">
            <v>1</v>
          </cell>
          <cell r="H1013">
            <v>1</v>
          </cell>
          <cell r="I1013">
            <v>0</v>
          </cell>
          <cell r="J1013">
            <v>0</v>
          </cell>
        </row>
        <row r="1014">
          <cell r="B1014" t="str">
            <v>ID 50 RODOLFO ANTONIO AGUDELO AGUDELO</v>
          </cell>
          <cell r="C1014">
            <v>0</v>
          </cell>
          <cell r="D1014">
            <v>0</v>
          </cell>
          <cell r="E1014">
            <v>0</v>
          </cell>
          <cell r="F1014">
            <v>0</v>
          </cell>
          <cell r="G1014">
            <v>1</v>
          </cell>
          <cell r="H1014">
            <v>1</v>
          </cell>
          <cell r="I1014">
            <v>0</v>
          </cell>
          <cell r="J1014">
            <v>0</v>
          </cell>
        </row>
        <row r="1015">
          <cell r="B1015" t="str">
            <v>ID 52 JESUS EMILIO CARDONA HERNANDEZ</v>
          </cell>
          <cell r="C1015">
            <v>0</v>
          </cell>
          <cell r="D1015">
            <v>0</v>
          </cell>
          <cell r="E1015">
            <v>0</v>
          </cell>
          <cell r="F1015">
            <v>0</v>
          </cell>
          <cell r="G1015">
            <v>1</v>
          </cell>
          <cell r="H1015">
            <v>1</v>
          </cell>
          <cell r="I1015">
            <v>0</v>
          </cell>
          <cell r="J1015">
            <v>0</v>
          </cell>
        </row>
        <row r="1016">
          <cell r="B1016" t="str">
            <v>ID 54 ROMAN ALBERTO BARRIENTOS RESTREPO</v>
          </cell>
          <cell r="C1016">
            <v>0</v>
          </cell>
          <cell r="D1016">
            <v>0</v>
          </cell>
          <cell r="E1016">
            <v>0</v>
          </cell>
          <cell r="F1016">
            <v>0</v>
          </cell>
          <cell r="G1016">
            <v>1</v>
          </cell>
          <cell r="H1016">
            <v>1</v>
          </cell>
          <cell r="I1016">
            <v>0</v>
          </cell>
          <cell r="J1016">
            <v>0</v>
          </cell>
        </row>
        <row r="1017">
          <cell r="B1017" t="str">
            <v>ID 55 JOHAN MANUEL PEÑA ELORZA</v>
          </cell>
          <cell r="C1017">
            <v>0</v>
          </cell>
          <cell r="D1017">
            <v>0</v>
          </cell>
          <cell r="E1017">
            <v>0</v>
          </cell>
          <cell r="F1017">
            <v>0</v>
          </cell>
          <cell r="G1017">
            <v>1</v>
          </cell>
          <cell r="H1017">
            <v>1</v>
          </cell>
          <cell r="I1017">
            <v>0</v>
          </cell>
          <cell r="J1017">
            <v>0</v>
          </cell>
        </row>
        <row r="1018">
          <cell r="B1018" t="str">
            <v>ID 57 ROSA ELENA VILLEGAS PEREZ</v>
          </cell>
          <cell r="C1018">
            <v>0</v>
          </cell>
          <cell r="D1018">
            <v>0</v>
          </cell>
          <cell r="E1018">
            <v>0</v>
          </cell>
          <cell r="F1018">
            <v>0</v>
          </cell>
          <cell r="G1018">
            <v>1</v>
          </cell>
          <cell r="H1018">
            <v>1</v>
          </cell>
          <cell r="I1018">
            <v>0</v>
          </cell>
          <cell r="J1018">
            <v>0</v>
          </cell>
        </row>
        <row r="1019">
          <cell r="B1019" t="str">
            <v>ID 61 FLORICELI DEL CARMEN GOMEZ VARELAS</v>
          </cell>
          <cell r="C1019">
            <v>0</v>
          </cell>
          <cell r="D1019">
            <v>0</v>
          </cell>
          <cell r="E1019">
            <v>0</v>
          </cell>
          <cell r="F1019">
            <v>0</v>
          </cell>
          <cell r="G1019">
            <v>1</v>
          </cell>
          <cell r="H1019">
            <v>1</v>
          </cell>
          <cell r="I1019">
            <v>0</v>
          </cell>
          <cell r="J1019">
            <v>0</v>
          </cell>
        </row>
        <row r="1020">
          <cell r="B1020" t="str">
            <v>ID 62 SILVIA LILIANA ROJO</v>
          </cell>
          <cell r="C1020">
            <v>0</v>
          </cell>
          <cell r="D1020">
            <v>0</v>
          </cell>
          <cell r="E1020">
            <v>0</v>
          </cell>
          <cell r="F1020">
            <v>0</v>
          </cell>
          <cell r="G1020">
            <v>0</v>
          </cell>
          <cell r="H1020">
            <v>0</v>
          </cell>
          <cell r="I1020">
            <v>0</v>
          </cell>
          <cell r="J1020">
            <v>0</v>
          </cell>
        </row>
        <row r="1021">
          <cell r="B1021" t="str">
            <v>ID 63 MIGUEL ANTONIO LOPEZ LOPERA</v>
          </cell>
          <cell r="C1021">
            <v>0</v>
          </cell>
          <cell r="D1021">
            <v>0</v>
          </cell>
          <cell r="E1021">
            <v>0</v>
          </cell>
          <cell r="F1021">
            <v>0</v>
          </cell>
          <cell r="G1021">
            <v>1</v>
          </cell>
          <cell r="H1021">
            <v>1</v>
          </cell>
          <cell r="I1021">
            <v>0</v>
          </cell>
          <cell r="J1021">
            <v>0</v>
          </cell>
        </row>
        <row r="1022">
          <cell r="B1022" t="str">
            <v>ID 37 ARQUIMEDES DE JESUS MONTOYA OCHOA</v>
          </cell>
          <cell r="C1022">
            <v>0</v>
          </cell>
          <cell r="D1022">
            <v>0</v>
          </cell>
          <cell r="E1022">
            <v>0</v>
          </cell>
          <cell r="F1022">
            <v>0</v>
          </cell>
          <cell r="G1022">
            <v>1</v>
          </cell>
          <cell r="H1022">
            <v>1</v>
          </cell>
          <cell r="I1022">
            <v>0</v>
          </cell>
          <cell r="J1022">
            <v>0</v>
          </cell>
        </row>
        <row r="1023">
          <cell r="B1023" t="str">
            <v>ID 81 JHON FREDY AGUDELO ARANGO</v>
          </cell>
          <cell r="C1023">
            <v>0</v>
          </cell>
          <cell r="D1023">
            <v>0</v>
          </cell>
          <cell r="E1023">
            <v>0</v>
          </cell>
          <cell r="F1023">
            <v>0</v>
          </cell>
          <cell r="G1023">
            <v>1</v>
          </cell>
          <cell r="H1023">
            <v>1</v>
          </cell>
          <cell r="I1023">
            <v>0</v>
          </cell>
          <cell r="J1023">
            <v>0</v>
          </cell>
        </row>
        <row r="1024">
          <cell r="B1024" t="str">
            <v>ID83 ADOLFO DE JESUS UÑATES CEBALLOS</v>
          </cell>
          <cell r="C1024">
            <v>0</v>
          </cell>
          <cell r="D1024">
            <v>0</v>
          </cell>
          <cell r="E1024">
            <v>0</v>
          </cell>
          <cell r="F1024">
            <v>0</v>
          </cell>
          <cell r="G1024">
            <v>1</v>
          </cell>
          <cell r="H1024">
            <v>1</v>
          </cell>
          <cell r="I1024">
            <v>0</v>
          </cell>
          <cell r="J1024">
            <v>0</v>
          </cell>
        </row>
        <row r="1025">
          <cell r="B1025" t="str">
            <v>ID 84 LUZ EDILIA CEBALLOS</v>
          </cell>
          <cell r="C1025">
            <v>0</v>
          </cell>
          <cell r="D1025">
            <v>0</v>
          </cell>
          <cell r="E1025">
            <v>0</v>
          </cell>
          <cell r="F1025">
            <v>0</v>
          </cell>
          <cell r="G1025">
            <v>1</v>
          </cell>
          <cell r="H1025">
            <v>1</v>
          </cell>
          <cell r="I1025">
            <v>0</v>
          </cell>
          <cell r="J1025">
            <v>0</v>
          </cell>
        </row>
        <row r="1026">
          <cell r="B1026" t="str">
            <v>ID 85 LUIS ENRIQUE LONDOÑO MUÑOZ</v>
          </cell>
          <cell r="C1026">
            <v>0</v>
          </cell>
          <cell r="D1026">
            <v>0</v>
          </cell>
          <cell r="E1026">
            <v>0</v>
          </cell>
          <cell r="F1026">
            <v>0</v>
          </cell>
          <cell r="G1026">
            <v>1</v>
          </cell>
          <cell r="H1026">
            <v>1</v>
          </cell>
          <cell r="I1026">
            <v>0</v>
          </cell>
          <cell r="J1026">
            <v>0</v>
          </cell>
        </row>
        <row r="1027">
          <cell r="B1027" t="str">
            <v>ID 86 HUMBERTO ANTONIO BAENA LOPERA</v>
          </cell>
          <cell r="C1027">
            <v>0</v>
          </cell>
          <cell r="D1027">
            <v>0</v>
          </cell>
          <cell r="E1027">
            <v>0</v>
          </cell>
          <cell r="F1027">
            <v>0</v>
          </cell>
          <cell r="G1027">
            <v>1</v>
          </cell>
          <cell r="H1027">
            <v>1</v>
          </cell>
          <cell r="I1027">
            <v>0</v>
          </cell>
          <cell r="J1027">
            <v>0</v>
          </cell>
        </row>
        <row r="1028">
          <cell r="B1028" t="str">
            <v>ID 87 EDILBERTO DE JESUS QUINTANA</v>
          </cell>
          <cell r="C1028">
            <v>0</v>
          </cell>
          <cell r="D1028">
            <v>0</v>
          </cell>
          <cell r="E1028">
            <v>0</v>
          </cell>
          <cell r="F1028">
            <v>0</v>
          </cell>
          <cell r="G1028">
            <v>0</v>
          </cell>
          <cell r="H1028">
            <v>0</v>
          </cell>
          <cell r="I1028">
            <v>0</v>
          </cell>
          <cell r="J1028">
            <v>0</v>
          </cell>
        </row>
        <row r="1029">
          <cell r="B1029" t="str">
            <v>ID 88GUILLERMINA LOPEZ ARROYAVE</v>
          </cell>
          <cell r="C1029">
            <v>0</v>
          </cell>
          <cell r="D1029">
            <v>0</v>
          </cell>
          <cell r="E1029">
            <v>0</v>
          </cell>
          <cell r="F1029">
            <v>0</v>
          </cell>
          <cell r="G1029">
            <v>1</v>
          </cell>
          <cell r="H1029">
            <v>1</v>
          </cell>
          <cell r="I1029">
            <v>0</v>
          </cell>
          <cell r="J1029">
            <v>0</v>
          </cell>
        </row>
        <row r="1030">
          <cell r="B1030" t="str">
            <v>ID 90 LUIS FERNANDO ADARVE JIMENEZ</v>
          </cell>
          <cell r="C1030">
            <v>0</v>
          </cell>
          <cell r="D1030">
            <v>0</v>
          </cell>
          <cell r="E1030">
            <v>0</v>
          </cell>
          <cell r="F1030">
            <v>0</v>
          </cell>
          <cell r="G1030">
            <v>1</v>
          </cell>
          <cell r="H1030">
            <v>1</v>
          </cell>
          <cell r="I1030">
            <v>0</v>
          </cell>
          <cell r="J1030">
            <v>0</v>
          </cell>
        </row>
        <row r="1031">
          <cell r="B1031" t="str">
            <v>ID 53 YEISON ALEXIS JIMENEZ</v>
          </cell>
          <cell r="C1031">
            <v>0</v>
          </cell>
          <cell r="D1031">
            <v>0</v>
          </cell>
          <cell r="E1031">
            <v>0</v>
          </cell>
          <cell r="F1031">
            <v>0</v>
          </cell>
          <cell r="G1031">
            <v>1</v>
          </cell>
          <cell r="H1031">
            <v>1</v>
          </cell>
          <cell r="I1031">
            <v>0</v>
          </cell>
          <cell r="J1031">
            <v>0</v>
          </cell>
        </row>
        <row r="1032">
          <cell r="B1032">
            <v>0</v>
          </cell>
          <cell r="C1032">
            <v>0</v>
          </cell>
          <cell r="D1032">
            <v>0</v>
          </cell>
          <cell r="E1032">
            <v>0</v>
          </cell>
          <cell r="F1032">
            <v>0</v>
          </cell>
          <cell r="G1032">
            <v>0</v>
          </cell>
          <cell r="H1032">
            <v>0</v>
          </cell>
          <cell r="I1032">
            <v>0</v>
          </cell>
          <cell r="J1032">
            <v>0</v>
          </cell>
        </row>
        <row r="1033">
          <cell r="B1033">
            <v>0</v>
          </cell>
          <cell r="C1033">
            <v>0</v>
          </cell>
          <cell r="D1033">
            <v>0</v>
          </cell>
          <cell r="E1033">
            <v>0</v>
          </cell>
          <cell r="F1033">
            <v>0</v>
          </cell>
          <cell r="G1033" t="str">
            <v>TOTAL</v>
          </cell>
          <cell r="H1033">
            <v>27</v>
          </cell>
          <cell r="I1033">
            <v>0</v>
          </cell>
          <cell r="J1033">
            <v>0</v>
          </cell>
        </row>
        <row r="1034">
          <cell r="B1034" t="str">
            <v>CAPITULO:</v>
          </cell>
          <cell r="C1034" t="str">
            <v>7.</v>
          </cell>
          <cell r="D1034" t="str">
            <v>CERRAJERIA</v>
          </cell>
          <cell r="E1034">
            <v>0</v>
          </cell>
          <cell r="F1034">
            <v>0</v>
          </cell>
          <cell r="G1034">
            <v>0</v>
          </cell>
          <cell r="H1034">
            <v>0</v>
          </cell>
          <cell r="I1034" t="str">
            <v>ELABORÓ:</v>
          </cell>
          <cell r="J1034" t="str">
            <v>FECHA:</v>
          </cell>
        </row>
        <row r="1035">
          <cell r="B1035">
            <v>0</v>
          </cell>
          <cell r="C1035">
            <v>0</v>
          </cell>
          <cell r="D1035">
            <v>0</v>
          </cell>
          <cell r="E1035">
            <v>0</v>
          </cell>
          <cell r="F1035">
            <v>0</v>
          </cell>
          <cell r="G1035">
            <v>0</v>
          </cell>
          <cell r="H1035">
            <v>0</v>
          </cell>
          <cell r="I1035" t="str">
            <v>Diego Alejandro Valencia</v>
          </cell>
          <cell r="J1035">
            <v>44287</v>
          </cell>
        </row>
        <row r="1036">
          <cell r="B1036" t="str">
            <v>ITEM</v>
          </cell>
          <cell r="C1036" t="str">
            <v>STI Ventana para baño (tragaluz 0,6x0,3)</v>
          </cell>
          <cell r="D1036">
            <v>0</v>
          </cell>
          <cell r="E1036">
            <v>0</v>
          </cell>
          <cell r="F1036">
            <v>0</v>
          </cell>
          <cell r="G1036">
            <v>0</v>
          </cell>
          <cell r="H1036">
            <v>0</v>
          </cell>
          <cell r="I1036">
            <v>0</v>
          </cell>
          <cell r="J1036" t="str">
            <v>UNIDAD:</v>
          </cell>
        </row>
        <row r="1037">
          <cell r="B1037" t="str">
            <v>7.2</v>
          </cell>
          <cell r="C1037">
            <v>0</v>
          </cell>
          <cell r="D1037">
            <v>0</v>
          </cell>
          <cell r="E1037">
            <v>0</v>
          </cell>
          <cell r="F1037">
            <v>0</v>
          </cell>
          <cell r="G1037">
            <v>0</v>
          </cell>
          <cell r="H1037">
            <v>0</v>
          </cell>
          <cell r="I1037">
            <v>0</v>
          </cell>
          <cell r="J1037" t="str">
            <v>un</v>
          </cell>
          <cell r="K1037">
            <v>29</v>
          </cell>
        </row>
        <row r="1038">
          <cell r="B1038" t="str">
            <v>UBICACIÓN</v>
          </cell>
          <cell r="C1038">
            <v>0</v>
          </cell>
          <cell r="D1038" t="str">
            <v>LARGO</v>
          </cell>
          <cell r="E1038" t="str">
            <v>ANCHO</v>
          </cell>
          <cell r="F1038" t="str">
            <v>ALTURA</v>
          </cell>
          <cell r="G1038" t="str">
            <v>CANT.</v>
          </cell>
          <cell r="H1038" t="str">
            <v>TOTAL</v>
          </cell>
          <cell r="I1038" t="str">
            <v>DETALLES</v>
          </cell>
          <cell r="J1038">
            <v>0</v>
          </cell>
        </row>
        <row r="1039">
          <cell r="B1039" t="str">
            <v>ID 13 ELDA PATRICIA CEBALLOS VERGARA</v>
          </cell>
          <cell r="C1039">
            <v>0</v>
          </cell>
          <cell r="D1039">
            <v>0</v>
          </cell>
          <cell r="E1039">
            <v>0</v>
          </cell>
          <cell r="F1039">
            <v>0</v>
          </cell>
          <cell r="G1039">
            <v>1</v>
          </cell>
          <cell r="H1039">
            <v>1</v>
          </cell>
          <cell r="I1039">
            <v>0</v>
          </cell>
          <cell r="J1039">
            <v>0</v>
          </cell>
        </row>
        <row r="1040">
          <cell r="B1040" t="str">
            <v>ID 15DUBIS CECILIA MADRID GOMEZ</v>
          </cell>
          <cell r="C1040">
            <v>0</v>
          </cell>
          <cell r="D1040">
            <v>0</v>
          </cell>
          <cell r="E1040">
            <v>0</v>
          </cell>
          <cell r="F1040">
            <v>0</v>
          </cell>
          <cell r="G1040">
            <v>1</v>
          </cell>
          <cell r="H1040">
            <v>1</v>
          </cell>
          <cell r="I1040">
            <v>0</v>
          </cell>
          <cell r="J1040">
            <v>0</v>
          </cell>
        </row>
        <row r="1041">
          <cell r="B1041" t="str">
            <v>ID 25 NORBERTO ALONSO RIOS TORRES</v>
          </cell>
          <cell r="C1041">
            <v>0</v>
          </cell>
          <cell r="D1041">
            <v>0</v>
          </cell>
          <cell r="E1041">
            <v>0</v>
          </cell>
          <cell r="F1041">
            <v>0</v>
          </cell>
          <cell r="G1041">
            <v>1</v>
          </cell>
          <cell r="H1041">
            <v>1</v>
          </cell>
          <cell r="I1041">
            <v>0</v>
          </cell>
          <cell r="J1041">
            <v>0</v>
          </cell>
        </row>
        <row r="1042">
          <cell r="B1042" t="str">
            <v>ID 29ALBERTO DE JESUS RESTREPO LOPEZ</v>
          </cell>
          <cell r="C1042">
            <v>0</v>
          </cell>
          <cell r="D1042">
            <v>0</v>
          </cell>
          <cell r="E1042">
            <v>0</v>
          </cell>
          <cell r="F1042">
            <v>0</v>
          </cell>
          <cell r="G1042">
            <v>1</v>
          </cell>
          <cell r="H1042">
            <v>1</v>
          </cell>
          <cell r="I1042">
            <v>0</v>
          </cell>
          <cell r="J1042">
            <v>0</v>
          </cell>
        </row>
        <row r="1043">
          <cell r="B1043" t="str">
            <v>ID 30 LEIDY CATHERINE AGUDELO ORREGO</v>
          </cell>
          <cell r="C1043">
            <v>0</v>
          </cell>
          <cell r="D1043">
            <v>0</v>
          </cell>
          <cell r="E1043">
            <v>0</v>
          </cell>
          <cell r="F1043">
            <v>0</v>
          </cell>
          <cell r="G1043">
            <v>1</v>
          </cell>
          <cell r="H1043">
            <v>1</v>
          </cell>
          <cell r="I1043">
            <v>0</v>
          </cell>
          <cell r="J1043">
            <v>0</v>
          </cell>
        </row>
        <row r="1044">
          <cell r="B1044" t="str">
            <v>ID 31 WILSON DE JESUS ROJAS LOPEZ</v>
          </cell>
          <cell r="C1044">
            <v>0</v>
          </cell>
          <cell r="D1044">
            <v>0</v>
          </cell>
          <cell r="E1044">
            <v>0</v>
          </cell>
          <cell r="F1044">
            <v>0</v>
          </cell>
          <cell r="G1044">
            <v>1</v>
          </cell>
          <cell r="H1044">
            <v>1</v>
          </cell>
          <cell r="I1044">
            <v>0</v>
          </cell>
          <cell r="J1044">
            <v>0</v>
          </cell>
        </row>
        <row r="1045">
          <cell r="B1045" t="str">
            <v>ID 34 MARIA GUIDIANI CALLE MISAS</v>
          </cell>
          <cell r="C1045">
            <v>0</v>
          </cell>
          <cell r="D1045">
            <v>0</v>
          </cell>
          <cell r="E1045">
            <v>0</v>
          </cell>
          <cell r="F1045">
            <v>0</v>
          </cell>
          <cell r="G1045">
            <v>1</v>
          </cell>
          <cell r="H1045">
            <v>1</v>
          </cell>
          <cell r="I1045">
            <v>0</v>
          </cell>
          <cell r="J1045">
            <v>0</v>
          </cell>
        </row>
        <row r="1046">
          <cell r="B1046" t="str">
            <v>ID 43NODIER YAMILE GONZALEZ IDARRAGA</v>
          </cell>
          <cell r="C1046">
            <v>0</v>
          </cell>
          <cell r="D1046">
            <v>0</v>
          </cell>
          <cell r="E1046">
            <v>0</v>
          </cell>
          <cell r="F1046">
            <v>0</v>
          </cell>
          <cell r="G1046">
            <v>1</v>
          </cell>
          <cell r="H1046">
            <v>1</v>
          </cell>
          <cell r="I1046">
            <v>0</v>
          </cell>
          <cell r="J1046">
            <v>0</v>
          </cell>
        </row>
        <row r="1047">
          <cell r="B1047" t="str">
            <v>ID 46 YENNY LISENIA QUIROZ MONSALVE</v>
          </cell>
          <cell r="C1047">
            <v>0</v>
          </cell>
          <cell r="D1047">
            <v>0</v>
          </cell>
          <cell r="E1047">
            <v>0</v>
          </cell>
          <cell r="F1047">
            <v>0</v>
          </cell>
          <cell r="G1047">
            <v>1</v>
          </cell>
          <cell r="H1047">
            <v>1</v>
          </cell>
          <cell r="I1047">
            <v>0</v>
          </cell>
          <cell r="J1047">
            <v>0</v>
          </cell>
        </row>
        <row r="1048">
          <cell r="B1048" t="str">
            <v>ID 48 LILIANA MARIA SANCHEZ GOMEZ</v>
          </cell>
          <cell r="C1048">
            <v>0</v>
          </cell>
          <cell r="D1048">
            <v>0</v>
          </cell>
          <cell r="E1048">
            <v>0</v>
          </cell>
          <cell r="F1048">
            <v>0</v>
          </cell>
          <cell r="G1048">
            <v>1</v>
          </cell>
          <cell r="H1048">
            <v>1</v>
          </cell>
          <cell r="I1048">
            <v>0</v>
          </cell>
          <cell r="J1048">
            <v>0</v>
          </cell>
        </row>
        <row r="1049">
          <cell r="B1049" t="str">
            <v>ID 49 MARISOL MISAS ATEHORTUA</v>
          </cell>
          <cell r="C1049">
            <v>0</v>
          </cell>
          <cell r="D1049">
            <v>0</v>
          </cell>
          <cell r="E1049">
            <v>0</v>
          </cell>
          <cell r="F1049">
            <v>0</v>
          </cell>
          <cell r="G1049">
            <v>1</v>
          </cell>
          <cell r="H1049">
            <v>1</v>
          </cell>
          <cell r="I1049">
            <v>0</v>
          </cell>
          <cell r="J1049">
            <v>0</v>
          </cell>
        </row>
        <row r="1050">
          <cell r="B1050" t="str">
            <v>ID 50 RODOLFO ANTONIO AGUDELO AGUDELO</v>
          </cell>
          <cell r="C1050">
            <v>0</v>
          </cell>
          <cell r="D1050">
            <v>0</v>
          </cell>
          <cell r="E1050">
            <v>0</v>
          </cell>
          <cell r="F1050">
            <v>0</v>
          </cell>
          <cell r="G1050">
            <v>1</v>
          </cell>
          <cell r="H1050">
            <v>1</v>
          </cell>
          <cell r="I1050">
            <v>0</v>
          </cell>
          <cell r="J1050">
            <v>0</v>
          </cell>
        </row>
        <row r="1051">
          <cell r="B1051" t="str">
            <v>ID 52 JESUS EMILIO CARDONA HERNANDEZ</v>
          </cell>
          <cell r="C1051">
            <v>0</v>
          </cell>
          <cell r="D1051">
            <v>0</v>
          </cell>
          <cell r="E1051">
            <v>0</v>
          </cell>
          <cell r="F1051">
            <v>0</v>
          </cell>
          <cell r="G1051">
            <v>1</v>
          </cell>
          <cell r="H1051">
            <v>1</v>
          </cell>
          <cell r="I1051">
            <v>0</v>
          </cell>
          <cell r="J1051">
            <v>0</v>
          </cell>
        </row>
        <row r="1052">
          <cell r="B1052" t="str">
            <v>ID 54 ROMAN ALBERTO BARRIENTOS RESTREPO</v>
          </cell>
          <cell r="C1052">
            <v>0</v>
          </cell>
          <cell r="D1052">
            <v>0</v>
          </cell>
          <cell r="E1052">
            <v>0</v>
          </cell>
          <cell r="F1052">
            <v>0</v>
          </cell>
          <cell r="G1052">
            <v>1</v>
          </cell>
          <cell r="H1052">
            <v>1</v>
          </cell>
          <cell r="I1052">
            <v>0</v>
          </cell>
          <cell r="J1052">
            <v>0</v>
          </cell>
        </row>
        <row r="1053">
          <cell r="B1053" t="str">
            <v>ID 55 JOHAN MANUEL PEÑA ELORZA</v>
          </cell>
          <cell r="C1053">
            <v>0</v>
          </cell>
          <cell r="D1053">
            <v>0</v>
          </cell>
          <cell r="E1053">
            <v>0</v>
          </cell>
          <cell r="F1053">
            <v>0</v>
          </cell>
          <cell r="G1053">
            <v>1</v>
          </cell>
          <cell r="H1053">
            <v>1</v>
          </cell>
          <cell r="I1053">
            <v>0</v>
          </cell>
          <cell r="J1053">
            <v>0</v>
          </cell>
        </row>
        <row r="1054">
          <cell r="B1054" t="str">
            <v>ID 57 ROSA ELENA VILLEGAS PEREZ</v>
          </cell>
          <cell r="C1054">
            <v>0</v>
          </cell>
          <cell r="D1054">
            <v>0</v>
          </cell>
          <cell r="E1054">
            <v>0</v>
          </cell>
          <cell r="F1054">
            <v>0</v>
          </cell>
          <cell r="G1054">
            <v>1</v>
          </cell>
          <cell r="H1054">
            <v>1</v>
          </cell>
          <cell r="I1054">
            <v>0</v>
          </cell>
          <cell r="J1054">
            <v>0</v>
          </cell>
        </row>
        <row r="1055">
          <cell r="B1055" t="str">
            <v>ID 61 FLORICELI DEL CARMEN GOMEZ VARELAS</v>
          </cell>
          <cell r="C1055">
            <v>0</v>
          </cell>
          <cell r="D1055">
            <v>0</v>
          </cell>
          <cell r="E1055">
            <v>0</v>
          </cell>
          <cell r="F1055">
            <v>0</v>
          </cell>
          <cell r="G1055">
            <v>1</v>
          </cell>
          <cell r="H1055">
            <v>1</v>
          </cell>
          <cell r="I1055">
            <v>0</v>
          </cell>
          <cell r="J1055">
            <v>0</v>
          </cell>
        </row>
        <row r="1056">
          <cell r="B1056" t="str">
            <v>ID 62 SILVIA LILIANA ROJO</v>
          </cell>
          <cell r="C1056">
            <v>0</v>
          </cell>
          <cell r="D1056">
            <v>0</v>
          </cell>
          <cell r="E1056">
            <v>0</v>
          </cell>
          <cell r="F1056">
            <v>0</v>
          </cell>
          <cell r="G1056">
            <v>1</v>
          </cell>
          <cell r="H1056">
            <v>1</v>
          </cell>
          <cell r="I1056">
            <v>0</v>
          </cell>
          <cell r="J1056">
            <v>0</v>
          </cell>
        </row>
        <row r="1057">
          <cell r="B1057" t="str">
            <v>ID 63 MIGUEL ANTONIO LOPEZ LOPERA</v>
          </cell>
          <cell r="C1057">
            <v>0</v>
          </cell>
          <cell r="D1057">
            <v>0</v>
          </cell>
          <cell r="E1057">
            <v>0</v>
          </cell>
          <cell r="F1057">
            <v>0</v>
          </cell>
          <cell r="G1057">
            <v>1</v>
          </cell>
          <cell r="H1057">
            <v>1</v>
          </cell>
          <cell r="I1057">
            <v>0</v>
          </cell>
          <cell r="J1057">
            <v>0</v>
          </cell>
        </row>
        <row r="1058">
          <cell r="B1058" t="str">
            <v>ID 37 ARQUIMEDES DE JESUS MONTOYA OCHOA</v>
          </cell>
          <cell r="C1058">
            <v>0</v>
          </cell>
          <cell r="D1058">
            <v>0</v>
          </cell>
          <cell r="E1058">
            <v>0</v>
          </cell>
          <cell r="F1058">
            <v>0</v>
          </cell>
          <cell r="G1058">
            <v>1</v>
          </cell>
          <cell r="H1058">
            <v>1</v>
          </cell>
          <cell r="I1058">
            <v>0</v>
          </cell>
          <cell r="J1058">
            <v>0</v>
          </cell>
        </row>
        <row r="1059">
          <cell r="B1059" t="str">
            <v>ID 81 JHON FREDY AGUDELO ARANGO</v>
          </cell>
          <cell r="C1059">
            <v>0</v>
          </cell>
          <cell r="D1059">
            <v>0</v>
          </cell>
          <cell r="E1059">
            <v>0</v>
          </cell>
          <cell r="F1059">
            <v>0</v>
          </cell>
          <cell r="G1059">
            <v>1</v>
          </cell>
          <cell r="H1059">
            <v>1</v>
          </cell>
          <cell r="I1059">
            <v>0</v>
          </cell>
          <cell r="J1059">
            <v>0</v>
          </cell>
        </row>
        <row r="1060">
          <cell r="B1060" t="str">
            <v>ID83 ADOLFO DE JESUS UÑATES CEBALLOS</v>
          </cell>
          <cell r="C1060">
            <v>0</v>
          </cell>
          <cell r="D1060">
            <v>0</v>
          </cell>
          <cell r="E1060">
            <v>0</v>
          </cell>
          <cell r="F1060">
            <v>0</v>
          </cell>
          <cell r="G1060">
            <v>1</v>
          </cell>
          <cell r="H1060">
            <v>1</v>
          </cell>
          <cell r="I1060">
            <v>0</v>
          </cell>
          <cell r="J1060">
            <v>0</v>
          </cell>
        </row>
        <row r="1061">
          <cell r="B1061" t="str">
            <v>ID 84 LUZ EDILIA CEBALLOS</v>
          </cell>
          <cell r="C1061">
            <v>0</v>
          </cell>
          <cell r="D1061">
            <v>0</v>
          </cell>
          <cell r="E1061">
            <v>0</v>
          </cell>
          <cell r="F1061">
            <v>0</v>
          </cell>
          <cell r="G1061">
            <v>1</v>
          </cell>
          <cell r="H1061">
            <v>1</v>
          </cell>
          <cell r="I1061">
            <v>0</v>
          </cell>
          <cell r="J1061">
            <v>0</v>
          </cell>
        </row>
        <row r="1062">
          <cell r="B1062" t="str">
            <v>ID 85 LUIS ENRIQUE LONDOÑO MUÑOZ</v>
          </cell>
          <cell r="C1062">
            <v>0</v>
          </cell>
          <cell r="D1062">
            <v>0</v>
          </cell>
          <cell r="E1062">
            <v>0</v>
          </cell>
          <cell r="F1062">
            <v>0</v>
          </cell>
          <cell r="G1062">
            <v>1</v>
          </cell>
          <cell r="H1062">
            <v>1</v>
          </cell>
          <cell r="I1062">
            <v>0</v>
          </cell>
          <cell r="J1062">
            <v>0</v>
          </cell>
        </row>
        <row r="1063">
          <cell r="B1063" t="str">
            <v>ID 86 HUMBERTO ANTONIO BAENA LOPERA</v>
          </cell>
          <cell r="C1063">
            <v>0</v>
          </cell>
          <cell r="D1063">
            <v>0</v>
          </cell>
          <cell r="E1063">
            <v>0</v>
          </cell>
          <cell r="F1063">
            <v>0</v>
          </cell>
          <cell r="G1063">
            <v>1</v>
          </cell>
          <cell r="H1063">
            <v>1</v>
          </cell>
          <cell r="I1063">
            <v>0</v>
          </cell>
          <cell r="J1063">
            <v>0</v>
          </cell>
        </row>
        <row r="1064">
          <cell r="B1064" t="str">
            <v>ID 87 EDILBERTO DE JESUS QUINTANA</v>
          </cell>
          <cell r="C1064">
            <v>0</v>
          </cell>
          <cell r="D1064">
            <v>0</v>
          </cell>
          <cell r="E1064">
            <v>0</v>
          </cell>
          <cell r="F1064">
            <v>0</v>
          </cell>
          <cell r="G1064">
            <v>1</v>
          </cell>
          <cell r="H1064">
            <v>1</v>
          </cell>
          <cell r="I1064">
            <v>0</v>
          </cell>
          <cell r="J1064">
            <v>0</v>
          </cell>
        </row>
        <row r="1065">
          <cell r="B1065" t="str">
            <v>ID 88GUILLERMINA LOPEZ ARROYAVE</v>
          </cell>
          <cell r="C1065">
            <v>0</v>
          </cell>
          <cell r="D1065">
            <v>0</v>
          </cell>
          <cell r="E1065">
            <v>0</v>
          </cell>
          <cell r="F1065">
            <v>0</v>
          </cell>
          <cell r="G1065">
            <v>1</v>
          </cell>
          <cell r="H1065">
            <v>1</v>
          </cell>
          <cell r="I1065">
            <v>0</v>
          </cell>
          <cell r="J1065">
            <v>0</v>
          </cell>
        </row>
        <row r="1066">
          <cell r="B1066" t="str">
            <v>ID 90 LUIS FERNANDO ADARVE JIMENEZ</v>
          </cell>
          <cell r="C1066">
            <v>0</v>
          </cell>
          <cell r="D1066">
            <v>0</v>
          </cell>
          <cell r="E1066">
            <v>0</v>
          </cell>
          <cell r="F1066">
            <v>0</v>
          </cell>
          <cell r="G1066">
            <v>1</v>
          </cell>
          <cell r="H1066">
            <v>1</v>
          </cell>
          <cell r="I1066">
            <v>0</v>
          </cell>
          <cell r="J1066">
            <v>0</v>
          </cell>
        </row>
        <row r="1067">
          <cell r="B1067" t="str">
            <v>ID 53 YEISON ALEXIS JIMENEZ</v>
          </cell>
          <cell r="C1067">
            <v>0</v>
          </cell>
          <cell r="D1067">
            <v>0</v>
          </cell>
          <cell r="E1067">
            <v>0</v>
          </cell>
          <cell r="F1067">
            <v>0</v>
          </cell>
          <cell r="G1067">
            <v>1</v>
          </cell>
          <cell r="H1067">
            <v>1</v>
          </cell>
          <cell r="I1067">
            <v>0</v>
          </cell>
          <cell r="J1067">
            <v>0</v>
          </cell>
        </row>
        <row r="1068">
          <cell r="B1068">
            <v>0</v>
          </cell>
          <cell r="C1068">
            <v>0</v>
          </cell>
          <cell r="D1068">
            <v>0</v>
          </cell>
          <cell r="E1068">
            <v>0</v>
          </cell>
          <cell r="F1068">
            <v>0</v>
          </cell>
          <cell r="G1068">
            <v>0</v>
          </cell>
          <cell r="H1068">
            <v>0</v>
          </cell>
          <cell r="I1068">
            <v>0</v>
          </cell>
          <cell r="J1068">
            <v>0</v>
          </cell>
        </row>
        <row r="1069">
          <cell r="B1069">
            <v>0</v>
          </cell>
          <cell r="C1069">
            <v>0</v>
          </cell>
          <cell r="D1069">
            <v>0</v>
          </cell>
          <cell r="E1069">
            <v>0</v>
          </cell>
          <cell r="F1069">
            <v>0</v>
          </cell>
          <cell r="G1069" t="str">
            <v>TOTAL</v>
          </cell>
          <cell r="H1069">
            <v>29</v>
          </cell>
          <cell r="I1069">
            <v>0</v>
          </cell>
          <cell r="J1069">
            <v>0</v>
          </cell>
        </row>
        <row r="1070">
          <cell r="B1070" t="str">
            <v>CAPITULO:</v>
          </cell>
          <cell r="C1070" t="str">
            <v>8.</v>
          </cell>
          <cell r="D1070" t="str">
            <v>CUBIERTA</v>
          </cell>
          <cell r="E1070">
            <v>0</v>
          </cell>
          <cell r="F1070">
            <v>0</v>
          </cell>
          <cell r="G1070">
            <v>0</v>
          </cell>
          <cell r="H1070">
            <v>0</v>
          </cell>
          <cell r="I1070" t="str">
            <v>ELABORÓ:</v>
          </cell>
          <cell r="J1070" t="str">
            <v>FECHA:</v>
          </cell>
        </row>
        <row r="1071">
          <cell r="B1071">
            <v>0</v>
          </cell>
          <cell r="C1071">
            <v>0</v>
          </cell>
          <cell r="D1071">
            <v>0</v>
          </cell>
          <cell r="E1071">
            <v>0</v>
          </cell>
          <cell r="F1071">
            <v>0</v>
          </cell>
          <cell r="G1071">
            <v>0</v>
          </cell>
          <cell r="H1071">
            <v>0</v>
          </cell>
          <cell r="I1071" t="str">
            <v>Diego Alejandro Valencia</v>
          </cell>
          <cell r="J1071">
            <v>44287</v>
          </cell>
        </row>
        <row r="1072">
          <cell r="B1072" t="str">
            <v>ITEM</v>
          </cell>
          <cell r="C1072" t="str">
            <v>Instalación de cubierta, incluye todo lo necesario para su correta intalacion</v>
          </cell>
          <cell r="D1072">
            <v>0</v>
          </cell>
          <cell r="E1072">
            <v>0</v>
          </cell>
          <cell r="F1072">
            <v>0</v>
          </cell>
          <cell r="G1072">
            <v>0</v>
          </cell>
          <cell r="H1072">
            <v>0</v>
          </cell>
          <cell r="I1072">
            <v>0</v>
          </cell>
          <cell r="J1072" t="str">
            <v>UNIDAD:</v>
          </cell>
        </row>
        <row r="1073">
          <cell r="B1073" t="str">
            <v>8.1</v>
          </cell>
          <cell r="C1073">
            <v>0</v>
          </cell>
          <cell r="D1073">
            <v>0</v>
          </cell>
          <cell r="E1073">
            <v>0</v>
          </cell>
          <cell r="F1073">
            <v>0</v>
          </cell>
          <cell r="G1073">
            <v>0</v>
          </cell>
          <cell r="H1073">
            <v>0</v>
          </cell>
          <cell r="I1073">
            <v>0</v>
          </cell>
          <cell r="J1073" t="str">
            <v>m2</v>
          </cell>
          <cell r="K1073">
            <v>120.12</v>
          </cell>
        </row>
        <row r="1074">
          <cell r="B1074" t="str">
            <v>UBICACIÓN</v>
          </cell>
          <cell r="C1074">
            <v>0</v>
          </cell>
          <cell r="D1074" t="str">
            <v>LARGO</v>
          </cell>
          <cell r="E1074" t="str">
            <v>ANCHO</v>
          </cell>
          <cell r="F1074" t="str">
            <v>ALTURA</v>
          </cell>
          <cell r="G1074" t="str">
            <v>CANT.</v>
          </cell>
          <cell r="H1074" t="str">
            <v>TOTAL</v>
          </cell>
          <cell r="I1074" t="str">
            <v>DETALLES</v>
          </cell>
          <cell r="J1074">
            <v>0</v>
          </cell>
        </row>
        <row r="1075">
          <cell r="B1075" t="str">
            <v>ID 13 ELDA PATRICIA CEBALLOS VERGARA</v>
          </cell>
          <cell r="C1075">
            <v>0</v>
          </cell>
          <cell r="D1075">
            <v>3</v>
          </cell>
          <cell r="E1075">
            <v>2.1</v>
          </cell>
          <cell r="F1075">
            <v>0</v>
          </cell>
          <cell r="G1075">
            <v>0</v>
          </cell>
          <cell r="H1075">
            <v>6.3000000000000007</v>
          </cell>
          <cell r="I1075">
            <v>0</v>
          </cell>
          <cell r="J1075">
            <v>0</v>
          </cell>
        </row>
        <row r="1076">
          <cell r="B1076" t="str">
            <v>ID 15DUBIS CECILIA MADRID GOMEZ</v>
          </cell>
          <cell r="C1076">
            <v>0</v>
          </cell>
          <cell r="D1076">
            <v>3</v>
          </cell>
          <cell r="E1076">
            <v>2.1</v>
          </cell>
          <cell r="F1076">
            <v>0</v>
          </cell>
          <cell r="G1076">
            <v>0</v>
          </cell>
          <cell r="H1076">
            <v>6.3000000000000007</v>
          </cell>
          <cell r="I1076">
            <v>0</v>
          </cell>
          <cell r="J1076">
            <v>0</v>
          </cell>
        </row>
        <row r="1077">
          <cell r="B1077" t="str">
            <v>ID 25 NORBERTO ALONSO RIOS TORRES</v>
          </cell>
          <cell r="C1077">
            <v>0</v>
          </cell>
          <cell r="D1077">
            <v>3</v>
          </cell>
          <cell r="E1077">
            <v>2.1</v>
          </cell>
          <cell r="F1077">
            <v>0</v>
          </cell>
          <cell r="G1077">
            <v>0</v>
          </cell>
          <cell r="H1077">
            <v>6.3000000000000007</v>
          </cell>
          <cell r="I1077">
            <v>0</v>
          </cell>
          <cell r="J1077">
            <v>0</v>
          </cell>
        </row>
        <row r="1078">
          <cell r="B1078" t="str">
            <v>ID 29ALBERTO DE JESUS RESTREPO LOPEZ</v>
          </cell>
          <cell r="C1078">
            <v>0</v>
          </cell>
          <cell r="D1078">
            <v>3</v>
          </cell>
          <cell r="E1078">
            <v>2.1</v>
          </cell>
          <cell r="F1078">
            <v>0</v>
          </cell>
          <cell r="G1078">
            <v>0</v>
          </cell>
          <cell r="H1078">
            <v>6.3000000000000007</v>
          </cell>
          <cell r="I1078">
            <v>0</v>
          </cell>
          <cell r="J1078">
            <v>0</v>
          </cell>
        </row>
        <row r="1079">
          <cell r="B1079" t="str">
            <v>ID 30 LEIDY CATHERINE AGUDELO ORREGO</v>
          </cell>
          <cell r="C1079">
            <v>0</v>
          </cell>
          <cell r="D1079">
            <v>0</v>
          </cell>
          <cell r="E1079">
            <v>0</v>
          </cell>
          <cell r="F1079">
            <v>0</v>
          </cell>
          <cell r="G1079">
            <v>0</v>
          </cell>
          <cell r="H1079">
            <v>0</v>
          </cell>
          <cell r="I1079">
            <v>0</v>
          </cell>
          <cell r="J1079">
            <v>0</v>
          </cell>
        </row>
        <row r="1080">
          <cell r="B1080" t="str">
            <v>ID 31 WILSON DE JESUS ROJAS LOPEZ</v>
          </cell>
          <cell r="C1080">
            <v>0</v>
          </cell>
          <cell r="D1080">
            <v>1</v>
          </cell>
          <cell r="E1080">
            <v>0</v>
          </cell>
          <cell r="F1080">
            <v>0</v>
          </cell>
          <cell r="G1080">
            <v>0</v>
          </cell>
          <cell r="H1080">
            <v>1</v>
          </cell>
          <cell r="I1080">
            <v>0</v>
          </cell>
          <cell r="J1080">
            <v>0</v>
          </cell>
        </row>
        <row r="1081">
          <cell r="B1081" t="str">
            <v>ID 34 MARIA GUIDIANI CALLE MISAS</v>
          </cell>
          <cell r="C1081">
            <v>0</v>
          </cell>
          <cell r="D1081">
            <v>2.6</v>
          </cell>
          <cell r="E1081">
            <v>2.2000000000000002</v>
          </cell>
          <cell r="F1081">
            <v>0</v>
          </cell>
          <cell r="G1081">
            <v>0</v>
          </cell>
          <cell r="H1081">
            <v>5.7200000000000006</v>
          </cell>
          <cell r="I1081">
            <v>0</v>
          </cell>
          <cell r="J1081">
            <v>0</v>
          </cell>
        </row>
        <row r="1082">
          <cell r="B1082" t="str">
            <v>ID 43NODIER YAMILE GONZALEZ IDARRAGA</v>
          </cell>
          <cell r="C1082">
            <v>0</v>
          </cell>
          <cell r="D1082">
            <v>3</v>
          </cell>
          <cell r="E1082">
            <v>2.1</v>
          </cell>
          <cell r="F1082">
            <v>0</v>
          </cell>
          <cell r="G1082">
            <v>0</v>
          </cell>
          <cell r="H1082">
            <v>6.3000000000000007</v>
          </cell>
          <cell r="I1082">
            <v>0</v>
          </cell>
          <cell r="J1082">
            <v>0</v>
          </cell>
        </row>
        <row r="1083">
          <cell r="B1083" t="str">
            <v>ID 46 YENNY LISENIA QUIROZ MONSALVE</v>
          </cell>
          <cell r="C1083">
            <v>0</v>
          </cell>
          <cell r="D1083">
            <v>3</v>
          </cell>
          <cell r="E1083">
            <v>2.1</v>
          </cell>
          <cell r="F1083">
            <v>0</v>
          </cell>
          <cell r="G1083">
            <v>0</v>
          </cell>
          <cell r="H1083">
            <v>6.3000000000000007</v>
          </cell>
          <cell r="I1083">
            <v>0</v>
          </cell>
          <cell r="J1083">
            <v>0</v>
          </cell>
        </row>
        <row r="1084">
          <cell r="B1084" t="str">
            <v>ID 48 LILIANA MARIA SANCHEZ GOMEZ</v>
          </cell>
          <cell r="C1084">
            <v>0</v>
          </cell>
          <cell r="D1084">
            <v>0</v>
          </cell>
          <cell r="E1084">
            <v>0</v>
          </cell>
          <cell r="F1084">
            <v>0</v>
          </cell>
          <cell r="G1084">
            <v>0</v>
          </cell>
          <cell r="H1084">
            <v>0</v>
          </cell>
          <cell r="I1084">
            <v>0</v>
          </cell>
          <cell r="J1084">
            <v>0</v>
          </cell>
        </row>
        <row r="1085">
          <cell r="B1085" t="str">
            <v>ID 49 MARISOL MISAS ATEHORTUA</v>
          </cell>
          <cell r="C1085">
            <v>0</v>
          </cell>
          <cell r="D1085">
            <v>3</v>
          </cell>
          <cell r="E1085">
            <v>2.1</v>
          </cell>
          <cell r="F1085">
            <v>0</v>
          </cell>
          <cell r="G1085">
            <v>0</v>
          </cell>
          <cell r="H1085">
            <v>6.3000000000000007</v>
          </cell>
          <cell r="I1085">
            <v>0</v>
          </cell>
          <cell r="J1085">
            <v>0</v>
          </cell>
        </row>
        <row r="1086">
          <cell r="B1086" t="str">
            <v>ID 50 RODOLFO ANTONIO AGUDELO AGUDELO</v>
          </cell>
          <cell r="C1086">
            <v>0</v>
          </cell>
          <cell r="D1086">
            <v>3</v>
          </cell>
          <cell r="E1086">
            <v>2.1</v>
          </cell>
          <cell r="F1086">
            <v>0</v>
          </cell>
          <cell r="G1086">
            <v>0</v>
          </cell>
          <cell r="H1086">
            <v>6.3000000000000007</v>
          </cell>
          <cell r="I1086">
            <v>0</v>
          </cell>
          <cell r="J1086">
            <v>0</v>
          </cell>
        </row>
        <row r="1087">
          <cell r="B1087" t="str">
            <v>ID 52 JESUS EMILIO CARDONA HERNANDEZ</v>
          </cell>
          <cell r="C1087">
            <v>0</v>
          </cell>
          <cell r="D1087">
            <v>0</v>
          </cell>
          <cell r="E1087">
            <v>0</v>
          </cell>
          <cell r="F1087">
            <v>0</v>
          </cell>
          <cell r="G1087">
            <v>0</v>
          </cell>
          <cell r="H1087">
            <v>0</v>
          </cell>
          <cell r="I1087">
            <v>0</v>
          </cell>
          <cell r="J1087">
            <v>0</v>
          </cell>
        </row>
        <row r="1088">
          <cell r="B1088" t="str">
            <v>ID 54 ROMAN ALBERTO BARRIENTOS RESTREPO</v>
          </cell>
          <cell r="C1088">
            <v>0</v>
          </cell>
          <cell r="D1088">
            <v>3</v>
          </cell>
          <cell r="E1088">
            <v>2.1</v>
          </cell>
          <cell r="F1088">
            <v>0</v>
          </cell>
          <cell r="G1088">
            <v>0</v>
          </cell>
          <cell r="H1088">
            <v>6.3000000000000007</v>
          </cell>
          <cell r="I1088">
            <v>0</v>
          </cell>
          <cell r="J1088">
            <v>0</v>
          </cell>
        </row>
        <row r="1089">
          <cell r="B1089" t="str">
            <v>ID 55 JOHAN MANUEL PEÑA ELORZA</v>
          </cell>
          <cell r="C1089">
            <v>0</v>
          </cell>
          <cell r="D1089">
            <v>3</v>
          </cell>
          <cell r="E1089">
            <v>2.1</v>
          </cell>
          <cell r="F1089">
            <v>0</v>
          </cell>
          <cell r="G1089">
            <v>0</v>
          </cell>
          <cell r="H1089">
            <v>6.3000000000000007</v>
          </cell>
          <cell r="I1089">
            <v>0</v>
          </cell>
          <cell r="J1089">
            <v>0</v>
          </cell>
        </row>
        <row r="1090">
          <cell r="B1090" t="str">
            <v>ID 57 ROSA ELENA VILLEGAS PEREZ</v>
          </cell>
          <cell r="C1090">
            <v>0</v>
          </cell>
          <cell r="D1090">
            <v>3</v>
          </cell>
          <cell r="E1090">
            <v>2.1</v>
          </cell>
          <cell r="F1090">
            <v>0</v>
          </cell>
          <cell r="G1090">
            <v>0</v>
          </cell>
          <cell r="H1090">
            <v>6.3000000000000007</v>
          </cell>
          <cell r="I1090">
            <v>0</v>
          </cell>
          <cell r="J1090">
            <v>0</v>
          </cell>
        </row>
        <row r="1091">
          <cell r="B1091" t="str">
            <v>ID 61 FLORICELI DEL CARMEN GOMEZ VARELAS</v>
          </cell>
          <cell r="C1091">
            <v>0</v>
          </cell>
          <cell r="D1091">
            <v>0</v>
          </cell>
          <cell r="E1091">
            <v>0</v>
          </cell>
          <cell r="F1091">
            <v>0</v>
          </cell>
          <cell r="G1091">
            <v>0</v>
          </cell>
          <cell r="H1091">
            <v>0</v>
          </cell>
          <cell r="I1091">
            <v>0</v>
          </cell>
          <cell r="J1091">
            <v>0</v>
          </cell>
        </row>
        <row r="1092">
          <cell r="B1092" t="str">
            <v>ID 62 SILVIA LILIANA ROJO</v>
          </cell>
          <cell r="C1092">
            <v>0</v>
          </cell>
          <cell r="D1092">
            <v>0</v>
          </cell>
          <cell r="E1092">
            <v>0</v>
          </cell>
          <cell r="F1092">
            <v>0</v>
          </cell>
          <cell r="G1092">
            <v>0</v>
          </cell>
          <cell r="H1092">
            <v>0</v>
          </cell>
          <cell r="I1092">
            <v>0</v>
          </cell>
          <cell r="J1092">
            <v>0</v>
          </cell>
        </row>
        <row r="1093">
          <cell r="B1093" t="str">
            <v>ID 63 MIGUEL ANTONIO LOPEZ LOPERA</v>
          </cell>
          <cell r="C1093">
            <v>0</v>
          </cell>
          <cell r="D1093">
            <v>3</v>
          </cell>
          <cell r="E1093">
            <v>2.1</v>
          </cell>
          <cell r="F1093">
            <v>0</v>
          </cell>
          <cell r="G1093">
            <v>0</v>
          </cell>
          <cell r="H1093">
            <v>6.3000000000000007</v>
          </cell>
          <cell r="I1093">
            <v>0</v>
          </cell>
          <cell r="J1093">
            <v>0</v>
          </cell>
        </row>
        <row r="1094">
          <cell r="B1094" t="str">
            <v>ID 37 ARQUIMEDES DE JESUS MONTOYA OCHOA</v>
          </cell>
          <cell r="C1094">
            <v>0</v>
          </cell>
          <cell r="D1094">
            <v>3</v>
          </cell>
          <cell r="E1094">
            <v>2.1</v>
          </cell>
          <cell r="F1094">
            <v>0</v>
          </cell>
          <cell r="G1094">
            <v>0</v>
          </cell>
          <cell r="H1094">
            <v>6.3000000000000007</v>
          </cell>
          <cell r="I1094">
            <v>0</v>
          </cell>
          <cell r="J1094">
            <v>0</v>
          </cell>
        </row>
        <row r="1095">
          <cell r="B1095" t="str">
            <v>ID 81 JHON FREDY AGUDELO ARANGO</v>
          </cell>
          <cell r="C1095">
            <v>0</v>
          </cell>
          <cell r="D1095">
            <v>0</v>
          </cell>
          <cell r="E1095">
            <v>0</v>
          </cell>
          <cell r="F1095">
            <v>0</v>
          </cell>
          <cell r="G1095">
            <v>0</v>
          </cell>
          <cell r="H1095">
            <v>0</v>
          </cell>
          <cell r="I1095">
            <v>0</v>
          </cell>
          <cell r="J1095">
            <v>0</v>
          </cell>
        </row>
        <row r="1096">
          <cell r="B1096" t="str">
            <v>ID83 ADOLFO DE JESUS UÑATES CEBALLOS</v>
          </cell>
          <cell r="C1096">
            <v>0</v>
          </cell>
          <cell r="D1096">
            <v>3</v>
          </cell>
          <cell r="E1096">
            <v>2.1</v>
          </cell>
          <cell r="F1096">
            <v>0</v>
          </cell>
          <cell r="G1096">
            <v>0</v>
          </cell>
          <cell r="H1096">
            <v>6.3000000000000007</v>
          </cell>
          <cell r="I1096">
            <v>0</v>
          </cell>
          <cell r="J1096">
            <v>0</v>
          </cell>
        </row>
        <row r="1097">
          <cell r="B1097" t="str">
            <v>ID 84 LUZ EDILIA CEBALLOS</v>
          </cell>
          <cell r="C1097">
            <v>0</v>
          </cell>
          <cell r="D1097">
            <v>3</v>
          </cell>
          <cell r="E1097">
            <v>2.1</v>
          </cell>
          <cell r="F1097">
            <v>0</v>
          </cell>
          <cell r="G1097">
            <v>0</v>
          </cell>
          <cell r="H1097">
            <v>6.3000000000000007</v>
          </cell>
          <cell r="I1097">
            <v>0</v>
          </cell>
          <cell r="J1097">
            <v>0</v>
          </cell>
        </row>
        <row r="1098">
          <cell r="B1098" t="str">
            <v>ID 85 LUIS ENRIQUE LONDOÑO MUÑOZ</v>
          </cell>
          <cell r="C1098">
            <v>0</v>
          </cell>
          <cell r="D1098">
            <v>3</v>
          </cell>
          <cell r="E1098">
            <v>2.1</v>
          </cell>
          <cell r="F1098">
            <v>0</v>
          </cell>
          <cell r="G1098">
            <v>0</v>
          </cell>
          <cell r="H1098">
            <v>6.3000000000000007</v>
          </cell>
          <cell r="I1098">
            <v>0</v>
          </cell>
          <cell r="J1098">
            <v>0</v>
          </cell>
        </row>
        <row r="1099">
          <cell r="B1099" t="str">
            <v>ID 86 HUMBERTO ANTONIO BAENA LOPERA</v>
          </cell>
          <cell r="C1099">
            <v>0</v>
          </cell>
          <cell r="D1099">
            <v>0</v>
          </cell>
          <cell r="E1099">
            <v>0</v>
          </cell>
          <cell r="F1099">
            <v>0</v>
          </cell>
          <cell r="G1099">
            <v>0</v>
          </cell>
          <cell r="H1099">
            <v>0</v>
          </cell>
          <cell r="I1099">
            <v>0</v>
          </cell>
          <cell r="J1099">
            <v>0</v>
          </cell>
        </row>
        <row r="1100">
          <cell r="B1100" t="str">
            <v>ID 87 EDILBERTO DE JESUS QUINTANA</v>
          </cell>
          <cell r="C1100">
            <v>0</v>
          </cell>
          <cell r="D1100">
            <v>0</v>
          </cell>
          <cell r="E1100">
            <v>0</v>
          </cell>
          <cell r="F1100">
            <v>0</v>
          </cell>
          <cell r="G1100">
            <v>0</v>
          </cell>
          <cell r="H1100">
            <v>0</v>
          </cell>
          <cell r="I1100">
            <v>0</v>
          </cell>
          <cell r="J1100">
            <v>0</v>
          </cell>
        </row>
        <row r="1101">
          <cell r="B1101" t="str">
            <v>ID 88GUILLERMINA LOPEZ ARROYAVE</v>
          </cell>
          <cell r="C1101">
            <v>0</v>
          </cell>
          <cell r="D1101">
            <v>0</v>
          </cell>
          <cell r="E1101">
            <v>0</v>
          </cell>
          <cell r="F1101">
            <v>0</v>
          </cell>
          <cell r="G1101">
            <v>0</v>
          </cell>
          <cell r="H1101">
            <v>0</v>
          </cell>
          <cell r="I1101">
            <v>0</v>
          </cell>
          <cell r="J1101">
            <v>0</v>
          </cell>
        </row>
        <row r="1102">
          <cell r="B1102" t="str">
            <v>ID 90 LUIS FERNANDO ADARVE JIMENEZ</v>
          </cell>
          <cell r="C1102">
            <v>0</v>
          </cell>
          <cell r="D1102">
            <v>3</v>
          </cell>
          <cell r="E1102">
            <v>2.1</v>
          </cell>
          <cell r="F1102">
            <v>0</v>
          </cell>
          <cell r="G1102">
            <v>0</v>
          </cell>
          <cell r="H1102">
            <v>6.3000000000000007</v>
          </cell>
          <cell r="I1102">
            <v>0</v>
          </cell>
          <cell r="J1102">
            <v>0</v>
          </cell>
        </row>
        <row r="1103">
          <cell r="B1103" t="str">
            <v>ID 53 YEISON ALEXIS JIMENEZ</v>
          </cell>
          <cell r="C1103">
            <v>0</v>
          </cell>
          <cell r="D1103">
            <v>3</v>
          </cell>
          <cell r="E1103">
            <v>2.1</v>
          </cell>
          <cell r="F1103">
            <v>0</v>
          </cell>
          <cell r="G1103">
            <v>0</v>
          </cell>
          <cell r="H1103">
            <v>6.3000000000000007</v>
          </cell>
          <cell r="I1103">
            <v>0</v>
          </cell>
          <cell r="J1103">
            <v>0</v>
          </cell>
        </row>
        <row r="1104">
          <cell r="B1104">
            <v>0</v>
          </cell>
          <cell r="C1104">
            <v>0</v>
          </cell>
          <cell r="D1104">
            <v>0</v>
          </cell>
          <cell r="E1104">
            <v>0</v>
          </cell>
          <cell r="F1104">
            <v>0</v>
          </cell>
          <cell r="G1104">
            <v>0</v>
          </cell>
          <cell r="H1104">
            <v>0</v>
          </cell>
          <cell r="I1104">
            <v>0</v>
          </cell>
          <cell r="J1104">
            <v>0</v>
          </cell>
        </row>
        <row r="1105">
          <cell r="B1105">
            <v>0</v>
          </cell>
          <cell r="C1105">
            <v>0</v>
          </cell>
          <cell r="D1105">
            <v>0</v>
          </cell>
          <cell r="E1105">
            <v>0</v>
          </cell>
          <cell r="F1105">
            <v>0</v>
          </cell>
          <cell r="G1105" t="str">
            <v>TOTAL</v>
          </cell>
          <cell r="H1105">
            <v>120.12</v>
          </cell>
          <cell r="I1105">
            <v>0</v>
          </cell>
          <cell r="J1105">
            <v>0</v>
          </cell>
        </row>
        <row r="1106">
          <cell r="B1106" t="str">
            <v>CAPITULO:</v>
          </cell>
          <cell r="C1106">
            <v>0</v>
          </cell>
          <cell r="D1106" t="str">
            <v/>
          </cell>
          <cell r="E1106">
            <v>0</v>
          </cell>
          <cell r="F1106">
            <v>0</v>
          </cell>
          <cell r="G1106">
            <v>0</v>
          </cell>
          <cell r="H1106">
            <v>0</v>
          </cell>
          <cell r="I1106" t="str">
            <v>ELABORÓ:</v>
          </cell>
          <cell r="J1106" t="str">
            <v>FECHA:</v>
          </cell>
        </row>
        <row r="1107">
          <cell r="B1107">
            <v>0</v>
          </cell>
          <cell r="C1107">
            <v>0</v>
          </cell>
          <cell r="D1107">
            <v>0</v>
          </cell>
          <cell r="E1107">
            <v>0</v>
          </cell>
          <cell r="F1107">
            <v>0</v>
          </cell>
          <cell r="G1107">
            <v>0</v>
          </cell>
          <cell r="H1107">
            <v>0</v>
          </cell>
          <cell r="I1107" t="str">
            <v>Diego Alejandro Valencia</v>
          </cell>
          <cell r="J1107">
            <v>44287</v>
          </cell>
        </row>
        <row r="1108">
          <cell r="B1108" t="str">
            <v>ITEM</v>
          </cell>
          <cell r="C1108" t="str">
            <v/>
          </cell>
          <cell r="D1108">
            <v>0</v>
          </cell>
          <cell r="E1108">
            <v>0</v>
          </cell>
          <cell r="F1108">
            <v>0</v>
          </cell>
          <cell r="G1108">
            <v>0</v>
          </cell>
          <cell r="H1108">
            <v>0</v>
          </cell>
          <cell r="I1108">
            <v>0</v>
          </cell>
          <cell r="J1108" t="str">
            <v>UNIDAD:</v>
          </cell>
        </row>
        <row r="1109">
          <cell r="B1109">
            <v>0</v>
          </cell>
          <cell r="C1109">
            <v>0</v>
          </cell>
          <cell r="D1109">
            <v>0</v>
          </cell>
          <cell r="E1109">
            <v>0</v>
          </cell>
          <cell r="F1109">
            <v>0</v>
          </cell>
          <cell r="G1109">
            <v>0</v>
          </cell>
          <cell r="H1109">
            <v>0</v>
          </cell>
          <cell r="I1109">
            <v>0</v>
          </cell>
          <cell r="J1109" t="str">
            <v/>
          </cell>
          <cell r="K1109">
            <v>0</v>
          </cell>
        </row>
        <row r="1110">
          <cell r="B1110" t="str">
            <v>UBICACIÓN</v>
          </cell>
          <cell r="C1110">
            <v>0</v>
          </cell>
          <cell r="D1110" t="str">
            <v>LARGO</v>
          </cell>
          <cell r="E1110" t="str">
            <v>ANCHO</v>
          </cell>
          <cell r="F1110" t="str">
            <v>ALTURA</v>
          </cell>
          <cell r="G1110" t="str">
            <v>CANT.</v>
          </cell>
          <cell r="H1110" t="str">
            <v>TOTAL</v>
          </cell>
          <cell r="I1110" t="str">
            <v>DETALLES</v>
          </cell>
          <cell r="J1110">
            <v>0</v>
          </cell>
        </row>
        <row r="1111">
          <cell r="B1111">
            <v>0</v>
          </cell>
          <cell r="C1111">
            <v>0</v>
          </cell>
          <cell r="D1111">
            <v>0</v>
          </cell>
          <cell r="E1111">
            <v>0</v>
          </cell>
          <cell r="F1111">
            <v>0</v>
          </cell>
          <cell r="G1111">
            <v>0</v>
          </cell>
          <cell r="H1111">
            <v>0</v>
          </cell>
          <cell r="I1111">
            <v>0</v>
          </cell>
          <cell r="J1111">
            <v>0</v>
          </cell>
        </row>
        <row r="1112">
          <cell r="B1112">
            <v>0</v>
          </cell>
          <cell r="C1112">
            <v>0</v>
          </cell>
          <cell r="D1112">
            <v>0</v>
          </cell>
          <cell r="E1112">
            <v>0</v>
          </cell>
          <cell r="F1112">
            <v>0</v>
          </cell>
          <cell r="G1112">
            <v>0</v>
          </cell>
          <cell r="H1112">
            <v>0</v>
          </cell>
          <cell r="I1112">
            <v>0</v>
          </cell>
          <cell r="J1112">
            <v>0</v>
          </cell>
        </row>
        <row r="1113">
          <cell r="B1113">
            <v>0</v>
          </cell>
          <cell r="C1113">
            <v>0</v>
          </cell>
          <cell r="D1113">
            <v>0</v>
          </cell>
          <cell r="E1113">
            <v>0</v>
          </cell>
          <cell r="F1113">
            <v>0</v>
          </cell>
          <cell r="G1113">
            <v>0</v>
          </cell>
          <cell r="H1113">
            <v>0</v>
          </cell>
          <cell r="I1113">
            <v>0</v>
          </cell>
          <cell r="J1113">
            <v>0</v>
          </cell>
        </row>
        <row r="1114">
          <cell r="B1114">
            <v>0</v>
          </cell>
          <cell r="C1114">
            <v>0</v>
          </cell>
          <cell r="D1114">
            <v>0</v>
          </cell>
          <cell r="E1114">
            <v>0</v>
          </cell>
          <cell r="F1114">
            <v>0</v>
          </cell>
          <cell r="G1114">
            <v>0</v>
          </cell>
          <cell r="H1114">
            <v>0</v>
          </cell>
          <cell r="I1114">
            <v>0</v>
          </cell>
          <cell r="J1114">
            <v>0</v>
          </cell>
        </row>
        <row r="1115">
          <cell r="B1115">
            <v>0</v>
          </cell>
          <cell r="C1115">
            <v>0</v>
          </cell>
          <cell r="D1115">
            <v>0</v>
          </cell>
          <cell r="E1115">
            <v>0</v>
          </cell>
          <cell r="F1115">
            <v>0</v>
          </cell>
          <cell r="G1115">
            <v>0</v>
          </cell>
          <cell r="H1115">
            <v>0</v>
          </cell>
          <cell r="I1115">
            <v>0</v>
          </cell>
          <cell r="J1115">
            <v>0</v>
          </cell>
        </row>
        <row r="1116">
          <cell r="B1116">
            <v>0</v>
          </cell>
          <cell r="C1116">
            <v>0</v>
          </cell>
          <cell r="D1116">
            <v>0</v>
          </cell>
          <cell r="E1116">
            <v>0</v>
          </cell>
          <cell r="F1116">
            <v>0</v>
          </cell>
          <cell r="G1116">
            <v>0</v>
          </cell>
          <cell r="H1116">
            <v>0</v>
          </cell>
          <cell r="I1116">
            <v>0</v>
          </cell>
          <cell r="J1116">
            <v>0</v>
          </cell>
        </row>
        <row r="1117">
          <cell r="B1117">
            <v>0</v>
          </cell>
          <cell r="C1117">
            <v>0</v>
          </cell>
          <cell r="D1117">
            <v>0</v>
          </cell>
          <cell r="E1117">
            <v>0</v>
          </cell>
          <cell r="F1117">
            <v>0</v>
          </cell>
          <cell r="G1117">
            <v>0</v>
          </cell>
          <cell r="H1117">
            <v>0</v>
          </cell>
          <cell r="I1117">
            <v>0</v>
          </cell>
          <cell r="J1117">
            <v>0</v>
          </cell>
        </row>
        <row r="1118">
          <cell r="B1118">
            <v>0</v>
          </cell>
          <cell r="C1118">
            <v>0</v>
          </cell>
          <cell r="D1118">
            <v>0</v>
          </cell>
          <cell r="E1118">
            <v>0</v>
          </cell>
          <cell r="F1118">
            <v>0</v>
          </cell>
          <cell r="G1118">
            <v>0</v>
          </cell>
          <cell r="H1118">
            <v>0</v>
          </cell>
          <cell r="I1118">
            <v>0</v>
          </cell>
          <cell r="J1118">
            <v>0</v>
          </cell>
        </row>
        <row r="1119">
          <cell r="B1119">
            <v>0</v>
          </cell>
          <cell r="C1119">
            <v>0</v>
          </cell>
          <cell r="D1119">
            <v>0</v>
          </cell>
          <cell r="E1119">
            <v>0</v>
          </cell>
          <cell r="F1119">
            <v>0</v>
          </cell>
          <cell r="G1119" t="str">
            <v>TOTAL</v>
          </cell>
          <cell r="H1119">
            <v>0</v>
          </cell>
          <cell r="I1119">
            <v>0</v>
          </cell>
          <cell r="J1119">
            <v>0</v>
          </cell>
        </row>
      </sheetData>
      <sheetData sheetId="3">
        <row r="5">
          <cell r="B5" t="str">
            <v>Ítem</v>
          </cell>
          <cell r="C5" t="str">
            <v>Descripción</v>
          </cell>
          <cell r="D5" t="str">
            <v>Unidad</v>
          </cell>
          <cell r="E5" t="str">
            <v>Cantidad</v>
          </cell>
          <cell r="F5" t="str">
            <v>Vr Unitario</v>
          </cell>
          <cell r="G5" t="str">
            <v>Vr. Total/U.V</v>
          </cell>
          <cell r="H5" t="str">
            <v>Vr. Total</v>
          </cell>
          <cell r="I5" t="str">
            <v>Vr Aproximado al peso</v>
          </cell>
        </row>
        <row r="6">
          <cell r="B6" t="str">
            <v>1.</v>
          </cell>
          <cell r="C6" t="str">
            <v>PRELIMINARES</v>
          </cell>
          <cell r="D6">
            <v>0</v>
          </cell>
          <cell r="E6">
            <v>0</v>
          </cell>
          <cell r="F6">
            <v>0</v>
          </cell>
          <cell r="G6" t="str">
            <v/>
          </cell>
          <cell r="H6">
            <v>0</v>
          </cell>
          <cell r="I6">
            <v>347565</v>
          </cell>
        </row>
        <row r="7">
          <cell r="B7" t="str">
            <v>1.1</v>
          </cell>
          <cell r="C7" t="str">
            <v>Limpieza y descapote de terreno</v>
          </cell>
          <cell r="D7" t="str">
            <v>m2</v>
          </cell>
          <cell r="E7">
            <v>47.32</v>
          </cell>
          <cell r="F7">
            <v>7345</v>
          </cell>
          <cell r="G7">
            <v>347565</v>
          </cell>
          <cell r="H7">
            <v>347565</v>
          </cell>
          <cell r="I7">
            <v>0</v>
          </cell>
        </row>
        <row r="8">
          <cell r="B8" t="str">
            <v>2.</v>
          </cell>
          <cell r="C8" t="str">
            <v>DEMOLICIONES, EXCAVACIONES Y LLENOS</v>
          </cell>
          <cell r="D8">
            <v>0</v>
          </cell>
          <cell r="E8">
            <v>0</v>
          </cell>
          <cell r="F8">
            <v>0</v>
          </cell>
          <cell r="G8" t="str">
            <v/>
          </cell>
          <cell r="H8">
            <v>0</v>
          </cell>
          <cell r="I8">
            <v>3828733</v>
          </cell>
        </row>
        <row r="9">
          <cell r="B9" t="str">
            <v>2.1</v>
          </cell>
          <cell r="C9" t="str">
            <v>Demolición de pisos</v>
          </cell>
          <cell r="D9" t="str">
            <v>m2</v>
          </cell>
          <cell r="E9">
            <v>22.48</v>
          </cell>
          <cell r="F9">
            <v>24213</v>
          </cell>
          <cell r="G9">
            <v>544308</v>
          </cell>
          <cell r="H9">
            <v>544308</v>
          </cell>
          <cell r="I9">
            <v>0</v>
          </cell>
        </row>
        <row r="10">
          <cell r="B10" t="str">
            <v>2.2</v>
          </cell>
          <cell r="C10" t="str">
            <v>Excavación manual de material heterogéneo de 0-2 m</v>
          </cell>
          <cell r="D10" t="str">
            <v>m3</v>
          </cell>
          <cell r="E10">
            <v>6.96</v>
          </cell>
          <cell r="F10">
            <v>21764</v>
          </cell>
          <cell r="G10">
            <v>151477</v>
          </cell>
          <cell r="H10">
            <v>151477</v>
          </cell>
          <cell r="I10">
            <v>0</v>
          </cell>
        </row>
        <row r="11">
          <cell r="B11" t="str">
            <v>2.3</v>
          </cell>
          <cell r="C11" t="str">
            <v>Lleno con material de la excavación, compactado por medios manuales</v>
          </cell>
          <cell r="D11" t="str">
            <v>m3</v>
          </cell>
          <cell r="E11">
            <v>6.96</v>
          </cell>
          <cell r="F11">
            <v>14691</v>
          </cell>
          <cell r="G11">
            <v>102249</v>
          </cell>
          <cell r="H11">
            <v>102249</v>
          </cell>
          <cell r="I11">
            <v>0</v>
          </cell>
        </row>
        <row r="12">
          <cell r="B12" t="str">
            <v>2.4</v>
          </cell>
          <cell r="C12" t="str">
            <v>Desmonte de aparatos sanitarios (baño y lavamanos)</v>
          </cell>
          <cell r="D12" t="str">
            <v>Un</v>
          </cell>
          <cell r="E12">
            <v>20</v>
          </cell>
          <cell r="F12">
            <v>25767</v>
          </cell>
          <cell r="G12">
            <v>515340</v>
          </cell>
          <cell r="H12">
            <v>515340</v>
          </cell>
          <cell r="I12">
            <v>0</v>
          </cell>
        </row>
        <row r="13">
          <cell r="B13" t="str">
            <v>2.5</v>
          </cell>
          <cell r="C13" t="str">
            <v>Demolición de muros espesor entre 0,10 a 0,15m</v>
          </cell>
          <cell r="D13" t="str">
            <v>m2</v>
          </cell>
          <cell r="E13">
            <v>100.8</v>
          </cell>
          <cell r="F13">
            <v>10596</v>
          </cell>
          <cell r="G13">
            <v>1068077</v>
          </cell>
          <cell r="H13">
            <v>1068077</v>
          </cell>
          <cell r="I13">
            <v>0</v>
          </cell>
        </row>
        <row r="14">
          <cell r="B14" t="str">
            <v>2.6</v>
          </cell>
          <cell r="C14" t="str">
            <v>Desmonte de puerta</v>
          </cell>
          <cell r="D14" t="str">
            <v>un</v>
          </cell>
          <cell r="E14">
            <v>10</v>
          </cell>
          <cell r="F14">
            <v>21176</v>
          </cell>
          <cell r="G14">
            <v>211760</v>
          </cell>
          <cell r="H14">
            <v>211760</v>
          </cell>
          <cell r="I14">
            <v>0</v>
          </cell>
        </row>
        <row r="15">
          <cell r="B15" t="str">
            <v>2.7</v>
          </cell>
          <cell r="C15" t="str">
            <v>Desmonte de cubierta sobre baño</v>
          </cell>
          <cell r="D15" t="str">
            <v>m2</v>
          </cell>
          <cell r="E15">
            <v>71.599999999999994</v>
          </cell>
          <cell r="F15">
            <v>15879</v>
          </cell>
          <cell r="G15">
            <v>1136936</v>
          </cell>
          <cell r="H15">
            <v>1136936</v>
          </cell>
          <cell r="I15">
            <v>0</v>
          </cell>
        </row>
        <row r="16">
          <cell r="B16" t="str">
            <v>2.8</v>
          </cell>
          <cell r="C16" t="str">
            <v>Lleno con recebo B-200 con un espesor de 0,10 m, para apoyar placa de contrapiso, compactado por medios manuales</v>
          </cell>
          <cell r="D16" t="str">
            <v>m2</v>
          </cell>
          <cell r="E16">
            <v>12.53</v>
          </cell>
          <cell r="F16">
            <v>7868</v>
          </cell>
          <cell r="G16">
            <v>98586</v>
          </cell>
          <cell r="H16">
            <v>98586</v>
          </cell>
          <cell r="I16">
            <v>0</v>
          </cell>
        </row>
        <row r="17">
          <cell r="B17">
            <v>0</v>
          </cell>
          <cell r="C17">
            <v>0</v>
          </cell>
          <cell r="D17">
            <v>0</v>
          </cell>
          <cell r="E17">
            <v>0</v>
          </cell>
          <cell r="F17">
            <v>0</v>
          </cell>
          <cell r="G17">
            <v>0</v>
          </cell>
          <cell r="H17">
            <v>0</v>
          </cell>
          <cell r="I17">
            <v>0</v>
          </cell>
        </row>
        <row r="18">
          <cell r="B18" t="str">
            <v>3.</v>
          </cell>
          <cell r="C18" t="str">
            <v>CONCRETOS Y MORTEROS</v>
          </cell>
          <cell r="D18">
            <v>0</v>
          </cell>
          <cell r="E18">
            <v>0</v>
          </cell>
          <cell r="F18">
            <v>0</v>
          </cell>
          <cell r="G18">
            <v>0</v>
          </cell>
          <cell r="H18">
            <v>0</v>
          </cell>
          <cell r="I18">
            <v>23786955</v>
          </cell>
        </row>
        <row r="19">
          <cell r="B19" t="str">
            <v>3.1</v>
          </cell>
          <cell r="C19" t="str">
            <v>Concreto 21 MPa ( 1:2:3) para viga  de cimentación. Incluye acero de refuerzo longitudinal  en varilla de 1/2", estribos varilla 1/4" y lo necesario para la correcta ejecución</v>
          </cell>
          <cell r="D19" t="str">
            <v>m3</v>
          </cell>
          <cell r="E19">
            <v>6.72</v>
          </cell>
          <cell r="F19">
            <v>771504</v>
          </cell>
          <cell r="G19">
            <v>5184507</v>
          </cell>
          <cell r="H19">
            <v>5184507</v>
          </cell>
          <cell r="I19">
            <v>0</v>
          </cell>
        </row>
        <row r="20">
          <cell r="B20" t="str">
            <v>3.2</v>
          </cell>
          <cell r="C20" t="str">
            <v>Concreto 21 MPa ( 1:2:3) para losa de contrapiso espesor: 0,08m, incluye malla electrosoldada D-84.</v>
          </cell>
          <cell r="D20" t="str">
            <v>m3</v>
          </cell>
          <cell r="E20">
            <v>4.41</v>
          </cell>
          <cell r="F20">
            <v>498296</v>
          </cell>
          <cell r="G20">
            <v>2197485</v>
          </cell>
          <cell r="H20">
            <v>2197485</v>
          </cell>
          <cell r="I20">
            <v>0</v>
          </cell>
        </row>
        <row r="21">
          <cell r="B21" t="str">
            <v>3.3</v>
          </cell>
          <cell r="C21" t="str">
            <v>concreto 21 MPa ( 1:2:3) para columnas de confinamiento. Incluye acero de refuerzo longitudinal  en varilla de 1/2", estribos varilla 1/4" y demas elementos para la correcta ejecucíon</v>
          </cell>
          <cell r="D21" t="str">
            <v>m3</v>
          </cell>
          <cell r="E21">
            <v>2.8</v>
          </cell>
          <cell r="F21">
            <v>1074871</v>
          </cell>
          <cell r="G21">
            <v>3009639</v>
          </cell>
          <cell r="H21">
            <v>3009639</v>
          </cell>
          <cell r="I21">
            <v>0</v>
          </cell>
        </row>
        <row r="22">
          <cell r="B22" t="str">
            <v>3.4</v>
          </cell>
          <cell r="C22" t="str">
            <v>Mortero 1:4 de niveliación piso de baño con espesor promedio de 0,05m</v>
          </cell>
          <cell r="D22" t="str">
            <v>m2</v>
          </cell>
          <cell r="E22">
            <v>3.04</v>
          </cell>
          <cell r="F22">
            <v>25112</v>
          </cell>
          <cell r="G22">
            <v>76340</v>
          </cell>
          <cell r="H22">
            <v>76340</v>
          </cell>
          <cell r="I22">
            <v>0</v>
          </cell>
        </row>
        <row r="23">
          <cell r="B23" t="str">
            <v>3.5</v>
          </cell>
          <cell r="C23" t="str">
            <v>Revoque 1:4 sobre muros interiores baño, con promedio de 0,03 m espesor</v>
          </cell>
          <cell r="D23" t="str">
            <v>m2</v>
          </cell>
          <cell r="E23">
            <v>331.95</v>
          </cell>
          <cell r="F23">
            <v>25278</v>
          </cell>
          <cell r="G23">
            <v>8391032</v>
          </cell>
          <cell r="H23">
            <v>8391032</v>
          </cell>
          <cell r="I23">
            <v>0</v>
          </cell>
        </row>
        <row r="24">
          <cell r="B24" t="str">
            <v>3.6</v>
          </cell>
          <cell r="C24" t="str">
            <v>concreto 21 MPa ( 1:2:3) para vigas de amarre. Incluye acero de refuerzo longitudinal  en varilla de 3/8", estribos varilla 1/4" y lo necesario para la correcta ejecución</v>
          </cell>
          <cell r="D24" t="str">
            <v>m3</v>
          </cell>
          <cell r="E24">
            <v>2.2400000000000002</v>
          </cell>
          <cell r="F24">
            <v>859300</v>
          </cell>
          <cell r="G24">
            <v>1924832</v>
          </cell>
          <cell r="H24">
            <v>1924832</v>
          </cell>
          <cell r="I24">
            <v>0</v>
          </cell>
        </row>
        <row r="25">
          <cell r="B25" t="str">
            <v>3.7</v>
          </cell>
          <cell r="C25" t="str">
            <v>ST de tabla madera común 2,5 * 20 cm 3m, para formaleta de elementos de concreto</v>
          </cell>
          <cell r="D25" t="str">
            <v>un</v>
          </cell>
          <cell r="E25">
            <v>240</v>
          </cell>
          <cell r="F25">
            <v>12513</v>
          </cell>
          <cell r="G25">
            <v>3003120</v>
          </cell>
          <cell r="H25">
            <v>3003120</v>
          </cell>
          <cell r="I25">
            <v>0</v>
          </cell>
        </row>
        <row r="26">
          <cell r="B26">
            <v>0</v>
          </cell>
          <cell r="C26">
            <v>0</v>
          </cell>
          <cell r="D26">
            <v>0</v>
          </cell>
          <cell r="E26">
            <v>0</v>
          </cell>
          <cell r="F26">
            <v>0</v>
          </cell>
          <cell r="G26">
            <v>0</v>
          </cell>
          <cell r="H26">
            <v>0</v>
          </cell>
          <cell r="I26">
            <v>0</v>
          </cell>
        </row>
        <row r="27">
          <cell r="B27" t="str">
            <v>4.</v>
          </cell>
          <cell r="C27" t="str">
            <v>MAMPOSTERIA</v>
          </cell>
          <cell r="D27">
            <v>0</v>
          </cell>
          <cell r="E27">
            <v>0</v>
          </cell>
          <cell r="F27">
            <v>0</v>
          </cell>
          <cell r="G27">
            <v>0</v>
          </cell>
          <cell r="H27">
            <v>0</v>
          </cell>
          <cell r="I27">
            <v>9247364</v>
          </cell>
        </row>
        <row r="28">
          <cell r="B28" t="str">
            <v>4.1</v>
          </cell>
          <cell r="C28" t="str">
            <v>Mamposteria en ladrillo de arcilla de perforación horizontal (0,1X0,2X0,4)</v>
          </cell>
          <cell r="D28" t="str">
            <v>m2</v>
          </cell>
          <cell r="E28">
            <v>232.34</v>
          </cell>
          <cell r="F28">
            <v>39801</v>
          </cell>
          <cell r="G28">
            <v>9247364</v>
          </cell>
          <cell r="H28">
            <v>9247364</v>
          </cell>
          <cell r="I28">
            <v>0</v>
          </cell>
        </row>
        <row r="29">
          <cell r="B29" t="str">
            <v>4.2</v>
          </cell>
          <cell r="C29" t="str">
            <v>Pintura para interiores</v>
          </cell>
          <cell r="D29" t="str">
            <v>m2</v>
          </cell>
          <cell r="E29">
            <v>0</v>
          </cell>
          <cell r="F29">
            <v>9430</v>
          </cell>
          <cell r="G29">
            <v>0</v>
          </cell>
          <cell r="H29">
            <v>0</v>
          </cell>
          <cell r="I29">
            <v>0</v>
          </cell>
        </row>
        <row r="30">
          <cell r="B30">
            <v>0</v>
          </cell>
          <cell r="C30">
            <v>0</v>
          </cell>
          <cell r="D30">
            <v>0</v>
          </cell>
          <cell r="E30">
            <v>0</v>
          </cell>
          <cell r="F30">
            <v>0</v>
          </cell>
          <cell r="G30">
            <v>0</v>
          </cell>
          <cell r="H30">
            <v>0</v>
          </cell>
          <cell r="I30">
            <v>0</v>
          </cell>
        </row>
        <row r="31">
          <cell r="B31" t="str">
            <v>5.</v>
          </cell>
          <cell r="C31" t="str">
            <v>ENCHAPES</v>
          </cell>
          <cell r="D31">
            <v>0</v>
          </cell>
          <cell r="E31">
            <v>0</v>
          </cell>
          <cell r="F31">
            <v>0</v>
          </cell>
          <cell r="G31">
            <v>0</v>
          </cell>
          <cell r="H31">
            <v>0</v>
          </cell>
          <cell r="I31">
            <v>18980588</v>
          </cell>
        </row>
        <row r="32">
          <cell r="B32" t="str">
            <v>5.1</v>
          </cell>
          <cell r="C32" t="str">
            <v>Enchape para piso formato 42*42</v>
          </cell>
          <cell r="D32" t="str">
            <v>m2</v>
          </cell>
          <cell r="E32">
            <v>0</v>
          </cell>
          <cell r="F32">
            <v>68015</v>
          </cell>
          <cell r="G32">
            <v>0</v>
          </cell>
          <cell r="H32">
            <v>0</v>
          </cell>
          <cell r="I32">
            <v>0</v>
          </cell>
        </row>
        <row r="33">
          <cell r="B33" t="str">
            <v>5.2</v>
          </cell>
          <cell r="C33" t="str">
            <v>Enchape para baño (piso y pared) Natal 20*20</v>
          </cell>
          <cell r="D33" t="str">
            <v>m2</v>
          </cell>
          <cell r="E33">
            <v>411.12</v>
          </cell>
          <cell r="F33">
            <v>46168</v>
          </cell>
          <cell r="G33">
            <v>18980588</v>
          </cell>
          <cell r="H33">
            <v>18980588</v>
          </cell>
          <cell r="I33">
            <v>0</v>
          </cell>
        </row>
        <row r="34">
          <cell r="B34" t="str">
            <v>5.3</v>
          </cell>
          <cell r="C34" t="str">
            <v>Enchape para zocalo h=0,10m, incluye lo necesario para la correcta ejecución</v>
          </cell>
          <cell r="D34" t="str">
            <v>m</v>
          </cell>
          <cell r="E34">
            <v>0</v>
          </cell>
          <cell r="F34">
            <v>16350</v>
          </cell>
          <cell r="G34">
            <v>0</v>
          </cell>
          <cell r="H34">
            <v>0</v>
          </cell>
          <cell r="I34">
            <v>0</v>
          </cell>
        </row>
        <row r="35">
          <cell r="B35">
            <v>0</v>
          </cell>
          <cell r="C35">
            <v>0</v>
          </cell>
          <cell r="D35">
            <v>0</v>
          </cell>
          <cell r="E35">
            <v>0</v>
          </cell>
          <cell r="F35">
            <v>0</v>
          </cell>
          <cell r="G35">
            <v>0</v>
          </cell>
          <cell r="H35">
            <v>0</v>
          </cell>
          <cell r="I35">
            <v>0</v>
          </cell>
        </row>
        <row r="36">
          <cell r="B36" t="str">
            <v>6.</v>
          </cell>
          <cell r="C36" t="str">
            <v>HIDROSANITARIOS</v>
          </cell>
          <cell r="D36">
            <v>0</v>
          </cell>
          <cell r="E36">
            <v>0</v>
          </cell>
          <cell r="F36">
            <v>0</v>
          </cell>
          <cell r="G36">
            <v>0</v>
          </cell>
          <cell r="H36">
            <v>0</v>
          </cell>
          <cell r="I36">
            <v>31898887</v>
          </cell>
        </row>
        <row r="37">
          <cell r="B37" t="str">
            <v>6.1</v>
          </cell>
          <cell r="C37" t="str">
            <v>Salida o punto de agua potable en tuberia de presión de diametro de 1/2" (pulgadas), hasta 2 metros. Incluye accesorios y lo necesario para la instalación</v>
          </cell>
          <cell r="D37" t="str">
            <v>un</v>
          </cell>
          <cell r="E37">
            <v>54</v>
          </cell>
          <cell r="F37">
            <v>39086</v>
          </cell>
          <cell r="G37">
            <v>2110644</v>
          </cell>
          <cell r="H37">
            <v>2110644</v>
          </cell>
          <cell r="I37">
            <v>0</v>
          </cell>
        </row>
        <row r="38">
          <cell r="B38" t="str">
            <v>6.2</v>
          </cell>
          <cell r="C38" t="str">
            <v>STI de tubería presión de 1/2", para entrada de agua potable empotrada en paredes y/o losas. Incluye suministro y transporte de los materiales, accesorios, pegante, limpiador y todos los elementos necesarios para su correcta instalación y funcionamiento.</v>
          </cell>
          <cell r="D38" t="str">
            <v>m</v>
          </cell>
          <cell r="E38">
            <v>54</v>
          </cell>
          <cell r="F38">
            <v>5768</v>
          </cell>
          <cell r="G38">
            <v>311472</v>
          </cell>
          <cell r="H38">
            <v>311472</v>
          </cell>
          <cell r="I38">
            <v>0</v>
          </cell>
        </row>
        <row r="39">
          <cell r="B39" t="str">
            <v>6.3</v>
          </cell>
          <cell r="C39" t="str">
            <v>STI de combo sanitario, incluye sanitario, lavamanos,, accesorios y todos los demás elementos necesarios para su correcta instalación y funcionamiento.</v>
          </cell>
          <cell r="D39" t="str">
            <v>un</v>
          </cell>
          <cell r="E39">
            <v>23</v>
          </cell>
          <cell r="F39">
            <v>351397</v>
          </cell>
          <cell r="G39">
            <v>8082131</v>
          </cell>
          <cell r="H39">
            <v>8082131</v>
          </cell>
          <cell r="I39">
            <v>0</v>
          </cell>
        </row>
        <row r="40">
          <cell r="B40" t="str">
            <v>6.4</v>
          </cell>
          <cell r="C40" t="str">
            <v>STI de registro para ducha con sus respectivos accesorios y elementos necesarios para su correcto funcionamiento</v>
          </cell>
          <cell r="D40" t="str">
            <v>un</v>
          </cell>
          <cell r="E40">
            <v>23</v>
          </cell>
          <cell r="F40">
            <v>48018</v>
          </cell>
          <cell r="G40">
            <v>1104414</v>
          </cell>
          <cell r="H40">
            <v>1104414</v>
          </cell>
          <cell r="I40">
            <v>0</v>
          </cell>
        </row>
        <row r="41">
          <cell r="B41" t="str">
            <v>6.5</v>
          </cell>
          <cell r="C41" t="str">
            <v>Salida de aguas negras en tuberia sanitaria con diámetro de 2" (pulgadas), hasta 2 metros. Incluye accesorios y lo necesario para la instalación.</v>
          </cell>
          <cell r="D41" t="str">
            <v>un</v>
          </cell>
          <cell r="E41">
            <v>25</v>
          </cell>
          <cell r="F41">
            <v>35143</v>
          </cell>
          <cell r="G41">
            <v>878575</v>
          </cell>
          <cell r="H41">
            <v>878575</v>
          </cell>
          <cell r="I41">
            <v>0</v>
          </cell>
        </row>
        <row r="42">
          <cell r="B42" t="str">
            <v>6.6</v>
          </cell>
          <cell r="C42" t="str">
            <v>STI de tuberia PVC-Sanitaria con un diámetro de 3", para aguas residuales enterrada o empotrada en pisos o losas. Incluye suministro y transporte de los materiales, accesorios, pegante, limpiador y todos los elementos necesarios para su correcta instalación.</v>
          </cell>
          <cell r="D42" t="str">
            <v>m</v>
          </cell>
          <cell r="E42">
            <v>28</v>
          </cell>
          <cell r="F42">
            <v>25921</v>
          </cell>
          <cell r="G42">
            <v>725788</v>
          </cell>
          <cell r="H42">
            <v>725788</v>
          </cell>
          <cell r="I42">
            <v>0</v>
          </cell>
        </row>
        <row r="43">
          <cell r="B43" t="str">
            <v>6.7</v>
          </cell>
          <cell r="C43" t="str">
            <v>STI de pozo séptico tipo I de 1000 Litros, incluye accesorios para la correcta instalación y puesta en marcha.</v>
          </cell>
          <cell r="D43" t="str">
            <v>un</v>
          </cell>
          <cell r="E43">
            <v>27</v>
          </cell>
          <cell r="F43">
            <v>692069</v>
          </cell>
          <cell r="G43">
            <v>18685863</v>
          </cell>
          <cell r="H43">
            <v>18685863</v>
          </cell>
          <cell r="I43">
            <v>0</v>
          </cell>
        </row>
        <row r="44">
          <cell r="B44">
            <v>0</v>
          </cell>
          <cell r="C44">
            <v>0</v>
          </cell>
          <cell r="D44">
            <v>0</v>
          </cell>
          <cell r="E44">
            <v>0</v>
          </cell>
          <cell r="F44">
            <v>0</v>
          </cell>
          <cell r="G44">
            <v>0</v>
          </cell>
          <cell r="H44">
            <v>0</v>
          </cell>
          <cell r="I44">
            <v>0</v>
          </cell>
        </row>
        <row r="45">
          <cell r="B45" t="str">
            <v>7.</v>
          </cell>
          <cell r="C45" t="str">
            <v>CERRAJERIA</v>
          </cell>
          <cell r="D45">
            <v>0</v>
          </cell>
          <cell r="E45">
            <v>0</v>
          </cell>
          <cell r="F45">
            <v>0</v>
          </cell>
          <cell r="G45">
            <v>0</v>
          </cell>
          <cell r="H45">
            <v>0</v>
          </cell>
          <cell r="I45">
            <v>11097528</v>
          </cell>
        </row>
        <row r="46">
          <cell r="B46" t="str">
            <v>7.1</v>
          </cell>
          <cell r="C46" t="str">
            <v>STI Puerta metalica cal 22 con chapa para baño (0,68x1,80m)</v>
          </cell>
          <cell r="D46" t="str">
            <v>un</v>
          </cell>
          <cell r="E46">
            <v>27</v>
          </cell>
          <cell r="F46">
            <v>315703</v>
          </cell>
          <cell r="G46">
            <v>8523981</v>
          </cell>
          <cell r="H46">
            <v>8523981</v>
          </cell>
          <cell r="I46">
            <v>0</v>
          </cell>
        </row>
        <row r="47">
          <cell r="B47" t="str">
            <v>7.2</v>
          </cell>
          <cell r="C47" t="str">
            <v>STI Ventana para baño (tragaluz 0,6x0,3)</v>
          </cell>
          <cell r="D47" t="str">
            <v>un</v>
          </cell>
          <cell r="E47">
            <v>29</v>
          </cell>
          <cell r="F47">
            <v>88743</v>
          </cell>
          <cell r="G47">
            <v>2573547</v>
          </cell>
          <cell r="H47">
            <v>2573547</v>
          </cell>
          <cell r="I47">
            <v>0</v>
          </cell>
        </row>
        <row r="48">
          <cell r="B48">
            <v>0</v>
          </cell>
          <cell r="C48">
            <v>0</v>
          </cell>
          <cell r="D48">
            <v>0</v>
          </cell>
          <cell r="E48">
            <v>0</v>
          </cell>
          <cell r="F48">
            <v>0</v>
          </cell>
          <cell r="G48">
            <v>0</v>
          </cell>
          <cell r="H48">
            <v>0</v>
          </cell>
          <cell r="I48">
            <v>0</v>
          </cell>
        </row>
        <row r="49">
          <cell r="B49" t="str">
            <v>8.</v>
          </cell>
          <cell r="C49" t="str">
            <v>CUBIERTA</v>
          </cell>
          <cell r="D49">
            <v>0</v>
          </cell>
          <cell r="E49">
            <v>0</v>
          </cell>
          <cell r="F49">
            <v>0</v>
          </cell>
          <cell r="G49">
            <v>0</v>
          </cell>
          <cell r="H49">
            <v>0</v>
          </cell>
          <cell r="I49">
            <v>8367559</v>
          </cell>
        </row>
        <row r="50">
          <cell r="B50" t="str">
            <v>8.1</v>
          </cell>
          <cell r="C50" t="str">
            <v>Instalación de cubierta, incluye todo lo necesario para su correta intalacion</v>
          </cell>
          <cell r="D50" t="str">
            <v>m2</v>
          </cell>
          <cell r="E50">
            <v>120.12</v>
          </cell>
          <cell r="F50">
            <v>69660</v>
          </cell>
          <cell r="G50">
            <v>8367559</v>
          </cell>
          <cell r="H50">
            <v>8367559</v>
          </cell>
          <cell r="I50">
            <v>0</v>
          </cell>
        </row>
        <row r="51">
          <cell r="B51">
            <v>0</v>
          </cell>
          <cell r="C51">
            <v>0</v>
          </cell>
          <cell r="D51">
            <v>0</v>
          </cell>
          <cell r="E51">
            <v>0</v>
          </cell>
          <cell r="F51">
            <v>0</v>
          </cell>
          <cell r="G51">
            <v>0</v>
          </cell>
          <cell r="H51">
            <v>0</v>
          </cell>
          <cell r="I51">
            <v>0</v>
          </cell>
        </row>
        <row r="52">
          <cell r="B52">
            <v>0</v>
          </cell>
          <cell r="C52" t="str">
            <v>TOTAL COSTO DIRECTO</v>
          </cell>
          <cell r="D52">
            <v>0</v>
          </cell>
          <cell r="E52">
            <v>0</v>
          </cell>
          <cell r="F52">
            <v>0</v>
          </cell>
          <cell r="G52">
            <v>0</v>
          </cell>
          <cell r="H52">
            <v>107555179</v>
          </cell>
          <cell r="I52">
            <v>107555179</v>
          </cell>
        </row>
        <row r="53">
          <cell r="B53">
            <v>0</v>
          </cell>
          <cell r="C53">
            <v>0</v>
          </cell>
          <cell r="D53">
            <v>0</v>
          </cell>
          <cell r="E53">
            <v>0</v>
          </cell>
          <cell r="F53">
            <v>0</v>
          </cell>
          <cell r="G53">
            <v>0</v>
          </cell>
          <cell r="H53">
            <v>0</v>
          </cell>
          <cell r="I53">
            <v>0</v>
          </cell>
        </row>
        <row r="54">
          <cell r="B54">
            <v>0</v>
          </cell>
          <cell r="C54">
            <v>0</v>
          </cell>
          <cell r="D54">
            <v>0</v>
          </cell>
          <cell r="E54">
            <v>0</v>
          </cell>
          <cell r="F54">
            <v>0</v>
          </cell>
          <cell r="G54">
            <v>0</v>
          </cell>
          <cell r="H54">
            <v>0</v>
          </cell>
          <cell r="I54">
            <v>0</v>
          </cell>
        </row>
        <row r="55">
          <cell r="B55">
            <v>0</v>
          </cell>
          <cell r="C55">
            <v>0</v>
          </cell>
          <cell r="D55">
            <v>0</v>
          </cell>
          <cell r="E55">
            <v>0</v>
          </cell>
          <cell r="F55">
            <v>0</v>
          </cell>
          <cell r="G55">
            <v>0</v>
          </cell>
          <cell r="H55">
            <v>0</v>
          </cell>
          <cell r="I55">
            <v>0</v>
          </cell>
        </row>
        <row r="56">
          <cell r="B56">
            <v>0</v>
          </cell>
          <cell r="C56">
            <v>0</v>
          </cell>
          <cell r="D56">
            <v>0</v>
          </cell>
          <cell r="E56">
            <v>0</v>
          </cell>
          <cell r="F56">
            <v>0</v>
          </cell>
          <cell r="G56">
            <v>0</v>
          </cell>
          <cell r="H56">
            <v>0</v>
          </cell>
          <cell r="I56">
            <v>0</v>
          </cell>
        </row>
        <row r="57">
          <cell r="B57">
            <v>0</v>
          </cell>
          <cell r="C57">
            <v>0</v>
          </cell>
          <cell r="D57">
            <v>0</v>
          </cell>
          <cell r="E57">
            <v>0</v>
          </cell>
          <cell r="F57">
            <v>0</v>
          </cell>
          <cell r="G57">
            <v>0</v>
          </cell>
          <cell r="H57">
            <v>0</v>
          </cell>
          <cell r="I57">
            <v>0</v>
          </cell>
        </row>
        <row r="58">
          <cell r="B58">
            <v>0</v>
          </cell>
          <cell r="C58">
            <v>0</v>
          </cell>
          <cell r="D58">
            <v>0</v>
          </cell>
          <cell r="E58">
            <v>0</v>
          </cell>
          <cell r="F58">
            <v>0</v>
          </cell>
          <cell r="G58">
            <v>0</v>
          </cell>
          <cell r="H58">
            <v>0</v>
          </cell>
          <cell r="I58">
            <v>0</v>
          </cell>
        </row>
        <row r="59">
          <cell r="B59">
            <v>0</v>
          </cell>
          <cell r="C59">
            <v>0</v>
          </cell>
          <cell r="D59">
            <v>0</v>
          </cell>
          <cell r="E59">
            <v>0</v>
          </cell>
          <cell r="F59">
            <v>0</v>
          </cell>
          <cell r="G59">
            <v>0</v>
          </cell>
          <cell r="H59">
            <v>0</v>
          </cell>
          <cell r="I59">
            <v>0</v>
          </cell>
        </row>
        <row r="60">
          <cell r="B60">
            <v>0</v>
          </cell>
          <cell r="C60">
            <v>0</v>
          </cell>
          <cell r="D60">
            <v>0</v>
          </cell>
          <cell r="E60">
            <v>0</v>
          </cell>
          <cell r="F60">
            <v>0</v>
          </cell>
          <cell r="G60">
            <v>0</v>
          </cell>
          <cell r="H60">
            <v>0</v>
          </cell>
          <cell r="I60">
            <v>0</v>
          </cell>
        </row>
        <row r="61">
          <cell r="I61">
            <v>0</v>
          </cell>
        </row>
        <row r="62">
          <cell r="I62">
            <v>0</v>
          </cell>
        </row>
        <row r="63">
          <cell r="I63">
            <v>0</v>
          </cell>
        </row>
        <row r="64">
          <cell r="I64">
            <v>0</v>
          </cell>
        </row>
        <row r="65">
          <cell r="I65">
            <v>0</v>
          </cell>
        </row>
      </sheetData>
      <sheetData sheetId="4">
        <row r="4">
          <cell r="B4" t="str">
            <v>ITEM</v>
          </cell>
          <cell r="C4" t="str">
            <v>DESCRIPCION</v>
          </cell>
          <cell r="D4" t="str">
            <v>UN</v>
          </cell>
          <cell r="E4" t="str">
            <v>CANTIDAD</v>
          </cell>
          <cell r="F4" t="str">
            <v>%</v>
          </cell>
          <cell r="G4" t="str">
            <v>VR. UNIT.</v>
          </cell>
          <cell r="H4" t="str">
            <v>VR. TOTAL</v>
          </cell>
        </row>
        <row r="5">
          <cell r="B5" t="str">
            <v>1.</v>
          </cell>
          <cell r="C5" t="str">
            <v>PRELIMINARES</v>
          </cell>
          <cell r="D5" t="str">
            <v/>
          </cell>
          <cell r="E5">
            <v>0</v>
          </cell>
          <cell r="F5">
            <v>0</v>
          </cell>
          <cell r="G5" t="str">
            <v/>
          </cell>
          <cell r="H5" t="str">
            <v/>
          </cell>
        </row>
        <row r="6">
          <cell r="B6" t="str">
            <v>1.1</v>
          </cell>
          <cell r="C6" t="str">
            <v>Limpieza y descapote de terreno</v>
          </cell>
          <cell r="D6" t="str">
            <v>m2</v>
          </cell>
          <cell r="E6">
            <v>47.32</v>
          </cell>
          <cell r="F6">
            <v>0</v>
          </cell>
          <cell r="G6" t="str">
            <v/>
          </cell>
          <cell r="H6">
            <v>7345</v>
          </cell>
        </row>
        <row r="7">
          <cell r="B7" t="str">
            <v>I. EQUIPO Y HERRAMIENTA</v>
          </cell>
          <cell r="C7">
            <v>0</v>
          </cell>
          <cell r="D7">
            <v>0</v>
          </cell>
          <cell r="E7">
            <v>0</v>
          </cell>
          <cell r="F7">
            <v>0</v>
          </cell>
          <cell r="G7">
            <v>0</v>
          </cell>
          <cell r="H7">
            <v>349.78125</v>
          </cell>
        </row>
        <row r="8">
          <cell r="B8" t="str">
            <v>HTAMNR</v>
          </cell>
          <cell r="C8" t="str">
            <v>Herramienta y equipo menor</v>
          </cell>
          <cell r="D8" t="str">
            <v>%</v>
          </cell>
          <cell r="E8">
            <v>0</v>
          </cell>
          <cell r="F8">
            <v>0.05</v>
          </cell>
          <cell r="G8">
            <v>6995.625</v>
          </cell>
          <cell r="H8">
            <v>349.78125</v>
          </cell>
        </row>
        <row r="9">
          <cell r="B9">
            <v>0</v>
          </cell>
          <cell r="C9" t="str">
            <v/>
          </cell>
          <cell r="D9" t="str">
            <v/>
          </cell>
          <cell r="E9">
            <v>0</v>
          </cell>
          <cell r="F9">
            <v>0</v>
          </cell>
          <cell r="G9" t="str">
            <v/>
          </cell>
          <cell r="H9">
            <v>0</v>
          </cell>
        </row>
        <row r="10">
          <cell r="B10">
            <v>0</v>
          </cell>
          <cell r="C10" t="str">
            <v/>
          </cell>
          <cell r="D10" t="str">
            <v/>
          </cell>
          <cell r="E10">
            <v>0</v>
          </cell>
          <cell r="F10">
            <v>0</v>
          </cell>
          <cell r="G10" t="str">
            <v/>
          </cell>
          <cell r="H10">
            <v>0</v>
          </cell>
        </row>
        <row r="11">
          <cell r="B11" t="str">
            <v>II. MATERIALES</v>
          </cell>
          <cell r="C11">
            <v>0</v>
          </cell>
          <cell r="D11">
            <v>0</v>
          </cell>
          <cell r="E11">
            <v>0</v>
          </cell>
          <cell r="F11">
            <v>0</v>
          </cell>
          <cell r="G11">
            <v>0</v>
          </cell>
          <cell r="H11">
            <v>0</v>
          </cell>
        </row>
        <row r="12">
          <cell r="B12">
            <v>0</v>
          </cell>
          <cell r="C12" t="str">
            <v/>
          </cell>
          <cell r="D12" t="str">
            <v/>
          </cell>
          <cell r="E12">
            <v>0</v>
          </cell>
          <cell r="F12">
            <v>0</v>
          </cell>
          <cell r="G12" t="str">
            <v/>
          </cell>
          <cell r="H12">
            <v>0</v>
          </cell>
        </row>
        <row r="13">
          <cell r="B13">
            <v>0</v>
          </cell>
          <cell r="C13" t="str">
            <v/>
          </cell>
          <cell r="D13" t="str">
            <v/>
          </cell>
          <cell r="E13">
            <v>0</v>
          </cell>
          <cell r="F13">
            <v>0</v>
          </cell>
          <cell r="G13" t="str">
            <v/>
          </cell>
          <cell r="H13">
            <v>0</v>
          </cell>
        </row>
        <row r="14">
          <cell r="B14">
            <v>0</v>
          </cell>
          <cell r="C14" t="str">
            <v/>
          </cell>
          <cell r="D14" t="str">
            <v/>
          </cell>
          <cell r="E14">
            <v>0</v>
          </cell>
          <cell r="F14">
            <v>0</v>
          </cell>
          <cell r="G14" t="str">
            <v/>
          </cell>
          <cell r="H14">
            <v>0</v>
          </cell>
        </row>
        <row r="15">
          <cell r="B15">
            <v>0</v>
          </cell>
          <cell r="C15" t="str">
            <v/>
          </cell>
          <cell r="D15" t="str">
            <v/>
          </cell>
          <cell r="E15">
            <v>0</v>
          </cell>
          <cell r="F15">
            <v>0</v>
          </cell>
          <cell r="G15" t="str">
            <v/>
          </cell>
          <cell r="H15">
            <v>0</v>
          </cell>
        </row>
        <row r="16">
          <cell r="B16">
            <v>0</v>
          </cell>
          <cell r="C16" t="str">
            <v/>
          </cell>
          <cell r="D16" t="str">
            <v/>
          </cell>
          <cell r="E16">
            <v>0</v>
          </cell>
          <cell r="F16">
            <v>0</v>
          </cell>
          <cell r="G16" t="str">
            <v/>
          </cell>
          <cell r="H16">
            <v>0</v>
          </cell>
        </row>
        <row r="17">
          <cell r="B17" t="str">
            <v>III. TRANSPORTES</v>
          </cell>
          <cell r="C17">
            <v>0</v>
          </cell>
          <cell r="D17">
            <v>0</v>
          </cell>
          <cell r="E17">
            <v>0</v>
          </cell>
          <cell r="F17">
            <v>0</v>
          </cell>
          <cell r="G17">
            <v>0</v>
          </cell>
          <cell r="H17">
            <v>0</v>
          </cell>
        </row>
        <row r="18">
          <cell r="B18">
            <v>0</v>
          </cell>
          <cell r="C18" t="str">
            <v/>
          </cell>
          <cell r="D18" t="str">
            <v/>
          </cell>
          <cell r="E18">
            <v>0</v>
          </cell>
          <cell r="F18">
            <v>0</v>
          </cell>
          <cell r="G18" t="str">
            <v/>
          </cell>
          <cell r="H18">
            <v>0</v>
          </cell>
        </row>
        <row r="19">
          <cell r="B19">
            <v>0</v>
          </cell>
          <cell r="C19" t="str">
            <v/>
          </cell>
          <cell r="D19" t="str">
            <v/>
          </cell>
          <cell r="E19">
            <v>0</v>
          </cell>
          <cell r="F19">
            <v>0</v>
          </cell>
          <cell r="G19" t="str">
            <v/>
          </cell>
          <cell r="H19">
            <v>0</v>
          </cell>
        </row>
        <row r="20">
          <cell r="B20">
            <v>0</v>
          </cell>
          <cell r="C20" t="str">
            <v/>
          </cell>
          <cell r="D20" t="str">
            <v/>
          </cell>
          <cell r="E20">
            <v>0</v>
          </cell>
          <cell r="F20">
            <v>0</v>
          </cell>
          <cell r="G20" t="str">
            <v/>
          </cell>
          <cell r="H20">
            <v>0</v>
          </cell>
        </row>
        <row r="21">
          <cell r="B21" t="str">
            <v>IV. MANO DE OBRA</v>
          </cell>
          <cell r="C21">
            <v>0</v>
          </cell>
          <cell r="D21">
            <v>0</v>
          </cell>
          <cell r="E21">
            <v>0</v>
          </cell>
          <cell r="F21">
            <v>0</v>
          </cell>
          <cell r="G21">
            <v>0</v>
          </cell>
          <cell r="H21">
            <v>6995.625</v>
          </cell>
        </row>
        <row r="22">
          <cell r="B22" t="str">
            <v>MOAYUDR</v>
          </cell>
          <cell r="C22" t="str">
            <v>Mo ayudante raso</v>
          </cell>
          <cell r="D22" t="str">
            <v>día</v>
          </cell>
          <cell r="E22">
            <v>0.125</v>
          </cell>
          <cell r="F22">
            <v>0</v>
          </cell>
          <cell r="G22">
            <v>55965</v>
          </cell>
          <cell r="H22">
            <v>6995.625</v>
          </cell>
        </row>
        <row r="23">
          <cell r="B23">
            <v>0</v>
          </cell>
          <cell r="C23" t="str">
            <v/>
          </cell>
          <cell r="D23" t="str">
            <v/>
          </cell>
          <cell r="E23">
            <v>0</v>
          </cell>
          <cell r="F23">
            <v>0</v>
          </cell>
          <cell r="G23" t="str">
            <v/>
          </cell>
          <cell r="H23">
            <v>0</v>
          </cell>
        </row>
        <row r="24">
          <cell r="B24">
            <v>0</v>
          </cell>
          <cell r="C24" t="str">
            <v/>
          </cell>
          <cell r="D24" t="str">
            <v/>
          </cell>
          <cell r="E24">
            <v>0</v>
          </cell>
          <cell r="F24">
            <v>0</v>
          </cell>
          <cell r="G24" t="str">
            <v/>
          </cell>
          <cell r="H24">
            <v>0</v>
          </cell>
        </row>
        <row r="25">
          <cell r="B25" t="str">
            <v>2.</v>
          </cell>
          <cell r="C25" t="str">
            <v>DEMOLICIONES, EXCAVACIONES Y LLENOS</v>
          </cell>
          <cell r="D25" t="str">
            <v/>
          </cell>
          <cell r="E25">
            <v>0</v>
          </cell>
          <cell r="F25">
            <v>0</v>
          </cell>
          <cell r="G25" t="str">
            <v/>
          </cell>
          <cell r="H25" t="str">
            <v/>
          </cell>
        </row>
        <row r="26">
          <cell r="B26" t="str">
            <v>2.1</v>
          </cell>
          <cell r="C26" t="str">
            <v>Demolición de pisos</v>
          </cell>
          <cell r="D26" t="str">
            <v>m2</v>
          </cell>
          <cell r="E26">
            <v>22.48</v>
          </cell>
          <cell r="F26">
            <v>0</v>
          </cell>
          <cell r="G26" t="str">
            <v/>
          </cell>
          <cell r="H26">
            <v>24213</v>
          </cell>
        </row>
        <row r="27">
          <cell r="B27" t="str">
            <v>I. EQUIPO Y HERRAMIENTA</v>
          </cell>
          <cell r="C27">
            <v>0</v>
          </cell>
          <cell r="D27">
            <v>0</v>
          </cell>
          <cell r="E27">
            <v>0</v>
          </cell>
          <cell r="F27">
            <v>0</v>
          </cell>
          <cell r="G27">
            <v>0</v>
          </cell>
          <cell r="H27">
            <v>1153.0143835616439</v>
          </cell>
        </row>
        <row r="28">
          <cell r="B28" t="str">
            <v>HTAMNR</v>
          </cell>
          <cell r="C28" t="str">
            <v>Herramienta y equipo menor</v>
          </cell>
          <cell r="D28" t="str">
            <v>%</v>
          </cell>
          <cell r="E28">
            <v>0</v>
          </cell>
          <cell r="F28">
            <v>0.05</v>
          </cell>
          <cell r="G28">
            <v>23060.287671232876</v>
          </cell>
          <cell r="H28">
            <v>1153.0143835616439</v>
          </cell>
        </row>
        <row r="29">
          <cell r="B29">
            <v>0</v>
          </cell>
          <cell r="C29" t="str">
            <v/>
          </cell>
          <cell r="D29" t="str">
            <v/>
          </cell>
          <cell r="E29">
            <v>0</v>
          </cell>
          <cell r="F29">
            <v>0</v>
          </cell>
          <cell r="G29" t="str">
            <v/>
          </cell>
          <cell r="H29">
            <v>0</v>
          </cell>
        </row>
        <row r="30">
          <cell r="B30">
            <v>0</v>
          </cell>
          <cell r="C30" t="str">
            <v/>
          </cell>
          <cell r="D30" t="str">
            <v/>
          </cell>
          <cell r="E30">
            <v>0</v>
          </cell>
          <cell r="F30">
            <v>0</v>
          </cell>
          <cell r="G30" t="str">
            <v/>
          </cell>
          <cell r="H30">
            <v>0</v>
          </cell>
        </row>
        <row r="31">
          <cell r="B31" t="str">
            <v>II. MATERIALES</v>
          </cell>
          <cell r="C31">
            <v>0</v>
          </cell>
          <cell r="D31">
            <v>0</v>
          </cell>
          <cell r="E31">
            <v>0</v>
          </cell>
          <cell r="F31">
            <v>0</v>
          </cell>
          <cell r="G31">
            <v>0</v>
          </cell>
          <cell r="H31">
            <v>0</v>
          </cell>
        </row>
        <row r="32">
          <cell r="B32">
            <v>0</v>
          </cell>
          <cell r="C32" t="str">
            <v/>
          </cell>
          <cell r="D32" t="str">
            <v/>
          </cell>
          <cell r="E32">
            <v>0</v>
          </cell>
          <cell r="F32">
            <v>0</v>
          </cell>
          <cell r="G32" t="str">
            <v/>
          </cell>
          <cell r="H32">
            <v>0</v>
          </cell>
        </row>
        <row r="33">
          <cell r="B33">
            <v>0</v>
          </cell>
          <cell r="C33" t="str">
            <v/>
          </cell>
          <cell r="D33" t="str">
            <v/>
          </cell>
          <cell r="E33">
            <v>0</v>
          </cell>
          <cell r="F33">
            <v>0</v>
          </cell>
          <cell r="G33" t="str">
            <v/>
          </cell>
          <cell r="H33">
            <v>0</v>
          </cell>
        </row>
        <row r="34">
          <cell r="B34">
            <v>0</v>
          </cell>
          <cell r="C34" t="str">
            <v/>
          </cell>
          <cell r="D34" t="str">
            <v/>
          </cell>
          <cell r="E34">
            <v>0</v>
          </cell>
          <cell r="F34">
            <v>0</v>
          </cell>
          <cell r="G34" t="str">
            <v/>
          </cell>
          <cell r="H34">
            <v>0</v>
          </cell>
        </row>
        <row r="35">
          <cell r="B35">
            <v>0</v>
          </cell>
          <cell r="C35" t="str">
            <v/>
          </cell>
          <cell r="D35" t="str">
            <v/>
          </cell>
          <cell r="E35">
            <v>0</v>
          </cell>
          <cell r="F35">
            <v>0</v>
          </cell>
          <cell r="G35" t="str">
            <v/>
          </cell>
          <cell r="H35">
            <v>0</v>
          </cell>
        </row>
        <row r="36">
          <cell r="B36">
            <v>0</v>
          </cell>
          <cell r="C36" t="str">
            <v/>
          </cell>
          <cell r="D36" t="str">
            <v/>
          </cell>
          <cell r="E36">
            <v>0</v>
          </cell>
          <cell r="F36">
            <v>0</v>
          </cell>
          <cell r="G36" t="str">
            <v/>
          </cell>
          <cell r="H36">
            <v>0</v>
          </cell>
        </row>
        <row r="37">
          <cell r="B37" t="str">
            <v>III. TRANSPORTES</v>
          </cell>
          <cell r="C37">
            <v>0</v>
          </cell>
          <cell r="D37">
            <v>0</v>
          </cell>
          <cell r="E37">
            <v>0</v>
          </cell>
          <cell r="F37">
            <v>0</v>
          </cell>
          <cell r="G37">
            <v>0</v>
          </cell>
          <cell r="H37">
            <v>0</v>
          </cell>
        </row>
        <row r="38">
          <cell r="B38">
            <v>0</v>
          </cell>
          <cell r="C38" t="str">
            <v/>
          </cell>
          <cell r="D38" t="str">
            <v/>
          </cell>
          <cell r="E38">
            <v>0</v>
          </cell>
          <cell r="F38">
            <v>0</v>
          </cell>
          <cell r="G38" t="str">
            <v/>
          </cell>
          <cell r="H38">
            <v>0</v>
          </cell>
        </row>
        <row r="39">
          <cell r="B39">
            <v>0</v>
          </cell>
          <cell r="C39" t="str">
            <v/>
          </cell>
          <cell r="D39" t="str">
            <v/>
          </cell>
          <cell r="E39">
            <v>0</v>
          </cell>
          <cell r="F39">
            <v>0</v>
          </cell>
          <cell r="G39" t="str">
            <v/>
          </cell>
          <cell r="H39">
            <v>0</v>
          </cell>
        </row>
        <row r="40">
          <cell r="B40">
            <v>0</v>
          </cell>
          <cell r="C40" t="str">
            <v/>
          </cell>
          <cell r="D40" t="str">
            <v/>
          </cell>
          <cell r="E40">
            <v>0</v>
          </cell>
          <cell r="F40">
            <v>0</v>
          </cell>
          <cell r="G40" t="str">
            <v/>
          </cell>
          <cell r="H40">
            <v>0</v>
          </cell>
        </row>
        <row r="41">
          <cell r="B41" t="str">
            <v>IV. MANO DE OBRA</v>
          </cell>
          <cell r="C41">
            <v>0</v>
          </cell>
          <cell r="D41">
            <v>0</v>
          </cell>
          <cell r="E41">
            <v>0</v>
          </cell>
          <cell r="F41">
            <v>0</v>
          </cell>
          <cell r="G41">
            <v>0</v>
          </cell>
          <cell r="H41">
            <v>23060.287671232876</v>
          </cell>
        </row>
        <row r="42">
          <cell r="B42" t="str">
            <v>MOAYUDR</v>
          </cell>
          <cell r="C42" t="str">
            <v>Mo ayudante raso</v>
          </cell>
          <cell r="D42" t="str">
            <v>día</v>
          </cell>
          <cell r="E42">
            <v>0.13698630136986301</v>
          </cell>
          <cell r="F42">
            <v>0</v>
          </cell>
          <cell r="G42">
            <v>55965</v>
          </cell>
          <cell r="H42">
            <v>7666.4383561643835</v>
          </cell>
        </row>
        <row r="43">
          <cell r="B43" t="str">
            <v>MOFICIAL</v>
          </cell>
          <cell r="C43" t="str">
            <v>Mo oficial</v>
          </cell>
          <cell r="D43" t="str">
            <v>día</v>
          </cell>
          <cell r="E43">
            <v>0.13698630136986301</v>
          </cell>
          <cell r="F43">
            <v>0.5</v>
          </cell>
          <cell r="G43">
            <v>112375.1</v>
          </cell>
          <cell r="H43">
            <v>15393.849315068494</v>
          </cell>
        </row>
        <row r="44">
          <cell r="B44">
            <v>0</v>
          </cell>
          <cell r="C44" t="str">
            <v/>
          </cell>
          <cell r="D44" t="str">
            <v/>
          </cell>
          <cell r="E44">
            <v>0</v>
          </cell>
          <cell r="F44">
            <v>0</v>
          </cell>
          <cell r="G44" t="str">
            <v/>
          </cell>
          <cell r="H44">
            <v>0</v>
          </cell>
        </row>
        <row r="45">
          <cell r="B45" t="str">
            <v>2.2</v>
          </cell>
          <cell r="C45" t="str">
            <v>Excavación manual de material heterogéneo de 0-2 m</v>
          </cell>
          <cell r="D45" t="str">
            <v>m3</v>
          </cell>
          <cell r="E45">
            <v>6.96</v>
          </cell>
          <cell r="F45">
            <v>0</v>
          </cell>
          <cell r="G45" t="str">
            <v/>
          </cell>
          <cell r="H45">
            <v>21764</v>
          </cell>
        </row>
        <row r="46">
          <cell r="B46" t="str">
            <v>I. EQUIPO Y HERRAMIENTA</v>
          </cell>
          <cell r="C46">
            <v>0</v>
          </cell>
          <cell r="D46">
            <v>0</v>
          </cell>
          <cell r="E46">
            <v>0</v>
          </cell>
          <cell r="F46">
            <v>0</v>
          </cell>
          <cell r="G46">
            <v>0</v>
          </cell>
          <cell r="H46">
            <v>1036.3888888888889</v>
          </cell>
        </row>
        <row r="47">
          <cell r="B47" t="str">
            <v>HTAMNR</v>
          </cell>
          <cell r="C47" t="str">
            <v>Herramienta y equipo menor</v>
          </cell>
          <cell r="D47" t="str">
            <v>%</v>
          </cell>
          <cell r="E47">
            <v>0</v>
          </cell>
          <cell r="F47">
            <v>0.05</v>
          </cell>
          <cell r="G47">
            <v>20727.777777777777</v>
          </cell>
          <cell r="H47">
            <v>1036.3888888888889</v>
          </cell>
        </row>
        <row r="48">
          <cell r="B48">
            <v>0</v>
          </cell>
          <cell r="C48" t="str">
            <v/>
          </cell>
          <cell r="D48" t="str">
            <v/>
          </cell>
          <cell r="E48">
            <v>0</v>
          </cell>
          <cell r="F48">
            <v>0</v>
          </cell>
          <cell r="G48" t="str">
            <v/>
          </cell>
          <cell r="H48">
            <v>0</v>
          </cell>
        </row>
        <row r="49">
          <cell r="B49">
            <v>0</v>
          </cell>
          <cell r="C49" t="str">
            <v/>
          </cell>
          <cell r="D49" t="str">
            <v/>
          </cell>
          <cell r="E49">
            <v>0</v>
          </cell>
          <cell r="F49">
            <v>0</v>
          </cell>
          <cell r="G49" t="str">
            <v/>
          </cell>
          <cell r="H49">
            <v>0</v>
          </cell>
        </row>
        <row r="50">
          <cell r="B50" t="str">
            <v>II. MATERIALES</v>
          </cell>
          <cell r="C50">
            <v>0</v>
          </cell>
          <cell r="D50">
            <v>0</v>
          </cell>
          <cell r="E50">
            <v>0</v>
          </cell>
          <cell r="F50">
            <v>0</v>
          </cell>
          <cell r="G50">
            <v>0</v>
          </cell>
          <cell r="H50">
            <v>0</v>
          </cell>
        </row>
        <row r="51">
          <cell r="B51">
            <v>0</v>
          </cell>
          <cell r="C51" t="str">
            <v/>
          </cell>
          <cell r="D51" t="str">
            <v/>
          </cell>
          <cell r="E51">
            <v>0</v>
          </cell>
          <cell r="F51">
            <v>0</v>
          </cell>
          <cell r="G51" t="str">
            <v/>
          </cell>
          <cell r="H51">
            <v>0</v>
          </cell>
        </row>
        <row r="52">
          <cell r="B52">
            <v>0</v>
          </cell>
          <cell r="C52" t="str">
            <v/>
          </cell>
          <cell r="D52" t="str">
            <v/>
          </cell>
          <cell r="E52">
            <v>0</v>
          </cell>
          <cell r="F52">
            <v>0</v>
          </cell>
          <cell r="G52" t="str">
            <v/>
          </cell>
          <cell r="H52">
            <v>0</v>
          </cell>
        </row>
        <row r="53">
          <cell r="B53">
            <v>0</v>
          </cell>
          <cell r="C53" t="str">
            <v/>
          </cell>
          <cell r="D53" t="str">
            <v/>
          </cell>
          <cell r="E53">
            <v>0</v>
          </cell>
          <cell r="F53">
            <v>0</v>
          </cell>
          <cell r="G53" t="str">
            <v/>
          </cell>
          <cell r="H53">
            <v>0</v>
          </cell>
        </row>
        <row r="54">
          <cell r="B54">
            <v>0</v>
          </cell>
          <cell r="C54" t="str">
            <v/>
          </cell>
          <cell r="D54" t="str">
            <v/>
          </cell>
          <cell r="E54">
            <v>0</v>
          </cell>
          <cell r="F54">
            <v>0</v>
          </cell>
          <cell r="G54" t="str">
            <v/>
          </cell>
          <cell r="H54">
            <v>0</v>
          </cell>
        </row>
        <row r="55">
          <cell r="B55">
            <v>0</v>
          </cell>
          <cell r="C55" t="str">
            <v/>
          </cell>
          <cell r="D55" t="str">
            <v/>
          </cell>
          <cell r="E55">
            <v>0</v>
          </cell>
          <cell r="F55">
            <v>0</v>
          </cell>
          <cell r="G55" t="str">
            <v/>
          </cell>
          <cell r="H55">
            <v>0</v>
          </cell>
        </row>
        <row r="56">
          <cell r="B56" t="str">
            <v>III. TRANSPORTES</v>
          </cell>
          <cell r="C56">
            <v>0</v>
          </cell>
          <cell r="D56">
            <v>0</v>
          </cell>
          <cell r="E56">
            <v>0</v>
          </cell>
          <cell r="F56">
            <v>0</v>
          </cell>
          <cell r="G56">
            <v>0</v>
          </cell>
          <cell r="H56">
            <v>0</v>
          </cell>
        </row>
        <row r="57">
          <cell r="B57">
            <v>0</v>
          </cell>
          <cell r="C57" t="str">
            <v/>
          </cell>
          <cell r="D57" t="str">
            <v/>
          </cell>
          <cell r="E57">
            <v>0</v>
          </cell>
          <cell r="F57">
            <v>0</v>
          </cell>
          <cell r="G57" t="str">
            <v/>
          </cell>
          <cell r="H57">
            <v>0</v>
          </cell>
        </row>
        <row r="58">
          <cell r="B58">
            <v>0</v>
          </cell>
          <cell r="C58" t="str">
            <v/>
          </cell>
          <cell r="D58" t="str">
            <v/>
          </cell>
          <cell r="E58">
            <v>0</v>
          </cell>
          <cell r="F58">
            <v>0</v>
          </cell>
          <cell r="G58" t="str">
            <v/>
          </cell>
          <cell r="H58">
            <v>0</v>
          </cell>
        </row>
        <row r="59">
          <cell r="B59">
            <v>0</v>
          </cell>
          <cell r="C59" t="str">
            <v/>
          </cell>
          <cell r="D59" t="str">
            <v/>
          </cell>
          <cell r="E59">
            <v>0</v>
          </cell>
          <cell r="F59">
            <v>0</v>
          </cell>
          <cell r="G59" t="str">
            <v/>
          </cell>
          <cell r="H59">
            <v>0</v>
          </cell>
        </row>
        <row r="60">
          <cell r="B60" t="str">
            <v>IV. MANO DE OBRA</v>
          </cell>
          <cell r="C60">
            <v>0</v>
          </cell>
          <cell r="D60">
            <v>0</v>
          </cell>
          <cell r="E60">
            <v>0</v>
          </cell>
          <cell r="F60">
            <v>0</v>
          </cell>
          <cell r="G60">
            <v>0</v>
          </cell>
          <cell r="H60">
            <v>20727.777777777777</v>
          </cell>
        </row>
        <row r="61">
          <cell r="B61" t="str">
            <v>MOAYUDR</v>
          </cell>
          <cell r="C61" t="str">
            <v>Mo ayudante raso</v>
          </cell>
          <cell r="D61" t="str">
            <v>día</v>
          </cell>
          <cell r="E61">
            <v>0.37037037037037035</v>
          </cell>
          <cell r="F61">
            <v>0</v>
          </cell>
          <cell r="G61">
            <v>55965</v>
          </cell>
          <cell r="H61">
            <v>20727.777777777777</v>
          </cell>
        </row>
        <row r="62">
          <cell r="B62">
            <v>0</v>
          </cell>
          <cell r="C62" t="str">
            <v/>
          </cell>
          <cell r="D62" t="str">
            <v/>
          </cell>
          <cell r="E62">
            <v>0</v>
          </cell>
          <cell r="F62">
            <v>0</v>
          </cell>
          <cell r="G62" t="str">
            <v/>
          </cell>
          <cell r="H62">
            <v>0</v>
          </cell>
        </row>
        <row r="63">
          <cell r="B63">
            <v>0</v>
          </cell>
          <cell r="C63" t="str">
            <v/>
          </cell>
          <cell r="D63" t="str">
            <v/>
          </cell>
          <cell r="E63">
            <v>0</v>
          </cell>
          <cell r="F63">
            <v>0</v>
          </cell>
          <cell r="G63" t="str">
            <v/>
          </cell>
          <cell r="H63">
            <v>0</v>
          </cell>
        </row>
        <row r="64">
          <cell r="B64" t="str">
            <v>2.3</v>
          </cell>
          <cell r="C64" t="str">
            <v>Lleno con material de la excavación, compactado por medios manuales</v>
          </cell>
          <cell r="D64" t="str">
            <v>m3</v>
          </cell>
          <cell r="E64">
            <v>6.96</v>
          </cell>
          <cell r="F64">
            <v>0</v>
          </cell>
          <cell r="G64" t="str">
            <v/>
          </cell>
          <cell r="H64">
            <v>14691</v>
          </cell>
        </row>
        <row r="65">
          <cell r="B65" t="str">
            <v>I. EQUIPO Y HERRAMIENTA</v>
          </cell>
          <cell r="C65">
            <v>0</v>
          </cell>
          <cell r="D65">
            <v>0</v>
          </cell>
          <cell r="E65">
            <v>0</v>
          </cell>
          <cell r="F65">
            <v>0</v>
          </cell>
          <cell r="G65">
            <v>0</v>
          </cell>
          <cell r="H65">
            <v>699.5625</v>
          </cell>
        </row>
        <row r="66">
          <cell r="B66" t="str">
            <v>HTAMNR</v>
          </cell>
          <cell r="C66" t="str">
            <v>Herramienta y equipo menor</v>
          </cell>
          <cell r="D66" t="str">
            <v>%</v>
          </cell>
          <cell r="E66">
            <v>0</v>
          </cell>
          <cell r="F66">
            <v>0.05</v>
          </cell>
          <cell r="G66">
            <v>13991.25</v>
          </cell>
          <cell r="H66">
            <v>699.5625</v>
          </cell>
        </row>
        <row r="67">
          <cell r="B67" t="str">
            <v>EQ1001</v>
          </cell>
          <cell r="C67" t="str">
            <v>Apisonador manual</v>
          </cell>
          <cell r="D67" t="str">
            <v>día</v>
          </cell>
          <cell r="E67">
            <v>0.25</v>
          </cell>
          <cell r="F67">
            <v>0</v>
          </cell>
          <cell r="G67">
            <v>4284</v>
          </cell>
          <cell r="H67">
            <v>1071</v>
          </cell>
        </row>
        <row r="68">
          <cell r="B68">
            <v>0</v>
          </cell>
          <cell r="C68" t="str">
            <v/>
          </cell>
          <cell r="D68" t="str">
            <v/>
          </cell>
          <cell r="E68">
            <v>0</v>
          </cell>
          <cell r="F68">
            <v>0</v>
          </cell>
          <cell r="G68" t="str">
            <v/>
          </cell>
          <cell r="H68">
            <v>0</v>
          </cell>
        </row>
        <row r="69">
          <cell r="B69" t="str">
            <v>II. MATERIALES</v>
          </cell>
          <cell r="C69">
            <v>0</v>
          </cell>
          <cell r="D69">
            <v>0</v>
          </cell>
          <cell r="E69">
            <v>0</v>
          </cell>
          <cell r="F69">
            <v>0</v>
          </cell>
          <cell r="G69">
            <v>0</v>
          </cell>
          <cell r="H69">
            <v>0</v>
          </cell>
        </row>
        <row r="70">
          <cell r="B70">
            <v>0</v>
          </cell>
          <cell r="C70" t="str">
            <v/>
          </cell>
          <cell r="D70" t="str">
            <v/>
          </cell>
          <cell r="E70">
            <v>0</v>
          </cell>
          <cell r="F70">
            <v>0</v>
          </cell>
          <cell r="G70" t="str">
            <v/>
          </cell>
          <cell r="H70">
            <v>0</v>
          </cell>
        </row>
        <row r="71">
          <cell r="B71">
            <v>0</v>
          </cell>
          <cell r="C71" t="str">
            <v/>
          </cell>
          <cell r="D71" t="str">
            <v/>
          </cell>
          <cell r="E71">
            <v>0</v>
          </cell>
          <cell r="F71">
            <v>0</v>
          </cell>
          <cell r="G71" t="str">
            <v/>
          </cell>
          <cell r="H71">
            <v>0</v>
          </cell>
        </row>
        <row r="72">
          <cell r="B72">
            <v>0</v>
          </cell>
          <cell r="C72" t="str">
            <v/>
          </cell>
          <cell r="D72" t="str">
            <v/>
          </cell>
          <cell r="E72">
            <v>0</v>
          </cell>
          <cell r="F72">
            <v>0</v>
          </cell>
          <cell r="G72" t="str">
            <v/>
          </cell>
          <cell r="H72">
            <v>0</v>
          </cell>
        </row>
        <row r="73">
          <cell r="B73">
            <v>0</v>
          </cell>
          <cell r="C73" t="str">
            <v/>
          </cell>
          <cell r="D73" t="str">
            <v/>
          </cell>
          <cell r="E73">
            <v>0</v>
          </cell>
          <cell r="F73">
            <v>0</v>
          </cell>
          <cell r="G73" t="str">
            <v/>
          </cell>
          <cell r="H73">
            <v>0</v>
          </cell>
        </row>
        <row r="74">
          <cell r="B74">
            <v>0</v>
          </cell>
          <cell r="C74" t="str">
            <v/>
          </cell>
          <cell r="D74" t="str">
            <v/>
          </cell>
          <cell r="E74">
            <v>0</v>
          </cell>
          <cell r="F74">
            <v>0</v>
          </cell>
          <cell r="G74" t="str">
            <v/>
          </cell>
          <cell r="H74">
            <v>0</v>
          </cell>
        </row>
        <row r="75">
          <cell r="B75" t="str">
            <v>III. TRANSPORTES</v>
          </cell>
          <cell r="C75">
            <v>0</v>
          </cell>
          <cell r="D75">
            <v>0</v>
          </cell>
          <cell r="E75">
            <v>0</v>
          </cell>
          <cell r="F75">
            <v>0</v>
          </cell>
          <cell r="G75">
            <v>0</v>
          </cell>
          <cell r="H75">
            <v>0</v>
          </cell>
        </row>
        <row r="76">
          <cell r="B76">
            <v>0</v>
          </cell>
          <cell r="C76" t="str">
            <v/>
          </cell>
          <cell r="D76" t="str">
            <v/>
          </cell>
          <cell r="E76">
            <v>0</v>
          </cell>
          <cell r="F76">
            <v>0</v>
          </cell>
          <cell r="G76" t="str">
            <v/>
          </cell>
          <cell r="H76">
            <v>0</v>
          </cell>
        </row>
        <row r="77">
          <cell r="B77">
            <v>0</v>
          </cell>
          <cell r="C77" t="str">
            <v/>
          </cell>
          <cell r="D77" t="str">
            <v/>
          </cell>
          <cell r="E77">
            <v>0</v>
          </cell>
          <cell r="F77">
            <v>0</v>
          </cell>
          <cell r="G77" t="str">
            <v/>
          </cell>
          <cell r="H77">
            <v>0</v>
          </cell>
        </row>
        <row r="78">
          <cell r="B78">
            <v>0</v>
          </cell>
          <cell r="C78" t="str">
            <v/>
          </cell>
          <cell r="D78" t="str">
            <v/>
          </cell>
          <cell r="E78">
            <v>0</v>
          </cell>
          <cell r="F78">
            <v>0</v>
          </cell>
          <cell r="G78" t="str">
            <v/>
          </cell>
          <cell r="H78">
            <v>0</v>
          </cell>
        </row>
        <row r="79">
          <cell r="B79" t="str">
            <v>IV. MANO DE OBRA</v>
          </cell>
          <cell r="C79">
            <v>0</v>
          </cell>
          <cell r="D79">
            <v>0</v>
          </cell>
          <cell r="E79">
            <v>0</v>
          </cell>
          <cell r="F79">
            <v>0</v>
          </cell>
          <cell r="G79">
            <v>0</v>
          </cell>
          <cell r="H79">
            <v>13991.25</v>
          </cell>
        </row>
        <row r="80">
          <cell r="B80" t="str">
            <v>MOAYUDR</v>
          </cell>
          <cell r="C80" t="str">
            <v>Mo ayudante raso</v>
          </cell>
          <cell r="D80" t="str">
            <v>día</v>
          </cell>
          <cell r="E80">
            <v>0.25</v>
          </cell>
          <cell r="F80">
            <v>0</v>
          </cell>
          <cell r="G80">
            <v>55965</v>
          </cell>
          <cell r="H80">
            <v>13991.25</v>
          </cell>
        </row>
        <row r="81">
          <cell r="B81">
            <v>0</v>
          </cell>
          <cell r="C81" t="str">
            <v/>
          </cell>
          <cell r="D81" t="str">
            <v/>
          </cell>
          <cell r="E81">
            <v>0</v>
          </cell>
          <cell r="F81">
            <v>0</v>
          </cell>
          <cell r="G81" t="str">
            <v/>
          </cell>
          <cell r="H81">
            <v>0</v>
          </cell>
        </row>
        <row r="82">
          <cell r="B82">
            <v>0</v>
          </cell>
          <cell r="C82" t="str">
            <v/>
          </cell>
          <cell r="D82" t="str">
            <v/>
          </cell>
          <cell r="E82">
            <v>0</v>
          </cell>
          <cell r="F82">
            <v>0</v>
          </cell>
          <cell r="G82" t="str">
            <v/>
          </cell>
          <cell r="H82">
            <v>0</v>
          </cell>
        </row>
        <row r="83">
          <cell r="B83" t="str">
            <v>2.4</v>
          </cell>
          <cell r="C83" t="str">
            <v>Desmonte de aparatos sanitarios (baño y lavamanos)</v>
          </cell>
          <cell r="D83" t="str">
            <v>Un</v>
          </cell>
          <cell r="E83">
            <v>20</v>
          </cell>
          <cell r="F83">
            <v>0</v>
          </cell>
          <cell r="G83" t="str">
            <v/>
          </cell>
          <cell r="H83">
            <v>25767</v>
          </cell>
        </row>
        <row r="84">
          <cell r="B84" t="str">
            <v>I. EQUIPO Y HERRAMIENTA</v>
          </cell>
          <cell r="C84">
            <v>0</v>
          </cell>
          <cell r="D84">
            <v>0</v>
          </cell>
          <cell r="E84">
            <v>0</v>
          </cell>
          <cell r="F84">
            <v>0</v>
          </cell>
          <cell r="G84">
            <v>0</v>
          </cell>
          <cell r="H84">
            <v>1227.0162500000001</v>
          </cell>
        </row>
        <row r="85">
          <cell r="B85" t="str">
            <v>HTAMNR</v>
          </cell>
          <cell r="C85" t="str">
            <v>Herramienta y equipo menor</v>
          </cell>
          <cell r="D85" t="str">
            <v>%</v>
          </cell>
          <cell r="E85">
            <v>0</v>
          </cell>
          <cell r="F85">
            <v>0.05</v>
          </cell>
          <cell r="G85">
            <v>24540.325000000001</v>
          </cell>
          <cell r="H85">
            <v>1227.0162500000001</v>
          </cell>
        </row>
        <row r="86">
          <cell r="B86">
            <v>0</v>
          </cell>
          <cell r="C86" t="str">
            <v/>
          </cell>
          <cell r="D86" t="str">
            <v/>
          </cell>
          <cell r="E86">
            <v>0</v>
          </cell>
          <cell r="F86">
            <v>0</v>
          </cell>
          <cell r="G86" t="str">
            <v/>
          </cell>
          <cell r="H86">
            <v>0</v>
          </cell>
        </row>
        <row r="87">
          <cell r="B87">
            <v>0</v>
          </cell>
          <cell r="C87" t="str">
            <v/>
          </cell>
          <cell r="D87" t="str">
            <v/>
          </cell>
          <cell r="E87">
            <v>0</v>
          </cell>
          <cell r="F87">
            <v>0</v>
          </cell>
          <cell r="G87" t="str">
            <v/>
          </cell>
          <cell r="H87">
            <v>0</v>
          </cell>
        </row>
        <row r="88">
          <cell r="B88" t="str">
            <v>II. MATERIALES</v>
          </cell>
          <cell r="C88">
            <v>0</v>
          </cell>
          <cell r="D88">
            <v>0</v>
          </cell>
          <cell r="E88">
            <v>0</v>
          </cell>
          <cell r="F88">
            <v>0</v>
          </cell>
          <cell r="G88">
            <v>0</v>
          </cell>
          <cell r="H88">
            <v>0</v>
          </cell>
        </row>
        <row r="89">
          <cell r="B89">
            <v>0</v>
          </cell>
          <cell r="C89" t="str">
            <v/>
          </cell>
          <cell r="D89" t="str">
            <v/>
          </cell>
          <cell r="E89">
            <v>0</v>
          </cell>
          <cell r="F89">
            <v>0</v>
          </cell>
          <cell r="G89" t="str">
            <v/>
          </cell>
          <cell r="H89">
            <v>0</v>
          </cell>
        </row>
        <row r="90">
          <cell r="B90">
            <v>0</v>
          </cell>
          <cell r="C90" t="str">
            <v/>
          </cell>
          <cell r="D90" t="str">
            <v/>
          </cell>
          <cell r="E90">
            <v>0</v>
          </cell>
          <cell r="F90">
            <v>0</v>
          </cell>
          <cell r="G90" t="str">
            <v/>
          </cell>
          <cell r="H90">
            <v>0</v>
          </cell>
        </row>
        <row r="91">
          <cell r="B91">
            <v>0</v>
          </cell>
          <cell r="C91" t="str">
            <v/>
          </cell>
          <cell r="D91" t="str">
            <v/>
          </cell>
          <cell r="E91">
            <v>0</v>
          </cell>
          <cell r="F91">
            <v>0</v>
          </cell>
          <cell r="G91" t="str">
            <v/>
          </cell>
          <cell r="H91">
            <v>0</v>
          </cell>
        </row>
        <row r="92">
          <cell r="B92">
            <v>0</v>
          </cell>
          <cell r="C92" t="str">
            <v/>
          </cell>
          <cell r="D92" t="str">
            <v/>
          </cell>
          <cell r="E92">
            <v>0</v>
          </cell>
          <cell r="F92">
            <v>0</v>
          </cell>
          <cell r="G92" t="str">
            <v/>
          </cell>
          <cell r="H92">
            <v>0</v>
          </cell>
        </row>
        <row r="93">
          <cell r="B93">
            <v>0</v>
          </cell>
          <cell r="C93" t="str">
            <v/>
          </cell>
          <cell r="D93" t="str">
            <v/>
          </cell>
          <cell r="E93">
            <v>0</v>
          </cell>
          <cell r="F93">
            <v>0</v>
          </cell>
          <cell r="G93" t="str">
            <v/>
          </cell>
          <cell r="H93">
            <v>0</v>
          </cell>
        </row>
        <row r="94">
          <cell r="B94" t="str">
            <v>III. TRANSPORTES</v>
          </cell>
          <cell r="C94">
            <v>0</v>
          </cell>
          <cell r="D94">
            <v>0</v>
          </cell>
          <cell r="E94">
            <v>0</v>
          </cell>
          <cell r="F94">
            <v>0</v>
          </cell>
          <cell r="G94">
            <v>0</v>
          </cell>
          <cell r="H94">
            <v>0</v>
          </cell>
        </row>
        <row r="95">
          <cell r="B95">
            <v>0</v>
          </cell>
          <cell r="C95" t="str">
            <v/>
          </cell>
          <cell r="D95" t="str">
            <v/>
          </cell>
          <cell r="E95">
            <v>0</v>
          </cell>
          <cell r="F95">
            <v>0</v>
          </cell>
          <cell r="G95" t="str">
            <v/>
          </cell>
          <cell r="H95">
            <v>0</v>
          </cell>
        </row>
        <row r="96">
          <cell r="B96">
            <v>0</v>
          </cell>
          <cell r="C96" t="str">
            <v/>
          </cell>
          <cell r="D96" t="str">
            <v/>
          </cell>
          <cell r="E96">
            <v>0</v>
          </cell>
          <cell r="F96">
            <v>0</v>
          </cell>
          <cell r="G96" t="str">
            <v/>
          </cell>
          <cell r="H96">
            <v>0</v>
          </cell>
        </row>
        <row r="97">
          <cell r="B97">
            <v>0</v>
          </cell>
          <cell r="C97" t="str">
            <v/>
          </cell>
          <cell r="D97" t="str">
            <v/>
          </cell>
          <cell r="E97">
            <v>0</v>
          </cell>
          <cell r="F97">
            <v>0</v>
          </cell>
          <cell r="G97" t="str">
            <v/>
          </cell>
          <cell r="H97">
            <v>0</v>
          </cell>
        </row>
        <row r="98">
          <cell r="B98" t="str">
            <v>IV. MANO DE OBRA</v>
          </cell>
          <cell r="C98">
            <v>0</v>
          </cell>
          <cell r="D98">
            <v>0</v>
          </cell>
          <cell r="E98">
            <v>0</v>
          </cell>
          <cell r="F98">
            <v>0</v>
          </cell>
          <cell r="G98">
            <v>0</v>
          </cell>
          <cell r="H98">
            <v>24540.325000000001</v>
          </cell>
        </row>
        <row r="99">
          <cell r="B99" t="str">
            <v>MOFICIAL</v>
          </cell>
          <cell r="C99" t="str">
            <v>Mo oficial</v>
          </cell>
          <cell r="D99" t="str">
            <v>día</v>
          </cell>
          <cell r="E99">
            <v>0.125</v>
          </cell>
          <cell r="F99">
            <v>0.5</v>
          </cell>
          <cell r="G99">
            <v>112375.1</v>
          </cell>
          <cell r="H99">
            <v>14046.887500000001</v>
          </cell>
        </row>
        <row r="100">
          <cell r="B100" t="str">
            <v>MOAYUDA</v>
          </cell>
          <cell r="C100" t="str">
            <v>Mo ayudante entendido</v>
          </cell>
          <cell r="D100" t="str">
            <v>día</v>
          </cell>
          <cell r="E100">
            <v>0.125</v>
          </cell>
          <cell r="F100">
            <v>0</v>
          </cell>
          <cell r="G100">
            <v>83947.5</v>
          </cell>
          <cell r="H100">
            <v>10493.4375</v>
          </cell>
        </row>
        <row r="101">
          <cell r="B101">
            <v>0</v>
          </cell>
          <cell r="C101" t="str">
            <v/>
          </cell>
          <cell r="D101" t="str">
            <v/>
          </cell>
          <cell r="E101">
            <v>0</v>
          </cell>
          <cell r="F101">
            <v>0</v>
          </cell>
          <cell r="G101" t="str">
            <v/>
          </cell>
          <cell r="H101">
            <v>0</v>
          </cell>
        </row>
        <row r="102">
          <cell r="B102" t="str">
            <v>2.5</v>
          </cell>
          <cell r="C102" t="str">
            <v>Demolición de muros espesor entre 0,10 a 0,15m</v>
          </cell>
          <cell r="D102" t="str">
            <v>m2</v>
          </cell>
          <cell r="E102">
            <v>100.8</v>
          </cell>
          <cell r="F102">
            <v>0</v>
          </cell>
          <cell r="G102" t="str">
            <v/>
          </cell>
          <cell r="H102">
            <v>10596</v>
          </cell>
        </row>
        <row r="103">
          <cell r="B103" t="str">
            <v>I. EQUIPO Y HERRAMIENTA</v>
          </cell>
          <cell r="C103">
            <v>0</v>
          </cell>
          <cell r="D103">
            <v>0</v>
          </cell>
          <cell r="E103">
            <v>0</v>
          </cell>
          <cell r="F103">
            <v>0</v>
          </cell>
          <cell r="G103">
            <v>0</v>
          </cell>
          <cell r="H103">
            <v>504.57520000000005</v>
          </cell>
        </row>
        <row r="104">
          <cell r="B104" t="str">
            <v>HTAMNR</v>
          </cell>
          <cell r="C104" t="str">
            <v>Herramienta y equipo menor</v>
          </cell>
          <cell r="D104" t="str">
            <v>%</v>
          </cell>
          <cell r="E104">
            <v>0</v>
          </cell>
          <cell r="F104">
            <v>0.05</v>
          </cell>
          <cell r="G104">
            <v>10091.504000000001</v>
          </cell>
          <cell r="H104">
            <v>504.57520000000005</v>
          </cell>
        </row>
        <row r="105">
          <cell r="B105">
            <v>0</v>
          </cell>
          <cell r="C105" t="str">
            <v/>
          </cell>
          <cell r="D105" t="str">
            <v/>
          </cell>
          <cell r="E105">
            <v>0</v>
          </cell>
          <cell r="F105">
            <v>0</v>
          </cell>
          <cell r="G105" t="str">
            <v/>
          </cell>
          <cell r="H105">
            <v>0</v>
          </cell>
        </row>
        <row r="106">
          <cell r="B106">
            <v>0</v>
          </cell>
          <cell r="C106" t="str">
            <v/>
          </cell>
          <cell r="D106" t="str">
            <v/>
          </cell>
          <cell r="E106">
            <v>0</v>
          </cell>
          <cell r="F106">
            <v>0</v>
          </cell>
          <cell r="G106" t="str">
            <v/>
          </cell>
          <cell r="H106">
            <v>0</v>
          </cell>
        </row>
        <row r="107">
          <cell r="B107" t="str">
            <v>II. MATERIALES</v>
          </cell>
          <cell r="C107">
            <v>0</v>
          </cell>
          <cell r="D107">
            <v>0</v>
          </cell>
          <cell r="E107">
            <v>0</v>
          </cell>
          <cell r="F107">
            <v>0</v>
          </cell>
          <cell r="G107">
            <v>0</v>
          </cell>
          <cell r="H107">
            <v>0</v>
          </cell>
        </row>
        <row r="108">
          <cell r="B108">
            <v>0</v>
          </cell>
          <cell r="C108" t="str">
            <v/>
          </cell>
          <cell r="D108" t="str">
            <v/>
          </cell>
          <cell r="E108">
            <v>0</v>
          </cell>
          <cell r="F108">
            <v>0</v>
          </cell>
          <cell r="G108" t="str">
            <v/>
          </cell>
          <cell r="H108">
            <v>0</v>
          </cell>
        </row>
        <row r="109">
          <cell r="B109">
            <v>0</v>
          </cell>
          <cell r="C109" t="str">
            <v/>
          </cell>
          <cell r="D109" t="str">
            <v/>
          </cell>
          <cell r="E109">
            <v>0</v>
          </cell>
          <cell r="F109">
            <v>0</v>
          </cell>
          <cell r="G109" t="str">
            <v/>
          </cell>
          <cell r="H109">
            <v>0</v>
          </cell>
        </row>
        <row r="110">
          <cell r="B110">
            <v>0</v>
          </cell>
          <cell r="C110" t="str">
            <v/>
          </cell>
          <cell r="D110" t="str">
            <v/>
          </cell>
          <cell r="E110">
            <v>0</v>
          </cell>
          <cell r="F110">
            <v>0</v>
          </cell>
          <cell r="G110" t="str">
            <v/>
          </cell>
          <cell r="H110">
            <v>0</v>
          </cell>
        </row>
        <row r="111">
          <cell r="B111">
            <v>0</v>
          </cell>
          <cell r="C111" t="str">
            <v/>
          </cell>
          <cell r="D111" t="str">
            <v/>
          </cell>
          <cell r="E111">
            <v>0</v>
          </cell>
          <cell r="F111">
            <v>0</v>
          </cell>
          <cell r="G111" t="str">
            <v/>
          </cell>
          <cell r="H111">
            <v>0</v>
          </cell>
        </row>
        <row r="112">
          <cell r="B112">
            <v>0</v>
          </cell>
          <cell r="C112" t="str">
            <v/>
          </cell>
          <cell r="D112" t="str">
            <v/>
          </cell>
          <cell r="E112">
            <v>0</v>
          </cell>
          <cell r="F112">
            <v>0</v>
          </cell>
          <cell r="G112" t="str">
            <v/>
          </cell>
          <cell r="H112">
            <v>0</v>
          </cell>
        </row>
        <row r="113">
          <cell r="B113" t="str">
            <v>III. TRANSPORTES</v>
          </cell>
          <cell r="C113">
            <v>0</v>
          </cell>
          <cell r="D113">
            <v>0</v>
          </cell>
          <cell r="E113">
            <v>0</v>
          </cell>
          <cell r="F113">
            <v>0</v>
          </cell>
          <cell r="G113">
            <v>0</v>
          </cell>
          <cell r="H113">
            <v>0</v>
          </cell>
        </row>
        <row r="114">
          <cell r="B114">
            <v>0</v>
          </cell>
          <cell r="C114" t="str">
            <v/>
          </cell>
          <cell r="D114" t="str">
            <v/>
          </cell>
          <cell r="E114">
            <v>0</v>
          </cell>
          <cell r="F114">
            <v>0</v>
          </cell>
          <cell r="G114" t="str">
            <v/>
          </cell>
          <cell r="H114">
            <v>0</v>
          </cell>
        </row>
        <row r="115">
          <cell r="B115">
            <v>0</v>
          </cell>
          <cell r="C115" t="str">
            <v/>
          </cell>
          <cell r="D115" t="str">
            <v/>
          </cell>
          <cell r="E115">
            <v>0</v>
          </cell>
          <cell r="F115">
            <v>0</v>
          </cell>
          <cell r="G115" t="str">
            <v/>
          </cell>
          <cell r="H115">
            <v>0</v>
          </cell>
        </row>
        <row r="116">
          <cell r="B116">
            <v>0</v>
          </cell>
          <cell r="C116" t="str">
            <v/>
          </cell>
          <cell r="D116" t="str">
            <v/>
          </cell>
          <cell r="E116">
            <v>0</v>
          </cell>
          <cell r="F116">
            <v>0</v>
          </cell>
          <cell r="G116" t="str">
            <v/>
          </cell>
          <cell r="H116">
            <v>0</v>
          </cell>
        </row>
        <row r="117">
          <cell r="B117" t="str">
            <v>IV. MANO DE OBRA</v>
          </cell>
          <cell r="C117">
            <v>0</v>
          </cell>
          <cell r="D117">
            <v>0</v>
          </cell>
          <cell r="E117">
            <v>0</v>
          </cell>
          <cell r="F117">
            <v>0</v>
          </cell>
          <cell r="G117">
            <v>0</v>
          </cell>
          <cell r="H117">
            <v>10091.504000000001</v>
          </cell>
        </row>
        <row r="118">
          <cell r="B118" t="str">
            <v>MOFICIAL</v>
          </cell>
          <cell r="C118" t="str">
            <v>Mo oficial</v>
          </cell>
          <cell r="D118" t="str">
            <v>día</v>
          </cell>
          <cell r="E118">
            <v>0.04</v>
          </cell>
          <cell r="F118">
            <v>0.5</v>
          </cell>
          <cell r="G118">
            <v>112375.1</v>
          </cell>
          <cell r="H118">
            <v>4495.0039999999999</v>
          </cell>
        </row>
        <row r="119">
          <cell r="B119" t="str">
            <v>MOAYUDR</v>
          </cell>
          <cell r="C119" t="str">
            <v>Mo ayudante raso</v>
          </cell>
          <cell r="D119" t="str">
            <v>día</v>
          </cell>
          <cell r="E119">
            <v>0.1</v>
          </cell>
          <cell r="F119">
            <v>0</v>
          </cell>
          <cell r="G119">
            <v>55965</v>
          </cell>
          <cell r="H119">
            <v>5596.5</v>
          </cell>
        </row>
        <row r="120">
          <cell r="B120">
            <v>0</v>
          </cell>
          <cell r="C120" t="str">
            <v/>
          </cell>
          <cell r="D120" t="str">
            <v/>
          </cell>
          <cell r="E120">
            <v>0</v>
          </cell>
          <cell r="F120">
            <v>0</v>
          </cell>
          <cell r="G120" t="str">
            <v/>
          </cell>
          <cell r="H120">
            <v>0</v>
          </cell>
        </row>
        <row r="121">
          <cell r="B121" t="str">
            <v>2.6</v>
          </cell>
          <cell r="C121" t="str">
            <v>Desmonte de puerta</v>
          </cell>
          <cell r="D121" t="str">
            <v>un</v>
          </cell>
          <cell r="E121">
            <v>10</v>
          </cell>
          <cell r="F121">
            <v>0</v>
          </cell>
          <cell r="G121" t="str">
            <v/>
          </cell>
          <cell r="H121">
            <v>21176</v>
          </cell>
        </row>
        <row r="122">
          <cell r="B122" t="str">
            <v>I. EQUIPO Y HERRAMIENTA</v>
          </cell>
          <cell r="C122">
            <v>0</v>
          </cell>
          <cell r="D122">
            <v>0</v>
          </cell>
          <cell r="E122">
            <v>0</v>
          </cell>
          <cell r="F122">
            <v>0</v>
          </cell>
          <cell r="G122">
            <v>0</v>
          </cell>
          <cell r="H122">
            <v>1008.4047553191491</v>
          </cell>
        </row>
        <row r="123">
          <cell r="B123" t="str">
            <v>HTAMNR</v>
          </cell>
          <cell r="C123" t="str">
            <v>Herramienta y equipo menor</v>
          </cell>
          <cell r="D123" t="str">
            <v>%</v>
          </cell>
          <cell r="E123">
            <v>0</v>
          </cell>
          <cell r="F123">
            <v>0.05</v>
          </cell>
          <cell r="G123">
            <v>20168.095106382982</v>
          </cell>
          <cell r="H123">
            <v>1008.4047553191491</v>
          </cell>
        </row>
        <row r="124">
          <cell r="B124">
            <v>0</v>
          </cell>
          <cell r="C124" t="str">
            <v/>
          </cell>
          <cell r="D124" t="str">
            <v/>
          </cell>
          <cell r="E124">
            <v>0</v>
          </cell>
          <cell r="F124">
            <v>0</v>
          </cell>
          <cell r="G124" t="str">
            <v/>
          </cell>
          <cell r="H124">
            <v>0</v>
          </cell>
        </row>
        <row r="125">
          <cell r="B125">
            <v>0</v>
          </cell>
          <cell r="C125" t="str">
            <v/>
          </cell>
          <cell r="D125" t="str">
            <v/>
          </cell>
          <cell r="E125">
            <v>0</v>
          </cell>
          <cell r="F125">
            <v>0</v>
          </cell>
          <cell r="G125" t="str">
            <v/>
          </cell>
          <cell r="H125">
            <v>0</v>
          </cell>
        </row>
        <row r="126">
          <cell r="B126" t="str">
            <v>II. MATERIALES</v>
          </cell>
          <cell r="C126">
            <v>0</v>
          </cell>
          <cell r="D126">
            <v>0</v>
          </cell>
          <cell r="E126">
            <v>0</v>
          </cell>
          <cell r="F126">
            <v>0</v>
          </cell>
          <cell r="G126">
            <v>0</v>
          </cell>
          <cell r="H126">
            <v>0</v>
          </cell>
        </row>
        <row r="127">
          <cell r="B127">
            <v>0</v>
          </cell>
          <cell r="C127" t="str">
            <v/>
          </cell>
          <cell r="D127" t="str">
            <v/>
          </cell>
          <cell r="E127">
            <v>0</v>
          </cell>
          <cell r="F127">
            <v>0</v>
          </cell>
          <cell r="G127" t="str">
            <v/>
          </cell>
          <cell r="H127">
            <v>0</v>
          </cell>
        </row>
        <row r="128">
          <cell r="B128">
            <v>0</v>
          </cell>
          <cell r="C128" t="str">
            <v/>
          </cell>
          <cell r="D128" t="str">
            <v/>
          </cell>
          <cell r="E128">
            <v>0</v>
          </cell>
          <cell r="F128">
            <v>0</v>
          </cell>
          <cell r="G128" t="str">
            <v/>
          </cell>
          <cell r="H128">
            <v>0</v>
          </cell>
        </row>
        <row r="129">
          <cell r="B129">
            <v>0</v>
          </cell>
          <cell r="C129" t="str">
            <v/>
          </cell>
          <cell r="D129" t="str">
            <v/>
          </cell>
          <cell r="E129">
            <v>0</v>
          </cell>
          <cell r="F129">
            <v>0</v>
          </cell>
          <cell r="G129" t="str">
            <v/>
          </cell>
          <cell r="H129">
            <v>0</v>
          </cell>
        </row>
        <row r="130">
          <cell r="B130">
            <v>0</v>
          </cell>
          <cell r="C130" t="str">
            <v/>
          </cell>
          <cell r="D130" t="str">
            <v/>
          </cell>
          <cell r="E130">
            <v>0</v>
          </cell>
          <cell r="F130">
            <v>0</v>
          </cell>
          <cell r="G130" t="str">
            <v/>
          </cell>
          <cell r="H130">
            <v>0</v>
          </cell>
        </row>
        <row r="131">
          <cell r="B131">
            <v>0</v>
          </cell>
          <cell r="C131" t="str">
            <v/>
          </cell>
          <cell r="D131" t="str">
            <v/>
          </cell>
          <cell r="E131">
            <v>0</v>
          </cell>
          <cell r="F131">
            <v>0</v>
          </cell>
          <cell r="G131" t="str">
            <v/>
          </cell>
          <cell r="H131">
            <v>0</v>
          </cell>
        </row>
        <row r="132">
          <cell r="B132" t="str">
            <v>III. TRANSPORTES</v>
          </cell>
          <cell r="C132">
            <v>0</v>
          </cell>
          <cell r="D132">
            <v>0</v>
          </cell>
          <cell r="E132">
            <v>0</v>
          </cell>
          <cell r="F132">
            <v>0</v>
          </cell>
          <cell r="G132">
            <v>0</v>
          </cell>
          <cell r="H132">
            <v>0</v>
          </cell>
        </row>
        <row r="133">
          <cell r="B133">
            <v>0</v>
          </cell>
          <cell r="C133" t="str">
            <v/>
          </cell>
          <cell r="D133" t="str">
            <v/>
          </cell>
          <cell r="E133">
            <v>0</v>
          </cell>
          <cell r="F133">
            <v>0</v>
          </cell>
          <cell r="G133" t="str">
            <v/>
          </cell>
          <cell r="H133">
            <v>0</v>
          </cell>
        </row>
        <row r="134">
          <cell r="B134">
            <v>0</v>
          </cell>
          <cell r="C134" t="str">
            <v/>
          </cell>
          <cell r="D134" t="str">
            <v/>
          </cell>
          <cell r="E134">
            <v>0</v>
          </cell>
          <cell r="F134">
            <v>0</v>
          </cell>
          <cell r="G134" t="str">
            <v/>
          </cell>
          <cell r="H134">
            <v>0</v>
          </cell>
        </row>
        <row r="135">
          <cell r="B135">
            <v>0</v>
          </cell>
          <cell r="C135" t="str">
            <v/>
          </cell>
          <cell r="D135" t="str">
            <v/>
          </cell>
          <cell r="E135">
            <v>0</v>
          </cell>
          <cell r="F135">
            <v>0</v>
          </cell>
          <cell r="G135" t="str">
            <v/>
          </cell>
          <cell r="H135">
            <v>0</v>
          </cell>
        </row>
        <row r="136">
          <cell r="B136" t="str">
            <v>IV. MANO DE OBRA</v>
          </cell>
          <cell r="C136">
            <v>0</v>
          </cell>
          <cell r="D136">
            <v>0</v>
          </cell>
          <cell r="E136">
            <v>0</v>
          </cell>
          <cell r="F136">
            <v>0</v>
          </cell>
          <cell r="G136">
            <v>0</v>
          </cell>
          <cell r="H136">
            <v>20168.095106382982</v>
          </cell>
        </row>
        <row r="137">
          <cell r="B137" t="str">
            <v>MOFICIAL</v>
          </cell>
          <cell r="C137" t="str">
            <v>Mo oficial</v>
          </cell>
          <cell r="D137" t="str">
            <v>día</v>
          </cell>
          <cell r="E137">
            <v>0.1</v>
          </cell>
          <cell r="F137">
            <v>0.5</v>
          </cell>
          <cell r="G137">
            <v>112375.1</v>
          </cell>
          <cell r="H137">
            <v>11237.510000000002</v>
          </cell>
        </row>
        <row r="138">
          <cell r="B138" t="str">
            <v>MOAYUDA</v>
          </cell>
          <cell r="C138" t="str">
            <v>Mo ayudante entendido</v>
          </cell>
          <cell r="D138" t="str">
            <v>día</v>
          </cell>
          <cell r="E138">
            <v>0.10638297872340426</v>
          </cell>
          <cell r="F138">
            <v>0</v>
          </cell>
          <cell r="G138">
            <v>83947.5</v>
          </cell>
          <cell r="H138">
            <v>8930.5851063829796</v>
          </cell>
        </row>
        <row r="139">
          <cell r="B139">
            <v>0</v>
          </cell>
          <cell r="C139" t="str">
            <v/>
          </cell>
          <cell r="D139" t="str">
            <v/>
          </cell>
          <cell r="E139">
            <v>0</v>
          </cell>
          <cell r="F139">
            <v>0</v>
          </cell>
          <cell r="G139" t="str">
            <v/>
          </cell>
          <cell r="H139">
            <v>0</v>
          </cell>
        </row>
        <row r="140">
          <cell r="B140" t="str">
            <v>2.7</v>
          </cell>
          <cell r="C140" t="str">
            <v>Desmonte de cubierta sobre baño</v>
          </cell>
          <cell r="D140" t="str">
            <v>m2</v>
          </cell>
          <cell r="E140">
            <v>71.599999999999994</v>
          </cell>
          <cell r="F140">
            <v>0</v>
          </cell>
          <cell r="G140" t="str">
            <v/>
          </cell>
          <cell r="H140">
            <v>15879</v>
          </cell>
        </row>
        <row r="141">
          <cell r="B141" t="str">
            <v>I. EQUIPO Y HERRAMIENTA</v>
          </cell>
          <cell r="C141">
            <v>0</v>
          </cell>
          <cell r="D141">
            <v>0</v>
          </cell>
          <cell r="E141">
            <v>0</v>
          </cell>
          <cell r="F141">
            <v>0</v>
          </cell>
          <cell r="G141">
            <v>0</v>
          </cell>
          <cell r="H141">
            <v>756.16321212121215</v>
          </cell>
        </row>
        <row r="142">
          <cell r="B142" t="str">
            <v>HTAMNR</v>
          </cell>
          <cell r="C142" t="str">
            <v>Herramienta y equipo menor</v>
          </cell>
          <cell r="D142" t="str">
            <v>%</v>
          </cell>
          <cell r="E142">
            <v>0</v>
          </cell>
          <cell r="F142">
            <v>0.05</v>
          </cell>
          <cell r="G142">
            <v>15123.264242424242</v>
          </cell>
          <cell r="H142">
            <v>756.16321212121215</v>
          </cell>
        </row>
        <row r="143">
          <cell r="B143">
            <v>0</v>
          </cell>
          <cell r="C143" t="str">
            <v/>
          </cell>
          <cell r="D143" t="str">
            <v/>
          </cell>
          <cell r="E143">
            <v>0</v>
          </cell>
          <cell r="F143">
            <v>0</v>
          </cell>
          <cell r="G143" t="str">
            <v/>
          </cell>
          <cell r="H143">
            <v>0</v>
          </cell>
        </row>
        <row r="144">
          <cell r="B144">
            <v>0</v>
          </cell>
          <cell r="C144" t="str">
            <v/>
          </cell>
          <cell r="D144" t="str">
            <v/>
          </cell>
          <cell r="E144">
            <v>0</v>
          </cell>
          <cell r="F144">
            <v>0</v>
          </cell>
          <cell r="G144" t="str">
            <v/>
          </cell>
          <cell r="H144">
            <v>0</v>
          </cell>
        </row>
        <row r="145">
          <cell r="B145" t="str">
            <v>II. MATERIALES</v>
          </cell>
          <cell r="C145">
            <v>0</v>
          </cell>
          <cell r="D145">
            <v>0</v>
          </cell>
          <cell r="E145">
            <v>0</v>
          </cell>
          <cell r="F145">
            <v>0</v>
          </cell>
          <cell r="G145">
            <v>0</v>
          </cell>
          <cell r="H145">
            <v>0</v>
          </cell>
        </row>
        <row r="146">
          <cell r="B146">
            <v>0</v>
          </cell>
          <cell r="C146" t="str">
            <v/>
          </cell>
          <cell r="D146" t="str">
            <v/>
          </cell>
          <cell r="E146">
            <v>0</v>
          </cell>
          <cell r="F146">
            <v>0</v>
          </cell>
          <cell r="G146" t="str">
            <v/>
          </cell>
          <cell r="H146">
            <v>0</v>
          </cell>
        </row>
        <row r="147">
          <cell r="B147">
            <v>0</v>
          </cell>
          <cell r="C147" t="str">
            <v/>
          </cell>
          <cell r="D147" t="str">
            <v/>
          </cell>
          <cell r="E147">
            <v>0</v>
          </cell>
          <cell r="F147">
            <v>0</v>
          </cell>
          <cell r="G147" t="str">
            <v/>
          </cell>
          <cell r="H147">
            <v>0</v>
          </cell>
        </row>
        <row r="148">
          <cell r="B148">
            <v>0</v>
          </cell>
          <cell r="C148" t="str">
            <v/>
          </cell>
          <cell r="D148" t="str">
            <v/>
          </cell>
          <cell r="E148">
            <v>0</v>
          </cell>
          <cell r="F148">
            <v>0</v>
          </cell>
          <cell r="G148" t="str">
            <v/>
          </cell>
          <cell r="H148">
            <v>0</v>
          </cell>
        </row>
        <row r="149">
          <cell r="B149">
            <v>0</v>
          </cell>
          <cell r="C149" t="str">
            <v/>
          </cell>
          <cell r="D149" t="str">
            <v/>
          </cell>
          <cell r="E149">
            <v>0</v>
          </cell>
          <cell r="F149">
            <v>0</v>
          </cell>
          <cell r="G149" t="str">
            <v/>
          </cell>
          <cell r="H149">
            <v>0</v>
          </cell>
        </row>
        <row r="150">
          <cell r="B150">
            <v>0</v>
          </cell>
          <cell r="C150" t="str">
            <v/>
          </cell>
          <cell r="D150" t="str">
            <v/>
          </cell>
          <cell r="E150">
            <v>0</v>
          </cell>
          <cell r="F150">
            <v>0</v>
          </cell>
          <cell r="G150" t="str">
            <v/>
          </cell>
          <cell r="H150">
            <v>0</v>
          </cell>
        </row>
        <row r="151">
          <cell r="B151" t="str">
            <v>III. TRANSPORTES</v>
          </cell>
          <cell r="C151">
            <v>0</v>
          </cell>
          <cell r="D151">
            <v>0</v>
          </cell>
          <cell r="E151">
            <v>0</v>
          </cell>
          <cell r="F151">
            <v>0</v>
          </cell>
          <cell r="G151">
            <v>0</v>
          </cell>
          <cell r="H151">
            <v>0</v>
          </cell>
        </row>
        <row r="152">
          <cell r="B152">
            <v>0</v>
          </cell>
          <cell r="C152" t="str">
            <v/>
          </cell>
          <cell r="D152" t="str">
            <v/>
          </cell>
          <cell r="E152">
            <v>0</v>
          </cell>
          <cell r="F152">
            <v>0</v>
          </cell>
          <cell r="G152" t="str">
            <v/>
          </cell>
          <cell r="H152">
            <v>0</v>
          </cell>
        </row>
        <row r="153">
          <cell r="B153">
            <v>0</v>
          </cell>
          <cell r="C153" t="str">
            <v/>
          </cell>
          <cell r="D153" t="str">
            <v/>
          </cell>
          <cell r="E153">
            <v>0</v>
          </cell>
          <cell r="F153">
            <v>0</v>
          </cell>
          <cell r="G153" t="str">
            <v/>
          </cell>
          <cell r="H153">
            <v>0</v>
          </cell>
        </row>
        <row r="154">
          <cell r="B154">
            <v>0</v>
          </cell>
          <cell r="C154" t="str">
            <v/>
          </cell>
          <cell r="D154" t="str">
            <v/>
          </cell>
          <cell r="E154">
            <v>0</v>
          </cell>
          <cell r="F154">
            <v>0</v>
          </cell>
          <cell r="G154" t="str">
            <v/>
          </cell>
          <cell r="H154">
            <v>0</v>
          </cell>
        </row>
        <row r="155">
          <cell r="B155" t="str">
            <v>IV. MANO DE OBRA</v>
          </cell>
          <cell r="C155">
            <v>0</v>
          </cell>
          <cell r="D155">
            <v>0</v>
          </cell>
          <cell r="E155">
            <v>0</v>
          </cell>
          <cell r="F155">
            <v>0</v>
          </cell>
          <cell r="G155">
            <v>0</v>
          </cell>
          <cell r="H155">
            <v>15123.264242424242</v>
          </cell>
        </row>
        <row r="156">
          <cell r="B156" t="str">
            <v>MOFICIAL</v>
          </cell>
          <cell r="C156" t="str">
            <v>Mo oficial</v>
          </cell>
          <cell r="D156" t="str">
            <v>día</v>
          </cell>
          <cell r="E156">
            <v>6.6666666666666666E-2</v>
          </cell>
          <cell r="F156">
            <v>0.5</v>
          </cell>
          <cell r="G156">
            <v>112375.1</v>
          </cell>
          <cell r="H156">
            <v>7491.6733333333332</v>
          </cell>
        </row>
        <row r="157">
          <cell r="B157" t="str">
            <v>MOAYUDA</v>
          </cell>
          <cell r="C157" t="str">
            <v>Mo ayudante entendido</v>
          </cell>
          <cell r="D157" t="str">
            <v>día</v>
          </cell>
          <cell r="E157">
            <v>9.0909090909090912E-2</v>
          </cell>
          <cell r="F157">
            <v>0</v>
          </cell>
          <cell r="G157">
            <v>83947.5</v>
          </cell>
          <cell r="H157">
            <v>7631.590909090909</v>
          </cell>
        </row>
        <row r="158">
          <cell r="B158">
            <v>0</v>
          </cell>
          <cell r="C158" t="str">
            <v/>
          </cell>
          <cell r="D158" t="str">
            <v/>
          </cell>
          <cell r="E158">
            <v>0</v>
          </cell>
          <cell r="F158">
            <v>0</v>
          </cell>
          <cell r="G158" t="str">
            <v/>
          </cell>
          <cell r="H158">
            <v>0</v>
          </cell>
        </row>
        <row r="159">
          <cell r="B159" t="str">
            <v>2.8</v>
          </cell>
          <cell r="C159" t="str">
            <v>Lleno con recebo B-200 con un espesor de 0,10 m, para apoyar placa de contrapiso, compactado por medios manuales</v>
          </cell>
          <cell r="D159" t="str">
            <v>m2</v>
          </cell>
          <cell r="E159">
            <v>12.53</v>
          </cell>
          <cell r="F159">
            <v>0</v>
          </cell>
          <cell r="G159" t="str">
            <v/>
          </cell>
          <cell r="H159">
            <v>7868</v>
          </cell>
        </row>
        <row r="160">
          <cell r="B160" t="str">
            <v>I. EQUIPO Y HERRAMIENTA</v>
          </cell>
          <cell r="C160">
            <v>0</v>
          </cell>
          <cell r="D160">
            <v>0</v>
          </cell>
          <cell r="E160">
            <v>0</v>
          </cell>
          <cell r="F160">
            <v>0</v>
          </cell>
          <cell r="G160">
            <v>0</v>
          </cell>
          <cell r="H160">
            <v>69.956249999999997</v>
          </cell>
        </row>
        <row r="161">
          <cell r="B161" t="str">
            <v>HTAMNR</v>
          </cell>
          <cell r="C161" t="str">
            <v>Herramienta y equipo menor</v>
          </cell>
          <cell r="D161" t="str">
            <v>%</v>
          </cell>
          <cell r="E161">
            <v>0</v>
          </cell>
          <cell r="F161">
            <v>0.05</v>
          </cell>
          <cell r="G161">
            <v>1399.125</v>
          </cell>
          <cell r="H161">
            <v>69.956249999999997</v>
          </cell>
        </row>
        <row r="162">
          <cell r="B162" t="str">
            <v>EQ1001</v>
          </cell>
          <cell r="C162" t="str">
            <v>Apisonador manual</v>
          </cell>
          <cell r="D162" t="str">
            <v>día</v>
          </cell>
          <cell r="E162">
            <v>0.25</v>
          </cell>
          <cell r="F162">
            <v>0</v>
          </cell>
          <cell r="G162">
            <v>4284</v>
          </cell>
          <cell r="H162">
            <v>1071</v>
          </cell>
        </row>
        <row r="163">
          <cell r="B163">
            <v>0</v>
          </cell>
          <cell r="C163" t="str">
            <v/>
          </cell>
          <cell r="D163" t="str">
            <v/>
          </cell>
          <cell r="E163">
            <v>0</v>
          </cell>
          <cell r="F163">
            <v>0</v>
          </cell>
          <cell r="G163" t="str">
            <v/>
          </cell>
          <cell r="H163">
            <v>0</v>
          </cell>
        </row>
        <row r="164">
          <cell r="B164" t="str">
            <v>II. MATERIALES</v>
          </cell>
          <cell r="C164">
            <v>0</v>
          </cell>
          <cell r="D164">
            <v>0</v>
          </cell>
          <cell r="E164">
            <v>0</v>
          </cell>
          <cell r="F164">
            <v>0</v>
          </cell>
          <cell r="G164">
            <v>0</v>
          </cell>
          <cell r="H164">
            <v>6399.25</v>
          </cell>
        </row>
        <row r="165">
          <cell r="B165" t="str">
            <v>MAT1270</v>
          </cell>
          <cell r="C165" t="str">
            <v>Recebo B-200</v>
          </cell>
          <cell r="D165" t="str">
            <v>m3</v>
          </cell>
          <cell r="E165">
            <v>0.13</v>
          </cell>
          <cell r="F165">
            <v>0</v>
          </cell>
          <cell r="G165">
            <v>49225</v>
          </cell>
          <cell r="H165">
            <v>6399.25</v>
          </cell>
        </row>
        <row r="166">
          <cell r="B166">
            <v>0</v>
          </cell>
          <cell r="C166" t="str">
            <v/>
          </cell>
          <cell r="D166" t="str">
            <v/>
          </cell>
          <cell r="E166">
            <v>0</v>
          </cell>
          <cell r="F166">
            <v>0</v>
          </cell>
          <cell r="G166" t="str">
            <v/>
          </cell>
          <cell r="H166">
            <v>0</v>
          </cell>
        </row>
        <row r="167">
          <cell r="B167">
            <v>0</v>
          </cell>
          <cell r="C167" t="str">
            <v/>
          </cell>
          <cell r="D167" t="str">
            <v/>
          </cell>
          <cell r="E167">
            <v>0</v>
          </cell>
          <cell r="F167">
            <v>0</v>
          </cell>
          <cell r="G167" t="str">
            <v/>
          </cell>
          <cell r="H167">
            <v>0</v>
          </cell>
        </row>
        <row r="168">
          <cell r="B168">
            <v>0</v>
          </cell>
          <cell r="C168" t="str">
            <v/>
          </cell>
          <cell r="D168" t="str">
            <v/>
          </cell>
          <cell r="E168">
            <v>0</v>
          </cell>
          <cell r="F168">
            <v>0</v>
          </cell>
          <cell r="G168" t="str">
            <v/>
          </cell>
          <cell r="H168">
            <v>0</v>
          </cell>
        </row>
        <row r="169">
          <cell r="B169">
            <v>0</v>
          </cell>
          <cell r="C169" t="str">
            <v/>
          </cell>
          <cell r="D169" t="str">
            <v/>
          </cell>
          <cell r="E169">
            <v>0</v>
          </cell>
          <cell r="F169">
            <v>0</v>
          </cell>
          <cell r="G169" t="str">
            <v/>
          </cell>
          <cell r="H169">
            <v>0</v>
          </cell>
        </row>
        <row r="170">
          <cell r="B170" t="str">
            <v>III. TRANSPORTES</v>
          </cell>
          <cell r="C170">
            <v>0</v>
          </cell>
          <cell r="D170">
            <v>0</v>
          </cell>
          <cell r="E170">
            <v>0</v>
          </cell>
          <cell r="F170">
            <v>0</v>
          </cell>
          <cell r="G170">
            <v>0</v>
          </cell>
          <cell r="H170">
            <v>0</v>
          </cell>
        </row>
        <row r="171">
          <cell r="B171" t="str">
            <v>TR1090</v>
          </cell>
          <cell r="C171" t="str">
            <v>Transporte de materiales varios ($/m³.km)</v>
          </cell>
          <cell r="D171" t="str">
            <v>m3-km</v>
          </cell>
          <cell r="E171">
            <v>0</v>
          </cell>
          <cell r="F171">
            <v>0</v>
          </cell>
          <cell r="G171">
            <v>1500</v>
          </cell>
          <cell r="H171">
            <v>0</v>
          </cell>
        </row>
        <row r="172">
          <cell r="B172">
            <v>0</v>
          </cell>
          <cell r="C172" t="str">
            <v/>
          </cell>
          <cell r="D172" t="str">
            <v/>
          </cell>
          <cell r="E172">
            <v>0</v>
          </cell>
          <cell r="F172">
            <v>0</v>
          </cell>
          <cell r="G172" t="str">
            <v/>
          </cell>
          <cell r="H172">
            <v>0</v>
          </cell>
        </row>
        <row r="173">
          <cell r="B173">
            <v>0</v>
          </cell>
          <cell r="C173" t="str">
            <v/>
          </cell>
          <cell r="D173" t="str">
            <v/>
          </cell>
          <cell r="E173">
            <v>0</v>
          </cell>
          <cell r="F173">
            <v>0</v>
          </cell>
          <cell r="G173" t="str">
            <v/>
          </cell>
          <cell r="H173">
            <v>0</v>
          </cell>
        </row>
        <row r="174">
          <cell r="B174" t="str">
            <v>IV. MANO DE OBRA</v>
          </cell>
          <cell r="C174">
            <v>0</v>
          </cell>
          <cell r="D174">
            <v>0</v>
          </cell>
          <cell r="E174">
            <v>0</v>
          </cell>
          <cell r="F174">
            <v>0</v>
          </cell>
          <cell r="G174">
            <v>0</v>
          </cell>
          <cell r="H174">
            <v>1399.125</v>
          </cell>
        </row>
        <row r="175">
          <cell r="B175" t="str">
            <v>MOAYUDR</v>
          </cell>
          <cell r="C175" t="str">
            <v>Mo ayudante raso</v>
          </cell>
          <cell r="D175" t="str">
            <v>día</v>
          </cell>
          <cell r="E175">
            <v>2.5000000000000001E-2</v>
          </cell>
          <cell r="F175">
            <v>0</v>
          </cell>
          <cell r="G175">
            <v>55965</v>
          </cell>
          <cell r="H175">
            <v>1399.125</v>
          </cell>
        </row>
        <row r="176">
          <cell r="B176">
            <v>0</v>
          </cell>
          <cell r="C176" t="str">
            <v/>
          </cell>
          <cell r="D176" t="str">
            <v/>
          </cell>
          <cell r="E176">
            <v>0</v>
          </cell>
          <cell r="F176">
            <v>0</v>
          </cell>
          <cell r="G176" t="str">
            <v/>
          </cell>
          <cell r="H176">
            <v>0</v>
          </cell>
        </row>
        <row r="177">
          <cell r="B177">
            <v>0</v>
          </cell>
          <cell r="C177" t="str">
            <v/>
          </cell>
          <cell r="D177" t="str">
            <v/>
          </cell>
          <cell r="E177">
            <v>0</v>
          </cell>
          <cell r="F177">
            <v>0</v>
          </cell>
          <cell r="G177" t="str">
            <v/>
          </cell>
          <cell r="H177">
            <v>0</v>
          </cell>
        </row>
        <row r="178">
          <cell r="B178" t="str">
            <v>3.</v>
          </cell>
          <cell r="C178" t="str">
            <v>CONCRETOS Y MORTEROS</v>
          </cell>
          <cell r="D178" t="str">
            <v/>
          </cell>
          <cell r="E178">
            <v>0</v>
          </cell>
          <cell r="F178">
            <v>0</v>
          </cell>
          <cell r="G178" t="str">
            <v/>
          </cell>
          <cell r="H178" t="str">
            <v/>
          </cell>
        </row>
        <row r="179">
          <cell r="B179" t="str">
            <v>3.1</v>
          </cell>
          <cell r="C179" t="str">
            <v>Concreto 21 MPa ( 1:2:3) para viga  de cimentación. Incluye acero de refuerzo longitudinal  en varilla de 1/2", estribos varilla 1/4" y lo necesario para la correcta ejecución</v>
          </cell>
          <cell r="D179" t="str">
            <v>m3</v>
          </cell>
          <cell r="E179">
            <v>6.72</v>
          </cell>
          <cell r="F179">
            <v>0</v>
          </cell>
          <cell r="G179" t="str">
            <v/>
          </cell>
          <cell r="H179">
            <v>771504</v>
          </cell>
        </row>
        <row r="180">
          <cell r="B180" t="str">
            <v>I. EQUIPO Y HERRAMIENTA</v>
          </cell>
          <cell r="C180">
            <v>0</v>
          </cell>
          <cell r="D180">
            <v>0</v>
          </cell>
          <cell r="E180">
            <v>0</v>
          </cell>
          <cell r="F180">
            <v>0</v>
          </cell>
          <cell r="G180">
            <v>0</v>
          </cell>
          <cell r="H180">
            <v>2454.0325000000003</v>
          </cell>
        </row>
        <row r="181">
          <cell r="B181" t="str">
            <v>HTAMNR</v>
          </cell>
          <cell r="C181" t="str">
            <v>Herramienta y equipo menor</v>
          </cell>
          <cell r="D181" t="str">
            <v>%</v>
          </cell>
          <cell r="E181">
            <v>0</v>
          </cell>
          <cell r="F181">
            <v>0.05</v>
          </cell>
          <cell r="G181">
            <v>49080.65</v>
          </cell>
          <cell r="H181">
            <v>2454.0325000000003</v>
          </cell>
        </row>
        <row r="182">
          <cell r="B182">
            <v>0</v>
          </cell>
          <cell r="C182" t="str">
            <v/>
          </cell>
          <cell r="D182" t="str">
            <v/>
          </cell>
          <cell r="E182">
            <v>0</v>
          </cell>
          <cell r="F182">
            <v>0</v>
          </cell>
          <cell r="G182" t="str">
            <v/>
          </cell>
          <cell r="H182">
            <v>0</v>
          </cell>
        </row>
        <row r="183">
          <cell r="B183">
            <v>0</v>
          </cell>
          <cell r="C183" t="str">
            <v/>
          </cell>
          <cell r="D183" t="str">
            <v/>
          </cell>
          <cell r="E183">
            <v>0</v>
          </cell>
          <cell r="F183">
            <v>0</v>
          </cell>
          <cell r="G183" t="str">
            <v/>
          </cell>
          <cell r="H183">
            <v>0</v>
          </cell>
        </row>
        <row r="184">
          <cell r="B184" t="str">
            <v>II. MATERIALES</v>
          </cell>
          <cell r="C184">
            <v>0</v>
          </cell>
          <cell r="D184">
            <v>0</v>
          </cell>
          <cell r="E184">
            <v>0</v>
          </cell>
          <cell r="F184">
            <v>0</v>
          </cell>
          <cell r="G184">
            <v>0</v>
          </cell>
          <cell r="H184">
            <v>719969.6</v>
          </cell>
        </row>
        <row r="185">
          <cell r="B185" t="str">
            <v>MAT1085</v>
          </cell>
          <cell r="C185" t="str">
            <v>Cemento gris (50kg)</v>
          </cell>
          <cell r="D185" t="str">
            <v>saco</v>
          </cell>
          <cell r="E185">
            <v>7</v>
          </cell>
          <cell r="F185">
            <v>0</v>
          </cell>
          <cell r="G185">
            <v>27800</v>
          </cell>
          <cell r="H185">
            <v>194600</v>
          </cell>
        </row>
        <row r="186">
          <cell r="B186" t="str">
            <v>MAT1025</v>
          </cell>
          <cell r="C186" t="str">
            <v>Arena triturada para concreto</v>
          </cell>
          <cell r="D186" t="str">
            <v>m3</v>
          </cell>
          <cell r="E186">
            <v>0.55500000000000005</v>
          </cell>
          <cell r="F186">
            <v>0</v>
          </cell>
          <cell r="G186">
            <v>120000</v>
          </cell>
          <cell r="H186">
            <v>66600</v>
          </cell>
        </row>
        <row r="187">
          <cell r="B187" t="str">
            <v>MAT1330</v>
          </cell>
          <cell r="C187" t="str">
            <v>Triturado 3/4''</v>
          </cell>
          <cell r="D187" t="str">
            <v>m3</v>
          </cell>
          <cell r="E187">
            <v>0.83499999999999996</v>
          </cell>
          <cell r="F187">
            <v>0</v>
          </cell>
          <cell r="G187">
            <v>120000</v>
          </cell>
          <cell r="H187">
            <v>100200</v>
          </cell>
        </row>
        <row r="188">
          <cell r="B188" t="str">
            <v>RF1021</v>
          </cell>
          <cell r="C188" t="str">
            <v xml:space="preserve">Acero 60.000psi (1/2”) </v>
          </cell>
          <cell r="D188" t="str">
            <v>un</v>
          </cell>
          <cell r="E188">
            <v>13.33</v>
          </cell>
          <cell r="F188">
            <v>0</v>
          </cell>
          <cell r="G188">
            <v>21720</v>
          </cell>
          <cell r="H188">
            <v>289527.59999999998</v>
          </cell>
        </row>
        <row r="189">
          <cell r="B189" t="str">
            <v>RF1011</v>
          </cell>
          <cell r="C189" t="str">
            <v>Acero 60.000psi (1/4")</v>
          </cell>
          <cell r="D189" t="str">
            <v>un</v>
          </cell>
          <cell r="E189">
            <v>9.33</v>
          </cell>
          <cell r="F189">
            <v>0</v>
          </cell>
          <cell r="G189">
            <v>7400</v>
          </cell>
          <cell r="H189">
            <v>69042</v>
          </cell>
        </row>
        <row r="190">
          <cell r="B190">
            <v>0</v>
          </cell>
          <cell r="C190" t="str">
            <v/>
          </cell>
          <cell r="D190" t="str">
            <v/>
          </cell>
          <cell r="E190">
            <v>0</v>
          </cell>
          <cell r="F190">
            <v>0</v>
          </cell>
          <cell r="G190" t="str">
            <v/>
          </cell>
          <cell r="H190">
            <v>0</v>
          </cell>
        </row>
        <row r="191">
          <cell r="B191" t="str">
            <v>III. TRANSPORTES</v>
          </cell>
          <cell r="C191">
            <v>0</v>
          </cell>
          <cell r="D191">
            <v>0</v>
          </cell>
          <cell r="E191">
            <v>0</v>
          </cell>
          <cell r="F191">
            <v>0</v>
          </cell>
          <cell r="G191">
            <v>0</v>
          </cell>
          <cell r="H191">
            <v>0</v>
          </cell>
        </row>
        <row r="192">
          <cell r="B192" t="str">
            <v>TR1040</v>
          </cell>
          <cell r="C192" t="str">
            <v>Transporte de agregados ($/m³.km)</v>
          </cell>
          <cell r="D192" t="str">
            <v>km</v>
          </cell>
          <cell r="E192">
            <v>0</v>
          </cell>
          <cell r="F192">
            <v>0</v>
          </cell>
          <cell r="G192">
            <v>1500</v>
          </cell>
          <cell r="H192">
            <v>0</v>
          </cell>
        </row>
        <row r="193">
          <cell r="B193">
            <v>0</v>
          </cell>
          <cell r="C193" t="str">
            <v/>
          </cell>
          <cell r="D193" t="str">
            <v/>
          </cell>
          <cell r="E193">
            <v>0</v>
          </cell>
          <cell r="F193">
            <v>0</v>
          </cell>
          <cell r="G193" t="str">
            <v/>
          </cell>
          <cell r="H193">
            <v>0</v>
          </cell>
        </row>
        <row r="194">
          <cell r="B194">
            <v>0</v>
          </cell>
          <cell r="C194" t="str">
            <v/>
          </cell>
          <cell r="D194" t="str">
            <v/>
          </cell>
          <cell r="E194">
            <v>0</v>
          </cell>
          <cell r="F194">
            <v>0</v>
          </cell>
          <cell r="G194" t="str">
            <v/>
          </cell>
          <cell r="H194">
            <v>0</v>
          </cell>
        </row>
        <row r="195">
          <cell r="B195" t="str">
            <v>IV. MANO DE OBRA</v>
          </cell>
          <cell r="C195">
            <v>0</v>
          </cell>
          <cell r="D195">
            <v>0</v>
          </cell>
          <cell r="E195">
            <v>0</v>
          </cell>
          <cell r="F195">
            <v>0</v>
          </cell>
          <cell r="G195">
            <v>0</v>
          </cell>
          <cell r="H195">
            <v>49080.65</v>
          </cell>
        </row>
        <row r="196">
          <cell r="B196" t="str">
            <v>MOFICIAL</v>
          </cell>
          <cell r="C196" t="str">
            <v>Mo oficial</v>
          </cell>
          <cell r="D196" t="str">
            <v>día</v>
          </cell>
          <cell r="E196">
            <v>0.25</v>
          </cell>
          <cell r="F196">
            <v>0.5</v>
          </cell>
          <cell r="G196">
            <v>112375.1</v>
          </cell>
          <cell r="H196">
            <v>28093.775000000001</v>
          </cell>
        </row>
        <row r="197">
          <cell r="B197" t="str">
            <v>MOAYUDA</v>
          </cell>
          <cell r="C197" t="str">
            <v>Mo ayudante entendido</v>
          </cell>
          <cell r="D197" t="str">
            <v>día</v>
          </cell>
          <cell r="E197">
            <v>0.25</v>
          </cell>
          <cell r="F197">
            <v>0</v>
          </cell>
          <cell r="G197">
            <v>83947.5</v>
          </cell>
          <cell r="H197">
            <v>20986.875</v>
          </cell>
        </row>
        <row r="198">
          <cell r="B198">
            <v>0</v>
          </cell>
          <cell r="C198" t="str">
            <v/>
          </cell>
          <cell r="D198" t="str">
            <v/>
          </cell>
          <cell r="E198">
            <v>0</v>
          </cell>
          <cell r="F198">
            <v>0</v>
          </cell>
          <cell r="G198" t="str">
            <v/>
          </cell>
          <cell r="H198">
            <v>0</v>
          </cell>
        </row>
        <row r="199">
          <cell r="B199" t="str">
            <v>3.2</v>
          </cell>
          <cell r="C199" t="str">
            <v>Concreto 21 MPa ( 1:2:3) para losa de contrapiso espesor: 0,08m, incluye malla electrosoldada D-84.</v>
          </cell>
          <cell r="D199" t="str">
            <v>m3</v>
          </cell>
          <cell r="E199">
            <v>4.41</v>
          </cell>
          <cell r="F199">
            <v>0</v>
          </cell>
          <cell r="G199" t="str">
            <v/>
          </cell>
          <cell r="H199">
            <v>498296</v>
          </cell>
        </row>
        <row r="200">
          <cell r="B200" t="str">
            <v>I. EQUIPO Y HERRAMIENTA</v>
          </cell>
          <cell r="C200">
            <v>0</v>
          </cell>
          <cell r="D200">
            <v>0</v>
          </cell>
          <cell r="E200">
            <v>0</v>
          </cell>
          <cell r="F200">
            <v>0</v>
          </cell>
          <cell r="G200">
            <v>0</v>
          </cell>
          <cell r="H200">
            <v>2454.0325000000003</v>
          </cell>
        </row>
        <row r="201">
          <cell r="B201" t="str">
            <v>HTAMNR</v>
          </cell>
          <cell r="C201" t="str">
            <v>Herramienta y equipo menor</v>
          </cell>
          <cell r="D201" t="str">
            <v>%</v>
          </cell>
          <cell r="E201">
            <v>0</v>
          </cell>
          <cell r="F201">
            <v>0.05</v>
          </cell>
          <cell r="G201">
            <v>49080.65</v>
          </cell>
          <cell r="H201">
            <v>2454.0325000000003</v>
          </cell>
        </row>
        <row r="202">
          <cell r="B202">
            <v>0</v>
          </cell>
          <cell r="C202" t="str">
            <v/>
          </cell>
          <cell r="D202" t="str">
            <v/>
          </cell>
          <cell r="E202">
            <v>0</v>
          </cell>
          <cell r="F202">
            <v>0</v>
          </cell>
          <cell r="G202" t="str">
            <v/>
          </cell>
          <cell r="H202">
            <v>0</v>
          </cell>
        </row>
        <row r="203">
          <cell r="B203">
            <v>0</v>
          </cell>
          <cell r="C203" t="str">
            <v/>
          </cell>
          <cell r="D203" t="str">
            <v/>
          </cell>
          <cell r="E203">
            <v>0</v>
          </cell>
          <cell r="F203">
            <v>0</v>
          </cell>
          <cell r="G203" t="str">
            <v/>
          </cell>
          <cell r="H203">
            <v>0</v>
          </cell>
        </row>
        <row r="204">
          <cell r="B204" t="str">
            <v>II. MATERIALES</v>
          </cell>
          <cell r="C204">
            <v>0</v>
          </cell>
          <cell r="D204">
            <v>0</v>
          </cell>
          <cell r="E204">
            <v>0</v>
          </cell>
          <cell r="F204">
            <v>0</v>
          </cell>
          <cell r="G204">
            <v>0</v>
          </cell>
          <cell r="H204">
            <v>446761.40070921986</v>
          </cell>
        </row>
        <row r="205">
          <cell r="B205" t="str">
            <v>MAT1085</v>
          </cell>
          <cell r="C205" t="str">
            <v>Cemento gris (50kg)</v>
          </cell>
          <cell r="D205" t="str">
            <v>saco</v>
          </cell>
          <cell r="E205">
            <v>7</v>
          </cell>
          <cell r="F205">
            <v>0</v>
          </cell>
          <cell r="G205">
            <v>27800</v>
          </cell>
          <cell r="H205">
            <v>194600</v>
          </cell>
        </row>
        <row r="206">
          <cell r="B206" t="str">
            <v>MAT1025</v>
          </cell>
          <cell r="C206" t="str">
            <v>Arena triturada para concreto</v>
          </cell>
          <cell r="D206" t="str">
            <v>m3</v>
          </cell>
          <cell r="E206">
            <v>0.55500000000000005</v>
          </cell>
          <cell r="F206">
            <v>0</v>
          </cell>
          <cell r="G206">
            <v>120000</v>
          </cell>
          <cell r="H206">
            <v>66600</v>
          </cell>
        </row>
        <row r="207">
          <cell r="B207" t="str">
            <v>MAT1330</v>
          </cell>
          <cell r="C207" t="str">
            <v>Triturado 3/4''</v>
          </cell>
          <cell r="D207" t="str">
            <v>m3</v>
          </cell>
          <cell r="E207">
            <v>0.83499999999999996</v>
          </cell>
          <cell r="F207">
            <v>0</v>
          </cell>
          <cell r="G207">
            <v>120000</v>
          </cell>
          <cell r="H207">
            <v>100200</v>
          </cell>
        </row>
        <row r="208">
          <cell r="B208" t="str">
            <v>RF1070</v>
          </cell>
          <cell r="C208" t="str">
            <v>Malla electrosoldada D-84 (2,35m x 6m)</v>
          </cell>
          <cell r="D208" t="str">
            <v>un</v>
          </cell>
          <cell r="E208">
            <v>0.88652482269503541</v>
          </cell>
          <cell r="F208">
            <v>0</v>
          </cell>
          <cell r="G208">
            <v>96287.659999999989</v>
          </cell>
          <cell r="H208">
            <v>85361.400709219844</v>
          </cell>
        </row>
        <row r="209">
          <cell r="B209">
            <v>0</v>
          </cell>
          <cell r="C209" t="str">
            <v/>
          </cell>
          <cell r="D209" t="str">
            <v/>
          </cell>
          <cell r="E209">
            <v>0</v>
          </cell>
          <cell r="F209">
            <v>0</v>
          </cell>
          <cell r="G209" t="str">
            <v/>
          </cell>
          <cell r="H209">
            <v>0</v>
          </cell>
        </row>
        <row r="210">
          <cell r="B210" t="str">
            <v>III. TRANSPORTES</v>
          </cell>
          <cell r="C210">
            <v>0</v>
          </cell>
          <cell r="D210">
            <v>0</v>
          </cell>
          <cell r="E210">
            <v>0</v>
          </cell>
          <cell r="F210">
            <v>0</v>
          </cell>
          <cell r="G210">
            <v>0</v>
          </cell>
          <cell r="H210">
            <v>0</v>
          </cell>
        </row>
        <row r="211">
          <cell r="B211" t="str">
            <v>TR1040</v>
          </cell>
          <cell r="C211" t="str">
            <v>Transporte de agregados ($/m³.km)</v>
          </cell>
          <cell r="D211" t="str">
            <v>km</v>
          </cell>
          <cell r="E211">
            <v>0</v>
          </cell>
          <cell r="F211">
            <v>0</v>
          </cell>
          <cell r="G211">
            <v>1500</v>
          </cell>
          <cell r="H211">
            <v>0</v>
          </cell>
        </row>
        <row r="212">
          <cell r="B212">
            <v>0</v>
          </cell>
          <cell r="C212" t="str">
            <v/>
          </cell>
          <cell r="D212" t="str">
            <v/>
          </cell>
          <cell r="E212">
            <v>0</v>
          </cell>
          <cell r="F212">
            <v>0</v>
          </cell>
          <cell r="G212" t="str">
            <v/>
          </cell>
          <cell r="H212">
            <v>0</v>
          </cell>
        </row>
        <row r="213">
          <cell r="B213">
            <v>0</v>
          </cell>
          <cell r="C213" t="str">
            <v/>
          </cell>
          <cell r="D213" t="str">
            <v/>
          </cell>
          <cell r="E213">
            <v>0</v>
          </cell>
          <cell r="F213">
            <v>0</v>
          </cell>
          <cell r="G213" t="str">
            <v/>
          </cell>
          <cell r="H213">
            <v>0</v>
          </cell>
        </row>
        <row r="214">
          <cell r="B214" t="str">
            <v>IV. MANO DE OBRA</v>
          </cell>
          <cell r="C214">
            <v>0</v>
          </cell>
          <cell r="D214">
            <v>0</v>
          </cell>
          <cell r="E214">
            <v>0</v>
          </cell>
          <cell r="F214">
            <v>0</v>
          </cell>
          <cell r="G214">
            <v>0</v>
          </cell>
          <cell r="H214">
            <v>49080.65</v>
          </cell>
        </row>
        <row r="215">
          <cell r="B215" t="str">
            <v>MOFICIAL</v>
          </cell>
          <cell r="C215" t="str">
            <v>Mo oficial</v>
          </cell>
          <cell r="D215" t="str">
            <v>día</v>
          </cell>
          <cell r="E215">
            <v>0.25</v>
          </cell>
          <cell r="F215">
            <v>0.5</v>
          </cell>
          <cell r="G215">
            <v>112375.1</v>
          </cell>
          <cell r="H215">
            <v>28093.775000000001</v>
          </cell>
        </row>
        <row r="216">
          <cell r="B216" t="str">
            <v>MOAYUDA</v>
          </cell>
          <cell r="C216" t="str">
            <v>Mo ayudante entendido</v>
          </cell>
          <cell r="D216" t="str">
            <v>día</v>
          </cell>
          <cell r="E216">
            <v>0.25</v>
          </cell>
          <cell r="F216">
            <v>0</v>
          </cell>
          <cell r="G216">
            <v>83947.5</v>
          </cell>
          <cell r="H216">
            <v>20986.875</v>
          </cell>
        </row>
        <row r="217">
          <cell r="B217">
            <v>0</v>
          </cell>
          <cell r="C217" t="str">
            <v/>
          </cell>
          <cell r="D217" t="str">
            <v/>
          </cell>
          <cell r="E217">
            <v>0</v>
          </cell>
          <cell r="F217">
            <v>0</v>
          </cell>
          <cell r="G217" t="str">
            <v/>
          </cell>
          <cell r="H217">
            <v>0</v>
          </cell>
        </row>
        <row r="218">
          <cell r="B218" t="str">
            <v>3.3</v>
          </cell>
          <cell r="C218" t="str">
            <v>concreto 21 MPa ( 1:2:3) para columnas de confinamiento. Incluye acero de refuerzo longitudinal  en varilla de 1/2", estribos varilla 1/4" y demas elementos para la correcta ejecucíon</v>
          </cell>
          <cell r="D218" t="str">
            <v>m3</v>
          </cell>
          <cell r="E218">
            <v>2.8</v>
          </cell>
          <cell r="F218">
            <v>0</v>
          </cell>
          <cell r="G218" t="str">
            <v/>
          </cell>
          <cell r="H218">
            <v>1074871</v>
          </cell>
        </row>
        <row r="219">
          <cell r="B219" t="str">
            <v>I. EQUIPO Y HERRAMIENTA</v>
          </cell>
          <cell r="C219">
            <v>0</v>
          </cell>
          <cell r="D219">
            <v>0</v>
          </cell>
          <cell r="E219">
            <v>0</v>
          </cell>
          <cell r="F219">
            <v>0</v>
          </cell>
          <cell r="G219">
            <v>0</v>
          </cell>
          <cell r="H219">
            <v>2454.0325000000003</v>
          </cell>
        </row>
        <row r="220">
          <cell r="B220" t="str">
            <v>HTAMNR</v>
          </cell>
          <cell r="C220" t="str">
            <v>Herramienta y equipo menor</v>
          </cell>
          <cell r="D220" t="str">
            <v>%</v>
          </cell>
          <cell r="E220">
            <v>0</v>
          </cell>
          <cell r="F220">
            <v>0.05</v>
          </cell>
          <cell r="G220">
            <v>49080.65</v>
          </cell>
          <cell r="H220">
            <v>2454.0325000000003</v>
          </cell>
        </row>
        <row r="221">
          <cell r="B221">
            <v>0</v>
          </cell>
          <cell r="C221" t="str">
            <v/>
          </cell>
          <cell r="D221" t="str">
            <v/>
          </cell>
          <cell r="E221">
            <v>0</v>
          </cell>
          <cell r="F221">
            <v>0</v>
          </cell>
          <cell r="G221" t="str">
            <v/>
          </cell>
          <cell r="H221">
            <v>0</v>
          </cell>
        </row>
        <row r="222">
          <cell r="B222">
            <v>0</v>
          </cell>
          <cell r="C222" t="str">
            <v/>
          </cell>
          <cell r="D222" t="str">
            <v/>
          </cell>
          <cell r="E222">
            <v>0</v>
          </cell>
          <cell r="F222">
            <v>0</v>
          </cell>
          <cell r="G222" t="str">
            <v/>
          </cell>
          <cell r="H222">
            <v>0</v>
          </cell>
        </row>
        <row r="223">
          <cell r="B223" t="str">
            <v>II. MATERIALES</v>
          </cell>
          <cell r="C223">
            <v>0</v>
          </cell>
          <cell r="D223">
            <v>0</v>
          </cell>
          <cell r="E223">
            <v>0</v>
          </cell>
          <cell r="F223">
            <v>0</v>
          </cell>
          <cell r="G223">
            <v>0</v>
          </cell>
          <cell r="H223">
            <v>1023336.7999999999</v>
          </cell>
        </row>
        <row r="224">
          <cell r="B224" t="str">
            <v>MAT1085</v>
          </cell>
          <cell r="C224" t="str">
            <v>Cemento gris (50kg)</v>
          </cell>
          <cell r="D224" t="str">
            <v>saco</v>
          </cell>
          <cell r="E224">
            <v>7</v>
          </cell>
          <cell r="F224">
            <v>0</v>
          </cell>
          <cell r="G224">
            <v>27800</v>
          </cell>
          <cell r="H224">
            <v>194600</v>
          </cell>
        </row>
        <row r="225">
          <cell r="B225" t="str">
            <v>MAT1025</v>
          </cell>
          <cell r="C225" t="str">
            <v>Arena triturada para concreto</v>
          </cell>
          <cell r="D225" t="str">
            <v>m3</v>
          </cell>
          <cell r="E225">
            <v>0.55500000000000005</v>
          </cell>
          <cell r="F225">
            <v>0</v>
          </cell>
          <cell r="G225">
            <v>120000</v>
          </cell>
          <cell r="H225">
            <v>66600</v>
          </cell>
        </row>
        <row r="226">
          <cell r="B226" t="str">
            <v>MAT1330</v>
          </cell>
          <cell r="C226" t="str">
            <v>Triturado 3/4''</v>
          </cell>
          <cell r="D226" t="str">
            <v>m3</v>
          </cell>
          <cell r="E226">
            <v>0.83499999999999996</v>
          </cell>
          <cell r="F226">
            <v>0</v>
          </cell>
          <cell r="G226">
            <v>120000</v>
          </cell>
          <cell r="H226">
            <v>100200</v>
          </cell>
        </row>
        <row r="227">
          <cell r="B227" t="str">
            <v>RF1021</v>
          </cell>
          <cell r="C227" t="str">
            <v xml:space="preserve">Acero 60.000psi (1/2”) </v>
          </cell>
          <cell r="D227" t="str">
            <v>un</v>
          </cell>
          <cell r="E227">
            <v>26.04</v>
          </cell>
          <cell r="F227">
            <v>0</v>
          </cell>
          <cell r="G227">
            <v>21720</v>
          </cell>
          <cell r="H227">
            <v>565588.79999999993</v>
          </cell>
        </row>
        <row r="228">
          <cell r="B228" t="str">
            <v>RF1011</v>
          </cell>
          <cell r="C228" t="str">
            <v>Acero 60.000psi (1/4")</v>
          </cell>
          <cell r="D228" t="str">
            <v>un</v>
          </cell>
          <cell r="E228">
            <v>13.02</v>
          </cell>
          <cell r="F228">
            <v>0</v>
          </cell>
          <cell r="G228">
            <v>7400</v>
          </cell>
          <cell r="H228">
            <v>96348</v>
          </cell>
        </row>
        <row r="229">
          <cell r="B229">
            <v>0</v>
          </cell>
          <cell r="C229" t="str">
            <v/>
          </cell>
          <cell r="D229" t="str">
            <v/>
          </cell>
          <cell r="E229">
            <v>0</v>
          </cell>
          <cell r="F229">
            <v>0</v>
          </cell>
          <cell r="G229" t="str">
            <v/>
          </cell>
          <cell r="H229">
            <v>0</v>
          </cell>
        </row>
        <row r="230">
          <cell r="B230">
            <v>0</v>
          </cell>
          <cell r="C230" t="str">
            <v/>
          </cell>
          <cell r="D230" t="str">
            <v/>
          </cell>
          <cell r="E230">
            <v>0</v>
          </cell>
          <cell r="F230">
            <v>0</v>
          </cell>
          <cell r="G230" t="str">
            <v/>
          </cell>
          <cell r="H230">
            <v>0</v>
          </cell>
        </row>
        <row r="231">
          <cell r="B231" t="str">
            <v>III. TRANSPORTES</v>
          </cell>
          <cell r="C231">
            <v>0</v>
          </cell>
          <cell r="D231">
            <v>0</v>
          </cell>
          <cell r="E231">
            <v>0</v>
          </cell>
          <cell r="F231">
            <v>0</v>
          </cell>
          <cell r="G231">
            <v>0</v>
          </cell>
          <cell r="H231">
            <v>0</v>
          </cell>
        </row>
        <row r="232">
          <cell r="B232" t="str">
            <v>tr1040</v>
          </cell>
          <cell r="C232" t="str">
            <v>Transporte de agregados ($/m³.km)</v>
          </cell>
          <cell r="D232" t="str">
            <v>km</v>
          </cell>
          <cell r="E232">
            <v>0</v>
          </cell>
          <cell r="F232">
            <v>0</v>
          </cell>
          <cell r="G232">
            <v>1500</v>
          </cell>
          <cell r="H232">
            <v>0</v>
          </cell>
        </row>
        <row r="233">
          <cell r="B233">
            <v>0</v>
          </cell>
          <cell r="C233" t="str">
            <v/>
          </cell>
          <cell r="D233" t="str">
            <v/>
          </cell>
          <cell r="E233">
            <v>0</v>
          </cell>
          <cell r="F233">
            <v>0</v>
          </cell>
          <cell r="G233" t="str">
            <v/>
          </cell>
          <cell r="H233">
            <v>0</v>
          </cell>
        </row>
        <row r="234">
          <cell r="B234">
            <v>0</v>
          </cell>
          <cell r="C234" t="str">
            <v/>
          </cell>
          <cell r="D234" t="str">
            <v/>
          </cell>
          <cell r="E234">
            <v>0</v>
          </cell>
          <cell r="F234">
            <v>0</v>
          </cell>
          <cell r="G234" t="str">
            <v/>
          </cell>
          <cell r="H234">
            <v>0</v>
          </cell>
        </row>
        <row r="235">
          <cell r="B235" t="str">
            <v>IV. MANO DE OBRA</v>
          </cell>
          <cell r="C235">
            <v>0</v>
          </cell>
          <cell r="D235">
            <v>0</v>
          </cell>
          <cell r="E235">
            <v>0</v>
          </cell>
          <cell r="F235">
            <v>0</v>
          </cell>
          <cell r="G235">
            <v>0</v>
          </cell>
          <cell r="H235">
            <v>49080.65</v>
          </cell>
        </row>
        <row r="236">
          <cell r="B236" t="str">
            <v>MOFICIAL</v>
          </cell>
          <cell r="C236" t="str">
            <v>Mo oficial</v>
          </cell>
          <cell r="D236" t="str">
            <v>día</v>
          </cell>
          <cell r="E236">
            <v>0.25</v>
          </cell>
          <cell r="F236">
            <v>0.5</v>
          </cell>
          <cell r="G236">
            <v>112375.1</v>
          </cell>
          <cell r="H236">
            <v>28093.775000000001</v>
          </cell>
        </row>
        <row r="237">
          <cell r="B237" t="str">
            <v>MOAYUDA</v>
          </cell>
          <cell r="C237" t="str">
            <v>Mo ayudante entendido</v>
          </cell>
          <cell r="D237" t="str">
            <v>día</v>
          </cell>
          <cell r="E237">
            <v>0.25</v>
          </cell>
          <cell r="F237">
            <v>0</v>
          </cell>
          <cell r="G237">
            <v>83947.5</v>
          </cell>
          <cell r="H237">
            <v>20986.875</v>
          </cell>
        </row>
        <row r="238">
          <cell r="B238">
            <v>0</v>
          </cell>
          <cell r="C238" t="str">
            <v/>
          </cell>
          <cell r="D238" t="str">
            <v/>
          </cell>
          <cell r="E238">
            <v>0</v>
          </cell>
          <cell r="F238">
            <v>0</v>
          </cell>
          <cell r="G238" t="str">
            <v/>
          </cell>
          <cell r="H238">
            <v>0</v>
          </cell>
        </row>
        <row r="239">
          <cell r="B239" t="str">
            <v>3.4</v>
          </cell>
          <cell r="C239" t="str">
            <v>Mortero 1:4 de niveliación piso de baño con espesor promedio de 0,05m</v>
          </cell>
          <cell r="D239" t="str">
            <v>m2</v>
          </cell>
          <cell r="E239">
            <v>3.04</v>
          </cell>
          <cell r="F239">
            <v>0</v>
          </cell>
          <cell r="G239" t="str">
            <v/>
          </cell>
          <cell r="H239">
            <v>25112</v>
          </cell>
        </row>
        <row r="240">
          <cell r="B240" t="str">
            <v>I. EQUIPO Y HERRAMIENTA</v>
          </cell>
          <cell r="C240">
            <v>0</v>
          </cell>
          <cell r="D240">
            <v>0</v>
          </cell>
          <cell r="E240">
            <v>0</v>
          </cell>
          <cell r="F240">
            <v>0</v>
          </cell>
          <cell r="G240">
            <v>0</v>
          </cell>
          <cell r="H240">
            <v>526.06281250000006</v>
          </cell>
        </row>
        <row r="241">
          <cell r="B241" t="str">
            <v>HTAMNR</v>
          </cell>
          <cell r="C241" t="str">
            <v>Herramienta y equipo menor</v>
          </cell>
          <cell r="D241" t="str">
            <v>%</v>
          </cell>
          <cell r="E241">
            <v>0</v>
          </cell>
          <cell r="F241">
            <v>0.05</v>
          </cell>
          <cell r="G241">
            <v>10521.25625</v>
          </cell>
          <cell r="H241">
            <v>526.06281250000006</v>
          </cell>
        </row>
        <row r="242">
          <cell r="B242">
            <v>0</v>
          </cell>
          <cell r="C242" t="str">
            <v/>
          </cell>
          <cell r="D242" t="str">
            <v/>
          </cell>
          <cell r="E242">
            <v>0</v>
          </cell>
          <cell r="F242">
            <v>0</v>
          </cell>
          <cell r="G242" t="str">
            <v/>
          </cell>
          <cell r="H242">
            <v>0</v>
          </cell>
        </row>
        <row r="243">
          <cell r="B243">
            <v>0</v>
          </cell>
          <cell r="C243" t="str">
            <v/>
          </cell>
          <cell r="D243" t="str">
            <v/>
          </cell>
          <cell r="E243">
            <v>0</v>
          </cell>
          <cell r="F243">
            <v>0</v>
          </cell>
          <cell r="G243" t="str">
            <v/>
          </cell>
          <cell r="H243">
            <v>0</v>
          </cell>
        </row>
        <row r="244">
          <cell r="B244" t="str">
            <v>II. MATERIALES</v>
          </cell>
          <cell r="C244">
            <v>0</v>
          </cell>
          <cell r="D244">
            <v>0</v>
          </cell>
          <cell r="E244">
            <v>0</v>
          </cell>
          <cell r="F244">
            <v>0</v>
          </cell>
          <cell r="G244">
            <v>0</v>
          </cell>
          <cell r="H244">
            <v>14065.086000000001</v>
          </cell>
        </row>
        <row r="245">
          <cell r="B245" t="str">
            <v>CTM144</v>
          </cell>
          <cell r="C245" t="str">
            <v>Aux mortero de revoque 1:4</v>
          </cell>
          <cell r="D245" t="str">
            <v>m3</v>
          </cell>
          <cell r="E245">
            <v>5.1000000000000004E-2</v>
          </cell>
          <cell r="F245">
            <v>0</v>
          </cell>
          <cell r="G245">
            <v>275786</v>
          </cell>
          <cell r="H245">
            <v>14065.086000000001</v>
          </cell>
        </row>
        <row r="246">
          <cell r="B246">
            <v>0</v>
          </cell>
          <cell r="C246">
            <v>0</v>
          </cell>
          <cell r="D246" t="str">
            <v/>
          </cell>
          <cell r="E246">
            <v>0</v>
          </cell>
          <cell r="F246">
            <v>0</v>
          </cell>
          <cell r="G246" t="str">
            <v/>
          </cell>
          <cell r="H246">
            <v>0</v>
          </cell>
        </row>
        <row r="247">
          <cell r="B247">
            <v>0</v>
          </cell>
          <cell r="C247" t="str">
            <v/>
          </cell>
          <cell r="D247" t="str">
            <v/>
          </cell>
          <cell r="E247">
            <v>0</v>
          </cell>
          <cell r="F247">
            <v>0</v>
          </cell>
          <cell r="G247" t="str">
            <v/>
          </cell>
          <cell r="H247">
            <v>0</v>
          </cell>
        </row>
        <row r="248">
          <cell r="B248">
            <v>0</v>
          </cell>
          <cell r="C248" t="str">
            <v/>
          </cell>
          <cell r="D248" t="str">
            <v/>
          </cell>
          <cell r="E248">
            <v>0</v>
          </cell>
          <cell r="F248">
            <v>0</v>
          </cell>
          <cell r="G248" t="str">
            <v/>
          </cell>
          <cell r="H248">
            <v>0</v>
          </cell>
        </row>
        <row r="249">
          <cell r="B249">
            <v>0</v>
          </cell>
          <cell r="C249" t="str">
            <v/>
          </cell>
          <cell r="D249" t="str">
            <v/>
          </cell>
          <cell r="E249">
            <v>0</v>
          </cell>
          <cell r="F249">
            <v>0</v>
          </cell>
          <cell r="G249" t="str">
            <v/>
          </cell>
          <cell r="H249">
            <v>0</v>
          </cell>
        </row>
        <row r="250">
          <cell r="B250" t="str">
            <v>III. TRANSPORTES</v>
          </cell>
          <cell r="C250">
            <v>0</v>
          </cell>
          <cell r="D250">
            <v>0</v>
          </cell>
          <cell r="E250">
            <v>0</v>
          </cell>
          <cell r="F250">
            <v>0</v>
          </cell>
          <cell r="G250">
            <v>0</v>
          </cell>
          <cell r="H250">
            <v>0</v>
          </cell>
        </row>
        <row r="251">
          <cell r="B251">
            <v>0</v>
          </cell>
          <cell r="C251" t="str">
            <v/>
          </cell>
          <cell r="D251" t="str">
            <v/>
          </cell>
          <cell r="E251">
            <v>0</v>
          </cell>
          <cell r="F251">
            <v>0</v>
          </cell>
          <cell r="G251" t="str">
            <v/>
          </cell>
          <cell r="H251">
            <v>0</v>
          </cell>
        </row>
        <row r="252">
          <cell r="B252">
            <v>0</v>
          </cell>
          <cell r="C252" t="str">
            <v/>
          </cell>
          <cell r="D252" t="str">
            <v/>
          </cell>
          <cell r="E252">
            <v>0</v>
          </cell>
          <cell r="F252">
            <v>0</v>
          </cell>
          <cell r="G252" t="str">
            <v/>
          </cell>
          <cell r="H252">
            <v>0</v>
          </cell>
        </row>
        <row r="253">
          <cell r="B253">
            <v>0</v>
          </cell>
          <cell r="C253" t="str">
            <v/>
          </cell>
          <cell r="D253" t="str">
            <v/>
          </cell>
          <cell r="E253">
            <v>0</v>
          </cell>
          <cell r="F253">
            <v>0</v>
          </cell>
          <cell r="G253" t="str">
            <v/>
          </cell>
          <cell r="H253">
            <v>0</v>
          </cell>
        </row>
        <row r="254">
          <cell r="B254" t="str">
            <v>IV. MANO DE OBRA</v>
          </cell>
          <cell r="C254">
            <v>0</v>
          </cell>
          <cell r="D254">
            <v>0</v>
          </cell>
          <cell r="E254">
            <v>0</v>
          </cell>
          <cell r="F254">
            <v>0</v>
          </cell>
          <cell r="G254">
            <v>0</v>
          </cell>
          <cell r="H254">
            <v>10521.25625</v>
          </cell>
        </row>
        <row r="255">
          <cell r="B255" t="str">
            <v>MOFICIAL</v>
          </cell>
          <cell r="C255" t="str">
            <v>Mo oficial</v>
          </cell>
          <cell r="D255" t="str">
            <v>día</v>
          </cell>
          <cell r="E255">
            <v>6.25E-2</v>
          </cell>
          <cell r="F255">
            <v>0.5</v>
          </cell>
          <cell r="G255">
            <v>112375.1</v>
          </cell>
          <cell r="H255">
            <v>7023.4437500000004</v>
          </cell>
        </row>
        <row r="256">
          <cell r="B256" t="str">
            <v>MOAYUDR</v>
          </cell>
          <cell r="C256" t="str">
            <v>Mo ayudante raso</v>
          </cell>
          <cell r="D256" t="str">
            <v>día</v>
          </cell>
          <cell r="E256">
            <v>6.25E-2</v>
          </cell>
          <cell r="F256">
            <v>0</v>
          </cell>
          <cell r="G256">
            <v>55965</v>
          </cell>
          <cell r="H256">
            <v>3497.8125</v>
          </cell>
        </row>
        <row r="257">
          <cell r="B257">
            <v>0</v>
          </cell>
          <cell r="C257" t="str">
            <v/>
          </cell>
          <cell r="D257" t="str">
            <v/>
          </cell>
          <cell r="E257">
            <v>0</v>
          </cell>
          <cell r="F257">
            <v>0</v>
          </cell>
          <cell r="G257" t="str">
            <v/>
          </cell>
          <cell r="H257">
            <v>0</v>
          </cell>
        </row>
        <row r="258">
          <cell r="B258" t="str">
            <v>3.5</v>
          </cell>
          <cell r="C258" t="str">
            <v>Revoque 1:4 sobre muros interiores baño, con promedio de 0,03 m espesor</v>
          </cell>
          <cell r="D258" t="str">
            <v>m2</v>
          </cell>
          <cell r="E258">
            <v>331.95</v>
          </cell>
          <cell r="F258">
            <v>0</v>
          </cell>
          <cell r="G258" t="str">
            <v/>
          </cell>
          <cell r="H258">
            <v>25278</v>
          </cell>
        </row>
        <row r="259">
          <cell r="B259" t="str">
            <v>I. EQUIPO Y HERRAMIENTA</v>
          </cell>
          <cell r="C259">
            <v>0</v>
          </cell>
          <cell r="D259">
            <v>0</v>
          </cell>
          <cell r="E259">
            <v>0</v>
          </cell>
          <cell r="F259">
            <v>0</v>
          </cell>
          <cell r="G259">
            <v>0</v>
          </cell>
          <cell r="H259">
            <v>771.74425000000019</v>
          </cell>
        </row>
        <row r="260">
          <cell r="B260" t="str">
            <v>HTAMNR</v>
          </cell>
          <cell r="C260" t="str">
            <v>Herramienta y equipo menor</v>
          </cell>
          <cell r="D260" t="str">
            <v>%</v>
          </cell>
          <cell r="E260">
            <v>0</v>
          </cell>
          <cell r="F260">
            <v>0.05</v>
          </cell>
          <cell r="G260">
            <v>15434.885000000002</v>
          </cell>
          <cell r="H260">
            <v>771.74425000000019</v>
          </cell>
        </row>
        <row r="261">
          <cell r="B261">
            <v>0</v>
          </cell>
          <cell r="C261" t="str">
            <v/>
          </cell>
          <cell r="D261" t="str">
            <v/>
          </cell>
          <cell r="E261">
            <v>0</v>
          </cell>
          <cell r="F261">
            <v>0</v>
          </cell>
          <cell r="G261" t="str">
            <v/>
          </cell>
          <cell r="H261">
            <v>0</v>
          </cell>
        </row>
        <row r="262">
          <cell r="B262">
            <v>0</v>
          </cell>
          <cell r="C262" t="str">
            <v/>
          </cell>
          <cell r="D262" t="str">
            <v/>
          </cell>
          <cell r="E262">
            <v>0</v>
          </cell>
          <cell r="F262">
            <v>0</v>
          </cell>
          <cell r="G262" t="str">
            <v/>
          </cell>
          <cell r="H262">
            <v>0</v>
          </cell>
        </row>
        <row r="263">
          <cell r="B263" t="str">
            <v>II. MATERIALES</v>
          </cell>
          <cell r="C263">
            <v>0</v>
          </cell>
          <cell r="D263">
            <v>0</v>
          </cell>
          <cell r="E263">
            <v>0</v>
          </cell>
          <cell r="F263">
            <v>0</v>
          </cell>
          <cell r="G263">
            <v>0</v>
          </cell>
          <cell r="H263">
            <v>9071.7873999999993</v>
          </cell>
        </row>
        <row r="264">
          <cell r="B264" t="str">
            <v>CTM144</v>
          </cell>
          <cell r="C264" t="str">
            <v>Aux mortero de revoque 1:4</v>
          </cell>
          <cell r="D264" t="str">
            <v>m3</v>
          </cell>
          <cell r="E264">
            <v>3.09E-2</v>
          </cell>
          <cell r="F264">
            <v>0</v>
          </cell>
          <cell r="G264">
            <v>275786</v>
          </cell>
          <cell r="H264">
            <v>8521.7873999999993</v>
          </cell>
        </row>
        <row r="265">
          <cell r="B265" t="str">
            <v>AD1060</v>
          </cell>
          <cell r="C265" t="str">
            <v>Cal hidratada</v>
          </cell>
          <cell r="D265" t="str">
            <v>kg</v>
          </cell>
          <cell r="E265">
            <v>0.5</v>
          </cell>
          <cell r="F265">
            <v>0</v>
          </cell>
          <cell r="G265">
            <v>1100</v>
          </cell>
          <cell r="H265">
            <v>550</v>
          </cell>
        </row>
        <row r="266">
          <cell r="B266">
            <v>0</v>
          </cell>
          <cell r="C266" t="str">
            <v/>
          </cell>
          <cell r="D266" t="str">
            <v/>
          </cell>
          <cell r="E266">
            <v>0</v>
          </cell>
          <cell r="F266">
            <v>0</v>
          </cell>
          <cell r="G266" t="str">
            <v/>
          </cell>
          <cell r="H266">
            <v>0</v>
          </cell>
        </row>
        <row r="267">
          <cell r="B267">
            <v>0</v>
          </cell>
          <cell r="C267" t="str">
            <v/>
          </cell>
          <cell r="D267" t="str">
            <v/>
          </cell>
          <cell r="E267">
            <v>0</v>
          </cell>
          <cell r="F267">
            <v>0</v>
          </cell>
          <cell r="G267" t="str">
            <v/>
          </cell>
          <cell r="H267">
            <v>0</v>
          </cell>
        </row>
        <row r="268">
          <cell r="B268">
            <v>0</v>
          </cell>
          <cell r="C268" t="str">
            <v/>
          </cell>
          <cell r="D268" t="str">
            <v/>
          </cell>
          <cell r="E268">
            <v>0</v>
          </cell>
          <cell r="F268">
            <v>0</v>
          </cell>
          <cell r="G268" t="str">
            <v/>
          </cell>
          <cell r="H268">
            <v>0</v>
          </cell>
        </row>
        <row r="269">
          <cell r="B269" t="str">
            <v>III. TRANSPORTES</v>
          </cell>
          <cell r="C269">
            <v>0</v>
          </cell>
          <cell r="D269">
            <v>0</v>
          </cell>
          <cell r="E269">
            <v>0</v>
          </cell>
          <cell r="F269">
            <v>0</v>
          </cell>
          <cell r="G269">
            <v>0</v>
          </cell>
          <cell r="H269">
            <v>0</v>
          </cell>
        </row>
        <row r="270">
          <cell r="B270">
            <v>0</v>
          </cell>
          <cell r="C270" t="str">
            <v/>
          </cell>
          <cell r="D270" t="str">
            <v/>
          </cell>
          <cell r="E270">
            <v>0</v>
          </cell>
          <cell r="F270">
            <v>0</v>
          </cell>
          <cell r="G270" t="str">
            <v/>
          </cell>
          <cell r="H270">
            <v>0</v>
          </cell>
        </row>
        <row r="271">
          <cell r="B271">
            <v>0</v>
          </cell>
          <cell r="C271" t="str">
            <v/>
          </cell>
          <cell r="D271" t="str">
            <v/>
          </cell>
          <cell r="E271">
            <v>0</v>
          </cell>
          <cell r="F271">
            <v>0</v>
          </cell>
          <cell r="G271" t="str">
            <v/>
          </cell>
          <cell r="H271">
            <v>0</v>
          </cell>
        </row>
        <row r="272">
          <cell r="B272">
            <v>0</v>
          </cell>
          <cell r="C272" t="str">
            <v/>
          </cell>
          <cell r="D272" t="str">
            <v/>
          </cell>
          <cell r="E272">
            <v>0</v>
          </cell>
          <cell r="F272">
            <v>0</v>
          </cell>
          <cell r="G272" t="str">
            <v/>
          </cell>
          <cell r="H272">
            <v>0</v>
          </cell>
        </row>
        <row r="273">
          <cell r="B273" t="str">
            <v>IV. MANO DE OBRA</v>
          </cell>
          <cell r="C273">
            <v>0</v>
          </cell>
          <cell r="D273">
            <v>0</v>
          </cell>
          <cell r="E273">
            <v>0</v>
          </cell>
          <cell r="F273">
            <v>0</v>
          </cell>
          <cell r="G273">
            <v>0</v>
          </cell>
          <cell r="H273">
            <v>15434.885000000002</v>
          </cell>
        </row>
        <row r="274">
          <cell r="B274" t="str">
            <v>MOFICIAL</v>
          </cell>
          <cell r="C274" t="str">
            <v>Mo oficial</v>
          </cell>
          <cell r="D274" t="str">
            <v>día</v>
          </cell>
          <cell r="E274">
            <v>0.1</v>
          </cell>
          <cell r="F274">
            <v>0.5</v>
          </cell>
          <cell r="G274">
            <v>112375.1</v>
          </cell>
          <cell r="H274">
            <v>11237.510000000002</v>
          </cell>
        </row>
        <row r="275">
          <cell r="B275" t="str">
            <v>MOAYUDA</v>
          </cell>
          <cell r="C275" t="str">
            <v>Mo ayudante entendido</v>
          </cell>
          <cell r="D275" t="str">
            <v>día</v>
          </cell>
          <cell r="E275">
            <v>0.05</v>
          </cell>
          <cell r="F275">
            <v>0</v>
          </cell>
          <cell r="G275">
            <v>83947.5</v>
          </cell>
          <cell r="H275">
            <v>4197.375</v>
          </cell>
        </row>
        <row r="276">
          <cell r="B276">
            <v>0</v>
          </cell>
          <cell r="C276" t="str">
            <v/>
          </cell>
          <cell r="D276" t="str">
            <v/>
          </cell>
          <cell r="E276">
            <v>0</v>
          </cell>
          <cell r="F276">
            <v>0</v>
          </cell>
          <cell r="G276" t="str">
            <v/>
          </cell>
          <cell r="H276">
            <v>0</v>
          </cell>
        </row>
        <row r="277">
          <cell r="B277" t="str">
            <v>3.6</v>
          </cell>
          <cell r="C277" t="str">
            <v>concreto 21 MPa ( 1:2:3) para vigas de amarre. Incluye acero de refuerzo longitudinal  en varilla de 3/8", estribos varilla 1/4" y lo necesario para la correcta ejecución</v>
          </cell>
          <cell r="D277" t="str">
            <v>m3</v>
          </cell>
          <cell r="E277">
            <v>2.2400000000000002</v>
          </cell>
          <cell r="F277">
            <v>0</v>
          </cell>
          <cell r="G277" t="str">
            <v/>
          </cell>
          <cell r="H277">
            <v>859300</v>
          </cell>
        </row>
        <row r="278">
          <cell r="B278" t="str">
            <v>I. EQUIPO Y HERRAMIENTA</v>
          </cell>
          <cell r="C278">
            <v>0</v>
          </cell>
          <cell r="D278">
            <v>0</v>
          </cell>
          <cell r="E278">
            <v>0</v>
          </cell>
          <cell r="F278">
            <v>0</v>
          </cell>
          <cell r="G278">
            <v>0</v>
          </cell>
          <cell r="H278">
            <v>2454.0325000000003</v>
          </cell>
        </row>
        <row r="279">
          <cell r="B279" t="str">
            <v>HTAMNR</v>
          </cell>
          <cell r="C279" t="str">
            <v>Herramienta y equipo menor</v>
          </cell>
          <cell r="D279" t="str">
            <v>%</v>
          </cell>
          <cell r="E279">
            <v>0</v>
          </cell>
          <cell r="F279">
            <v>0.05</v>
          </cell>
          <cell r="G279">
            <v>49080.65</v>
          </cell>
          <cell r="H279">
            <v>2454.0325000000003</v>
          </cell>
        </row>
        <row r="280">
          <cell r="B280">
            <v>0</v>
          </cell>
          <cell r="C280" t="str">
            <v/>
          </cell>
          <cell r="D280" t="str">
            <v/>
          </cell>
          <cell r="E280">
            <v>0</v>
          </cell>
          <cell r="F280">
            <v>0</v>
          </cell>
          <cell r="G280" t="str">
            <v/>
          </cell>
          <cell r="H280">
            <v>0</v>
          </cell>
        </row>
        <row r="281">
          <cell r="B281">
            <v>0</v>
          </cell>
          <cell r="C281" t="str">
            <v/>
          </cell>
          <cell r="D281" t="str">
            <v/>
          </cell>
          <cell r="E281">
            <v>0</v>
          </cell>
          <cell r="F281">
            <v>0</v>
          </cell>
          <cell r="G281" t="str">
            <v/>
          </cell>
          <cell r="H281">
            <v>0</v>
          </cell>
        </row>
        <row r="282">
          <cell r="B282" t="str">
            <v>II. MATERIALES</v>
          </cell>
          <cell r="C282">
            <v>0</v>
          </cell>
          <cell r="D282">
            <v>0</v>
          </cell>
          <cell r="E282">
            <v>0</v>
          </cell>
          <cell r="F282">
            <v>0</v>
          </cell>
          <cell r="G282">
            <v>0</v>
          </cell>
          <cell r="H282">
            <v>807765.46</v>
          </cell>
        </row>
        <row r="283">
          <cell r="B283" t="str">
            <v>MAT1085</v>
          </cell>
          <cell r="C283" t="str">
            <v>Cemento gris (50kg)</v>
          </cell>
          <cell r="D283" t="str">
            <v>saco</v>
          </cell>
          <cell r="E283">
            <v>7</v>
          </cell>
          <cell r="F283">
            <v>0</v>
          </cell>
          <cell r="G283">
            <v>27800</v>
          </cell>
          <cell r="H283">
            <v>194600</v>
          </cell>
        </row>
        <row r="284">
          <cell r="B284" t="str">
            <v>MAT1025</v>
          </cell>
          <cell r="C284" t="str">
            <v>Arena triturada para concreto</v>
          </cell>
          <cell r="D284" t="str">
            <v>m3</v>
          </cell>
          <cell r="E284">
            <v>0.55500000000000005</v>
          </cell>
          <cell r="F284">
            <v>0</v>
          </cell>
          <cell r="G284">
            <v>120000</v>
          </cell>
          <cell r="H284">
            <v>66600</v>
          </cell>
        </row>
        <row r="285">
          <cell r="B285" t="str">
            <v>MAT1330</v>
          </cell>
          <cell r="C285" t="str">
            <v>Triturado 3/4''</v>
          </cell>
          <cell r="D285" t="str">
            <v>m3</v>
          </cell>
          <cell r="E285">
            <v>0.83499999999999996</v>
          </cell>
          <cell r="F285">
            <v>0</v>
          </cell>
          <cell r="G285">
            <v>120000</v>
          </cell>
          <cell r="H285">
            <v>100200</v>
          </cell>
        </row>
        <row r="286">
          <cell r="B286" t="str">
            <v>RF1012</v>
          </cell>
          <cell r="C286" t="str">
            <v xml:space="preserve">Acero 60.000psi (3/8”) </v>
          </cell>
          <cell r="D286" t="str">
            <v>un</v>
          </cell>
          <cell r="E286">
            <v>26.67</v>
          </cell>
          <cell r="F286">
            <v>0</v>
          </cell>
          <cell r="G286">
            <v>13038</v>
          </cell>
          <cell r="H286">
            <v>347723.46</v>
          </cell>
        </row>
        <row r="287">
          <cell r="B287" t="str">
            <v>RF1011</v>
          </cell>
          <cell r="C287" t="str">
            <v>Acero 60.000psi (1/4")</v>
          </cell>
          <cell r="D287" t="str">
            <v>un</v>
          </cell>
          <cell r="E287">
            <v>13.33</v>
          </cell>
          <cell r="F287">
            <v>0</v>
          </cell>
          <cell r="G287">
            <v>7400</v>
          </cell>
          <cell r="H287">
            <v>98642</v>
          </cell>
        </row>
        <row r="288">
          <cell r="B288">
            <v>0</v>
          </cell>
          <cell r="C288" t="str">
            <v/>
          </cell>
          <cell r="D288" t="str">
            <v/>
          </cell>
          <cell r="E288">
            <v>0</v>
          </cell>
          <cell r="F288">
            <v>0</v>
          </cell>
          <cell r="G288" t="str">
            <v/>
          </cell>
          <cell r="H288">
            <v>0</v>
          </cell>
        </row>
        <row r="289">
          <cell r="B289">
            <v>0</v>
          </cell>
          <cell r="C289" t="str">
            <v/>
          </cell>
          <cell r="D289" t="str">
            <v/>
          </cell>
          <cell r="E289">
            <v>0</v>
          </cell>
          <cell r="F289">
            <v>0</v>
          </cell>
          <cell r="G289" t="str">
            <v/>
          </cell>
          <cell r="H289">
            <v>0</v>
          </cell>
        </row>
        <row r="290">
          <cell r="B290" t="str">
            <v>III. TRANSPORTES</v>
          </cell>
          <cell r="C290">
            <v>0</v>
          </cell>
          <cell r="D290">
            <v>0</v>
          </cell>
          <cell r="E290">
            <v>0</v>
          </cell>
          <cell r="F290">
            <v>0</v>
          </cell>
          <cell r="G290">
            <v>0</v>
          </cell>
          <cell r="H290">
            <v>0</v>
          </cell>
        </row>
        <row r="291">
          <cell r="B291" t="str">
            <v>TR1090</v>
          </cell>
          <cell r="C291" t="str">
            <v>Transporte de materiales varios ($/m³.km)</v>
          </cell>
          <cell r="D291" t="str">
            <v>m3-km</v>
          </cell>
          <cell r="E291">
            <v>0</v>
          </cell>
          <cell r="F291">
            <v>0</v>
          </cell>
          <cell r="G291">
            <v>1500</v>
          </cell>
          <cell r="H291">
            <v>0</v>
          </cell>
        </row>
        <row r="292">
          <cell r="B292">
            <v>0</v>
          </cell>
          <cell r="C292" t="str">
            <v/>
          </cell>
          <cell r="D292" t="str">
            <v/>
          </cell>
          <cell r="E292">
            <v>0</v>
          </cell>
          <cell r="F292">
            <v>0</v>
          </cell>
          <cell r="G292" t="str">
            <v/>
          </cell>
          <cell r="H292">
            <v>0</v>
          </cell>
        </row>
        <row r="293">
          <cell r="B293">
            <v>0</v>
          </cell>
          <cell r="C293" t="str">
            <v/>
          </cell>
          <cell r="D293" t="str">
            <v/>
          </cell>
          <cell r="E293">
            <v>0</v>
          </cell>
          <cell r="F293">
            <v>0</v>
          </cell>
          <cell r="G293" t="str">
            <v/>
          </cell>
          <cell r="H293">
            <v>0</v>
          </cell>
        </row>
        <row r="294">
          <cell r="B294" t="str">
            <v>IV. MANO DE OBRA</v>
          </cell>
          <cell r="C294">
            <v>0</v>
          </cell>
          <cell r="D294">
            <v>0</v>
          </cell>
          <cell r="E294">
            <v>0</v>
          </cell>
          <cell r="F294">
            <v>0</v>
          </cell>
          <cell r="G294">
            <v>0</v>
          </cell>
          <cell r="H294">
            <v>49080.65</v>
          </cell>
        </row>
        <row r="295">
          <cell r="B295" t="str">
            <v>MOFICIAL</v>
          </cell>
          <cell r="C295" t="str">
            <v>Mo oficial</v>
          </cell>
          <cell r="D295" t="str">
            <v>día</v>
          </cell>
          <cell r="E295">
            <v>0.25</v>
          </cell>
          <cell r="F295">
            <v>0.5</v>
          </cell>
          <cell r="G295">
            <v>112375.1</v>
          </cell>
          <cell r="H295">
            <v>28093.775000000001</v>
          </cell>
        </row>
        <row r="296">
          <cell r="B296" t="str">
            <v>MOAYUDA</v>
          </cell>
          <cell r="C296" t="str">
            <v>Mo ayudante entendido</v>
          </cell>
          <cell r="D296" t="str">
            <v>día</v>
          </cell>
          <cell r="E296">
            <v>0.25</v>
          </cell>
          <cell r="F296">
            <v>0</v>
          </cell>
          <cell r="G296">
            <v>83947.5</v>
          </cell>
          <cell r="H296">
            <v>20986.875</v>
          </cell>
        </row>
        <row r="297">
          <cell r="B297">
            <v>0</v>
          </cell>
          <cell r="C297" t="str">
            <v/>
          </cell>
          <cell r="D297" t="str">
            <v/>
          </cell>
          <cell r="E297">
            <v>0</v>
          </cell>
          <cell r="F297">
            <v>0</v>
          </cell>
          <cell r="G297" t="str">
            <v/>
          </cell>
          <cell r="H297">
            <v>0</v>
          </cell>
        </row>
        <row r="298">
          <cell r="B298" t="str">
            <v>3.7</v>
          </cell>
          <cell r="C298" t="str">
            <v>ST de tabla madera común 2,5 * 20 cm 3m, para formaleta de elementos de concreto</v>
          </cell>
          <cell r="D298" t="str">
            <v>un</v>
          </cell>
          <cell r="E298">
            <v>240</v>
          </cell>
          <cell r="F298">
            <v>0</v>
          </cell>
          <cell r="G298" t="str">
            <v/>
          </cell>
          <cell r="H298">
            <v>12513</v>
          </cell>
        </row>
        <row r="299">
          <cell r="B299" t="str">
            <v>I. EQUIPO Y HERRAMIENTA</v>
          </cell>
          <cell r="C299">
            <v>0</v>
          </cell>
          <cell r="D299">
            <v>0</v>
          </cell>
          <cell r="E299">
            <v>0</v>
          </cell>
          <cell r="F299">
            <v>0</v>
          </cell>
          <cell r="G299">
            <v>0</v>
          </cell>
          <cell r="H299">
            <v>0</v>
          </cell>
        </row>
        <row r="300">
          <cell r="B300" t="str">
            <v>HTAMNR</v>
          </cell>
          <cell r="C300" t="str">
            <v>Herramienta y equipo menor</v>
          </cell>
          <cell r="D300" t="str">
            <v>%</v>
          </cell>
          <cell r="E300">
            <v>0</v>
          </cell>
          <cell r="F300">
            <v>0.05</v>
          </cell>
          <cell r="G300">
            <v>0</v>
          </cell>
          <cell r="H300">
            <v>0</v>
          </cell>
        </row>
        <row r="301">
          <cell r="B301">
            <v>0</v>
          </cell>
          <cell r="C301" t="str">
            <v/>
          </cell>
          <cell r="D301" t="str">
            <v/>
          </cell>
          <cell r="E301">
            <v>0</v>
          </cell>
          <cell r="F301">
            <v>0</v>
          </cell>
          <cell r="G301" t="str">
            <v/>
          </cell>
          <cell r="H301">
            <v>0</v>
          </cell>
        </row>
        <row r="302">
          <cell r="B302">
            <v>0</v>
          </cell>
          <cell r="C302" t="str">
            <v/>
          </cell>
          <cell r="D302" t="str">
            <v/>
          </cell>
          <cell r="E302">
            <v>0</v>
          </cell>
          <cell r="F302">
            <v>0</v>
          </cell>
          <cell r="G302" t="str">
            <v/>
          </cell>
          <cell r="H302">
            <v>0</v>
          </cell>
        </row>
        <row r="303">
          <cell r="B303" t="str">
            <v>II. MATERIALES</v>
          </cell>
          <cell r="C303">
            <v>0</v>
          </cell>
          <cell r="D303">
            <v>0</v>
          </cell>
          <cell r="E303">
            <v>0</v>
          </cell>
          <cell r="F303">
            <v>0</v>
          </cell>
          <cell r="G303">
            <v>0</v>
          </cell>
          <cell r="H303">
            <v>11500</v>
          </cell>
        </row>
        <row r="304">
          <cell r="B304" t="str">
            <v>MAT1298</v>
          </cell>
          <cell r="C304" t="str">
            <v>Tabla madera común 2,5 * 20 cm 3m</v>
          </cell>
          <cell r="D304" t="str">
            <v>un</v>
          </cell>
          <cell r="E304">
            <v>1</v>
          </cell>
          <cell r="F304">
            <v>0</v>
          </cell>
          <cell r="G304">
            <v>11500</v>
          </cell>
          <cell r="H304">
            <v>11500</v>
          </cell>
        </row>
        <row r="305">
          <cell r="B305">
            <v>0</v>
          </cell>
          <cell r="C305" t="str">
            <v/>
          </cell>
          <cell r="D305" t="str">
            <v/>
          </cell>
          <cell r="E305">
            <v>0</v>
          </cell>
          <cell r="F305">
            <v>0</v>
          </cell>
          <cell r="G305" t="str">
            <v/>
          </cell>
          <cell r="H305">
            <v>0</v>
          </cell>
        </row>
        <row r="306">
          <cell r="B306">
            <v>0</v>
          </cell>
          <cell r="C306" t="str">
            <v/>
          </cell>
          <cell r="D306" t="str">
            <v/>
          </cell>
          <cell r="E306">
            <v>0</v>
          </cell>
          <cell r="F306">
            <v>0</v>
          </cell>
          <cell r="G306" t="str">
            <v/>
          </cell>
          <cell r="H306">
            <v>0</v>
          </cell>
        </row>
        <row r="307">
          <cell r="B307">
            <v>0</v>
          </cell>
          <cell r="C307" t="str">
            <v/>
          </cell>
          <cell r="D307" t="str">
            <v/>
          </cell>
          <cell r="E307">
            <v>0</v>
          </cell>
          <cell r="F307">
            <v>0</v>
          </cell>
          <cell r="G307" t="str">
            <v/>
          </cell>
          <cell r="H307">
            <v>0</v>
          </cell>
        </row>
        <row r="308">
          <cell r="B308">
            <v>0</v>
          </cell>
          <cell r="C308" t="str">
            <v/>
          </cell>
          <cell r="D308" t="str">
            <v/>
          </cell>
          <cell r="E308">
            <v>0</v>
          </cell>
          <cell r="F308">
            <v>0</v>
          </cell>
          <cell r="G308" t="str">
            <v/>
          </cell>
          <cell r="H308">
            <v>0</v>
          </cell>
        </row>
        <row r="309">
          <cell r="B309" t="str">
            <v>III. TRANSPORTES</v>
          </cell>
          <cell r="C309">
            <v>0</v>
          </cell>
          <cell r="D309">
            <v>0</v>
          </cell>
          <cell r="E309">
            <v>0</v>
          </cell>
          <cell r="F309">
            <v>0</v>
          </cell>
          <cell r="G309">
            <v>0</v>
          </cell>
          <cell r="H309">
            <v>1012.5000000000002</v>
          </cell>
        </row>
        <row r="310">
          <cell r="B310" t="str">
            <v>TR1090</v>
          </cell>
          <cell r="C310" t="str">
            <v>Transporte de materiales varios ($/m³.km)</v>
          </cell>
          <cell r="D310" t="str">
            <v>m3-km</v>
          </cell>
          <cell r="E310">
            <v>0.67500000000000016</v>
          </cell>
          <cell r="F310">
            <v>0</v>
          </cell>
          <cell r="G310">
            <v>1500</v>
          </cell>
          <cell r="H310">
            <v>1012.5000000000002</v>
          </cell>
        </row>
        <row r="311">
          <cell r="B311">
            <v>0</v>
          </cell>
          <cell r="C311" t="str">
            <v/>
          </cell>
          <cell r="D311" t="str">
            <v/>
          </cell>
          <cell r="E311">
            <v>0</v>
          </cell>
          <cell r="F311">
            <v>0</v>
          </cell>
          <cell r="G311" t="str">
            <v/>
          </cell>
          <cell r="H311">
            <v>0</v>
          </cell>
        </row>
        <row r="312">
          <cell r="B312">
            <v>0</v>
          </cell>
          <cell r="C312" t="str">
            <v/>
          </cell>
          <cell r="D312" t="str">
            <v/>
          </cell>
          <cell r="E312">
            <v>0</v>
          </cell>
          <cell r="F312">
            <v>0</v>
          </cell>
          <cell r="G312" t="str">
            <v/>
          </cell>
          <cell r="H312">
            <v>0</v>
          </cell>
        </row>
        <row r="313">
          <cell r="B313" t="str">
            <v>IV. MANO DE OBRA</v>
          </cell>
          <cell r="C313">
            <v>0</v>
          </cell>
          <cell r="D313">
            <v>0</v>
          </cell>
          <cell r="E313">
            <v>0</v>
          </cell>
          <cell r="F313">
            <v>0</v>
          </cell>
          <cell r="G313">
            <v>0</v>
          </cell>
          <cell r="H313">
            <v>0</v>
          </cell>
        </row>
        <row r="314">
          <cell r="B314">
            <v>0</v>
          </cell>
          <cell r="C314" t="str">
            <v/>
          </cell>
          <cell r="D314" t="str">
            <v/>
          </cell>
          <cell r="E314">
            <v>0</v>
          </cell>
          <cell r="F314">
            <v>0</v>
          </cell>
          <cell r="G314" t="str">
            <v/>
          </cell>
          <cell r="H314">
            <v>0</v>
          </cell>
        </row>
        <row r="315">
          <cell r="B315">
            <v>0</v>
          </cell>
          <cell r="C315" t="str">
            <v/>
          </cell>
          <cell r="D315" t="str">
            <v/>
          </cell>
          <cell r="E315">
            <v>0</v>
          </cell>
          <cell r="F315">
            <v>0</v>
          </cell>
          <cell r="G315" t="str">
            <v/>
          </cell>
          <cell r="H315">
            <v>0</v>
          </cell>
        </row>
        <row r="316">
          <cell r="B316">
            <v>0</v>
          </cell>
          <cell r="C316" t="str">
            <v/>
          </cell>
          <cell r="D316" t="str">
            <v/>
          </cell>
          <cell r="E316">
            <v>0</v>
          </cell>
          <cell r="F316">
            <v>0</v>
          </cell>
          <cell r="G316" t="str">
            <v/>
          </cell>
          <cell r="H316">
            <v>0</v>
          </cell>
        </row>
        <row r="317">
          <cell r="B317" t="str">
            <v>4.</v>
          </cell>
          <cell r="C317" t="str">
            <v>MAMPOSTERIA</v>
          </cell>
          <cell r="D317" t="str">
            <v/>
          </cell>
          <cell r="E317">
            <v>0</v>
          </cell>
          <cell r="F317">
            <v>0</v>
          </cell>
          <cell r="G317" t="str">
            <v/>
          </cell>
          <cell r="H317" t="str">
            <v/>
          </cell>
        </row>
        <row r="318">
          <cell r="B318" t="str">
            <v>4.1</v>
          </cell>
          <cell r="C318" t="str">
            <v>Mamposteria en ladrillo de arcilla de perforación horizontal (0,1X0,2X0,4)</v>
          </cell>
          <cell r="D318" t="str">
            <v>m2</v>
          </cell>
          <cell r="E318">
            <v>232.34</v>
          </cell>
          <cell r="F318">
            <v>0</v>
          </cell>
          <cell r="G318" t="str">
            <v/>
          </cell>
          <cell r="H318">
            <v>39801</v>
          </cell>
        </row>
        <row r="319">
          <cell r="B319" t="str">
            <v>I. EQUIPO Y HERRAMIENTA</v>
          </cell>
          <cell r="C319">
            <v>0</v>
          </cell>
          <cell r="D319">
            <v>0</v>
          </cell>
          <cell r="E319">
            <v>0</v>
          </cell>
          <cell r="F319">
            <v>0</v>
          </cell>
          <cell r="G319">
            <v>0</v>
          </cell>
          <cell r="H319">
            <v>858.80402449693793</v>
          </cell>
        </row>
        <row r="320">
          <cell r="B320" t="str">
            <v>HTAMNR</v>
          </cell>
          <cell r="C320" t="str">
            <v>Herramienta y equipo menor</v>
          </cell>
          <cell r="D320" t="str">
            <v>%</v>
          </cell>
          <cell r="E320">
            <v>0</v>
          </cell>
          <cell r="F320">
            <v>0.05</v>
          </cell>
          <cell r="G320">
            <v>17176.080489938759</v>
          </cell>
          <cell r="H320">
            <v>858.80402449693793</v>
          </cell>
        </row>
        <row r="321">
          <cell r="B321">
            <v>0</v>
          </cell>
          <cell r="C321" t="str">
            <v/>
          </cell>
          <cell r="D321" t="str">
            <v/>
          </cell>
          <cell r="E321">
            <v>0</v>
          </cell>
          <cell r="F321">
            <v>0</v>
          </cell>
          <cell r="G321" t="str">
            <v/>
          </cell>
          <cell r="H321">
            <v>0</v>
          </cell>
        </row>
        <row r="322">
          <cell r="B322">
            <v>0</v>
          </cell>
          <cell r="C322" t="str">
            <v/>
          </cell>
          <cell r="D322" t="str">
            <v/>
          </cell>
          <cell r="E322">
            <v>0</v>
          </cell>
          <cell r="F322">
            <v>0</v>
          </cell>
          <cell r="G322" t="str">
            <v/>
          </cell>
          <cell r="H322">
            <v>0</v>
          </cell>
        </row>
        <row r="323">
          <cell r="B323" t="str">
            <v>II. MATERIALES</v>
          </cell>
          <cell r="C323">
            <v>0</v>
          </cell>
          <cell r="D323">
            <v>0</v>
          </cell>
          <cell r="E323">
            <v>0</v>
          </cell>
          <cell r="F323">
            <v>0</v>
          </cell>
          <cell r="G323">
            <v>0</v>
          </cell>
          <cell r="H323">
            <v>21765.72</v>
          </cell>
        </row>
        <row r="324">
          <cell r="B324" t="str">
            <v>MAT1150</v>
          </cell>
          <cell r="C324" t="str">
            <v>Ladrillo rayado horizontal 10x20x40 de 5,5 kg</v>
          </cell>
          <cell r="D324" t="str">
            <v>un</v>
          </cell>
          <cell r="E324">
            <v>12.5</v>
          </cell>
          <cell r="F324">
            <v>0</v>
          </cell>
          <cell r="G324">
            <v>1300</v>
          </cell>
          <cell r="H324">
            <v>16250</v>
          </cell>
        </row>
        <row r="325">
          <cell r="B325" t="str">
            <v>CTM143</v>
          </cell>
          <cell r="C325" t="str">
            <v>Aux mortero de pega</v>
          </cell>
          <cell r="D325" t="str">
            <v>m3</v>
          </cell>
          <cell r="E325">
            <v>0.02</v>
          </cell>
          <cell r="F325">
            <v>0</v>
          </cell>
          <cell r="G325">
            <v>275786</v>
          </cell>
          <cell r="H325">
            <v>5515.72</v>
          </cell>
        </row>
        <row r="326">
          <cell r="B326">
            <v>0</v>
          </cell>
          <cell r="C326" t="str">
            <v/>
          </cell>
          <cell r="D326" t="str">
            <v/>
          </cell>
          <cell r="E326">
            <v>0</v>
          </cell>
          <cell r="F326">
            <v>0</v>
          </cell>
          <cell r="G326" t="str">
            <v/>
          </cell>
          <cell r="H326">
            <v>0</v>
          </cell>
        </row>
        <row r="327">
          <cell r="B327">
            <v>0</v>
          </cell>
          <cell r="C327" t="str">
            <v/>
          </cell>
          <cell r="D327" t="str">
            <v/>
          </cell>
          <cell r="E327">
            <v>0</v>
          </cell>
          <cell r="F327">
            <v>0</v>
          </cell>
          <cell r="G327" t="str">
            <v/>
          </cell>
          <cell r="H327">
            <v>0</v>
          </cell>
        </row>
        <row r="328">
          <cell r="B328">
            <v>0</v>
          </cell>
          <cell r="C328" t="str">
            <v/>
          </cell>
          <cell r="D328" t="str">
            <v/>
          </cell>
          <cell r="E328">
            <v>0</v>
          </cell>
          <cell r="F328">
            <v>0</v>
          </cell>
          <cell r="G328" t="str">
            <v/>
          </cell>
          <cell r="H328">
            <v>0</v>
          </cell>
        </row>
        <row r="329">
          <cell r="B329" t="str">
            <v>III. TRANSPORTES</v>
          </cell>
          <cell r="C329">
            <v>0</v>
          </cell>
          <cell r="D329">
            <v>0</v>
          </cell>
          <cell r="E329">
            <v>0</v>
          </cell>
          <cell r="F329">
            <v>0</v>
          </cell>
          <cell r="G329">
            <v>0</v>
          </cell>
          <cell r="H329">
            <v>0</v>
          </cell>
        </row>
        <row r="330">
          <cell r="B330" t="str">
            <v>TR1090</v>
          </cell>
          <cell r="C330" t="str">
            <v>Transporte de materiales varios ($/m³.km)</v>
          </cell>
          <cell r="D330" t="str">
            <v>m3-km</v>
          </cell>
          <cell r="E330">
            <v>0</v>
          </cell>
          <cell r="F330">
            <v>0</v>
          </cell>
          <cell r="G330">
            <v>1500</v>
          </cell>
          <cell r="H330">
            <v>0</v>
          </cell>
        </row>
        <row r="331">
          <cell r="B331">
            <v>0</v>
          </cell>
          <cell r="C331" t="str">
            <v/>
          </cell>
          <cell r="D331" t="str">
            <v/>
          </cell>
          <cell r="E331">
            <v>0</v>
          </cell>
          <cell r="F331">
            <v>0</v>
          </cell>
          <cell r="G331" t="str">
            <v/>
          </cell>
          <cell r="H331">
            <v>0</v>
          </cell>
        </row>
        <row r="332">
          <cell r="B332">
            <v>0</v>
          </cell>
          <cell r="C332" t="str">
            <v/>
          </cell>
          <cell r="D332" t="str">
            <v/>
          </cell>
          <cell r="E332">
            <v>0</v>
          </cell>
          <cell r="F332">
            <v>0</v>
          </cell>
          <cell r="G332" t="str">
            <v/>
          </cell>
          <cell r="H332">
            <v>0</v>
          </cell>
        </row>
        <row r="333">
          <cell r="B333" t="str">
            <v>IV. MANO DE OBRA</v>
          </cell>
          <cell r="C333">
            <v>0</v>
          </cell>
          <cell r="D333">
            <v>0</v>
          </cell>
          <cell r="E333">
            <v>0</v>
          </cell>
          <cell r="F333">
            <v>0</v>
          </cell>
          <cell r="G333">
            <v>0</v>
          </cell>
          <cell r="H333">
            <v>17176.080489938759</v>
          </cell>
        </row>
        <row r="334">
          <cell r="B334" t="str">
            <v>MOFICIAL</v>
          </cell>
          <cell r="C334" t="str">
            <v>Mo oficial</v>
          </cell>
          <cell r="D334" t="str">
            <v>día</v>
          </cell>
          <cell r="E334">
            <v>8.7489063867016631E-2</v>
          </cell>
          <cell r="F334">
            <v>0.5</v>
          </cell>
          <cell r="G334">
            <v>112375.1</v>
          </cell>
          <cell r="H334">
            <v>9831.5923009623802</v>
          </cell>
        </row>
        <row r="335">
          <cell r="B335" t="str">
            <v>MOAYUDA</v>
          </cell>
          <cell r="C335" t="str">
            <v>Mo ayudante entendido</v>
          </cell>
          <cell r="D335" t="str">
            <v>día</v>
          </cell>
          <cell r="E335">
            <v>8.7489063867016631E-2</v>
          </cell>
          <cell r="F335">
            <v>0</v>
          </cell>
          <cell r="G335">
            <v>83947.5</v>
          </cell>
          <cell r="H335">
            <v>7344.4881889763783</v>
          </cell>
        </row>
        <row r="336">
          <cell r="B336">
            <v>0</v>
          </cell>
          <cell r="C336" t="str">
            <v/>
          </cell>
          <cell r="D336" t="str">
            <v/>
          </cell>
          <cell r="E336">
            <v>0</v>
          </cell>
          <cell r="F336">
            <v>0</v>
          </cell>
          <cell r="G336" t="str">
            <v/>
          </cell>
          <cell r="H336">
            <v>0</v>
          </cell>
        </row>
        <row r="337">
          <cell r="B337" t="str">
            <v>4.2</v>
          </cell>
          <cell r="C337" t="str">
            <v>Pintura para interiores</v>
          </cell>
          <cell r="D337" t="str">
            <v>m2</v>
          </cell>
          <cell r="E337">
            <v>0</v>
          </cell>
          <cell r="F337">
            <v>0</v>
          </cell>
          <cell r="G337" t="str">
            <v/>
          </cell>
          <cell r="H337">
            <v>9430</v>
          </cell>
        </row>
        <row r="338">
          <cell r="B338" t="str">
            <v>I. EQUIPO Y HERRAMIENTA</v>
          </cell>
          <cell r="C338">
            <v>0</v>
          </cell>
          <cell r="D338">
            <v>0</v>
          </cell>
          <cell r="E338">
            <v>0</v>
          </cell>
          <cell r="F338">
            <v>0</v>
          </cell>
          <cell r="G338">
            <v>0</v>
          </cell>
          <cell r="H338">
            <v>317.62283018867925</v>
          </cell>
        </row>
        <row r="339">
          <cell r="B339" t="str">
            <v>HTAMNR</v>
          </cell>
          <cell r="C339" t="str">
            <v>Herramienta y equipo menor</v>
          </cell>
          <cell r="D339" t="str">
            <v>%</v>
          </cell>
          <cell r="E339">
            <v>0</v>
          </cell>
          <cell r="F339">
            <v>0.05</v>
          </cell>
          <cell r="G339">
            <v>6352.456603773584</v>
          </cell>
          <cell r="H339">
            <v>317.62283018867925</v>
          </cell>
        </row>
        <row r="340">
          <cell r="B340">
            <v>0</v>
          </cell>
          <cell r="C340" t="str">
            <v/>
          </cell>
          <cell r="D340" t="str">
            <v/>
          </cell>
          <cell r="E340">
            <v>0</v>
          </cell>
          <cell r="F340">
            <v>0</v>
          </cell>
          <cell r="G340" t="str">
            <v/>
          </cell>
          <cell r="H340">
            <v>0</v>
          </cell>
        </row>
        <row r="341">
          <cell r="B341">
            <v>0</v>
          </cell>
          <cell r="C341" t="str">
            <v/>
          </cell>
          <cell r="D341" t="str">
            <v/>
          </cell>
          <cell r="E341">
            <v>0</v>
          </cell>
          <cell r="F341">
            <v>0</v>
          </cell>
          <cell r="G341" t="str">
            <v/>
          </cell>
          <cell r="H341">
            <v>0</v>
          </cell>
        </row>
        <row r="342">
          <cell r="B342" t="str">
            <v>II. MATERIALES</v>
          </cell>
          <cell r="C342">
            <v>0</v>
          </cell>
          <cell r="D342">
            <v>0</v>
          </cell>
          <cell r="E342">
            <v>0</v>
          </cell>
          <cell r="F342">
            <v>0</v>
          </cell>
          <cell r="G342">
            <v>0</v>
          </cell>
          <cell r="H342">
            <v>2760</v>
          </cell>
        </row>
        <row r="343">
          <cell r="B343" t="str">
            <v>AD1181</v>
          </cell>
          <cell r="C343" t="str">
            <v>Pintura tipo vinilo tipo 1 para interiores</v>
          </cell>
          <cell r="D343" t="str">
            <v>gal</v>
          </cell>
          <cell r="E343">
            <v>0.05</v>
          </cell>
          <cell r="F343">
            <v>0</v>
          </cell>
          <cell r="G343">
            <v>55200</v>
          </cell>
          <cell r="H343">
            <v>2760</v>
          </cell>
        </row>
        <row r="344">
          <cell r="B344">
            <v>0</v>
          </cell>
          <cell r="C344" t="str">
            <v/>
          </cell>
          <cell r="D344" t="str">
            <v/>
          </cell>
          <cell r="E344">
            <v>0</v>
          </cell>
          <cell r="F344">
            <v>0</v>
          </cell>
          <cell r="G344" t="str">
            <v/>
          </cell>
          <cell r="H344">
            <v>0</v>
          </cell>
        </row>
        <row r="345">
          <cell r="B345">
            <v>0</v>
          </cell>
          <cell r="C345" t="str">
            <v/>
          </cell>
          <cell r="D345" t="str">
            <v/>
          </cell>
          <cell r="E345">
            <v>0</v>
          </cell>
          <cell r="F345">
            <v>0</v>
          </cell>
          <cell r="G345" t="str">
            <v/>
          </cell>
          <cell r="H345">
            <v>0</v>
          </cell>
        </row>
        <row r="346">
          <cell r="B346">
            <v>0</v>
          </cell>
          <cell r="C346" t="str">
            <v/>
          </cell>
          <cell r="D346" t="str">
            <v/>
          </cell>
          <cell r="E346">
            <v>0</v>
          </cell>
          <cell r="F346">
            <v>0</v>
          </cell>
          <cell r="G346" t="str">
            <v/>
          </cell>
          <cell r="H346">
            <v>0</v>
          </cell>
        </row>
        <row r="347">
          <cell r="B347">
            <v>0</v>
          </cell>
          <cell r="C347" t="str">
            <v/>
          </cell>
          <cell r="D347" t="str">
            <v/>
          </cell>
          <cell r="E347">
            <v>0</v>
          </cell>
          <cell r="F347">
            <v>0</v>
          </cell>
          <cell r="G347" t="str">
            <v/>
          </cell>
          <cell r="H347">
            <v>0</v>
          </cell>
        </row>
        <row r="348">
          <cell r="B348" t="str">
            <v>III. TRANSPORTES</v>
          </cell>
          <cell r="C348">
            <v>0</v>
          </cell>
          <cell r="D348">
            <v>0</v>
          </cell>
          <cell r="E348">
            <v>0</v>
          </cell>
          <cell r="F348">
            <v>0</v>
          </cell>
          <cell r="G348">
            <v>0</v>
          </cell>
          <cell r="H348">
            <v>0</v>
          </cell>
        </row>
        <row r="349">
          <cell r="B349">
            <v>0</v>
          </cell>
          <cell r="C349" t="str">
            <v/>
          </cell>
          <cell r="D349" t="str">
            <v/>
          </cell>
          <cell r="E349">
            <v>0</v>
          </cell>
          <cell r="F349">
            <v>0</v>
          </cell>
          <cell r="G349" t="str">
            <v/>
          </cell>
          <cell r="H349">
            <v>0</v>
          </cell>
        </row>
        <row r="350">
          <cell r="B350">
            <v>0</v>
          </cell>
          <cell r="C350" t="str">
            <v/>
          </cell>
          <cell r="D350" t="str">
            <v/>
          </cell>
          <cell r="E350">
            <v>0</v>
          </cell>
          <cell r="F350">
            <v>0</v>
          </cell>
          <cell r="G350" t="str">
            <v/>
          </cell>
          <cell r="H350">
            <v>0</v>
          </cell>
        </row>
        <row r="351">
          <cell r="B351">
            <v>0</v>
          </cell>
          <cell r="C351" t="str">
            <v/>
          </cell>
          <cell r="D351" t="str">
            <v/>
          </cell>
          <cell r="E351">
            <v>0</v>
          </cell>
          <cell r="F351">
            <v>0</v>
          </cell>
          <cell r="G351" t="str">
            <v/>
          </cell>
          <cell r="H351">
            <v>0</v>
          </cell>
        </row>
        <row r="352">
          <cell r="B352" t="str">
            <v>IV. MANO DE OBRA</v>
          </cell>
          <cell r="C352">
            <v>0</v>
          </cell>
          <cell r="D352">
            <v>0</v>
          </cell>
          <cell r="E352">
            <v>0</v>
          </cell>
          <cell r="F352">
            <v>0</v>
          </cell>
          <cell r="G352">
            <v>0</v>
          </cell>
          <cell r="H352">
            <v>6352.456603773584</v>
          </cell>
        </row>
        <row r="353">
          <cell r="B353" t="str">
            <v>MOFICIAL</v>
          </cell>
          <cell r="C353" t="str">
            <v>Mo oficial</v>
          </cell>
          <cell r="D353" t="str">
            <v>día</v>
          </cell>
          <cell r="E353">
            <v>3.7735849056603772E-2</v>
          </cell>
          <cell r="F353">
            <v>0.5</v>
          </cell>
          <cell r="G353">
            <v>112375.1</v>
          </cell>
          <cell r="H353">
            <v>4240.5698113207545</v>
          </cell>
        </row>
        <row r="354">
          <cell r="B354" t="str">
            <v>MOAYUDR</v>
          </cell>
          <cell r="C354" t="str">
            <v>Mo ayudante raso</v>
          </cell>
          <cell r="D354" t="str">
            <v>día</v>
          </cell>
          <cell r="E354">
            <v>3.7735849056603772E-2</v>
          </cell>
          <cell r="F354">
            <v>0</v>
          </cell>
          <cell r="G354">
            <v>55965</v>
          </cell>
          <cell r="H354">
            <v>2111.8867924528299</v>
          </cell>
        </row>
        <row r="355">
          <cell r="B355">
            <v>0</v>
          </cell>
          <cell r="C355" t="str">
            <v/>
          </cell>
          <cell r="D355" t="str">
            <v/>
          </cell>
          <cell r="E355">
            <v>0</v>
          </cell>
          <cell r="F355">
            <v>0</v>
          </cell>
          <cell r="G355" t="str">
            <v/>
          </cell>
          <cell r="H355">
            <v>0</v>
          </cell>
        </row>
        <row r="356">
          <cell r="B356" t="str">
            <v>5.</v>
          </cell>
          <cell r="C356" t="str">
            <v>ENCHAPES</v>
          </cell>
          <cell r="D356" t="str">
            <v/>
          </cell>
          <cell r="E356">
            <v>0</v>
          </cell>
          <cell r="F356">
            <v>0</v>
          </cell>
          <cell r="G356" t="str">
            <v/>
          </cell>
          <cell r="H356" t="str">
            <v/>
          </cell>
        </row>
        <row r="357">
          <cell r="B357" t="str">
            <v>5.1</v>
          </cell>
          <cell r="C357" t="str">
            <v>Enchape para piso formato 42*42</v>
          </cell>
          <cell r="D357" t="str">
            <v>m2</v>
          </cell>
          <cell r="E357">
            <v>0</v>
          </cell>
          <cell r="F357">
            <v>0</v>
          </cell>
          <cell r="G357" t="str">
            <v/>
          </cell>
          <cell r="H357">
            <v>68015</v>
          </cell>
        </row>
        <row r="358">
          <cell r="B358" t="str">
            <v>I. EQUIPO Y HERRAMIENTA</v>
          </cell>
          <cell r="C358">
            <v>0</v>
          </cell>
          <cell r="D358">
            <v>0</v>
          </cell>
          <cell r="E358">
            <v>0</v>
          </cell>
          <cell r="F358">
            <v>0</v>
          </cell>
          <cell r="G358">
            <v>0</v>
          </cell>
          <cell r="H358">
            <v>1588.1141509433965</v>
          </cell>
        </row>
        <row r="359">
          <cell r="B359" t="str">
            <v>HTAMNR</v>
          </cell>
          <cell r="C359" t="str">
            <v>Herramienta y equipo menor</v>
          </cell>
          <cell r="D359" t="str">
            <v>%</v>
          </cell>
          <cell r="E359">
            <v>0</v>
          </cell>
          <cell r="F359">
            <v>0.05</v>
          </cell>
          <cell r="G359">
            <v>31762.283018867929</v>
          </cell>
          <cell r="H359">
            <v>1588.1141509433965</v>
          </cell>
        </row>
        <row r="360">
          <cell r="B360">
            <v>0</v>
          </cell>
          <cell r="C360" t="str">
            <v/>
          </cell>
          <cell r="D360" t="str">
            <v/>
          </cell>
          <cell r="E360">
            <v>0</v>
          </cell>
          <cell r="F360">
            <v>0</v>
          </cell>
          <cell r="G360" t="str">
            <v/>
          </cell>
          <cell r="H360">
            <v>0</v>
          </cell>
        </row>
        <row r="361">
          <cell r="B361">
            <v>0</v>
          </cell>
          <cell r="C361" t="str">
            <v/>
          </cell>
          <cell r="D361" t="str">
            <v/>
          </cell>
          <cell r="E361">
            <v>0</v>
          </cell>
          <cell r="F361">
            <v>0</v>
          </cell>
          <cell r="G361" t="str">
            <v/>
          </cell>
          <cell r="H361">
            <v>0</v>
          </cell>
        </row>
        <row r="362">
          <cell r="B362" t="str">
            <v>II. MATERIALES</v>
          </cell>
          <cell r="C362">
            <v>0</v>
          </cell>
          <cell r="D362">
            <v>0</v>
          </cell>
          <cell r="E362">
            <v>0</v>
          </cell>
          <cell r="F362">
            <v>0</v>
          </cell>
          <cell r="G362">
            <v>0</v>
          </cell>
          <cell r="H362">
            <v>34665</v>
          </cell>
        </row>
        <row r="363">
          <cell r="B363" t="str">
            <v>MAT1401</v>
          </cell>
          <cell r="C363" t="str">
            <v xml:space="preserve">Baldosa para piso 42xx42 </v>
          </cell>
          <cell r="D363" t="str">
            <v>m2</v>
          </cell>
          <cell r="E363">
            <v>1</v>
          </cell>
          <cell r="F363">
            <v>0</v>
          </cell>
          <cell r="G363">
            <v>28000</v>
          </cell>
          <cell r="H363">
            <v>28000</v>
          </cell>
        </row>
        <row r="364">
          <cell r="B364" t="str">
            <v>AD1161</v>
          </cell>
          <cell r="C364" t="str">
            <v>Pegacor gris o similar (40 kg)</v>
          </cell>
          <cell r="D364" t="str">
            <v>saco</v>
          </cell>
          <cell r="E364">
            <v>0.125</v>
          </cell>
          <cell r="F364">
            <v>0</v>
          </cell>
          <cell r="G364">
            <v>45800</v>
          </cell>
          <cell r="H364">
            <v>5725</v>
          </cell>
        </row>
        <row r="365">
          <cell r="B365" t="str">
            <v>AD1051</v>
          </cell>
          <cell r="C365" t="str">
            <v>Boquilla - color blanco/beige (5 kg)</v>
          </cell>
          <cell r="D365" t="str">
            <v>un</v>
          </cell>
          <cell r="E365">
            <v>0.04</v>
          </cell>
          <cell r="F365">
            <v>0</v>
          </cell>
          <cell r="G365">
            <v>23500</v>
          </cell>
          <cell r="H365">
            <v>940</v>
          </cell>
        </row>
        <row r="366">
          <cell r="B366">
            <v>0</v>
          </cell>
          <cell r="C366" t="str">
            <v/>
          </cell>
          <cell r="D366" t="str">
            <v/>
          </cell>
          <cell r="E366">
            <v>0</v>
          </cell>
          <cell r="F366">
            <v>0</v>
          </cell>
          <cell r="G366" t="str">
            <v/>
          </cell>
          <cell r="H366">
            <v>0</v>
          </cell>
        </row>
        <row r="367">
          <cell r="B367">
            <v>0</v>
          </cell>
          <cell r="C367" t="str">
            <v/>
          </cell>
          <cell r="D367" t="str">
            <v/>
          </cell>
          <cell r="E367">
            <v>0</v>
          </cell>
          <cell r="F367">
            <v>0</v>
          </cell>
          <cell r="G367" t="str">
            <v/>
          </cell>
          <cell r="H367">
            <v>0</v>
          </cell>
        </row>
        <row r="368">
          <cell r="B368" t="str">
            <v>III. TRANSPORTES</v>
          </cell>
          <cell r="C368">
            <v>0</v>
          </cell>
          <cell r="D368">
            <v>0</v>
          </cell>
          <cell r="E368">
            <v>0</v>
          </cell>
          <cell r="F368">
            <v>0</v>
          </cell>
          <cell r="G368">
            <v>0</v>
          </cell>
          <cell r="H368">
            <v>0</v>
          </cell>
        </row>
        <row r="369">
          <cell r="B369" t="str">
            <v>TR1090</v>
          </cell>
          <cell r="C369" t="str">
            <v>Transporte de materiales varios ($/m³.km)</v>
          </cell>
          <cell r="D369" t="str">
            <v>m3-km</v>
          </cell>
          <cell r="E369">
            <v>0</v>
          </cell>
          <cell r="F369">
            <v>0</v>
          </cell>
          <cell r="G369">
            <v>1500</v>
          </cell>
          <cell r="H369">
            <v>0</v>
          </cell>
        </row>
        <row r="370">
          <cell r="B370">
            <v>0</v>
          </cell>
          <cell r="C370" t="str">
            <v/>
          </cell>
          <cell r="D370" t="str">
            <v/>
          </cell>
          <cell r="E370">
            <v>0</v>
          </cell>
          <cell r="F370">
            <v>0</v>
          </cell>
          <cell r="G370" t="str">
            <v/>
          </cell>
          <cell r="H370">
            <v>0</v>
          </cell>
        </row>
        <row r="371">
          <cell r="B371">
            <v>0</v>
          </cell>
          <cell r="C371" t="str">
            <v/>
          </cell>
          <cell r="D371" t="str">
            <v/>
          </cell>
          <cell r="E371">
            <v>0</v>
          </cell>
          <cell r="F371">
            <v>0</v>
          </cell>
          <cell r="G371" t="str">
            <v/>
          </cell>
          <cell r="H371">
            <v>0</v>
          </cell>
        </row>
        <row r="372">
          <cell r="B372" t="str">
            <v>IV. MANO DE OBRA</v>
          </cell>
          <cell r="C372">
            <v>0</v>
          </cell>
          <cell r="D372">
            <v>0</v>
          </cell>
          <cell r="E372">
            <v>0</v>
          </cell>
          <cell r="F372">
            <v>0</v>
          </cell>
          <cell r="G372">
            <v>0</v>
          </cell>
          <cell r="H372">
            <v>31762.283018867929</v>
          </cell>
        </row>
        <row r="373">
          <cell r="B373" t="str">
            <v>MOFICIAL</v>
          </cell>
          <cell r="C373" t="str">
            <v>Mo oficial</v>
          </cell>
          <cell r="D373" t="str">
            <v>día</v>
          </cell>
          <cell r="E373">
            <v>0.18867924528301888</v>
          </cell>
          <cell r="F373">
            <v>0.5</v>
          </cell>
          <cell r="G373">
            <v>112375.1</v>
          </cell>
          <cell r="H373">
            <v>21202.849056603776</v>
          </cell>
        </row>
        <row r="374">
          <cell r="B374" t="str">
            <v>MOAYUDR</v>
          </cell>
          <cell r="C374" t="str">
            <v>Mo ayudante raso</v>
          </cell>
          <cell r="D374" t="str">
            <v>día</v>
          </cell>
          <cell r="E374">
            <v>0.18867924528301888</v>
          </cell>
          <cell r="F374">
            <v>0</v>
          </cell>
          <cell r="G374">
            <v>55965</v>
          </cell>
          <cell r="H374">
            <v>10559.433962264151</v>
          </cell>
        </row>
        <row r="375">
          <cell r="B375">
            <v>0</v>
          </cell>
          <cell r="C375" t="str">
            <v/>
          </cell>
          <cell r="D375" t="str">
            <v/>
          </cell>
          <cell r="E375">
            <v>0</v>
          </cell>
          <cell r="F375">
            <v>0</v>
          </cell>
          <cell r="G375" t="str">
            <v/>
          </cell>
          <cell r="H375">
            <v>0</v>
          </cell>
        </row>
        <row r="376">
          <cell r="B376" t="str">
            <v>5.2</v>
          </cell>
          <cell r="C376" t="str">
            <v>Enchape para baño (piso y pared) Natal 20*20</v>
          </cell>
          <cell r="D376" t="str">
            <v>m2</v>
          </cell>
          <cell r="E376">
            <v>411.12</v>
          </cell>
          <cell r="F376">
            <v>0</v>
          </cell>
          <cell r="G376" t="str">
            <v/>
          </cell>
          <cell r="H376">
            <v>46168</v>
          </cell>
        </row>
        <row r="377">
          <cell r="B377" t="str">
            <v>I. EQUIPO Y HERRAMIENTA</v>
          </cell>
          <cell r="C377">
            <v>0</v>
          </cell>
          <cell r="D377">
            <v>0</v>
          </cell>
          <cell r="E377">
            <v>0</v>
          </cell>
          <cell r="F377">
            <v>0</v>
          </cell>
          <cell r="G377">
            <v>0</v>
          </cell>
          <cell r="H377">
            <v>1168.7193750000001</v>
          </cell>
        </row>
        <row r="378">
          <cell r="B378" t="str">
            <v>HTAMNR</v>
          </cell>
          <cell r="C378" t="str">
            <v>Herramienta y equipo menor</v>
          </cell>
          <cell r="D378" t="str">
            <v>%</v>
          </cell>
          <cell r="E378">
            <v>0</v>
          </cell>
          <cell r="F378">
            <v>0.05</v>
          </cell>
          <cell r="G378">
            <v>23374.387500000001</v>
          </cell>
          <cell r="H378">
            <v>1168.7193750000001</v>
          </cell>
        </row>
        <row r="379">
          <cell r="B379">
            <v>0</v>
          </cell>
          <cell r="C379" t="str">
            <v/>
          </cell>
          <cell r="D379" t="str">
            <v/>
          </cell>
          <cell r="E379">
            <v>0</v>
          </cell>
          <cell r="F379">
            <v>0</v>
          </cell>
          <cell r="G379" t="str">
            <v/>
          </cell>
          <cell r="H379">
            <v>0</v>
          </cell>
        </row>
        <row r="380">
          <cell r="B380">
            <v>0</v>
          </cell>
          <cell r="C380" t="str">
            <v/>
          </cell>
          <cell r="D380" t="str">
            <v/>
          </cell>
          <cell r="E380">
            <v>0</v>
          </cell>
          <cell r="F380">
            <v>0</v>
          </cell>
          <cell r="G380" t="str">
            <v/>
          </cell>
          <cell r="H380">
            <v>0</v>
          </cell>
        </row>
        <row r="381">
          <cell r="B381" t="str">
            <v>II. MATERIALES</v>
          </cell>
          <cell r="C381">
            <v>0</v>
          </cell>
          <cell r="D381">
            <v>0</v>
          </cell>
          <cell r="E381">
            <v>0</v>
          </cell>
          <cell r="F381">
            <v>0</v>
          </cell>
          <cell r="G381">
            <v>0</v>
          </cell>
          <cell r="H381">
            <v>21625</v>
          </cell>
        </row>
        <row r="382">
          <cell r="B382" t="str">
            <v>MAT1045</v>
          </cell>
          <cell r="C382" t="str">
            <v>Baldosa tipo egeo piso-pared blanco 20x20</v>
          </cell>
          <cell r="D382" t="str">
            <v>m2</v>
          </cell>
          <cell r="E382">
            <v>1</v>
          </cell>
          <cell r="F382">
            <v>0</v>
          </cell>
          <cell r="G382">
            <v>15900</v>
          </cell>
          <cell r="H382">
            <v>15900</v>
          </cell>
        </row>
        <row r="383">
          <cell r="B383" t="str">
            <v>AD1161</v>
          </cell>
          <cell r="C383" t="str">
            <v>Pegacor gris o similar (40 kg)</v>
          </cell>
          <cell r="D383" t="str">
            <v>saco</v>
          </cell>
          <cell r="E383">
            <v>0.125</v>
          </cell>
          <cell r="F383">
            <v>0</v>
          </cell>
          <cell r="G383">
            <v>45800</v>
          </cell>
          <cell r="H383">
            <v>5725</v>
          </cell>
        </row>
        <row r="384">
          <cell r="B384">
            <v>0</v>
          </cell>
          <cell r="C384" t="str">
            <v/>
          </cell>
          <cell r="D384" t="str">
            <v/>
          </cell>
          <cell r="E384">
            <v>0</v>
          </cell>
          <cell r="F384">
            <v>0</v>
          </cell>
          <cell r="G384" t="str">
            <v/>
          </cell>
          <cell r="H384">
            <v>0</v>
          </cell>
        </row>
        <row r="385">
          <cell r="B385">
            <v>0</v>
          </cell>
          <cell r="C385" t="str">
            <v/>
          </cell>
          <cell r="D385" t="str">
            <v/>
          </cell>
          <cell r="E385">
            <v>0</v>
          </cell>
          <cell r="F385">
            <v>0</v>
          </cell>
          <cell r="G385" t="str">
            <v/>
          </cell>
          <cell r="H385">
            <v>0</v>
          </cell>
        </row>
        <row r="386">
          <cell r="B386">
            <v>0</v>
          </cell>
          <cell r="C386" t="str">
            <v/>
          </cell>
          <cell r="D386" t="str">
            <v/>
          </cell>
          <cell r="E386">
            <v>0</v>
          </cell>
          <cell r="F386">
            <v>0</v>
          </cell>
          <cell r="G386" t="str">
            <v/>
          </cell>
          <cell r="H386">
            <v>0</v>
          </cell>
        </row>
        <row r="387">
          <cell r="B387" t="str">
            <v>III. TRANSPORTES</v>
          </cell>
          <cell r="C387">
            <v>0</v>
          </cell>
          <cell r="D387">
            <v>0</v>
          </cell>
          <cell r="E387">
            <v>0</v>
          </cell>
          <cell r="F387">
            <v>0</v>
          </cell>
          <cell r="G387">
            <v>0</v>
          </cell>
          <cell r="H387">
            <v>0</v>
          </cell>
        </row>
        <row r="388">
          <cell r="B388" t="str">
            <v>TR1090</v>
          </cell>
          <cell r="C388" t="str">
            <v>Transporte de materiales varios ($/m³.km)</v>
          </cell>
          <cell r="D388" t="str">
            <v>m3-km</v>
          </cell>
          <cell r="E388">
            <v>0</v>
          </cell>
          <cell r="F388">
            <v>0</v>
          </cell>
          <cell r="G388">
            <v>1500</v>
          </cell>
          <cell r="H388">
            <v>0</v>
          </cell>
        </row>
        <row r="389">
          <cell r="B389">
            <v>0</v>
          </cell>
          <cell r="C389" t="str">
            <v/>
          </cell>
          <cell r="D389" t="str">
            <v/>
          </cell>
          <cell r="E389">
            <v>0</v>
          </cell>
          <cell r="F389">
            <v>0</v>
          </cell>
          <cell r="G389" t="str">
            <v/>
          </cell>
          <cell r="H389">
            <v>0</v>
          </cell>
        </row>
        <row r="390">
          <cell r="B390">
            <v>0</v>
          </cell>
          <cell r="C390" t="str">
            <v/>
          </cell>
          <cell r="D390" t="str">
            <v/>
          </cell>
          <cell r="E390">
            <v>0</v>
          </cell>
          <cell r="F390">
            <v>0</v>
          </cell>
          <cell r="G390" t="str">
            <v/>
          </cell>
          <cell r="H390">
            <v>0</v>
          </cell>
        </row>
        <row r="391">
          <cell r="B391" t="str">
            <v>IV. MANO DE OBRA</v>
          </cell>
          <cell r="C391">
            <v>0</v>
          </cell>
          <cell r="D391">
            <v>0</v>
          </cell>
          <cell r="E391">
            <v>0</v>
          </cell>
          <cell r="F391">
            <v>0</v>
          </cell>
          <cell r="G391">
            <v>0</v>
          </cell>
          <cell r="H391">
            <v>23374.387500000001</v>
          </cell>
        </row>
        <row r="392">
          <cell r="B392" t="str">
            <v>MOFICIAL</v>
          </cell>
          <cell r="C392" t="str">
            <v>Mo oficial</v>
          </cell>
          <cell r="D392" t="str">
            <v>día</v>
          </cell>
          <cell r="E392">
            <v>0.125</v>
          </cell>
          <cell r="F392">
            <v>0.5</v>
          </cell>
          <cell r="G392">
            <v>112375.1</v>
          </cell>
          <cell r="H392">
            <v>14046.887500000001</v>
          </cell>
        </row>
        <row r="393">
          <cell r="B393" t="str">
            <v>MOAYUDR</v>
          </cell>
          <cell r="C393" t="str">
            <v>Mo ayudante raso</v>
          </cell>
          <cell r="D393" t="str">
            <v>día</v>
          </cell>
          <cell r="E393">
            <v>0.16666666666666666</v>
          </cell>
          <cell r="F393">
            <v>0</v>
          </cell>
          <cell r="G393">
            <v>55965</v>
          </cell>
          <cell r="H393">
            <v>9327.5</v>
          </cell>
        </row>
        <row r="394">
          <cell r="B394">
            <v>0</v>
          </cell>
          <cell r="C394" t="str">
            <v/>
          </cell>
          <cell r="D394" t="str">
            <v/>
          </cell>
          <cell r="E394">
            <v>0</v>
          </cell>
          <cell r="F394">
            <v>0</v>
          </cell>
          <cell r="G394" t="str">
            <v/>
          </cell>
          <cell r="H394">
            <v>0</v>
          </cell>
        </row>
        <row r="395">
          <cell r="B395" t="str">
            <v>5.3</v>
          </cell>
          <cell r="C395" t="str">
            <v>Enchape para zocalo h=0,10m, incluye lo necesario para la correcta ejecución</v>
          </cell>
          <cell r="D395" t="str">
            <v>m</v>
          </cell>
          <cell r="E395">
            <v>0</v>
          </cell>
          <cell r="F395">
            <v>0</v>
          </cell>
          <cell r="G395" t="str">
            <v/>
          </cell>
          <cell r="H395">
            <v>16350</v>
          </cell>
        </row>
        <row r="396">
          <cell r="B396" t="str">
            <v>I. EQUIPO Y HERRAMIENTA</v>
          </cell>
          <cell r="C396">
            <v>0</v>
          </cell>
          <cell r="D396">
            <v>0</v>
          </cell>
          <cell r="E396">
            <v>0</v>
          </cell>
          <cell r="F396">
            <v>0</v>
          </cell>
          <cell r="G396">
            <v>0</v>
          </cell>
          <cell r="H396">
            <v>613.50812500000006</v>
          </cell>
        </row>
        <row r="397">
          <cell r="B397" t="str">
            <v>HTAMNR</v>
          </cell>
          <cell r="C397" t="str">
            <v>Herramienta y equipo menor</v>
          </cell>
          <cell r="D397" t="str">
            <v>%</v>
          </cell>
          <cell r="E397">
            <v>0</v>
          </cell>
          <cell r="F397">
            <v>0.05</v>
          </cell>
          <cell r="G397">
            <v>12270.1625</v>
          </cell>
          <cell r="H397">
            <v>613.50812500000006</v>
          </cell>
        </row>
        <row r="398">
          <cell r="B398">
            <v>0</v>
          </cell>
          <cell r="C398" t="str">
            <v/>
          </cell>
          <cell r="D398" t="str">
            <v/>
          </cell>
          <cell r="E398">
            <v>0</v>
          </cell>
          <cell r="F398">
            <v>0</v>
          </cell>
          <cell r="G398" t="str">
            <v/>
          </cell>
          <cell r="H398">
            <v>0</v>
          </cell>
        </row>
        <row r="399">
          <cell r="B399">
            <v>0</v>
          </cell>
          <cell r="C399" t="str">
            <v/>
          </cell>
          <cell r="D399" t="str">
            <v/>
          </cell>
          <cell r="E399">
            <v>0</v>
          </cell>
          <cell r="F399">
            <v>0</v>
          </cell>
          <cell r="G399" t="str">
            <v/>
          </cell>
          <cell r="H399">
            <v>0</v>
          </cell>
        </row>
        <row r="400">
          <cell r="B400" t="str">
            <v>II. MATERIALES</v>
          </cell>
          <cell r="C400">
            <v>0</v>
          </cell>
          <cell r="D400">
            <v>0</v>
          </cell>
          <cell r="E400">
            <v>0</v>
          </cell>
          <cell r="F400">
            <v>0</v>
          </cell>
          <cell r="G400">
            <v>0</v>
          </cell>
          <cell r="H400">
            <v>3466.5</v>
          </cell>
        </row>
        <row r="401">
          <cell r="B401" t="str">
            <v>MAT1401</v>
          </cell>
          <cell r="C401" t="str">
            <v xml:space="preserve">Baldosa para piso 42xx42 </v>
          </cell>
          <cell r="D401" t="str">
            <v>m2</v>
          </cell>
          <cell r="E401">
            <v>0.1</v>
          </cell>
          <cell r="F401">
            <v>0</v>
          </cell>
          <cell r="G401">
            <v>28000</v>
          </cell>
          <cell r="H401">
            <v>2800</v>
          </cell>
        </row>
        <row r="402">
          <cell r="B402" t="str">
            <v>AD1161</v>
          </cell>
          <cell r="C402" t="str">
            <v>Pegacor gris o similar (40 kg)</v>
          </cell>
          <cell r="D402" t="str">
            <v>saco</v>
          </cell>
          <cell r="E402">
            <v>1.2500000000000001E-2</v>
          </cell>
          <cell r="F402">
            <v>0</v>
          </cell>
          <cell r="G402">
            <v>45800</v>
          </cell>
          <cell r="H402">
            <v>572.5</v>
          </cell>
        </row>
        <row r="403">
          <cell r="B403" t="str">
            <v>AD1051</v>
          </cell>
          <cell r="C403" t="str">
            <v>Boquilla - color blanco/beige (5 kg)</v>
          </cell>
          <cell r="D403" t="str">
            <v>un</v>
          </cell>
          <cell r="E403">
            <v>4.0000000000000001E-3</v>
          </cell>
          <cell r="F403">
            <v>0</v>
          </cell>
          <cell r="G403">
            <v>23500</v>
          </cell>
          <cell r="H403">
            <v>94</v>
          </cell>
        </row>
        <row r="404">
          <cell r="B404">
            <v>0</v>
          </cell>
          <cell r="C404" t="str">
            <v/>
          </cell>
          <cell r="D404" t="str">
            <v/>
          </cell>
          <cell r="E404">
            <v>0</v>
          </cell>
          <cell r="F404">
            <v>0</v>
          </cell>
          <cell r="G404" t="str">
            <v/>
          </cell>
          <cell r="H404">
            <v>0</v>
          </cell>
        </row>
        <row r="405">
          <cell r="B405">
            <v>0</v>
          </cell>
          <cell r="C405" t="str">
            <v/>
          </cell>
          <cell r="D405" t="str">
            <v/>
          </cell>
          <cell r="E405">
            <v>0</v>
          </cell>
          <cell r="F405">
            <v>0</v>
          </cell>
          <cell r="G405" t="str">
            <v/>
          </cell>
          <cell r="H405">
            <v>0</v>
          </cell>
        </row>
        <row r="406">
          <cell r="B406" t="str">
            <v>III. TRANSPORTES</v>
          </cell>
          <cell r="C406">
            <v>0</v>
          </cell>
          <cell r="D406">
            <v>0</v>
          </cell>
          <cell r="E406">
            <v>0</v>
          </cell>
          <cell r="F406">
            <v>0</v>
          </cell>
          <cell r="G406">
            <v>0</v>
          </cell>
          <cell r="H406">
            <v>0</v>
          </cell>
        </row>
        <row r="407">
          <cell r="B407" t="str">
            <v>TR1090</v>
          </cell>
          <cell r="C407" t="str">
            <v>Transporte de materiales varios ($/m³.km)</v>
          </cell>
          <cell r="D407" t="str">
            <v>m3-km</v>
          </cell>
          <cell r="E407">
            <v>0</v>
          </cell>
          <cell r="F407">
            <v>0</v>
          </cell>
          <cell r="G407">
            <v>1500</v>
          </cell>
          <cell r="H407">
            <v>0</v>
          </cell>
        </row>
        <row r="408">
          <cell r="B408">
            <v>0</v>
          </cell>
          <cell r="C408" t="str">
            <v/>
          </cell>
          <cell r="D408" t="str">
            <v/>
          </cell>
          <cell r="E408">
            <v>0</v>
          </cell>
          <cell r="F408">
            <v>0</v>
          </cell>
          <cell r="G408" t="str">
            <v/>
          </cell>
          <cell r="H408">
            <v>0</v>
          </cell>
        </row>
        <row r="409">
          <cell r="B409">
            <v>0</v>
          </cell>
          <cell r="C409" t="str">
            <v/>
          </cell>
          <cell r="D409" t="str">
            <v/>
          </cell>
          <cell r="E409">
            <v>0</v>
          </cell>
          <cell r="F409">
            <v>0</v>
          </cell>
          <cell r="G409" t="str">
            <v/>
          </cell>
          <cell r="H409">
            <v>0</v>
          </cell>
        </row>
        <row r="410">
          <cell r="B410" t="str">
            <v>IV. MANO DE OBRA</v>
          </cell>
          <cell r="C410">
            <v>0</v>
          </cell>
          <cell r="D410">
            <v>0</v>
          </cell>
          <cell r="E410">
            <v>0</v>
          </cell>
          <cell r="F410">
            <v>0</v>
          </cell>
          <cell r="G410">
            <v>0</v>
          </cell>
          <cell r="H410">
            <v>12270.1625</v>
          </cell>
        </row>
        <row r="411">
          <cell r="B411" t="str">
            <v>MOFICIAL</v>
          </cell>
          <cell r="C411" t="str">
            <v>Mo oficial</v>
          </cell>
          <cell r="D411" t="str">
            <v>día</v>
          </cell>
          <cell r="E411">
            <v>6.25E-2</v>
          </cell>
          <cell r="F411">
            <v>0.5</v>
          </cell>
          <cell r="G411">
            <v>112375.1</v>
          </cell>
          <cell r="H411">
            <v>7023.4437500000004</v>
          </cell>
        </row>
        <row r="412">
          <cell r="B412" t="str">
            <v>MOAYUDA</v>
          </cell>
          <cell r="C412" t="str">
            <v>Mo ayudante entendido</v>
          </cell>
          <cell r="D412" t="str">
            <v>día</v>
          </cell>
          <cell r="E412">
            <v>6.25E-2</v>
          </cell>
          <cell r="F412">
            <v>0</v>
          </cell>
          <cell r="G412">
            <v>83947.5</v>
          </cell>
          <cell r="H412">
            <v>5246.71875</v>
          </cell>
        </row>
        <row r="413">
          <cell r="B413">
            <v>0</v>
          </cell>
          <cell r="C413" t="str">
            <v/>
          </cell>
          <cell r="D413" t="str">
            <v/>
          </cell>
          <cell r="E413">
            <v>0</v>
          </cell>
          <cell r="F413">
            <v>0</v>
          </cell>
          <cell r="G413" t="str">
            <v/>
          </cell>
          <cell r="H413">
            <v>0</v>
          </cell>
        </row>
        <row r="414">
          <cell r="B414" t="str">
            <v>6.</v>
          </cell>
          <cell r="C414" t="str">
            <v>HIDROSANITARIOS</v>
          </cell>
          <cell r="D414" t="str">
            <v/>
          </cell>
          <cell r="E414">
            <v>0</v>
          </cell>
          <cell r="F414">
            <v>0</v>
          </cell>
          <cell r="G414" t="str">
            <v/>
          </cell>
          <cell r="H414" t="str">
            <v/>
          </cell>
        </row>
        <row r="415">
          <cell r="B415" t="str">
            <v>6.1</v>
          </cell>
          <cell r="C415" t="str">
            <v>Salida o punto de agua potable en tuberia de presión de diametro de 1/2" (pulgadas), hasta 2 metros. Incluye accesorios y lo necesario para la instalación</v>
          </cell>
          <cell r="D415" t="str">
            <v>un</v>
          </cell>
          <cell r="E415">
            <v>54</v>
          </cell>
          <cell r="F415">
            <v>0</v>
          </cell>
          <cell r="G415" t="str">
            <v/>
          </cell>
          <cell r="H415">
            <v>39086</v>
          </cell>
        </row>
        <row r="416">
          <cell r="B416" t="str">
            <v>I. EQUIPO Y HERRAMIENTA</v>
          </cell>
          <cell r="C416">
            <v>0</v>
          </cell>
          <cell r="D416">
            <v>0</v>
          </cell>
          <cell r="E416">
            <v>0</v>
          </cell>
          <cell r="F416">
            <v>0</v>
          </cell>
          <cell r="G416">
            <v>0</v>
          </cell>
          <cell r="H416">
            <v>1476.6675438596494</v>
          </cell>
        </row>
        <row r="417">
          <cell r="B417" t="str">
            <v>HTAMNR</v>
          </cell>
          <cell r="C417" t="str">
            <v>Herramienta y equipo menor</v>
          </cell>
          <cell r="D417" t="str">
            <v>%</v>
          </cell>
          <cell r="E417">
            <v>0</v>
          </cell>
          <cell r="F417">
            <v>0.05</v>
          </cell>
          <cell r="G417">
            <v>29533.350877192985</v>
          </cell>
          <cell r="H417">
            <v>1476.6675438596494</v>
          </cell>
        </row>
        <row r="418">
          <cell r="B418">
            <v>0</v>
          </cell>
          <cell r="C418" t="str">
            <v/>
          </cell>
          <cell r="D418" t="str">
            <v/>
          </cell>
          <cell r="E418">
            <v>0</v>
          </cell>
          <cell r="F418">
            <v>0</v>
          </cell>
          <cell r="G418" t="str">
            <v/>
          </cell>
          <cell r="H418">
            <v>0</v>
          </cell>
        </row>
        <row r="419">
          <cell r="B419">
            <v>0</v>
          </cell>
          <cell r="C419" t="str">
            <v/>
          </cell>
          <cell r="D419" t="str">
            <v/>
          </cell>
          <cell r="E419">
            <v>0</v>
          </cell>
          <cell r="F419">
            <v>0</v>
          </cell>
          <cell r="G419" t="str">
            <v/>
          </cell>
          <cell r="H419">
            <v>0</v>
          </cell>
        </row>
        <row r="420">
          <cell r="B420" t="str">
            <v>II. MATERIALES</v>
          </cell>
          <cell r="C420">
            <v>0</v>
          </cell>
          <cell r="D420">
            <v>0</v>
          </cell>
          <cell r="E420">
            <v>0</v>
          </cell>
          <cell r="F420">
            <v>0</v>
          </cell>
          <cell r="G420">
            <v>0</v>
          </cell>
          <cell r="H420">
            <v>8076.4250000000002</v>
          </cell>
        </row>
        <row r="421">
          <cell r="B421" t="str">
            <v>TB1415</v>
          </cell>
          <cell r="C421" t="str">
            <v>Unión PVC-p 13 mm (1/2")</v>
          </cell>
          <cell r="D421" t="str">
            <v>un</v>
          </cell>
          <cell r="E421">
            <v>2</v>
          </cell>
          <cell r="F421">
            <v>0</v>
          </cell>
          <cell r="G421">
            <v>426</v>
          </cell>
          <cell r="H421">
            <v>852</v>
          </cell>
        </row>
        <row r="422">
          <cell r="B422" t="str">
            <v>TB1365</v>
          </cell>
          <cell r="C422" t="str">
            <v>Tubería PVC-p rde-13.5 1/2" (13mm)</v>
          </cell>
          <cell r="D422" t="str">
            <v>m</v>
          </cell>
          <cell r="E422">
            <v>2</v>
          </cell>
          <cell r="F422">
            <v>0</v>
          </cell>
          <cell r="G422">
            <v>2868</v>
          </cell>
          <cell r="H422">
            <v>5736</v>
          </cell>
        </row>
        <row r="423">
          <cell r="B423" t="str">
            <v>TB1205</v>
          </cell>
          <cell r="C423" t="str">
            <v>Codo PVC-p 90° 13 mm (1/2")</v>
          </cell>
          <cell r="D423" t="str">
            <v>un</v>
          </cell>
          <cell r="E423">
            <v>2</v>
          </cell>
          <cell r="F423">
            <v>0</v>
          </cell>
          <cell r="G423">
            <v>666</v>
          </cell>
          <cell r="H423">
            <v>1332</v>
          </cell>
        </row>
        <row r="424">
          <cell r="B424" t="str">
            <v>AD1110</v>
          </cell>
          <cell r="C424" t="str">
            <v>Limpiador PVC 760 gramos (1/4 gal) o similar</v>
          </cell>
          <cell r="D424" t="str">
            <v>un</v>
          </cell>
          <cell r="E424">
            <v>1E-3</v>
          </cell>
          <cell r="F424">
            <v>0</v>
          </cell>
          <cell r="G424">
            <v>50901</v>
          </cell>
          <cell r="H424">
            <v>50.901000000000003</v>
          </cell>
        </row>
        <row r="425">
          <cell r="B425" t="str">
            <v>AD1280</v>
          </cell>
          <cell r="C425" t="str">
            <v>Soldadura PVC 1/4 gal o similar</v>
          </cell>
          <cell r="D425" t="str">
            <v>un</v>
          </cell>
          <cell r="E425">
            <v>1E-3</v>
          </cell>
          <cell r="F425">
            <v>0</v>
          </cell>
          <cell r="G425">
            <v>105524</v>
          </cell>
          <cell r="H425">
            <v>105.524</v>
          </cell>
        </row>
        <row r="426">
          <cell r="B426" t="str">
            <v>III. TRANSPORTES</v>
          </cell>
          <cell r="C426">
            <v>0</v>
          </cell>
          <cell r="D426">
            <v>0</v>
          </cell>
          <cell r="E426">
            <v>0</v>
          </cell>
          <cell r="F426">
            <v>0</v>
          </cell>
          <cell r="G426">
            <v>0</v>
          </cell>
          <cell r="H426">
            <v>0</v>
          </cell>
        </row>
        <row r="427">
          <cell r="B427" t="str">
            <v>TR1090</v>
          </cell>
          <cell r="C427" t="str">
            <v>Transporte de materiales varios ($/m³.km)</v>
          </cell>
          <cell r="D427" t="str">
            <v>m3-km</v>
          </cell>
          <cell r="E427">
            <v>0</v>
          </cell>
          <cell r="F427">
            <v>0</v>
          </cell>
          <cell r="G427">
            <v>1500</v>
          </cell>
          <cell r="H427">
            <v>0</v>
          </cell>
        </row>
        <row r="428">
          <cell r="B428">
            <v>0</v>
          </cell>
          <cell r="C428" t="str">
            <v/>
          </cell>
          <cell r="D428" t="str">
            <v/>
          </cell>
          <cell r="E428">
            <v>0</v>
          </cell>
          <cell r="F428">
            <v>0</v>
          </cell>
          <cell r="G428" t="str">
            <v/>
          </cell>
          <cell r="H428">
            <v>0</v>
          </cell>
        </row>
        <row r="429">
          <cell r="B429">
            <v>0</v>
          </cell>
          <cell r="C429" t="str">
            <v/>
          </cell>
          <cell r="D429" t="str">
            <v/>
          </cell>
          <cell r="E429">
            <v>0</v>
          </cell>
          <cell r="F429">
            <v>0</v>
          </cell>
          <cell r="G429" t="str">
            <v/>
          </cell>
          <cell r="H429">
            <v>0</v>
          </cell>
        </row>
        <row r="430">
          <cell r="B430" t="str">
            <v>IV. MANO DE OBRA</v>
          </cell>
          <cell r="C430">
            <v>0</v>
          </cell>
          <cell r="D430">
            <v>0</v>
          </cell>
          <cell r="E430">
            <v>0</v>
          </cell>
          <cell r="F430">
            <v>0</v>
          </cell>
          <cell r="G430">
            <v>0</v>
          </cell>
          <cell r="H430">
            <v>29533.350877192985</v>
          </cell>
        </row>
        <row r="431">
          <cell r="B431" t="str">
            <v>MOFICIAL</v>
          </cell>
          <cell r="C431" t="str">
            <v>Mo oficial</v>
          </cell>
          <cell r="D431" t="str">
            <v>día</v>
          </cell>
          <cell r="E431">
            <v>0.17543859649122806</v>
          </cell>
          <cell r="F431">
            <v>0.5</v>
          </cell>
          <cell r="G431">
            <v>112375.1</v>
          </cell>
          <cell r="H431">
            <v>19714.929824561405</v>
          </cell>
        </row>
        <row r="432">
          <cell r="B432" t="str">
            <v>MOAYUDR</v>
          </cell>
          <cell r="C432" t="str">
            <v>Mo ayudante raso</v>
          </cell>
          <cell r="D432" t="str">
            <v>día</v>
          </cell>
          <cell r="E432">
            <v>0.17543859649122806</v>
          </cell>
          <cell r="F432">
            <v>0</v>
          </cell>
          <cell r="G432">
            <v>55965</v>
          </cell>
          <cell r="H432">
            <v>9818.4210526315783</v>
          </cell>
        </row>
        <row r="433">
          <cell r="B433">
            <v>0</v>
          </cell>
          <cell r="C433" t="str">
            <v/>
          </cell>
          <cell r="D433" t="str">
            <v/>
          </cell>
          <cell r="E433">
            <v>0</v>
          </cell>
          <cell r="F433">
            <v>0</v>
          </cell>
          <cell r="G433" t="str">
            <v/>
          </cell>
          <cell r="H433">
            <v>0</v>
          </cell>
        </row>
        <row r="434">
          <cell r="B434" t="str">
            <v>6.2</v>
          </cell>
          <cell r="C434" t="str">
            <v>STI de tubería presión de 1/2", para entrada de agua potable empotrada en paredes y/o losas. Incluye suministro y transporte de los materiales, accesorios, pegante, limpiador y todos los elementos necesarios para su correcta instalación y funcionamiento.</v>
          </cell>
          <cell r="D434" t="str">
            <v>m</v>
          </cell>
          <cell r="E434">
            <v>54</v>
          </cell>
          <cell r="F434">
            <v>0</v>
          </cell>
          <cell r="G434" t="str">
            <v/>
          </cell>
          <cell r="H434">
            <v>5768</v>
          </cell>
        </row>
        <row r="435">
          <cell r="B435" t="str">
            <v>I. EQUIPO Y HERRAMIENTA</v>
          </cell>
          <cell r="C435">
            <v>0</v>
          </cell>
          <cell r="D435">
            <v>0</v>
          </cell>
          <cell r="E435">
            <v>0</v>
          </cell>
          <cell r="F435">
            <v>0</v>
          </cell>
          <cell r="G435">
            <v>0</v>
          </cell>
          <cell r="H435">
            <v>117.63459261551156</v>
          </cell>
        </row>
        <row r="436">
          <cell r="B436" t="str">
            <v>HTAMNR</v>
          </cell>
          <cell r="C436" t="str">
            <v>Herramienta y equipo menor</v>
          </cell>
          <cell r="D436" t="str">
            <v>%</v>
          </cell>
          <cell r="E436">
            <v>0</v>
          </cell>
          <cell r="F436">
            <v>0.05</v>
          </cell>
          <cell r="G436">
            <v>2352.6918523102313</v>
          </cell>
          <cell r="H436">
            <v>117.63459261551156</v>
          </cell>
        </row>
        <row r="437">
          <cell r="B437">
            <v>0</v>
          </cell>
          <cell r="C437" t="str">
            <v/>
          </cell>
          <cell r="D437" t="str">
            <v/>
          </cell>
          <cell r="E437">
            <v>0</v>
          </cell>
          <cell r="F437">
            <v>0</v>
          </cell>
          <cell r="G437" t="str">
            <v/>
          </cell>
          <cell r="H437">
            <v>0</v>
          </cell>
        </row>
        <row r="438">
          <cell r="B438">
            <v>0</v>
          </cell>
          <cell r="C438" t="str">
            <v/>
          </cell>
          <cell r="D438" t="str">
            <v/>
          </cell>
          <cell r="E438">
            <v>0</v>
          </cell>
          <cell r="F438">
            <v>0</v>
          </cell>
          <cell r="G438" t="str">
            <v/>
          </cell>
          <cell r="H438">
            <v>0</v>
          </cell>
        </row>
        <row r="439">
          <cell r="B439" t="str">
            <v>II. MATERIALES</v>
          </cell>
          <cell r="C439">
            <v>0</v>
          </cell>
          <cell r="D439">
            <v>0</v>
          </cell>
          <cell r="E439">
            <v>0</v>
          </cell>
          <cell r="F439">
            <v>0</v>
          </cell>
          <cell r="G439">
            <v>0</v>
          </cell>
          <cell r="H439">
            <v>3297.4249999999997</v>
          </cell>
        </row>
        <row r="440">
          <cell r="B440" t="str">
            <v>TB1365</v>
          </cell>
          <cell r="C440" t="str">
            <v>Tubería PVC-p rde-13.5 1/2" (13mm)</v>
          </cell>
          <cell r="D440" t="str">
            <v>m</v>
          </cell>
          <cell r="E440">
            <v>1</v>
          </cell>
          <cell r="F440">
            <v>0</v>
          </cell>
          <cell r="G440">
            <v>2868</v>
          </cell>
          <cell r="H440">
            <v>2868</v>
          </cell>
        </row>
        <row r="441">
          <cell r="B441" t="str">
            <v>TB1415</v>
          </cell>
          <cell r="C441" t="str">
            <v>Unión PVC-p 13 mm (1/2")</v>
          </cell>
          <cell r="D441" t="str">
            <v>un</v>
          </cell>
          <cell r="E441">
            <v>0.25</v>
          </cell>
          <cell r="F441">
            <v>0</v>
          </cell>
          <cell r="G441">
            <v>426</v>
          </cell>
          <cell r="H441">
            <v>106.5</v>
          </cell>
        </row>
        <row r="442">
          <cell r="B442" t="str">
            <v>TB1205</v>
          </cell>
          <cell r="C442" t="str">
            <v>Codo PVC-p 90° 13 mm (1/2")</v>
          </cell>
          <cell r="D442" t="str">
            <v>un</v>
          </cell>
          <cell r="E442">
            <v>0.25</v>
          </cell>
          <cell r="F442">
            <v>0</v>
          </cell>
          <cell r="G442">
            <v>666</v>
          </cell>
          <cell r="H442">
            <v>166.5</v>
          </cell>
        </row>
        <row r="443">
          <cell r="B443" t="str">
            <v>AD1280</v>
          </cell>
          <cell r="C443" t="str">
            <v>Soldadura PVC 1/4 gal o similar</v>
          </cell>
          <cell r="D443" t="str">
            <v>un</v>
          </cell>
          <cell r="E443">
            <v>1E-3</v>
          </cell>
          <cell r="F443">
            <v>0</v>
          </cell>
          <cell r="G443">
            <v>105524</v>
          </cell>
          <cell r="H443">
            <v>105.524</v>
          </cell>
        </row>
        <row r="444">
          <cell r="B444" t="str">
            <v>AD1110</v>
          </cell>
          <cell r="C444" t="str">
            <v>Limpiador PVC 760 gramos (1/4 gal) o similar</v>
          </cell>
          <cell r="D444" t="str">
            <v>un</v>
          </cell>
          <cell r="E444">
            <v>1E-3</v>
          </cell>
          <cell r="F444">
            <v>0</v>
          </cell>
          <cell r="G444">
            <v>50901</v>
          </cell>
          <cell r="H444">
            <v>50.901000000000003</v>
          </cell>
        </row>
        <row r="445">
          <cell r="B445" t="str">
            <v>III. TRANSPORTES</v>
          </cell>
          <cell r="C445">
            <v>0</v>
          </cell>
          <cell r="D445">
            <v>0</v>
          </cell>
          <cell r="E445">
            <v>0</v>
          </cell>
          <cell r="F445">
            <v>0</v>
          </cell>
          <cell r="G445">
            <v>0</v>
          </cell>
          <cell r="H445">
            <v>0</v>
          </cell>
        </row>
        <row r="446">
          <cell r="B446" t="str">
            <v>TR1090</v>
          </cell>
          <cell r="C446" t="str">
            <v>Transporte de materiales varios ($/m³.km)</v>
          </cell>
          <cell r="D446" t="str">
            <v>m3-km</v>
          </cell>
          <cell r="E446">
            <v>0</v>
          </cell>
          <cell r="F446">
            <v>0</v>
          </cell>
          <cell r="G446">
            <v>1500</v>
          </cell>
          <cell r="H446">
            <v>0</v>
          </cell>
        </row>
        <row r="447">
          <cell r="B447">
            <v>0</v>
          </cell>
          <cell r="C447" t="str">
            <v/>
          </cell>
          <cell r="D447" t="str">
            <v/>
          </cell>
          <cell r="E447">
            <v>0</v>
          </cell>
          <cell r="F447">
            <v>0</v>
          </cell>
          <cell r="G447" t="str">
            <v/>
          </cell>
          <cell r="H447">
            <v>0</v>
          </cell>
        </row>
        <row r="448">
          <cell r="B448">
            <v>0</v>
          </cell>
          <cell r="C448" t="str">
            <v/>
          </cell>
          <cell r="D448" t="str">
            <v/>
          </cell>
          <cell r="E448">
            <v>0</v>
          </cell>
          <cell r="F448">
            <v>0</v>
          </cell>
          <cell r="G448" t="str">
            <v/>
          </cell>
          <cell r="H448">
            <v>0</v>
          </cell>
        </row>
        <row r="449">
          <cell r="B449" t="str">
            <v>IV. MANO DE OBRA</v>
          </cell>
          <cell r="C449">
            <v>0</v>
          </cell>
          <cell r="D449">
            <v>0</v>
          </cell>
          <cell r="E449">
            <v>0</v>
          </cell>
          <cell r="F449">
            <v>0</v>
          </cell>
          <cell r="G449">
            <v>0</v>
          </cell>
          <cell r="H449">
            <v>2352.6918523102313</v>
          </cell>
        </row>
        <row r="450">
          <cell r="B450" t="str">
            <v>MOFICIAL</v>
          </cell>
          <cell r="C450" t="str">
            <v>Mo oficial</v>
          </cell>
          <cell r="D450" t="str">
            <v>día</v>
          </cell>
          <cell r="E450">
            <v>2.0833333333333332E-2</v>
          </cell>
          <cell r="F450">
            <v>0.5</v>
          </cell>
          <cell r="G450">
            <v>112375.1</v>
          </cell>
          <cell r="H450">
            <v>2341.1479166666668</v>
          </cell>
        </row>
        <row r="451">
          <cell r="B451" t="str">
            <v>MOAYUDR</v>
          </cell>
          <cell r="C451" t="str">
            <v>Mo ayudante raso</v>
          </cell>
          <cell r="D451" t="str">
            <v>día</v>
          </cell>
          <cell r="E451">
            <v>2.0627062706270627E-4</v>
          </cell>
          <cell r="F451">
            <v>0</v>
          </cell>
          <cell r="G451">
            <v>55965</v>
          </cell>
          <cell r="H451">
            <v>11.543935643564357</v>
          </cell>
        </row>
        <row r="452">
          <cell r="B452">
            <v>0</v>
          </cell>
          <cell r="C452" t="str">
            <v/>
          </cell>
          <cell r="D452" t="str">
            <v/>
          </cell>
          <cell r="E452">
            <v>0</v>
          </cell>
          <cell r="F452">
            <v>0</v>
          </cell>
          <cell r="G452" t="str">
            <v/>
          </cell>
          <cell r="H452">
            <v>0</v>
          </cell>
        </row>
        <row r="453">
          <cell r="B453" t="str">
            <v>6.3</v>
          </cell>
          <cell r="C453" t="str">
            <v>STI de combo sanitario, incluye sanitario, lavamanos,, accesorios y todos los demás elementos necesarios para su correcta instalación y funcionamiento.</v>
          </cell>
          <cell r="D453" t="str">
            <v>un</v>
          </cell>
          <cell r="E453">
            <v>23</v>
          </cell>
          <cell r="F453">
            <v>0</v>
          </cell>
          <cell r="G453" t="str">
            <v/>
          </cell>
          <cell r="H453">
            <v>351397</v>
          </cell>
        </row>
        <row r="454">
          <cell r="B454" t="str">
            <v>I. EQUIPO Y HERRAMIENTA</v>
          </cell>
          <cell r="C454">
            <v>0</v>
          </cell>
          <cell r="D454">
            <v>0</v>
          </cell>
          <cell r="E454">
            <v>0</v>
          </cell>
          <cell r="F454">
            <v>0</v>
          </cell>
          <cell r="G454">
            <v>0</v>
          </cell>
          <cell r="H454">
            <v>4224.627819548873</v>
          </cell>
        </row>
        <row r="455">
          <cell r="B455" t="str">
            <v>HTAMNR</v>
          </cell>
          <cell r="C455" t="str">
            <v>Herramienta y equipo menor</v>
          </cell>
          <cell r="D455" t="str">
            <v>%</v>
          </cell>
          <cell r="E455">
            <v>0</v>
          </cell>
          <cell r="F455">
            <v>0.05</v>
          </cell>
          <cell r="G455">
            <v>84492.55639097745</v>
          </cell>
          <cell r="H455">
            <v>4224.627819548873</v>
          </cell>
        </row>
        <row r="456">
          <cell r="B456">
            <v>0</v>
          </cell>
          <cell r="C456" t="str">
            <v/>
          </cell>
          <cell r="D456" t="str">
            <v/>
          </cell>
          <cell r="E456">
            <v>0</v>
          </cell>
          <cell r="F456">
            <v>0</v>
          </cell>
          <cell r="G456" t="str">
            <v/>
          </cell>
          <cell r="H456">
            <v>0</v>
          </cell>
        </row>
        <row r="457">
          <cell r="B457">
            <v>0</v>
          </cell>
          <cell r="C457" t="str">
            <v/>
          </cell>
          <cell r="D457" t="str">
            <v/>
          </cell>
          <cell r="E457">
            <v>0</v>
          </cell>
          <cell r="F457">
            <v>0</v>
          </cell>
          <cell r="G457" t="str">
            <v/>
          </cell>
          <cell r="H457">
            <v>0</v>
          </cell>
        </row>
        <row r="458">
          <cell r="B458" t="str">
            <v>II. MATERIALES</v>
          </cell>
          <cell r="C458">
            <v>0</v>
          </cell>
          <cell r="D458">
            <v>0</v>
          </cell>
          <cell r="E458">
            <v>0</v>
          </cell>
          <cell r="F458">
            <v>0</v>
          </cell>
          <cell r="G458">
            <v>0</v>
          </cell>
          <cell r="H458">
            <v>262680</v>
          </cell>
        </row>
        <row r="459">
          <cell r="B459" t="str">
            <v>MAT1110</v>
          </cell>
          <cell r="C459" t="str">
            <v>Combo de baño Acuacer, Laguna similar: sanitario + lavamanos con pedestal+ 3 accesorios blanco - corona</v>
          </cell>
          <cell r="D459" t="str">
            <v>un</v>
          </cell>
          <cell r="E459">
            <v>1</v>
          </cell>
          <cell r="F459">
            <v>0</v>
          </cell>
          <cell r="G459">
            <v>259900</v>
          </cell>
          <cell r="H459">
            <v>259900</v>
          </cell>
        </row>
        <row r="460">
          <cell r="B460" t="str">
            <v>MAT1085</v>
          </cell>
          <cell r="C460" t="str">
            <v>Cemento gris (50kg)</v>
          </cell>
          <cell r="D460" t="str">
            <v>saco</v>
          </cell>
          <cell r="E460">
            <v>0.1</v>
          </cell>
          <cell r="F460">
            <v>0</v>
          </cell>
          <cell r="G460">
            <v>27800</v>
          </cell>
          <cell r="H460">
            <v>2780</v>
          </cell>
        </row>
        <row r="461">
          <cell r="B461">
            <v>0</v>
          </cell>
          <cell r="C461" t="str">
            <v/>
          </cell>
          <cell r="D461" t="str">
            <v/>
          </cell>
          <cell r="E461">
            <v>0</v>
          </cell>
          <cell r="F461">
            <v>0</v>
          </cell>
          <cell r="G461" t="str">
            <v/>
          </cell>
          <cell r="H461">
            <v>0</v>
          </cell>
        </row>
        <row r="462">
          <cell r="B462">
            <v>0</v>
          </cell>
          <cell r="C462" t="str">
            <v/>
          </cell>
          <cell r="D462" t="str">
            <v/>
          </cell>
          <cell r="E462">
            <v>0</v>
          </cell>
          <cell r="F462">
            <v>0</v>
          </cell>
          <cell r="G462" t="str">
            <v/>
          </cell>
          <cell r="H462">
            <v>0</v>
          </cell>
        </row>
        <row r="463">
          <cell r="B463">
            <v>0</v>
          </cell>
          <cell r="C463" t="str">
            <v/>
          </cell>
          <cell r="D463" t="str">
            <v/>
          </cell>
          <cell r="E463">
            <v>0</v>
          </cell>
          <cell r="F463">
            <v>0</v>
          </cell>
          <cell r="G463" t="str">
            <v/>
          </cell>
          <cell r="H463">
            <v>0</v>
          </cell>
        </row>
        <row r="464">
          <cell r="B464" t="str">
            <v>III. TRANSPORTES</v>
          </cell>
          <cell r="C464">
            <v>0</v>
          </cell>
          <cell r="D464">
            <v>0</v>
          </cell>
          <cell r="E464">
            <v>0</v>
          </cell>
          <cell r="F464">
            <v>0</v>
          </cell>
          <cell r="G464">
            <v>0</v>
          </cell>
          <cell r="H464">
            <v>0</v>
          </cell>
        </row>
        <row r="465">
          <cell r="B465" t="str">
            <v>TR1090</v>
          </cell>
          <cell r="C465" t="str">
            <v>Transporte de materiales varios ($/m³.km)</v>
          </cell>
          <cell r="D465" t="str">
            <v>m3-km</v>
          </cell>
          <cell r="E465">
            <v>0</v>
          </cell>
          <cell r="F465">
            <v>0</v>
          </cell>
          <cell r="G465">
            <v>1500</v>
          </cell>
          <cell r="H465">
            <v>0</v>
          </cell>
        </row>
        <row r="466">
          <cell r="B466">
            <v>0</v>
          </cell>
          <cell r="C466" t="str">
            <v/>
          </cell>
          <cell r="D466" t="str">
            <v/>
          </cell>
          <cell r="E466">
            <v>0</v>
          </cell>
          <cell r="F466">
            <v>0</v>
          </cell>
          <cell r="G466" t="str">
            <v/>
          </cell>
          <cell r="H466">
            <v>0</v>
          </cell>
        </row>
        <row r="467">
          <cell r="B467">
            <v>0</v>
          </cell>
          <cell r="C467" t="str">
            <v/>
          </cell>
          <cell r="D467" t="str">
            <v/>
          </cell>
          <cell r="E467">
            <v>0</v>
          </cell>
          <cell r="F467">
            <v>0</v>
          </cell>
          <cell r="G467" t="str">
            <v/>
          </cell>
          <cell r="H467">
            <v>0</v>
          </cell>
        </row>
        <row r="468">
          <cell r="B468" t="str">
            <v>IV. MANO DE OBRA</v>
          </cell>
          <cell r="C468">
            <v>0</v>
          </cell>
          <cell r="D468">
            <v>0</v>
          </cell>
          <cell r="E468">
            <v>0</v>
          </cell>
          <cell r="F468">
            <v>0</v>
          </cell>
          <cell r="G468">
            <v>0</v>
          </cell>
          <cell r="H468">
            <v>84492.55639097745</v>
          </cell>
        </row>
        <row r="469">
          <cell r="B469" t="str">
            <v>MOFICIAL</v>
          </cell>
          <cell r="C469" t="str">
            <v>Mo oficial</v>
          </cell>
          <cell r="D469" t="str">
            <v>día</v>
          </cell>
          <cell r="E469">
            <v>0.75187969924812026</v>
          </cell>
          <cell r="F469">
            <v>0.5</v>
          </cell>
          <cell r="G469">
            <v>112375.1</v>
          </cell>
          <cell r="H469">
            <v>84492.55639097745</v>
          </cell>
        </row>
        <row r="470">
          <cell r="B470">
            <v>0</v>
          </cell>
          <cell r="C470" t="str">
            <v/>
          </cell>
          <cell r="D470" t="str">
            <v/>
          </cell>
          <cell r="E470">
            <v>0</v>
          </cell>
          <cell r="F470">
            <v>0</v>
          </cell>
          <cell r="G470" t="str">
            <v/>
          </cell>
          <cell r="H470">
            <v>0</v>
          </cell>
        </row>
        <row r="471">
          <cell r="B471">
            <v>0</v>
          </cell>
          <cell r="C471" t="str">
            <v/>
          </cell>
          <cell r="D471" t="str">
            <v/>
          </cell>
          <cell r="E471">
            <v>0</v>
          </cell>
          <cell r="F471">
            <v>0</v>
          </cell>
          <cell r="G471" t="str">
            <v/>
          </cell>
          <cell r="H471">
            <v>0</v>
          </cell>
        </row>
        <row r="472">
          <cell r="B472" t="str">
            <v>6.4</v>
          </cell>
          <cell r="C472" t="str">
            <v>STI de registro para ducha con sus respectivos accesorios y elementos necesarios para su correcto funcionamiento</v>
          </cell>
          <cell r="D472" t="str">
            <v>un</v>
          </cell>
          <cell r="E472">
            <v>23</v>
          </cell>
          <cell r="F472">
            <v>0</v>
          </cell>
          <cell r="G472" t="str">
            <v/>
          </cell>
          <cell r="H472">
            <v>48018</v>
          </cell>
        </row>
        <row r="473">
          <cell r="B473" t="str">
            <v>I. EQUIPO Y HERRAMIENTA</v>
          </cell>
          <cell r="C473">
            <v>0</v>
          </cell>
          <cell r="D473">
            <v>0</v>
          </cell>
          <cell r="E473">
            <v>0</v>
          </cell>
          <cell r="F473">
            <v>0</v>
          </cell>
          <cell r="G473">
            <v>0</v>
          </cell>
          <cell r="H473">
            <v>702.34437500000013</v>
          </cell>
        </row>
        <row r="474">
          <cell r="B474" t="str">
            <v>HTAMNR</v>
          </cell>
          <cell r="C474" t="str">
            <v>Herramienta y equipo menor</v>
          </cell>
          <cell r="D474" t="str">
            <v>%</v>
          </cell>
          <cell r="E474">
            <v>0</v>
          </cell>
          <cell r="F474">
            <v>0.05</v>
          </cell>
          <cell r="G474">
            <v>14046.887500000001</v>
          </cell>
          <cell r="H474">
            <v>702.34437500000013</v>
          </cell>
        </row>
        <row r="475">
          <cell r="B475">
            <v>0</v>
          </cell>
          <cell r="C475" t="str">
            <v/>
          </cell>
          <cell r="D475" t="str">
            <v/>
          </cell>
          <cell r="E475">
            <v>0</v>
          </cell>
          <cell r="F475">
            <v>0</v>
          </cell>
          <cell r="G475" t="str">
            <v/>
          </cell>
          <cell r="H475">
            <v>0</v>
          </cell>
        </row>
        <row r="476">
          <cell r="B476">
            <v>0</v>
          </cell>
          <cell r="C476" t="str">
            <v/>
          </cell>
          <cell r="D476" t="str">
            <v/>
          </cell>
          <cell r="E476">
            <v>0</v>
          </cell>
          <cell r="F476">
            <v>0</v>
          </cell>
          <cell r="G476" t="str">
            <v/>
          </cell>
          <cell r="H476">
            <v>0</v>
          </cell>
        </row>
        <row r="477">
          <cell r="B477" t="str">
            <v>II. MATERIALES</v>
          </cell>
          <cell r="C477">
            <v>0</v>
          </cell>
          <cell r="D477">
            <v>0</v>
          </cell>
          <cell r="E477">
            <v>0</v>
          </cell>
          <cell r="F477">
            <v>0</v>
          </cell>
          <cell r="G477">
            <v>0</v>
          </cell>
          <cell r="H477">
            <v>33268.424999999996</v>
          </cell>
        </row>
        <row r="478">
          <cell r="B478" t="str">
            <v>MAT1116</v>
          </cell>
          <cell r="C478" t="str">
            <v>Registro para ducha</v>
          </cell>
          <cell r="D478" t="str">
            <v>un</v>
          </cell>
          <cell r="E478">
            <v>1</v>
          </cell>
          <cell r="F478">
            <v>0</v>
          </cell>
          <cell r="G478">
            <v>32000</v>
          </cell>
          <cell r="H478">
            <v>32000</v>
          </cell>
        </row>
        <row r="479">
          <cell r="B479" t="str">
            <v>MAT1085</v>
          </cell>
          <cell r="C479" t="str">
            <v>Cemento gris (50kg)</v>
          </cell>
          <cell r="D479" t="str">
            <v>saco</v>
          </cell>
          <cell r="E479">
            <v>0.04</v>
          </cell>
          <cell r="F479">
            <v>0</v>
          </cell>
          <cell r="G479">
            <v>27800</v>
          </cell>
          <cell r="H479">
            <v>1112</v>
          </cell>
        </row>
        <row r="480">
          <cell r="B480" t="str">
            <v>AD1280</v>
          </cell>
          <cell r="C480" t="str">
            <v>Soldadura PVC 1/4 gal o similar</v>
          </cell>
          <cell r="D480" t="str">
            <v>un</v>
          </cell>
          <cell r="E480">
            <v>1E-3</v>
          </cell>
          <cell r="F480">
            <v>0</v>
          </cell>
          <cell r="G480">
            <v>105524</v>
          </cell>
          <cell r="H480">
            <v>105.524</v>
          </cell>
        </row>
        <row r="481">
          <cell r="B481" t="str">
            <v>AD1110</v>
          </cell>
          <cell r="C481" t="str">
            <v>Limpiador PVC 760 gramos (1/4 gal) o similar</v>
          </cell>
          <cell r="D481" t="str">
            <v>un</v>
          </cell>
          <cell r="E481">
            <v>1E-3</v>
          </cell>
          <cell r="F481">
            <v>0</v>
          </cell>
          <cell r="G481">
            <v>50901</v>
          </cell>
          <cell r="H481">
            <v>50.901000000000003</v>
          </cell>
        </row>
        <row r="482">
          <cell r="B482">
            <v>0</v>
          </cell>
          <cell r="C482" t="str">
            <v/>
          </cell>
          <cell r="D482" t="str">
            <v/>
          </cell>
          <cell r="E482">
            <v>0</v>
          </cell>
          <cell r="F482">
            <v>0</v>
          </cell>
          <cell r="G482" t="str">
            <v/>
          </cell>
          <cell r="H482">
            <v>0</v>
          </cell>
        </row>
        <row r="483">
          <cell r="B483" t="str">
            <v>III. TRANSPORTES</v>
          </cell>
          <cell r="C483">
            <v>0</v>
          </cell>
          <cell r="D483">
            <v>0</v>
          </cell>
          <cell r="E483">
            <v>0</v>
          </cell>
          <cell r="F483">
            <v>0</v>
          </cell>
          <cell r="G483">
            <v>0</v>
          </cell>
          <cell r="H483">
            <v>0</v>
          </cell>
        </row>
        <row r="484">
          <cell r="B484">
            <v>0</v>
          </cell>
          <cell r="C484" t="str">
            <v/>
          </cell>
          <cell r="D484" t="str">
            <v/>
          </cell>
          <cell r="E484">
            <v>0</v>
          </cell>
          <cell r="F484">
            <v>0</v>
          </cell>
          <cell r="G484" t="str">
            <v/>
          </cell>
          <cell r="H484">
            <v>0</v>
          </cell>
        </row>
        <row r="485">
          <cell r="B485">
            <v>0</v>
          </cell>
          <cell r="C485" t="str">
            <v/>
          </cell>
          <cell r="D485" t="str">
            <v/>
          </cell>
          <cell r="E485">
            <v>0</v>
          </cell>
          <cell r="F485">
            <v>0</v>
          </cell>
          <cell r="G485" t="str">
            <v/>
          </cell>
          <cell r="H485">
            <v>0</v>
          </cell>
        </row>
        <row r="486">
          <cell r="B486">
            <v>0</v>
          </cell>
          <cell r="C486" t="str">
            <v/>
          </cell>
          <cell r="D486" t="str">
            <v/>
          </cell>
          <cell r="E486">
            <v>0</v>
          </cell>
          <cell r="F486">
            <v>0</v>
          </cell>
          <cell r="G486" t="str">
            <v/>
          </cell>
          <cell r="H486">
            <v>0</v>
          </cell>
        </row>
        <row r="487">
          <cell r="B487" t="str">
            <v>IV. MANO DE OBRA</v>
          </cell>
          <cell r="C487">
            <v>0</v>
          </cell>
          <cell r="D487">
            <v>0</v>
          </cell>
          <cell r="E487">
            <v>0</v>
          </cell>
          <cell r="F487">
            <v>0</v>
          </cell>
          <cell r="G487">
            <v>0</v>
          </cell>
          <cell r="H487">
            <v>14046.887500000001</v>
          </cell>
        </row>
        <row r="488">
          <cell r="B488" t="str">
            <v>MOFICIAL</v>
          </cell>
          <cell r="C488" t="str">
            <v>Mo oficial</v>
          </cell>
          <cell r="D488" t="str">
            <v>día</v>
          </cell>
          <cell r="E488">
            <v>0.125</v>
          </cell>
          <cell r="F488">
            <v>0.5</v>
          </cell>
          <cell r="G488">
            <v>112375.1</v>
          </cell>
          <cell r="H488">
            <v>14046.887500000001</v>
          </cell>
        </row>
        <row r="489">
          <cell r="B489">
            <v>0</v>
          </cell>
          <cell r="C489" t="str">
            <v/>
          </cell>
          <cell r="D489" t="str">
            <v/>
          </cell>
          <cell r="E489">
            <v>0</v>
          </cell>
          <cell r="F489">
            <v>0</v>
          </cell>
          <cell r="G489" t="str">
            <v/>
          </cell>
          <cell r="H489">
            <v>0</v>
          </cell>
        </row>
        <row r="490">
          <cell r="B490">
            <v>0</v>
          </cell>
          <cell r="C490" t="str">
            <v/>
          </cell>
          <cell r="D490" t="str">
            <v/>
          </cell>
          <cell r="E490">
            <v>0</v>
          </cell>
          <cell r="F490">
            <v>0</v>
          </cell>
          <cell r="G490" t="str">
            <v/>
          </cell>
          <cell r="H490">
            <v>0</v>
          </cell>
        </row>
        <row r="491">
          <cell r="B491" t="str">
            <v>6.5</v>
          </cell>
          <cell r="C491" t="str">
            <v>Salida de aguas negras en tuberia sanitaria con diámetro de 2" (pulgadas), hasta 2 metros. Incluye accesorios y lo necesario para la instalación.</v>
          </cell>
          <cell r="D491" t="str">
            <v>un</v>
          </cell>
          <cell r="E491">
            <v>25</v>
          </cell>
          <cell r="F491">
            <v>0</v>
          </cell>
          <cell r="G491" t="str">
            <v/>
          </cell>
          <cell r="H491">
            <v>35143</v>
          </cell>
        </row>
        <row r="492">
          <cell r="B492" t="str">
            <v>I. EQUIPO Y HERRAMIENTA</v>
          </cell>
          <cell r="C492">
            <v>0</v>
          </cell>
          <cell r="D492">
            <v>0</v>
          </cell>
          <cell r="E492">
            <v>0</v>
          </cell>
          <cell r="F492">
            <v>0</v>
          </cell>
          <cell r="G492">
            <v>0</v>
          </cell>
          <cell r="H492">
            <v>158.81141509433962</v>
          </cell>
        </row>
        <row r="493">
          <cell r="B493" t="str">
            <v>HTAMNR</v>
          </cell>
          <cell r="C493" t="str">
            <v>Herramienta y equipo menor</v>
          </cell>
          <cell r="D493" t="str">
            <v>%</v>
          </cell>
          <cell r="E493">
            <v>0</v>
          </cell>
          <cell r="F493">
            <v>0.05</v>
          </cell>
          <cell r="G493">
            <v>3176.228301886792</v>
          </cell>
          <cell r="H493">
            <v>158.81141509433962</v>
          </cell>
        </row>
        <row r="494">
          <cell r="B494">
            <v>0</v>
          </cell>
          <cell r="C494" t="str">
            <v/>
          </cell>
          <cell r="D494" t="str">
            <v/>
          </cell>
          <cell r="E494">
            <v>0</v>
          </cell>
          <cell r="F494">
            <v>0</v>
          </cell>
          <cell r="G494" t="str">
            <v/>
          </cell>
          <cell r="H494">
            <v>0</v>
          </cell>
        </row>
        <row r="495">
          <cell r="B495">
            <v>0</v>
          </cell>
          <cell r="C495" t="str">
            <v/>
          </cell>
          <cell r="D495" t="str">
            <v/>
          </cell>
          <cell r="E495">
            <v>0</v>
          </cell>
          <cell r="F495">
            <v>0</v>
          </cell>
          <cell r="G495" t="str">
            <v/>
          </cell>
          <cell r="H495">
            <v>0</v>
          </cell>
        </row>
        <row r="496">
          <cell r="B496" t="str">
            <v>II. MATERIALES</v>
          </cell>
          <cell r="C496">
            <v>0</v>
          </cell>
          <cell r="D496">
            <v>0</v>
          </cell>
          <cell r="E496">
            <v>0</v>
          </cell>
          <cell r="F496">
            <v>0</v>
          </cell>
          <cell r="G496">
            <v>0</v>
          </cell>
          <cell r="H496">
            <v>31807.7</v>
          </cell>
        </row>
        <row r="497">
          <cell r="B497" t="str">
            <v>TB2410</v>
          </cell>
          <cell r="C497" t="str">
            <v>Tubería PVCs 2" (50 mm)</v>
          </cell>
          <cell r="D497" t="str">
            <v>m</v>
          </cell>
          <cell r="E497">
            <v>2</v>
          </cell>
          <cell r="F497">
            <v>0</v>
          </cell>
          <cell r="G497">
            <v>12498</v>
          </cell>
          <cell r="H497">
            <v>24996</v>
          </cell>
        </row>
        <row r="498">
          <cell r="B498" t="str">
            <v>TB2220</v>
          </cell>
          <cell r="C498" t="str">
            <v>Codo PVCs 90° -1/4 CxC 2" (50 mm)</v>
          </cell>
          <cell r="D498" t="str">
            <v>un</v>
          </cell>
          <cell r="E498">
            <v>1</v>
          </cell>
          <cell r="F498">
            <v>0</v>
          </cell>
          <cell r="G498">
            <v>3424</v>
          </cell>
          <cell r="H498">
            <v>3424</v>
          </cell>
        </row>
        <row r="499">
          <cell r="B499" t="str">
            <v>TB2465</v>
          </cell>
          <cell r="C499" t="str">
            <v>Unión PVCs 2" (50 mm)</v>
          </cell>
          <cell r="D499" t="str">
            <v>un</v>
          </cell>
          <cell r="E499">
            <v>1</v>
          </cell>
          <cell r="F499">
            <v>0</v>
          </cell>
          <cell r="G499">
            <v>2762</v>
          </cell>
          <cell r="H499">
            <v>2762</v>
          </cell>
        </row>
        <row r="500">
          <cell r="B500" t="str">
            <v>AD1110</v>
          </cell>
          <cell r="C500" t="str">
            <v>Limpiador PVC 760 gramos (1/4 gal) o similar</v>
          </cell>
          <cell r="D500" t="str">
            <v>un</v>
          </cell>
          <cell r="E500">
            <v>4.0000000000000001E-3</v>
          </cell>
          <cell r="F500">
            <v>0</v>
          </cell>
          <cell r="G500">
            <v>50901</v>
          </cell>
          <cell r="H500">
            <v>203.60400000000001</v>
          </cell>
        </row>
        <row r="501">
          <cell r="B501" t="str">
            <v>AD1280</v>
          </cell>
          <cell r="C501" t="str">
            <v>Soldadura PVC 1/4 gal o similar</v>
          </cell>
          <cell r="D501" t="str">
            <v>un</v>
          </cell>
          <cell r="E501">
            <v>4.0000000000000001E-3</v>
          </cell>
          <cell r="F501">
            <v>0</v>
          </cell>
          <cell r="G501">
            <v>105524</v>
          </cell>
          <cell r="H501">
            <v>422.096</v>
          </cell>
        </row>
        <row r="502">
          <cell r="B502" t="str">
            <v>III. TRANSPORTES</v>
          </cell>
          <cell r="C502">
            <v>0</v>
          </cell>
          <cell r="D502">
            <v>0</v>
          </cell>
          <cell r="E502">
            <v>0</v>
          </cell>
          <cell r="F502">
            <v>0</v>
          </cell>
          <cell r="G502">
            <v>0</v>
          </cell>
          <cell r="H502">
            <v>0</v>
          </cell>
        </row>
        <row r="503">
          <cell r="B503" t="str">
            <v>TR1090</v>
          </cell>
          <cell r="C503" t="str">
            <v>Transporte de materiales varios ($/m³.km)</v>
          </cell>
          <cell r="D503" t="str">
            <v>m3-km</v>
          </cell>
          <cell r="E503">
            <v>0</v>
          </cell>
          <cell r="F503">
            <v>0</v>
          </cell>
          <cell r="G503">
            <v>1500</v>
          </cell>
          <cell r="H503">
            <v>0</v>
          </cell>
        </row>
        <row r="504">
          <cell r="B504">
            <v>0</v>
          </cell>
          <cell r="C504" t="str">
            <v/>
          </cell>
          <cell r="D504" t="str">
            <v/>
          </cell>
          <cell r="E504">
            <v>0</v>
          </cell>
          <cell r="F504">
            <v>0</v>
          </cell>
          <cell r="G504" t="str">
            <v/>
          </cell>
          <cell r="H504">
            <v>0</v>
          </cell>
        </row>
        <row r="505">
          <cell r="B505">
            <v>0</v>
          </cell>
          <cell r="C505" t="str">
            <v/>
          </cell>
          <cell r="D505" t="str">
            <v/>
          </cell>
          <cell r="E505">
            <v>0</v>
          </cell>
          <cell r="F505">
            <v>0</v>
          </cell>
          <cell r="G505" t="str">
            <v/>
          </cell>
          <cell r="H505">
            <v>0</v>
          </cell>
        </row>
        <row r="506">
          <cell r="B506" t="str">
            <v>IV. MANO DE OBRA</v>
          </cell>
          <cell r="C506">
            <v>0</v>
          </cell>
          <cell r="D506">
            <v>0</v>
          </cell>
          <cell r="E506">
            <v>0</v>
          </cell>
          <cell r="F506">
            <v>0</v>
          </cell>
          <cell r="G506">
            <v>0</v>
          </cell>
          <cell r="H506">
            <v>3176.228301886792</v>
          </cell>
        </row>
        <row r="507">
          <cell r="B507" t="str">
            <v>MOFICIAL</v>
          </cell>
          <cell r="C507" t="str">
            <v>Mo oficial</v>
          </cell>
          <cell r="D507" t="str">
            <v>día</v>
          </cell>
          <cell r="E507">
            <v>1.8867924528301886E-2</v>
          </cell>
          <cell r="F507">
            <v>0.5</v>
          </cell>
          <cell r="G507">
            <v>112375.1</v>
          </cell>
          <cell r="H507">
            <v>2120.2849056603773</v>
          </cell>
        </row>
        <row r="508">
          <cell r="B508" t="str">
            <v>MOAYUDR</v>
          </cell>
          <cell r="C508" t="str">
            <v>Mo ayudante raso</v>
          </cell>
          <cell r="D508" t="str">
            <v>día</v>
          </cell>
          <cell r="E508">
            <v>1.8867924528301886E-2</v>
          </cell>
          <cell r="F508">
            <v>0</v>
          </cell>
          <cell r="G508">
            <v>55965</v>
          </cell>
          <cell r="H508">
            <v>1055.943396226415</v>
          </cell>
        </row>
        <row r="509">
          <cell r="B509">
            <v>0</v>
          </cell>
          <cell r="C509" t="str">
            <v/>
          </cell>
          <cell r="D509" t="str">
            <v/>
          </cell>
          <cell r="E509">
            <v>0</v>
          </cell>
          <cell r="F509">
            <v>0</v>
          </cell>
          <cell r="G509" t="str">
            <v/>
          </cell>
          <cell r="H509">
            <v>0</v>
          </cell>
        </row>
        <row r="510">
          <cell r="B510" t="str">
            <v>6.6</v>
          </cell>
          <cell r="C510" t="str">
            <v>STI de tuberia PVC-Sanitaria con un diámetro de 3", para aguas residuales enterrada o empotrada en pisos o losas. Incluye suministro y transporte de los materiales, accesorios, pegante, limpiador y todos los elementos necesarios para su correcta instalación.</v>
          </cell>
          <cell r="D510" t="str">
            <v>m</v>
          </cell>
          <cell r="E510">
            <v>28</v>
          </cell>
          <cell r="F510">
            <v>0</v>
          </cell>
          <cell r="G510" t="str">
            <v/>
          </cell>
          <cell r="H510">
            <v>25921</v>
          </cell>
        </row>
        <row r="511">
          <cell r="B511" t="str">
            <v>I. EQUIPO Y HERRAMIENTA</v>
          </cell>
          <cell r="C511">
            <v>0</v>
          </cell>
          <cell r="D511">
            <v>0</v>
          </cell>
          <cell r="E511">
            <v>0</v>
          </cell>
          <cell r="F511">
            <v>0</v>
          </cell>
          <cell r="G511">
            <v>0</v>
          </cell>
          <cell r="H511">
            <v>158.81141509433962</v>
          </cell>
        </row>
        <row r="512">
          <cell r="B512" t="str">
            <v>HTAMNR</v>
          </cell>
          <cell r="C512" t="str">
            <v>Herramienta y equipo menor</v>
          </cell>
          <cell r="D512" t="str">
            <v>%</v>
          </cell>
          <cell r="E512">
            <v>0</v>
          </cell>
          <cell r="F512">
            <v>0.05</v>
          </cell>
          <cell r="G512">
            <v>3176.228301886792</v>
          </cell>
          <cell r="H512">
            <v>158.81141509433962</v>
          </cell>
        </row>
        <row r="513">
          <cell r="B513">
            <v>0</v>
          </cell>
          <cell r="C513" t="str">
            <v/>
          </cell>
          <cell r="D513" t="str">
            <v/>
          </cell>
          <cell r="E513">
            <v>0</v>
          </cell>
          <cell r="F513">
            <v>0</v>
          </cell>
          <cell r="G513" t="str">
            <v/>
          </cell>
          <cell r="H513">
            <v>0</v>
          </cell>
        </row>
        <row r="514">
          <cell r="B514">
            <v>0</v>
          </cell>
          <cell r="C514" t="str">
            <v/>
          </cell>
          <cell r="D514" t="str">
            <v/>
          </cell>
          <cell r="E514">
            <v>0</v>
          </cell>
          <cell r="F514">
            <v>0</v>
          </cell>
          <cell r="G514" t="str">
            <v/>
          </cell>
          <cell r="H514">
            <v>0</v>
          </cell>
        </row>
        <row r="515">
          <cell r="B515" t="str">
            <v>II. MATERIALES</v>
          </cell>
          <cell r="C515">
            <v>0</v>
          </cell>
          <cell r="D515">
            <v>0</v>
          </cell>
          <cell r="E515">
            <v>0</v>
          </cell>
          <cell r="F515">
            <v>0</v>
          </cell>
          <cell r="G515">
            <v>0</v>
          </cell>
          <cell r="H515">
            <v>22585.8</v>
          </cell>
        </row>
        <row r="516">
          <cell r="B516" t="str">
            <v>TB2415</v>
          </cell>
          <cell r="C516" t="str">
            <v>Tubería PVCs 3" (75 mm)</v>
          </cell>
          <cell r="D516" t="str">
            <v>m</v>
          </cell>
          <cell r="E516">
            <v>1</v>
          </cell>
          <cell r="F516">
            <v>0</v>
          </cell>
          <cell r="G516">
            <v>18668</v>
          </cell>
          <cell r="H516">
            <v>18668</v>
          </cell>
        </row>
        <row r="517">
          <cell r="B517" t="str">
            <v>TB2225</v>
          </cell>
          <cell r="C517" t="str">
            <v>Codo PVCs 90° -1/4 CxC 3" (75 mm)</v>
          </cell>
          <cell r="D517" t="str">
            <v>un</v>
          </cell>
          <cell r="E517">
            <v>0.25</v>
          </cell>
          <cell r="F517">
            <v>0</v>
          </cell>
          <cell r="G517">
            <v>7931</v>
          </cell>
          <cell r="H517">
            <v>1982.75</v>
          </cell>
        </row>
        <row r="518">
          <cell r="B518" t="str">
            <v>TB2470</v>
          </cell>
          <cell r="C518" t="str">
            <v>Unión PVCs 3" (75 mm)</v>
          </cell>
          <cell r="D518" t="str">
            <v>un</v>
          </cell>
          <cell r="E518">
            <v>0.25</v>
          </cell>
          <cell r="F518">
            <v>0</v>
          </cell>
          <cell r="G518">
            <v>3986</v>
          </cell>
          <cell r="H518">
            <v>996.5</v>
          </cell>
        </row>
        <row r="519">
          <cell r="B519" t="str">
            <v>AD1280</v>
          </cell>
          <cell r="C519" t="str">
            <v>Soldadura PVC 1/4 gal o similar</v>
          </cell>
          <cell r="D519" t="str">
            <v>un</v>
          </cell>
          <cell r="E519">
            <v>6.0000000000000001E-3</v>
          </cell>
          <cell r="F519">
            <v>0</v>
          </cell>
          <cell r="G519">
            <v>105524</v>
          </cell>
          <cell r="H519">
            <v>633.14400000000001</v>
          </cell>
        </row>
        <row r="520">
          <cell r="B520" t="str">
            <v>AD1110</v>
          </cell>
          <cell r="C520" t="str">
            <v>Limpiador PVC 760 gramos (1/4 gal) o similar</v>
          </cell>
          <cell r="D520" t="str">
            <v>un</v>
          </cell>
          <cell r="E520">
            <v>6.0000000000000001E-3</v>
          </cell>
          <cell r="F520">
            <v>0</v>
          </cell>
          <cell r="G520">
            <v>50901</v>
          </cell>
          <cell r="H520">
            <v>305.40600000000001</v>
          </cell>
        </row>
        <row r="521">
          <cell r="B521" t="str">
            <v>III. TRANSPORTES</v>
          </cell>
          <cell r="C521">
            <v>0</v>
          </cell>
          <cell r="D521">
            <v>0</v>
          </cell>
          <cell r="E521">
            <v>0</v>
          </cell>
          <cell r="F521">
            <v>0</v>
          </cell>
          <cell r="G521">
            <v>0</v>
          </cell>
          <cell r="H521">
            <v>0</v>
          </cell>
        </row>
        <row r="522">
          <cell r="B522" t="str">
            <v>TR1090</v>
          </cell>
          <cell r="C522" t="str">
            <v>Transporte de materiales varios ($/m³.km)</v>
          </cell>
          <cell r="D522" t="str">
            <v>m3-km</v>
          </cell>
          <cell r="E522">
            <v>0</v>
          </cell>
          <cell r="F522">
            <v>0</v>
          </cell>
          <cell r="G522">
            <v>1500</v>
          </cell>
          <cell r="H522">
            <v>0</v>
          </cell>
        </row>
        <row r="523">
          <cell r="B523">
            <v>0</v>
          </cell>
          <cell r="C523" t="str">
            <v/>
          </cell>
          <cell r="D523" t="str">
            <v/>
          </cell>
          <cell r="E523">
            <v>0</v>
          </cell>
          <cell r="F523">
            <v>0</v>
          </cell>
          <cell r="G523" t="str">
            <v/>
          </cell>
          <cell r="H523">
            <v>0</v>
          </cell>
        </row>
        <row r="524">
          <cell r="B524">
            <v>0</v>
          </cell>
          <cell r="C524" t="str">
            <v/>
          </cell>
          <cell r="D524" t="str">
            <v/>
          </cell>
          <cell r="E524">
            <v>0</v>
          </cell>
          <cell r="F524">
            <v>0</v>
          </cell>
          <cell r="G524" t="str">
            <v/>
          </cell>
          <cell r="H524">
            <v>0</v>
          </cell>
        </row>
        <row r="525">
          <cell r="B525" t="str">
            <v>IV. MANO DE OBRA</v>
          </cell>
          <cell r="C525">
            <v>0</v>
          </cell>
          <cell r="D525">
            <v>0</v>
          </cell>
          <cell r="E525">
            <v>0</v>
          </cell>
          <cell r="F525">
            <v>0</v>
          </cell>
          <cell r="G525">
            <v>0</v>
          </cell>
          <cell r="H525">
            <v>3176.228301886792</v>
          </cell>
        </row>
        <row r="526">
          <cell r="B526" t="str">
            <v>MOFICIAL</v>
          </cell>
          <cell r="C526" t="str">
            <v>Mo oficial</v>
          </cell>
          <cell r="D526" t="str">
            <v>día</v>
          </cell>
          <cell r="E526">
            <v>1.8867924528301886E-2</v>
          </cell>
          <cell r="F526">
            <v>0.5</v>
          </cell>
          <cell r="G526">
            <v>112375.1</v>
          </cell>
          <cell r="H526">
            <v>2120.2849056603773</v>
          </cell>
        </row>
        <row r="527">
          <cell r="B527" t="str">
            <v>MOAYUDR</v>
          </cell>
          <cell r="C527" t="str">
            <v>Mo ayudante raso</v>
          </cell>
          <cell r="D527" t="str">
            <v>día</v>
          </cell>
          <cell r="E527">
            <v>1.8867924528301886E-2</v>
          </cell>
          <cell r="F527">
            <v>0</v>
          </cell>
          <cell r="G527">
            <v>55965</v>
          </cell>
          <cell r="H527">
            <v>1055.943396226415</v>
          </cell>
        </row>
        <row r="528">
          <cell r="B528">
            <v>0</v>
          </cell>
          <cell r="C528" t="str">
            <v/>
          </cell>
          <cell r="D528" t="str">
            <v/>
          </cell>
          <cell r="E528">
            <v>0</v>
          </cell>
          <cell r="F528">
            <v>0</v>
          </cell>
          <cell r="G528" t="str">
            <v/>
          </cell>
          <cell r="H528">
            <v>0</v>
          </cell>
        </row>
        <row r="529">
          <cell r="B529" t="str">
            <v>6.7</v>
          </cell>
          <cell r="C529" t="str">
            <v>STI de pozo séptico tipo I de 1000 Litros, incluye accesorios para la correcta instalación y puesta en marcha.</v>
          </cell>
          <cell r="D529" t="str">
            <v>un</v>
          </cell>
          <cell r="E529">
            <v>27</v>
          </cell>
          <cell r="F529">
            <v>0</v>
          </cell>
          <cell r="G529" t="str">
            <v/>
          </cell>
          <cell r="H529">
            <v>692069</v>
          </cell>
        </row>
        <row r="530">
          <cell r="B530" t="str">
            <v>I. EQUIPO Y HERRAMIENTA</v>
          </cell>
          <cell r="C530">
            <v>0</v>
          </cell>
          <cell r="D530">
            <v>0</v>
          </cell>
          <cell r="E530">
            <v>0</v>
          </cell>
          <cell r="F530">
            <v>0</v>
          </cell>
          <cell r="G530">
            <v>0</v>
          </cell>
          <cell r="H530">
            <v>4908.0650000000005</v>
          </cell>
        </row>
        <row r="531">
          <cell r="B531" t="str">
            <v>HTAMNR</v>
          </cell>
          <cell r="C531" t="str">
            <v>Herramienta y equipo menor</v>
          </cell>
          <cell r="D531" t="str">
            <v>%</v>
          </cell>
          <cell r="E531">
            <v>0</v>
          </cell>
          <cell r="F531">
            <v>0.05</v>
          </cell>
          <cell r="G531">
            <v>98161.3</v>
          </cell>
          <cell r="H531">
            <v>4908.0650000000005</v>
          </cell>
        </row>
        <row r="532">
          <cell r="B532">
            <v>0</v>
          </cell>
          <cell r="C532" t="str">
            <v/>
          </cell>
          <cell r="D532" t="str">
            <v/>
          </cell>
          <cell r="E532">
            <v>0</v>
          </cell>
          <cell r="F532">
            <v>0</v>
          </cell>
          <cell r="G532" t="str">
            <v/>
          </cell>
          <cell r="H532">
            <v>0</v>
          </cell>
        </row>
        <row r="533">
          <cell r="B533">
            <v>0</v>
          </cell>
          <cell r="C533" t="str">
            <v/>
          </cell>
          <cell r="D533" t="str">
            <v/>
          </cell>
          <cell r="E533">
            <v>0</v>
          </cell>
          <cell r="F533">
            <v>0</v>
          </cell>
          <cell r="G533" t="str">
            <v/>
          </cell>
          <cell r="H533">
            <v>0</v>
          </cell>
        </row>
        <row r="534">
          <cell r="B534" t="str">
            <v>II. MATERIALES</v>
          </cell>
          <cell r="C534">
            <v>0</v>
          </cell>
          <cell r="D534">
            <v>0</v>
          </cell>
          <cell r="E534">
            <v>0</v>
          </cell>
          <cell r="F534">
            <v>0</v>
          </cell>
          <cell r="G534">
            <v>0</v>
          </cell>
          <cell r="H534">
            <v>589000</v>
          </cell>
        </row>
        <row r="535">
          <cell r="B535" t="str">
            <v>SS1050</v>
          </cell>
          <cell r="C535" t="str">
            <v>Tanque séptico prefabricado en PEAD, v=1000 litros.</v>
          </cell>
          <cell r="D535" t="str">
            <v>un</v>
          </cell>
          <cell r="E535">
            <v>1</v>
          </cell>
          <cell r="F535">
            <v>0</v>
          </cell>
          <cell r="G535">
            <v>589000</v>
          </cell>
          <cell r="H535">
            <v>589000</v>
          </cell>
        </row>
        <row r="536">
          <cell r="B536">
            <v>0</v>
          </cell>
          <cell r="C536" t="str">
            <v/>
          </cell>
          <cell r="D536" t="str">
            <v/>
          </cell>
          <cell r="E536">
            <v>0</v>
          </cell>
          <cell r="F536">
            <v>0</v>
          </cell>
          <cell r="G536" t="str">
            <v/>
          </cell>
          <cell r="H536">
            <v>0</v>
          </cell>
        </row>
        <row r="537">
          <cell r="B537">
            <v>0</v>
          </cell>
          <cell r="C537" t="str">
            <v/>
          </cell>
          <cell r="D537" t="str">
            <v/>
          </cell>
          <cell r="E537">
            <v>0</v>
          </cell>
          <cell r="F537">
            <v>0</v>
          </cell>
          <cell r="G537" t="str">
            <v/>
          </cell>
          <cell r="H537">
            <v>0</v>
          </cell>
        </row>
        <row r="538">
          <cell r="B538">
            <v>0</v>
          </cell>
          <cell r="C538" t="str">
            <v/>
          </cell>
          <cell r="D538" t="str">
            <v/>
          </cell>
          <cell r="E538">
            <v>0</v>
          </cell>
          <cell r="F538">
            <v>0</v>
          </cell>
          <cell r="G538" t="str">
            <v/>
          </cell>
          <cell r="H538">
            <v>0</v>
          </cell>
        </row>
        <row r="539">
          <cell r="B539">
            <v>0</v>
          </cell>
          <cell r="C539" t="str">
            <v/>
          </cell>
          <cell r="D539" t="str">
            <v/>
          </cell>
          <cell r="E539">
            <v>0</v>
          </cell>
          <cell r="F539">
            <v>0</v>
          </cell>
          <cell r="G539" t="str">
            <v/>
          </cell>
          <cell r="H539">
            <v>0</v>
          </cell>
        </row>
        <row r="540">
          <cell r="B540" t="str">
            <v>III. TRANSPORTES</v>
          </cell>
          <cell r="C540">
            <v>0</v>
          </cell>
          <cell r="D540">
            <v>0</v>
          </cell>
          <cell r="E540">
            <v>0</v>
          </cell>
          <cell r="F540">
            <v>0</v>
          </cell>
          <cell r="G540">
            <v>0</v>
          </cell>
          <cell r="H540">
            <v>0</v>
          </cell>
        </row>
        <row r="541">
          <cell r="B541" t="str">
            <v>TR1090</v>
          </cell>
          <cell r="C541" t="str">
            <v>Transporte de materiales varios ($/m³.km)</v>
          </cell>
          <cell r="D541" t="str">
            <v>m3-km</v>
          </cell>
          <cell r="E541">
            <v>0</v>
          </cell>
          <cell r="F541">
            <v>0</v>
          </cell>
          <cell r="G541">
            <v>1500</v>
          </cell>
          <cell r="H541">
            <v>0</v>
          </cell>
        </row>
        <row r="542">
          <cell r="B542">
            <v>0</v>
          </cell>
          <cell r="C542" t="str">
            <v/>
          </cell>
          <cell r="D542" t="str">
            <v/>
          </cell>
          <cell r="E542">
            <v>0</v>
          </cell>
          <cell r="F542">
            <v>0</v>
          </cell>
          <cell r="G542" t="str">
            <v/>
          </cell>
          <cell r="H542">
            <v>0</v>
          </cell>
        </row>
        <row r="543">
          <cell r="B543">
            <v>0</v>
          </cell>
          <cell r="C543" t="str">
            <v/>
          </cell>
          <cell r="D543" t="str">
            <v/>
          </cell>
          <cell r="E543">
            <v>0</v>
          </cell>
          <cell r="F543">
            <v>0</v>
          </cell>
          <cell r="G543" t="str">
            <v/>
          </cell>
          <cell r="H543">
            <v>0</v>
          </cell>
        </row>
        <row r="544">
          <cell r="B544" t="str">
            <v>IV. MANO DE OBRA</v>
          </cell>
          <cell r="C544">
            <v>0</v>
          </cell>
          <cell r="D544">
            <v>0</v>
          </cell>
          <cell r="E544">
            <v>0</v>
          </cell>
          <cell r="F544">
            <v>0</v>
          </cell>
          <cell r="G544">
            <v>0</v>
          </cell>
          <cell r="H544">
            <v>98161.3</v>
          </cell>
        </row>
        <row r="545">
          <cell r="B545" t="str">
            <v>MOFICIAL</v>
          </cell>
          <cell r="C545" t="str">
            <v>Mo oficial</v>
          </cell>
          <cell r="D545" t="str">
            <v>día</v>
          </cell>
          <cell r="E545">
            <v>0.5</v>
          </cell>
          <cell r="F545">
            <v>0.5</v>
          </cell>
          <cell r="G545">
            <v>112375.1</v>
          </cell>
          <cell r="H545">
            <v>56187.55</v>
          </cell>
        </row>
        <row r="546">
          <cell r="B546" t="str">
            <v>MOAYUDA</v>
          </cell>
          <cell r="C546" t="str">
            <v>Mo ayudante entendido</v>
          </cell>
          <cell r="D546" t="str">
            <v>día</v>
          </cell>
          <cell r="E546">
            <v>0.5</v>
          </cell>
          <cell r="F546">
            <v>0</v>
          </cell>
          <cell r="G546">
            <v>83947.5</v>
          </cell>
          <cell r="H546">
            <v>41973.75</v>
          </cell>
        </row>
        <row r="547">
          <cell r="B547">
            <v>0</v>
          </cell>
          <cell r="C547" t="str">
            <v/>
          </cell>
          <cell r="D547" t="str">
            <v/>
          </cell>
          <cell r="E547">
            <v>0</v>
          </cell>
          <cell r="F547">
            <v>0</v>
          </cell>
          <cell r="G547" t="str">
            <v/>
          </cell>
          <cell r="H547">
            <v>0</v>
          </cell>
        </row>
        <row r="548">
          <cell r="B548" t="str">
            <v>7.</v>
          </cell>
          <cell r="C548" t="str">
            <v>CERRAJERIA</v>
          </cell>
          <cell r="D548" t="str">
            <v/>
          </cell>
          <cell r="E548">
            <v>0</v>
          </cell>
          <cell r="F548">
            <v>0</v>
          </cell>
          <cell r="G548" t="str">
            <v/>
          </cell>
          <cell r="H548" t="str">
            <v/>
          </cell>
        </row>
        <row r="549">
          <cell r="B549" t="str">
            <v>7.1</v>
          </cell>
          <cell r="C549" t="str">
            <v>STI Puerta metalica cal 22 con chapa para baño (0,68x1,80m)</v>
          </cell>
          <cell r="D549" t="str">
            <v>un</v>
          </cell>
          <cell r="E549">
            <v>27</v>
          </cell>
          <cell r="F549">
            <v>0</v>
          </cell>
          <cell r="G549" t="str">
            <v/>
          </cell>
          <cell r="H549">
            <v>315703</v>
          </cell>
        </row>
        <row r="550">
          <cell r="B550" t="str">
            <v>I. EQUIPO Y HERRAMIENTA</v>
          </cell>
          <cell r="C550">
            <v>0</v>
          </cell>
          <cell r="D550">
            <v>0</v>
          </cell>
          <cell r="E550">
            <v>0</v>
          </cell>
          <cell r="F550">
            <v>0</v>
          </cell>
          <cell r="G550">
            <v>0</v>
          </cell>
          <cell r="H550">
            <v>3366.8020000000006</v>
          </cell>
        </row>
        <row r="551">
          <cell r="B551" t="str">
            <v>HTAMNR</v>
          </cell>
          <cell r="C551" t="str">
            <v>Herramienta y equipo menor</v>
          </cell>
          <cell r="D551" t="str">
            <v>%</v>
          </cell>
          <cell r="E551">
            <v>0</v>
          </cell>
          <cell r="F551">
            <v>0.05</v>
          </cell>
          <cell r="G551">
            <v>67336.040000000008</v>
          </cell>
          <cell r="H551">
            <v>3366.8020000000006</v>
          </cell>
        </row>
        <row r="552">
          <cell r="B552">
            <v>0</v>
          </cell>
          <cell r="C552" t="str">
            <v/>
          </cell>
          <cell r="D552" t="str">
            <v/>
          </cell>
          <cell r="E552">
            <v>0</v>
          </cell>
          <cell r="F552">
            <v>0</v>
          </cell>
          <cell r="G552" t="str">
            <v/>
          </cell>
          <cell r="H552">
            <v>0</v>
          </cell>
        </row>
        <row r="553">
          <cell r="B553">
            <v>0</v>
          </cell>
          <cell r="C553" t="str">
            <v/>
          </cell>
          <cell r="D553" t="str">
            <v/>
          </cell>
          <cell r="E553">
            <v>0</v>
          </cell>
          <cell r="F553">
            <v>0</v>
          </cell>
          <cell r="G553" t="str">
            <v/>
          </cell>
          <cell r="H553">
            <v>0</v>
          </cell>
        </row>
        <row r="554">
          <cell r="B554" t="str">
            <v>II. MATERIALES</v>
          </cell>
          <cell r="C554">
            <v>0</v>
          </cell>
          <cell r="D554">
            <v>0</v>
          </cell>
          <cell r="E554">
            <v>0</v>
          </cell>
          <cell r="F554">
            <v>0</v>
          </cell>
          <cell r="G554">
            <v>0</v>
          </cell>
          <cell r="H554">
            <v>245000</v>
          </cell>
        </row>
        <row r="555">
          <cell r="B555" t="str">
            <v>MAT1260</v>
          </cell>
          <cell r="C555" t="str">
            <v>Puerta metálica en lamina cal 22 - incluye marco - 0.8m x 2.10m</v>
          </cell>
          <cell r="D555" t="str">
            <v>un</v>
          </cell>
          <cell r="E555">
            <v>1</v>
          </cell>
          <cell r="F555">
            <v>0</v>
          </cell>
          <cell r="G555">
            <v>245000</v>
          </cell>
          <cell r="H555">
            <v>245000</v>
          </cell>
        </row>
        <row r="556">
          <cell r="B556">
            <v>0</v>
          </cell>
          <cell r="C556" t="str">
            <v/>
          </cell>
          <cell r="D556" t="str">
            <v/>
          </cell>
          <cell r="E556">
            <v>0</v>
          </cell>
          <cell r="F556">
            <v>0</v>
          </cell>
          <cell r="G556" t="str">
            <v/>
          </cell>
          <cell r="H556">
            <v>0</v>
          </cell>
        </row>
        <row r="557">
          <cell r="B557">
            <v>0</v>
          </cell>
          <cell r="C557" t="str">
            <v/>
          </cell>
          <cell r="D557" t="str">
            <v/>
          </cell>
          <cell r="E557">
            <v>0</v>
          </cell>
          <cell r="F557">
            <v>0</v>
          </cell>
          <cell r="G557" t="str">
            <v/>
          </cell>
          <cell r="H557">
            <v>0</v>
          </cell>
        </row>
        <row r="558">
          <cell r="B558">
            <v>0</v>
          </cell>
          <cell r="C558" t="str">
            <v/>
          </cell>
          <cell r="D558" t="str">
            <v/>
          </cell>
          <cell r="E558">
            <v>0</v>
          </cell>
          <cell r="F558">
            <v>0</v>
          </cell>
          <cell r="G558" t="str">
            <v/>
          </cell>
          <cell r="H558">
            <v>0</v>
          </cell>
        </row>
        <row r="559">
          <cell r="B559">
            <v>0</v>
          </cell>
          <cell r="C559" t="str">
            <v/>
          </cell>
          <cell r="D559" t="str">
            <v/>
          </cell>
          <cell r="E559">
            <v>0</v>
          </cell>
          <cell r="F559">
            <v>0</v>
          </cell>
          <cell r="G559" t="str">
            <v/>
          </cell>
          <cell r="H559">
            <v>0</v>
          </cell>
        </row>
        <row r="560">
          <cell r="B560" t="str">
            <v>III. TRANSPORTES</v>
          </cell>
          <cell r="C560">
            <v>0</v>
          </cell>
          <cell r="D560">
            <v>0</v>
          </cell>
          <cell r="E560">
            <v>0</v>
          </cell>
          <cell r="F560">
            <v>0</v>
          </cell>
          <cell r="G560">
            <v>0</v>
          </cell>
          <cell r="H560">
            <v>0</v>
          </cell>
        </row>
        <row r="561">
          <cell r="B561" t="str">
            <v>TR1090</v>
          </cell>
          <cell r="C561" t="str">
            <v>Transporte de materiales varios ($/m³.km)</v>
          </cell>
          <cell r="D561" t="str">
            <v>m3-km</v>
          </cell>
          <cell r="E561">
            <v>0</v>
          </cell>
          <cell r="F561">
            <v>0</v>
          </cell>
          <cell r="G561">
            <v>1500</v>
          </cell>
          <cell r="H561">
            <v>0</v>
          </cell>
        </row>
        <row r="562">
          <cell r="B562">
            <v>0</v>
          </cell>
          <cell r="C562" t="str">
            <v/>
          </cell>
          <cell r="D562" t="str">
            <v/>
          </cell>
          <cell r="E562">
            <v>0</v>
          </cell>
          <cell r="F562">
            <v>0</v>
          </cell>
          <cell r="G562" t="str">
            <v/>
          </cell>
          <cell r="H562">
            <v>0</v>
          </cell>
        </row>
        <row r="563">
          <cell r="B563">
            <v>0</v>
          </cell>
          <cell r="C563" t="str">
            <v/>
          </cell>
          <cell r="D563" t="str">
            <v/>
          </cell>
          <cell r="E563">
            <v>0</v>
          </cell>
          <cell r="F563">
            <v>0</v>
          </cell>
          <cell r="G563" t="str">
            <v/>
          </cell>
          <cell r="H563">
            <v>0</v>
          </cell>
        </row>
        <row r="564">
          <cell r="B564" t="str">
            <v>IV. MANO DE OBRA</v>
          </cell>
          <cell r="C564">
            <v>0</v>
          </cell>
          <cell r="D564">
            <v>0</v>
          </cell>
          <cell r="E564">
            <v>0</v>
          </cell>
          <cell r="F564">
            <v>0</v>
          </cell>
          <cell r="G564">
            <v>0</v>
          </cell>
          <cell r="H564">
            <v>67336.040000000008</v>
          </cell>
        </row>
        <row r="565">
          <cell r="B565" t="str">
            <v>MOFICIAL</v>
          </cell>
          <cell r="C565" t="str">
            <v>Mo oficial</v>
          </cell>
          <cell r="D565" t="str">
            <v>día</v>
          </cell>
          <cell r="E565">
            <v>0.4</v>
          </cell>
          <cell r="F565">
            <v>0.5</v>
          </cell>
          <cell r="G565">
            <v>112375.1</v>
          </cell>
          <cell r="H565">
            <v>44950.040000000008</v>
          </cell>
        </row>
        <row r="566">
          <cell r="B566" t="str">
            <v>MOAYUDR</v>
          </cell>
          <cell r="C566" t="str">
            <v>Mo ayudante raso</v>
          </cell>
          <cell r="D566" t="str">
            <v>día</v>
          </cell>
          <cell r="E566">
            <v>0.4</v>
          </cell>
          <cell r="F566">
            <v>0</v>
          </cell>
          <cell r="G566">
            <v>55965</v>
          </cell>
          <cell r="H566">
            <v>22386</v>
          </cell>
        </row>
        <row r="567">
          <cell r="B567">
            <v>0</v>
          </cell>
          <cell r="C567" t="str">
            <v/>
          </cell>
          <cell r="D567" t="str">
            <v/>
          </cell>
          <cell r="E567">
            <v>0</v>
          </cell>
          <cell r="F567">
            <v>0</v>
          </cell>
          <cell r="G567" t="str">
            <v/>
          </cell>
          <cell r="H567">
            <v>0</v>
          </cell>
        </row>
        <row r="568">
          <cell r="B568" t="str">
            <v>7.2</v>
          </cell>
          <cell r="C568" t="str">
            <v>STI Ventana para baño (tragaluz 0,6x0,3)</v>
          </cell>
          <cell r="D568" t="str">
            <v>un</v>
          </cell>
          <cell r="E568">
            <v>29</v>
          </cell>
          <cell r="F568">
            <v>0</v>
          </cell>
          <cell r="G568" t="str">
            <v/>
          </cell>
          <cell r="H568">
            <v>88743</v>
          </cell>
        </row>
        <row r="569">
          <cell r="B569" t="str">
            <v>I. EQUIPO Y HERRAMIENTA</v>
          </cell>
          <cell r="C569">
            <v>0</v>
          </cell>
          <cell r="D569">
            <v>0</v>
          </cell>
          <cell r="E569">
            <v>0</v>
          </cell>
          <cell r="F569">
            <v>0</v>
          </cell>
          <cell r="G569">
            <v>0</v>
          </cell>
          <cell r="H569">
            <v>654.4086666666667</v>
          </cell>
        </row>
        <row r="570">
          <cell r="B570" t="str">
            <v>HTAMNR</v>
          </cell>
          <cell r="C570" t="str">
            <v>Herramienta y equipo menor</v>
          </cell>
          <cell r="D570" t="str">
            <v>%</v>
          </cell>
          <cell r="E570">
            <v>0</v>
          </cell>
          <cell r="F570">
            <v>0.05</v>
          </cell>
          <cell r="G570">
            <v>13088.173333333332</v>
          </cell>
          <cell r="H570">
            <v>654.4086666666667</v>
          </cell>
        </row>
        <row r="571">
          <cell r="B571">
            <v>0</v>
          </cell>
          <cell r="C571" t="str">
            <v/>
          </cell>
          <cell r="D571" t="str">
            <v/>
          </cell>
          <cell r="E571">
            <v>0</v>
          </cell>
          <cell r="F571">
            <v>0</v>
          </cell>
          <cell r="G571" t="str">
            <v/>
          </cell>
          <cell r="H571">
            <v>0</v>
          </cell>
        </row>
        <row r="572">
          <cell r="B572">
            <v>0</v>
          </cell>
          <cell r="C572" t="str">
            <v/>
          </cell>
          <cell r="D572" t="str">
            <v/>
          </cell>
          <cell r="E572">
            <v>0</v>
          </cell>
          <cell r="F572">
            <v>0</v>
          </cell>
          <cell r="G572" t="str">
            <v/>
          </cell>
          <cell r="H572">
            <v>0</v>
          </cell>
        </row>
        <row r="573">
          <cell r="B573" t="str">
            <v>II. MATERIALES</v>
          </cell>
          <cell r="C573">
            <v>0</v>
          </cell>
          <cell r="D573">
            <v>0</v>
          </cell>
          <cell r="E573">
            <v>0</v>
          </cell>
          <cell r="F573">
            <v>0</v>
          </cell>
          <cell r="G573">
            <v>0</v>
          </cell>
          <cell r="H573">
            <v>75000</v>
          </cell>
        </row>
        <row r="574">
          <cell r="B574" t="str">
            <v>MAT1374</v>
          </cell>
          <cell r="C574" t="str">
            <v>Ventana para baño (tragaluz 0,6x0,3)pvc</v>
          </cell>
          <cell r="D574" t="str">
            <v>un</v>
          </cell>
          <cell r="E574">
            <v>1</v>
          </cell>
          <cell r="F574">
            <v>0</v>
          </cell>
          <cell r="G574">
            <v>75000</v>
          </cell>
          <cell r="H574">
            <v>75000</v>
          </cell>
        </row>
        <row r="575">
          <cell r="B575">
            <v>0</v>
          </cell>
          <cell r="C575" t="str">
            <v/>
          </cell>
          <cell r="D575" t="str">
            <v/>
          </cell>
          <cell r="E575">
            <v>0</v>
          </cell>
          <cell r="F575">
            <v>0</v>
          </cell>
          <cell r="G575" t="str">
            <v/>
          </cell>
          <cell r="H575">
            <v>0</v>
          </cell>
        </row>
        <row r="576">
          <cell r="B576">
            <v>0</v>
          </cell>
          <cell r="C576" t="str">
            <v/>
          </cell>
          <cell r="D576" t="str">
            <v/>
          </cell>
          <cell r="E576">
            <v>0</v>
          </cell>
          <cell r="F576">
            <v>0</v>
          </cell>
          <cell r="G576" t="str">
            <v/>
          </cell>
          <cell r="H576">
            <v>0</v>
          </cell>
        </row>
        <row r="577">
          <cell r="B577">
            <v>0</v>
          </cell>
          <cell r="C577" t="str">
            <v/>
          </cell>
          <cell r="D577" t="str">
            <v/>
          </cell>
          <cell r="E577">
            <v>0</v>
          </cell>
          <cell r="F577">
            <v>0</v>
          </cell>
          <cell r="G577" t="str">
            <v/>
          </cell>
          <cell r="H577">
            <v>0</v>
          </cell>
        </row>
        <row r="578">
          <cell r="B578">
            <v>0</v>
          </cell>
          <cell r="C578" t="str">
            <v/>
          </cell>
          <cell r="D578" t="str">
            <v/>
          </cell>
          <cell r="E578">
            <v>0</v>
          </cell>
          <cell r="F578">
            <v>0</v>
          </cell>
          <cell r="G578" t="str">
            <v/>
          </cell>
          <cell r="H578">
            <v>0</v>
          </cell>
        </row>
        <row r="579">
          <cell r="B579" t="str">
            <v>III. TRANSPORTES</v>
          </cell>
          <cell r="C579">
            <v>0</v>
          </cell>
          <cell r="D579">
            <v>0</v>
          </cell>
          <cell r="E579">
            <v>0</v>
          </cell>
          <cell r="F579">
            <v>0</v>
          </cell>
          <cell r="G579">
            <v>0</v>
          </cell>
          <cell r="H579">
            <v>0</v>
          </cell>
        </row>
        <row r="580">
          <cell r="B580" t="str">
            <v>TR1090</v>
          </cell>
          <cell r="C580" t="str">
            <v>Transporte de materiales varios ($/m³.km)</v>
          </cell>
          <cell r="D580" t="str">
            <v>m3-km</v>
          </cell>
          <cell r="E580">
            <v>0</v>
          </cell>
          <cell r="F580">
            <v>0</v>
          </cell>
          <cell r="G580">
            <v>1500</v>
          </cell>
          <cell r="H580">
            <v>0</v>
          </cell>
        </row>
        <row r="581">
          <cell r="B581">
            <v>0</v>
          </cell>
          <cell r="C581" t="str">
            <v/>
          </cell>
          <cell r="D581" t="str">
            <v/>
          </cell>
          <cell r="E581">
            <v>0</v>
          </cell>
          <cell r="F581">
            <v>0</v>
          </cell>
          <cell r="G581" t="str">
            <v/>
          </cell>
          <cell r="H581">
            <v>0</v>
          </cell>
        </row>
        <row r="582">
          <cell r="B582">
            <v>0</v>
          </cell>
          <cell r="C582" t="str">
            <v/>
          </cell>
          <cell r="D582" t="str">
            <v/>
          </cell>
          <cell r="E582">
            <v>0</v>
          </cell>
          <cell r="F582">
            <v>0</v>
          </cell>
          <cell r="G582" t="str">
            <v/>
          </cell>
          <cell r="H582">
            <v>0</v>
          </cell>
        </row>
        <row r="583">
          <cell r="B583" t="str">
            <v>IV. MANO DE OBRA</v>
          </cell>
          <cell r="C583">
            <v>0</v>
          </cell>
          <cell r="D583">
            <v>0</v>
          </cell>
          <cell r="E583">
            <v>0</v>
          </cell>
          <cell r="F583">
            <v>0</v>
          </cell>
          <cell r="G583">
            <v>0</v>
          </cell>
          <cell r="H583">
            <v>13088.173333333332</v>
          </cell>
        </row>
        <row r="584">
          <cell r="B584" t="str">
            <v>MOFICIAL</v>
          </cell>
          <cell r="C584" t="str">
            <v>Mo oficial</v>
          </cell>
          <cell r="D584" t="str">
            <v>día</v>
          </cell>
          <cell r="E584">
            <v>6.6666666666666666E-2</v>
          </cell>
          <cell r="F584">
            <v>0.5</v>
          </cell>
          <cell r="G584">
            <v>112375.1</v>
          </cell>
          <cell r="H584">
            <v>7491.6733333333332</v>
          </cell>
        </row>
        <row r="585">
          <cell r="B585" t="str">
            <v>MOAYUDA</v>
          </cell>
          <cell r="C585" t="str">
            <v>Mo ayudante entendido</v>
          </cell>
          <cell r="D585" t="str">
            <v>día</v>
          </cell>
          <cell r="E585">
            <v>6.6666666666666666E-2</v>
          </cell>
          <cell r="F585">
            <v>0</v>
          </cell>
          <cell r="G585">
            <v>83947.5</v>
          </cell>
          <cell r="H585">
            <v>5596.5</v>
          </cell>
        </row>
        <row r="586">
          <cell r="B586">
            <v>0</v>
          </cell>
          <cell r="C586" t="str">
            <v/>
          </cell>
          <cell r="D586" t="str">
            <v/>
          </cell>
          <cell r="E586">
            <v>0</v>
          </cell>
          <cell r="F586">
            <v>0</v>
          </cell>
          <cell r="G586" t="str">
            <v/>
          </cell>
          <cell r="H586">
            <v>0</v>
          </cell>
        </row>
        <row r="587">
          <cell r="B587" t="str">
            <v>7.3</v>
          </cell>
          <cell r="C587" t="str">
            <v/>
          </cell>
          <cell r="D587" t="str">
            <v/>
          </cell>
          <cell r="E587" t="str">
            <v/>
          </cell>
          <cell r="F587">
            <v>0</v>
          </cell>
          <cell r="G587" t="str">
            <v/>
          </cell>
          <cell r="H587">
            <v>0</v>
          </cell>
        </row>
        <row r="588">
          <cell r="B588" t="str">
            <v>I. EQUIPO Y HERRAMIENTA</v>
          </cell>
          <cell r="C588">
            <v>0</v>
          </cell>
          <cell r="D588">
            <v>0</v>
          </cell>
          <cell r="E588">
            <v>0</v>
          </cell>
          <cell r="F588">
            <v>0</v>
          </cell>
          <cell r="G588">
            <v>0</v>
          </cell>
          <cell r="H588">
            <v>0</v>
          </cell>
        </row>
        <row r="589">
          <cell r="B589" t="str">
            <v>HTAMNR</v>
          </cell>
          <cell r="C589" t="str">
            <v>Herramienta y equipo menor</v>
          </cell>
          <cell r="D589" t="str">
            <v>%</v>
          </cell>
          <cell r="E589">
            <v>0</v>
          </cell>
          <cell r="F589">
            <v>0.05</v>
          </cell>
          <cell r="G589">
            <v>0</v>
          </cell>
          <cell r="H589">
            <v>0</v>
          </cell>
        </row>
        <row r="590">
          <cell r="B590">
            <v>0</v>
          </cell>
          <cell r="C590" t="str">
            <v/>
          </cell>
          <cell r="D590" t="str">
            <v/>
          </cell>
          <cell r="E590">
            <v>0</v>
          </cell>
          <cell r="F590">
            <v>0</v>
          </cell>
          <cell r="G590" t="str">
            <v/>
          </cell>
          <cell r="H590">
            <v>0</v>
          </cell>
        </row>
        <row r="591">
          <cell r="B591">
            <v>0</v>
          </cell>
          <cell r="C591" t="str">
            <v/>
          </cell>
          <cell r="D591" t="str">
            <v/>
          </cell>
          <cell r="E591">
            <v>0</v>
          </cell>
          <cell r="F591">
            <v>0</v>
          </cell>
          <cell r="G591" t="str">
            <v/>
          </cell>
          <cell r="H591">
            <v>0</v>
          </cell>
        </row>
        <row r="592">
          <cell r="B592" t="str">
            <v>II. MATERIALES</v>
          </cell>
          <cell r="C592">
            <v>0</v>
          </cell>
          <cell r="D592">
            <v>0</v>
          </cell>
          <cell r="E592">
            <v>0</v>
          </cell>
          <cell r="F592">
            <v>0</v>
          </cell>
          <cell r="G592">
            <v>0</v>
          </cell>
          <cell r="H592">
            <v>0</v>
          </cell>
        </row>
        <row r="593">
          <cell r="B593">
            <v>0</v>
          </cell>
          <cell r="C593" t="str">
            <v/>
          </cell>
          <cell r="D593" t="str">
            <v/>
          </cell>
          <cell r="E593">
            <v>0</v>
          </cell>
          <cell r="F593">
            <v>0</v>
          </cell>
          <cell r="G593" t="str">
            <v/>
          </cell>
          <cell r="H593">
            <v>0</v>
          </cell>
        </row>
        <row r="594">
          <cell r="B594">
            <v>0</v>
          </cell>
          <cell r="C594" t="str">
            <v/>
          </cell>
          <cell r="D594" t="str">
            <v/>
          </cell>
          <cell r="E594">
            <v>0</v>
          </cell>
          <cell r="F594">
            <v>0</v>
          </cell>
          <cell r="G594" t="str">
            <v/>
          </cell>
          <cell r="H594">
            <v>0</v>
          </cell>
        </row>
        <row r="595">
          <cell r="B595">
            <v>0</v>
          </cell>
          <cell r="C595" t="str">
            <v/>
          </cell>
          <cell r="D595" t="str">
            <v/>
          </cell>
          <cell r="E595">
            <v>0</v>
          </cell>
          <cell r="F595">
            <v>0</v>
          </cell>
          <cell r="G595" t="str">
            <v/>
          </cell>
          <cell r="H595">
            <v>0</v>
          </cell>
        </row>
        <row r="596">
          <cell r="B596">
            <v>0</v>
          </cell>
          <cell r="C596" t="str">
            <v/>
          </cell>
          <cell r="D596" t="str">
            <v/>
          </cell>
          <cell r="E596">
            <v>0</v>
          </cell>
          <cell r="F596">
            <v>0</v>
          </cell>
          <cell r="G596" t="str">
            <v/>
          </cell>
          <cell r="H596">
            <v>0</v>
          </cell>
        </row>
        <row r="597">
          <cell r="B597">
            <v>0</v>
          </cell>
          <cell r="C597" t="str">
            <v/>
          </cell>
          <cell r="D597" t="str">
            <v/>
          </cell>
          <cell r="E597">
            <v>0</v>
          </cell>
          <cell r="F597">
            <v>0</v>
          </cell>
          <cell r="G597" t="str">
            <v/>
          </cell>
          <cell r="H597">
            <v>0</v>
          </cell>
        </row>
        <row r="598">
          <cell r="B598" t="str">
            <v>III. TRANSPORTES</v>
          </cell>
          <cell r="C598">
            <v>0</v>
          </cell>
          <cell r="D598">
            <v>0</v>
          </cell>
          <cell r="E598">
            <v>0</v>
          </cell>
          <cell r="F598">
            <v>0</v>
          </cell>
          <cell r="G598">
            <v>0</v>
          </cell>
          <cell r="H598">
            <v>0</v>
          </cell>
        </row>
        <row r="599">
          <cell r="B599">
            <v>0</v>
          </cell>
          <cell r="C599" t="str">
            <v/>
          </cell>
          <cell r="D599" t="str">
            <v/>
          </cell>
          <cell r="E599">
            <v>0</v>
          </cell>
          <cell r="F599">
            <v>0</v>
          </cell>
          <cell r="G599" t="str">
            <v/>
          </cell>
          <cell r="H599">
            <v>0</v>
          </cell>
        </row>
        <row r="600">
          <cell r="B600">
            <v>0</v>
          </cell>
          <cell r="C600" t="str">
            <v/>
          </cell>
          <cell r="D600" t="str">
            <v/>
          </cell>
          <cell r="E600">
            <v>0</v>
          </cell>
          <cell r="F600">
            <v>0</v>
          </cell>
          <cell r="G600" t="str">
            <v/>
          </cell>
          <cell r="H600">
            <v>0</v>
          </cell>
        </row>
        <row r="601">
          <cell r="B601">
            <v>0</v>
          </cell>
          <cell r="C601" t="str">
            <v/>
          </cell>
          <cell r="D601" t="str">
            <v/>
          </cell>
          <cell r="E601">
            <v>0</v>
          </cell>
          <cell r="F601">
            <v>0</v>
          </cell>
          <cell r="G601" t="str">
            <v/>
          </cell>
          <cell r="H601">
            <v>0</v>
          </cell>
        </row>
        <row r="602">
          <cell r="B602" t="str">
            <v>IV. MANO DE OBRA</v>
          </cell>
          <cell r="C602">
            <v>0</v>
          </cell>
          <cell r="D602">
            <v>0</v>
          </cell>
          <cell r="E602">
            <v>0</v>
          </cell>
          <cell r="F602">
            <v>0</v>
          </cell>
          <cell r="G602">
            <v>0</v>
          </cell>
          <cell r="H602">
            <v>0</v>
          </cell>
        </row>
        <row r="603">
          <cell r="B603">
            <v>0</v>
          </cell>
          <cell r="C603" t="str">
            <v/>
          </cell>
          <cell r="D603" t="str">
            <v/>
          </cell>
          <cell r="E603">
            <v>0</v>
          </cell>
          <cell r="F603">
            <v>0</v>
          </cell>
          <cell r="G603" t="str">
            <v/>
          </cell>
          <cell r="H603">
            <v>0</v>
          </cell>
        </row>
        <row r="604">
          <cell r="B604">
            <v>0</v>
          </cell>
          <cell r="C604" t="str">
            <v/>
          </cell>
          <cell r="D604" t="str">
            <v/>
          </cell>
          <cell r="E604">
            <v>0</v>
          </cell>
          <cell r="F604">
            <v>0</v>
          </cell>
          <cell r="G604" t="str">
            <v/>
          </cell>
          <cell r="H604">
            <v>0</v>
          </cell>
        </row>
        <row r="605">
          <cell r="B605">
            <v>0</v>
          </cell>
          <cell r="C605" t="str">
            <v/>
          </cell>
          <cell r="D605" t="str">
            <v/>
          </cell>
          <cell r="E605">
            <v>0</v>
          </cell>
          <cell r="F605">
            <v>0</v>
          </cell>
          <cell r="G605" t="str">
            <v/>
          </cell>
          <cell r="H605">
            <v>0</v>
          </cell>
        </row>
        <row r="606">
          <cell r="B606" t="str">
            <v>8.</v>
          </cell>
          <cell r="C606" t="str">
            <v>CUBIERTA</v>
          </cell>
          <cell r="D606" t="str">
            <v/>
          </cell>
          <cell r="E606">
            <v>0</v>
          </cell>
          <cell r="F606">
            <v>0</v>
          </cell>
          <cell r="G606" t="str">
            <v/>
          </cell>
          <cell r="H606" t="str">
            <v/>
          </cell>
        </row>
        <row r="607">
          <cell r="B607" t="str">
            <v>8.1</v>
          </cell>
          <cell r="C607" t="str">
            <v>Instalación de cubierta, incluye todo lo necesario para su correta intalacion</v>
          </cell>
          <cell r="D607" t="str">
            <v>m2</v>
          </cell>
          <cell r="E607">
            <v>120.12</v>
          </cell>
          <cell r="F607">
            <v>0</v>
          </cell>
          <cell r="G607" t="str">
            <v/>
          </cell>
          <cell r="H607">
            <v>69660</v>
          </cell>
        </row>
        <row r="608">
          <cell r="B608" t="str">
            <v>I. EQUIPO Y HERRAMIENTA</v>
          </cell>
          <cell r="C608">
            <v>0</v>
          </cell>
          <cell r="D608">
            <v>0</v>
          </cell>
          <cell r="E608">
            <v>0</v>
          </cell>
          <cell r="F608">
            <v>0</v>
          </cell>
          <cell r="G608">
            <v>0</v>
          </cell>
          <cell r="H608">
            <v>1227.0162500000001</v>
          </cell>
        </row>
        <row r="609">
          <cell r="B609" t="str">
            <v>HTAMNR</v>
          </cell>
          <cell r="C609" t="str">
            <v>Herramienta y equipo menor</v>
          </cell>
          <cell r="D609" t="str">
            <v>%</v>
          </cell>
          <cell r="E609">
            <v>0</v>
          </cell>
          <cell r="F609">
            <v>0.05</v>
          </cell>
          <cell r="G609">
            <v>24540.325000000001</v>
          </cell>
          <cell r="H609">
            <v>1227.0162500000001</v>
          </cell>
        </row>
        <row r="610">
          <cell r="B610">
            <v>0</v>
          </cell>
          <cell r="C610" t="str">
            <v/>
          </cell>
          <cell r="D610" t="str">
            <v/>
          </cell>
          <cell r="E610">
            <v>0</v>
          </cell>
          <cell r="F610">
            <v>0</v>
          </cell>
          <cell r="G610" t="str">
            <v/>
          </cell>
          <cell r="H610">
            <v>0</v>
          </cell>
        </row>
        <row r="611">
          <cell r="B611">
            <v>0</v>
          </cell>
          <cell r="C611" t="str">
            <v/>
          </cell>
          <cell r="D611" t="str">
            <v/>
          </cell>
          <cell r="E611">
            <v>0</v>
          </cell>
          <cell r="F611">
            <v>0</v>
          </cell>
          <cell r="G611" t="str">
            <v/>
          </cell>
          <cell r="H611">
            <v>0</v>
          </cell>
        </row>
        <row r="612">
          <cell r="B612" t="str">
            <v>II. MATERIALES</v>
          </cell>
          <cell r="C612">
            <v>0</v>
          </cell>
          <cell r="D612">
            <v>0</v>
          </cell>
          <cell r="E612">
            <v>0</v>
          </cell>
          <cell r="F612">
            <v>0</v>
          </cell>
          <cell r="G612">
            <v>0</v>
          </cell>
          <cell r="H612">
            <v>43892.666666666672</v>
          </cell>
        </row>
        <row r="613">
          <cell r="B613" t="str">
            <v>MAT1316</v>
          </cell>
          <cell r="C613" t="str">
            <v>Teja tipo polipropileno #10 (3,00x0,76m)</v>
          </cell>
          <cell r="D613" t="str">
            <v>un</v>
          </cell>
          <cell r="E613">
            <v>0.47619047619047628</v>
          </cell>
          <cell r="F613">
            <v>0</v>
          </cell>
          <cell r="G613">
            <v>35000</v>
          </cell>
          <cell r="H613">
            <v>16666.666666666668</v>
          </cell>
        </row>
        <row r="614">
          <cell r="B614" t="str">
            <v>CUB1150</v>
          </cell>
          <cell r="C614" t="str">
            <v>Gancho sujeción techo</v>
          </cell>
          <cell r="D614" t="str">
            <v>un</v>
          </cell>
          <cell r="E614">
            <v>2</v>
          </cell>
          <cell r="F614">
            <v>0</v>
          </cell>
          <cell r="G614">
            <v>213</v>
          </cell>
          <cell r="H614">
            <v>426</v>
          </cell>
        </row>
        <row r="615">
          <cell r="B615" t="str">
            <v>MAT1201</v>
          </cell>
          <cell r="C615" t="str">
            <v>Madera para durmientes y correas 3"x4"</v>
          </cell>
          <cell r="D615" t="str">
            <v>m</v>
          </cell>
          <cell r="E615">
            <v>3</v>
          </cell>
          <cell r="F615">
            <v>0</v>
          </cell>
          <cell r="G615">
            <v>8666.6666666666661</v>
          </cell>
          <cell r="H615">
            <v>26000</v>
          </cell>
        </row>
        <row r="616">
          <cell r="B616" t="str">
            <v>CUB1151</v>
          </cell>
          <cell r="C616" t="str">
            <v>Amarre para teja</v>
          </cell>
          <cell r="D616" t="str">
            <v>un</v>
          </cell>
          <cell r="E616">
            <v>2</v>
          </cell>
          <cell r="F616">
            <v>0</v>
          </cell>
          <cell r="G616">
            <v>400</v>
          </cell>
          <cell r="H616">
            <v>800</v>
          </cell>
        </row>
        <row r="617">
          <cell r="B617">
            <v>0</v>
          </cell>
          <cell r="C617" t="str">
            <v/>
          </cell>
          <cell r="D617" t="str">
            <v/>
          </cell>
          <cell r="E617">
            <v>0</v>
          </cell>
          <cell r="F617">
            <v>0</v>
          </cell>
          <cell r="G617" t="str">
            <v/>
          </cell>
          <cell r="H617">
            <v>0</v>
          </cell>
        </row>
        <row r="618">
          <cell r="B618" t="str">
            <v>III. TRANSPORTES</v>
          </cell>
          <cell r="C618">
            <v>0</v>
          </cell>
          <cell r="D618">
            <v>0</v>
          </cell>
          <cell r="E618">
            <v>0</v>
          </cell>
          <cell r="F618">
            <v>0</v>
          </cell>
          <cell r="G618">
            <v>0</v>
          </cell>
          <cell r="H618">
            <v>0</v>
          </cell>
        </row>
        <row r="619">
          <cell r="B619" t="str">
            <v>TR1090</v>
          </cell>
          <cell r="C619" t="str">
            <v>Transporte de materiales varios ($/m³.km)</v>
          </cell>
          <cell r="D619" t="str">
            <v>m3-km</v>
          </cell>
          <cell r="E619">
            <v>0</v>
          </cell>
          <cell r="F619">
            <v>0</v>
          </cell>
          <cell r="G619">
            <v>1500</v>
          </cell>
          <cell r="H619">
            <v>0</v>
          </cell>
        </row>
        <row r="620">
          <cell r="B620">
            <v>0</v>
          </cell>
          <cell r="C620" t="str">
            <v/>
          </cell>
          <cell r="D620" t="str">
            <v/>
          </cell>
          <cell r="E620">
            <v>0</v>
          </cell>
          <cell r="F620">
            <v>0</v>
          </cell>
          <cell r="G620" t="str">
            <v/>
          </cell>
          <cell r="H620">
            <v>0</v>
          </cell>
        </row>
        <row r="621">
          <cell r="B621">
            <v>0</v>
          </cell>
          <cell r="C621" t="str">
            <v/>
          </cell>
          <cell r="D621" t="str">
            <v/>
          </cell>
          <cell r="E621">
            <v>0</v>
          </cell>
          <cell r="F621">
            <v>0</v>
          </cell>
          <cell r="G621" t="str">
            <v/>
          </cell>
          <cell r="H621">
            <v>0</v>
          </cell>
        </row>
        <row r="622">
          <cell r="B622" t="str">
            <v>IV. MANO DE OBRA</v>
          </cell>
          <cell r="C622">
            <v>0</v>
          </cell>
          <cell r="D622">
            <v>0</v>
          </cell>
          <cell r="E622">
            <v>0</v>
          </cell>
          <cell r="F622">
            <v>0</v>
          </cell>
          <cell r="G622">
            <v>0</v>
          </cell>
          <cell r="H622">
            <v>24540.325000000001</v>
          </cell>
        </row>
        <row r="623">
          <cell r="B623" t="str">
            <v>MOFICIAL</v>
          </cell>
          <cell r="C623" t="str">
            <v>Mo oficial</v>
          </cell>
          <cell r="D623" t="str">
            <v>día</v>
          </cell>
          <cell r="E623">
            <v>0.125</v>
          </cell>
          <cell r="F623">
            <v>0.5</v>
          </cell>
          <cell r="G623">
            <v>112375.1</v>
          </cell>
          <cell r="H623">
            <v>14046.887500000001</v>
          </cell>
        </row>
        <row r="624">
          <cell r="B624" t="str">
            <v>MOAYUDA</v>
          </cell>
          <cell r="C624" t="str">
            <v>Mo ayudante entendido</v>
          </cell>
          <cell r="D624" t="str">
            <v>día</v>
          </cell>
          <cell r="E624">
            <v>0.125</v>
          </cell>
          <cell r="F624">
            <v>0</v>
          </cell>
          <cell r="G624">
            <v>83947.5</v>
          </cell>
          <cell r="H624">
            <v>10493.4375</v>
          </cell>
        </row>
        <row r="625">
          <cell r="B625">
            <v>0</v>
          </cell>
          <cell r="C625" t="str">
            <v/>
          </cell>
          <cell r="D625" t="str">
            <v/>
          </cell>
          <cell r="E625">
            <v>0</v>
          </cell>
          <cell r="F625">
            <v>0</v>
          </cell>
          <cell r="G625" t="str">
            <v/>
          </cell>
          <cell r="H625">
            <v>0</v>
          </cell>
        </row>
        <row r="626">
          <cell r="B626" t="str">
            <v>8.2</v>
          </cell>
          <cell r="C626" t="str">
            <v/>
          </cell>
          <cell r="D626" t="str">
            <v/>
          </cell>
          <cell r="E626" t="str">
            <v/>
          </cell>
          <cell r="F626">
            <v>0</v>
          </cell>
          <cell r="G626" t="str">
            <v/>
          </cell>
          <cell r="H626">
            <v>0</v>
          </cell>
        </row>
        <row r="627">
          <cell r="B627" t="str">
            <v>I. EQUIPO Y HERRAMIENTA</v>
          </cell>
          <cell r="C627">
            <v>0</v>
          </cell>
          <cell r="D627">
            <v>0</v>
          </cell>
          <cell r="E627">
            <v>0</v>
          </cell>
          <cell r="F627">
            <v>0</v>
          </cell>
          <cell r="G627">
            <v>0</v>
          </cell>
          <cell r="H627">
            <v>0</v>
          </cell>
        </row>
        <row r="628">
          <cell r="B628" t="str">
            <v>HTAMNR</v>
          </cell>
          <cell r="C628" t="str">
            <v>Herramienta y equipo menor</v>
          </cell>
          <cell r="D628" t="str">
            <v>%</v>
          </cell>
          <cell r="E628">
            <v>0</v>
          </cell>
          <cell r="F628">
            <v>0.05</v>
          </cell>
          <cell r="G628">
            <v>0</v>
          </cell>
          <cell r="H628">
            <v>0</v>
          </cell>
        </row>
        <row r="629">
          <cell r="B629">
            <v>0</v>
          </cell>
          <cell r="C629" t="str">
            <v/>
          </cell>
          <cell r="D629" t="str">
            <v/>
          </cell>
          <cell r="E629">
            <v>0</v>
          </cell>
          <cell r="F629">
            <v>0</v>
          </cell>
          <cell r="G629" t="str">
            <v/>
          </cell>
          <cell r="H629">
            <v>0</v>
          </cell>
        </row>
        <row r="630">
          <cell r="B630">
            <v>0</v>
          </cell>
          <cell r="C630" t="str">
            <v/>
          </cell>
          <cell r="D630" t="str">
            <v/>
          </cell>
          <cell r="E630">
            <v>0</v>
          </cell>
          <cell r="F630">
            <v>0</v>
          </cell>
          <cell r="G630" t="str">
            <v/>
          </cell>
          <cell r="H630">
            <v>0</v>
          </cell>
        </row>
        <row r="631">
          <cell r="B631" t="str">
            <v>II. MATERIALES</v>
          </cell>
          <cell r="C631">
            <v>0</v>
          </cell>
          <cell r="D631">
            <v>0</v>
          </cell>
          <cell r="E631">
            <v>0</v>
          </cell>
          <cell r="F631">
            <v>0</v>
          </cell>
          <cell r="G631">
            <v>0</v>
          </cell>
          <cell r="H631">
            <v>0</v>
          </cell>
        </row>
        <row r="632">
          <cell r="B632">
            <v>0</v>
          </cell>
          <cell r="C632" t="str">
            <v/>
          </cell>
          <cell r="D632" t="str">
            <v/>
          </cell>
          <cell r="E632">
            <v>0</v>
          </cell>
          <cell r="F632">
            <v>0</v>
          </cell>
          <cell r="G632" t="str">
            <v/>
          </cell>
          <cell r="H632">
            <v>0</v>
          </cell>
        </row>
        <row r="633">
          <cell r="B633">
            <v>0</v>
          </cell>
          <cell r="C633" t="str">
            <v/>
          </cell>
          <cell r="D633" t="str">
            <v/>
          </cell>
          <cell r="E633">
            <v>0</v>
          </cell>
          <cell r="F633">
            <v>0</v>
          </cell>
          <cell r="G633" t="str">
            <v/>
          </cell>
          <cell r="H633">
            <v>0</v>
          </cell>
        </row>
        <row r="634">
          <cell r="B634">
            <v>0</v>
          </cell>
          <cell r="C634" t="str">
            <v/>
          </cell>
          <cell r="D634" t="str">
            <v/>
          </cell>
          <cell r="E634">
            <v>0</v>
          </cell>
          <cell r="F634">
            <v>0</v>
          </cell>
          <cell r="G634" t="str">
            <v/>
          </cell>
          <cell r="H634">
            <v>0</v>
          </cell>
        </row>
        <row r="635">
          <cell r="B635">
            <v>0</v>
          </cell>
          <cell r="C635" t="str">
            <v/>
          </cell>
          <cell r="D635" t="str">
            <v/>
          </cell>
          <cell r="E635">
            <v>0</v>
          </cell>
          <cell r="F635">
            <v>0</v>
          </cell>
          <cell r="G635" t="str">
            <v/>
          </cell>
          <cell r="H635">
            <v>0</v>
          </cell>
        </row>
        <row r="636">
          <cell r="B636">
            <v>0</v>
          </cell>
          <cell r="C636" t="str">
            <v/>
          </cell>
          <cell r="D636" t="str">
            <v/>
          </cell>
          <cell r="E636">
            <v>0</v>
          </cell>
          <cell r="F636">
            <v>0</v>
          </cell>
          <cell r="G636" t="str">
            <v/>
          </cell>
          <cell r="H636">
            <v>0</v>
          </cell>
        </row>
        <row r="637">
          <cell r="B637" t="str">
            <v>III. TRANSPORTES</v>
          </cell>
          <cell r="C637">
            <v>0</v>
          </cell>
          <cell r="D637">
            <v>0</v>
          </cell>
          <cell r="E637">
            <v>0</v>
          </cell>
          <cell r="F637">
            <v>0</v>
          </cell>
          <cell r="G637">
            <v>0</v>
          </cell>
          <cell r="H637">
            <v>0</v>
          </cell>
        </row>
        <row r="638">
          <cell r="B638">
            <v>0</v>
          </cell>
          <cell r="C638" t="str">
            <v/>
          </cell>
          <cell r="D638" t="str">
            <v/>
          </cell>
          <cell r="E638">
            <v>0</v>
          </cell>
          <cell r="F638">
            <v>0</v>
          </cell>
          <cell r="G638" t="str">
            <v/>
          </cell>
          <cell r="H638">
            <v>0</v>
          </cell>
        </row>
        <row r="639">
          <cell r="B639">
            <v>0</v>
          </cell>
          <cell r="C639" t="str">
            <v/>
          </cell>
          <cell r="D639" t="str">
            <v/>
          </cell>
          <cell r="E639">
            <v>0</v>
          </cell>
          <cell r="F639">
            <v>0</v>
          </cell>
          <cell r="G639" t="str">
            <v/>
          </cell>
          <cell r="H639">
            <v>0</v>
          </cell>
        </row>
        <row r="640">
          <cell r="B640">
            <v>0</v>
          </cell>
          <cell r="C640" t="str">
            <v/>
          </cell>
          <cell r="D640" t="str">
            <v/>
          </cell>
          <cell r="E640">
            <v>0</v>
          </cell>
          <cell r="F640">
            <v>0</v>
          </cell>
          <cell r="G640" t="str">
            <v/>
          </cell>
          <cell r="H640">
            <v>0</v>
          </cell>
        </row>
        <row r="641">
          <cell r="B641" t="str">
            <v>IV. MANO DE OBRA</v>
          </cell>
          <cell r="C641">
            <v>0</v>
          </cell>
          <cell r="D641">
            <v>0</v>
          </cell>
          <cell r="E641">
            <v>0</v>
          </cell>
          <cell r="F641">
            <v>0</v>
          </cell>
          <cell r="G641">
            <v>0</v>
          </cell>
          <cell r="H641">
            <v>0</v>
          </cell>
        </row>
        <row r="642">
          <cell r="B642">
            <v>0</v>
          </cell>
          <cell r="C642" t="str">
            <v/>
          </cell>
          <cell r="D642" t="str">
            <v/>
          </cell>
          <cell r="E642">
            <v>0</v>
          </cell>
          <cell r="F642">
            <v>0</v>
          </cell>
          <cell r="G642" t="str">
            <v/>
          </cell>
          <cell r="H642">
            <v>0</v>
          </cell>
        </row>
        <row r="643">
          <cell r="B643">
            <v>0</v>
          </cell>
          <cell r="C643" t="str">
            <v/>
          </cell>
          <cell r="D643" t="str">
            <v/>
          </cell>
          <cell r="E643">
            <v>0</v>
          </cell>
          <cell r="F643">
            <v>0</v>
          </cell>
          <cell r="G643" t="str">
            <v/>
          </cell>
          <cell r="H643">
            <v>0</v>
          </cell>
        </row>
        <row r="644">
          <cell r="B644">
            <v>0</v>
          </cell>
          <cell r="C644" t="str">
            <v/>
          </cell>
          <cell r="D644" t="str">
            <v/>
          </cell>
          <cell r="E644">
            <v>0</v>
          </cell>
          <cell r="F644">
            <v>0</v>
          </cell>
          <cell r="G644" t="str">
            <v/>
          </cell>
          <cell r="H644">
            <v>0</v>
          </cell>
        </row>
        <row r="645">
          <cell r="B645" t="str">
            <v>8.3</v>
          </cell>
          <cell r="C645" t="str">
            <v/>
          </cell>
          <cell r="D645" t="str">
            <v/>
          </cell>
          <cell r="E645" t="str">
            <v/>
          </cell>
          <cell r="F645">
            <v>0</v>
          </cell>
          <cell r="G645" t="str">
            <v/>
          </cell>
          <cell r="H645">
            <v>0</v>
          </cell>
        </row>
        <row r="646">
          <cell r="B646" t="str">
            <v>I. EQUIPO Y HERRAMIENTA</v>
          </cell>
          <cell r="C646">
            <v>0</v>
          </cell>
          <cell r="D646">
            <v>0</v>
          </cell>
          <cell r="E646">
            <v>0</v>
          </cell>
          <cell r="F646">
            <v>0</v>
          </cell>
          <cell r="G646">
            <v>0</v>
          </cell>
          <cell r="H646">
            <v>0</v>
          </cell>
        </row>
        <row r="647">
          <cell r="B647" t="str">
            <v>HTAMNR</v>
          </cell>
          <cell r="C647" t="str">
            <v>Herramienta y equipo menor</v>
          </cell>
          <cell r="D647" t="str">
            <v>%</v>
          </cell>
          <cell r="E647">
            <v>0</v>
          </cell>
          <cell r="F647">
            <v>0.05</v>
          </cell>
          <cell r="G647">
            <v>0</v>
          </cell>
          <cell r="H647">
            <v>0</v>
          </cell>
        </row>
        <row r="648">
          <cell r="B648">
            <v>0</v>
          </cell>
          <cell r="C648" t="str">
            <v/>
          </cell>
          <cell r="D648" t="str">
            <v/>
          </cell>
          <cell r="E648">
            <v>0</v>
          </cell>
          <cell r="F648">
            <v>0</v>
          </cell>
          <cell r="G648" t="str">
            <v/>
          </cell>
          <cell r="H648">
            <v>0</v>
          </cell>
        </row>
        <row r="649">
          <cell r="B649">
            <v>0</v>
          </cell>
          <cell r="C649" t="str">
            <v/>
          </cell>
          <cell r="D649" t="str">
            <v/>
          </cell>
          <cell r="E649">
            <v>0</v>
          </cell>
          <cell r="F649">
            <v>0</v>
          </cell>
          <cell r="G649" t="str">
            <v/>
          </cell>
          <cell r="H649">
            <v>0</v>
          </cell>
        </row>
        <row r="650">
          <cell r="B650" t="str">
            <v>II. MATERIALES</v>
          </cell>
          <cell r="C650">
            <v>0</v>
          </cell>
          <cell r="D650">
            <v>0</v>
          </cell>
          <cell r="E650">
            <v>0</v>
          </cell>
          <cell r="F650">
            <v>0</v>
          </cell>
          <cell r="G650">
            <v>0</v>
          </cell>
          <cell r="H650">
            <v>0</v>
          </cell>
        </row>
        <row r="651">
          <cell r="B651">
            <v>0</v>
          </cell>
          <cell r="C651" t="str">
            <v/>
          </cell>
          <cell r="D651" t="str">
            <v/>
          </cell>
          <cell r="E651">
            <v>0</v>
          </cell>
          <cell r="F651">
            <v>0</v>
          </cell>
          <cell r="G651" t="str">
            <v/>
          </cell>
          <cell r="H651">
            <v>0</v>
          </cell>
        </row>
        <row r="652">
          <cell r="B652">
            <v>0</v>
          </cell>
          <cell r="C652" t="str">
            <v/>
          </cell>
          <cell r="D652" t="str">
            <v/>
          </cell>
          <cell r="E652">
            <v>0</v>
          </cell>
          <cell r="F652">
            <v>0</v>
          </cell>
          <cell r="G652" t="str">
            <v/>
          </cell>
          <cell r="H652">
            <v>0</v>
          </cell>
        </row>
        <row r="653">
          <cell r="B653">
            <v>0</v>
          </cell>
          <cell r="C653" t="str">
            <v/>
          </cell>
          <cell r="D653" t="str">
            <v/>
          </cell>
          <cell r="E653">
            <v>0</v>
          </cell>
          <cell r="F653">
            <v>0</v>
          </cell>
          <cell r="G653" t="str">
            <v/>
          </cell>
          <cell r="H653">
            <v>0</v>
          </cell>
        </row>
        <row r="654">
          <cell r="B654">
            <v>0</v>
          </cell>
          <cell r="C654" t="str">
            <v/>
          </cell>
          <cell r="D654" t="str">
            <v/>
          </cell>
          <cell r="E654">
            <v>0</v>
          </cell>
          <cell r="F654">
            <v>0</v>
          </cell>
          <cell r="G654" t="str">
            <v/>
          </cell>
          <cell r="H654">
            <v>0</v>
          </cell>
        </row>
        <row r="655">
          <cell r="B655">
            <v>0</v>
          </cell>
          <cell r="C655" t="str">
            <v/>
          </cell>
          <cell r="D655" t="str">
            <v/>
          </cell>
          <cell r="E655">
            <v>0</v>
          </cell>
          <cell r="F655">
            <v>0</v>
          </cell>
          <cell r="G655" t="str">
            <v/>
          </cell>
          <cell r="H655">
            <v>0</v>
          </cell>
        </row>
        <row r="656">
          <cell r="B656" t="str">
            <v>III. TRANSPORTES</v>
          </cell>
          <cell r="C656">
            <v>0</v>
          </cell>
          <cell r="D656">
            <v>0</v>
          </cell>
          <cell r="E656">
            <v>0</v>
          </cell>
          <cell r="F656">
            <v>0</v>
          </cell>
          <cell r="G656">
            <v>0</v>
          </cell>
          <cell r="H656">
            <v>0</v>
          </cell>
        </row>
        <row r="657">
          <cell r="B657">
            <v>0</v>
          </cell>
          <cell r="C657" t="str">
            <v/>
          </cell>
          <cell r="D657" t="str">
            <v/>
          </cell>
          <cell r="E657">
            <v>0</v>
          </cell>
          <cell r="F657">
            <v>0</v>
          </cell>
          <cell r="G657" t="str">
            <v/>
          </cell>
          <cell r="H657">
            <v>0</v>
          </cell>
        </row>
        <row r="658">
          <cell r="B658">
            <v>0</v>
          </cell>
          <cell r="C658" t="str">
            <v/>
          </cell>
          <cell r="D658" t="str">
            <v/>
          </cell>
          <cell r="E658">
            <v>0</v>
          </cell>
          <cell r="F658">
            <v>0</v>
          </cell>
          <cell r="G658" t="str">
            <v/>
          </cell>
          <cell r="H658">
            <v>0</v>
          </cell>
        </row>
        <row r="659">
          <cell r="B659">
            <v>0</v>
          </cell>
          <cell r="C659" t="str">
            <v/>
          </cell>
          <cell r="D659" t="str">
            <v/>
          </cell>
          <cell r="E659">
            <v>0</v>
          </cell>
          <cell r="F659">
            <v>0</v>
          </cell>
          <cell r="G659" t="str">
            <v/>
          </cell>
          <cell r="H659">
            <v>0</v>
          </cell>
        </row>
        <row r="660">
          <cell r="B660" t="str">
            <v>IV. MANO DE OBRA</v>
          </cell>
          <cell r="C660">
            <v>0</v>
          </cell>
          <cell r="D660">
            <v>0</v>
          </cell>
          <cell r="E660">
            <v>0</v>
          </cell>
          <cell r="F660">
            <v>0</v>
          </cell>
          <cell r="G660">
            <v>0</v>
          </cell>
          <cell r="H660">
            <v>0</v>
          </cell>
        </row>
        <row r="661">
          <cell r="B661">
            <v>0</v>
          </cell>
          <cell r="C661" t="str">
            <v/>
          </cell>
          <cell r="D661" t="str">
            <v/>
          </cell>
          <cell r="E661">
            <v>0</v>
          </cell>
          <cell r="F661">
            <v>0</v>
          </cell>
          <cell r="G661" t="str">
            <v/>
          </cell>
          <cell r="H661">
            <v>0</v>
          </cell>
        </row>
        <row r="662">
          <cell r="B662">
            <v>0</v>
          </cell>
          <cell r="C662" t="str">
            <v/>
          </cell>
          <cell r="D662" t="str">
            <v/>
          </cell>
          <cell r="E662">
            <v>0</v>
          </cell>
          <cell r="F662">
            <v>0</v>
          </cell>
          <cell r="G662" t="str">
            <v/>
          </cell>
          <cell r="H662">
            <v>0</v>
          </cell>
        </row>
        <row r="663">
          <cell r="B663">
            <v>0</v>
          </cell>
          <cell r="C663" t="str">
            <v/>
          </cell>
          <cell r="D663" t="str">
            <v/>
          </cell>
          <cell r="E663">
            <v>0</v>
          </cell>
          <cell r="F663">
            <v>0</v>
          </cell>
          <cell r="G663" t="str">
            <v/>
          </cell>
          <cell r="H663">
            <v>0</v>
          </cell>
        </row>
      </sheetData>
      <sheetData sheetId="5">
        <row r="5">
          <cell r="B5" t="str">
            <v>CLAVE</v>
          </cell>
          <cell r="C5" t="str">
            <v>DESCRIPCION</v>
          </cell>
          <cell r="D5" t="str">
            <v>UN</v>
          </cell>
          <cell r="E5" t="str">
            <v>CANTIDAD</v>
          </cell>
          <cell r="F5" t="str">
            <v>%</v>
          </cell>
          <cell r="G5" t="str">
            <v>VR. UNIT.</v>
          </cell>
          <cell r="H5" t="str">
            <v>VR. TOTAL</v>
          </cell>
        </row>
        <row r="6">
          <cell r="B6" t="str">
            <v>CT080KG</v>
          </cell>
          <cell r="C6" t="str">
            <v>Concreto 80kg/cm² 1:4:7</v>
          </cell>
          <cell r="D6" t="str">
            <v>M3</v>
          </cell>
          <cell r="E6">
            <v>0</v>
          </cell>
          <cell r="F6">
            <v>0</v>
          </cell>
          <cell r="G6" t="str">
            <v/>
          </cell>
          <cell r="H6">
            <v>382285</v>
          </cell>
        </row>
        <row r="7">
          <cell r="B7" t="str">
            <v>I. EQUIPO Y HERRAMIENTA</v>
          </cell>
          <cell r="C7">
            <v>0</v>
          </cell>
          <cell r="D7">
            <v>0</v>
          </cell>
          <cell r="E7">
            <v>0</v>
          </cell>
          <cell r="F7">
            <v>0</v>
          </cell>
          <cell r="G7">
            <v>0</v>
          </cell>
          <cell r="H7">
            <v>2454.0325000000003</v>
          </cell>
        </row>
        <row r="8">
          <cell r="B8" t="str">
            <v>HTAMNR</v>
          </cell>
          <cell r="C8" t="str">
            <v>Herramienta y equipo menor</v>
          </cell>
          <cell r="D8" t="str">
            <v>%</v>
          </cell>
          <cell r="E8">
            <v>0</v>
          </cell>
          <cell r="F8">
            <v>0.05</v>
          </cell>
          <cell r="G8">
            <v>49080.65</v>
          </cell>
          <cell r="H8">
            <v>2454.0325000000003</v>
          </cell>
        </row>
        <row r="9">
          <cell r="B9" t="str">
            <v>II. MATERIALES</v>
          </cell>
          <cell r="C9">
            <v>0</v>
          </cell>
          <cell r="D9">
            <v>0</v>
          </cell>
          <cell r="E9">
            <v>0</v>
          </cell>
          <cell r="F9">
            <v>0</v>
          </cell>
          <cell r="G9">
            <v>0</v>
          </cell>
          <cell r="H9">
            <v>275750</v>
          </cell>
        </row>
        <row r="10">
          <cell r="B10" t="str">
            <v>MAT1085</v>
          </cell>
          <cell r="C10" t="str">
            <v>Cemento gris (50kg)</v>
          </cell>
          <cell r="D10" t="str">
            <v>saco</v>
          </cell>
          <cell r="E10">
            <v>3.25</v>
          </cell>
          <cell r="F10">
            <v>0</v>
          </cell>
          <cell r="G10">
            <v>27800</v>
          </cell>
          <cell r="H10">
            <v>90350</v>
          </cell>
        </row>
        <row r="11">
          <cell r="B11" t="str">
            <v>MAT1025</v>
          </cell>
          <cell r="C11" t="str">
            <v>Arena triturada para concreto</v>
          </cell>
          <cell r="D11" t="str">
            <v>m3</v>
          </cell>
          <cell r="E11">
            <v>0.52</v>
          </cell>
          <cell r="F11">
            <v>0</v>
          </cell>
          <cell r="G11">
            <v>120000</v>
          </cell>
          <cell r="H11">
            <v>62400</v>
          </cell>
        </row>
        <row r="12">
          <cell r="B12" t="str">
            <v>MAT1330</v>
          </cell>
          <cell r="C12" t="str">
            <v>Triturado 3/4''</v>
          </cell>
          <cell r="D12" t="str">
            <v>m3</v>
          </cell>
          <cell r="E12">
            <v>1.0249999999999999</v>
          </cell>
          <cell r="F12">
            <v>0</v>
          </cell>
          <cell r="G12">
            <v>120000</v>
          </cell>
          <cell r="H12">
            <v>122999.99999999999</v>
          </cell>
        </row>
        <row r="13">
          <cell r="B13" t="str">
            <v>III. TRANSPORTES</v>
          </cell>
          <cell r="C13">
            <v>0</v>
          </cell>
          <cell r="D13">
            <v>0</v>
          </cell>
          <cell r="E13">
            <v>0</v>
          </cell>
          <cell r="F13">
            <v>0</v>
          </cell>
          <cell r="G13">
            <v>0</v>
          </cell>
          <cell r="H13">
            <v>55000</v>
          </cell>
        </row>
        <row r="14">
          <cell r="B14" t="str">
            <v>TR1060</v>
          </cell>
          <cell r="C14" t="str">
            <v xml:space="preserve">Transporte de materiales en volqueta </v>
          </cell>
          <cell r="D14" t="str">
            <v>viaje</v>
          </cell>
          <cell r="E14">
            <v>0.1</v>
          </cell>
          <cell r="F14">
            <v>0</v>
          </cell>
          <cell r="G14">
            <v>550000</v>
          </cell>
          <cell r="H14">
            <v>55000</v>
          </cell>
        </row>
        <row r="15">
          <cell r="B15" t="str">
            <v>IV. MANO DE OBRA</v>
          </cell>
          <cell r="C15">
            <v>0</v>
          </cell>
          <cell r="D15">
            <v>0</v>
          </cell>
          <cell r="E15">
            <v>0</v>
          </cell>
          <cell r="F15">
            <v>0</v>
          </cell>
          <cell r="G15">
            <v>0</v>
          </cell>
          <cell r="H15">
            <v>49080.65</v>
          </cell>
        </row>
        <row r="16">
          <cell r="B16" t="str">
            <v>MOFICIAL</v>
          </cell>
          <cell r="C16" t="str">
            <v>Mo oficial</v>
          </cell>
          <cell r="D16" t="str">
            <v>día</v>
          </cell>
          <cell r="E16">
            <v>0.25</v>
          </cell>
          <cell r="F16">
            <v>0</v>
          </cell>
          <cell r="G16">
            <v>112375.1</v>
          </cell>
          <cell r="H16">
            <v>28093.775000000001</v>
          </cell>
        </row>
        <row r="17">
          <cell r="B17" t="str">
            <v>MOAYUDA</v>
          </cell>
          <cell r="C17" t="str">
            <v>Mo ayudante entendido</v>
          </cell>
          <cell r="D17" t="str">
            <v>día</v>
          </cell>
          <cell r="E17">
            <v>0.25</v>
          </cell>
          <cell r="F17">
            <v>0</v>
          </cell>
          <cell r="G17">
            <v>83947.5</v>
          </cell>
          <cell r="H17">
            <v>20986.875</v>
          </cell>
        </row>
        <row r="18">
          <cell r="B18" t="str">
            <v>CT110KG</v>
          </cell>
          <cell r="C18" t="str">
            <v>Concreto 110kg/cm² 1:3:5</v>
          </cell>
          <cell r="D18" t="str">
            <v>M3</v>
          </cell>
          <cell r="E18">
            <v>0</v>
          </cell>
          <cell r="F18">
            <v>0</v>
          </cell>
          <cell r="G18" t="str">
            <v/>
          </cell>
          <cell r="H18">
            <v>408635</v>
          </cell>
        </row>
        <row r="19">
          <cell r="B19" t="str">
            <v>I. EQUIPO Y HERRAMIENTA</v>
          </cell>
          <cell r="C19">
            <v>0</v>
          </cell>
          <cell r="D19">
            <v>0</v>
          </cell>
          <cell r="E19">
            <v>0</v>
          </cell>
          <cell r="F19">
            <v>0</v>
          </cell>
          <cell r="G19">
            <v>0</v>
          </cell>
          <cell r="H19">
            <v>2454.0325000000003</v>
          </cell>
        </row>
        <row r="20">
          <cell r="B20" t="str">
            <v>HTAMNR</v>
          </cell>
          <cell r="C20" t="str">
            <v>Herramienta y equipo menor</v>
          </cell>
          <cell r="D20" t="str">
            <v>%</v>
          </cell>
          <cell r="E20">
            <v>0</v>
          </cell>
          <cell r="F20">
            <v>0.05</v>
          </cell>
          <cell r="G20">
            <v>49080.65</v>
          </cell>
          <cell r="H20">
            <v>2454.0325000000003</v>
          </cell>
        </row>
        <row r="21">
          <cell r="B21" t="str">
            <v>II. MATERIALES</v>
          </cell>
          <cell r="C21">
            <v>0</v>
          </cell>
          <cell r="D21">
            <v>0</v>
          </cell>
          <cell r="E21">
            <v>0</v>
          </cell>
          <cell r="F21">
            <v>0</v>
          </cell>
          <cell r="G21">
            <v>0</v>
          </cell>
          <cell r="H21">
            <v>302100</v>
          </cell>
        </row>
        <row r="22">
          <cell r="B22" t="str">
            <v>MAT1085</v>
          </cell>
          <cell r="C22" t="str">
            <v>Cemento gris (50kg)</v>
          </cell>
          <cell r="D22" t="str">
            <v>saco</v>
          </cell>
          <cell r="E22">
            <v>4.5</v>
          </cell>
          <cell r="F22">
            <v>0</v>
          </cell>
          <cell r="G22">
            <v>27800</v>
          </cell>
          <cell r="H22">
            <v>125100</v>
          </cell>
        </row>
        <row r="23">
          <cell r="B23" t="str">
            <v>MAT1025</v>
          </cell>
          <cell r="C23" t="str">
            <v>Arena triturada para concreto</v>
          </cell>
          <cell r="D23" t="str">
            <v>m3</v>
          </cell>
          <cell r="E23">
            <v>0.55500000000000005</v>
          </cell>
          <cell r="F23">
            <v>0</v>
          </cell>
          <cell r="G23">
            <v>120000</v>
          </cell>
          <cell r="H23">
            <v>66600</v>
          </cell>
        </row>
        <row r="24">
          <cell r="B24" t="str">
            <v>MAT1330</v>
          </cell>
          <cell r="C24" t="str">
            <v>Triturado 3/4''</v>
          </cell>
          <cell r="D24" t="str">
            <v>m3</v>
          </cell>
          <cell r="E24">
            <v>0.92</v>
          </cell>
          <cell r="F24">
            <v>0</v>
          </cell>
          <cell r="G24">
            <v>120000</v>
          </cell>
          <cell r="H24">
            <v>110400</v>
          </cell>
        </row>
        <row r="25">
          <cell r="B25" t="str">
            <v>III. TRANSPORTES</v>
          </cell>
          <cell r="C25">
            <v>0</v>
          </cell>
          <cell r="D25">
            <v>0</v>
          </cell>
          <cell r="E25">
            <v>0</v>
          </cell>
          <cell r="F25">
            <v>0</v>
          </cell>
          <cell r="G25">
            <v>0</v>
          </cell>
          <cell r="H25">
            <v>55000</v>
          </cell>
        </row>
        <row r="26">
          <cell r="B26" t="str">
            <v>TR1060</v>
          </cell>
          <cell r="C26" t="str">
            <v xml:space="preserve">Transporte de materiales en volqueta </v>
          </cell>
          <cell r="D26" t="str">
            <v>viaje</v>
          </cell>
          <cell r="E26">
            <v>0.1</v>
          </cell>
          <cell r="F26">
            <v>0</v>
          </cell>
          <cell r="G26">
            <v>550000</v>
          </cell>
          <cell r="H26">
            <v>55000</v>
          </cell>
        </row>
        <row r="27">
          <cell r="B27" t="str">
            <v>IV. MANO DE OBRA</v>
          </cell>
          <cell r="C27">
            <v>0</v>
          </cell>
          <cell r="D27">
            <v>0</v>
          </cell>
          <cell r="E27">
            <v>0</v>
          </cell>
          <cell r="F27">
            <v>0</v>
          </cell>
          <cell r="G27">
            <v>0</v>
          </cell>
          <cell r="H27">
            <v>49080.65</v>
          </cell>
        </row>
        <row r="28">
          <cell r="B28" t="str">
            <v>MOFICIAL</v>
          </cell>
          <cell r="C28" t="str">
            <v>Mo oficial</v>
          </cell>
          <cell r="D28" t="str">
            <v>día</v>
          </cell>
          <cell r="E28">
            <v>0.25</v>
          </cell>
          <cell r="F28">
            <v>0</v>
          </cell>
          <cell r="G28">
            <v>112375.1</v>
          </cell>
          <cell r="H28">
            <v>28093.775000000001</v>
          </cell>
        </row>
        <row r="29">
          <cell r="B29" t="str">
            <v>MOAYUDA</v>
          </cell>
          <cell r="C29" t="str">
            <v>Mo ayudante entendido</v>
          </cell>
          <cell r="D29" t="str">
            <v>día</v>
          </cell>
          <cell r="E29">
            <v>0.25</v>
          </cell>
          <cell r="F29">
            <v>0</v>
          </cell>
          <cell r="G29">
            <v>83947.5</v>
          </cell>
          <cell r="H29">
            <v>20986.875</v>
          </cell>
        </row>
        <row r="30">
          <cell r="B30" t="str">
            <v>CT140KG</v>
          </cell>
          <cell r="C30" t="str">
            <v>Concreto 140kg/cm² 1:3:4</v>
          </cell>
          <cell r="D30" t="str">
            <v>M3</v>
          </cell>
          <cell r="E30">
            <v>0</v>
          </cell>
          <cell r="F30">
            <v>0</v>
          </cell>
          <cell r="G30" t="str">
            <v/>
          </cell>
          <cell r="H30">
            <v>427685</v>
          </cell>
        </row>
        <row r="31">
          <cell r="B31" t="str">
            <v>I. EQUIPO Y HERRAMIENTA</v>
          </cell>
          <cell r="C31">
            <v>0</v>
          </cell>
          <cell r="D31">
            <v>0</v>
          </cell>
          <cell r="E31">
            <v>0</v>
          </cell>
          <cell r="F31">
            <v>0</v>
          </cell>
          <cell r="G31">
            <v>0</v>
          </cell>
          <cell r="H31">
            <v>2454.0325000000003</v>
          </cell>
        </row>
        <row r="32">
          <cell r="B32" t="str">
            <v>HTAMNR</v>
          </cell>
          <cell r="C32" t="str">
            <v>Herramienta y equipo menor</v>
          </cell>
          <cell r="D32" t="str">
            <v>%</v>
          </cell>
          <cell r="E32">
            <v>0</v>
          </cell>
          <cell r="F32">
            <v>0.05</v>
          </cell>
          <cell r="G32">
            <v>49080.65</v>
          </cell>
          <cell r="H32">
            <v>2454.0325000000003</v>
          </cell>
        </row>
        <row r="33">
          <cell r="B33" t="str">
            <v>II. MATERIALES</v>
          </cell>
          <cell r="C33">
            <v>0</v>
          </cell>
          <cell r="D33">
            <v>0</v>
          </cell>
          <cell r="E33">
            <v>0</v>
          </cell>
          <cell r="F33">
            <v>0</v>
          </cell>
          <cell r="G33">
            <v>0</v>
          </cell>
          <cell r="H33">
            <v>321150</v>
          </cell>
        </row>
        <row r="34">
          <cell r="B34" t="str">
            <v>MAT1085</v>
          </cell>
          <cell r="C34" t="str">
            <v>Cemento gris (50kg)</v>
          </cell>
          <cell r="D34" t="str">
            <v>saco</v>
          </cell>
          <cell r="E34">
            <v>5.25</v>
          </cell>
          <cell r="F34">
            <v>0</v>
          </cell>
          <cell r="G34">
            <v>27800</v>
          </cell>
          <cell r="H34">
            <v>145950</v>
          </cell>
        </row>
        <row r="35">
          <cell r="B35" t="str">
            <v>MAT1025</v>
          </cell>
          <cell r="C35" t="str">
            <v>Arena triturada para concreto</v>
          </cell>
          <cell r="D35" t="str">
            <v>m3</v>
          </cell>
          <cell r="E35">
            <v>0.625</v>
          </cell>
          <cell r="F35">
            <v>0</v>
          </cell>
          <cell r="G35">
            <v>120000</v>
          </cell>
          <cell r="H35">
            <v>75000</v>
          </cell>
        </row>
        <row r="36">
          <cell r="B36" t="str">
            <v>MAT1330</v>
          </cell>
          <cell r="C36" t="str">
            <v>Triturado 3/4''</v>
          </cell>
          <cell r="D36" t="str">
            <v>m3</v>
          </cell>
          <cell r="E36">
            <v>0.83499999999999996</v>
          </cell>
          <cell r="F36">
            <v>0</v>
          </cell>
          <cell r="G36">
            <v>120000</v>
          </cell>
          <cell r="H36">
            <v>100200</v>
          </cell>
        </row>
        <row r="37">
          <cell r="B37" t="str">
            <v>III. TRANSPORTES</v>
          </cell>
          <cell r="C37">
            <v>0</v>
          </cell>
          <cell r="D37">
            <v>0</v>
          </cell>
          <cell r="E37">
            <v>0</v>
          </cell>
          <cell r="F37">
            <v>0</v>
          </cell>
          <cell r="G37">
            <v>0</v>
          </cell>
          <cell r="H37">
            <v>55000</v>
          </cell>
        </row>
        <row r="38">
          <cell r="B38" t="str">
            <v>TR1060</v>
          </cell>
          <cell r="C38" t="str">
            <v xml:space="preserve">Transporte de materiales en volqueta </v>
          </cell>
          <cell r="D38" t="str">
            <v>viaje</v>
          </cell>
          <cell r="E38">
            <v>0.1</v>
          </cell>
          <cell r="F38">
            <v>0</v>
          </cell>
          <cell r="G38">
            <v>550000</v>
          </cell>
          <cell r="H38">
            <v>55000</v>
          </cell>
        </row>
        <row r="39">
          <cell r="B39" t="str">
            <v>IV. MANO DE OBRA</v>
          </cell>
          <cell r="C39">
            <v>0</v>
          </cell>
          <cell r="D39">
            <v>0</v>
          </cell>
          <cell r="E39">
            <v>0</v>
          </cell>
          <cell r="F39">
            <v>0</v>
          </cell>
          <cell r="G39">
            <v>0</v>
          </cell>
          <cell r="H39">
            <v>49080.65</v>
          </cell>
        </row>
        <row r="40">
          <cell r="B40" t="str">
            <v>MOFICIAL</v>
          </cell>
          <cell r="C40" t="str">
            <v>Mo oficial</v>
          </cell>
          <cell r="D40" t="str">
            <v>día</v>
          </cell>
          <cell r="E40">
            <v>0.25</v>
          </cell>
          <cell r="F40">
            <v>0</v>
          </cell>
          <cell r="G40">
            <v>112375.1</v>
          </cell>
          <cell r="H40">
            <v>28093.775000000001</v>
          </cell>
        </row>
        <row r="41">
          <cell r="B41" t="str">
            <v>MOAYUDA</v>
          </cell>
          <cell r="C41" t="str">
            <v>Mo ayudante entendido</v>
          </cell>
          <cell r="D41" t="str">
            <v>día</v>
          </cell>
          <cell r="E41">
            <v>0.25</v>
          </cell>
          <cell r="F41">
            <v>0</v>
          </cell>
          <cell r="G41">
            <v>83947.5</v>
          </cell>
          <cell r="H41">
            <v>20986.875</v>
          </cell>
        </row>
        <row r="42">
          <cell r="B42" t="str">
            <v>CT170KG</v>
          </cell>
          <cell r="C42" t="str">
            <v>Concreto 170kg/cm² 1:3:3</v>
          </cell>
          <cell r="D42" t="str">
            <v>M3</v>
          </cell>
          <cell r="E42">
            <v>0</v>
          </cell>
          <cell r="F42">
            <v>0</v>
          </cell>
          <cell r="G42" t="str">
            <v/>
          </cell>
          <cell r="H42">
            <v>444935</v>
          </cell>
        </row>
        <row r="43">
          <cell r="B43" t="str">
            <v>I. EQUIPO Y HERRAMIENTA</v>
          </cell>
          <cell r="C43">
            <v>0</v>
          </cell>
          <cell r="D43">
            <v>0</v>
          </cell>
          <cell r="E43">
            <v>0</v>
          </cell>
          <cell r="F43">
            <v>0</v>
          </cell>
          <cell r="G43">
            <v>0</v>
          </cell>
          <cell r="H43">
            <v>2454.0325000000003</v>
          </cell>
        </row>
        <row r="44">
          <cell r="B44" t="str">
            <v>HTAMNR</v>
          </cell>
          <cell r="C44" t="str">
            <v>Herramienta y equipo menor</v>
          </cell>
          <cell r="D44" t="str">
            <v>%</v>
          </cell>
          <cell r="E44">
            <v>0</v>
          </cell>
          <cell r="F44">
            <v>0.05</v>
          </cell>
          <cell r="G44">
            <v>49080.65</v>
          </cell>
          <cell r="H44">
            <v>2454.0325000000003</v>
          </cell>
        </row>
        <row r="45">
          <cell r="B45" t="str">
            <v>II. MATERIALES</v>
          </cell>
          <cell r="C45">
            <v>0</v>
          </cell>
          <cell r="D45">
            <v>0</v>
          </cell>
          <cell r="E45">
            <v>0</v>
          </cell>
          <cell r="F45">
            <v>0</v>
          </cell>
          <cell r="G45">
            <v>0</v>
          </cell>
          <cell r="H45">
            <v>338400</v>
          </cell>
        </row>
        <row r="46">
          <cell r="B46" t="str">
            <v>MAT1085</v>
          </cell>
          <cell r="C46" t="str">
            <v>Cemento gris (50kg)</v>
          </cell>
          <cell r="D46" t="str">
            <v>saco</v>
          </cell>
          <cell r="E46">
            <v>6</v>
          </cell>
          <cell r="F46">
            <v>0</v>
          </cell>
          <cell r="G46">
            <v>27800</v>
          </cell>
          <cell r="H46">
            <v>166800</v>
          </cell>
        </row>
        <row r="47">
          <cell r="B47" t="str">
            <v>MAT1025</v>
          </cell>
          <cell r="C47" t="str">
            <v>Arena triturada para concreto</v>
          </cell>
          <cell r="D47" t="str">
            <v>m3</v>
          </cell>
          <cell r="E47">
            <v>0.71499999999999997</v>
          </cell>
          <cell r="F47">
            <v>0</v>
          </cell>
          <cell r="G47">
            <v>120000</v>
          </cell>
          <cell r="H47">
            <v>85800</v>
          </cell>
        </row>
        <row r="48">
          <cell r="B48" t="str">
            <v>MAT1330</v>
          </cell>
          <cell r="C48" t="str">
            <v>Triturado 3/4''</v>
          </cell>
          <cell r="D48" t="str">
            <v>m3</v>
          </cell>
          <cell r="E48">
            <v>0.71499999999999997</v>
          </cell>
          <cell r="F48">
            <v>0</v>
          </cell>
          <cell r="G48">
            <v>120000</v>
          </cell>
          <cell r="H48">
            <v>85800</v>
          </cell>
        </row>
        <row r="49">
          <cell r="B49" t="str">
            <v>III. TRANSPORTES</v>
          </cell>
          <cell r="C49">
            <v>0</v>
          </cell>
          <cell r="D49">
            <v>0</v>
          </cell>
          <cell r="E49">
            <v>0</v>
          </cell>
          <cell r="F49">
            <v>0</v>
          </cell>
          <cell r="G49">
            <v>0</v>
          </cell>
          <cell r="H49">
            <v>55000</v>
          </cell>
        </row>
        <row r="50">
          <cell r="B50" t="str">
            <v>TR1060</v>
          </cell>
          <cell r="C50" t="str">
            <v xml:space="preserve">Transporte de materiales en volqueta </v>
          </cell>
          <cell r="D50" t="str">
            <v>viaje</v>
          </cell>
          <cell r="E50">
            <v>0.1</v>
          </cell>
          <cell r="F50">
            <v>0</v>
          </cell>
          <cell r="G50">
            <v>550000</v>
          </cell>
          <cell r="H50">
            <v>55000</v>
          </cell>
        </row>
        <row r="51">
          <cell r="B51" t="str">
            <v>IV. MANO DE OBRA</v>
          </cell>
          <cell r="C51">
            <v>0</v>
          </cell>
          <cell r="D51">
            <v>0</v>
          </cell>
          <cell r="E51">
            <v>0</v>
          </cell>
          <cell r="F51">
            <v>0</v>
          </cell>
          <cell r="G51">
            <v>0</v>
          </cell>
          <cell r="H51">
            <v>49080.65</v>
          </cell>
        </row>
        <row r="52">
          <cell r="B52" t="str">
            <v>MOFICIAL</v>
          </cell>
          <cell r="C52" t="str">
            <v>Mo oficial</v>
          </cell>
          <cell r="D52" t="str">
            <v>día</v>
          </cell>
          <cell r="E52">
            <v>0.25</v>
          </cell>
          <cell r="F52">
            <v>0</v>
          </cell>
          <cell r="G52">
            <v>112375.1</v>
          </cell>
          <cell r="H52">
            <v>28093.775000000001</v>
          </cell>
        </row>
        <row r="53">
          <cell r="B53" t="str">
            <v>MOAYUDA</v>
          </cell>
          <cell r="C53" t="str">
            <v>Mo ayudante entendido</v>
          </cell>
          <cell r="D53" t="str">
            <v>día</v>
          </cell>
          <cell r="E53">
            <v>0.25</v>
          </cell>
          <cell r="F53">
            <v>0</v>
          </cell>
          <cell r="G53">
            <v>83947.5</v>
          </cell>
          <cell r="H53">
            <v>20986.875</v>
          </cell>
        </row>
        <row r="54">
          <cell r="B54" t="str">
            <v>CT180KG</v>
          </cell>
          <cell r="C54" t="str">
            <v>Concreto 180kg/cm² 1:2:4</v>
          </cell>
          <cell r="D54" t="str">
            <v>M3</v>
          </cell>
          <cell r="E54">
            <v>0</v>
          </cell>
          <cell r="F54">
            <v>0</v>
          </cell>
          <cell r="G54" t="str">
            <v/>
          </cell>
          <cell r="H54">
            <v>444335</v>
          </cell>
        </row>
        <row r="55">
          <cell r="B55" t="str">
            <v>I. EQUIPO Y HERRAMIENTA</v>
          </cell>
          <cell r="C55">
            <v>0</v>
          </cell>
          <cell r="D55">
            <v>0</v>
          </cell>
          <cell r="E55">
            <v>0</v>
          </cell>
          <cell r="F55">
            <v>0</v>
          </cell>
          <cell r="G55">
            <v>0</v>
          </cell>
          <cell r="H55">
            <v>2454.0325000000003</v>
          </cell>
        </row>
        <row r="56">
          <cell r="B56" t="str">
            <v>HTAMNR</v>
          </cell>
          <cell r="C56" t="str">
            <v>Herramienta y equipo menor</v>
          </cell>
          <cell r="D56" t="str">
            <v>%</v>
          </cell>
          <cell r="E56">
            <v>0</v>
          </cell>
          <cell r="F56">
            <v>0.05</v>
          </cell>
          <cell r="G56">
            <v>49080.65</v>
          </cell>
          <cell r="H56">
            <v>2454.0325000000003</v>
          </cell>
        </row>
        <row r="57">
          <cell r="B57" t="str">
            <v>II. MATERIALES</v>
          </cell>
          <cell r="C57">
            <v>0</v>
          </cell>
          <cell r="D57">
            <v>0</v>
          </cell>
          <cell r="E57">
            <v>0</v>
          </cell>
          <cell r="F57">
            <v>0</v>
          </cell>
          <cell r="G57">
            <v>0</v>
          </cell>
          <cell r="H57">
            <v>337800</v>
          </cell>
        </row>
        <row r="58">
          <cell r="B58" t="str">
            <v>MAT1085</v>
          </cell>
          <cell r="C58" t="str">
            <v>Cemento gris (50kg)</v>
          </cell>
          <cell r="D58" t="str">
            <v>saco</v>
          </cell>
          <cell r="E58">
            <v>6</v>
          </cell>
          <cell r="F58">
            <v>0</v>
          </cell>
          <cell r="G58">
            <v>27800</v>
          </cell>
          <cell r="H58">
            <v>166800</v>
          </cell>
        </row>
        <row r="59">
          <cell r="B59" t="str">
            <v>MAT1025</v>
          </cell>
          <cell r="C59" t="str">
            <v>Arena triturada para concreto</v>
          </cell>
          <cell r="D59" t="str">
            <v>m3</v>
          </cell>
          <cell r="E59">
            <v>0.47499999999999998</v>
          </cell>
          <cell r="F59">
            <v>0</v>
          </cell>
          <cell r="G59">
            <v>120000</v>
          </cell>
          <cell r="H59">
            <v>57000</v>
          </cell>
        </row>
        <row r="60">
          <cell r="B60" t="str">
            <v>MAT1330</v>
          </cell>
          <cell r="C60" t="str">
            <v>Triturado 3/4''</v>
          </cell>
          <cell r="D60" t="str">
            <v>m3</v>
          </cell>
          <cell r="E60">
            <v>0.95</v>
          </cell>
          <cell r="F60">
            <v>0</v>
          </cell>
          <cell r="G60">
            <v>120000</v>
          </cell>
          <cell r="H60">
            <v>114000</v>
          </cell>
        </row>
        <row r="61">
          <cell r="B61" t="str">
            <v>III. TRANSPORTES</v>
          </cell>
          <cell r="C61">
            <v>0</v>
          </cell>
          <cell r="D61">
            <v>0</v>
          </cell>
          <cell r="E61">
            <v>0</v>
          </cell>
          <cell r="F61">
            <v>0</v>
          </cell>
          <cell r="G61">
            <v>0</v>
          </cell>
          <cell r="H61">
            <v>55000</v>
          </cell>
        </row>
        <row r="62">
          <cell r="B62" t="str">
            <v>TR1060</v>
          </cell>
          <cell r="C62" t="str">
            <v xml:space="preserve">Transporte de materiales en volqueta </v>
          </cell>
          <cell r="D62" t="str">
            <v>viaje</v>
          </cell>
          <cell r="E62">
            <v>0.1</v>
          </cell>
          <cell r="F62">
            <v>0</v>
          </cell>
          <cell r="G62">
            <v>550000</v>
          </cell>
          <cell r="H62">
            <v>55000</v>
          </cell>
        </row>
        <row r="63">
          <cell r="B63" t="str">
            <v>IV. MANO DE OBRA</v>
          </cell>
          <cell r="C63">
            <v>0</v>
          </cell>
          <cell r="D63">
            <v>0</v>
          </cell>
          <cell r="E63">
            <v>0</v>
          </cell>
          <cell r="F63">
            <v>0</v>
          </cell>
          <cell r="G63">
            <v>0</v>
          </cell>
          <cell r="H63">
            <v>49080.65</v>
          </cell>
        </row>
        <row r="64">
          <cell r="B64" t="str">
            <v>MOFICIAL</v>
          </cell>
          <cell r="C64" t="str">
            <v>Mo oficial</v>
          </cell>
          <cell r="D64" t="str">
            <v>día</v>
          </cell>
          <cell r="E64">
            <v>0.25</v>
          </cell>
          <cell r="F64">
            <v>0</v>
          </cell>
          <cell r="G64">
            <v>112375.1</v>
          </cell>
          <cell r="H64">
            <v>28093.775000000001</v>
          </cell>
        </row>
        <row r="65">
          <cell r="B65" t="str">
            <v>MOAYUDA</v>
          </cell>
          <cell r="C65" t="str">
            <v>Mo ayudante entendido</v>
          </cell>
          <cell r="D65" t="str">
            <v>día</v>
          </cell>
          <cell r="E65">
            <v>0.25</v>
          </cell>
          <cell r="F65">
            <v>0</v>
          </cell>
          <cell r="G65">
            <v>83947.5</v>
          </cell>
          <cell r="H65">
            <v>20986.875</v>
          </cell>
        </row>
        <row r="66">
          <cell r="B66" t="str">
            <v>CT210KG</v>
          </cell>
          <cell r="C66" t="str">
            <v>Concreto 210kg/cm² 1:2:3</v>
          </cell>
          <cell r="D66" t="str">
            <v>M3</v>
          </cell>
          <cell r="E66">
            <v>0</v>
          </cell>
          <cell r="F66">
            <v>0</v>
          </cell>
          <cell r="G66" t="str">
            <v/>
          </cell>
          <cell r="H66">
            <v>467935</v>
          </cell>
        </row>
        <row r="67">
          <cell r="B67" t="str">
            <v>I. EQUIPO Y HERRAMIENTA</v>
          </cell>
          <cell r="C67">
            <v>0</v>
          </cell>
          <cell r="D67">
            <v>0</v>
          </cell>
          <cell r="E67">
            <v>0</v>
          </cell>
          <cell r="F67">
            <v>0</v>
          </cell>
          <cell r="G67">
            <v>0</v>
          </cell>
          <cell r="H67">
            <v>2454.0325000000003</v>
          </cell>
        </row>
        <row r="68">
          <cell r="B68" t="str">
            <v>HTAMNR</v>
          </cell>
          <cell r="C68" t="str">
            <v>Herramienta y equipo menor</v>
          </cell>
          <cell r="D68" t="str">
            <v>%</v>
          </cell>
          <cell r="E68">
            <v>0</v>
          </cell>
          <cell r="F68">
            <v>0.05</v>
          </cell>
          <cell r="G68">
            <v>49080.65</v>
          </cell>
          <cell r="H68">
            <v>2454.0325000000003</v>
          </cell>
        </row>
        <row r="69">
          <cell r="B69" t="str">
            <v>II. MATERIALES</v>
          </cell>
          <cell r="C69">
            <v>0</v>
          </cell>
          <cell r="D69">
            <v>0</v>
          </cell>
          <cell r="E69">
            <v>0</v>
          </cell>
          <cell r="F69">
            <v>0</v>
          </cell>
          <cell r="G69">
            <v>0</v>
          </cell>
          <cell r="H69">
            <v>361400</v>
          </cell>
        </row>
        <row r="70">
          <cell r="B70" t="str">
            <v>MAT1085</v>
          </cell>
          <cell r="C70" t="str">
            <v>Cemento gris (50kg)</v>
          </cell>
          <cell r="D70" t="str">
            <v>saco</v>
          </cell>
          <cell r="E70">
            <v>7</v>
          </cell>
          <cell r="F70">
            <v>0</v>
          </cell>
          <cell r="G70">
            <v>27800</v>
          </cell>
          <cell r="H70">
            <v>194600</v>
          </cell>
        </row>
        <row r="71">
          <cell r="B71" t="str">
            <v>MAT1025</v>
          </cell>
          <cell r="C71" t="str">
            <v>Arena triturada para concreto</v>
          </cell>
          <cell r="D71" t="str">
            <v>m3</v>
          </cell>
          <cell r="E71">
            <v>0.55500000000000005</v>
          </cell>
          <cell r="F71">
            <v>0</v>
          </cell>
          <cell r="G71">
            <v>120000</v>
          </cell>
          <cell r="H71">
            <v>66600</v>
          </cell>
        </row>
        <row r="72">
          <cell r="B72" t="str">
            <v>MAT1330</v>
          </cell>
          <cell r="C72" t="str">
            <v>Triturado 3/4''</v>
          </cell>
          <cell r="D72" t="str">
            <v>m3</v>
          </cell>
          <cell r="E72">
            <v>0.83499999999999996</v>
          </cell>
          <cell r="F72">
            <v>0</v>
          </cell>
          <cell r="G72">
            <v>120000</v>
          </cell>
          <cell r="H72">
            <v>100200</v>
          </cell>
        </row>
        <row r="73">
          <cell r="B73" t="str">
            <v>III. TRANSPORTES</v>
          </cell>
          <cell r="C73">
            <v>0</v>
          </cell>
          <cell r="D73">
            <v>0</v>
          </cell>
          <cell r="E73">
            <v>0</v>
          </cell>
          <cell r="F73">
            <v>0</v>
          </cell>
          <cell r="G73">
            <v>0</v>
          </cell>
          <cell r="H73">
            <v>55000</v>
          </cell>
        </row>
        <row r="74">
          <cell r="B74" t="str">
            <v>TR1060</v>
          </cell>
          <cell r="C74" t="str">
            <v xml:space="preserve">Transporte de materiales en volqueta </v>
          </cell>
          <cell r="D74" t="str">
            <v>viaje</v>
          </cell>
          <cell r="E74">
            <v>0.1</v>
          </cell>
          <cell r="F74">
            <v>0</v>
          </cell>
          <cell r="G74">
            <v>550000</v>
          </cell>
          <cell r="H74">
            <v>55000</v>
          </cell>
        </row>
        <row r="75">
          <cell r="B75" t="str">
            <v>IV. MANO DE OBRA</v>
          </cell>
          <cell r="C75">
            <v>0</v>
          </cell>
          <cell r="D75">
            <v>0</v>
          </cell>
          <cell r="E75">
            <v>0</v>
          </cell>
          <cell r="F75">
            <v>0</v>
          </cell>
          <cell r="G75">
            <v>0</v>
          </cell>
          <cell r="H75">
            <v>49080.65</v>
          </cell>
        </row>
        <row r="76">
          <cell r="B76" t="str">
            <v>MOFICIAL</v>
          </cell>
          <cell r="C76" t="str">
            <v>Mo oficial</v>
          </cell>
          <cell r="D76" t="str">
            <v>día</v>
          </cell>
          <cell r="E76">
            <v>0.25</v>
          </cell>
          <cell r="F76">
            <v>0</v>
          </cell>
          <cell r="G76">
            <v>112375.1</v>
          </cell>
          <cell r="H76">
            <v>28093.775000000001</v>
          </cell>
        </row>
        <row r="77">
          <cell r="B77" t="str">
            <v>MOAYUDA</v>
          </cell>
          <cell r="C77" t="str">
            <v>Mo ayudante entendido</v>
          </cell>
          <cell r="D77" t="str">
            <v>día</v>
          </cell>
          <cell r="E77">
            <v>0.25</v>
          </cell>
          <cell r="F77">
            <v>0</v>
          </cell>
          <cell r="G77">
            <v>83947.5</v>
          </cell>
          <cell r="H77">
            <v>20986.875</v>
          </cell>
        </row>
        <row r="78">
          <cell r="B78" t="str">
            <v>CT245KG</v>
          </cell>
          <cell r="C78" t="str">
            <v>Concreto 245kg/cm² 1:2:2</v>
          </cell>
          <cell r="D78" t="str">
            <v>M3</v>
          </cell>
          <cell r="E78">
            <v>0</v>
          </cell>
          <cell r="F78">
            <v>0</v>
          </cell>
          <cell r="G78" t="str">
            <v/>
          </cell>
          <cell r="H78">
            <v>467186</v>
          </cell>
        </row>
        <row r="79">
          <cell r="B79" t="str">
            <v>I. EQUIPO Y HERRAMIENTA</v>
          </cell>
          <cell r="C79">
            <v>0</v>
          </cell>
          <cell r="D79">
            <v>0</v>
          </cell>
          <cell r="E79">
            <v>0</v>
          </cell>
          <cell r="F79">
            <v>0</v>
          </cell>
          <cell r="G79">
            <v>0</v>
          </cell>
          <cell r="H79">
            <v>1049.34375</v>
          </cell>
        </row>
        <row r="80">
          <cell r="B80" t="str">
            <v>HTAMNR</v>
          </cell>
          <cell r="C80" t="str">
            <v>Herramienta y equipo menor</v>
          </cell>
          <cell r="D80" t="str">
            <v>%</v>
          </cell>
          <cell r="E80">
            <v>0</v>
          </cell>
          <cell r="F80">
            <v>0.05</v>
          </cell>
          <cell r="G80">
            <v>20986.875</v>
          </cell>
          <cell r="H80">
            <v>1049.34375</v>
          </cell>
        </row>
        <row r="81">
          <cell r="B81" t="str">
            <v>II. MATERIALES</v>
          </cell>
          <cell r="C81">
            <v>0</v>
          </cell>
          <cell r="D81">
            <v>0</v>
          </cell>
          <cell r="E81">
            <v>0</v>
          </cell>
          <cell r="F81">
            <v>0</v>
          </cell>
          <cell r="G81">
            <v>0</v>
          </cell>
          <cell r="H81">
            <v>390150</v>
          </cell>
        </row>
        <row r="82">
          <cell r="B82" t="str">
            <v>MAT1085</v>
          </cell>
          <cell r="C82" t="str">
            <v>Cemento gris (50kg)</v>
          </cell>
          <cell r="D82" t="str">
            <v>saco</v>
          </cell>
          <cell r="E82">
            <v>8.25</v>
          </cell>
          <cell r="F82">
            <v>0</v>
          </cell>
          <cell r="G82">
            <v>27800</v>
          </cell>
          <cell r="H82">
            <v>229350</v>
          </cell>
        </row>
        <row r="83">
          <cell r="B83" t="str">
            <v>MAT1025</v>
          </cell>
          <cell r="C83" t="str">
            <v>Arena triturada para concreto</v>
          </cell>
          <cell r="D83" t="str">
            <v>m3</v>
          </cell>
          <cell r="E83">
            <v>0.67</v>
          </cell>
          <cell r="F83">
            <v>0</v>
          </cell>
          <cell r="G83">
            <v>120000</v>
          </cell>
          <cell r="H83">
            <v>80400</v>
          </cell>
        </row>
        <row r="84">
          <cell r="B84" t="str">
            <v>MAT1330</v>
          </cell>
          <cell r="C84" t="str">
            <v>Triturado 3/4''</v>
          </cell>
          <cell r="D84" t="str">
            <v>m3</v>
          </cell>
          <cell r="E84">
            <v>0.67</v>
          </cell>
          <cell r="F84">
            <v>0</v>
          </cell>
          <cell r="G84">
            <v>120000</v>
          </cell>
          <cell r="H84">
            <v>80400</v>
          </cell>
        </row>
        <row r="85">
          <cell r="B85" t="str">
            <v>III. TRANSPORTES</v>
          </cell>
          <cell r="C85">
            <v>0</v>
          </cell>
          <cell r="D85">
            <v>0</v>
          </cell>
          <cell r="E85">
            <v>0</v>
          </cell>
          <cell r="F85">
            <v>0</v>
          </cell>
          <cell r="G85">
            <v>0</v>
          </cell>
          <cell r="H85">
            <v>55000</v>
          </cell>
        </row>
        <row r="86">
          <cell r="B86" t="str">
            <v>TR1060</v>
          </cell>
          <cell r="C86" t="str">
            <v xml:space="preserve">Transporte de materiales en volqueta </v>
          </cell>
          <cell r="D86" t="str">
            <v>viaje</v>
          </cell>
          <cell r="E86">
            <v>0.1</v>
          </cell>
          <cell r="F86">
            <v>0</v>
          </cell>
          <cell r="G86">
            <v>550000</v>
          </cell>
          <cell r="H86">
            <v>55000</v>
          </cell>
        </row>
        <row r="87">
          <cell r="B87" t="str">
            <v>IV. MANO DE OBRA</v>
          </cell>
          <cell r="C87">
            <v>0</v>
          </cell>
          <cell r="D87">
            <v>0</v>
          </cell>
          <cell r="E87">
            <v>0</v>
          </cell>
          <cell r="F87">
            <v>0</v>
          </cell>
          <cell r="G87">
            <v>0</v>
          </cell>
          <cell r="H87">
            <v>20986.875</v>
          </cell>
        </row>
        <row r="88">
          <cell r="B88" t="str">
            <v>MOFICIAL</v>
          </cell>
          <cell r="C88" t="str">
            <v>Mo oficial</v>
          </cell>
          <cell r="D88" t="str">
            <v>día</v>
          </cell>
          <cell r="E88">
            <v>0.25</v>
          </cell>
          <cell r="F88">
            <v>0</v>
          </cell>
          <cell r="G88">
            <v>112375.1</v>
          </cell>
          <cell r="H88">
            <v>28093.775000000001</v>
          </cell>
        </row>
        <row r="89">
          <cell r="B89" t="str">
            <v>MOAYUDA</v>
          </cell>
          <cell r="C89" t="str">
            <v>Mo ayudante entendido</v>
          </cell>
          <cell r="D89" t="str">
            <v>día</v>
          </cell>
          <cell r="E89">
            <v>0.25</v>
          </cell>
          <cell r="F89">
            <v>0</v>
          </cell>
          <cell r="G89">
            <v>83947.5</v>
          </cell>
          <cell r="H89">
            <v>20986.875</v>
          </cell>
        </row>
        <row r="90">
          <cell r="B90" t="str">
            <v>CTM143</v>
          </cell>
          <cell r="C90" t="str">
            <v>Aux mortero de pega</v>
          </cell>
          <cell r="D90" t="str">
            <v>M3</v>
          </cell>
          <cell r="E90">
            <v>0</v>
          </cell>
          <cell r="F90">
            <v>0</v>
          </cell>
          <cell r="G90" t="str">
            <v/>
          </cell>
          <cell r="H90">
            <v>275786</v>
          </cell>
        </row>
        <row r="91">
          <cell r="B91" t="str">
            <v>I. EQUIPO Y HERRAMIENTA</v>
          </cell>
          <cell r="C91">
            <v>0</v>
          </cell>
          <cell r="D91">
            <v>0</v>
          </cell>
          <cell r="E91">
            <v>0</v>
          </cell>
          <cell r="F91">
            <v>0</v>
          </cell>
          <cell r="G91">
            <v>0</v>
          </cell>
          <cell r="H91">
            <v>1049.34375</v>
          </cell>
        </row>
        <row r="92">
          <cell r="B92" t="str">
            <v>HTAMNR</v>
          </cell>
          <cell r="C92" t="str">
            <v>Herramienta y equipo menor</v>
          </cell>
          <cell r="D92" t="str">
            <v>%</v>
          </cell>
          <cell r="E92">
            <v>0</v>
          </cell>
          <cell r="F92">
            <v>0.05</v>
          </cell>
          <cell r="G92">
            <v>20986.875</v>
          </cell>
          <cell r="H92">
            <v>1049.34375</v>
          </cell>
        </row>
        <row r="93">
          <cell r="B93" t="str">
            <v>II. MATERIALES</v>
          </cell>
          <cell r="C93">
            <v>0</v>
          </cell>
          <cell r="D93">
            <v>0</v>
          </cell>
          <cell r="E93">
            <v>0</v>
          </cell>
          <cell r="F93">
            <v>0</v>
          </cell>
          <cell r="G93">
            <v>0</v>
          </cell>
          <cell r="H93">
            <v>253750</v>
          </cell>
        </row>
        <row r="94">
          <cell r="B94" t="str">
            <v>MAT1085</v>
          </cell>
          <cell r="C94" t="str">
            <v>Cemento gris (50kg)</v>
          </cell>
          <cell r="D94" t="str">
            <v>saco</v>
          </cell>
          <cell r="E94">
            <v>7.25</v>
          </cell>
          <cell r="F94">
            <v>0</v>
          </cell>
          <cell r="G94">
            <v>27800</v>
          </cell>
          <cell r="H94">
            <v>201550</v>
          </cell>
        </row>
        <row r="95">
          <cell r="B95" t="str">
            <v>MAT1030</v>
          </cell>
          <cell r="C95" t="str">
            <v>Arena de pega</v>
          </cell>
          <cell r="D95" t="str">
            <v>m3</v>
          </cell>
          <cell r="E95">
            <v>1.1599999999999999</v>
          </cell>
          <cell r="F95">
            <v>0</v>
          </cell>
          <cell r="G95">
            <v>45000</v>
          </cell>
          <cell r="H95">
            <v>52200</v>
          </cell>
        </row>
        <row r="96">
          <cell r="B96">
            <v>0</v>
          </cell>
          <cell r="C96" t="str">
            <v/>
          </cell>
          <cell r="D96" t="str">
            <v/>
          </cell>
          <cell r="E96">
            <v>0</v>
          </cell>
          <cell r="F96">
            <v>0</v>
          </cell>
          <cell r="G96">
            <v>0</v>
          </cell>
          <cell r="H96">
            <v>0</v>
          </cell>
        </row>
        <row r="97">
          <cell r="B97" t="str">
            <v>III. TRANSPORTES</v>
          </cell>
          <cell r="C97">
            <v>0</v>
          </cell>
          <cell r="D97">
            <v>0</v>
          </cell>
          <cell r="E97">
            <v>0</v>
          </cell>
          <cell r="F97">
            <v>0</v>
          </cell>
          <cell r="G97">
            <v>0</v>
          </cell>
          <cell r="H97">
            <v>0</v>
          </cell>
        </row>
        <row r="98">
          <cell r="B98" t="str">
            <v>TR1090</v>
          </cell>
          <cell r="C98" t="str">
            <v>Transporte de materiales varios ($/m³.km)</v>
          </cell>
          <cell r="D98" t="str">
            <v>m3-km</v>
          </cell>
          <cell r="E98">
            <v>0</v>
          </cell>
          <cell r="F98">
            <v>0</v>
          </cell>
          <cell r="G98">
            <v>1500</v>
          </cell>
          <cell r="H98">
            <v>0</v>
          </cell>
        </row>
        <row r="99">
          <cell r="B99" t="str">
            <v>IV. MANO DE OBRA</v>
          </cell>
          <cell r="C99">
            <v>0</v>
          </cell>
          <cell r="D99">
            <v>0</v>
          </cell>
          <cell r="E99">
            <v>0</v>
          </cell>
          <cell r="F99">
            <v>0</v>
          </cell>
          <cell r="G99">
            <v>0</v>
          </cell>
          <cell r="H99">
            <v>20986.875</v>
          </cell>
        </row>
        <row r="100">
          <cell r="B100" t="str">
            <v>MOFICIAL</v>
          </cell>
          <cell r="C100" t="str">
            <v>Mo oficial</v>
          </cell>
          <cell r="D100" t="str">
            <v>día</v>
          </cell>
          <cell r="E100">
            <v>0.25</v>
          </cell>
          <cell r="F100">
            <v>0</v>
          </cell>
          <cell r="G100">
            <v>112375.1</v>
          </cell>
          <cell r="H100">
            <v>28093.775000000001</v>
          </cell>
        </row>
        <row r="101">
          <cell r="B101" t="str">
            <v>MOAYUDA</v>
          </cell>
          <cell r="C101" t="str">
            <v>Mo ayudante entendido</v>
          </cell>
          <cell r="D101" t="str">
            <v>día</v>
          </cell>
          <cell r="E101">
            <v>0.25</v>
          </cell>
          <cell r="F101">
            <v>0</v>
          </cell>
          <cell r="G101">
            <v>83947.5</v>
          </cell>
          <cell r="H101">
            <v>20986.875</v>
          </cell>
        </row>
        <row r="102">
          <cell r="B102" t="str">
            <v>CTM144</v>
          </cell>
          <cell r="C102" t="str">
            <v>Aux mortero de revoque 1:4</v>
          </cell>
          <cell r="D102" t="str">
            <v>M3</v>
          </cell>
          <cell r="E102">
            <v>0</v>
          </cell>
          <cell r="F102">
            <v>0</v>
          </cell>
          <cell r="G102" t="str">
            <v/>
          </cell>
          <cell r="H102">
            <v>275786</v>
          </cell>
        </row>
        <row r="103">
          <cell r="B103" t="str">
            <v>I. EQUIPO Y HERRAMIENTA</v>
          </cell>
          <cell r="C103">
            <v>0</v>
          </cell>
          <cell r="D103">
            <v>0</v>
          </cell>
          <cell r="E103">
            <v>0</v>
          </cell>
          <cell r="F103">
            <v>0</v>
          </cell>
          <cell r="G103">
            <v>0</v>
          </cell>
          <cell r="H103">
            <v>1049.34375</v>
          </cell>
        </row>
        <row r="104">
          <cell r="B104" t="str">
            <v>HTAMNR</v>
          </cell>
          <cell r="C104" t="str">
            <v>Herramienta y equipo menor</v>
          </cell>
          <cell r="D104" t="str">
            <v>%</v>
          </cell>
          <cell r="E104">
            <v>0</v>
          </cell>
          <cell r="F104">
            <v>0.05</v>
          </cell>
          <cell r="G104">
            <v>20986.875</v>
          </cell>
          <cell r="H104">
            <v>1049.34375</v>
          </cell>
        </row>
        <row r="105">
          <cell r="B105" t="str">
            <v>II. MATERIALES</v>
          </cell>
          <cell r="C105">
            <v>0</v>
          </cell>
          <cell r="D105">
            <v>0</v>
          </cell>
          <cell r="E105">
            <v>0</v>
          </cell>
          <cell r="F105">
            <v>0</v>
          </cell>
          <cell r="G105">
            <v>0</v>
          </cell>
          <cell r="H105">
            <v>253750</v>
          </cell>
        </row>
        <row r="106">
          <cell r="B106" t="str">
            <v>MAT1085</v>
          </cell>
          <cell r="C106" t="str">
            <v>Cemento gris (50kg)</v>
          </cell>
          <cell r="D106" t="str">
            <v>saco</v>
          </cell>
          <cell r="E106">
            <v>7.25</v>
          </cell>
          <cell r="F106">
            <v>0</v>
          </cell>
          <cell r="G106">
            <v>27800</v>
          </cell>
          <cell r="H106">
            <v>201550</v>
          </cell>
        </row>
        <row r="107">
          <cell r="B107" t="str">
            <v>MAT1030</v>
          </cell>
          <cell r="C107" t="str">
            <v>Arena de pega</v>
          </cell>
          <cell r="D107" t="str">
            <v>m3</v>
          </cell>
          <cell r="E107">
            <v>1.1599999999999999</v>
          </cell>
          <cell r="F107">
            <v>0</v>
          </cell>
          <cell r="G107">
            <v>45000</v>
          </cell>
          <cell r="H107">
            <v>52200</v>
          </cell>
        </row>
        <row r="108">
          <cell r="B108">
            <v>0</v>
          </cell>
          <cell r="C108" t="str">
            <v/>
          </cell>
          <cell r="D108" t="str">
            <v/>
          </cell>
          <cell r="E108">
            <v>0</v>
          </cell>
          <cell r="F108">
            <v>0</v>
          </cell>
          <cell r="G108">
            <v>0</v>
          </cell>
          <cell r="H108">
            <v>0</v>
          </cell>
        </row>
        <row r="109">
          <cell r="B109" t="str">
            <v>III. TRANSPORTES</v>
          </cell>
          <cell r="C109">
            <v>0</v>
          </cell>
          <cell r="D109">
            <v>0</v>
          </cell>
          <cell r="E109">
            <v>0</v>
          </cell>
          <cell r="F109">
            <v>0</v>
          </cell>
          <cell r="G109">
            <v>0</v>
          </cell>
          <cell r="H109">
            <v>0</v>
          </cell>
        </row>
        <row r="110">
          <cell r="B110" t="str">
            <v>TR1090</v>
          </cell>
          <cell r="C110" t="str">
            <v>Transporte de materiales varios ($/m³.km)</v>
          </cell>
          <cell r="D110" t="str">
            <v>m3-km</v>
          </cell>
          <cell r="E110">
            <v>0</v>
          </cell>
          <cell r="F110">
            <v>0</v>
          </cell>
          <cell r="G110">
            <v>1500</v>
          </cell>
          <cell r="H110">
            <v>0</v>
          </cell>
        </row>
        <row r="111">
          <cell r="B111" t="str">
            <v>IV. MANO DE OBRA</v>
          </cell>
          <cell r="C111">
            <v>0</v>
          </cell>
          <cell r="D111">
            <v>0</v>
          </cell>
          <cell r="E111">
            <v>0</v>
          </cell>
          <cell r="F111">
            <v>0</v>
          </cell>
          <cell r="G111">
            <v>0</v>
          </cell>
          <cell r="H111">
            <v>20986.875</v>
          </cell>
        </row>
        <row r="112">
          <cell r="B112" t="str">
            <v>MOFICIAL</v>
          </cell>
          <cell r="C112" t="str">
            <v>Mo oficial</v>
          </cell>
          <cell r="D112" t="str">
            <v>día</v>
          </cell>
          <cell r="E112">
            <v>0.25</v>
          </cell>
          <cell r="F112">
            <v>0</v>
          </cell>
          <cell r="G112">
            <v>112375.1</v>
          </cell>
          <cell r="H112">
            <v>28093.775000000001</v>
          </cell>
        </row>
        <row r="113">
          <cell r="B113" t="str">
            <v>MOAYUDA</v>
          </cell>
          <cell r="C113" t="str">
            <v>Mo ayudante entendido</v>
          </cell>
          <cell r="D113" t="str">
            <v>día</v>
          </cell>
          <cell r="E113">
            <v>0.25</v>
          </cell>
          <cell r="F113">
            <v>0</v>
          </cell>
          <cell r="G113">
            <v>83947.5</v>
          </cell>
          <cell r="H113">
            <v>20986.875</v>
          </cell>
        </row>
        <row r="114">
          <cell r="B114" t="str">
            <v>CTCAJA50</v>
          </cell>
          <cell r="C114" t="str">
            <v>Caja de inspección 0.50mx0.50m, hprom=0.60m</v>
          </cell>
          <cell r="D114" t="str">
            <v>M3</v>
          </cell>
          <cell r="E114">
            <v>0</v>
          </cell>
          <cell r="F114">
            <v>0</v>
          </cell>
          <cell r="G114" t="str">
            <v/>
          </cell>
          <cell r="H114">
            <v>397165</v>
          </cell>
        </row>
        <row r="115">
          <cell r="B115" t="str">
            <v>I. EQUIPO Y HERRAMIENTA</v>
          </cell>
          <cell r="C115">
            <v>0</v>
          </cell>
          <cell r="D115">
            <v>0</v>
          </cell>
          <cell r="E115">
            <v>0</v>
          </cell>
          <cell r="F115">
            <v>0</v>
          </cell>
          <cell r="G115">
            <v>0</v>
          </cell>
          <cell r="H115">
            <v>839.47500000000002</v>
          </cell>
        </row>
        <row r="116">
          <cell r="B116" t="str">
            <v>HTAMNR</v>
          </cell>
          <cell r="C116" t="str">
            <v>Herramienta y equipo menor</v>
          </cell>
          <cell r="D116" t="str">
            <v>%</v>
          </cell>
          <cell r="E116">
            <v>0</v>
          </cell>
          <cell r="F116">
            <v>0.05</v>
          </cell>
          <cell r="G116">
            <v>16789.5</v>
          </cell>
          <cell r="H116">
            <v>839.47500000000002</v>
          </cell>
        </row>
        <row r="117">
          <cell r="B117" t="str">
            <v>II. MATERIALES</v>
          </cell>
          <cell r="C117">
            <v>0</v>
          </cell>
          <cell r="D117">
            <v>0</v>
          </cell>
          <cell r="E117">
            <v>0</v>
          </cell>
          <cell r="F117">
            <v>0</v>
          </cell>
          <cell r="G117">
            <v>0</v>
          </cell>
          <cell r="H117">
            <v>324536.30000000005</v>
          </cell>
        </row>
        <row r="118">
          <cell r="B118" t="str">
            <v>RF1050</v>
          </cell>
          <cell r="C118" t="str">
            <v>Herraje tapa caja 0.50m x 0.50m</v>
          </cell>
          <cell r="D118" t="str">
            <v>un</v>
          </cell>
          <cell r="E118">
            <v>1</v>
          </cell>
          <cell r="F118">
            <v>0</v>
          </cell>
          <cell r="G118">
            <v>93479</v>
          </cell>
          <cell r="H118">
            <v>93479</v>
          </cell>
        </row>
        <row r="119">
          <cell r="B119" t="str">
            <v>MAT1015</v>
          </cell>
          <cell r="C119" t="str">
            <v>Angulo de acero de 2"x2"x1/4"</v>
          </cell>
          <cell r="D119" t="str">
            <v>m</v>
          </cell>
          <cell r="E119">
            <v>1.4</v>
          </cell>
          <cell r="F119">
            <v>0</v>
          </cell>
          <cell r="G119">
            <v>21283</v>
          </cell>
          <cell r="H119">
            <v>29796.199999999997</v>
          </cell>
        </row>
        <row r="120">
          <cell r="B120" t="str">
            <v>CT210KG</v>
          </cell>
          <cell r="C120" t="str">
            <v>Concreto 210kg/cm² 1:2:3</v>
          </cell>
          <cell r="D120" t="str">
            <v>m3</v>
          </cell>
          <cell r="E120">
            <v>0.1</v>
          </cell>
          <cell r="F120">
            <v>0</v>
          </cell>
          <cell r="G120">
            <v>467935</v>
          </cell>
          <cell r="H120">
            <v>46793.5</v>
          </cell>
        </row>
        <row r="121">
          <cell r="B121" t="str">
            <v>MAT1095</v>
          </cell>
          <cell r="C121" t="str">
            <v>Clavo común 37.5 a 100 mm</v>
          </cell>
          <cell r="D121" t="str">
            <v>lb</v>
          </cell>
          <cell r="E121">
            <v>0.1</v>
          </cell>
          <cell r="F121">
            <v>0</v>
          </cell>
          <cell r="G121">
            <v>2900</v>
          </cell>
          <cell r="H121">
            <v>290</v>
          </cell>
        </row>
        <row r="122">
          <cell r="B122" t="str">
            <v>MAT1295</v>
          </cell>
          <cell r="C122" t="str">
            <v>Tabla madera común 1x8" 3m</v>
          </cell>
          <cell r="D122" t="str">
            <v>un</v>
          </cell>
          <cell r="E122">
            <v>0.8</v>
          </cell>
          <cell r="F122">
            <v>0</v>
          </cell>
          <cell r="G122">
            <v>8972</v>
          </cell>
          <cell r="H122">
            <v>7177.6</v>
          </cell>
        </row>
        <row r="123">
          <cell r="B123" t="str">
            <v>CUB1130</v>
          </cell>
          <cell r="C123" t="str">
            <v>Cuadro en abarco 4"x4" de 3m</v>
          </cell>
          <cell r="D123" t="str">
            <v>un</v>
          </cell>
          <cell r="E123">
            <v>1</v>
          </cell>
          <cell r="F123">
            <v>0</v>
          </cell>
          <cell r="G123">
            <v>147000</v>
          </cell>
          <cell r="H123">
            <v>147000</v>
          </cell>
        </row>
        <row r="124">
          <cell r="B124" t="str">
            <v>III. TRANSPORTES</v>
          </cell>
          <cell r="C124">
            <v>0</v>
          </cell>
          <cell r="D124">
            <v>0</v>
          </cell>
          <cell r="E124">
            <v>0</v>
          </cell>
          <cell r="F124">
            <v>0</v>
          </cell>
          <cell r="G124">
            <v>0</v>
          </cell>
          <cell r="H124">
            <v>55000</v>
          </cell>
        </row>
        <row r="125">
          <cell r="B125" t="str">
            <v>TR1060</v>
          </cell>
          <cell r="C125" t="str">
            <v xml:space="preserve">Transporte de materiales en volqueta </v>
          </cell>
          <cell r="D125" t="str">
            <v>viaje</v>
          </cell>
          <cell r="E125">
            <v>0.1</v>
          </cell>
          <cell r="F125">
            <v>0</v>
          </cell>
          <cell r="G125">
            <v>550000</v>
          </cell>
          <cell r="H125">
            <v>55000</v>
          </cell>
        </row>
        <row r="126">
          <cell r="B126" t="str">
            <v>IV. MANO DE OBRA</v>
          </cell>
          <cell r="C126">
            <v>0</v>
          </cell>
          <cell r="D126">
            <v>0</v>
          </cell>
          <cell r="E126">
            <v>0</v>
          </cell>
          <cell r="F126">
            <v>0</v>
          </cell>
          <cell r="G126">
            <v>0</v>
          </cell>
          <cell r="H126">
            <v>16789.5</v>
          </cell>
        </row>
        <row r="127">
          <cell r="B127" t="str">
            <v>MOFICIAL</v>
          </cell>
          <cell r="C127" t="str">
            <v>Mo oficial</v>
          </cell>
          <cell r="D127" t="str">
            <v>día</v>
          </cell>
          <cell r="E127">
            <v>0.2</v>
          </cell>
          <cell r="F127">
            <v>0</v>
          </cell>
          <cell r="G127">
            <v>112375.1</v>
          </cell>
          <cell r="H127">
            <v>22475.020000000004</v>
          </cell>
        </row>
        <row r="128">
          <cell r="B128" t="str">
            <v>MOAYUDA</v>
          </cell>
          <cell r="C128" t="str">
            <v>Mo ayudante entendido</v>
          </cell>
          <cell r="D128" t="str">
            <v>día</v>
          </cell>
          <cell r="E128">
            <v>0.2</v>
          </cell>
          <cell r="F128">
            <v>0</v>
          </cell>
          <cell r="G128">
            <v>83947.5</v>
          </cell>
          <cell r="H128">
            <v>16789.5</v>
          </cell>
        </row>
      </sheetData>
      <sheetData sheetId="6"/>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ciones"/>
      <sheetName val="Cantidades"/>
      <sheetName val="Presupuesto"/>
      <sheetName val="APU"/>
      <sheetName val="APU Aux"/>
      <sheetName val="Insumos"/>
    </sheetNames>
    <sheetDataSet>
      <sheetData sheetId="0"/>
      <sheetData sheetId="1"/>
      <sheetData sheetId="2"/>
      <sheetData sheetId="3"/>
      <sheetData sheetId="4">
        <row r="5">
          <cell r="B5" t="str">
            <v>CLAVE</v>
          </cell>
          <cell r="C5" t="str">
            <v>DESCRIPCION</v>
          </cell>
          <cell r="D5" t="str">
            <v>UN</v>
          </cell>
          <cell r="E5" t="str">
            <v>CANTIDAD</v>
          </cell>
          <cell r="F5" t="str">
            <v>%</v>
          </cell>
          <cell r="G5" t="str">
            <v>VR. UNIT.</v>
          </cell>
          <cell r="H5" t="str">
            <v>VR. TOTAL</v>
          </cell>
        </row>
        <row r="6">
          <cell r="B6" t="str">
            <v>CT080KG</v>
          </cell>
          <cell r="C6" t="str">
            <v>Concreto 80kg/cm² 1:4:7</v>
          </cell>
          <cell r="D6" t="str">
            <v>M3</v>
          </cell>
          <cell r="E6">
            <v>0</v>
          </cell>
          <cell r="F6">
            <v>0</v>
          </cell>
          <cell r="G6" t="str">
            <v/>
          </cell>
          <cell r="H6">
            <v>382285</v>
          </cell>
        </row>
        <row r="7">
          <cell r="B7" t="str">
            <v>I. EQUIPO Y HERRAMIENTA</v>
          </cell>
          <cell r="C7">
            <v>0</v>
          </cell>
          <cell r="D7">
            <v>0</v>
          </cell>
          <cell r="E7">
            <v>0</v>
          </cell>
          <cell r="F7">
            <v>0</v>
          </cell>
          <cell r="G7">
            <v>0</v>
          </cell>
          <cell r="H7">
            <v>2454.0325000000003</v>
          </cell>
        </row>
        <row r="8">
          <cell r="B8" t="str">
            <v>HTAMNR</v>
          </cell>
          <cell r="C8" t="str">
            <v>Herramienta y equipo menor</v>
          </cell>
          <cell r="D8" t="str">
            <v>%</v>
          </cell>
          <cell r="E8">
            <v>0</v>
          </cell>
          <cell r="F8">
            <v>0.05</v>
          </cell>
          <cell r="G8">
            <v>49080.65</v>
          </cell>
          <cell r="H8">
            <v>2454.0325000000003</v>
          </cell>
        </row>
        <row r="9">
          <cell r="B9" t="str">
            <v>II. MATERIALES</v>
          </cell>
          <cell r="C9">
            <v>0</v>
          </cell>
          <cell r="D9">
            <v>0</v>
          </cell>
          <cell r="E9">
            <v>0</v>
          </cell>
          <cell r="F9">
            <v>0</v>
          </cell>
          <cell r="G9">
            <v>0</v>
          </cell>
          <cell r="H9">
            <v>275750</v>
          </cell>
        </row>
        <row r="10">
          <cell r="B10" t="str">
            <v>MAT1085</v>
          </cell>
          <cell r="C10" t="str">
            <v>Cemento gris (50kg)</v>
          </cell>
          <cell r="D10" t="str">
            <v>saco</v>
          </cell>
          <cell r="E10">
            <v>3.25</v>
          </cell>
          <cell r="F10">
            <v>0</v>
          </cell>
          <cell r="G10">
            <v>27800</v>
          </cell>
          <cell r="H10">
            <v>90350</v>
          </cell>
        </row>
        <row r="11">
          <cell r="B11" t="str">
            <v>MAT1025</v>
          </cell>
          <cell r="C11" t="str">
            <v>Arena triturada para concreto</v>
          </cell>
          <cell r="D11" t="str">
            <v>m3</v>
          </cell>
          <cell r="E11">
            <v>0.52</v>
          </cell>
          <cell r="F11">
            <v>0</v>
          </cell>
          <cell r="G11">
            <v>120000</v>
          </cell>
          <cell r="H11">
            <v>62400</v>
          </cell>
        </row>
        <row r="12">
          <cell r="B12" t="str">
            <v>MAT1330</v>
          </cell>
          <cell r="C12" t="str">
            <v>Triturado 3/4''</v>
          </cell>
          <cell r="D12" t="str">
            <v>m3</v>
          </cell>
          <cell r="E12">
            <v>1.0249999999999999</v>
          </cell>
          <cell r="F12">
            <v>0</v>
          </cell>
          <cell r="G12">
            <v>120000</v>
          </cell>
          <cell r="H12">
            <v>122999.99999999999</v>
          </cell>
        </row>
        <row r="13">
          <cell r="B13" t="str">
            <v>III. TRANSPORTES</v>
          </cell>
          <cell r="C13">
            <v>0</v>
          </cell>
          <cell r="D13">
            <v>0</v>
          </cell>
          <cell r="E13">
            <v>0</v>
          </cell>
          <cell r="F13">
            <v>0</v>
          </cell>
          <cell r="G13">
            <v>0</v>
          </cell>
          <cell r="H13">
            <v>55000</v>
          </cell>
        </row>
        <row r="14">
          <cell r="B14" t="str">
            <v>TR1060</v>
          </cell>
          <cell r="C14" t="str">
            <v xml:space="preserve">Transporte de materiales en volqueta </v>
          </cell>
          <cell r="D14" t="str">
            <v>viaje</v>
          </cell>
          <cell r="E14">
            <v>0.1</v>
          </cell>
          <cell r="F14">
            <v>0</v>
          </cell>
          <cell r="G14">
            <v>550000</v>
          </cell>
          <cell r="H14">
            <v>55000</v>
          </cell>
        </row>
        <row r="15">
          <cell r="B15" t="str">
            <v>IV. MANO DE OBRA</v>
          </cell>
          <cell r="C15">
            <v>0</v>
          </cell>
          <cell r="D15">
            <v>0</v>
          </cell>
          <cell r="E15">
            <v>0</v>
          </cell>
          <cell r="F15">
            <v>0</v>
          </cell>
          <cell r="G15">
            <v>0</v>
          </cell>
          <cell r="H15">
            <v>49080.65</v>
          </cell>
        </row>
        <row r="16">
          <cell r="B16" t="str">
            <v>MOFICIAL</v>
          </cell>
          <cell r="C16" t="str">
            <v>Mo oficial</v>
          </cell>
          <cell r="D16" t="str">
            <v>día</v>
          </cell>
          <cell r="E16">
            <v>0.25</v>
          </cell>
          <cell r="F16">
            <v>0</v>
          </cell>
          <cell r="G16">
            <v>112375.1</v>
          </cell>
          <cell r="H16">
            <v>28093.775000000001</v>
          </cell>
        </row>
        <row r="17">
          <cell r="B17" t="str">
            <v>MOAYUDA</v>
          </cell>
          <cell r="C17" t="str">
            <v>Mo ayudante entendido</v>
          </cell>
          <cell r="D17" t="str">
            <v>día</v>
          </cell>
          <cell r="E17">
            <v>0.25</v>
          </cell>
          <cell r="F17">
            <v>0</v>
          </cell>
          <cell r="G17">
            <v>83947.5</v>
          </cell>
          <cell r="H17">
            <v>20986.875</v>
          </cell>
        </row>
        <row r="18">
          <cell r="B18" t="str">
            <v>CT110KG</v>
          </cell>
          <cell r="C18" t="str">
            <v>Concreto 110kg/cm² 1:3:5</v>
          </cell>
          <cell r="D18" t="str">
            <v>M3</v>
          </cell>
          <cell r="E18">
            <v>0</v>
          </cell>
          <cell r="F18">
            <v>0</v>
          </cell>
          <cell r="G18" t="str">
            <v/>
          </cell>
          <cell r="H18">
            <v>408635</v>
          </cell>
        </row>
        <row r="19">
          <cell r="B19" t="str">
            <v>I. EQUIPO Y HERRAMIENTA</v>
          </cell>
          <cell r="C19">
            <v>0</v>
          </cell>
          <cell r="D19">
            <v>0</v>
          </cell>
          <cell r="E19">
            <v>0</v>
          </cell>
          <cell r="F19">
            <v>0</v>
          </cell>
          <cell r="G19">
            <v>0</v>
          </cell>
          <cell r="H19">
            <v>2454.0325000000003</v>
          </cell>
        </row>
        <row r="20">
          <cell r="B20" t="str">
            <v>HTAMNR</v>
          </cell>
          <cell r="C20" t="str">
            <v>Herramienta y equipo menor</v>
          </cell>
          <cell r="D20" t="str">
            <v>%</v>
          </cell>
          <cell r="E20">
            <v>0</v>
          </cell>
          <cell r="F20">
            <v>0.05</v>
          </cell>
          <cell r="G20">
            <v>49080.65</v>
          </cell>
          <cell r="H20">
            <v>2454.0325000000003</v>
          </cell>
        </row>
        <row r="21">
          <cell r="B21" t="str">
            <v>II. MATERIALES</v>
          </cell>
          <cell r="C21">
            <v>0</v>
          </cell>
          <cell r="D21">
            <v>0</v>
          </cell>
          <cell r="E21">
            <v>0</v>
          </cell>
          <cell r="F21">
            <v>0</v>
          </cell>
          <cell r="G21">
            <v>0</v>
          </cell>
          <cell r="H21">
            <v>302100</v>
          </cell>
        </row>
        <row r="22">
          <cell r="B22" t="str">
            <v>MAT1085</v>
          </cell>
          <cell r="C22" t="str">
            <v>Cemento gris (50kg)</v>
          </cell>
          <cell r="D22" t="str">
            <v>saco</v>
          </cell>
          <cell r="E22">
            <v>4.5</v>
          </cell>
          <cell r="F22">
            <v>0</v>
          </cell>
          <cell r="G22">
            <v>27800</v>
          </cell>
          <cell r="H22">
            <v>125100</v>
          </cell>
        </row>
        <row r="23">
          <cell r="B23" t="str">
            <v>MAT1025</v>
          </cell>
          <cell r="C23" t="str">
            <v>Arena triturada para concreto</v>
          </cell>
          <cell r="D23" t="str">
            <v>m3</v>
          </cell>
          <cell r="E23">
            <v>0.55500000000000005</v>
          </cell>
          <cell r="F23">
            <v>0</v>
          </cell>
          <cell r="G23">
            <v>120000</v>
          </cell>
          <cell r="H23">
            <v>66600</v>
          </cell>
        </row>
        <row r="24">
          <cell r="B24" t="str">
            <v>MAT1330</v>
          </cell>
          <cell r="C24" t="str">
            <v>Triturado 3/4''</v>
          </cell>
          <cell r="D24" t="str">
            <v>m3</v>
          </cell>
          <cell r="E24">
            <v>0.92</v>
          </cell>
          <cell r="F24">
            <v>0</v>
          </cell>
          <cell r="G24">
            <v>120000</v>
          </cell>
          <cell r="H24">
            <v>110400</v>
          </cell>
        </row>
        <row r="25">
          <cell r="B25" t="str">
            <v>III. TRANSPORTES</v>
          </cell>
          <cell r="C25">
            <v>0</v>
          </cell>
          <cell r="D25">
            <v>0</v>
          </cell>
          <cell r="E25">
            <v>0</v>
          </cell>
          <cell r="F25">
            <v>0</v>
          </cell>
          <cell r="G25">
            <v>0</v>
          </cell>
          <cell r="H25">
            <v>55000</v>
          </cell>
        </row>
        <row r="26">
          <cell r="B26" t="str">
            <v>TR1060</v>
          </cell>
          <cell r="C26" t="str">
            <v xml:space="preserve">Transporte de materiales en volqueta </v>
          </cell>
          <cell r="D26" t="str">
            <v>viaje</v>
          </cell>
          <cell r="E26">
            <v>0.1</v>
          </cell>
          <cell r="F26">
            <v>0</v>
          </cell>
          <cell r="G26">
            <v>550000</v>
          </cell>
          <cell r="H26">
            <v>55000</v>
          </cell>
        </row>
        <row r="27">
          <cell r="B27" t="str">
            <v>IV. MANO DE OBRA</v>
          </cell>
          <cell r="C27">
            <v>0</v>
          </cell>
          <cell r="D27">
            <v>0</v>
          </cell>
          <cell r="E27">
            <v>0</v>
          </cell>
          <cell r="F27">
            <v>0</v>
          </cell>
          <cell r="G27">
            <v>0</v>
          </cell>
          <cell r="H27">
            <v>49080.65</v>
          </cell>
        </row>
        <row r="28">
          <cell r="B28" t="str">
            <v>MOFICIAL</v>
          </cell>
          <cell r="C28" t="str">
            <v>Mo oficial</v>
          </cell>
          <cell r="D28" t="str">
            <v>día</v>
          </cell>
          <cell r="E28">
            <v>0.25</v>
          </cell>
          <cell r="F28">
            <v>0</v>
          </cell>
          <cell r="G28">
            <v>112375.1</v>
          </cell>
          <cell r="H28">
            <v>28093.775000000001</v>
          </cell>
        </row>
        <row r="29">
          <cell r="B29" t="str">
            <v>MOAYUDA</v>
          </cell>
          <cell r="C29" t="str">
            <v>Mo ayudante entendido</v>
          </cell>
          <cell r="D29" t="str">
            <v>día</v>
          </cell>
          <cell r="E29">
            <v>0.25</v>
          </cell>
          <cell r="F29">
            <v>0</v>
          </cell>
          <cell r="G29">
            <v>83947.5</v>
          </cell>
          <cell r="H29">
            <v>20986.875</v>
          </cell>
        </row>
        <row r="30">
          <cell r="B30" t="str">
            <v>CT140KG</v>
          </cell>
          <cell r="C30" t="str">
            <v>Concreto 140kg/cm² 1:3:4</v>
          </cell>
          <cell r="D30" t="str">
            <v>M3</v>
          </cell>
          <cell r="E30">
            <v>0</v>
          </cell>
          <cell r="F30">
            <v>0</v>
          </cell>
          <cell r="G30" t="str">
            <v/>
          </cell>
          <cell r="H30">
            <v>427685</v>
          </cell>
        </row>
        <row r="31">
          <cell r="B31" t="str">
            <v>I. EQUIPO Y HERRAMIENTA</v>
          </cell>
          <cell r="C31">
            <v>0</v>
          </cell>
          <cell r="D31">
            <v>0</v>
          </cell>
          <cell r="E31">
            <v>0</v>
          </cell>
          <cell r="F31">
            <v>0</v>
          </cell>
          <cell r="G31">
            <v>0</v>
          </cell>
          <cell r="H31">
            <v>2454.0325000000003</v>
          </cell>
        </row>
        <row r="32">
          <cell r="B32" t="str">
            <v>HTAMNR</v>
          </cell>
          <cell r="C32" t="str">
            <v>Herramienta y equipo menor</v>
          </cell>
          <cell r="D32" t="str">
            <v>%</v>
          </cell>
          <cell r="E32">
            <v>0</v>
          </cell>
          <cell r="F32">
            <v>0.05</v>
          </cell>
          <cell r="G32">
            <v>49080.65</v>
          </cell>
          <cell r="H32">
            <v>2454.0325000000003</v>
          </cell>
        </row>
        <row r="33">
          <cell r="B33" t="str">
            <v>II. MATERIALES</v>
          </cell>
          <cell r="C33">
            <v>0</v>
          </cell>
          <cell r="D33">
            <v>0</v>
          </cell>
          <cell r="E33">
            <v>0</v>
          </cell>
          <cell r="F33">
            <v>0</v>
          </cell>
          <cell r="G33">
            <v>0</v>
          </cell>
          <cell r="H33">
            <v>321150</v>
          </cell>
        </row>
        <row r="34">
          <cell r="B34" t="str">
            <v>MAT1085</v>
          </cell>
          <cell r="C34" t="str">
            <v>Cemento gris (50kg)</v>
          </cell>
          <cell r="D34" t="str">
            <v>saco</v>
          </cell>
          <cell r="E34">
            <v>5.25</v>
          </cell>
          <cell r="F34">
            <v>0</v>
          </cell>
          <cell r="G34">
            <v>27800</v>
          </cell>
          <cell r="H34">
            <v>145950</v>
          </cell>
        </row>
        <row r="35">
          <cell r="B35" t="str">
            <v>MAT1025</v>
          </cell>
          <cell r="C35" t="str">
            <v>Arena triturada para concreto</v>
          </cell>
          <cell r="D35" t="str">
            <v>m3</v>
          </cell>
          <cell r="E35">
            <v>0.625</v>
          </cell>
          <cell r="F35">
            <v>0</v>
          </cell>
          <cell r="G35">
            <v>120000</v>
          </cell>
          <cell r="H35">
            <v>75000</v>
          </cell>
        </row>
        <row r="36">
          <cell r="B36" t="str">
            <v>MAT1330</v>
          </cell>
          <cell r="C36" t="str">
            <v>Triturado 3/4''</v>
          </cell>
          <cell r="D36" t="str">
            <v>m3</v>
          </cell>
          <cell r="E36">
            <v>0.83499999999999996</v>
          </cell>
          <cell r="F36">
            <v>0</v>
          </cell>
          <cell r="G36">
            <v>120000</v>
          </cell>
          <cell r="H36">
            <v>100200</v>
          </cell>
        </row>
        <row r="37">
          <cell r="B37" t="str">
            <v>III. TRANSPORTES</v>
          </cell>
          <cell r="C37">
            <v>0</v>
          </cell>
          <cell r="D37">
            <v>0</v>
          </cell>
          <cell r="E37">
            <v>0</v>
          </cell>
          <cell r="F37">
            <v>0</v>
          </cell>
          <cell r="G37">
            <v>0</v>
          </cell>
          <cell r="H37">
            <v>55000</v>
          </cell>
        </row>
        <row r="38">
          <cell r="B38" t="str">
            <v>TR1060</v>
          </cell>
          <cell r="C38" t="str">
            <v xml:space="preserve">Transporte de materiales en volqueta </v>
          </cell>
          <cell r="D38" t="str">
            <v>viaje</v>
          </cell>
          <cell r="E38">
            <v>0.1</v>
          </cell>
          <cell r="F38">
            <v>0</v>
          </cell>
          <cell r="G38">
            <v>550000</v>
          </cell>
          <cell r="H38">
            <v>55000</v>
          </cell>
        </row>
        <row r="39">
          <cell r="B39" t="str">
            <v>IV. MANO DE OBRA</v>
          </cell>
          <cell r="C39">
            <v>0</v>
          </cell>
          <cell r="D39">
            <v>0</v>
          </cell>
          <cell r="E39">
            <v>0</v>
          </cell>
          <cell r="F39">
            <v>0</v>
          </cell>
          <cell r="G39">
            <v>0</v>
          </cell>
          <cell r="H39">
            <v>49080.65</v>
          </cell>
        </row>
        <row r="40">
          <cell r="B40" t="str">
            <v>MOFICIAL</v>
          </cell>
          <cell r="C40" t="str">
            <v>Mo oficial</v>
          </cell>
          <cell r="D40" t="str">
            <v>día</v>
          </cell>
          <cell r="E40">
            <v>0.25</v>
          </cell>
          <cell r="F40">
            <v>0</v>
          </cell>
          <cell r="G40">
            <v>112375.1</v>
          </cell>
          <cell r="H40">
            <v>28093.775000000001</v>
          </cell>
        </row>
        <row r="41">
          <cell r="B41" t="str">
            <v>MOAYUDA</v>
          </cell>
          <cell r="C41" t="str">
            <v>Mo ayudante entendido</v>
          </cell>
          <cell r="D41" t="str">
            <v>día</v>
          </cell>
          <cell r="E41">
            <v>0.25</v>
          </cell>
          <cell r="F41">
            <v>0</v>
          </cell>
          <cell r="G41">
            <v>83947.5</v>
          </cell>
          <cell r="H41">
            <v>20986.875</v>
          </cell>
        </row>
        <row r="42">
          <cell r="B42" t="str">
            <v>CT170KG</v>
          </cell>
          <cell r="C42" t="str">
            <v>Concreto 170kg/cm² 1:3:3</v>
          </cell>
          <cell r="D42" t="str">
            <v>M3</v>
          </cell>
          <cell r="E42">
            <v>0</v>
          </cell>
          <cell r="F42">
            <v>0</v>
          </cell>
          <cell r="G42" t="str">
            <v/>
          </cell>
          <cell r="H42">
            <v>444935</v>
          </cell>
        </row>
        <row r="43">
          <cell r="B43" t="str">
            <v>I. EQUIPO Y HERRAMIENTA</v>
          </cell>
          <cell r="C43">
            <v>0</v>
          </cell>
          <cell r="D43">
            <v>0</v>
          </cell>
          <cell r="E43">
            <v>0</v>
          </cell>
          <cell r="F43">
            <v>0</v>
          </cell>
          <cell r="G43">
            <v>0</v>
          </cell>
          <cell r="H43">
            <v>2454.0325000000003</v>
          </cell>
        </row>
        <row r="44">
          <cell r="B44" t="str">
            <v>HTAMNR</v>
          </cell>
          <cell r="C44" t="str">
            <v>Herramienta y equipo menor</v>
          </cell>
          <cell r="D44" t="str">
            <v>%</v>
          </cell>
          <cell r="E44">
            <v>0</v>
          </cell>
          <cell r="F44">
            <v>0.05</v>
          </cell>
          <cell r="G44">
            <v>49080.65</v>
          </cell>
          <cell r="H44">
            <v>2454.0325000000003</v>
          </cell>
        </row>
        <row r="45">
          <cell r="B45" t="str">
            <v>II. MATERIALES</v>
          </cell>
          <cell r="C45">
            <v>0</v>
          </cell>
          <cell r="D45">
            <v>0</v>
          </cell>
          <cell r="E45">
            <v>0</v>
          </cell>
          <cell r="F45">
            <v>0</v>
          </cell>
          <cell r="G45">
            <v>0</v>
          </cell>
          <cell r="H45">
            <v>338400</v>
          </cell>
        </row>
        <row r="46">
          <cell r="B46" t="str">
            <v>MAT1085</v>
          </cell>
          <cell r="C46" t="str">
            <v>Cemento gris (50kg)</v>
          </cell>
          <cell r="D46" t="str">
            <v>saco</v>
          </cell>
          <cell r="E46">
            <v>6</v>
          </cell>
          <cell r="F46">
            <v>0</v>
          </cell>
          <cell r="G46">
            <v>27800</v>
          </cell>
          <cell r="H46">
            <v>166800</v>
          </cell>
        </row>
        <row r="47">
          <cell r="B47" t="str">
            <v>MAT1025</v>
          </cell>
          <cell r="C47" t="str">
            <v>Arena triturada para concreto</v>
          </cell>
          <cell r="D47" t="str">
            <v>m3</v>
          </cell>
          <cell r="E47">
            <v>0.71499999999999997</v>
          </cell>
          <cell r="F47">
            <v>0</v>
          </cell>
          <cell r="G47">
            <v>120000</v>
          </cell>
          <cell r="H47">
            <v>85800</v>
          </cell>
        </row>
        <row r="48">
          <cell r="B48" t="str">
            <v>MAT1330</v>
          </cell>
          <cell r="C48" t="str">
            <v>Triturado 3/4''</v>
          </cell>
          <cell r="D48" t="str">
            <v>m3</v>
          </cell>
          <cell r="E48">
            <v>0.71499999999999997</v>
          </cell>
          <cell r="F48">
            <v>0</v>
          </cell>
          <cell r="G48">
            <v>120000</v>
          </cell>
          <cell r="H48">
            <v>85800</v>
          </cell>
        </row>
        <row r="49">
          <cell r="B49" t="str">
            <v>III. TRANSPORTES</v>
          </cell>
          <cell r="C49">
            <v>0</v>
          </cell>
          <cell r="D49">
            <v>0</v>
          </cell>
          <cell r="E49">
            <v>0</v>
          </cell>
          <cell r="F49">
            <v>0</v>
          </cell>
          <cell r="G49">
            <v>0</v>
          </cell>
          <cell r="H49">
            <v>55000</v>
          </cell>
        </row>
        <row r="50">
          <cell r="B50" t="str">
            <v>TR1060</v>
          </cell>
          <cell r="C50" t="str">
            <v xml:space="preserve">Transporte de materiales en volqueta </v>
          </cell>
          <cell r="D50" t="str">
            <v>viaje</v>
          </cell>
          <cell r="E50">
            <v>0.1</v>
          </cell>
          <cell r="F50">
            <v>0</v>
          </cell>
          <cell r="G50">
            <v>550000</v>
          </cell>
          <cell r="H50">
            <v>55000</v>
          </cell>
        </row>
        <row r="51">
          <cell r="B51" t="str">
            <v>IV. MANO DE OBRA</v>
          </cell>
          <cell r="C51">
            <v>0</v>
          </cell>
          <cell r="D51">
            <v>0</v>
          </cell>
          <cell r="E51">
            <v>0</v>
          </cell>
          <cell r="F51">
            <v>0</v>
          </cell>
          <cell r="G51">
            <v>0</v>
          </cell>
          <cell r="H51">
            <v>49080.65</v>
          </cell>
        </row>
        <row r="52">
          <cell r="B52" t="str">
            <v>MOFICIAL</v>
          </cell>
          <cell r="C52" t="str">
            <v>Mo oficial</v>
          </cell>
          <cell r="D52" t="str">
            <v>día</v>
          </cell>
          <cell r="E52">
            <v>0.25</v>
          </cell>
          <cell r="F52">
            <v>0</v>
          </cell>
          <cell r="G52">
            <v>112375.1</v>
          </cell>
          <cell r="H52">
            <v>28093.775000000001</v>
          </cell>
        </row>
        <row r="53">
          <cell r="B53" t="str">
            <v>MOAYUDA</v>
          </cell>
          <cell r="C53" t="str">
            <v>Mo ayudante entendido</v>
          </cell>
          <cell r="D53" t="str">
            <v>día</v>
          </cell>
          <cell r="E53">
            <v>0.25</v>
          </cell>
          <cell r="F53">
            <v>0</v>
          </cell>
          <cell r="G53">
            <v>83947.5</v>
          </cell>
          <cell r="H53">
            <v>20986.875</v>
          </cell>
        </row>
        <row r="54">
          <cell r="B54" t="str">
            <v>CT180KG</v>
          </cell>
          <cell r="C54" t="str">
            <v>Concreto 180kg/cm² 1:2:4</v>
          </cell>
          <cell r="D54" t="str">
            <v>M3</v>
          </cell>
          <cell r="E54">
            <v>0</v>
          </cell>
          <cell r="F54">
            <v>0</v>
          </cell>
          <cell r="G54" t="str">
            <v/>
          </cell>
          <cell r="H54">
            <v>444335</v>
          </cell>
        </row>
        <row r="55">
          <cell r="B55" t="str">
            <v>I. EQUIPO Y HERRAMIENTA</v>
          </cell>
          <cell r="C55">
            <v>0</v>
          </cell>
          <cell r="D55">
            <v>0</v>
          </cell>
          <cell r="E55">
            <v>0</v>
          </cell>
          <cell r="F55">
            <v>0</v>
          </cell>
          <cell r="G55">
            <v>0</v>
          </cell>
          <cell r="H55">
            <v>2454.0325000000003</v>
          </cell>
        </row>
        <row r="56">
          <cell r="B56" t="str">
            <v>HTAMNR</v>
          </cell>
          <cell r="C56" t="str">
            <v>Herramienta y equipo menor</v>
          </cell>
          <cell r="D56" t="str">
            <v>%</v>
          </cell>
          <cell r="E56">
            <v>0</v>
          </cell>
          <cell r="F56">
            <v>0.05</v>
          </cell>
          <cell r="G56">
            <v>49080.65</v>
          </cell>
          <cell r="H56">
            <v>2454.0325000000003</v>
          </cell>
        </row>
        <row r="57">
          <cell r="B57" t="str">
            <v>II. MATERIALES</v>
          </cell>
          <cell r="C57">
            <v>0</v>
          </cell>
          <cell r="D57">
            <v>0</v>
          </cell>
          <cell r="E57">
            <v>0</v>
          </cell>
          <cell r="F57">
            <v>0</v>
          </cell>
          <cell r="G57">
            <v>0</v>
          </cell>
          <cell r="H57">
            <v>337800</v>
          </cell>
        </row>
        <row r="58">
          <cell r="B58" t="str">
            <v>MAT1085</v>
          </cell>
          <cell r="C58" t="str">
            <v>Cemento gris (50kg)</v>
          </cell>
          <cell r="D58" t="str">
            <v>saco</v>
          </cell>
          <cell r="E58">
            <v>6</v>
          </cell>
          <cell r="F58">
            <v>0</v>
          </cell>
          <cell r="G58">
            <v>27800</v>
          </cell>
          <cell r="H58">
            <v>166800</v>
          </cell>
        </row>
        <row r="59">
          <cell r="B59" t="str">
            <v>MAT1025</v>
          </cell>
          <cell r="C59" t="str">
            <v>Arena triturada para concreto</v>
          </cell>
          <cell r="D59" t="str">
            <v>m3</v>
          </cell>
          <cell r="E59">
            <v>0.47499999999999998</v>
          </cell>
          <cell r="F59">
            <v>0</v>
          </cell>
          <cell r="G59">
            <v>120000</v>
          </cell>
          <cell r="H59">
            <v>57000</v>
          </cell>
        </row>
        <row r="60">
          <cell r="B60" t="str">
            <v>MAT1330</v>
          </cell>
          <cell r="C60" t="str">
            <v>Triturado 3/4''</v>
          </cell>
          <cell r="D60" t="str">
            <v>m3</v>
          </cell>
          <cell r="E60">
            <v>0.95</v>
          </cell>
          <cell r="F60">
            <v>0</v>
          </cell>
          <cell r="G60">
            <v>120000</v>
          </cell>
          <cell r="H60">
            <v>114000</v>
          </cell>
        </row>
        <row r="61">
          <cell r="B61" t="str">
            <v>III. TRANSPORTES</v>
          </cell>
          <cell r="C61">
            <v>0</v>
          </cell>
          <cell r="D61">
            <v>0</v>
          </cell>
          <cell r="E61">
            <v>0</v>
          </cell>
          <cell r="F61">
            <v>0</v>
          </cell>
          <cell r="G61">
            <v>0</v>
          </cell>
          <cell r="H61">
            <v>55000</v>
          </cell>
        </row>
        <row r="62">
          <cell r="B62" t="str">
            <v>TR1060</v>
          </cell>
          <cell r="C62" t="str">
            <v xml:space="preserve">Transporte de materiales en volqueta </v>
          </cell>
          <cell r="D62" t="str">
            <v>viaje</v>
          </cell>
          <cell r="E62">
            <v>0.1</v>
          </cell>
          <cell r="F62">
            <v>0</v>
          </cell>
          <cell r="G62">
            <v>550000</v>
          </cell>
          <cell r="H62">
            <v>55000</v>
          </cell>
        </row>
        <row r="63">
          <cell r="B63" t="str">
            <v>IV. MANO DE OBRA</v>
          </cell>
          <cell r="C63">
            <v>0</v>
          </cell>
          <cell r="D63">
            <v>0</v>
          </cell>
          <cell r="E63">
            <v>0</v>
          </cell>
          <cell r="F63">
            <v>0</v>
          </cell>
          <cell r="G63">
            <v>0</v>
          </cell>
          <cell r="H63">
            <v>49080.65</v>
          </cell>
        </row>
        <row r="64">
          <cell r="B64" t="str">
            <v>MOFICIAL</v>
          </cell>
          <cell r="C64" t="str">
            <v>Mo oficial</v>
          </cell>
          <cell r="D64" t="str">
            <v>día</v>
          </cell>
          <cell r="E64">
            <v>0.25</v>
          </cell>
          <cell r="F64">
            <v>0</v>
          </cell>
          <cell r="G64">
            <v>112375.1</v>
          </cell>
          <cell r="H64">
            <v>28093.775000000001</v>
          </cell>
        </row>
        <row r="65">
          <cell r="B65" t="str">
            <v>MOAYUDA</v>
          </cell>
          <cell r="C65" t="str">
            <v>Mo ayudante entendido</v>
          </cell>
          <cell r="D65" t="str">
            <v>día</v>
          </cell>
          <cell r="E65">
            <v>0.25</v>
          </cell>
          <cell r="F65">
            <v>0</v>
          </cell>
          <cell r="G65">
            <v>83947.5</v>
          </cell>
          <cell r="H65">
            <v>20986.875</v>
          </cell>
        </row>
        <row r="66">
          <cell r="B66" t="str">
            <v>CT210KG</v>
          </cell>
          <cell r="C66" t="str">
            <v>Concreto 210kg/cm² 1:2:3</v>
          </cell>
          <cell r="D66" t="str">
            <v>M3</v>
          </cell>
          <cell r="E66">
            <v>0</v>
          </cell>
          <cell r="F66">
            <v>0</v>
          </cell>
          <cell r="G66" t="str">
            <v/>
          </cell>
          <cell r="H66">
            <v>467935</v>
          </cell>
        </row>
        <row r="67">
          <cell r="B67" t="str">
            <v>I. EQUIPO Y HERRAMIENTA</v>
          </cell>
          <cell r="C67">
            <v>0</v>
          </cell>
          <cell r="D67">
            <v>0</v>
          </cell>
          <cell r="E67">
            <v>0</v>
          </cell>
          <cell r="F67">
            <v>0</v>
          </cell>
          <cell r="G67">
            <v>0</v>
          </cell>
          <cell r="H67">
            <v>2454.0325000000003</v>
          </cell>
        </row>
        <row r="68">
          <cell r="B68" t="str">
            <v>HTAMNR</v>
          </cell>
          <cell r="C68" t="str">
            <v>Herramienta y equipo menor</v>
          </cell>
          <cell r="D68" t="str">
            <v>%</v>
          </cell>
          <cell r="E68">
            <v>0</v>
          </cell>
          <cell r="F68">
            <v>0.05</v>
          </cell>
          <cell r="G68">
            <v>49080.65</v>
          </cell>
          <cell r="H68">
            <v>2454.0325000000003</v>
          </cell>
        </row>
        <row r="69">
          <cell r="B69" t="str">
            <v>II. MATERIALES</v>
          </cell>
          <cell r="C69">
            <v>0</v>
          </cell>
          <cell r="D69">
            <v>0</v>
          </cell>
          <cell r="E69">
            <v>0</v>
          </cell>
          <cell r="F69">
            <v>0</v>
          </cell>
          <cell r="G69">
            <v>0</v>
          </cell>
          <cell r="H69">
            <v>361400</v>
          </cell>
        </row>
        <row r="70">
          <cell r="B70" t="str">
            <v>MAT1085</v>
          </cell>
          <cell r="C70" t="str">
            <v>Cemento gris (50kg)</v>
          </cell>
          <cell r="D70" t="str">
            <v>saco</v>
          </cell>
          <cell r="E70">
            <v>7</v>
          </cell>
          <cell r="F70">
            <v>0</v>
          </cell>
          <cell r="G70">
            <v>27800</v>
          </cell>
          <cell r="H70">
            <v>194600</v>
          </cell>
        </row>
        <row r="71">
          <cell r="B71" t="str">
            <v>MAT1025</v>
          </cell>
          <cell r="C71" t="str">
            <v>Arena triturada para concreto</v>
          </cell>
          <cell r="D71" t="str">
            <v>m3</v>
          </cell>
          <cell r="E71">
            <v>0.55500000000000005</v>
          </cell>
          <cell r="F71">
            <v>0</v>
          </cell>
          <cell r="G71">
            <v>120000</v>
          </cell>
          <cell r="H71">
            <v>66600</v>
          </cell>
        </row>
        <row r="72">
          <cell r="B72" t="str">
            <v>MAT1330</v>
          </cell>
          <cell r="C72" t="str">
            <v>Triturado 3/4''</v>
          </cell>
          <cell r="D72" t="str">
            <v>m3</v>
          </cell>
          <cell r="E72">
            <v>0.83499999999999996</v>
          </cell>
          <cell r="F72">
            <v>0</v>
          </cell>
          <cell r="G72">
            <v>120000</v>
          </cell>
          <cell r="H72">
            <v>100200</v>
          </cell>
        </row>
        <row r="73">
          <cell r="B73" t="str">
            <v>III. TRANSPORTES</v>
          </cell>
          <cell r="C73">
            <v>0</v>
          </cell>
          <cell r="D73">
            <v>0</v>
          </cell>
          <cell r="E73">
            <v>0</v>
          </cell>
          <cell r="F73">
            <v>0</v>
          </cell>
          <cell r="G73">
            <v>0</v>
          </cell>
          <cell r="H73">
            <v>55000</v>
          </cell>
        </row>
        <row r="74">
          <cell r="B74" t="str">
            <v>TR1060</v>
          </cell>
          <cell r="C74" t="str">
            <v xml:space="preserve">Transporte de materiales en volqueta </v>
          </cell>
          <cell r="D74" t="str">
            <v>viaje</v>
          </cell>
          <cell r="E74">
            <v>0.1</v>
          </cell>
          <cell r="F74">
            <v>0</v>
          </cell>
          <cell r="G74">
            <v>550000</v>
          </cell>
          <cell r="H74">
            <v>55000</v>
          </cell>
        </row>
        <row r="75">
          <cell r="B75" t="str">
            <v>IV. MANO DE OBRA</v>
          </cell>
          <cell r="C75">
            <v>0</v>
          </cell>
          <cell r="D75">
            <v>0</v>
          </cell>
          <cell r="E75">
            <v>0</v>
          </cell>
          <cell r="F75">
            <v>0</v>
          </cell>
          <cell r="G75">
            <v>0</v>
          </cell>
          <cell r="H75">
            <v>49080.65</v>
          </cell>
        </row>
        <row r="76">
          <cell r="B76" t="str">
            <v>MOFICIAL</v>
          </cell>
          <cell r="C76" t="str">
            <v>Mo oficial</v>
          </cell>
          <cell r="D76" t="str">
            <v>día</v>
          </cell>
          <cell r="E76">
            <v>0.25</v>
          </cell>
          <cell r="F76">
            <v>0</v>
          </cell>
          <cell r="G76">
            <v>112375.1</v>
          </cell>
          <cell r="H76">
            <v>28093.775000000001</v>
          </cell>
        </row>
        <row r="77">
          <cell r="B77" t="str">
            <v>MOAYUDA</v>
          </cell>
          <cell r="C77" t="str">
            <v>Mo ayudante entendido</v>
          </cell>
          <cell r="D77" t="str">
            <v>día</v>
          </cell>
          <cell r="E77">
            <v>0.25</v>
          </cell>
          <cell r="F77">
            <v>0</v>
          </cell>
          <cell r="G77">
            <v>83947.5</v>
          </cell>
          <cell r="H77">
            <v>20986.875</v>
          </cell>
        </row>
        <row r="78">
          <cell r="B78" t="str">
            <v>CT245KG</v>
          </cell>
          <cell r="C78" t="str">
            <v>Concreto 245kg/cm² 1:2:2</v>
          </cell>
          <cell r="D78" t="str">
            <v>M3</v>
          </cell>
          <cell r="E78">
            <v>0</v>
          </cell>
          <cell r="F78">
            <v>0</v>
          </cell>
          <cell r="G78" t="str">
            <v/>
          </cell>
          <cell r="H78">
            <v>467186</v>
          </cell>
        </row>
        <row r="79">
          <cell r="B79" t="str">
            <v>I. EQUIPO Y HERRAMIENTA</v>
          </cell>
          <cell r="C79">
            <v>0</v>
          </cell>
          <cell r="D79">
            <v>0</v>
          </cell>
          <cell r="E79">
            <v>0</v>
          </cell>
          <cell r="F79">
            <v>0</v>
          </cell>
          <cell r="G79">
            <v>0</v>
          </cell>
          <cell r="H79">
            <v>1049.34375</v>
          </cell>
        </row>
        <row r="80">
          <cell r="B80" t="str">
            <v>HTAMNR</v>
          </cell>
          <cell r="C80" t="str">
            <v>Herramienta y equipo menor</v>
          </cell>
          <cell r="D80" t="str">
            <v>%</v>
          </cell>
          <cell r="E80">
            <v>0</v>
          </cell>
          <cell r="F80">
            <v>0.05</v>
          </cell>
          <cell r="G80">
            <v>20986.875</v>
          </cell>
          <cell r="H80">
            <v>1049.34375</v>
          </cell>
        </row>
        <row r="81">
          <cell r="B81" t="str">
            <v>II. MATERIALES</v>
          </cell>
          <cell r="C81">
            <v>0</v>
          </cell>
          <cell r="D81">
            <v>0</v>
          </cell>
          <cell r="E81">
            <v>0</v>
          </cell>
          <cell r="F81">
            <v>0</v>
          </cell>
          <cell r="G81">
            <v>0</v>
          </cell>
          <cell r="H81">
            <v>390150</v>
          </cell>
        </row>
        <row r="82">
          <cell r="B82" t="str">
            <v>MAT1085</v>
          </cell>
          <cell r="C82" t="str">
            <v>Cemento gris (50kg)</v>
          </cell>
          <cell r="D82" t="str">
            <v>saco</v>
          </cell>
          <cell r="E82">
            <v>8.25</v>
          </cell>
          <cell r="F82">
            <v>0</v>
          </cell>
          <cell r="G82">
            <v>27800</v>
          </cell>
          <cell r="H82">
            <v>229350</v>
          </cell>
        </row>
        <row r="83">
          <cell r="B83" t="str">
            <v>MAT1025</v>
          </cell>
          <cell r="C83" t="str">
            <v>Arena triturada para concreto</v>
          </cell>
          <cell r="D83" t="str">
            <v>m3</v>
          </cell>
          <cell r="E83">
            <v>0.67</v>
          </cell>
          <cell r="F83">
            <v>0</v>
          </cell>
          <cell r="G83">
            <v>120000</v>
          </cell>
          <cell r="H83">
            <v>80400</v>
          </cell>
        </row>
        <row r="84">
          <cell r="B84" t="str">
            <v>MAT1330</v>
          </cell>
          <cell r="C84" t="str">
            <v>Triturado 3/4''</v>
          </cell>
          <cell r="D84" t="str">
            <v>m3</v>
          </cell>
          <cell r="E84">
            <v>0.67</v>
          </cell>
          <cell r="F84">
            <v>0</v>
          </cell>
          <cell r="G84">
            <v>120000</v>
          </cell>
          <cell r="H84">
            <v>80400</v>
          </cell>
        </row>
        <row r="85">
          <cell r="B85" t="str">
            <v>III. TRANSPORTES</v>
          </cell>
          <cell r="C85">
            <v>0</v>
          </cell>
          <cell r="D85">
            <v>0</v>
          </cell>
          <cell r="E85">
            <v>0</v>
          </cell>
          <cell r="F85">
            <v>0</v>
          </cell>
          <cell r="G85">
            <v>0</v>
          </cell>
          <cell r="H85">
            <v>55000</v>
          </cell>
        </row>
        <row r="86">
          <cell r="B86" t="str">
            <v>TR1060</v>
          </cell>
          <cell r="C86" t="str">
            <v xml:space="preserve">Transporte de materiales en volqueta </v>
          </cell>
          <cell r="D86" t="str">
            <v>viaje</v>
          </cell>
          <cell r="E86">
            <v>0.1</v>
          </cell>
          <cell r="F86">
            <v>0</v>
          </cell>
          <cell r="G86">
            <v>550000</v>
          </cell>
          <cell r="H86">
            <v>55000</v>
          </cell>
        </row>
        <row r="87">
          <cell r="B87" t="str">
            <v>IV. MANO DE OBRA</v>
          </cell>
          <cell r="C87">
            <v>0</v>
          </cell>
          <cell r="D87">
            <v>0</v>
          </cell>
          <cell r="E87">
            <v>0</v>
          </cell>
          <cell r="F87">
            <v>0</v>
          </cell>
          <cell r="G87">
            <v>0</v>
          </cell>
          <cell r="H87">
            <v>20986.875</v>
          </cell>
        </row>
        <row r="88">
          <cell r="B88" t="str">
            <v>MOFICIAL</v>
          </cell>
          <cell r="C88" t="str">
            <v>Mo oficial</v>
          </cell>
          <cell r="D88" t="str">
            <v>día</v>
          </cell>
          <cell r="E88">
            <v>0.25</v>
          </cell>
          <cell r="F88">
            <v>0</v>
          </cell>
          <cell r="G88">
            <v>112375.1</v>
          </cell>
          <cell r="H88">
            <v>28093.775000000001</v>
          </cell>
        </row>
        <row r="89">
          <cell r="B89" t="str">
            <v>MOAYUDA</v>
          </cell>
          <cell r="C89" t="str">
            <v>Mo ayudante entendido</v>
          </cell>
          <cell r="D89" t="str">
            <v>día</v>
          </cell>
          <cell r="E89">
            <v>0.25</v>
          </cell>
          <cell r="F89">
            <v>0</v>
          </cell>
          <cell r="G89">
            <v>83947.5</v>
          </cell>
          <cell r="H89">
            <v>20986.875</v>
          </cell>
        </row>
        <row r="90">
          <cell r="B90" t="str">
            <v>CTM143</v>
          </cell>
          <cell r="C90" t="str">
            <v>Aux mortero de pega</v>
          </cell>
          <cell r="D90" t="str">
            <v>M3</v>
          </cell>
          <cell r="E90">
            <v>0</v>
          </cell>
          <cell r="F90">
            <v>0</v>
          </cell>
          <cell r="G90" t="str">
            <v/>
          </cell>
          <cell r="H90">
            <v>275786</v>
          </cell>
        </row>
        <row r="91">
          <cell r="B91" t="str">
            <v>I. EQUIPO Y HERRAMIENTA</v>
          </cell>
          <cell r="C91">
            <v>0</v>
          </cell>
          <cell r="D91">
            <v>0</v>
          </cell>
          <cell r="E91">
            <v>0</v>
          </cell>
          <cell r="F91">
            <v>0</v>
          </cell>
          <cell r="G91">
            <v>0</v>
          </cell>
          <cell r="H91">
            <v>1049.34375</v>
          </cell>
        </row>
        <row r="92">
          <cell r="B92" t="str">
            <v>HTAMNR</v>
          </cell>
          <cell r="C92" t="str">
            <v>Herramienta y equipo menor</v>
          </cell>
          <cell r="D92" t="str">
            <v>%</v>
          </cell>
          <cell r="E92">
            <v>0</v>
          </cell>
          <cell r="F92">
            <v>0.05</v>
          </cell>
          <cell r="G92">
            <v>20986.875</v>
          </cell>
          <cell r="H92">
            <v>1049.34375</v>
          </cell>
        </row>
        <row r="93">
          <cell r="B93" t="str">
            <v>II. MATERIALES</v>
          </cell>
          <cell r="C93">
            <v>0</v>
          </cell>
          <cell r="D93">
            <v>0</v>
          </cell>
          <cell r="E93">
            <v>0</v>
          </cell>
          <cell r="F93">
            <v>0</v>
          </cell>
          <cell r="G93">
            <v>0</v>
          </cell>
          <cell r="H93">
            <v>253750</v>
          </cell>
        </row>
        <row r="94">
          <cell r="B94" t="str">
            <v>MAT1085</v>
          </cell>
          <cell r="C94" t="str">
            <v>Cemento gris (50kg)</v>
          </cell>
          <cell r="D94" t="str">
            <v>saco</v>
          </cell>
          <cell r="E94">
            <v>7.25</v>
          </cell>
          <cell r="F94">
            <v>0</v>
          </cell>
          <cell r="G94">
            <v>27800</v>
          </cell>
          <cell r="H94">
            <v>201550</v>
          </cell>
        </row>
        <row r="95">
          <cell r="B95" t="str">
            <v>MAT1030</v>
          </cell>
          <cell r="C95" t="str">
            <v>Arena de pega</v>
          </cell>
          <cell r="D95" t="str">
            <v>m3</v>
          </cell>
          <cell r="E95">
            <v>1.1599999999999999</v>
          </cell>
          <cell r="F95">
            <v>0</v>
          </cell>
          <cell r="G95">
            <v>45000</v>
          </cell>
          <cell r="H95">
            <v>52200</v>
          </cell>
        </row>
        <row r="96">
          <cell r="B96">
            <v>0</v>
          </cell>
          <cell r="C96" t="str">
            <v/>
          </cell>
          <cell r="D96" t="str">
            <v/>
          </cell>
          <cell r="E96">
            <v>0</v>
          </cell>
          <cell r="F96">
            <v>0</v>
          </cell>
          <cell r="G96">
            <v>0</v>
          </cell>
          <cell r="H96">
            <v>0</v>
          </cell>
        </row>
        <row r="97">
          <cell r="B97" t="str">
            <v>III. TRANSPORTES</v>
          </cell>
          <cell r="C97">
            <v>0</v>
          </cell>
          <cell r="D97">
            <v>0</v>
          </cell>
          <cell r="E97">
            <v>0</v>
          </cell>
          <cell r="F97">
            <v>0</v>
          </cell>
          <cell r="G97">
            <v>0</v>
          </cell>
          <cell r="H97">
            <v>0</v>
          </cell>
        </row>
        <row r="98">
          <cell r="B98" t="str">
            <v>TR1090</v>
          </cell>
          <cell r="C98" t="str">
            <v>Transporte de materiales varios ($/m2.km)</v>
          </cell>
          <cell r="D98" t="str">
            <v>m2-km</v>
          </cell>
          <cell r="E98">
            <v>0</v>
          </cell>
          <cell r="F98">
            <v>0</v>
          </cell>
          <cell r="G98">
            <v>1500</v>
          </cell>
          <cell r="H98">
            <v>0</v>
          </cell>
        </row>
        <row r="99">
          <cell r="B99" t="str">
            <v>IV. MANO DE OBRA</v>
          </cell>
          <cell r="C99">
            <v>0</v>
          </cell>
          <cell r="D99">
            <v>0</v>
          </cell>
          <cell r="E99">
            <v>0</v>
          </cell>
          <cell r="F99">
            <v>0</v>
          </cell>
          <cell r="G99">
            <v>0</v>
          </cell>
          <cell r="H99">
            <v>20986.875</v>
          </cell>
        </row>
        <row r="100">
          <cell r="B100" t="str">
            <v>MOFICIAL</v>
          </cell>
          <cell r="C100" t="str">
            <v>Mo oficial</v>
          </cell>
          <cell r="D100" t="str">
            <v>día</v>
          </cell>
          <cell r="E100">
            <v>0.25</v>
          </cell>
          <cell r="F100">
            <v>0</v>
          </cell>
          <cell r="G100">
            <v>112375.1</v>
          </cell>
          <cell r="H100">
            <v>28093.775000000001</v>
          </cell>
        </row>
        <row r="101">
          <cell r="B101" t="str">
            <v>MOAYUDA</v>
          </cell>
          <cell r="C101" t="str">
            <v>Mo ayudante entendido</v>
          </cell>
          <cell r="D101" t="str">
            <v>día</v>
          </cell>
          <cell r="E101">
            <v>0.25</v>
          </cell>
          <cell r="F101">
            <v>0</v>
          </cell>
          <cell r="G101">
            <v>83947.5</v>
          </cell>
          <cell r="H101">
            <v>20986.875</v>
          </cell>
        </row>
        <row r="102">
          <cell r="B102" t="str">
            <v>CTM144</v>
          </cell>
          <cell r="C102" t="str">
            <v>Aux mortero de revoque 1:4</v>
          </cell>
          <cell r="D102" t="str">
            <v>M3</v>
          </cell>
          <cell r="E102">
            <v>0</v>
          </cell>
          <cell r="F102">
            <v>0</v>
          </cell>
          <cell r="G102" t="str">
            <v/>
          </cell>
          <cell r="H102">
            <v>275786</v>
          </cell>
        </row>
        <row r="103">
          <cell r="B103" t="str">
            <v>I. EQUIPO Y HERRAMIENTA</v>
          </cell>
          <cell r="C103">
            <v>0</v>
          </cell>
          <cell r="D103">
            <v>0</v>
          </cell>
          <cell r="E103">
            <v>0</v>
          </cell>
          <cell r="F103">
            <v>0</v>
          </cell>
          <cell r="G103">
            <v>0</v>
          </cell>
          <cell r="H103">
            <v>1049.34375</v>
          </cell>
        </row>
        <row r="104">
          <cell r="B104" t="str">
            <v>HTAMNR</v>
          </cell>
          <cell r="C104" t="str">
            <v>Herramienta y equipo menor</v>
          </cell>
          <cell r="D104" t="str">
            <v>%</v>
          </cell>
          <cell r="E104">
            <v>0</v>
          </cell>
          <cell r="F104">
            <v>0.05</v>
          </cell>
          <cell r="G104">
            <v>20986.875</v>
          </cell>
          <cell r="H104">
            <v>1049.34375</v>
          </cell>
        </row>
        <row r="105">
          <cell r="B105" t="str">
            <v>II. MATERIALES</v>
          </cell>
          <cell r="C105">
            <v>0</v>
          </cell>
          <cell r="D105">
            <v>0</v>
          </cell>
          <cell r="E105">
            <v>0</v>
          </cell>
          <cell r="F105">
            <v>0</v>
          </cell>
          <cell r="G105">
            <v>0</v>
          </cell>
          <cell r="H105">
            <v>253750</v>
          </cell>
        </row>
        <row r="106">
          <cell r="B106" t="str">
            <v>MAT1085</v>
          </cell>
          <cell r="C106" t="str">
            <v>Cemento gris (50kg)</v>
          </cell>
          <cell r="D106" t="str">
            <v>saco</v>
          </cell>
          <cell r="E106">
            <v>7.25</v>
          </cell>
          <cell r="F106">
            <v>0</v>
          </cell>
          <cell r="G106">
            <v>27800</v>
          </cell>
          <cell r="H106">
            <v>201550</v>
          </cell>
        </row>
        <row r="107">
          <cell r="B107" t="str">
            <v>MAT1030</v>
          </cell>
          <cell r="C107" t="str">
            <v>Arena de pega</v>
          </cell>
          <cell r="D107" t="str">
            <v>m3</v>
          </cell>
          <cell r="E107">
            <v>1.1599999999999999</v>
          </cell>
          <cell r="F107">
            <v>0</v>
          </cell>
          <cell r="G107">
            <v>45000</v>
          </cell>
          <cell r="H107">
            <v>52200</v>
          </cell>
        </row>
        <row r="108">
          <cell r="B108">
            <v>0</v>
          </cell>
          <cell r="C108" t="str">
            <v/>
          </cell>
          <cell r="D108" t="str">
            <v/>
          </cell>
          <cell r="E108">
            <v>0</v>
          </cell>
          <cell r="F108">
            <v>0</v>
          </cell>
          <cell r="G108">
            <v>0</v>
          </cell>
          <cell r="H108">
            <v>0</v>
          </cell>
        </row>
        <row r="109">
          <cell r="B109" t="str">
            <v>III. TRANSPORTES</v>
          </cell>
          <cell r="C109">
            <v>0</v>
          </cell>
          <cell r="D109">
            <v>0</v>
          </cell>
          <cell r="E109">
            <v>0</v>
          </cell>
          <cell r="F109">
            <v>0</v>
          </cell>
          <cell r="G109">
            <v>0</v>
          </cell>
          <cell r="H109">
            <v>0</v>
          </cell>
        </row>
        <row r="110">
          <cell r="B110" t="str">
            <v>TR1090</v>
          </cell>
          <cell r="C110" t="str">
            <v>Transporte de materiales varios ($/m2.km)</v>
          </cell>
          <cell r="D110" t="str">
            <v>m2-km</v>
          </cell>
          <cell r="E110">
            <v>0</v>
          </cell>
          <cell r="F110">
            <v>0</v>
          </cell>
          <cell r="G110">
            <v>1500</v>
          </cell>
          <cell r="H110">
            <v>0</v>
          </cell>
        </row>
        <row r="111">
          <cell r="B111" t="str">
            <v>IV. MANO DE OBRA</v>
          </cell>
          <cell r="C111">
            <v>0</v>
          </cell>
          <cell r="D111">
            <v>0</v>
          </cell>
          <cell r="E111">
            <v>0</v>
          </cell>
          <cell r="F111">
            <v>0</v>
          </cell>
          <cell r="G111">
            <v>0</v>
          </cell>
          <cell r="H111">
            <v>20986.875</v>
          </cell>
        </row>
        <row r="112">
          <cell r="B112" t="str">
            <v>MOFICIAL</v>
          </cell>
          <cell r="C112" t="str">
            <v>Mo oficial</v>
          </cell>
          <cell r="D112" t="str">
            <v>día</v>
          </cell>
          <cell r="E112">
            <v>0.25</v>
          </cell>
          <cell r="F112">
            <v>0</v>
          </cell>
          <cell r="G112">
            <v>112375.1</v>
          </cell>
          <cell r="H112">
            <v>28093.775000000001</v>
          </cell>
        </row>
        <row r="113">
          <cell r="B113" t="str">
            <v>MOAYUDA</v>
          </cell>
          <cell r="C113" t="str">
            <v>Mo ayudante entendido</v>
          </cell>
          <cell r="D113" t="str">
            <v>día</v>
          </cell>
          <cell r="E113">
            <v>0.25</v>
          </cell>
          <cell r="F113">
            <v>0</v>
          </cell>
          <cell r="G113">
            <v>83947.5</v>
          </cell>
          <cell r="H113">
            <v>20986.875</v>
          </cell>
        </row>
        <row r="114">
          <cell r="B114" t="str">
            <v>CTCAJA50</v>
          </cell>
          <cell r="C114" t="str">
            <v>Caja de inspección 0.50mx0.50m, hprom=0.60m</v>
          </cell>
          <cell r="D114" t="str">
            <v>M3</v>
          </cell>
          <cell r="E114">
            <v>0</v>
          </cell>
          <cell r="F114">
            <v>0</v>
          </cell>
          <cell r="G114" t="str">
            <v/>
          </cell>
          <cell r="H114">
            <v>397165</v>
          </cell>
        </row>
        <row r="115">
          <cell r="B115" t="str">
            <v>I. EQUIPO Y HERRAMIENTA</v>
          </cell>
          <cell r="C115">
            <v>0</v>
          </cell>
          <cell r="D115">
            <v>0</v>
          </cell>
          <cell r="E115">
            <v>0</v>
          </cell>
          <cell r="F115">
            <v>0</v>
          </cell>
          <cell r="G115">
            <v>0</v>
          </cell>
          <cell r="H115">
            <v>839.47500000000002</v>
          </cell>
        </row>
        <row r="116">
          <cell r="B116" t="str">
            <v>HTAMNR</v>
          </cell>
          <cell r="C116" t="str">
            <v>Herramienta y equipo menor</v>
          </cell>
          <cell r="D116" t="str">
            <v>%</v>
          </cell>
          <cell r="E116">
            <v>0</v>
          </cell>
          <cell r="F116">
            <v>0.05</v>
          </cell>
          <cell r="G116">
            <v>16789.5</v>
          </cell>
          <cell r="H116">
            <v>839.47500000000002</v>
          </cell>
        </row>
        <row r="117">
          <cell r="B117" t="str">
            <v>II. MATERIALES</v>
          </cell>
          <cell r="C117">
            <v>0</v>
          </cell>
          <cell r="D117">
            <v>0</v>
          </cell>
          <cell r="E117">
            <v>0</v>
          </cell>
          <cell r="F117">
            <v>0</v>
          </cell>
          <cell r="G117">
            <v>0</v>
          </cell>
          <cell r="H117">
            <v>324536.30000000005</v>
          </cell>
        </row>
        <row r="118">
          <cell r="B118" t="str">
            <v>RF1050</v>
          </cell>
          <cell r="C118" t="str">
            <v>Herraje tapa caja 0.50m x 0.50m</v>
          </cell>
          <cell r="D118" t="str">
            <v>un</v>
          </cell>
          <cell r="E118">
            <v>1</v>
          </cell>
          <cell r="F118">
            <v>0</v>
          </cell>
          <cell r="G118">
            <v>93479</v>
          </cell>
          <cell r="H118">
            <v>93479</v>
          </cell>
        </row>
        <row r="119">
          <cell r="B119" t="str">
            <v>MAT1015</v>
          </cell>
          <cell r="C119" t="str">
            <v>Angulo de acero de 2"x2"x1/4"</v>
          </cell>
          <cell r="D119" t="str">
            <v>m</v>
          </cell>
          <cell r="E119">
            <v>1.4</v>
          </cell>
          <cell r="F119">
            <v>0</v>
          </cell>
          <cell r="G119">
            <v>21283</v>
          </cell>
          <cell r="H119">
            <v>29796.199999999997</v>
          </cell>
        </row>
        <row r="120">
          <cell r="B120" t="str">
            <v>CT210KG</v>
          </cell>
          <cell r="C120" t="str">
            <v>Concreto 210kg/cm² 1:2:3</v>
          </cell>
          <cell r="D120" t="str">
            <v>m3</v>
          </cell>
          <cell r="E120">
            <v>0.1</v>
          </cell>
          <cell r="F120">
            <v>0</v>
          </cell>
          <cell r="G120">
            <v>467935</v>
          </cell>
          <cell r="H120">
            <v>46793.5</v>
          </cell>
        </row>
        <row r="121">
          <cell r="B121" t="str">
            <v>MAT1095</v>
          </cell>
          <cell r="C121" t="str">
            <v>Clavo común 37.5 a 100 mm</v>
          </cell>
          <cell r="D121" t="str">
            <v>lb</v>
          </cell>
          <cell r="E121">
            <v>0.1</v>
          </cell>
          <cell r="F121">
            <v>0</v>
          </cell>
          <cell r="G121">
            <v>2900</v>
          </cell>
          <cell r="H121">
            <v>290</v>
          </cell>
        </row>
        <row r="122">
          <cell r="B122" t="str">
            <v>MAT1295</v>
          </cell>
          <cell r="C122" t="str">
            <v>Tabla madera común 1x8" 3m</v>
          </cell>
          <cell r="D122" t="str">
            <v>un</v>
          </cell>
          <cell r="E122">
            <v>0.8</v>
          </cell>
          <cell r="F122">
            <v>0</v>
          </cell>
          <cell r="G122">
            <v>8972</v>
          </cell>
          <cell r="H122">
            <v>7177.6</v>
          </cell>
        </row>
        <row r="123">
          <cell r="B123" t="str">
            <v>CUB1130</v>
          </cell>
          <cell r="C123" t="str">
            <v>Cuadro en abarco 4"x4" de 3m</v>
          </cell>
          <cell r="D123" t="str">
            <v>un</v>
          </cell>
          <cell r="E123">
            <v>1</v>
          </cell>
          <cell r="F123">
            <v>0</v>
          </cell>
          <cell r="G123">
            <v>147000</v>
          </cell>
          <cell r="H123">
            <v>147000</v>
          </cell>
        </row>
        <row r="124">
          <cell r="B124" t="str">
            <v>III. TRANSPORTES</v>
          </cell>
          <cell r="C124">
            <v>0</v>
          </cell>
          <cell r="D124">
            <v>0</v>
          </cell>
          <cell r="E124">
            <v>0</v>
          </cell>
          <cell r="F124">
            <v>0</v>
          </cell>
          <cell r="G124">
            <v>0</v>
          </cell>
          <cell r="H124">
            <v>55000</v>
          </cell>
        </row>
        <row r="125">
          <cell r="B125" t="str">
            <v>TR1060</v>
          </cell>
          <cell r="C125" t="str">
            <v xml:space="preserve">Transporte de materiales en volqueta </v>
          </cell>
          <cell r="D125" t="str">
            <v>viaje</v>
          </cell>
          <cell r="E125">
            <v>0.1</v>
          </cell>
          <cell r="F125">
            <v>0</v>
          </cell>
          <cell r="G125">
            <v>550000</v>
          </cell>
          <cell r="H125">
            <v>55000</v>
          </cell>
        </row>
        <row r="126">
          <cell r="B126" t="str">
            <v>IV. MANO DE OBRA</v>
          </cell>
          <cell r="C126">
            <v>0</v>
          </cell>
          <cell r="D126">
            <v>0</v>
          </cell>
          <cell r="E126">
            <v>0</v>
          </cell>
          <cell r="F126">
            <v>0</v>
          </cell>
          <cell r="G126">
            <v>0</v>
          </cell>
          <cell r="H126">
            <v>16789.5</v>
          </cell>
        </row>
        <row r="127">
          <cell r="B127" t="str">
            <v>MOFICIAL</v>
          </cell>
          <cell r="C127" t="str">
            <v>Mo oficial</v>
          </cell>
          <cell r="D127" t="str">
            <v>día</v>
          </cell>
          <cell r="E127">
            <v>0.2</v>
          </cell>
          <cell r="F127">
            <v>0</v>
          </cell>
          <cell r="G127">
            <v>112375.1</v>
          </cell>
          <cell r="H127">
            <v>22475.020000000004</v>
          </cell>
        </row>
        <row r="128">
          <cell r="B128" t="str">
            <v>MOAYUDA</v>
          </cell>
          <cell r="C128" t="str">
            <v>Mo ayudante entendido</v>
          </cell>
          <cell r="D128" t="str">
            <v>día</v>
          </cell>
          <cell r="E128">
            <v>0.2</v>
          </cell>
          <cell r="F128">
            <v>0</v>
          </cell>
          <cell r="G128">
            <v>83947.5</v>
          </cell>
          <cell r="H128">
            <v>16789.5</v>
          </cell>
        </row>
      </sheetData>
      <sheetData sheetId="5"/>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CHA PLACA HUELLA"/>
      <sheetName val="PRESUPUESTO"/>
      <sheetName val="AIU"/>
      <sheetName val="APU CHOCHO"/>
      <sheetName val="APU MORRÓN"/>
      <sheetName val="APU LUCIANA"/>
      <sheetName val="APU MORELIA"/>
      <sheetName val="APU ANTONIO"/>
      <sheetName val="Mem. Antonio"/>
      <sheetName val="Equipos"/>
      <sheetName val="Bienes Relevantes"/>
      <sheetName val="Materiales"/>
      <sheetName val="SUBANÁLISIS"/>
      <sheetName val="Transportes"/>
      <sheetName val="Mano de Obra"/>
      <sheetName val="Mem. Chocho"/>
      <sheetName val="Mem. Morrón"/>
      <sheetName val="Mem. Luciana"/>
      <sheetName val="Mem. Morelia"/>
      <sheetName val="Prestaciones Sociales"/>
      <sheetName val="Presupuesto Interventoría"/>
      <sheetName val="F.M"/>
      <sheetName val="Inversión Socioambiental"/>
      <sheetName val="Inversión PMT"/>
      <sheetName val="PAPSO"/>
      <sheetName val="Polizas Obra"/>
      <sheetName val="Poliza Interventoría"/>
      <sheetName val="PRESUPUESTO POR VEREDA"/>
      <sheetName val="CRONOGRAMA EJEUCIÒN "/>
    </sheetNames>
    <sheetDataSet>
      <sheetData sheetId="0" refreshError="1"/>
      <sheetData sheetId="1"/>
      <sheetData sheetId="2" refreshError="1"/>
      <sheetData sheetId="3" refreshError="1"/>
      <sheetData sheetId="4" refreshError="1"/>
      <sheetData sheetId="5" refreshError="1"/>
      <sheetData sheetId="6" refreshError="1"/>
      <sheetData sheetId="7">
        <row r="2">
          <cell r="C2">
            <v>0</v>
          </cell>
          <cell r="D2">
            <v>0</v>
          </cell>
          <cell r="E2">
            <v>0</v>
          </cell>
          <cell r="F2">
            <v>0</v>
          </cell>
          <cell r="G2">
            <v>0</v>
          </cell>
          <cell r="H2">
            <v>0</v>
          </cell>
          <cell r="I2">
            <v>0</v>
          </cell>
          <cell r="J2">
            <v>0</v>
          </cell>
          <cell r="K2">
            <v>0</v>
          </cell>
          <cell r="L2">
            <v>0</v>
          </cell>
          <cell r="M2">
            <v>0</v>
          </cell>
          <cell r="N2">
            <v>0</v>
          </cell>
          <cell r="O2">
            <v>0</v>
          </cell>
          <cell r="P2">
            <v>0</v>
          </cell>
          <cell r="Q2">
            <v>0</v>
          </cell>
        </row>
        <row r="3">
          <cell r="C3" t="str">
            <v>Formulario 1 - Propuesta económica  - Documento tipo de selección abreviada de menor cuantía - versión 2</v>
          </cell>
          <cell r="D3">
            <v>0</v>
          </cell>
          <cell r="E3">
            <v>0</v>
          </cell>
          <cell r="F3">
            <v>0</v>
          </cell>
          <cell r="G3">
            <v>0</v>
          </cell>
          <cell r="H3">
            <v>0</v>
          </cell>
          <cell r="I3">
            <v>0</v>
          </cell>
          <cell r="J3">
            <v>0</v>
          </cell>
          <cell r="K3">
            <v>0</v>
          </cell>
          <cell r="L3">
            <v>0</v>
          </cell>
          <cell r="M3">
            <v>0</v>
          </cell>
          <cell r="N3">
            <v>0</v>
          </cell>
          <cell r="O3">
            <v>0</v>
          </cell>
          <cell r="P3">
            <v>0</v>
          </cell>
          <cell r="Q3">
            <v>0</v>
          </cell>
        </row>
        <row r="4">
          <cell r="C4" t="str">
            <v>Código</v>
          </cell>
          <cell r="D4" t="str">
            <v>CCE-EICP-FM-25</v>
          </cell>
          <cell r="E4" t="str">
            <v>Versión</v>
          </cell>
          <cell r="F4">
            <v>2</v>
          </cell>
          <cell r="G4">
            <v>0</v>
          </cell>
          <cell r="H4">
            <v>0</v>
          </cell>
          <cell r="I4">
            <v>0</v>
          </cell>
          <cell r="J4">
            <v>0</v>
          </cell>
          <cell r="K4">
            <v>0</v>
          </cell>
          <cell r="L4">
            <v>0</v>
          </cell>
          <cell r="M4">
            <v>0</v>
          </cell>
          <cell r="N4">
            <v>0</v>
          </cell>
          <cell r="O4">
            <v>0</v>
          </cell>
          <cell r="P4">
            <v>0</v>
          </cell>
          <cell r="Q4">
            <v>0</v>
          </cell>
        </row>
        <row r="5">
          <cell r="C5">
            <v>0</v>
          </cell>
          <cell r="D5">
            <v>0</v>
          </cell>
          <cell r="E5">
            <v>0</v>
          </cell>
          <cell r="F5">
            <v>0</v>
          </cell>
          <cell r="G5">
            <v>0</v>
          </cell>
          <cell r="H5">
            <v>0</v>
          </cell>
          <cell r="I5">
            <v>0</v>
          </cell>
          <cell r="J5">
            <v>0</v>
          </cell>
          <cell r="K5">
            <v>0</v>
          </cell>
          <cell r="L5">
            <v>0</v>
          </cell>
          <cell r="M5">
            <v>0</v>
          </cell>
          <cell r="N5">
            <v>0</v>
          </cell>
          <cell r="O5">
            <v>0</v>
          </cell>
          <cell r="P5">
            <v>0</v>
          </cell>
          <cell r="Q5">
            <v>0</v>
          </cell>
        </row>
        <row r="6">
          <cell r="C6" t="str">
            <v>[La entidad podrá utilizar este formato para la presentación de los análisis de precios unitarios el contratista en la oportunidad prevista en el numeral 8.1. del Documento Base]</v>
          </cell>
          <cell r="D6">
            <v>0</v>
          </cell>
          <cell r="E6">
            <v>0</v>
          </cell>
          <cell r="F6">
            <v>0</v>
          </cell>
          <cell r="G6">
            <v>0</v>
          </cell>
          <cell r="H6">
            <v>0</v>
          </cell>
          <cell r="I6">
            <v>0</v>
          </cell>
          <cell r="J6">
            <v>0</v>
          </cell>
          <cell r="K6">
            <v>0</v>
          </cell>
          <cell r="L6">
            <v>0</v>
          </cell>
          <cell r="M6">
            <v>0</v>
          </cell>
          <cell r="N6">
            <v>0</v>
          </cell>
          <cell r="O6">
            <v>0</v>
          </cell>
          <cell r="P6">
            <v>0</v>
          </cell>
          <cell r="Q6">
            <v>0</v>
          </cell>
        </row>
        <row r="7">
          <cell r="C7">
            <v>0</v>
          </cell>
          <cell r="D7">
            <v>0</v>
          </cell>
          <cell r="E7">
            <v>0</v>
          </cell>
          <cell r="F7">
            <v>0</v>
          </cell>
          <cell r="G7">
            <v>0</v>
          </cell>
          <cell r="H7">
            <v>0</v>
          </cell>
          <cell r="I7">
            <v>0</v>
          </cell>
          <cell r="J7">
            <v>0</v>
          </cell>
          <cell r="K7">
            <v>0</v>
          </cell>
          <cell r="L7">
            <v>0</v>
          </cell>
          <cell r="M7">
            <v>0</v>
          </cell>
          <cell r="N7">
            <v>0</v>
          </cell>
          <cell r="O7">
            <v>0</v>
          </cell>
          <cell r="P7">
            <v>0</v>
          </cell>
          <cell r="Q7">
            <v>0</v>
          </cell>
        </row>
        <row r="8">
          <cell r="C8">
            <v>0</v>
          </cell>
          <cell r="D8">
            <v>0</v>
          </cell>
          <cell r="E8">
            <v>0</v>
          </cell>
          <cell r="F8">
            <v>0</v>
          </cell>
          <cell r="G8">
            <v>0</v>
          </cell>
          <cell r="H8">
            <v>0</v>
          </cell>
          <cell r="I8">
            <v>0</v>
          </cell>
          <cell r="J8">
            <v>0</v>
          </cell>
          <cell r="K8">
            <v>0</v>
          </cell>
          <cell r="L8">
            <v>0</v>
          </cell>
          <cell r="M8">
            <v>0</v>
          </cell>
          <cell r="N8">
            <v>0</v>
          </cell>
          <cell r="O8">
            <v>0</v>
          </cell>
          <cell r="P8">
            <v>0</v>
          </cell>
          <cell r="Q8">
            <v>0</v>
          </cell>
        </row>
        <row r="9">
          <cell r="C9">
            <v>0</v>
          </cell>
          <cell r="D9" t="str">
            <v>MUNICIPIO DE CONCORDIA, ANTIOQUIA</v>
          </cell>
          <cell r="E9">
            <v>0</v>
          </cell>
          <cell r="F9">
            <v>0</v>
          </cell>
          <cell r="G9">
            <v>0</v>
          </cell>
          <cell r="H9">
            <v>0</v>
          </cell>
          <cell r="I9">
            <v>0</v>
          </cell>
          <cell r="J9">
            <v>0</v>
          </cell>
          <cell r="K9">
            <v>0</v>
          </cell>
          <cell r="L9">
            <v>0</v>
          </cell>
          <cell r="M9">
            <v>0</v>
          </cell>
          <cell r="N9">
            <v>0</v>
          </cell>
          <cell r="O9">
            <v>0</v>
          </cell>
          <cell r="P9">
            <v>0</v>
          </cell>
          <cell r="Q9">
            <v>0</v>
          </cell>
        </row>
        <row r="10">
          <cell r="C10">
            <v>0</v>
          </cell>
          <cell r="D10">
            <v>0</v>
          </cell>
          <cell r="E10">
            <v>0</v>
          </cell>
          <cell r="F10">
            <v>0</v>
          </cell>
          <cell r="G10">
            <v>0</v>
          </cell>
          <cell r="H10">
            <v>0</v>
          </cell>
          <cell r="I10">
            <v>0</v>
          </cell>
          <cell r="J10">
            <v>0</v>
          </cell>
          <cell r="K10">
            <v>0</v>
          </cell>
          <cell r="L10" t="str">
            <v>VERSIÓN</v>
          </cell>
          <cell r="M10">
            <v>0</v>
          </cell>
          <cell r="N10">
            <v>0</v>
          </cell>
          <cell r="O10">
            <v>0</v>
          </cell>
          <cell r="P10">
            <v>0</v>
          </cell>
          <cell r="Q10">
            <v>0</v>
          </cell>
        </row>
        <row r="11">
          <cell r="C11">
            <v>0</v>
          </cell>
          <cell r="D11" t="str">
            <v xml:space="preserve">[NÚMERO DEL PROCESO] </v>
          </cell>
          <cell r="E11">
            <v>0</v>
          </cell>
          <cell r="F11">
            <v>0</v>
          </cell>
          <cell r="G11">
            <v>0</v>
          </cell>
          <cell r="H11">
            <v>0</v>
          </cell>
          <cell r="I11">
            <v>0</v>
          </cell>
          <cell r="J11">
            <v>0</v>
          </cell>
          <cell r="K11">
            <v>0</v>
          </cell>
          <cell r="L11">
            <v>0</v>
          </cell>
          <cell r="M11">
            <v>0</v>
          </cell>
          <cell r="N11">
            <v>0</v>
          </cell>
          <cell r="O11">
            <v>0</v>
          </cell>
          <cell r="P11">
            <v>0</v>
          </cell>
          <cell r="Q11">
            <v>0</v>
          </cell>
        </row>
        <row r="12">
          <cell r="C12">
            <v>0</v>
          </cell>
          <cell r="D12">
            <v>0</v>
          </cell>
          <cell r="E12">
            <v>0</v>
          </cell>
          <cell r="F12">
            <v>0</v>
          </cell>
          <cell r="G12">
            <v>0</v>
          </cell>
          <cell r="H12">
            <v>0</v>
          </cell>
          <cell r="I12">
            <v>0</v>
          </cell>
          <cell r="J12">
            <v>0</v>
          </cell>
          <cell r="K12">
            <v>0</v>
          </cell>
          <cell r="L12" t="str">
            <v>PÁGINA</v>
          </cell>
          <cell r="M12">
            <v>1</v>
          </cell>
          <cell r="N12" t="str">
            <v>DE</v>
          </cell>
          <cell r="O12">
            <v>1</v>
          </cell>
          <cell r="P12">
            <v>0</v>
          </cell>
          <cell r="Q12">
            <v>0</v>
          </cell>
        </row>
        <row r="13">
          <cell r="C13">
            <v>0</v>
          </cell>
          <cell r="D13" t="str">
            <v xml:space="preserve">ANALISIS DE PRECIOS UNITARIOS </v>
          </cell>
          <cell r="E13">
            <v>0</v>
          </cell>
          <cell r="F13">
            <v>0</v>
          </cell>
          <cell r="G13">
            <v>0</v>
          </cell>
          <cell r="H13">
            <v>0</v>
          </cell>
          <cell r="I13">
            <v>0</v>
          </cell>
          <cell r="J13">
            <v>0</v>
          </cell>
          <cell r="K13">
            <v>0</v>
          </cell>
          <cell r="L13">
            <v>0</v>
          </cell>
          <cell r="M13">
            <v>0</v>
          </cell>
          <cell r="N13">
            <v>0</v>
          </cell>
          <cell r="O13">
            <v>0</v>
          </cell>
          <cell r="P13">
            <v>0</v>
          </cell>
          <cell r="Q13">
            <v>0</v>
          </cell>
        </row>
        <row r="14">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row>
        <row r="15">
          <cell r="C15">
            <v>0</v>
          </cell>
          <cell r="D15">
            <v>0</v>
          </cell>
          <cell r="E15">
            <v>0</v>
          </cell>
          <cell r="F15">
            <v>0</v>
          </cell>
          <cell r="G15">
            <v>0</v>
          </cell>
          <cell r="H15">
            <v>0</v>
          </cell>
          <cell r="I15">
            <v>0</v>
          </cell>
          <cell r="J15">
            <v>0</v>
          </cell>
          <cell r="K15">
            <v>0</v>
          </cell>
          <cell r="L15" t="str">
            <v>FECHA</v>
          </cell>
          <cell r="M15" t="str">
            <v>DD</v>
          </cell>
          <cell r="N15" t="str">
            <v>MM</v>
          </cell>
          <cell r="O15" t="str">
            <v>AA</v>
          </cell>
          <cell r="P15">
            <v>0</v>
          </cell>
          <cell r="Q15">
            <v>0</v>
          </cell>
        </row>
        <row r="16">
          <cell r="C16">
            <v>0</v>
          </cell>
          <cell r="D16">
            <v>0</v>
          </cell>
          <cell r="E16">
            <v>0</v>
          </cell>
          <cell r="F16">
            <v>0</v>
          </cell>
          <cell r="G16">
            <v>0</v>
          </cell>
          <cell r="H16">
            <v>0</v>
          </cell>
          <cell r="I16">
            <v>0</v>
          </cell>
          <cell r="J16">
            <v>0</v>
          </cell>
          <cell r="K16">
            <v>0</v>
          </cell>
          <cell r="L16">
            <v>0</v>
          </cell>
          <cell r="M16">
            <v>8</v>
          </cell>
          <cell r="N16">
            <v>5</v>
          </cell>
          <cell r="O16">
            <v>2023</v>
          </cell>
          <cell r="P16">
            <v>0</v>
          </cell>
          <cell r="Q16">
            <v>0</v>
          </cell>
        </row>
        <row r="17">
          <cell r="C17" t="str">
            <v>ITEMS DE LA PROPUESTA ECONÓMICA</v>
          </cell>
          <cell r="D17">
            <v>0</v>
          </cell>
          <cell r="E17">
            <v>0</v>
          </cell>
          <cell r="F17">
            <v>0</v>
          </cell>
          <cell r="G17">
            <v>0</v>
          </cell>
          <cell r="H17">
            <v>0</v>
          </cell>
          <cell r="I17" t="str">
            <v>ITEMS NO PREVISTOS</v>
          </cell>
          <cell r="J17">
            <v>0</v>
          </cell>
          <cell r="K17">
            <v>0</v>
          </cell>
          <cell r="L17">
            <v>0</v>
          </cell>
          <cell r="M17">
            <v>0</v>
          </cell>
          <cell r="N17">
            <v>0</v>
          </cell>
          <cell r="O17">
            <v>0</v>
          </cell>
          <cell r="P17">
            <v>0</v>
          </cell>
          <cell r="Q17">
            <v>0</v>
          </cell>
        </row>
        <row r="18">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row>
        <row r="19">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row>
        <row r="20">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row>
        <row r="21">
          <cell r="C21" t="str">
            <v>DATOS ESPECÍFICOS</v>
          </cell>
          <cell r="D21">
            <v>0</v>
          </cell>
          <cell r="E21">
            <v>0</v>
          </cell>
          <cell r="F21">
            <v>0</v>
          </cell>
          <cell r="G21">
            <v>0</v>
          </cell>
          <cell r="H21">
            <v>0</v>
          </cell>
          <cell r="I21">
            <v>0</v>
          </cell>
          <cell r="J21">
            <v>0</v>
          </cell>
          <cell r="K21">
            <v>0</v>
          </cell>
          <cell r="L21">
            <v>0</v>
          </cell>
          <cell r="M21">
            <v>0</v>
          </cell>
          <cell r="N21">
            <v>0</v>
          </cell>
          <cell r="O21">
            <v>0</v>
          </cell>
          <cell r="P21">
            <v>0</v>
          </cell>
          <cell r="Q21">
            <v>0</v>
          </cell>
        </row>
        <row r="22">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row>
        <row r="23">
          <cell r="C23" t="str">
            <v>ITEM</v>
          </cell>
          <cell r="D23" t="str">
            <v>DESCRIPCIÓN</v>
          </cell>
          <cell r="E23">
            <v>0</v>
          </cell>
          <cell r="F23">
            <v>0</v>
          </cell>
          <cell r="G23">
            <v>0</v>
          </cell>
          <cell r="H23">
            <v>0</v>
          </cell>
          <cell r="I23">
            <v>0</v>
          </cell>
          <cell r="J23">
            <v>0</v>
          </cell>
          <cell r="K23">
            <v>0</v>
          </cell>
          <cell r="L23">
            <v>0</v>
          </cell>
          <cell r="M23" t="str">
            <v>UNIDAD</v>
          </cell>
          <cell r="N23">
            <v>0</v>
          </cell>
          <cell r="O23" t="str">
            <v>CANTIDAD</v>
          </cell>
          <cell r="P23">
            <v>0</v>
          </cell>
          <cell r="Q23">
            <v>0</v>
          </cell>
        </row>
        <row r="24">
          <cell r="C24">
            <v>0</v>
          </cell>
          <cell r="D24">
            <v>0</v>
          </cell>
          <cell r="E24">
            <v>0</v>
          </cell>
          <cell r="F24">
            <v>0</v>
          </cell>
          <cell r="G24">
            <v>0</v>
          </cell>
          <cell r="H24">
            <v>0</v>
          </cell>
          <cell r="I24">
            <v>0</v>
          </cell>
          <cell r="J24">
            <v>0</v>
          </cell>
          <cell r="K24">
            <v>0</v>
          </cell>
          <cell r="L24">
            <v>0</v>
          </cell>
          <cell r="M24" t="str">
            <v>u</v>
          </cell>
          <cell r="N24">
            <v>0</v>
          </cell>
          <cell r="O24">
            <v>0</v>
          </cell>
          <cell r="P24">
            <v>0</v>
          </cell>
          <cell r="Q24">
            <v>0</v>
          </cell>
          <cell r="R24">
            <v>33000</v>
          </cell>
          <cell r="S24">
            <v>42547</v>
          </cell>
          <cell r="T24">
            <v>0</v>
          </cell>
          <cell r="U24">
            <v>1</v>
          </cell>
          <cell r="V24">
            <v>0</v>
          </cell>
          <cell r="W24">
            <v>0</v>
          </cell>
        </row>
        <row r="25">
          <cell r="C25" t="str">
            <v>I. EQUIPO</v>
          </cell>
          <cell r="D25">
            <v>0</v>
          </cell>
          <cell r="E25">
            <v>0</v>
          </cell>
          <cell r="F25">
            <v>0</v>
          </cell>
          <cell r="G25">
            <v>0</v>
          </cell>
          <cell r="H25">
            <v>0</v>
          </cell>
          <cell r="I25">
            <v>0</v>
          </cell>
          <cell r="J25">
            <v>0</v>
          </cell>
          <cell r="K25">
            <v>0</v>
          </cell>
          <cell r="L25">
            <v>0</v>
          </cell>
          <cell r="M25">
            <v>0</v>
          </cell>
          <cell r="N25">
            <v>0</v>
          </cell>
          <cell r="O25">
            <v>0</v>
          </cell>
          <cell r="P25">
            <v>0</v>
          </cell>
          <cell r="Q25">
            <v>0</v>
          </cell>
        </row>
        <row r="26">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row>
        <row r="27">
          <cell r="C27" t="str">
            <v>DESCRIPCIÓN</v>
          </cell>
          <cell r="D27">
            <v>0</v>
          </cell>
          <cell r="E27">
            <v>0</v>
          </cell>
          <cell r="F27">
            <v>0</v>
          </cell>
          <cell r="G27">
            <v>0</v>
          </cell>
          <cell r="H27" t="str">
            <v>MARCA</v>
          </cell>
          <cell r="I27">
            <v>0</v>
          </cell>
          <cell r="J27" t="str">
            <v>TIPO</v>
          </cell>
          <cell r="K27">
            <v>0</v>
          </cell>
          <cell r="L27" t="str">
            <v>TARIFA/HORA</v>
          </cell>
          <cell r="M27" t="str">
            <v>RENDIMIENTO</v>
          </cell>
          <cell r="N27">
            <v>0</v>
          </cell>
          <cell r="O27" t="str">
            <v>Vr. UNITARIO</v>
          </cell>
          <cell r="P27">
            <v>0</v>
          </cell>
          <cell r="Q27">
            <v>0</v>
          </cell>
        </row>
        <row r="28">
          <cell r="C28">
            <v>0</v>
          </cell>
          <cell r="D28">
            <v>0</v>
          </cell>
          <cell r="E28">
            <v>0</v>
          </cell>
          <cell r="F28">
            <v>0</v>
          </cell>
          <cell r="G28">
            <v>0</v>
          </cell>
          <cell r="H28">
            <v>0</v>
          </cell>
          <cell r="I28">
            <v>0</v>
          </cell>
          <cell r="J28" t="str">
            <v/>
          </cell>
          <cell r="K28">
            <v>0</v>
          </cell>
          <cell r="L28" t="str">
            <v/>
          </cell>
          <cell r="M28">
            <v>0</v>
          </cell>
          <cell r="N28">
            <v>0</v>
          </cell>
          <cell r="O28">
            <v>0</v>
          </cell>
          <cell r="P28">
            <v>0</v>
          </cell>
          <cell r="Q28">
            <v>0</v>
          </cell>
          <cell r="R28">
            <v>0</v>
          </cell>
          <cell r="T28">
            <v>0</v>
          </cell>
        </row>
        <row r="29">
          <cell r="C29">
            <v>0</v>
          </cell>
          <cell r="D29">
            <v>0</v>
          </cell>
          <cell r="E29">
            <v>0</v>
          </cell>
          <cell r="F29">
            <v>0</v>
          </cell>
          <cell r="G29">
            <v>0</v>
          </cell>
          <cell r="H29">
            <v>0</v>
          </cell>
          <cell r="I29">
            <v>0</v>
          </cell>
          <cell r="J29" t="str">
            <v/>
          </cell>
          <cell r="K29">
            <v>0</v>
          </cell>
          <cell r="L29" t="str">
            <v/>
          </cell>
          <cell r="M29">
            <v>0</v>
          </cell>
          <cell r="N29">
            <v>0</v>
          </cell>
          <cell r="O29">
            <v>0</v>
          </cell>
          <cell r="P29">
            <v>0</v>
          </cell>
          <cell r="Q29">
            <v>0</v>
          </cell>
          <cell r="R29">
            <v>0</v>
          </cell>
          <cell r="T29">
            <v>0</v>
          </cell>
        </row>
        <row r="30">
          <cell r="C30">
            <v>0</v>
          </cell>
          <cell r="D30">
            <v>0</v>
          </cell>
          <cell r="E30">
            <v>0</v>
          </cell>
          <cell r="F30">
            <v>0</v>
          </cell>
          <cell r="G30">
            <v>0</v>
          </cell>
          <cell r="H30">
            <v>0</v>
          </cell>
          <cell r="I30">
            <v>0</v>
          </cell>
          <cell r="J30" t="str">
            <v/>
          </cell>
          <cell r="K30">
            <v>0</v>
          </cell>
          <cell r="L30" t="str">
            <v/>
          </cell>
          <cell r="M30">
            <v>0</v>
          </cell>
          <cell r="N30">
            <v>0</v>
          </cell>
          <cell r="O30">
            <v>0</v>
          </cell>
          <cell r="P30">
            <v>0</v>
          </cell>
          <cell r="Q30">
            <v>0</v>
          </cell>
          <cell r="R30">
            <v>0</v>
          </cell>
          <cell r="T30">
            <v>0</v>
          </cell>
        </row>
        <row r="31">
          <cell r="C31" t="str">
            <v>Herramienta Menor (Como % de Mano de Obra)</v>
          </cell>
          <cell r="D31">
            <v>0</v>
          </cell>
          <cell r="E31">
            <v>0</v>
          </cell>
          <cell r="F31">
            <v>0</v>
          </cell>
          <cell r="G31">
            <v>0</v>
          </cell>
          <cell r="H31">
            <v>0</v>
          </cell>
          <cell r="I31">
            <v>0</v>
          </cell>
          <cell r="J31" t="str">
            <v>Dia</v>
          </cell>
          <cell r="K31">
            <v>0</v>
          </cell>
          <cell r="L31">
            <v>0</v>
          </cell>
          <cell r="M31">
            <v>0.05</v>
          </cell>
          <cell r="N31">
            <v>0</v>
          </cell>
          <cell r="O31">
            <v>0</v>
          </cell>
          <cell r="P31">
            <v>0</v>
          </cell>
          <cell r="Q31">
            <v>0</v>
          </cell>
          <cell r="R31">
            <v>0</v>
          </cell>
          <cell r="T31" t="str">
            <v>Herramienta Menor (Como % de Mano de Obra)</v>
          </cell>
        </row>
        <row r="32">
          <cell r="C32">
            <v>0</v>
          </cell>
          <cell r="D32">
            <v>0</v>
          </cell>
          <cell r="E32">
            <v>0</v>
          </cell>
          <cell r="F32">
            <v>0</v>
          </cell>
          <cell r="G32">
            <v>0</v>
          </cell>
          <cell r="H32">
            <v>0</v>
          </cell>
          <cell r="I32">
            <v>0</v>
          </cell>
          <cell r="J32">
            <v>0</v>
          </cell>
          <cell r="K32">
            <v>0</v>
          </cell>
          <cell r="L32">
            <v>0</v>
          </cell>
          <cell r="M32" t="str">
            <v>SUBTOTAL $</v>
          </cell>
          <cell r="N32">
            <v>0</v>
          </cell>
          <cell r="O32">
            <v>0</v>
          </cell>
          <cell r="P32">
            <v>0</v>
          </cell>
          <cell r="Q32">
            <v>0</v>
          </cell>
          <cell r="T32">
            <v>0</v>
          </cell>
        </row>
        <row r="33">
          <cell r="C33" t="str">
            <v>II. MATERIALES</v>
          </cell>
          <cell r="D33">
            <v>0</v>
          </cell>
          <cell r="E33">
            <v>0</v>
          </cell>
          <cell r="F33">
            <v>0</v>
          </cell>
          <cell r="G33">
            <v>0</v>
          </cell>
          <cell r="H33">
            <v>0</v>
          </cell>
          <cell r="I33">
            <v>0</v>
          </cell>
          <cell r="J33">
            <v>0</v>
          </cell>
          <cell r="K33">
            <v>0</v>
          </cell>
          <cell r="L33">
            <v>0</v>
          </cell>
          <cell r="M33">
            <v>0</v>
          </cell>
          <cell r="N33">
            <v>0</v>
          </cell>
          <cell r="O33">
            <v>0</v>
          </cell>
          <cell r="P33">
            <v>0</v>
          </cell>
          <cell r="Q33">
            <v>0</v>
          </cell>
          <cell r="T33">
            <v>0</v>
          </cell>
        </row>
        <row r="34">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T34">
            <v>0</v>
          </cell>
        </row>
        <row r="35">
          <cell r="C35" t="str">
            <v>DESCRIPCIÓN</v>
          </cell>
          <cell r="D35">
            <v>0</v>
          </cell>
          <cell r="E35">
            <v>0</v>
          </cell>
          <cell r="F35">
            <v>0</v>
          </cell>
          <cell r="G35">
            <v>0</v>
          </cell>
          <cell r="H35">
            <v>0</v>
          </cell>
          <cell r="I35">
            <v>0</v>
          </cell>
          <cell r="J35">
            <v>0</v>
          </cell>
          <cell r="K35" t="str">
            <v>UNIDAD</v>
          </cell>
          <cell r="L35" t="str">
            <v>CANTIDAD</v>
          </cell>
          <cell r="M35" t="str">
            <v>PRECIO UNIT.</v>
          </cell>
          <cell r="N35">
            <v>0</v>
          </cell>
          <cell r="O35" t="str">
            <v>Vr. UNITARIO</v>
          </cell>
          <cell r="P35">
            <v>0</v>
          </cell>
          <cell r="Q35">
            <v>0</v>
          </cell>
          <cell r="T35">
            <v>0</v>
          </cell>
        </row>
        <row r="36">
          <cell r="C36" t="str">
            <v>Cemento gris (50 Kg)</v>
          </cell>
          <cell r="D36">
            <v>0</v>
          </cell>
          <cell r="E36">
            <v>0</v>
          </cell>
          <cell r="F36">
            <v>0</v>
          </cell>
          <cell r="G36">
            <v>0</v>
          </cell>
          <cell r="H36">
            <v>0</v>
          </cell>
          <cell r="I36">
            <v>0</v>
          </cell>
          <cell r="J36">
            <v>0</v>
          </cell>
          <cell r="K36" t="str">
            <v>u</v>
          </cell>
          <cell r="L36">
            <v>1</v>
          </cell>
          <cell r="M36">
            <v>33000</v>
          </cell>
          <cell r="N36">
            <v>0</v>
          </cell>
          <cell r="O36">
            <v>33000</v>
          </cell>
          <cell r="P36">
            <v>0</v>
          </cell>
          <cell r="Q36">
            <v>0</v>
          </cell>
          <cell r="R36">
            <v>0</v>
          </cell>
          <cell r="T36" t="str">
            <v>Cemento gris (50 Kg)</v>
          </cell>
        </row>
        <row r="37">
          <cell r="C37">
            <v>0</v>
          </cell>
          <cell r="D37">
            <v>0</v>
          </cell>
          <cell r="E37">
            <v>0</v>
          </cell>
          <cell r="F37">
            <v>0</v>
          </cell>
          <cell r="G37">
            <v>0</v>
          </cell>
          <cell r="H37">
            <v>0</v>
          </cell>
          <cell r="I37">
            <v>0</v>
          </cell>
          <cell r="J37">
            <v>0</v>
          </cell>
          <cell r="K37" t="str">
            <v/>
          </cell>
          <cell r="L37">
            <v>0</v>
          </cell>
          <cell r="M37">
            <v>0</v>
          </cell>
          <cell r="N37">
            <v>0</v>
          </cell>
          <cell r="O37">
            <v>0</v>
          </cell>
          <cell r="P37">
            <v>0</v>
          </cell>
          <cell r="Q37">
            <v>0</v>
          </cell>
          <cell r="R37">
            <v>0</v>
          </cell>
          <cell r="T37">
            <v>0</v>
          </cell>
        </row>
        <row r="38">
          <cell r="C38">
            <v>0</v>
          </cell>
          <cell r="D38">
            <v>0</v>
          </cell>
          <cell r="E38">
            <v>0</v>
          </cell>
          <cell r="F38">
            <v>0</v>
          </cell>
          <cell r="G38">
            <v>0</v>
          </cell>
          <cell r="H38">
            <v>0</v>
          </cell>
          <cell r="I38">
            <v>0</v>
          </cell>
          <cell r="J38">
            <v>0</v>
          </cell>
          <cell r="K38" t="str">
            <v/>
          </cell>
          <cell r="L38">
            <v>0</v>
          </cell>
          <cell r="M38">
            <v>0</v>
          </cell>
          <cell r="N38">
            <v>0</v>
          </cell>
          <cell r="O38">
            <v>0</v>
          </cell>
          <cell r="P38">
            <v>0</v>
          </cell>
          <cell r="Q38">
            <v>0</v>
          </cell>
          <cell r="R38">
            <v>0</v>
          </cell>
          <cell r="T38">
            <v>0</v>
          </cell>
        </row>
        <row r="39">
          <cell r="C39">
            <v>0</v>
          </cell>
          <cell r="D39">
            <v>0</v>
          </cell>
          <cell r="E39">
            <v>0</v>
          </cell>
          <cell r="F39">
            <v>0</v>
          </cell>
          <cell r="G39">
            <v>0</v>
          </cell>
          <cell r="H39">
            <v>0</v>
          </cell>
          <cell r="I39">
            <v>0</v>
          </cell>
          <cell r="J39">
            <v>0</v>
          </cell>
          <cell r="K39" t="str">
            <v/>
          </cell>
          <cell r="L39">
            <v>0</v>
          </cell>
          <cell r="M39">
            <v>0</v>
          </cell>
          <cell r="N39">
            <v>0</v>
          </cell>
          <cell r="O39">
            <v>0</v>
          </cell>
          <cell r="P39">
            <v>0</v>
          </cell>
          <cell r="Q39">
            <v>0</v>
          </cell>
          <cell r="R39">
            <v>0</v>
          </cell>
          <cell r="T39">
            <v>0</v>
          </cell>
        </row>
        <row r="40">
          <cell r="C40">
            <v>0</v>
          </cell>
          <cell r="D40">
            <v>0</v>
          </cell>
          <cell r="E40">
            <v>0</v>
          </cell>
          <cell r="F40">
            <v>0</v>
          </cell>
          <cell r="G40">
            <v>0</v>
          </cell>
          <cell r="H40">
            <v>0</v>
          </cell>
          <cell r="I40">
            <v>0</v>
          </cell>
          <cell r="J40">
            <v>0</v>
          </cell>
          <cell r="K40" t="str">
            <v/>
          </cell>
          <cell r="L40">
            <v>0</v>
          </cell>
          <cell r="M40">
            <v>0</v>
          </cell>
          <cell r="N40">
            <v>0</v>
          </cell>
          <cell r="O40">
            <v>0</v>
          </cell>
          <cell r="P40">
            <v>0</v>
          </cell>
          <cell r="Q40">
            <v>0</v>
          </cell>
          <cell r="R40">
            <v>0</v>
          </cell>
          <cell r="T40">
            <v>0</v>
          </cell>
        </row>
        <row r="41">
          <cell r="C41">
            <v>0</v>
          </cell>
          <cell r="D41">
            <v>0</v>
          </cell>
          <cell r="E41">
            <v>0</v>
          </cell>
          <cell r="F41">
            <v>0</v>
          </cell>
          <cell r="G41">
            <v>0</v>
          </cell>
          <cell r="H41">
            <v>0</v>
          </cell>
          <cell r="I41">
            <v>0</v>
          </cell>
          <cell r="J41">
            <v>0</v>
          </cell>
          <cell r="K41" t="str">
            <v/>
          </cell>
          <cell r="L41">
            <v>0</v>
          </cell>
          <cell r="M41">
            <v>0</v>
          </cell>
          <cell r="N41">
            <v>0</v>
          </cell>
          <cell r="O41">
            <v>0</v>
          </cell>
          <cell r="P41">
            <v>0</v>
          </cell>
          <cell r="Q41">
            <v>0</v>
          </cell>
          <cell r="R41">
            <v>0</v>
          </cell>
          <cell r="T41">
            <v>0</v>
          </cell>
        </row>
        <row r="42">
          <cell r="C42">
            <v>0</v>
          </cell>
          <cell r="D42">
            <v>0</v>
          </cell>
          <cell r="E42">
            <v>0</v>
          </cell>
          <cell r="F42">
            <v>0</v>
          </cell>
          <cell r="G42">
            <v>0</v>
          </cell>
          <cell r="H42">
            <v>0</v>
          </cell>
          <cell r="I42">
            <v>0</v>
          </cell>
          <cell r="J42">
            <v>0</v>
          </cell>
          <cell r="K42" t="str">
            <v/>
          </cell>
          <cell r="L42">
            <v>0</v>
          </cell>
          <cell r="M42">
            <v>0</v>
          </cell>
          <cell r="N42">
            <v>0</v>
          </cell>
          <cell r="O42">
            <v>0</v>
          </cell>
          <cell r="P42">
            <v>0</v>
          </cell>
          <cell r="Q42">
            <v>0</v>
          </cell>
          <cell r="R42">
            <v>0</v>
          </cell>
          <cell r="T42">
            <v>0</v>
          </cell>
        </row>
        <row r="43">
          <cell r="C43">
            <v>0</v>
          </cell>
          <cell r="D43">
            <v>0</v>
          </cell>
          <cell r="E43">
            <v>0</v>
          </cell>
          <cell r="F43">
            <v>0</v>
          </cell>
          <cell r="G43">
            <v>0</v>
          </cell>
          <cell r="H43">
            <v>0</v>
          </cell>
          <cell r="I43">
            <v>0</v>
          </cell>
          <cell r="J43">
            <v>0</v>
          </cell>
          <cell r="K43">
            <v>0</v>
          </cell>
          <cell r="L43">
            <v>1</v>
          </cell>
          <cell r="M43" t="str">
            <v>SUBTOTAL $</v>
          </cell>
          <cell r="N43">
            <v>0</v>
          </cell>
          <cell r="O43">
            <v>33000</v>
          </cell>
          <cell r="P43">
            <v>0</v>
          </cell>
          <cell r="Q43">
            <v>0</v>
          </cell>
          <cell r="T43">
            <v>0</v>
          </cell>
        </row>
        <row r="44">
          <cell r="C44" t="str">
            <v>III. TRANSPORTES</v>
          </cell>
          <cell r="D44">
            <v>0</v>
          </cell>
          <cell r="E44">
            <v>0</v>
          </cell>
          <cell r="F44">
            <v>0</v>
          </cell>
          <cell r="G44">
            <v>0</v>
          </cell>
          <cell r="H44">
            <v>0</v>
          </cell>
          <cell r="I44">
            <v>0</v>
          </cell>
          <cell r="J44">
            <v>0</v>
          </cell>
          <cell r="K44">
            <v>0</v>
          </cell>
          <cell r="L44">
            <v>0</v>
          </cell>
          <cell r="M44">
            <v>0</v>
          </cell>
          <cell r="N44">
            <v>0</v>
          </cell>
          <cell r="O44">
            <v>0</v>
          </cell>
          <cell r="P44">
            <v>0</v>
          </cell>
          <cell r="Q44">
            <v>0</v>
          </cell>
          <cell r="T44">
            <v>0</v>
          </cell>
        </row>
        <row r="45">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T45">
            <v>0</v>
          </cell>
        </row>
        <row r="46">
          <cell r="C46" t="str">
            <v>MATERIAL</v>
          </cell>
          <cell r="D46">
            <v>0</v>
          </cell>
          <cell r="E46">
            <v>0</v>
          </cell>
          <cell r="F46">
            <v>0</v>
          </cell>
          <cell r="G46">
            <v>0</v>
          </cell>
          <cell r="H46">
            <v>0</v>
          </cell>
          <cell r="I46">
            <v>0</v>
          </cell>
          <cell r="J46" t="str">
            <v>VOL. o PESO</v>
          </cell>
          <cell r="K46" t="str">
            <v>DISTANCIA</v>
          </cell>
          <cell r="L46" t="str">
            <v>M3 o Ton/Km</v>
          </cell>
          <cell r="M46" t="str">
            <v>TARIFA</v>
          </cell>
          <cell r="N46">
            <v>0</v>
          </cell>
          <cell r="O46" t="str">
            <v>Vr. UNITARIO</v>
          </cell>
          <cell r="P46">
            <v>0</v>
          </cell>
          <cell r="Q46">
            <v>0</v>
          </cell>
          <cell r="T46">
            <v>0</v>
          </cell>
        </row>
        <row r="47">
          <cell r="C47">
            <v>0</v>
          </cell>
          <cell r="D47">
            <v>0</v>
          </cell>
          <cell r="E47">
            <v>0</v>
          </cell>
          <cell r="F47">
            <v>0</v>
          </cell>
          <cell r="G47">
            <v>0</v>
          </cell>
          <cell r="H47">
            <v>0</v>
          </cell>
          <cell r="I47">
            <v>0</v>
          </cell>
          <cell r="J47" t="str">
            <v/>
          </cell>
          <cell r="K47">
            <v>0</v>
          </cell>
          <cell r="L47">
            <v>0</v>
          </cell>
          <cell r="M47">
            <v>0</v>
          </cell>
          <cell r="N47">
            <v>0</v>
          </cell>
          <cell r="O47">
            <v>0</v>
          </cell>
          <cell r="P47">
            <v>0</v>
          </cell>
          <cell r="Q47">
            <v>0</v>
          </cell>
          <cell r="R47">
            <v>0</v>
          </cell>
          <cell r="T47">
            <v>0</v>
          </cell>
        </row>
        <row r="48">
          <cell r="C48">
            <v>0</v>
          </cell>
          <cell r="D48">
            <v>0</v>
          </cell>
          <cell r="E48">
            <v>0</v>
          </cell>
          <cell r="F48">
            <v>0</v>
          </cell>
          <cell r="G48">
            <v>0</v>
          </cell>
          <cell r="H48">
            <v>0</v>
          </cell>
          <cell r="I48">
            <v>0</v>
          </cell>
          <cell r="J48" t="str">
            <v/>
          </cell>
          <cell r="K48">
            <v>0</v>
          </cell>
          <cell r="L48">
            <v>0</v>
          </cell>
          <cell r="M48">
            <v>0</v>
          </cell>
          <cell r="N48">
            <v>0</v>
          </cell>
          <cell r="O48">
            <v>0</v>
          </cell>
          <cell r="P48">
            <v>0</v>
          </cell>
          <cell r="Q48">
            <v>0</v>
          </cell>
          <cell r="R48">
            <v>0</v>
          </cell>
          <cell r="T48">
            <v>0</v>
          </cell>
        </row>
        <row r="49">
          <cell r="C49">
            <v>0</v>
          </cell>
          <cell r="D49">
            <v>0</v>
          </cell>
          <cell r="E49">
            <v>0</v>
          </cell>
          <cell r="F49">
            <v>0</v>
          </cell>
          <cell r="G49">
            <v>0</v>
          </cell>
          <cell r="H49">
            <v>0</v>
          </cell>
          <cell r="I49">
            <v>0</v>
          </cell>
          <cell r="J49" t="str">
            <v/>
          </cell>
          <cell r="K49">
            <v>0</v>
          </cell>
          <cell r="L49">
            <v>0</v>
          </cell>
          <cell r="M49">
            <v>0</v>
          </cell>
          <cell r="N49">
            <v>0</v>
          </cell>
          <cell r="O49">
            <v>0</v>
          </cell>
          <cell r="P49">
            <v>0</v>
          </cell>
          <cell r="Q49">
            <v>0</v>
          </cell>
          <cell r="R49">
            <v>0</v>
          </cell>
          <cell r="T49">
            <v>0</v>
          </cell>
        </row>
        <row r="50">
          <cell r="C50">
            <v>0</v>
          </cell>
          <cell r="D50">
            <v>0</v>
          </cell>
          <cell r="E50">
            <v>0</v>
          </cell>
          <cell r="F50">
            <v>0</v>
          </cell>
          <cell r="G50">
            <v>0</v>
          </cell>
          <cell r="H50">
            <v>0</v>
          </cell>
          <cell r="I50">
            <v>0</v>
          </cell>
          <cell r="J50">
            <v>0</v>
          </cell>
          <cell r="K50">
            <v>0</v>
          </cell>
          <cell r="L50">
            <v>0</v>
          </cell>
          <cell r="M50" t="str">
            <v>SUBTOTAL $</v>
          </cell>
          <cell r="N50">
            <v>0</v>
          </cell>
          <cell r="O50">
            <v>0</v>
          </cell>
          <cell r="P50">
            <v>0</v>
          </cell>
          <cell r="Q50">
            <v>0</v>
          </cell>
          <cell r="T50">
            <v>0</v>
          </cell>
        </row>
        <row r="51">
          <cell r="C51" t="str">
            <v>IV. MANO DE OBRA</v>
          </cell>
          <cell r="D51">
            <v>0</v>
          </cell>
          <cell r="E51">
            <v>0</v>
          </cell>
          <cell r="F51">
            <v>0</v>
          </cell>
          <cell r="G51">
            <v>0</v>
          </cell>
          <cell r="H51">
            <v>0</v>
          </cell>
          <cell r="I51">
            <v>0</v>
          </cell>
          <cell r="J51">
            <v>0</v>
          </cell>
          <cell r="K51">
            <v>0</v>
          </cell>
          <cell r="L51">
            <v>0</v>
          </cell>
          <cell r="M51">
            <v>0</v>
          </cell>
          <cell r="N51">
            <v>0</v>
          </cell>
          <cell r="O51">
            <v>0</v>
          </cell>
          <cell r="P51">
            <v>0</v>
          </cell>
          <cell r="Q51">
            <v>0</v>
          </cell>
          <cell r="T51">
            <v>0</v>
          </cell>
        </row>
        <row r="52">
          <cell r="C52">
            <v>0</v>
          </cell>
          <cell r="D52">
            <v>0</v>
          </cell>
          <cell r="E52">
            <v>0</v>
          </cell>
          <cell r="F52">
            <v>0</v>
          </cell>
          <cell r="G52">
            <v>0</v>
          </cell>
          <cell r="H52">
            <v>0</v>
          </cell>
          <cell r="I52">
            <v>0</v>
          </cell>
          <cell r="J52">
            <v>0</v>
          </cell>
          <cell r="K52">
            <v>0</v>
          </cell>
          <cell r="L52">
            <v>0</v>
          </cell>
          <cell r="M52">
            <v>0</v>
          </cell>
          <cell r="N52">
            <v>0</v>
          </cell>
          <cell r="O52">
            <v>0</v>
          </cell>
          <cell r="P52">
            <v>0</v>
          </cell>
          <cell r="Q52">
            <v>0</v>
          </cell>
          <cell r="T52">
            <v>0</v>
          </cell>
        </row>
        <row r="53">
          <cell r="C53" t="str">
            <v>TRABAJADOR</v>
          </cell>
          <cell r="D53">
            <v>0</v>
          </cell>
          <cell r="E53">
            <v>0</v>
          </cell>
          <cell r="F53">
            <v>0</v>
          </cell>
          <cell r="G53">
            <v>0</v>
          </cell>
          <cell r="H53">
            <v>0</v>
          </cell>
          <cell r="I53" t="str">
            <v>CANTIDAD</v>
          </cell>
          <cell r="J53" t="str">
            <v>JORNAL</v>
          </cell>
          <cell r="K53" t="str">
            <v>PRESTACIONES</v>
          </cell>
          <cell r="L53" t="str">
            <v>JORNAL TOTAL</v>
          </cell>
          <cell r="M53" t="str">
            <v>RENDIMIENTO</v>
          </cell>
          <cell r="N53">
            <v>0</v>
          </cell>
          <cell r="O53" t="str">
            <v>Vr. UNITARIO</v>
          </cell>
          <cell r="P53">
            <v>0</v>
          </cell>
          <cell r="Q53">
            <v>0</v>
          </cell>
          <cell r="R53">
            <v>0</v>
          </cell>
          <cell r="T53">
            <v>0</v>
          </cell>
        </row>
        <row r="54">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T54">
            <v>0</v>
          </cell>
        </row>
        <row r="55">
          <cell r="C55">
            <v>0</v>
          </cell>
          <cell r="D55">
            <v>0</v>
          </cell>
          <cell r="E55">
            <v>0</v>
          </cell>
          <cell r="F55">
            <v>0</v>
          </cell>
          <cell r="G55">
            <v>0</v>
          </cell>
          <cell r="H55">
            <v>0</v>
          </cell>
          <cell r="I55">
            <v>0</v>
          </cell>
          <cell r="J55">
            <v>0</v>
          </cell>
          <cell r="K55">
            <v>0</v>
          </cell>
          <cell r="L55">
            <v>0</v>
          </cell>
          <cell r="M55">
            <v>0</v>
          </cell>
          <cell r="N55">
            <v>0</v>
          </cell>
          <cell r="O55">
            <v>0</v>
          </cell>
          <cell r="P55">
            <v>0</v>
          </cell>
          <cell r="Q55">
            <v>0</v>
          </cell>
          <cell r="R55">
            <v>0</v>
          </cell>
          <cell r="T55">
            <v>0</v>
          </cell>
        </row>
        <row r="56">
          <cell r="C56">
            <v>0</v>
          </cell>
          <cell r="D56">
            <v>0</v>
          </cell>
          <cell r="E56">
            <v>0</v>
          </cell>
          <cell r="F56">
            <v>0</v>
          </cell>
          <cell r="G56">
            <v>0</v>
          </cell>
          <cell r="H56">
            <v>0</v>
          </cell>
          <cell r="I56">
            <v>0</v>
          </cell>
          <cell r="J56">
            <v>0</v>
          </cell>
          <cell r="K56">
            <v>0</v>
          </cell>
          <cell r="L56">
            <v>0</v>
          </cell>
          <cell r="M56">
            <v>0</v>
          </cell>
          <cell r="N56">
            <v>0</v>
          </cell>
          <cell r="O56">
            <v>0</v>
          </cell>
          <cell r="P56">
            <v>0</v>
          </cell>
          <cell r="Q56">
            <v>0</v>
          </cell>
          <cell r="R56">
            <v>0</v>
          </cell>
          <cell r="T56">
            <v>0</v>
          </cell>
        </row>
        <row r="57">
          <cell r="C57">
            <v>0</v>
          </cell>
          <cell r="D57">
            <v>0</v>
          </cell>
          <cell r="E57">
            <v>0</v>
          </cell>
          <cell r="F57">
            <v>0</v>
          </cell>
          <cell r="G57">
            <v>0</v>
          </cell>
          <cell r="H57">
            <v>0</v>
          </cell>
          <cell r="I57">
            <v>0</v>
          </cell>
          <cell r="J57">
            <v>0</v>
          </cell>
          <cell r="K57">
            <v>0</v>
          </cell>
          <cell r="L57">
            <v>0</v>
          </cell>
          <cell r="M57" t="str">
            <v>SUBTOTAL $</v>
          </cell>
          <cell r="N57">
            <v>0</v>
          </cell>
          <cell r="O57">
            <v>0</v>
          </cell>
          <cell r="P57">
            <v>0</v>
          </cell>
          <cell r="Q57">
            <v>0</v>
          </cell>
          <cell r="T57">
            <v>0</v>
          </cell>
        </row>
        <row r="58">
          <cell r="C58">
            <v>0</v>
          </cell>
          <cell r="D58">
            <v>0</v>
          </cell>
          <cell r="E58">
            <v>0</v>
          </cell>
          <cell r="F58">
            <v>0</v>
          </cell>
          <cell r="G58">
            <v>0</v>
          </cell>
          <cell r="H58">
            <v>0</v>
          </cell>
          <cell r="I58">
            <v>0</v>
          </cell>
          <cell r="J58">
            <v>0</v>
          </cell>
          <cell r="K58">
            <v>0</v>
          </cell>
          <cell r="L58">
            <v>0</v>
          </cell>
          <cell r="M58">
            <v>0</v>
          </cell>
          <cell r="N58">
            <v>0</v>
          </cell>
          <cell r="O58">
            <v>0</v>
          </cell>
          <cell r="P58">
            <v>0</v>
          </cell>
          <cell r="Q58">
            <v>0</v>
          </cell>
        </row>
        <row r="59">
          <cell r="C59" t="str">
            <v>TOTAL COSTO DIRECTO $</v>
          </cell>
          <cell r="D59">
            <v>0</v>
          </cell>
          <cell r="E59">
            <v>0</v>
          </cell>
          <cell r="F59">
            <v>0</v>
          </cell>
          <cell r="G59">
            <v>0</v>
          </cell>
          <cell r="H59">
            <v>0</v>
          </cell>
          <cell r="I59">
            <v>0</v>
          </cell>
          <cell r="J59">
            <v>0</v>
          </cell>
          <cell r="K59">
            <v>0</v>
          </cell>
          <cell r="L59">
            <v>0</v>
          </cell>
          <cell r="M59">
            <v>0</v>
          </cell>
          <cell r="N59">
            <v>0</v>
          </cell>
          <cell r="O59">
            <v>33000</v>
          </cell>
          <cell r="P59">
            <v>0</v>
          </cell>
          <cell r="Q59">
            <v>0</v>
          </cell>
        </row>
        <row r="60">
          <cell r="C60" t="str">
            <v>V. COSTOS INDIRECTOS</v>
          </cell>
          <cell r="D60">
            <v>0</v>
          </cell>
          <cell r="E60">
            <v>0</v>
          </cell>
          <cell r="F60">
            <v>0</v>
          </cell>
          <cell r="G60">
            <v>0</v>
          </cell>
          <cell r="H60">
            <v>0</v>
          </cell>
          <cell r="I60">
            <v>0</v>
          </cell>
          <cell r="J60">
            <v>0</v>
          </cell>
          <cell r="K60">
            <v>0</v>
          </cell>
          <cell r="L60">
            <v>0</v>
          </cell>
          <cell r="M60">
            <v>0</v>
          </cell>
          <cell r="N60">
            <v>0</v>
          </cell>
          <cell r="O60">
            <v>0</v>
          </cell>
          <cell r="P60">
            <v>0</v>
          </cell>
          <cell r="Q60">
            <v>0</v>
          </cell>
        </row>
        <row r="61">
          <cell r="C61">
            <v>0</v>
          </cell>
          <cell r="D61">
            <v>0</v>
          </cell>
          <cell r="E61">
            <v>0</v>
          </cell>
          <cell r="F61">
            <v>0</v>
          </cell>
          <cell r="G61">
            <v>0</v>
          </cell>
          <cell r="H61">
            <v>0</v>
          </cell>
          <cell r="I61">
            <v>0</v>
          </cell>
          <cell r="J61">
            <v>0</v>
          </cell>
          <cell r="K61">
            <v>0</v>
          </cell>
          <cell r="L61">
            <v>0</v>
          </cell>
          <cell r="M61">
            <v>0</v>
          </cell>
          <cell r="N61">
            <v>0</v>
          </cell>
          <cell r="O61">
            <v>0</v>
          </cell>
          <cell r="P61">
            <v>0</v>
          </cell>
          <cell r="Q61">
            <v>0</v>
          </cell>
        </row>
        <row r="62">
          <cell r="C62" t="str">
            <v>Descripción</v>
          </cell>
          <cell r="D62">
            <v>0</v>
          </cell>
          <cell r="E62">
            <v>0</v>
          </cell>
          <cell r="F62">
            <v>0</v>
          </cell>
          <cell r="G62">
            <v>0</v>
          </cell>
          <cell r="H62">
            <v>0</v>
          </cell>
          <cell r="I62">
            <v>0</v>
          </cell>
          <cell r="J62">
            <v>0</v>
          </cell>
          <cell r="K62">
            <v>0</v>
          </cell>
          <cell r="L62" t="str">
            <v>Porcentaje</v>
          </cell>
          <cell r="M62" t="str">
            <v>Valor Total</v>
          </cell>
          <cell r="N62">
            <v>0</v>
          </cell>
          <cell r="O62">
            <v>0</v>
          </cell>
          <cell r="P62">
            <v>0</v>
          </cell>
          <cell r="Q62">
            <v>0</v>
          </cell>
        </row>
        <row r="63">
          <cell r="C63" t="str">
            <v>ADMINISTRACION</v>
          </cell>
          <cell r="D63">
            <v>0</v>
          </cell>
          <cell r="E63">
            <v>0</v>
          </cell>
          <cell r="F63">
            <v>0</v>
          </cell>
          <cell r="G63">
            <v>0</v>
          </cell>
          <cell r="H63">
            <v>0</v>
          </cell>
          <cell r="I63">
            <v>0</v>
          </cell>
          <cell r="J63">
            <v>0</v>
          </cell>
          <cell r="K63">
            <v>0</v>
          </cell>
          <cell r="L63">
            <v>0.23930000000000001</v>
          </cell>
          <cell r="M63">
            <v>7897</v>
          </cell>
          <cell r="N63">
            <v>0</v>
          </cell>
          <cell r="O63">
            <v>0</v>
          </cell>
          <cell r="P63">
            <v>0</v>
          </cell>
          <cell r="Q63">
            <v>0</v>
          </cell>
        </row>
        <row r="64">
          <cell r="C64" t="str">
            <v xml:space="preserve">IMPREVISTOS </v>
          </cell>
          <cell r="D64">
            <v>0</v>
          </cell>
          <cell r="E64">
            <v>0</v>
          </cell>
          <cell r="F64">
            <v>0</v>
          </cell>
          <cell r="G64">
            <v>0</v>
          </cell>
          <cell r="H64">
            <v>0</v>
          </cell>
          <cell r="I64">
            <v>0</v>
          </cell>
          <cell r="J64">
            <v>0</v>
          </cell>
          <cell r="K64">
            <v>0</v>
          </cell>
          <cell r="L64">
            <v>0</v>
          </cell>
          <cell r="M64">
            <v>0</v>
          </cell>
          <cell r="N64">
            <v>0</v>
          </cell>
          <cell r="O64">
            <v>0</v>
          </cell>
          <cell r="P64">
            <v>0</v>
          </cell>
          <cell r="Q64">
            <v>0</v>
          </cell>
        </row>
        <row r="65">
          <cell r="C65" t="str">
            <v>UTILIDAD</v>
          </cell>
          <cell r="D65">
            <v>0</v>
          </cell>
          <cell r="E65">
            <v>0</v>
          </cell>
          <cell r="F65">
            <v>0</v>
          </cell>
          <cell r="G65">
            <v>0</v>
          </cell>
          <cell r="H65">
            <v>0</v>
          </cell>
          <cell r="I65">
            <v>0</v>
          </cell>
          <cell r="J65">
            <v>0</v>
          </cell>
          <cell r="K65">
            <v>0</v>
          </cell>
          <cell r="L65">
            <v>0.05</v>
          </cell>
          <cell r="M65">
            <v>1650</v>
          </cell>
          <cell r="N65">
            <v>0</v>
          </cell>
          <cell r="O65">
            <v>0</v>
          </cell>
          <cell r="P65">
            <v>0</v>
          </cell>
          <cell r="Q65">
            <v>0</v>
          </cell>
        </row>
        <row r="66">
          <cell r="C66" t="str">
            <v>SUBTOTAL $</v>
          </cell>
          <cell r="D66">
            <v>0</v>
          </cell>
          <cell r="E66">
            <v>0</v>
          </cell>
          <cell r="F66">
            <v>0</v>
          </cell>
          <cell r="G66">
            <v>0</v>
          </cell>
          <cell r="H66">
            <v>0</v>
          </cell>
          <cell r="I66">
            <v>0</v>
          </cell>
          <cell r="J66">
            <v>0</v>
          </cell>
          <cell r="K66">
            <v>0</v>
          </cell>
          <cell r="L66">
            <v>0</v>
          </cell>
          <cell r="M66">
            <v>0</v>
          </cell>
          <cell r="N66">
            <v>0</v>
          </cell>
          <cell r="O66">
            <v>9547</v>
          </cell>
          <cell r="P66">
            <v>0</v>
          </cell>
          <cell r="Q66">
            <v>0</v>
          </cell>
        </row>
        <row r="67">
          <cell r="C67">
            <v>0</v>
          </cell>
          <cell r="D67">
            <v>0</v>
          </cell>
          <cell r="E67">
            <v>0</v>
          </cell>
          <cell r="F67">
            <v>0</v>
          </cell>
          <cell r="G67">
            <v>0</v>
          </cell>
          <cell r="H67">
            <v>0</v>
          </cell>
          <cell r="I67">
            <v>0</v>
          </cell>
          <cell r="J67">
            <v>0</v>
          </cell>
          <cell r="K67">
            <v>0</v>
          </cell>
          <cell r="L67">
            <v>0</v>
          </cell>
          <cell r="M67">
            <v>0</v>
          </cell>
          <cell r="N67">
            <v>0</v>
          </cell>
          <cell r="O67">
            <v>0</v>
          </cell>
          <cell r="P67">
            <v>0</v>
          </cell>
          <cell r="Q67">
            <v>0</v>
          </cell>
        </row>
        <row r="68">
          <cell r="C68" t="str">
            <v>Precio Unitario Total Aproximado al peso $</v>
          </cell>
          <cell r="D68">
            <v>0</v>
          </cell>
          <cell r="E68">
            <v>0</v>
          </cell>
          <cell r="F68">
            <v>0</v>
          </cell>
          <cell r="G68">
            <v>0</v>
          </cell>
          <cell r="H68">
            <v>0</v>
          </cell>
          <cell r="I68">
            <v>0</v>
          </cell>
          <cell r="J68">
            <v>0</v>
          </cell>
          <cell r="K68">
            <v>0</v>
          </cell>
          <cell r="L68">
            <v>0</v>
          </cell>
          <cell r="M68">
            <v>0</v>
          </cell>
          <cell r="N68">
            <v>0</v>
          </cell>
          <cell r="O68">
            <v>42547</v>
          </cell>
          <cell r="P68">
            <v>0</v>
          </cell>
          <cell r="Q68">
            <v>0</v>
          </cell>
        </row>
        <row r="69">
          <cell r="C69">
            <v>0</v>
          </cell>
          <cell r="D69">
            <v>0</v>
          </cell>
          <cell r="E69">
            <v>0</v>
          </cell>
          <cell r="F69">
            <v>0</v>
          </cell>
          <cell r="G69">
            <v>0</v>
          </cell>
          <cell r="H69">
            <v>0</v>
          </cell>
          <cell r="I69">
            <v>0</v>
          </cell>
          <cell r="J69">
            <v>0</v>
          </cell>
          <cell r="K69">
            <v>0</v>
          </cell>
          <cell r="L69">
            <v>0</v>
          </cell>
          <cell r="M69">
            <v>0</v>
          </cell>
          <cell r="N69">
            <v>0</v>
          </cell>
          <cell r="O69">
            <v>0</v>
          </cell>
          <cell r="P69">
            <v>0</v>
          </cell>
          <cell r="Q69">
            <v>0</v>
          </cell>
        </row>
        <row r="70">
          <cell r="C70">
            <v>0</v>
          </cell>
          <cell r="D70">
            <v>0</v>
          </cell>
          <cell r="E70">
            <v>0</v>
          </cell>
          <cell r="F70">
            <v>0</v>
          </cell>
          <cell r="G70">
            <v>0</v>
          </cell>
          <cell r="H70">
            <v>0</v>
          </cell>
          <cell r="I70">
            <v>0</v>
          </cell>
          <cell r="J70">
            <v>0</v>
          </cell>
          <cell r="K70">
            <v>0</v>
          </cell>
          <cell r="L70">
            <v>0</v>
          </cell>
          <cell r="M70">
            <v>0</v>
          </cell>
          <cell r="N70">
            <v>0</v>
          </cell>
          <cell r="O70">
            <v>0</v>
          </cell>
          <cell r="P70">
            <v>0</v>
          </cell>
          <cell r="Q70">
            <v>0</v>
          </cell>
        </row>
        <row r="71">
          <cell r="C71">
            <v>0</v>
          </cell>
          <cell r="D71">
            <v>0</v>
          </cell>
          <cell r="E71">
            <v>0</v>
          </cell>
          <cell r="F71">
            <v>0</v>
          </cell>
          <cell r="G71">
            <v>0</v>
          </cell>
          <cell r="H71" t="str">
            <v>Firma</v>
          </cell>
          <cell r="I71">
            <v>0</v>
          </cell>
          <cell r="J71">
            <v>0</v>
          </cell>
          <cell r="K71">
            <v>0</v>
          </cell>
          <cell r="L71">
            <v>0</v>
          </cell>
          <cell r="M71">
            <v>0</v>
          </cell>
          <cell r="N71">
            <v>0</v>
          </cell>
          <cell r="O71">
            <v>0</v>
          </cell>
          <cell r="P71">
            <v>0</v>
          </cell>
          <cell r="Q71">
            <v>0</v>
          </cell>
        </row>
        <row r="72">
          <cell r="C72">
            <v>0</v>
          </cell>
          <cell r="D72">
            <v>0</v>
          </cell>
          <cell r="E72">
            <v>0</v>
          </cell>
          <cell r="F72">
            <v>0</v>
          </cell>
          <cell r="G72">
            <v>0</v>
          </cell>
          <cell r="H72" t="str">
            <v>Nombre:</v>
          </cell>
          <cell r="I72">
            <v>0</v>
          </cell>
          <cell r="J72">
            <v>0</v>
          </cell>
          <cell r="K72">
            <v>0</v>
          </cell>
          <cell r="L72">
            <v>0</v>
          </cell>
          <cell r="M72">
            <v>0</v>
          </cell>
          <cell r="N72">
            <v>0</v>
          </cell>
          <cell r="O72">
            <v>0</v>
          </cell>
          <cell r="P72">
            <v>0</v>
          </cell>
          <cell r="Q72">
            <v>0</v>
          </cell>
        </row>
        <row r="73">
          <cell r="C73">
            <v>0</v>
          </cell>
          <cell r="D73">
            <v>0</v>
          </cell>
          <cell r="E73">
            <v>0</v>
          </cell>
          <cell r="F73">
            <v>0</v>
          </cell>
          <cell r="G73">
            <v>0</v>
          </cell>
          <cell r="H73" t="str">
            <v>Representante Legal del Contratista o su Apoderado</v>
          </cell>
          <cell r="I73">
            <v>0</v>
          </cell>
          <cell r="J73">
            <v>0</v>
          </cell>
          <cell r="K73">
            <v>0</v>
          </cell>
          <cell r="L73">
            <v>0</v>
          </cell>
          <cell r="M73">
            <v>0</v>
          </cell>
          <cell r="N73">
            <v>0</v>
          </cell>
          <cell r="O73">
            <v>0</v>
          </cell>
          <cell r="P73">
            <v>0</v>
          </cell>
          <cell r="Q73">
            <v>0</v>
          </cell>
        </row>
        <row r="74">
          <cell r="C74">
            <v>0</v>
          </cell>
          <cell r="D74">
            <v>0</v>
          </cell>
          <cell r="E74">
            <v>0</v>
          </cell>
          <cell r="F74">
            <v>0</v>
          </cell>
          <cell r="G74">
            <v>0</v>
          </cell>
          <cell r="H74" t="str">
            <v>Matricula No. :</v>
          </cell>
          <cell r="I74">
            <v>0</v>
          </cell>
          <cell r="J74">
            <v>0</v>
          </cell>
          <cell r="K74">
            <v>0</v>
          </cell>
          <cell r="L74">
            <v>0</v>
          </cell>
          <cell r="M74">
            <v>0</v>
          </cell>
          <cell r="N74">
            <v>0</v>
          </cell>
          <cell r="O74">
            <v>0</v>
          </cell>
          <cell r="P74">
            <v>0</v>
          </cell>
          <cell r="Q74">
            <v>0</v>
          </cell>
        </row>
        <row r="75">
          <cell r="C75">
            <v>0</v>
          </cell>
          <cell r="D75">
            <v>0</v>
          </cell>
          <cell r="E75">
            <v>0</v>
          </cell>
          <cell r="F75">
            <v>0</v>
          </cell>
          <cell r="G75">
            <v>0</v>
          </cell>
          <cell r="H75" t="str">
            <v xml:space="preserve"> </v>
          </cell>
          <cell r="I75">
            <v>0</v>
          </cell>
          <cell r="J75">
            <v>0</v>
          </cell>
          <cell r="K75">
            <v>0</v>
          </cell>
          <cell r="L75">
            <v>0</v>
          </cell>
          <cell r="M75">
            <v>0</v>
          </cell>
          <cell r="N75">
            <v>0</v>
          </cell>
          <cell r="O75">
            <v>0</v>
          </cell>
          <cell r="P75">
            <v>0</v>
          </cell>
          <cell r="Q75">
            <v>0</v>
          </cell>
        </row>
        <row r="76">
          <cell r="C76" t="str">
            <v>OBSERVACIONES INTERVENTORÍA</v>
          </cell>
          <cell r="D76">
            <v>0</v>
          </cell>
          <cell r="E76">
            <v>0</v>
          </cell>
          <cell r="F76">
            <v>0</v>
          </cell>
          <cell r="G76">
            <v>0</v>
          </cell>
          <cell r="H76">
            <v>0</v>
          </cell>
          <cell r="I76">
            <v>0</v>
          </cell>
          <cell r="J76">
            <v>0</v>
          </cell>
          <cell r="K76">
            <v>0</v>
          </cell>
          <cell r="L76">
            <v>0</v>
          </cell>
          <cell r="M76">
            <v>0</v>
          </cell>
          <cell r="N76">
            <v>0</v>
          </cell>
          <cell r="O76">
            <v>0</v>
          </cell>
          <cell r="P76">
            <v>0</v>
          </cell>
          <cell r="Q76">
            <v>0</v>
          </cell>
        </row>
        <row r="77">
          <cell r="C77">
            <v>0</v>
          </cell>
          <cell r="D77">
            <v>0</v>
          </cell>
          <cell r="E77">
            <v>0</v>
          </cell>
          <cell r="F77">
            <v>0</v>
          </cell>
          <cell r="G77">
            <v>0</v>
          </cell>
          <cell r="H77">
            <v>0</v>
          </cell>
          <cell r="I77">
            <v>0</v>
          </cell>
          <cell r="J77">
            <v>0</v>
          </cell>
          <cell r="K77">
            <v>0</v>
          </cell>
          <cell r="L77">
            <v>0</v>
          </cell>
          <cell r="M77">
            <v>0</v>
          </cell>
          <cell r="N77">
            <v>0</v>
          </cell>
          <cell r="O77">
            <v>0</v>
          </cell>
          <cell r="P77">
            <v>0</v>
          </cell>
          <cell r="Q77">
            <v>0</v>
          </cell>
        </row>
        <row r="78">
          <cell r="C78">
            <v>0</v>
          </cell>
          <cell r="D78">
            <v>0</v>
          </cell>
          <cell r="E78">
            <v>0</v>
          </cell>
          <cell r="F78">
            <v>0</v>
          </cell>
          <cell r="G78">
            <v>0</v>
          </cell>
          <cell r="H78">
            <v>0</v>
          </cell>
          <cell r="I78">
            <v>0</v>
          </cell>
          <cell r="J78">
            <v>0</v>
          </cell>
          <cell r="K78">
            <v>0</v>
          </cell>
          <cell r="L78">
            <v>0</v>
          </cell>
          <cell r="M78">
            <v>0</v>
          </cell>
          <cell r="N78">
            <v>0</v>
          </cell>
          <cell r="O78">
            <v>0</v>
          </cell>
          <cell r="P78">
            <v>0</v>
          </cell>
          <cell r="Q78">
            <v>0</v>
          </cell>
        </row>
        <row r="79">
          <cell r="C79">
            <v>0</v>
          </cell>
          <cell r="D79">
            <v>0</v>
          </cell>
          <cell r="E79">
            <v>0</v>
          </cell>
          <cell r="F79">
            <v>0</v>
          </cell>
          <cell r="G79">
            <v>0</v>
          </cell>
          <cell r="H79">
            <v>0</v>
          </cell>
          <cell r="I79">
            <v>0</v>
          </cell>
          <cell r="J79">
            <v>0</v>
          </cell>
          <cell r="K79">
            <v>0</v>
          </cell>
          <cell r="L79">
            <v>0</v>
          </cell>
          <cell r="M79">
            <v>0</v>
          </cell>
          <cell r="N79">
            <v>0</v>
          </cell>
          <cell r="O79">
            <v>0</v>
          </cell>
          <cell r="P79">
            <v>0</v>
          </cell>
          <cell r="Q79">
            <v>0</v>
          </cell>
        </row>
        <row r="80">
          <cell r="C80" t="str">
            <v>APROBACIÓN POR INTERVENTORÍA</v>
          </cell>
          <cell r="D80">
            <v>0</v>
          </cell>
          <cell r="E80">
            <v>0</v>
          </cell>
          <cell r="F80">
            <v>0</v>
          </cell>
          <cell r="G80">
            <v>0</v>
          </cell>
          <cell r="H80">
            <v>0</v>
          </cell>
          <cell r="I80">
            <v>0</v>
          </cell>
          <cell r="J80">
            <v>0</v>
          </cell>
          <cell r="K80">
            <v>0</v>
          </cell>
          <cell r="L80">
            <v>0</v>
          </cell>
          <cell r="M80">
            <v>0</v>
          </cell>
          <cell r="N80">
            <v>0</v>
          </cell>
          <cell r="O80">
            <v>0</v>
          </cell>
          <cell r="P80">
            <v>0</v>
          </cell>
          <cell r="Q80">
            <v>0</v>
          </cell>
        </row>
        <row r="81">
          <cell r="C81"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81">
            <v>0</v>
          </cell>
          <cell r="E81">
            <v>0</v>
          </cell>
          <cell r="F81">
            <v>0</v>
          </cell>
          <cell r="G81">
            <v>0</v>
          </cell>
          <cell r="H81">
            <v>0</v>
          </cell>
          <cell r="I81">
            <v>0</v>
          </cell>
          <cell r="J81">
            <v>0</v>
          </cell>
          <cell r="K81">
            <v>0</v>
          </cell>
          <cell r="L81">
            <v>0</v>
          </cell>
          <cell r="M81">
            <v>0</v>
          </cell>
          <cell r="N81">
            <v>0</v>
          </cell>
          <cell r="O81">
            <v>0</v>
          </cell>
          <cell r="P81">
            <v>0</v>
          </cell>
          <cell r="Q81">
            <v>0</v>
          </cell>
        </row>
        <row r="82">
          <cell r="C82">
            <v>0</v>
          </cell>
          <cell r="D82">
            <v>0</v>
          </cell>
          <cell r="E82">
            <v>0</v>
          </cell>
          <cell r="F82">
            <v>0</v>
          </cell>
          <cell r="G82">
            <v>0</v>
          </cell>
          <cell r="H82">
            <v>0</v>
          </cell>
          <cell r="I82">
            <v>0</v>
          </cell>
          <cell r="J82">
            <v>0</v>
          </cell>
          <cell r="K82">
            <v>0</v>
          </cell>
          <cell r="L82">
            <v>0</v>
          </cell>
          <cell r="M82">
            <v>0</v>
          </cell>
          <cell r="N82">
            <v>0</v>
          </cell>
          <cell r="O82">
            <v>0</v>
          </cell>
          <cell r="P82">
            <v>0</v>
          </cell>
          <cell r="Q82">
            <v>0</v>
          </cell>
        </row>
        <row r="83">
          <cell r="C83"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83">
            <v>0</v>
          </cell>
          <cell r="E83">
            <v>0</v>
          </cell>
          <cell r="F83">
            <v>0</v>
          </cell>
          <cell r="G83">
            <v>0</v>
          </cell>
          <cell r="H83">
            <v>0</v>
          </cell>
          <cell r="I83">
            <v>0</v>
          </cell>
          <cell r="J83">
            <v>0</v>
          </cell>
          <cell r="K83">
            <v>0</v>
          </cell>
          <cell r="L83">
            <v>0</v>
          </cell>
          <cell r="M83">
            <v>0</v>
          </cell>
          <cell r="N83">
            <v>0</v>
          </cell>
          <cell r="O83">
            <v>0</v>
          </cell>
          <cell r="P83">
            <v>0</v>
          </cell>
          <cell r="Q83">
            <v>0</v>
          </cell>
        </row>
        <row r="84">
          <cell r="C84">
            <v>0</v>
          </cell>
          <cell r="D84">
            <v>0</v>
          </cell>
          <cell r="E84">
            <v>0</v>
          </cell>
          <cell r="F84">
            <v>0</v>
          </cell>
          <cell r="G84">
            <v>0</v>
          </cell>
          <cell r="H84">
            <v>0</v>
          </cell>
          <cell r="I84">
            <v>0</v>
          </cell>
          <cell r="J84">
            <v>0</v>
          </cell>
          <cell r="K84">
            <v>0</v>
          </cell>
          <cell r="L84">
            <v>0</v>
          </cell>
          <cell r="M84">
            <v>0</v>
          </cell>
          <cell r="N84">
            <v>0</v>
          </cell>
          <cell r="O84">
            <v>0</v>
          </cell>
          <cell r="P84">
            <v>0</v>
          </cell>
          <cell r="Q84">
            <v>0</v>
          </cell>
        </row>
        <row r="85">
          <cell r="C85">
            <v>0</v>
          </cell>
          <cell r="D85">
            <v>0</v>
          </cell>
          <cell r="E85">
            <v>0</v>
          </cell>
          <cell r="F85">
            <v>0</v>
          </cell>
          <cell r="G85">
            <v>0</v>
          </cell>
          <cell r="H85">
            <v>0</v>
          </cell>
          <cell r="I85">
            <v>0</v>
          </cell>
          <cell r="J85">
            <v>0</v>
          </cell>
          <cell r="K85">
            <v>0</v>
          </cell>
          <cell r="L85">
            <v>0</v>
          </cell>
          <cell r="M85">
            <v>0</v>
          </cell>
          <cell r="N85">
            <v>0</v>
          </cell>
          <cell r="O85">
            <v>0</v>
          </cell>
          <cell r="P85">
            <v>0</v>
          </cell>
          <cell r="Q85">
            <v>0</v>
          </cell>
        </row>
        <row r="86">
          <cell r="C86">
            <v>0</v>
          </cell>
          <cell r="D86">
            <v>0</v>
          </cell>
          <cell r="E86">
            <v>0</v>
          </cell>
          <cell r="F86">
            <v>0</v>
          </cell>
          <cell r="G86">
            <v>0</v>
          </cell>
          <cell r="H86" t="str">
            <v>Firma</v>
          </cell>
          <cell r="I86">
            <v>0</v>
          </cell>
          <cell r="J86">
            <v>0</v>
          </cell>
          <cell r="K86">
            <v>0</v>
          </cell>
          <cell r="L86">
            <v>0</v>
          </cell>
          <cell r="M86">
            <v>0</v>
          </cell>
          <cell r="N86">
            <v>0</v>
          </cell>
          <cell r="O86">
            <v>0</v>
          </cell>
          <cell r="P86">
            <v>0</v>
          </cell>
          <cell r="Q86">
            <v>0</v>
          </cell>
        </row>
        <row r="87">
          <cell r="C87">
            <v>0</v>
          </cell>
          <cell r="D87">
            <v>0</v>
          </cell>
          <cell r="E87">
            <v>0</v>
          </cell>
          <cell r="F87">
            <v>0</v>
          </cell>
          <cell r="G87">
            <v>0</v>
          </cell>
          <cell r="H87" t="str">
            <v>Nombre:</v>
          </cell>
          <cell r="I87">
            <v>0</v>
          </cell>
          <cell r="J87">
            <v>0</v>
          </cell>
          <cell r="K87">
            <v>0</v>
          </cell>
          <cell r="L87">
            <v>0</v>
          </cell>
          <cell r="M87">
            <v>0</v>
          </cell>
          <cell r="N87">
            <v>0</v>
          </cell>
          <cell r="O87">
            <v>0</v>
          </cell>
          <cell r="P87">
            <v>0</v>
          </cell>
          <cell r="Q87">
            <v>0</v>
          </cell>
        </row>
        <row r="88">
          <cell r="C88">
            <v>0</v>
          </cell>
          <cell r="D88">
            <v>0</v>
          </cell>
          <cell r="E88">
            <v>0</v>
          </cell>
          <cell r="F88">
            <v>0</v>
          </cell>
          <cell r="G88">
            <v>0</v>
          </cell>
          <cell r="H88" t="str">
            <v>Representante Legal del Interventor o su Apoderado</v>
          </cell>
          <cell r="I88">
            <v>0</v>
          </cell>
          <cell r="J88">
            <v>0</v>
          </cell>
          <cell r="K88">
            <v>0</v>
          </cell>
          <cell r="L88">
            <v>0</v>
          </cell>
          <cell r="M88">
            <v>0</v>
          </cell>
          <cell r="N88">
            <v>0</v>
          </cell>
          <cell r="O88">
            <v>0</v>
          </cell>
          <cell r="P88">
            <v>0</v>
          </cell>
          <cell r="Q88">
            <v>0</v>
          </cell>
        </row>
        <row r="89">
          <cell r="C89">
            <v>0</v>
          </cell>
          <cell r="D89">
            <v>0</v>
          </cell>
          <cell r="E89">
            <v>0</v>
          </cell>
          <cell r="F89">
            <v>0</v>
          </cell>
          <cell r="G89">
            <v>0</v>
          </cell>
          <cell r="H89" t="str">
            <v>Matricula No. :</v>
          </cell>
          <cell r="I89">
            <v>0</v>
          </cell>
          <cell r="J89">
            <v>0</v>
          </cell>
          <cell r="K89">
            <v>0</v>
          </cell>
          <cell r="L89">
            <v>0</v>
          </cell>
          <cell r="M89">
            <v>0</v>
          </cell>
          <cell r="N89">
            <v>0</v>
          </cell>
          <cell r="O89">
            <v>0</v>
          </cell>
          <cell r="P89">
            <v>0</v>
          </cell>
          <cell r="Q89">
            <v>0</v>
          </cell>
        </row>
        <row r="90">
          <cell r="C90">
            <v>0</v>
          </cell>
          <cell r="D90">
            <v>0</v>
          </cell>
          <cell r="E90">
            <v>0</v>
          </cell>
          <cell r="F90">
            <v>0</v>
          </cell>
          <cell r="G90">
            <v>0</v>
          </cell>
          <cell r="H90">
            <v>0</v>
          </cell>
          <cell r="I90">
            <v>0</v>
          </cell>
          <cell r="J90">
            <v>0</v>
          </cell>
          <cell r="K90">
            <v>0</v>
          </cell>
          <cell r="L90">
            <v>0</v>
          </cell>
          <cell r="M90">
            <v>0</v>
          </cell>
          <cell r="N90">
            <v>0</v>
          </cell>
          <cell r="O90">
            <v>0</v>
          </cell>
          <cell r="P90">
            <v>0</v>
          </cell>
          <cell r="Q90">
            <v>0</v>
          </cell>
        </row>
        <row r="91">
          <cell r="C91">
            <v>0</v>
          </cell>
          <cell r="D91">
            <v>0</v>
          </cell>
          <cell r="E91">
            <v>0</v>
          </cell>
          <cell r="F91">
            <v>0</v>
          </cell>
          <cell r="G91">
            <v>0</v>
          </cell>
          <cell r="H91">
            <v>0</v>
          </cell>
          <cell r="I91">
            <v>0</v>
          </cell>
          <cell r="J91">
            <v>0</v>
          </cell>
          <cell r="K91">
            <v>0</v>
          </cell>
          <cell r="L91">
            <v>0</v>
          </cell>
          <cell r="M91">
            <v>0</v>
          </cell>
          <cell r="N91">
            <v>0</v>
          </cell>
          <cell r="O91">
            <v>0</v>
          </cell>
          <cell r="P91">
            <v>0</v>
          </cell>
          <cell r="Q91">
            <v>0</v>
          </cell>
        </row>
        <row r="93">
          <cell r="C93">
            <v>0</v>
          </cell>
          <cell r="D93">
            <v>0</v>
          </cell>
          <cell r="E93">
            <v>0</v>
          </cell>
          <cell r="F93">
            <v>0</v>
          </cell>
          <cell r="G93">
            <v>0</v>
          </cell>
          <cell r="H93">
            <v>0</v>
          </cell>
          <cell r="I93">
            <v>0</v>
          </cell>
          <cell r="J93">
            <v>0</v>
          </cell>
          <cell r="K93">
            <v>0</v>
          </cell>
          <cell r="L93">
            <v>0</v>
          </cell>
          <cell r="M93">
            <v>0</v>
          </cell>
          <cell r="N93">
            <v>0</v>
          </cell>
          <cell r="O93">
            <v>0</v>
          </cell>
          <cell r="P93">
            <v>0</v>
          </cell>
          <cell r="Q93">
            <v>0</v>
          </cell>
        </row>
        <row r="94">
          <cell r="C94" t="str">
            <v>Formulario 1 - Propuesta económica  - Documento tipo de selección abreviada de menor cuantía - versión 2</v>
          </cell>
          <cell r="D94">
            <v>0</v>
          </cell>
          <cell r="E94">
            <v>0</v>
          </cell>
          <cell r="F94">
            <v>0</v>
          </cell>
          <cell r="G94">
            <v>0</v>
          </cell>
          <cell r="H94">
            <v>0</v>
          </cell>
          <cell r="I94">
            <v>0</v>
          </cell>
          <cell r="J94">
            <v>0</v>
          </cell>
          <cell r="K94">
            <v>0</v>
          </cell>
          <cell r="L94">
            <v>0</v>
          </cell>
          <cell r="M94">
            <v>0</v>
          </cell>
          <cell r="N94">
            <v>0</v>
          </cell>
          <cell r="O94">
            <v>0</v>
          </cell>
          <cell r="P94">
            <v>0</v>
          </cell>
          <cell r="Q94">
            <v>0</v>
          </cell>
        </row>
        <row r="95">
          <cell r="C95" t="str">
            <v>Código</v>
          </cell>
          <cell r="D95" t="str">
            <v>CCE-EICP-FM-25</v>
          </cell>
          <cell r="E95" t="str">
            <v>Versión</v>
          </cell>
          <cell r="F95">
            <v>2</v>
          </cell>
          <cell r="G95">
            <v>0</v>
          </cell>
          <cell r="H95">
            <v>0</v>
          </cell>
          <cell r="I95">
            <v>0</v>
          </cell>
          <cell r="J95">
            <v>0</v>
          </cell>
          <cell r="K95">
            <v>0</v>
          </cell>
          <cell r="L95">
            <v>0</v>
          </cell>
          <cell r="M95">
            <v>0</v>
          </cell>
          <cell r="N95">
            <v>0</v>
          </cell>
          <cell r="O95">
            <v>0</v>
          </cell>
          <cell r="P95">
            <v>0</v>
          </cell>
          <cell r="Q95">
            <v>0</v>
          </cell>
        </row>
        <row r="96">
          <cell r="C96">
            <v>0</v>
          </cell>
          <cell r="D96">
            <v>0</v>
          </cell>
          <cell r="E96">
            <v>0</v>
          </cell>
          <cell r="F96">
            <v>0</v>
          </cell>
          <cell r="G96">
            <v>0</v>
          </cell>
          <cell r="H96">
            <v>0</v>
          </cell>
          <cell r="I96">
            <v>0</v>
          </cell>
          <cell r="J96">
            <v>0</v>
          </cell>
          <cell r="K96">
            <v>0</v>
          </cell>
          <cell r="L96">
            <v>0</v>
          </cell>
          <cell r="M96">
            <v>0</v>
          </cell>
          <cell r="N96">
            <v>0</v>
          </cell>
          <cell r="O96">
            <v>0</v>
          </cell>
          <cell r="P96">
            <v>0</v>
          </cell>
          <cell r="Q96">
            <v>0</v>
          </cell>
        </row>
        <row r="97">
          <cell r="C97" t="str">
            <v>[La entidad podrá utilizar este formato para la presentación de los análisis de precios unitarios el contratista en la oportunidad prevista en el numeral 8.1. del Documento Base]</v>
          </cell>
          <cell r="D97">
            <v>0</v>
          </cell>
          <cell r="E97">
            <v>0</v>
          </cell>
          <cell r="F97">
            <v>0</v>
          </cell>
          <cell r="G97">
            <v>0</v>
          </cell>
          <cell r="H97">
            <v>0</v>
          </cell>
          <cell r="I97">
            <v>0</v>
          </cell>
          <cell r="J97">
            <v>0</v>
          </cell>
          <cell r="K97">
            <v>0</v>
          </cell>
          <cell r="L97">
            <v>0</v>
          </cell>
          <cell r="M97">
            <v>0</v>
          </cell>
          <cell r="N97">
            <v>0</v>
          </cell>
          <cell r="O97">
            <v>0</v>
          </cell>
          <cell r="P97">
            <v>0</v>
          </cell>
          <cell r="Q97">
            <v>0</v>
          </cell>
        </row>
        <row r="98">
          <cell r="C98">
            <v>0</v>
          </cell>
          <cell r="D98">
            <v>0</v>
          </cell>
          <cell r="E98">
            <v>0</v>
          </cell>
          <cell r="F98">
            <v>0</v>
          </cell>
          <cell r="G98">
            <v>0</v>
          </cell>
          <cell r="H98">
            <v>0</v>
          </cell>
          <cell r="I98">
            <v>0</v>
          </cell>
          <cell r="J98">
            <v>0</v>
          </cell>
          <cell r="K98">
            <v>0</v>
          </cell>
          <cell r="L98">
            <v>0</v>
          </cell>
          <cell r="M98">
            <v>0</v>
          </cell>
          <cell r="N98">
            <v>0</v>
          </cell>
          <cell r="O98">
            <v>0</v>
          </cell>
          <cell r="P98">
            <v>0</v>
          </cell>
          <cell r="Q98">
            <v>0</v>
          </cell>
        </row>
        <row r="99">
          <cell r="C99">
            <v>0</v>
          </cell>
          <cell r="D99">
            <v>0</v>
          </cell>
          <cell r="E99">
            <v>0</v>
          </cell>
          <cell r="F99">
            <v>0</v>
          </cell>
          <cell r="G99">
            <v>0</v>
          </cell>
          <cell r="H99">
            <v>0</v>
          </cell>
          <cell r="I99">
            <v>0</v>
          </cell>
          <cell r="J99">
            <v>0</v>
          </cell>
          <cell r="K99">
            <v>0</v>
          </cell>
          <cell r="L99">
            <v>0</v>
          </cell>
          <cell r="M99">
            <v>0</v>
          </cell>
          <cell r="N99">
            <v>0</v>
          </cell>
          <cell r="O99">
            <v>0</v>
          </cell>
          <cell r="P99">
            <v>0</v>
          </cell>
          <cell r="Q99">
            <v>0</v>
          </cell>
        </row>
        <row r="100">
          <cell r="C100">
            <v>0</v>
          </cell>
          <cell r="D100" t="str">
            <v>MUNICIPIO DE CONCORDIA, ANTIOQUIA</v>
          </cell>
          <cell r="E100">
            <v>0</v>
          </cell>
          <cell r="F100">
            <v>0</v>
          </cell>
          <cell r="G100">
            <v>0</v>
          </cell>
          <cell r="H100">
            <v>0</v>
          </cell>
          <cell r="I100">
            <v>0</v>
          </cell>
          <cell r="J100">
            <v>0</v>
          </cell>
          <cell r="K100">
            <v>0</v>
          </cell>
          <cell r="L100">
            <v>0</v>
          </cell>
          <cell r="M100">
            <v>0</v>
          </cell>
          <cell r="N100">
            <v>0</v>
          </cell>
          <cell r="O100">
            <v>0</v>
          </cell>
          <cell r="P100">
            <v>0</v>
          </cell>
          <cell r="Q100">
            <v>0</v>
          </cell>
        </row>
        <row r="101">
          <cell r="C101">
            <v>0</v>
          </cell>
          <cell r="D101">
            <v>0</v>
          </cell>
          <cell r="E101">
            <v>0</v>
          </cell>
          <cell r="F101">
            <v>0</v>
          </cell>
          <cell r="G101">
            <v>0</v>
          </cell>
          <cell r="H101">
            <v>0</v>
          </cell>
          <cell r="I101">
            <v>0</v>
          </cell>
          <cell r="J101">
            <v>0</v>
          </cell>
          <cell r="K101">
            <v>0</v>
          </cell>
          <cell r="L101" t="str">
            <v>VERSIÓN</v>
          </cell>
          <cell r="M101">
            <v>0</v>
          </cell>
          <cell r="N101">
            <v>0</v>
          </cell>
          <cell r="O101">
            <v>0</v>
          </cell>
          <cell r="P101">
            <v>0</v>
          </cell>
          <cell r="Q101">
            <v>0</v>
          </cell>
        </row>
        <row r="102">
          <cell r="C102">
            <v>0</v>
          </cell>
          <cell r="D102" t="str">
            <v xml:space="preserve">[NÚMERO DEL PROCESO] </v>
          </cell>
          <cell r="E102">
            <v>0</v>
          </cell>
          <cell r="F102">
            <v>0</v>
          </cell>
          <cell r="G102">
            <v>0</v>
          </cell>
          <cell r="H102">
            <v>0</v>
          </cell>
          <cell r="I102">
            <v>0</v>
          </cell>
          <cell r="J102">
            <v>0</v>
          </cell>
          <cell r="K102">
            <v>0</v>
          </cell>
          <cell r="L102">
            <v>0</v>
          </cell>
          <cell r="M102">
            <v>0</v>
          </cell>
          <cell r="N102">
            <v>0</v>
          </cell>
          <cell r="O102">
            <v>0</v>
          </cell>
          <cell r="P102">
            <v>0</v>
          </cell>
          <cell r="Q102">
            <v>0</v>
          </cell>
        </row>
        <row r="103">
          <cell r="C103">
            <v>0</v>
          </cell>
          <cell r="D103">
            <v>0</v>
          </cell>
          <cell r="E103">
            <v>0</v>
          </cell>
          <cell r="F103">
            <v>0</v>
          </cell>
          <cell r="G103">
            <v>0</v>
          </cell>
          <cell r="H103">
            <v>0</v>
          </cell>
          <cell r="I103">
            <v>0</v>
          </cell>
          <cell r="J103">
            <v>0</v>
          </cell>
          <cell r="K103">
            <v>0</v>
          </cell>
          <cell r="L103" t="str">
            <v>PÁGINA</v>
          </cell>
          <cell r="M103">
            <v>1</v>
          </cell>
          <cell r="N103" t="str">
            <v>DE</v>
          </cell>
          <cell r="O103">
            <v>1</v>
          </cell>
          <cell r="P103">
            <v>0</v>
          </cell>
          <cell r="Q103">
            <v>0</v>
          </cell>
        </row>
        <row r="104">
          <cell r="C104">
            <v>0</v>
          </cell>
          <cell r="D104" t="str">
            <v xml:space="preserve">ANALISIS DE PRECIOS UNITARIOS </v>
          </cell>
          <cell r="E104">
            <v>0</v>
          </cell>
          <cell r="F104">
            <v>0</v>
          </cell>
          <cell r="G104">
            <v>0</v>
          </cell>
          <cell r="H104">
            <v>0</v>
          </cell>
          <cell r="I104">
            <v>0</v>
          </cell>
          <cell r="J104">
            <v>0</v>
          </cell>
          <cell r="K104">
            <v>0</v>
          </cell>
          <cell r="L104">
            <v>0</v>
          </cell>
          <cell r="M104">
            <v>0</v>
          </cell>
          <cell r="N104">
            <v>0</v>
          </cell>
          <cell r="O104">
            <v>0</v>
          </cell>
          <cell r="P104">
            <v>0</v>
          </cell>
          <cell r="Q104">
            <v>0</v>
          </cell>
        </row>
        <row r="105">
          <cell r="C105">
            <v>0</v>
          </cell>
          <cell r="D105">
            <v>0</v>
          </cell>
          <cell r="E105">
            <v>0</v>
          </cell>
          <cell r="F105">
            <v>0</v>
          </cell>
          <cell r="G105">
            <v>0</v>
          </cell>
          <cell r="H105">
            <v>0</v>
          </cell>
          <cell r="I105">
            <v>0</v>
          </cell>
          <cell r="J105">
            <v>0</v>
          </cell>
          <cell r="K105">
            <v>0</v>
          </cell>
          <cell r="L105">
            <v>0</v>
          </cell>
          <cell r="M105">
            <v>0</v>
          </cell>
          <cell r="N105">
            <v>0</v>
          </cell>
          <cell r="O105">
            <v>0</v>
          </cell>
          <cell r="P105">
            <v>0</v>
          </cell>
          <cell r="Q105">
            <v>0</v>
          </cell>
        </row>
        <row r="106">
          <cell r="C106">
            <v>0</v>
          </cell>
          <cell r="D106">
            <v>0</v>
          </cell>
          <cell r="E106">
            <v>0</v>
          </cell>
          <cell r="F106">
            <v>0</v>
          </cell>
          <cell r="G106">
            <v>0</v>
          </cell>
          <cell r="H106">
            <v>0</v>
          </cell>
          <cell r="I106">
            <v>0</v>
          </cell>
          <cell r="J106">
            <v>0</v>
          </cell>
          <cell r="K106">
            <v>0</v>
          </cell>
          <cell r="L106" t="str">
            <v>FECHA</v>
          </cell>
          <cell r="M106" t="str">
            <v>DD</v>
          </cell>
          <cell r="N106" t="str">
            <v>MM</v>
          </cell>
          <cell r="O106" t="str">
            <v>AA</v>
          </cell>
          <cell r="P106">
            <v>0</v>
          </cell>
          <cell r="Q106">
            <v>0</v>
          </cell>
        </row>
        <row r="107">
          <cell r="C107">
            <v>0</v>
          </cell>
          <cell r="D107">
            <v>0</v>
          </cell>
          <cell r="E107">
            <v>0</v>
          </cell>
          <cell r="F107">
            <v>0</v>
          </cell>
          <cell r="G107">
            <v>0</v>
          </cell>
          <cell r="H107">
            <v>0</v>
          </cell>
          <cell r="I107">
            <v>0</v>
          </cell>
          <cell r="J107">
            <v>0</v>
          </cell>
          <cell r="K107">
            <v>0</v>
          </cell>
          <cell r="L107">
            <v>0</v>
          </cell>
          <cell r="M107">
            <v>8</v>
          </cell>
          <cell r="N107">
            <v>5</v>
          </cell>
          <cell r="O107">
            <v>2023</v>
          </cell>
          <cell r="P107">
            <v>0</v>
          </cell>
          <cell r="Q107">
            <v>0</v>
          </cell>
        </row>
        <row r="108">
          <cell r="C108" t="str">
            <v>ITEMS DE LA PROPUESTA ECONÓMICA</v>
          </cell>
          <cell r="D108">
            <v>0</v>
          </cell>
          <cell r="E108">
            <v>0</v>
          </cell>
          <cell r="F108">
            <v>0</v>
          </cell>
          <cell r="G108">
            <v>0</v>
          </cell>
          <cell r="H108">
            <v>0</v>
          </cell>
          <cell r="I108" t="str">
            <v>ITEMS NO PREVISTOS</v>
          </cell>
          <cell r="J108">
            <v>0</v>
          </cell>
          <cell r="K108">
            <v>0</v>
          </cell>
          <cell r="L108">
            <v>0</v>
          </cell>
          <cell r="M108">
            <v>0</v>
          </cell>
          <cell r="N108">
            <v>0</v>
          </cell>
          <cell r="O108">
            <v>0</v>
          </cell>
          <cell r="P108">
            <v>0</v>
          </cell>
          <cell r="Q108">
            <v>0</v>
          </cell>
        </row>
        <row r="109">
          <cell r="C109">
            <v>0</v>
          </cell>
          <cell r="D109">
            <v>0</v>
          </cell>
          <cell r="E109">
            <v>0</v>
          </cell>
          <cell r="F109">
            <v>0</v>
          </cell>
          <cell r="G109">
            <v>0</v>
          </cell>
          <cell r="H109">
            <v>0</v>
          </cell>
          <cell r="I109">
            <v>0</v>
          </cell>
          <cell r="J109">
            <v>0</v>
          </cell>
          <cell r="K109">
            <v>0</v>
          </cell>
          <cell r="L109">
            <v>0</v>
          </cell>
          <cell r="M109">
            <v>0</v>
          </cell>
          <cell r="N109">
            <v>0</v>
          </cell>
          <cell r="O109">
            <v>0</v>
          </cell>
          <cell r="P109">
            <v>0</v>
          </cell>
          <cell r="Q109">
            <v>0</v>
          </cell>
        </row>
        <row r="110">
          <cell r="C110">
            <v>0</v>
          </cell>
          <cell r="D110">
            <v>0</v>
          </cell>
          <cell r="E110">
            <v>0</v>
          </cell>
          <cell r="F110">
            <v>0</v>
          </cell>
          <cell r="G110">
            <v>0</v>
          </cell>
          <cell r="H110">
            <v>0</v>
          </cell>
          <cell r="I110">
            <v>0</v>
          </cell>
          <cell r="J110">
            <v>0</v>
          </cell>
          <cell r="K110">
            <v>0</v>
          </cell>
          <cell r="L110">
            <v>0</v>
          </cell>
          <cell r="M110">
            <v>0</v>
          </cell>
          <cell r="N110">
            <v>0</v>
          </cell>
          <cell r="O110">
            <v>0</v>
          </cell>
          <cell r="P110">
            <v>0</v>
          </cell>
          <cell r="Q110">
            <v>0</v>
          </cell>
        </row>
        <row r="111">
          <cell r="C111">
            <v>0</v>
          </cell>
          <cell r="D111">
            <v>0</v>
          </cell>
          <cell r="E111">
            <v>0</v>
          </cell>
          <cell r="F111">
            <v>0</v>
          </cell>
          <cell r="G111">
            <v>0</v>
          </cell>
          <cell r="H111">
            <v>0</v>
          </cell>
          <cell r="I111">
            <v>0</v>
          </cell>
          <cell r="J111">
            <v>0</v>
          </cell>
          <cell r="K111">
            <v>0</v>
          </cell>
          <cell r="L111">
            <v>0</v>
          </cell>
          <cell r="M111">
            <v>0</v>
          </cell>
          <cell r="N111">
            <v>0</v>
          </cell>
          <cell r="O111">
            <v>0</v>
          </cell>
          <cell r="P111">
            <v>0</v>
          </cell>
          <cell r="Q111">
            <v>0</v>
          </cell>
        </row>
        <row r="112">
          <cell r="C112" t="str">
            <v>DATOS ESPECÍFICOS</v>
          </cell>
          <cell r="D112">
            <v>0</v>
          </cell>
          <cell r="E112">
            <v>0</v>
          </cell>
          <cell r="F112">
            <v>0</v>
          </cell>
          <cell r="G112">
            <v>0</v>
          </cell>
          <cell r="H112">
            <v>0</v>
          </cell>
          <cell r="I112">
            <v>0</v>
          </cell>
          <cell r="J112">
            <v>0</v>
          </cell>
          <cell r="K112">
            <v>0</v>
          </cell>
          <cell r="L112">
            <v>0</v>
          </cell>
          <cell r="M112">
            <v>0</v>
          </cell>
          <cell r="N112">
            <v>0</v>
          </cell>
          <cell r="O112">
            <v>0</v>
          </cell>
          <cell r="P112">
            <v>0</v>
          </cell>
          <cell r="Q112">
            <v>0</v>
          </cell>
        </row>
        <row r="113">
          <cell r="C113">
            <v>0</v>
          </cell>
          <cell r="D113">
            <v>0</v>
          </cell>
          <cell r="E113">
            <v>0</v>
          </cell>
          <cell r="F113">
            <v>0</v>
          </cell>
          <cell r="G113">
            <v>0</v>
          </cell>
          <cell r="H113">
            <v>0</v>
          </cell>
          <cell r="I113">
            <v>0</v>
          </cell>
          <cell r="J113">
            <v>0</v>
          </cell>
          <cell r="K113">
            <v>0</v>
          </cell>
          <cell r="L113">
            <v>0</v>
          </cell>
          <cell r="M113">
            <v>0</v>
          </cell>
          <cell r="N113">
            <v>0</v>
          </cell>
          <cell r="O113">
            <v>0</v>
          </cell>
          <cell r="P113">
            <v>0</v>
          </cell>
          <cell r="Q113">
            <v>0</v>
          </cell>
        </row>
        <row r="114">
          <cell r="C114" t="str">
            <v>ITEM</v>
          </cell>
          <cell r="D114" t="str">
            <v>DESCRIPCIÓN</v>
          </cell>
          <cell r="E114">
            <v>0</v>
          </cell>
          <cell r="F114">
            <v>0</v>
          </cell>
          <cell r="G114">
            <v>0</v>
          </cell>
          <cell r="H114">
            <v>0</v>
          </cell>
          <cell r="I114">
            <v>0</v>
          </cell>
          <cell r="J114">
            <v>0</v>
          </cell>
          <cell r="K114">
            <v>0</v>
          </cell>
          <cell r="L114">
            <v>0</v>
          </cell>
          <cell r="M114" t="str">
            <v>UNIDAD</v>
          </cell>
          <cell r="N114">
            <v>0</v>
          </cell>
          <cell r="O114" t="str">
            <v>CANTIDAD</v>
          </cell>
          <cell r="P114">
            <v>0</v>
          </cell>
          <cell r="Q114">
            <v>0</v>
          </cell>
        </row>
        <row r="115">
          <cell r="C115" t="str">
            <v>5.1.1</v>
          </cell>
          <cell r="D115" t="str">
            <v>S.T.C de Cerramiento Provisional en Tela Verde H=2 m. Incluye la instalación de estacones de 8 cm x 4 cm @ 2 m, Mortero de Resistencia 17 Mpa para anclajes. Incluye el retiro una vez finalizado la obra y su disposición final.</v>
          </cell>
          <cell r="E115">
            <v>0</v>
          </cell>
          <cell r="F115">
            <v>0</v>
          </cell>
          <cell r="G115">
            <v>0</v>
          </cell>
          <cell r="H115">
            <v>0</v>
          </cell>
          <cell r="I115">
            <v>0</v>
          </cell>
          <cell r="J115">
            <v>0</v>
          </cell>
          <cell r="K115">
            <v>0</v>
          </cell>
          <cell r="L115">
            <v>0</v>
          </cell>
          <cell r="M115" t="str">
            <v>m</v>
          </cell>
          <cell r="N115">
            <v>0</v>
          </cell>
          <cell r="O115">
            <v>50</v>
          </cell>
          <cell r="P115">
            <v>0</v>
          </cell>
          <cell r="Q115">
            <v>0</v>
          </cell>
          <cell r="R115">
            <v>20453</v>
          </cell>
          <cell r="S115">
            <v>26370</v>
          </cell>
          <cell r="T115">
            <v>3.2899999999999999E-2</v>
          </cell>
          <cell r="U115">
            <v>0.74219999999999997</v>
          </cell>
          <cell r="V115">
            <v>0</v>
          </cell>
          <cell r="W115">
            <v>0.22489999999999999</v>
          </cell>
        </row>
        <row r="116">
          <cell r="C116" t="str">
            <v>I. EQUIPO</v>
          </cell>
          <cell r="D116">
            <v>0</v>
          </cell>
          <cell r="E116">
            <v>0</v>
          </cell>
          <cell r="F116">
            <v>0</v>
          </cell>
          <cell r="G116">
            <v>0</v>
          </cell>
          <cell r="H116">
            <v>0</v>
          </cell>
          <cell r="I116">
            <v>0</v>
          </cell>
          <cell r="J116">
            <v>0</v>
          </cell>
          <cell r="K116">
            <v>0</v>
          </cell>
          <cell r="L116">
            <v>0</v>
          </cell>
          <cell r="M116">
            <v>0</v>
          </cell>
          <cell r="N116">
            <v>0</v>
          </cell>
          <cell r="O116">
            <v>0</v>
          </cell>
          <cell r="P116">
            <v>0</v>
          </cell>
          <cell r="Q116">
            <v>0</v>
          </cell>
        </row>
        <row r="117">
          <cell r="C117">
            <v>0</v>
          </cell>
          <cell r="D117">
            <v>0</v>
          </cell>
          <cell r="E117">
            <v>0</v>
          </cell>
          <cell r="F117">
            <v>0</v>
          </cell>
          <cell r="G117">
            <v>0</v>
          </cell>
          <cell r="H117">
            <v>0</v>
          </cell>
          <cell r="I117">
            <v>0</v>
          </cell>
          <cell r="J117">
            <v>0</v>
          </cell>
          <cell r="K117">
            <v>0</v>
          </cell>
          <cell r="L117">
            <v>0</v>
          </cell>
          <cell r="M117">
            <v>0</v>
          </cell>
          <cell r="N117">
            <v>0</v>
          </cell>
          <cell r="O117">
            <v>0</v>
          </cell>
          <cell r="P117">
            <v>0</v>
          </cell>
          <cell r="Q117">
            <v>0</v>
          </cell>
        </row>
        <row r="118">
          <cell r="C118" t="str">
            <v>DESCRIPCIÓN</v>
          </cell>
          <cell r="D118">
            <v>0</v>
          </cell>
          <cell r="E118">
            <v>0</v>
          </cell>
          <cell r="F118">
            <v>0</v>
          </cell>
          <cell r="G118">
            <v>0</v>
          </cell>
          <cell r="H118" t="str">
            <v>MARCA</v>
          </cell>
          <cell r="I118">
            <v>0</v>
          </cell>
          <cell r="J118" t="str">
            <v>TIPO</v>
          </cell>
          <cell r="K118">
            <v>0</v>
          </cell>
          <cell r="L118" t="str">
            <v>TARIFA/HORA</v>
          </cell>
          <cell r="M118" t="str">
            <v>RENDIMIENTO</v>
          </cell>
          <cell r="N118">
            <v>0</v>
          </cell>
          <cell r="O118" t="str">
            <v>Vr. UNITARIO</v>
          </cell>
          <cell r="P118">
            <v>0</v>
          </cell>
          <cell r="Q118">
            <v>0</v>
          </cell>
        </row>
        <row r="119">
          <cell r="C119" t="str">
            <v>Taladro de 1/2´´, pulidora, lijadora y circular para corte extremo superior</v>
          </cell>
          <cell r="D119">
            <v>0</v>
          </cell>
          <cell r="E119">
            <v>0</v>
          </cell>
          <cell r="F119">
            <v>0</v>
          </cell>
          <cell r="G119">
            <v>0</v>
          </cell>
          <cell r="H119">
            <v>0</v>
          </cell>
          <cell r="I119">
            <v>0</v>
          </cell>
          <cell r="J119" t="str">
            <v>h</v>
          </cell>
          <cell r="K119">
            <v>0</v>
          </cell>
          <cell r="L119">
            <v>3037</v>
          </cell>
          <cell r="M119">
            <v>6.875</v>
          </cell>
          <cell r="N119">
            <v>0</v>
          </cell>
          <cell r="O119">
            <v>442</v>
          </cell>
          <cell r="P119">
            <v>0</v>
          </cell>
          <cell r="Q119">
            <v>0</v>
          </cell>
          <cell r="R119">
            <v>7.27</v>
          </cell>
          <cell r="T119" t="str">
            <v>Taladro de 1/2´´, pulidora, lijadora y circular para corte extremo superior</v>
          </cell>
        </row>
        <row r="120">
          <cell r="C120">
            <v>0</v>
          </cell>
          <cell r="D120">
            <v>0</v>
          </cell>
          <cell r="E120">
            <v>0</v>
          </cell>
          <cell r="F120">
            <v>0</v>
          </cell>
          <cell r="G120">
            <v>0</v>
          </cell>
          <cell r="H120">
            <v>0</v>
          </cell>
          <cell r="I120">
            <v>0</v>
          </cell>
          <cell r="J120" t="str">
            <v/>
          </cell>
          <cell r="K120">
            <v>0</v>
          </cell>
          <cell r="L120" t="str">
            <v/>
          </cell>
          <cell r="M120">
            <v>0</v>
          </cell>
          <cell r="N120">
            <v>0</v>
          </cell>
          <cell r="O120">
            <v>0</v>
          </cell>
          <cell r="P120">
            <v>0</v>
          </cell>
          <cell r="Q120">
            <v>0</v>
          </cell>
          <cell r="R120">
            <v>0</v>
          </cell>
          <cell r="T120">
            <v>0</v>
          </cell>
        </row>
        <row r="121">
          <cell r="C121">
            <v>0</v>
          </cell>
          <cell r="D121">
            <v>0</v>
          </cell>
          <cell r="E121">
            <v>0</v>
          </cell>
          <cell r="F121">
            <v>0</v>
          </cell>
          <cell r="G121">
            <v>0</v>
          </cell>
          <cell r="H121">
            <v>0</v>
          </cell>
          <cell r="I121">
            <v>0</v>
          </cell>
          <cell r="J121" t="str">
            <v/>
          </cell>
          <cell r="K121">
            <v>0</v>
          </cell>
          <cell r="L121" t="str">
            <v/>
          </cell>
          <cell r="M121">
            <v>0</v>
          </cell>
          <cell r="N121">
            <v>0</v>
          </cell>
          <cell r="O121">
            <v>0</v>
          </cell>
          <cell r="P121">
            <v>0</v>
          </cell>
          <cell r="Q121">
            <v>0</v>
          </cell>
          <cell r="R121">
            <v>0</v>
          </cell>
          <cell r="T121">
            <v>0</v>
          </cell>
        </row>
        <row r="122">
          <cell r="C122" t="str">
            <v>Herramienta Menor (Como % de Mano de Obra)</v>
          </cell>
          <cell r="D122">
            <v>0</v>
          </cell>
          <cell r="E122">
            <v>0</v>
          </cell>
          <cell r="F122">
            <v>0</v>
          </cell>
          <cell r="G122">
            <v>0</v>
          </cell>
          <cell r="H122">
            <v>0</v>
          </cell>
          <cell r="I122">
            <v>0</v>
          </cell>
          <cell r="J122" t="str">
            <v>Dia</v>
          </cell>
          <cell r="K122">
            <v>0</v>
          </cell>
          <cell r="L122">
            <v>4600</v>
          </cell>
          <cell r="M122">
            <v>0.05</v>
          </cell>
          <cell r="N122">
            <v>0</v>
          </cell>
          <cell r="O122">
            <v>230</v>
          </cell>
          <cell r="P122">
            <v>0</v>
          </cell>
          <cell r="Q122">
            <v>0</v>
          </cell>
          <cell r="R122">
            <v>11500</v>
          </cell>
          <cell r="T122" t="str">
            <v>Herramienta Menor (Como % de Mano de Obra)</v>
          </cell>
        </row>
        <row r="123">
          <cell r="C123">
            <v>0</v>
          </cell>
          <cell r="D123">
            <v>0</v>
          </cell>
          <cell r="E123">
            <v>0</v>
          </cell>
          <cell r="F123">
            <v>0</v>
          </cell>
          <cell r="G123">
            <v>0</v>
          </cell>
          <cell r="H123">
            <v>0</v>
          </cell>
          <cell r="I123">
            <v>0</v>
          </cell>
          <cell r="J123">
            <v>0</v>
          </cell>
          <cell r="K123">
            <v>0</v>
          </cell>
          <cell r="L123">
            <v>3.2899999999999999E-2</v>
          </cell>
          <cell r="M123" t="str">
            <v>SUBTOTAL $</v>
          </cell>
          <cell r="N123">
            <v>0</v>
          </cell>
          <cell r="O123">
            <v>672</v>
          </cell>
          <cell r="P123">
            <v>0</v>
          </cell>
          <cell r="Q123">
            <v>0</v>
          </cell>
          <cell r="T123">
            <v>0</v>
          </cell>
        </row>
        <row r="124">
          <cell r="C124" t="str">
            <v>II. MATERIALES</v>
          </cell>
          <cell r="D124">
            <v>0</v>
          </cell>
          <cell r="E124">
            <v>0</v>
          </cell>
          <cell r="F124">
            <v>0</v>
          </cell>
          <cell r="G124">
            <v>0</v>
          </cell>
          <cell r="H124">
            <v>0</v>
          </cell>
          <cell r="I124">
            <v>0</v>
          </cell>
          <cell r="J124">
            <v>0</v>
          </cell>
          <cell r="K124">
            <v>0</v>
          </cell>
          <cell r="L124">
            <v>0</v>
          </cell>
          <cell r="M124">
            <v>0</v>
          </cell>
          <cell r="N124">
            <v>0</v>
          </cell>
          <cell r="O124">
            <v>0</v>
          </cell>
          <cell r="P124">
            <v>0</v>
          </cell>
          <cell r="Q124">
            <v>0</v>
          </cell>
          <cell r="T124">
            <v>0</v>
          </cell>
        </row>
        <row r="125">
          <cell r="C125">
            <v>0</v>
          </cell>
          <cell r="D125">
            <v>0</v>
          </cell>
          <cell r="E125">
            <v>0</v>
          </cell>
          <cell r="F125">
            <v>0</v>
          </cell>
          <cell r="G125">
            <v>0</v>
          </cell>
          <cell r="H125">
            <v>0</v>
          </cell>
          <cell r="I125">
            <v>0</v>
          </cell>
          <cell r="J125">
            <v>0</v>
          </cell>
          <cell r="K125">
            <v>0</v>
          </cell>
          <cell r="L125">
            <v>0</v>
          </cell>
          <cell r="M125">
            <v>0</v>
          </cell>
          <cell r="N125">
            <v>0</v>
          </cell>
          <cell r="O125">
            <v>0</v>
          </cell>
          <cell r="P125">
            <v>0</v>
          </cell>
          <cell r="Q125">
            <v>0</v>
          </cell>
          <cell r="T125">
            <v>0</v>
          </cell>
        </row>
        <row r="126">
          <cell r="C126" t="str">
            <v>DESCRIPCIÓN</v>
          </cell>
          <cell r="D126">
            <v>0</v>
          </cell>
          <cell r="E126">
            <v>0</v>
          </cell>
          <cell r="F126">
            <v>0</v>
          </cell>
          <cell r="G126">
            <v>0</v>
          </cell>
          <cell r="H126">
            <v>0</v>
          </cell>
          <cell r="I126">
            <v>0</v>
          </cell>
          <cell r="J126">
            <v>0</v>
          </cell>
          <cell r="K126" t="str">
            <v>UNIDAD</v>
          </cell>
          <cell r="L126" t="str">
            <v>CANTIDAD</v>
          </cell>
          <cell r="M126" t="str">
            <v>PRECIO UNIT.</v>
          </cell>
          <cell r="N126">
            <v>0</v>
          </cell>
          <cell r="O126" t="str">
            <v>Vr. UNITARIO</v>
          </cell>
          <cell r="P126">
            <v>0</v>
          </cell>
          <cell r="Q126">
            <v>0</v>
          </cell>
          <cell r="T126">
            <v>0</v>
          </cell>
        </row>
        <row r="127">
          <cell r="C127" t="str">
            <v>Rollo tela verde 50m x 2.10m ancho 55gr/m2</v>
          </cell>
          <cell r="D127">
            <v>0</v>
          </cell>
          <cell r="E127">
            <v>0</v>
          </cell>
          <cell r="F127">
            <v>0</v>
          </cell>
          <cell r="G127">
            <v>0</v>
          </cell>
          <cell r="H127">
            <v>0</v>
          </cell>
          <cell r="I127">
            <v>0</v>
          </cell>
          <cell r="J127">
            <v>0</v>
          </cell>
          <cell r="K127" t="str">
            <v>m</v>
          </cell>
          <cell r="L127">
            <v>1.05</v>
          </cell>
          <cell r="M127">
            <v>5278</v>
          </cell>
          <cell r="N127">
            <v>0</v>
          </cell>
          <cell r="O127">
            <v>5542</v>
          </cell>
          <cell r="P127">
            <v>0</v>
          </cell>
          <cell r="Q127">
            <v>0</v>
          </cell>
          <cell r="R127">
            <v>52.5</v>
          </cell>
          <cell r="T127" t="str">
            <v>Rollo tela verde 50m x 2.10m ancho 55gr/m2</v>
          </cell>
        </row>
        <row r="128">
          <cell r="C128" t="str">
            <v>Larguero 8cm. X 4cm.          L=3.00 mt.</v>
          </cell>
          <cell r="D128">
            <v>0</v>
          </cell>
          <cell r="E128">
            <v>0</v>
          </cell>
          <cell r="F128">
            <v>0</v>
          </cell>
          <cell r="G128">
            <v>0</v>
          </cell>
          <cell r="H128">
            <v>0</v>
          </cell>
          <cell r="I128">
            <v>0</v>
          </cell>
          <cell r="J128">
            <v>0</v>
          </cell>
          <cell r="K128" t="str">
            <v>u</v>
          </cell>
          <cell r="L128">
            <v>0.5</v>
          </cell>
          <cell r="M128">
            <v>10645</v>
          </cell>
          <cell r="N128">
            <v>0</v>
          </cell>
          <cell r="O128">
            <v>5323</v>
          </cell>
          <cell r="P128">
            <v>0</v>
          </cell>
          <cell r="Q128">
            <v>0</v>
          </cell>
          <cell r="R128">
            <v>25</v>
          </cell>
          <cell r="T128" t="str">
            <v>Larguero 8cm. X 4cm.          L=3.00 mt.</v>
          </cell>
        </row>
        <row r="129">
          <cell r="C129" t="str">
            <v>Clavos Hierro 2 1/2 Pulgadas 350 Gramos(105 Clavos Apx Caja)</v>
          </cell>
          <cell r="D129">
            <v>0</v>
          </cell>
          <cell r="E129">
            <v>0</v>
          </cell>
          <cell r="F129">
            <v>0</v>
          </cell>
          <cell r="G129">
            <v>0</v>
          </cell>
          <cell r="H129">
            <v>0</v>
          </cell>
          <cell r="I129">
            <v>0</v>
          </cell>
          <cell r="J129">
            <v>0</v>
          </cell>
          <cell r="K129" t="str">
            <v>u</v>
          </cell>
          <cell r="L129">
            <v>7.1400000000000005E-2</v>
          </cell>
          <cell r="M129">
            <v>4620</v>
          </cell>
          <cell r="N129">
            <v>0</v>
          </cell>
          <cell r="O129">
            <v>330</v>
          </cell>
          <cell r="P129">
            <v>0</v>
          </cell>
          <cell r="Q129">
            <v>0</v>
          </cell>
          <cell r="R129">
            <v>3.57</v>
          </cell>
          <cell r="T129" t="str">
            <v>Clavos Hierro 2 1/2 Pulgadas 350 Gramos(105 Clavos Apx Caja)</v>
          </cell>
        </row>
        <row r="130">
          <cell r="C130" t="str">
            <v>Alambre negro para amarre calibre 18</v>
          </cell>
          <cell r="D130">
            <v>0</v>
          </cell>
          <cell r="E130">
            <v>0</v>
          </cell>
          <cell r="F130">
            <v>0</v>
          </cell>
          <cell r="G130">
            <v>0</v>
          </cell>
          <cell r="H130">
            <v>0</v>
          </cell>
          <cell r="I130">
            <v>0</v>
          </cell>
          <cell r="J130">
            <v>0</v>
          </cell>
          <cell r="K130" t="str">
            <v>kg</v>
          </cell>
          <cell r="L130">
            <v>0.09</v>
          </cell>
          <cell r="M130">
            <v>11400</v>
          </cell>
          <cell r="N130">
            <v>0</v>
          </cell>
          <cell r="O130">
            <v>1026</v>
          </cell>
          <cell r="P130">
            <v>0</v>
          </cell>
          <cell r="Q130">
            <v>0</v>
          </cell>
          <cell r="R130">
            <v>4.5</v>
          </cell>
          <cell r="T130" t="str">
            <v>Alambre negro para amarre calibre 18</v>
          </cell>
        </row>
        <row r="131">
          <cell r="C131" t="str">
            <v>Concreto Resistencia 17 (Mpa)</v>
          </cell>
          <cell r="D131">
            <v>0</v>
          </cell>
          <cell r="E131">
            <v>0</v>
          </cell>
          <cell r="F131">
            <v>0</v>
          </cell>
          <cell r="G131">
            <v>0</v>
          </cell>
          <cell r="H131">
            <v>0</v>
          </cell>
          <cell r="I131">
            <v>0</v>
          </cell>
          <cell r="J131">
            <v>0</v>
          </cell>
          <cell r="K131" t="str">
            <v>m3</v>
          </cell>
          <cell r="L131">
            <v>6.0000000000000001E-3</v>
          </cell>
          <cell r="M131">
            <v>493410</v>
          </cell>
          <cell r="N131">
            <v>0</v>
          </cell>
          <cell r="O131">
            <v>2960</v>
          </cell>
          <cell r="P131">
            <v>0</v>
          </cell>
          <cell r="Q131">
            <v>0</v>
          </cell>
          <cell r="R131">
            <v>0.3</v>
          </cell>
          <cell r="T131" t="str">
            <v>Concreto Resistencia 17 (Mpa)</v>
          </cell>
        </row>
        <row r="132">
          <cell r="C132">
            <v>0</v>
          </cell>
          <cell r="D132">
            <v>0</v>
          </cell>
          <cell r="E132">
            <v>0</v>
          </cell>
          <cell r="F132">
            <v>0</v>
          </cell>
          <cell r="G132">
            <v>0</v>
          </cell>
          <cell r="H132">
            <v>0</v>
          </cell>
          <cell r="I132">
            <v>0</v>
          </cell>
          <cell r="J132">
            <v>0</v>
          </cell>
          <cell r="K132" t="str">
            <v/>
          </cell>
          <cell r="L132">
            <v>0</v>
          </cell>
          <cell r="M132">
            <v>0</v>
          </cell>
          <cell r="N132">
            <v>0</v>
          </cell>
          <cell r="O132">
            <v>0</v>
          </cell>
          <cell r="P132">
            <v>0</v>
          </cell>
          <cell r="Q132">
            <v>0</v>
          </cell>
          <cell r="R132">
            <v>0</v>
          </cell>
          <cell r="T132">
            <v>0</v>
          </cell>
        </row>
        <row r="133">
          <cell r="C133">
            <v>0</v>
          </cell>
          <cell r="D133">
            <v>0</v>
          </cell>
          <cell r="E133">
            <v>0</v>
          </cell>
          <cell r="F133">
            <v>0</v>
          </cell>
          <cell r="G133">
            <v>0</v>
          </cell>
          <cell r="H133">
            <v>0</v>
          </cell>
          <cell r="I133">
            <v>0</v>
          </cell>
          <cell r="J133">
            <v>0</v>
          </cell>
          <cell r="K133" t="str">
            <v/>
          </cell>
          <cell r="L133">
            <v>0</v>
          </cell>
          <cell r="M133">
            <v>0</v>
          </cell>
          <cell r="N133">
            <v>0</v>
          </cell>
          <cell r="O133">
            <v>0</v>
          </cell>
          <cell r="P133">
            <v>0</v>
          </cell>
          <cell r="Q133">
            <v>0</v>
          </cell>
          <cell r="R133">
            <v>0</v>
          </cell>
          <cell r="T133">
            <v>0</v>
          </cell>
        </row>
        <row r="134">
          <cell r="C134">
            <v>0</v>
          </cell>
          <cell r="D134">
            <v>0</v>
          </cell>
          <cell r="E134">
            <v>0</v>
          </cell>
          <cell r="F134">
            <v>0</v>
          </cell>
          <cell r="G134">
            <v>0</v>
          </cell>
          <cell r="H134">
            <v>0</v>
          </cell>
          <cell r="I134">
            <v>0</v>
          </cell>
          <cell r="J134">
            <v>0</v>
          </cell>
          <cell r="K134">
            <v>0</v>
          </cell>
          <cell r="L134">
            <v>0.74219999999999997</v>
          </cell>
          <cell r="M134" t="str">
            <v>SUBTOTAL $</v>
          </cell>
          <cell r="N134">
            <v>0</v>
          </cell>
          <cell r="O134">
            <v>15181</v>
          </cell>
          <cell r="P134">
            <v>0</v>
          </cell>
          <cell r="Q134">
            <v>0</v>
          </cell>
          <cell r="T134">
            <v>0</v>
          </cell>
        </row>
        <row r="135">
          <cell r="C135" t="str">
            <v>III. TRANSPORTES</v>
          </cell>
          <cell r="D135">
            <v>0</v>
          </cell>
          <cell r="E135">
            <v>0</v>
          </cell>
          <cell r="F135">
            <v>0</v>
          </cell>
          <cell r="G135">
            <v>0</v>
          </cell>
          <cell r="H135">
            <v>0</v>
          </cell>
          <cell r="I135">
            <v>0</v>
          </cell>
          <cell r="J135">
            <v>0</v>
          </cell>
          <cell r="K135">
            <v>0</v>
          </cell>
          <cell r="L135">
            <v>0</v>
          </cell>
          <cell r="M135">
            <v>0</v>
          </cell>
          <cell r="N135">
            <v>0</v>
          </cell>
          <cell r="O135">
            <v>0</v>
          </cell>
          <cell r="P135">
            <v>0</v>
          </cell>
          <cell r="Q135">
            <v>0</v>
          </cell>
          <cell r="T135">
            <v>0</v>
          </cell>
        </row>
        <row r="136">
          <cell r="C136">
            <v>0</v>
          </cell>
          <cell r="D136">
            <v>0</v>
          </cell>
          <cell r="E136">
            <v>0</v>
          </cell>
          <cell r="F136">
            <v>0</v>
          </cell>
          <cell r="G136">
            <v>0</v>
          </cell>
          <cell r="H136">
            <v>0</v>
          </cell>
          <cell r="I136">
            <v>0</v>
          </cell>
          <cell r="J136">
            <v>0</v>
          </cell>
          <cell r="K136">
            <v>0</v>
          </cell>
          <cell r="L136">
            <v>0</v>
          </cell>
          <cell r="M136">
            <v>0</v>
          </cell>
          <cell r="N136">
            <v>0</v>
          </cell>
          <cell r="O136">
            <v>0</v>
          </cell>
          <cell r="P136">
            <v>0</v>
          </cell>
          <cell r="Q136">
            <v>0</v>
          </cell>
          <cell r="T136">
            <v>0</v>
          </cell>
        </row>
        <row r="137">
          <cell r="C137" t="str">
            <v>MATERIAL</v>
          </cell>
          <cell r="D137">
            <v>0</v>
          </cell>
          <cell r="E137">
            <v>0</v>
          </cell>
          <cell r="F137">
            <v>0</v>
          </cell>
          <cell r="G137">
            <v>0</v>
          </cell>
          <cell r="H137">
            <v>0</v>
          </cell>
          <cell r="I137">
            <v>0</v>
          </cell>
          <cell r="J137" t="str">
            <v>VOL. o PESO</v>
          </cell>
          <cell r="K137" t="str">
            <v>DISTANCIA</v>
          </cell>
          <cell r="L137" t="str">
            <v>M3 o Ton/Km</v>
          </cell>
          <cell r="M137" t="str">
            <v>TARIFA</v>
          </cell>
          <cell r="N137">
            <v>0</v>
          </cell>
          <cell r="O137" t="str">
            <v>Vr. UNITARIO</v>
          </cell>
          <cell r="P137">
            <v>0</v>
          </cell>
          <cell r="Q137">
            <v>0</v>
          </cell>
          <cell r="T137">
            <v>0</v>
          </cell>
        </row>
        <row r="138">
          <cell r="C138">
            <v>0</v>
          </cell>
          <cell r="D138">
            <v>0</v>
          </cell>
          <cell r="E138">
            <v>0</v>
          </cell>
          <cell r="F138">
            <v>0</v>
          </cell>
          <cell r="G138">
            <v>0</v>
          </cell>
          <cell r="H138">
            <v>0</v>
          </cell>
          <cell r="I138">
            <v>0</v>
          </cell>
          <cell r="J138" t="str">
            <v/>
          </cell>
          <cell r="K138">
            <v>0</v>
          </cell>
          <cell r="L138">
            <v>0</v>
          </cell>
          <cell r="M138">
            <v>0</v>
          </cell>
          <cell r="N138">
            <v>0</v>
          </cell>
          <cell r="O138">
            <v>0</v>
          </cell>
          <cell r="P138">
            <v>0</v>
          </cell>
          <cell r="Q138">
            <v>0</v>
          </cell>
          <cell r="R138">
            <v>0</v>
          </cell>
          <cell r="T138">
            <v>0</v>
          </cell>
        </row>
        <row r="139">
          <cell r="C139">
            <v>0</v>
          </cell>
          <cell r="D139">
            <v>0</v>
          </cell>
          <cell r="E139">
            <v>0</v>
          </cell>
          <cell r="F139">
            <v>0</v>
          </cell>
          <cell r="G139">
            <v>0</v>
          </cell>
          <cell r="H139">
            <v>0</v>
          </cell>
          <cell r="I139">
            <v>0</v>
          </cell>
          <cell r="J139" t="str">
            <v/>
          </cell>
          <cell r="K139">
            <v>0</v>
          </cell>
          <cell r="L139">
            <v>0</v>
          </cell>
          <cell r="M139">
            <v>0</v>
          </cell>
          <cell r="N139">
            <v>0</v>
          </cell>
          <cell r="O139">
            <v>0</v>
          </cell>
          <cell r="P139">
            <v>0</v>
          </cell>
          <cell r="Q139">
            <v>0</v>
          </cell>
          <cell r="R139">
            <v>0</v>
          </cell>
          <cell r="T139">
            <v>0</v>
          </cell>
        </row>
        <row r="140">
          <cell r="C140">
            <v>0</v>
          </cell>
          <cell r="D140">
            <v>0</v>
          </cell>
          <cell r="E140">
            <v>0</v>
          </cell>
          <cell r="F140">
            <v>0</v>
          </cell>
          <cell r="G140">
            <v>0</v>
          </cell>
          <cell r="H140">
            <v>0</v>
          </cell>
          <cell r="I140">
            <v>0</v>
          </cell>
          <cell r="J140" t="str">
            <v/>
          </cell>
          <cell r="K140">
            <v>0</v>
          </cell>
          <cell r="L140">
            <v>0</v>
          </cell>
          <cell r="M140">
            <v>0</v>
          </cell>
          <cell r="N140">
            <v>0</v>
          </cell>
          <cell r="O140">
            <v>0</v>
          </cell>
          <cell r="P140">
            <v>0</v>
          </cell>
          <cell r="Q140">
            <v>0</v>
          </cell>
          <cell r="R140">
            <v>0</v>
          </cell>
          <cell r="T140">
            <v>0</v>
          </cell>
        </row>
        <row r="141">
          <cell r="C141">
            <v>0</v>
          </cell>
          <cell r="D141">
            <v>0</v>
          </cell>
          <cell r="E141">
            <v>0</v>
          </cell>
          <cell r="F141">
            <v>0</v>
          </cell>
          <cell r="G141">
            <v>0</v>
          </cell>
          <cell r="H141">
            <v>0</v>
          </cell>
          <cell r="I141">
            <v>0</v>
          </cell>
          <cell r="J141">
            <v>0</v>
          </cell>
          <cell r="K141">
            <v>0</v>
          </cell>
          <cell r="L141">
            <v>0</v>
          </cell>
          <cell r="M141" t="str">
            <v>SUBTOTAL $</v>
          </cell>
          <cell r="N141">
            <v>0</v>
          </cell>
          <cell r="O141">
            <v>0</v>
          </cell>
          <cell r="P141">
            <v>0</v>
          </cell>
          <cell r="Q141">
            <v>0</v>
          </cell>
          <cell r="T141">
            <v>0</v>
          </cell>
        </row>
        <row r="142">
          <cell r="C142" t="str">
            <v>IV. MANO DE OBRA</v>
          </cell>
          <cell r="D142">
            <v>0</v>
          </cell>
          <cell r="E142">
            <v>0</v>
          </cell>
          <cell r="F142">
            <v>0</v>
          </cell>
          <cell r="G142">
            <v>0</v>
          </cell>
          <cell r="H142">
            <v>0</v>
          </cell>
          <cell r="I142">
            <v>0</v>
          </cell>
          <cell r="J142">
            <v>0</v>
          </cell>
          <cell r="K142">
            <v>0</v>
          </cell>
          <cell r="L142">
            <v>0</v>
          </cell>
          <cell r="M142">
            <v>0</v>
          </cell>
          <cell r="N142">
            <v>0</v>
          </cell>
          <cell r="O142">
            <v>0</v>
          </cell>
          <cell r="P142">
            <v>0</v>
          </cell>
          <cell r="Q142">
            <v>0</v>
          </cell>
          <cell r="T142">
            <v>0</v>
          </cell>
        </row>
        <row r="143">
          <cell r="C143">
            <v>0</v>
          </cell>
          <cell r="D143">
            <v>0</v>
          </cell>
          <cell r="E143">
            <v>0</v>
          </cell>
          <cell r="F143">
            <v>0</v>
          </cell>
          <cell r="G143">
            <v>0</v>
          </cell>
          <cell r="H143">
            <v>0</v>
          </cell>
          <cell r="I143">
            <v>0</v>
          </cell>
          <cell r="J143">
            <v>0</v>
          </cell>
          <cell r="K143">
            <v>0</v>
          </cell>
          <cell r="L143">
            <v>0</v>
          </cell>
          <cell r="M143">
            <v>0</v>
          </cell>
          <cell r="N143">
            <v>0</v>
          </cell>
          <cell r="O143">
            <v>0</v>
          </cell>
          <cell r="P143">
            <v>0</v>
          </cell>
          <cell r="Q143">
            <v>0</v>
          </cell>
          <cell r="T143">
            <v>0</v>
          </cell>
        </row>
        <row r="144">
          <cell r="C144" t="str">
            <v>TRABAJADOR</v>
          </cell>
          <cell r="D144">
            <v>0</v>
          </cell>
          <cell r="E144">
            <v>0</v>
          </cell>
          <cell r="F144">
            <v>0</v>
          </cell>
          <cell r="G144">
            <v>0</v>
          </cell>
          <cell r="H144">
            <v>0</v>
          </cell>
          <cell r="I144" t="str">
            <v>CANTIDAD</v>
          </cell>
          <cell r="J144" t="str">
            <v>JORNAL</v>
          </cell>
          <cell r="K144" t="str">
            <v>PRESTACIONES</v>
          </cell>
          <cell r="L144" t="str">
            <v>JORNAL TOTAL</v>
          </cell>
          <cell r="M144" t="str">
            <v>RENDIMIENTO</v>
          </cell>
          <cell r="N144">
            <v>0</v>
          </cell>
          <cell r="O144" t="str">
            <v>Vr. UNITARIO</v>
          </cell>
          <cell r="P144">
            <v>0</v>
          </cell>
          <cell r="Q144">
            <v>0</v>
          </cell>
          <cell r="R144">
            <v>0</v>
          </cell>
          <cell r="T144">
            <v>0</v>
          </cell>
        </row>
        <row r="145">
          <cell r="C145" t="str">
            <v>Oficial</v>
          </cell>
          <cell r="D145">
            <v>0</v>
          </cell>
          <cell r="E145">
            <v>0</v>
          </cell>
          <cell r="F145">
            <v>0</v>
          </cell>
          <cell r="G145">
            <v>0</v>
          </cell>
          <cell r="H145">
            <v>0</v>
          </cell>
          <cell r="I145">
            <v>1</v>
          </cell>
          <cell r="J145">
            <v>88160</v>
          </cell>
          <cell r="K145">
            <v>1.6933</v>
          </cell>
          <cell r="L145">
            <v>149281</v>
          </cell>
          <cell r="M145">
            <v>55</v>
          </cell>
          <cell r="N145">
            <v>0</v>
          </cell>
          <cell r="O145">
            <v>2714</v>
          </cell>
          <cell r="P145">
            <v>0</v>
          </cell>
          <cell r="Q145">
            <v>0</v>
          </cell>
          <cell r="R145">
            <v>0.91</v>
          </cell>
          <cell r="T145" t="str">
            <v>Oficial</v>
          </cell>
        </row>
        <row r="146">
          <cell r="C146" t="str">
            <v>Ayudante Entendido</v>
          </cell>
          <cell r="D146">
            <v>0</v>
          </cell>
          <cell r="E146">
            <v>0</v>
          </cell>
          <cell r="F146">
            <v>0</v>
          </cell>
          <cell r="G146">
            <v>0</v>
          </cell>
          <cell r="H146">
            <v>0</v>
          </cell>
          <cell r="I146">
            <v>1</v>
          </cell>
          <cell r="J146">
            <v>60367</v>
          </cell>
          <cell r="K146">
            <v>1.7181</v>
          </cell>
          <cell r="L146">
            <v>103717</v>
          </cell>
          <cell r="M146">
            <v>55</v>
          </cell>
          <cell r="N146">
            <v>0</v>
          </cell>
          <cell r="O146">
            <v>1886</v>
          </cell>
          <cell r="P146">
            <v>0</v>
          </cell>
          <cell r="Q146">
            <v>0</v>
          </cell>
          <cell r="R146">
            <v>0.91</v>
          </cell>
          <cell r="T146" t="str">
            <v>Ayudante Entendido</v>
          </cell>
        </row>
        <row r="147">
          <cell r="C147">
            <v>0</v>
          </cell>
          <cell r="D147">
            <v>0</v>
          </cell>
          <cell r="E147">
            <v>0</v>
          </cell>
          <cell r="F147">
            <v>0</v>
          </cell>
          <cell r="G147">
            <v>0</v>
          </cell>
          <cell r="H147">
            <v>0</v>
          </cell>
          <cell r="I147">
            <v>0</v>
          </cell>
          <cell r="J147">
            <v>0</v>
          </cell>
          <cell r="K147">
            <v>0</v>
          </cell>
          <cell r="L147">
            <v>0</v>
          </cell>
          <cell r="M147">
            <v>0</v>
          </cell>
          <cell r="N147">
            <v>0</v>
          </cell>
          <cell r="O147">
            <v>0</v>
          </cell>
          <cell r="P147">
            <v>0</v>
          </cell>
          <cell r="Q147">
            <v>0</v>
          </cell>
          <cell r="R147">
            <v>0</v>
          </cell>
          <cell r="T147">
            <v>0</v>
          </cell>
        </row>
        <row r="148">
          <cell r="C148">
            <v>0</v>
          </cell>
          <cell r="D148">
            <v>0</v>
          </cell>
          <cell r="E148">
            <v>0</v>
          </cell>
          <cell r="F148">
            <v>0</v>
          </cell>
          <cell r="G148">
            <v>0</v>
          </cell>
          <cell r="H148">
            <v>0</v>
          </cell>
          <cell r="I148">
            <v>0</v>
          </cell>
          <cell r="J148">
            <v>0</v>
          </cell>
          <cell r="K148">
            <v>0</v>
          </cell>
          <cell r="L148">
            <v>0.22489999999999999</v>
          </cell>
          <cell r="M148" t="str">
            <v>SUBTOTAL $</v>
          </cell>
          <cell r="N148">
            <v>0</v>
          </cell>
          <cell r="O148">
            <v>4600</v>
          </cell>
          <cell r="P148">
            <v>0</v>
          </cell>
          <cell r="Q148">
            <v>0</v>
          </cell>
          <cell r="T148">
            <v>0</v>
          </cell>
        </row>
        <row r="149">
          <cell r="C149">
            <v>0</v>
          </cell>
          <cell r="D149">
            <v>0</v>
          </cell>
          <cell r="E149">
            <v>0</v>
          </cell>
          <cell r="F149">
            <v>0</v>
          </cell>
          <cell r="G149">
            <v>0</v>
          </cell>
          <cell r="H149">
            <v>0</v>
          </cell>
          <cell r="I149">
            <v>0</v>
          </cell>
          <cell r="J149">
            <v>0</v>
          </cell>
          <cell r="K149">
            <v>0</v>
          </cell>
          <cell r="L149">
            <v>0</v>
          </cell>
          <cell r="M149">
            <v>0</v>
          </cell>
          <cell r="N149">
            <v>0</v>
          </cell>
          <cell r="O149">
            <v>0</v>
          </cell>
          <cell r="P149">
            <v>0</v>
          </cell>
          <cell r="Q149">
            <v>0</v>
          </cell>
        </row>
        <row r="150">
          <cell r="C150" t="str">
            <v>TOTAL COSTO DIRECTO $</v>
          </cell>
          <cell r="D150">
            <v>0</v>
          </cell>
          <cell r="E150">
            <v>0</v>
          </cell>
          <cell r="F150">
            <v>0</v>
          </cell>
          <cell r="G150">
            <v>0</v>
          </cell>
          <cell r="H150">
            <v>0</v>
          </cell>
          <cell r="I150">
            <v>0</v>
          </cell>
          <cell r="J150">
            <v>0</v>
          </cell>
          <cell r="K150">
            <v>0</v>
          </cell>
          <cell r="L150">
            <v>0</v>
          </cell>
          <cell r="M150">
            <v>0</v>
          </cell>
          <cell r="N150">
            <v>0</v>
          </cell>
          <cell r="O150">
            <v>20453</v>
          </cell>
          <cell r="P150">
            <v>0</v>
          </cell>
          <cell r="Q150">
            <v>0</v>
          </cell>
        </row>
        <row r="151">
          <cell r="C151" t="str">
            <v>V. COSTOS INDIRECTOS</v>
          </cell>
          <cell r="D151">
            <v>0</v>
          </cell>
          <cell r="E151">
            <v>0</v>
          </cell>
          <cell r="F151">
            <v>0</v>
          </cell>
          <cell r="G151">
            <v>0</v>
          </cell>
          <cell r="H151">
            <v>0</v>
          </cell>
          <cell r="I151">
            <v>0</v>
          </cell>
          <cell r="J151">
            <v>0</v>
          </cell>
          <cell r="K151">
            <v>0</v>
          </cell>
          <cell r="L151">
            <v>0</v>
          </cell>
          <cell r="M151">
            <v>0</v>
          </cell>
          <cell r="N151">
            <v>0</v>
          </cell>
          <cell r="O151">
            <v>0</v>
          </cell>
          <cell r="P151">
            <v>0</v>
          </cell>
          <cell r="Q151">
            <v>0</v>
          </cell>
        </row>
        <row r="152">
          <cell r="C152">
            <v>0</v>
          </cell>
          <cell r="D152">
            <v>0</v>
          </cell>
          <cell r="E152">
            <v>0</v>
          </cell>
          <cell r="F152">
            <v>0</v>
          </cell>
          <cell r="G152">
            <v>0</v>
          </cell>
          <cell r="H152">
            <v>0</v>
          </cell>
          <cell r="I152">
            <v>0</v>
          </cell>
          <cell r="J152">
            <v>0</v>
          </cell>
          <cell r="K152">
            <v>0</v>
          </cell>
          <cell r="L152">
            <v>0</v>
          </cell>
          <cell r="M152">
            <v>0</v>
          </cell>
          <cell r="N152">
            <v>0</v>
          </cell>
          <cell r="O152">
            <v>0</v>
          </cell>
          <cell r="P152">
            <v>0</v>
          </cell>
          <cell r="Q152">
            <v>0</v>
          </cell>
        </row>
        <row r="153">
          <cell r="C153" t="str">
            <v>Descripción</v>
          </cell>
          <cell r="D153">
            <v>0</v>
          </cell>
          <cell r="E153">
            <v>0</v>
          </cell>
          <cell r="F153">
            <v>0</v>
          </cell>
          <cell r="G153">
            <v>0</v>
          </cell>
          <cell r="H153">
            <v>0</v>
          </cell>
          <cell r="I153">
            <v>0</v>
          </cell>
          <cell r="J153">
            <v>0</v>
          </cell>
          <cell r="K153">
            <v>0</v>
          </cell>
          <cell r="L153" t="str">
            <v>Porcentaje</v>
          </cell>
          <cell r="M153" t="str">
            <v>Valor Total</v>
          </cell>
          <cell r="N153">
            <v>0</v>
          </cell>
          <cell r="O153">
            <v>0</v>
          </cell>
          <cell r="P153">
            <v>0</v>
          </cell>
          <cell r="Q153">
            <v>0</v>
          </cell>
        </row>
        <row r="154">
          <cell r="C154" t="str">
            <v>ADMINISTRACION</v>
          </cell>
          <cell r="D154">
            <v>0</v>
          </cell>
          <cell r="E154">
            <v>0</v>
          </cell>
          <cell r="F154">
            <v>0</v>
          </cell>
          <cell r="G154">
            <v>0</v>
          </cell>
          <cell r="H154">
            <v>0</v>
          </cell>
          <cell r="I154">
            <v>0</v>
          </cell>
          <cell r="J154">
            <v>0</v>
          </cell>
          <cell r="K154">
            <v>0</v>
          </cell>
          <cell r="L154">
            <v>0.23930000000000001</v>
          </cell>
          <cell r="M154">
            <v>4894</v>
          </cell>
          <cell r="N154">
            <v>0</v>
          </cell>
          <cell r="O154">
            <v>0</v>
          </cell>
          <cell r="P154">
            <v>0</v>
          </cell>
          <cell r="Q154">
            <v>0</v>
          </cell>
        </row>
        <row r="155">
          <cell r="C155" t="str">
            <v xml:space="preserve">IMPREVISTOS </v>
          </cell>
          <cell r="D155">
            <v>0</v>
          </cell>
          <cell r="E155">
            <v>0</v>
          </cell>
          <cell r="F155">
            <v>0</v>
          </cell>
          <cell r="G155">
            <v>0</v>
          </cell>
          <cell r="H155">
            <v>0</v>
          </cell>
          <cell r="I155">
            <v>0</v>
          </cell>
          <cell r="J155">
            <v>0</v>
          </cell>
          <cell r="K155">
            <v>0</v>
          </cell>
          <cell r="L155">
            <v>0</v>
          </cell>
          <cell r="M155">
            <v>0</v>
          </cell>
          <cell r="N155">
            <v>0</v>
          </cell>
          <cell r="O155">
            <v>0</v>
          </cell>
          <cell r="P155">
            <v>0</v>
          </cell>
          <cell r="Q155">
            <v>0</v>
          </cell>
        </row>
        <row r="156">
          <cell r="C156" t="str">
            <v>UTILIDAD</v>
          </cell>
          <cell r="D156">
            <v>0</v>
          </cell>
          <cell r="E156">
            <v>0</v>
          </cell>
          <cell r="F156">
            <v>0</v>
          </cell>
          <cell r="G156">
            <v>0</v>
          </cell>
          <cell r="H156">
            <v>0</v>
          </cell>
          <cell r="I156">
            <v>0</v>
          </cell>
          <cell r="J156">
            <v>0</v>
          </cell>
          <cell r="K156">
            <v>0</v>
          </cell>
          <cell r="L156">
            <v>0.05</v>
          </cell>
          <cell r="M156">
            <v>1023</v>
          </cell>
          <cell r="N156">
            <v>0</v>
          </cell>
          <cell r="O156">
            <v>0</v>
          </cell>
          <cell r="P156">
            <v>0</v>
          </cell>
          <cell r="Q156">
            <v>0</v>
          </cell>
        </row>
        <row r="157">
          <cell r="C157" t="str">
            <v>SUBTOTAL $</v>
          </cell>
          <cell r="D157">
            <v>0</v>
          </cell>
          <cell r="E157">
            <v>0</v>
          </cell>
          <cell r="F157">
            <v>0</v>
          </cell>
          <cell r="G157">
            <v>0</v>
          </cell>
          <cell r="H157">
            <v>0</v>
          </cell>
          <cell r="I157">
            <v>0</v>
          </cell>
          <cell r="J157">
            <v>0</v>
          </cell>
          <cell r="K157">
            <v>0</v>
          </cell>
          <cell r="L157">
            <v>0</v>
          </cell>
          <cell r="M157">
            <v>0</v>
          </cell>
          <cell r="N157">
            <v>0</v>
          </cell>
          <cell r="O157">
            <v>5917</v>
          </cell>
          <cell r="P157">
            <v>0</v>
          </cell>
          <cell r="Q157">
            <v>0</v>
          </cell>
        </row>
        <row r="158">
          <cell r="C158">
            <v>0</v>
          </cell>
          <cell r="D158">
            <v>0</v>
          </cell>
          <cell r="E158">
            <v>0</v>
          </cell>
          <cell r="F158">
            <v>0</v>
          </cell>
          <cell r="G158">
            <v>0</v>
          </cell>
          <cell r="H158">
            <v>0</v>
          </cell>
          <cell r="I158">
            <v>0</v>
          </cell>
          <cell r="J158">
            <v>0</v>
          </cell>
          <cell r="K158">
            <v>0</v>
          </cell>
          <cell r="L158">
            <v>0</v>
          </cell>
          <cell r="M158">
            <v>0</v>
          </cell>
          <cell r="N158">
            <v>0</v>
          </cell>
          <cell r="O158">
            <v>0</v>
          </cell>
          <cell r="P158">
            <v>0</v>
          </cell>
          <cell r="Q158">
            <v>0</v>
          </cell>
        </row>
        <row r="159">
          <cell r="C159" t="str">
            <v>Precio Unitario Total Aproximado al peso $</v>
          </cell>
          <cell r="D159">
            <v>0</v>
          </cell>
          <cell r="E159">
            <v>0</v>
          </cell>
          <cell r="F159">
            <v>0</v>
          </cell>
          <cell r="G159">
            <v>0</v>
          </cell>
          <cell r="H159">
            <v>0</v>
          </cell>
          <cell r="I159">
            <v>0</v>
          </cell>
          <cell r="J159">
            <v>0</v>
          </cell>
          <cell r="K159">
            <v>0</v>
          </cell>
          <cell r="L159">
            <v>0</v>
          </cell>
          <cell r="M159">
            <v>0</v>
          </cell>
          <cell r="N159">
            <v>0</v>
          </cell>
          <cell r="O159">
            <v>26370</v>
          </cell>
          <cell r="P159">
            <v>0</v>
          </cell>
          <cell r="Q159">
            <v>0</v>
          </cell>
        </row>
        <row r="160">
          <cell r="C160">
            <v>0</v>
          </cell>
          <cell r="D160">
            <v>0</v>
          </cell>
          <cell r="E160">
            <v>0</v>
          </cell>
          <cell r="F160">
            <v>0</v>
          </cell>
          <cell r="G160">
            <v>0</v>
          </cell>
          <cell r="H160">
            <v>0</v>
          </cell>
          <cell r="I160">
            <v>0</v>
          </cell>
          <cell r="J160">
            <v>0</v>
          </cell>
          <cell r="K160">
            <v>0</v>
          </cell>
          <cell r="L160">
            <v>0</v>
          </cell>
          <cell r="M160">
            <v>0</v>
          </cell>
          <cell r="N160">
            <v>0</v>
          </cell>
          <cell r="O160">
            <v>0</v>
          </cell>
          <cell r="P160">
            <v>0</v>
          </cell>
          <cell r="Q160">
            <v>0</v>
          </cell>
        </row>
        <row r="161">
          <cell r="C161">
            <v>0</v>
          </cell>
          <cell r="D161">
            <v>0</v>
          </cell>
          <cell r="E161">
            <v>0</v>
          </cell>
          <cell r="F161">
            <v>0</v>
          </cell>
          <cell r="G161">
            <v>0</v>
          </cell>
          <cell r="H161">
            <v>0</v>
          </cell>
          <cell r="I161">
            <v>0</v>
          </cell>
          <cell r="J161">
            <v>0</v>
          </cell>
          <cell r="K161">
            <v>0</v>
          </cell>
          <cell r="L161">
            <v>0</v>
          </cell>
          <cell r="M161">
            <v>0</v>
          </cell>
          <cell r="N161">
            <v>0</v>
          </cell>
          <cell r="O161">
            <v>0</v>
          </cell>
          <cell r="P161">
            <v>0</v>
          </cell>
          <cell r="Q161">
            <v>0</v>
          </cell>
        </row>
        <row r="162">
          <cell r="C162">
            <v>0</v>
          </cell>
          <cell r="D162">
            <v>0</v>
          </cell>
          <cell r="E162">
            <v>0</v>
          </cell>
          <cell r="F162">
            <v>0</v>
          </cell>
          <cell r="G162">
            <v>0</v>
          </cell>
          <cell r="H162" t="str">
            <v>Firma</v>
          </cell>
          <cell r="I162">
            <v>0</v>
          </cell>
          <cell r="J162">
            <v>0</v>
          </cell>
          <cell r="K162">
            <v>0</v>
          </cell>
          <cell r="L162">
            <v>0</v>
          </cell>
          <cell r="M162">
            <v>0</v>
          </cell>
          <cell r="N162">
            <v>0</v>
          </cell>
          <cell r="O162">
            <v>0</v>
          </cell>
          <cell r="P162">
            <v>0</v>
          </cell>
          <cell r="Q162">
            <v>0</v>
          </cell>
        </row>
        <row r="163">
          <cell r="C163">
            <v>0</v>
          </cell>
          <cell r="D163">
            <v>0</v>
          </cell>
          <cell r="E163">
            <v>0</v>
          </cell>
          <cell r="F163">
            <v>0</v>
          </cell>
          <cell r="G163">
            <v>0</v>
          </cell>
          <cell r="H163" t="str">
            <v>Nombre:</v>
          </cell>
          <cell r="I163">
            <v>0</v>
          </cell>
          <cell r="J163">
            <v>0</v>
          </cell>
          <cell r="K163">
            <v>0</v>
          </cell>
          <cell r="L163">
            <v>0</v>
          </cell>
          <cell r="M163">
            <v>0</v>
          </cell>
          <cell r="N163">
            <v>0</v>
          </cell>
          <cell r="O163">
            <v>0</v>
          </cell>
          <cell r="P163">
            <v>0</v>
          </cell>
          <cell r="Q163">
            <v>0</v>
          </cell>
        </row>
        <row r="164">
          <cell r="C164">
            <v>0</v>
          </cell>
          <cell r="D164">
            <v>0</v>
          </cell>
          <cell r="E164">
            <v>0</v>
          </cell>
          <cell r="F164">
            <v>0</v>
          </cell>
          <cell r="G164">
            <v>0</v>
          </cell>
          <cell r="H164" t="str">
            <v>Representante Legal del Contratista o su Apoderado</v>
          </cell>
          <cell r="I164">
            <v>0</v>
          </cell>
          <cell r="J164">
            <v>0</v>
          </cell>
          <cell r="K164">
            <v>0</v>
          </cell>
          <cell r="L164">
            <v>0</v>
          </cell>
          <cell r="M164">
            <v>0</v>
          </cell>
          <cell r="N164">
            <v>0</v>
          </cell>
          <cell r="O164">
            <v>0</v>
          </cell>
          <cell r="P164">
            <v>0</v>
          </cell>
          <cell r="Q164">
            <v>0</v>
          </cell>
        </row>
        <row r="165">
          <cell r="C165">
            <v>0</v>
          </cell>
          <cell r="D165">
            <v>0</v>
          </cell>
          <cell r="E165">
            <v>0</v>
          </cell>
          <cell r="F165">
            <v>0</v>
          </cell>
          <cell r="G165">
            <v>0</v>
          </cell>
          <cell r="H165" t="str">
            <v>Matricula No. :</v>
          </cell>
          <cell r="I165">
            <v>0</v>
          </cell>
          <cell r="J165">
            <v>0</v>
          </cell>
          <cell r="K165">
            <v>0</v>
          </cell>
          <cell r="L165">
            <v>0</v>
          </cell>
          <cell r="M165">
            <v>0</v>
          </cell>
          <cell r="N165">
            <v>0</v>
          </cell>
          <cell r="O165">
            <v>0</v>
          </cell>
          <cell r="P165">
            <v>0</v>
          </cell>
          <cell r="Q165">
            <v>0</v>
          </cell>
        </row>
        <row r="166">
          <cell r="C166">
            <v>0</v>
          </cell>
          <cell r="D166">
            <v>0</v>
          </cell>
          <cell r="E166">
            <v>0</v>
          </cell>
          <cell r="F166">
            <v>0</v>
          </cell>
          <cell r="G166">
            <v>0</v>
          </cell>
          <cell r="H166" t="str">
            <v xml:space="preserve"> </v>
          </cell>
          <cell r="I166">
            <v>0</v>
          </cell>
          <cell r="J166">
            <v>0</v>
          </cell>
          <cell r="K166">
            <v>0</v>
          </cell>
          <cell r="L166">
            <v>0</v>
          </cell>
          <cell r="M166">
            <v>0</v>
          </cell>
          <cell r="N166">
            <v>0</v>
          </cell>
          <cell r="O166">
            <v>0</v>
          </cell>
          <cell r="P166">
            <v>0</v>
          </cell>
          <cell r="Q166">
            <v>0</v>
          </cell>
        </row>
        <row r="167">
          <cell r="C167" t="str">
            <v>OBSERVACIONES INTERVENTORÍA</v>
          </cell>
          <cell r="D167">
            <v>0</v>
          </cell>
          <cell r="E167">
            <v>0</v>
          </cell>
          <cell r="F167">
            <v>0</v>
          </cell>
          <cell r="G167">
            <v>0</v>
          </cell>
          <cell r="H167">
            <v>0</v>
          </cell>
          <cell r="I167">
            <v>0</v>
          </cell>
          <cell r="J167">
            <v>0</v>
          </cell>
          <cell r="K167">
            <v>0</v>
          </cell>
          <cell r="L167">
            <v>0</v>
          </cell>
          <cell r="M167">
            <v>0</v>
          </cell>
          <cell r="N167">
            <v>0</v>
          </cell>
          <cell r="O167">
            <v>0</v>
          </cell>
          <cell r="P167">
            <v>0</v>
          </cell>
          <cell r="Q167">
            <v>0</v>
          </cell>
        </row>
        <row r="168">
          <cell r="C168">
            <v>0</v>
          </cell>
          <cell r="D168">
            <v>0</v>
          </cell>
          <cell r="E168">
            <v>0</v>
          </cell>
          <cell r="F168">
            <v>0</v>
          </cell>
          <cell r="G168">
            <v>0</v>
          </cell>
          <cell r="H168">
            <v>0</v>
          </cell>
          <cell r="I168">
            <v>0</v>
          </cell>
          <cell r="J168">
            <v>0</v>
          </cell>
          <cell r="K168">
            <v>0</v>
          </cell>
          <cell r="L168">
            <v>0</v>
          </cell>
          <cell r="M168">
            <v>0</v>
          </cell>
          <cell r="N168">
            <v>0</v>
          </cell>
          <cell r="O168">
            <v>0</v>
          </cell>
          <cell r="P168">
            <v>0</v>
          </cell>
          <cell r="Q168">
            <v>0</v>
          </cell>
        </row>
        <row r="169">
          <cell r="C169">
            <v>0</v>
          </cell>
          <cell r="D169">
            <v>0</v>
          </cell>
          <cell r="E169">
            <v>0</v>
          </cell>
          <cell r="F169">
            <v>0</v>
          </cell>
          <cell r="G169">
            <v>0</v>
          </cell>
          <cell r="H169">
            <v>0</v>
          </cell>
          <cell r="I169">
            <v>0</v>
          </cell>
          <cell r="J169">
            <v>0</v>
          </cell>
          <cell r="K169">
            <v>0</v>
          </cell>
          <cell r="L169">
            <v>0</v>
          </cell>
          <cell r="M169">
            <v>0</v>
          </cell>
          <cell r="N169">
            <v>0</v>
          </cell>
          <cell r="O169">
            <v>0</v>
          </cell>
          <cell r="P169">
            <v>0</v>
          </cell>
          <cell r="Q169">
            <v>0</v>
          </cell>
        </row>
        <row r="170">
          <cell r="C170">
            <v>0</v>
          </cell>
          <cell r="D170">
            <v>0</v>
          </cell>
          <cell r="E170">
            <v>0</v>
          </cell>
          <cell r="F170">
            <v>0</v>
          </cell>
          <cell r="G170">
            <v>0</v>
          </cell>
          <cell r="H170">
            <v>0</v>
          </cell>
          <cell r="I170">
            <v>0</v>
          </cell>
          <cell r="J170">
            <v>0</v>
          </cell>
          <cell r="K170">
            <v>0</v>
          </cell>
          <cell r="L170">
            <v>0</v>
          </cell>
          <cell r="M170">
            <v>0</v>
          </cell>
          <cell r="N170">
            <v>0</v>
          </cell>
          <cell r="O170">
            <v>0</v>
          </cell>
          <cell r="P170">
            <v>0</v>
          </cell>
          <cell r="Q170">
            <v>0</v>
          </cell>
        </row>
        <row r="171">
          <cell r="C171" t="str">
            <v>APROBACIÓN POR INTERVENTORÍA</v>
          </cell>
          <cell r="D171">
            <v>0</v>
          </cell>
          <cell r="E171">
            <v>0</v>
          </cell>
          <cell r="F171">
            <v>0</v>
          </cell>
          <cell r="G171">
            <v>0</v>
          </cell>
          <cell r="H171">
            <v>0</v>
          </cell>
          <cell r="I171">
            <v>0</v>
          </cell>
          <cell r="J171">
            <v>0</v>
          </cell>
          <cell r="K171">
            <v>0</v>
          </cell>
          <cell r="L171">
            <v>0</v>
          </cell>
          <cell r="M171">
            <v>0</v>
          </cell>
          <cell r="N171">
            <v>0</v>
          </cell>
          <cell r="O171">
            <v>0</v>
          </cell>
          <cell r="P171">
            <v>0</v>
          </cell>
          <cell r="Q171">
            <v>0</v>
          </cell>
        </row>
        <row r="172">
          <cell r="C172"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172">
            <v>0</v>
          </cell>
          <cell r="E172">
            <v>0</v>
          </cell>
          <cell r="F172">
            <v>0</v>
          </cell>
          <cell r="G172">
            <v>0</v>
          </cell>
          <cell r="H172">
            <v>0</v>
          </cell>
          <cell r="I172">
            <v>0</v>
          </cell>
          <cell r="J172">
            <v>0</v>
          </cell>
          <cell r="K172">
            <v>0</v>
          </cell>
          <cell r="L172">
            <v>0</v>
          </cell>
          <cell r="M172">
            <v>0</v>
          </cell>
          <cell r="N172">
            <v>0</v>
          </cell>
          <cell r="O172">
            <v>0</v>
          </cell>
          <cell r="P172">
            <v>0</v>
          </cell>
          <cell r="Q172">
            <v>0</v>
          </cell>
        </row>
        <row r="173">
          <cell r="C173">
            <v>0</v>
          </cell>
          <cell r="D173">
            <v>0</v>
          </cell>
          <cell r="E173">
            <v>0</v>
          </cell>
          <cell r="F173">
            <v>0</v>
          </cell>
          <cell r="G173">
            <v>0</v>
          </cell>
          <cell r="H173">
            <v>0</v>
          </cell>
          <cell r="I173">
            <v>0</v>
          </cell>
          <cell r="J173">
            <v>0</v>
          </cell>
          <cell r="K173">
            <v>0</v>
          </cell>
          <cell r="L173">
            <v>0</v>
          </cell>
          <cell r="M173">
            <v>0</v>
          </cell>
          <cell r="N173">
            <v>0</v>
          </cell>
          <cell r="O173">
            <v>0</v>
          </cell>
          <cell r="P173">
            <v>0</v>
          </cell>
          <cell r="Q173">
            <v>0</v>
          </cell>
        </row>
        <row r="174">
          <cell r="C174"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174">
            <v>0</v>
          </cell>
          <cell r="E174">
            <v>0</v>
          </cell>
          <cell r="F174">
            <v>0</v>
          </cell>
          <cell r="G174">
            <v>0</v>
          </cell>
          <cell r="H174">
            <v>0</v>
          </cell>
          <cell r="I174">
            <v>0</v>
          </cell>
          <cell r="J174">
            <v>0</v>
          </cell>
          <cell r="K174">
            <v>0</v>
          </cell>
          <cell r="L174">
            <v>0</v>
          </cell>
          <cell r="M174">
            <v>0</v>
          </cell>
          <cell r="N174">
            <v>0</v>
          </cell>
          <cell r="O174">
            <v>0</v>
          </cell>
          <cell r="P174">
            <v>0</v>
          </cell>
          <cell r="Q174">
            <v>0</v>
          </cell>
        </row>
        <row r="175">
          <cell r="C175">
            <v>0</v>
          </cell>
          <cell r="D175">
            <v>0</v>
          </cell>
          <cell r="E175">
            <v>0</v>
          </cell>
          <cell r="F175">
            <v>0</v>
          </cell>
          <cell r="G175">
            <v>0</v>
          </cell>
          <cell r="H175">
            <v>0</v>
          </cell>
          <cell r="I175">
            <v>0</v>
          </cell>
          <cell r="J175">
            <v>0</v>
          </cell>
          <cell r="K175">
            <v>0</v>
          </cell>
          <cell r="L175">
            <v>0</v>
          </cell>
          <cell r="M175">
            <v>0</v>
          </cell>
          <cell r="N175">
            <v>0</v>
          </cell>
          <cell r="O175">
            <v>0</v>
          </cell>
          <cell r="P175">
            <v>0</v>
          </cell>
          <cell r="Q175">
            <v>0</v>
          </cell>
        </row>
        <row r="176">
          <cell r="C176">
            <v>0</v>
          </cell>
          <cell r="D176">
            <v>0</v>
          </cell>
          <cell r="E176">
            <v>0</v>
          </cell>
          <cell r="F176">
            <v>0</v>
          </cell>
          <cell r="G176">
            <v>0</v>
          </cell>
          <cell r="H176">
            <v>0</v>
          </cell>
          <cell r="I176">
            <v>0</v>
          </cell>
          <cell r="J176">
            <v>0</v>
          </cell>
          <cell r="K176">
            <v>0</v>
          </cell>
          <cell r="L176">
            <v>0</v>
          </cell>
          <cell r="M176">
            <v>0</v>
          </cell>
          <cell r="N176">
            <v>0</v>
          </cell>
          <cell r="O176">
            <v>0</v>
          </cell>
          <cell r="P176">
            <v>0</v>
          </cell>
          <cell r="Q176">
            <v>0</v>
          </cell>
        </row>
        <row r="177">
          <cell r="C177">
            <v>0</v>
          </cell>
          <cell r="D177">
            <v>0</v>
          </cell>
          <cell r="E177">
            <v>0</v>
          </cell>
          <cell r="F177">
            <v>0</v>
          </cell>
          <cell r="G177">
            <v>0</v>
          </cell>
          <cell r="H177" t="str">
            <v>Firma</v>
          </cell>
          <cell r="I177">
            <v>0</v>
          </cell>
          <cell r="J177">
            <v>0</v>
          </cell>
          <cell r="K177">
            <v>0</v>
          </cell>
          <cell r="L177">
            <v>0</v>
          </cell>
          <cell r="M177">
            <v>0</v>
          </cell>
          <cell r="N177">
            <v>0</v>
          </cell>
          <cell r="O177">
            <v>0</v>
          </cell>
          <cell r="P177">
            <v>0</v>
          </cell>
          <cell r="Q177">
            <v>0</v>
          </cell>
        </row>
        <row r="178">
          <cell r="C178">
            <v>0</v>
          </cell>
          <cell r="D178">
            <v>0</v>
          </cell>
          <cell r="E178">
            <v>0</v>
          </cell>
          <cell r="F178">
            <v>0</v>
          </cell>
          <cell r="G178">
            <v>0</v>
          </cell>
          <cell r="H178" t="str">
            <v>Nombre:</v>
          </cell>
          <cell r="I178">
            <v>0</v>
          </cell>
          <cell r="J178">
            <v>0</v>
          </cell>
          <cell r="K178">
            <v>0</v>
          </cell>
          <cell r="L178">
            <v>0</v>
          </cell>
          <cell r="M178">
            <v>0</v>
          </cell>
          <cell r="N178">
            <v>0</v>
          </cell>
          <cell r="O178">
            <v>0</v>
          </cell>
          <cell r="P178">
            <v>0</v>
          </cell>
          <cell r="Q178">
            <v>0</v>
          </cell>
        </row>
        <row r="179">
          <cell r="C179">
            <v>0</v>
          </cell>
          <cell r="D179">
            <v>0</v>
          </cell>
          <cell r="E179">
            <v>0</v>
          </cell>
          <cell r="F179">
            <v>0</v>
          </cell>
          <cell r="G179">
            <v>0</v>
          </cell>
          <cell r="H179" t="str">
            <v>Representante Legal del Interventor o su Apoderado</v>
          </cell>
          <cell r="I179">
            <v>0</v>
          </cell>
          <cell r="J179">
            <v>0</v>
          </cell>
          <cell r="K179">
            <v>0</v>
          </cell>
          <cell r="L179">
            <v>0</v>
          </cell>
          <cell r="M179">
            <v>0</v>
          </cell>
          <cell r="N179">
            <v>0</v>
          </cell>
          <cell r="O179">
            <v>0</v>
          </cell>
          <cell r="P179">
            <v>0</v>
          </cell>
          <cell r="Q179">
            <v>0</v>
          </cell>
        </row>
        <row r="180">
          <cell r="C180">
            <v>0</v>
          </cell>
          <cell r="D180">
            <v>0</v>
          </cell>
          <cell r="E180">
            <v>0</v>
          </cell>
          <cell r="F180">
            <v>0</v>
          </cell>
          <cell r="G180">
            <v>0</v>
          </cell>
          <cell r="H180" t="str">
            <v>Matricula No. :</v>
          </cell>
          <cell r="I180">
            <v>0</v>
          </cell>
          <cell r="J180">
            <v>0</v>
          </cell>
          <cell r="K180">
            <v>0</v>
          </cell>
          <cell r="L180">
            <v>0</v>
          </cell>
          <cell r="M180">
            <v>0</v>
          </cell>
          <cell r="N180">
            <v>0</v>
          </cell>
          <cell r="O180">
            <v>0</v>
          </cell>
          <cell r="P180">
            <v>0</v>
          </cell>
          <cell r="Q180">
            <v>0</v>
          </cell>
        </row>
        <row r="181">
          <cell r="C181">
            <v>0</v>
          </cell>
          <cell r="D181">
            <v>0</v>
          </cell>
          <cell r="E181">
            <v>0</v>
          </cell>
          <cell r="F181">
            <v>0</v>
          </cell>
          <cell r="G181">
            <v>0</v>
          </cell>
          <cell r="H181">
            <v>0</v>
          </cell>
          <cell r="I181">
            <v>0</v>
          </cell>
          <cell r="J181">
            <v>0</v>
          </cell>
          <cell r="K181">
            <v>0</v>
          </cell>
          <cell r="L181">
            <v>0</v>
          </cell>
          <cell r="M181">
            <v>0</v>
          </cell>
          <cell r="N181">
            <v>0</v>
          </cell>
          <cell r="O181">
            <v>0</v>
          </cell>
          <cell r="P181">
            <v>0</v>
          </cell>
          <cell r="Q181">
            <v>0</v>
          </cell>
        </row>
        <row r="182">
          <cell r="C182">
            <v>0</v>
          </cell>
          <cell r="D182">
            <v>0</v>
          </cell>
          <cell r="E182">
            <v>0</v>
          </cell>
          <cell r="F182">
            <v>0</v>
          </cell>
          <cell r="G182">
            <v>0</v>
          </cell>
          <cell r="H182">
            <v>0</v>
          </cell>
          <cell r="I182">
            <v>0</v>
          </cell>
          <cell r="J182">
            <v>0</v>
          </cell>
          <cell r="K182">
            <v>0</v>
          </cell>
          <cell r="L182">
            <v>0</v>
          </cell>
          <cell r="M182">
            <v>0</v>
          </cell>
          <cell r="N182">
            <v>0</v>
          </cell>
          <cell r="O182">
            <v>0</v>
          </cell>
          <cell r="P182">
            <v>0</v>
          </cell>
          <cell r="Q182">
            <v>0</v>
          </cell>
        </row>
        <row r="184">
          <cell r="C184">
            <v>0</v>
          </cell>
          <cell r="D184">
            <v>0</v>
          </cell>
          <cell r="E184">
            <v>0</v>
          </cell>
          <cell r="F184">
            <v>0</v>
          </cell>
          <cell r="G184">
            <v>0</v>
          </cell>
          <cell r="H184">
            <v>0</v>
          </cell>
          <cell r="I184">
            <v>0</v>
          </cell>
          <cell r="J184">
            <v>0</v>
          </cell>
          <cell r="K184">
            <v>0</v>
          </cell>
          <cell r="L184">
            <v>0</v>
          </cell>
          <cell r="M184">
            <v>0</v>
          </cell>
          <cell r="N184">
            <v>0</v>
          </cell>
          <cell r="O184">
            <v>0</v>
          </cell>
          <cell r="P184">
            <v>0</v>
          </cell>
          <cell r="Q184">
            <v>0</v>
          </cell>
        </row>
        <row r="185">
          <cell r="C185" t="str">
            <v>Formulario 1 - Propuesta económica  - Documento tipo de selección abreviada de menor cuantía - versión 2</v>
          </cell>
          <cell r="D185">
            <v>0</v>
          </cell>
          <cell r="E185">
            <v>0</v>
          </cell>
          <cell r="F185">
            <v>0</v>
          </cell>
          <cell r="G185">
            <v>0</v>
          </cell>
          <cell r="H185">
            <v>0</v>
          </cell>
          <cell r="I185">
            <v>0</v>
          </cell>
          <cell r="J185">
            <v>0</v>
          </cell>
          <cell r="K185">
            <v>0</v>
          </cell>
          <cell r="L185">
            <v>0</v>
          </cell>
          <cell r="M185">
            <v>0</v>
          </cell>
          <cell r="N185">
            <v>0</v>
          </cell>
          <cell r="O185">
            <v>0</v>
          </cell>
          <cell r="P185">
            <v>0</v>
          </cell>
          <cell r="Q185">
            <v>0</v>
          </cell>
        </row>
        <row r="186">
          <cell r="C186" t="str">
            <v>Código</v>
          </cell>
          <cell r="D186" t="str">
            <v>CCE-EICP-FM-25</v>
          </cell>
          <cell r="E186" t="str">
            <v>Versión</v>
          </cell>
          <cell r="F186">
            <v>2</v>
          </cell>
          <cell r="G186">
            <v>0</v>
          </cell>
          <cell r="H186">
            <v>0</v>
          </cell>
          <cell r="I186">
            <v>0</v>
          </cell>
          <cell r="J186">
            <v>0</v>
          </cell>
          <cell r="K186">
            <v>0</v>
          </cell>
          <cell r="L186">
            <v>0</v>
          </cell>
          <cell r="M186">
            <v>0</v>
          </cell>
          <cell r="N186">
            <v>0</v>
          </cell>
          <cell r="O186">
            <v>0</v>
          </cell>
          <cell r="P186">
            <v>0</v>
          </cell>
          <cell r="Q186">
            <v>0</v>
          </cell>
        </row>
        <row r="187">
          <cell r="C187">
            <v>0</v>
          </cell>
          <cell r="D187">
            <v>0</v>
          </cell>
          <cell r="E187">
            <v>0</v>
          </cell>
          <cell r="F187">
            <v>0</v>
          </cell>
          <cell r="G187">
            <v>0</v>
          </cell>
          <cell r="H187">
            <v>0</v>
          </cell>
          <cell r="I187">
            <v>0</v>
          </cell>
          <cell r="J187">
            <v>0</v>
          </cell>
          <cell r="K187">
            <v>0</v>
          </cell>
          <cell r="L187">
            <v>0</v>
          </cell>
          <cell r="M187">
            <v>0</v>
          </cell>
          <cell r="N187">
            <v>0</v>
          </cell>
          <cell r="O187">
            <v>0</v>
          </cell>
          <cell r="P187">
            <v>0</v>
          </cell>
          <cell r="Q187">
            <v>0</v>
          </cell>
        </row>
        <row r="188">
          <cell r="C188" t="str">
            <v>[La entidad podrá utilizar este formato para la presentación de los análisis de precios unitarios el contratista en la oportunidad prevista en el numeral 8.1. del Documento Base]</v>
          </cell>
          <cell r="D188">
            <v>0</v>
          </cell>
          <cell r="E188">
            <v>0</v>
          </cell>
          <cell r="F188">
            <v>0</v>
          </cell>
          <cell r="G188">
            <v>0</v>
          </cell>
          <cell r="H188">
            <v>0</v>
          </cell>
          <cell r="I188">
            <v>0</v>
          </cell>
          <cell r="J188">
            <v>0</v>
          </cell>
          <cell r="K188">
            <v>0</v>
          </cell>
          <cell r="L188">
            <v>0</v>
          </cell>
          <cell r="M188">
            <v>0</v>
          </cell>
          <cell r="N188">
            <v>0</v>
          </cell>
          <cell r="O188">
            <v>0</v>
          </cell>
          <cell r="P188">
            <v>0</v>
          </cell>
          <cell r="Q188">
            <v>0</v>
          </cell>
        </row>
        <row r="189">
          <cell r="C189">
            <v>0</v>
          </cell>
          <cell r="D189">
            <v>0</v>
          </cell>
          <cell r="E189">
            <v>0</v>
          </cell>
          <cell r="F189">
            <v>0</v>
          </cell>
          <cell r="G189">
            <v>0</v>
          </cell>
          <cell r="H189">
            <v>0</v>
          </cell>
          <cell r="I189">
            <v>0</v>
          </cell>
          <cell r="J189">
            <v>0</v>
          </cell>
          <cell r="K189">
            <v>0</v>
          </cell>
          <cell r="L189">
            <v>0</v>
          </cell>
          <cell r="M189">
            <v>0</v>
          </cell>
          <cell r="N189">
            <v>0</v>
          </cell>
          <cell r="O189">
            <v>0</v>
          </cell>
          <cell r="P189">
            <v>0</v>
          </cell>
          <cell r="Q189">
            <v>0</v>
          </cell>
        </row>
        <row r="190">
          <cell r="C190">
            <v>0</v>
          </cell>
          <cell r="D190">
            <v>0</v>
          </cell>
          <cell r="E190">
            <v>0</v>
          </cell>
          <cell r="F190">
            <v>0</v>
          </cell>
          <cell r="G190">
            <v>0</v>
          </cell>
          <cell r="H190">
            <v>0</v>
          </cell>
          <cell r="I190">
            <v>0</v>
          </cell>
          <cell r="J190">
            <v>0</v>
          </cell>
          <cell r="K190">
            <v>0</v>
          </cell>
          <cell r="L190">
            <v>0</v>
          </cell>
          <cell r="M190">
            <v>0</v>
          </cell>
          <cell r="N190">
            <v>0</v>
          </cell>
          <cell r="O190">
            <v>0</v>
          </cell>
          <cell r="P190">
            <v>0</v>
          </cell>
          <cell r="Q190">
            <v>0</v>
          </cell>
        </row>
        <row r="191">
          <cell r="C191">
            <v>0</v>
          </cell>
          <cell r="D191" t="str">
            <v>MUNICIPIO DE CONCORDIA, ANTIOQUIA</v>
          </cell>
          <cell r="E191">
            <v>0</v>
          </cell>
          <cell r="F191">
            <v>0</v>
          </cell>
          <cell r="G191">
            <v>0</v>
          </cell>
          <cell r="H191">
            <v>0</v>
          </cell>
          <cell r="I191">
            <v>0</v>
          </cell>
          <cell r="J191">
            <v>0</v>
          </cell>
          <cell r="K191">
            <v>0</v>
          </cell>
          <cell r="L191">
            <v>0</v>
          </cell>
          <cell r="M191">
            <v>0</v>
          </cell>
          <cell r="N191">
            <v>0</v>
          </cell>
          <cell r="O191">
            <v>0</v>
          </cell>
          <cell r="P191">
            <v>0</v>
          </cell>
          <cell r="Q191">
            <v>0</v>
          </cell>
        </row>
        <row r="192">
          <cell r="C192">
            <v>0</v>
          </cell>
          <cell r="D192">
            <v>0</v>
          </cell>
          <cell r="E192">
            <v>0</v>
          </cell>
          <cell r="F192">
            <v>0</v>
          </cell>
          <cell r="G192">
            <v>0</v>
          </cell>
          <cell r="H192">
            <v>0</v>
          </cell>
          <cell r="I192">
            <v>0</v>
          </cell>
          <cell r="J192">
            <v>0</v>
          </cell>
          <cell r="K192">
            <v>0</v>
          </cell>
          <cell r="L192" t="str">
            <v>VERSIÓN</v>
          </cell>
          <cell r="M192">
            <v>0</v>
          </cell>
          <cell r="N192">
            <v>0</v>
          </cell>
          <cell r="O192">
            <v>0</v>
          </cell>
          <cell r="P192">
            <v>0</v>
          </cell>
          <cell r="Q192">
            <v>0</v>
          </cell>
        </row>
        <row r="193">
          <cell r="C193">
            <v>0</v>
          </cell>
          <cell r="D193" t="str">
            <v xml:space="preserve">[NÚMERO DEL PROCESO] </v>
          </cell>
          <cell r="E193">
            <v>0</v>
          </cell>
          <cell r="F193">
            <v>0</v>
          </cell>
          <cell r="G193">
            <v>0</v>
          </cell>
          <cell r="H193">
            <v>0</v>
          </cell>
          <cell r="I193">
            <v>0</v>
          </cell>
          <cell r="J193">
            <v>0</v>
          </cell>
          <cell r="K193">
            <v>0</v>
          </cell>
          <cell r="L193">
            <v>0</v>
          </cell>
          <cell r="M193">
            <v>0</v>
          </cell>
          <cell r="N193">
            <v>0</v>
          </cell>
          <cell r="O193">
            <v>0</v>
          </cell>
          <cell r="P193">
            <v>0</v>
          </cell>
          <cell r="Q193">
            <v>0</v>
          </cell>
        </row>
        <row r="194">
          <cell r="C194">
            <v>0</v>
          </cell>
          <cell r="D194">
            <v>0</v>
          </cell>
          <cell r="E194">
            <v>0</v>
          </cell>
          <cell r="F194">
            <v>0</v>
          </cell>
          <cell r="G194">
            <v>0</v>
          </cell>
          <cell r="H194">
            <v>0</v>
          </cell>
          <cell r="I194">
            <v>0</v>
          </cell>
          <cell r="J194">
            <v>0</v>
          </cell>
          <cell r="K194">
            <v>0</v>
          </cell>
          <cell r="L194" t="str">
            <v>PÁGINA</v>
          </cell>
          <cell r="M194">
            <v>1</v>
          </cell>
          <cell r="N194" t="str">
            <v>DE</v>
          </cell>
          <cell r="O194">
            <v>1</v>
          </cell>
          <cell r="P194">
            <v>0</v>
          </cell>
          <cell r="Q194">
            <v>0</v>
          </cell>
        </row>
        <row r="195">
          <cell r="C195">
            <v>0</v>
          </cell>
          <cell r="D195" t="str">
            <v xml:space="preserve">ANALISIS DE PRECIOS UNITARIOS </v>
          </cell>
          <cell r="E195">
            <v>0</v>
          </cell>
          <cell r="F195">
            <v>0</v>
          </cell>
          <cell r="G195">
            <v>0</v>
          </cell>
          <cell r="H195">
            <v>0</v>
          </cell>
          <cell r="I195">
            <v>0</v>
          </cell>
          <cell r="J195">
            <v>0</v>
          </cell>
          <cell r="K195">
            <v>0</v>
          </cell>
          <cell r="L195">
            <v>0</v>
          </cell>
          <cell r="M195">
            <v>0</v>
          </cell>
          <cell r="N195">
            <v>0</v>
          </cell>
          <cell r="O195">
            <v>0</v>
          </cell>
          <cell r="P195">
            <v>0</v>
          </cell>
          <cell r="Q195">
            <v>0</v>
          </cell>
        </row>
        <row r="196">
          <cell r="C196">
            <v>0</v>
          </cell>
          <cell r="D196">
            <v>0</v>
          </cell>
          <cell r="E196">
            <v>0</v>
          </cell>
          <cell r="F196">
            <v>0</v>
          </cell>
          <cell r="G196">
            <v>0</v>
          </cell>
          <cell r="H196">
            <v>0</v>
          </cell>
          <cell r="I196">
            <v>0</v>
          </cell>
          <cell r="J196">
            <v>0</v>
          </cell>
          <cell r="K196">
            <v>0</v>
          </cell>
          <cell r="L196">
            <v>0</v>
          </cell>
          <cell r="M196">
            <v>0</v>
          </cell>
          <cell r="N196">
            <v>0</v>
          </cell>
          <cell r="O196">
            <v>0</v>
          </cell>
          <cell r="P196">
            <v>0</v>
          </cell>
          <cell r="Q196">
            <v>0</v>
          </cell>
        </row>
        <row r="197">
          <cell r="C197">
            <v>0</v>
          </cell>
          <cell r="D197">
            <v>0</v>
          </cell>
          <cell r="E197">
            <v>0</v>
          </cell>
          <cell r="F197">
            <v>0</v>
          </cell>
          <cell r="G197">
            <v>0</v>
          </cell>
          <cell r="H197">
            <v>0</v>
          </cell>
          <cell r="I197">
            <v>0</v>
          </cell>
          <cell r="J197">
            <v>0</v>
          </cell>
          <cell r="K197">
            <v>0</v>
          </cell>
          <cell r="L197" t="str">
            <v>FECHA</v>
          </cell>
          <cell r="M197" t="str">
            <v>DD</v>
          </cell>
          <cell r="N197" t="str">
            <v>MM</v>
          </cell>
          <cell r="O197" t="str">
            <v>AA</v>
          </cell>
          <cell r="P197">
            <v>0</v>
          </cell>
          <cell r="Q197">
            <v>0</v>
          </cell>
        </row>
        <row r="198">
          <cell r="C198">
            <v>0</v>
          </cell>
          <cell r="D198">
            <v>0</v>
          </cell>
          <cell r="E198">
            <v>0</v>
          </cell>
          <cell r="F198">
            <v>0</v>
          </cell>
          <cell r="G198">
            <v>0</v>
          </cell>
          <cell r="H198">
            <v>0</v>
          </cell>
          <cell r="I198">
            <v>0</v>
          </cell>
          <cell r="J198">
            <v>0</v>
          </cell>
          <cell r="K198">
            <v>0</v>
          </cell>
          <cell r="L198">
            <v>0</v>
          </cell>
          <cell r="M198">
            <v>8</v>
          </cell>
          <cell r="N198">
            <v>5</v>
          </cell>
          <cell r="O198">
            <v>2023</v>
          </cell>
          <cell r="P198">
            <v>0</v>
          </cell>
          <cell r="Q198">
            <v>0</v>
          </cell>
        </row>
        <row r="199">
          <cell r="C199" t="str">
            <v>ITEMS DE LA PROPUESTA ECONÓMICA</v>
          </cell>
          <cell r="D199">
            <v>0</v>
          </cell>
          <cell r="E199">
            <v>0</v>
          </cell>
          <cell r="F199">
            <v>0</v>
          </cell>
          <cell r="G199">
            <v>0</v>
          </cell>
          <cell r="H199">
            <v>0</v>
          </cell>
          <cell r="I199" t="str">
            <v>ITEMS NO PREVISTOS</v>
          </cell>
          <cell r="J199">
            <v>0</v>
          </cell>
          <cell r="K199">
            <v>0</v>
          </cell>
          <cell r="L199">
            <v>0</v>
          </cell>
          <cell r="M199">
            <v>0</v>
          </cell>
          <cell r="N199">
            <v>0</v>
          </cell>
          <cell r="O199">
            <v>0</v>
          </cell>
          <cell r="P199">
            <v>0</v>
          </cell>
          <cell r="Q199">
            <v>0</v>
          </cell>
        </row>
        <row r="200">
          <cell r="C200">
            <v>0</v>
          </cell>
          <cell r="D200">
            <v>0</v>
          </cell>
          <cell r="E200">
            <v>0</v>
          </cell>
          <cell r="F200">
            <v>0</v>
          </cell>
          <cell r="G200">
            <v>0</v>
          </cell>
          <cell r="H200">
            <v>0</v>
          </cell>
          <cell r="I200">
            <v>0</v>
          </cell>
          <cell r="J200">
            <v>0</v>
          </cell>
          <cell r="K200">
            <v>0</v>
          </cell>
          <cell r="L200">
            <v>0</v>
          </cell>
          <cell r="M200">
            <v>0</v>
          </cell>
          <cell r="N200">
            <v>0</v>
          </cell>
          <cell r="O200">
            <v>0</v>
          </cell>
          <cell r="P200">
            <v>0</v>
          </cell>
          <cell r="Q200">
            <v>0</v>
          </cell>
        </row>
        <row r="201">
          <cell r="C201">
            <v>0</v>
          </cell>
          <cell r="D201">
            <v>0</v>
          </cell>
          <cell r="E201">
            <v>0</v>
          </cell>
          <cell r="F201">
            <v>0</v>
          </cell>
          <cell r="G201">
            <v>0</v>
          </cell>
          <cell r="H201">
            <v>0</v>
          </cell>
          <cell r="I201">
            <v>0</v>
          </cell>
          <cell r="J201">
            <v>0</v>
          </cell>
          <cell r="K201">
            <v>0</v>
          </cell>
          <cell r="L201">
            <v>0</v>
          </cell>
          <cell r="M201">
            <v>0</v>
          </cell>
          <cell r="N201">
            <v>0</v>
          </cell>
          <cell r="O201">
            <v>0</v>
          </cell>
          <cell r="P201">
            <v>0</v>
          </cell>
          <cell r="Q201">
            <v>0</v>
          </cell>
        </row>
        <row r="202">
          <cell r="C202">
            <v>0</v>
          </cell>
          <cell r="D202">
            <v>0</v>
          </cell>
          <cell r="E202">
            <v>0</v>
          </cell>
          <cell r="F202">
            <v>0</v>
          </cell>
          <cell r="G202">
            <v>0</v>
          </cell>
          <cell r="H202">
            <v>0</v>
          </cell>
          <cell r="I202">
            <v>0</v>
          </cell>
          <cell r="J202">
            <v>0</v>
          </cell>
          <cell r="K202">
            <v>0</v>
          </cell>
          <cell r="L202">
            <v>0</v>
          </cell>
          <cell r="M202">
            <v>0</v>
          </cell>
          <cell r="N202">
            <v>0</v>
          </cell>
          <cell r="O202">
            <v>0</v>
          </cell>
          <cell r="P202">
            <v>0</v>
          </cell>
          <cell r="Q202">
            <v>0</v>
          </cell>
        </row>
        <row r="203">
          <cell r="C203" t="str">
            <v>DATOS ESPECÍFICOS</v>
          </cell>
          <cell r="D203">
            <v>0</v>
          </cell>
          <cell r="E203">
            <v>0</v>
          </cell>
          <cell r="F203">
            <v>0</v>
          </cell>
          <cell r="G203">
            <v>0</v>
          </cell>
          <cell r="H203">
            <v>0</v>
          </cell>
          <cell r="I203">
            <v>0</v>
          </cell>
          <cell r="J203">
            <v>0</v>
          </cell>
          <cell r="K203">
            <v>0</v>
          </cell>
          <cell r="L203">
            <v>0</v>
          </cell>
          <cell r="M203">
            <v>0</v>
          </cell>
          <cell r="N203">
            <v>0</v>
          </cell>
          <cell r="O203">
            <v>0</v>
          </cell>
          <cell r="P203">
            <v>0</v>
          </cell>
          <cell r="Q203">
            <v>0</v>
          </cell>
        </row>
        <row r="204">
          <cell r="C204">
            <v>0</v>
          </cell>
          <cell r="D204">
            <v>0</v>
          </cell>
          <cell r="E204">
            <v>0</v>
          </cell>
          <cell r="F204">
            <v>0</v>
          </cell>
          <cell r="G204">
            <v>0</v>
          </cell>
          <cell r="H204">
            <v>0</v>
          </cell>
          <cell r="I204">
            <v>0</v>
          </cell>
          <cell r="J204">
            <v>0</v>
          </cell>
          <cell r="K204">
            <v>0</v>
          </cell>
          <cell r="L204">
            <v>0</v>
          </cell>
          <cell r="M204">
            <v>0</v>
          </cell>
          <cell r="N204">
            <v>0</v>
          </cell>
          <cell r="O204">
            <v>0</v>
          </cell>
          <cell r="P204">
            <v>0</v>
          </cell>
          <cell r="Q204">
            <v>0</v>
          </cell>
        </row>
        <row r="205">
          <cell r="C205" t="str">
            <v>ITEM</v>
          </cell>
          <cell r="D205" t="str">
            <v>DESCRIPCIÓN</v>
          </cell>
          <cell r="E205">
            <v>0</v>
          </cell>
          <cell r="F205">
            <v>0</v>
          </cell>
          <cell r="G205">
            <v>0</v>
          </cell>
          <cell r="H205">
            <v>0</v>
          </cell>
          <cell r="I205">
            <v>0</v>
          </cell>
          <cell r="J205">
            <v>0</v>
          </cell>
          <cell r="K205">
            <v>0</v>
          </cell>
          <cell r="L205">
            <v>0</v>
          </cell>
          <cell r="M205" t="str">
            <v>UNIDAD</v>
          </cell>
          <cell r="N205">
            <v>0</v>
          </cell>
          <cell r="O205" t="str">
            <v>CANTIDAD</v>
          </cell>
          <cell r="P205">
            <v>0</v>
          </cell>
          <cell r="Q205">
            <v>0</v>
          </cell>
        </row>
        <row r="206">
          <cell r="C206" t="str">
            <v>5.2.1</v>
          </cell>
          <cell r="D206" t="str">
            <v>Desmonte de cobertura de teja, colocada a menos de 20 m de altura, en cubierta inclinada a dos aguas con una pendiente media del 30%; con medios manuales y carga manual sobre volqueta. El precio incluye el desmontaje elementos de fijación y de los remates.</v>
          </cell>
          <cell r="E206">
            <v>0</v>
          </cell>
          <cell r="F206">
            <v>0</v>
          </cell>
          <cell r="G206">
            <v>0</v>
          </cell>
          <cell r="H206">
            <v>0</v>
          </cell>
          <cell r="I206">
            <v>0</v>
          </cell>
          <cell r="J206">
            <v>0</v>
          </cell>
          <cell r="K206">
            <v>0</v>
          </cell>
          <cell r="L206">
            <v>0</v>
          </cell>
          <cell r="M206" t="str">
            <v>m2</v>
          </cell>
          <cell r="N206">
            <v>0</v>
          </cell>
          <cell r="O206">
            <v>84</v>
          </cell>
          <cell r="P206">
            <v>0</v>
          </cell>
          <cell r="Q206">
            <v>0</v>
          </cell>
          <cell r="R206">
            <v>3841</v>
          </cell>
          <cell r="S206">
            <v>4952</v>
          </cell>
          <cell r="T206">
            <v>8.8300000000000003E-2</v>
          </cell>
          <cell r="U206">
            <v>0</v>
          </cell>
          <cell r="V206">
            <v>0</v>
          </cell>
          <cell r="W206">
            <v>0.91169999999999995</v>
          </cell>
        </row>
        <row r="207">
          <cell r="C207" t="str">
            <v>I. EQUIPO</v>
          </cell>
          <cell r="D207">
            <v>0</v>
          </cell>
          <cell r="E207">
            <v>0</v>
          </cell>
          <cell r="F207">
            <v>0</v>
          </cell>
          <cell r="G207">
            <v>0</v>
          </cell>
          <cell r="H207">
            <v>0</v>
          </cell>
          <cell r="I207">
            <v>0</v>
          </cell>
          <cell r="J207">
            <v>0</v>
          </cell>
          <cell r="K207">
            <v>0</v>
          </cell>
          <cell r="L207">
            <v>0</v>
          </cell>
          <cell r="M207">
            <v>0</v>
          </cell>
          <cell r="N207">
            <v>0</v>
          </cell>
          <cell r="O207">
            <v>0</v>
          </cell>
          <cell r="P207">
            <v>0</v>
          </cell>
          <cell r="Q207">
            <v>0</v>
          </cell>
        </row>
        <row r="208">
          <cell r="C208">
            <v>0</v>
          </cell>
          <cell r="D208">
            <v>0</v>
          </cell>
          <cell r="E208">
            <v>0</v>
          </cell>
          <cell r="F208">
            <v>0</v>
          </cell>
          <cell r="G208">
            <v>0</v>
          </cell>
          <cell r="H208">
            <v>0</v>
          </cell>
          <cell r="I208">
            <v>0</v>
          </cell>
          <cell r="J208">
            <v>0</v>
          </cell>
          <cell r="K208">
            <v>0</v>
          </cell>
          <cell r="L208">
            <v>0</v>
          </cell>
          <cell r="M208">
            <v>0</v>
          </cell>
          <cell r="N208">
            <v>0</v>
          </cell>
          <cell r="O208">
            <v>0</v>
          </cell>
          <cell r="P208">
            <v>0</v>
          </cell>
          <cell r="Q208">
            <v>0</v>
          </cell>
        </row>
        <row r="209">
          <cell r="C209" t="str">
            <v>DESCRIPCIÓN</v>
          </cell>
          <cell r="D209">
            <v>0</v>
          </cell>
          <cell r="E209">
            <v>0</v>
          </cell>
          <cell r="F209">
            <v>0</v>
          </cell>
          <cell r="G209">
            <v>0</v>
          </cell>
          <cell r="H209" t="str">
            <v>MARCA</v>
          </cell>
          <cell r="I209">
            <v>0</v>
          </cell>
          <cell r="J209" t="str">
            <v>TIPO</v>
          </cell>
          <cell r="K209">
            <v>0</v>
          </cell>
          <cell r="L209" t="str">
            <v>TARIFA/HORA</v>
          </cell>
          <cell r="M209" t="str">
            <v>RENDIMIENTO</v>
          </cell>
          <cell r="N209">
            <v>0</v>
          </cell>
          <cell r="O209" t="str">
            <v>Vr. UNITARIO</v>
          </cell>
          <cell r="P209">
            <v>0</v>
          </cell>
          <cell r="Q209">
            <v>0</v>
          </cell>
        </row>
        <row r="210">
          <cell r="C210" t="str">
            <v>Sección completa de andamio (1.2m-1.5m) x 1.5 m. (+ 4 ruedas) Incluye transporte.</v>
          </cell>
          <cell r="D210">
            <v>0</v>
          </cell>
          <cell r="E210">
            <v>0</v>
          </cell>
          <cell r="F210">
            <v>0</v>
          </cell>
          <cell r="G210">
            <v>0</v>
          </cell>
          <cell r="H210">
            <v>0</v>
          </cell>
          <cell r="I210">
            <v>0</v>
          </cell>
          <cell r="J210" t="str">
            <v>Dia</v>
          </cell>
          <cell r="K210">
            <v>0</v>
          </cell>
          <cell r="L210">
            <v>2565</v>
          </cell>
          <cell r="M210">
            <v>21.666666666666668</v>
          </cell>
          <cell r="N210">
            <v>0</v>
          </cell>
          <cell r="O210">
            <v>118</v>
          </cell>
          <cell r="P210">
            <v>0</v>
          </cell>
          <cell r="Q210">
            <v>0</v>
          </cell>
          <cell r="R210">
            <v>3.88</v>
          </cell>
          <cell r="T210" t="str">
            <v>Sección completa de andamio (1.2m-1.5m) x 1.5 m. (+ 4 ruedas) Incluye transporte.</v>
          </cell>
        </row>
        <row r="211">
          <cell r="C211" t="str">
            <v>Can zunchado en madera común de 5,0cmx20cmx3,0m (alquiler). Incluye transporte.</v>
          </cell>
          <cell r="D211">
            <v>0</v>
          </cell>
          <cell r="E211">
            <v>0</v>
          </cell>
          <cell r="F211">
            <v>0</v>
          </cell>
          <cell r="G211">
            <v>0</v>
          </cell>
          <cell r="H211">
            <v>0</v>
          </cell>
          <cell r="I211">
            <v>0</v>
          </cell>
          <cell r="J211" t="str">
            <v>Dia</v>
          </cell>
          <cell r="K211">
            <v>0</v>
          </cell>
          <cell r="L211">
            <v>1500</v>
          </cell>
          <cell r="M211">
            <v>32.5</v>
          </cell>
          <cell r="N211">
            <v>0</v>
          </cell>
          <cell r="O211">
            <v>46</v>
          </cell>
          <cell r="P211">
            <v>0</v>
          </cell>
          <cell r="Q211">
            <v>0</v>
          </cell>
          <cell r="R211">
            <v>2.58</v>
          </cell>
          <cell r="T211" t="str">
            <v>Can zunchado en madera común de 5,0cmx20cmx3,0m (alquiler). Incluye transporte.</v>
          </cell>
        </row>
        <row r="212">
          <cell r="C212">
            <v>0</v>
          </cell>
          <cell r="D212">
            <v>0</v>
          </cell>
          <cell r="E212">
            <v>0</v>
          </cell>
          <cell r="F212">
            <v>0</v>
          </cell>
          <cell r="G212">
            <v>0</v>
          </cell>
          <cell r="H212">
            <v>0</v>
          </cell>
          <cell r="I212">
            <v>0</v>
          </cell>
          <cell r="J212" t="str">
            <v/>
          </cell>
          <cell r="K212">
            <v>0</v>
          </cell>
          <cell r="L212" t="str">
            <v/>
          </cell>
          <cell r="M212">
            <v>0</v>
          </cell>
          <cell r="N212">
            <v>0</v>
          </cell>
          <cell r="O212">
            <v>0</v>
          </cell>
          <cell r="P212">
            <v>0</v>
          </cell>
          <cell r="Q212">
            <v>0</v>
          </cell>
          <cell r="R212">
            <v>0</v>
          </cell>
          <cell r="T212">
            <v>0</v>
          </cell>
        </row>
        <row r="213">
          <cell r="C213" t="str">
            <v>Herramienta Menor (Como % de Mano de Obra)</v>
          </cell>
          <cell r="D213">
            <v>0</v>
          </cell>
          <cell r="E213">
            <v>0</v>
          </cell>
          <cell r="F213">
            <v>0</v>
          </cell>
          <cell r="G213">
            <v>0</v>
          </cell>
          <cell r="H213">
            <v>0</v>
          </cell>
          <cell r="I213">
            <v>0</v>
          </cell>
          <cell r="J213" t="str">
            <v>Dia</v>
          </cell>
          <cell r="K213">
            <v>0</v>
          </cell>
          <cell r="L213">
            <v>3502</v>
          </cell>
          <cell r="M213">
            <v>0.05</v>
          </cell>
          <cell r="N213">
            <v>0</v>
          </cell>
          <cell r="O213">
            <v>175</v>
          </cell>
          <cell r="P213">
            <v>0</v>
          </cell>
          <cell r="Q213">
            <v>0</v>
          </cell>
          <cell r="R213">
            <v>14700</v>
          </cell>
          <cell r="T213" t="str">
            <v>Herramienta Menor (Como % de Mano de Obra)</v>
          </cell>
        </row>
        <row r="214">
          <cell r="C214">
            <v>0</v>
          </cell>
          <cell r="D214">
            <v>0</v>
          </cell>
          <cell r="E214">
            <v>0</v>
          </cell>
          <cell r="F214">
            <v>0</v>
          </cell>
          <cell r="G214">
            <v>0</v>
          </cell>
          <cell r="H214">
            <v>0</v>
          </cell>
          <cell r="I214">
            <v>0</v>
          </cell>
          <cell r="J214">
            <v>0</v>
          </cell>
          <cell r="K214">
            <v>0</v>
          </cell>
          <cell r="L214">
            <v>8.8300000000000003E-2</v>
          </cell>
          <cell r="M214" t="str">
            <v>SUBTOTAL $</v>
          </cell>
          <cell r="N214">
            <v>0</v>
          </cell>
          <cell r="O214">
            <v>339</v>
          </cell>
          <cell r="P214">
            <v>0</v>
          </cell>
          <cell r="Q214">
            <v>0</v>
          </cell>
          <cell r="T214">
            <v>0</v>
          </cell>
        </row>
        <row r="215">
          <cell r="C215" t="str">
            <v>II. MATERIALES</v>
          </cell>
          <cell r="D215">
            <v>0</v>
          </cell>
          <cell r="E215">
            <v>0</v>
          </cell>
          <cell r="F215">
            <v>0</v>
          </cell>
          <cell r="G215">
            <v>0</v>
          </cell>
          <cell r="H215">
            <v>0</v>
          </cell>
          <cell r="I215">
            <v>0</v>
          </cell>
          <cell r="J215">
            <v>0</v>
          </cell>
          <cell r="K215">
            <v>0</v>
          </cell>
          <cell r="L215">
            <v>0</v>
          </cell>
          <cell r="M215">
            <v>0</v>
          </cell>
          <cell r="N215">
            <v>0</v>
          </cell>
          <cell r="O215">
            <v>0</v>
          </cell>
          <cell r="P215">
            <v>0</v>
          </cell>
          <cell r="Q215">
            <v>0</v>
          </cell>
          <cell r="T215">
            <v>0</v>
          </cell>
        </row>
        <row r="216">
          <cell r="C216">
            <v>0</v>
          </cell>
          <cell r="D216">
            <v>0</v>
          </cell>
          <cell r="E216">
            <v>0</v>
          </cell>
          <cell r="F216">
            <v>0</v>
          </cell>
          <cell r="G216">
            <v>0</v>
          </cell>
          <cell r="H216">
            <v>0</v>
          </cell>
          <cell r="I216">
            <v>0</v>
          </cell>
          <cell r="J216">
            <v>0</v>
          </cell>
          <cell r="K216">
            <v>0</v>
          </cell>
          <cell r="L216">
            <v>0</v>
          </cell>
          <cell r="M216">
            <v>0</v>
          </cell>
          <cell r="N216">
            <v>0</v>
          </cell>
          <cell r="O216">
            <v>0</v>
          </cell>
          <cell r="P216">
            <v>0</v>
          </cell>
          <cell r="Q216">
            <v>0</v>
          </cell>
          <cell r="T216">
            <v>0</v>
          </cell>
        </row>
        <row r="217">
          <cell r="C217" t="str">
            <v>DESCRIPCIÓN</v>
          </cell>
          <cell r="D217">
            <v>0</v>
          </cell>
          <cell r="E217">
            <v>0</v>
          </cell>
          <cell r="F217">
            <v>0</v>
          </cell>
          <cell r="G217">
            <v>0</v>
          </cell>
          <cell r="H217">
            <v>0</v>
          </cell>
          <cell r="I217">
            <v>0</v>
          </cell>
          <cell r="J217">
            <v>0</v>
          </cell>
          <cell r="K217" t="str">
            <v>UNIDAD</v>
          </cell>
          <cell r="L217" t="str">
            <v>CANTIDAD</v>
          </cell>
          <cell r="M217" t="str">
            <v>PRECIO UNIT.</v>
          </cell>
          <cell r="N217">
            <v>0</v>
          </cell>
          <cell r="O217" t="str">
            <v>Vr. UNITARIO</v>
          </cell>
          <cell r="P217">
            <v>0</v>
          </cell>
          <cell r="Q217">
            <v>0</v>
          </cell>
          <cell r="T217">
            <v>0</v>
          </cell>
        </row>
        <row r="218">
          <cell r="C218">
            <v>0</v>
          </cell>
          <cell r="D218">
            <v>0</v>
          </cell>
          <cell r="E218">
            <v>0</v>
          </cell>
          <cell r="F218">
            <v>0</v>
          </cell>
          <cell r="G218">
            <v>0</v>
          </cell>
          <cell r="H218">
            <v>0</v>
          </cell>
          <cell r="I218">
            <v>0</v>
          </cell>
          <cell r="J218">
            <v>0</v>
          </cell>
          <cell r="K218" t="str">
            <v/>
          </cell>
          <cell r="L218">
            <v>6.6E-3</v>
          </cell>
          <cell r="M218">
            <v>0</v>
          </cell>
          <cell r="N218">
            <v>0</v>
          </cell>
          <cell r="O218">
            <v>0</v>
          </cell>
          <cell r="P218">
            <v>0</v>
          </cell>
          <cell r="Q218">
            <v>0</v>
          </cell>
          <cell r="R218">
            <v>0.55000000000000004</v>
          </cell>
          <cell r="T218">
            <v>0</v>
          </cell>
        </row>
        <row r="219">
          <cell r="C219">
            <v>0</v>
          </cell>
          <cell r="D219">
            <v>0</v>
          </cell>
          <cell r="E219">
            <v>0</v>
          </cell>
          <cell r="F219">
            <v>0</v>
          </cell>
          <cell r="G219">
            <v>0</v>
          </cell>
          <cell r="H219">
            <v>0</v>
          </cell>
          <cell r="I219">
            <v>0</v>
          </cell>
          <cell r="J219">
            <v>0</v>
          </cell>
          <cell r="K219" t="str">
            <v/>
          </cell>
          <cell r="L219">
            <v>5.9999999999999995E-4</v>
          </cell>
          <cell r="M219">
            <v>0</v>
          </cell>
          <cell r="N219">
            <v>0</v>
          </cell>
          <cell r="O219">
            <v>0</v>
          </cell>
          <cell r="P219">
            <v>0</v>
          </cell>
          <cell r="Q219">
            <v>0</v>
          </cell>
          <cell r="R219">
            <v>0.05</v>
          </cell>
          <cell r="T219">
            <v>0</v>
          </cell>
        </row>
        <row r="220">
          <cell r="C220">
            <v>0</v>
          </cell>
          <cell r="D220">
            <v>0</v>
          </cell>
          <cell r="E220">
            <v>0</v>
          </cell>
          <cell r="F220">
            <v>0</v>
          </cell>
          <cell r="G220">
            <v>0</v>
          </cell>
          <cell r="H220">
            <v>0</v>
          </cell>
          <cell r="I220">
            <v>0</v>
          </cell>
          <cell r="J220">
            <v>0</v>
          </cell>
          <cell r="K220" t="str">
            <v/>
          </cell>
          <cell r="L220">
            <v>2.0999999999999999E-3</v>
          </cell>
          <cell r="M220">
            <v>0</v>
          </cell>
          <cell r="N220">
            <v>0</v>
          </cell>
          <cell r="O220">
            <v>0</v>
          </cell>
          <cell r="P220">
            <v>0</v>
          </cell>
          <cell r="Q220">
            <v>0</v>
          </cell>
          <cell r="R220">
            <v>0.18</v>
          </cell>
          <cell r="T220">
            <v>0</v>
          </cell>
        </row>
        <row r="221">
          <cell r="C221">
            <v>0</v>
          </cell>
          <cell r="D221">
            <v>0</v>
          </cell>
          <cell r="E221">
            <v>0</v>
          </cell>
          <cell r="F221">
            <v>0</v>
          </cell>
          <cell r="G221">
            <v>0</v>
          </cell>
          <cell r="H221">
            <v>0</v>
          </cell>
          <cell r="I221">
            <v>0</v>
          </cell>
          <cell r="J221">
            <v>0</v>
          </cell>
          <cell r="K221" t="str">
            <v/>
          </cell>
          <cell r="L221">
            <v>0</v>
          </cell>
          <cell r="M221">
            <v>0</v>
          </cell>
          <cell r="N221">
            <v>0</v>
          </cell>
          <cell r="O221">
            <v>0</v>
          </cell>
          <cell r="P221">
            <v>0</v>
          </cell>
          <cell r="Q221">
            <v>0</v>
          </cell>
          <cell r="R221">
            <v>0</v>
          </cell>
          <cell r="T221">
            <v>0</v>
          </cell>
        </row>
        <row r="222">
          <cell r="C222">
            <v>0</v>
          </cell>
          <cell r="D222">
            <v>0</v>
          </cell>
          <cell r="E222">
            <v>0</v>
          </cell>
          <cell r="F222">
            <v>0</v>
          </cell>
          <cell r="G222">
            <v>0</v>
          </cell>
          <cell r="H222">
            <v>0</v>
          </cell>
          <cell r="I222">
            <v>0</v>
          </cell>
          <cell r="J222">
            <v>0</v>
          </cell>
          <cell r="K222" t="str">
            <v/>
          </cell>
          <cell r="L222">
            <v>0</v>
          </cell>
          <cell r="M222">
            <v>0</v>
          </cell>
          <cell r="N222">
            <v>0</v>
          </cell>
          <cell r="O222">
            <v>0</v>
          </cell>
          <cell r="P222">
            <v>0</v>
          </cell>
          <cell r="Q222">
            <v>0</v>
          </cell>
          <cell r="R222">
            <v>0</v>
          </cell>
          <cell r="T222">
            <v>0</v>
          </cell>
        </row>
        <row r="223">
          <cell r="C223">
            <v>0</v>
          </cell>
          <cell r="D223">
            <v>0</v>
          </cell>
          <cell r="E223">
            <v>0</v>
          </cell>
          <cell r="F223">
            <v>0</v>
          </cell>
          <cell r="G223">
            <v>0</v>
          </cell>
          <cell r="H223">
            <v>0</v>
          </cell>
          <cell r="I223">
            <v>0</v>
          </cell>
          <cell r="J223">
            <v>0</v>
          </cell>
          <cell r="K223" t="str">
            <v/>
          </cell>
          <cell r="L223">
            <v>0</v>
          </cell>
          <cell r="M223">
            <v>0</v>
          </cell>
          <cell r="N223">
            <v>0</v>
          </cell>
          <cell r="O223">
            <v>0</v>
          </cell>
          <cell r="P223">
            <v>0</v>
          </cell>
          <cell r="Q223">
            <v>0</v>
          </cell>
          <cell r="R223">
            <v>0</v>
          </cell>
          <cell r="T223">
            <v>0</v>
          </cell>
        </row>
        <row r="224">
          <cell r="C224">
            <v>0</v>
          </cell>
          <cell r="D224">
            <v>0</v>
          </cell>
          <cell r="E224">
            <v>0</v>
          </cell>
          <cell r="F224">
            <v>0</v>
          </cell>
          <cell r="G224">
            <v>0</v>
          </cell>
          <cell r="H224">
            <v>0</v>
          </cell>
          <cell r="I224">
            <v>0</v>
          </cell>
          <cell r="J224">
            <v>0</v>
          </cell>
          <cell r="K224" t="str">
            <v/>
          </cell>
          <cell r="L224">
            <v>0</v>
          </cell>
          <cell r="M224">
            <v>0</v>
          </cell>
          <cell r="N224">
            <v>0</v>
          </cell>
          <cell r="O224">
            <v>0</v>
          </cell>
          <cell r="P224">
            <v>0</v>
          </cell>
          <cell r="Q224">
            <v>0</v>
          </cell>
          <cell r="R224">
            <v>0</v>
          </cell>
          <cell r="T224">
            <v>0</v>
          </cell>
        </row>
        <row r="225">
          <cell r="C225">
            <v>0</v>
          </cell>
          <cell r="D225">
            <v>0</v>
          </cell>
          <cell r="E225">
            <v>0</v>
          </cell>
          <cell r="F225">
            <v>0</v>
          </cell>
          <cell r="G225">
            <v>0</v>
          </cell>
          <cell r="H225">
            <v>0</v>
          </cell>
          <cell r="I225">
            <v>0</v>
          </cell>
          <cell r="J225">
            <v>0</v>
          </cell>
          <cell r="K225">
            <v>0</v>
          </cell>
          <cell r="L225">
            <v>0</v>
          </cell>
          <cell r="M225" t="str">
            <v>SUBTOTAL $</v>
          </cell>
          <cell r="N225">
            <v>0</v>
          </cell>
          <cell r="O225">
            <v>0</v>
          </cell>
          <cell r="P225">
            <v>0</v>
          </cell>
          <cell r="Q225">
            <v>0</v>
          </cell>
          <cell r="T225">
            <v>0</v>
          </cell>
        </row>
        <row r="226">
          <cell r="C226" t="str">
            <v>III. TRANSPORTES</v>
          </cell>
          <cell r="D226">
            <v>0</v>
          </cell>
          <cell r="E226">
            <v>0</v>
          </cell>
          <cell r="F226">
            <v>0</v>
          </cell>
          <cell r="G226">
            <v>0</v>
          </cell>
          <cell r="H226">
            <v>0</v>
          </cell>
          <cell r="I226">
            <v>0</v>
          </cell>
          <cell r="J226">
            <v>0</v>
          </cell>
          <cell r="K226">
            <v>0</v>
          </cell>
          <cell r="L226">
            <v>0</v>
          </cell>
          <cell r="M226">
            <v>0</v>
          </cell>
          <cell r="N226">
            <v>0</v>
          </cell>
          <cell r="O226">
            <v>0</v>
          </cell>
          <cell r="P226">
            <v>0</v>
          </cell>
          <cell r="Q226">
            <v>0</v>
          </cell>
          <cell r="T226">
            <v>0</v>
          </cell>
        </row>
        <row r="227">
          <cell r="C227">
            <v>0</v>
          </cell>
          <cell r="D227">
            <v>0</v>
          </cell>
          <cell r="E227">
            <v>0</v>
          </cell>
          <cell r="F227">
            <v>0</v>
          </cell>
          <cell r="G227">
            <v>0</v>
          </cell>
          <cell r="H227">
            <v>0</v>
          </cell>
          <cell r="I227">
            <v>0</v>
          </cell>
          <cell r="J227">
            <v>0</v>
          </cell>
          <cell r="K227">
            <v>0</v>
          </cell>
          <cell r="L227">
            <v>0</v>
          </cell>
          <cell r="M227">
            <v>0</v>
          </cell>
          <cell r="N227">
            <v>0</v>
          </cell>
          <cell r="O227">
            <v>0</v>
          </cell>
          <cell r="P227">
            <v>0</v>
          </cell>
          <cell r="Q227">
            <v>0</v>
          </cell>
          <cell r="T227">
            <v>0</v>
          </cell>
        </row>
        <row r="228">
          <cell r="C228" t="str">
            <v>MATERIAL</v>
          </cell>
          <cell r="D228">
            <v>0</v>
          </cell>
          <cell r="E228">
            <v>0</v>
          </cell>
          <cell r="F228">
            <v>0</v>
          </cell>
          <cell r="G228">
            <v>0</v>
          </cell>
          <cell r="H228">
            <v>0</v>
          </cell>
          <cell r="I228">
            <v>0</v>
          </cell>
          <cell r="J228" t="str">
            <v>VOL. o PESO</v>
          </cell>
          <cell r="K228" t="str">
            <v>DISTANCIA</v>
          </cell>
          <cell r="L228" t="str">
            <v>M3 o Ton/Km</v>
          </cell>
          <cell r="M228" t="str">
            <v>TARIFA</v>
          </cell>
          <cell r="N228">
            <v>0</v>
          </cell>
          <cell r="O228" t="str">
            <v>Vr. UNITARIO</v>
          </cell>
          <cell r="P228">
            <v>0</v>
          </cell>
          <cell r="Q228">
            <v>0</v>
          </cell>
          <cell r="T228">
            <v>0</v>
          </cell>
        </row>
        <row r="229">
          <cell r="C229">
            <v>0</v>
          </cell>
          <cell r="D229">
            <v>0</v>
          </cell>
          <cell r="E229">
            <v>0</v>
          </cell>
          <cell r="F229">
            <v>0</v>
          </cell>
          <cell r="G229">
            <v>0</v>
          </cell>
          <cell r="H229">
            <v>0</v>
          </cell>
          <cell r="I229">
            <v>0</v>
          </cell>
          <cell r="J229" t="str">
            <v/>
          </cell>
          <cell r="K229">
            <v>0</v>
          </cell>
          <cell r="L229">
            <v>0</v>
          </cell>
          <cell r="M229">
            <v>0</v>
          </cell>
          <cell r="N229">
            <v>0</v>
          </cell>
          <cell r="O229">
            <v>0</v>
          </cell>
          <cell r="P229">
            <v>0</v>
          </cell>
          <cell r="Q229">
            <v>0</v>
          </cell>
          <cell r="R229">
            <v>0</v>
          </cell>
          <cell r="T229">
            <v>0</v>
          </cell>
        </row>
        <row r="230">
          <cell r="C230">
            <v>0</v>
          </cell>
          <cell r="D230">
            <v>0</v>
          </cell>
          <cell r="E230">
            <v>0</v>
          </cell>
          <cell r="F230">
            <v>0</v>
          </cell>
          <cell r="G230">
            <v>0</v>
          </cell>
          <cell r="H230">
            <v>0</v>
          </cell>
          <cell r="I230">
            <v>0</v>
          </cell>
          <cell r="J230" t="str">
            <v/>
          </cell>
          <cell r="K230">
            <v>0</v>
          </cell>
          <cell r="L230">
            <v>0</v>
          </cell>
          <cell r="M230">
            <v>0</v>
          </cell>
          <cell r="N230">
            <v>0</v>
          </cell>
          <cell r="O230">
            <v>0</v>
          </cell>
          <cell r="P230">
            <v>0</v>
          </cell>
          <cell r="Q230">
            <v>0</v>
          </cell>
          <cell r="R230">
            <v>0</v>
          </cell>
          <cell r="T230">
            <v>0</v>
          </cell>
        </row>
        <row r="231">
          <cell r="C231">
            <v>0</v>
          </cell>
          <cell r="D231">
            <v>0</v>
          </cell>
          <cell r="E231">
            <v>0</v>
          </cell>
          <cell r="F231">
            <v>0</v>
          </cell>
          <cell r="G231">
            <v>0</v>
          </cell>
          <cell r="H231">
            <v>0</v>
          </cell>
          <cell r="I231">
            <v>0</v>
          </cell>
          <cell r="J231" t="str">
            <v/>
          </cell>
          <cell r="K231">
            <v>0</v>
          </cell>
          <cell r="L231">
            <v>0</v>
          </cell>
          <cell r="M231">
            <v>0</v>
          </cell>
          <cell r="N231">
            <v>0</v>
          </cell>
          <cell r="O231">
            <v>0</v>
          </cell>
          <cell r="P231">
            <v>0</v>
          </cell>
          <cell r="Q231">
            <v>0</v>
          </cell>
          <cell r="R231">
            <v>0</v>
          </cell>
          <cell r="T231">
            <v>0</v>
          </cell>
        </row>
        <row r="232">
          <cell r="C232">
            <v>0</v>
          </cell>
          <cell r="D232">
            <v>0</v>
          </cell>
          <cell r="E232">
            <v>0</v>
          </cell>
          <cell r="F232">
            <v>0</v>
          </cell>
          <cell r="G232">
            <v>0</v>
          </cell>
          <cell r="H232">
            <v>0</v>
          </cell>
          <cell r="I232">
            <v>0</v>
          </cell>
          <cell r="J232">
            <v>0</v>
          </cell>
          <cell r="K232">
            <v>0</v>
          </cell>
          <cell r="L232">
            <v>0</v>
          </cell>
          <cell r="M232" t="str">
            <v>SUBTOTAL $</v>
          </cell>
          <cell r="N232">
            <v>0</v>
          </cell>
          <cell r="O232">
            <v>0</v>
          </cell>
          <cell r="P232">
            <v>0</v>
          </cell>
          <cell r="Q232">
            <v>0</v>
          </cell>
          <cell r="T232">
            <v>0</v>
          </cell>
        </row>
        <row r="233">
          <cell r="C233" t="str">
            <v>IV. MANO DE OBRA</v>
          </cell>
          <cell r="D233">
            <v>0</v>
          </cell>
          <cell r="E233">
            <v>0</v>
          </cell>
          <cell r="F233">
            <v>0</v>
          </cell>
          <cell r="G233">
            <v>0</v>
          </cell>
          <cell r="H233">
            <v>0</v>
          </cell>
          <cell r="I233">
            <v>0</v>
          </cell>
          <cell r="J233">
            <v>0</v>
          </cell>
          <cell r="K233">
            <v>0</v>
          </cell>
          <cell r="L233">
            <v>0</v>
          </cell>
          <cell r="M233">
            <v>0</v>
          </cell>
          <cell r="N233">
            <v>0</v>
          </cell>
          <cell r="O233">
            <v>0</v>
          </cell>
          <cell r="P233">
            <v>0</v>
          </cell>
          <cell r="Q233">
            <v>0</v>
          </cell>
          <cell r="T233">
            <v>0</v>
          </cell>
        </row>
        <row r="234">
          <cell r="C234">
            <v>0</v>
          </cell>
          <cell r="D234">
            <v>0</v>
          </cell>
          <cell r="E234">
            <v>0</v>
          </cell>
          <cell r="F234">
            <v>0</v>
          </cell>
          <cell r="G234">
            <v>0</v>
          </cell>
          <cell r="H234">
            <v>0</v>
          </cell>
          <cell r="I234">
            <v>0</v>
          </cell>
          <cell r="J234">
            <v>0</v>
          </cell>
          <cell r="K234">
            <v>0</v>
          </cell>
          <cell r="L234">
            <v>0</v>
          </cell>
          <cell r="M234">
            <v>0</v>
          </cell>
          <cell r="N234">
            <v>0</v>
          </cell>
          <cell r="O234">
            <v>0</v>
          </cell>
          <cell r="P234">
            <v>0</v>
          </cell>
          <cell r="Q234">
            <v>0</v>
          </cell>
          <cell r="T234">
            <v>0</v>
          </cell>
        </row>
        <row r="235">
          <cell r="C235" t="str">
            <v>TRABAJADOR</v>
          </cell>
          <cell r="D235">
            <v>0</v>
          </cell>
          <cell r="E235">
            <v>0</v>
          </cell>
          <cell r="F235">
            <v>0</v>
          </cell>
          <cell r="G235">
            <v>0</v>
          </cell>
          <cell r="H235">
            <v>0</v>
          </cell>
          <cell r="I235" t="str">
            <v>CANTIDAD</v>
          </cell>
          <cell r="J235" t="str">
            <v>JORNAL</v>
          </cell>
          <cell r="K235" t="str">
            <v>PRESTACIONES</v>
          </cell>
          <cell r="L235" t="str">
            <v>JORNAL TOTAL</v>
          </cell>
          <cell r="M235" t="str">
            <v>RENDIMIENTO</v>
          </cell>
          <cell r="N235">
            <v>0</v>
          </cell>
          <cell r="O235" t="str">
            <v>Vr. UNITARIO</v>
          </cell>
          <cell r="P235">
            <v>0</v>
          </cell>
          <cell r="Q235">
            <v>0</v>
          </cell>
          <cell r="R235">
            <v>0</v>
          </cell>
          <cell r="T235">
            <v>0</v>
          </cell>
        </row>
        <row r="236">
          <cell r="C236" t="str">
            <v>Oficial</v>
          </cell>
          <cell r="D236">
            <v>0</v>
          </cell>
          <cell r="E236">
            <v>0</v>
          </cell>
          <cell r="F236">
            <v>0</v>
          </cell>
          <cell r="G236">
            <v>0</v>
          </cell>
          <cell r="H236">
            <v>0</v>
          </cell>
          <cell r="I236">
            <v>1</v>
          </cell>
          <cell r="J236">
            <v>88160</v>
          </cell>
          <cell r="K236">
            <v>1.6933</v>
          </cell>
          <cell r="L236">
            <v>149281</v>
          </cell>
          <cell r="M236">
            <v>65</v>
          </cell>
          <cell r="N236">
            <v>0</v>
          </cell>
          <cell r="O236">
            <v>2297</v>
          </cell>
          <cell r="P236">
            <v>0</v>
          </cell>
          <cell r="Q236">
            <v>0</v>
          </cell>
          <cell r="R236">
            <v>1.29</v>
          </cell>
          <cell r="T236" t="str">
            <v>Oficial</v>
          </cell>
        </row>
        <row r="237">
          <cell r="C237" t="str">
            <v>Ayudante Raso</v>
          </cell>
          <cell r="D237">
            <v>0</v>
          </cell>
          <cell r="E237">
            <v>0</v>
          </cell>
          <cell r="F237">
            <v>0</v>
          </cell>
          <cell r="G237">
            <v>0</v>
          </cell>
          <cell r="H237">
            <v>0</v>
          </cell>
          <cell r="I237">
            <v>1</v>
          </cell>
          <cell r="J237">
            <v>44900</v>
          </cell>
          <cell r="K237">
            <v>1.744</v>
          </cell>
          <cell r="L237">
            <v>78306</v>
          </cell>
          <cell r="M237">
            <v>65</v>
          </cell>
          <cell r="N237">
            <v>0</v>
          </cell>
          <cell r="O237">
            <v>1205</v>
          </cell>
          <cell r="P237">
            <v>0</v>
          </cell>
          <cell r="Q237">
            <v>0</v>
          </cell>
          <cell r="R237">
            <v>1.29</v>
          </cell>
          <cell r="T237" t="str">
            <v>Ayudante Raso</v>
          </cell>
        </row>
        <row r="238">
          <cell r="C238">
            <v>0</v>
          </cell>
          <cell r="D238">
            <v>0</v>
          </cell>
          <cell r="E238">
            <v>0</v>
          </cell>
          <cell r="F238">
            <v>0</v>
          </cell>
          <cell r="G238">
            <v>0</v>
          </cell>
          <cell r="H238">
            <v>0</v>
          </cell>
          <cell r="I238">
            <v>0</v>
          </cell>
          <cell r="J238">
            <v>0</v>
          </cell>
          <cell r="K238">
            <v>0</v>
          </cell>
          <cell r="L238">
            <v>0</v>
          </cell>
          <cell r="M238">
            <v>0</v>
          </cell>
          <cell r="N238">
            <v>0</v>
          </cell>
          <cell r="O238">
            <v>0</v>
          </cell>
          <cell r="P238">
            <v>0</v>
          </cell>
          <cell r="Q238">
            <v>0</v>
          </cell>
          <cell r="R238">
            <v>0</v>
          </cell>
          <cell r="T238">
            <v>0</v>
          </cell>
        </row>
        <row r="239">
          <cell r="C239">
            <v>0</v>
          </cell>
          <cell r="D239">
            <v>0</v>
          </cell>
          <cell r="E239">
            <v>0</v>
          </cell>
          <cell r="F239">
            <v>0</v>
          </cell>
          <cell r="G239">
            <v>0</v>
          </cell>
          <cell r="H239">
            <v>0</v>
          </cell>
          <cell r="I239">
            <v>0</v>
          </cell>
          <cell r="J239">
            <v>0</v>
          </cell>
          <cell r="K239">
            <v>0</v>
          </cell>
          <cell r="L239">
            <v>0.91169999999999995</v>
          </cell>
          <cell r="M239" t="str">
            <v>SUBTOTAL $</v>
          </cell>
          <cell r="N239">
            <v>0</v>
          </cell>
          <cell r="O239">
            <v>3502</v>
          </cell>
          <cell r="P239">
            <v>0</v>
          </cell>
          <cell r="Q239">
            <v>0</v>
          </cell>
          <cell r="T239">
            <v>0</v>
          </cell>
        </row>
        <row r="240">
          <cell r="C240">
            <v>0</v>
          </cell>
          <cell r="D240">
            <v>0</v>
          </cell>
          <cell r="E240">
            <v>0</v>
          </cell>
          <cell r="F240">
            <v>0</v>
          </cell>
          <cell r="G240">
            <v>0</v>
          </cell>
          <cell r="H240">
            <v>0</v>
          </cell>
          <cell r="I240">
            <v>0</v>
          </cell>
          <cell r="J240">
            <v>0</v>
          </cell>
          <cell r="K240">
            <v>0</v>
          </cell>
          <cell r="L240">
            <v>0</v>
          </cell>
          <cell r="M240">
            <v>0</v>
          </cell>
          <cell r="N240">
            <v>0</v>
          </cell>
          <cell r="O240">
            <v>0</v>
          </cell>
          <cell r="P240">
            <v>0</v>
          </cell>
          <cell r="Q240">
            <v>0</v>
          </cell>
        </row>
        <row r="241">
          <cell r="C241" t="str">
            <v>TOTAL COSTO DIRECTO $</v>
          </cell>
          <cell r="D241">
            <v>0</v>
          </cell>
          <cell r="E241">
            <v>0</v>
          </cell>
          <cell r="F241">
            <v>0</v>
          </cell>
          <cell r="G241">
            <v>0</v>
          </cell>
          <cell r="H241">
            <v>0</v>
          </cell>
          <cell r="I241">
            <v>0</v>
          </cell>
          <cell r="J241">
            <v>0</v>
          </cell>
          <cell r="K241">
            <v>0</v>
          </cell>
          <cell r="L241">
            <v>0</v>
          </cell>
          <cell r="M241">
            <v>0</v>
          </cell>
          <cell r="N241">
            <v>0</v>
          </cell>
          <cell r="O241">
            <v>3841</v>
          </cell>
          <cell r="P241">
            <v>0</v>
          </cell>
          <cell r="Q241">
            <v>0</v>
          </cell>
        </row>
        <row r="242">
          <cell r="C242" t="str">
            <v>V. COSTOS INDIRECTOS</v>
          </cell>
          <cell r="D242">
            <v>0</v>
          </cell>
          <cell r="E242">
            <v>0</v>
          </cell>
          <cell r="F242">
            <v>0</v>
          </cell>
          <cell r="G242">
            <v>0</v>
          </cell>
          <cell r="H242">
            <v>0</v>
          </cell>
          <cell r="I242">
            <v>0</v>
          </cell>
          <cell r="J242">
            <v>0</v>
          </cell>
          <cell r="K242">
            <v>0</v>
          </cell>
          <cell r="L242">
            <v>0</v>
          </cell>
          <cell r="M242">
            <v>0</v>
          </cell>
          <cell r="N242">
            <v>0</v>
          </cell>
          <cell r="O242">
            <v>0</v>
          </cell>
          <cell r="P242">
            <v>0</v>
          </cell>
          <cell r="Q242">
            <v>0</v>
          </cell>
        </row>
        <row r="243">
          <cell r="C243">
            <v>0</v>
          </cell>
          <cell r="D243">
            <v>0</v>
          </cell>
          <cell r="E243">
            <v>0</v>
          </cell>
          <cell r="F243">
            <v>0</v>
          </cell>
          <cell r="G243">
            <v>0</v>
          </cell>
          <cell r="H243">
            <v>0</v>
          </cell>
          <cell r="I243">
            <v>0</v>
          </cell>
          <cell r="J243">
            <v>0</v>
          </cell>
          <cell r="K243">
            <v>0</v>
          </cell>
          <cell r="L243">
            <v>0</v>
          </cell>
          <cell r="M243">
            <v>0</v>
          </cell>
          <cell r="N243">
            <v>0</v>
          </cell>
          <cell r="O243">
            <v>0</v>
          </cell>
          <cell r="P243">
            <v>0</v>
          </cell>
          <cell r="Q243">
            <v>0</v>
          </cell>
        </row>
        <row r="244">
          <cell r="C244" t="str">
            <v>Descripción</v>
          </cell>
          <cell r="D244">
            <v>0</v>
          </cell>
          <cell r="E244">
            <v>0</v>
          </cell>
          <cell r="F244">
            <v>0</v>
          </cell>
          <cell r="G244">
            <v>0</v>
          </cell>
          <cell r="H244">
            <v>0</v>
          </cell>
          <cell r="I244">
            <v>0</v>
          </cell>
          <cell r="J244">
            <v>0</v>
          </cell>
          <cell r="K244">
            <v>0</v>
          </cell>
          <cell r="L244" t="str">
            <v>Porcentaje</v>
          </cell>
          <cell r="M244" t="str">
            <v>Valor Total</v>
          </cell>
          <cell r="N244">
            <v>0</v>
          </cell>
          <cell r="O244">
            <v>0</v>
          </cell>
          <cell r="P244">
            <v>0</v>
          </cell>
          <cell r="Q244">
            <v>0</v>
          </cell>
        </row>
        <row r="245">
          <cell r="C245" t="str">
            <v>ADMINISTRACION</v>
          </cell>
          <cell r="D245">
            <v>0</v>
          </cell>
          <cell r="E245">
            <v>0</v>
          </cell>
          <cell r="F245">
            <v>0</v>
          </cell>
          <cell r="G245">
            <v>0</v>
          </cell>
          <cell r="H245">
            <v>0</v>
          </cell>
          <cell r="I245">
            <v>0</v>
          </cell>
          <cell r="J245">
            <v>0</v>
          </cell>
          <cell r="K245">
            <v>0</v>
          </cell>
          <cell r="L245">
            <v>0.23930000000000001</v>
          </cell>
          <cell r="M245">
            <v>919</v>
          </cell>
          <cell r="N245">
            <v>0</v>
          </cell>
          <cell r="O245">
            <v>0</v>
          </cell>
          <cell r="P245">
            <v>0</v>
          </cell>
          <cell r="Q245">
            <v>0</v>
          </cell>
        </row>
        <row r="246">
          <cell r="C246" t="str">
            <v xml:space="preserve">IMPREVISTOS </v>
          </cell>
          <cell r="D246">
            <v>0</v>
          </cell>
          <cell r="E246">
            <v>0</v>
          </cell>
          <cell r="F246">
            <v>0</v>
          </cell>
          <cell r="G246">
            <v>0</v>
          </cell>
          <cell r="H246">
            <v>0</v>
          </cell>
          <cell r="I246">
            <v>0</v>
          </cell>
          <cell r="J246">
            <v>0</v>
          </cell>
          <cell r="K246">
            <v>0</v>
          </cell>
          <cell r="L246">
            <v>0</v>
          </cell>
          <cell r="M246">
            <v>0</v>
          </cell>
          <cell r="N246">
            <v>0</v>
          </cell>
          <cell r="O246">
            <v>0</v>
          </cell>
          <cell r="P246">
            <v>0</v>
          </cell>
          <cell r="Q246">
            <v>0</v>
          </cell>
        </row>
        <row r="247">
          <cell r="C247" t="str">
            <v>UTILIDAD</v>
          </cell>
          <cell r="D247">
            <v>0</v>
          </cell>
          <cell r="E247">
            <v>0</v>
          </cell>
          <cell r="F247">
            <v>0</v>
          </cell>
          <cell r="G247">
            <v>0</v>
          </cell>
          <cell r="H247">
            <v>0</v>
          </cell>
          <cell r="I247">
            <v>0</v>
          </cell>
          <cell r="J247">
            <v>0</v>
          </cell>
          <cell r="K247">
            <v>0</v>
          </cell>
          <cell r="L247">
            <v>0.05</v>
          </cell>
          <cell r="M247">
            <v>192</v>
          </cell>
          <cell r="N247">
            <v>0</v>
          </cell>
          <cell r="O247">
            <v>0</v>
          </cell>
          <cell r="P247">
            <v>0</v>
          </cell>
          <cell r="Q247">
            <v>0</v>
          </cell>
        </row>
        <row r="248">
          <cell r="C248" t="str">
            <v>SUBTOTAL $</v>
          </cell>
          <cell r="D248">
            <v>0</v>
          </cell>
          <cell r="E248">
            <v>0</v>
          </cell>
          <cell r="F248">
            <v>0</v>
          </cell>
          <cell r="G248">
            <v>0</v>
          </cell>
          <cell r="H248">
            <v>0</v>
          </cell>
          <cell r="I248">
            <v>0</v>
          </cell>
          <cell r="J248">
            <v>0</v>
          </cell>
          <cell r="K248">
            <v>0</v>
          </cell>
          <cell r="L248">
            <v>0</v>
          </cell>
          <cell r="M248">
            <v>0</v>
          </cell>
          <cell r="N248">
            <v>0</v>
          </cell>
          <cell r="O248">
            <v>1111</v>
          </cell>
          <cell r="P248">
            <v>0</v>
          </cell>
          <cell r="Q248">
            <v>0</v>
          </cell>
        </row>
        <row r="249">
          <cell r="C249">
            <v>0</v>
          </cell>
          <cell r="D249">
            <v>0</v>
          </cell>
          <cell r="E249">
            <v>0</v>
          </cell>
          <cell r="F249">
            <v>0</v>
          </cell>
          <cell r="G249">
            <v>0</v>
          </cell>
          <cell r="H249">
            <v>0</v>
          </cell>
          <cell r="I249">
            <v>0</v>
          </cell>
          <cell r="J249">
            <v>0</v>
          </cell>
          <cell r="K249">
            <v>0</v>
          </cell>
          <cell r="L249">
            <v>0</v>
          </cell>
          <cell r="M249">
            <v>0</v>
          </cell>
          <cell r="N249">
            <v>0</v>
          </cell>
          <cell r="O249">
            <v>0</v>
          </cell>
          <cell r="P249">
            <v>0</v>
          </cell>
          <cell r="Q249">
            <v>0</v>
          </cell>
        </row>
        <row r="250">
          <cell r="C250" t="str">
            <v>Precio Unitario Total Aproximado al peso $</v>
          </cell>
          <cell r="D250">
            <v>0</v>
          </cell>
          <cell r="E250">
            <v>0</v>
          </cell>
          <cell r="F250">
            <v>0</v>
          </cell>
          <cell r="G250">
            <v>0</v>
          </cell>
          <cell r="H250">
            <v>0</v>
          </cell>
          <cell r="I250">
            <v>0</v>
          </cell>
          <cell r="J250">
            <v>0</v>
          </cell>
          <cell r="K250">
            <v>0</v>
          </cell>
          <cell r="L250">
            <v>0</v>
          </cell>
          <cell r="M250">
            <v>0</v>
          </cell>
          <cell r="N250">
            <v>0</v>
          </cell>
          <cell r="O250">
            <v>4952</v>
          </cell>
          <cell r="P250">
            <v>0</v>
          </cell>
          <cell r="Q250">
            <v>0</v>
          </cell>
        </row>
        <row r="251">
          <cell r="C251">
            <v>0</v>
          </cell>
          <cell r="D251">
            <v>0</v>
          </cell>
          <cell r="E251">
            <v>0</v>
          </cell>
          <cell r="F251">
            <v>0</v>
          </cell>
          <cell r="G251">
            <v>0</v>
          </cell>
          <cell r="H251">
            <v>0</v>
          </cell>
          <cell r="I251">
            <v>0</v>
          </cell>
          <cell r="J251">
            <v>0</v>
          </cell>
          <cell r="K251">
            <v>0</v>
          </cell>
          <cell r="L251">
            <v>0</v>
          </cell>
          <cell r="M251">
            <v>0</v>
          </cell>
          <cell r="N251">
            <v>0</v>
          </cell>
          <cell r="O251">
            <v>0</v>
          </cell>
          <cell r="P251">
            <v>0</v>
          </cell>
          <cell r="Q251">
            <v>0</v>
          </cell>
        </row>
        <row r="252">
          <cell r="C252">
            <v>0</v>
          </cell>
          <cell r="D252">
            <v>0</v>
          </cell>
          <cell r="E252">
            <v>0</v>
          </cell>
          <cell r="F252">
            <v>0</v>
          </cell>
          <cell r="G252">
            <v>0</v>
          </cell>
          <cell r="H252">
            <v>0</v>
          </cell>
          <cell r="I252">
            <v>0</v>
          </cell>
          <cell r="J252">
            <v>0</v>
          </cell>
          <cell r="K252">
            <v>0</v>
          </cell>
          <cell r="L252">
            <v>0</v>
          </cell>
          <cell r="M252">
            <v>0</v>
          </cell>
          <cell r="N252">
            <v>0</v>
          </cell>
          <cell r="O252">
            <v>0</v>
          </cell>
          <cell r="P252">
            <v>0</v>
          </cell>
          <cell r="Q252">
            <v>0</v>
          </cell>
        </row>
        <row r="253">
          <cell r="C253">
            <v>0</v>
          </cell>
          <cell r="D253">
            <v>0</v>
          </cell>
          <cell r="E253">
            <v>0</v>
          </cell>
          <cell r="F253">
            <v>0</v>
          </cell>
          <cell r="G253">
            <v>0</v>
          </cell>
          <cell r="H253" t="str">
            <v>Firma</v>
          </cell>
          <cell r="I253">
            <v>0</v>
          </cell>
          <cell r="J253">
            <v>0</v>
          </cell>
          <cell r="K253">
            <v>0</v>
          </cell>
          <cell r="L253">
            <v>0</v>
          </cell>
          <cell r="M253">
            <v>0</v>
          </cell>
          <cell r="N253">
            <v>0</v>
          </cell>
          <cell r="O253">
            <v>0</v>
          </cell>
          <cell r="P253">
            <v>0</v>
          </cell>
          <cell r="Q253">
            <v>0</v>
          </cell>
        </row>
        <row r="254">
          <cell r="C254">
            <v>0</v>
          </cell>
          <cell r="D254">
            <v>0</v>
          </cell>
          <cell r="E254">
            <v>0</v>
          </cell>
          <cell r="F254">
            <v>0</v>
          </cell>
          <cell r="G254">
            <v>0</v>
          </cell>
          <cell r="H254" t="str">
            <v>Nombre:</v>
          </cell>
          <cell r="I254">
            <v>0</v>
          </cell>
          <cell r="J254">
            <v>0</v>
          </cell>
          <cell r="K254">
            <v>0</v>
          </cell>
          <cell r="L254">
            <v>0</v>
          </cell>
          <cell r="M254">
            <v>0</v>
          </cell>
          <cell r="N254">
            <v>0</v>
          </cell>
          <cell r="O254">
            <v>0</v>
          </cell>
          <cell r="P254">
            <v>0</v>
          </cell>
          <cell r="Q254">
            <v>0</v>
          </cell>
        </row>
        <row r="255">
          <cell r="C255">
            <v>0</v>
          </cell>
          <cell r="D255">
            <v>0</v>
          </cell>
          <cell r="E255">
            <v>0</v>
          </cell>
          <cell r="F255">
            <v>0</v>
          </cell>
          <cell r="G255">
            <v>0</v>
          </cell>
          <cell r="H255" t="str">
            <v>Representante Legal del Contratista o su Apoderado</v>
          </cell>
          <cell r="I255">
            <v>0</v>
          </cell>
          <cell r="J255">
            <v>0</v>
          </cell>
          <cell r="K255">
            <v>0</v>
          </cell>
          <cell r="L255">
            <v>0</v>
          </cell>
          <cell r="M255">
            <v>0</v>
          </cell>
          <cell r="N255">
            <v>0</v>
          </cell>
          <cell r="O255">
            <v>0</v>
          </cell>
          <cell r="P255">
            <v>0</v>
          </cell>
          <cell r="Q255">
            <v>0</v>
          </cell>
        </row>
        <row r="256">
          <cell r="C256">
            <v>0</v>
          </cell>
          <cell r="D256">
            <v>0</v>
          </cell>
          <cell r="E256">
            <v>0</v>
          </cell>
          <cell r="F256">
            <v>0</v>
          </cell>
          <cell r="G256">
            <v>0</v>
          </cell>
          <cell r="H256" t="str">
            <v>Matricula No. :</v>
          </cell>
          <cell r="I256">
            <v>0</v>
          </cell>
          <cell r="J256">
            <v>0</v>
          </cell>
          <cell r="K256">
            <v>0</v>
          </cell>
          <cell r="L256">
            <v>0</v>
          </cell>
          <cell r="M256">
            <v>0</v>
          </cell>
          <cell r="N256">
            <v>0</v>
          </cell>
          <cell r="O256">
            <v>0</v>
          </cell>
          <cell r="P256">
            <v>0</v>
          </cell>
          <cell r="Q256">
            <v>0</v>
          </cell>
        </row>
        <row r="257">
          <cell r="C257">
            <v>0</v>
          </cell>
          <cell r="D257">
            <v>0</v>
          </cell>
          <cell r="E257">
            <v>0</v>
          </cell>
          <cell r="F257">
            <v>0</v>
          </cell>
          <cell r="G257">
            <v>0</v>
          </cell>
          <cell r="H257" t="str">
            <v xml:space="preserve"> </v>
          </cell>
          <cell r="I257">
            <v>0</v>
          </cell>
          <cell r="J257">
            <v>0</v>
          </cell>
          <cell r="K257">
            <v>0</v>
          </cell>
          <cell r="L257">
            <v>0</v>
          </cell>
          <cell r="M257">
            <v>0</v>
          </cell>
          <cell r="N257">
            <v>0</v>
          </cell>
          <cell r="O257">
            <v>0</v>
          </cell>
          <cell r="P257">
            <v>0</v>
          </cell>
          <cell r="Q257">
            <v>0</v>
          </cell>
        </row>
        <row r="258">
          <cell r="C258" t="str">
            <v>OBSERVACIONES INTERVENTORÍA</v>
          </cell>
          <cell r="D258">
            <v>0</v>
          </cell>
          <cell r="E258">
            <v>0</v>
          </cell>
          <cell r="F258">
            <v>0</v>
          </cell>
          <cell r="G258">
            <v>0</v>
          </cell>
          <cell r="H258">
            <v>0</v>
          </cell>
          <cell r="I258">
            <v>0</v>
          </cell>
          <cell r="J258">
            <v>0</v>
          </cell>
          <cell r="K258">
            <v>0</v>
          </cell>
          <cell r="L258">
            <v>0</v>
          </cell>
          <cell r="M258">
            <v>0</v>
          </cell>
          <cell r="N258">
            <v>0</v>
          </cell>
          <cell r="O258">
            <v>0</v>
          </cell>
          <cell r="P258">
            <v>0</v>
          </cell>
          <cell r="Q258">
            <v>0</v>
          </cell>
        </row>
        <row r="259">
          <cell r="C259">
            <v>0</v>
          </cell>
          <cell r="D259">
            <v>0</v>
          </cell>
          <cell r="E259">
            <v>0</v>
          </cell>
          <cell r="F259">
            <v>0</v>
          </cell>
          <cell r="G259">
            <v>0</v>
          </cell>
          <cell r="H259">
            <v>0</v>
          </cell>
          <cell r="I259">
            <v>0</v>
          </cell>
          <cell r="J259">
            <v>0</v>
          </cell>
          <cell r="K259">
            <v>0</v>
          </cell>
          <cell r="L259">
            <v>0</v>
          </cell>
          <cell r="M259">
            <v>0</v>
          </cell>
          <cell r="N259">
            <v>0</v>
          </cell>
          <cell r="O259">
            <v>0</v>
          </cell>
          <cell r="P259">
            <v>0</v>
          </cell>
          <cell r="Q259">
            <v>0</v>
          </cell>
        </row>
        <row r="260">
          <cell r="C260">
            <v>0</v>
          </cell>
          <cell r="D260">
            <v>0</v>
          </cell>
          <cell r="E260">
            <v>0</v>
          </cell>
          <cell r="F260">
            <v>0</v>
          </cell>
          <cell r="G260">
            <v>0</v>
          </cell>
          <cell r="H260">
            <v>0</v>
          </cell>
          <cell r="I260">
            <v>0</v>
          </cell>
          <cell r="J260">
            <v>0</v>
          </cell>
          <cell r="K260">
            <v>0</v>
          </cell>
          <cell r="L260">
            <v>0</v>
          </cell>
          <cell r="M260">
            <v>0</v>
          </cell>
          <cell r="N260">
            <v>0</v>
          </cell>
          <cell r="O260">
            <v>0</v>
          </cell>
          <cell r="P260">
            <v>0</v>
          </cell>
          <cell r="Q260">
            <v>0</v>
          </cell>
        </row>
        <row r="261">
          <cell r="C261">
            <v>0</v>
          </cell>
          <cell r="D261">
            <v>0</v>
          </cell>
          <cell r="E261">
            <v>0</v>
          </cell>
          <cell r="F261">
            <v>0</v>
          </cell>
          <cell r="G261">
            <v>0</v>
          </cell>
          <cell r="H261">
            <v>0</v>
          </cell>
          <cell r="I261">
            <v>0</v>
          </cell>
          <cell r="J261">
            <v>0</v>
          </cell>
          <cell r="K261">
            <v>0</v>
          </cell>
          <cell r="L261">
            <v>0</v>
          </cell>
          <cell r="M261">
            <v>0</v>
          </cell>
          <cell r="N261">
            <v>0</v>
          </cell>
          <cell r="O261">
            <v>0</v>
          </cell>
          <cell r="P261">
            <v>0</v>
          </cell>
          <cell r="Q261">
            <v>0</v>
          </cell>
        </row>
        <row r="262">
          <cell r="C262" t="str">
            <v>APROBACIÓN POR INTERVENTORÍA</v>
          </cell>
          <cell r="D262">
            <v>0</v>
          </cell>
          <cell r="E262">
            <v>0</v>
          </cell>
          <cell r="F262">
            <v>0</v>
          </cell>
          <cell r="G262">
            <v>0</v>
          </cell>
          <cell r="H262">
            <v>0</v>
          </cell>
          <cell r="I262">
            <v>0</v>
          </cell>
          <cell r="J262">
            <v>0</v>
          </cell>
          <cell r="K262">
            <v>0</v>
          </cell>
          <cell r="L262">
            <v>0</v>
          </cell>
          <cell r="M262">
            <v>0</v>
          </cell>
          <cell r="N262">
            <v>0</v>
          </cell>
          <cell r="O262">
            <v>0</v>
          </cell>
          <cell r="P262">
            <v>0</v>
          </cell>
          <cell r="Q262">
            <v>0</v>
          </cell>
        </row>
        <row r="263">
          <cell r="C263"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263">
            <v>0</v>
          </cell>
          <cell r="E263">
            <v>0</v>
          </cell>
          <cell r="F263">
            <v>0</v>
          </cell>
          <cell r="G263">
            <v>0</v>
          </cell>
          <cell r="H263">
            <v>0</v>
          </cell>
          <cell r="I263">
            <v>0</v>
          </cell>
          <cell r="J263">
            <v>0</v>
          </cell>
          <cell r="K263">
            <v>0</v>
          </cell>
          <cell r="L263">
            <v>0</v>
          </cell>
          <cell r="M263">
            <v>0</v>
          </cell>
          <cell r="N263">
            <v>0</v>
          </cell>
          <cell r="O263">
            <v>0</v>
          </cell>
          <cell r="P263">
            <v>0</v>
          </cell>
          <cell r="Q263">
            <v>0</v>
          </cell>
        </row>
        <row r="264">
          <cell r="C264">
            <v>0</v>
          </cell>
          <cell r="D264">
            <v>0</v>
          </cell>
          <cell r="E264">
            <v>0</v>
          </cell>
          <cell r="F264">
            <v>0</v>
          </cell>
          <cell r="G264">
            <v>0</v>
          </cell>
          <cell r="H264">
            <v>0</v>
          </cell>
          <cell r="I264">
            <v>0</v>
          </cell>
          <cell r="J264">
            <v>0</v>
          </cell>
          <cell r="K264">
            <v>0</v>
          </cell>
          <cell r="L264">
            <v>0</v>
          </cell>
          <cell r="M264">
            <v>0</v>
          </cell>
          <cell r="N264">
            <v>0</v>
          </cell>
          <cell r="O264">
            <v>0</v>
          </cell>
          <cell r="P264">
            <v>0</v>
          </cell>
          <cell r="Q264">
            <v>0</v>
          </cell>
        </row>
        <row r="265">
          <cell r="C265"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265">
            <v>0</v>
          </cell>
          <cell r="E265">
            <v>0</v>
          </cell>
          <cell r="F265">
            <v>0</v>
          </cell>
          <cell r="G265">
            <v>0</v>
          </cell>
          <cell r="H265">
            <v>0</v>
          </cell>
          <cell r="I265">
            <v>0</v>
          </cell>
          <cell r="J265">
            <v>0</v>
          </cell>
          <cell r="K265">
            <v>0</v>
          </cell>
          <cell r="L265">
            <v>0</v>
          </cell>
          <cell r="M265">
            <v>0</v>
          </cell>
          <cell r="N265">
            <v>0</v>
          </cell>
          <cell r="O265">
            <v>0</v>
          </cell>
          <cell r="P265">
            <v>0</v>
          </cell>
          <cell r="Q265">
            <v>0</v>
          </cell>
        </row>
        <row r="266">
          <cell r="C266">
            <v>0</v>
          </cell>
          <cell r="D266">
            <v>0</v>
          </cell>
          <cell r="E266">
            <v>0</v>
          </cell>
          <cell r="F266">
            <v>0</v>
          </cell>
          <cell r="G266">
            <v>0</v>
          </cell>
          <cell r="H266">
            <v>0</v>
          </cell>
          <cell r="I266">
            <v>0</v>
          </cell>
          <cell r="J266">
            <v>0</v>
          </cell>
          <cell r="K266">
            <v>0</v>
          </cell>
          <cell r="L266">
            <v>0</v>
          </cell>
          <cell r="M266">
            <v>0</v>
          </cell>
          <cell r="N266">
            <v>0</v>
          </cell>
          <cell r="O266">
            <v>0</v>
          </cell>
          <cell r="P266">
            <v>0</v>
          </cell>
          <cell r="Q266">
            <v>0</v>
          </cell>
        </row>
        <row r="267">
          <cell r="C267">
            <v>0</v>
          </cell>
          <cell r="D267">
            <v>0</v>
          </cell>
          <cell r="E267">
            <v>0</v>
          </cell>
          <cell r="F267">
            <v>0</v>
          </cell>
          <cell r="G267">
            <v>0</v>
          </cell>
          <cell r="H267">
            <v>0</v>
          </cell>
          <cell r="I267">
            <v>0</v>
          </cell>
          <cell r="J267">
            <v>0</v>
          </cell>
          <cell r="K267">
            <v>0</v>
          </cell>
          <cell r="L267">
            <v>0</v>
          </cell>
          <cell r="M267">
            <v>0</v>
          </cell>
          <cell r="N267">
            <v>0</v>
          </cell>
          <cell r="O267">
            <v>0</v>
          </cell>
          <cell r="P267">
            <v>0</v>
          </cell>
          <cell r="Q267">
            <v>0</v>
          </cell>
        </row>
        <row r="268">
          <cell r="C268">
            <v>0</v>
          </cell>
          <cell r="D268">
            <v>0</v>
          </cell>
          <cell r="E268">
            <v>0</v>
          </cell>
          <cell r="F268">
            <v>0</v>
          </cell>
          <cell r="G268">
            <v>0</v>
          </cell>
          <cell r="H268" t="str">
            <v>Firma</v>
          </cell>
          <cell r="I268">
            <v>0</v>
          </cell>
          <cell r="J268">
            <v>0</v>
          </cell>
          <cell r="K268">
            <v>0</v>
          </cell>
          <cell r="L268">
            <v>0</v>
          </cell>
          <cell r="M268">
            <v>0</v>
          </cell>
          <cell r="N268">
            <v>0</v>
          </cell>
          <cell r="O268">
            <v>0</v>
          </cell>
          <cell r="P268">
            <v>0</v>
          </cell>
          <cell r="Q268">
            <v>0</v>
          </cell>
        </row>
        <row r="269">
          <cell r="C269">
            <v>0</v>
          </cell>
          <cell r="D269">
            <v>0</v>
          </cell>
          <cell r="E269">
            <v>0</v>
          </cell>
          <cell r="F269">
            <v>0</v>
          </cell>
          <cell r="G269">
            <v>0</v>
          </cell>
          <cell r="H269" t="str">
            <v>Nombre:</v>
          </cell>
          <cell r="I269">
            <v>0</v>
          </cell>
          <cell r="J269">
            <v>0</v>
          </cell>
          <cell r="K269">
            <v>0</v>
          </cell>
          <cell r="L269">
            <v>0</v>
          </cell>
          <cell r="M269">
            <v>0</v>
          </cell>
          <cell r="N269">
            <v>0</v>
          </cell>
          <cell r="O269">
            <v>0</v>
          </cell>
          <cell r="P269">
            <v>0</v>
          </cell>
          <cell r="Q269">
            <v>0</v>
          </cell>
        </row>
        <row r="270">
          <cell r="C270">
            <v>0</v>
          </cell>
          <cell r="D270">
            <v>0</v>
          </cell>
          <cell r="E270">
            <v>0</v>
          </cell>
          <cell r="F270">
            <v>0</v>
          </cell>
          <cell r="G270">
            <v>0</v>
          </cell>
          <cell r="H270" t="str">
            <v>Representante Legal del Interventor o su Apoderado</v>
          </cell>
          <cell r="I270">
            <v>0</v>
          </cell>
          <cell r="J270">
            <v>0</v>
          </cell>
          <cell r="K270">
            <v>0</v>
          </cell>
          <cell r="L270">
            <v>0</v>
          </cell>
          <cell r="M270">
            <v>0</v>
          </cell>
          <cell r="N270">
            <v>0</v>
          </cell>
          <cell r="O270">
            <v>0</v>
          </cell>
          <cell r="P270">
            <v>0</v>
          </cell>
          <cell r="Q270">
            <v>0</v>
          </cell>
        </row>
        <row r="271">
          <cell r="C271">
            <v>0</v>
          </cell>
          <cell r="D271">
            <v>0</v>
          </cell>
          <cell r="E271">
            <v>0</v>
          </cell>
          <cell r="F271">
            <v>0</v>
          </cell>
          <cell r="G271">
            <v>0</v>
          </cell>
          <cell r="H271" t="str">
            <v>Matricula No. :</v>
          </cell>
          <cell r="I271">
            <v>0</v>
          </cell>
          <cell r="J271">
            <v>0</v>
          </cell>
          <cell r="K271">
            <v>0</v>
          </cell>
          <cell r="L271">
            <v>0</v>
          </cell>
          <cell r="M271">
            <v>0</v>
          </cell>
          <cell r="N271">
            <v>0</v>
          </cell>
          <cell r="O271">
            <v>0</v>
          </cell>
          <cell r="P271">
            <v>0</v>
          </cell>
          <cell r="Q271">
            <v>0</v>
          </cell>
        </row>
        <row r="272">
          <cell r="C272">
            <v>0</v>
          </cell>
          <cell r="D272">
            <v>0</v>
          </cell>
          <cell r="E272">
            <v>0</v>
          </cell>
          <cell r="F272">
            <v>0</v>
          </cell>
          <cell r="G272">
            <v>0</v>
          </cell>
          <cell r="H272">
            <v>0</v>
          </cell>
          <cell r="I272">
            <v>0</v>
          </cell>
          <cell r="J272">
            <v>0</v>
          </cell>
          <cell r="K272">
            <v>0</v>
          </cell>
          <cell r="L272">
            <v>0</v>
          </cell>
          <cell r="M272">
            <v>0</v>
          </cell>
          <cell r="N272">
            <v>0</v>
          </cell>
          <cell r="O272">
            <v>0</v>
          </cell>
          <cell r="P272">
            <v>0</v>
          </cell>
          <cell r="Q272">
            <v>0</v>
          </cell>
        </row>
        <row r="273">
          <cell r="C273">
            <v>0</v>
          </cell>
          <cell r="D273">
            <v>0</v>
          </cell>
          <cell r="E273">
            <v>0</v>
          </cell>
          <cell r="F273">
            <v>0</v>
          </cell>
          <cell r="G273">
            <v>0</v>
          </cell>
          <cell r="H273">
            <v>0</v>
          </cell>
          <cell r="I273">
            <v>0</v>
          </cell>
          <cell r="J273">
            <v>0</v>
          </cell>
          <cell r="K273">
            <v>0</v>
          </cell>
          <cell r="L273">
            <v>0</v>
          </cell>
          <cell r="M273">
            <v>0</v>
          </cell>
          <cell r="N273">
            <v>0</v>
          </cell>
          <cell r="O273">
            <v>0</v>
          </cell>
          <cell r="P273">
            <v>0</v>
          </cell>
          <cell r="Q273">
            <v>0</v>
          </cell>
        </row>
        <row r="275">
          <cell r="C275">
            <v>0</v>
          </cell>
          <cell r="D275">
            <v>0</v>
          </cell>
          <cell r="E275">
            <v>0</v>
          </cell>
          <cell r="F275">
            <v>0</v>
          </cell>
          <cell r="G275">
            <v>0</v>
          </cell>
          <cell r="H275">
            <v>0</v>
          </cell>
          <cell r="I275">
            <v>0</v>
          </cell>
          <cell r="J275">
            <v>0</v>
          </cell>
          <cell r="K275">
            <v>0</v>
          </cell>
          <cell r="L275">
            <v>0</v>
          </cell>
          <cell r="M275">
            <v>0</v>
          </cell>
          <cell r="N275">
            <v>0</v>
          </cell>
          <cell r="O275">
            <v>0</v>
          </cell>
          <cell r="P275">
            <v>0</v>
          </cell>
          <cell r="Q275">
            <v>0</v>
          </cell>
        </row>
        <row r="276">
          <cell r="C276" t="str">
            <v>Formulario 1 - Propuesta económica  - Documento tipo de selección abreviada de menor cuantía - versión 2</v>
          </cell>
          <cell r="D276">
            <v>0</v>
          </cell>
          <cell r="E276">
            <v>0</v>
          </cell>
          <cell r="F276">
            <v>0</v>
          </cell>
          <cell r="G276">
            <v>0</v>
          </cell>
          <cell r="H276">
            <v>0</v>
          </cell>
          <cell r="I276">
            <v>0</v>
          </cell>
          <cell r="J276">
            <v>0</v>
          </cell>
          <cell r="K276">
            <v>0</v>
          </cell>
          <cell r="L276">
            <v>0</v>
          </cell>
          <cell r="M276">
            <v>0</v>
          </cell>
          <cell r="N276">
            <v>0</v>
          </cell>
          <cell r="O276">
            <v>0</v>
          </cell>
          <cell r="P276">
            <v>0</v>
          </cell>
          <cell r="Q276">
            <v>0</v>
          </cell>
        </row>
        <row r="277">
          <cell r="C277" t="str">
            <v>Código</v>
          </cell>
          <cell r="D277" t="str">
            <v>CCE-EICP-FM-25</v>
          </cell>
          <cell r="E277" t="str">
            <v>Versión</v>
          </cell>
          <cell r="F277">
            <v>2</v>
          </cell>
          <cell r="G277">
            <v>0</v>
          </cell>
          <cell r="H277">
            <v>0</v>
          </cell>
          <cell r="I277">
            <v>0</v>
          </cell>
          <cell r="J277">
            <v>0</v>
          </cell>
          <cell r="K277">
            <v>0</v>
          </cell>
          <cell r="L277">
            <v>0</v>
          </cell>
          <cell r="M277">
            <v>0</v>
          </cell>
          <cell r="N277">
            <v>0</v>
          </cell>
          <cell r="O277">
            <v>0</v>
          </cell>
          <cell r="P277">
            <v>0</v>
          </cell>
          <cell r="Q277">
            <v>0</v>
          </cell>
        </row>
        <row r="278">
          <cell r="C278">
            <v>0</v>
          </cell>
          <cell r="D278">
            <v>0</v>
          </cell>
          <cell r="E278">
            <v>0</v>
          </cell>
          <cell r="F278">
            <v>0</v>
          </cell>
          <cell r="G278">
            <v>0</v>
          </cell>
          <cell r="H278">
            <v>0</v>
          </cell>
          <cell r="I278">
            <v>0</v>
          </cell>
          <cell r="J278">
            <v>0</v>
          </cell>
          <cell r="K278">
            <v>0</v>
          </cell>
          <cell r="L278">
            <v>0</v>
          </cell>
          <cell r="M278">
            <v>0</v>
          </cell>
          <cell r="N278">
            <v>0</v>
          </cell>
          <cell r="O278">
            <v>0</v>
          </cell>
          <cell r="P278">
            <v>0</v>
          </cell>
          <cell r="Q278">
            <v>0</v>
          </cell>
        </row>
        <row r="279">
          <cell r="C279" t="str">
            <v>[La entidad podrá utilizar este formato para la presentación de los análisis de precios unitarios el contratista en la oportunidad prevista en el numeral 8.1. del Documento Base]</v>
          </cell>
          <cell r="D279">
            <v>0</v>
          </cell>
          <cell r="E279">
            <v>0</v>
          </cell>
          <cell r="F279">
            <v>0</v>
          </cell>
          <cell r="G279">
            <v>0</v>
          </cell>
          <cell r="H279">
            <v>0</v>
          </cell>
          <cell r="I279">
            <v>0</v>
          </cell>
          <cell r="J279">
            <v>0</v>
          </cell>
          <cell r="K279">
            <v>0</v>
          </cell>
          <cell r="L279">
            <v>0</v>
          </cell>
          <cell r="M279">
            <v>0</v>
          </cell>
          <cell r="N279">
            <v>0</v>
          </cell>
          <cell r="O279">
            <v>0</v>
          </cell>
          <cell r="P279">
            <v>0</v>
          </cell>
          <cell r="Q279">
            <v>0</v>
          </cell>
        </row>
        <row r="280">
          <cell r="C280">
            <v>0</v>
          </cell>
          <cell r="D280">
            <v>0</v>
          </cell>
          <cell r="E280">
            <v>0</v>
          </cell>
          <cell r="F280">
            <v>0</v>
          </cell>
          <cell r="G280">
            <v>0</v>
          </cell>
          <cell r="H280">
            <v>0</v>
          </cell>
          <cell r="I280">
            <v>0</v>
          </cell>
          <cell r="J280">
            <v>0</v>
          </cell>
          <cell r="K280">
            <v>0</v>
          </cell>
          <cell r="L280">
            <v>0</v>
          </cell>
          <cell r="M280">
            <v>0</v>
          </cell>
          <cell r="N280">
            <v>0</v>
          </cell>
          <cell r="O280">
            <v>0</v>
          </cell>
          <cell r="P280">
            <v>0</v>
          </cell>
          <cell r="Q280">
            <v>0</v>
          </cell>
        </row>
        <row r="281">
          <cell r="C281">
            <v>0</v>
          </cell>
          <cell r="D281">
            <v>0</v>
          </cell>
          <cell r="E281">
            <v>0</v>
          </cell>
          <cell r="F281">
            <v>0</v>
          </cell>
          <cell r="G281">
            <v>0</v>
          </cell>
          <cell r="H281">
            <v>0</v>
          </cell>
          <cell r="I281">
            <v>0</v>
          </cell>
          <cell r="J281">
            <v>0</v>
          </cell>
          <cell r="K281">
            <v>0</v>
          </cell>
          <cell r="L281">
            <v>0</v>
          </cell>
          <cell r="M281">
            <v>0</v>
          </cell>
          <cell r="N281">
            <v>0</v>
          </cell>
          <cell r="O281">
            <v>0</v>
          </cell>
          <cell r="P281">
            <v>0</v>
          </cell>
          <cell r="Q281">
            <v>0</v>
          </cell>
        </row>
        <row r="282">
          <cell r="C282">
            <v>0</v>
          </cell>
          <cell r="D282" t="str">
            <v>MUNICIPIO DE CONCORDIA, ANTIOQUIA</v>
          </cell>
          <cell r="E282">
            <v>0</v>
          </cell>
          <cell r="F282">
            <v>0</v>
          </cell>
          <cell r="G282">
            <v>0</v>
          </cell>
          <cell r="H282">
            <v>0</v>
          </cell>
          <cell r="I282">
            <v>0</v>
          </cell>
          <cell r="J282">
            <v>0</v>
          </cell>
          <cell r="K282">
            <v>0</v>
          </cell>
          <cell r="L282">
            <v>0</v>
          </cell>
          <cell r="M282">
            <v>0</v>
          </cell>
          <cell r="N282">
            <v>0</v>
          </cell>
          <cell r="O282">
            <v>0</v>
          </cell>
          <cell r="P282">
            <v>0</v>
          </cell>
          <cell r="Q282">
            <v>0</v>
          </cell>
        </row>
        <row r="283">
          <cell r="C283">
            <v>0</v>
          </cell>
          <cell r="D283">
            <v>0</v>
          </cell>
          <cell r="E283">
            <v>0</v>
          </cell>
          <cell r="F283">
            <v>0</v>
          </cell>
          <cell r="G283">
            <v>0</v>
          </cell>
          <cell r="H283">
            <v>0</v>
          </cell>
          <cell r="I283">
            <v>0</v>
          </cell>
          <cell r="J283">
            <v>0</v>
          </cell>
          <cell r="K283">
            <v>0</v>
          </cell>
          <cell r="L283" t="str">
            <v>VERSIÓN</v>
          </cell>
          <cell r="M283">
            <v>0</v>
          </cell>
          <cell r="N283">
            <v>0</v>
          </cell>
          <cell r="O283">
            <v>0</v>
          </cell>
          <cell r="P283">
            <v>0</v>
          </cell>
          <cell r="Q283">
            <v>0</v>
          </cell>
        </row>
        <row r="284">
          <cell r="C284">
            <v>0</v>
          </cell>
          <cell r="D284" t="str">
            <v xml:space="preserve">[NÚMERO DEL PROCESO] </v>
          </cell>
          <cell r="E284">
            <v>0</v>
          </cell>
          <cell r="F284">
            <v>0</v>
          </cell>
          <cell r="G284">
            <v>0</v>
          </cell>
          <cell r="H284">
            <v>0</v>
          </cell>
          <cell r="I284">
            <v>0</v>
          </cell>
          <cell r="J284">
            <v>0</v>
          </cell>
          <cell r="K284">
            <v>0</v>
          </cell>
          <cell r="L284">
            <v>0</v>
          </cell>
          <cell r="M284">
            <v>0</v>
          </cell>
          <cell r="N284">
            <v>0</v>
          </cell>
          <cell r="O284">
            <v>0</v>
          </cell>
          <cell r="P284">
            <v>0</v>
          </cell>
          <cell r="Q284">
            <v>0</v>
          </cell>
        </row>
        <row r="285">
          <cell r="C285">
            <v>0</v>
          </cell>
          <cell r="D285">
            <v>0</v>
          </cell>
          <cell r="E285">
            <v>0</v>
          </cell>
          <cell r="F285">
            <v>0</v>
          </cell>
          <cell r="G285">
            <v>0</v>
          </cell>
          <cell r="H285">
            <v>0</v>
          </cell>
          <cell r="I285">
            <v>0</v>
          </cell>
          <cell r="J285">
            <v>0</v>
          </cell>
          <cell r="K285">
            <v>0</v>
          </cell>
          <cell r="L285" t="str">
            <v>PÁGINA</v>
          </cell>
          <cell r="M285">
            <v>1</v>
          </cell>
          <cell r="N285" t="str">
            <v>DE</v>
          </cell>
          <cell r="O285">
            <v>1</v>
          </cell>
          <cell r="P285">
            <v>0</v>
          </cell>
          <cell r="Q285">
            <v>0</v>
          </cell>
        </row>
        <row r="286">
          <cell r="C286">
            <v>0</v>
          </cell>
          <cell r="D286" t="str">
            <v xml:space="preserve">ANALISIS DE PRECIOS UNITARIOS </v>
          </cell>
          <cell r="E286">
            <v>0</v>
          </cell>
          <cell r="F286">
            <v>0</v>
          </cell>
          <cell r="G286">
            <v>0</v>
          </cell>
          <cell r="H286">
            <v>0</v>
          </cell>
          <cell r="I286">
            <v>0</v>
          </cell>
          <cell r="J286">
            <v>0</v>
          </cell>
          <cell r="K286">
            <v>0</v>
          </cell>
          <cell r="L286">
            <v>0</v>
          </cell>
          <cell r="M286">
            <v>0</v>
          </cell>
          <cell r="N286">
            <v>0</v>
          </cell>
          <cell r="O286">
            <v>0</v>
          </cell>
          <cell r="P286">
            <v>0</v>
          </cell>
          <cell r="Q286">
            <v>0</v>
          </cell>
        </row>
        <row r="287">
          <cell r="C287">
            <v>0</v>
          </cell>
          <cell r="D287">
            <v>0</v>
          </cell>
          <cell r="E287">
            <v>0</v>
          </cell>
          <cell r="F287">
            <v>0</v>
          </cell>
          <cell r="G287">
            <v>0</v>
          </cell>
          <cell r="H287">
            <v>0</v>
          </cell>
          <cell r="I287">
            <v>0</v>
          </cell>
          <cell r="J287">
            <v>0</v>
          </cell>
          <cell r="K287">
            <v>0</v>
          </cell>
          <cell r="L287">
            <v>0</v>
          </cell>
          <cell r="M287">
            <v>0</v>
          </cell>
          <cell r="N287">
            <v>0</v>
          </cell>
          <cell r="O287">
            <v>0</v>
          </cell>
          <cell r="P287">
            <v>0</v>
          </cell>
          <cell r="Q287">
            <v>0</v>
          </cell>
        </row>
        <row r="288">
          <cell r="C288">
            <v>0</v>
          </cell>
          <cell r="D288">
            <v>0</v>
          </cell>
          <cell r="E288">
            <v>0</v>
          </cell>
          <cell r="F288">
            <v>0</v>
          </cell>
          <cell r="G288">
            <v>0</v>
          </cell>
          <cell r="H288">
            <v>0</v>
          </cell>
          <cell r="I288">
            <v>0</v>
          </cell>
          <cell r="J288">
            <v>0</v>
          </cell>
          <cell r="K288">
            <v>0</v>
          </cell>
          <cell r="L288" t="str">
            <v>FECHA</v>
          </cell>
          <cell r="M288" t="str">
            <v>DD</v>
          </cell>
          <cell r="N288" t="str">
            <v>MM</v>
          </cell>
          <cell r="O288" t="str">
            <v>AA</v>
          </cell>
          <cell r="P288">
            <v>0</v>
          </cell>
          <cell r="Q288">
            <v>0</v>
          </cell>
        </row>
        <row r="289">
          <cell r="C289">
            <v>0</v>
          </cell>
          <cell r="D289">
            <v>0</v>
          </cell>
          <cell r="E289">
            <v>0</v>
          </cell>
          <cell r="F289">
            <v>0</v>
          </cell>
          <cell r="G289">
            <v>0</v>
          </cell>
          <cell r="H289">
            <v>0</v>
          </cell>
          <cell r="I289">
            <v>0</v>
          </cell>
          <cell r="J289">
            <v>0</v>
          </cell>
          <cell r="K289">
            <v>0</v>
          </cell>
          <cell r="L289">
            <v>0</v>
          </cell>
          <cell r="M289">
            <v>8</v>
          </cell>
          <cell r="N289">
            <v>5</v>
          </cell>
          <cell r="O289">
            <v>2023</v>
          </cell>
          <cell r="P289">
            <v>0</v>
          </cell>
          <cell r="Q289">
            <v>0</v>
          </cell>
        </row>
        <row r="290">
          <cell r="C290" t="str">
            <v>ITEMS DE LA PROPUESTA ECONÓMICA</v>
          </cell>
          <cell r="D290">
            <v>0</v>
          </cell>
          <cell r="E290">
            <v>0</v>
          </cell>
          <cell r="F290">
            <v>0</v>
          </cell>
          <cell r="G290">
            <v>0</v>
          </cell>
          <cell r="H290">
            <v>0</v>
          </cell>
          <cell r="I290" t="str">
            <v>ITEMS NO PREVISTOS</v>
          </cell>
          <cell r="J290">
            <v>0</v>
          </cell>
          <cell r="K290">
            <v>0</v>
          </cell>
          <cell r="L290">
            <v>0</v>
          </cell>
          <cell r="M290">
            <v>0</v>
          </cell>
          <cell r="N290">
            <v>0</v>
          </cell>
          <cell r="O290">
            <v>0</v>
          </cell>
          <cell r="P290">
            <v>0</v>
          </cell>
          <cell r="Q290">
            <v>0</v>
          </cell>
        </row>
        <row r="291">
          <cell r="C291">
            <v>0</v>
          </cell>
          <cell r="D291">
            <v>0</v>
          </cell>
          <cell r="E291">
            <v>0</v>
          </cell>
          <cell r="F291">
            <v>0</v>
          </cell>
          <cell r="G291">
            <v>0</v>
          </cell>
          <cell r="H291">
            <v>0</v>
          </cell>
          <cell r="I291">
            <v>0</v>
          </cell>
          <cell r="J291">
            <v>0</v>
          </cell>
          <cell r="K291">
            <v>0</v>
          </cell>
          <cell r="L291">
            <v>0</v>
          </cell>
          <cell r="M291">
            <v>0</v>
          </cell>
          <cell r="N291">
            <v>0</v>
          </cell>
          <cell r="O291">
            <v>0</v>
          </cell>
          <cell r="P291">
            <v>0</v>
          </cell>
          <cell r="Q291">
            <v>0</v>
          </cell>
        </row>
        <row r="292">
          <cell r="C292">
            <v>0</v>
          </cell>
          <cell r="D292">
            <v>0</v>
          </cell>
          <cell r="E292">
            <v>0</v>
          </cell>
          <cell r="F292">
            <v>0</v>
          </cell>
          <cell r="G292">
            <v>0</v>
          </cell>
          <cell r="H292">
            <v>0</v>
          </cell>
          <cell r="I292">
            <v>0</v>
          </cell>
          <cell r="J292">
            <v>0</v>
          </cell>
          <cell r="K292">
            <v>0</v>
          </cell>
          <cell r="L292">
            <v>0</v>
          </cell>
          <cell r="M292">
            <v>0</v>
          </cell>
          <cell r="N292">
            <v>0</v>
          </cell>
          <cell r="O292">
            <v>0</v>
          </cell>
          <cell r="P292">
            <v>0</v>
          </cell>
          <cell r="Q292">
            <v>0</v>
          </cell>
        </row>
        <row r="293">
          <cell r="C293">
            <v>0</v>
          </cell>
          <cell r="D293">
            <v>0</v>
          </cell>
          <cell r="E293">
            <v>0</v>
          </cell>
          <cell r="F293">
            <v>0</v>
          </cell>
          <cell r="G293">
            <v>0</v>
          </cell>
          <cell r="H293">
            <v>0</v>
          </cell>
          <cell r="I293">
            <v>0</v>
          </cell>
          <cell r="J293">
            <v>0</v>
          </cell>
          <cell r="K293">
            <v>0</v>
          </cell>
          <cell r="L293">
            <v>0</v>
          </cell>
          <cell r="M293">
            <v>0</v>
          </cell>
          <cell r="N293">
            <v>0</v>
          </cell>
          <cell r="O293">
            <v>0</v>
          </cell>
          <cell r="P293">
            <v>0</v>
          </cell>
          <cell r="Q293">
            <v>0</v>
          </cell>
        </row>
        <row r="294">
          <cell r="C294" t="str">
            <v>DATOS ESPECÍFICOS</v>
          </cell>
          <cell r="D294">
            <v>0</v>
          </cell>
          <cell r="E294">
            <v>0</v>
          </cell>
          <cell r="F294">
            <v>0</v>
          </cell>
          <cell r="G294">
            <v>0</v>
          </cell>
          <cell r="H294">
            <v>0</v>
          </cell>
          <cell r="I294">
            <v>0</v>
          </cell>
          <cell r="J294">
            <v>0</v>
          </cell>
          <cell r="K294">
            <v>0</v>
          </cell>
          <cell r="L294">
            <v>0</v>
          </cell>
          <cell r="M294">
            <v>0</v>
          </cell>
          <cell r="N294">
            <v>0</v>
          </cell>
          <cell r="O294">
            <v>0</v>
          </cell>
          <cell r="P294">
            <v>0</v>
          </cell>
          <cell r="Q294">
            <v>0</v>
          </cell>
        </row>
        <row r="295">
          <cell r="C295">
            <v>0</v>
          </cell>
          <cell r="D295">
            <v>0</v>
          </cell>
          <cell r="E295">
            <v>0</v>
          </cell>
          <cell r="F295">
            <v>0</v>
          </cell>
          <cell r="G295">
            <v>0</v>
          </cell>
          <cell r="H295">
            <v>0</v>
          </cell>
          <cell r="I295">
            <v>0</v>
          </cell>
          <cell r="J295">
            <v>0</v>
          </cell>
          <cell r="K295">
            <v>0</v>
          </cell>
          <cell r="L295">
            <v>0</v>
          </cell>
          <cell r="M295">
            <v>0</v>
          </cell>
          <cell r="N295">
            <v>0</v>
          </cell>
          <cell r="O295">
            <v>0</v>
          </cell>
          <cell r="P295">
            <v>0</v>
          </cell>
          <cell r="Q295">
            <v>0</v>
          </cell>
        </row>
        <row r="296">
          <cell r="C296" t="str">
            <v>ITEM</v>
          </cell>
          <cell r="D296" t="str">
            <v>DESCRIPCIÓN</v>
          </cell>
          <cell r="E296">
            <v>0</v>
          </cell>
          <cell r="F296">
            <v>0</v>
          </cell>
          <cell r="G296">
            <v>0</v>
          </cell>
          <cell r="H296">
            <v>0</v>
          </cell>
          <cell r="I296">
            <v>0</v>
          </cell>
          <cell r="J296">
            <v>0</v>
          </cell>
          <cell r="K296">
            <v>0</v>
          </cell>
          <cell r="L296">
            <v>0</v>
          </cell>
          <cell r="M296" t="str">
            <v>UNIDAD</v>
          </cell>
          <cell r="N296">
            <v>0</v>
          </cell>
          <cell r="O296" t="str">
            <v>CANTIDAD</v>
          </cell>
          <cell r="P296">
            <v>0</v>
          </cell>
          <cell r="Q296">
            <v>0</v>
          </cell>
        </row>
        <row r="297">
          <cell r="C297" t="str">
            <v>5.2.2</v>
          </cell>
          <cell r="D297" t="str">
            <v>Desmonte y Demolición de entramado de madera, con medios manuales y motosierra. Incluye demolición del elemento, fragmentación de los escombros en piezas manejables, retirada y acopio de escombros, limpieza de los restos de obra, y carga manual de escombros sobre camión o volqueta.</v>
          </cell>
          <cell r="E297">
            <v>0</v>
          </cell>
          <cell r="F297">
            <v>0</v>
          </cell>
          <cell r="G297">
            <v>0</v>
          </cell>
          <cell r="H297">
            <v>0</v>
          </cell>
          <cell r="I297">
            <v>0</v>
          </cell>
          <cell r="J297">
            <v>0</v>
          </cell>
          <cell r="K297">
            <v>0</v>
          </cell>
          <cell r="L297">
            <v>0</v>
          </cell>
          <cell r="M297" t="str">
            <v>m2</v>
          </cell>
          <cell r="N297">
            <v>0</v>
          </cell>
          <cell r="O297">
            <v>266</v>
          </cell>
          <cell r="P297">
            <v>0</v>
          </cell>
          <cell r="Q297">
            <v>0</v>
          </cell>
          <cell r="R297">
            <v>5966</v>
          </cell>
          <cell r="S297">
            <v>7692</v>
          </cell>
          <cell r="T297">
            <v>0.2112</v>
          </cell>
          <cell r="U297">
            <v>0</v>
          </cell>
          <cell r="V297">
            <v>0</v>
          </cell>
          <cell r="W297">
            <v>0.78879999999999995</v>
          </cell>
        </row>
        <row r="298">
          <cell r="C298" t="str">
            <v>I. EQUIPO</v>
          </cell>
          <cell r="D298">
            <v>0</v>
          </cell>
          <cell r="E298">
            <v>0</v>
          </cell>
          <cell r="F298">
            <v>0</v>
          </cell>
          <cell r="G298">
            <v>0</v>
          </cell>
          <cell r="H298">
            <v>0</v>
          </cell>
          <cell r="I298">
            <v>0</v>
          </cell>
          <cell r="J298">
            <v>0</v>
          </cell>
          <cell r="K298">
            <v>0</v>
          </cell>
          <cell r="L298">
            <v>0</v>
          </cell>
          <cell r="M298">
            <v>0</v>
          </cell>
          <cell r="N298">
            <v>0</v>
          </cell>
          <cell r="O298">
            <v>0</v>
          </cell>
          <cell r="P298">
            <v>0</v>
          </cell>
          <cell r="Q298">
            <v>0</v>
          </cell>
        </row>
        <row r="299">
          <cell r="C299">
            <v>0</v>
          </cell>
          <cell r="D299">
            <v>0</v>
          </cell>
          <cell r="E299">
            <v>0</v>
          </cell>
          <cell r="F299">
            <v>0</v>
          </cell>
          <cell r="G299">
            <v>0</v>
          </cell>
          <cell r="H299">
            <v>0</v>
          </cell>
          <cell r="I299">
            <v>0</v>
          </cell>
          <cell r="J299">
            <v>0</v>
          </cell>
          <cell r="K299">
            <v>0</v>
          </cell>
          <cell r="L299">
            <v>0</v>
          </cell>
          <cell r="M299">
            <v>0</v>
          </cell>
          <cell r="N299">
            <v>0</v>
          </cell>
          <cell r="O299">
            <v>0</v>
          </cell>
          <cell r="P299">
            <v>0</v>
          </cell>
          <cell r="Q299">
            <v>0</v>
          </cell>
        </row>
        <row r="300">
          <cell r="C300" t="str">
            <v>DESCRIPCIÓN</v>
          </cell>
          <cell r="D300">
            <v>0</v>
          </cell>
          <cell r="E300">
            <v>0</v>
          </cell>
          <cell r="F300">
            <v>0</v>
          </cell>
          <cell r="G300">
            <v>0</v>
          </cell>
          <cell r="H300" t="str">
            <v>MARCA</v>
          </cell>
          <cell r="I300">
            <v>0</v>
          </cell>
          <cell r="J300" t="str">
            <v>TIPO</v>
          </cell>
          <cell r="K300">
            <v>0</v>
          </cell>
          <cell r="L300" t="str">
            <v>TARIFA/HORA</v>
          </cell>
          <cell r="M300" t="str">
            <v>RENDIMIENTO</v>
          </cell>
          <cell r="N300">
            <v>0</v>
          </cell>
          <cell r="O300" t="str">
            <v>Vr. UNITARIO</v>
          </cell>
          <cell r="P300">
            <v>0</v>
          </cell>
          <cell r="Q300">
            <v>0</v>
          </cell>
        </row>
        <row r="301">
          <cell r="C301" t="str">
            <v>Motosierra a gasolina, de 50 cm de espada y 2 kW de potencia</v>
          </cell>
          <cell r="D301">
            <v>0</v>
          </cell>
          <cell r="E301">
            <v>0</v>
          </cell>
          <cell r="F301">
            <v>0</v>
          </cell>
          <cell r="G301">
            <v>0</v>
          </cell>
          <cell r="H301">
            <v>0</v>
          </cell>
          <cell r="I301">
            <v>0</v>
          </cell>
          <cell r="J301" t="str">
            <v>h</v>
          </cell>
          <cell r="K301">
            <v>0</v>
          </cell>
          <cell r="L301">
            <v>6996</v>
          </cell>
          <cell r="M301">
            <v>8.125</v>
          </cell>
          <cell r="N301">
            <v>0</v>
          </cell>
          <cell r="O301">
            <v>861</v>
          </cell>
          <cell r="P301">
            <v>0</v>
          </cell>
          <cell r="Q301">
            <v>0</v>
          </cell>
          <cell r="R301">
            <v>32.74</v>
          </cell>
          <cell r="T301" t="str">
            <v>Motosierra a gasolina, de 50 cm de espada y 2 kW de potencia</v>
          </cell>
        </row>
        <row r="302">
          <cell r="C302" t="str">
            <v>Sección completa de andamio (1.2m-1.5m) x 1.5 m. (+ 4 ruedas) Incluye transporte.</v>
          </cell>
          <cell r="D302">
            <v>0</v>
          </cell>
          <cell r="E302">
            <v>0</v>
          </cell>
          <cell r="F302">
            <v>0</v>
          </cell>
          <cell r="G302">
            <v>0</v>
          </cell>
          <cell r="H302">
            <v>0</v>
          </cell>
          <cell r="I302">
            <v>0</v>
          </cell>
          <cell r="J302" t="str">
            <v>Dia</v>
          </cell>
          <cell r="K302">
            <v>0</v>
          </cell>
          <cell r="L302">
            <v>2565</v>
          </cell>
          <cell r="M302">
            <v>21.666666666666668</v>
          </cell>
          <cell r="N302">
            <v>0</v>
          </cell>
          <cell r="O302">
            <v>118</v>
          </cell>
          <cell r="P302">
            <v>0</v>
          </cell>
          <cell r="Q302">
            <v>0</v>
          </cell>
          <cell r="R302">
            <v>12.28</v>
          </cell>
          <cell r="T302" t="str">
            <v>Sección completa de andamio (1.2m-1.5m) x 1.5 m. (+ 4 ruedas) Incluye transporte.</v>
          </cell>
        </row>
        <row r="303">
          <cell r="C303" t="str">
            <v>Can zunchado en madera común de 5,0cmx20cmx3,0m (alquiler). Incluye transporte.</v>
          </cell>
          <cell r="D303">
            <v>0</v>
          </cell>
          <cell r="E303">
            <v>0</v>
          </cell>
          <cell r="F303">
            <v>0</v>
          </cell>
          <cell r="G303">
            <v>0</v>
          </cell>
          <cell r="H303">
            <v>0</v>
          </cell>
          <cell r="I303">
            <v>0</v>
          </cell>
          <cell r="J303" t="str">
            <v>Dia</v>
          </cell>
          <cell r="K303">
            <v>0</v>
          </cell>
          <cell r="L303">
            <v>1500</v>
          </cell>
          <cell r="M303">
            <v>32.5</v>
          </cell>
          <cell r="N303">
            <v>0</v>
          </cell>
          <cell r="O303">
            <v>46</v>
          </cell>
          <cell r="P303">
            <v>0</v>
          </cell>
          <cell r="Q303">
            <v>0</v>
          </cell>
          <cell r="R303">
            <v>8.18</v>
          </cell>
          <cell r="T303" t="str">
            <v>Can zunchado en madera común de 5,0cmx20cmx3,0m (alquiler). Incluye transporte.</v>
          </cell>
        </row>
        <row r="304">
          <cell r="C304" t="str">
            <v>Herramienta Menor (Como % de Mano de Obra)</v>
          </cell>
          <cell r="D304">
            <v>0</v>
          </cell>
          <cell r="E304">
            <v>0</v>
          </cell>
          <cell r="F304">
            <v>0</v>
          </cell>
          <cell r="G304">
            <v>0</v>
          </cell>
          <cell r="H304">
            <v>0</v>
          </cell>
          <cell r="I304">
            <v>0</v>
          </cell>
          <cell r="J304" t="str">
            <v>Dia</v>
          </cell>
          <cell r="K304">
            <v>0</v>
          </cell>
          <cell r="L304">
            <v>4706</v>
          </cell>
          <cell r="M304">
            <v>0.05</v>
          </cell>
          <cell r="N304">
            <v>0</v>
          </cell>
          <cell r="O304">
            <v>235</v>
          </cell>
          <cell r="P304">
            <v>0</v>
          </cell>
          <cell r="Q304">
            <v>0</v>
          </cell>
          <cell r="R304">
            <v>62510</v>
          </cell>
          <cell r="T304" t="str">
            <v>Herramienta Menor (Como % de Mano de Obra)</v>
          </cell>
        </row>
        <row r="305">
          <cell r="C305">
            <v>0</v>
          </cell>
          <cell r="D305">
            <v>0</v>
          </cell>
          <cell r="E305">
            <v>0</v>
          </cell>
          <cell r="F305">
            <v>0</v>
          </cell>
          <cell r="G305">
            <v>0</v>
          </cell>
          <cell r="H305">
            <v>0</v>
          </cell>
          <cell r="I305">
            <v>0</v>
          </cell>
          <cell r="J305">
            <v>0</v>
          </cell>
          <cell r="K305">
            <v>0</v>
          </cell>
          <cell r="L305">
            <v>0.2112</v>
          </cell>
          <cell r="M305" t="str">
            <v>SUBTOTAL $</v>
          </cell>
          <cell r="N305">
            <v>0</v>
          </cell>
          <cell r="O305">
            <v>1260</v>
          </cell>
          <cell r="P305">
            <v>0</v>
          </cell>
          <cell r="Q305">
            <v>0</v>
          </cell>
          <cell r="T305">
            <v>0</v>
          </cell>
        </row>
        <row r="306">
          <cell r="C306" t="str">
            <v>II. MATERIALES</v>
          </cell>
          <cell r="D306">
            <v>0</v>
          </cell>
          <cell r="E306">
            <v>0</v>
          </cell>
          <cell r="F306">
            <v>0</v>
          </cell>
          <cell r="G306">
            <v>0</v>
          </cell>
          <cell r="H306">
            <v>0</v>
          </cell>
          <cell r="I306">
            <v>0</v>
          </cell>
          <cell r="J306">
            <v>0</v>
          </cell>
          <cell r="K306">
            <v>0</v>
          </cell>
          <cell r="L306">
            <v>0</v>
          </cell>
          <cell r="M306">
            <v>0</v>
          </cell>
          <cell r="N306">
            <v>0</v>
          </cell>
          <cell r="O306">
            <v>0</v>
          </cell>
          <cell r="P306">
            <v>0</v>
          </cell>
          <cell r="Q306">
            <v>0</v>
          </cell>
          <cell r="T306">
            <v>0</v>
          </cell>
        </row>
        <row r="307">
          <cell r="C307">
            <v>0</v>
          </cell>
          <cell r="D307">
            <v>0</v>
          </cell>
          <cell r="E307">
            <v>0</v>
          </cell>
          <cell r="F307">
            <v>0</v>
          </cell>
          <cell r="G307">
            <v>0</v>
          </cell>
          <cell r="H307">
            <v>0</v>
          </cell>
          <cell r="I307">
            <v>0</v>
          </cell>
          <cell r="J307">
            <v>0</v>
          </cell>
          <cell r="K307">
            <v>0</v>
          </cell>
          <cell r="L307">
            <v>0</v>
          </cell>
          <cell r="M307">
            <v>0</v>
          </cell>
          <cell r="N307">
            <v>0</v>
          </cell>
          <cell r="O307">
            <v>0</v>
          </cell>
          <cell r="P307">
            <v>0</v>
          </cell>
          <cell r="Q307">
            <v>0</v>
          </cell>
          <cell r="T307">
            <v>0</v>
          </cell>
        </row>
        <row r="308">
          <cell r="C308" t="str">
            <v>DESCRIPCIÓN</v>
          </cell>
          <cell r="D308">
            <v>0</v>
          </cell>
          <cell r="E308">
            <v>0</v>
          </cell>
          <cell r="F308">
            <v>0</v>
          </cell>
          <cell r="G308">
            <v>0</v>
          </cell>
          <cell r="H308">
            <v>0</v>
          </cell>
          <cell r="I308">
            <v>0</v>
          </cell>
          <cell r="J308">
            <v>0</v>
          </cell>
          <cell r="K308" t="str">
            <v>UNIDAD</v>
          </cell>
          <cell r="L308" t="str">
            <v>CANTIDAD</v>
          </cell>
          <cell r="M308" t="str">
            <v>PRECIO UNIT.</v>
          </cell>
          <cell r="N308">
            <v>0</v>
          </cell>
          <cell r="O308" t="str">
            <v>Vr. UNITARIO</v>
          </cell>
          <cell r="P308">
            <v>0</v>
          </cell>
          <cell r="Q308">
            <v>0</v>
          </cell>
          <cell r="T308">
            <v>0</v>
          </cell>
        </row>
        <row r="309">
          <cell r="C309">
            <v>0</v>
          </cell>
          <cell r="D309">
            <v>0</v>
          </cell>
          <cell r="E309">
            <v>0</v>
          </cell>
          <cell r="F309">
            <v>0</v>
          </cell>
          <cell r="G309">
            <v>0</v>
          </cell>
          <cell r="H309">
            <v>0</v>
          </cell>
          <cell r="I309">
            <v>0</v>
          </cell>
          <cell r="J309">
            <v>0</v>
          </cell>
          <cell r="K309" t="str">
            <v/>
          </cell>
          <cell r="L309">
            <v>0</v>
          </cell>
          <cell r="M309">
            <v>0</v>
          </cell>
          <cell r="N309">
            <v>0</v>
          </cell>
          <cell r="O309">
            <v>0</v>
          </cell>
          <cell r="P309">
            <v>0</v>
          </cell>
          <cell r="Q309">
            <v>0</v>
          </cell>
          <cell r="R309">
            <v>0</v>
          </cell>
          <cell r="T309">
            <v>0</v>
          </cell>
        </row>
        <row r="310">
          <cell r="C310">
            <v>0</v>
          </cell>
          <cell r="D310">
            <v>0</v>
          </cell>
          <cell r="E310">
            <v>0</v>
          </cell>
          <cell r="F310">
            <v>0</v>
          </cell>
          <cell r="G310">
            <v>0</v>
          </cell>
          <cell r="H310">
            <v>0</v>
          </cell>
          <cell r="I310">
            <v>0</v>
          </cell>
          <cell r="J310">
            <v>0</v>
          </cell>
          <cell r="K310" t="str">
            <v/>
          </cell>
          <cell r="L310">
            <v>0</v>
          </cell>
          <cell r="M310">
            <v>0</v>
          </cell>
          <cell r="N310">
            <v>0</v>
          </cell>
          <cell r="O310">
            <v>0</v>
          </cell>
          <cell r="P310">
            <v>0</v>
          </cell>
          <cell r="Q310">
            <v>0</v>
          </cell>
          <cell r="R310">
            <v>0</v>
          </cell>
          <cell r="T310">
            <v>0</v>
          </cell>
        </row>
        <row r="311">
          <cell r="C311">
            <v>0</v>
          </cell>
          <cell r="D311">
            <v>0</v>
          </cell>
          <cell r="E311">
            <v>0</v>
          </cell>
          <cell r="F311">
            <v>0</v>
          </cell>
          <cell r="G311">
            <v>0</v>
          </cell>
          <cell r="H311">
            <v>0</v>
          </cell>
          <cell r="I311">
            <v>0</v>
          </cell>
          <cell r="J311">
            <v>0</v>
          </cell>
          <cell r="K311" t="str">
            <v/>
          </cell>
          <cell r="L311">
            <v>0</v>
          </cell>
          <cell r="M311">
            <v>0</v>
          </cell>
          <cell r="N311">
            <v>0</v>
          </cell>
          <cell r="O311">
            <v>0</v>
          </cell>
          <cell r="P311">
            <v>0</v>
          </cell>
          <cell r="Q311">
            <v>0</v>
          </cell>
          <cell r="R311">
            <v>0</v>
          </cell>
          <cell r="T311">
            <v>0</v>
          </cell>
        </row>
        <row r="312">
          <cell r="C312">
            <v>0</v>
          </cell>
          <cell r="D312">
            <v>0</v>
          </cell>
          <cell r="E312">
            <v>0</v>
          </cell>
          <cell r="F312">
            <v>0</v>
          </cell>
          <cell r="G312">
            <v>0</v>
          </cell>
          <cell r="H312">
            <v>0</v>
          </cell>
          <cell r="I312">
            <v>0</v>
          </cell>
          <cell r="J312">
            <v>0</v>
          </cell>
          <cell r="K312" t="str">
            <v/>
          </cell>
          <cell r="L312">
            <v>0</v>
          </cell>
          <cell r="M312">
            <v>0</v>
          </cell>
          <cell r="N312">
            <v>0</v>
          </cell>
          <cell r="O312">
            <v>0</v>
          </cell>
          <cell r="P312">
            <v>0</v>
          </cell>
          <cell r="Q312">
            <v>0</v>
          </cell>
          <cell r="R312">
            <v>0</v>
          </cell>
          <cell r="T312">
            <v>0</v>
          </cell>
        </row>
        <row r="313">
          <cell r="C313">
            <v>0</v>
          </cell>
          <cell r="D313">
            <v>0</v>
          </cell>
          <cell r="E313">
            <v>0</v>
          </cell>
          <cell r="F313">
            <v>0</v>
          </cell>
          <cell r="G313">
            <v>0</v>
          </cell>
          <cell r="H313">
            <v>0</v>
          </cell>
          <cell r="I313">
            <v>0</v>
          </cell>
          <cell r="J313">
            <v>0</v>
          </cell>
          <cell r="K313" t="str">
            <v/>
          </cell>
          <cell r="L313">
            <v>0</v>
          </cell>
          <cell r="M313">
            <v>0</v>
          </cell>
          <cell r="N313">
            <v>0</v>
          </cell>
          <cell r="O313">
            <v>0</v>
          </cell>
          <cell r="P313">
            <v>0</v>
          </cell>
          <cell r="Q313">
            <v>0</v>
          </cell>
          <cell r="R313">
            <v>0</v>
          </cell>
          <cell r="T313">
            <v>0</v>
          </cell>
        </row>
        <row r="314">
          <cell r="C314">
            <v>0</v>
          </cell>
          <cell r="D314">
            <v>0</v>
          </cell>
          <cell r="E314">
            <v>0</v>
          </cell>
          <cell r="F314">
            <v>0</v>
          </cell>
          <cell r="G314">
            <v>0</v>
          </cell>
          <cell r="H314">
            <v>0</v>
          </cell>
          <cell r="I314">
            <v>0</v>
          </cell>
          <cell r="J314">
            <v>0</v>
          </cell>
          <cell r="K314" t="str">
            <v/>
          </cell>
          <cell r="L314">
            <v>0</v>
          </cell>
          <cell r="M314">
            <v>0</v>
          </cell>
          <cell r="N314">
            <v>0</v>
          </cell>
          <cell r="O314">
            <v>0</v>
          </cell>
          <cell r="P314">
            <v>0</v>
          </cell>
          <cell r="Q314">
            <v>0</v>
          </cell>
          <cell r="R314">
            <v>0</v>
          </cell>
          <cell r="T314">
            <v>0</v>
          </cell>
        </row>
        <row r="315">
          <cell r="C315">
            <v>0</v>
          </cell>
          <cell r="D315">
            <v>0</v>
          </cell>
          <cell r="E315">
            <v>0</v>
          </cell>
          <cell r="F315">
            <v>0</v>
          </cell>
          <cell r="G315">
            <v>0</v>
          </cell>
          <cell r="H315">
            <v>0</v>
          </cell>
          <cell r="I315">
            <v>0</v>
          </cell>
          <cell r="J315">
            <v>0</v>
          </cell>
          <cell r="K315" t="str">
            <v/>
          </cell>
          <cell r="L315">
            <v>0</v>
          </cell>
          <cell r="M315">
            <v>0</v>
          </cell>
          <cell r="N315">
            <v>0</v>
          </cell>
          <cell r="O315">
            <v>0</v>
          </cell>
          <cell r="P315">
            <v>0</v>
          </cell>
          <cell r="Q315">
            <v>0</v>
          </cell>
          <cell r="R315">
            <v>0</v>
          </cell>
          <cell r="T315">
            <v>0</v>
          </cell>
        </row>
        <row r="316">
          <cell r="C316">
            <v>0</v>
          </cell>
          <cell r="D316">
            <v>0</v>
          </cell>
          <cell r="E316">
            <v>0</v>
          </cell>
          <cell r="F316">
            <v>0</v>
          </cell>
          <cell r="G316">
            <v>0</v>
          </cell>
          <cell r="H316">
            <v>0</v>
          </cell>
          <cell r="I316">
            <v>0</v>
          </cell>
          <cell r="J316">
            <v>0</v>
          </cell>
          <cell r="K316">
            <v>0</v>
          </cell>
          <cell r="L316">
            <v>0</v>
          </cell>
          <cell r="M316" t="str">
            <v>SUBTOTAL $</v>
          </cell>
          <cell r="N316">
            <v>0</v>
          </cell>
          <cell r="O316">
            <v>0</v>
          </cell>
          <cell r="P316">
            <v>0</v>
          </cell>
          <cell r="Q316">
            <v>0</v>
          </cell>
          <cell r="T316">
            <v>0</v>
          </cell>
        </row>
        <row r="317">
          <cell r="C317" t="str">
            <v>III. TRANSPORTES</v>
          </cell>
          <cell r="D317">
            <v>0</v>
          </cell>
          <cell r="E317">
            <v>0</v>
          </cell>
          <cell r="F317">
            <v>0</v>
          </cell>
          <cell r="G317">
            <v>0</v>
          </cell>
          <cell r="H317">
            <v>0</v>
          </cell>
          <cell r="I317">
            <v>0</v>
          </cell>
          <cell r="J317">
            <v>0</v>
          </cell>
          <cell r="K317">
            <v>0</v>
          </cell>
          <cell r="L317">
            <v>0</v>
          </cell>
          <cell r="M317">
            <v>0</v>
          </cell>
          <cell r="N317">
            <v>0</v>
          </cell>
          <cell r="O317">
            <v>0</v>
          </cell>
          <cell r="P317">
            <v>0</v>
          </cell>
          <cell r="Q317">
            <v>0</v>
          </cell>
          <cell r="T317">
            <v>0</v>
          </cell>
        </row>
        <row r="318">
          <cell r="C318">
            <v>0</v>
          </cell>
          <cell r="D318">
            <v>0</v>
          </cell>
          <cell r="E318">
            <v>0</v>
          </cell>
          <cell r="F318">
            <v>0</v>
          </cell>
          <cell r="G318">
            <v>0</v>
          </cell>
          <cell r="H318">
            <v>0</v>
          </cell>
          <cell r="I318">
            <v>0</v>
          </cell>
          <cell r="J318">
            <v>0</v>
          </cell>
          <cell r="K318">
            <v>0</v>
          </cell>
          <cell r="L318">
            <v>0</v>
          </cell>
          <cell r="M318">
            <v>0</v>
          </cell>
          <cell r="N318">
            <v>0</v>
          </cell>
          <cell r="O318">
            <v>0</v>
          </cell>
          <cell r="P318">
            <v>0</v>
          </cell>
          <cell r="Q318">
            <v>0</v>
          </cell>
          <cell r="T318">
            <v>0</v>
          </cell>
        </row>
        <row r="319">
          <cell r="C319" t="str">
            <v>MATERIAL</v>
          </cell>
          <cell r="D319">
            <v>0</v>
          </cell>
          <cell r="E319">
            <v>0</v>
          </cell>
          <cell r="F319">
            <v>0</v>
          </cell>
          <cell r="G319">
            <v>0</v>
          </cell>
          <cell r="H319">
            <v>0</v>
          </cell>
          <cell r="I319">
            <v>0</v>
          </cell>
          <cell r="J319" t="str">
            <v>VOL. o PESO</v>
          </cell>
          <cell r="K319" t="str">
            <v>DISTANCIA</v>
          </cell>
          <cell r="L319" t="str">
            <v>M3 o Ton/Km</v>
          </cell>
          <cell r="M319" t="str">
            <v>TARIFA</v>
          </cell>
          <cell r="N319">
            <v>0</v>
          </cell>
          <cell r="O319" t="str">
            <v>Vr. UNITARIO</v>
          </cell>
          <cell r="P319">
            <v>0</v>
          </cell>
          <cell r="Q319">
            <v>0</v>
          </cell>
          <cell r="T319">
            <v>0</v>
          </cell>
        </row>
        <row r="320">
          <cell r="C320">
            <v>0</v>
          </cell>
          <cell r="D320">
            <v>0</v>
          </cell>
          <cell r="E320">
            <v>0</v>
          </cell>
          <cell r="F320">
            <v>0</v>
          </cell>
          <cell r="G320">
            <v>0</v>
          </cell>
          <cell r="H320">
            <v>0</v>
          </cell>
          <cell r="I320">
            <v>0</v>
          </cell>
          <cell r="J320" t="str">
            <v/>
          </cell>
          <cell r="K320">
            <v>0</v>
          </cell>
          <cell r="L320">
            <v>0</v>
          </cell>
          <cell r="M320">
            <v>0</v>
          </cell>
          <cell r="N320">
            <v>0</v>
          </cell>
          <cell r="O320">
            <v>0</v>
          </cell>
          <cell r="P320">
            <v>0</v>
          </cell>
          <cell r="Q320">
            <v>0</v>
          </cell>
          <cell r="R320">
            <v>0</v>
          </cell>
          <cell r="T320">
            <v>0</v>
          </cell>
        </row>
        <row r="321">
          <cell r="C321">
            <v>0</v>
          </cell>
          <cell r="D321">
            <v>0</v>
          </cell>
          <cell r="E321">
            <v>0</v>
          </cell>
          <cell r="F321">
            <v>0</v>
          </cell>
          <cell r="G321">
            <v>0</v>
          </cell>
          <cell r="H321">
            <v>0</v>
          </cell>
          <cell r="I321">
            <v>0</v>
          </cell>
          <cell r="J321" t="str">
            <v/>
          </cell>
          <cell r="K321">
            <v>0</v>
          </cell>
          <cell r="L321">
            <v>0</v>
          </cell>
          <cell r="M321">
            <v>0</v>
          </cell>
          <cell r="N321">
            <v>0</v>
          </cell>
          <cell r="O321">
            <v>0</v>
          </cell>
          <cell r="P321">
            <v>0</v>
          </cell>
          <cell r="Q321">
            <v>0</v>
          </cell>
          <cell r="R321">
            <v>0</v>
          </cell>
          <cell r="T321">
            <v>0</v>
          </cell>
        </row>
        <row r="322">
          <cell r="C322">
            <v>0</v>
          </cell>
          <cell r="D322">
            <v>0</v>
          </cell>
          <cell r="E322">
            <v>0</v>
          </cell>
          <cell r="F322">
            <v>0</v>
          </cell>
          <cell r="G322">
            <v>0</v>
          </cell>
          <cell r="H322">
            <v>0</v>
          </cell>
          <cell r="I322">
            <v>0</v>
          </cell>
          <cell r="J322" t="str">
            <v/>
          </cell>
          <cell r="K322">
            <v>0</v>
          </cell>
          <cell r="L322">
            <v>0</v>
          </cell>
          <cell r="M322">
            <v>0</v>
          </cell>
          <cell r="N322">
            <v>0</v>
          </cell>
          <cell r="O322">
            <v>0</v>
          </cell>
          <cell r="P322">
            <v>0</v>
          </cell>
          <cell r="Q322">
            <v>0</v>
          </cell>
          <cell r="R322">
            <v>0</v>
          </cell>
          <cell r="T322">
            <v>0</v>
          </cell>
        </row>
        <row r="323">
          <cell r="C323">
            <v>0</v>
          </cell>
          <cell r="D323">
            <v>0</v>
          </cell>
          <cell r="E323">
            <v>0</v>
          </cell>
          <cell r="F323">
            <v>0</v>
          </cell>
          <cell r="G323">
            <v>0</v>
          </cell>
          <cell r="H323">
            <v>0</v>
          </cell>
          <cell r="I323">
            <v>0</v>
          </cell>
          <cell r="J323">
            <v>0</v>
          </cell>
          <cell r="K323">
            <v>0</v>
          </cell>
          <cell r="L323">
            <v>0</v>
          </cell>
          <cell r="M323" t="str">
            <v>SUBTOTAL $</v>
          </cell>
          <cell r="N323">
            <v>0</v>
          </cell>
          <cell r="O323">
            <v>0</v>
          </cell>
          <cell r="P323">
            <v>0</v>
          </cell>
          <cell r="Q323">
            <v>0</v>
          </cell>
          <cell r="T323">
            <v>0</v>
          </cell>
        </row>
        <row r="324">
          <cell r="C324" t="str">
            <v>IV. MANO DE OBRA</v>
          </cell>
          <cell r="D324">
            <v>0</v>
          </cell>
          <cell r="E324">
            <v>0</v>
          </cell>
          <cell r="F324">
            <v>0</v>
          </cell>
          <cell r="G324">
            <v>0</v>
          </cell>
          <cell r="H324">
            <v>0</v>
          </cell>
          <cell r="I324">
            <v>0</v>
          </cell>
          <cell r="J324">
            <v>0</v>
          </cell>
          <cell r="K324">
            <v>0</v>
          </cell>
          <cell r="L324">
            <v>0</v>
          </cell>
          <cell r="M324">
            <v>0</v>
          </cell>
          <cell r="N324">
            <v>0</v>
          </cell>
          <cell r="O324">
            <v>0</v>
          </cell>
          <cell r="P324">
            <v>0</v>
          </cell>
          <cell r="Q324">
            <v>0</v>
          </cell>
          <cell r="T324">
            <v>0</v>
          </cell>
        </row>
        <row r="325">
          <cell r="C325">
            <v>0</v>
          </cell>
          <cell r="D325">
            <v>0</v>
          </cell>
          <cell r="E325">
            <v>0</v>
          </cell>
          <cell r="F325">
            <v>0</v>
          </cell>
          <cell r="G325">
            <v>0</v>
          </cell>
          <cell r="H325">
            <v>0</v>
          </cell>
          <cell r="I325">
            <v>0</v>
          </cell>
          <cell r="J325">
            <v>0</v>
          </cell>
          <cell r="K325">
            <v>0</v>
          </cell>
          <cell r="L325">
            <v>0</v>
          </cell>
          <cell r="M325">
            <v>0</v>
          </cell>
          <cell r="N325">
            <v>0</v>
          </cell>
          <cell r="O325">
            <v>0</v>
          </cell>
          <cell r="P325">
            <v>0</v>
          </cell>
          <cell r="Q325">
            <v>0</v>
          </cell>
          <cell r="T325">
            <v>0</v>
          </cell>
        </row>
        <row r="326">
          <cell r="C326" t="str">
            <v>TRABAJADOR</v>
          </cell>
          <cell r="D326">
            <v>0</v>
          </cell>
          <cell r="E326">
            <v>0</v>
          </cell>
          <cell r="F326">
            <v>0</v>
          </cell>
          <cell r="G326">
            <v>0</v>
          </cell>
          <cell r="H326">
            <v>0</v>
          </cell>
          <cell r="I326" t="str">
            <v>CANTIDAD</v>
          </cell>
          <cell r="J326" t="str">
            <v>JORNAL</v>
          </cell>
          <cell r="K326" t="str">
            <v>PRESTACIONES</v>
          </cell>
          <cell r="L326" t="str">
            <v>JORNAL TOTAL</v>
          </cell>
          <cell r="M326" t="str">
            <v>RENDIMIENTO</v>
          </cell>
          <cell r="N326">
            <v>0</v>
          </cell>
          <cell r="O326" t="str">
            <v>Vr. UNITARIO</v>
          </cell>
          <cell r="P326">
            <v>0</v>
          </cell>
          <cell r="Q326">
            <v>0</v>
          </cell>
          <cell r="R326">
            <v>0</v>
          </cell>
          <cell r="T326">
            <v>0</v>
          </cell>
        </row>
        <row r="327">
          <cell r="C327" t="str">
            <v>Oficial</v>
          </cell>
          <cell r="D327">
            <v>0</v>
          </cell>
          <cell r="E327">
            <v>0</v>
          </cell>
          <cell r="F327">
            <v>0</v>
          </cell>
          <cell r="G327">
            <v>0</v>
          </cell>
          <cell r="H327">
            <v>0</v>
          </cell>
          <cell r="I327">
            <v>1</v>
          </cell>
          <cell r="J327">
            <v>88160</v>
          </cell>
          <cell r="K327">
            <v>1.6933</v>
          </cell>
          <cell r="L327">
            <v>149281</v>
          </cell>
          <cell r="M327">
            <v>65</v>
          </cell>
          <cell r="N327">
            <v>0</v>
          </cell>
          <cell r="O327">
            <v>2297</v>
          </cell>
          <cell r="P327">
            <v>0</v>
          </cell>
          <cell r="Q327">
            <v>0</v>
          </cell>
          <cell r="R327">
            <v>4.09</v>
          </cell>
          <cell r="T327" t="str">
            <v>Oficial</v>
          </cell>
        </row>
        <row r="328">
          <cell r="C328" t="str">
            <v>Ayudante Raso</v>
          </cell>
          <cell r="D328">
            <v>0</v>
          </cell>
          <cell r="E328">
            <v>0</v>
          </cell>
          <cell r="F328">
            <v>0</v>
          </cell>
          <cell r="G328">
            <v>0</v>
          </cell>
          <cell r="H328">
            <v>0</v>
          </cell>
          <cell r="I328">
            <v>2</v>
          </cell>
          <cell r="J328">
            <v>44900</v>
          </cell>
          <cell r="K328">
            <v>1.744</v>
          </cell>
          <cell r="L328">
            <v>156611</v>
          </cell>
          <cell r="M328">
            <v>65</v>
          </cell>
          <cell r="N328">
            <v>0</v>
          </cell>
          <cell r="O328">
            <v>2409</v>
          </cell>
          <cell r="P328">
            <v>0</v>
          </cell>
          <cell r="Q328">
            <v>0</v>
          </cell>
          <cell r="R328">
            <v>8.18</v>
          </cell>
          <cell r="T328" t="str">
            <v>Ayudante Raso</v>
          </cell>
        </row>
        <row r="329">
          <cell r="C329">
            <v>0</v>
          </cell>
          <cell r="D329">
            <v>0</v>
          </cell>
          <cell r="E329">
            <v>0</v>
          </cell>
          <cell r="F329">
            <v>0</v>
          </cell>
          <cell r="G329">
            <v>0</v>
          </cell>
          <cell r="H329">
            <v>0</v>
          </cell>
          <cell r="I329">
            <v>0</v>
          </cell>
          <cell r="J329">
            <v>0</v>
          </cell>
          <cell r="K329">
            <v>0</v>
          </cell>
          <cell r="L329">
            <v>0</v>
          </cell>
          <cell r="M329">
            <v>0</v>
          </cell>
          <cell r="N329">
            <v>0</v>
          </cell>
          <cell r="O329">
            <v>0</v>
          </cell>
          <cell r="P329">
            <v>0</v>
          </cell>
          <cell r="Q329">
            <v>0</v>
          </cell>
          <cell r="R329">
            <v>0</v>
          </cell>
          <cell r="T329">
            <v>0</v>
          </cell>
        </row>
        <row r="330">
          <cell r="C330">
            <v>0</v>
          </cell>
          <cell r="D330">
            <v>0</v>
          </cell>
          <cell r="E330">
            <v>0</v>
          </cell>
          <cell r="F330">
            <v>0</v>
          </cell>
          <cell r="G330">
            <v>0</v>
          </cell>
          <cell r="H330">
            <v>0</v>
          </cell>
          <cell r="I330">
            <v>0</v>
          </cell>
          <cell r="J330">
            <v>0</v>
          </cell>
          <cell r="K330">
            <v>0</v>
          </cell>
          <cell r="L330">
            <v>0.78879999999999995</v>
          </cell>
          <cell r="M330" t="str">
            <v>SUBTOTAL $</v>
          </cell>
          <cell r="N330">
            <v>0</v>
          </cell>
          <cell r="O330">
            <v>4706</v>
          </cell>
          <cell r="P330">
            <v>0</v>
          </cell>
          <cell r="Q330">
            <v>0</v>
          </cell>
          <cell r="T330">
            <v>0</v>
          </cell>
        </row>
        <row r="331">
          <cell r="C331">
            <v>0</v>
          </cell>
          <cell r="D331">
            <v>0</v>
          </cell>
          <cell r="E331">
            <v>0</v>
          </cell>
          <cell r="F331">
            <v>0</v>
          </cell>
          <cell r="G331">
            <v>0</v>
          </cell>
          <cell r="H331">
            <v>0</v>
          </cell>
          <cell r="I331">
            <v>0</v>
          </cell>
          <cell r="J331">
            <v>0</v>
          </cell>
          <cell r="K331">
            <v>0</v>
          </cell>
          <cell r="L331">
            <v>0</v>
          </cell>
          <cell r="M331">
            <v>0</v>
          </cell>
          <cell r="N331">
            <v>0</v>
          </cell>
          <cell r="O331">
            <v>0</v>
          </cell>
          <cell r="P331">
            <v>0</v>
          </cell>
          <cell r="Q331">
            <v>0</v>
          </cell>
        </row>
        <row r="332">
          <cell r="C332" t="str">
            <v>TOTAL COSTO DIRECTO $</v>
          </cell>
          <cell r="D332">
            <v>0</v>
          </cell>
          <cell r="E332">
            <v>0</v>
          </cell>
          <cell r="F332">
            <v>0</v>
          </cell>
          <cell r="G332">
            <v>0</v>
          </cell>
          <cell r="H332">
            <v>0</v>
          </cell>
          <cell r="I332">
            <v>0</v>
          </cell>
          <cell r="J332">
            <v>0</v>
          </cell>
          <cell r="K332">
            <v>0</v>
          </cell>
          <cell r="L332">
            <v>0</v>
          </cell>
          <cell r="M332">
            <v>0</v>
          </cell>
          <cell r="N332">
            <v>0</v>
          </cell>
          <cell r="O332">
            <v>5966</v>
          </cell>
          <cell r="P332">
            <v>0</v>
          </cell>
          <cell r="Q332">
            <v>0</v>
          </cell>
        </row>
        <row r="333">
          <cell r="C333" t="str">
            <v>V. COSTOS INDIRECTOS</v>
          </cell>
          <cell r="D333">
            <v>0</v>
          </cell>
          <cell r="E333">
            <v>0</v>
          </cell>
          <cell r="F333">
            <v>0</v>
          </cell>
          <cell r="G333">
            <v>0</v>
          </cell>
          <cell r="H333">
            <v>0</v>
          </cell>
          <cell r="I333">
            <v>0</v>
          </cell>
          <cell r="J333">
            <v>0</v>
          </cell>
          <cell r="K333">
            <v>0</v>
          </cell>
          <cell r="L333">
            <v>0</v>
          </cell>
          <cell r="M333">
            <v>0</v>
          </cell>
          <cell r="N333">
            <v>0</v>
          </cell>
          <cell r="O333">
            <v>0</v>
          </cell>
          <cell r="P333">
            <v>0</v>
          </cell>
          <cell r="Q333">
            <v>0</v>
          </cell>
        </row>
        <row r="334">
          <cell r="C334">
            <v>0</v>
          </cell>
          <cell r="D334">
            <v>0</v>
          </cell>
          <cell r="E334">
            <v>0</v>
          </cell>
          <cell r="F334">
            <v>0</v>
          </cell>
          <cell r="G334">
            <v>0</v>
          </cell>
          <cell r="H334">
            <v>0</v>
          </cell>
          <cell r="I334">
            <v>0</v>
          </cell>
          <cell r="J334">
            <v>0</v>
          </cell>
          <cell r="K334">
            <v>0</v>
          </cell>
          <cell r="L334">
            <v>0</v>
          </cell>
          <cell r="M334">
            <v>0</v>
          </cell>
          <cell r="N334">
            <v>0</v>
          </cell>
          <cell r="O334">
            <v>0</v>
          </cell>
          <cell r="P334">
            <v>0</v>
          </cell>
          <cell r="Q334">
            <v>0</v>
          </cell>
        </row>
        <row r="335">
          <cell r="C335" t="str">
            <v>Descripción</v>
          </cell>
          <cell r="D335">
            <v>0</v>
          </cell>
          <cell r="E335">
            <v>0</v>
          </cell>
          <cell r="F335">
            <v>0</v>
          </cell>
          <cell r="G335">
            <v>0</v>
          </cell>
          <cell r="H335">
            <v>0</v>
          </cell>
          <cell r="I335">
            <v>0</v>
          </cell>
          <cell r="J335">
            <v>0</v>
          </cell>
          <cell r="K335">
            <v>0</v>
          </cell>
          <cell r="L335" t="str">
            <v>Porcentaje</v>
          </cell>
          <cell r="M335" t="str">
            <v>Valor Total</v>
          </cell>
          <cell r="N335">
            <v>0</v>
          </cell>
          <cell r="O335">
            <v>0</v>
          </cell>
          <cell r="P335">
            <v>0</v>
          </cell>
          <cell r="Q335">
            <v>0</v>
          </cell>
        </row>
        <row r="336">
          <cell r="C336" t="str">
            <v>ADMINISTRACION</v>
          </cell>
          <cell r="D336">
            <v>0</v>
          </cell>
          <cell r="E336">
            <v>0</v>
          </cell>
          <cell r="F336">
            <v>0</v>
          </cell>
          <cell r="G336">
            <v>0</v>
          </cell>
          <cell r="H336">
            <v>0</v>
          </cell>
          <cell r="I336">
            <v>0</v>
          </cell>
          <cell r="J336">
            <v>0</v>
          </cell>
          <cell r="K336">
            <v>0</v>
          </cell>
          <cell r="L336">
            <v>0.23930000000000001</v>
          </cell>
          <cell r="M336">
            <v>1428</v>
          </cell>
          <cell r="N336">
            <v>0</v>
          </cell>
          <cell r="O336">
            <v>0</v>
          </cell>
          <cell r="P336">
            <v>0</v>
          </cell>
          <cell r="Q336">
            <v>0</v>
          </cell>
        </row>
        <row r="337">
          <cell r="C337" t="str">
            <v xml:space="preserve">IMPREVISTOS </v>
          </cell>
          <cell r="D337">
            <v>0</v>
          </cell>
          <cell r="E337">
            <v>0</v>
          </cell>
          <cell r="F337">
            <v>0</v>
          </cell>
          <cell r="G337">
            <v>0</v>
          </cell>
          <cell r="H337">
            <v>0</v>
          </cell>
          <cell r="I337">
            <v>0</v>
          </cell>
          <cell r="J337">
            <v>0</v>
          </cell>
          <cell r="K337">
            <v>0</v>
          </cell>
          <cell r="L337">
            <v>0</v>
          </cell>
          <cell r="M337">
            <v>0</v>
          </cell>
          <cell r="N337">
            <v>0</v>
          </cell>
          <cell r="O337">
            <v>0</v>
          </cell>
          <cell r="P337">
            <v>0</v>
          </cell>
          <cell r="Q337">
            <v>0</v>
          </cell>
        </row>
        <row r="338">
          <cell r="C338" t="str">
            <v>UTILIDAD</v>
          </cell>
          <cell r="D338">
            <v>0</v>
          </cell>
          <cell r="E338">
            <v>0</v>
          </cell>
          <cell r="F338">
            <v>0</v>
          </cell>
          <cell r="G338">
            <v>0</v>
          </cell>
          <cell r="H338">
            <v>0</v>
          </cell>
          <cell r="I338">
            <v>0</v>
          </cell>
          <cell r="J338">
            <v>0</v>
          </cell>
          <cell r="K338">
            <v>0</v>
          </cell>
          <cell r="L338">
            <v>0.05</v>
          </cell>
          <cell r="M338">
            <v>298</v>
          </cell>
          <cell r="N338">
            <v>0</v>
          </cell>
          <cell r="O338">
            <v>0</v>
          </cell>
          <cell r="P338">
            <v>0</v>
          </cell>
          <cell r="Q338">
            <v>0</v>
          </cell>
        </row>
        <row r="339">
          <cell r="C339" t="str">
            <v>SUBTOTAL $</v>
          </cell>
          <cell r="D339">
            <v>0</v>
          </cell>
          <cell r="E339">
            <v>0</v>
          </cell>
          <cell r="F339">
            <v>0</v>
          </cell>
          <cell r="G339">
            <v>0</v>
          </cell>
          <cell r="H339">
            <v>0</v>
          </cell>
          <cell r="I339">
            <v>0</v>
          </cell>
          <cell r="J339">
            <v>0</v>
          </cell>
          <cell r="K339">
            <v>0</v>
          </cell>
          <cell r="L339">
            <v>0</v>
          </cell>
          <cell r="M339">
            <v>0</v>
          </cell>
          <cell r="N339">
            <v>0</v>
          </cell>
          <cell r="O339">
            <v>1726</v>
          </cell>
          <cell r="P339">
            <v>0</v>
          </cell>
          <cell r="Q339">
            <v>0</v>
          </cell>
        </row>
        <row r="340">
          <cell r="C340">
            <v>0</v>
          </cell>
          <cell r="D340">
            <v>0</v>
          </cell>
          <cell r="E340">
            <v>0</v>
          </cell>
          <cell r="F340">
            <v>0</v>
          </cell>
          <cell r="G340">
            <v>0</v>
          </cell>
          <cell r="H340">
            <v>0</v>
          </cell>
          <cell r="I340">
            <v>0</v>
          </cell>
          <cell r="J340">
            <v>0</v>
          </cell>
          <cell r="K340">
            <v>0</v>
          </cell>
          <cell r="L340">
            <v>0</v>
          </cell>
          <cell r="M340">
            <v>0</v>
          </cell>
          <cell r="N340">
            <v>0</v>
          </cell>
          <cell r="O340">
            <v>0</v>
          </cell>
          <cell r="P340">
            <v>0</v>
          </cell>
          <cell r="Q340">
            <v>0</v>
          </cell>
        </row>
        <row r="341">
          <cell r="C341" t="str">
            <v>Precio Unitario Total Aproximado al peso $</v>
          </cell>
          <cell r="D341">
            <v>0</v>
          </cell>
          <cell r="E341">
            <v>0</v>
          </cell>
          <cell r="F341">
            <v>0</v>
          </cell>
          <cell r="G341">
            <v>0</v>
          </cell>
          <cell r="H341">
            <v>0</v>
          </cell>
          <cell r="I341">
            <v>0</v>
          </cell>
          <cell r="J341">
            <v>0</v>
          </cell>
          <cell r="K341">
            <v>0</v>
          </cell>
          <cell r="L341">
            <v>0</v>
          </cell>
          <cell r="M341">
            <v>0</v>
          </cell>
          <cell r="N341">
            <v>0</v>
          </cell>
          <cell r="O341">
            <v>7692</v>
          </cell>
          <cell r="P341">
            <v>0</v>
          </cell>
          <cell r="Q341">
            <v>0</v>
          </cell>
        </row>
        <row r="342">
          <cell r="C342">
            <v>0</v>
          </cell>
          <cell r="D342">
            <v>0</v>
          </cell>
          <cell r="E342">
            <v>0</v>
          </cell>
          <cell r="F342">
            <v>0</v>
          </cell>
          <cell r="G342">
            <v>0</v>
          </cell>
          <cell r="H342">
            <v>0</v>
          </cell>
          <cell r="I342">
            <v>0</v>
          </cell>
          <cell r="J342">
            <v>0</v>
          </cell>
          <cell r="K342">
            <v>0</v>
          </cell>
          <cell r="L342">
            <v>0</v>
          </cell>
          <cell r="M342">
            <v>0</v>
          </cell>
          <cell r="N342">
            <v>0</v>
          </cell>
          <cell r="O342">
            <v>0</v>
          </cell>
          <cell r="P342">
            <v>0</v>
          </cell>
          <cell r="Q342">
            <v>0</v>
          </cell>
        </row>
        <row r="343">
          <cell r="C343">
            <v>0</v>
          </cell>
          <cell r="D343">
            <v>0</v>
          </cell>
          <cell r="E343">
            <v>0</v>
          </cell>
          <cell r="F343">
            <v>0</v>
          </cell>
          <cell r="G343">
            <v>0</v>
          </cell>
          <cell r="H343">
            <v>0</v>
          </cell>
          <cell r="I343">
            <v>0</v>
          </cell>
          <cell r="J343">
            <v>0</v>
          </cell>
          <cell r="K343">
            <v>0</v>
          </cell>
          <cell r="L343">
            <v>0</v>
          </cell>
          <cell r="M343">
            <v>0</v>
          </cell>
          <cell r="N343">
            <v>0</v>
          </cell>
          <cell r="O343">
            <v>0</v>
          </cell>
          <cell r="P343">
            <v>0</v>
          </cell>
          <cell r="Q343">
            <v>0</v>
          </cell>
        </row>
        <row r="344">
          <cell r="C344">
            <v>0</v>
          </cell>
          <cell r="D344">
            <v>0</v>
          </cell>
          <cell r="E344">
            <v>0</v>
          </cell>
          <cell r="F344">
            <v>0</v>
          </cell>
          <cell r="G344">
            <v>0</v>
          </cell>
          <cell r="H344" t="str">
            <v>Firma</v>
          </cell>
          <cell r="I344">
            <v>0</v>
          </cell>
          <cell r="J344">
            <v>0</v>
          </cell>
          <cell r="K344">
            <v>0</v>
          </cell>
          <cell r="L344">
            <v>0</v>
          </cell>
          <cell r="M344">
            <v>0</v>
          </cell>
          <cell r="N344">
            <v>0</v>
          </cell>
          <cell r="O344">
            <v>0</v>
          </cell>
          <cell r="P344">
            <v>0</v>
          </cell>
          <cell r="Q344">
            <v>0</v>
          </cell>
        </row>
        <row r="345">
          <cell r="C345">
            <v>0</v>
          </cell>
          <cell r="D345">
            <v>0</v>
          </cell>
          <cell r="E345">
            <v>0</v>
          </cell>
          <cell r="F345">
            <v>0</v>
          </cell>
          <cell r="G345">
            <v>0</v>
          </cell>
          <cell r="H345" t="str">
            <v>Nombre:</v>
          </cell>
          <cell r="I345">
            <v>0</v>
          </cell>
          <cell r="J345">
            <v>0</v>
          </cell>
          <cell r="K345">
            <v>0</v>
          </cell>
          <cell r="L345">
            <v>0</v>
          </cell>
          <cell r="M345">
            <v>0</v>
          </cell>
          <cell r="N345">
            <v>0</v>
          </cell>
          <cell r="O345">
            <v>0</v>
          </cell>
          <cell r="P345">
            <v>0</v>
          </cell>
          <cell r="Q345">
            <v>0</v>
          </cell>
        </row>
        <row r="346">
          <cell r="C346">
            <v>0</v>
          </cell>
          <cell r="D346">
            <v>0</v>
          </cell>
          <cell r="E346">
            <v>0</v>
          </cell>
          <cell r="F346">
            <v>0</v>
          </cell>
          <cell r="G346">
            <v>0</v>
          </cell>
          <cell r="H346" t="str">
            <v>Representante Legal del Contratista o su Apoderado</v>
          </cell>
          <cell r="I346">
            <v>0</v>
          </cell>
          <cell r="J346">
            <v>0</v>
          </cell>
          <cell r="K346">
            <v>0</v>
          </cell>
          <cell r="L346">
            <v>0</v>
          </cell>
          <cell r="M346">
            <v>0</v>
          </cell>
          <cell r="N346">
            <v>0</v>
          </cell>
          <cell r="O346">
            <v>0</v>
          </cell>
          <cell r="P346">
            <v>0</v>
          </cell>
          <cell r="Q346">
            <v>0</v>
          </cell>
        </row>
        <row r="347">
          <cell r="C347">
            <v>0</v>
          </cell>
          <cell r="D347">
            <v>0</v>
          </cell>
          <cell r="E347">
            <v>0</v>
          </cell>
          <cell r="F347">
            <v>0</v>
          </cell>
          <cell r="G347">
            <v>0</v>
          </cell>
          <cell r="H347" t="str">
            <v>Matricula No. :</v>
          </cell>
          <cell r="I347">
            <v>0</v>
          </cell>
          <cell r="J347">
            <v>0</v>
          </cell>
          <cell r="K347">
            <v>0</v>
          </cell>
          <cell r="L347">
            <v>0</v>
          </cell>
          <cell r="M347">
            <v>0</v>
          </cell>
          <cell r="N347">
            <v>0</v>
          </cell>
          <cell r="O347">
            <v>0</v>
          </cell>
          <cell r="P347">
            <v>0</v>
          </cell>
          <cell r="Q347">
            <v>0</v>
          </cell>
        </row>
        <row r="348">
          <cell r="C348">
            <v>0</v>
          </cell>
          <cell r="D348">
            <v>0</v>
          </cell>
          <cell r="E348">
            <v>0</v>
          </cell>
          <cell r="F348">
            <v>0</v>
          </cell>
          <cell r="G348">
            <v>0</v>
          </cell>
          <cell r="H348" t="str">
            <v xml:space="preserve"> </v>
          </cell>
          <cell r="I348">
            <v>0</v>
          </cell>
          <cell r="J348">
            <v>0</v>
          </cell>
          <cell r="K348">
            <v>0</v>
          </cell>
          <cell r="L348">
            <v>0</v>
          </cell>
          <cell r="M348">
            <v>0</v>
          </cell>
          <cell r="N348">
            <v>0</v>
          </cell>
          <cell r="O348">
            <v>0</v>
          </cell>
          <cell r="P348">
            <v>0</v>
          </cell>
          <cell r="Q348">
            <v>0</v>
          </cell>
        </row>
        <row r="349">
          <cell r="C349" t="str">
            <v>OBSERVACIONES INTERVENTORÍA</v>
          </cell>
          <cell r="D349">
            <v>0</v>
          </cell>
          <cell r="E349">
            <v>0</v>
          </cell>
          <cell r="F349">
            <v>0</v>
          </cell>
          <cell r="G349">
            <v>0</v>
          </cell>
          <cell r="H349">
            <v>0</v>
          </cell>
          <cell r="I349">
            <v>0</v>
          </cell>
          <cell r="J349">
            <v>0</v>
          </cell>
          <cell r="K349">
            <v>0</v>
          </cell>
          <cell r="L349">
            <v>0</v>
          </cell>
          <cell r="M349">
            <v>0</v>
          </cell>
          <cell r="N349">
            <v>0</v>
          </cell>
          <cell r="O349">
            <v>0</v>
          </cell>
          <cell r="P349">
            <v>0</v>
          </cell>
          <cell r="Q349">
            <v>0</v>
          </cell>
        </row>
        <row r="350">
          <cell r="C350">
            <v>0</v>
          </cell>
          <cell r="D350">
            <v>0</v>
          </cell>
          <cell r="E350">
            <v>0</v>
          </cell>
          <cell r="F350">
            <v>0</v>
          </cell>
          <cell r="G350">
            <v>0</v>
          </cell>
          <cell r="H350">
            <v>0</v>
          </cell>
          <cell r="I350">
            <v>0</v>
          </cell>
          <cell r="J350">
            <v>0</v>
          </cell>
          <cell r="K350">
            <v>0</v>
          </cell>
          <cell r="L350">
            <v>0</v>
          </cell>
          <cell r="M350">
            <v>0</v>
          </cell>
          <cell r="N350">
            <v>0</v>
          </cell>
          <cell r="O350">
            <v>0</v>
          </cell>
          <cell r="P350">
            <v>0</v>
          </cell>
          <cell r="Q350">
            <v>0</v>
          </cell>
        </row>
        <row r="351">
          <cell r="C351">
            <v>0</v>
          </cell>
          <cell r="D351">
            <v>0</v>
          </cell>
          <cell r="E351">
            <v>0</v>
          </cell>
          <cell r="F351">
            <v>0</v>
          </cell>
          <cell r="G351">
            <v>0</v>
          </cell>
          <cell r="H351">
            <v>0</v>
          </cell>
          <cell r="I351">
            <v>0</v>
          </cell>
          <cell r="J351">
            <v>0</v>
          </cell>
          <cell r="K351">
            <v>0</v>
          </cell>
          <cell r="L351">
            <v>0</v>
          </cell>
          <cell r="M351">
            <v>0</v>
          </cell>
          <cell r="N351">
            <v>0</v>
          </cell>
          <cell r="O351">
            <v>0</v>
          </cell>
          <cell r="P351">
            <v>0</v>
          </cell>
          <cell r="Q351">
            <v>0</v>
          </cell>
        </row>
        <row r="352">
          <cell r="C352">
            <v>0</v>
          </cell>
          <cell r="D352">
            <v>0</v>
          </cell>
          <cell r="E352">
            <v>0</v>
          </cell>
          <cell r="F352">
            <v>0</v>
          </cell>
          <cell r="G352">
            <v>0</v>
          </cell>
          <cell r="H352">
            <v>0</v>
          </cell>
          <cell r="I352">
            <v>0</v>
          </cell>
          <cell r="J352">
            <v>0</v>
          </cell>
          <cell r="K352">
            <v>0</v>
          </cell>
          <cell r="L352">
            <v>0</v>
          </cell>
          <cell r="M352">
            <v>0</v>
          </cell>
          <cell r="N352">
            <v>0</v>
          </cell>
          <cell r="O352">
            <v>0</v>
          </cell>
          <cell r="P352">
            <v>0</v>
          </cell>
          <cell r="Q352">
            <v>0</v>
          </cell>
        </row>
        <row r="353">
          <cell r="C353" t="str">
            <v>APROBACIÓN POR INTERVENTORÍA</v>
          </cell>
          <cell r="D353">
            <v>0</v>
          </cell>
          <cell r="E353">
            <v>0</v>
          </cell>
          <cell r="F353">
            <v>0</v>
          </cell>
          <cell r="G353">
            <v>0</v>
          </cell>
          <cell r="H353">
            <v>0</v>
          </cell>
          <cell r="I353">
            <v>0</v>
          </cell>
          <cell r="J353">
            <v>0</v>
          </cell>
          <cell r="K353">
            <v>0</v>
          </cell>
          <cell r="L353">
            <v>0</v>
          </cell>
          <cell r="M353">
            <v>0</v>
          </cell>
          <cell r="N353">
            <v>0</v>
          </cell>
          <cell r="O353">
            <v>0</v>
          </cell>
          <cell r="P353">
            <v>0</v>
          </cell>
          <cell r="Q353">
            <v>0</v>
          </cell>
        </row>
        <row r="354">
          <cell r="C354"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354">
            <v>0</v>
          </cell>
          <cell r="E354">
            <v>0</v>
          </cell>
          <cell r="F354">
            <v>0</v>
          </cell>
          <cell r="G354">
            <v>0</v>
          </cell>
          <cell r="H354">
            <v>0</v>
          </cell>
          <cell r="I354">
            <v>0</v>
          </cell>
          <cell r="J354">
            <v>0</v>
          </cell>
          <cell r="K354">
            <v>0</v>
          </cell>
          <cell r="L354">
            <v>0</v>
          </cell>
          <cell r="M354">
            <v>0</v>
          </cell>
          <cell r="N354">
            <v>0</v>
          </cell>
          <cell r="O354">
            <v>0</v>
          </cell>
          <cell r="P354">
            <v>0</v>
          </cell>
          <cell r="Q354">
            <v>0</v>
          </cell>
        </row>
        <row r="355">
          <cell r="C355">
            <v>0</v>
          </cell>
          <cell r="D355">
            <v>0</v>
          </cell>
          <cell r="E355">
            <v>0</v>
          </cell>
          <cell r="F355">
            <v>0</v>
          </cell>
          <cell r="G355">
            <v>0</v>
          </cell>
          <cell r="H355">
            <v>0</v>
          </cell>
          <cell r="I355">
            <v>0</v>
          </cell>
          <cell r="J355">
            <v>0</v>
          </cell>
          <cell r="K355">
            <v>0</v>
          </cell>
          <cell r="L355">
            <v>0</v>
          </cell>
          <cell r="M355">
            <v>0</v>
          </cell>
          <cell r="N355">
            <v>0</v>
          </cell>
          <cell r="O355">
            <v>0</v>
          </cell>
          <cell r="P355">
            <v>0</v>
          </cell>
          <cell r="Q355">
            <v>0</v>
          </cell>
        </row>
        <row r="356">
          <cell r="C356"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356">
            <v>0</v>
          </cell>
          <cell r="E356">
            <v>0</v>
          </cell>
          <cell r="F356">
            <v>0</v>
          </cell>
          <cell r="G356">
            <v>0</v>
          </cell>
          <cell r="H356">
            <v>0</v>
          </cell>
          <cell r="I356">
            <v>0</v>
          </cell>
          <cell r="J356">
            <v>0</v>
          </cell>
          <cell r="K356">
            <v>0</v>
          </cell>
          <cell r="L356">
            <v>0</v>
          </cell>
          <cell r="M356">
            <v>0</v>
          </cell>
          <cell r="N356">
            <v>0</v>
          </cell>
          <cell r="O356">
            <v>0</v>
          </cell>
          <cell r="P356">
            <v>0</v>
          </cell>
          <cell r="Q356">
            <v>0</v>
          </cell>
        </row>
        <row r="357">
          <cell r="C357">
            <v>0</v>
          </cell>
          <cell r="D357">
            <v>0</v>
          </cell>
          <cell r="E357">
            <v>0</v>
          </cell>
          <cell r="F357">
            <v>0</v>
          </cell>
          <cell r="G357">
            <v>0</v>
          </cell>
          <cell r="H357">
            <v>0</v>
          </cell>
          <cell r="I357">
            <v>0</v>
          </cell>
          <cell r="J357">
            <v>0</v>
          </cell>
          <cell r="K357">
            <v>0</v>
          </cell>
          <cell r="L357">
            <v>0</v>
          </cell>
          <cell r="M357">
            <v>0</v>
          </cell>
          <cell r="N357">
            <v>0</v>
          </cell>
          <cell r="O357">
            <v>0</v>
          </cell>
          <cell r="P357">
            <v>0</v>
          </cell>
          <cell r="Q357">
            <v>0</v>
          </cell>
        </row>
        <row r="358">
          <cell r="C358">
            <v>0</v>
          </cell>
          <cell r="D358">
            <v>0</v>
          </cell>
          <cell r="E358">
            <v>0</v>
          </cell>
          <cell r="F358">
            <v>0</v>
          </cell>
          <cell r="G358">
            <v>0</v>
          </cell>
          <cell r="H358">
            <v>0</v>
          </cell>
          <cell r="I358">
            <v>0</v>
          </cell>
          <cell r="J358">
            <v>0</v>
          </cell>
          <cell r="K358">
            <v>0</v>
          </cell>
          <cell r="L358">
            <v>0</v>
          </cell>
          <cell r="M358">
            <v>0</v>
          </cell>
          <cell r="N358">
            <v>0</v>
          </cell>
          <cell r="O358">
            <v>0</v>
          </cell>
          <cell r="P358">
            <v>0</v>
          </cell>
          <cell r="Q358">
            <v>0</v>
          </cell>
        </row>
        <row r="359">
          <cell r="C359">
            <v>0</v>
          </cell>
          <cell r="D359">
            <v>0</v>
          </cell>
          <cell r="E359">
            <v>0</v>
          </cell>
          <cell r="F359">
            <v>0</v>
          </cell>
          <cell r="G359">
            <v>0</v>
          </cell>
          <cell r="H359" t="str">
            <v>Firma</v>
          </cell>
          <cell r="I359">
            <v>0</v>
          </cell>
          <cell r="J359">
            <v>0</v>
          </cell>
          <cell r="K359">
            <v>0</v>
          </cell>
          <cell r="L359">
            <v>0</v>
          </cell>
          <cell r="M359">
            <v>0</v>
          </cell>
          <cell r="N359">
            <v>0</v>
          </cell>
          <cell r="O359">
            <v>0</v>
          </cell>
          <cell r="P359">
            <v>0</v>
          </cell>
          <cell r="Q359">
            <v>0</v>
          </cell>
        </row>
        <row r="360">
          <cell r="C360">
            <v>0</v>
          </cell>
          <cell r="D360">
            <v>0</v>
          </cell>
          <cell r="E360">
            <v>0</v>
          </cell>
          <cell r="F360">
            <v>0</v>
          </cell>
          <cell r="G360">
            <v>0</v>
          </cell>
          <cell r="H360" t="str">
            <v>Nombre:</v>
          </cell>
          <cell r="I360">
            <v>0</v>
          </cell>
          <cell r="J360">
            <v>0</v>
          </cell>
          <cell r="K360">
            <v>0</v>
          </cell>
          <cell r="L360">
            <v>0</v>
          </cell>
          <cell r="M360">
            <v>0</v>
          </cell>
          <cell r="N360">
            <v>0</v>
          </cell>
          <cell r="O360">
            <v>0</v>
          </cell>
          <cell r="P360">
            <v>0</v>
          </cell>
          <cell r="Q360">
            <v>0</v>
          </cell>
        </row>
        <row r="361">
          <cell r="C361">
            <v>0</v>
          </cell>
          <cell r="D361">
            <v>0</v>
          </cell>
          <cell r="E361">
            <v>0</v>
          </cell>
          <cell r="F361">
            <v>0</v>
          </cell>
          <cell r="G361">
            <v>0</v>
          </cell>
          <cell r="H361" t="str">
            <v>Representante Legal del Interventor o su Apoderado</v>
          </cell>
          <cell r="I361">
            <v>0</v>
          </cell>
          <cell r="J361">
            <v>0</v>
          </cell>
          <cell r="K361">
            <v>0</v>
          </cell>
          <cell r="L361">
            <v>0</v>
          </cell>
          <cell r="M361">
            <v>0</v>
          </cell>
          <cell r="N361">
            <v>0</v>
          </cell>
          <cell r="O361">
            <v>0</v>
          </cell>
          <cell r="P361">
            <v>0</v>
          </cell>
          <cell r="Q361">
            <v>0</v>
          </cell>
        </row>
        <row r="362">
          <cell r="C362">
            <v>0</v>
          </cell>
          <cell r="D362">
            <v>0</v>
          </cell>
          <cell r="E362">
            <v>0</v>
          </cell>
          <cell r="F362">
            <v>0</v>
          </cell>
          <cell r="G362">
            <v>0</v>
          </cell>
          <cell r="H362" t="str">
            <v>Matricula No. :</v>
          </cell>
          <cell r="I362">
            <v>0</v>
          </cell>
          <cell r="J362">
            <v>0</v>
          </cell>
          <cell r="K362">
            <v>0</v>
          </cell>
          <cell r="L362">
            <v>0</v>
          </cell>
          <cell r="M362">
            <v>0</v>
          </cell>
          <cell r="N362">
            <v>0</v>
          </cell>
          <cell r="O362">
            <v>0</v>
          </cell>
          <cell r="P362">
            <v>0</v>
          </cell>
          <cell r="Q362">
            <v>0</v>
          </cell>
        </row>
        <row r="363">
          <cell r="C363">
            <v>0</v>
          </cell>
          <cell r="D363">
            <v>0</v>
          </cell>
          <cell r="E363">
            <v>0</v>
          </cell>
          <cell r="F363">
            <v>0</v>
          </cell>
          <cell r="G363">
            <v>0</v>
          </cell>
          <cell r="H363">
            <v>0</v>
          </cell>
          <cell r="I363">
            <v>0</v>
          </cell>
          <cell r="J363">
            <v>0</v>
          </cell>
          <cell r="K363">
            <v>0</v>
          </cell>
          <cell r="L363">
            <v>0</v>
          </cell>
          <cell r="M363">
            <v>0</v>
          </cell>
          <cell r="N363">
            <v>0</v>
          </cell>
          <cell r="O363">
            <v>0</v>
          </cell>
          <cell r="P363">
            <v>0</v>
          </cell>
          <cell r="Q363">
            <v>0</v>
          </cell>
        </row>
        <row r="364">
          <cell r="C364">
            <v>0</v>
          </cell>
          <cell r="D364">
            <v>0</v>
          </cell>
          <cell r="E364">
            <v>0</v>
          </cell>
          <cell r="F364">
            <v>0</v>
          </cell>
          <cell r="G364">
            <v>0</v>
          </cell>
          <cell r="H364">
            <v>0</v>
          </cell>
          <cell r="I364">
            <v>0</v>
          </cell>
          <cell r="J364">
            <v>0</v>
          </cell>
          <cell r="K364">
            <v>0</v>
          </cell>
          <cell r="L364">
            <v>0</v>
          </cell>
          <cell r="M364">
            <v>0</v>
          </cell>
          <cell r="N364">
            <v>0</v>
          </cell>
          <cell r="O364">
            <v>0</v>
          </cell>
          <cell r="P364">
            <v>0</v>
          </cell>
          <cell r="Q364">
            <v>0</v>
          </cell>
        </row>
        <row r="366">
          <cell r="C366">
            <v>0</v>
          </cell>
          <cell r="D366">
            <v>0</v>
          </cell>
          <cell r="E366">
            <v>0</v>
          </cell>
          <cell r="F366">
            <v>0</v>
          </cell>
          <cell r="G366">
            <v>0</v>
          </cell>
          <cell r="H366">
            <v>0</v>
          </cell>
          <cell r="I366">
            <v>0</v>
          </cell>
          <cell r="J366">
            <v>0</v>
          </cell>
          <cell r="K366">
            <v>0</v>
          </cell>
          <cell r="L366">
            <v>0</v>
          </cell>
          <cell r="M366">
            <v>0</v>
          </cell>
          <cell r="N366">
            <v>0</v>
          </cell>
          <cell r="O366">
            <v>0</v>
          </cell>
          <cell r="P366">
            <v>0</v>
          </cell>
          <cell r="Q366">
            <v>0</v>
          </cell>
        </row>
        <row r="367">
          <cell r="C367" t="str">
            <v>Formulario 1 - Propuesta económica  - Documento tipo de selección abreviada de menor cuantía - versión 2</v>
          </cell>
          <cell r="D367">
            <v>0</v>
          </cell>
          <cell r="E367">
            <v>0</v>
          </cell>
          <cell r="F367">
            <v>0</v>
          </cell>
          <cell r="G367">
            <v>0</v>
          </cell>
          <cell r="H367">
            <v>0</v>
          </cell>
          <cell r="I367">
            <v>0</v>
          </cell>
          <cell r="J367">
            <v>0</v>
          </cell>
          <cell r="K367">
            <v>0</v>
          </cell>
          <cell r="L367">
            <v>0</v>
          </cell>
          <cell r="M367">
            <v>0</v>
          </cell>
          <cell r="N367">
            <v>0</v>
          </cell>
          <cell r="O367">
            <v>0</v>
          </cell>
          <cell r="P367">
            <v>0</v>
          </cell>
          <cell r="Q367">
            <v>0</v>
          </cell>
        </row>
        <row r="368">
          <cell r="C368" t="str">
            <v>Código</v>
          </cell>
          <cell r="D368" t="str">
            <v>CCE-EICP-FM-25</v>
          </cell>
          <cell r="E368" t="str">
            <v>Versión</v>
          </cell>
          <cell r="F368">
            <v>2</v>
          </cell>
          <cell r="G368">
            <v>0</v>
          </cell>
          <cell r="H368">
            <v>0</v>
          </cell>
          <cell r="I368">
            <v>0</v>
          </cell>
          <cell r="J368">
            <v>0</v>
          </cell>
          <cell r="K368">
            <v>0</v>
          </cell>
          <cell r="L368">
            <v>0</v>
          </cell>
          <cell r="M368">
            <v>0</v>
          </cell>
          <cell r="N368">
            <v>0</v>
          </cell>
          <cell r="O368">
            <v>0</v>
          </cell>
          <cell r="P368">
            <v>0</v>
          </cell>
          <cell r="Q368">
            <v>0</v>
          </cell>
        </row>
        <row r="369">
          <cell r="C369">
            <v>0</v>
          </cell>
          <cell r="D369">
            <v>0</v>
          </cell>
          <cell r="E369">
            <v>0</v>
          </cell>
          <cell r="F369">
            <v>0</v>
          </cell>
          <cell r="G369">
            <v>0</v>
          </cell>
          <cell r="H369">
            <v>0</v>
          </cell>
          <cell r="I369">
            <v>0</v>
          </cell>
          <cell r="J369">
            <v>0</v>
          </cell>
          <cell r="K369">
            <v>0</v>
          </cell>
          <cell r="L369">
            <v>0</v>
          </cell>
          <cell r="M369">
            <v>0</v>
          </cell>
          <cell r="N369">
            <v>0</v>
          </cell>
          <cell r="O369">
            <v>0</v>
          </cell>
          <cell r="P369">
            <v>0</v>
          </cell>
          <cell r="Q369">
            <v>0</v>
          </cell>
        </row>
        <row r="370">
          <cell r="C370" t="str">
            <v>[La entidad podrá utilizar este formato para la presentación de los análisis de precios unitarios el contratista en la oportunidad prevista en el numeral 8.1. del Documento Base]</v>
          </cell>
          <cell r="D370">
            <v>0</v>
          </cell>
          <cell r="E370">
            <v>0</v>
          </cell>
          <cell r="F370">
            <v>0</v>
          </cell>
          <cell r="G370">
            <v>0</v>
          </cell>
          <cell r="H370">
            <v>0</v>
          </cell>
          <cell r="I370">
            <v>0</v>
          </cell>
          <cell r="J370">
            <v>0</v>
          </cell>
          <cell r="K370">
            <v>0</v>
          </cell>
          <cell r="L370">
            <v>0</v>
          </cell>
          <cell r="M370">
            <v>0</v>
          </cell>
          <cell r="N370">
            <v>0</v>
          </cell>
          <cell r="O370">
            <v>0</v>
          </cell>
          <cell r="P370">
            <v>0</v>
          </cell>
          <cell r="Q370">
            <v>0</v>
          </cell>
        </row>
        <row r="371">
          <cell r="C371">
            <v>0</v>
          </cell>
          <cell r="D371">
            <v>0</v>
          </cell>
          <cell r="E371">
            <v>0</v>
          </cell>
          <cell r="F371">
            <v>0</v>
          </cell>
          <cell r="G371">
            <v>0</v>
          </cell>
          <cell r="H371">
            <v>0</v>
          </cell>
          <cell r="I371">
            <v>0</v>
          </cell>
          <cell r="J371">
            <v>0</v>
          </cell>
          <cell r="K371">
            <v>0</v>
          </cell>
          <cell r="L371">
            <v>0</v>
          </cell>
          <cell r="M371">
            <v>0</v>
          </cell>
          <cell r="N371">
            <v>0</v>
          </cell>
          <cell r="O371">
            <v>0</v>
          </cell>
          <cell r="P371">
            <v>0</v>
          </cell>
          <cell r="Q371">
            <v>0</v>
          </cell>
        </row>
        <row r="372">
          <cell r="C372">
            <v>0</v>
          </cell>
          <cell r="D372">
            <v>0</v>
          </cell>
          <cell r="E372">
            <v>0</v>
          </cell>
          <cell r="F372">
            <v>0</v>
          </cell>
          <cell r="G372">
            <v>0</v>
          </cell>
          <cell r="H372">
            <v>0</v>
          </cell>
          <cell r="I372">
            <v>0</v>
          </cell>
          <cell r="J372">
            <v>0</v>
          </cell>
          <cell r="K372">
            <v>0</v>
          </cell>
          <cell r="L372">
            <v>0</v>
          </cell>
          <cell r="M372">
            <v>0</v>
          </cell>
          <cell r="N372">
            <v>0</v>
          </cell>
          <cell r="O372">
            <v>0</v>
          </cell>
          <cell r="P372">
            <v>0</v>
          </cell>
          <cell r="Q372">
            <v>0</v>
          </cell>
        </row>
        <row r="373">
          <cell r="C373">
            <v>0</v>
          </cell>
          <cell r="D373" t="str">
            <v>MUNICIPIO DE CONCORDIA, ANTIOQUIA</v>
          </cell>
          <cell r="E373">
            <v>0</v>
          </cell>
          <cell r="F373">
            <v>0</v>
          </cell>
          <cell r="G373">
            <v>0</v>
          </cell>
          <cell r="H373">
            <v>0</v>
          </cell>
          <cell r="I373">
            <v>0</v>
          </cell>
          <cell r="J373">
            <v>0</v>
          </cell>
          <cell r="K373">
            <v>0</v>
          </cell>
          <cell r="L373">
            <v>0</v>
          </cell>
          <cell r="M373">
            <v>0</v>
          </cell>
          <cell r="N373">
            <v>0</v>
          </cell>
          <cell r="O373">
            <v>0</v>
          </cell>
          <cell r="P373">
            <v>0</v>
          </cell>
          <cell r="Q373">
            <v>0</v>
          </cell>
        </row>
        <row r="374">
          <cell r="C374">
            <v>0</v>
          </cell>
          <cell r="D374">
            <v>0</v>
          </cell>
          <cell r="E374">
            <v>0</v>
          </cell>
          <cell r="F374">
            <v>0</v>
          </cell>
          <cell r="G374">
            <v>0</v>
          </cell>
          <cell r="H374">
            <v>0</v>
          </cell>
          <cell r="I374">
            <v>0</v>
          </cell>
          <cell r="J374">
            <v>0</v>
          </cell>
          <cell r="K374">
            <v>0</v>
          </cell>
          <cell r="L374" t="str">
            <v>VERSIÓN</v>
          </cell>
          <cell r="M374">
            <v>0</v>
          </cell>
          <cell r="N374">
            <v>0</v>
          </cell>
          <cell r="O374">
            <v>0</v>
          </cell>
          <cell r="P374">
            <v>0</v>
          </cell>
          <cell r="Q374">
            <v>0</v>
          </cell>
        </row>
        <row r="375">
          <cell r="C375">
            <v>0</v>
          </cell>
          <cell r="D375" t="str">
            <v xml:space="preserve">[NÚMERO DEL PROCESO] </v>
          </cell>
          <cell r="E375">
            <v>0</v>
          </cell>
          <cell r="F375">
            <v>0</v>
          </cell>
          <cell r="G375">
            <v>0</v>
          </cell>
          <cell r="H375">
            <v>0</v>
          </cell>
          <cell r="I375">
            <v>0</v>
          </cell>
          <cell r="J375">
            <v>0</v>
          </cell>
          <cell r="K375">
            <v>0</v>
          </cell>
          <cell r="L375">
            <v>0</v>
          </cell>
          <cell r="M375">
            <v>0</v>
          </cell>
          <cell r="N375">
            <v>0</v>
          </cell>
          <cell r="O375">
            <v>0</v>
          </cell>
          <cell r="P375">
            <v>0</v>
          </cell>
          <cell r="Q375">
            <v>0</v>
          </cell>
        </row>
        <row r="376">
          <cell r="C376">
            <v>0</v>
          </cell>
          <cell r="D376">
            <v>0</v>
          </cell>
          <cell r="E376">
            <v>0</v>
          </cell>
          <cell r="F376">
            <v>0</v>
          </cell>
          <cell r="G376">
            <v>0</v>
          </cell>
          <cell r="H376">
            <v>0</v>
          </cell>
          <cell r="I376">
            <v>0</v>
          </cell>
          <cell r="J376">
            <v>0</v>
          </cell>
          <cell r="K376">
            <v>0</v>
          </cell>
          <cell r="L376" t="str">
            <v>PÁGINA</v>
          </cell>
          <cell r="M376">
            <v>1</v>
          </cell>
          <cell r="N376" t="str">
            <v>DE</v>
          </cell>
          <cell r="O376">
            <v>1</v>
          </cell>
          <cell r="P376">
            <v>0</v>
          </cell>
          <cell r="Q376">
            <v>0</v>
          </cell>
        </row>
        <row r="377">
          <cell r="C377">
            <v>0</v>
          </cell>
          <cell r="D377" t="str">
            <v xml:space="preserve">ANALISIS DE PRECIOS UNITARIOS </v>
          </cell>
          <cell r="E377">
            <v>0</v>
          </cell>
          <cell r="F377">
            <v>0</v>
          </cell>
          <cell r="G377">
            <v>0</v>
          </cell>
          <cell r="H377">
            <v>0</v>
          </cell>
          <cell r="I377">
            <v>0</v>
          </cell>
          <cell r="J377">
            <v>0</v>
          </cell>
          <cell r="K377">
            <v>0</v>
          </cell>
          <cell r="L377">
            <v>0</v>
          </cell>
          <cell r="M377">
            <v>0</v>
          </cell>
          <cell r="N377">
            <v>0</v>
          </cell>
          <cell r="O377">
            <v>0</v>
          </cell>
          <cell r="P377">
            <v>0</v>
          </cell>
          <cell r="Q377">
            <v>0</v>
          </cell>
        </row>
        <row r="378">
          <cell r="C378">
            <v>0</v>
          </cell>
          <cell r="D378">
            <v>0</v>
          </cell>
          <cell r="E378">
            <v>0</v>
          </cell>
          <cell r="F378">
            <v>0</v>
          </cell>
          <cell r="G378">
            <v>0</v>
          </cell>
          <cell r="H378">
            <v>0</v>
          </cell>
          <cell r="I378">
            <v>0</v>
          </cell>
          <cell r="J378">
            <v>0</v>
          </cell>
          <cell r="K378">
            <v>0</v>
          </cell>
          <cell r="L378">
            <v>0</v>
          </cell>
          <cell r="M378">
            <v>0</v>
          </cell>
          <cell r="N378">
            <v>0</v>
          </cell>
          <cell r="O378">
            <v>0</v>
          </cell>
          <cell r="P378">
            <v>0</v>
          </cell>
          <cell r="Q378">
            <v>0</v>
          </cell>
        </row>
        <row r="379">
          <cell r="C379">
            <v>0</v>
          </cell>
          <cell r="D379">
            <v>0</v>
          </cell>
          <cell r="E379">
            <v>0</v>
          </cell>
          <cell r="F379">
            <v>0</v>
          </cell>
          <cell r="G379">
            <v>0</v>
          </cell>
          <cell r="H379">
            <v>0</v>
          </cell>
          <cell r="I379">
            <v>0</v>
          </cell>
          <cell r="J379">
            <v>0</v>
          </cell>
          <cell r="K379">
            <v>0</v>
          </cell>
          <cell r="L379" t="str">
            <v>FECHA</v>
          </cell>
          <cell r="M379" t="str">
            <v>DD</v>
          </cell>
          <cell r="N379" t="str">
            <v>MM</v>
          </cell>
          <cell r="O379" t="str">
            <v>AA</v>
          </cell>
          <cell r="P379">
            <v>0</v>
          </cell>
          <cell r="Q379">
            <v>0</v>
          </cell>
        </row>
        <row r="380">
          <cell r="C380">
            <v>0</v>
          </cell>
          <cell r="D380">
            <v>0</v>
          </cell>
          <cell r="E380">
            <v>0</v>
          </cell>
          <cell r="F380">
            <v>0</v>
          </cell>
          <cell r="G380">
            <v>0</v>
          </cell>
          <cell r="H380">
            <v>0</v>
          </cell>
          <cell r="I380">
            <v>0</v>
          </cell>
          <cell r="J380">
            <v>0</v>
          </cell>
          <cell r="K380">
            <v>0</v>
          </cell>
          <cell r="L380">
            <v>0</v>
          </cell>
          <cell r="M380">
            <v>8</v>
          </cell>
          <cell r="N380">
            <v>5</v>
          </cell>
          <cell r="O380">
            <v>2023</v>
          </cell>
          <cell r="P380">
            <v>0</v>
          </cell>
          <cell r="Q380">
            <v>0</v>
          </cell>
        </row>
        <row r="381">
          <cell r="C381" t="str">
            <v>ITEMS DE LA PROPUESTA ECONÓMICA</v>
          </cell>
          <cell r="D381">
            <v>0</v>
          </cell>
          <cell r="E381">
            <v>0</v>
          </cell>
          <cell r="F381">
            <v>0</v>
          </cell>
          <cell r="G381">
            <v>0</v>
          </cell>
          <cell r="H381">
            <v>0</v>
          </cell>
          <cell r="I381" t="str">
            <v>ITEMS NO PREVISTOS</v>
          </cell>
          <cell r="J381">
            <v>0</v>
          </cell>
          <cell r="K381">
            <v>0</v>
          </cell>
          <cell r="L381">
            <v>0</v>
          </cell>
          <cell r="M381">
            <v>0</v>
          </cell>
          <cell r="N381">
            <v>0</v>
          </cell>
          <cell r="O381">
            <v>0</v>
          </cell>
          <cell r="P381">
            <v>0</v>
          </cell>
          <cell r="Q381">
            <v>0</v>
          </cell>
        </row>
        <row r="382">
          <cell r="C382">
            <v>0</v>
          </cell>
          <cell r="D382">
            <v>0</v>
          </cell>
          <cell r="E382">
            <v>0</v>
          </cell>
          <cell r="F382">
            <v>0</v>
          </cell>
          <cell r="G382">
            <v>0</v>
          </cell>
          <cell r="H382">
            <v>0</v>
          </cell>
          <cell r="I382">
            <v>0</v>
          </cell>
          <cell r="J382">
            <v>0</v>
          </cell>
          <cell r="K382">
            <v>0</v>
          </cell>
          <cell r="L382">
            <v>0</v>
          </cell>
          <cell r="M382">
            <v>0</v>
          </cell>
          <cell r="N382">
            <v>0</v>
          </cell>
          <cell r="O382">
            <v>0</v>
          </cell>
          <cell r="P382">
            <v>0</v>
          </cell>
          <cell r="Q382">
            <v>0</v>
          </cell>
        </row>
        <row r="383">
          <cell r="C383">
            <v>0</v>
          </cell>
          <cell r="D383">
            <v>0</v>
          </cell>
          <cell r="E383">
            <v>0</v>
          </cell>
          <cell r="F383">
            <v>0</v>
          </cell>
          <cell r="G383">
            <v>0</v>
          </cell>
          <cell r="H383">
            <v>0</v>
          </cell>
          <cell r="I383">
            <v>0</v>
          </cell>
          <cell r="J383">
            <v>0</v>
          </cell>
          <cell r="K383">
            <v>0</v>
          </cell>
          <cell r="L383">
            <v>0</v>
          </cell>
          <cell r="M383">
            <v>0</v>
          </cell>
          <cell r="N383">
            <v>0</v>
          </cell>
          <cell r="O383">
            <v>0</v>
          </cell>
          <cell r="P383">
            <v>0</v>
          </cell>
          <cell r="Q383">
            <v>0</v>
          </cell>
        </row>
        <row r="384">
          <cell r="C384">
            <v>0</v>
          </cell>
          <cell r="D384">
            <v>0</v>
          </cell>
          <cell r="E384">
            <v>0</v>
          </cell>
          <cell r="F384">
            <v>0</v>
          </cell>
          <cell r="G384">
            <v>0</v>
          </cell>
          <cell r="H384">
            <v>0</v>
          </cell>
          <cell r="I384">
            <v>0</v>
          </cell>
          <cell r="J384">
            <v>0</v>
          </cell>
          <cell r="K384">
            <v>0</v>
          </cell>
          <cell r="L384">
            <v>0</v>
          </cell>
          <cell r="M384">
            <v>0</v>
          </cell>
          <cell r="N384">
            <v>0</v>
          </cell>
          <cell r="O384">
            <v>0</v>
          </cell>
          <cell r="P384">
            <v>0</v>
          </cell>
          <cell r="Q384">
            <v>0</v>
          </cell>
        </row>
        <row r="385">
          <cell r="C385" t="str">
            <v>DATOS ESPECÍFICOS</v>
          </cell>
          <cell r="D385">
            <v>0</v>
          </cell>
          <cell r="E385">
            <v>0</v>
          </cell>
          <cell r="F385">
            <v>0</v>
          </cell>
          <cell r="G385">
            <v>0</v>
          </cell>
          <cell r="H385">
            <v>0</v>
          </cell>
          <cell r="I385">
            <v>0</v>
          </cell>
          <cell r="J385">
            <v>0</v>
          </cell>
          <cell r="K385">
            <v>0</v>
          </cell>
          <cell r="L385">
            <v>0</v>
          </cell>
          <cell r="M385">
            <v>0</v>
          </cell>
          <cell r="N385">
            <v>0</v>
          </cell>
          <cell r="O385">
            <v>0</v>
          </cell>
          <cell r="P385">
            <v>0</v>
          </cell>
          <cell r="Q385">
            <v>0</v>
          </cell>
        </row>
        <row r="386">
          <cell r="C386">
            <v>0</v>
          </cell>
          <cell r="D386">
            <v>0</v>
          </cell>
          <cell r="E386">
            <v>0</v>
          </cell>
          <cell r="F386">
            <v>0</v>
          </cell>
          <cell r="G386">
            <v>0</v>
          </cell>
          <cell r="H386">
            <v>0</v>
          </cell>
          <cell r="I386">
            <v>0</v>
          </cell>
          <cell r="J386">
            <v>0</v>
          </cell>
          <cell r="K386">
            <v>0</v>
          </cell>
          <cell r="L386">
            <v>0</v>
          </cell>
          <cell r="M386">
            <v>0</v>
          </cell>
          <cell r="N386">
            <v>0</v>
          </cell>
          <cell r="O386">
            <v>0</v>
          </cell>
          <cell r="P386">
            <v>0</v>
          </cell>
          <cell r="Q386">
            <v>0</v>
          </cell>
        </row>
        <row r="387">
          <cell r="C387" t="str">
            <v>ITEM</v>
          </cell>
          <cell r="D387" t="str">
            <v>DESCRIPCIÓN</v>
          </cell>
          <cell r="E387">
            <v>0</v>
          </cell>
          <cell r="F387">
            <v>0</v>
          </cell>
          <cell r="G387">
            <v>0</v>
          </cell>
          <cell r="H387">
            <v>0</v>
          </cell>
          <cell r="I387">
            <v>0</v>
          </cell>
          <cell r="J387">
            <v>0</v>
          </cell>
          <cell r="K387">
            <v>0</v>
          </cell>
          <cell r="L387">
            <v>0</v>
          </cell>
          <cell r="M387" t="str">
            <v>UNIDAD</v>
          </cell>
          <cell r="N387">
            <v>0</v>
          </cell>
          <cell r="O387" t="str">
            <v>CANTIDAD</v>
          </cell>
          <cell r="P387">
            <v>0</v>
          </cell>
          <cell r="Q387">
            <v>0</v>
          </cell>
        </row>
        <row r="388">
          <cell r="C388" t="str">
            <v>5.2.3</v>
          </cell>
          <cell r="D388" t="str">
            <v>Demolición de mamposteria hasta de 15 cm de espesor, manual o mecánicamente. Incluye cargue sobre volqueta,  retiro de refuerzo e instalaciones embebidas, además recuperación de los materiales aprovechables. No incluye transporte ni derechos de botadero.</v>
          </cell>
          <cell r="E388">
            <v>0</v>
          </cell>
          <cell r="F388">
            <v>0</v>
          </cell>
          <cell r="G388">
            <v>0</v>
          </cell>
          <cell r="H388">
            <v>0</v>
          </cell>
          <cell r="I388">
            <v>0</v>
          </cell>
          <cell r="J388">
            <v>0</v>
          </cell>
          <cell r="K388">
            <v>0</v>
          </cell>
          <cell r="L388">
            <v>0</v>
          </cell>
          <cell r="M388" t="str">
            <v>m2</v>
          </cell>
          <cell r="N388">
            <v>0</v>
          </cell>
          <cell r="O388">
            <v>63</v>
          </cell>
          <cell r="P388">
            <v>0</v>
          </cell>
          <cell r="Q388">
            <v>0</v>
          </cell>
          <cell r="R388">
            <v>9834</v>
          </cell>
          <cell r="S388">
            <v>12679</v>
          </cell>
          <cell r="T388">
            <v>7.4499999999999997E-2</v>
          </cell>
          <cell r="U388">
            <v>0</v>
          </cell>
          <cell r="V388">
            <v>0</v>
          </cell>
          <cell r="W388">
            <v>0.92549999999999999</v>
          </cell>
        </row>
        <row r="389">
          <cell r="C389" t="str">
            <v>I. EQUIPO</v>
          </cell>
          <cell r="D389">
            <v>0</v>
          </cell>
          <cell r="E389">
            <v>0</v>
          </cell>
          <cell r="F389">
            <v>0</v>
          </cell>
          <cell r="G389">
            <v>0</v>
          </cell>
          <cell r="H389">
            <v>0</v>
          </cell>
          <cell r="I389">
            <v>0</v>
          </cell>
          <cell r="J389">
            <v>0</v>
          </cell>
          <cell r="K389">
            <v>0</v>
          </cell>
          <cell r="L389">
            <v>0</v>
          </cell>
          <cell r="M389">
            <v>0</v>
          </cell>
          <cell r="N389">
            <v>0</v>
          </cell>
          <cell r="O389">
            <v>0</v>
          </cell>
          <cell r="P389">
            <v>0</v>
          </cell>
          <cell r="Q389">
            <v>0</v>
          </cell>
        </row>
        <row r="390">
          <cell r="C390">
            <v>0</v>
          </cell>
          <cell r="D390">
            <v>0</v>
          </cell>
          <cell r="E390">
            <v>0</v>
          </cell>
          <cell r="F390">
            <v>0</v>
          </cell>
          <cell r="G390">
            <v>0</v>
          </cell>
          <cell r="H390">
            <v>0</v>
          </cell>
          <cell r="I390">
            <v>0</v>
          </cell>
          <cell r="J390">
            <v>0</v>
          </cell>
          <cell r="K390">
            <v>0</v>
          </cell>
          <cell r="L390">
            <v>0</v>
          </cell>
          <cell r="M390">
            <v>0</v>
          </cell>
          <cell r="N390">
            <v>0</v>
          </cell>
          <cell r="O390">
            <v>0</v>
          </cell>
          <cell r="P390">
            <v>0</v>
          </cell>
          <cell r="Q390">
            <v>0</v>
          </cell>
        </row>
        <row r="391">
          <cell r="C391" t="str">
            <v>DESCRIPCIÓN</v>
          </cell>
          <cell r="D391">
            <v>0</v>
          </cell>
          <cell r="E391">
            <v>0</v>
          </cell>
          <cell r="F391">
            <v>0</v>
          </cell>
          <cell r="G391">
            <v>0</v>
          </cell>
          <cell r="H391" t="str">
            <v>MARCA</v>
          </cell>
          <cell r="I391">
            <v>0</v>
          </cell>
          <cell r="J391" t="str">
            <v>TIPO</v>
          </cell>
          <cell r="K391">
            <v>0</v>
          </cell>
          <cell r="L391" t="str">
            <v>TARIFA/HORA</v>
          </cell>
          <cell r="M391" t="str">
            <v>RENDIMIENTO</v>
          </cell>
          <cell r="N391">
            <v>0</v>
          </cell>
          <cell r="O391" t="str">
            <v>Vr. UNITARIO</v>
          </cell>
          <cell r="P391">
            <v>0</v>
          </cell>
          <cell r="Q391">
            <v>0</v>
          </cell>
        </row>
        <row r="392">
          <cell r="C392" t="str">
            <v>Sección completa de andamio (1.2m-1.5m) x 1.5 m. (+ 4 ruedas) Incluye transporte.</v>
          </cell>
          <cell r="D392">
            <v>0</v>
          </cell>
          <cell r="E392">
            <v>0</v>
          </cell>
          <cell r="F392">
            <v>0</v>
          </cell>
          <cell r="G392">
            <v>0</v>
          </cell>
          <cell r="H392">
            <v>0</v>
          </cell>
          <cell r="I392">
            <v>0</v>
          </cell>
          <cell r="J392" t="str">
            <v>Dia</v>
          </cell>
          <cell r="K392">
            <v>0</v>
          </cell>
          <cell r="L392">
            <v>2565</v>
          </cell>
          <cell r="M392">
            <v>20</v>
          </cell>
          <cell r="N392">
            <v>0</v>
          </cell>
          <cell r="O392">
            <v>128</v>
          </cell>
          <cell r="P392">
            <v>0</v>
          </cell>
          <cell r="Q392">
            <v>0</v>
          </cell>
          <cell r="R392">
            <v>3.15</v>
          </cell>
          <cell r="T392" t="str">
            <v>Sección completa de andamio (1.2m-1.5m) x 1.5 m. (+ 4 ruedas) Incluye transporte.</v>
          </cell>
        </row>
        <row r="393">
          <cell r="C393" t="str">
            <v>Can zunchado en madera común de 5,0cmx20cmx3,0m (alquiler). Incluye transporte.</v>
          </cell>
          <cell r="D393">
            <v>0</v>
          </cell>
          <cell r="E393">
            <v>0</v>
          </cell>
          <cell r="F393">
            <v>0</v>
          </cell>
          <cell r="G393">
            <v>0</v>
          </cell>
          <cell r="H393">
            <v>0</v>
          </cell>
          <cell r="I393">
            <v>0</v>
          </cell>
          <cell r="J393" t="str">
            <v>Dia</v>
          </cell>
          <cell r="K393">
            <v>0</v>
          </cell>
          <cell r="L393">
            <v>1500</v>
          </cell>
          <cell r="M393">
            <v>10</v>
          </cell>
          <cell r="N393">
            <v>0</v>
          </cell>
          <cell r="O393">
            <v>150</v>
          </cell>
          <cell r="P393">
            <v>0</v>
          </cell>
          <cell r="Q393">
            <v>0</v>
          </cell>
          <cell r="R393">
            <v>6.3</v>
          </cell>
          <cell r="T393" t="str">
            <v>Can zunchado en madera común de 5,0cmx20cmx3,0m (alquiler). Incluye transporte.</v>
          </cell>
        </row>
        <row r="394">
          <cell r="C394">
            <v>0</v>
          </cell>
          <cell r="D394">
            <v>0</v>
          </cell>
          <cell r="E394">
            <v>0</v>
          </cell>
          <cell r="F394">
            <v>0</v>
          </cell>
          <cell r="G394">
            <v>0</v>
          </cell>
          <cell r="H394">
            <v>0</v>
          </cell>
          <cell r="I394">
            <v>0</v>
          </cell>
          <cell r="J394" t="str">
            <v/>
          </cell>
          <cell r="K394">
            <v>0</v>
          </cell>
          <cell r="L394" t="str">
            <v/>
          </cell>
          <cell r="M394">
            <v>0</v>
          </cell>
          <cell r="N394">
            <v>0</v>
          </cell>
          <cell r="O394">
            <v>0</v>
          </cell>
          <cell r="P394">
            <v>0</v>
          </cell>
          <cell r="Q394">
            <v>0</v>
          </cell>
          <cell r="R394">
            <v>0</v>
          </cell>
          <cell r="T394">
            <v>0</v>
          </cell>
        </row>
        <row r="395">
          <cell r="C395" t="str">
            <v>Herramienta Menor (Como % de Mano de Obra)</v>
          </cell>
          <cell r="D395">
            <v>0</v>
          </cell>
          <cell r="E395">
            <v>0</v>
          </cell>
          <cell r="F395">
            <v>0</v>
          </cell>
          <cell r="G395">
            <v>0</v>
          </cell>
          <cell r="H395">
            <v>0</v>
          </cell>
          <cell r="I395">
            <v>0</v>
          </cell>
          <cell r="J395" t="str">
            <v>Dia</v>
          </cell>
          <cell r="K395">
            <v>0</v>
          </cell>
          <cell r="L395">
            <v>9101</v>
          </cell>
          <cell r="M395">
            <v>0.05</v>
          </cell>
          <cell r="N395">
            <v>0</v>
          </cell>
          <cell r="O395">
            <v>455</v>
          </cell>
          <cell r="P395">
            <v>0</v>
          </cell>
          <cell r="Q395">
            <v>0</v>
          </cell>
          <cell r="R395">
            <v>28665</v>
          </cell>
          <cell r="T395" t="str">
            <v>Herramienta Menor (Como % de Mano de Obra)</v>
          </cell>
        </row>
        <row r="396">
          <cell r="C396">
            <v>0</v>
          </cell>
          <cell r="D396">
            <v>0</v>
          </cell>
          <cell r="E396">
            <v>0</v>
          </cell>
          <cell r="F396">
            <v>0</v>
          </cell>
          <cell r="G396">
            <v>0</v>
          </cell>
          <cell r="H396">
            <v>0</v>
          </cell>
          <cell r="I396">
            <v>0</v>
          </cell>
          <cell r="J396">
            <v>0</v>
          </cell>
          <cell r="K396">
            <v>0</v>
          </cell>
          <cell r="L396">
            <v>7.4499999999999997E-2</v>
          </cell>
          <cell r="M396" t="str">
            <v>SUBTOTAL $</v>
          </cell>
          <cell r="N396">
            <v>0</v>
          </cell>
          <cell r="O396">
            <v>733</v>
          </cell>
          <cell r="P396">
            <v>0</v>
          </cell>
          <cell r="Q396">
            <v>0</v>
          </cell>
          <cell r="T396">
            <v>0</v>
          </cell>
        </row>
        <row r="397">
          <cell r="C397" t="str">
            <v>II. MATERIALES</v>
          </cell>
          <cell r="D397">
            <v>0</v>
          </cell>
          <cell r="E397">
            <v>0</v>
          </cell>
          <cell r="F397">
            <v>0</v>
          </cell>
          <cell r="G397">
            <v>0</v>
          </cell>
          <cell r="H397">
            <v>0</v>
          </cell>
          <cell r="I397">
            <v>0</v>
          </cell>
          <cell r="J397">
            <v>0</v>
          </cell>
          <cell r="K397">
            <v>0</v>
          </cell>
          <cell r="L397">
            <v>0</v>
          </cell>
          <cell r="M397">
            <v>0</v>
          </cell>
          <cell r="N397">
            <v>0</v>
          </cell>
          <cell r="O397">
            <v>0</v>
          </cell>
          <cell r="P397">
            <v>0</v>
          </cell>
          <cell r="Q397">
            <v>0</v>
          </cell>
          <cell r="T397">
            <v>0</v>
          </cell>
        </row>
        <row r="398">
          <cell r="C398">
            <v>0</v>
          </cell>
          <cell r="D398">
            <v>0</v>
          </cell>
          <cell r="E398">
            <v>0</v>
          </cell>
          <cell r="F398">
            <v>0</v>
          </cell>
          <cell r="G398">
            <v>0</v>
          </cell>
          <cell r="H398">
            <v>0</v>
          </cell>
          <cell r="I398">
            <v>0</v>
          </cell>
          <cell r="J398">
            <v>0</v>
          </cell>
          <cell r="K398">
            <v>0</v>
          </cell>
          <cell r="L398">
            <v>0</v>
          </cell>
          <cell r="M398">
            <v>0</v>
          </cell>
          <cell r="N398">
            <v>0</v>
          </cell>
          <cell r="O398">
            <v>0</v>
          </cell>
          <cell r="P398">
            <v>0</v>
          </cell>
          <cell r="Q398">
            <v>0</v>
          </cell>
          <cell r="T398">
            <v>0</v>
          </cell>
        </row>
        <row r="399">
          <cell r="C399" t="str">
            <v>DESCRIPCIÓN</v>
          </cell>
          <cell r="D399">
            <v>0</v>
          </cell>
          <cell r="E399">
            <v>0</v>
          </cell>
          <cell r="F399">
            <v>0</v>
          </cell>
          <cell r="G399">
            <v>0</v>
          </cell>
          <cell r="H399">
            <v>0</v>
          </cell>
          <cell r="I399">
            <v>0</v>
          </cell>
          <cell r="J399">
            <v>0</v>
          </cell>
          <cell r="K399" t="str">
            <v>UNIDAD</v>
          </cell>
          <cell r="L399" t="str">
            <v>CANTIDAD</v>
          </cell>
          <cell r="M399" t="str">
            <v>PRECIO UNIT.</v>
          </cell>
          <cell r="N399">
            <v>0</v>
          </cell>
          <cell r="O399" t="str">
            <v>Vr. UNITARIO</v>
          </cell>
          <cell r="P399">
            <v>0</v>
          </cell>
          <cell r="Q399">
            <v>0</v>
          </cell>
          <cell r="T399">
            <v>0</v>
          </cell>
        </row>
        <row r="400">
          <cell r="C400">
            <v>0</v>
          </cell>
          <cell r="D400">
            <v>0</v>
          </cell>
          <cell r="E400">
            <v>0</v>
          </cell>
          <cell r="F400">
            <v>0</v>
          </cell>
          <cell r="G400">
            <v>0</v>
          </cell>
          <cell r="H400">
            <v>0</v>
          </cell>
          <cell r="I400">
            <v>0</v>
          </cell>
          <cell r="J400">
            <v>0</v>
          </cell>
          <cell r="K400" t="str">
            <v/>
          </cell>
          <cell r="L400">
            <v>0</v>
          </cell>
          <cell r="M400">
            <v>0</v>
          </cell>
          <cell r="N400">
            <v>0</v>
          </cell>
          <cell r="O400">
            <v>0</v>
          </cell>
          <cell r="P400">
            <v>0</v>
          </cell>
          <cell r="Q400">
            <v>0</v>
          </cell>
          <cell r="R400">
            <v>0</v>
          </cell>
          <cell r="T400">
            <v>0</v>
          </cell>
        </row>
        <row r="401">
          <cell r="C401">
            <v>0</v>
          </cell>
          <cell r="D401">
            <v>0</v>
          </cell>
          <cell r="E401">
            <v>0</v>
          </cell>
          <cell r="F401">
            <v>0</v>
          </cell>
          <cell r="G401">
            <v>0</v>
          </cell>
          <cell r="H401">
            <v>0</v>
          </cell>
          <cell r="I401">
            <v>0</v>
          </cell>
          <cell r="J401">
            <v>0</v>
          </cell>
          <cell r="K401" t="str">
            <v/>
          </cell>
          <cell r="L401">
            <v>0</v>
          </cell>
          <cell r="M401">
            <v>0</v>
          </cell>
          <cell r="N401">
            <v>0</v>
          </cell>
          <cell r="O401">
            <v>0</v>
          </cell>
          <cell r="P401">
            <v>0</v>
          </cell>
          <cell r="Q401">
            <v>0</v>
          </cell>
          <cell r="R401">
            <v>0</v>
          </cell>
          <cell r="T401">
            <v>0</v>
          </cell>
        </row>
        <row r="402">
          <cell r="C402">
            <v>0</v>
          </cell>
          <cell r="D402">
            <v>0</v>
          </cell>
          <cell r="E402">
            <v>0</v>
          </cell>
          <cell r="F402">
            <v>0</v>
          </cell>
          <cell r="G402">
            <v>0</v>
          </cell>
          <cell r="H402">
            <v>0</v>
          </cell>
          <cell r="I402">
            <v>0</v>
          </cell>
          <cell r="J402">
            <v>0</v>
          </cell>
          <cell r="K402" t="str">
            <v/>
          </cell>
          <cell r="L402">
            <v>0</v>
          </cell>
          <cell r="M402">
            <v>0</v>
          </cell>
          <cell r="N402">
            <v>0</v>
          </cell>
          <cell r="O402">
            <v>0</v>
          </cell>
          <cell r="P402">
            <v>0</v>
          </cell>
          <cell r="Q402">
            <v>0</v>
          </cell>
          <cell r="R402">
            <v>0</v>
          </cell>
          <cell r="T402">
            <v>0</v>
          </cell>
        </row>
        <row r="403">
          <cell r="C403">
            <v>0</v>
          </cell>
          <cell r="D403">
            <v>0</v>
          </cell>
          <cell r="E403">
            <v>0</v>
          </cell>
          <cell r="F403">
            <v>0</v>
          </cell>
          <cell r="G403">
            <v>0</v>
          </cell>
          <cell r="H403">
            <v>0</v>
          </cell>
          <cell r="I403">
            <v>0</v>
          </cell>
          <cell r="J403">
            <v>0</v>
          </cell>
          <cell r="K403" t="str">
            <v/>
          </cell>
          <cell r="L403">
            <v>0</v>
          </cell>
          <cell r="M403">
            <v>0</v>
          </cell>
          <cell r="N403">
            <v>0</v>
          </cell>
          <cell r="O403">
            <v>0</v>
          </cell>
          <cell r="P403">
            <v>0</v>
          </cell>
          <cell r="Q403">
            <v>0</v>
          </cell>
          <cell r="R403">
            <v>0</v>
          </cell>
          <cell r="T403">
            <v>0</v>
          </cell>
        </row>
        <row r="404">
          <cell r="C404">
            <v>0</v>
          </cell>
          <cell r="D404">
            <v>0</v>
          </cell>
          <cell r="E404">
            <v>0</v>
          </cell>
          <cell r="F404">
            <v>0</v>
          </cell>
          <cell r="G404">
            <v>0</v>
          </cell>
          <cell r="H404">
            <v>0</v>
          </cell>
          <cell r="I404">
            <v>0</v>
          </cell>
          <cell r="J404">
            <v>0</v>
          </cell>
          <cell r="K404" t="str">
            <v/>
          </cell>
          <cell r="L404">
            <v>0</v>
          </cell>
          <cell r="M404">
            <v>0</v>
          </cell>
          <cell r="N404">
            <v>0</v>
          </cell>
          <cell r="O404">
            <v>0</v>
          </cell>
          <cell r="P404">
            <v>0</v>
          </cell>
          <cell r="Q404">
            <v>0</v>
          </cell>
          <cell r="R404">
            <v>0</v>
          </cell>
          <cell r="T404">
            <v>0</v>
          </cell>
        </row>
        <row r="405">
          <cell r="C405">
            <v>0</v>
          </cell>
          <cell r="D405">
            <v>0</v>
          </cell>
          <cell r="E405">
            <v>0</v>
          </cell>
          <cell r="F405">
            <v>0</v>
          </cell>
          <cell r="G405">
            <v>0</v>
          </cell>
          <cell r="H405">
            <v>0</v>
          </cell>
          <cell r="I405">
            <v>0</v>
          </cell>
          <cell r="J405">
            <v>0</v>
          </cell>
          <cell r="K405" t="str">
            <v/>
          </cell>
          <cell r="L405">
            <v>0</v>
          </cell>
          <cell r="M405">
            <v>0</v>
          </cell>
          <cell r="N405">
            <v>0</v>
          </cell>
          <cell r="O405">
            <v>0</v>
          </cell>
          <cell r="P405">
            <v>0</v>
          </cell>
          <cell r="Q405">
            <v>0</v>
          </cell>
          <cell r="R405">
            <v>0</v>
          </cell>
          <cell r="T405">
            <v>0</v>
          </cell>
        </row>
        <row r="406">
          <cell r="C406">
            <v>0</v>
          </cell>
          <cell r="D406">
            <v>0</v>
          </cell>
          <cell r="E406">
            <v>0</v>
          </cell>
          <cell r="F406">
            <v>0</v>
          </cell>
          <cell r="G406">
            <v>0</v>
          </cell>
          <cell r="H406">
            <v>0</v>
          </cell>
          <cell r="I406">
            <v>0</v>
          </cell>
          <cell r="J406">
            <v>0</v>
          </cell>
          <cell r="K406" t="str">
            <v/>
          </cell>
          <cell r="L406">
            <v>0</v>
          </cell>
          <cell r="M406">
            <v>0</v>
          </cell>
          <cell r="N406">
            <v>0</v>
          </cell>
          <cell r="O406">
            <v>0</v>
          </cell>
          <cell r="P406">
            <v>0</v>
          </cell>
          <cell r="Q406">
            <v>0</v>
          </cell>
          <cell r="R406">
            <v>0</v>
          </cell>
          <cell r="T406">
            <v>0</v>
          </cell>
        </row>
        <row r="407">
          <cell r="C407">
            <v>0</v>
          </cell>
          <cell r="D407">
            <v>0</v>
          </cell>
          <cell r="E407">
            <v>0</v>
          </cell>
          <cell r="F407">
            <v>0</v>
          </cell>
          <cell r="G407">
            <v>0</v>
          </cell>
          <cell r="H407">
            <v>0</v>
          </cell>
          <cell r="I407">
            <v>0</v>
          </cell>
          <cell r="J407">
            <v>0</v>
          </cell>
          <cell r="K407">
            <v>0</v>
          </cell>
          <cell r="L407">
            <v>0</v>
          </cell>
          <cell r="M407" t="str">
            <v>SUBTOTAL $</v>
          </cell>
          <cell r="N407">
            <v>0</v>
          </cell>
          <cell r="O407">
            <v>0</v>
          </cell>
          <cell r="P407">
            <v>0</v>
          </cell>
          <cell r="Q407">
            <v>0</v>
          </cell>
          <cell r="T407">
            <v>0</v>
          </cell>
        </row>
        <row r="408">
          <cell r="C408" t="str">
            <v>III. TRANSPORTES</v>
          </cell>
          <cell r="D408">
            <v>0</v>
          </cell>
          <cell r="E408">
            <v>0</v>
          </cell>
          <cell r="F408">
            <v>0</v>
          </cell>
          <cell r="G408">
            <v>0</v>
          </cell>
          <cell r="H408">
            <v>0</v>
          </cell>
          <cell r="I408">
            <v>0</v>
          </cell>
          <cell r="J408">
            <v>0</v>
          </cell>
          <cell r="K408">
            <v>0</v>
          </cell>
          <cell r="L408">
            <v>0</v>
          </cell>
          <cell r="M408">
            <v>0</v>
          </cell>
          <cell r="N408">
            <v>0</v>
          </cell>
          <cell r="O408">
            <v>0</v>
          </cell>
          <cell r="P408">
            <v>0</v>
          </cell>
          <cell r="Q408">
            <v>0</v>
          </cell>
          <cell r="T408">
            <v>0</v>
          </cell>
        </row>
        <row r="409">
          <cell r="C409">
            <v>0</v>
          </cell>
          <cell r="D409">
            <v>0</v>
          </cell>
          <cell r="E409">
            <v>0</v>
          </cell>
          <cell r="F409">
            <v>0</v>
          </cell>
          <cell r="G409">
            <v>0</v>
          </cell>
          <cell r="H409">
            <v>0</v>
          </cell>
          <cell r="I409">
            <v>0</v>
          </cell>
          <cell r="J409">
            <v>0</v>
          </cell>
          <cell r="K409">
            <v>0</v>
          </cell>
          <cell r="L409">
            <v>0</v>
          </cell>
          <cell r="M409">
            <v>0</v>
          </cell>
          <cell r="N409">
            <v>0</v>
          </cell>
          <cell r="O409">
            <v>0</v>
          </cell>
          <cell r="P409">
            <v>0</v>
          </cell>
          <cell r="Q409">
            <v>0</v>
          </cell>
          <cell r="T409">
            <v>0</v>
          </cell>
        </row>
        <row r="410">
          <cell r="C410" t="str">
            <v>MATERIAL</v>
          </cell>
          <cell r="D410">
            <v>0</v>
          </cell>
          <cell r="E410">
            <v>0</v>
          </cell>
          <cell r="F410">
            <v>0</v>
          </cell>
          <cell r="G410">
            <v>0</v>
          </cell>
          <cell r="H410">
            <v>0</v>
          </cell>
          <cell r="I410">
            <v>0</v>
          </cell>
          <cell r="J410" t="str">
            <v>VOL. o PESO</v>
          </cell>
          <cell r="K410" t="str">
            <v>DISTANCIA</v>
          </cell>
          <cell r="L410" t="str">
            <v>M3 o Ton/Km</v>
          </cell>
          <cell r="M410" t="str">
            <v>TARIFA</v>
          </cell>
          <cell r="N410">
            <v>0</v>
          </cell>
          <cell r="O410" t="str">
            <v>Vr. UNITARIO</v>
          </cell>
          <cell r="P410">
            <v>0</v>
          </cell>
          <cell r="Q410">
            <v>0</v>
          </cell>
          <cell r="T410">
            <v>0</v>
          </cell>
        </row>
        <row r="411">
          <cell r="C411">
            <v>0</v>
          </cell>
          <cell r="D411">
            <v>0</v>
          </cell>
          <cell r="E411">
            <v>0</v>
          </cell>
          <cell r="F411">
            <v>0</v>
          </cell>
          <cell r="G411">
            <v>0</v>
          </cell>
          <cell r="H411">
            <v>0</v>
          </cell>
          <cell r="I411">
            <v>0</v>
          </cell>
          <cell r="J411" t="str">
            <v/>
          </cell>
          <cell r="K411">
            <v>0</v>
          </cell>
          <cell r="L411">
            <v>0</v>
          </cell>
          <cell r="M411">
            <v>0</v>
          </cell>
          <cell r="N411">
            <v>0</v>
          </cell>
          <cell r="O411">
            <v>0</v>
          </cell>
          <cell r="P411">
            <v>0</v>
          </cell>
          <cell r="Q411">
            <v>0</v>
          </cell>
          <cell r="R411">
            <v>0</v>
          </cell>
          <cell r="T411">
            <v>0</v>
          </cell>
        </row>
        <row r="412">
          <cell r="C412">
            <v>0</v>
          </cell>
          <cell r="D412">
            <v>0</v>
          </cell>
          <cell r="E412">
            <v>0</v>
          </cell>
          <cell r="F412">
            <v>0</v>
          </cell>
          <cell r="G412">
            <v>0</v>
          </cell>
          <cell r="H412">
            <v>0</v>
          </cell>
          <cell r="I412">
            <v>0</v>
          </cell>
          <cell r="J412" t="str">
            <v/>
          </cell>
          <cell r="K412">
            <v>0</v>
          </cell>
          <cell r="L412">
            <v>0</v>
          </cell>
          <cell r="M412">
            <v>0</v>
          </cell>
          <cell r="N412">
            <v>0</v>
          </cell>
          <cell r="O412">
            <v>0</v>
          </cell>
          <cell r="P412">
            <v>0</v>
          </cell>
          <cell r="Q412">
            <v>0</v>
          </cell>
          <cell r="R412">
            <v>0</v>
          </cell>
          <cell r="T412">
            <v>0</v>
          </cell>
        </row>
        <row r="413">
          <cell r="C413">
            <v>0</v>
          </cell>
          <cell r="D413">
            <v>0</v>
          </cell>
          <cell r="E413">
            <v>0</v>
          </cell>
          <cell r="F413">
            <v>0</v>
          </cell>
          <cell r="G413">
            <v>0</v>
          </cell>
          <cell r="H413">
            <v>0</v>
          </cell>
          <cell r="I413">
            <v>0</v>
          </cell>
          <cell r="J413" t="str">
            <v/>
          </cell>
          <cell r="K413">
            <v>0</v>
          </cell>
          <cell r="L413">
            <v>0</v>
          </cell>
          <cell r="M413">
            <v>0</v>
          </cell>
          <cell r="N413">
            <v>0</v>
          </cell>
          <cell r="O413">
            <v>0</v>
          </cell>
          <cell r="P413">
            <v>0</v>
          </cell>
          <cell r="Q413">
            <v>0</v>
          </cell>
          <cell r="R413">
            <v>0</v>
          </cell>
          <cell r="T413">
            <v>0</v>
          </cell>
        </row>
        <row r="414">
          <cell r="C414">
            <v>0</v>
          </cell>
          <cell r="D414">
            <v>0</v>
          </cell>
          <cell r="E414">
            <v>0</v>
          </cell>
          <cell r="F414">
            <v>0</v>
          </cell>
          <cell r="G414">
            <v>0</v>
          </cell>
          <cell r="H414">
            <v>0</v>
          </cell>
          <cell r="I414">
            <v>0</v>
          </cell>
          <cell r="J414">
            <v>0</v>
          </cell>
          <cell r="K414">
            <v>0</v>
          </cell>
          <cell r="L414">
            <v>0</v>
          </cell>
          <cell r="M414" t="str">
            <v>SUBTOTAL $</v>
          </cell>
          <cell r="N414">
            <v>0</v>
          </cell>
          <cell r="O414">
            <v>0</v>
          </cell>
          <cell r="P414">
            <v>0</v>
          </cell>
          <cell r="Q414">
            <v>0</v>
          </cell>
          <cell r="T414">
            <v>0</v>
          </cell>
        </row>
        <row r="415">
          <cell r="C415" t="str">
            <v>IV. MANO DE OBRA</v>
          </cell>
          <cell r="D415">
            <v>0</v>
          </cell>
          <cell r="E415">
            <v>0</v>
          </cell>
          <cell r="F415">
            <v>0</v>
          </cell>
          <cell r="G415">
            <v>0</v>
          </cell>
          <cell r="H415">
            <v>0</v>
          </cell>
          <cell r="I415">
            <v>0</v>
          </cell>
          <cell r="J415">
            <v>0</v>
          </cell>
          <cell r="K415">
            <v>0</v>
          </cell>
          <cell r="L415">
            <v>0</v>
          </cell>
          <cell r="M415">
            <v>0</v>
          </cell>
          <cell r="N415">
            <v>0</v>
          </cell>
          <cell r="O415">
            <v>0</v>
          </cell>
          <cell r="P415">
            <v>0</v>
          </cell>
          <cell r="Q415">
            <v>0</v>
          </cell>
          <cell r="T415">
            <v>0</v>
          </cell>
        </row>
        <row r="416">
          <cell r="C416">
            <v>0</v>
          </cell>
          <cell r="D416">
            <v>0</v>
          </cell>
          <cell r="E416">
            <v>0</v>
          </cell>
          <cell r="F416">
            <v>0</v>
          </cell>
          <cell r="G416">
            <v>0</v>
          </cell>
          <cell r="H416">
            <v>0</v>
          </cell>
          <cell r="I416">
            <v>0</v>
          </cell>
          <cell r="J416">
            <v>0</v>
          </cell>
          <cell r="K416">
            <v>0</v>
          </cell>
          <cell r="L416">
            <v>0</v>
          </cell>
          <cell r="M416">
            <v>0</v>
          </cell>
          <cell r="N416">
            <v>0</v>
          </cell>
          <cell r="O416">
            <v>0</v>
          </cell>
          <cell r="P416">
            <v>0</v>
          </cell>
          <cell r="Q416">
            <v>0</v>
          </cell>
          <cell r="T416">
            <v>0</v>
          </cell>
        </row>
        <row r="417">
          <cell r="C417" t="str">
            <v>TRABAJADOR</v>
          </cell>
          <cell r="D417">
            <v>0</v>
          </cell>
          <cell r="E417">
            <v>0</v>
          </cell>
          <cell r="F417">
            <v>0</v>
          </cell>
          <cell r="G417">
            <v>0</v>
          </cell>
          <cell r="H417">
            <v>0</v>
          </cell>
          <cell r="I417" t="str">
            <v>CANTIDAD</v>
          </cell>
          <cell r="J417" t="str">
            <v>JORNAL</v>
          </cell>
          <cell r="K417" t="str">
            <v>PRESTACIONES</v>
          </cell>
          <cell r="L417" t="str">
            <v>JORNAL TOTAL</v>
          </cell>
          <cell r="M417" t="str">
            <v>RENDIMIENTO</v>
          </cell>
          <cell r="N417">
            <v>0</v>
          </cell>
          <cell r="O417" t="str">
            <v>Vr. UNITARIO</v>
          </cell>
          <cell r="P417">
            <v>0</v>
          </cell>
          <cell r="Q417">
            <v>0</v>
          </cell>
          <cell r="R417">
            <v>0</v>
          </cell>
          <cell r="T417">
            <v>0</v>
          </cell>
        </row>
        <row r="418">
          <cell r="C418" t="str">
            <v>Ayudante Entendido</v>
          </cell>
          <cell r="D418">
            <v>0</v>
          </cell>
          <cell r="E418">
            <v>0</v>
          </cell>
          <cell r="F418">
            <v>0</v>
          </cell>
          <cell r="G418">
            <v>0</v>
          </cell>
          <cell r="H418">
            <v>0</v>
          </cell>
          <cell r="I418">
            <v>1</v>
          </cell>
          <cell r="J418">
            <v>60367</v>
          </cell>
          <cell r="K418">
            <v>1.7181</v>
          </cell>
          <cell r="L418">
            <v>103717</v>
          </cell>
          <cell r="M418">
            <v>20</v>
          </cell>
          <cell r="N418">
            <v>0</v>
          </cell>
          <cell r="O418">
            <v>5186</v>
          </cell>
          <cell r="P418">
            <v>0</v>
          </cell>
          <cell r="Q418">
            <v>0</v>
          </cell>
          <cell r="R418">
            <v>3.15</v>
          </cell>
          <cell r="T418" t="str">
            <v>Ayudante Entendido</v>
          </cell>
        </row>
        <row r="419">
          <cell r="C419" t="str">
            <v>Ayudante Raso</v>
          </cell>
          <cell r="D419">
            <v>0</v>
          </cell>
          <cell r="E419">
            <v>0</v>
          </cell>
          <cell r="F419">
            <v>0</v>
          </cell>
          <cell r="G419">
            <v>0</v>
          </cell>
          <cell r="H419">
            <v>0</v>
          </cell>
          <cell r="I419">
            <v>1</v>
          </cell>
          <cell r="J419">
            <v>44900</v>
          </cell>
          <cell r="K419">
            <v>1.744</v>
          </cell>
          <cell r="L419">
            <v>78306</v>
          </cell>
          <cell r="M419">
            <v>20</v>
          </cell>
          <cell r="N419">
            <v>0</v>
          </cell>
          <cell r="O419">
            <v>3915</v>
          </cell>
          <cell r="P419">
            <v>0</v>
          </cell>
          <cell r="Q419">
            <v>0</v>
          </cell>
          <cell r="R419">
            <v>3.15</v>
          </cell>
          <cell r="T419" t="str">
            <v>Ayudante Raso</v>
          </cell>
        </row>
        <row r="420">
          <cell r="C420">
            <v>0</v>
          </cell>
          <cell r="D420">
            <v>0</v>
          </cell>
          <cell r="E420">
            <v>0</v>
          </cell>
          <cell r="F420">
            <v>0</v>
          </cell>
          <cell r="G420">
            <v>0</v>
          </cell>
          <cell r="H420">
            <v>0</v>
          </cell>
          <cell r="I420">
            <v>0</v>
          </cell>
          <cell r="J420">
            <v>0</v>
          </cell>
          <cell r="K420">
            <v>0</v>
          </cell>
          <cell r="L420">
            <v>0</v>
          </cell>
          <cell r="M420">
            <v>0</v>
          </cell>
          <cell r="N420">
            <v>0</v>
          </cell>
          <cell r="O420">
            <v>0</v>
          </cell>
          <cell r="P420">
            <v>0</v>
          </cell>
          <cell r="Q420">
            <v>0</v>
          </cell>
          <cell r="R420">
            <v>0</v>
          </cell>
          <cell r="T420">
            <v>0</v>
          </cell>
        </row>
        <row r="421">
          <cell r="C421">
            <v>0</v>
          </cell>
          <cell r="D421">
            <v>0</v>
          </cell>
          <cell r="E421">
            <v>0</v>
          </cell>
          <cell r="F421">
            <v>0</v>
          </cell>
          <cell r="G421">
            <v>0</v>
          </cell>
          <cell r="H421">
            <v>0</v>
          </cell>
          <cell r="I421">
            <v>0</v>
          </cell>
          <cell r="J421">
            <v>0</v>
          </cell>
          <cell r="K421">
            <v>0</v>
          </cell>
          <cell r="L421">
            <v>0.92549999999999999</v>
          </cell>
          <cell r="M421" t="str">
            <v>SUBTOTAL $</v>
          </cell>
          <cell r="N421">
            <v>0</v>
          </cell>
          <cell r="O421">
            <v>9101</v>
          </cell>
          <cell r="P421">
            <v>0</v>
          </cell>
          <cell r="Q421">
            <v>0</v>
          </cell>
          <cell r="T421">
            <v>0</v>
          </cell>
        </row>
        <row r="422">
          <cell r="C422">
            <v>0</v>
          </cell>
          <cell r="D422">
            <v>0</v>
          </cell>
          <cell r="E422">
            <v>0</v>
          </cell>
          <cell r="F422">
            <v>0</v>
          </cell>
          <cell r="G422">
            <v>0</v>
          </cell>
          <cell r="H422">
            <v>0</v>
          </cell>
          <cell r="I422">
            <v>0</v>
          </cell>
          <cell r="J422">
            <v>0</v>
          </cell>
          <cell r="K422">
            <v>0</v>
          </cell>
          <cell r="L422">
            <v>0</v>
          </cell>
          <cell r="M422">
            <v>0</v>
          </cell>
          <cell r="N422">
            <v>0</v>
          </cell>
          <cell r="O422">
            <v>0</v>
          </cell>
          <cell r="P422">
            <v>0</v>
          </cell>
          <cell r="Q422">
            <v>0</v>
          </cell>
        </row>
        <row r="423">
          <cell r="C423" t="str">
            <v>TOTAL COSTO DIRECTO $</v>
          </cell>
          <cell r="D423">
            <v>0</v>
          </cell>
          <cell r="E423">
            <v>0</v>
          </cell>
          <cell r="F423">
            <v>0</v>
          </cell>
          <cell r="G423">
            <v>0</v>
          </cell>
          <cell r="H423">
            <v>0</v>
          </cell>
          <cell r="I423">
            <v>0</v>
          </cell>
          <cell r="J423">
            <v>0</v>
          </cell>
          <cell r="K423">
            <v>0</v>
          </cell>
          <cell r="L423">
            <v>0</v>
          </cell>
          <cell r="M423">
            <v>0</v>
          </cell>
          <cell r="N423">
            <v>0</v>
          </cell>
          <cell r="O423">
            <v>9834</v>
          </cell>
          <cell r="P423">
            <v>0</v>
          </cell>
          <cell r="Q423">
            <v>0</v>
          </cell>
        </row>
        <row r="424">
          <cell r="C424" t="str">
            <v>V. COSTOS INDIRECTOS</v>
          </cell>
          <cell r="D424">
            <v>0</v>
          </cell>
          <cell r="E424">
            <v>0</v>
          </cell>
          <cell r="F424">
            <v>0</v>
          </cell>
          <cell r="G424">
            <v>0</v>
          </cell>
          <cell r="H424">
            <v>0</v>
          </cell>
          <cell r="I424">
            <v>0</v>
          </cell>
          <cell r="J424">
            <v>0</v>
          </cell>
          <cell r="K424">
            <v>0</v>
          </cell>
          <cell r="L424">
            <v>0</v>
          </cell>
          <cell r="M424">
            <v>0</v>
          </cell>
          <cell r="N424">
            <v>0</v>
          </cell>
          <cell r="O424">
            <v>0</v>
          </cell>
          <cell r="P424">
            <v>0</v>
          </cell>
          <cell r="Q424">
            <v>0</v>
          </cell>
        </row>
        <row r="425">
          <cell r="C425">
            <v>0</v>
          </cell>
          <cell r="D425">
            <v>0</v>
          </cell>
          <cell r="E425">
            <v>0</v>
          </cell>
          <cell r="F425">
            <v>0</v>
          </cell>
          <cell r="G425">
            <v>0</v>
          </cell>
          <cell r="H425">
            <v>0</v>
          </cell>
          <cell r="I425">
            <v>0</v>
          </cell>
          <cell r="J425">
            <v>0</v>
          </cell>
          <cell r="K425">
            <v>0</v>
          </cell>
          <cell r="L425">
            <v>0</v>
          </cell>
          <cell r="M425">
            <v>0</v>
          </cell>
          <cell r="N425">
            <v>0</v>
          </cell>
          <cell r="O425">
            <v>0</v>
          </cell>
          <cell r="P425">
            <v>0</v>
          </cell>
          <cell r="Q425">
            <v>0</v>
          </cell>
        </row>
        <row r="426">
          <cell r="C426" t="str">
            <v>Descripción</v>
          </cell>
          <cell r="D426">
            <v>0</v>
          </cell>
          <cell r="E426">
            <v>0</v>
          </cell>
          <cell r="F426">
            <v>0</v>
          </cell>
          <cell r="G426">
            <v>0</v>
          </cell>
          <cell r="H426">
            <v>0</v>
          </cell>
          <cell r="I426">
            <v>0</v>
          </cell>
          <cell r="J426">
            <v>0</v>
          </cell>
          <cell r="K426">
            <v>0</v>
          </cell>
          <cell r="L426" t="str">
            <v>Porcentaje</v>
          </cell>
          <cell r="M426" t="str">
            <v>Valor Total</v>
          </cell>
          <cell r="N426">
            <v>0</v>
          </cell>
          <cell r="O426">
            <v>0</v>
          </cell>
          <cell r="P426">
            <v>0</v>
          </cell>
          <cell r="Q426">
            <v>0</v>
          </cell>
        </row>
        <row r="427">
          <cell r="C427" t="str">
            <v>ADMINISTRACION</v>
          </cell>
          <cell r="D427">
            <v>0</v>
          </cell>
          <cell r="E427">
            <v>0</v>
          </cell>
          <cell r="F427">
            <v>0</v>
          </cell>
          <cell r="G427">
            <v>0</v>
          </cell>
          <cell r="H427">
            <v>0</v>
          </cell>
          <cell r="I427">
            <v>0</v>
          </cell>
          <cell r="J427">
            <v>0</v>
          </cell>
          <cell r="K427">
            <v>0</v>
          </cell>
          <cell r="L427">
            <v>0.23930000000000001</v>
          </cell>
          <cell r="M427">
            <v>2353</v>
          </cell>
          <cell r="N427">
            <v>0</v>
          </cell>
          <cell r="O427">
            <v>0</v>
          </cell>
          <cell r="P427">
            <v>0</v>
          </cell>
          <cell r="Q427">
            <v>0</v>
          </cell>
        </row>
        <row r="428">
          <cell r="C428" t="str">
            <v xml:space="preserve">IMPREVISTOS </v>
          </cell>
          <cell r="D428">
            <v>0</v>
          </cell>
          <cell r="E428">
            <v>0</v>
          </cell>
          <cell r="F428">
            <v>0</v>
          </cell>
          <cell r="G428">
            <v>0</v>
          </cell>
          <cell r="H428">
            <v>0</v>
          </cell>
          <cell r="I428">
            <v>0</v>
          </cell>
          <cell r="J428">
            <v>0</v>
          </cell>
          <cell r="K428">
            <v>0</v>
          </cell>
          <cell r="L428">
            <v>0</v>
          </cell>
          <cell r="M428">
            <v>0</v>
          </cell>
          <cell r="N428">
            <v>0</v>
          </cell>
          <cell r="O428">
            <v>0</v>
          </cell>
          <cell r="P428">
            <v>0</v>
          </cell>
          <cell r="Q428">
            <v>0</v>
          </cell>
        </row>
        <row r="429">
          <cell r="C429" t="str">
            <v>UTILIDAD</v>
          </cell>
          <cell r="D429">
            <v>0</v>
          </cell>
          <cell r="E429">
            <v>0</v>
          </cell>
          <cell r="F429">
            <v>0</v>
          </cell>
          <cell r="G429">
            <v>0</v>
          </cell>
          <cell r="H429">
            <v>0</v>
          </cell>
          <cell r="I429">
            <v>0</v>
          </cell>
          <cell r="J429">
            <v>0</v>
          </cell>
          <cell r="K429">
            <v>0</v>
          </cell>
          <cell r="L429">
            <v>0.05</v>
          </cell>
          <cell r="M429">
            <v>492</v>
          </cell>
          <cell r="N429">
            <v>0</v>
          </cell>
          <cell r="O429">
            <v>0</v>
          </cell>
          <cell r="P429">
            <v>0</v>
          </cell>
          <cell r="Q429">
            <v>0</v>
          </cell>
        </row>
        <row r="430">
          <cell r="C430" t="str">
            <v>SUBTOTAL $</v>
          </cell>
          <cell r="D430">
            <v>0</v>
          </cell>
          <cell r="E430">
            <v>0</v>
          </cell>
          <cell r="F430">
            <v>0</v>
          </cell>
          <cell r="G430">
            <v>0</v>
          </cell>
          <cell r="H430">
            <v>0</v>
          </cell>
          <cell r="I430">
            <v>0</v>
          </cell>
          <cell r="J430">
            <v>0</v>
          </cell>
          <cell r="K430">
            <v>0</v>
          </cell>
          <cell r="L430">
            <v>0</v>
          </cell>
          <cell r="M430">
            <v>0</v>
          </cell>
          <cell r="N430">
            <v>0</v>
          </cell>
          <cell r="O430">
            <v>2845</v>
          </cell>
          <cell r="P430">
            <v>0</v>
          </cell>
          <cell r="Q430">
            <v>0</v>
          </cell>
        </row>
        <row r="431">
          <cell r="C431">
            <v>0</v>
          </cell>
          <cell r="D431">
            <v>0</v>
          </cell>
          <cell r="E431">
            <v>0</v>
          </cell>
          <cell r="F431">
            <v>0</v>
          </cell>
          <cell r="G431">
            <v>0</v>
          </cell>
          <cell r="H431">
            <v>0</v>
          </cell>
          <cell r="I431">
            <v>0</v>
          </cell>
          <cell r="J431">
            <v>0</v>
          </cell>
          <cell r="K431">
            <v>0</v>
          </cell>
          <cell r="L431">
            <v>0</v>
          </cell>
          <cell r="M431">
            <v>0</v>
          </cell>
          <cell r="N431">
            <v>0</v>
          </cell>
          <cell r="O431">
            <v>0</v>
          </cell>
          <cell r="P431">
            <v>0</v>
          </cell>
          <cell r="Q431">
            <v>0</v>
          </cell>
        </row>
        <row r="432">
          <cell r="C432" t="str">
            <v>Precio Unitario Total Aproximado al peso $</v>
          </cell>
          <cell r="D432">
            <v>0</v>
          </cell>
          <cell r="E432">
            <v>0</v>
          </cell>
          <cell r="F432">
            <v>0</v>
          </cell>
          <cell r="G432">
            <v>0</v>
          </cell>
          <cell r="H432">
            <v>0</v>
          </cell>
          <cell r="I432">
            <v>0</v>
          </cell>
          <cell r="J432">
            <v>0</v>
          </cell>
          <cell r="K432">
            <v>0</v>
          </cell>
          <cell r="L432">
            <v>0</v>
          </cell>
          <cell r="M432">
            <v>0</v>
          </cell>
          <cell r="N432">
            <v>0</v>
          </cell>
          <cell r="O432">
            <v>12679</v>
          </cell>
          <cell r="P432">
            <v>0</v>
          </cell>
          <cell r="Q432">
            <v>0</v>
          </cell>
        </row>
        <row r="433">
          <cell r="C433">
            <v>0</v>
          </cell>
          <cell r="D433">
            <v>0</v>
          </cell>
          <cell r="E433">
            <v>0</v>
          </cell>
          <cell r="F433">
            <v>0</v>
          </cell>
          <cell r="G433">
            <v>0</v>
          </cell>
          <cell r="H433">
            <v>0</v>
          </cell>
          <cell r="I433">
            <v>0</v>
          </cell>
          <cell r="J433">
            <v>0</v>
          </cell>
          <cell r="K433">
            <v>0</v>
          </cell>
          <cell r="L433">
            <v>0</v>
          </cell>
          <cell r="M433">
            <v>0</v>
          </cell>
          <cell r="N433">
            <v>0</v>
          </cell>
          <cell r="O433">
            <v>0</v>
          </cell>
          <cell r="P433">
            <v>0</v>
          </cell>
          <cell r="Q433">
            <v>0</v>
          </cell>
        </row>
        <row r="434">
          <cell r="C434">
            <v>0</v>
          </cell>
          <cell r="D434">
            <v>0</v>
          </cell>
          <cell r="E434">
            <v>0</v>
          </cell>
          <cell r="F434">
            <v>0</v>
          </cell>
          <cell r="G434">
            <v>0</v>
          </cell>
          <cell r="H434">
            <v>0</v>
          </cell>
          <cell r="I434">
            <v>0</v>
          </cell>
          <cell r="J434">
            <v>0</v>
          </cell>
          <cell r="K434">
            <v>0</v>
          </cell>
          <cell r="L434">
            <v>0</v>
          </cell>
          <cell r="M434">
            <v>0</v>
          </cell>
          <cell r="N434">
            <v>0</v>
          </cell>
          <cell r="O434">
            <v>0</v>
          </cell>
          <cell r="P434">
            <v>0</v>
          </cell>
          <cell r="Q434">
            <v>0</v>
          </cell>
        </row>
        <row r="435">
          <cell r="C435">
            <v>0</v>
          </cell>
          <cell r="D435">
            <v>0</v>
          </cell>
          <cell r="E435">
            <v>0</v>
          </cell>
          <cell r="F435">
            <v>0</v>
          </cell>
          <cell r="G435">
            <v>0</v>
          </cell>
          <cell r="H435" t="str">
            <v>Firma</v>
          </cell>
          <cell r="I435">
            <v>0</v>
          </cell>
          <cell r="J435">
            <v>0</v>
          </cell>
          <cell r="K435">
            <v>0</v>
          </cell>
          <cell r="L435">
            <v>0</v>
          </cell>
          <cell r="M435">
            <v>0</v>
          </cell>
          <cell r="N435">
            <v>0</v>
          </cell>
          <cell r="O435">
            <v>0</v>
          </cell>
          <cell r="P435">
            <v>0</v>
          </cell>
          <cell r="Q435">
            <v>0</v>
          </cell>
        </row>
        <row r="436">
          <cell r="C436">
            <v>0</v>
          </cell>
          <cell r="D436">
            <v>0</v>
          </cell>
          <cell r="E436">
            <v>0</v>
          </cell>
          <cell r="F436">
            <v>0</v>
          </cell>
          <cell r="G436">
            <v>0</v>
          </cell>
          <cell r="H436" t="str">
            <v>Nombre:</v>
          </cell>
          <cell r="I436">
            <v>0</v>
          </cell>
          <cell r="J436">
            <v>0</v>
          </cell>
          <cell r="K436">
            <v>0</v>
          </cell>
          <cell r="L436">
            <v>0</v>
          </cell>
          <cell r="M436">
            <v>0</v>
          </cell>
          <cell r="N436">
            <v>0</v>
          </cell>
          <cell r="O436">
            <v>0</v>
          </cell>
          <cell r="P436">
            <v>0</v>
          </cell>
          <cell r="Q436">
            <v>0</v>
          </cell>
        </row>
        <row r="437">
          <cell r="C437">
            <v>0</v>
          </cell>
          <cell r="D437">
            <v>0</v>
          </cell>
          <cell r="E437">
            <v>0</v>
          </cell>
          <cell r="F437">
            <v>0</v>
          </cell>
          <cell r="G437">
            <v>0</v>
          </cell>
          <cell r="H437" t="str">
            <v>Representante Legal del Contratista o su Apoderado</v>
          </cell>
          <cell r="I437">
            <v>0</v>
          </cell>
          <cell r="J437">
            <v>0</v>
          </cell>
          <cell r="K437">
            <v>0</v>
          </cell>
          <cell r="L437">
            <v>0</v>
          </cell>
          <cell r="M437">
            <v>0</v>
          </cell>
          <cell r="N437">
            <v>0</v>
          </cell>
          <cell r="O437">
            <v>0</v>
          </cell>
          <cell r="P437">
            <v>0</v>
          </cell>
          <cell r="Q437">
            <v>0</v>
          </cell>
        </row>
        <row r="438">
          <cell r="C438">
            <v>0</v>
          </cell>
          <cell r="D438">
            <v>0</v>
          </cell>
          <cell r="E438">
            <v>0</v>
          </cell>
          <cell r="F438">
            <v>0</v>
          </cell>
          <cell r="G438">
            <v>0</v>
          </cell>
          <cell r="H438" t="str">
            <v>Matricula No. :</v>
          </cell>
          <cell r="I438">
            <v>0</v>
          </cell>
          <cell r="J438">
            <v>0</v>
          </cell>
          <cell r="K438">
            <v>0</v>
          </cell>
          <cell r="L438">
            <v>0</v>
          </cell>
          <cell r="M438">
            <v>0</v>
          </cell>
          <cell r="N438">
            <v>0</v>
          </cell>
          <cell r="O438">
            <v>0</v>
          </cell>
          <cell r="P438">
            <v>0</v>
          </cell>
          <cell r="Q438">
            <v>0</v>
          </cell>
        </row>
        <row r="439">
          <cell r="C439">
            <v>0</v>
          </cell>
          <cell r="D439">
            <v>0</v>
          </cell>
          <cell r="E439">
            <v>0</v>
          </cell>
          <cell r="F439">
            <v>0</v>
          </cell>
          <cell r="G439">
            <v>0</v>
          </cell>
          <cell r="H439" t="str">
            <v xml:space="preserve"> </v>
          </cell>
          <cell r="I439">
            <v>0</v>
          </cell>
          <cell r="J439">
            <v>0</v>
          </cell>
          <cell r="K439">
            <v>0</v>
          </cell>
          <cell r="L439">
            <v>0</v>
          </cell>
          <cell r="M439">
            <v>0</v>
          </cell>
          <cell r="N439">
            <v>0</v>
          </cell>
          <cell r="O439">
            <v>0</v>
          </cell>
          <cell r="P439">
            <v>0</v>
          </cell>
          <cell r="Q439">
            <v>0</v>
          </cell>
        </row>
        <row r="440">
          <cell r="C440" t="str">
            <v>OBSERVACIONES INTERVENTORÍA</v>
          </cell>
          <cell r="D440">
            <v>0</v>
          </cell>
          <cell r="E440">
            <v>0</v>
          </cell>
          <cell r="F440">
            <v>0</v>
          </cell>
          <cell r="G440">
            <v>0</v>
          </cell>
          <cell r="H440">
            <v>0</v>
          </cell>
          <cell r="I440">
            <v>0</v>
          </cell>
          <cell r="J440">
            <v>0</v>
          </cell>
          <cell r="K440">
            <v>0</v>
          </cell>
          <cell r="L440">
            <v>0</v>
          </cell>
          <cell r="M440">
            <v>0</v>
          </cell>
          <cell r="N440">
            <v>0</v>
          </cell>
          <cell r="O440">
            <v>0</v>
          </cell>
          <cell r="P440">
            <v>0</v>
          </cell>
          <cell r="Q440">
            <v>0</v>
          </cell>
        </row>
        <row r="441">
          <cell r="C441">
            <v>0</v>
          </cell>
          <cell r="D441">
            <v>0</v>
          </cell>
          <cell r="E441">
            <v>0</v>
          </cell>
          <cell r="F441">
            <v>0</v>
          </cell>
          <cell r="G441">
            <v>0</v>
          </cell>
          <cell r="H441">
            <v>0</v>
          </cell>
          <cell r="I441">
            <v>0</v>
          </cell>
          <cell r="J441">
            <v>0</v>
          </cell>
          <cell r="K441">
            <v>0</v>
          </cell>
          <cell r="L441">
            <v>0</v>
          </cell>
          <cell r="M441">
            <v>0</v>
          </cell>
          <cell r="N441">
            <v>0</v>
          </cell>
          <cell r="O441">
            <v>0</v>
          </cell>
          <cell r="P441">
            <v>0</v>
          </cell>
          <cell r="Q441">
            <v>0</v>
          </cell>
        </row>
        <row r="442">
          <cell r="C442">
            <v>0</v>
          </cell>
          <cell r="D442">
            <v>0</v>
          </cell>
          <cell r="E442">
            <v>0</v>
          </cell>
          <cell r="F442">
            <v>0</v>
          </cell>
          <cell r="G442">
            <v>0</v>
          </cell>
          <cell r="H442">
            <v>0</v>
          </cell>
          <cell r="I442">
            <v>0</v>
          </cell>
          <cell r="J442">
            <v>0</v>
          </cell>
          <cell r="K442">
            <v>0</v>
          </cell>
          <cell r="L442">
            <v>0</v>
          </cell>
          <cell r="M442">
            <v>0</v>
          </cell>
          <cell r="N442">
            <v>0</v>
          </cell>
          <cell r="O442">
            <v>0</v>
          </cell>
          <cell r="P442">
            <v>0</v>
          </cell>
          <cell r="Q442">
            <v>0</v>
          </cell>
        </row>
        <row r="443">
          <cell r="C443">
            <v>0</v>
          </cell>
          <cell r="D443">
            <v>0</v>
          </cell>
          <cell r="E443">
            <v>0</v>
          </cell>
          <cell r="F443">
            <v>0</v>
          </cell>
          <cell r="G443">
            <v>0</v>
          </cell>
          <cell r="H443">
            <v>0</v>
          </cell>
          <cell r="I443">
            <v>0</v>
          </cell>
          <cell r="J443">
            <v>0</v>
          </cell>
          <cell r="K443">
            <v>0</v>
          </cell>
          <cell r="L443">
            <v>0</v>
          </cell>
          <cell r="M443">
            <v>0</v>
          </cell>
          <cell r="N443">
            <v>0</v>
          </cell>
          <cell r="O443">
            <v>0</v>
          </cell>
          <cell r="P443">
            <v>0</v>
          </cell>
          <cell r="Q443">
            <v>0</v>
          </cell>
        </row>
        <row r="444">
          <cell r="C444" t="str">
            <v>APROBACIÓN POR INTERVENTORÍA</v>
          </cell>
          <cell r="D444">
            <v>0</v>
          </cell>
          <cell r="E444">
            <v>0</v>
          </cell>
          <cell r="F444">
            <v>0</v>
          </cell>
          <cell r="G444">
            <v>0</v>
          </cell>
          <cell r="H444">
            <v>0</v>
          </cell>
          <cell r="I444">
            <v>0</v>
          </cell>
          <cell r="J444">
            <v>0</v>
          </cell>
          <cell r="K444">
            <v>0</v>
          </cell>
          <cell r="L444">
            <v>0</v>
          </cell>
          <cell r="M444">
            <v>0</v>
          </cell>
          <cell r="N444">
            <v>0</v>
          </cell>
          <cell r="O444">
            <v>0</v>
          </cell>
          <cell r="P444">
            <v>0</v>
          </cell>
          <cell r="Q444">
            <v>0</v>
          </cell>
        </row>
        <row r="445">
          <cell r="C44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445">
            <v>0</v>
          </cell>
          <cell r="E445">
            <v>0</v>
          </cell>
          <cell r="F445">
            <v>0</v>
          </cell>
          <cell r="G445">
            <v>0</v>
          </cell>
          <cell r="H445">
            <v>0</v>
          </cell>
          <cell r="I445">
            <v>0</v>
          </cell>
          <cell r="J445">
            <v>0</v>
          </cell>
          <cell r="K445">
            <v>0</v>
          </cell>
          <cell r="L445">
            <v>0</v>
          </cell>
          <cell r="M445">
            <v>0</v>
          </cell>
          <cell r="N445">
            <v>0</v>
          </cell>
          <cell r="O445">
            <v>0</v>
          </cell>
          <cell r="P445">
            <v>0</v>
          </cell>
          <cell r="Q445">
            <v>0</v>
          </cell>
        </row>
        <row r="446">
          <cell r="C446">
            <v>0</v>
          </cell>
          <cell r="D446">
            <v>0</v>
          </cell>
          <cell r="E446">
            <v>0</v>
          </cell>
          <cell r="F446">
            <v>0</v>
          </cell>
          <cell r="G446">
            <v>0</v>
          </cell>
          <cell r="H446">
            <v>0</v>
          </cell>
          <cell r="I446">
            <v>0</v>
          </cell>
          <cell r="J446">
            <v>0</v>
          </cell>
          <cell r="K446">
            <v>0</v>
          </cell>
          <cell r="L446">
            <v>0</v>
          </cell>
          <cell r="M446">
            <v>0</v>
          </cell>
          <cell r="N446">
            <v>0</v>
          </cell>
          <cell r="O446">
            <v>0</v>
          </cell>
          <cell r="P446">
            <v>0</v>
          </cell>
          <cell r="Q446">
            <v>0</v>
          </cell>
        </row>
        <row r="447">
          <cell r="C44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447">
            <v>0</v>
          </cell>
          <cell r="E447">
            <v>0</v>
          </cell>
          <cell r="F447">
            <v>0</v>
          </cell>
          <cell r="G447">
            <v>0</v>
          </cell>
          <cell r="H447">
            <v>0</v>
          </cell>
          <cell r="I447">
            <v>0</v>
          </cell>
          <cell r="J447">
            <v>0</v>
          </cell>
          <cell r="K447">
            <v>0</v>
          </cell>
          <cell r="L447">
            <v>0</v>
          </cell>
          <cell r="M447">
            <v>0</v>
          </cell>
          <cell r="N447">
            <v>0</v>
          </cell>
          <cell r="O447">
            <v>0</v>
          </cell>
          <cell r="P447">
            <v>0</v>
          </cell>
          <cell r="Q447">
            <v>0</v>
          </cell>
        </row>
        <row r="448">
          <cell r="C448">
            <v>0</v>
          </cell>
          <cell r="D448">
            <v>0</v>
          </cell>
          <cell r="E448">
            <v>0</v>
          </cell>
          <cell r="F448">
            <v>0</v>
          </cell>
          <cell r="G448">
            <v>0</v>
          </cell>
          <cell r="H448">
            <v>0</v>
          </cell>
          <cell r="I448">
            <v>0</v>
          </cell>
          <cell r="J448">
            <v>0</v>
          </cell>
          <cell r="K448">
            <v>0</v>
          </cell>
          <cell r="L448">
            <v>0</v>
          </cell>
          <cell r="M448">
            <v>0</v>
          </cell>
          <cell r="N448">
            <v>0</v>
          </cell>
          <cell r="O448">
            <v>0</v>
          </cell>
          <cell r="P448">
            <v>0</v>
          </cell>
          <cell r="Q448">
            <v>0</v>
          </cell>
        </row>
        <row r="449">
          <cell r="C449">
            <v>0</v>
          </cell>
          <cell r="D449">
            <v>0</v>
          </cell>
          <cell r="E449">
            <v>0</v>
          </cell>
          <cell r="F449">
            <v>0</v>
          </cell>
          <cell r="G449">
            <v>0</v>
          </cell>
          <cell r="H449">
            <v>0</v>
          </cell>
          <cell r="I449">
            <v>0</v>
          </cell>
          <cell r="J449">
            <v>0</v>
          </cell>
          <cell r="K449">
            <v>0</v>
          </cell>
          <cell r="L449">
            <v>0</v>
          </cell>
          <cell r="M449">
            <v>0</v>
          </cell>
          <cell r="N449">
            <v>0</v>
          </cell>
          <cell r="O449">
            <v>0</v>
          </cell>
          <cell r="P449">
            <v>0</v>
          </cell>
          <cell r="Q449">
            <v>0</v>
          </cell>
        </row>
        <row r="450">
          <cell r="C450">
            <v>0</v>
          </cell>
          <cell r="D450">
            <v>0</v>
          </cell>
          <cell r="E450">
            <v>0</v>
          </cell>
          <cell r="F450">
            <v>0</v>
          </cell>
          <cell r="G450">
            <v>0</v>
          </cell>
          <cell r="H450" t="str">
            <v>Firma</v>
          </cell>
          <cell r="I450">
            <v>0</v>
          </cell>
          <cell r="J450">
            <v>0</v>
          </cell>
          <cell r="K450">
            <v>0</v>
          </cell>
          <cell r="L450">
            <v>0</v>
          </cell>
          <cell r="M450">
            <v>0</v>
          </cell>
          <cell r="N450">
            <v>0</v>
          </cell>
          <cell r="O450">
            <v>0</v>
          </cell>
          <cell r="P450">
            <v>0</v>
          </cell>
          <cell r="Q450">
            <v>0</v>
          </cell>
        </row>
        <row r="451">
          <cell r="C451">
            <v>0</v>
          </cell>
          <cell r="D451">
            <v>0</v>
          </cell>
          <cell r="E451">
            <v>0</v>
          </cell>
          <cell r="F451">
            <v>0</v>
          </cell>
          <cell r="G451">
            <v>0</v>
          </cell>
          <cell r="H451" t="str">
            <v>Nombre:</v>
          </cell>
          <cell r="I451">
            <v>0</v>
          </cell>
          <cell r="J451">
            <v>0</v>
          </cell>
          <cell r="K451">
            <v>0</v>
          </cell>
          <cell r="L451">
            <v>0</v>
          </cell>
          <cell r="M451">
            <v>0</v>
          </cell>
          <cell r="N451">
            <v>0</v>
          </cell>
          <cell r="O451">
            <v>0</v>
          </cell>
          <cell r="P451">
            <v>0</v>
          </cell>
          <cell r="Q451">
            <v>0</v>
          </cell>
        </row>
        <row r="452">
          <cell r="C452">
            <v>0</v>
          </cell>
          <cell r="D452">
            <v>0</v>
          </cell>
          <cell r="E452">
            <v>0</v>
          </cell>
          <cell r="F452">
            <v>0</v>
          </cell>
          <cell r="G452">
            <v>0</v>
          </cell>
          <cell r="H452" t="str">
            <v>Representante Legal del Interventor o su Apoderado</v>
          </cell>
          <cell r="I452">
            <v>0</v>
          </cell>
          <cell r="J452">
            <v>0</v>
          </cell>
          <cell r="K452">
            <v>0</v>
          </cell>
          <cell r="L452">
            <v>0</v>
          </cell>
          <cell r="M452">
            <v>0</v>
          </cell>
          <cell r="N452">
            <v>0</v>
          </cell>
          <cell r="O452">
            <v>0</v>
          </cell>
          <cell r="P452">
            <v>0</v>
          </cell>
          <cell r="Q452">
            <v>0</v>
          </cell>
        </row>
        <row r="453">
          <cell r="C453">
            <v>0</v>
          </cell>
          <cell r="D453">
            <v>0</v>
          </cell>
          <cell r="E453">
            <v>0</v>
          </cell>
          <cell r="F453">
            <v>0</v>
          </cell>
          <cell r="G453">
            <v>0</v>
          </cell>
          <cell r="H453" t="str">
            <v>Matricula No. :</v>
          </cell>
          <cell r="I453">
            <v>0</v>
          </cell>
          <cell r="J453">
            <v>0</v>
          </cell>
          <cell r="K453">
            <v>0</v>
          </cell>
          <cell r="L453">
            <v>0</v>
          </cell>
          <cell r="M453">
            <v>0</v>
          </cell>
          <cell r="N453">
            <v>0</v>
          </cell>
          <cell r="O453">
            <v>0</v>
          </cell>
          <cell r="P453">
            <v>0</v>
          </cell>
          <cell r="Q453">
            <v>0</v>
          </cell>
        </row>
        <row r="454">
          <cell r="C454">
            <v>0</v>
          </cell>
          <cell r="D454">
            <v>0</v>
          </cell>
          <cell r="E454">
            <v>0</v>
          </cell>
          <cell r="F454">
            <v>0</v>
          </cell>
          <cell r="G454">
            <v>0</v>
          </cell>
          <cell r="H454">
            <v>0</v>
          </cell>
          <cell r="I454">
            <v>0</v>
          </cell>
          <cell r="J454">
            <v>0</v>
          </cell>
          <cell r="K454">
            <v>0</v>
          </cell>
          <cell r="L454">
            <v>0</v>
          </cell>
          <cell r="M454">
            <v>0</v>
          </cell>
          <cell r="N454">
            <v>0</v>
          </cell>
          <cell r="O454">
            <v>0</v>
          </cell>
          <cell r="P454">
            <v>0</v>
          </cell>
          <cell r="Q454">
            <v>0</v>
          </cell>
        </row>
        <row r="455">
          <cell r="C455">
            <v>0</v>
          </cell>
          <cell r="D455">
            <v>0</v>
          </cell>
          <cell r="E455">
            <v>0</v>
          </cell>
          <cell r="F455">
            <v>0</v>
          </cell>
          <cell r="G455">
            <v>0</v>
          </cell>
          <cell r="H455">
            <v>0</v>
          </cell>
          <cell r="I455">
            <v>0</v>
          </cell>
          <cell r="J455">
            <v>0</v>
          </cell>
          <cell r="K455">
            <v>0</v>
          </cell>
          <cell r="L455">
            <v>0</v>
          </cell>
          <cell r="M455">
            <v>0</v>
          </cell>
          <cell r="N455">
            <v>0</v>
          </cell>
          <cell r="O455">
            <v>0</v>
          </cell>
          <cell r="P455">
            <v>0</v>
          </cell>
          <cell r="Q455">
            <v>0</v>
          </cell>
        </row>
        <row r="457">
          <cell r="C457">
            <v>0</v>
          </cell>
          <cell r="D457">
            <v>0</v>
          </cell>
          <cell r="E457">
            <v>0</v>
          </cell>
          <cell r="F457">
            <v>0</v>
          </cell>
          <cell r="G457">
            <v>0</v>
          </cell>
          <cell r="H457">
            <v>0</v>
          </cell>
          <cell r="I457">
            <v>0</v>
          </cell>
          <cell r="J457">
            <v>0</v>
          </cell>
          <cell r="K457">
            <v>0</v>
          </cell>
          <cell r="L457">
            <v>0</v>
          </cell>
          <cell r="M457">
            <v>0</v>
          </cell>
          <cell r="N457">
            <v>0</v>
          </cell>
          <cell r="O457">
            <v>0</v>
          </cell>
          <cell r="P457">
            <v>0</v>
          </cell>
          <cell r="Q457">
            <v>0</v>
          </cell>
        </row>
        <row r="458">
          <cell r="C458" t="str">
            <v>Formulario 1 - Propuesta económica  - Documento tipo de selección abreviada de menor cuantía - versión 2</v>
          </cell>
          <cell r="D458">
            <v>0</v>
          </cell>
          <cell r="E458">
            <v>0</v>
          </cell>
          <cell r="F458">
            <v>0</v>
          </cell>
          <cell r="G458">
            <v>0</v>
          </cell>
          <cell r="H458">
            <v>0</v>
          </cell>
          <cell r="I458">
            <v>0</v>
          </cell>
          <cell r="J458">
            <v>0</v>
          </cell>
          <cell r="K458">
            <v>0</v>
          </cell>
          <cell r="L458">
            <v>0</v>
          </cell>
          <cell r="M458">
            <v>0</v>
          </cell>
          <cell r="N458">
            <v>0</v>
          </cell>
          <cell r="O458">
            <v>0</v>
          </cell>
          <cell r="P458">
            <v>0</v>
          </cell>
          <cell r="Q458">
            <v>0</v>
          </cell>
        </row>
        <row r="459">
          <cell r="C459" t="str">
            <v>Código</v>
          </cell>
          <cell r="D459" t="str">
            <v>CCE-EICP-FM-25</v>
          </cell>
          <cell r="E459" t="str">
            <v>Versión</v>
          </cell>
          <cell r="F459">
            <v>2</v>
          </cell>
          <cell r="G459">
            <v>0</v>
          </cell>
          <cell r="H459">
            <v>0</v>
          </cell>
          <cell r="I459">
            <v>0</v>
          </cell>
          <cell r="J459">
            <v>0</v>
          </cell>
          <cell r="K459">
            <v>0</v>
          </cell>
          <cell r="L459">
            <v>0</v>
          </cell>
          <cell r="M459">
            <v>0</v>
          </cell>
          <cell r="N459">
            <v>0</v>
          </cell>
          <cell r="O459">
            <v>0</v>
          </cell>
          <cell r="P459">
            <v>0</v>
          </cell>
          <cell r="Q459">
            <v>0</v>
          </cell>
        </row>
        <row r="460">
          <cell r="C460">
            <v>0</v>
          </cell>
          <cell r="D460">
            <v>0</v>
          </cell>
          <cell r="E460">
            <v>0</v>
          </cell>
          <cell r="F460">
            <v>0</v>
          </cell>
          <cell r="G460">
            <v>0</v>
          </cell>
          <cell r="H460">
            <v>0</v>
          </cell>
          <cell r="I460">
            <v>0</v>
          </cell>
          <cell r="J460">
            <v>0</v>
          </cell>
          <cell r="K460">
            <v>0</v>
          </cell>
          <cell r="L460">
            <v>0</v>
          </cell>
          <cell r="M460">
            <v>0</v>
          </cell>
          <cell r="N460">
            <v>0</v>
          </cell>
          <cell r="O460">
            <v>0</v>
          </cell>
          <cell r="P460">
            <v>0</v>
          </cell>
          <cell r="Q460">
            <v>0</v>
          </cell>
        </row>
        <row r="461">
          <cell r="C461" t="str">
            <v>[La entidad podrá utilizar este formato para la presentación de los análisis de precios unitarios el contratista en la oportunidad prevista en el numeral 8.1. del Documento Base]</v>
          </cell>
          <cell r="D461">
            <v>0</v>
          </cell>
          <cell r="E461">
            <v>0</v>
          </cell>
          <cell r="F461">
            <v>0</v>
          </cell>
          <cell r="G461">
            <v>0</v>
          </cell>
          <cell r="H461">
            <v>0</v>
          </cell>
          <cell r="I461">
            <v>0</v>
          </cell>
          <cell r="J461">
            <v>0</v>
          </cell>
          <cell r="K461">
            <v>0</v>
          </cell>
          <cell r="L461">
            <v>0</v>
          </cell>
          <cell r="M461">
            <v>0</v>
          </cell>
          <cell r="N461">
            <v>0</v>
          </cell>
          <cell r="O461">
            <v>0</v>
          </cell>
          <cell r="P461">
            <v>0</v>
          </cell>
          <cell r="Q461">
            <v>0</v>
          </cell>
        </row>
        <row r="462">
          <cell r="C462">
            <v>0</v>
          </cell>
          <cell r="D462">
            <v>0</v>
          </cell>
          <cell r="E462">
            <v>0</v>
          </cell>
          <cell r="F462">
            <v>0</v>
          </cell>
          <cell r="G462">
            <v>0</v>
          </cell>
          <cell r="H462">
            <v>0</v>
          </cell>
          <cell r="I462">
            <v>0</v>
          </cell>
          <cell r="J462">
            <v>0</v>
          </cell>
          <cell r="K462">
            <v>0</v>
          </cell>
          <cell r="L462">
            <v>0</v>
          </cell>
          <cell r="M462">
            <v>0</v>
          </cell>
          <cell r="N462">
            <v>0</v>
          </cell>
          <cell r="O462">
            <v>0</v>
          </cell>
          <cell r="P462">
            <v>0</v>
          </cell>
          <cell r="Q462">
            <v>0</v>
          </cell>
        </row>
        <row r="463">
          <cell r="C463">
            <v>0</v>
          </cell>
          <cell r="D463">
            <v>0</v>
          </cell>
          <cell r="E463">
            <v>0</v>
          </cell>
          <cell r="F463">
            <v>0</v>
          </cell>
          <cell r="G463">
            <v>0</v>
          </cell>
          <cell r="H463">
            <v>0</v>
          </cell>
          <cell r="I463">
            <v>0</v>
          </cell>
          <cell r="J463">
            <v>0</v>
          </cell>
          <cell r="K463">
            <v>0</v>
          </cell>
          <cell r="L463">
            <v>0</v>
          </cell>
          <cell r="M463">
            <v>0</v>
          </cell>
          <cell r="N463">
            <v>0</v>
          </cell>
          <cell r="O463">
            <v>0</v>
          </cell>
          <cell r="P463">
            <v>0</v>
          </cell>
          <cell r="Q463">
            <v>0</v>
          </cell>
        </row>
        <row r="464">
          <cell r="C464">
            <v>0</v>
          </cell>
          <cell r="D464" t="str">
            <v>MUNICIPIO DE CONCORDIA, ANTIOQUIA</v>
          </cell>
          <cell r="E464">
            <v>0</v>
          </cell>
          <cell r="F464">
            <v>0</v>
          </cell>
          <cell r="G464">
            <v>0</v>
          </cell>
          <cell r="H464">
            <v>0</v>
          </cell>
          <cell r="I464">
            <v>0</v>
          </cell>
          <cell r="J464">
            <v>0</v>
          </cell>
          <cell r="K464">
            <v>0</v>
          </cell>
          <cell r="L464">
            <v>0</v>
          </cell>
          <cell r="M464">
            <v>0</v>
          </cell>
          <cell r="N464">
            <v>0</v>
          </cell>
          <cell r="O464">
            <v>0</v>
          </cell>
          <cell r="P464">
            <v>0</v>
          </cell>
          <cell r="Q464">
            <v>0</v>
          </cell>
        </row>
        <row r="465">
          <cell r="C465">
            <v>0</v>
          </cell>
          <cell r="D465">
            <v>0</v>
          </cell>
          <cell r="E465">
            <v>0</v>
          </cell>
          <cell r="F465">
            <v>0</v>
          </cell>
          <cell r="G465">
            <v>0</v>
          </cell>
          <cell r="H465">
            <v>0</v>
          </cell>
          <cell r="I465">
            <v>0</v>
          </cell>
          <cell r="J465">
            <v>0</v>
          </cell>
          <cell r="K465">
            <v>0</v>
          </cell>
          <cell r="L465" t="str">
            <v>VERSIÓN</v>
          </cell>
          <cell r="M465">
            <v>0</v>
          </cell>
          <cell r="N465">
            <v>0</v>
          </cell>
          <cell r="O465">
            <v>0</v>
          </cell>
          <cell r="P465">
            <v>0</v>
          </cell>
          <cell r="Q465">
            <v>0</v>
          </cell>
        </row>
        <row r="466">
          <cell r="C466">
            <v>0</v>
          </cell>
          <cell r="D466" t="str">
            <v xml:space="preserve">[NÚMERO DEL PROCESO] </v>
          </cell>
          <cell r="E466">
            <v>0</v>
          </cell>
          <cell r="F466">
            <v>0</v>
          </cell>
          <cell r="G466">
            <v>0</v>
          </cell>
          <cell r="H466">
            <v>0</v>
          </cell>
          <cell r="I466">
            <v>0</v>
          </cell>
          <cell r="J466">
            <v>0</v>
          </cell>
          <cell r="K466">
            <v>0</v>
          </cell>
          <cell r="L466">
            <v>0</v>
          </cell>
          <cell r="M466">
            <v>0</v>
          </cell>
          <cell r="N466">
            <v>0</v>
          </cell>
          <cell r="O466">
            <v>0</v>
          </cell>
          <cell r="P466">
            <v>0</v>
          </cell>
          <cell r="Q466">
            <v>0</v>
          </cell>
        </row>
        <row r="467">
          <cell r="C467">
            <v>0</v>
          </cell>
          <cell r="D467">
            <v>0</v>
          </cell>
          <cell r="E467">
            <v>0</v>
          </cell>
          <cell r="F467">
            <v>0</v>
          </cell>
          <cell r="G467">
            <v>0</v>
          </cell>
          <cell r="H467">
            <v>0</v>
          </cell>
          <cell r="I467">
            <v>0</v>
          </cell>
          <cell r="J467">
            <v>0</v>
          </cell>
          <cell r="K467">
            <v>0</v>
          </cell>
          <cell r="L467" t="str">
            <v>PÁGINA</v>
          </cell>
          <cell r="M467">
            <v>1</v>
          </cell>
          <cell r="N467" t="str">
            <v>DE</v>
          </cell>
          <cell r="O467">
            <v>1</v>
          </cell>
          <cell r="P467">
            <v>0</v>
          </cell>
          <cell r="Q467">
            <v>0</v>
          </cell>
        </row>
        <row r="468">
          <cell r="C468">
            <v>0</v>
          </cell>
          <cell r="D468" t="str">
            <v xml:space="preserve">ANALISIS DE PRECIOS UNITARIOS </v>
          </cell>
          <cell r="E468">
            <v>0</v>
          </cell>
          <cell r="F468">
            <v>0</v>
          </cell>
          <cell r="G468">
            <v>0</v>
          </cell>
          <cell r="H468">
            <v>0</v>
          </cell>
          <cell r="I468">
            <v>0</v>
          </cell>
          <cell r="J468">
            <v>0</v>
          </cell>
          <cell r="K468">
            <v>0</v>
          </cell>
          <cell r="L468">
            <v>0</v>
          </cell>
          <cell r="M468">
            <v>0</v>
          </cell>
          <cell r="N468">
            <v>0</v>
          </cell>
          <cell r="O468">
            <v>0</v>
          </cell>
          <cell r="P468">
            <v>0</v>
          </cell>
          <cell r="Q468">
            <v>0</v>
          </cell>
        </row>
        <row r="469">
          <cell r="C469">
            <v>0</v>
          </cell>
          <cell r="D469">
            <v>0</v>
          </cell>
          <cell r="E469">
            <v>0</v>
          </cell>
          <cell r="F469">
            <v>0</v>
          </cell>
          <cell r="G469">
            <v>0</v>
          </cell>
          <cell r="H469">
            <v>0</v>
          </cell>
          <cell r="I469">
            <v>0</v>
          </cell>
          <cell r="J469">
            <v>0</v>
          </cell>
          <cell r="K469">
            <v>0</v>
          </cell>
          <cell r="L469">
            <v>0</v>
          </cell>
          <cell r="M469">
            <v>0</v>
          </cell>
          <cell r="N469">
            <v>0</v>
          </cell>
          <cell r="O469">
            <v>0</v>
          </cell>
          <cell r="P469">
            <v>0</v>
          </cell>
          <cell r="Q469">
            <v>0</v>
          </cell>
        </row>
        <row r="470">
          <cell r="C470">
            <v>0</v>
          </cell>
          <cell r="D470">
            <v>0</v>
          </cell>
          <cell r="E470">
            <v>0</v>
          </cell>
          <cell r="F470">
            <v>0</v>
          </cell>
          <cell r="G470">
            <v>0</v>
          </cell>
          <cell r="H470">
            <v>0</v>
          </cell>
          <cell r="I470">
            <v>0</v>
          </cell>
          <cell r="J470">
            <v>0</v>
          </cell>
          <cell r="K470">
            <v>0</v>
          </cell>
          <cell r="L470" t="str">
            <v>FECHA</v>
          </cell>
          <cell r="M470" t="str">
            <v>DD</v>
          </cell>
          <cell r="N470" t="str">
            <v>MM</v>
          </cell>
          <cell r="O470" t="str">
            <v>AA</v>
          </cell>
          <cell r="P470">
            <v>0</v>
          </cell>
          <cell r="Q470">
            <v>0</v>
          </cell>
        </row>
        <row r="471">
          <cell r="C471">
            <v>0</v>
          </cell>
          <cell r="D471">
            <v>0</v>
          </cell>
          <cell r="E471">
            <v>0</v>
          </cell>
          <cell r="F471">
            <v>0</v>
          </cell>
          <cell r="G471">
            <v>0</v>
          </cell>
          <cell r="H471">
            <v>0</v>
          </cell>
          <cell r="I471">
            <v>0</v>
          </cell>
          <cell r="J471">
            <v>0</v>
          </cell>
          <cell r="K471">
            <v>0</v>
          </cell>
          <cell r="L471">
            <v>0</v>
          </cell>
          <cell r="M471">
            <v>8</v>
          </cell>
          <cell r="N471">
            <v>5</v>
          </cell>
          <cell r="O471">
            <v>2023</v>
          </cell>
          <cell r="P471">
            <v>0</v>
          </cell>
          <cell r="Q471">
            <v>0</v>
          </cell>
        </row>
        <row r="472">
          <cell r="C472" t="str">
            <v>ITEMS DE LA PROPUESTA ECONÓMICA</v>
          </cell>
          <cell r="D472">
            <v>0</v>
          </cell>
          <cell r="E472">
            <v>0</v>
          </cell>
          <cell r="F472">
            <v>0</v>
          </cell>
          <cell r="G472">
            <v>0</v>
          </cell>
          <cell r="H472">
            <v>0</v>
          </cell>
          <cell r="I472" t="str">
            <v>ITEMS NO PREVISTOS</v>
          </cell>
          <cell r="J472">
            <v>0</v>
          </cell>
          <cell r="K472">
            <v>0</v>
          </cell>
          <cell r="L472">
            <v>0</v>
          </cell>
          <cell r="M472">
            <v>0</v>
          </cell>
          <cell r="N472">
            <v>0</v>
          </cell>
          <cell r="O472">
            <v>0</v>
          </cell>
          <cell r="P472">
            <v>0</v>
          </cell>
          <cell r="Q472">
            <v>0</v>
          </cell>
        </row>
        <row r="473">
          <cell r="C473">
            <v>0</v>
          </cell>
          <cell r="D473">
            <v>0</v>
          </cell>
          <cell r="E473">
            <v>0</v>
          </cell>
          <cell r="F473">
            <v>0</v>
          </cell>
          <cell r="G473">
            <v>0</v>
          </cell>
          <cell r="H473">
            <v>0</v>
          </cell>
          <cell r="I473">
            <v>0</v>
          </cell>
          <cell r="J473">
            <v>0</v>
          </cell>
          <cell r="K473">
            <v>0</v>
          </cell>
          <cell r="L473">
            <v>0</v>
          </cell>
          <cell r="M473">
            <v>0</v>
          </cell>
          <cell r="N473">
            <v>0</v>
          </cell>
          <cell r="O473">
            <v>0</v>
          </cell>
          <cell r="P473">
            <v>0</v>
          </cell>
          <cell r="Q473">
            <v>0</v>
          </cell>
        </row>
        <row r="474">
          <cell r="C474">
            <v>0</v>
          </cell>
          <cell r="D474">
            <v>0</v>
          </cell>
          <cell r="E474">
            <v>0</v>
          </cell>
          <cell r="F474">
            <v>0</v>
          </cell>
          <cell r="G474">
            <v>0</v>
          </cell>
          <cell r="H474">
            <v>0</v>
          </cell>
          <cell r="I474">
            <v>0</v>
          </cell>
          <cell r="J474">
            <v>0</v>
          </cell>
          <cell r="K474">
            <v>0</v>
          </cell>
          <cell r="L474">
            <v>0</v>
          </cell>
          <cell r="M474">
            <v>0</v>
          </cell>
          <cell r="N474">
            <v>0</v>
          </cell>
          <cell r="O474">
            <v>0</v>
          </cell>
          <cell r="P474">
            <v>0</v>
          </cell>
          <cell r="Q474">
            <v>0</v>
          </cell>
        </row>
        <row r="475">
          <cell r="C475">
            <v>0</v>
          </cell>
          <cell r="D475">
            <v>0</v>
          </cell>
          <cell r="E475">
            <v>0</v>
          </cell>
          <cell r="F475">
            <v>0</v>
          </cell>
          <cell r="G475">
            <v>0</v>
          </cell>
          <cell r="H475">
            <v>0</v>
          </cell>
          <cell r="I475">
            <v>0</v>
          </cell>
          <cell r="J475">
            <v>0</v>
          </cell>
          <cell r="K475">
            <v>0</v>
          </cell>
          <cell r="L475">
            <v>0</v>
          </cell>
          <cell r="M475">
            <v>0</v>
          </cell>
          <cell r="N475">
            <v>0</v>
          </cell>
          <cell r="O475">
            <v>0</v>
          </cell>
          <cell r="P475">
            <v>0</v>
          </cell>
          <cell r="Q475">
            <v>0</v>
          </cell>
        </row>
        <row r="476">
          <cell r="C476" t="str">
            <v>DATOS ESPECÍFICOS</v>
          </cell>
          <cell r="D476">
            <v>0</v>
          </cell>
          <cell r="E476">
            <v>0</v>
          </cell>
          <cell r="F476">
            <v>0</v>
          </cell>
          <cell r="G476">
            <v>0</v>
          </cell>
          <cell r="H476">
            <v>0</v>
          </cell>
          <cell r="I476">
            <v>0</v>
          </cell>
          <cell r="J476">
            <v>0</v>
          </cell>
          <cell r="K476">
            <v>0</v>
          </cell>
          <cell r="L476">
            <v>0</v>
          </cell>
          <cell r="M476">
            <v>0</v>
          </cell>
          <cell r="N476">
            <v>0</v>
          </cell>
          <cell r="O476">
            <v>0</v>
          </cell>
          <cell r="P476">
            <v>0</v>
          </cell>
          <cell r="Q476">
            <v>0</v>
          </cell>
        </row>
        <row r="477">
          <cell r="C477">
            <v>0</v>
          </cell>
          <cell r="D477">
            <v>0</v>
          </cell>
          <cell r="E477">
            <v>0</v>
          </cell>
          <cell r="F477">
            <v>0</v>
          </cell>
          <cell r="G477">
            <v>0</v>
          </cell>
          <cell r="H477">
            <v>0</v>
          </cell>
          <cell r="I477">
            <v>0</v>
          </cell>
          <cell r="J477">
            <v>0</v>
          </cell>
          <cell r="K477">
            <v>0</v>
          </cell>
          <cell r="L477">
            <v>0</v>
          </cell>
          <cell r="M477">
            <v>0</v>
          </cell>
          <cell r="N477">
            <v>0</v>
          </cell>
          <cell r="O477">
            <v>0</v>
          </cell>
          <cell r="P477">
            <v>0</v>
          </cell>
          <cell r="Q477">
            <v>0</v>
          </cell>
        </row>
        <row r="478">
          <cell r="C478" t="str">
            <v>ITEM</v>
          </cell>
          <cell r="D478" t="str">
            <v>DESCRIPCIÓN</v>
          </cell>
          <cell r="E478">
            <v>0</v>
          </cell>
          <cell r="F478">
            <v>0</v>
          </cell>
          <cell r="G478">
            <v>0</v>
          </cell>
          <cell r="H478">
            <v>0</v>
          </cell>
          <cell r="I478">
            <v>0</v>
          </cell>
          <cell r="J478">
            <v>0</v>
          </cell>
          <cell r="K478">
            <v>0</v>
          </cell>
          <cell r="L478">
            <v>0</v>
          </cell>
          <cell r="M478" t="str">
            <v>UNIDAD</v>
          </cell>
          <cell r="N478">
            <v>0</v>
          </cell>
          <cell r="O478" t="str">
            <v>CANTIDAD</v>
          </cell>
          <cell r="P478">
            <v>0</v>
          </cell>
          <cell r="Q478">
            <v>0</v>
          </cell>
        </row>
        <row r="479">
          <cell r="C479" t="str">
            <v>5.2.4</v>
          </cell>
          <cell r="D479" t="str">
            <v>DEMOLICIÓN ESTRUCTURAS DE CONCRETO, manual o mecánicamente, de cualquier resistencia, reforzado o ciclópeo, y en cualquier clase de estructura. Incluye cargue, retiro de refuerzo y cualquier tipo de acabado (revoques y enchapes) o piso (en losas) e instalaciones embebidas, compresor neumático con martillo, además recuperación de los materiales aprovechables o su transporte hasta el sitio que lo indique la interventoría. MEDIDO EN SITIO; no incluye transporte ni derechos de botadero.</v>
          </cell>
          <cell r="E479">
            <v>0</v>
          </cell>
          <cell r="F479">
            <v>0</v>
          </cell>
          <cell r="G479">
            <v>0</v>
          </cell>
          <cell r="H479">
            <v>0</v>
          </cell>
          <cell r="I479">
            <v>0</v>
          </cell>
          <cell r="J479">
            <v>0</v>
          </cell>
          <cell r="K479">
            <v>0</v>
          </cell>
          <cell r="L479">
            <v>0</v>
          </cell>
          <cell r="M479" t="str">
            <v>m3</v>
          </cell>
          <cell r="N479">
            <v>0</v>
          </cell>
          <cell r="O479">
            <v>24</v>
          </cell>
          <cell r="P479">
            <v>0</v>
          </cell>
          <cell r="Q479">
            <v>0</v>
          </cell>
          <cell r="R479">
            <v>129399</v>
          </cell>
          <cell r="S479">
            <v>166834</v>
          </cell>
          <cell r="T479">
            <v>0.32940000000000003</v>
          </cell>
          <cell r="U479">
            <v>0</v>
          </cell>
          <cell r="V479">
            <v>0</v>
          </cell>
          <cell r="W479">
            <v>0.67059999999999997</v>
          </cell>
        </row>
        <row r="480">
          <cell r="C480" t="str">
            <v>I. EQUIPO</v>
          </cell>
          <cell r="D480">
            <v>0</v>
          </cell>
          <cell r="E480">
            <v>0</v>
          </cell>
          <cell r="F480">
            <v>0</v>
          </cell>
          <cell r="G480">
            <v>0</v>
          </cell>
          <cell r="H480">
            <v>0</v>
          </cell>
          <cell r="I480">
            <v>0</v>
          </cell>
          <cell r="J480">
            <v>0</v>
          </cell>
          <cell r="K480">
            <v>0</v>
          </cell>
          <cell r="L480">
            <v>0</v>
          </cell>
          <cell r="M480">
            <v>0</v>
          </cell>
          <cell r="N480">
            <v>0</v>
          </cell>
          <cell r="O480">
            <v>0</v>
          </cell>
          <cell r="P480">
            <v>0</v>
          </cell>
          <cell r="Q480">
            <v>0</v>
          </cell>
        </row>
        <row r="481">
          <cell r="C481">
            <v>0</v>
          </cell>
          <cell r="D481">
            <v>0</v>
          </cell>
          <cell r="E481">
            <v>0</v>
          </cell>
          <cell r="F481">
            <v>0</v>
          </cell>
          <cell r="G481">
            <v>0</v>
          </cell>
          <cell r="H481">
            <v>0</v>
          </cell>
          <cell r="I481">
            <v>0</v>
          </cell>
          <cell r="J481">
            <v>0</v>
          </cell>
          <cell r="K481">
            <v>0</v>
          </cell>
          <cell r="L481">
            <v>0</v>
          </cell>
          <cell r="M481">
            <v>0</v>
          </cell>
          <cell r="N481">
            <v>0</v>
          </cell>
          <cell r="O481">
            <v>0</v>
          </cell>
          <cell r="P481">
            <v>0</v>
          </cell>
          <cell r="Q481">
            <v>0</v>
          </cell>
        </row>
        <row r="482">
          <cell r="C482" t="str">
            <v>DESCRIPCIÓN</v>
          </cell>
          <cell r="D482">
            <v>0</v>
          </cell>
          <cell r="E482">
            <v>0</v>
          </cell>
          <cell r="F482">
            <v>0</v>
          </cell>
          <cell r="G482">
            <v>0</v>
          </cell>
          <cell r="H482" t="str">
            <v>MARCA</v>
          </cell>
          <cell r="I482">
            <v>0</v>
          </cell>
          <cell r="J482" t="str">
            <v>TIPO</v>
          </cell>
          <cell r="K482">
            <v>0</v>
          </cell>
          <cell r="L482" t="str">
            <v>TARIFA/HORA</v>
          </cell>
          <cell r="M482" t="str">
            <v>RENDIMIENTO</v>
          </cell>
          <cell r="N482">
            <v>0</v>
          </cell>
          <cell r="O482" t="str">
            <v>Vr. UNITARIO</v>
          </cell>
          <cell r="P482">
            <v>0</v>
          </cell>
          <cell r="Q482">
            <v>0</v>
          </cell>
        </row>
        <row r="483">
          <cell r="C483" t="str">
            <v>Demoledor -  Rompepavimento Hexagonal 68Jls</v>
          </cell>
          <cell r="D483">
            <v>0</v>
          </cell>
          <cell r="E483">
            <v>0</v>
          </cell>
          <cell r="F483">
            <v>0</v>
          </cell>
          <cell r="G483">
            <v>0</v>
          </cell>
          <cell r="H483">
            <v>0</v>
          </cell>
          <cell r="I483">
            <v>0</v>
          </cell>
          <cell r="J483" t="str">
            <v>Dia</v>
          </cell>
          <cell r="K483">
            <v>0</v>
          </cell>
          <cell r="L483">
            <v>67978</v>
          </cell>
          <cell r="M483">
            <v>3</v>
          </cell>
          <cell r="N483">
            <v>0</v>
          </cell>
          <cell r="O483">
            <v>22659</v>
          </cell>
          <cell r="P483">
            <v>0</v>
          </cell>
          <cell r="Q483">
            <v>0</v>
          </cell>
          <cell r="R483">
            <v>8</v>
          </cell>
          <cell r="T483" t="str">
            <v>Demoledor -  Rompepavimento Hexagonal 68Jls</v>
          </cell>
        </row>
        <row r="484">
          <cell r="C484" t="str">
            <v xml:space="preserve">Retroexcavadora sobre llantas 
</v>
          </cell>
          <cell r="D484">
            <v>0</v>
          </cell>
          <cell r="E484">
            <v>0</v>
          </cell>
          <cell r="F484">
            <v>0</v>
          </cell>
          <cell r="G484">
            <v>0</v>
          </cell>
          <cell r="H484">
            <v>0</v>
          </cell>
          <cell r="I484">
            <v>0</v>
          </cell>
          <cell r="J484" t="str">
            <v>h</v>
          </cell>
          <cell r="K484">
            <v>0</v>
          </cell>
          <cell r="L484">
            <v>125000</v>
          </cell>
          <cell r="M484">
            <v>8</v>
          </cell>
          <cell r="N484">
            <v>0</v>
          </cell>
          <cell r="O484">
            <v>15625</v>
          </cell>
          <cell r="P484">
            <v>0</v>
          </cell>
          <cell r="Q484">
            <v>0</v>
          </cell>
          <cell r="R484">
            <v>3</v>
          </cell>
          <cell r="T484" t="str">
            <v xml:space="preserve">Retroexcavadora sobre llantas 
</v>
          </cell>
        </row>
        <row r="485">
          <cell r="C485">
            <v>0</v>
          </cell>
          <cell r="D485">
            <v>0</v>
          </cell>
          <cell r="E485">
            <v>0</v>
          </cell>
          <cell r="F485">
            <v>0</v>
          </cell>
          <cell r="G485">
            <v>0</v>
          </cell>
          <cell r="H485">
            <v>0</v>
          </cell>
          <cell r="I485">
            <v>0</v>
          </cell>
          <cell r="J485" t="str">
            <v/>
          </cell>
          <cell r="K485">
            <v>0</v>
          </cell>
          <cell r="L485" t="str">
            <v/>
          </cell>
          <cell r="M485">
            <v>0</v>
          </cell>
          <cell r="N485">
            <v>0</v>
          </cell>
          <cell r="O485">
            <v>0</v>
          </cell>
          <cell r="P485">
            <v>0</v>
          </cell>
          <cell r="Q485">
            <v>0</v>
          </cell>
          <cell r="R485">
            <v>0</v>
          </cell>
          <cell r="T485">
            <v>0</v>
          </cell>
        </row>
        <row r="486">
          <cell r="C486" t="str">
            <v>Herramienta Menor (Como % de Mano de Obra)</v>
          </cell>
          <cell r="D486">
            <v>0</v>
          </cell>
          <cell r="E486">
            <v>0</v>
          </cell>
          <cell r="F486">
            <v>0</v>
          </cell>
          <cell r="G486">
            <v>0</v>
          </cell>
          <cell r="H486">
            <v>0</v>
          </cell>
          <cell r="I486">
            <v>0</v>
          </cell>
          <cell r="J486" t="str">
            <v>Dia</v>
          </cell>
          <cell r="K486">
            <v>0</v>
          </cell>
          <cell r="L486">
            <v>86776</v>
          </cell>
          <cell r="M486">
            <v>0.05</v>
          </cell>
          <cell r="N486">
            <v>0</v>
          </cell>
          <cell r="O486">
            <v>4339</v>
          </cell>
          <cell r="P486">
            <v>0</v>
          </cell>
          <cell r="Q486">
            <v>0</v>
          </cell>
          <cell r="R486">
            <v>104136</v>
          </cell>
          <cell r="T486" t="str">
            <v>Herramienta Menor (Como % de Mano de Obra)</v>
          </cell>
        </row>
        <row r="487">
          <cell r="C487">
            <v>0</v>
          </cell>
          <cell r="D487">
            <v>0</v>
          </cell>
          <cell r="E487">
            <v>0</v>
          </cell>
          <cell r="F487">
            <v>0</v>
          </cell>
          <cell r="G487">
            <v>0</v>
          </cell>
          <cell r="H487">
            <v>0</v>
          </cell>
          <cell r="I487">
            <v>0</v>
          </cell>
          <cell r="J487">
            <v>0</v>
          </cell>
          <cell r="K487">
            <v>0</v>
          </cell>
          <cell r="L487">
            <v>0.32940000000000003</v>
          </cell>
          <cell r="M487" t="str">
            <v>SUBTOTAL $</v>
          </cell>
          <cell r="N487">
            <v>0</v>
          </cell>
          <cell r="O487">
            <v>42623</v>
          </cell>
          <cell r="P487">
            <v>0</v>
          </cell>
          <cell r="Q487">
            <v>0</v>
          </cell>
          <cell r="T487">
            <v>0</v>
          </cell>
        </row>
        <row r="488">
          <cell r="C488" t="str">
            <v>II. MATERIALES</v>
          </cell>
          <cell r="D488">
            <v>0</v>
          </cell>
          <cell r="E488">
            <v>0</v>
          </cell>
          <cell r="F488">
            <v>0</v>
          </cell>
          <cell r="G488">
            <v>0</v>
          </cell>
          <cell r="H488">
            <v>0</v>
          </cell>
          <cell r="I488">
            <v>0</v>
          </cell>
          <cell r="J488">
            <v>0</v>
          </cell>
          <cell r="K488">
            <v>0</v>
          </cell>
          <cell r="L488">
            <v>0</v>
          </cell>
          <cell r="M488">
            <v>0</v>
          </cell>
          <cell r="N488">
            <v>0</v>
          </cell>
          <cell r="O488">
            <v>0</v>
          </cell>
          <cell r="P488">
            <v>0</v>
          </cell>
          <cell r="Q488">
            <v>0</v>
          </cell>
          <cell r="T488">
            <v>0</v>
          </cell>
        </row>
        <row r="489">
          <cell r="C489">
            <v>0</v>
          </cell>
          <cell r="D489">
            <v>0</v>
          </cell>
          <cell r="E489">
            <v>0</v>
          </cell>
          <cell r="F489">
            <v>0</v>
          </cell>
          <cell r="G489">
            <v>0</v>
          </cell>
          <cell r="H489">
            <v>0</v>
          </cell>
          <cell r="I489">
            <v>0</v>
          </cell>
          <cell r="J489">
            <v>0</v>
          </cell>
          <cell r="K489">
            <v>0</v>
          </cell>
          <cell r="L489">
            <v>0</v>
          </cell>
          <cell r="M489">
            <v>0</v>
          </cell>
          <cell r="N489">
            <v>0</v>
          </cell>
          <cell r="O489">
            <v>0</v>
          </cell>
          <cell r="P489">
            <v>0</v>
          </cell>
          <cell r="Q489">
            <v>0</v>
          </cell>
          <cell r="T489">
            <v>0</v>
          </cell>
        </row>
        <row r="490">
          <cell r="C490" t="str">
            <v>DESCRIPCIÓN</v>
          </cell>
          <cell r="D490">
            <v>0</v>
          </cell>
          <cell r="E490">
            <v>0</v>
          </cell>
          <cell r="F490">
            <v>0</v>
          </cell>
          <cell r="G490">
            <v>0</v>
          </cell>
          <cell r="H490">
            <v>0</v>
          </cell>
          <cell r="I490">
            <v>0</v>
          </cell>
          <cell r="J490">
            <v>0</v>
          </cell>
          <cell r="K490" t="str">
            <v>UNIDAD</v>
          </cell>
          <cell r="L490" t="str">
            <v>CANTIDAD</v>
          </cell>
          <cell r="M490" t="str">
            <v>PRECIO UNIT.</v>
          </cell>
          <cell r="N490">
            <v>0</v>
          </cell>
          <cell r="O490" t="str">
            <v>Vr. UNITARIO</v>
          </cell>
          <cell r="P490">
            <v>0</v>
          </cell>
          <cell r="Q490">
            <v>0</v>
          </cell>
          <cell r="T490">
            <v>0</v>
          </cell>
        </row>
        <row r="491">
          <cell r="C491">
            <v>0</v>
          </cell>
          <cell r="D491">
            <v>0</v>
          </cell>
          <cell r="E491">
            <v>0</v>
          </cell>
          <cell r="F491">
            <v>0</v>
          </cell>
          <cell r="G491">
            <v>0</v>
          </cell>
          <cell r="H491">
            <v>0</v>
          </cell>
          <cell r="I491">
            <v>0</v>
          </cell>
          <cell r="J491">
            <v>0</v>
          </cell>
          <cell r="K491" t="str">
            <v/>
          </cell>
          <cell r="L491">
            <v>0</v>
          </cell>
          <cell r="M491">
            <v>0</v>
          </cell>
          <cell r="N491">
            <v>0</v>
          </cell>
          <cell r="O491">
            <v>0</v>
          </cell>
          <cell r="P491">
            <v>0</v>
          </cell>
          <cell r="Q491">
            <v>0</v>
          </cell>
          <cell r="R491">
            <v>0</v>
          </cell>
          <cell r="T491">
            <v>0</v>
          </cell>
        </row>
        <row r="492">
          <cell r="C492">
            <v>0</v>
          </cell>
          <cell r="D492">
            <v>0</v>
          </cell>
          <cell r="E492">
            <v>0</v>
          </cell>
          <cell r="F492">
            <v>0</v>
          </cell>
          <cell r="G492">
            <v>0</v>
          </cell>
          <cell r="H492">
            <v>0</v>
          </cell>
          <cell r="I492">
            <v>0</v>
          </cell>
          <cell r="J492">
            <v>0</v>
          </cell>
          <cell r="K492" t="str">
            <v/>
          </cell>
          <cell r="L492">
            <v>0</v>
          </cell>
          <cell r="M492">
            <v>0</v>
          </cell>
          <cell r="N492">
            <v>0</v>
          </cell>
          <cell r="O492">
            <v>0</v>
          </cell>
          <cell r="P492">
            <v>0</v>
          </cell>
          <cell r="Q492">
            <v>0</v>
          </cell>
          <cell r="R492">
            <v>0</v>
          </cell>
          <cell r="T492">
            <v>0</v>
          </cell>
        </row>
        <row r="493">
          <cell r="C493">
            <v>0</v>
          </cell>
          <cell r="D493">
            <v>0</v>
          </cell>
          <cell r="E493">
            <v>0</v>
          </cell>
          <cell r="F493">
            <v>0</v>
          </cell>
          <cell r="G493">
            <v>0</v>
          </cell>
          <cell r="H493">
            <v>0</v>
          </cell>
          <cell r="I493">
            <v>0</v>
          </cell>
          <cell r="J493">
            <v>0</v>
          </cell>
          <cell r="K493" t="str">
            <v/>
          </cell>
          <cell r="L493">
            <v>0</v>
          </cell>
          <cell r="M493">
            <v>0</v>
          </cell>
          <cell r="N493">
            <v>0</v>
          </cell>
          <cell r="O493">
            <v>0</v>
          </cell>
          <cell r="P493">
            <v>0</v>
          </cell>
          <cell r="Q493">
            <v>0</v>
          </cell>
          <cell r="R493">
            <v>0</v>
          </cell>
          <cell r="T493">
            <v>0</v>
          </cell>
        </row>
        <row r="494">
          <cell r="C494">
            <v>0</v>
          </cell>
          <cell r="D494">
            <v>0</v>
          </cell>
          <cell r="E494">
            <v>0</v>
          </cell>
          <cell r="F494">
            <v>0</v>
          </cell>
          <cell r="G494">
            <v>0</v>
          </cell>
          <cell r="H494">
            <v>0</v>
          </cell>
          <cell r="I494">
            <v>0</v>
          </cell>
          <cell r="J494">
            <v>0</v>
          </cell>
          <cell r="K494" t="str">
            <v/>
          </cell>
          <cell r="L494">
            <v>0</v>
          </cell>
          <cell r="M494">
            <v>0</v>
          </cell>
          <cell r="N494">
            <v>0</v>
          </cell>
          <cell r="O494">
            <v>0</v>
          </cell>
          <cell r="P494">
            <v>0</v>
          </cell>
          <cell r="Q494">
            <v>0</v>
          </cell>
          <cell r="R494">
            <v>0</v>
          </cell>
          <cell r="T494">
            <v>0</v>
          </cell>
        </row>
        <row r="495">
          <cell r="C495">
            <v>0</v>
          </cell>
          <cell r="D495">
            <v>0</v>
          </cell>
          <cell r="E495">
            <v>0</v>
          </cell>
          <cell r="F495">
            <v>0</v>
          </cell>
          <cell r="G495">
            <v>0</v>
          </cell>
          <cell r="H495">
            <v>0</v>
          </cell>
          <cell r="I495">
            <v>0</v>
          </cell>
          <cell r="J495">
            <v>0</v>
          </cell>
          <cell r="K495" t="str">
            <v/>
          </cell>
          <cell r="L495">
            <v>0</v>
          </cell>
          <cell r="M495">
            <v>0</v>
          </cell>
          <cell r="N495">
            <v>0</v>
          </cell>
          <cell r="O495">
            <v>0</v>
          </cell>
          <cell r="P495">
            <v>0</v>
          </cell>
          <cell r="Q495">
            <v>0</v>
          </cell>
          <cell r="R495">
            <v>0</v>
          </cell>
          <cell r="T495">
            <v>0</v>
          </cell>
        </row>
        <row r="496">
          <cell r="C496">
            <v>0</v>
          </cell>
          <cell r="D496">
            <v>0</v>
          </cell>
          <cell r="E496">
            <v>0</v>
          </cell>
          <cell r="F496">
            <v>0</v>
          </cell>
          <cell r="G496">
            <v>0</v>
          </cell>
          <cell r="H496">
            <v>0</v>
          </cell>
          <cell r="I496">
            <v>0</v>
          </cell>
          <cell r="J496">
            <v>0</v>
          </cell>
          <cell r="K496" t="str">
            <v/>
          </cell>
          <cell r="L496">
            <v>0</v>
          </cell>
          <cell r="M496">
            <v>0</v>
          </cell>
          <cell r="N496">
            <v>0</v>
          </cell>
          <cell r="O496">
            <v>0</v>
          </cell>
          <cell r="P496">
            <v>0</v>
          </cell>
          <cell r="Q496">
            <v>0</v>
          </cell>
          <cell r="R496">
            <v>0</v>
          </cell>
          <cell r="T496">
            <v>0</v>
          </cell>
        </row>
        <row r="497">
          <cell r="C497">
            <v>0</v>
          </cell>
          <cell r="D497">
            <v>0</v>
          </cell>
          <cell r="E497">
            <v>0</v>
          </cell>
          <cell r="F497">
            <v>0</v>
          </cell>
          <cell r="G497">
            <v>0</v>
          </cell>
          <cell r="H497">
            <v>0</v>
          </cell>
          <cell r="I497">
            <v>0</v>
          </cell>
          <cell r="J497">
            <v>0</v>
          </cell>
          <cell r="K497" t="str">
            <v/>
          </cell>
          <cell r="L497">
            <v>0</v>
          </cell>
          <cell r="M497">
            <v>0</v>
          </cell>
          <cell r="N497">
            <v>0</v>
          </cell>
          <cell r="O497">
            <v>0</v>
          </cell>
          <cell r="P497">
            <v>0</v>
          </cell>
          <cell r="Q497">
            <v>0</v>
          </cell>
          <cell r="R497">
            <v>0</v>
          </cell>
          <cell r="T497">
            <v>0</v>
          </cell>
        </row>
        <row r="498">
          <cell r="C498">
            <v>0</v>
          </cell>
          <cell r="D498">
            <v>0</v>
          </cell>
          <cell r="E498">
            <v>0</v>
          </cell>
          <cell r="F498">
            <v>0</v>
          </cell>
          <cell r="G498">
            <v>0</v>
          </cell>
          <cell r="H498">
            <v>0</v>
          </cell>
          <cell r="I498">
            <v>0</v>
          </cell>
          <cell r="J498">
            <v>0</v>
          </cell>
          <cell r="K498">
            <v>0</v>
          </cell>
          <cell r="L498">
            <v>0</v>
          </cell>
          <cell r="M498" t="str">
            <v>SUBTOTAL $</v>
          </cell>
          <cell r="N498">
            <v>0</v>
          </cell>
          <cell r="O498">
            <v>0</v>
          </cell>
          <cell r="P498">
            <v>0</v>
          </cell>
          <cell r="Q498">
            <v>0</v>
          </cell>
          <cell r="T498">
            <v>0</v>
          </cell>
        </row>
        <row r="499">
          <cell r="C499" t="str">
            <v>III. TRANSPORTES</v>
          </cell>
          <cell r="D499">
            <v>0</v>
          </cell>
          <cell r="E499">
            <v>0</v>
          </cell>
          <cell r="F499">
            <v>0</v>
          </cell>
          <cell r="G499">
            <v>0</v>
          </cell>
          <cell r="H499">
            <v>0</v>
          </cell>
          <cell r="I499">
            <v>0</v>
          </cell>
          <cell r="J499">
            <v>0</v>
          </cell>
          <cell r="K499">
            <v>0</v>
          </cell>
          <cell r="L499">
            <v>0</v>
          </cell>
          <cell r="M499">
            <v>0</v>
          </cell>
          <cell r="N499">
            <v>0</v>
          </cell>
          <cell r="O499">
            <v>0</v>
          </cell>
          <cell r="P499">
            <v>0</v>
          </cell>
          <cell r="Q499">
            <v>0</v>
          </cell>
          <cell r="T499">
            <v>0</v>
          </cell>
        </row>
        <row r="500">
          <cell r="C500">
            <v>0</v>
          </cell>
          <cell r="D500">
            <v>0</v>
          </cell>
          <cell r="E500">
            <v>0</v>
          </cell>
          <cell r="F500">
            <v>0</v>
          </cell>
          <cell r="G500">
            <v>0</v>
          </cell>
          <cell r="H500">
            <v>0</v>
          </cell>
          <cell r="I500">
            <v>0</v>
          </cell>
          <cell r="J500">
            <v>0</v>
          </cell>
          <cell r="K500">
            <v>0</v>
          </cell>
          <cell r="L500">
            <v>0</v>
          </cell>
          <cell r="M500">
            <v>0</v>
          </cell>
          <cell r="N500">
            <v>0</v>
          </cell>
          <cell r="O500">
            <v>0</v>
          </cell>
          <cell r="P500">
            <v>0</v>
          </cell>
          <cell r="Q500">
            <v>0</v>
          </cell>
          <cell r="T500">
            <v>0</v>
          </cell>
        </row>
        <row r="501">
          <cell r="C501" t="str">
            <v>MATERIAL</v>
          </cell>
          <cell r="D501">
            <v>0</v>
          </cell>
          <cell r="E501">
            <v>0</v>
          </cell>
          <cell r="F501">
            <v>0</v>
          </cell>
          <cell r="G501">
            <v>0</v>
          </cell>
          <cell r="H501">
            <v>0</v>
          </cell>
          <cell r="I501">
            <v>0</v>
          </cell>
          <cell r="J501" t="str">
            <v>VOL. o PESO</v>
          </cell>
          <cell r="K501" t="str">
            <v>DISTANCIA</v>
          </cell>
          <cell r="L501" t="str">
            <v>M3 o Ton/Km</v>
          </cell>
          <cell r="M501" t="str">
            <v>TARIFA</v>
          </cell>
          <cell r="N501">
            <v>0</v>
          </cell>
          <cell r="O501" t="str">
            <v>Vr. UNITARIO</v>
          </cell>
          <cell r="P501">
            <v>0</v>
          </cell>
          <cell r="Q501">
            <v>0</v>
          </cell>
          <cell r="T501">
            <v>0</v>
          </cell>
        </row>
        <row r="502">
          <cell r="C502">
            <v>0</v>
          </cell>
          <cell r="D502">
            <v>0</v>
          </cell>
          <cell r="E502">
            <v>0</v>
          </cell>
          <cell r="F502">
            <v>0</v>
          </cell>
          <cell r="G502">
            <v>0</v>
          </cell>
          <cell r="H502">
            <v>0</v>
          </cell>
          <cell r="I502">
            <v>0</v>
          </cell>
          <cell r="J502" t="str">
            <v/>
          </cell>
          <cell r="K502">
            <v>0</v>
          </cell>
          <cell r="L502">
            <v>0</v>
          </cell>
          <cell r="M502">
            <v>0</v>
          </cell>
          <cell r="N502">
            <v>0</v>
          </cell>
          <cell r="O502">
            <v>0</v>
          </cell>
          <cell r="P502">
            <v>0</v>
          </cell>
          <cell r="Q502">
            <v>0</v>
          </cell>
          <cell r="R502">
            <v>0</v>
          </cell>
          <cell r="T502">
            <v>0</v>
          </cell>
        </row>
        <row r="503">
          <cell r="C503">
            <v>0</v>
          </cell>
          <cell r="D503">
            <v>0</v>
          </cell>
          <cell r="E503">
            <v>0</v>
          </cell>
          <cell r="F503">
            <v>0</v>
          </cell>
          <cell r="G503">
            <v>0</v>
          </cell>
          <cell r="H503">
            <v>0</v>
          </cell>
          <cell r="I503">
            <v>0</v>
          </cell>
          <cell r="J503" t="str">
            <v/>
          </cell>
          <cell r="K503">
            <v>0</v>
          </cell>
          <cell r="L503">
            <v>0</v>
          </cell>
          <cell r="M503">
            <v>0</v>
          </cell>
          <cell r="N503">
            <v>0</v>
          </cell>
          <cell r="O503">
            <v>0</v>
          </cell>
          <cell r="P503">
            <v>0</v>
          </cell>
          <cell r="Q503">
            <v>0</v>
          </cell>
          <cell r="R503">
            <v>0</v>
          </cell>
          <cell r="T503">
            <v>0</v>
          </cell>
        </row>
        <row r="504">
          <cell r="C504">
            <v>0</v>
          </cell>
          <cell r="D504">
            <v>0</v>
          </cell>
          <cell r="E504">
            <v>0</v>
          </cell>
          <cell r="F504">
            <v>0</v>
          </cell>
          <cell r="G504">
            <v>0</v>
          </cell>
          <cell r="H504">
            <v>0</v>
          </cell>
          <cell r="I504">
            <v>0</v>
          </cell>
          <cell r="J504" t="str">
            <v/>
          </cell>
          <cell r="K504">
            <v>0</v>
          </cell>
          <cell r="L504">
            <v>0</v>
          </cell>
          <cell r="M504">
            <v>0</v>
          </cell>
          <cell r="N504">
            <v>0</v>
          </cell>
          <cell r="O504">
            <v>0</v>
          </cell>
          <cell r="P504">
            <v>0</v>
          </cell>
          <cell r="Q504">
            <v>0</v>
          </cell>
          <cell r="R504">
            <v>0</v>
          </cell>
          <cell r="T504">
            <v>0</v>
          </cell>
        </row>
        <row r="505">
          <cell r="C505">
            <v>0</v>
          </cell>
          <cell r="D505">
            <v>0</v>
          </cell>
          <cell r="E505">
            <v>0</v>
          </cell>
          <cell r="F505">
            <v>0</v>
          </cell>
          <cell r="G505">
            <v>0</v>
          </cell>
          <cell r="H505">
            <v>0</v>
          </cell>
          <cell r="I505">
            <v>0</v>
          </cell>
          <cell r="J505">
            <v>0</v>
          </cell>
          <cell r="K505">
            <v>0</v>
          </cell>
          <cell r="L505">
            <v>0</v>
          </cell>
          <cell r="M505" t="str">
            <v>SUBTOTAL $</v>
          </cell>
          <cell r="N505">
            <v>0</v>
          </cell>
          <cell r="O505">
            <v>0</v>
          </cell>
          <cell r="P505">
            <v>0</v>
          </cell>
          <cell r="Q505">
            <v>0</v>
          </cell>
          <cell r="T505">
            <v>0</v>
          </cell>
        </row>
        <row r="506">
          <cell r="C506" t="str">
            <v>IV. MANO DE OBRA</v>
          </cell>
          <cell r="D506">
            <v>0</v>
          </cell>
          <cell r="E506">
            <v>0</v>
          </cell>
          <cell r="F506">
            <v>0</v>
          </cell>
          <cell r="G506">
            <v>0</v>
          </cell>
          <cell r="H506">
            <v>0</v>
          </cell>
          <cell r="I506">
            <v>0</v>
          </cell>
          <cell r="J506">
            <v>0</v>
          </cell>
          <cell r="K506">
            <v>0</v>
          </cell>
          <cell r="L506">
            <v>0</v>
          </cell>
          <cell r="M506">
            <v>0</v>
          </cell>
          <cell r="N506">
            <v>0</v>
          </cell>
          <cell r="O506">
            <v>0</v>
          </cell>
          <cell r="P506">
            <v>0</v>
          </cell>
          <cell r="Q506">
            <v>0</v>
          </cell>
          <cell r="T506">
            <v>0</v>
          </cell>
        </row>
        <row r="507">
          <cell r="C507">
            <v>0</v>
          </cell>
          <cell r="D507">
            <v>0</v>
          </cell>
          <cell r="E507">
            <v>0</v>
          </cell>
          <cell r="F507">
            <v>0</v>
          </cell>
          <cell r="G507">
            <v>0</v>
          </cell>
          <cell r="H507">
            <v>0</v>
          </cell>
          <cell r="I507">
            <v>0</v>
          </cell>
          <cell r="J507">
            <v>0</v>
          </cell>
          <cell r="K507">
            <v>0</v>
          </cell>
          <cell r="L507">
            <v>0</v>
          </cell>
          <cell r="M507">
            <v>0</v>
          </cell>
          <cell r="N507">
            <v>0</v>
          </cell>
          <cell r="O507">
            <v>0</v>
          </cell>
          <cell r="P507">
            <v>0</v>
          </cell>
          <cell r="Q507">
            <v>0</v>
          </cell>
          <cell r="T507">
            <v>0</v>
          </cell>
        </row>
        <row r="508">
          <cell r="C508" t="str">
            <v>TRABAJADOR</v>
          </cell>
          <cell r="D508">
            <v>0</v>
          </cell>
          <cell r="E508">
            <v>0</v>
          </cell>
          <cell r="F508">
            <v>0</v>
          </cell>
          <cell r="G508">
            <v>0</v>
          </cell>
          <cell r="H508">
            <v>0</v>
          </cell>
          <cell r="I508" t="str">
            <v>CANTIDAD</v>
          </cell>
          <cell r="J508" t="str">
            <v>JORNAL</v>
          </cell>
          <cell r="K508" t="str">
            <v>PRESTACIONES</v>
          </cell>
          <cell r="L508" t="str">
            <v>JORNAL TOTAL</v>
          </cell>
          <cell r="M508" t="str">
            <v>RENDIMIENTO</v>
          </cell>
          <cell r="N508">
            <v>0</v>
          </cell>
          <cell r="O508" t="str">
            <v>Vr. UNITARIO</v>
          </cell>
          <cell r="P508">
            <v>0</v>
          </cell>
          <cell r="Q508">
            <v>0</v>
          </cell>
          <cell r="R508">
            <v>0</v>
          </cell>
          <cell r="T508">
            <v>0</v>
          </cell>
        </row>
        <row r="509">
          <cell r="C509" t="str">
            <v>Ayudante Entendido</v>
          </cell>
          <cell r="D509">
            <v>0</v>
          </cell>
          <cell r="E509">
            <v>0</v>
          </cell>
          <cell r="F509">
            <v>0</v>
          </cell>
          <cell r="G509">
            <v>0</v>
          </cell>
          <cell r="H509">
            <v>0</v>
          </cell>
          <cell r="I509">
            <v>1</v>
          </cell>
          <cell r="J509">
            <v>60367</v>
          </cell>
          <cell r="K509">
            <v>1.7181</v>
          </cell>
          <cell r="L509">
            <v>103717</v>
          </cell>
          <cell r="M509">
            <v>3</v>
          </cell>
          <cell r="N509">
            <v>0</v>
          </cell>
          <cell r="O509">
            <v>34572</v>
          </cell>
          <cell r="P509">
            <v>0</v>
          </cell>
          <cell r="Q509">
            <v>0</v>
          </cell>
          <cell r="R509">
            <v>8</v>
          </cell>
          <cell r="T509" t="str">
            <v>Ayudante Entendido</v>
          </cell>
        </row>
        <row r="510">
          <cell r="C510" t="str">
            <v>Ayudante Raso</v>
          </cell>
          <cell r="D510">
            <v>0</v>
          </cell>
          <cell r="E510">
            <v>0</v>
          </cell>
          <cell r="F510">
            <v>0</v>
          </cell>
          <cell r="G510">
            <v>0</v>
          </cell>
          <cell r="H510">
            <v>0</v>
          </cell>
          <cell r="I510">
            <v>2</v>
          </cell>
          <cell r="J510">
            <v>44900</v>
          </cell>
          <cell r="K510">
            <v>1.744</v>
          </cell>
          <cell r="L510">
            <v>156611</v>
          </cell>
          <cell r="M510">
            <v>3</v>
          </cell>
          <cell r="N510">
            <v>0</v>
          </cell>
          <cell r="O510">
            <v>52204</v>
          </cell>
          <cell r="P510">
            <v>0</v>
          </cell>
          <cell r="Q510">
            <v>0</v>
          </cell>
          <cell r="R510">
            <v>16</v>
          </cell>
          <cell r="T510" t="str">
            <v>Ayudante Raso</v>
          </cell>
        </row>
        <row r="511">
          <cell r="C511">
            <v>0</v>
          </cell>
          <cell r="D511">
            <v>0</v>
          </cell>
          <cell r="E511">
            <v>0</v>
          </cell>
          <cell r="F511">
            <v>0</v>
          </cell>
          <cell r="G511">
            <v>0</v>
          </cell>
          <cell r="H511">
            <v>0</v>
          </cell>
          <cell r="I511">
            <v>0</v>
          </cell>
          <cell r="J511">
            <v>0</v>
          </cell>
          <cell r="K511">
            <v>0</v>
          </cell>
          <cell r="L511">
            <v>0</v>
          </cell>
          <cell r="M511">
            <v>0</v>
          </cell>
          <cell r="N511">
            <v>0</v>
          </cell>
          <cell r="O511">
            <v>0</v>
          </cell>
          <cell r="P511">
            <v>0</v>
          </cell>
          <cell r="Q511">
            <v>0</v>
          </cell>
          <cell r="R511">
            <v>0</v>
          </cell>
          <cell r="T511">
            <v>0</v>
          </cell>
        </row>
        <row r="512">
          <cell r="C512">
            <v>0</v>
          </cell>
          <cell r="D512">
            <v>0</v>
          </cell>
          <cell r="E512">
            <v>0</v>
          </cell>
          <cell r="F512">
            <v>0</v>
          </cell>
          <cell r="G512">
            <v>0</v>
          </cell>
          <cell r="H512">
            <v>0</v>
          </cell>
          <cell r="I512">
            <v>0</v>
          </cell>
          <cell r="J512">
            <v>0</v>
          </cell>
          <cell r="K512">
            <v>0</v>
          </cell>
          <cell r="L512">
            <v>0.67059999999999997</v>
          </cell>
          <cell r="M512" t="str">
            <v>SUBTOTAL $</v>
          </cell>
          <cell r="N512">
            <v>0</v>
          </cell>
          <cell r="O512">
            <v>86776</v>
          </cell>
          <cell r="P512">
            <v>0</v>
          </cell>
          <cell r="Q512">
            <v>0</v>
          </cell>
          <cell r="T512">
            <v>0</v>
          </cell>
        </row>
        <row r="513">
          <cell r="C513">
            <v>0</v>
          </cell>
          <cell r="D513">
            <v>0</v>
          </cell>
          <cell r="E513">
            <v>0</v>
          </cell>
          <cell r="F513">
            <v>0</v>
          </cell>
          <cell r="G513">
            <v>0</v>
          </cell>
          <cell r="H513">
            <v>0</v>
          </cell>
          <cell r="I513">
            <v>0</v>
          </cell>
          <cell r="J513">
            <v>0</v>
          </cell>
          <cell r="K513">
            <v>0</v>
          </cell>
          <cell r="L513">
            <v>0</v>
          </cell>
          <cell r="M513">
            <v>0</v>
          </cell>
          <cell r="N513">
            <v>0</v>
          </cell>
          <cell r="O513">
            <v>0</v>
          </cell>
          <cell r="P513">
            <v>0</v>
          </cell>
          <cell r="Q513">
            <v>0</v>
          </cell>
        </row>
        <row r="514">
          <cell r="C514" t="str">
            <v>TOTAL COSTO DIRECTO $</v>
          </cell>
          <cell r="D514">
            <v>0</v>
          </cell>
          <cell r="E514">
            <v>0</v>
          </cell>
          <cell r="F514">
            <v>0</v>
          </cell>
          <cell r="G514">
            <v>0</v>
          </cell>
          <cell r="H514">
            <v>0</v>
          </cell>
          <cell r="I514">
            <v>0</v>
          </cell>
          <cell r="J514">
            <v>0</v>
          </cell>
          <cell r="K514">
            <v>0</v>
          </cell>
          <cell r="L514">
            <v>0</v>
          </cell>
          <cell r="M514">
            <v>0</v>
          </cell>
          <cell r="N514">
            <v>0</v>
          </cell>
          <cell r="O514">
            <v>129399</v>
          </cell>
          <cell r="P514">
            <v>0</v>
          </cell>
          <cell r="Q514">
            <v>0</v>
          </cell>
        </row>
        <row r="515">
          <cell r="C515" t="str">
            <v>V. COSTOS INDIRECTOS</v>
          </cell>
          <cell r="D515">
            <v>0</v>
          </cell>
          <cell r="E515">
            <v>0</v>
          </cell>
          <cell r="F515">
            <v>0</v>
          </cell>
          <cell r="G515">
            <v>0</v>
          </cell>
          <cell r="H515">
            <v>0</v>
          </cell>
          <cell r="I515">
            <v>0</v>
          </cell>
          <cell r="J515">
            <v>0</v>
          </cell>
          <cell r="K515">
            <v>0</v>
          </cell>
          <cell r="L515">
            <v>0</v>
          </cell>
          <cell r="M515">
            <v>0</v>
          </cell>
          <cell r="N515">
            <v>0</v>
          </cell>
          <cell r="O515">
            <v>0</v>
          </cell>
          <cell r="P515">
            <v>0</v>
          </cell>
          <cell r="Q515">
            <v>0</v>
          </cell>
        </row>
        <row r="516">
          <cell r="C516">
            <v>0</v>
          </cell>
          <cell r="D516">
            <v>0</v>
          </cell>
          <cell r="E516">
            <v>0</v>
          </cell>
          <cell r="F516">
            <v>0</v>
          </cell>
          <cell r="G516">
            <v>0</v>
          </cell>
          <cell r="H516">
            <v>0</v>
          </cell>
          <cell r="I516">
            <v>0</v>
          </cell>
          <cell r="J516">
            <v>0</v>
          </cell>
          <cell r="K516">
            <v>0</v>
          </cell>
          <cell r="L516">
            <v>0</v>
          </cell>
          <cell r="M516">
            <v>0</v>
          </cell>
          <cell r="N516">
            <v>0</v>
          </cell>
          <cell r="O516">
            <v>0</v>
          </cell>
          <cell r="P516">
            <v>0</v>
          </cell>
          <cell r="Q516">
            <v>0</v>
          </cell>
        </row>
        <row r="517">
          <cell r="C517" t="str">
            <v>Descripción</v>
          </cell>
          <cell r="D517">
            <v>0</v>
          </cell>
          <cell r="E517">
            <v>0</v>
          </cell>
          <cell r="F517">
            <v>0</v>
          </cell>
          <cell r="G517">
            <v>0</v>
          </cell>
          <cell r="H517">
            <v>0</v>
          </cell>
          <cell r="I517">
            <v>0</v>
          </cell>
          <cell r="J517">
            <v>0</v>
          </cell>
          <cell r="K517">
            <v>0</v>
          </cell>
          <cell r="L517" t="str">
            <v>Porcentaje</v>
          </cell>
          <cell r="M517" t="str">
            <v>Valor Total</v>
          </cell>
          <cell r="N517">
            <v>0</v>
          </cell>
          <cell r="O517">
            <v>0</v>
          </cell>
          <cell r="P517">
            <v>0</v>
          </cell>
          <cell r="Q517">
            <v>0</v>
          </cell>
        </row>
        <row r="518">
          <cell r="C518" t="str">
            <v>ADMINISTRACION</v>
          </cell>
          <cell r="D518">
            <v>0</v>
          </cell>
          <cell r="E518">
            <v>0</v>
          </cell>
          <cell r="F518">
            <v>0</v>
          </cell>
          <cell r="G518">
            <v>0</v>
          </cell>
          <cell r="H518">
            <v>0</v>
          </cell>
          <cell r="I518">
            <v>0</v>
          </cell>
          <cell r="J518">
            <v>0</v>
          </cell>
          <cell r="K518">
            <v>0</v>
          </cell>
          <cell r="L518">
            <v>0.23930000000000001</v>
          </cell>
          <cell r="M518">
            <v>30965</v>
          </cell>
          <cell r="N518">
            <v>0</v>
          </cell>
          <cell r="O518">
            <v>0</v>
          </cell>
          <cell r="P518">
            <v>0</v>
          </cell>
          <cell r="Q518">
            <v>0</v>
          </cell>
        </row>
        <row r="519">
          <cell r="C519" t="str">
            <v xml:space="preserve">IMPREVISTOS </v>
          </cell>
          <cell r="D519">
            <v>0</v>
          </cell>
          <cell r="E519">
            <v>0</v>
          </cell>
          <cell r="F519">
            <v>0</v>
          </cell>
          <cell r="G519">
            <v>0</v>
          </cell>
          <cell r="H519">
            <v>0</v>
          </cell>
          <cell r="I519">
            <v>0</v>
          </cell>
          <cell r="J519">
            <v>0</v>
          </cell>
          <cell r="K519">
            <v>0</v>
          </cell>
          <cell r="L519">
            <v>0</v>
          </cell>
          <cell r="M519">
            <v>0</v>
          </cell>
          <cell r="N519">
            <v>0</v>
          </cell>
          <cell r="O519">
            <v>0</v>
          </cell>
          <cell r="P519">
            <v>0</v>
          </cell>
          <cell r="Q519">
            <v>0</v>
          </cell>
        </row>
        <row r="520">
          <cell r="C520" t="str">
            <v>UTILIDAD</v>
          </cell>
          <cell r="D520">
            <v>0</v>
          </cell>
          <cell r="E520">
            <v>0</v>
          </cell>
          <cell r="F520">
            <v>0</v>
          </cell>
          <cell r="G520">
            <v>0</v>
          </cell>
          <cell r="H520">
            <v>0</v>
          </cell>
          <cell r="I520">
            <v>0</v>
          </cell>
          <cell r="J520">
            <v>0</v>
          </cell>
          <cell r="K520">
            <v>0</v>
          </cell>
          <cell r="L520">
            <v>0.05</v>
          </cell>
          <cell r="M520">
            <v>6470</v>
          </cell>
          <cell r="N520">
            <v>0</v>
          </cell>
          <cell r="O520">
            <v>0</v>
          </cell>
          <cell r="P520">
            <v>0</v>
          </cell>
          <cell r="Q520">
            <v>0</v>
          </cell>
        </row>
        <row r="521">
          <cell r="C521" t="str">
            <v>SUBTOTAL $</v>
          </cell>
          <cell r="D521">
            <v>0</v>
          </cell>
          <cell r="E521">
            <v>0</v>
          </cell>
          <cell r="F521">
            <v>0</v>
          </cell>
          <cell r="G521">
            <v>0</v>
          </cell>
          <cell r="H521">
            <v>0</v>
          </cell>
          <cell r="I521">
            <v>0</v>
          </cell>
          <cell r="J521">
            <v>0</v>
          </cell>
          <cell r="K521">
            <v>0</v>
          </cell>
          <cell r="L521">
            <v>0</v>
          </cell>
          <cell r="M521">
            <v>0</v>
          </cell>
          <cell r="N521">
            <v>0</v>
          </cell>
          <cell r="O521">
            <v>37435</v>
          </cell>
          <cell r="P521">
            <v>0</v>
          </cell>
          <cell r="Q521">
            <v>0</v>
          </cell>
        </row>
        <row r="522">
          <cell r="C522">
            <v>0</v>
          </cell>
          <cell r="D522">
            <v>0</v>
          </cell>
          <cell r="E522">
            <v>0</v>
          </cell>
          <cell r="F522">
            <v>0</v>
          </cell>
          <cell r="G522">
            <v>0</v>
          </cell>
          <cell r="H522">
            <v>0</v>
          </cell>
          <cell r="I522">
            <v>0</v>
          </cell>
          <cell r="J522">
            <v>0</v>
          </cell>
          <cell r="K522">
            <v>0</v>
          </cell>
          <cell r="L522">
            <v>0</v>
          </cell>
          <cell r="M522">
            <v>0</v>
          </cell>
          <cell r="N522">
            <v>0</v>
          </cell>
          <cell r="O522">
            <v>0</v>
          </cell>
          <cell r="P522">
            <v>0</v>
          </cell>
          <cell r="Q522">
            <v>0</v>
          </cell>
        </row>
        <row r="523">
          <cell r="C523" t="str">
            <v>Precio Unitario Total Aproximado al peso $</v>
          </cell>
          <cell r="D523">
            <v>0</v>
          </cell>
          <cell r="E523">
            <v>0</v>
          </cell>
          <cell r="F523">
            <v>0</v>
          </cell>
          <cell r="G523">
            <v>0</v>
          </cell>
          <cell r="H523">
            <v>0</v>
          </cell>
          <cell r="I523">
            <v>0</v>
          </cell>
          <cell r="J523">
            <v>0</v>
          </cell>
          <cell r="K523">
            <v>0</v>
          </cell>
          <cell r="L523">
            <v>0</v>
          </cell>
          <cell r="M523">
            <v>0</v>
          </cell>
          <cell r="N523">
            <v>0</v>
          </cell>
          <cell r="O523">
            <v>166834</v>
          </cell>
          <cell r="P523">
            <v>0</v>
          </cell>
          <cell r="Q523">
            <v>0</v>
          </cell>
        </row>
        <row r="524">
          <cell r="C524">
            <v>0</v>
          </cell>
          <cell r="D524">
            <v>0</v>
          </cell>
          <cell r="E524">
            <v>0</v>
          </cell>
          <cell r="F524">
            <v>0</v>
          </cell>
          <cell r="G524">
            <v>0</v>
          </cell>
          <cell r="H524">
            <v>0</v>
          </cell>
          <cell r="I524">
            <v>0</v>
          </cell>
          <cell r="J524">
            <v>0</v>
          </cell>
          <cell r="K524">
            <v>0</v>
          </cell>
          <cell r="L524">
            <v>0</v>
          </cell>
          <cell r="M524">
            <v>0</v>
          </cell>
          <cell r="N524">
            <v>0</v>
          </cell>
          <cell r="O524">
            <v>0</v>
          </cell>
          <cell r="P524">
            <v>0</v>
          </cell>
          <cell r="Q524">
            <v>0</v>
          </cell>
        </row>
        <row r="525">
          <cell r="C525">
            <v>0</v>
          </cell>
          <cell r="D525">
            <v>0</v>
          </cell>
          <cell r="E525">
            <v>0</v>
          </cell>
          <cell r="F525">
            <v>0</v>
          </cell>
          <cell r="G525">
            <v>0</v>
          </cell>
          <cell r="H525">
            <v>0</v>
          </cell>
          <cell r="I525">
            <v>0</v>
          </cell>
          <cell r="J525">
            <v>0</v>
          </cell>
          <cell r="K525">
            <v>0</v>
          </cell>
          <cell r="L525">
            <v>0</v>
          </cell>
          <cell r="M525">
            <v>0</v>
          </cell>
          <cell r="N525">
            <v>0</v>
          </cell>
          <cell r="O525">
            <v>0</v>
          </cell>
          <cell r="P525">
            <v>0</v>
          </cell>
          <cell r="Q525">
            <v>0</v>
          </cell>
        </row>
        <row r="526">
          <cell r="C526">
            <v>0</v>
          </cell>
          <cell r="D526">
            <v>0</v>
          </cell>
          <cell r="E526">
            <v>0</v>
          </cell>
          <cell r="F526">
            <v>0</v>
          </cell>
          <cell r="G526">
            <v>0</v>
          </cell>
          <cell r="H526" t="str">
            <v>Firma</v>
          </cell>
          <cell r="I526">
            <v>0</v>
          </cell>
          <cell r="J526">
            <v>0</v>
          </cell>
          <cell r="K526">
            <v>0</v>
          </cell>
          <cell r="L526">
            <v>0</v>
          </cell>
          <cell r="M526">
            <v>0</v>
          </cell>
          <cell r="N526">
            <v>0</v>
          </cell>
          <cell r="O526">
            <v>0</v>
          </cell>
          <cell r="P526">
            <v>0</v>
          </cell>
          <cell r="Q526">
            <v>0</v>
          </cell>
        </row>
        <row r="527">
          <cell r="C527">
            <v>0</v>
          </cell>
          <cell r="D527">
            <v>0</v>
          </cell>
          <cell r="E527">
            <v>0</v>
          </cell>
          <cell r="F527">
            <v>0</v>
          </cell>
          <cell r="G527">
            <v>0</v>
          </cell>
          <cell r="H527" t="str">
            <v>Nombre:</v>
          </cell>
          <cell r="I527">
            <v>0</v>
          </cell>
          <cell r="J527">
            <v>0</v>
          </cell>
          <cell r="K527">
            <v>0</v>
          </cell>
          <cell r="L527">
            <v>0</v>
          </cell>
          <cell r="M527">
            <v>0</v>
          </cell>
          <cell r="N527">
            <v>0</v>
          </cell>
          <cell r="O527">
            <v>0</v>
          </cell>
          <cell r="P527">
            <v>0</v>
          </cell>
          <cell r="Q527">
            <v>0</v>
          </cell>
        </row>
        <row r="528">
          <cell r="C528">
            <v>0</v>
          </cell>
          <cell r="D528">
            <v>0</v>
          </cell>
          <cell r="E528">
            <v>0</v>
          </cell>
          <cell r="F528">
            <v>0</v>
          </cell>
          <cell r="G528">
            <v>0</v>
          </cell>
          <cell r="H528" t="str">
            <v>Representante Legal del Contratista o su Apoderado</v>
          </cell>
          <cell r="I528">
            <v>0</v>
          </cell>
          <cell r="J528">
            <v>0</v>
          </cell>
          <cell r="K528">
            <v>0</v>
          </cell>
          <cell r="L528">
            <v>0</v>
          </cell>
          <cell r="M528">
            <v>0</v>
          </cell>
          <cell r="N528">
            <v>0</v>
          </cell>
          <cell r="O528">
            <v>0</v>
          </cell>
          <cell r="P528">
            <v>0</v>
          </cell>
          <cell r="Q528">
            <v>0</v>
          </cell>
        </row>
        <row r="529">
          <cell r="C529">
            <v>0</v>
          </cell>
          <cell r="D529">
            <v>0</v>
          </cell>
          <cell r="E529">
            <v>0</v>
          </cell>
          <cell r="F529">
            <v>0</v>
          </cell>
          <cell r="G529">
            <v>0</v>
          </cell>
          <cell r="H529" t="str">
            <v>Matricula No. :</v>
          </cell>
          <cell r="I529">
            <v>0</v>
          </cell>
          <cell r="J529">
            <v>0</v>
          </cell>
          <cell r="K529">
            <v>0</v>
          </cell>
          <cell r="L529">
            <v>0</v>
          </cell>
          <cell r="M529">
            <v>0</v>
          </cell>
          <cell r="N529">
            <v>0</v>
          </cell>
          <cell r="O529">
            <v>0</v>
          </cell>
          <cell r="P529">
            <v>0</v>
          </cell>
          <cell r="Q529">
            <v>0</v>
          </cell>
        </row>
        <row r="530">
          <cell r="C530">
            <v>0</v>
          </cell>
          <cell r="D530">
            <v>0</v>
          </cell>
          <cell r="E530">
            <v>0</v>
          </cell>
          <cell r="F530">
            <v>0</v>
          </cell>
          <cell r="G530">
            <v>0</v>
          </cell>
          <cell r="H530" t="str">
            <v xml:space="preserve"> </v>
          </cell>
          <cell r="I530">
            <v>0</v>
          </cell>
          <cell r="J530">
            <v>0</v>
          </cell>
          <cell r="K530">
            <v>0</v>
          </cell>
          <cell r="L530">
            <v>0</v>
          </cell>
          <cell r="M530">
            <v>0</v>
          </cell>
          <cell r="N530">
            <v>0</v>
          </cell>
          <cell r="O530">
            <v>0</v>
          </cell>
          <cell r="P530">
            <v>0</v>
          </cell>
          <cell r="Q530">
            <v>0</v>
          </cell>
        </row>
        <row r="531">
          <cell r="C531" t="str">
            <v>OBSERVACIONES INTERVENTORÍA</v>
          </cell>
          <cell r="D531">
            <v>0</v>
          </cell>
          <cell r="E531">
            <v>0</v>
          </cell>
          <cell r="F531">
            <v>0</v>
          </cell>
          <cell r="G531">
            <v>0</v>
          </cell>
          <cell r="H531">
            <v>0</v>
          </cell>
          <cell r="I531">
            <v>0</v>
          </cell>
          <cell r="J531">
            <v>0</v>
          </cell>
          <cell r="K531">
            <v>0</v>
          </cell>
          <cell r="L531">
            <v>0</v>
          </cell>
          <cell r="M531">
            <v>0</v>
          </cell>
          <cell r="N531">
            <v>0</v>
          </cell>
          <cell r="O531">
            <v>0</v>
          </cell>
          <cell r="P531">
            <v>0</v>
          </cell>
          <cell r="Q531">
            <v>0</v>
          </cell>
        </row>
        <row r="532">
          <cell r="C532">
            <v>0</v>
          </cell>
          <cell r="D532">
            <v>0</v>
          </cell>
          <cell r="E532">
            <v>0</v>
          </cell>
          <cell r="F532">
            <v>0</v>
          </cell>
          <cell r="G532">
            <v>0</v>
          </cell>
          <cell r="H532">
            <v>0</v>
          </cell>
          <cell r="I532">
            <v>0</v>
          </cell>
          <cell r="J532">
            <v>0</v>
          </cell>
          <cell r="K532">
            <v>0</v>
          </cell>
          <cell r="L532">
            <v>0</v>
          </cell>
          <cell r="M532">
            <v>0</v>
          </cell>
          <cell r="N532">
            <v>0</v>
          </cell>
          <cell r="O532">
            <v>0</v>
          </cell>
          <cell r="P532">
            <v>0</v>
          </cell>
          <cell r="Q532">
            <v>0</v>
          </cell>
        </row>
        <row r="533">
          <cell r="C533">
            <v>0</v>
          </cell>
          <cell r="D533">
            <v>0</v>
          </cell>
          <cell r="E533">
            <v>0</v>
          </cell>
          <cell r="F533">
            <v>0</v>
          </cell>
          <cell r="G533">
            <v>0</v>
          </cell>
          <cell r="H533">
            <v>0</v>
          </cell>
          <cell r="I533">
            <v>0</v>
          </cell>
          <cell r="J533">
            <v>0</v>
          </cell>
          <cell r="K533">
            <v>0</v>
          </cell>
          <cell r="L533">
            <v>0</v>
          </cell>
          <cell r="M533">
            <v>0</v>
          </cell>
          <cell r="N533">
            <v>0</v>
          </cell>
          <cell r="O533">
            <v>0</v>
          </cell>
          <cell r="P533">
            <v>0</v>
          </cell>
          <cell r="Q533">
            <v>0</v>
          </cell>
        </row>
        <row r="534">
          <cell r="C534">
            <v>0</v>
          </cell>
          <cell r="D534">
            <v>0</v>
          </cell>
          <cell r="E534">
            <v>0</v>
          </cell>
          <cell r="F534">
            <v>0</v>
          </cell>
          <cell r="G534">
            <v>0</v>
          </cell>
          <cell r="H534">
            <v>0</v>
          </cell>
          <cell r="I534">
            <v>0</v>
          </cell>
          <cell r="J534">
            <v>0</v>
          </cell>
          <cell r="K534">
            <v>0</v>
          </cell>
          <cell r="L534">
            <v>0</v>
          </cell>
          <cell r="M534">
            <v>0</v>
          </cell>
          <cell r="N534">
            <v>0</v>
          </cell>
          <cell r="O534">
            <v>0</v>
          </cell>
          <cell r="P534">
            <v>0</v>
          </cell>
          <cell r="Q534">
            <v>0</v>
          </cell>
        </row>
        <row r="535">
          <cell r="C535" t="str">
            <v>APROBACIÓN POR INTERVENTORÍA</v>
          </cell>
          <cell r="D535">
            <v>0</v>
          </cell>
          <cell r="E535">
            <v>0</v>
          </cell>
          <cell r="F535">
            <v>0</v>
          </cell>
          <cell r="G535">
            <v>0</v>
          </cell>
          <cell r="H535">
            <v>0</v>
          </cell>
          <cell r="I535">
            <v>0</v>
          </cell>
          <cell r="J535">
            <v>0</v>
          </cell>
          <cell r="K535">
            <v>0</v>
          </cell>
          <cell r="L535">
            <v>0</v>
          </cell>
          <cell r="M535">
            <v>0</v>
          </cell>
          <cell r="N535">
            <v>0</v>
          </cell>
          <cell r="O535">
            <v>0</v>
          </cell>
          <cell r="P535">
            <v>0</v>
          </cell>
          <cell r="Q535">
            <v>0</v>
          </cell>
        </row>
        <row r="536">
          <cell r="C53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536">
            <v>0</v>
          </cell>
          <cell r="E536">
            <v>0</v>
          </cell>
          <cell r="F536">
            <v>0</v>
          </cell>
          <cell r="G536">
            <v>0</v>
          </cell>
          <cell r="H536">
            <v>0</v>
          </cell>
          <cell r="I536">
            <v>0</v>
          </cell>
          <cell r="J536">
            <v>0</v>
          </cell>
          <cell r="K536">
            <v>0</v>
          </cell>
          <cell r="L536">
            <v>0</v>
          </cell>
          <cell r="M536">
            <v>0</v>
          </cell>
          <cell r="N536">
            <v>0</v>
          </cell>
          <cell r="O536">
            <v>0</v>
          </cell>
          <cell r="P536">
            <v>0</v>
          </cell>
          <cell r="Q536">
            <v>0</v>
          </cell>
        </row>
        <row r="537">
          <cell r="C537">
            <v>0</v>
          </cell>
          <cell r="D537">
            <v>0</v>
          </cell>
          <cell r="E537">
            <v>0</v>
          </cell>
          <cell r="F537">
            <v>0</v>
          </cell>
          <cell r="G537">
            <v>0</v>
          </cell>
          <cell r="H537">
            <v>0</v>
          </cell>
          <cell r="I537">
            <v>0</v>
          </cell>
          <cell r="J537">
            <v>0</v>
          </cell>
          <cell r="K537">
            <v>0</v>
          </cell>
          <cell r="L537">
            <v>0</v>
          </cell>
          <cell r="M537">
            <v>0</v>
          </cell>
          <cell r="N537">
            <v>0</v>
          </cell>
          <cell r="O537">
            <v>0</v>
          </cell>
          <cell r="P537">
            <v>0</v>
          </cell>
          <cell r="Q537">
            <v>0</v>
          </cell>
        </row>
        <row r="538">
          <cell r="C53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538">
            <v>0</v>
          </cell>
          <cell r="E538">
            <v>0</v>
          </cell>
          <cell r="F538">
            <v>0</v>
          </cell>
          <cell r="G538">
            <v>0</v>
          </cell>
          <cell r="H538">
            <v>0</v>
          </cell>
          <cell r="I538">
            <v>0</v>
          </cell>
          <cell r="J538">
            <v>0</v>
          </cell>
          <cell r="K538">
            <v>0</v>
          </cell>
          <cell r="L538">
            <v>0</v>
          </cell>
          <cell r="M538">
            <v>0</v>
          </cell>
          <cell r="N538">
            <v>0</v>
          </cell>
          <cell r="O538">
            <v>0</v>
          </cell>
          <cell r="P538">
            <v>0</v>
          </cell>
          <cell r="Q538">
            <v>0</v>
          </cell>
        </row>
        <row r="539">
          <cell r="C539">
            <v>0</v>
          </cell>
          <cell r="D539">
            <v>0</v>
          </cell>
          <cell r="E539">
            <v>0</v>
          </cell>
          <cell r="F539">
            <v>0</v>
          </cell>
          <cell r="G539">
            <v>0</v>
          </cell>
          <cell r="H539">
            <v>0</v>
          </cell>
          <cell r="I539">
            <v>0</v>
          </cell>
          <cell r="J539">
            <v>0</v>
          </cell>
          <cell r="K539">
            <v>0</v>
          </cell>
          <cell r="L539">
            <v>0</v>
          </cell>
          <cell r="M539">
            <v>0</v>
          </cell>
          <cell r="N539">
            <v>0</v>
          </cell>
          <cell r="O539">
            <v>0</v>
          </cell>
          <cell r="P539">
            <v>0</v>
          </cell>
          <cell r="Q539">
            <v>0</v>
          </cell>
        </row>
        <row r="540">
          <cell r="C540">
            <v>0</v>
          </cell>
          <cell r="D540">
            <v>0</v>
          </cell>
          <cell r="E540">
            <v>0</v>
          </cell>
          <cell r="F540">
            <v>0</v>
          </cell>
          <cell r="G540">
            <v>0</v>
          </cell>
          <cell r="H540">
            <v>0</v>
          </cell>
          <cell r="I540">
            <v>0</v>
          </cell>
          <cell r="J540">
            <v>0</v>
          </cell>
          <cell r="K540">
            <v>0</v>
          </cell>
          <cell r="L540">
            <v>0</v>
          </cell>
          <cell r="M540">
            <v>0</v>
          </cell>
          <cell r="N540">
            <v>0</v>
          </cell>
          <cell r="O540">
            <v>0</v>
          </cell>
          <cell r="P540">
            <v>0</v>
          </cell>
          <cell r="Q540">
            <v>0</v>
          </cell>
        </row>
        <row r="541">
          <cell r="C541">
            <v>0</v>
          </cell>
          <cell r="D541">
            <v>0</v>
          </cell>
          <cell r="E541">
            <v>0</v>
          </cell>
          <cell r="F541">
            <v>0</v>
          </cell>
          <cell r="G541">
            <v>0</v>
          </cell>
          <cell r="H541" t="str">
            <v>Firma</v>
          </cell>
          <cell r="I541">
            <v>0</v>
          </cell>
          <cell r="J541">
            <v>0</v>
          </cell>
          <cell r="K541">
            <v>0</v>
          </cell>
          <cell r="L541">
            <v>0</v>
          </cell>
          <cell r="M541">
            <v>0</v>
          </cell>
          <cell r="N541">
            <v>0</v>
          </cell>
          <cell r="O541">
            <v>0</v>
          </cell>
          <cell r="P541">
            <v>0</v>
          </cell>
          <cell r="Q541">
            <v>0</v>
          </cell>
        </row>
        <row r="542">
          <cell r="C542">
            <v>0</v>
          </cell>
          <cell r="D542">
            <v>0</v>
          </cell>
          <cell r="E542">
            <v>0</v>
          </cell>
          <cell r="F542">
            <v>0</v>
          </cell>
          <cell r="G542">
            <v>0</v>
          </cell>
          <cell r="H542" t="str">
            <v>Nombre:</v>
          </cell>
          <cell r="I542">
            <v>0</v>
          </cell>
          <cell r="J542">
            <v>0</v>
          </cell>
          <cell r="K542">
            <v>0</v>
          </cell>
          <cell r="L542">
            <v>0</v>
          </cell>
          <cell r="M542">
            <v>0</v>
          </cell>
          <cell r="N542">
            <v>0</v>
          </cell>
          <cell r="O542">
            <v>0</v>
          </cell>
          <cell r="P542">
            <v>0</v>
          </cell>
          <cell r="Q542">
            <v>0</v>
          </cell>
        </row>
        <row r="543">
          <cell r="C543">
            <v>0</v>
          </cell>
          <cell r="D543">
            <v>0</v>
          </cell>
          <cell r="E543">
            <v>0</v>
          </cell>
          <cell r="F543">
            <v>0</v>
          </cell>
          <cell r="G543">
            <v>0</v>
          </cell>
          <cell r="H543" t="str">
            <v>Representante Legal del Interventor o su Apoderado</v>
          </cell>
          <cell r="I543">
            <v>0</v>
          </cell>
          <cell r="J543">
            <v>0</v>
          </cell>
          <cell r="K543">
            <v>0</v>
          </cell>
          <cell r="L543">
            <v>0</v>
          </cell>
          <cell r="M543">
            <v>0</v>
          </cell>
          <cell r="N543">
            <v>0</v>
          </cell>
          <cell r="O543">
            <v>0</v>
          </cell>
          <cell r="P543">
            <v>0</v>
          </cell>
          <cell r="Q543">
            <v>0</v>
          </cell>
        </row>
        <row r="544">
          <cell r="C544">
            <v>0</v>
          </cell>
          <cell r="D544">
            <v>0</v>
          </cell>
          <cell r="E544">
            <v>0</v>
          </cell>
          <cell r="F544">
            <v>0</v>
          </cell>
          <cell r="G544">
            <v>0</v>
          </cell>
          <cell r="H544" t="str">
            <v>Matricula No. :</v>
          </cell>
          <cell r="I544">
            <v>0</v>
          </cell>
          <cell r="J544">
            <v>0</v>
          </cell>
          <cell r="K544">
            <v>0</v>
          </cell>
          <cell r="L544">
            <v>0</v>
          </cell>
          <cell r="M544">
            <v>0</v>
          </cell>
          <cell r="N544">
            <v>0</v>
          </cell>
          <cell r="O544">
            <v>0</v>
          </cell>
          <cell r="P544">
            <v>0</v>
          </cell>
          <cell r="Q544">
            <v>0</v>
          </cell>
        </row>
        <row r="545">
          <cell r="C545">
            <v>0</v>
          </cell>
          <cell r="D545">
            <v>0</v>
          </cell>
          <cell r="E545">
            <v>0</v>
          </cell>
          <cell r="F545">
            <v>0</v>
          </cell>
          <cell r="G545">
            <v>0</v>
          </cell>
          <cell r="H545">
            <v>0</v>
          </cell>
          <cell r="I545">
            <v>0</v>
          </cell>
          <cell r="J545">
            <v>0</v>
          </cell>
          <cell r="K545">
            <v>0</v>
          </cell>
          <cell r="L545">
            <v>0</v>
          </cell>
          <cell r="M545">
            <v>0</v>
          </cell>
          <cell r="N545">
            <v>0</v>
          </cell>
          <cell r="O545">
            <v>0</v>
          </cell>
          <cell r="P545">
            <v>0</v>
          </cell>
          <cell r="Q545">
            <v>0</v>
          </cell>
        </row>
        <row r="546">
          <cell r="C546">
            <v>0</v>
          </cell>
          <cell r="D546">
            <v>0</v>
          </cell>
          <cell r="E546">
            <v>0</v>
          </cell>
          <cell r="F546">
            <v>0</v>
          </cell>
          <cell r="G546">
            <v>0</v>
          </cell>
          <cell r="H546">
            <v>0</v>
          </cell>
          <cell r="I546">
            <v>0</v>
          </cell>
          <cell r="J546">
            <v>0</v>
          </cell>
          <cell r="K546">
            <v>0</v>
          </cell>
          <cell r="L546">
            <v>0</v>
          </cell>
          <cell r="M546">
            <v>0</v>
          </cell>
          <cell r="N546">
            <v>0</v>
          </cell>
          <cell r="O546">
            <v>0</v>
          </cell>
          <cell r="P546">
            <v>0</v>
          </cell>
          <cell r="Q546">
            <v>0</v>
          </cell>
        </row>
        <row r="548">
          <cell r="C548">
            <v>0</v>
          </cell>
          <cell r="D548">
            <v>0</v>
          </cell>
          <cell r="E548">
            <v>0</v>
          </cell>
          <cell r="F548">
            <v>0</v>
          </cell>
          <cell r="G548">
            <v>0</v>
          </cell>
          <cell r="H548">
            <v>0</v>
          </cell>
          <cell r="I548">
            <v>0</v>
          </cell>
          <cell r="J548">
            <v>0</v>
          </cell>
          <cell r="K548">
            <v>0</v>
          </cell>
          <cell r="L548">
            <v>0</v>
          </cell>
          <cell r="M548">
            <v>0</v>
          </cell>
          <cell r="N548">
            <v>0</v>
          </cell>
          <cell r="O548">
            <v>0</v>
          </cell>
          <cell r="P548">
            <v>0</v>
          </cell>
          <cell r="Q548">
            <v>0</v>
          </cell>
        </row>
        <row r="549">
          <cell r="C549" t="str">
            <v>Formulario 1 - Propuesta económica  - Documento tipo de selección abreviada de menor cuantía - versión 2</v>
          </cell>
          <cell r="D549">
            <v>0</v>
          </cell>
          <cell r="E549">
            <v>0</v>
          </cell>
          <cell r="F549">
            <v>0</v>
          </cell>
          <cell r="G549">
            <v>0</v>
          </cell>
          <cell r="H549">
            <v>0</v>
          </cell>
          <cell r="I549">
            <v>0</v>
          </cell>
          <cell r="J549">
            <v>0</v>
          </cell>
          <cell r="K549">
            <v>0</v>
          </cell>
          <cell r="L549">
            <v>0</v>
          </cell>
          <cell r="M549">
            <v>0</v>
          </cell>
          <cell r="N549">
            <v>0</v>
          </cell>
          <cell r="O549">
            <v>0</v>
          </cell>
          <cell r="P549">
            <v>0</v>
          </cell>
          <cell r="Q549">
            <v>0</v>
          </cell>
        </row>
        <row r="550">
          <cell r="C550" t="str">
            <v>Código</v>
          </cell>
          <cell r="D550" t="str">
            <v>CCE-EICP-FM-25</v>
          </cell>
          <cell r="E550" t="str">
            <v>Versión</v>
          </cell>
          <cell r="F550">
            <v>2</v>
          </cell>
          <cell r="G550">
            <v>0</v>
          </cell>
          <cell r="H550">
            <v>0</v>
          </cell>
          <cell r="I550">
            <v>0</v>
          </cell>
          <cell r="J550">
            <v>0</v>
          </cell>
          <cell r="K550">
            <v>0</v>
          </cell>
          <cell r="L550">
            <v>0</v>
          </cell>
          <cell r="M550">
            <v>0</v>
          </cell>
          <cell r="N550">
            <v>0</v>
          </cell>
          <cell r="O550">
            <v>0</v>
          </cell>
          <cell r="P550">
            <v>0</v>
          </cell>
          <cell r="Q550">
            <v>0</v>
          </cell>
        </row>
        <row r="551">
          <cell r="C551">
            <v>0</v>
          </cell>
          <cell r="D551">
            <v>0</v>
          </cell>
          <cell r="E551">
            <v>0</v>
          </cell>
          <cell r="F551">
            <v>0</v>
          </cell>
          <cell r="G551">
            <v>0</v>
          </cell>
          <cell r="H551">
            <v>0</v>
          </cell>
          <cell r="I551">
            <v>0</v>
          </cell>
          <cell r="J551">
            <v>0</v>
          </cell>
          <cell r="K551">
            <v>0</v>
          </cell>
          <cell r="L551">
            <v>0</v>
          </cell>
          <cell r="M551">
            <v>0</v>
          </cell>
          <cell r="N551">
            <v>0</v>
          </cell>
          <cell r="O551">
            <v>0</v>
          </cell>
          <cell r="P551">
            <v>0</v>
          </cell>
          <cell r="Q551">
            <v>0</v>
          </cell>
        </row>
        <row r="552">
          <cell r="C552" t="str">
            <v>[La entidad podrá utilizar este formato para la presentación de los análisis de precios unitarios el contratista en la oportunidad prevista en el numeral 8.1. del Documento Base]</v>
          </cell>
          <cell r="D552">
            <v>0</v>
          </cell>
          <cell r="E552">
            <v>0</v>
          </cell>
          <cell r="F552">
            <v>0</v>
          </cell>
          <cell r="G552">
            <v>0</v>
          </cell>
          <cell r="H552">
            <v>0</v>
          </cell>
          <cell r="I552">
            <v>0</v>
          </cell>
          <cell r="J552">
            <v>0</v>
          </cell>
          <cell r="K552">
            <v>0</v>
          </cell>
          <cell r="L552">
            <v>0</v>
          </cell>
          <cell r="M552">
            <v>0</v>
          </cell>
          <cell r="N552">
            <v>0</v>
          </cell>
          <cell r="O552">
            <v>0</v>
          </cell>
          <cell r="P552">
            <v>0</v>
          </cell>
          <cell r="Q552">
            <v>0</v>
          </cell>
        </row>
        <row r="553">
          <cell r="C553">
            <v>0</v>
          </cell>
          <cell r="D553">
            <v>0</v>
          </cell>
          <cell r="E553">
            <v>0</v>
          </cell>
          <cell r="F553">
            <v>0</v>
          </cell>
          <cell r="G553">
            <v>0</v>
          </cell>
          <cell r="H553">
            <v>0</v>
          </cell>
          <cell r="I553">
            <v>0</v>
          </cell>
          <cell r="J553">
            <v>0</v>
          </cell>
          <cell r="K553">
            <v>0</v>
          </cell>
          <cell r="L553">
            <v>0</v>
          </cell>
          <cell r="M553">
            <v>0</v>
          </cell>
          <cell r="N553">
            <v>0</v>
          </cell>
          <cell r="O553">
            <v>0</v>
          </cell>
          <cell r="P553">
            <v>0</v>
          </cell>
          <cell r="Q553">
            <v>0</v>
          </cell>
        </row>
        <row r="554">
          <cell r="C554">
            <v>0</v>
          </cell>
          <cell r="D554">
            <v>0</v>
          </cell>
          <cell r="E554">
            <v>0</v>
          </cell>
          <cell r="F554">
            <v>0</v>
          </cell>
          <cell r="G554">
            <v>0</v>
          </cell>
          <cell r="H554">
            <v>0</v>
          </cell>
          <cell r="I554">
            <v>0</v>
          </cell>
          <cell r="J554">
            <v>0</v>
          </cell>
          <cell r="K554">
            <v>0</v>
          </cell>
          <cell r="L554">
            <v>0</v>
          </cell>
          <cell r="M554">
            <v>0</v>
          </cell>
          <cell r="N554">
            <v>0</v>
          </cell>
          <cell r="O554">
            <v>0</v>
          </cell>
          <cell r="P554">
            <v>0</v>
          </cell>
          <cell r="Q554">
            <v>0</v>
          </cell>
        </row>
        <row r="555">
          <cell r="C555">
            <v>0</v>
          </cell>
          <cell r="D555" t="str">
            <v>MUNICIPIO DE CONCORDIA, ANTIOQUIA</v>
          </cell>
          <cell r="E555">
            <v>0</v>
          </cell>
          <cell r="F555">
            <v>0</v>
          </cell>
          <cell r="G555">
            <v>0</v>
          </cell>
          <cell r="H555">
            <v>0</v>
          </cell>
          <cell r="I555">
            <v>0</v>
          </cell>
          <cell r="J555">
            <v>0</v>
          </cell>
          <cell r="K555">
            <v>0</v>
          </cell>
          <cell r="L555">
            <v>0</v>
          </cell>
          <cell r="M555">
            <v>0</v>
          </cell>
          <cell r="N555">
            <v>0</v>
          </cell>
          <cell r="O555">
            <v>0</v>
          </cell>
          <cell r="P555">
            <v>0</v>
          </cell>
          <cell r="Q555">
            <v>0</v>
          </cell>
        </row>
        <row r="556">
          <cell r="C556">
            <v>0</v>
          </cell>
          <cell r="D556">
            <v>0</v>
          </cell>
          <cell r="E556">
            <v>0</v>
          </cell>
          <cell r="F556">
            <v>0</v>
          </cell>
          <cell r="G556">
            <v>0</v>
          </cell>
          <cell r="H556">
            <v>0</v>
          </cell>
          <cell r="I556">
            <v>0</v>
          </cell>
          <cell r="J556">
            <v>0</v>
          </cell>
          <cell r="K556">
            <v>0</v>
          </cell>
          <cell r="L556" t="str">
            <v>VERSIÓN</v>
          </cell>
          <cell r="M556">
            <v>0</v>
          </cell>
          <cell r="N556">
            <v>0</v>
          </cell>
          <cell r="O556">
            <v>0</v>
          </cell>
          <cell r="P556">
            <v>0</v>
          </cell>
          <cell r="Q556">
            <v>0</v>
          </cell>
        </row>
        <row r="557">
          <cell r="C557">
            <v>0</v>
          </cell>
          <cell r="D557" t="str">
            <v xml:space="preserve">[NÚMERO DEL PROCESO] </v>
          </cell>
          <cell r="E557">
            <v>0</v>
          </cell>
          <cell r="F557">
            <v>0</v>
          </cell>
          <cell r="G557">
            <v>0</v>
          </cell>
          <cell r="H557">
            <v>0</v>
          </cell>
          <cell r="I557">
            <v>0</v>
          </cell>
          <cell r="J557">
            <v>0</v>
          </cell>
          <cell r="K557">
            <v>0</v>
          </cell>
          <cell r="L557">
            <v>0</v>
          </cell>
          <cell r="M557">
            <v>0</v>
          </cell>
          <cell r="N557">
            <v>0</v>
          </cell>
          <cell r="O557">
            <v>0</v>
          </cell>
          <cell r="P557">
            <v>0</v>
          </cell>
          <cell r="Q557">
            <v>0</v>
          </cell>
        </row>
        <row r="558">
          <cell r="C558">
            <v>0</v>
          </cell>
          <cell r="D558">
            <v>0</v>
          </cell>
          <cell r="E558">
            <v>0</v>
          </cell>
          <cell r="F558">
            <v>0</v>
          </cell>
          <cell r="G558">
            <v>0</v>
          </cell>
          <cell r="H558">
            <v>0</v>
          </cell>
          <cell r="I558">
            <v>0</v>
          </cell>
          <cell r="J558">
            <v>0</v>
          </cell>
          <cell r="K558">
            <v>0</v>
          </cell>
          <cell r="L558" t="str">
            <v>PÁGINA</v>
          </cell>
          <cell r="M558">
            <v>1</v>
          </cell>
          <cell r="N558" t="str">
            <v>DE</v>
          </cell>
          <cell r="O558">
            <v>1</v>
          </cell>
          <cell r="P558">
            <v>0</v>
          </cell>
          <cell r="Q558">
            <v>0</v>
          </cell>
        </row>
        <row r="559">
          <cell r="C559">
            <v>0</v>
          </cell>
          <cell r="D559" t="str">
            <v xml:space="preserve">ANALISIS DE PRECIOS UNITARIOS </v>
          </cell>
          <cell r="E559">
            <v>0</v>
          </cell>
          <cell r="F559">
            <v>0</v>
          </cell>
          <cell r="G559">
            <v>0</v>
          </cell>
          <cell r="H559">
            <v>0</v>
          </cell>
          <cell r="I559">
            <v>0</v>
          </cell>
          <cell r="J559">
            <v>0</v>
          </cell>
          <cell r="K559">
            <v>0</v>
          </cell>
          <cell r="L559">
            <v>0</v>
          </cell>
          <cell r="M559">
            <v>0</v>
          </cell>
          <cell r="N559">
            <v>0</v>
          </cell>
          <cell r="O559">
            <v>0</v>
          </cell>
          <cell r="P559">
            <v>0</v>
          </cell>
          <cell r="Q559">
            <v>0</v>
          </cell>
        </row>
        <row r="560">
          <cell r="C560">
            <v>0</v>
          </cell>
          <cell r="D560">
            <v>0</v>
          </cell>
          <cell r="E560">
            <v>0</v>
          </cell>
          <cell r="F560">
            <v>0</v>
          </cell>
          <cell r="G560">
            <v>0</v>
          </cell>
          <cell r="H560">
            <v>0</v>
          </cell>
          <cell r="I560">
            <v>0</v>
          </cell>
          <cell r="J560">
            <v>0</v>
          </cell>
          <cell r="K560">
            <v>0</v>
          </cell>
          <cell r="L560">
            <v>0</v>
          </cell>
          <cell r="M560">
            <v>0</v>
          </cell>
          <cell r="N560">
            <v>0</v>
          </cell>
          <cell r="O560">
            <v>0</v>
          </cell>
          <cell r="P560">
            <v>0</v>
          </cell>
          <cell r="Q560">
            <v>0</v>
          </cell>
        </row>
        <row r="561">
          <cell r="C561">
            <v>0</v>
          </cell>
          <cell r="D561">
            <v>0</v>
          </cell>
          <cell r="E561">
            <v>0</v>
          </cell>
          <cell r="F561">
            <v>0</v>
          </cell>
          <cell r="G561">
            <v>0</v>
          </cell>
          <cell r="H561">
            <v>0</v>
          </cell>
          <cell r="I561">
            <v>0</v>
          </cell>
          <cell r="J561">
            <v>0</v>
          </cell>
          <cell r="K561">
            <v>0</v>
          </cell>
          <cell r="L561" t="str">
            <v>FECHA</v>
          </cell>
          <cell r="M561" t="str">
            <v>DD</v>
          </cell>
          <cell r="N561" t="str">
            <v>MM</v>
          </cell>
          <cell r="O561" t="str">
            <v>AA</v>
          </cell>
          <cell r="P561">
            <v>0</v>
          </cell>
          <cell r="Q561">
            <v>0</v>
          </cell>
        </row>
        <row r="562">
          <cell r="C562">
            <v>0</v>
          </cell>
          <cell r="D562">
            <v>0</v>
          </cell>
          <cell r="E562">
            <v>0</v>
          </cell>
          <cell r="F562">
            <v>0</v>
          </cell>
          <cell r="G562">
            <v>0</v>
          </cell>
          <cell r="H562">
            <v>0</v>
          </cell>
          <cell r="I562">
            <v>0</v>
          </cell>
          <cell r="J562">
            <v>0</v>
          </cell>
          <cell r="K562">
            <v>0</v>
          </cell>
          <cell r="L562">
            <v>0</v>
          </cell>
          <cell r="M562">
            <v>8</v>
          </cell>
          <cell r="N562">
            <v>5</v>
          </cell>
          <cell r="O562">
            <v>2023</v>
          </cell>
          <cell r="P562">
            <v>0</v>
          </cell>
          <cell r="Q562">
            <v>0</v>
          </cell>
        </row>
        <row r="563">
          <cell r="C563" t="str">
            <v>ITEMS DE LA PROPUESTA ECONÓMICA</v>
          </cell>
          <cell r="D563">
            <v>0</v>
          </cell>
          <cell r="E563">
            <v>0</v>
          </cell>
          <cell r="F563">
            <v>0</v>
          </cell>
          <cell r="G563">
            <v>0</v>
          </cell>
          <cell r="H563">
            <v>0</v>
          </cell>
          <cell r="I563" t="str">
            <v>ITEMS NO PREVISTOS</v>
          </cell>
          <cell r="J563">
            <v>0</v>
          </cell>
          <cell r="K563">
            <v>0</v>
          </cell>
          <cell r="L563">
            <v>0</v>
          </cell>
          <cell r="M563">
            <v>0</v>
          </cell>
          <cell r="N563">
            <v>0</v>
          </cell>
          <cell r="O563">
            <v>0</v>
          </cell>
          <cell r="P563">
            <v>0</v>
          </cell>
          <cell r="Q563">
            <v>0</v>
          </cell>
        </row>
        <row r="564">
          <cell r="C564">
            <v>0</v>
          </cell>
          <cell r="D564">
            <v>0</v>
          </cell>
          <cell r="E564">
            <v>0</v>
          </cell>
          <cell r="F564">
            <v>0</v>
          </cell>
          <cell r="G564">
            <v>0</v>
          </cell>
          <cell r="H564">
            <v>0</v>
          </cell>
          <cell r="I564">
            <v>0</v>
          </cell>
          <cell r="J564">
            <v>0</v>
          </cell>
          <cell r="K564">
            <v>0</v>
          </cell>
          <cell r="L564">
            <v>0</v>
          </cell>
          <cell r="M564">
            <v>0</v>
          </cell>
          <cell r="N564">
            <v>0</v>
          </cell>
          <cell r="O564">
            <v>0</v>
          </cell>
          <cell r="P564">
            <v>0</v>
          </cell>
          <cell r="Q564">
            <v>0</v>
          </cell>
        </row>
        <row r="565">
          <cell r="C565">
            <v>0</v>
          </cell>
          <cell r="D565">
            <v>0</v>
          </cell>
          <cell r="E565">
            <v>0</v>
          </cell>
          <cell r="F565">
            <v>0</v>
          </cell>
          <cell r="G565">
            <v>0</v>
          </cell>
          <cell r="H565">
            <v>0</v>
          </cell>
          <cell r="I565">
            <v>0</v>
          </cell>
          <cell r="J565">
            <v>0</v>
          </cell>
          <cell r="K565">
            <v>0</v>
          </cell>
          <cell r="L565">
            <v>0</v>
          </cell>
          <cell r="M565">
            <v>0</v>
          </cell>
          <cell r="N565">
            <v>0</v>
          </cell>
          <cell r="O565">
            <v>0</v>
          </cell>
          <cell r="P565">
            <v>0</v>
          </cell>
          <cell r="Q565">
            <v>0</v>
          </cell>
        </row>
        <row r="566">
          <cell r="C566">
            <v>0</v>
          </cell>
          <cell r="D566">
            <v>0</v>
          </cell>
          <cell r="E566">
            <v>0</v>
          </cell>
          <cell r="F566">
            <v>0</v>
          </cell>
          <cell r="G566">
            <v>0</v>
          </cell>
          <cell r="H566">
            <v>0</v>
          </cell>
          <cell r="I566">
            <v>0</v>
          </cell>
          <cell r="J566">
            <v>0</v>
          </cell>
          <cell r="K566">
            <v>0</v>
          </cell>
          <cell r="L566">
            <v>0</v>
          </cell>
          <cell r="M566">
            <v>0</v>
          </cell>
          <cell r="N566">
            <v>0</v>
          </cell>
          <cell r="O566">
            <v>0</v>
          </cell>
          <cell r="P566">
            <v>0</v>
          </cell>
          <cell r="Q566">
            <v>0</v>
          </cell>
        </row>
        <row r="567">
          <cell r="C567" t="str">
            <v>DATOS ESPECÍFICOS</v>
          </cell>
          <cell r="D567">
            <v>0</v>
          </cell>
          <cell r="E567">
            <v>0</v>
          </cell>
          <cell r="F567">
            <v>0</v>
          </cell>
          <cell r="G567">
            <v>0</v>
          </cell>
          <cell r="H567">
            <v>0</v>
          </cell>
          <cell r="I567">
            <v>0</v>
          </cell>
          <cell r="J567">
            <v>0</v>
          </cell>
          <cell r="K567">
            <v>0</v>
          </cell>
          <cell r="L567">
            <v>0</v>
          </cell>
          <cell r="M567">
            <v>0</v>
          </cell>
          <cell r="N567">
            <v>0</v>
          </cell>
          <cell r="O567">
            <v>0</v>
          </cell>
          <cell r="P567">
            <v>0</v>
          </cell>
          <cell r="Q567">
            <v>0</v>
          </cell>
        </row>
        <row r="568">
          <cell r="C568">
            <v>0</v>
          </cell>
          <cell r="D568">
            <v>0</v>
          </cell>
          <cell r="E568">
            <v>0</v>
          </cell>
          <cell r="F568">
            <v>0</v>
          </cell>
          <cell r="G568">
            <v>0</v>
          </cell>
          <cell r="H568">
            <v>0</v>
          </cell>
          <cell r="I568">
            <v>0</v>
          </cell>
          <cell r="J568">
            <v>0</v>
          </cell>
          <cell r="K568">
            <v>0</v>
          </cell>
          <cell r="L568">
            <v>0</v>
          </cell>
          <cell r="M568">
            <v>0</v>
          </cell>
          <cell r="N568">
            <v>0</v>
          </cell>
          <cell r="O568">
            <v>0</v>
          </cell>
          <cell r="P568">
            <v>0</v>
          </cell>
          <cell r="Q568">
            <v>0</v>
          </cell>
        </row>
        <row r="569">
          <cell r="C569" t="str">
            <v>ITEM</v>
          </cell>
          <cell r="D569" t="str">
            <v>DESCRIPCIÓN</v>
          </cell>
          <cell r="E569">
            <v>0</v>
          </cell>
          <cell r="F569">
            <v>0</v>
          </cell>
          <cell r="G569">
            <v>0</v>
          </cell>
          <cell r="H569">
            <v>0</v>
          </cell>
          <cell r="I569">
            <v>0</v>
          </cell>
          <cell r="J569">
            <v>0</v>
          </cell>
          <cell r="K569">
            <v>0</v>
          </cell>
          <cell r="L569">
            <v>0</v>
          </cell>
          <cell r="M569" t="str">
            <v>UNIDAD</v>
          </cell>
          <cell r="N569">
            <v>0</v>
          </cell>
          <cell r="O569" t="str">
            <v>CANTIDAD</v>
          </cell>
          <cell r="P569">
            <v>0</v>
          </cell>
          <cell r="Q569">
            <v>0</v>
          </cell>
        </row>
        <row r="570">
          <cell r="C570" t="str">
            <v>5.2.5</v>
          </cell>
          <cell r="D570" t="str">
            <v>Desmonte de red de instalación eléctrica interior con medios manuales, y carga manual sobre camión o contenedor. El precio incluye el desmontaje del cuadro eléctrico, del cableado, de los mecanismos, de las cajas y de los accesorios superficiales. Área medida en superficie construida.</v>
          </cell>
          <cell r="E570">
            <v>0</v>
          </cell>
          <cell r="F570">
            <v>0</v>
          </cell>
          <cell r="G570">
            <v>0</v>
          </cell>
          <cell r="H570">
            <v>0</v>
          </cell>
          <cell r="I570">
            <v>0</v>
          </cell>
          <cell r="J570">
            <v>0</v>
          </cell>
          <cell r="K570">
            <v>0</v>
          </cell>
          <cell r="L570">
            <v>0</v>
          </cell>
          <cell r="M570" t="str">
            <v>m2</v>
          </cell>
          <cell r="N570">
            <v>0</v>
          </cell>
          <cell r="O570">
            <v>182</v>
          </cell>
          <cell r="P570">
            <v>0</v>
          </cell>
          <cell r="Q570">
            <v>0</v>
          </cell>
          <cell r="R570">
            <v>2083</v>
          </cell>
          <cell r="S570">
            <v>2685</v>
          </cell>
          <cell r="T570">
            <v>0.1095</v>
          </cell>
          <cell r="U570">
            <v>0</v>
          </cell>
          <cell r="V570">
            <v>0</v>
          </cell>
          <cell r="W570">
            <v>0.89049999999999996</v>
          </cell>
        </row>
        <row r="571">
          <cell r="C571" t="str">
            <v>I. EQUIPO</v>
          </cell>
          <cell r="D571">
            <v>0</v>
          </cell>
          <cell r="E571">
            <v>0</v>
          </cell>
          <cell r="F571">
            <v>0</v>
          </cell>
          <cell r="G571">
            <v>0</v>
          </cell>
          <cell r="H571">
            <v>0</v>
          </cell>
          <cell r="I571">
            <v>0</v>
          </cell>
          <cell r="J571">
            <v>0</v>
          </cell>
          <cell r="K571">
            <v>0</v>
          </cell>
          <cell r="L571">
            <v>0</v>
          </cell>
          <cell r="M571">
            <v>0</v>
          </cell>
          <cell r="N571">
            <v>0</v>
          </cell>
          <cell r="O571">
            <v>0</v>
          </cell>
          <cell r="P571">
            <v>0</v>
          </cell>
          <cell r="Q571">
            <v>0</v>
          </cell>
        </row>
        <row r="572">
          <cell r="C572">
            <v>0</v>
          </cell>
          <cell r="D572">
            <v>0</v>
          </cell>
          <cell r="E572">
            <v>0</v>
          </cell>
          <cell r="F572">
            <v>0</v>
          </cell>
          <cell r="G572">
            <v>0</v>
          </cell>
          <cell r="H572">
            <v>0</v>
          </cell>
          <cell r="I572">
            <v>0</v>
          </cell>
          <cell r="J572">
            <v>0</v>
          </cell>
          <cell r="K572">
            <v>0</v>
          </cell>
          <cell r="L572">
            <v>0</v>
          </cell>
          <cell r="M572">
            <v>0</v>
          </cell>
          <cell r="N572">
            <v>0</v>
          </cell>
          <cell r="O572">
            <v>0</v>
          </cell>
          <cell r="P572">
            <v>0</v>
          </cell>
          <cell r="Q572">
            <v>0</v>
          </cell>
        </row>
        <row r="573">
          <cell r="C573" t="str">
            <v>DESCRIPCIÓN</v>
          </cell>
          <cell r="D573">
            <v>0</v>
          </cell>
          <cell r="E573">
            <v>0</v>
          </cell>
          <cell r="F573">
            <v>0</v>
          </cell>
          <cell r="G573">
            <v>0</v>
          </cell>
          <cell r="H573" t="str">
            <v>MARCA</v>
          </cell>
          <cell r="I573">
            <v>0</v>
          </cell>
          <cell r="J573" t="str">
            <v>TIPO</v>
          </cell>
          <cell r="K573">
            <v>0</v>
          </cell>
          <cell r="L573" t="str">
            <v>TARIFA/HORA</v>
          </cell>
          <cell r="M573" t="str">
            <v>RENDIMIENTO</v>
          </cell>
          <cell r="N573">
            <v>0</v>
          </cell>
          <cell r="O573" t="str">
            <v>Vr. UNITARIO</v>
          </cell>
          <cell r="P573">
            <v>0</v>
          </cell>
          <cell r="Q573">
            <v>0</v>
          </cell>
        </row>
        <row r="574">
          <cell r="C574" t="str">
            <v>Escalera de Tijera en Aluminio 10 Pies - 3 m.</v>
          </cell>
          <cell r="D574">
            <v>0</v>
          </cell>
          <cell r="E574">
            <v>0</v>
          </cell>
          <cell r="F574">
            <v>0</v>
          </cell>
          <cell r="G574">
            <v>0</v>
          </cell>
          <cell r="H574">
            <v>0</v>
          </cell>
          <cell r="I574">
            <v>0</v>
          </cell>
          <cell r="J574" t="str">
            <v>Dia</v>
          </cell>
          <cell r="K574">
            <v>0</v>
          </cell>
          <cell r="L574">
            <v>27097</v>
          </cell>
          <cell r="M574">
            <v>200</v>
          </cell>
          <cell r="N574">
            <v>0</v>
          </cell>
          <cell r="O574">
            <v>135</v>
          </cell>
          <cell r="P574">
            <v>0</v>
          </cell>
          <cell r="Q574">
            <v>0</v>
          </cell>
          <cell r="R574">
            <v>0.91</v>
          </cell>
          <cell r="T574" t="str">
            <v>Escalera de Tijera en Aluminio 10 Pies - 3 m.</v>
          </cell>
        </row>
        <row r="575">
          <cell r="C575">
            <v>0</v>
          </cell>
          <cell r="D575">
            <v>0</v>
          </cell>
          <cell r="E575">
            <v>0</v>
          </cell>
          <cell r="F575">
            <v>0</v>
          </cell>
          <cell r="G575">
            <v>0</v>
          </cell>
          <cell r="H575">
            <v>0</v>
          </cell>
          <cell r="I575">
            <v>0</v>
          </cell>
          <cell r="J575" t="str">
            <v/>
          </cell>
          <cell r="K575">
            <v>0</v>
          </cell>
          <cell r="L575" t="str">
            <v/>
          </cell>
          <cell r="M575">
            <v>0</v>
          </cell>
          <cell r="N575">
            <v>0</v>
          </cell>
          <cell r="O575">
            <v>0</v>
          </cell>
          <cell r="P575">
            <v>0</v>
          </cell>
          <cell r="Q575">
            <v>0</v>
          </cell>
          <cell r="R575">
            <v>0</v>
          </cell>
          <cell r="T575">
            <v>0</v>
          </cell>
        </row>
        <row r="576">
          <cell r="C576">
            <v>0</v>
          </cell>
          <cell r="D576">
            <v>0</v>
          </cell>
          <cell r="E576">
            <v>0</v>
          </cell>
          <cell r="F576">
            <v>0</v>
          </cell>
          <cell r="G576">
            <v>0</v>
          </cell>
          <cell r="H576">
            <v>0</v>
          </cell>
          <cell r="I576">
            <v>0</v>
          </cell>
          <cell r="J576" t="str">
            <v/>
          </cell>
          <cell r="K576">
            <v>0</v>
          </cell>
          <cell r="L576" t="str">
            <v/>
          </cell>
          <cell r="M576">
            <v>0</v>
          </cell>
          <cell r="N576">
            <v>0</v>
          </cell>
          <cell r="O576">
            <v>0</v>
          </cell>
          <cell r="P576">
            <v>0</v>
          </cell>
          <cell r="Q576">
            <v>0</v>
          </cell>
          <cell r="R576">
            <v>0</v>
          </cell>
          <cell r="T576">
            <v>0</v>
          </cell>
        </row>
        <row r="577">
          <cell r="C577" t="str">
            <v>Herramienta Menor (Como % de Mano de Obra)</v>
          </cell>
          <cell r="D577">
            <v>0</v>
          </cell>
          <cell r="E577">
            <v>0</v>
          </cell>
          <cell r="F577">
            <v>0</v>
          </cell>
          <cell r="G577">
            <v>0</v>
          </cell>
          <cell r="H577">
            <v>0</v>
          </cell>
          <cell r="I577">
            <v>0</v>
          </cell>
          <cell r="J577" t="str">
            <v>Dia</v>
          </cell>
          <cell r="K577">
            <v>0</v>
          </cell>
          <cell r="L577">
            <v>1855</v>
          </cell>
          <cell r="M577">
            <v>0.05</v>
          </cell>
          <cell r="N577">
            <v>0</v>
          </cell>
          <cell r="O577">
            <v>93</v>
          </cell>
          <cell r="P577">
            <v>0</v>
          </cell>
          <cell r="Q577">
            <v>0</v>
          </cell>
          <cell r="R577">
            <v>16926</v>
          </cell>
          <cell r="T577" t="str">
            <v>Herramienta Menor (Como % de Mano de Obra)</v>
          </cell>
        </row>
        <row r="578">
          <cell r="C578">
            <v>0</v>
          </cell>
          <cell r="D578">
            <v>0</v>
          </cell>
          <cell r="E578">
            <v>0</v>
          </cell>
          <cell r="F578">
            <v>0</v>
          </cell>
          <cell r="G578">
            <v>0</v>
          </cell>
          <cell r="H578">
            <v>0</v>
          </cell>
          <cell r="I578">
            <v>0</v>
          </cell>
          <cell r="J578">
            <v>0</v>
          </cell>
          <cell r="K578">
            <v>0</v>
          </cell>
          <cell r="L578">
            <v>0.1095</v>
          </cell>
          <cell r="M578" t="str">
            <v>SUBTOTAL $</v>
          </cell>
          <cell r="N578">
            <v>0</v>
          </cell>
          <cell r="O578">
            <v>228</v>
          </cell>
          <cell r="P578">
            <v>0</v>
          </cell>
          <cell r="Q578">
            <v>0</v>
          </cell>
          <cell r="T578">
            <v>0</v>
          </cell>
        </row>
        <row r="579">
          <cell r="C579" t="str">
            <v>II. MATERIALES</v>
          </cell>
          <cell r="D579">
            <v>0</v>
          </cell>
          <cell r="E579">
            <v>0</v>
          </cell>
          <cell r="F579">
            <v>0</v>
          </cell>
          <cell r="G579">
            <v>0</v>
          </cell>
          <cell r="H579">
            <v>0</v>
          </cell>
          <cell r="I579">
            <v>0</v>
          </cell>
          <cell r="J579">
            <v>0</v>
          </cell>
          <cell r="K579">
            <v>0</v>
          </cell>
          <cell r="L579">
            <v>0</v>
          </cell>
          <cell r="M579">
            <v>0</v>
          </cell>
          <cell r="N579">
            <v>0</v>
          </cell>
          <cell r="O579">
            <v>0</v>
          </cell>
          <cell r="P579">
            <v>0</v>
          </cell>
          <cell r="Q579">
            <v>0</v>
          </cell>
          <cell r="T579">
            <v>0</v>
          </cell>
        </row>
        <row r="580">
          <cell r="C580">
            <v>0</v>
          </cell>
          <cell r="D580">
            <v>0</v>
          </cell>
          <cell r="E580">
            <v>0</v>
          </cell>
          <cell r="F580">
            <v>0</v>
          </cell>
          <cell r="G580">
            <v>0</v>
          </cell>
          <cell r="H580">
            <v>0</v>
          </cell>
          <cell r="I580">
            <v>0</v>
          </cell>
          <cell r="J580">
            <v>0</v>
          </cell>
          <cell r="K580">
            <v>0</v>
          </cell>
          <cell r="L580">
            <v>0</v>
          </cell>
          <cell r="M580">
            <v>0</v>
          </cell>
          <cell r="N580">
            <v>0</v>
          </cell>
          <cell r="O580">
            <v>0</v>
          </cell>
          <cell r="P580">
            <v>0</v>
          </cell>
          <cell r="Q580">
            <v>0</v>
          </cell>
          <cell r="T580">
            <v>0</v>
          </cell>
        </row>
        <row r="581">
          <cell r="C581" t="str">
            <v>DESCRIPCIÓN</v>
          </cell>
          <cell r="D581">
            <v>0</v>
          </cell>
          <cell r="E581">
            <v>0</v>
          </cell>
          <cell r="F581">
            <v>0</v>
          </cell>
          <cell r="G581">
            <v>0</v>
          </cell>
          <cell r="H581">
            <v>0</v>
          </cell>
          <cell r="I581">
            <v>0</v>
          </cell>
          <cell r="J581">
            <v>0</v>
          </cell>
          <cell r="K581" t="str">
            <v>UNIDAD</v>
          </cell>
          <cell r="L581" t="str">
            <v>CANTIDAD</v>
          </cell>
          <cell r="M581" t="str">
            <v>PRECIO UNIT.</v>
          </cell>
          <cell r="N581">
            <v>0</v>
          </cell>
          <cell r="O581" t="str">
            <v>Vr. UNITARIO</v>
          </cell>
          <cell r="P581">
            <v>0</v>
          </cell>
          <cell r="Q581">
            <v>0</v>
          </cell>
          <cell r="T581">
            <v>0</v>
          </cell>
        </row>
        <row r="582">
          <cell r="C582">
            <v>0</v>
          </cell>
          <cell r="D582">
            <v>0</v>
          </cell>
          <cell r="E582">
            <v>0</v>
          </cell>
          <cell r="F582">
            <v>0</v>
          </cell>
          <cell r="G582">
            <v>0</v>
          </cell>
          <cell r="H582">
            <v>0</v>
          </cell>
          <cell r="I582">
            <v>0</v>
          </cell>
          <cell r="J582">
            <v>0</v>
          </cell>
          <cell r="K582" t="str">
            <v/>
          </cell>
          <cell r="L582">
            <v>0</v>
          </cell>
          <cell r="M582">
            <v>0</v>
          </cell>
          <cell r="N582">
            <v>0</v>
          </cell>
          <cell r="O582">
            <v>0</v>
          </cell>
          <cell r="P582">
            <v>0</v>
          </cell>
          <cell r="Q582">
            <v>0</v>
          </cell>
          <cell r="R582">
            <v>0</v>
          </cell>
          <cell r="T582">
            <v>0</v>
          </cell>
        </row>
        <row r="583">
          <cell r="C583">
            <v>0</v>
          </cell>
          <cell r="D583">
            <v>0</v>
          </cell>
          <cell r="E583">
            <v>0</v>
          </cell>
          <cell r="F583">
            <v>0</v>
          </cell>
          <cell r="G583">
            <v>0</v>
          </cell>
          <cell r="H583">
            <v>0</v>
          </cell>
          <cell r="I583">
            <v>0</v>
          </cell>
          <cell r="J583">
            <v>0</v>
          </cell>
          <cell r="K583" t="str">
            <v/>
          </cell>
          <cell r="L583">
            <v>0</v>
          </cell>
          <cell r="M583">
            <v>0</v>
          </cell>
          <cell r="N583">
            <v>0</v>
          </cell>
          <cell r="O583">
            <v>0</v>
          </cell>
          <cell r="P583">
            <v>0</v>
          </cell>
          <cell r="Q583">
            <v>0</v>
          </cell>
          <cell r="R583">
            <v>0</v>
          </cell>
          <cell r="T583">
            <v>0</v>
          </cell>
        </row>
        <row r="584">
          <cell r="C584">
            <v>0</v>
          </cell>
          <cell r="D584">
            <v>0</v>
          </cell>
          <cell r="E584">
            <v>0</v>
          </cell>
          <cell r="F584">
            <v>0</v>
          </cell>
          <cell r="G584">
            <v>0</v>
          </cell>
          <cell r="H584">
            <v>0</v>
          </cell>
          <cell r="I584">
            <v>0</v>
          </cell>
          <cell r="J584">
            <v>0</v>
          </cell>
          <cell r="K584" t="str">
            <v/>
          </cell>
          <cell r="L584">
            <v>0</v>
          </cell>
          <cell r="M584">
            <v>0</v>
          </cell>
          <cell r="N584">
            <v>0</v>
          </cell>
          <cell r="O584">
            <v>0</v>
          </cell>
          <cell r="P584">
            <v>0</v>
          </cell>
          <cell r="Q584">
            <v>0</v>
          </cell>
          <cell r="R584">
            <v>0</v>
          </cell>
          <cell r="T584">
            <v>0</v>
          </cell>
        </row>
        <row r="585">
          <cell r="C585">
            <v>0</v>
          </cell>
          <cell r="D585">
            <v>0</v>
          </cell>
          <cell r="E585">
            <v>0</v>
          </cell>
          <cell r="F585">
            <v>0</v>
          </cell>
          <cell r="G585">
            <v>0</v>
          </cell>
          <cell r="H585">
            <v>0</v>
          </cell>
          <cell r="I585">
            <v>0</v>
          </cell>
          <cell r="J585">
            <v>0</v>
          </cell>
          <cell r="K585" t="str">
            <v/>
          </cell>
          <cell r="L585">
            <v>0</v>
          </cell>
          <cell r="M585">
            <v>0</v>
          </cell>
          <cell r="N585">
            <v>0</v>
          </cell>
          <cell r="O585">
            <v>0</v>
          </cell>
          <cell r="P585">
            <v>0</v>
          </cell>
          <cell r="Q585">
            <v>0</v>
          </cell>
          <cell r="R585">
            <v>0</v>
          </cell>
          <cell r="T585">
            <v>0</v>
          </cell>
        </row>
        <row r="586">
          <cell r="C586">
            <v>0</v>
          </cell>
          <cell r="D586">
            <v>0</v>
          </cell>
          <cell r="E586">
            <v>0</v>
          </cell>
          <cell r="F586">
            <v>0</v>
          </cell>
          <cell r="G586">
            <v>0</v>
          </cell>
          <cell r="H586">
            <v>0</v>
          </cell>
          <cell r="I586">
            <v>0</v>
          </cell>
          <cell r="J586">
            <v>0</v>
          </cell>
          <cell r="K586" t="str">
            <v/>
          </cell>
          <cell r="L586">
            <v>0</v>
          </cell>
          <cell r="M586">
            <v>0</v>
          </cell>
          <cell r="N586">
            <v>0</v>
          </cell>
          <cell r="O586">
            <v>0</v>
          </cell>
          <cell r="P586">
            <v>0</v>
          </cell>
          <cell r="Q586">
            <v>0</v>
          </cell>
          <cell r="R586">
            <v>0</v>
          </cell>
          <cell r="T586">
            <v>0</v>
          </cell>
        </row>
        <row r="587">
          <cell r="C587">
            <v>0</v>
          </cell>
          <cell r="D587">
            <v>0</v>
          </cell>
          <cell r="E587">
            <v>0</v>
          </cell>
          <cell r="F587">
            <v>0</v>
          </cell>
          <cell r="G587">
            <v>0</v>
          </cell>
          <cell r="H587">
            <v>0</v>
          </cell>
          <cell r="I587">
            <v>0</v>
          </cell>
          <cell r="J587">
            <v>0</v>
          </cell>
          <cell r="K587" t="str">
            <v/>
          </cell>
          <cell r="L587">
            <v>0</v>
          </cell>
          <cell r="M587">
            <v>0</v>
          </cell>
          <cell r="N587">
            <v>0</v>
          </cell>
          <cell r="O587">
            <v>0</v>
          </cell>
          <cell r="P587">
            <v>0</v>
          </cell>
          <cell r="Q587">
            <v>0</v>
          </cell>
          <cell r="R587">
            <v>0</v>
          </cell>
          <cell r="T587">
            <v>0</v>
          </cell>
        </row>
        <row r="588">
          <cell r="C588">
            <v>0</v>
          </cell>
          <cell r="D588">
            <v>0</v>
          </cell>
          <cell r="E588">
            <v>0</v>
          </cell>
          <cell r="F588">
            <v>0</v>
          </cell>
          <cell r="G588">
            <v>0</v>
          </cell>
          <cell r="H588">
            <v>0</v>
          </cell>
          <cell r="I588">
            <v>0</v>
          </cell>
          <cell r="J588">
            <v>0</v>
          </cell>
          <cell r="K588" t="str">
            <v/>
          </cell>
          <cell r="L588">
            <v>0</v>
          </cell>
          <cell r="M588">
            <v>0</v>
          </cell>
          <cell r="N588">
            <v>0</v>
          </cell>
          <cell r="O588">
            <v>0</v>
          </cell>
          <cell r="P588">
            <v>0</v>
          </cell>
          <cell r="Q588">
            <v>0</v>
          </cell>
          <cell r="R588">
            <v>0</v>
          </cell>
          <cell r="T588">
            <v>0</v>
          </cell>
        </row>
        <row r="589">
          <cell r="C589">
            <v>0</v>
          </cell>
          <cell r="D589">
            <v>0</v>
          </cell>
          <cell r="E589">
            <v>0</v>
          </cell>
          <cell r="F589">
            <v>0</v>
          </cell>
          <cell r="G589">
            <v>0</v>
          </cell>
          <cell r="H589">
            <v>0</v>
          </cell>
          <cell r="I589">
            <v>0</v>
          </cell>
          <cell r="J589">
            <v>0</v>
          </cell>
          <cell r="K589">
            <v>0</v>
          </cell>
          <cell r="L589">
            <v>0</v>
          </cell>
          <cell r="M589" t="str">
            <v>SUBTOTAL $</v>
          </cell>
          <cell r="N589">
            <v>0</v>
          </cell>
          <cell r="O589">
            <v>0</v>
          </cell>
          <cell r="P589">
            <v>0</v>
          </cell>
          <cell r="Q589">
            <v>0</v>
          </cell>
          <cell r="T589">
            <v>0</v>
          </cell>
        </row>
        <row r="590">
          <cell r="C590" t="str">
            <v>III. TRANSPORTES</v>
          </cell>
          <cell r="D590">
            <v>0</v>
          </cell>
          <cell r="E590">
            <v>0</v>
          </cell>
          <cell r="F590">
            <v>0</v>
          </cell>
          <cell r="G590">
            <v>0</v>
          </cell>
          <cell r="H590">
            <v>0</v>
          </cell>
          <cell r="I590">
            <v>0</v>
          </cell>
          <cell r="J590">
            <v>0</v>
          </cell>
          <cell r="K590">
            <v>0</v>
          </cell>
          <cell r="L590">
            <v>0</v>
          </cell>
          <cell r="M590">
            <v>0</v>
          </cell>
          <cell r="N590">
            <v>0</v>
          </cell>
          <cell r="O590">
            <v>0</v>
          </cell>
          <cell r="P590">
            <v>0</v>
          </cell>
          <cell r="Q590">
            <v>0</v>
          </cell>
          <cell r="T590">
            <v>0</v>
          </cell>
        </row>
        <row r="591">
          <cell r="C591">
            <v>0</v>
          </cell>
          <cell r="D591">
            <v>0</v>
          </cell>
          <cell r="E591">
            <v>0</v>
          </cell>
          <cell r="F591">
            <v>0</v>
          </cell>
          <cell r="G591">
            <v>0</v>
          </cell>
          <cell r="H591">
            <v>0</v>
          </cell>
          <cell r="I591">
            <v>0</v>
          </cell>
          <cell r="J591">
            <v>0</v>
          </cell>
          <cell r="K591">
            <v>0</v>
          </cell>
          <cell r="L591">
            <v>0</v>
          </cell>
          <cell r="M591">
            <v>0</v>
          </cell>
          <cell r="N591">
            <v>0</v>
          </cell>
          <cell r="O591">
            <v>0</v>
          </cell>
          <cell r="P591">
            <v>0</v>
          </cell>
          <cell r="Q591">
            <v>0</v>
          </cell>
          <cell r="T591">
            <v>0</v>
          </cell>
        </row>
        <row r="592">
          <cell r="C592" t="str">
            <v>MATERIAL</v>
          </cell>
          <cell r="D592">
            <v>0</v>
          </cell>
          <cell r="E592">
            <v>0</v>
          </cell>
          <cell r="F592">
            <v>0</v>
          </cell>
          <cell r="G592">
            <v>0</v>
          </cell>
          <cell r="H592">
            <v>0</v>
          </cell>
          <cell r="I592">
            <v>0</v>
          </cell>
          <cell r="J592" t="str">
            <v>VOL. o PESO</v>
          </cell>
          <cell r="K592" t="str">
            <v>DISTANCIA</v>
          </cell>
          <cell r="L592" t="str">
            <v>M3 o Ton/Km</v>
          </cell>
          <cell r="M592" t="str">
            <v>TARIFA</v>
          </cell>
          <cell r="N592">
            <v>0</v>
          </cell>
          <cell r="O592" t="str">
            <v>Vr. UNITARIO</v>
          </cell>
          <cell r="P592">
            <v>0</v>
          </cell>
          <cell r="Q592">
            <v>0</v>
          </cell>
          <cell r="T592">
            <v>0</v>
          </cell>
        </row>
        <row r="593">
          <cell r="C593">
            <v>0</v>
          </cell>
          <cell r="D593">
            <v>0</v>
          </cell>
          <cell r="E593">
            <v>0</v>
          </cell>
          <cell r="F593">
            <v>0</v>
          </cell>
          <cell r="G593">
            <v>0</v>
          </cell>
          <cell r="H593">
            <v>0</v>
          </cell>
          <cell r="I593">
            <v>0</v>
          </cell>
          <cell r="J593" t="str">
            <v/>
          </cell>
          <cell r="K593">
            <v>0</v>
          </cell>
          <cell r="L593">
            <v>0</v>
          </cell>
          <cell r="M593">
            <v>0</v>
          </cell>
          <cell r="N593">
            <v>0</v>
          </cell>
          <cell r="O593">
            <v>0</v>
          </cell>
          <cell r="P593">
            <v>0</v>
          </cell>
          <cell r="Q593">
            <v>0</v>
          </cell>
          <cell r="R593">
            <v>0</v>
          </cell>
          <cell r="T593">
            <v>0</v>
          </cell>
        </row>
        <row r="594">
          <cell r="C594">
            <v>0</v>
          </cell>
          <cell r="D594">
            <v>0</v>
          </cell>
          <cell r="E594">
            <v>0</v>
          </cell>
          <cell r="F594">
            <v>0</v>
          </cell>
          <cell r="G594">
            <v>0</v>
          </cell>
          <cell r="H594">
            <v>0</v>
          </cell>
          <cell r="I594">
            <v>0</v>
          </cell>
          <cell r="J594" t="str">
            <v/>
          </cell>
          <cell r="K594">
            <v>0</v>
          </cell>
          <cell r="L594">
            <v>0</v>
          </cell>
          <cell r="M594">
            <v>0</v>
          </cell>
          <cell r="N594">
            <v>0</v>
          </cell>
          <cell r="O594">
            <v>0</v>
          </cell>
          <cell r="P594">
            <v>0</v>
          </cell>
          <cell r="Q594">
            <v>0</v>
          </cell>
          <cell r="R594">
            <v>0</v>
          </cell>
          <cell r="T594">
            <v>0</v>
          </cell>
        </row>
        <row r="595">
          <cell r="C595">
            <v>0</v>
          </cell>
          <cell r="D595">
            <v>0</v>
          </cell>
          <cell r="E595">
            <v>0</v>
          </cell>
          <cell r="F595">
            <v>0</v>
          </cell>
          <cell r="G595">
            <v>0</v>
          </cell>
          <cell r="H595">
            <v>0</v>
          </cell>
          <cell r="I595">
            <v>0</v>
          </cell>
          <cell r="J595" t="str">
            <v/>
          </cell>
          <cell r="K595">
            <v>0</v>
          </cell>
          <cell r="L595">
            <v>0</v>
          </cell>
          <cell r="M595">
            <v>0</v>
          </cell>
          <cell r="N595">
            <v>0</v>
          </cell>
          <cell r="O595">
            <v>0</v>
          </cell>
          <cell r="P595">
            <v>0</v>
          </cell>
          <cell r="Q595">
            <v>0</v>
          </cell>
          <cell r="R595">
            <v>0</v>
          </cell>
          <cell r="T595">
            <v>0</v>
          </cell>
        </row>
        <row r="596">
          <cell r="C596">
            <v>0</v>
          </cell>
          <cell r="D596">
            <v>0</v>
          </cell>
          <cell r="E596">
            <v>0</v>
          </cell>
          <cell r="F596">
            <v>0</v>
          </cell>
          <cell r="G596">
            <v>0</v>
          </cell>
          <cell r="H596">
            <v>0</v>
          </cell>
          <cell r="I596">
            <v>0</v>
          </cell>
          <cell r="J596">
            <v>0</v>
          </cell>
          <cell r="K596">
            <v>0</v>
          </cell>
          <cell r="L596">
            <v>0</v>
          </cell>
          <cell r="M596" t="str">
            <v>SUBTOTAL $</v>
          </cell>
          <cell r="N596">
            <v>0</v>
          </cell>
          <cell r="O596">
            <v>0</v>
          </cell>
          <cell r="P596">
            <v>0</v>
          </cell>
          <cell r="Q596">
            <v>0</v>
          </cell>
          <cell r="T596">
            <v>0</v>
          </cell>
        </row>
        <row r="597">
          <cell r="C597" t="str">
            <v>IV. MANO DE OBRA</v>
          </cell>
          <cell r="D597">
            <v>0</v>
          </cell>
          <cell r="E597">
            <v>0</v>
          </cell>
          <cell r="F597">
            <v>0</v>
          </cell>
          <cell r="G597">
            <v>0</v>
          </cell>
          <cell r="H597">
            <v>0</v>
          </cell>
          <cell r="I597">
            <v>0</v>
          </cell>
          <cell r="J597">
            <v>0</v>
          </cell>
          <cell r="K597">
            <v>0</v>
          </cell>
          <cell r="L597">
            <v>0</v>
          </cell>
          <cell r="M597">
            <v>0</v>
          </cell>
          <cell r="N597">
            <v>0</v>
          </cell>
          <cell r="O597">
            <v>0</v>
          </cell>
          <cell r="P597">
            <v>0</v>
          </cell>
          <cell r="Q597">
            <v>0</v>
          </cell>
          <cell r="T597">
            <v>0</v>
          </cell>
        </row>
        <row r="598">
          <cell r="C598">
            <v>0</v>
          </cell>
          <cell r="D598">
            <v>0</v>
          </cell>
          <cell r="E598">
            <v>0</v>
          </cell>
          <cell r="F598">
            <v>0</v>
          </cell>
          <cell r="G598">
            <v>0</v>
          </cell>
          <cell r="H598">
            <v>0</v>
          </cell>
          <cell r="I598">
            <v>0</v>
          </cell>
          <cell r="J598">
            <v>0</v>
          </cell>
          <cell r="K598">
            <v>0</v>
          </cell>
          <cell r="L598">
            <v>0</v>
          </cell>
          <cell r="M598">
            <v>0</v>
          </cell>
          <cell r="N598">
            <v>0</v>
          </cell>
          <cell r="O598">
            <v>0</v>
          </cell>
          <cell r="P598">
            <v>0</v>
          </cell>
          <cell r="Q598">
            <v>0</v>
          </cell>
          <cell r="T598">
            <v>0</v>
          </cell>
        </row>
        <row r="599">
          <cell r="C599" t="str">
            <v>TRABAJADOR</v>
          </cell>
          <cell r="D599">
            <v>0</v>
          </cell>
          <cell r="E599">
            <v>0</v>
          </cell>
          <cell r="F599">
            <v>0</v>
          </cell>
          <cell r="G599">
            <v>0</v>
          </cell>
          <cell r="H599">
            <v>0</v>
          </cell>
          <cell r="I599" t="str">
            <v>CANTIDAD</v>
          </cell>
          <cell r="J599" t="str">
            <v>JORNAL</v>
          </cell>
          <cell r="K599" t="str">
            <v>PRESTACIONES</v>
          </cell>
          <cell r="L599" t="str">
            <v>JORNAL TOTAL</v>
          </cell>
          <cell r="M599" t="str">
            <v>RENDIMIENTO</v>
          </cell>
          <cell r="N599">
            <v>0</v>
          </cell>
          <cell r="O599" t="str">
            <v>Vr. UNITARIO</v>
          </cell>
          <cell r="P599">
            <v>0</v>
          </cell>
          <cell r="Q599">
            <v>0</v>
          </cell>
          <cell r="R599">
            <v>0</v>
          </cell>
          <cell r="T599">
            <v>0</v>
          </cell>
        </row>
        <row r="600">
          <cell r="C600" t="str">
            <v>Maestro Electricista</v>
          </cell>
          <cell r="D600">
            <v>0</v>
          </cell>
          <cell r="E600">
            <v>0</v>
          </cell>
          <cell r="F600">
            <v>0</v>
          </cell>
          <cell r="G600">
            <v>0</v>
          </cell>
          <cell r="H600">
            <v>0</v>
          </cell>
          <cell r="I600">
            <v>1</v>
          </cell>
          <cell r="J600">
            <v>127600</v>
          </cell>
          <cell r="K600">
            <v>1.6800999999999999</v>
          </cell>
          <cell r="L600">
            <v>214381</v>
          </cell>
          <cell r="M600">
            <v>200</v>
          </cell>
          <cell r="N600">
            <v>0</v>
          </cell>
          <cell r="O600">
            <v>1072</v>
          </cell>
          <cell r="P600">
            <v>0</v>
          </cell>
          <cell r="Q600">
            <v>0</v>
          </cell>
          <cell r="R600">
            <v>0.91</v>
          </cell>
          <cell r="T600" t="str">
            <v>Maestro Electricista</v>
          </cell>
        </row>
        <row r="601">
          <cell r="C601" t="str">
            <v>Ayudante Raso</v>
          </cell>
          <cell r="D601">
            <v>0</v>
          </cell>
          <cell r="E601">
            <v>0</v>
          </cell>
          <cell r="F601">
            <v>0</v>
          </cell>
          <cell r="G601">
            <v>0</v>
          </cell>
          <cell r="H601">
            <v>0</v>
          </cell>
          <cell r="I601">
            <v>2</v>
          </cell>
          <cell r="J601">
            <v>44900</v>
          </cell>
          <cell r="K601">
            <v>1.744</v>
          </cell>
          <cell r="L601">
            <v>156611</v>
          </cell>
          <cell r="M601">
            <v>200</v>
          </cell>
          <cell r="N601">
            <v>0</v>
          </cell>
          <cell r="O601">
            <v>783</v>
          </cell>
          <cell r="P601">
            <v>0</v>
          </cell>
          <cell r="Q601">
            <v>0</v>
          </cell>
          <cell r="R601">
            <v>1.82</v>
          </cell>
          <cell r="T601" t="str">
            <v>Ayudante Raso</v>
          </cell>
        </row>
        <row r="602">
          <cell r="C602">
            <v>0</v>
          </cell>
          <cell r="D602">
            <v>0</v>
          </cell>
          <cell r="E602">
            <v>0</v>
          </cell>
          <cell r="F602">
            <v>0</v>
          </cell>
          <cell r="G602">
            <v>0</v>
          </cell>
          <cell r="H602">
            <v>0</v>
          </cell>
          <cell r="I602">
            <v>0</v>
          </cell>
          <cell r="J602">
            <v>0</v>
          </cell>
          <cell r="K602">
            <v>0</v>
          </cell>
          <cell r="L602">
            <v>0</v>
          </cell>
          <cell r="M602">
            <v>0</v>
          </cell>
          <cell r="N602">
            <v>0</v>
          </cell>
          <cell r="O602">
            <v>0</v>
          </cell>
          <cell r="P602">
            <v>0</v>
          </cell>
          <cell r="Q602">
            <v>0</v>
          </cell>
          <cell r="R602">
            <v>0</v>
          </cell>
          <cell r="T602">
            <v>0</v>
          </cell>
        </row>
        <row r="603">
          <cell r="C603">
            <v>0</v>
          </cell>
          <cell r="D603">
            <v>0</v>
          </cell>
          <cell r="E603">
            <v>0</v>
          </cell>
          <cell r="F603">
            <v>0</v>
          </cell>
          <cell r="G603">
            <v>0</v>
          </cell>
          <cell r="H603">
            <v>0</v>
          </cell>
          <cell r="I603">
            <v>0</v>
          </cell>
          <cell r="J603">
            <v>0</v>
          </cell>
          <cell r="K603">
            <v>0</v>
          </cell>
          <cell r="L603">
            <v>0.89049999999999996</v>
          </cell>
          <cell r="M603" t="str">
            <v>SUBTOTAL $</v>
          </cell>
          <cell r="N603">
            <v>0</v>
          </cell>
          <cell r="O603">
            <v>1855</v>
          </cell>
          <cell r="P603">
            <v>0</v>
          </cell>
          <cell r="Q603">
            <v>0</v>
          </cell>
          <cell r="T603">
            <v>0</v>
          </cell>
        </row>
        <row r="604">
          <cell r="C604">
            <v>0</v>
          </cell>
          <cell r="D604">
            <v>0</v>
          </cell>
          <cell r="E604">
            <v>0</v>
          </cell>
          <cell r="F604">
            <v>0</v>
          </cell>
          <cell r="G604">
            <v>0</v>
          </cell>
          <cell r="H604">
            <v>0</v>
          </cell>
          <cell r="I604">
            <v>0</v>
          </cell>
          <cell r="J604">
            <v>0</v>
          </cell>
          <cell r="K604">
            <v>0</v>
          </cell>
          <cell r="L604">
            <v>0</v>
          </cell>
          <cell r="M604">
            <v>0</v>
          </cell>
          <cell r="N604">
            <v>0</v>
          </cell>
          <cell r="O604">
            <v>0</v>
          </cell>
          <cell r="P604">
            <v>0</v>
          </cell>
          <cell r="Q604">
            <v>0</v>
          </cell>
        </row>
        <row r="605">
          <cell r="C605" t="str">
            <v>TOTAL COSTO DIRECTO $</v>
          </cell>
          <cell r="D605">
            <v>0</v>
          </cell>
          <cell r="E605">
            <v>0</v>
          </cell>
          <cell r="F605">
            <v>0</v>
          </cell>
          <cell r="G605">
            <v>0</v>
          </cell>
          <cell r="H605">
            <v>0</v>
          </cell>
          <cell r="I605">
            <v>0</v>
          </cell>
          <cell r="J605">
            <v>0</v>
          </cell>
          <cell r="K605">
            <v>0</v>
          </cell>
          <cell r="L605">
            <v>0</v>
          </cell>
          <cell r="M605">
            <v>0</v>
          </cell>
          <cell r="N605">
            <v>0</v>
          </cell>
          <cell r="O605">
            <v>2083</v>
          </cell>
          <cell r="P605">
            <v>0</v>
          </cell>
          <cell r="Q605">
            <v>0</v>
          </cell>
        </row>
        <row r="606">
          <cell r="C606" t="str">
            <v>V. COSTOS INDIRECTOS</v>
          </cell>
          <cell r="D606">
            <v>0</v>
          </cell>
          <cell r="E606">
            <v>0</v>
          </cell>
          <cell r="F606">
            <v>0</v>
          </cell>
          <cell r="G606">
            <v>0</v>
          </cell>
          <cell r="H606">
            <v>0</v>
          </cell>
          <cell r="I606">
            <v>0</v>
          </cell>
          <cell r="J606">
            <v>0</v>
          </cell>
          <cell r="K606">
            <v>0</v>
          </cell>
          <cell r="L606">
            <v>0</v>
          </cell>
          <cell r="M606">
            <v>0</v>
          </cell>
          <cell r="N606">
            <v>0</v>
          </cell>
          <cell r="O606">
            <v>0</v>
          </cell>
          <cell r="P606">
            <v>0</v>
          </cell>
          <cell r="Q606">
            <v>0</v>
          </cell>
        </row>
        <row r="607">
          <cell r="C607">
            <v>0</v>
          </cell>
          <cell r="D607">
            <v>0</v>
          </cell>
          <cell r="E607">
            <v>0</v>
          </cell>
          <cell r="F607">
            <v>0</v>
          </cell>
          <cell r="G607">
            <v>0</v>
          </cell>
          <cell r="H607">
            <v>0</v>
          </cell>
          <cell r="I607">
            <v>0</v>
          </cell>
          <cell r="J607">
            <v>0</v>
          </cell>
          <cell r="K607">
            <v>0</v>
          </cell>
          <cell r="L607">
            <v>0</v>
          </cell>
          <cell r="M607">
            <v>0</v>
          </cell>
          <cell r="N607">
            <v>0</v>
          </cell>
          <cell r="O607">
            <v>0</v>
          </cell>
          <cell r="P607">
            <v>0</v>
          </cell>
          <cell r="Q607">
            <v>0</v>
          </cell>
        </row>
        <row r="608">
          <cell r="C608" t="str">
            <v>Descripción</v>
          </cell>
          <cell r="D608">
            <v>0</v>
          </cell>
          <cell r="E608">
            <v>0</v>
          </cell>
          <cell r="F608">
            <v>0</v>
          </cell>
          <cell r="G608">
            <v>0</v>
          </cell>
          <cell r="H608">
            <v>0</v>
          </cell>
          <cell r="I608">
            <v>0</v>
          </cell>
          <cell r="J608">
            <v>0</v>
          </cell>
          <cell r="K608">
            <v>0</v>
          </cell>
          <cell r="L608" t="str">
            <v>Porcentaje</v>
          </cell>
          <cell r="M608" t="str">
            <v>Valor Total</v>
          </cell>
          <cell r="N608">
            <v>0</v>
          </cell>
          <cell r="O608">
            <v>0</v>
          </cell>
          <cell r="P608">
            <v>0</v>
          </cell>
          <cell r="Q608">
            <v>0</v>
          </cell>
        </row>
        <row r="609">
          <cell r="C609" t="str">
            <v>ADMINISTRACION</v>
          </cell>
          <cell r="D609">
            <v>0</v>
          </cell>
          <cell r="E609">
            <v>0</v>
          </cell>
          <cell r="F609">
            <v>0</v>
          </cell>
          <cell r="G609">
            <v>0</v>
          </cell>
          <cell r="H609">
            <v>0</v>
          </cell>
          <cell r="I609">
            <v>0</v>
          </cell>
          <cell r="J609">
            <v>0</v>
          </cell>
          <cell r="K609">
            <v>0</v>
          </cell>
          <cell r="L609">
            <v>0.23930000000000001</v>
          </cell>
          <cell r="M609">
            <v>498</v>
          </cell>
          <cell r="N609">
            <v>0</v>
          </cell>
          <cell r="O609">
            <v>0</v>
          </cell>
          <cell r="P609">
            <v>0</v>
          </cell>
          <cell r="Q609">
            <v>0</v>
          </cell>
        </row>
        <row r="610">
          <cell r="C610" t="str">
            <v xml:space="preserve">IMPREVISTOS </v>
          </cell>
          <cell r="D610">
            <v>0</v>
          </cell>
          <cell r="E610">
            <v>0</v>
          </cell>
          <cell r="F610">
            <v>0</v>
          </cell>
          <cell r="G610">
            <v>0</v>
          </cell>
          <cell r="H610">
            <v>0</v>
          </cell>
          <cell r="I610">
            <v>0</v>
          </cell>
          <cell r="J610">
            <v>0</v>
          </cell>
          <cell r="K610">
            <v>0</v>
          </cell>
          <cell r="L610">
            <v>0</v>
          </cell>
          <cell r="M610">
            <v>0</v>
          </cell>
          <cell r="N610">
            <v>0</v>
          </cell>
          <cell r="O610">
            <v>0</v>
          </cell>
          <cell r="P610">
            <v>0</v>
          </cell>
          <cell r="Q610">
            <v>0</v>
          </cell>
        </row>
        <row r="611">
          <cell r="C611" t="str">
            <v>UTILIDAD</v>
          </cell>
          <cell r="D611">
            <v>0</v>
          </cell>
          <cell r="E611">
            <v>0</v>
          </cell>
          <cell r="F611">
            <v>0</v>
          </cell>
          <cell r="G611">
            <v>0</v>
          </cell>
          <cell r="H611">
            <v>0</v>
          </cell>
          <cell r="I611">
            <v>0</v>
          </cell>
          <cell r="J611">
            <v>0</v>
          </cell>
          <cell r="K611">
            <v>0</v>
          </cell>
          <cell r="L611">
            <v>0.05</v>
          </cell>
          <cell r="M611">
            <v>104</v>
          </cell>
          <cell r="N611">
            <v>0</v>
          </cell>
          <cell r="O611">
            <v>0</v>
          </cell>
          <cell r="P611">
            <v>0</v>
          </cell>
          <cell r="Q611">
            <v>0</v>
          </cell>
        </row>
        <row r="612">
          <cell r="C612" t="str">
            <v>SUBTOTAL $</v>
          </cell>
          <cell r="D612">
            <v>0</v>
          </cell>
          <cell r="E612">
            <v>0</v>
          </cell>
          <cell r="F612">
            <v>0</v>
          </cell>
          <cell r="G612">
            <v>0</v>
          </cell>
          <cell r="H612">
            <v>0</v>
          </cell>
          <cell r="I612">
            <v>0</v>
          </cell>
          <cell r="J612">
            <v>0</v>
          </cell>
          <cell r="K612">
            <v>0</v>
          </cell>
          <cell r="L612">
            <v>0</v>
          </cell>
          <cell r="M612">
            <v>0</v>
          </cell>
          <cell r="N612">
            <v>0</v>
          </cell>
          <cell r="O612">
            <v>602</v>
          </cell>
          <cell r="P612">
            <v>0</v>
          </cell>
          <cell r="Q612">
            <v>0</v>
          </cell>
        </row>
        <row r="613">
          <cell r="C613">
            <v>0</v>
          </cell>
          <cell r="D613">
            <v>0</v>
          </cell>
          <cell r="E613">
            <v>0</v>
          </cell>
          <cell r="F613">
            <v>0</v>
          </cell>
          <cell r="G613">
            <v>0</v>
          </cell>
          <cell r="H613">
            <v>0</v>
          </cell>
          <cell r="I613">
            <v>0</v>
          </cell>
          <cell r="J613">
            <v>0</v>
          </cell>
          <cell r="K613">
            <v>0</v>
          </cell>
          <cell r="L613">
            <v>0</v>
          </cell>
          <cell r="M613">
            <v>0</v>
          </cell>
          <cell r="N613">
            <v>0</v>
          </cell>
          <cell r="O613">
            <v>0</v>
          </cell>
          <cell r="P613">
            <v>0</v>
          </cell>
          <cell r="Q613">
            <v>0</v>
          </cell>
        </row>
        <row r="614">
          <cell r="C614" t="str">
            <v>Precio Unitario Total Aproximado al peso $</v>
          </cell>
          <cell r="D614">
            <v>0</v>
          </cell>
          <cell r="E614">
            <v>0</v>
          </cell>
          <cell r="F614">
            <v>0</v>
          </cell>
          <cell r="G614">
            <v>0</v>
          </cell>
          <cell r="H614">
            <v>0</v>
          </cell>
          <cell r="I614">
            <v>0</v>
          </cell>
          <cell r="J614">
            <v>0</v>
          </cell>
          <cell r="K614">
            <v>0</v>
          </cell>
          <cell r="L614">
            <v>0</v>
          </cell>
          <cell r="M614">
            <v>0</v>
          </cell>
          <cell r="N614">
            <v>0</v>
          </cell>
          <cell r="O614">
            <v>2685</v>
          </cell>
          <cell r="P614">
            <v>0</v>
          </cell>
          <cell r="Q614">
            <v>0</v>
          </cell>
        </row>
        <row r="615">
          <cell r="C615">
            <v>0</v>
          </cell>
          <cell r="D615">
            <v>0</v>
          </cell>
          <cell r="E615">
            <v>0</v>
          </cell>
          <cell r="F615">
            <v>0</v>
          </cell>
          <cell r="G615">
            <v>0</v>
          </cell>
          <cell r="H615">
            <v>0</v>
          </cell>
          <cell r="I615">
            <v>0</v>
          </cell>
          <cell r="J615">
            <v>0</v>
          </cell>
          <cell r="K615">
            <v>0</v>
          </cell>
          <cell r="L615">
            <v>0</v>
          </cell>
          <cell r="M615">
            <v>0</v>
          </cell>
          <cell r="N615">
            <v>0</v>
          </cell>
          <cell r="O615">
            <v>0</v>
          </cell>
          <cell r="P615">
            <v>0</v>
          </cell>
          <cell r="Q615">
            <v>0</v>
          </cell>
        </row>
        <row r="616">
          <cell r="C616">
            <v>0</v>
          </cell>
          <cell r="D616">
            <v>0</v>
          </cell>
          <cell r="E616">
            <v>0</v>
          </cell>
          <cell r="F616">
            <v>0</v>
          </cell>
          <cell r="G616">
            <v>0</v>
          </cell>
          <cell r="H616">
            <v>0</v>
          </cell>
          <cell r="I616">
            <v>0</v>
          </cell>
          <cell r="J616">
            <v>0</v>
          </cell>
          <cell r="K616">
            <v>0</v>
          </cell>
          <cell r="L616">
            <v>0</v>
          </cell>
          <cell r="M616">
            <v>0</v>
          </cell>
          <cell r="N616">
            <v>0</v>
          </cell>
          <cell r="O616">
            <v>0</v>
          </cell>
          <cell r="P616">
            <v>0</v>
          </cell>
          <cell r="Q616">
            <v>0</v>
          </cell>
        </row>
        <row r="617">
          <cell r="C617">
            <v>0</v>
          </cell>
          <cell r="D617">
            <v>0</v>
          </cell>
          <cell r="E617">
            <v>0</v>
          </cell>
          <cell r="F617">
            <v>0</v>
          </cell>
          <cell r="G617">
            <v>0</v>
          </cell>
          <cell r="H617" t="str">
            <v>Firma</v>
          </cell>
          <cell r="I617">
            <v>0</v>
          </cell>
          <cell r="J617">
            <v>0</v>
          </cell>
          <cell r="K617">
            <v>0</v>
          </cell>
          <cell r="L617">
            <v>0</v>
          </cell>
          <cell r="M617">
            <v>0</v>
          </cell>
          <cell r="N617">
            <v>0</v>
          </cell>
          <cell r="O617">
            <v>0</v>
          </cell>
          <cell r="P617">
            <v>0</v>
          </cell>
          <cell r="Q617">
            <v>0</v>
          </cell>
        </row>
        <row r="618">
          <cell r="C618">
            <v>0</v>
          </cell>
          <cell r="D618">
            <v>0</v>
          </cell>
          <cell r="E618">
            <v>0</v>
          </cell>
          <cell r="F618">
            <v>0</v>
          </cell>
          <cell r="G618">
            <v>0</v>
          </cell>
          <cell r="H618" t="str">
            <v>Nombre:</v>
          </cell>
          <cell r="I618">
            <v>0</v>
          </cell>
          <cell r="J618">
            <v>0</v>
          </cell>
          <cell r="K618">
            <v>0</v>
          </cell>
          <cell r="L618">
            <v>0</v>
          </cell>
          <cell r="M618">
            <v>0</v>
          </cell>
          <cell r="N618">
            <v>0</v>
          </cell>
          <cell r="O618">
            <v>0</v>
          </cell>
          <cell r="P618">
            <v>0</v>
          </cell>
          <cell r="Q618">
            <v>0</v>
          </cell>
        </row>
        <row r="619">
          <cell r="C619">
            <v>0</v>
          </cell>
          <cell r="D619">
            <v>0</v>
          </cell>
          <cell r="E619">
            <v>0</v>
          </cell>
          <cell r="F619">
            <v>0</v>
          </cell>
          <cell r="G619">
            <v>0</v>
          </cell>
          <cell r="H619" t="str">
            <v>Representante Legal del Contratista o su Apoderado</v>
          </cell>
          <cell r="I619">
            <v>0</v>
          </cell>
          <cell r="J619">
            <v>0</v>
          </cell>
          <cell r="K619">
            <v>0</v>
          </cell>
          <cell r="L619">
            <v>0</v>
          </cell>
          <cell r="M619">
            <v>0</v>
          </cell>
          <cell r="N619">
            <v>0</v>
          </cell>
          <cell r="O619">
            <v>0</v>
          </cell>
          <cell r="P619">
            <v>0</v>
          </cell>
          <cell r="Q619">
            <v>0</v>
          </cell>
        </row>
        <row r="620">
          <cell r="C620">
            <v>0</v>
          </cell>
          <cell r="D620">
            <v>0</v>
          </cell>
          <cell r="E620">
            <v>0</v>
          </cell>
          <cell r="F620">
            <v>0</v>
          </cell>
          <cell r="G620">
            <v>0</v>
          </cell>
          <cell r="H620" t="str">
            <v>Matricula No. :</v>
          </cell>
          <cell r="I620">
            <v>0</v>
          </cell>
          <cell r="J620">
            <v>0</v>
          </cell>
          <cell r="K620">
            <v>0</v>
          </cell>
          <cell r="L620">
            <v>0</v>
          </cell>
          <cell r="M620">
            <v>0</v>
          </cell>
          <cell r="N620">
            <v>0</v>
          </cell>
          <cell r="O620">
            <v>0</v>
          </cell>
          <cell r="P620">
            <v>0</v>
          </cell>
          <cell r="Q620">
            <v>0</v>
          </cell>
        </row>
        <row r="621">
          <cell r="C621">
            <v>0</v>
          </cell>
          <cell r="D621">
            <v>0</v>
          </cell>
          <cell r="E621">
            <v>0</v>
          </cell>
          <cell r="F621">
            <v>0</v>
          </cell>
          <cell r="G621">
            <v>0</v>
          </cell>
          <cell r="H621" t="str">
            <v xml:space="preserve"> </v>
          </cell>
          <cell r="I621">
            <v>0</v>
          </cell>
          <cell r="J621">
            <v>0</v>
          </cell>
          <cell r="K621">
            <v>0</v>
          </cell>
          <cell r="L621">
            <v>0</v>
          </cell>
          <cell r="M621">
            <v>0</v>
          </cell>
          <cell r="N621">
            <v>0</v>
          </cell>
          <cell r="O621">
            <v>0</v>
          </cell>
          <cell r="P621">
            <v>0</v>
          </cell>
          <cell r="Q621">
            <v>0</v>
          </cell>
        </row>
        <row r="622">
          <cell r="C622" t="str">
            <v>OBSERVACIONES INTERVENTORÍA</v>
          </cell>
          <cell r="D622">
            <v>0</v>
          </cell>
          <cell r="E622">
            <v>0</v>
          </cell>
          <cell r="F622">
            <v>0</v>
          </cell>
          <cell r="G622">
            <v>0</v>
          </cell>
          <cell r="H622">
            <v>0</v>
          </cell>
          <cell r="I622">
            <v>0</v>
          </cell>
          <cell r="J622">
            <v>0</v>
          </cell>
          <cell r="K622">
            <v>0</v>
          </cell>
          <cell r="L622">
            <v>0</v>
          </cell>
          <cell r="M622">
            <v>0</v>
          </cell>
          <cell r="N622">
            <v>0</v>
          </cell>
          <cell r="O622">
            <v>0</v>
          </cell>
          <cell r="P622">
            <v>0</v>
          </cell>
          <cell r="Q622">
            <v>0</v>
          </cell>
        </row>
        <row r="623">
          <cell r="C623">
            <v>0</v>
          </cell>
          <cell r="D623">
            <v>0</v>
          </cell>
          <cell r="E623">
            <v>0</v>
          </cell>
          <cell r="F623">
            <v>0</v>
          </cell>
          <cell r="G623">
            <v>0</v>
          </cell>
          <cell r="H623">
            <v>0</v>
          </cell>
          <cell r="I623">
            <v>0</v>
          </cell>
          <cell r="J623">
            <v>0</v>
          </cell>
          <cell r="K623">
            <v>0</v>
          </cell>
          <cell r="L623">
            <v>0</v>
          </cell>
          <cell r="M623">
            <v>0</v>
          </cell>
          <cell r="N623">
            <v>0</v>
          </cell>
          <cell r="O623">
            <v>0</v>
          </cell>
          <cell r="P623">
            <v>0</v>
          </cell>
          <cell r="Q623">
            <v>0</v>
          </cell>
        </row>
        <row r="624">
          <cell r="C624">
            <v>0</v>
          </cell>
          <cell r="D624">
            <v>0</v>
          </cell>
          <cell r="E624">
            <v>0</v>
          </cell>
          <cell r="F624">
            <v>0</v>
          </cell>
          <cell r="G624">
            <v>0</v>
          </cell>
          <cell r="H624">
            <v>0</v>
          </cell>
          <cell r="I624">
            <v>0</v>
          </cell>
          <cell r="J624">
            <v>0</v>
          </cell>
          <cell r="K624">
            <v>0</v>
          </cell>
          <cell r="L624">
            <v>0</v>
          </cell>
          <cell r="M624">
            <v>0</v>
          </cell>
          <cell r="N624">
            <v>0</v>
          </cell>
          <cell r="O624">
            <v>0</v>
          </cell>
          <cell r="P624">
            <v>0</v>
          </cell>
          <cell r="Q624">
            <v>0</v>
          </cell>
        </row>
        <row r="625">
          <cell r="C625">
            <v>0</v>
          </cell>
          <cell r="D625">
            <v>0</v>
          </cell>
          <cell r="E625">
            <v>0</v>
          </cell>
          <cell r="F625">
            <v>0</v>
          </cell>
          <cell r="G625">
            <v>0</v>
          </cell>
          <cell r="H625">
            <v>0</v>
          </cell>
          <cell r="I625">
            <v>0</v>
          </cell>
          <cell r="J625">
            <v>0</v>
          </cell>
          <cell r="K625">
            <v>0</v>
          </cell>
          <cell r="L625">
            <v>0</v>
          </cell>
          <cell r="M625">
            <v>0</v>
          </cell>
          <cell r="N625">
            <v>0</v>
          </cell>
          <cell r="O625">
            <v>0</v>
          </cell>
          <cell r="P625">
            <v>0</v>
          </cell>
          <cell r="Q625">
            <v>0</v>
          </cell>
        </row>
        <row r="626">
          <cell r="C626" t="str">
            <v>APROBACIÓN POR INTERVENTORÍA</v>
          </cell>
          <cell r="D626">
            <v>0</v>
          </cell>
          <cell r="E626">
            <v>0</v>
          </cell>
          <cell r="F626">
            <v>0</v>
          </cell>
          <cell r="G626">
            <v>0</v>
          </cell>
          <cell r="H626">
            <v>0</v>
          </cell>
          <cell r="I626">
            <v>0</v>
          </cell>
          <cell r="J626">
            <v>0</v>
          </cell>
          <cell r="K626">
            <v>0</v>
          </cell>
          <cell r="L626">
            <v>0</v>
          </cell>
          <cell r="M626">
            <v>0</v>
          </cell>
          <cell r="N626">
            <v>0</v>
          </cell>
          <cell r="O626">
            <v>0</v>
          </cell>
          <cell r="P626">
            <v>0</v>
          </cell>
          <cell r="Q626">
            <v>0</v>
          </cell>
        </row>
        <row r="627">
          <cell r="C627"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627">
            <v>0</v>
          </cell>
          <cell r="E627">
            <v>0</v>
          </cell>
          <cell r="F627">
            <v>0</v>
          </cell>
          <cell r="G627">
            <v>0</v>
          </cell>
          <cell r="H627">
            <v>0</v>
          </cell>
          <cell r="I627">
            <v>0</v>
          </cell>
          <cell r="J627">
            <v>0</v>
          </cell>
          <cell r="K627">
            <v>0</v>
          </cell>
          <cell r="L627">
            <v>0</v>
          </cell>
          <cell r="M627">
            <v>0</v>
          </cell>
          <cell r="N627">
            <v>0</v>
          </cell>
          <cell r="O627">
            <v>0</v>
          </cell>
          <cell r="P627">
            <v>0</v>
          </cell>
          <cell r="Q627">
            <v>0</v>
          </cell>
        </row>
        <row r="628">
          <cell r="C628">
            <v>0</v>
          </cell>
          <cell r="D628">
            <v>0</v>
          </cell>
          <cell r="E628">
            <v>0</v>
          </cell>
          <cell r="F628">
            <v>0</v>
          </cell>
          <cell r="G628">
            <v>0</v>
          </cell>
          <cell r="H628">
            <v>0</v>
          </cell>
          <cell r="I628">
            <v>0</v>
          </cell>
          <cell r="J628">
            <v>0</v>
          </cell>
          <cell r="K628">
            <v>0</v>
          </cell>
          <cell r="L628">
            <v>0</v>
          </cell>
          <cell r="M628">
            <v>0</v>
          </cell>
          <cell r="N628">
            <v>0</v>
          </cell>
          <cell r="O628">
            <v>0</v>
          </cell>
          <cell r="P628">
            <v>0</v>
          </cell>
          <cell r="Q628">
            <v>0</v>
          </cell>
        </row>
        <row r="629">
          <cell r="C629"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629">
            <v>0</v>
          </cell>
          <cell r="E629">
            <v>0</v>
          </cell>
          <cell r="F629">
            <v>0</v>
          </cell>
          <cell r="G629">
            <v>0</v>
          </cell>
          <cell r="H629">
            <v>0</v>
          </cell>
          <cell r="I629">
            <v>0</v>
          </cell>
          <cell r="J629">
            <v>0</v>
          </cell>
          <cell r="K629">
            <v>0</v>
          </cell>
          <cell r="L629">
            <v>0</v>
          </cell>
          <cell r="M629">
            <v>0</v>
          </cell>
          <cell r="N629">
            <v>0</v>
          </cell>
          <cell r="O629">
            <v>0</v>
          </cell>
          <cell r="P629">
            <v>0</v>
          </cell>
          <cell r="Q629">
            <v>0</v>
          </cell>
        </row>
        <row r="630">
          <cell r="C630">
            <v>0</v>
          </cell>
          <cell r="D630">
            <v>0</v>
          </cell>
          <cell r="E630">
            <v>0</v>
          </cell>
          <cell r="F630">
            <v>0</v>
          </cell>
          <cell r="G630">
            <v>0</v>
          </cell>
          <cell r="H630">
            <v>0</v>
          </cell>
          <cell r="I630">
            <v>0</v>
          </cell>
          <cell r="J630">
            <v>0</v>
          </cell>
          <cell r="K630">
            <v>0</v>
          </cell>
          <cell r="L630">
            <v>0</v>
          </cell>
          <cell r="M630">
            <v>0</v>
          </cell>
          <cell r="N630">
            <v>0</v>
          </cell>
          <cell r="O630">
            <v>0</v>
          </cell>
          <cell r="P630">
            <v>0</v>
          </cell>
          <cell r="Q630">
            <v>0</v>
          </cell>
        </row>
        <row r="631">
          <cell r="C631">
            <v>0</v>
          </cell>
          <cell r="D631">
            <v>0</v>
          </cell>
          <cell r="E631">
            <v>0</v>
          </cell>
          <cell r="F631">
            <v>0</v>
          </cell>
          <cell r="G631">
            <v>0</v>
          </cell>
          <cell r="H631">
            <v>0</v>
          </cell>
          <cell r="I631">
            <v>0</v>
          </cell>
          <cell r="J631">
            <v>0</v>
          </cell>
          <cell r="K631">
            <v>0</v>
          </cell>
          <cell r="L631">
            <v>0</v>
          </cell>
          <cell r="M631">
            <v>0</v>
          </cell>
          <cell r="N631">
            <v>0</v>
          </cell>
          <cell r="O631">
            <v>0</v>
          </cell>
          <cell r="P631">
            <v>0</v>
          </cell>
          <cell r="Q631">
            <v>0</v>
          </cell>
        </row>
        <row r="632">
          <cell r="C632">
            <v>0</v>
          </cell>
          <cell r="D632">
            <v>0</v>
          </cell>
          <cell r="E632">
            <v>0</v>
          </cell>
          <cell r="F632">
            <v>0</v>
          </cell>
          <cell r="G632">
            <v>0</v>
          </cell>
          <cell r="H632" t="str">
            <v>Firma</v>
          </cell>
          <cell r="I632">
            <v>0</v>
          </cell>
          <cell r="J632">
            <v>0</v>
          </cell>
          <cell r="K632">
            <v>0</v>
          </cell>
          <cell r="L632">
            <v>0</v>
          </cell>
          <cell r="M632">
            <v>0</v>
          </cell>
          <cell r="N632">
            <v>0</v>
          </cell>
          <cell r="O632">
            <v>0</v>
          </cell>
          <cell r="P632">
            <v>0</v>
          </cell>
          <cell r="Q632">
            <v>0</v>
          </cell>
        </row>
        <row r="633">
          <cell r="C633">
            <v>0</v>
          </cell>
          <cell r="D633">
            <v>0</v>
          </cell>
          <cell r="E633">
            <v>0</v>
          </cell>
          <cell r="F633">
            <v>0</v>
          </cell>
          <cell r="G633">
            <v>0</v>
          </cell>
          <cell r="H633" t="str">
            <v>Nombre:</v>
          </cell>
          <cell r="I633">
            <v>0</v>
          </cell>
          <cell r="J633">
            <v>0</v>
          </cell>
          <cell r="K633">
            <v>0</v>
          </cell>
          <cell r="L633">
            <v>0</v>
          </cell>
          <cell r="M633">
            <v>0</v>
          </cell>
          <cell r="N633">
            <v>0</v>
          </cell>
          <cell r="O633">
            <v>0</v>
          </cell>
          <cell r="P633">
            <v>0</v>
          </cell>
          <cell r="Q633">
            <v>0</v>
          </cell>
        </row>
        <row r="634">
          <cell r="C634">
            <v>0</v>
          </cell>
          <cell r="D634">
            <v>0</v>
          </cell>
          <cell r="E634">
            <v>0</v>
          </cell>
          <cell r="F634">
            <v>0</v>
          </cell>
          <cell r="G634">
            <v>0</v>
          </cell>
          <cell r="H634" t="str">
            <v>Representante Legal del Interventor o su Apoderado</v>
          </cell>
          <cell r="I634">
            <v>0</v>
          </cell>
          <cell r="J634">
            <v>0</v>
          </cell>
          <cell r="K634">
            <v>0</v>
          </cell>
          <cell r="L634">
            <v>0</v>
          </cell>
          <cell r="M634">
            <v>0</v>
          </cell>
          <cell r="N634">
            <v>0</v>
          </cell>
          <cell r="O634">
            <v>0</v>
          </cell>
          <cell r="P634">
            <v>0</v>
          </cell>
          <cell r="Q634">
            <v>0</v>
          </cell>
        </row>
        <row r="635">
          <cell r="C635">
            <v>0</v>
          </cell>
          <cell r="D635">
            <v>0</v>
          </cell>
          <cell r="E635">
            <v>0</v>
          </cell>
          <cell r="F635">
            <v>0</v>
          </cell>
          <cell r="G635">
            <v>0</v>
          </cell>
          <cell r="H635" t="str">
            <v>Matricula No. :</v>
          </cell>
          <cell r="I635">
            <v>0</v>
          </cell>
          <cell r="J635">
            <v>0</v>
          </cell>
          <cell r="K635">
            <v>0</v>
          </cell>
          <cell r="L635">
            <v>0</v>
          </cell>
          <cell r="M635">
            <v>0</v>
          </cell>
          <cell r="N635">
            <v>0</v>
          </cell>
          <cell r="O635">
            <v>0</v>
          </cell>
          <cell r="P635">
            <v>0</v>
          </cell>
          <cell r="Q635">
            <v>0</v>
          </cell>
        </row>
        <row r="636">
          <cell r="C636">
            <v>0</v>
          </cell>
          <cell r="D636">
            <v>0</v>
          </cell>
          <cell r="E636">
            <v>0</v>
          </cell>
          <cell r="F636">
            <v>0</v>
          </cell>
          <cell r="G636">
            <v>0</v>
          </cell>
          <cell r="H636">
            <v>0</v>
          </cell>
          <cell r="I636">
            <v>0</v>
          </cell>
          <cell r="J636">
            <v>0</v>
          </cell>
          <cell r="K636">
            <v>0</v>
          </cell>
          <cell r="L636">
            <v>0</v>
          </cell>
          <cell r="M636">
            <v>0</v>
          </cell>
          <cell r="N636">
            <v>0</v>
          </cell>
          <cell r="O636">
            <v>0</v>
          </cell>
          <cell r="P636">
            <v>0</v>
          </cell>
          <cell r="Q636">
            <v>0</v>
          </cell>
        </row>
        <row r="637">
          <cell r="C637">
            <v>0</v>
          </cell>
          <cell r="D637">
            <v>0</v>
          </cell>
          <cell r="E637">
            <v>0</v>
          </cell>
          <cell r="F637">
            <v>0</v>
          </cell>
          <cell r="G637">
            <v>0</v>
          </cell>
          <cell r="H637">
            <v>0</v>
          </cell>
          <cell r="I637">
            <v>0</v>
          </cell>
          <cell r="J637">
            <v>0</v>
          </cell>
          <cell r="K637">
            <v>0</v>
          </cell>
          <cell r="L637">
            <v>0</v>
          </cell>
          <cell r="M637">
            <v>0</v>
          </cell>
          <cell r="N637">
            <v>0</v>
          </cell>
          <cell r="O637">
            <v>0</v>
          </cell>
          <cell r="P637">
            <v>0</v>
          </cell>
          <cell r="Q637">
            <v>0</v>
          </cell>
        </row>
        <row r="639">
          <cell r="C639">
            <v>0</v>
          </cell>
          <cell r="D639">
            <v>0</v>
          </cell>
          <cell r="E639">
            <v>0</v>
          </cell>
          <cell r="F639">
            <v>0</v>
          </cell>
          <cell r="G639">
            <v>0</v>
          </cell>
          <cell r="H639">
            <v>0</v>
          </cell>
          <cell r="I639">
            <v>0</v>
          </cell>
          <cell r="J639">
            <v>0</v>
          </cell>
          <cell r="K639">
            <v>0</v>
          </cell>
          <cell r="L639">
            <v>0</v>
          </cell>
          <cell r="M639">
            <v>0</v>
          </cell>
          <cell r="N639">
            <v>0</v>
          </cell>
          <cell r="O639">
            <v>0</v>
          </cell>
          <cell r="P639">
            <v>0</v>
          </cell>
          <cell r="Q639">
            <v>0</v>
          </cell>
        </row>
        <row r="640">
          <cell r="C640" t="str">
            <v>Formulario 1 - Propuesta económica  - Documento tipo de selección abreviada de menor cuantía - versión 2</v>
          </cell>
          <cell r="D640">
            <v>0</v>
          </cell>
          <cell r="E640">
            <v>0</v>
          </cell>
          <cell r="F640">
            <v>0</v>
          </cell>
          <cell r="G640">
            <v>0</v>
          </cell>
          <cell r="H640">
            <v>0</v>
          </cell>
          <cell r="I640">
            <v>0</v>
          </cell>
          <cell r="J640">
            <v>0</v>
          </cell>
          <cell r="K640">
            <v>0</v>
          </cell>
          <cell r="L640">
            <v>0</v>
          </cell>
          <cell r="M640">
            <v>0</v>
          </cell>
          <cell r="N640">
            <v>0</v>
          </cell>
          <cell r="O640">
            <v>0</v>
          </cell>
          <cell r="P640">
            <v>0</v>
          </cell>
          <cell r="Q640">
            <v>0</v>
          </cell>
        </row>
        <row r="641">
          <cell r="C641" t="str">
            <v>Código</v>
          </cell>
          <cell r="D641" t="str">
            <v>CCE-EICP-FM-25</v>
          </cell>
          <cell r="E641" t="str">
            <v>Versión</v>
          </cell>
          <cell r="F641">
            <v>2</v>
          </cell>
          <cell r="G641">
            <v>0</v>
          </cell>
          <cell r="H641">
            <v>0</v>
          </cell>
          <cell r="I641">
            <v>0</v>
          </cell>
          <cell r="J641">
            <v>0</v>
          </cell>
          <cell r="K641">
            <v>0</v>
          </cell>
          <cell r="L641">
            <v>0</v>
          </cell>
          <cell r="M641">
            <v>0</v>
          </cell>
          <cell r="N641">
            <v>0</v>
          </cell>
          <cell r="O641">
            <v>0</v>
          </cell>
          <cell r="P641">
            <v>0</v>
          </cell>
          <cell r="Q641">
            <v>0</v>
          </cell>
        </row>
        <row r="642">
          <cell r="C642">
            <v>0</v>
          </cell>
          <cell r="D642">
            <v>0</v>
          </cell>
          <cell r="E642">
            <v>0</v>
          </cell>
          <cell r="F642">
            <v>0</v>
          </cell>
          <cell r="G642">
            <v>0</v>
          </cell>
          <cell r="H642">
            <v>0</v>
          </cell>
          <cell r="I642">
            <v>0</v>
          </cell>
          <cell r="J642">
            <v>0</v>
          </cell>
          <cell r="K642">
            <v>0</v>
          </cell>
          <cell r="L642">
            <v>0</v>
          </cell>
          <cell r="M642">
            <v>0</v>
          </cell>
          <cell r="N642">
            <v>0</v>
          </cell>
          <cell r="O642">
            <v>0</v>
          </cell>
          <cell r="P642">
            <v>0</v>
          </cell>
          <cell r="Q642">
            <v>0</v>
          </cell>
        </row>
        <row r="643">
          <cell r="C643" t="str">
            <v>[La entidad podrá utilizar este formato para la presentación de los análisis de precios unitarios el contratista en la oportunidad prevista en el numeral 8.1. del Documento Base]</v>
          </cell>
          <cell r="D643">
            <v>0</v>
          </cell>
          <cell r="E643">
            <v>0</v>
          </cell>
          <cell r="F643">
            <v>0</v>
          </cell>
          <cell r="G643">
            <v>0</v>
          </cell>
          <cell r="H643">
            <v>0</v>
          </cell>
          <cell r="I643">
            <v>0</v>
          </cell>
          <cell r="J643">
            <v>0</v>
          </cell>
          <cell r="K643">
            <v>0</v>
          </cell>
          <cell r="L643">
            <v>0</v>
          </cell>
          <cell r="M643">
            <v>0</v>
          </cell>
          <cell r="N643">
            <v>0</v>
          </cell>
          <cell r="O643">
            <v>0</v>
          </cell>
          <cell r="P643">
            <v>0</v>
          </cell>
          <cell r="Q643">
            <v>0</v>
          </cell>
        </row>
        <row r="644">
          <cell r="C644">
            <v>0</v>
          </cell>
          <cell r="D644">
            <v>0</v>
          </cell>
          <cell r="E644">
            <v>0</v>
          </cell>
          <cell r="F644">
            <v>0</v>
          </cell>
          <cell r="G644">
            <v>0</v>
          </cell>
          <cell r="H644">
            <v>0</v>
          </cell>
          <cell r="I644">
            <v>0</v>
          </cell>
          <cell r="J644">
            <v>0</v>
          </cell>
          <cell r="K644">
            <v>0</v>
          </cell>
          <cell r="L644">
            <v>0</v>
          </cell>
          <cell r="M644">
            <v>0</v>
          </cell>
          <cell r="N644">
            <v>0</v>
          </cell>
          <cell r="O644">
            <v>0</v>
          </cell>
          <cell r="P644">
            <v>0</v>
          </cell>
          <cell r="Q644">
            <v>0</v>
          </cell>
        </row>
        <row r="645">
          <cell r="C645">
            <v>0</v>
          </cell>
          <cell r="D645">
            <v>0</v>
          </cell>
          <cell r="E645">
            <v>0</v>
          </cell>
          <cell r="F645">
            <v>0</v>
          </cell>
          <cell r="G645">
            <v>0</v>
          </cell>
          <cell r="H645">
            <v>0</v>
          </cell>
          <cell r="I645">
            <v>0</v>
          </cell>
          <cell r="J645">
            <v>0</v>
          </cell>
          <cell r="K645">
            <v>0</v>
          </cell>
          <cell r="L645">
            <v>0</v>
          </cell>
          <cell r="M645">
            <v>0</v>
          </cell>
          <cell r="N645">
            <v>0</v>
          </cell>
          <cell r="O645">
            <v>0</v>
          </cell>
          <cell r="P645">
            <v>0</v>
          </cell>
          <cell r="Q645">
            <v>0</v>
          </cell>
        </row>
        <row r="646">
          <cell r="C646">
            <v>0</v>
          </cell>
          <cell r="D646" t="str">
            <v>MUNICIPIO DE CONCORDIA, ANTIOQUIA</v>
          </cell>
          <cell r="E646">
            <v>0</v>
          </cell>
          <cell r="F646">
            <v>0</v>
          </cell>
          <cell r="G646">
            <v>0</v>
          </cell>
          <cell r="H646">
            <v>0</v>
          </cell>
          <cell r="I646">
            <v>0</v>
          </cell>
          <cell r="J646">
            <v>0</v>
          </cell>
          <cell r="K646">
            <v>0</v>
          </cell>
          <cell r="L646">
            <v>0</v>
          </cell>
          <cell r="M646">
            <v>0</v>
          </cell>
          <cell r="N646">
            <v>0</v>
          </cell>
          <cell r="O646">
            <v>0</v>
          </cell>
          <cell r="P646">
            <v>0</v>
          </cell>
          <cell r="Q646">
            <v>0</v>
          </cell>
        </row>
        <row r="647">
          <cell r="C647">
            <v>0</v>
          </cell>
          <cell r="D647">
            <v>0</v>
          </cell>
          <cell r="E647">
            <v>0</v>
          </cell>
          <cell r="F647">
            <v>0</v>
          </cell>
          <cell r="G647">
            <v>0</v>
          </cell>
          <cell r="H647">
            <v>0</v>
          </cell>
          <cell r="I647">
            <v>0</v>
          </cell>
          <cell r="J647">
            <v>0</v>
          </cell>
          <cell r="K647">
            <v>0</v>
          </cell>
          <cell r="L647" t="str">
            <v>VERSIÓN</v>
          </cell>
          <cell r="M647">
            <v>0</v>
          </cell>
          <cell r="N647">
            <v>0</v>
          </cell>
          <cell r="O647">
            <v>0</v>
          </cell>
          <cell r="P647">
            <v>0</v>
          </cell>
          <cell r="Q647">
            <v>0</v>
          </cell>
        </row>
        <row r="648">
          <cell r="C648">
            <v>0</v>
          </cell>
          <cell r="D648" t="str">
            <v xml:space="preserve">[NÚMERO DEL PROCESO] </v>
          </cell>
          <cell r="E648">
            <v>0</v>
          </cell>
          <cell r="F648">
            <v>0</v>
          </cell>
          <cell r="G648">
            <v>0</v>
          </cell>
          <cell r="H648">
            <v>0</v>
          </cell>
          <cell r="I648">
            <v>0</v>
          </cell>
          <cell r="J648">
            <v>0</v>
          </cell>
          <cell r="K648">
            <v>0</v>
          </cell>
          <cell r="L648">
            <v>0</v>
          </cell>
          <cell r="M648">
            <v>0</v>
          </cell>
          <cell r="N648">
            <v>0</v>
          </cell>
          <cell r="O648">
            <v>0</v>
          </cell>
          <cell r="P648">
            <v>0</v>
          </cell>
          <cell r="Q648">
            <v>0</v>
          </cell>
        </row>
        <row r="649">
          <cell r="C649">
            <v>0</v>
          </cell>
          <cell r="D649">
            <v>0</v>
          </cell>
          <cell r="E649">
            <v>0</v>
          </cell>
          <cell r="F649">
            <v>0</v>
          </cell>
          <cell r="G649">
            <v>0</v>
          </cell>
          <cell r="H649">
            <v>0</v>
          </cell>
          <cell r="I649">
            <v>0</v>
          </cell>
          <cell r="J649">
            <v>0</v>
          </cell>
          <cell r="K649">
            <v>0</v>
          </cell>
          <cell r="L649" t="str">
            <v>PÁGINA</v>
          </cell>
          <cell r="M649">
            <v>1</v>
          </cell>
          <cell r="N649" t="str">
            <v>DE</v>
          </cell>
          <cell r="O649">
            <v>1</v>
          </cell>
          <cell r="P649">
            <v>0</v>
          </cell>
          <cell r="Q649">
            <v>0</v>
          </cell>
        </row>
        <row r="650">
          <cell r="C650">
            <v>0</v>
          </cell>
          <cell r="D650" t="str">
            <v xml:space="preserve">ANALISIS DE PRECIOS UNITARIOS </v>
          </cell>
          <cell r="E650">
            <v>0</v>
          </cell>
          <cell r="F650">
            <v>0</v>
          </cell>
          <cell r="G650">
            <v>0</v>
          </cell>
          <cell r="H650">
            <v>0</v>
          </cell>
          <cell r="I650">
            <v>0</v>
          </cell>
          <cell r="J650">
            <v>0</v>
          </cell>
          <cell r="K650">
            <v>0</v>
          </cell>
          <cell r="L650">
            <v>0</v>
          </cell>
          <cell r="M650">
            <v>0</v>
          </cell>
          <cell r="N650">
            <v>0</v>
          </cell>
          <cell r="O650">
            <v>0</v>
          </cell>
          <cell r="P650">
            <v>0</v>
          </cell>
          <cell r="Q650">
            <v>0</v>
          </cell>
        </row>
        <row r="651">
          <cell r="C651">
            <v>0</v>
          </cell>
          <cell r="D651">
            <v>0</v>
          </cell>
          <cell r="E651">
            <v>0</v>
          </cell>
          <cell r="F651">
            <v>0</v>
          </cell>
          <cell r="G651">
            <v>0</v>
          </cell>
          <cell r="H651">
            <v>0</v>
          </cell>
          <cell r="I651">
            <v>0</v>
          </cell>
          <cell r="J651">
            <v>0</v>
          </cell>
          <cell r="K651">
            <v>0</v>
          </cell>
          <cell r="L651">
            <v>0</v>
          </cell>
          <cell r="M651">
            <v>0</v>
          </cell>
          <cell r="N651">
            <v>0</v>
          </cell>
          <cell r="O651">
            <v>0</v>
          </cell>
          <cell r="P651">
            <v>0</v>
          </cell>
          <cell r="Q651">
            <v>0</v>
          </cell>
        </row>
        <row r="652">
          <cell r="C652">
            <v>0</v>
          </cell>
          <cell r="D652">
            <v>0</v>
          </cell>
          <cell r="E652">
            <v>0</v>
          </cell>
          <cell r="F652">
            <v>0</v>
          </cell>
          <cell r="G652">
            <v>0</v>
          </cell>
          <cell r="H652">
            <v>0</v>
          </cell>
          <cell r="I652">
            <v>0</v>
          </cell>
          <cell r="J652">
            <v>0</v>
          </cell>
          <cell r="K652">
            <v>0</v>
          </cell>
          <cell r="L652" t="str">
            <v>FECHA</v>
          </cell>
          <cell r="M652" t="str">
            <v>DD</v>
          </cell>
          <cell r="N652" t="str">
            <v>MM</v>
          </cell>
          <cell r="O652" t="str">
            <v>AA</v>
          </cell>
          <cell r="P652">
            <v>0</v>
          </cell>
          <cell r="Q652">
            <v>0</v>
          </cell>
        </row>
        <row r="653">
          <cell r="C653">
            <v>0</v>
          </cell>
          <cell r="D653">
            <v>0</v>
          </cell>
          <cell r="E653">
            <v>0</v>
          </cell>
          <cell r="F653">
            <v>0</v>
          </cell>
          <cell r="G653">
            <v>0</v>
          </cell>
          <cell r="H653">
            <v>0</v>
          </cell>
          <cell r="I653">
            <v>0</v>
          </cell>
          <cell r="J653">
            <v>0</v>
          </cell>
          <cell r="K653">
            <v>0</v>
          </cell>
          <cell r="L653">
            <v>0</v>
          </cell>
          <cell r="M653">
            <v>8</v>
          </cell>
          <cell r="N653">
            <v>5</v>
          </cell>
          <cell r="O653">
            <v>2023</v>
          </cell>
          <cell r="P653">
            <v>0</v>
          </cell>
          <cell r="Q653">
            <v>0</v>
          </cell>
        </row>
        <row r="654">
          <cell r="C654" t="str">
            <v>ITEMS DE LA PROPUESTA ECONÓMICA</v>
          </cell>
          <cell r="D654">
            <v>0</v>
          </cell>
          <cell r="E654">
            <v>0</v>
          </cell>
          <cell r="F654">
            <v>0</v>
          </cell>
          <cell r="G654">
            <v>0</v>
          </cell>
          <cell r="H654">
            <v>0</v>
          </cell>
          <cell r="I654" t="str">
            <v>ITEMS NO PREVISTOS</v>
          </cell>
          <cell r="J654">
            <v>0</v>
          </cell>
          <cell r="K654">
            <v>0</v>
          </cell>
          <cell r="L654">
            <v>0</v>
          </cell>
          <cell r="M654">
            <v>0</v>
          </cell>
          <cell r="N654">
            <v>0</v>
          </cell>
          <cell r="O654">
            <v>0</v>
          </cell>
          <cell r="P654">
            <v>0</v>
          </cell>
          <cell r="Q654">
            <v>0</v>
          </cell>
        </row>
        <row r="655">
          <cell r="C655">
            <v>0</v>
          </cell>
          <cell r="D655">
            <v>0</v>
          </cell>
          <cell r="E655">
            <v>0</v>
          </cell>
          <cell r="F655">
            <v>0</v>
          </cell>
          <cell r="G655">
            <v>0</v>
          </cell>
          <cell r="H655">
            <v>0</v>
          </cell>
          <cell r="I655">
            <v>0</v>
          </cell>
          <cell r="J655">
            <v>0</v>
          </cell>
          <cell r="K655">
            <v>0</v>
          </cell>
          <cell r="L655">
            <v>0</v>
          </cell>
          <cell r="M655">
            <v>0</v>
          </cell>
          <cell r="N655">
            <v>0</v>
          </cell>
          <cell r="O655">
            <v>0</v>
          </cell>
          <cell r="P655">
            <v>0</v>
          </cell>
          <cell r="Q655">
            <v>0</v>
          </cell>
        </row>
        <row r="656">
          <cell r="C656">
            <v>0</v>
          </cell>
          <cell r="D656">
            <v>0</v>
          </cell>
          <cell r="E656">
            <v>0</v>
          </cell>
          <cell r="F656">
            <v>0</v>
          </cell>
          <cell r="G656">
            <v>0</v>
          </cell>
          <cell r="H656">
            <v>0</v>
          </cell>
          <cell r="I656">
            <v>0</v>
          </cell>
          <cell r="J656">
            <v>0</v>
          </cell>
          <cell r="K656">
            <v>0</v>
          </cell>
          <cell r="L656">
            <v>0</v>
          </cell>
          <cell r="M656">
            <v>0</v>
          </cell>
          <cell r="N656">
            <v>0</v>
          </cell>
          <cell r="O656">
            <v>0</v>
          </cell>
          <cell r="P656">
            <v>0</v>
          </cell>
          <cell r="Q656">
            <v>0</v>
          </cell>
        </row>
        <row r="657">
          <cell r="C657">
            <v>0</v>
          </cell>
          <cell r="D657">
            <v>0</v>
          </cell>
          <cell r="E657">
            <v>0</v>
          </cell>
          <cell r="F657">
            <v>0</v>
          </cell>
          <cell r="G657">
            <v>0</v>
          </cell>
          <cell r="H657">
            <v>0</v>
          </cell>
          <cell r="I657">
            <v>0</v>
          </cell>
          <cell r="J657">
            <v>0</v>
          </cell>
          <cell r="K657">
            <v>0</v>
          </cell>
          <cell r="L657">
            <v>0</v>
          </cell>
          <cell r="M657">
            <v>0</v>
          </cell>
          <cell r="N657">
            <v>0</v>
          </cell>
          <cell r="O657">
            <v>0</v>
          </cell>
          <cell r="P657">
            <v>0</v>
          </cell>
          <cell r="Q657">
            <v>0</v>
          </cell>
        </row>
        <row r="658">
          <cell r="C658" t="str">
            <v>DATOS ESPECÍFICOS</v>
          </cell>
          <cell r="D658">
            <v>0</v>
          </cell>
          <cell r="E658">
            <v>0</v>
          </cell>
          <cell r="F658">
            <v>0</v>
          </cell>
          <cell r="G658">
            <v>0</v>
          </cell>
          <cell r="H658">
            <v>0</v>
          </cell>
          <cell r="I658">
            <v>0</v>
          </cell>
          <cell r="J658">
            <v>0</v>
          </cell>
          <cell r="K658">
            <v>0</v>
          </cell>
          <cell r="L658">
            <v>0</v>
          </cell>
          <cell r="M658">
            <v>0</v>
          </cell>
          <cell r="N658">
            <v>0</v>
          </cell>
          <cell r="O658">
            <v>0</v>
          </cell>
          <cell r="P658">
            <v>0</v>
          </cell>
          <cell r="Q658">
            <v>0</v>
          </cell>
        </row>
        <row r="659">
          <cell r="C659">
            <v>0</v>
          </cell>
          <cell r="D659">
            <v>0</v>
          </cell>
          <cell r="E659">
            <v>0</v>
          </cell>
          <cell r="F659">
            <v>0</v>
          </cell>
          <cell r="G659">
            <v>0</v>
          </cell>
          <cell r="H659">
            <v>0</v>
          </cell>
          <cell r="I659">
            <v>0</v>
          </cell>
          <cell r="J659">
            <v>0</v>
          </cell>
          <cell r="K659">
            <v>0</v>
          </cell>
          <cell r="L659">
            <v>0</v>
          </cell>
          <cell r="M659">
            <v>0</v>
          </cell>
          <cell r="N659">
            <v>0</v>
          </cell>
          <cell r="O659">
            <v>0</v>
          </cell>
          <cell r="P659">
            <v>0</v>
          </cell>
          <cell r="Q659">
            <v>0</v>
          </cell>
        </row>
        <row r="660">
          <cell r="C660" t="str">
            <v>ITEM</v>
          </cell>
          <cell r="D660" t="str">
            <v>DESCRIPCIÓN</v>
          </cell>
          <cell r="E660">
            <v>0</v>
          </cell>
          <cell r="F660">
            <v>0</v>
          </cell>
          <cell r="G660">
            <v>0</v>
          </cell>
          <cell r="H660">
            <v>0</v>
          </cell>
          <cell r="I660">
            <v>0</v>
          </cell>
          <cell r="J660">
            <v>0</v>
          </cell>
          <cell r="K660">
            <v>0</v>
          </cell>
          <cell r="L660">
            <v>0</v>
          </cell>
          <cell r="M660" t="str">
            <v>UNIDAD</v>
          </cell>
          <cell r="N660">
            <v>0</v>
          </cell>
          <cell r="O660" t="str">
            <v>CANTIDAD</v>
          </cell>
          <cell r="P660">
            <v>0</v>
          </cell>
          <cell r="Q660">
            <v>0</v>
          </cell>
        </row>
        <row r="661">
          <cell r="C661" t="str">
            <v>5.2.6</v>
          </cell>
          <cell r="D661" t="str">
            <v>Desmonte de Aparato Sanitario, con medios manuales, sin afectar a la estabilidad de los elementos constructivos a los que pueda estar sujeto, y carga manual sobre camión o contenedor. El precio incluye el desmontaje de los accesorios y la obturación de las conducciones conectadas al elemento.</v>
          </cell>
          <cell r="E661">
            <v>0</v>
          </cell>
          <cell r="F661">
            <v>0</v>
          </cell>
          <cell r="G661">
            <v>0</v>
          </cell>
          <cell r="H661">
            <v>0</v>
          </cell>
          <cell r="I661">
            <v>0</v>
          </cell>
          <cell r="J661">
            <v>0</v>
          </cell>
          <cell r="K661">
            <v>0</v>
          </cell>
          <cell r="L661">
            <v>0</v>
          </cell>
          <cell r="M661" t="str">
            <v>u</v>
          </cell>
          <cell r="N661">
            <v>0</v>
          </cell>
          <cell r="O661">
            <v>2</v>
          </cell>
          <cell r="P661">
            <v>0</v>
          </cell>
          <cell r="Q661">
            <v>0</v>
          </cell>
          <cell r="R661">
            <v>9957</v>
          </cell>
          <cell r="S661">
            <v>12838</v>
          </cell>
          <cell r="T661">
            <v>4.7600000000000003E-2</v>
          </cell>
          <cell r="U661">
            <v>0</v>
          </cell>
          <cell r="V661">
            <v>0</v>
          </cell>
          <cell r="W661">
            <v>0.95240000000000002</v>
          </cell>
        </row>
        <row r="662">
          <cell r="C662" t="str">
            <v>I. EQUIPO</v>
          </cell>
          <cell r="D662">
            <v>0</v>
          </cell>
          <cell r="E662">
            <v>0</v>
          </cell>
          <cell r="F662">
            <v>0</v>
          </cell>
          <cell r="G662">
            <v>0</v>
          </cell>
          <cell r="H662">
            <v>0</v>
          </cell>
          <cell r="I662">
            <v>0</v>
          </cell>
          <cell r="J662">
            <v>0</v>
          </cell>
          <cell r="K662">
            <v>0</v>
          </cell>
          <cell r="L662">
            <v>0</v>
          </cell>
          <cell r="M662">
            <v>0</v>
          </cell>
          <cell r="N662">
            <v>0</v>
          </cell>
          <cell r="O662">
            <v>0</v>
          </cell>
          <cell r="P662">
            <v>0</v>
          </cell>
          <cell r="Q662">
            <v>0</v>
          </cell>
        </row>
        <row r="663">
          <cell r="C663">
            <v>0</v>
          </cell>
          <cell r="D663">
            <v>0</v>
          </cell>
          <cell r="E663">
            <v>0</v>
          </cell>
          <cell r="F663">
            <v>0</v>
          </cell>
          <cell r="G663">
            <v>0</v>
          </cell>
          <cell r="H663">
            <v>0</v>
          </cell>
          <cell r="I663">
            <v>0</v>
          </cell>
          <cell r="J663">
            <v>0</v>
          </cell>
          <cell r="K663">
            <v>0</v>
          </cell>
          <cell r="L663">
            <v>0</v>
          </cell>
          <cell r="M663">
            <v>0</v>
          </cell>
          <cell r="N663">
            <v>0</v>
          </cell>
          <cell r="O663">
            <v>0</v>
          </cell>
          <cell r="P663">
            <v>0</v>
          </cell>
          <cell r="Q663">
            <v>0</v>
          </cell>
        </row>
        <row r="664">
          <cell r="C664" t="str">
            <v>DESCRIPCIÓN</v>
          </cell>
          <cell r="D664">
            <v>0</v>
          </cell>
          <cell r="E664">
            <v>0</v>
          </cell>
          <cell r="F664">
            <v>0</v>
          </cell>
          <cell r="G664">
            <v>0</v>
          </cell>
          <cell r="H664" t="str">
            <v>MARCA</v>
          </cell>
          <cell r="I664">
            <v>0</v>
          </cell>
          <cell r="J664" t="str">
            <v>TIPO</v>
          </cell>
          <cell r="K664">
            <v>0</v>
          </cell>
          <cell r="L664" t="str">
            <v>TARIFA/HORA</v>
          </cell>
          <cell r="M664" t="str">
            <v>RENDIMIENTO</v>
          </cell>
          <cell r="N664">
            <v>0</v>
          </cell>
          <cell r="O664" t="str">
            <v>Vr. UNITARIO</v>
          </cell>
          <cell r="P664">
            <v>0</v>
          </cell>
          <cell r="Q664">
            <v>0</v>
          </cell>
        </row>
        <row r="665">
          <cell r="C665">
            <v>0</v>
          </cell>
          <cell r="D665">
            <v>0</v>
          </cell>
          <cell r="E665">
            <v>0</v>
          </cell>
          <cell r="F665">
            <v>0</v>
          </cell>
          <cell r="G665">
            <v>0</v>
          </cell>
          <cell r="H665">
            <v>0</v>
          </cell>
          <cell r="I665">
            <v>0</v>
          </cell>
          <cell r="J665" t="str">
            <v/>
          </cell>
          <cell r="K665">
            <v>0</v>
          </cell>
          <cell r="L665" t="str">
            <v/>
          </cell>
          <cell r="M665">
            <v>0</v>
          </cell>
          <cell r="N665">
            <v>0</v>
          </cell>
          <cell r="O665">
            <v>0</v>
          </cell>
          <cell r="P665">
            <v>0</v>
          </cell>
          <cell r="Q665">
            <v>0</v>
          </cell>
          <cell r="R665">
            <v>0</v>
          </cell>
          <cell r="T665">
            <v>0</v>
          </cell>
        </row>
        <row r="666">
          <cell r="C666">
            <v>0</v>
          </cell>
          <cell r="D666">
            <v>0</v>
          </cell>
          <cell r="E666">
            <v>0</v>
          </cell>
          <cell r="F666">
            <v>0</v>
          </cell>
          <cell r="G666">
            <v>0</v>
          </cell>
          <cell r="H666">
            <v>0</v>
          </cell>
          <cell r="I666">
            <v>0</v>
          </cell>
          <cell r="J666" t="str">
            <v/>
          </cell>
          <cell r="K666">
            <v>0</v>
          </cell>
          <cell r="L666" t="str">
            <v/>
          </cell>
          <cell r="M666">
            <v>0</v>
          </cell>
          <cell r="N666">
            <v>0</v>
          </cell>
          <cell r="O666">
            <v>0</v>
          </cell>
          <cell r="P666">
            <v>0</v>
          </cell>
          <cell r="Q666">
            <v>0</v>
          </cell>
          <cell r="R666">
            <v>0</v>
          </cell>
          <cell r="T666">
            <v>0</v>
          </cell>
        </row>
        <row r="667">
          <cell r="C667">
            <v>0</v>
          </cell>
          <cell r="D667">
            <v>0</v>
          </cell>
          <cell r="E667">
            <v>0</v>
          </cell>
          <cell r="F667">
            <v>0</v>
          </cell>
          <cell r="G667">
            <v>0</v>
          </cell>
          <cell r="H667">
            <v>0</v>
          </cell>
          <cell r="I667">
            <v>0</v>
          </cell>
          <cell r="J667" t="str">
            <v/>
          </cell>
          <cell r="K667">
            <v>0</v>
          </cell>
          <cell r="L667" t="str">
            <v/>
          </cell>
          <cell r="M667">
            <v>0</v>
          </cell>
          <cell r="N667">
            <v>0</v>
          </cell>
          <cell r="O667">
            <v>0</v>
          </cell>
          <cell r="P667">
            <v>0</v>
          </cell>
          <cell r="Q667">
            <v>0</v>
          </cell>
          <cell r="R667">
            <v>0</v>
          </cell>
          <cell r="T667">
            <v>0</v>
          </cell>
        </row>
        <row r="668">
          <cell r="C668" t="str">
            <v>Herramienta Menor (Como % de Mano de Obra)</v>
          </cell>
          <cell r="D668">
            <v>0</v>
          </cell>
          <cell r="E668">
            <v>0</v>
          </cell>
          <cell r="F668">
            <v>0</v>
          </cell>
          <cell r="G668">
            <v>0</v>
          </cell>
          <cell r="H668">
            <v>0</v>
          </cell>
          <cell r="I668">
            <v>0</v>
          </cell>
          <cell r="J668" t="str">
            <v>Dia</v>
          </cell>
          <cell r="K668">
            <v>0</v>
          </cell>
          <cell r="L668">
            <v>9483</v>
          </cell>
          <cell r="M668">
            <v>0.05</v>
          </cell>
          <cell r="N668">
            <v>0</v>
          </cell>
          <cell r="O668">
            <v>474</v>
          </cell>
          <cell r="P668">
            <v>0</v>
          </cell>
          <cell r="Q668">
            <v>0</v>
          </cell>
          <cell r="R668">
            <v>948</v>
          </cell>
          <cell r="T668" t="str">
            <v>Herramienta Menor (Como % de Mano de Obra)</v>
          </cell>
        </row>
        <row r="669">
          <cell r="C669">
            <v>0</v>
          </cell>
          <cell r="D669">
            <v>0</v>
          </cell>
          <cell r="E669">
            <v>0</v>
          </cell>
          <cell r="F669">
            <v>0</v>
          </cell>
          <cell r="G669">
            <v>0</v>
          </cell>
          <cell r="H669">
            <v>0</v>
          </cell>
          <cell r="I669">
            <v>0</v>
          </cell>
          <cell r="J669">
            <v>0</v>
          </cell>
          <cell r="K669">
            <v>0</v>
          </cell>
          <cell r="L669">
            <v>4.7600000000000003E-2</v>
          </cell>
          <cell r="M669" t="str">
            <v>SUBTOTAL $</v>
          </cell>
          <cell r="N669">
            <v>0</v>
          </cell>
          <cell r="O669">
            <v>474</v>
          </cell>
          <cell r="P669">
            <v>0</v>
          </cell>
          <cell r="Q669">
            <v>0</v>
          </cell>
          <cell r="T669">
            <v>0</v>
          </cell>
        </row>
        <row r="670">
          <cell r="C670" t="str">
            <v>II. MATERIALES</v>
          </cell>
          <cell r="D670">
            <v>0</v>
          </cell>
          <cell r="E670">
            <v>0</v>
          </cell>
          <cell r="F670">
            <v>0</v>
          </cell>
          <cell r="G670">
            <v>0</v>
          </cell>
          <cell r="H670">
            <v>0</v>
          </cell>
          <cell r="I670">
            <v>0</v>
          </cell>
          <cell r="J670">
            <v>0</v>
          </cell>
          <cell r="K670">
            <v>0</v>
          </cell>
          <cell r="L670">
            <v>0</v>
          </cell>
          <cell r="M670">
            <v>0</v>
          </cell>
          <cell r="N670">
            <v>0</v>
          </cell>
          <cell r="O670">
            <v>0</v>
          </cell>
          <cell r="P670">
            <v>0</v>
          </cell>
          <cell r="Q670">
            <v>0</v>
          </cell>
          <cell r="T670">
            <v>0</v>
          </cell>
        </row>
        <row r="671">
          <cell r="C671">
            <v>0</v>
          </cell>
          <cell r="D671">
            <v>0</v>
          </cell>
          <cell r="E671">
            <v>0</v>
          </cell>
          <cell r="F671">
            <v>0</v>
          </cell>
          <cell r="G671">
            <v>0</v>
          </cell>
          <cell r="H671">
            <v>0</v>
          </cell>
          <cell r="I671">
            <v>0</v>
          </cell>
          <cell r="J671">
            <v>0</v>
          </cell>
          <cell r="K671">
            <v>0</v>
          </cell>
          <cell r="L671">
            <v>0</v>
          </cell>
          <cell r="M671">
            <v>0</v>
          </cell>
          <cell r="N671">
            <v>0</v>
          </cell>
          <cell r="O671">
            <v>0</v>
          </cell>
          <cell r="P671">
            <v>0</v>
          </cell>
          <cell r="Q671">
            <v>0</v>
          </cell>
          <cell r="T671">
            <v>0</v>
          </cell>
        </row>
        <row r="672">
          <cell r="C672" t="str">
            <v>DESCRIPCIÓN</v>
          </cell>
          <cell r="D672">
            <v>0</v>
          </cell>
          <cell r="E672">
            <v>0</v>
          </cell>
          <cell r="F672">
            <v>0</v>
          </cell>
          <cell r="G672">
            <v>0</v>
          </cell>
          <cell r="H672">
            <v>0</v>
          </cell>
          <cell r="I672">
            <v>0</v>
          </cell>
          <cell r="J672">
            <v>0</v>
          </cell>
          <cell r="K672" t="str">
            <v>UNIDAD</v>
          </cell>
          <cell r="L672" t="str">
            <v>CANTIDAD</v>
          </cell>
          <cell r="M672" t="str">
            <v>PRECIO UNIT.</v>
          </cell>
          <cell r="N672">
            <v>0</v>
          </cell>
          <cell r="O672" t="str">
            <v>Vr. UNITARIO</v>
          </cell>
          <cell r="P672">
            <v>0</v>
          </cell>
          <cell r="Q672">
            <v>0</v>
          </cell>
          <cell r="T672">
            <v>0</v>
          </cell>
        </row>
        <row r="673">
          <cell r="C673">
            <v>0</v>
          </cell>
          <cell r="D673">
            <v>0</v>
          </cell>
          <cell r="E673">
            <v>0</v>
          </cell>
          <cell r="F673">
            <v>0</v>
          </cell>
          <cell r="G673">
            <v>0</v>
          </cell>
          <cell r="H673">
            <v>0</v>
          </cell>
          <cell r="I673">
            <v>0</v>
          </cell>
          <cell r="J673">
            <v>0</v>
          </cell>
          <cell r="K673" t="str">
            <v/>
          </cell>
          <cell r="L673">
            <v>0</v>
          </cell>
          <cell r="M673">
            <v>0</v>
          </cell>
          <cell r="N673">
            <v>0</v>
          </cell>
          <cell r="O673">
            <v>0</v>
          </cell>
          <cell r="P673">
            <v>0</v>
          </cell>
          <cell r="Q673">
            <v>0</v>
          </cell>
          <cell r="R673">
            <v>0</v>
          </cell>
          <cell r="T673">
            <v>0</v>
          </cell>
        </row>
        <row r="674">
          <cell r="C674">
            <v>0</v>
          </cell>
          <cell r="D674">
            <v>0</v>
          </cell>
          <cell r="E674">
            <v>0</v>
          </cell>
          <cell r="F674">
            <v>0</v>
          </cell>
          <cell r="G674">
            <v>0</v>
          </cell>
          <cell r="H674">
            <v>0</v>
          </cell>
          <cell r="I674">
            <v>0</v>
          </cell>
          <cell r="J674">
            <v>0</v>
          </cell>
          <cell r="K674" t="str">
            <v/>
          </cell>
          <cell r="L674">
            <v>0</v>
          </cell>
          <cell r="M674">
            <v>0</v>
          </cell>
          <cell r="N674">
            <v>0</v>
          </cell>
          <cell r="O674">
            <v>0</v>
          </cell>
          <cell r="P674">
            <v>0</v>
          </cell>
          <cell r="Q674">
            <v>0</v>
          </cell>
          <cell r="R674">
            <v>0</v>
          </cell>
          <cell r="T674">
            <v>0</v>
          </cell>
        </row>
        <row r="675">
          <cell r="C675">
            <v>0</v>
          </cell>
          <cell r="D675">
            <v>0</v>
          </cell>
          <cell r="E675">
            <v>0</v>
          </cell>
          <cell r="F675">
            <v>0</v>
          </cell>
          <cell r="G675">
            <v>0</v>
          </cell>
          <cell r="H675">
            <v>0</v>
          </cell>
          <cell r="I675">
            <v>0</v>
          </cell>
          <cell r="J675">
            <v>0</v>
          </cell>
          <cell r="K675" t="str">
            <v/>
          </cell>
          <cell r="L675">
            <v>0</v>
          </cell>
          <cell r="M675">
            <v>0</v>
          </cell>
          <cell r="N675">
            <v>0</v>
          </cell>
          <cell r="O675">
            <v>0</v>
          </cell>
          <cell r="P675">
            <v>0</v>
          </cell>
          <cell r="Q675">
            <v>0</v>
          </cell>
          <cell r="R675">
            <v>0</v>
          </cell>
          <cell r="T675">
            <v>0</v>
          </cell>
        </row>
        <row r="676">
          <cell r="C676">
            <v>0</v>
          </cell>
          <cell r="D676">
            <v>0</v>
          </cell>
          <cell r="E676">
            <v>0</v>
          </cell>
          <cell r="F676">
            <v>0</v>
          </cell>
          <cell r="G676">
            <v>0</v>
          </cell>
          <cell r="H676">
            <v>0</v>
          </cell>
          <cell r="I676">
            <v>0</v>
          </cell>
          <cell r="J676">
            <v>0</v>
          </cell>
          <cell r="K676" t="str">
            <v/>
          </cell>
          <cell r="L676">
            <v>0</v>
          </cell>
          <cell r="M676">
            <v>0</v>
          </cell>
          <cell r="N676">
            <v>0</v>
          </cell>
          <cell r="O676">
            <v>0</v>
          </cell>
          <cell r="P676">
            <v>0</v>
          </cell>
          <cell r="Q676">
            <v>0</v>
          </cell>
          <cell r="R676">
            <v>0</v>
          </cell>
          <cell r="T676">
            <v>0</v>
          </cell>
        </row>
        <row r="677">
          <cell r="C677">
            <v>0</v>
          </cell>
          <cell r="D677">
            <v>0</v>
          </cell>
          <cell r="E677">
            <v>0</v>
          </cell>
          <cell r="F677">
            <v>0</v>
          </cell>
          <cell r="G677">
            <v>0</v>
          </cell>
          <cell r="H677">
            <v>0</v>
          </cell>
          <cell r="I677">
            <v>0</v>
          </cell>
          <cell r="J677">
            <v>0</v>
          </cell>
          <cell r="K677" t="str">
            <v/>
          </cell>
          <cell r="L677">
            <v>0</v>
          </cell>
          <cell r="M677">
            <v>0</v>
          </cell>
          <cell r="N677">
            <v>0</v>
          </cell>
          <cell r="O677">
            <v>0</v>
          </cell>
          <cell r="P677">
            <v>0</v>
          </cell>
          <cell r="Q677">
            <v>0</v>
          </cell>
          <cell r="R677">
            <v>0</v>
          </cell>
          <cell r="T677">
            <v>0</v>
          </cell>
        </row>
        <row r="678">
          <cell r="C678">
            <v>0</v>
          </cell>
          <cell r="D678">
            <v>0</v>
          </cell>
          <cell r="E678">
            <v>0</v>
          </cell>
          <cell r="F678">
            <v>0</v>
          </cell>
          <cell r="G678">
            <v>0</v>
          </cell>
          <cell r="H678">
            <v>0</v>
          </cell>
          <cell r="I678">
            <v>0</v>
          </cell>
          <cell r="J678">
            <v>0</v>
          </cell>
          <cell r="K678" t="str">
            <v/>
          </cell>
          <cell r="L678">
            <v>0</v>
          </cell>
          <cell r="M678">
            <v>0</v>
          </cell>
          <cell r="N678">
            <v>0</v>
          </cell>
          <cell r="O678">
            <v>0</v>
          </cell>
          <cell r="P678">
            <v>0</v>
          </cell>
          <cell r="Q678">
            <v>0</v>
          </cell>
          <cell r="R678">
            <v>0</v>
          </cell>
          <cell r="T678">
            <v>0</v>
          </cell>
        </row>
        <row r="679">
          <cell r="C679">
            <v>0</v>
          </cell>
          <cell r="D679">
            <v>0</v>
          </cell>
          <cell r="E679">
            <v>0</v>
          </cell>
          <cell r="F679">
            <v>0</v>
          </cell>
          <cell r="G679">
            <v>0</v>
          </cell>
          <cell r="H679">
            <v>0</v>
          </cell>
          <cell r="I679">
            <v>0</v>
          </cell>
          <cell r="J679">
            <v>0</v>
          </cell>
          <cell r="K679" t="str">
            <v/>
          </cell>
          <cell r="L679">
            <v>0</v>
          </cell>
          <cell r="M679">
            <v>0</v>
          </cell>
          <cell r="N679">
            <v>0</v>
          </cell>
          <cell r="O679">
            <v>0</v>
          </cell>
          <cell r="P679">
            <v>0</v>
          </cell>
          <cell r="Q679">
            <v>0</v>
          </cell>
          <cell r="R679">
            <v>0</v>
          </cell>
          <cell r="T679">
            <v>0</v>
          </cell>
        </row>
        <row r="680">
          <cell r="C680">
            <v>0</v>
          </cell>
          <cell r="D680">
            <v>0</v>
          </cell>
          <cell r="E680">
            <v>0</v>
          </cell>
          <cell r="F680">
            <v>0</v>
          </cell>
          <cell r="G680">
            <v>0</v>
          </cell>
          <cell r="H680">
            <v>0</v>
          </cell>
          <cell r="I680">
            <v>0</v>
          </cell>
          <cell r="J680">
            <v>0</v>
          </cell>
          <cell r="K680">
            <v>0</v>
          </cell>
          <cell r="L680">
            <v>0</v>
          </cell>
          <cell r="M680" t="str">
            <v>SUBTOTAL $</v>
          </cell>
          <cell r="N680">
            <v>0</v>
          </cell>
          <cell r="O680">
            <v>0</v>
          </cell>
          <cell r="P680">
            <v>0</v>
          </cell>
          <cell r="Q680">
            <v>0</v>
          </cell>
          <cell r="T680">
            <v>0</v>
          </cell>
        </row>
        <row r="681">
          <cell r="C681" t="str">
            <v>III. TRANSPORTES</v>
          </cell>
          <cell r="D681">
            <v>0</v>
          </cell>
          <cell r="E681">
            <v>0</v>
          </cell>
          <cell r="F681">
            <v>0</v>
          </cell>
          <cell r="G681">
            <v>0</v>
          </cell>
          <cell r="H681">
            <v>0</v>
          </cell>
          <cell r="I681">
            <v>0</v>
          </cell>
          <cell r="J681">
            <v>0</v>
          </cell>
          <cell r="K681">
            <v>0</v>
          </cell>
          <cell r="L681">
            <v>0</v>
          </cell>
          <cell r="M681">
            <v>0</v>
          </cell>
          <cell r="N681">
            <v>0</v>
          </cell>
          <cell r="O681">
            <v>0</v>
          </cell>
          <cell r="P681">
            <v>0</v>
          </cell>
          <cell r="Q681">
            <v>0</v>
          </cell>
          <cell r="T681">
            <v>0</v>
          </cell>
        </row>
        <row r="682">
          <cell r="C682">
            <v>0</v>
          </cell>
          <cell r="D682">
            <v>0</v>
          </cell>
          <cell r="E682">
            <v>0</v>
          </cell>
          <cell r="F682">
            <v>0</v>
          </cell>
          <cell r="G682">
            <v>0</v>
          </cell>
          <cell r="H682">
            <v>0</v>
          </cell>
          <cell r="I682">
            <v>0</v>
          </cell>
          <cell r="J682">
            <v>0</v>
          </cell>
          <cell r="K682">
            <v>0</v>
          </cell>
          <cell r="L682">
            <v>0</v>
          </cell>
          <cell r="M682">
            <v>0</v>
          </cell>
          <cell r="N682">
            <v>0</v>
          </cell>
          <cell r="O682">
            <v>0</v>
          </cell>
          <cell r="P682">
            <v>0</v>
          </cell>
          <cell r="Q682">
            <v>0</v>
          </cell>
          <cell r="T682">
            <v>0</v>
          </cell>
        </row>
        <row r="683">
          <cell r="C683" t="str">
            <v>MATERIAL</v>
          </cell>
          <cell r="D683">
            <v>0</v>
          </cell>
          <cell r="E683">
            <v>0</v>
          </cell>
          <cell r="F683">
            <v>0</v>
          </cell>
          <cell r="G683">
            <v>0</v>
          </cell>
          <cell r="H683">
            <v>0</v>
          </cell>
          <cell r="I683">
            <v>0</v>
          </cell>
          <cell r="J683" t="str">
            <v>VOL. o PESO</v>
          </cell>
          <cell r="K683" t="str">
            <v>DISTANCIA</v>
          </cell>
          <cell r="L683" t="str">
            <v>M3 o Ton/Km</v>
          </cell>
          <cell r="M683" t="str">
            <v>TARIFA</v>
          </cell>
          <cell r="N683">
            <v>0</v>
          </cell>
          <cell r="O683" t="str">
            <v>Vr. UNITARIO</v>
          </cell>
          <cell r="P683">
            <v>0</v>
          </cell>
          <cell r="Q683">
            <v>0</v>
          </cell>
          <cell r="T683">
            <v>0</v>
          </cell>
        </row>
        <row r="684">
          <cell r="C684">
            <v>0</v>
          </cell>
          <cell r="D684">
            <v>0</v>
          </cell>
          <cell r="E684">
            <v>0</v>
          </cell>
          <cell r="F684">
            <v>0</v>
          </cell>
          <cell r="G684">
            <v>0</v>
          </cell>
          <cell r="H684">
            <v>0</v>
          </cell>
          <cell r="I684">
            <v>0</v>
          </cell>
          <cell r="J684" t="str">
            <v/>
          </cell>
          <cell r="K684">
            <v>0</v>
          </cell>
          <cell r="L684">
            <v>0</v>
          </cell>
          <cell r="M684">
            <v>0</v>
          </cell>
          <cell r="N684">
            <v>0</v>
          </cell>
          <cell r="O684">
            <v>0</v>
          </cell>
          <cell r="P684">
            <v>0</v>
          </cell>
          <cell r="Q684">
            <v>0</v>
          </cell>
          <cell r="R684">
            <v>0</v>
          </cell>
          <cell r="T684">
            <v>0</v>
          </cell>
        </row>
        <row r="685">
          <cell r="C685">
            <v>0</v>
          </cell>
          <cell r="D685">
            <v>0</v>
          </cell>
          <cell r="E685">
            <v>0</v>
          </cell>
          <cell r="F685">
            <v>0</v>
          </cell>
          <cell r="G685">
            <v>0</v>
          </cell>
          <cell r="H685">
            <v>0</v>
          </cell>
          <cell r="I685">
            <v>0</v>
          </cell>
          <cell r="J685" t="str">
            <v/>
          </cell>
          <cell r="K685">
            <v>0</v>
          </cell>
          <cell r="L685">
            <v>0</v>
          </cell>
          <cell r="M685">
            <v>0</v>
          </cell>
          <cell r="N685">
            <v>0</v>
          </cell>
          <cell r="O685">
            <v>0</v>
          </cell>
          <cell r="P685">
            <v>0</v>
          </cell>
          <cell r="Q685">
            <v>0</v>
          </cell>
          <cell r="R685">
            <v>0</v>
          </cell>
          <cell r="T685">
            <v>0</v>
          </cell>
        </row>
        <row r="686">
          <cell r="C686">
            <v>0</v>
          </cell>
          <cell r="D686">
            <v>0</v>
          </cell>
          <cell r="E686">
            <v>0</v>
          </cell>
          <cell r="F686">
            <v>0</v>
          </cell>
          <cell r="G686">
            <v>0</v>
          </cell>
          <cell r="H686">
            <v>0</v>
          </cell>
          <cell r="I686">
            <v>0</v>
          </cell>
          <cell r="J686" t="str">
            <v/>
          </cell>
          <cell r="K686">
            <v>0</v>
          </cell>
          <cell r="L686">
            <v>0</v>
          </cell>
          <cell r="M686">
            <v>0</v>
          </cell>
          <cell r="N686">
            <v>0</v>
          </cell>
          <cell r="O686">
            <v>0</v>
          </cell>
          <cell r="P686">
            <v>0</v>
          </cell>
          <cell r="Q686">
            <v>0</v>
          </cell>
          <cell r="R686">
            <v>0</v>
          </cell>
          <cell r="T686">
            <v>0</v>
          </cell>
        </row>
        <row r="687">
          <cell r="C687">
            <v>0</v>
          </cell>
          <cell r="D687">
            <v>0</v>
          </cell>
          <cell r="E687">
            <v>0</v>
          </cell>
          <cell r="F687">
            <v>0</v>
          </cell>
          <cell r="G687">
            <v>0</v>
          </cell>
          <cell r="H687">
            <v>0</v>
          </cell>
          <cell r="I687">
            <v>0</v>
          </cell>
          <cell r="J687">
            <v>0</v>
          </cell>
          <cell r="K687">
            <v>0</v>
          </cell>
          <cell r="L687">
            <v>0</v>
          </cell>
          <cell r="M687" t="str">
            <v>SUBTOTAL $</v>
          </cell>
          <cell r="N687">
            <v>0</v>
          </cell>
          <cell r="O687">
            <v>0</v>
          </cell>
          <cell r="P687">
            <v>0</v>
          </cell>
          <cell r="Q687">
            <v>0</v>
          </cell>
          <cell r="T687">
            <v>0</v>
          </cell>
        </row>
        <row r="688">
          <cell r="C688" t="str">
            <v>IV. MANO DE OBRA</v>
          </cell>
          <cell r="D688">
            <v>0</v>
          </cell>
          <cell r="E688">
            <v>0</v>
          </cell>
          <cell r="F688">
            <v>0</v>
          </cell>
          <cell r="G688">
            <v>0</v>
          </cell>
          <cell r="H688">
            <v>0</v>
          </cell>
          <cell r="I688">
            <v>0</v>
          </cell>
          <cell r="J688">
            <v>0</v>
          </cell>
          <cell r="K688">
            <v>0</v>
          </cell>
          <cell r="L688">
            <v>0</v>
          </cell>
          <cell r="M688">
            <v>0</v>
          </cell>
          <cell r="N688">
            <v>0</v>
          </cell>
          <cell r="O688">
            <v>0</v>
          </cell>
          <cell r="P688">
            <v>0</v>
          </cell>
          <cell r="Q688">
            <v>0</v>
          </cell>
          <cell r="T688">
            <v>0</v>
          </cell>
        </row>
        <row r="689">
          <cell r="C689">
            <v>0</v>
          </cell>
          <cell r="D689">
            <v>0</v>
          </cell>
          <cell r="E689">
            <v>0</v>
          </cell>
          <cell r="F689">
            <v>0</v>
          </cell>
          <cell r="G689">
            <v>0</v>
          </cell>
          <cell r="H689">
            <v>0</v>
          </cell>
          <cell r="I689">
            <v>0</v>
          </cell>
          <cell r="J689">
            <v>0</v>
          </cell>
          <cell r="K689">
            <v>0</v>
          </cell>
          <cell r="L689">
            <v>0</v>
          </cell>
          <cell r="M689">
            <v>0</v>
          </cell>
          <cell r="N689">
            <v>0</v>
          </cell>
          <cell r="O689">
            <v>0</v>
          </cell>
          <cell r="P689">
            <v>0</v>
          </cell>
          <cell r="Q689">
            <v>0</v>
          </cell>
          <cell r="T689">
            <v>0</v>
          </cell>
        </row>
        <row r="690">
          <cell r="C690" t="str">
            <v>TRABAJADOR</v>
          </cell>
          <cell r="D690">
            <v>0</v>
          </cell>
          <cell r="E690">
            <v>0</v>
          </cell>
          <cell r="F690">
            <v>0</v>
          </cell>
          <cell r="G690">
            <v>0</v>
          </cell>
          <cell r="H690">
            <v>0</v>
          </cell>
          <cell r="I690" t="str">
            <v>CANTIDAD</v>
          </cell>
          <cell r="J690" t="str">
            <v>JORNAL</v>
          </cell>
          <cell r="K690" t="str">
            <v>PRESTACIONES</v>
          </cell>
          <cell r="L690" t="str">
            <v>JORNAL TOTAL</v>
          </cell>
          <cell r="M690" t="str">
            <v>RENDIMIENTO</v>
          </cell>
          <cell r="N690">
            <v>0</v>
          </cell>
          <cell r="O690" t="str">
            <v>Vr. UNITARIO</v>
          </cell>
          <cell r="P690">
            <v>0</v>
          </cell>
          <cell r="Q690">
            <v>0</v>
          </cell>
          <cell r="R690">
            <v>0</v>
          </cell>
          <cell r="T690">
            <v>0</v>
          </cell>
        </row>
        <row r="691">
          <cell r="C691" t="str">
            <v>Oficial</v>
          </cell>
          <cell r="D691">
            <v>0</v>
          </cell>
          <cell r="E691">
            <v>0</v>
          </cell>
          <cell r="F691">
            <v>0</v>
          </cell>
          <cell r="G691">
            <v>0</v>
          </cell>
          <cell r="H691">
            <v>0</v>
          </cell>
          <cell r="I691">
            <v>1</v>
          </cell>
          <cell r="J691">
            <v>88160</v>
          </cell>
          <cell r="K691">
            <v>1.6933</v>
          </cell>
          <cell r="L691">
            <v>149281</v>
          </cell>
          <cell r="M691">
            <v>24</v>
          </cell>
          <cell r="N691">
            <v>0</v>
          </cell>
          <cell r="O691">
            <v>6220</v>
          </cell>
          <cell r="P691">
            <v>0</v>
          </cell>
          <cell r="Q691">
            <v>0</v>
          </cell>
          <cell r="R691">
            <v>0.08</v>
          </cell>
          <cell r="T691" t="str">
            <v>Oficial</v>
          </cell>
        </row>
        <row r="692">
          <cell r="C692" t="str">
            <v>Ayudante Raso</v>
          </cell>
          <cell r="D692">
            <v>0</v>
          </cell>
          <cell r="E692">
            <v>0</v>
          </cell>
          <cell r="F692">
            <v>0</v>
          </cell>
          <cell r="G692">
            <v>0</v>
          </cell>
          <cell r="H692">
            <v>0</v>
          </cell>
          <cell r="I692">
            <v>1</v>
          </cell>
          <cell r="J692">
            <v>44900</v>
          </cell>
          <cell r="K692">
            <v>1.744</v>
          </cell>
          <cell r="L692">
            <v>78306</v>
          </cell>
          <cell r="M692">
            <v>24</v>
          </cell>
          <cell r="N692">
            <v>0</v>
          </cell>
          <cell r="O692">
            <v>3263</v>
          </cell>
          <cell r="P692">
            <v>0</v>
          </cell>
          <cell r="Q692">
            <v>0</v>
          </cell>
          <cell r="R692">
            <v>0.08</v>
          </cell>
          <cell r="T692" t="str">
            <v>Ayudante Raso</v>
          </cell>
        </row>
        <row r="693">
          <cell r="C693">
            <v>0</v>
          </cell>
          <cell r="D693">
            <v>0</v>
          </cell>
          <cell r="E693">
            <v>0</v>
          </cell>
          <cell r="F693">
            <v>0</v>
          </cell>
          <cell r="G693">
            <v>0</v>
          </cell>
          <cell r="H693">
            <v>0</v>
          </cell>
          <cell r="I693">
            <v>0</v>
          </cell>
          <cell r="J693">
            <v>0</v>
          </cell>
          <cell r="K693">
            <v>0</v>
          </cell>
          <cell r="L693">
            <v>0</v>
          </cell>
          <cell r="M693">
            <v>0</v>
          </cell>
          <cell r="N693">
            <v>0</v>
          </cell>
          <cell r="O693">
            <v>0</v>
          </cell>
          <cell r="P693">
            <v>0</v>
          </cell>
          <cell r="Q693">
            <v>0</v>
          </cell>
          <cell r="R693">
            <v>0</v>
          </cell>
          <cell r="T693">
            <v>0</v>
          </cell>
        </row>
        <row r="694">
          <cell r="C694">
            <v>0</v>
          </cell>
          <cell r="D694">
            <v>0</v>
          </cell>
          <cell r="E694">
            <v>0</v>
          </cell>
          <cell r="F694">
            <v>0</v>
          </cell>
          <cell r="G694">
            <v>0</v>
          </cell>
          <cell r="H694">
            <v>0</v>
          </cell>
          <cell r="I694">
            <v>0</v>
          </cell>
          <cell r="J694">
            <v>0</v>
          </cell>
          <cell r="K694">
            <v>0</v>
          </cell>
          <cell r="L694">
            <v>0.95240000000000002</v>
          </cell>
          <cell r="M694" t="str">
            <v>SUBTOTAL $</v>
          </cell>
          <cell r="N694">
            <v>0</v>
          </cell>
          <cell r="O694">
            <v>9483</v>
          </cell>
          <cell r="P694">
            <v>0</v>
          </cell>
          <cell r="Q694">
            <v>0</v>
          </cell>
          <cell r="T694">
            <v>0</v>
          </cell>
        </row>
        <row r="695">
          <cell r="C695">
            <v>0</v>
          </cell>
          <cell r="D695">
            <v>0</v>
          </cell>
          <cell r="E695">
            <v>0</v>
          </cell>
          <cell r="F695">
            <v>0</v>
          </cell>
          <cell r="G695">
            <v>0</v>
          </cell>
          <cell r="H695">
            <v>0</v>
          </cell>
          <cell r="I695">
            <v>0</v>
          </cell>
          <cell r="J695">
            <v>0</v>
          </cell>
          <cell r="K695">
            <v>0</v>
          </cell>
          <cell r="L695">
            <v>0</v>
          </cell>
          <cell r="M695">
            <v>0</v>
          </cell>
          <cell r="N695">
            <v>0</v>
          </cell>
          <cell r="O695">
            <v>0</v>
          </cell>
          <cell r="P695">
            <v>0</v>
          </cell>
          <cell r="Q695">
            <v>0</v>
          </cell>
        </row>
        <row r="696">
          <cell r="C696" t="str">
            <v>TOTAL COSTO DIRECTO $</v>
          </cell>
          <cell r="D696">
            <v>0</v>
          </cell>
          <cell r="E696">
            <v>0</v>
          </cell>
          <cell r="F696">
            <v>0</v>
          </cell>
          <cell r="G696">
            <v>0</v>
          </cell>
          <cell r="H696">
            <v>0</v>
          </cell>
          <cell r="I696">
            <v>0</v>
          </cell>
          <cell r="J696">
            <v>0</v>
          </cell>
          <cell r="K696">
            <v>0</v>
          </cell>
          <cell r="L696">
            <v>0</v>
          </cell>
          <cell r="M696">
            <v>0</v>
          </cell>
          <cell r="N696">
            <v>0</v>
          </cell>
          <cell r="O696">
            <v>9957</v>
          </cell>
          <cell r="P696">
            <v>0</v>
          </cell>
          <cell r="Q696">
            <v>0</v>
          </cell>
        </row>
        <row r="697">
          <cell r="C697" t="str">
            <v>V. COSTOS INDIRECTOS</v>
          </cell>
          <cell r="D697">
            <v>0</v>
          </cell>
          <cell r="E697">
            <v>0</v>
          </cell>
          <cell r="F697">
            <v>0</v>
          </cell>
          <cell r="G697">
            <v>0</v>
          </cell>
          <cell r="H697">
            <v>0</v>
          </cell>
          <cell r="I697">
            <v>0</v>
          </cell>
          <cell r="J697">
            <v>0</v>
          </cell>
          <cell r="K697">
            <v>0</v>
          </cell>
          <cell r="L697">
            <v>0</v>
          </cell>
          <cell r="M697">
            <v>0</v>
          </cell>
          <cell r="N697">
            <v>0</v>
          </cell>
          <cell r="O697">
            <v>0</v>
          </cell>
          <cell r="P697">
            <v>0</v>
          </cell>
          <cell r="Q697">
            <v>0</v>
          </cell>
        </row>
        <row r="698">
          <cell r="C698">
            <v>0</v>
          </cell>
          <cell r="D698">
            <v>0</v>
          </cell>
          <cell r="E698">
            <v>0</v>
          </cell>
          <cell r="F698">
            <v>0</v>
          </cell>
          <cell r="G698">
            <v>0</v>
          </cell>
          <cell r="H698">
            <v>0</v>
          </cell>
          <cell r="I698">
            <v>0</v>
          </cell>
          <cell r="J698">
            <v>0</v>
          </cell>
          <cell r="K698">
            <v>0</v>
          </cell>
          <cell r="L698">
            <v>0</v>
          </cell>
          <cell r="M698">
            <v>0</v>
          </cell>
          <cell r="N698">
            <v>0</v>
          </cell>
          <cell r="O698">
            <v>0</v>
          </cell>
          <cell r="P698">
            <v>0</v>
          </cell>
          <cell r="Q698">
            <v>0</v>
          </cell>
        </row>
        <row r="699">
          <cell r="C699" t="str">
            <v>Descripción</v>
          </cell>
          <cell r="D699">
            <v>0</v>
          </cell>
          <cell r="E699">
            <v>0</v>
          </cell>
          <cell r="F699">
            <v>0</v>
          </cell>
          <cell r="G699">
            <v>0</v>
          </cell>
          <cell r="H699">
            <v>0</v>
          </cell>
          <cell r="I699">
            <v>0</v>
          </cell>
          <cell r="J699">
            <v>0</v>
          </cell>
          <cell r="K699">
            <v>0</v>
          </cell>
          <cell r="L699" t="str">
            <v>Porcentaje</v>
          </cell>
          <cell r="M699" t="str">
            <v>Valor Total</v>
          </cell>
          <cell r="N699">
            <v>0</v>
          </cell>
          <cell r="O699">
            <v>0</v>
          </cell>
          <cell r="P699">
            <v>0</v>
          </cell>
          <cell r="Q699">
            <v>0</v>
          </cell>
        </row>
        <row r="700">
          <cell r="C700" t="str">
            <v>ADMINISTRACION</v>
          </cell>
          <cell r="D700">
            <v>0</v>
          </cell>
          <cell r="E700">
            <v>0</v>
          </cell>
          <cell r="F700">
            <v>0</v>
          </cell>
          <cell r="G700">
            <v>0</v>
          </cell>
          <cell r="H700">
            <v>0</v>
          </cell>
          <cell r="I700">
            <v>0</v>
          </cell>
          <cell r="J700">
            <v>0</v>
          </cell>
          <cell r="K700">
            <v>0</v>
          </cell>
          <cell r="L700">
            <v>0.23930000000000001</v>
          </cell>
          <cell r="M700">
            <v>2383</v>
          </cell>
          <cell r="N700">
            <v>0</v>
          </cell>
          <cell r="O700">
            <v>0</v>
          </cell>
          <cell r="P700">
            <v>0</v>
          </cell>
          <cell r="Q700">
            <v>0</v>
          </cell>
        </row>
        <row r="701">
          <cell r="C701" t="str">
            <v xml:space="preserve">IMPREVISTOS </v>
          </cell>
          <cell r="D701">
            <v>0</v>
          </cell>
          <cell r="E701">
            <v>0</v>
          </cell>
          <cell r="F701">
            <v>0</v>
          </cell>
          <cell r="G701">
            <v>0</v>
          </cell>
          <cell r="H701">
            <v>0</v>
          </cell>
          <cell r="I701">
            <v>0</v>
          </cell>
          <cell r="J701">
            <v>0</v>
          </cell>
          <cell r="K701">
            <v>0</v>
          </cell>
          <cell r="L701">
            <v>0</v>
          </cell>
          <cell r="M701">
            <v>0</v>
          </cell>
          <cell r="N701">
            <v>0</v>
          </cell>
          <cell r="O701">
            <v>0</v>
          </cell>
          <cell r="P701">
            <v>0</v>
          </cell>
          <cell r="Q701">
            <v>0</v>
          </cell>
        </row>
        <row r="702">
          <cell r="C702" t="str">
            <v>UTILIDAD</v>
          </cell>
          <cell r="D702">
            <v>0</v>
          </cell>
          <cell r="E702">
            <v>0</v>
          </cell>
          <cell r="F702">
            <v>0</v>
          </cell>
          <cell r="G702">
            <v>0</v>
          </cell>
          <cell r="H702">
            <v>0</v>
          </cell>
          <cell r="I702">
            <v>0</v>
          </cell>
          <cell r="J702">
            <v>0</v>
          </cell>
          <cell r="K702">
            <v>0</v>
          </cell>
          <cell r="L702">
            <v>0.05</v>
          </cell>
          <cell r="M702">
            <v>498</v>
          </cell>
          <cell r="N702">
            <v>0</v>
          </cell>
          <cell r="O702">
            <v>0</v>
          </cell>
          <cell r="P702">
            <v>0</v>
          </cell>
          <cell r="Q702">
            <v>0</v>
          </cell>
        </row>
        <row r="703">
          <cell r="C703" t="str">
            <v>SUBTOTAL $</v>
          </cell>
          <cell r="D703">
            <v>0</v>
          </cell>
          <cell r="E703">
            <v>0</v>
          </cell>
          <cell r="F703">
            <v>0</v>
          </cell>
          <cell r="G703">
            <v>0</v>
          </cell>
          <cell r="H703">
            <v>0</v>
          </cell>
          <cell r="I703">
            <v>0</v>
          </cell>
          <cell r="J703">
            <v>0</v>
          </cell>
          <cell r="K703">
            <v>0</v>
          </cell>
          <cell r="L703">
            <v>0</v>
          </cell>
          <cell r="M703">
            <v>0</v>
          </cell>
          <cell r="N703">
            <v>0</v>
          </cell>
          <cell r="O703">
            <v>2881</v>
          </cell>
          <cell r="P703">
            <v>0</v>
          </cell>
          <cell r="Q703">
            <v>0</v>
          </cell>
        </row>
        <row r="704">
          <cell r="C704">
            <v>0</v>
          </cell>
          <cell r="D704">
            <v>0</v>
          </cell>
          <cell r="E704">
            <v>0</v>
          </cell>
          <cell r="F704">
            <v>0</v>
          </cell>
          <cell r="G704">
            <v>0</v>
          </cell>
          <cell r="H704">
            <v>0</v>
          </cell>
          <cell r="I704">
            <v>0</v>
          </cell>
          <cell r="J704">
            <v>0</v>
          </cell>
          <cell r="K704">
            <v>0</v>
          </cell>
          <cell r="L704">
            <v>0</v>
          </cell>
          <cell r="M704">
            <v>0</v>
          </cell>
          <cell r="N704">
            <v>0</v>
          </cell>
          <cell r="O704">
            <v>0</v>
          </cell>
          <cell r="P704">
            <v>0</v>
          </cell>
          <cell r="Q704">
            <v>0</v>
          </cell>
        </row>
        <row r="705">
          <cell r="C705" t="str">
            <v>Precio Unitario Total Aproximado al peso $</v>
          </cell>
          <cell r="D705">
            <v>0</v>
          </cell>
          <cell r="E705">
            <v>0</v>
          </cell>
          <cell r="F705">
            <v>0</v>
          </cell>
          <cell r="G705">
            <v>0</v>
          </cell>
          <cell r="H705">
            <v>0</v>
          </cell>
          <cell r="I705">
            <v>0</v>
          </cell>
          <cell r="J705">
            <v>0</v>
          </cell>
          <cell r="K705">
            <v>0</v>
          </cell>
          <cell r="L705">
            <v>0</v>
          </cell>
          <cell r="M705">
            <v>0</v>
          </cell>
          <cell r="N705">
            <v>0</v>
          </cell>
          <cell r="O705">
            <v>12838</v>
          </cell>
          <cell r="P705">
            <v>0</v>
          </cell>
          <cell r="Q705">
            <v>0</v>
          </cell>
        </row>
        <row r="706">
          <cell r="C706">
            <v>0</v>
          </cell>
          <cell r="D706">
            <v>0</v>
          </cell>
          <cell r="E706">
            <v>0</v>
          </cell>
          <cell r="F706">
            <v>0</v>
          </cell>
          <cell r="G706">
            <v>0</v>
          </cell>
          <cell r="H706">
            <v>0</v>
          </cell>
          <cell r="I706">
            <v>0</v>
          </cell>
          <cell r="J706">
            <v>0</v>
          </cell>
          <cell r="K706">
            <v>0</v>
          </cell>
          <cell r="L706">
            <v>0</v>
          </cell>
          <cell r="M706">
            <v>0</v>
          </cell>
          <cell r="N706">
            <v>0</v>
          </cell>
          <cell r="O706">
            <v>0</v>
          </cell>
          <cell r="P706">
            <v>0</v>
          </cell>
          <cell r="Q706">
            <v>0</v>
          </cell>
        </row>
        <row r="707">
          <cell r="C707">
            <v>0</v>
          </cell>
          <cell r="D707">
            <v>0</v>
          </cell>
          <cell r="E707">
            <v>0</v>
          </cell>
          <cell r="F707">
            <v>0</v>
          </cell>
          <cell r="G707">
            <v>0</v>
          </cell>
          <cell r="H707">
            <v>0</v>
          </cell>
          <cell r="I707">
            <v>0</v>
          </cell>
          <cell r="J707">
            <v>0</v>
          </cell>
          <cell r="K707">
            <v>0</v>
          </cell>
          <cell r="L707">
            <v>0</v>
          </cell>
          <cell r="M707">
            <v>0</v>
          </cell>
          <cell r="N707">
            <v>0</v>
          </cell>
          <cell r="O707">
            <v>0</v>
          </cell>
          <cell r="P707">
            <v>0</v>
          </cell>
          <cell r="Q707">
            <v>0</v>
          </cell>
        </row>
        <row r="708">
          <cell r="C708">
            <v>0</v>
          </cell>
          <cell r="D708">
            <v>0</v>
          </cell>
          <cell r="E708">
            <v>0</v>
          </cell>
          <cell r="F708">
            <v>0</v>
          </cell>
          <cell r="G708">
            <v>0</v>
          </cell>
          <cell r="H708" t="str">
            <v>Firma</v>
          </cell>
          <cell r="I708">
            <v>0</v>
          </cell>
          <cell r="J708">
            <v>0</v>
          </cell>
          <cell r="K708">
            <v>0</v>
          </cell>
          <cell r="L708">
            <v>0</v>
          </cell>
          <cell r="M708">
            <v>0</v>
          </cell>
          <cell r="N708">
            <v>0</v>
          </cell>
          <cell r="O708">
            <v>0</v>
          </cell>
          <cell r="P708">
            <v>0</v>
          </cell>
          <cell r="Q708">
            <v>0</v>
          </cell>
        </row>
        <row r="709">
          <cell r="C709">
            <v>0</v>
          </cell>
          <cell r="D709">
            <v>0</v>
          </cell>
          <cell r="E709">
            <v>0</v>
          </cell>
          <cell r="F709">
            <v>0</v>
          </cell>
          <cell r="G709">
            <v>0</v>
          </cell>
          <cell r="H709" t="str">
            <v>Nombre:</v>
          </cell>
          <cell r="I709">
            <v>0</v>
          </cell>
          <cell r="J709">
            <v>0</v>
          </cell>
          <cell r="K709">
            <v>0</v>
          </cell>
          <cell r="L709">
            <v>0</v>
          </cell>
          <cell r="M709">
            <v>0</v>
          </cell>
          <cell r="N709">
            <v>0</v>
          </cell>
          <cell r="O709">
            <v>0</v>
          </cell>
          <cell r="P709">
            <v>0</v>
          </cell>
          <cell r="Q709">
            <v>0</v>
          </cell>
        </row>
        <row r="710">
          <cell r="C710">
            <v>0</v>
          </cell>
          <cell r="D710">
            <v>0</v>
          </cell>
          <cell r="E710">
            <v>0</v>
          </cell>
          <cell r="F710">
            <v>0</v>
          </cell>
          <cell r="G710">
            <v>0</v>
          </cell>
          <cell r="H710" t="str">
            <v>Representante Legal del Contratista o su Apoderado</v>
          </cell>
          <cell r="I710">
            <v>0</v>
          </cell>
          <cell r="J710">
            <v>0</v>
          </cell>
          <cell r="K710">
            <v>0</v>
          </cell>
          <cell r="L710">
            <v>0</v>
          </cell>
          <cell r="M710">
            <v>0</v>
          </cell>
          <cell r="N710">
            <v>0</v>
          </cell>
          <cell r="O710">
            <v>0</v>
          </cell>
          <cell r="P710">
            <v>0</v>
          </cell>
          <cell r="Q710">
            <v>0</v>
          </cell>
        </row>
        <row r="711">
          <cell r="C711">
            <v>0</v>
          </cell>
          <cell r="D711">
            <v>0</v>
          </cell>
          <cell r="E711">
            <v>0</v>
          </cell>
          <cell r="F711">
            <v>0</v>
          </cell>
          <cell r="G711">
            <v>0</v>
          </cell>
          <cell r="H711" t="str">
            <v>Matricula No. :</v>
          </cell>
          <cell r="I711">
            <v>0</v>
          </cell>
          <cell r="J711">
            <v>0</v>
          </cell>
          <cell r="K711">
            <v>0</v>
          </cell>
          <cell r="L711">
            <v>0</v>
          </cell>
          <cell r="M711">
            <v>0</v>
          </cell>
          <cell r="N711">
            <v>0</v>
          </cell>
          <cell r="O711">
            <v>0</v>
          </cell>
          <cell r="P711">
            <v>0</v>
          </cell>
          <cell r="Q711">
            <v>0</v>
          </cell>
        </row>
        <row r="712">
          <cell r="C712">
            <v>0</v>
          </cell>
          <cell r="D712">
            <v>0</v>
          </cell>
          <cell r="E712">
            <v>0</v>
          </cell>
          <cell r="F712">
            <v>0</v>
          </cell>
          <cell r="G712">
            <v>0</v>
          </cell>
          <cell r="H712" t="str">
            <v xml:space="preserve"> </v>
          </cell>
          <cell r="I712">
            <v>0</v>
          </cell>
          <cell r="J712">
            <v>0</v>
          </cell>
          <cell r="K712">
            <v>0</v>
          </cell>
          <cell r="L712">
            <v>0</v>
          </cell>
          <cell r="M712">
            <v>0</v>
          </cell>
          <cell r="N712">
            <v>0</v>
          </cell>
          <cell r="O712">
            <v>0</v>
          </cell>
          <cell r="P712">
            <v>0</v>
          </cell>
          <cell r="Q712">
            <v>0</v>
          </cell>
        </row>
        <row r="713">
          <cell r="C713" t="str">
            <v>OBSERVACIONES INTERVENTORÍA</v>
          </cell>
          <cell r="D713">
            <v>0</v>
          </cell>
          <cell r="E713">
            <v>0</v>
          </cell>
          <cell r="F713">
            <v>0</v>
          </cell>
          <cell r="G713">
            <v>0</v>
          </cell>
          <cell r="H713">
            <v>0</v>
          </cell>
          <cell r="I713">
            <v>0</v>
          </cell>
          <cell r="J713">
            <v>0</v>
          </cell>
          <cell r="K713">
            <v>0</v>
          </cell>
          <cell r="L713">
            <v>0</v>
          </cell>
          <cell r="M713">
            <v>0</v>
          </cell>
          <cell r="N713">
            <v>0</v>
          </cell>
          <cell r="O713">
            <v>0</v>
          </cell>
          <cell r="P713">
            <v>0</v>
          </cell>
          <cell r="Q713">
            <v>0</v>
          </cell>
        </row>
        <row r="714">
          <cell r="C714">
            <v>0</v>
          </cell>
          <cell r="D714">
            <v>0</v>
          </cell>
          <cell r="E714">
            <v>0</v>
          </cell>
          <cell r="F714">
            <v>0</v>
          </cell>
          <cell r="G714">
            <v>0</v>
          </cell>
          <cell r="H714">
            <v>0</v>
          </cell>
          <cell r="I714">
            <v>0</v>
          </cell>
          <cell r="J714">
            <v>0</v>
          </cell>
          <cell r="K714">
            <v>0</v>
          </cell>
          <cell r="L714">
            <v>0</v>
          </cell>
          <cell r="M714">
            <v>0</v>
          </cell>
          <cell r="N714">
            <v>0</v>
          </cell>
          <cell r="O714">
            <v>0</v>
          </cell>
          <cell r="P714">
            <v>0</v>
          </cell>
          <cell r="Q714">
            <v>0</v>
          </cell>
        </row>
        <row r="715">
          <cell r="C715">
            <v>0</v>
          </cell>
          <cell r="D715">
            <v>0</v>
          </cell>
          <cell r="E715">
            <v>0</v>
          </cell>
          <cell r="F715">
            <v>0</v>
          </cell>
          <cell r="G715">
            <v>0</v>
          </cell>
          <cell r="H715">
            <v>0</v>
          </cell>
          <cell r="I715">
            <v>0</v>
          </cell>
          <cell r="J715">
            <v>0</v>
          </cell>
          <cell r="K715">
            <v>0</v>
          </cell>
          <cell r="L715">
            <v>0</v>
          </cell>
          <cell r="M715">
            <v>0</v>
          </cell>
          <cell r="N715">
            <v>0</v>
          </cell>
          <cell r="O715">
            <v>0</v>
          </cell>
          <cell r="P715">
            <v>0</v>
          </cell>
          <cell r="Q715">
            <v>0</v>
          </cell>
        </row>
        <row r="716">
          <cell r="C716">
            <v>0</v>
          </cell>
          <cell r="D716">
            <v>0</v>
          </cell>
          <cell r="E716">
            <v>0</v>
          </cell>
          <cell r="F716">
            <v>0</v>
          </cell>
          <cell r="G716">
            <v>0</v>
          </cell>
          <cell r="H716">
            <v>0</v>
          </cell>
          <cell r="I716">
            <v>0</v>
          </cell>
          <cell r="J716">
            <v>0</v>
          </cell>
          <cell r="K716">
            <v>0</v>
          </cell>
          <cell r="L716">
            <v>0</v>
          </cell>
          <cell r="M716">
            <v>0</v>
          </cell>
          <cell r="N716">
            <v>0</v>
          </cell>
          <cell r="O716">
            <v>0</v>
          </cell>
          <cell r="P716">
            <v>0</v>
          </cell>
          <cell r="Q716">
            <v>0</v>
          </cell>
        </row>
        <row r="717">
          <cell r="C717" t="str">
            <v>APROBACIÓN POR INTERVENTORÍA</v>
          </cell>
          <cell r="D717">
            <v>0</v>
          </cell>
          <cell r="E717">
            <v>0</v>
          </cell>
          <cell r="F717">
            <v>0</v>
          </cell>
          <cell r="G717">
            <v>0</v>
          </cell>
          <cell r="H717">
            <v>0</v>
          </cell>
          <cell r="I717">
            <v>0</v>
          </cell>
          <cell r="J717">
            <v>0</v>
          </cell>
          <cell r="K717">
            <v>0</v>
          </cell>
          <cell r="L717">
            <v>0</v>
          </cell>
          <cell r="M717">
            <v>0</v>
          </cell>
          <cell r="N717">
            <v>0</v>
          </cell>
          <cell r="O717">
            <v>0</v>
          </cell>
          <cell r="P717">
            <v>0</v>
          </cell>
          <cell r="Q717">
            <v>0</v>
          </cell>
        </row>
        <row r="718">
          <cell r="C718"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718">
            <v>0</v>
          </cell>
          <cell r="E718">
            <v>0</v>
          </cell>
          <cell r="F718">
            <v>0</v>
          </cell>
          <cell r="G718">
            <v>0</v>
          </cell>
          <cell r="H718">
            <v>0</v>
          </cell>
          <cell r="I718">
            <v>0</v>
          </cell>
          <cell r="J718">
            <v>0</v>
          </cell>
          <cell r="K718">
            <v>0</v>
          </cell>
          <cell r="L718">
            <v>0</v>
          </cell>
          <cell r="M718">
            <v>0</v>
          </cell>
          <cell r="N718">
            <v>0</v>
          </cell>
          <cell r="O718">
            <v>0</v>
          </cell>
          <cell r="P718">
            <v>0</v>
          </cell>
          <cell r="Q718">
            <v>0</v>
          </cell>
        </row>
        <row r="719">
          <cell r="C719">
            <v>0</v>
          </cell>
          <cell r="D719">
            <v>0</v>
          </cell>
          <cell r="E719">
            <v>0</v>
          </cell>
          <cell r="F719">
            <v>0</v>
          </cell>
          <cell r="G719">
            <v>0</v>
          </cell>
          <cell r="H719">
            <v>0</v>
          </cell>
          <cell r="I719">
            <v>0</v>
          </cell>
          <cell r="J719">
            <v>0</v>
          </cell>
          <cell r="K719">
            <v>0</v>
          </cell>
          <cell r="L719">
            <v>0</v>
          </cell>
          <cell r="M719">
            <v>0</v>
          </cell>
          <cell r="N719">
            <v>0</v>
          </cell>
          <cell r="O719">
            <v>0</v>
          </cell>
          <cell r="P719">
            <v>0</v>
          </cell>
          <cell r="Q719">
            <v>0</v>
          </cell>
        </row>
        <row r="720">
          <cell r="C720"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720">
            <v>0</v>
          </cell>
          <cell r="E720">
            <v>0</v>
          </cell>
          <cell r="F720">
            <v>0</v>
          </cell>
          <cell r="G720">
            <v>0</v>
          </cell>
          <cell r="H720">
            <v>0</v>
          </cell>
          <cell r="I720">
            <v>0</v>
          </cell>
          <cell r="J720">
            <v>0</v>
          </cell>
          <cell r="K720">
            <v>0</v>
          </cell>
          <cell r="L720">
            <v>0</v>
          </cell>
          <cell r="M720">
            <v>0</v>
          </cell>
          <cell r="N720">
            <v>0</v>
          </cell>
          <cell r="O720">
            <v>0</v>
          </cell>
          <cell r="P720">
            <v>0</v>
          </cell>
          <cell r="Q720">
            <v>0</v>
          </cell>
        </row>
        <row r="721">
          <cell r="C721">
            <v>0</v>
          </cell>
          <cell r="D721">
            <v>0</v>
          </cell>
          <cell r="E721">
            <v>0</v>
          </cell>
          <cell r="F721">
            <v>0</v>
          </cell>
          <cell r="G721">
            <v>0</v>
          </cell>
          <cell r="H721">
            <v>0</v>
          </cell>
          <cell r="I721">
            <v>0</v>
          </cell>
          <cell r="J721">
            <v>0</v>
          </cell>
          <cell r="K721">
            <v>0</v>
          </cell>
          <cell r="L721">
            <v>0</v>
          </cell>
          <cell r="M721">
            <v>0</v>
          </cell>
          <cell r="N721">
            <v>0</v>
          </cell>
          <cell r="O721">
            <v>0</v>
          </cell>
          <cell r="P721">
            <v>0</v>
          </cell>
          <cell r="Q721">
            <v>0</v>
          </cell>
        </row>
        <row r="722">
          <cell r="C722">
            <v>0</v>
          </cell>
          <cell r="D722">
            <v>0</v>
          </cell>
          <cell r="E722">
            <v>0</v>
          </cell>
          <cell r="F722">
            <v>0</v>
          </cell>
          <cell r="G722">
            <v>0</v>
          </cell>
          <cell r="H722">
            <v>0</v>
          </cell>
          <cell r="I722">
            <v>0</v>
          </cell>
          <cell r="J722">
            <v>0</v>
          </cell>
          <cell r="K722">
            <v>0</v>
          </cell>
          <cell r="L722">
            <v>0</v>
          </cell>
          <cell r="M722">
            <v>0</v>
          </cell>
          <cell r="N722">
            <v>0</v>
          </cell>
          <cell r="O722">
            <v>0</v>
          </cell>
          <cell r="P722">
            <v>0</v>
          </cell>
          <cell r="Q722">
            <v>0</v>
          </cell>
        </row>
        <row r="723">
          <cell r="C723">
            <v>0</v>
          </cell>
          <cell r="D723">
            <v>0</v>
          </cell>
          <cell r="E723">
            <v>0</v>
          </cell>
          <cell r="F723">
            <v>0</v>
          </cell>
          <cell r="G723">
            <v>0</v>
          </cell>
          <cell r="H723" t="str">
            <v>Firma</v>
          </cell>
          <cell r="I723">
            <v>0</v>
          </cell>
          <cell r="J723">
            <v>0</v>
          </cell>
          <cell r="K723">
            <v>0</v>
          </cell>
          <cell r="L723">
            <v>0</v>
          </cell>
          <cell r="M723">
            <v>0</v>
          </cell>
          <cell r="N723">
            <v>0</v>
          </cell>
          <cell r="O723">
            <v>0</v>
          </cell>
          <cell r="P723">
            <v>0</v>
          </cell>
          <cell r="Q723">
            <v>0</v>
          </cell>
        </row>
        <row r="724">
          <cell r="C724">
            <v>0</v>
          </cell>
          <cell r="D724">
            <v>0</v>
          </cell>
          <cell r="E724">
            <v>0</v>
          </cell>
          <cell r="F724">
            <v>0</v>
          </cell>
          <cell r="G724">
            <v>0</v>
          </cell>
          <cell r="H724" t="str">
            <v>Nombre:</v>
          </cell>
          <cell r="I724">
            <v>0</v>
          </cell>
          <cell r="J724">
            <v>0</v>
          </cell>
          <cell r="K724">
            <v>0</v>
          </cell>
          <cell r="L724">
            <v>0</v>
          </cell>
          <cell r="M724">
            <v>0</v>
          </cell>
          <cell r="N724">
            <v>0</v>
          </cell>
          <cell r="O724">
            <v>0</v>
          </cell>
          <cell r="P724">
            <v>0</v>
          </cell>
          <cell r="Q724">
            <v>0</v>
          </cell>
        </row>
        <row r="725">
          <cell r="C725">
            <v>0</v>
          </cell>
          <cell r="D725">
            <v>0</v>
          </cell>
          <cell r="E725">
            <v>0</v>
          </cell>
          <cell r="F725">
            <v>0</v>
          </cell>
          <cell r="G725">
            <v>0</v>
          </cell>
          <cell r="H725" t="str">
            <v>Representante Legal del Interventor o su Apoderado</v>
          </cell>
          <cell r="I725">
            <v>0</v>
          </cell>
          <cell r="J725">
            <v>0</v>
          </cell>
          <cell r="K725">
            <v>0</v>
          </cell>
          <cell r="L725">
            <v>0</v>
          </cell>
          <cell r="M725">
            <v>0</v>
          </cell>
          <cell r="N725">
            <v>0</v>
          </cell>
          <cell r="O725">
            <v>0</v>
          </cell>
          <cell r="P725">
            <v>0</v>
          </cell>
          <cell r="Q725">
            <v>0</v>
          </cell>
        </row>
        <row r="726">
          <cell r="C726">
            <v>0</v>
          </cell>
          <cell r="D726">
            <v>0</v>
          </cell>
          <cell r="E726">
            <v>0</v>
          </cell>
          <cell r="F726">
            <v>0</v>
          </cell>
          <cell r="G726">
            <v>0</v>
          </cell>
          <cell r="H726" t="str">
            <v>Matricula No. :</v>
          </cell>
          <cell r="I726">
            <v>0</v>
          </cell>
          <cell r="J726">
            <v>0</v>
          </cell>
          <cell r="K726">
            <v>0</v>
          </cell>
          <cell r="L726">
            <v>0</v>
          </cell>
          <cell r="M726">
            <v>0</v>
          </cell>
          <cell r="N726">
            <v>0</v>
          </cell>
          <cell r="O726">
            <v>0</v>
          </cell>
          <cell r="P726">
            <v>0</v>
          </cell>
          <cell r="Q726">
            <v>0</v>
          </cell>
        </row>
        <row r="727">
          <cell r="C727">
            <v>0</v>
          </cell>
          <cell r="D727">
            <v>0</v>
          </cell>
          <cell r="E727">
            <v>0</v>
          </cell>
          <cell r="F727">
            <v>0</v>
          </cell>
          <cell r="G727">
            <v>0</v>
          </cell>
          <cell r="H727">
            <v>0</v>
          </cell>
          <cell r="I727">
            <v>0</v>
          </cell>
          <cell r="J727">
            <v>0</v>
          </cell>
          <cell r="K727">
            <v>0</v>
          </cell>
          <cell r="L727">
            <v>0</v>
          </cell>
          <cell r="M727">
            <v>0</v>
          </cell>
          <cell r="N727">
            <v>0</v>
          </cell>
          <cell r="O727">
            <v>0</v>
          </cell>
          <cell r="P727">
            <v>0</v>
          </cell>
          <cell r="Q727">
            <v>0</v>
          </cell>
        </row>
        <row r="728">
          <cell r="C728">
            <v>0</v>
          </cell>
          <cell r="D728">
            <v>0</v>
          </cell>
          <cell r="E728">
            <v>0</v>
          </cell>
          <cell r="F728">
            <v>0</v>
          </cell>
          <cell r="G728">
            <v>0</v>
          </cell>
          <cell r="H728">
            <v>0</v>
          </cell>
          <cell r="I728">
            <v>0</v>
          </cell>
          <cell r="J728">
            <v>0</v>
          </cell>
          <cell r="K728">
            <v>0</v>
          </cell>
          <cell r="L728">
            <v>0</v>
          </cell>
          <cell r="M728">
            <v>0</v>
          </cell>
          <cell r="N728">
            <v>0</v>
          </cell>
          <cell r="O728">
            <v>0</v>
          </cell>
          <cell r="P728">
            <v>0</v>
          </cell>
          <cell r="Q728">
            <v>0</v>
          </cell>
        </row>
        <row r="730">
          <cell r="C730">
            <v>0</v>
          </cell>
          <cell r="D730">
            <v>0</v>
          </cell>
          <cell r="E730">
            <v>0</v>
          </cell>
          <cell r="F730">
            <v>0</v>
          </cell>
          <cell r="G730">
            <v>0</v>
          </cell>
          <cell r="H730">
            <v>0</v>
          </cell>
          <cell r="I730">
            <v>0</v>
          </cell>
          <cell r="J730">
            <v>0</v>
          </cell>
          <cell r="K730">
            <v>0</v>
          </cell>
          <cell r="L730">
            <v>0</v>
          </cell>
          <cell r="M730">
            <v>0</v>
          </cell>
          <cell r="N730">
            <v>0</v>
          </cell>
          <cell r="O730">
            <v>0</v>
          </cell>
          <cell r="P730">
            <v>0</v>
          </cell>
          <cell r="Q730">
            <v>0</v>
          </cell>
        </row>
        <row r="731">
          <cell r="C731" t="str">
            <v>Formulario 1 - Propuesta económica  - Documento tipo de selección abreviada de menor cuantía - versión 2</v>
          </cell>
          <cell r="D731">
            <v>0</v>
          </cell>
          <cell r="E731">
            <v>0</v>
          </cell>
          <cell r="F731">
            <v>0</v>
          </cell>
          <cell r="G731">
            <v>0</v>
          </cell>
          <cell r="H731">
            <v>0</v>
          </cell>
          <cell r="I731">
            <v>0</v>
          </cell>
          <cell r="J731">
            <v>0</v>
          </cell>
          <cell r="K731">
            <v>0</v>
          </cell>
          <cell r="L731">
            <v>0</v>
          </cell>
          <cell r="M731">
            <v>0</v>
          </cell>
          <cell r="N731">
            <v>0</v>
          </cell>
          <cell r="O731">
            <v>0</v>
          </cell>
          <cell r="P731">
            <v>0</v>
          </cell>
          <cell r="Q731">
            <v>0</v>
          </cell>
        </row>
        <row r="732">
          <cell r="C732" t="str">
            <v>Código</v>
          </cell>
          <cell r="D732" t="str">
            <v>CCE-EICP-FM-25</v>
          </cell>
          <cell r="E732" t="str">
            <v>Versión</v>
          </cell>
          <cell r="F732">
            <v>2</v>
          </cell>
          <cell r="G732">
            <v>0</v>
          </cell>
          <cell r="H732">
            <v>0</v>
          </cell>
          <cell r="I732">
            <v>0</v>
          </cell>
          <cell r="J732">
            <v>0</v>
          </cell>
          <cell r="K732">
            <v>0</v>
          </cell>
          <cell r="L732">
            <v>0</v>
          </cell>
          <cell r="M732">
            <v>0</v>
          </cell>
          <cell r="N732">
            <v>0</v>
          </cell>
          <cell r="O732">
            <v>0</v>
          </cell>
          <cell r="P732">
            <v>0</v>
          </cell>
          <cell r="Q732">
            <v>0</v>
          </cell>
        </row>
        <row r="733">
          <cell r="C733">
            <v>0</v>
          </cell>
          <cell r="D733">
            <v>0</v>
          </cell>
          <cell r="E733">
            <v>0</v>
          </cell>
          <cell r="F733">
            <v>0</v>
          </cell>
          <cell r="G733">
            <v>0</v>
          </cell>
          <cell r="H733">
            <v>0</v>
          </cell>
          <cell r="I733">
            <v>0</v>
          </cell>
          <cell r="J733">
            <v>0</v>
          </cell>
          <cell r="K733">
            <v>0</v>
          </cell>
          <cell r="L733">
            <v>0</v>
          </cell>
          <cell r="M733">
            <v>0</v>
          </cell>
          <cell r="N733">
            <v>0</v>
          </cell>
          <cell r="O733">
            <v>0</v>
          </cell>
          <cell r="P733">
            <v>0</v>
          </cell>
          <cell r="Q733">
            <v>0</v>
          </cell>
        </row>
        <row r="734">
          <cell r="C734" t="str">
            <v>[La entidad podrá utilizar este formato para la presentación de los análisis de precios unitarios el contratista en la oportunidad prevista en el numeral 8.1. del Documento Base]</v>
          </cell>
          <cell r="D734">
            <v>0</v>
          </cell>
          <cell r="E734">
            <v>0</v>
          </cell>
          <cell r="F734">
            <v>0</v>
          </cell>
          <cell r="G734">
            <v>0</v>
          </cell>
          <cell r="H734">
            <v>0</v>
          </cell>
          <cell r="I734">
            <v>0</v>
          </cell>
          <cell r="J734">
            <v>0</v>
          </cell>
          <cell r="K734">
            <v>0</v>
          </cell>
          <cell r="L734">
            <v>0</v>
          </cell>
          <cell r="M734">
            <v>0</v>
          </cell>
          <cell r="N734">
            <v>0</v>
          </cell>
          <cell r="O734">
            <v>0</v>
          </cell>
          <cell r="P734">
            <v>0</v>
          </cell>
          <cell r="Q734">
            <v>0</v>
          </cell>
        </row>
        <row r="735">
          <cell r="C735">
            <v>0</v>
          </cell>
          <cell r="D735">
            <v>0</v>
          </cell>
          <cell r="E735">
            <v>0</v>
          </cell>
          <cell r="F735">
            <v>0</v>
          </cell>
          <cell r="G735">
            <v>0</v>
          </cell>
          <cell r="H735">
            <v>0</v>
          </cell>
          <cell r="I735">
            <v>0</v>
          </cell>
          <cell r="J735">
            <v>0</v>
          </cell>
          <cell r="K735">
            <v>0</v>
          </cell>
          <cell r="L735">
            <v>0</v>
          </cell>
          <cell r="M735">
            <v>0</v>
          </cell>
          <cell r="N735">
            <v>0</v>
          </cell>
          <cell r="O735">
            <v>0</v>
          </cell>
          <cell r="P735">
            <v>0</v>
          </cell>
          <cell r="Q735">
            <v>0</v>
          </cell>
        </row>
        <row r="736">
          <cell r="C736">
            <v>0</v>
          </cell>
          <cell r="D736">
            <v>0</v>
          </cell>
          <cell r="E736">
            <v>0</v>
          </cell>
          <cell r="F736">
            <v>0</v>
          </cell>
          <cell r="G736">
            <v>0</v>
          </cell>
          <cell r="H736">
            <v>0</v>
          </cell>
          <cell r="I736">
            <v>0</v>
          </cell>
          <cell r="J736">
            <v>0</v>
          </cell>
          <cell r="K736">
            <v>0</v>
          </cell>
          <cell r="L736">
            <v>0</v>
          </cell>
          <cell r="M736">
            <v>0</v>
          </cell>
          <cell r="N736">
            <v>0</v>
          </cell>
          <cell r="O736">
            <v>0</v>
          </cell>
          <cell r="P736">
            <v>0</v>
          </cell>
          <cell r="Q736">
            <v>0</v>
          </cell>
        </row>
        <row r="737">
          <cell r="C737">
            <v>0</v>
          </cell>
          <cell r="D737" t="str">
            <v>MUNICIPIO DE CONCORDIA, ANTIOQUIA</v>
          </cell>
          <cell r="E737">
            <v>0</v>
          </cell>
          <cell r="F737">
            <v>0</v>
          </cell>
          <cell r="G737">
            <v>0</v>
          </cell>
          <cell r="H737">
            <v>0</v>
          </cell>
          <cell r="I737">
            <v>0</v>
          </cell>
          <cell r="J737">
            <v>0</v>
          </cell>
          <cell r="K737">
            <v>0</v>
          </cell>
          <cell r="L737">
            <v>0</v>
          </cell>
          <cell r="M737">
            <v>0</v>
          </cell>
          <cell r="N737">
            <v>0</v>
          </cell>
          <cell r="O737">
            <v>0</v>
          </cell>
          <cell r="P737">
            <v>0</v>
          </cell>
          <cell r="Q737">
            <v>0</v>
          </cell>
        </row>
        <row r="738">
          <cell r="C738">
            <v>0</v>
          </cell>
          <cell r="D738">
            <v>0</v>
          </cell>
          <cell r="E738">
            <v>0</v>
          </cell>
          <cell r="F738">
            <v>0</v>
          </cell>
          <cell r="G738">
            <v>0</v>
          </cell>
          <cell r="H738">
            <v>0</v>
          </cell>
          <cell r="I738">
            <v>0</v>
          </cell>
          <cell r="J738">
            <v>0</v>
          </cell>
          <cell r="K738">
            <v>0</v>
          </cell>
          <cell r="L738" t="str">
            <v>VERSIÓN</v>
          </cell>
          <cell r="M738">
            <v>0</v>
          </cell>
          <cell r="N738">
            <v>0</v>
          </cell>
          <cell r="O738">
            <v>0</v>
          </cell>
          <cell r="P738">
            <v>0</v>
          </cell>
          <cell r="Q738">
            <v>0</v>
          </cell>
        </row>
        <row r="739">
          <cell r="C739">
            <v>0</v>
          </cell>
          <cell r="D739" t="str">
            <v xml:space="preserve">[NÚMERO DEL PROCESO] </v>
          </cell>
          <cell r="E739">
            <v>0</v>
          </cell>
          <cell r="F739">
            <v>0</v>
          </cell>
          <cell r="G739">
            <v>0</v>
          </cell>
          <cell r="H739">
            <v>0</v>
          </cell>
          <cell r="I739">
            <v>0</v>
          </cell>
          <cell r="J739">
            <v>0</v>
          </cell>
          <cell r="K739">
            <v>0</v>
          </cell>
          <cell r="L739">
            <v>0</v>
          </cell>
          <cell r="M739">
            <v>0</v>
          </cell>
          <cell r="N739">
            <v>0</v>
          </cell>
          <cell r="O739">
            <v>0</v>
          </cell>
          <cell r="P739">
            <v>0</v>
          </cell>
          <cell r="Q739">
            <v>0</v>
          </cell>
        </row>
        <row r="740">
          <cell r="C740">
            <v>0</v>
          </cell>
          <cell r="D740">
            <v>0</v>
          </cell>
          <cell r="E740">
            <v>0</v>
          </cell>
          <cell r="F740">
            <v>0</v>
          </cell>
          <cell r="G740">
            <v>0</v>
          </cell>
          <cell r="H740">
            <v>0</v>
          </cell>
          <cell r="I740">
            <v>0</v>
          </cell>
          <cell r="J740">
            <v>0</v>
          </cell>
          <cell r="K740">
            <v>0</v>
          </cell>
          <cell r="L740" t="str">
            <v>PÁGINA</v>
          </cell>
          <cell r="M740">
            <v>1</v>
          </cell>
          <cell r="N740" t="str">
            <v>DE</v>
          </cell>
          <cell r="O740">
            <v>1</v>
          </cell>
          <cell r="P740">
            <v>0</v>
          </cell>
          <cell r="Q740">
            <v>0</v>
          </cell>
        </row>
        <row r="741">
          <cell r="C741">
            <v>0</v>
          </cell>
          <cell r="D741" t="str">
            <v xml:space="preserve">ANALISIS DE PRECIOS UNITARIOS </v>
          </cell>
          <cell r="E741">
            <v>0</v>
          </cell>
          <cell r="F741">
            <v>0</v>
          </cell>
          <cell r="G741">
            <v>0</v>
          </cell>
          <cell r="H741">
            <v>0</v>
          </cell>
          <cell r="I741">
            <v>0</v>
          </cell>
          <cell r="J741">
            <v>0</v>
          </cell>
          <cell r="K741">
            <v>0</v>
          </cell>
          <cell r="L741">
            <v>0</v>
          </cell>
          <cell r="M741">
            <v>0</v>
          </cell>
          <cell r="N741">
            <v>0</v>
          </cell>
          <cell r="O741">
            <v>0</v>
          </cell>
          <cell r="P741">
            <v>0</v>
          </cell>
          <cell r="Q741">
            <v>0</v>
          </cell>
        </row>
        <row r="742">
          <cell r="C742">
            <v>0</v>
          </cell>
          <cell r="D742">
            <v>0</v>
          </cell>
          <cell r="E742">
            <v>0</v>
          </cell>
          <cell r="F742">
            <v>0</v>
          </cell>
          <cell r="G742">
            <v>0</v>
          </cell>
          <cell r="H742">
            <v>0</v>
          </cell>
          <cell r="I742">
            <v>0</v>
          </cell>
          <cell r="J742">
            <v>0</v>
          </cell>
          <cell r="K742">
            <v>0</v>
          </cell>
          <cell r="L742">
            <v>0</v>
          </cell>
          <cell r="M742">
            <v>0</v>
          </cell>
          <cell r="N742">
            <v>0</v>
          </cell>
          <cell r="O742">
            <v>0</v>
          </cell>
          <cell r="P742">
            <v>0</v>
          </cell>
          <cell r="Q742">
            <v>0</v>
          </cell>
        </row>
        <row r="743">
          <cell r="C743">
            <v>0</v>
          </cell>
          <cell r="D743">
            <v>0</v>
          </cell>
          <cell r="E743">
            <v>0</v>
          </cell>
          <cell r="F743">
            <v>0</v>
          </cell>
          <cell r="G743">
            <v>0</v>
          </cell>
          <cell r="H743">
            <v>0</v>
          </cell>
          <cell r="I743">
            <v>0</v>
          </cell>
          <cell r="J743">
            <v>0</v>
          </cell>
          <cell r="K743">
            <v>0</v>
          </cell>
          <cell r="L743" t="str">
            <v>FECHA</v>
          </cell>
          <cell r="M743" t="str">
            <v>DD</v>
          </cell>
          <cell r="N743" t="str">
            <v>MM</v>
          </cell>
          <cell r="O743" t="str">
            <v>AA</v>
          </cell>
          <cell r="P743">
            <v>0</v>
          </cell>
          <cell r="Q743">
            <v>0</v>
          </cell>
        </row>
        <row r="744">
          <cell r="C744">
            <v>0</v>
          </cell>
          <cell r="D744">
            <v>0</v>
          </cell>
          <cell r="E744">
            <v>0</v>
          </cell>
          <cell r="F744">
            <v>0</v>
          </cell>
          <cell r="G744">
            <v>0</v>
          </cell>
          <cell r="H744">
            <v>0</v>
          </cell>
          <cell r="I744">
            <v>0</v>
          </cell>
          <cell r="J744">
            <v>0</v>
          </cell>
          <cell r="K744">
            <v>0</v>
          </cell>
          <cell r="L744">
            <v>0</v>
          </cell>
          <cell r="M744">
            <v>8</v>
          </cell>
          <cell r="N744">
            <v>5</v>
          </cell>
          <cell r="O744">
            <v>2023</v>
          </cell>
          <cell r="P744">
            <v>0</v>
          </cell>
          <cell r="Q744">
            <v>0</v>
          </cell>
        </row>
        <row r="745">
          <cell r="C745" t="str">
            <v>ITEMS DE LA PROPUESTA ECONÓMICA</v>
          </cell>
          <cell r="D745">
            <v>0</v>
          </cell>
          <cell r="E745">
            <v>0</v>
          </cell>
          <cell r="F745">
            <v>0</v>
          </cell>
          <cell r="G745">
            <v>0</v>
          </cell>
          <cell r="H745">
            <v>0</v>
          </cell>
          <cell r="I745" t="str">
            <v>ITEMS NO PREVISTOS</v>
          </cell>
          <cell r="J745">
            <v>0</v>
          </cell>
          <cell r="K745">
            <v>0</v>
          </cell>
          <cell r="L745">
            <v>0</v>
          </cell>
          <cell r="M745">
            <v>0</v>
          </cell>
          <cell r="N745">
            <v>0</v>
          </cell>
          <cell r="O745">
            <v>0</v>
          </cell>
          <cell r="P745">
            <v>0</v>
          </cell>
          <cell r="Q745">
            <v>0</v>
          </cell>
        </row>
        <row r="746">
          <cell r="C746">
            <v>0</v>
          </cell>
          <cell r="D746">
            <v>0</v>
          </cell>
          <cell r="E746">
            <v>0</v>
          </cell>
          <cell r="F746">
            <v>0</v>
          </cell>
          <cell r="G746">
            <v>0</v>
          </cell>
          <cell r="H746">
            <v>0</v>
          </cell>
          <cell r="I746">
            <v>0</v>
          </cell>
          <cell r="J746">
            <v>0</v>
          </cell>
          <cell r="K746">
            <v>0</v>
          </cell>
          <cell r="L746">
            <v>0</v>
          </cell>
          <cell r="M746">
            <v>0</v>
          </cell>
          <cell r="N746">
            <v>0</v>
          </cell>
          <cell r="O746">
            <v>0</v>
          </cell>
          <cell r="P746">
            <v>0</v>
          </cell>
          <cell r="Q746">
            <v>0</v>
          </cell>
        </row>
        <row r="747">
          <cell r="C747">
            <v>0</v>
          </cell>
          <cell r="D747">
            <v>0</v>
          </cell>
          <cell r="E747">
            <v>0</v>
          </cell>
          <cell r="F747">
            <v>0</v>
          </cell>
          <cell r="G747">
            <v>0</v>
          </cell>
          <cell r="H747">
            <v>0</v>
          </cell>
          <cell r="I747">
            <v>0</v>
          </cell>
          <cell r="J747">
            <v>0</v>
          </cell>
          <cell r="K747">
            <v>0</v>
          </cell>
          <cell r="L747">
            <v>0</v>
          </cell>
          <cell r="M747">
            <v>0</v>
          </cell>
          <cell r="N747">
            <v>0</v>
          </cell>
          <cell r="O747">
            <v>0</v>
          </cell>
          <cell r="P747">
            <v>0</v>
          </cell>
          <cell r="Q747">
            <v>0</v>
          </cell>
        </row>
        <row r="748">
          <cell r="C748">
            <v>0</v>
          </cell>
          <cell r="D748">
            <v>0</v>
          </cell>
          <cell r="E748">
            <v>0</v>
          </cell>
          <cell r="F748">
            <v>0</v>
          </cell>
          <cell r="G748">
            <v>0</v>
          </cell>
          <cell r="H748">
            <v>0</v>
          </cell>
          <cell r="I748">
            <v>0</v>
          </cell>
          <cell r="J748">
            <v>0</v>
          </cell>
          <cell r="K748">
            <v>0</v>
          </cell>
          <cell r="L748">
            <v>0</v>
          </cell>
          <cell r="M748">
            <v>0</v>
          </cell>
          <cell r="N748">
            <v>0</v>
          </cell>
          <cell r="O748">
            <v>0</v>
          </cell>
          <cell r="P748">
            <v>0</v>
          </cell>
          <cell r="Q748">
            <v>0</v>
          </cell>
        </row>
        <row r="749">
          <cell r="C749" t="str">
            <v>DATOS ESPECÍFICOS</v>
          </cell>
          <cell r="D749">
            <v>0</v>
          </cell>
          <cell r="E749">
            <v>0</v>
          </cell>
          <cell r="F749">
            <v>0</v>
          </cell>
          <cell r="G749">
            <v>0</v>
          </cell>
          <cell r="H749">
            <v>0</v>
          </cell>
          <cell r="I749">
            <v>0</v>
          </cell>
          <cell r="J749">
            <v>0</v>
          </cell>
          <cell r="K749">
            <v>0</v>
          </cell>
          <cell r="L749">
            <v>0</v>
          </cell>
          <cell r="M749">
            <v>0</v>
          </cell>
          <cell r="N749">
            <v>0</v>
          </cell>
          <cell r="O749">
            <v>0</v>
          </cell>
          <cell r="P749">
            <v>0</v>
          </cell>
          <cell r="Q749">
            <v>0</v>
          </cell>
        </row>
        <row r="750">
          <cell r="C750">
            <v>0</v>
          </cell>
          <cell r="D750">
            <v>0</v>
          </cell>
          <cell r="E750">
            <v>0</v>
          </cell>
          <cell r="F750">
            <v>0</v>
          </cell>
          <cell r="G750">
            <v>0</v>
          </cell>
          <cell r="H750">
            <v>0</v>
          </cell>
          <cell r="I750">
            <v>0</v>
          </cell>
          <cell r="J750">
            <v>0</v>
          </cell>
          <cell r="K750">
            <v>0</v>
          </cell>
          <cell r="L750">
            <v>0</v>
          </cell>
          <cell r="M750">
            <v>0</v>
          </cell>
          <cell r="N750">
            <v>0</v>
          </cell>
          <cell r="O750">
            <v>0</v>
          </cell>
          <cell r="P750">
            <v>0</v>
          </cell>
          <cell r="Q750">
            <v>0</v>
          </cell>
        </row>
        <row r="751">
          <cell r="C751" t="str">
            <v>ITEM</v>
          </cell>
          <cell r="D751" t="str">
            <v>DESCRIPCIÓN</v>
          </cell>
          <cell r="E751">
            <v>0</v>
          </cell>
          <cell r="F751">
            <v>0</v>
          </cell>
          <cell r="G751">
            <v>0</v>
          </cell>
          <cell r="H751">
            <v>0</v>
          </cell>
          <cell r="I751">
            <v>0</v>
          </cell>
          <cell r="J751">
            <v>0</v>
          </cell>
          <cell r="K751">
            <v>0</v>
          </cell>
          <cell r="L751">
            <v>0</v>
          </cell>
          <cell r="M751" t="str">
            <v>UNIDAD</v>
          </cell>
          <cell r="N751">
            <v>0</v>
          </cell>
          <cell r="O751" t="str">
            <v>CANTIDAD</v>
          </cell>
          <cell r="P751">
            <v>0</v>
          </cell>
          <cell r="Q751">
            <v>0</v>
          </cell>
        </row>
        <row r="752">
          <cell r="C752" t="str">
            <v>5.2.7</v>
          </cell>
          <cell r="D752" t="str">
            <v>Retiro de puerta y/o ventana de cualquier tipo, con medios manuales, sin deteriorar el paramento al que está sujeta, carga manual y transporte hasta bodega. El precio incluye el levantado de las hojas, de los marcos, de los tapaluces y de los herrajes.</v>
          </cell>
          <cell r="E752">
            <v>0</v>
          </cell>
          <cell r="F752">
            <v>0</v>
          </cell>
          <cell r="G752">
            <v>0</v>
          </cell>
          <cell r="H752">
            <v>0</v>
          </cell>
          <cell r="I752">
            <v>0</v>
          </cell>
          <cell r="J752">
            <v>0</v>
          </cell>
          <cell r="K752">
            <v>0</v>
          </cell>
          <cell r="L752">
            <v>0</v>
          </cell>
          <cell r="M752" t="str">
            <v>m2</v>
          </cell>
          <cell r="N752">
            <v>0</v>
          </cell>
          <cell r="O752">
            <v>4</v>
          </cell>
          <cell r="P752">
            <v>0</v>
          </cell>
          <cell r="Q752">
            <v>0</v>
          </cell>
          <cell r="R752">
            <v>6827</v>
          </cell>
          <cell r="S752">
            <v>8802</v>
          </cell>
          <cell r="T752">
            <v>4.7600000000000003E-2</v>
          </cell>
          <cell r="U752">
            <v>0</v>
          </cell>
          <cell r="V752">
            <v>0</v>
          </cell>
          <cell r="W752">
            <v>0.95240000000000002</v>
          </cell>
        </row>
        <row r="753">
          <cell r="C753" t="str">
            <v>I. EQUIPO</v>
          </cell>
          <cell r="D753">
            <v>0</v>
          </cell>
          <cell r="E753">
            <v>0</v>
          </cell>
          <cell r="F753">
            <v>0</v>
          </cell>
          <cell r="G753">
            <v>0</v>
          </cell>
          <cell r="H753">
            <v>0</v>
          </cell>
          <cell r="I753">
            <v>0</v>
          </cell>
          <cell r="J753">
            <v>0</v>
          </cell>
          <cell r="K753">
            <v>0</v>
          </cell>
          <cell r="L753">
            <v>0</v>
          </cell>
          <cell r="M753">
            <v>0</v>
          </cell>
          <cell r="N753">
            <v>0</v>
          </cell>
          <cell r="O753">
            <v>0</v>
          </cell>
          <cell r="P753">
            <v>0</v>
          </cell>
          <cell r="Q753">
            <v>0</v>
          </cell>
        </row>
        <row r="754">
          <cell r="C754">
            <v>0</v>
          </cell>
          <cell r="D754">
            <v>0</v>
          </cell>
          <cell r="E754">
            <v>0</v>
          </cell>
          <cell r="F754">
            <v>0</v>
          </cell>
          <cell r="G754">
            <v>0</v>
          </cell>
          <cell r="H754">
            <v>0</v>
          </cell>
          <cell r="I754">
            <v>0</v>
          </cell>
          <cell r="J754">
            <v>0</v>
          </cell>
          <cell r="K754">
            <v>0</v>
          </cell>
          <cell r="L754">
            <v>0</v>
          </cell>
          <cell r="M754">
            <v>0</v>
          </cell>
          <cell r="N754">
            <v>0</v>
          </cell>
          <cell r="O754">
            <v>0</v>
          </cell>
          <cell r="P754">
            <v>0</v>
          </cell>
          <cell r="Q754">
            <v>0</v>
          </cell>
        </row>
        <row r="755">
          <cell r="C755" t="str">
            <v>DESCRIPCIÓN</v>
          </cell>
          <cell r="D755">
            <v>0</v>
          </cell>
          <cell r="E755">
            <v>0</v>
          </cell>
          <cell r="F755">
            <v>0</v>
          </cell>
          <cell r="G755">
            <v>0</v>
          </cell>
          <cell r="H755" t="str">
            <v>MARCA</v>
          </cell>
          <cell r="I755">
            <v>0</v>
          </cell>
          <cell r="J755" t="str">
            <v>TIPO</v>
          </cell>
          <cell r="K755">
            <v>0</v>
          </cell>
          <cell r="L755" t="str">
            <v>TARIFA/HORA</v>
          </cell>
          <cell r="M755" t="str">
            <v>RENDIMIENTO</v>
          </cell>
          <cell r="N755">
            <v>0</v>
          </cell>
          <cell r="O755" t="str">
            <v>Vr. UNITARIO</v>
          </cell>
          <cell r="P755">
            <v>0</v>
          </cell>
          <cell r="Q755">
            <v>0</v>
          </cell>
        </row>
        <row r="756">
          <cell r="C756">
            <v>0</v>
          </cell>
          <cell r="D756">
            <v>0</v>
          </cell>
          <cell r="E756">
            <v>0</v>
          </cell>
          <cell r="F756">
            <v>0</v>
          </cell>
          <cell r="G756">
            <v>0</v>
          </cell>
          <cell r="H756">
            <v>0</v>
          </cell>
          <cell r="I756">
            <v>0</v>
          </cell>
          <cell r="J756" t="str">
            <v/>
          </cell>
          <cell r="K756">
            <v>0</v>
          </cell>
          <cell r="L756" t="str">
            <v/>
          </cell>
          <cell r="M756">
            <v>0</v>
          </cell>
          <cell r="N756">
            <v>0</v>
          </cell>
          <cell r="O756">
            <v>0</v>
          </cell>
          <cell r="P756">
            <v>0</v>
          </cell>
          <cell r="Q756">
            <v>0</v>
          </cell>
          <cell r="R756">
            <v>0</v>
          </cell>
          <cell r="T756">
            <v>0</v>
          </cell>
        </row>
        <row r="757">
          <cell r="C757">
            <v>0</v>
          </cell>
          <cell r="D757">
            <v>0</v>
          </cell>
          <cell r="E757">
            <v>0</v>
          </cell>
          <cell r="F757">
            <v>0</v>
          </cell>
          <cell r="G757">
            <v>0</v>
          </cell>
          <cell r="H757">
            <v>0</v>
          </cell>
          <cell r="I757">
            <v>0</v>
          </cell>
          <cell r="J757" t="str">
            <v/>
          </cell>
          <cell r="K757">
            <v>0</v>
          </cell>
          <cell r="L757" t="str">
            <v/>
          </cell>
          <cell r="M757">
            <v>0</v>
          </cell>
          <cell r="N757">
            <v>0</v>
          </cell>
          <cell r="O757">
            <v>0</v>
          </cell>
          <cell r="P757">
            <v>0</v>
          </cell>
          <cell r="Q757">
            <v>0</v>
          </cell>
          <cell r="R757">
            <v>0</v>
          </cell>
          <cell r="T757">
            <v>0</v>
          </cell>
        </row>
        <row r="758">
          <cell r="C758">
            <v>0</v>
          </cell>
          <cell r="D758">
            <v>0</v>
          </cell>
          <cell r="E758">
            <v>0</v>
          </cell>
          <cell r="F758">
            <v>0</v>
          </cell>
          <cell r="G758">
            <v>0</v>
          </cell>
          <cell r="H758">
            <v>0</v>
          </cell>
          <cell r="I758">
            <v>0</v>
          </cell>
          <cell r="J758" t="str">
            <v/>
          </cell>
          <cell r="K758">
            <v>0</v>
          </cell>
          <cell r="L758" t="str">
            <v/>
          </cell>
          <cell r="M758">
            <v>0</v>
          </cell>
          <cell r="N758">
            <v>0</v>
          </cell>
          <cell r="O758">
            <v>0</v>
          </cell>
          <cell r="P758">
            <v>0</v>
          </cell>
          <cell r="Q758">
            <v>0</v>
          </cell>
          <cell r="R758">
            <v>0</v>
          </cell>
          <cell r="T758">
            <v>0</v>
          </cell>
        </row>
        <row r="759">
          <cell r="C759" t="str">
            <v>Herramienta Menor (Como % de Mano de Obra)</v>
          </cell>
          <cell r="D759">
            <v>0</v>
          </cell>
          <cell r="E759">
            <v>0</v>
          </cell>
          <cell r="F759">
            <v>0</v>
          </cell>
          <cell r="G759">
            <v>0</v>
          </cell>
          <cell r="H759">
            <v>0</v>
          </cell>
          <cell r="I759">
            <v>0</v>
          </cell>
          <cell r="J759" t="str">
            <v>Dia</v>
          </cell>
          <cell r="K759">
            <v>0</v>
          </cell>
          <cell r="L759">
            <v>6502</v>
          </cell>
          <cell r="M759">
            <v>0.05</v>
          </cell>
          <cell r="N759">
            <v>0</v>
          </cell>
          <cell r="O759">
            <v>325</v>
          </cell>
          <cell r="P759">
            <v>0</v>
          </cell>
          <cell r="Q759">
            <v>0</v>
          </cell>
          <cell r="R759">
            <v>1300</v>
          </cell>
          <cell r="T759" t="str">
            <v>Herramienta Menor (Como % de Mano de Obra)</v>
          </cell>
        </row>
        <row r="760">
          <cell r="C760">
            <v>0</v>
          </cell>
          <cell r="D760">
            <v>0</v>
          </cell>
          <cell r="E760">
            <v>0</v>
          </cell>
          <cell r="F760">
            <v>0</v>
          </cell>
          <cell r="G760">
            <v>0</v>
          </cell>
          <cell r="H760">
            <v>0</v>
          </cell>
          <cell r="I760">
            <v>0</v>
          </cell>
          <cell r="J760">
            <v>0</v>
          </cell>
          <cell r="K760">
            <v>0</v>
          </cell>
          <cell r="L760">
            <v>4.7600000000000003E-2</v>
          </cell>
          <cell r="M760" t="str">
            <v>SUBTOTAL $</v>
          </cell>
          <cell r="N760">
            <v>0</v>
          </cell>
          <cell r="O760">
            <v>325</v>
          </cell>
          <cell r="P760">
            <v>0</v>
          </cell>
          <cell r="Q760">
            <v>0</v>
          </cell>
          <cell r="T760">
            <v>0</v>
          </cell>
        </row>
        <row r="761">
          <cell r="C761" t="str">
            <v>II. MATERIALES</v>
          </cell>
          <cell r="D761">
            <v>0</v>
          </cell>
          <cell r="E761">
            <v>0</v>
          </cell>
          <cell r="F761">
            <v>0</v>
          </cell>
          <cell r="G761">
            <v>0</v>
          </cell>
          <cell r="H761">
            <v>0</v>
          </cell>
          <cell r="I761">
            <v>0</v>
          </cell>
          <cell r="J761">
            <v>0</v>
          </cell>
          <cell r="K761">
            <v>0</v>
          </cell>
          <cell r="L761">
            <v>0</v>
          </cell>
          <cell r="M761">
            <v>0</v>
          </cell>
          <cell r="N761">
            <v>0</v>
          </cell>
          <cell r="O761">
            <v>0</v>
          </cell>
          <cell r="P761">
            <v>0</v>
          </cell>
          <cell r="Q761">
            <v>0</v>
          </cell>
          <cell r="T761">
            <v>0</v>
          </cell>
        </row>
        <row r="762">
          <cell r="C762">
            <v>0</v>
          </cell>
          <cell r="D762">
            <v>0</v>
          </cell>
          <cell r="E762">
            <v>0</v>
          </cell>
          <cell r="F762">
            <v>0</v>
          </cell>
          <cell r="G762">
            <v>0</v>
          </cell>
          <cell r="H762">
            <v>0</v>
          </cell>
          <cell r="I762">
            <v>0</v>
          </cell>
          <cell r="J762">
            <v>0</v>
          </cell>
          <cell r="K762">
            <v>0</v>
          </cell>
          <cell r="L762">
            <v>0</v>
          </cell>
          <cell r="M762">
            <v>0</v>
          </cell>
          <cell r="N762">
            <v>0</v>
          </cell>
          <cell r="O762">
            <v>0</v>
          </cell>
          <cell r="P762">
            <v>0</v>
          </cell>
          <cell r="Q762">
            <v>0</v>
          </cell>
          <cell r="T762">
            <v>0</v>
          </cell>
        </row>
        <row r="763">
          <cell r="C763" t="str">
            <v>DESCRIPCIÓN</v>
          </cell>
          <cell r="D763">
            <v>0</v>
          </cell>
          <cell r="E763">
            <v>0</v>
          </cell>
          <cell r="F763">
            <v>0</v>
          </cell>
          <cell r="G763">
            <v>0</v>
          </cell>
          <cell r="H763">
            <v>0</v>
          </cell>
          <cell r="I763">
            <v>0</v>
          </cell>
          <cell r="J763">
            <v>0</v>
          </cell>
          <cell r="K763" t="str">
            <v>UNIDAD</v>
          </cell>
          <cell r="L763" t="str">
            <v>CANTIDAD</v>
          </cell>
          <cell r="M763" t="str">
            <v>PRECIO UNIT.</v>
          </cell>
          <cell r="N763">
            <v>0</v>
          </cell>
          <cell r="O763" t="str">
            <v>Vr. UNITARIO</v>
          </cell>
          <cell r="P763">
            <v>0</v>
          </cell>
          <cell r="Q763">
            <v>0</v>
          </cell>
          <cell r="T763">
            <v>0</v>
          </cell>
        </row>
        <row r="764">
          <cell r="C764">
            <v>0</v>
          </cell>
          <cell r="D764">
            <v>0</v>
          </cell>
          <cell r="E764">
            <v>0</v>
          </cell>
          <cell r="F764">
            <v>0</v>
          </cell>
          <cell r="G764">
            <v>0</v>
          </cell>
          <cell r="H764">
            <v>0</v>
          </cell>
          <cell r="I764">
            <v>0</v>
          </cell>
          <cell r="J764">
            <v>0</v>
          </cell>
          <cell r="K764" t="str">
            <v/>
          </cell>
          <cell r="L764">
            <v>0</v>
          </cell>
          <cell r="M764">
            <v>0</v>
          </cell>
          <cell r="N764">
            <v>0</v>
          </cell>
          <cell r="O764">
            <v>0</v>
          </cell>
          <cell r="P764">
            <v>0</v>
          </cell>
          <cell r="Q764">
            <v>0</v>
          </cell>
          <cell r="R764">
            <v>0</v>
          </cell>
          <cell r="T764">
            <v>0</v>
          </cell>
        </row>
        <row r="765">
          <cell r="C765">
            <v>0</v>
          </cell>
          <cell r="D765">
            <v>0</v>
          </cell>
          <cell r="E765">
            <v>0</v>
          </cell>
          <cell r="F765">
            <v>0</v>
          </cell>
          <cell r="G765">
            <v>0</v>
          </cell>
          <cell r="H765">
            <v>0</v>
          </cell>
          <cell r="I765">
            <v>0</v>
          </cell>
          <cell r="J765">
            <v>0</v>
          </cell>
          <cell r="K765" t="str">
            <v/>
          </cell>
          <cell r="L765">
            <v>0</v>
          </cell>
          <cell r="M765">
            <v>0</v>
          </cell>
          <cell r="N765">
            <v>0</v>
          </cell>
          <cell r="O765">
            <v>0</v>
          </cell>
          <cell r="P765">
            <v>0</v>
          </cell>
          <cell r="Q765">
            <v>0</v>
          </cell>
          <cell r="R765">
            <v>0</v>
          </cell>
          <cell r="T765">
            <v>0</v>
          </cell>
        </row>
        <row r="766">
          <cell r="C766">
            <v>0</v>
          </cell>
          <cell r="D766">
            <v>0</v>
          </cell>
          <cell r="E766">
            <v>0</v>
          </cell>
          <cell r="F766">
            <v>0</v>
          </cell>
          <cell r="G766">
            <v>0</v>
          </cell>
          <cell r="H766">
            <v>0</v>
          </cell>
          <cell r="I766">
            <v>0</v>
          </cell>
          <cell r="J766">
            <v>0</v>
          </cell>
          <cell r="K766" t="str">
            <v/>
          </cell>
          <cell r="L766">
            <v>0</v>
          </cell>
          <cell r="M766">
            <v>0</v>
          </cell>
          <cell r="N766">
            <v>0</v>
          </cell>
          <cell r="O766">
            <v>0</v>
          </cell>
          <cell r="P766">
            <v>0</v>
          </cell>
          <cell r="Q766">
            <v>0</v>
          </cell>
          <cell r="R766">
            <v>0</v>
          </cell>
          <cell r="T766">
            <v>0</v>
          </cell>
        </row>
        <row r="767">
          <cell r="C767">
            <v>0</v>
          </cell>
          <cell r="D767">
            <v>0</v>
          </cell>
          <cell r="E767">
            <v>0</v>
          </cell>
          <cell r="F767">
            <v>0</v>
          </cell>
          <cell r="G767">
            <v>0</v>
          </cell>
          <cell r="H767">
            <v>0</v>
          </cell>
          <cell r="I767">
            <v>0</v>
          </cell>
          <cell r="J767">
            <v>0</v>
          </cell>
          <cell r="K767" t="str">
            <v/>
          </cell>
          <cell r="L767">
            <v>0</v>
          </cell>
          <cell r="M767">
            <v>0</v>
          </cell>
          <cell r="N767">
            <v>0</v>
          </cell>
          <cell r="O767">
            <v>0</v>
          </cell>
          <cell r="P767">
            <v>0</v>
          </cell>
          <cell r="Q767">
            <v>0</v>
          </cell>
          <cell r="R767">
            <v>0</v>
          </cell>
          <cell r="T767">
            <v>0</v>
          </cell>
        </row>
        <row r="768">
          <cell r="C768">
            <v>0</v>
          </cell>
          <cell r="D768">
            <v>0</v>
          </cell>
          <cell r="E768">
            <v>0</v>
          </cell>
          <cell r="F768">
            <v>0</v>
          </cell>
          <cell r="G768">
            <v>0</v>
          </cell>
          <cell r="H768">
            <v>0</v>
          </cell>
          <cell r="I768">
            <v>0</v>
          </cell>
          <cell r="J768">
            <v>0</v>
          </cell>
          <cell r="K768" t="str">
            <v/>
          </cell>
          <cell r="L768">
            <v>0</v>
          </cell>
          <cell r="M768">
            <v>0</v>
          </cell>
          <cell r="N768">
            <v>0</v>
          </cell>
          <cell r="O768">
            <v>0</v>
          </cell>
          <cell r="P768">
            <v>0</v>
          </cell>
          <cell r="Q768">
            <v>0</v>
          </cell>
          <cell r="R768">
            <v>0</v>
          </cell>
          <cell r="T768">
            <v>0</v>
          </cell>
        </row>
        <row r="769">
          <cell r="C769">
            <v>0</v>
          </cell>
          <cell r="D769">
            <v>0</v>
          </cell>
          <cell r="E769">
            <v>0</v>
          </cell>
          <cell r="F769">
            <v>0</v>
          </cell>
          <cell r="G769">
            <v>0</v>
          </cell>
          <cell r="H769">
            <v>0</v>
          </cell>
          <cell r="I769">
            <v>0</v>
          </cell>
          <cell r="J769">
            <v>0</v>
          </cell>
          <cell r="K769" t="str">
            <v/>
          </cell>
          <cell r="L769">
            <v>0</v>
          </cell>
          <cell r="M769">
            <v>0</v>
          </cell>
          <cell r="N769">
            <v>0</v>
          </cell>
          <cell r="O769">
            <v>0</v>
          </cell>
          <cell r="P769">
            <v>0</v>
          </cell>
          <cell r="Q769">
            <v>0</v>
          </cell>
          <cell r="R769">
            <v>0</v>
          </cell>
          <cell r="T769">
            <v>0</v>
          </cell>
        </row>
        <row r="770">
          <cell r="C770">
            <v>0</v>
          </cell>
          <cell r="D770">
            <v>0</v>
          </cell>
          <cell r="E770">
            <v>0</v>
          </cell>
          <cell r="F770">
            <v>0</v>
          </cell>
          <cell r="G770">
            <v>0</v>
          </cell>
          <cell r="H770">
            <v>0</v>
          </cell>
          <cell r="I770">
            <v>0</v>
          </cell>
          <cell r="J770">
            <v>0</v>
          </cell>
          <cell r="K770" t="str">
            <v/>
          </cell>
          <cell r="L770">
            <v>0</v>
          </cell>
          <cell r="M770">
            <v>0</v>
          </cell>
          <cell r="N770">
            <v>0</v>
          </cell>
          <cell r="O770">
            <v>0</v>
          </cell>
          <cell r="P770">
            <v>0</v>
          </cell>
          <cell r="Q770">
            <v>0</v>
          </cell>
          <cell r="R770">
            <v>0</v>
          </cell>
          <cell r="T770">
            <v>0</v>
          </cell>
        </row>
        <row r="771">
          <cell r="C771">
            <v>0</v>
          </cell>
          <cell r="D771">
            <v>0</v>
          </cell>
          <cell r="E771">
            <v>0</v>
          </cell>
          <cell r="F771">
            <v>0</v>
          </cell>
          <cell r="G771">
            <v>0</v>
          </cell>
          <cell r="H771">
            <v>0</v>
          </cell>
          <cell r="I771">
            <v>0</v>
          </cell>
          <cell r="J771">
            <v>0</v>
          </cell>
          <cell r="K771">
            <v>0</v>
          </cell>
          <cell r="L771">
            <v>0</v>
          </cell>
          <cell r="M771" t="str">
            <v>SUBTOTAL $</v>
          </cell>
          <cell r="N771">
            <v>0</v>
          </cell>
          <cell r="O771">
            <v>0</v>
          </cell>
          <cell r="P771">
            <v>0</v>
          </cell>
          <cell r="Q771">
            <v>0</v>
          </cell>
          <cell r="T771">
            <v>0</v>
          </cell>
        </row>
        <row r="772">
          <cell r="C772" t="str">
            <v>III. TRANSPORTES</v>
          </cell>
          <cell r="D772">
            <v>0</v>
          </cell>
          <cell r="E772">
            <v>0</v>
          </cell>
          <cell r="F772">
            <v>0</v>
          </cell>
          <cell r="G772">
            <v>0</v>
          </cell>
          <cell r="H772">
            <v>0</v>
          </cell>
          <cell r="I772">
            <v>0</v>
          </cell>
          <cell r="J772">
            <v>0</v>
          </cell>
          <cell r="K772">
            <v>0</v>
          </cell>
          <cell r="L772">
            <v>0</v>
          </cell>
          <cell r="M772">
            <v>0</v>
          </cell>
          <cell r="N772">
            <v>0</v>
          </cell>
          <cell r="O772">
            <v>0</v>
          </cell>
          <cell r="P772">
            <v>0</v>
          </cell>
          <cell r="Q772">
            <v>0</v>
          </cell>
          <cell r="T772">
            <v>0</v>
          </cell>
        </row>
        <row r="773">
          <cell r="C773">
            <v>0</v>
          </cell>
          <cell r="D773">
            <v>0</v>
          </cell>
          <cell r="E773">
            <v>0</v>
          </cell>
          <cell r="F773">
            <v>0</v>
          </cell>
          <cell r="G773">
            <v>0</v>
          </cell>
          <cell r="H773">
            <v>0</v>
          </cell>
          <cell r="I773">
            <v>0</v>
          </cell>
          <cell r="J773">
            <v>0</v>
          </cell>
          <cell r="K773">
            <v>0</v>
          </cell>
          <cell r="L773">
            <v>0</v>
          </cell>
          <cell r="M773">
            <v>0</v>
          </cell>
          <cell r="N773">
            <v>0</v>
          </cell>
          <cell r="O773">
            <v>0</v>
          </cell>
          <cell r="P773">
            <v>0</v>
          </cell>
          <cell r="Q773">
            <v>0</v>
          </cell>
          <cell r="T773">
            <v>0</v>
          </cell>
        </row>
        <row r="774">
          <cell r="C774" t="str">
            <v>MATERIAL</v>
          </cell>
          <cell r="D774">
            <v>0</v>
          </cell>
          <cell r="E774">
            <v>0</v>
          </cell>
          <cell r="F774">
            <v>0</v>
          </cell>
          <cell r="G774">
            <v>0</v>
          </cell>
          <cell r="H774">
            <v>0</v>
          </cell>
          <cell r="I774">
            <v>0</v>
          </cell>
          <cell r="J774" t="str">
            <v>VOL. o PESO</v>
          </cell>
          <cell r="K774" t="str">
            <v>DISTANCIA</v>
          </cell>
          <cell r="L774" t="str">
            <v>M3 o Ton/Km</v>
          </cell>
          <cell r="M774" t="str">
            <v>TARIFA</v>
          </cell>
          <cell r="N774">
            <v>0</v>
          </cell>
          <cell r="O774" t="str">
            <v>Vr. UNITARIO</v>
          </cell>
          <cell r="P774">
            <v>0</v>
          </cell>
          <cell r="Q774">
            <v>0</v>
          </cell>
          <cell r="T774">
            <v>0</v>
          </cell>
        </row>
        <row r="775">
          <cell r="C775">
            <v>0</v>
          </cell>
          <cell r="D775">
            <v>0</v>
          </cell>
          <cell r="E775">
            <v>0</v>
          </cell>
          <cell r="F775">
            <v>0</v>
          </cell>
          <cell r="G775">
            <v>0</v>
          </cell>
          <cell r="H775">
            <v>0</v>
          </cell>
          <cell r="I775">
            <v>0</v>
          </cell>
          <cell r="J775" t="str">
            <v/>
          </cell>
          <cell r="K775">
            <v>0</v>
          </cell>
          <cell r="L775">
            <v>0</v>
          </cell>
          <cell r="M775">
            <v>0</v>
          </cell>
          <cell r="N775">
            <v>0</v>
          </cell>
          <cell r="O775">
            <v>0</v>
          </cell>
          <cell r="P775">
            <v>0</v>
          </cell>
          <cell r="Q775">
            <v>0</v>
          </cell>
          <cell r="R775">
            <v>0</v>
          </cell>
          <cell r="T775">
            <v>0</v>
          </cell>
        </row>
        <row r="776">
          <cell r="C776">
            <v>0</v>
          </cell>
          <cell r="D776">
            <v>0</v>
          </cell>
          <cell r="E776">
            <v>0</v>
          </cell>
          <cell r="F776">
            <v>0</v>
          </cell>
          <cell r="G776">
            <v>0</v>
          </cell>
          <cell r="H776">
            <v>0</v>
          </cell>
          <cell r="I776">
            <v>0</v>
          </cell>
          <cell r="J776" t="str">
            <v/>
          </cell>
          <cell r="K776">
            <v>0</v>
          </cell>
          <cell r="L776">
            <v>0</v>
          </cell>
          <cell r="M776">
            <v>0</v>
          </cell>
          <cell r="N776">
            <v>0</v>
          </cell>
          <cell r="O776">
            <v>0</v>
          </cell>
          <cell r="P776">
            <v>0</v>
          </cell>
          <cell r="Q776">
            <v>0</v>
          </cell>
          <cell r="R776">
            <v>0</v>
          </cell>
          <cell r="T776">
            <v>0</v>
          </cell>
        </row>
        <row r="777">
          <cell r="C777">
            <v>0</v>
          </cell>
          <cell r="D777">
            <v>0</v>
          </cell>
          <cell r="E777">
            <v>0</v>
          </cell>
          <cell r="F777">
            <v>0</v>
          </cell>
          <cell r="G777">
            <v>0</v>
          </cell>
          <cell r="H777">
            <v>0</v>
          </cell>
          <cell r="I777">
            <v>0</v>
          </cell>
          <cell r="J777" t="str">
            <v/>
          </cell>
          <cell r="K777">
            <v>0</v>
          </cell>
          <cell r="L777">
            <v>0</v>
          </cell>
          <cell r="M777">
            <v>0</v>
          </cell>
          <cell r="N777">
            <v>0</v>
          </cell>
          <cell r="O777">
            <v>0</v>
          </cell>
          <cell r="P777">
            <v>0</v>
          </cell>
          <cell r="Q777">
            <v>0</v>
          </cell>
          <cell r="R777">
            <v>0</v>
          </cell>
          <cell r="T777">
            <v>0</v>
          </cell>
        </row>
        <row r="778">
          <cell r="C778">
            <v>0</v>
          </cell>
          <cell r="D778">
            <v>0</v>
          </cell>
          <cell r="E778">
            <v>0</v>
          </cell>
          <cell r="F778">
            <v>0</v>
          </cell>
          <cell r="G778">
            <v>0</v>
          </cell>
          <cell r="H778">
            <v>0</v>
          </cell>
          <cell r="I778">
            <v>0</v>
          </cell>
          <cell r="J778">
            <v>0</v>
          </cell>
          <cell r="K778">
            <v>0</v>
          </cell>
          <cell r="L778">
            <v>0</v>
          </cell>
          <cell r="M778" t="str">
            <v>SUBTOTAL $</v>
          </cell>
          <cell r="N778">
            <v>0</v>
          </cell>
          <cell r="O778">
            <v>0</v>
          </cell>
          <cell r="P778">
            <v>0</v>
          </cell>
          <cell r="Q778">
            <v>0</v>
          </cell>
          <cell r="T778">
            <v>0</v>
          </cell>
        </row>
        <row r="779">
          <cell r="C779" t="str">
            <v>IV. MANO DE OBRA</v>
          </cell>
          <cell r="D779">
            <v>0</v>
          </cell>
          <cell r="E779">
            <v>0</v>
          </cell>
          <cell r="F779">
            <v>0</v>
          </cell>
          <cell r="G779">
            <v>0</v>
          </cell>
          <cell r="H779">
            <v>0</v>
          </cell>
          <cell r="I779">
            <v>0</v>
          </cell>
          <cell r="J779">
            <v>0</v>
          </cell>
          <cell r="K779">
            <v>0</v>
          </cell>
          <cell r="L779">
            <v>0</v>
          </cell>
          <cell r="M779">
            <v>0</v>
          </cell>
          <cell r="N779">
            <v>0</v>
          </cell>
          <cell r="O779">
            <v>0</v>
          </cell>
          <cell r="P779">
            <v>0</v>
          </cell>
          <cell r="Q779">
            <v>0</v>
          </cell>
          <cell r="T779">
            <v>0</v>
          </cell>
        </row>
        <row r="780">
          <cell r="C780">
            <v>0</v>
          </cell>
          <cell r="D780">
            <v>0</v>
          </cell>
          <cell r="E780">
            <v>0</v>
          </cell>
          <cell r="F780">
            <v>0</v>
          </cell>
          <cell r="G780">
            <v>0</v>
          </cell>
          <cell r="H780">
            <v>0</v>
          </cell>
          <cell r="I780">
            <v>0</v>
          </cell>
          <cell r="J780">
            <v>0</v>
          </cell>
          <cell r="K780">
            <v>0</v>
          </cell>
          <cell r="L780">
            <v>0</v>
          </cell>
          <cell r="M780">
            <v>0</v>
          </cell>
          <cell r="N780">
            <v>0</v>
          </cell>
          <cell r="O780">
            <v>0</v>
          </cell>
          <cell r="P780">
            <v>0</v>
          </cell>
          <cell r="Q780">
            <v>0</v>
          </cell>
          <cell r="T780">
            <v>0</v>
          </cell>
        </row>
        <row r="781">
          <cell r="C781" t="str">
            <v>TRABAJADOR</v>
          </cell>
          <cell r="D781">
            <v>0</v>
          </cell>
          <cell r="E781">
            <v>0</v>
          </cell>
          <cell r="F781">
            <v>0</v>
          </cell>
          <cell r="G781">
            <v>0</v>
          </cell>
          <cell r="H781">
            <v>0</v>
          </cell>
          <cell r="I781" t="str">
            <v>CANTIDAD</v>
          </cell>
          <cell r="J781" t="str">
            <v>JORNAL</v>
          </cell>
          <cell r="K781" t="str">
            <v>PRESTACIONES</v>
          </cell>
          <cell r="L781" t="str">
            <v>JORNAL TOTAL</v>
          </cell>
          <cell r="M781" t="str">
            <v>RENDIMIENTO</v>
          </cell>
          <cell r="N781">
            <v>0</v>
          </cell>
          <cell r="O781" t="str">
            <v>Vr. UNITARIO</v>
          </cell>
          <cell r="P781">
            <v>0</v>
          </cell>
          <cell r="Q781">
            <v>0</v>
          </cell>
          <cell r="R781">
            <v>0</v>
          </cell>
          <cell r="T781">
            <v>0</v>
          </cell>
        </row>
        <row r="782">
          <cell r="C782" t="str">
            <v>Oficial</v>
          </cell>
          <cell r="D782">
            <v>0</v>
          </cell>
          <cell r="E782">
            <v>0</v>
          </cell>
          <cell r="F782">
            <v>0</v>
          </cell>
          <cell r="G782">
            <v>0</v>
          </cell>
          <cell r="H782">
            <v>0</v>
          </cell>
          <cell r="I782">
            <v>1</v>
          </cell>
          <cell r="J782">
            <v>88160</v>
          </cell>
          <cell r="K782">
            <v>1.6933</v>
          </cell>
          <cell r="L782">
            <v>149281</v>
          </cell>
          <cell r="M782">
            <v>35</v>
          </cell>
          <cell r="N782">
            <v>0</v>
          </cell>
          <cell r="O782">
            <v>4265</v>
          </cell>
          <cell r="P782">
            <v>0</v>
          </cell>
          <cell r="Q782">
            <v>0</v>
          </cell>
          <cell r="R782">
            <v>0.11</v>
          </cell>
          <cell r="T782" t="str">
            <v>Oficial</v>
          </cell>
        </row>
        <row r="783">
          <cell r="C783" t="str">
            <v>Ayudante Raso</v>
          </cell>
          <cell r="D783">
            <v>0</v>
          </cell>
          <cell r="E783">
            <v>0</v>
          </cell>
          <cell r="F783">
            <v>0</v>
          </cell>
          <cell r="G783">
            <v>0</v>
          </cell>
          <cell r="H783">
            <v>0</v>
          </cell>
          <cell r="I783">
            <v>1</v>
          </cell>
          <cell r="J783">
            <v>44900</v>
          </cell>
          <cell r="K783">
            <v>1.744</v>
          </cell>
          <cell r="L783">
            <v>78306</v>
          </cell>
          <cell r="M783">
            <v>35</v>
          </cell>
          <cell r="N783">
            <v>0</v>
          </cell>
          <cell r="O783">
            <v>2237</v>
          </cell>
          <cell r="P783">
            <v>0</v>
          </cell>
          <cell r="Q783">
            <v>0</v>
          </cell>
          <cell r="R783">
            <v>0.11</v>
          </cell>
          <cell r="T783" t="str">
            <v>Ayudante Raso</v>
          </cell>
        </row>
        <row r="784">
          <cell r="C784">
            <v>0</v>
          </cell>
          <cell r="D784">
            <v>0</v>
          </cell>
          <cell r="E784">
            <v>0</v>
          </cell>
          <cell r="F784">
            <v>0</v>
          </cell>
          <cell r="G784">
            <v>0</v>
          </cell>
          <cell r="H784">
            <v>0</v>
          </cell>
          <cell r="I784">
            <v>0</v>
          </cell>
          <cell r="J784">
            <v>0</v>
          </cell>
          <cell r="K784">
            <v>0</v>
          </cell>
          <cell r="L784">
            <v>0</v>
          </cell>
          <cell r="M784">
            <v>0</v>
          </cell>
          <cell r="N784">
            <v>0</v>
          </cell>
          <cell r="O784">
            <v>0</v>
          </cell>
          <cell r="P784">
            <v>0</v>
          </cell>
          <cell r="Q784">
            <v>0</v>
          </cell>
          <cell r="R784">
            <v>0</v>
          </cell>
          <cell r="T784">
            <v>0</v>
          </cell>
        </row>
        <row r="785">
          <cell r="C785">
            <v>0</v>
          </cell>
          <cell r="D785">
            <v>0</v>
          </cell>
          <cell r="E785">
            <v>0</v>
          </cell>
          <cell r="F785">
            <v>0</v>
          </cell>
          <cell r="G785">
            <v>0</v>
          </cell>
          <cell r="H785">
            <v>0</v>
          </cell>
          <cell r="I785">
            <v>0</v>
          </cell>
          <cell r="J785">
            <v>0</v>
          </cell>
          <cell r="K785">
            <v>0</v>
          </cell>
          <cell r="L785">
            <v>0.95240000000000002</v>
          </cell>
          <cell r="M785" t="str">
            <v>SUBTOTAL $</v>
          </cell>
          <cell r="N785">
            <v>0</v>
          </cell>
          <cell r="O785">
            <v>6502</v>
          </cell>
          <cell r="P785">
            <v>0</v>
          </cell>
          <cell r="Q785">
            <v>0</v>
          </cell>
          <cell r="T785">
            <v>0</v>
          </cell>
        </row>
        <row r="786">
          <cell r="C786">
            <v>0</v>
          </cell>
          <cell r="D786">
            <v>0</v>
          </cell>
          <cell r="E786">
            <v>0</v>
          </cell>
          <cell r="F786">
            <v>0</v>
          </cell>
          <cell r="G786">
            <v>0</v>
          </cell>
          <cell r="H786">
            <v>0</v>
          </cell>
          <cell r="I786">
            <v>0</v>
          </cell>
          <cell r="J786">
            <v>0</v>
          </cell>
          <cell r="K786">
            <v>0</v>
          </cell>
          <cell r="L786">
            <v>0</v>
          </cell>
          <cell r="M786">
            <v>0</v>
          </cell>
          <cell r="N786">
            <v>0</v>
          </cell>
          <cell r="O786">
            <v>0</v>
          </cell>
          <cell r="P786">
            <v>0</v>
          </cell>
          <cell r="Q786">
            <v>0</v>
          </cell>
        </row>
        <row r="787">
          <cell r="C787" t="str">
            <v>TOTAL COSTO DIRECTO $</v>
          </cell>
          <cell r="D787">
            <v>0</v>
          </cell>
          <cell r="E787">
            <v>0</v>
          </cell>
          <cell r="F787">
            <v>0</v>
          </cell>
          <cell r="G787">
            <v>0</v>
          </cell>
          <cell r="H787">
            <v>0</v>
          </cell>
          <cell r="I787">
            <v>0</v>
          </cell>
          <cell r="J787">
            <v>0</v>
          </cell>
          <cell r="K787">
            <v>0</v>
          </cell>
          <cell r="L787">
            <v>0</v>
          </cell>
          <cell r="M787">
            <v>0</v>
          </cell>
          <cell r="N787">
            <v>0</v>
          </cell>
          <cell r="O787">
            <v>6827</v>
          </cell>
          <cell r="P787">
            <v>0</v>
          </cell>
          <cell r="Q787">
            <v>0</v>
          </cell>
        </row>
        <row r="788">
          <cell r="C788" t="str">
            <v>V. COSTOS INDIRECTOS</v>
          </cell>
          <cell r="D788">
            <v>0</v>
          </cell>
          <cell r="E788">
            <v>0</v>
          </cell>
          <cell r="F788">
            <v>0</v>
          </cell>
          <cell r="G788">
            <v>0</v>
          </cell>
          <cell r="H788">
            <v>0</v>
          </cell>
          <cell r="I788">
            <v>0</v>
          </cell>
          <cell r="J788">
            <v>0</v>
          </cell>
          <cell r="K788">
            <v>0</v>
          </cell>
          <cell r="L788">
            <v>0</v>
          </cell>
          <cell r="M788">
            <v>0</v>
          </cell>
          <cell r="N788">
            <v>0</v>
          </cell>
          <cell r="O788">
            <v>0</v>
          </cell>
          <cell r="P788">
            <v>0</v>
          </cell>
          <cell r="Q788">
            <v>0</v>
          </cell>
        </row>
        <row r="789">
          <cell r="C789">
            <v>0</v>
          </cell>
          <cell r="D789">
            <v>0</v>
          </cell>
          <cell r="E789">
            <v>0</v>
          </cell>
          <cell r="F789">
            <v>0</v>
          </cell>
          <cell r="G789">
            <v>0</v>
          </cell>
          <cell r="H789">
            <v>0</v>
          </cell>
          <cell r="I789">
            <v>0</v>
          </cell>
          <cell r="J789">
            <v>0</v>
          </cell>
          <cell r="K789">
            <v>0</v>
          </cell>
          <cell r="L789">
            <v>0</v>
          </cell>
          <cell r="M789">
            <v>0</v>
          </cell>
          <cell r="N789">
            <v>0</v>
          </cell>
          <cell r="O789">
            <v>0</v>
          </cell>
          <cell r="P789">
            <v>0</v>
          </cell>
          <cell r="Q789">
            <v>0</v>
          </cell>
        </row>
        <row r="790">
          <cell r="C790" t="str">
            <v>Descripción</v>
          </cell>
          <cell r="D790">
            <v>0</v>
          </cell>
          <cell r="E790">
            <v>0</v>
          </cell>
          <cell r="F790">
            <v>0</v>
          </cell>
          <cell r="G790">
            <v>0</v>
          </cell>
          <cell r="H790">
            <v>0</v>
          </cell>
          <cell r="I790">
            <v>0</v>
          </cell>
          <cell r="J790">
            <v>0</v>
          </cell>
          <cell r="K790">
            <v>0</v>
          </cell>
          <cell r="L790" t="str">
            <v>Porcentaje</v>
          </cell>
          <cell r="M790" t="str">
            <v>Valor Total</v>
          </cell>
          <cell r="N790">
            <v>0</v>
          </cell>
          <cell r="O790">
            <v>0</v>
          </cell>
          <cell r="P790">
            <v>0</v>
          </cell>
          <cell r="Q790">
            <v>0</v>
          </cell>
        </row>
        <row r="791">
          <cell r="C791" t="str">
            <v>ADMINISTRACION</v>
          </cell>
          <cell r="D791">
            <v>0</v>
          </cell>
          <cell r="E791">
            <v>0</v>
          </cell>
          <cell r="F791">
            <v>0</v>
          </cell>
          <cell r="G791">
            <v>0</v>
          </cell>
          <cell r="H791">
            <v>0</v>
          </cell>
          <cell r="I791">
            <v>0</v>
          </cell>
          <cell r="J791">
            <v>0</v>
          </cell>
          <cell r="K791">
            <v>0</v>
          </cell>
          <cell r="L791">
            <v>0.23930000000000001</v>
          </cell>
          <cell r="M791">
            <v>1634</v>
          </cell>
          <cell r="N791">
            <v>0</v>
          </cell>
          <cell r="O791">
            <v>0</v>
          </cell>
          <cell r="P791">
            <v>0</v>
          </cell>
          <cell r="Q791">
            <v>0</v>
          </cell>
        </row>
        <row r="792">
          <cell r="C792" t="str">
            <v xml:space="preserve">IMPREVISTOS </v>
          </cell>
          <cell r="D792">
            <v>0</v>
          </cell>
          <cell r="E792">
            <v>0</v>
          </cell>
          <cell r="F792">
            <v>0</v>
          </cell>
          <cell r="G792">
            <v>0</v>
          </cell>
          <cell r="H792">
            <v>0</v>
          </cell>
          <cell r="I792">
            <v>0</v>
          </cell>
          <cell r="J792">
            <v>0</v>
          </cell>
          <cell r="K792">
            <v>0</v>
          </cell>
          <cell r="L792">
            <v>0</v>
          </cell>
          <cell r="M792">
            <v>0</v>
          </cell>
          <cell r="N792">
            <v>0</v>
          </cell>
          <cell r="O792">
            <v>0</v>
          </cell>
          <cell r="P792">
            <v>0</v>
          </cell>
          <cell r="Q792">
            <v>0</v>
          </cell>
        </row>
        <row r="793">
          <cell r="C793" t="str">
            <v>UTILIDAD</v>
          </cell>
          <cell r="D793">
            <v>0</v>
          </cell>
          <cell r="E793">
            <v>0</v>
          </cell>
          <cell r="F793">
            <v>0</v>
          </cell>
          <cell r="G793">
            <v>0</v>
          </cell>
          <cell r="H793">
            <v>0</v>
          </cell>
          <cell r="I793">
            <v>0</v>
          </cell>
          <cell r="J793">
            <v>0</v>
          </cell>
          <cell r="K793">
            <v>0</v>
          </cell>
          <cell r="L793">
            <v>0.05</v>
          </cell>
          <cell r="M793">
            <v>341</v>
          </cell>
          <cell r="N793">
            <v>0</v>
          </cell>
          <cell r="O793">
            <v>0</v>
          </cell>
          <cell r="P793">
            <v>0</v>
          </cell>
          <cell r="Q793">
            <v>0</v>
          </cell>
        </row>
        <row r="794">
          <cell r="C794" t="str">
            <v>SUBTOTAL $</v>
          </cell>
          <cell r="D794">
            <v>0</v>
          </cell>
          <cell r="E794">
            <v>0</v>
          </cell>
          <cell r="F794">
            <v>0</v>
          </cell>
          <cell r="G794">
            <v>0</v>
          </cell>
          <cell r="H794">
            <v>0</v>
          </cell>
          <cell r="I794">
            <v>0</v>
          </cell>
          <cell r="J794">
            <v>0</v>
          </cell>
          <cell r="K794">
            <v>0</v>
          </cell>
          <cell r="L794">
            <v>0</v>
          </cell>
          <cell r="M794">
            <v>0</v>
          </cell>
          <cell r="N794">
            <v>0</v>
          </cell>
          <cell r="O794">
            <v>1975</v>
          </cell>
          <cell r="P794">
            <v>0</v>
          </cell>
          <cell r="Q794">
            <v>0</v>
          </cell>
        </row>
        <row r="795">
          <cell r="C795">
            <v>0</v>
          </cell>
          <cell r="D795">
            <v>0</v>
          </cell>
          <cell r="E795">
            <v>0</v>
          </cell>
          <cell r="F795">
            <v>0</v>
          </cell>
          <cell r="G795">
            <v>0</v>
          </cell>
          <cell r="H795">
            <v>0</v>
          </cell>
          <cell r="I795">
            <v>0</v>
          </cell>
          <cell r="J795">
            <v>0</v>
          </cell>
          <cell r="K795">
            <v>0</v>
          </cell>
          <cell r="L795">
            <v>0</v>
          </cell>
          <cell r="M795">
            <v>0</v>
          </cell>
          <cell r="N795">
            <v>0</v>
          </cell>
          <cell r="O795">
            <v>0</v>
          </cell>
          <cell r="P795">
            <v>0</v>
          </cell>
          <cell r="Q795">
            <v>0</v>
          </cell>
        </row>
        <row r="796">
          <cell r="C796" t="str">
            <v>Precio Unitario Total Aproximado al peso $</v>
          </cell>
          <cell r="D796">
            <v>0</v>
          </cell>
          <cell r="E796">
            <v>0</v>
          </cell>
          <cell r="F796">
            <v>0</v>
          </cell>
          <cell r="G796">
            <v>0</v>
          </cell>
          <cell r="H796">
            <v>0</v>
          </cell>
          <cell r="I796">
            <v>0</v>
          </cell>
          <cell r="J796">
            <v>0</v>
          </cell>
          <cell r="K796">
            <v>0</v>
          </cell>
          <cell r="L796">
            <v>0</v>
          </cell>
          <cell r="M796">
            <v>0</v>
          </cell>
          <cell r="N796">
            <v>0</v>
          </cell>
          <cell r="O796">
            <v>8802</v>
          </cell>
          <cell r="P796">
            <v>0</v>
          </cell>
          <cell r="Q796">
            <v>0</v>
          </cell>
        </row>
        <row r="797">
          <cell r="C797">
            <v>0</v>
          </cell>
          <cell r="D797">
            <v>0</v>
          </cell>
          <cell r="E797">
            <v>0</v>
          </cell>
          <cell r="F797">
            <v>0</v>
          </cell>
          <cell r="G797">
            <v>0</v>
          </cell>
          <cell r="H797">
            <v>0</v>
          </cell>
          <cell r="I797">
            <v>0</v>
          </cell>
          <cell r="J797">
            <v>0</v>
          </cell>
          <cell r="K797">
            <v>0</v>
          </cell>
          <cell r="L797">
            <v>0</v>
          </cell>
          <cell r="M797">
            <v>0</v>
          </cell>
          <cell r="N797">
            <v>0</v>
          </cell>
          <cell r="O797">
            <v>0</v>
          </cell>
          <cell r="P797">
            <v>0</v>
          </cell>
          <cell r="Q797">
            <v>0</v>
          </cell>
        </row>
        <row r="798">
          <cell r="C798">
            <v>0</v>
          </cell>
          <cell r="D798">
            <v>0</v>
          </cell>
          <cell r="E798">
            <v>0</v>
          </cell>
          <cell r="F798">
            <v>0</v>
          </cell>
          <cell r="G798">
            <v>0</v>
          </cell>
          <cell r="H798">
            <v>0</v>
          </cell>
          <cell r="I798">
            <v>0</v>
          </cell>
          <cell r="J798">
            <v>0</v>
          </cell>
          <cell r="K798">
            <v>0</v>
          </cell>
          <cell r="L798">
            <v>0</v>
          </cell>
          <cell r="M798">
            <v>0</v>
          </cell>
          <cell r="N798">
            <v>0</v>
          </cell>
          <cell r="O798">
            <v>0</v>
          </cell>
          <cell r="P798">
            <v>0</v>
          </cell>
          <cell r="Q798">
            <v>0</v>
          </cell>
        </row>
        <row r="799">
          <cell r="C799">
            <v>0</v>
          </cell>
          <cell r="D799">
            <v>0</v>
          </cell>
          <cell r="E799">
            <v>0</v>
          </cell>
          <cell r="F799">
            <v>0</v>
          </cell>
          <cell r="G799">
            <v>0</v>
          </cell>
          <cell r="H799" t="str">
            <v>Firma</v>
          </cell>
          <cell r="I799">
            <v>0</v>
          </cell>
          <cell r="J799">
            <v>0</v>
          </cell>
          <cell r="K799">
            <v>0</v>
          </cell>
          <cell r="L799">
            <v>0</v>
          </cell>
          <cell r="M799">
            <v>0</v>
          </cell>
          <cell r="N799">
            <v>0</v>
          </cell>
          <cell r="O799">
            <v>0</v>
          </cell>
          <cell r="P799">
            <v>0</v>
          </cell>
          <cell r="Q799">
            <v>0</v>
          </cell>
        </row>
        <row r="800">
          <cell r="C800">
            <v>0</v>
          </cell>
          <cell r="D800">
            <v>0</v>
          </cell>
          <cell r="E800">
            <v>0</v>
          </cell>
          <cell r="F800">
            <v>0</v>
          </cell>
          <cell r="G800">
            <v>0</v>
          </cell>
          <cell r="H800" t="str">
            <v>Nombre:</v>
          </cell>
          <cell r="I800">
            <v>0</v>
          </cell>
          <cell r="J800">
            <v>0</v>
          </cell>
          <cell r="K800">
            <v>0</v>
          </cell>
          <cell r="L800">
            <v>0</v>
          </cell>
          <cell r="M800">
            <v>0</v>
          </cell>
          <cell r="N800">
            <v>0</v>
          </cell>
          <cell r="O800">
            <v>0</v>
          </cell>
          <cell r="P800">
            <v>0</v>
          </cell>
          <cell r="Q800">
            <v>0</v>
          </cell>
        </row>
        <row r="801">
          <cell r="C801">
            <v>0</v>
          </cell>
          <cell r="D801">
            <v>0</v>
          </cell>
          <cell r="E801">
            <v>0</v>
          </cell>
          <cell r="F801">
            <v>0</v>
          </cell>
          <cell r="G801">
            <v>0</v>
          </cell>
          <cell r="H801" t="str">
            <v>Representante Legal del Contratista o su Apoderado</v>
          </cell>
          <cell r="I801">
            <v>0</v>
          </cell>
          <cell r="J801">
            <v>0</v>
          </cell>
          <cell r="K801">
            <v>0</v>
          </cell>
          <cell r="L801">
            <v>0</v>
          </cell>
          <cell r="M801">
            <v>0</v>
          </cell>
          <cell r="N801">
            <v>0</v>
          </cell>
          <cell r="O801">
            <v>0</v>
          </cell>
          <cell r="P801">
            <v>0</v>
          </cell>
          <cell r="Q801">
            <v>0</v>
          </cell>
        </row>
        <row r="802">
          <cell r="C802">
            <v>0</v>
          </cell>
          <cell r="D802">
            <v>0</v>
          </cell>
          <cell r="E802">
            <v>0</v>
          </cell>
          <cell r="F802">
            <v>0</v>
          </cell>
          <cell r="G802">
            <v>0</v>
          </cell>
          <cell r="H802" t="str">
            <v>Matricula No. :</v>
          </cell>
          <cell r="I802">
            <v>0</v>
          </cell>
          <cell r="J802">
            <v>0</v>
          </cell>
          <cell r="K802">
            <v>0</v>
          </cell>
          <cell r="L802">
            <v>0</v>
          </cell>
          <cell r="M802">
            <v>0</v>
          </cell>
          <cell r="N802">
            <v>0</v>
          </cell>
          <cell r="O802">
            <v>0</v>
          </cell>
          <cell r="P802">
            <v>0</v>
          </cell>
          <cell r="Q802">
            <v>0</v>
          </cell>
        </row>
        <row r="803">
          <cell r="C803">
            <v>0</v>
          </cell>
          <cell r="D803">
            <v>0</v>
          </cell>
          <cell r="E803">
            <v>0</v>
          </cell>
          <cell r="F803">
            <v>0</v>
          </cell>
          <cell r="G803">
            <v>0</v>
          </cell>
          <cell r="H803" t="str">
            <v xml:space="preserve"> </v>
          </cell>
          <cell r="I803">
            <v>0</v>
          </cell>
          <cell r="J803">
            <v>0</v>
          </cell>
          <cell r="K803">
            <v>0</v>
          </cell>
          <cell r="L803">
            <v>0</v>
          </cell>
          <cell r="M803">
            <v>0</v>
          </cell>
          <cell r="N803">
            <v>0</v>
          </cell>
          <cell r="O803">
            <v>0</v>
          </cell>
          <cell r="P803">
            <v>0</v>
          </cell>
          <cell r="Q803">
            <v>0</v>
          </cell>
        </row>
        <row r="804">
          <cell r="C804" t="str">
            <v>OBSERVACIONES INTERVENTORÍA</v>
          </cell>
          <cell r="D804">
            <v>0</v>
          </cell>
          <cell r="E804">
            <v>0</v>
          </cell>
          <cell r="F804">
            <v>0</v>
          </cell>
          <cell r="G804">
            <v>0</v>
          </cell>
          <cell r="H804">
            <v>0</v>
          </cell>
          <cell r="I804">
            <v>0</v>
          </cell>
          <cell r="J804">
            <v>0</v>
          </cell>
          <cell r="K804">
            <v>0</v>
          </cell>
          <cell r="L804">
            <v>0</v>
          </cell>
          <cell r="M804">
            <v>0</v>
          </cell>
          <cell r="N804">
            <v>0</v>
          </cell>
          <cell r="O804">
            <v>0</v>
          </cell>
          <cell r="P804">
            <v>0</v>
          </cell>
          <cell r="Q804">
            <v>0</v>
          </cell>
        </row>
        <row r="805">
          <cell r="C805">
            <v>0</v>
          </cell>
          <cell r="D805">
            <v>0</v>
          </cell>
          <cell r="E805">
            <v>0</v>
          </cell>
          <cell r="F805">
            <v>0</v>
          </cell>
          <cell r="G805">
            <v>0</v>
          </cell>
          <cell r="H805">
            <v>0</v>
          </cell>
          <cell r="I805">
            <v>0</v>
          </cell>
          <cell r="J805">
            <v>0</v>
          </cell>
          <cell r="K805">
            <v>0</v>
          </cell>
          <cell r="L805">
            <v>0</v>
          </cell>
          <cell r="M805">
            <v>0</v>
          </cell>
          <cell r="N805">
            <v>0</v>
          </cell>
          <cell r="O805">
            <v>0</v>
          </cell>
          <cell r="P805">
            <v>0</v>
          </cell>
          <cell r="Q805">
            <v>0</v>
          </cell>
        </row>
        <row r="806">
          <cell r="C806">
            <v>0</v>
          </cell>
          <cell r="D806">
            <v>0</v>
          </cell>
          <cell r="E806">
            <v>0</v>
          </cell>
          <cell r="F806">
            <v>0</v>
          </cell>
          <cell r="G806">
            <v>0</v>
          </cell>
          <cell r="H806">
            <v>0</v>
          </cell>
          <cell r="I806">
            <v>0</v>
          </cell>
          <cell r="J806">
            <v>0</v>
          </cell>
          <cell r="K806">
            <v>0</v>
          </cell>
          <cell r="L806">
            <v>0</v>
          </cell>
          <cell r="M806">
            <v>0</v>
          </cell>
          <cell r="N806">
            <v>0</v>
          </cell>
          <cell r="O806">
            <v>0</v>
          </cell>
          <cell r="P806">
            <v>0</v>
          </cell>
          <cell r="Q806">
            <v>0</v>
          </cell>
        </row>
        <row r="807">
          <cell r="C807">
            <v>0</v>
          </cell>
          <cell r="D807">
            <v>0</v>
          </cell>
          <cell r="E807">
            <v>0</v>
          </cell>
          <cell r="F807">
            <v>0</v>
          </cell>
          <cell r="G807">
            <v>0</v>
          </cell>
          <cell r="H807">
            <v>0</v>
          </cell>
          <cell r="I807">
            <v>0</v>
          </cell>
          <cell r="J807">
            <v>0</v>
          </cell>
          <cell r="K807">
            <v>0</v>
          </cell>
          <cell r="L807">
            <v>0</v>
          </cell>
          <cell r="M807">
            <v>0</v>
          </cell>
          <cell r="N807">
            <v>0</v>
          </cell>
          <cell r="O807">
            <v>0</v>
          </cell>
          <cell r="P807">
            <v>0</v>
          </cell>
          <cell r="Q807">
            <v>0</v>
          </cell>
        </row>
        <row r="808">
          <cell r="C808" t="str">
            <v>APROBACIÓN POR INTERVENTORÍA</v>
          </cell>
          <cell r="D808">
            <v>0</v>
          </cell>
          <cell r="E808">
            <v>0</v>
          </cell>
          <cell r="F808">
            <v>0</v>
          </cell>
          <cell r="G808">
            <v>0</v>
          </cell>
          <cell r="H808">
            <v>0</v>
          </cell>
          <cell r="I808">
            <v>0</v>
          </cell>
          <cell r="J808">
            <v>0</v>
          </cell>
          <cell r="K808">
            <v>0</v>
          </cell>
          <cell r="L808">
            <v>0</v>
          </cell>
          <cell r="M808">
            <v>0</v>
          </cell>
          <cell r="N808">
            <v>0</v>
          </cell>
          <cell r="O808">
            <v>0</v>
          </cell>
          <cell r="P808">
            <v>0</v>
          </cell>
          <cell r="Q808">
            <v>0</v>
          </cell>
        </row>
        <row r="809">
          <cell r="C809"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809">
            <v>0</v>
          </cell>
          <cell r="E809">
            <v>0</v>
          </cell>
          <cell r="F809">
            <v>0</v>
          </cell>
          <cell r="G809">
            <v>0</v>
          </cell>
          <cell r="H809">
            <v>0</v>
          </cell>
          <cell r="I809">
            <v>0</v>
          </cell>
          <cell r="J809">
            <v>0</v>
          </cell>
          <cell r="K809">
            <v>0</v>
          </cell>
          <cell r="L809">
            <v>0</v>
          </cell>
          <cell r="M809">
            <v>0</v>
          </cell>
          <cell r="N809">
            <v>0</v>
          </cell>
          <cell r="O809">
            <v>0</v>
          </cell>
          <cell r="P809">
            <v>0</v>
          </cell>
          <cell r="Q809">
            <v>0</v>
          </cell>
        </row>
        <row r="810">
          <cell r="C810">
            <v>0</v>
          </cell>
          <cell r="D810">
            <v>0</v>
          </cell>
          <cell r="E810">
            <v>0</v>
          </cell>
          <cell r="F810">
            <v>0</v>
          </cell>
          <cell r="G810">
            <v>0</v>
          </cell>
          <cell r="H810">
            <v>0</v>
          </cell>
          <cell r="I810">
            <v>0</v>
          </cell>
          <cell r="J810">
            <v>0</v>
          </cell>
          <cell r="K810">
            <v>0</v>
          </cell>
          <cell r="L810">
            <v>0</v>
          </cell>
          <cell r="M810">
            <v>0</v>
          </cell>
          <cell r="N810">
            <v>0</v>
          </cell>
          <cell r="O810">
            <v>0</v>
          </cell>
          <cell r="P810">
            <v>0</v>
          </cell>
          <cell r="Q810">
            <v>0</v>
          </cell>
        </row>
        <row r="811">
          <cell r="C811"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811">
            <v>0</v>
          </cell>
          <cell r="E811">
            <v>0</v>
          </cell>
          <cell r="F811">
            <v>0</v>
          </cell>
          <cell r="G811">
            <v>0</v>
          </cell>
          <cell r="H811">
            <v>0</v>
          </cell>
          <cell r="I811">
            <v>0</v>
          </cell>
          <cell r="J811">
            <v>0</v>
          </cell>
          <cell r="K811">
            <v>0</v>
          </cell>
          <cell r="L811">
            <v>0</v>
          </cell>
          <cell r="M811">
            <v>0</v>
          </cell>
          <cell r="N811">
            <v>0</v>
          </cell>
          <cell r="O811">
            <v>0</v>
          </cell>
          <cell r="P811">
            <v>0</v>
          </cell>
          <cell r="Q811">
            <v>0</v>
          </cell>
        </row>
        <row r="812">
          <cell r="C812">
            <v>0</v>
          </cell>
          <cell r="D812">
            <v>0</v>
          </cell>
          <cell r="E812">
            <v>0</v>
          </cell>
          <cell r="F812">
            <v>0</v>
          </cell>
          <cell r="G812">
            <v>0</v>
          </cell>
          <cell r="H812">
            <v>0</v>
          </cell>
          <cell r="I812">
            <v>0</v>
          </cell>
          <cell r="J812">
            <v>0</v>
          </cell>
          <cell r="K812">
            <v>0</v>
          </cell>
          <cell r="L812">
            <v>0</v>
          </cell>
          <cell r="M812">
            <v>0</v>
          </cell>
          <cell r="N812">
            <v>0</v>
          </cell>
          <cell r="O812">
            <v>0</v>
          </cell>
          <cell r="P812">
            <v>0</v>
          </cell>
          <cell r="Q812">
            <v>0</v>
          </cell>
        </row>
        <row r="813">
          <cell r="C813">
            <v>0</v>
          </cell>
          <cell r="D813">
            <v>0</v>
          </cell>
          <cell r="E813">
            <v>0</v>
          </cell>
          <cell r="F813">
            <v>0</v>
          </cell>
          <cell r="G813">
            <v>0</v>
          </cell>
          <cell r="H813">
            <v>0</v>
          </cell>
          <cell r="I813">
            <v>0</v>
          </cell>
          <cell r="J813">
            <v>0</v>
          </cell>
          <cell r="K813">
            <v>0</v>
          </cell>
          <cell r="L813">
            <v>0</v>
          </cell>
          <cell r="M813">
            <v>0</v>
          </cell>
          <cell r="N813">
            <v>0</v>
          </cell>
          <cell r="O813">
            <v>0</v>
          </cell>
          <cell r="P813">
            <v>0</v>
          </cell>
          <cell r="Q813">
            <v>0</v>
          </cell>
        </row>
        <row r="814">
          <cell r="C814">
            <v>0</v>
          </cell>
          <cell r="D814">
            <v>0</v>
          </cell>
          <cell r="E814">
            <v>0</v>
          </cell>
          <cell r="F814">
            <v>0</v>
          </cell>
          <cell r="G814">
            <v>0</v>
          </cell>
          <cell r="H814" t="str">
            <v>Firma</v>
          </cell>
          <cell r="I814">
            <v>0</v>
          </cell>
          <cell r="J814">
            <v>0</v>
          </cell>
          <cell r="K814">
            <v>0</v>
          </cell>
          <cell r="L814">
            <v>0</v>
          </cell>
          <cell r="M814">
            <v>0</v>
          </cell>
          <cell r="N814">
            <v>0</v>
          </cell>
          <cell r="O814">
            <v>0</v>
          </cell>
          <cell r="P814">
            <v>0</v>
          </cell>
          <cell r="Q814">
            <v>0</v>
          </cell>
        </row>
        <row r="815">
          <cell r="C815">
            <v>0</v>
          </cell>
          <cell r="D815">
            <v>0</v>
          </cell>
          <cell r="E815">
            <v>0</v>
          </cell>
          <cell r="F815">
            <v>0</v>
          </cell>
          <cell r="G815">
            <v>0</v>
          </cell>
          <cell r="H815" t="str">
            <v>Nombre:</v>
          </cell>
          <cell r="I815">
            <v>0</v>
          </cell>
          <cell r="J815">
            <v>0</v>
          </cell>
          <cell r="K815">
            <v>0</v>
          </cell>
          <cell r="L815">
            <v>0</v>
          </cell>
          <cell r="M815">
            <v>0</v>
          </cell>
          <cell r="N815">
            <v>0</v>
          </cell>
          <cell r="O815">
            <v>0</v>
          </cell>
          <cell r="P815">
            <v>0</v>
          </cell>
          <cell r="Q815">
            <v>0</v>
          </cell>
        </row>
        <row r="816">
          <cell r="C816">
            <v>0</v>
          </cell>
          <cell r="D816">
            <v>0</v>
          </cell>
          <cell r="E816">
            <v>0</v>
          </cell>
          <cell r="F816">
            <v>0</v>
          </cell>
          <cell r="G816">
            <v>0</v>
          </cell>
          <cell r="H816" t="str">
            <v>Representante Legal del Interventor o su Apoderado</v>
          </cell>
          <cell r="I816">
            <v>0</v>
          </cell>
          <cell r="J816">
            <v>0</v>
          </cell>
          <cell r="K816">
            <v>0</v>
          </cell>
          <cell r="L816">
            <v>0</v>
          </cell>
          <cell r="M816">
            <v>0</v>
          </cell>
          <cell r="N816">
            <v>0</v>
          </cell>
          <cell r="O816">
            <v>0</v>
          </cell>
          <cell r="P816">
            <v>0</v>
          </cell>
          <cell r="Q816">
            <v>0</v>
          </cell>
        </row>
        <row r="817">
          <cell r="C817">
            <v>0</v>
          </cell>
          <cell r="D817">
            <v>0</v>
          </cell>
          <cell r="E817">
            <v>0</v>
          </cell>
          <cell r="F817">
            <v>0</v>
          </cell>
          <cell r="G817">
            <v>0</v>
          </cell>
          <cell r="H817" t="str">
            <v>Matricula No. :</v>
          </cell>
          <cell r="I817">
            <v>0</v>
          </cell>
          <cell r="J817">
            <v>0</v>
          </cell>
          <cell r="K817">
            <v>0</v>
          </cell>
          <cell r="L817">
            <v>0</v>
          </cell>
          <cell r="M817">
            <v>0</v>
          </cell>
          <cell r="N817">
            <v>0</v>
          </cell>
          <cell r="O817">
            <v>0</v>
          </cell>
          <cell r="P817">
            <v>0</v>
          </cell>
          <cell r="Q817">
            <v>0</v>
          </cell>
        </row>
        <row r="818">
          <cell r="C818">
            <v>0</v>
          </cell>
          <cell r="D818">
            <v>0</v>
          </cell>
          <cell r="E818">
            <v>0</v>
          </cell>
          <cell r="F818">
            <v>0</v>
          </cell>
          <cell r="G818">
            <v>0</v>
          </cell>
          <cell r="H818">
            <v>0</v>
          </cell>
          <cell r="I818">
            <v>0</v>
          </cell>
          <cell r="J818">
            <v>0</v>
          </cell>
          <cell r="K818">
            <v>0</v>
          </cell>
          <cell r="L818">
            <v>0</v>
          </cell>
          <cell r="M818">
            <v>0</v>
          </cell>
          <cell r="N818">
            <v>0</v>
          </cell>
          <cell r="O818">
            <v>0</v>
          </cell>
          <cell r="P818">
            <v>0</v>
          </cell>
          <cell r="Q818">
            <v>0</v>
          </cell>
        </row>
        <row r="819">
          <cell r="C819">
            <v>0</v>
          </cell>
          <cell r="D819">
            <v>0</v>
          </cell>
          <cell r="E819">
            <v>0</v>
          </cell>
          <cell r="F819">
            <v>0</v>
          </cell>
          <cell r="G819">
            <v>0</v>
          </cell>
          <cell r="H819">
            <v>0</v>
          </cell>
          <cell r="I819">
            <v>0</v>
          </cell>
          <cell r="J819">
            <v>0</v>
          </cell>
          <cell r="K819">
            <v>0</v>
          </cell>
          <cell r="L819">
            <v>0</v>
          </cell>
          <cell r="M819">
            <v>0</v>
          </cell>
          <cell r="N819">
            <v>0</v>
          </cell>
          <cell r="O819">
            <v>0</v>
          </cell>
          <cell r="P819">
            <v>0</v>
          </cell>
          <cell r="Q819">
            <v>0</v>
          </cell>
        </row>
        <row r="821">
          <cell r="C821">
            <v>0</v>
          </cell>
          <cell r="D821">
            <v>0</v>
          </cell>
          <cell r="E821">
            <v>0</v>
          </cell>
          <cell r="F821">
            <v>0</v>
          </cell>
          <cell r="G821">
            <v>0</v>
          </cell>
          <cell r="H821">
            <v>0</v>
          </cell>
          <cell r="I821">
            <v>0</v>
          </cell>
          <cell r="J821">
            <v>0</v>
          </cell>
          <cell r="K821">
            <v>0</v>
          </cell>
          <cell r="L821">
            <v>0</v>
          </cell>
          <cell r="M821">
            <v>0</v>
          </cell>
          <cell r="N821">
            <v>0</v>
          </cell>
          <cell r="O821">
            <v>0</v>
          </cell>
          <cell r="P821">
            <v>0</v>
          </cell>
          <cell r="Q821">
            <v>0</v>
          </cell>
        </row>
        <row r="822">
          <cell r="C822" t="str">
            <v>Formulario 1 - Propuesta económica  - Documento tipo de selección abreviada de menor cuantía - versión 2</v>
          </cell>
          <cell r="D822">
            <v>0</v>
          </cell>
          <cell r="E822">
            <v>0</v>
          </cell>
          <cell r="F822">
            <v>0</v>
          </cell>
          <cell r="G822">
            <v>0</v>
          </cell>
          <cell r="H822">
            <v>0</v>
          </cell>
          <cell r="I822">
            <v>0</v>
          </cell>
          <cell r="J822">
            <v>0</v>
          </cell>
          <cell r="K822">
            <v>0</v>
          </cell>
          <cell r="L822">
            <v>0</v>
          </cell>
          <cell r="M822">
            <v>0</v>
          </cell>
          <cell r="N822">
            <v>0</v>
          </cell>
          <cell r="O822">
            <v>0</v>
          </cell>
          <cell r="P822">
            <v>0</v>
          </cell>
          <cell r="Q822">
            <v>0</v>
          </cell>
        </row>
        <row r="823">
          <cell r="C823" t="str">
            <v>Código</v>
          </cell>
          <cell r="D823" t="str">
            <v>CCE-EICP-FM-25</v>
          </cell>
          <cell r="E823" t="str">
            <v>Versión</v>
          </cell>
          <cell r="F823">
            <v>2</v>
          </cell>
          <cell r="G823">
            <v>0</v>
          </cell>
          <cell r="H823">
            <v>0</v>
          </cell>
          <cell r="I823">
            <v>0</v>
          </cell>
          <cell r="J823">
            <v>0</v>
          </cell>
          <cell r="K823">
            <v>0</v>
          </cell>
          <cell r="L823">
            <v>0</v>
          </cell>
          <cell r="M823">
            <v>0</v>
          </cell>
          <cell r="N823">
            <v>0</v>
          </cell>
          <cell r="O823">
            <v>0</v>
          </cell>
          <cell r="P823">
            <v>0</v>
          </cell>
          <cell r="Q823">
            <v>0</v>
          </cell>
        </row>
        <row r="824">
          <cell r="C824">
            <v>0</v>
          </cell>
          <cell r="D824">
            <v>0</v>
          </cell>
          <cell r="E824">
            <v>0</v>
          </cell>
          <cell r="F824">
            <v>0</v>
          </cell>
          <cell r="G824">
            <v>0</v>
          </cell>
          <cell r="H824">
            <v>0</v>
          </cell>
          <cell r="I824">
            <v>0</v>
          </cell>
          <cell r="J824">
            <v>0</v>
          </cell>
          <cell r="K824">
            <v>0</v>
          </cell>
          <cell r="L824">
            <v>0</v>
          </cell>
          <cell r="M824">
            <v>0</v>
          </cell>
          <cell r="N824">
            <v>0</v>
          </cell>
          <cell r="O824">
            <v>0</v>
          </cell>
          <cell r="P824">
            <v>0</v>
          </cell>
          <cell r="Q824">
            <v>0</v>
          </cell>
        </row>
        <row r="825">
          <cell r="C825" t="str">
            <v>[La entidad podrá utilizar este formato para la presentación de los análisis de precios unitarios el contratista en la oportunidad prevista en el numeral 8.1. del Documento Base]</v>
          </cell>
          <cell r="D825">
            <v>0</v>
          </cell>
          <cell r="E825">
            <v>0</v>
          </cell>
          <cell r="F825">
            <v>0</v>
          </cell>
          <cell r="G825">
            <v>0</v>
          </cell>
          <cell r="H825">
            <v>0</v>
          </cell>
          <cell r="I825">
            <v>0</v>
          </cell>
          <cell r="J825">
            <v>0</v>
          </cell>
          <cell r="K825">
            <v>0</v>
          </cell>
          <cell r="L825">
            <v>0</v>
          </cell>
          <cell r="M825">
            <v>0</v>
          </cell>
          <cell r="N825">
            <v>0</v>
          </cell>
          <cell r="O825">
            <v>0</v>
          </cell>
          <cell r="P825">
            <v>0</v>
          </cell>
          <cell r="Q825">
            <v>0</v>
          </cell>
        </row>
        <row r="826">
          <cell r="C826">
            <v>0</v>
          </cell>
          <cell r="D826">
            <v>0</v>
          </cell>
          <cell r="E826">
            <v>0</v>
          </cell>
          <cell r="F826">
            <v>0</v>
          </cell>
          <cell r="G826">
            <v>0</v>
          </cell>
          <cell r="H826">
            <v>0</v>
          </cell>
          <cell r="I826">
            <v>0</v>
          </cell>
          <cell r="J826">
            <v>0</v>
          </cell>
          <cell r="K826">
            <v>0</v>
          </cell>
          <cell r="L826">
            <v>0</v>
          </cell>
          <cell r="M826">
            <v>0</v>
          </cell>
          <cell r="N826">
            <v>0</v>
          </cell>
          <cell r="O826">
            <v>0</v>
          </cell>
          <cell r="P826">
            <v>0</v>
          </cell>
          <cell r="Q826">
            <v>0</v>
          </cell>
        </row>
        <row r="827">
          <cell r="C827">
            <v>0</v>
          </cell>
          <cell r="D827">
            <v>0</v>
          </cell>
          <cell r="E827">
            <v>0</v>
          </cell>
          <cell r="F827">
            <v>0</v>
          </cell>
          <cell r="G827">
            <v>0</v>
          </cell>
          <cell r="H827">
            <v>0</v>
          </cell>
          <cell r="I827">
            <v>0</v>
          </cell>
          <cell r="J827">
            <v>0</v>
          </cell>
          <cell r="K827">
            <v>0</v>
          </cell>
          <cell r="L827">
            <v>0</v>
          </cell>
          <cell r="M827">
            <v>0</v>
          </cell>
          <cell r="N827">
            <v>0</v>
          </cell>
          <cell r="O827">
            <v>0</v>
          </cell>
          <cell r="P827">
            <v>0</v>
          </cell>
          <cell r="Q827">
            <v>0</v>
          </cell>
        </row>
        <row r="828">
          <cell r="C828">
            <v>0</v>
          </cell>
          <cell r="D828" t="str">
            <v>MUNICIPIO DE CONCORDIA, ANTIOQUIA</v>
          </cell>
          <cell r="E828">
            <v>0</v>
          </cell>
          <cell r="F828">
            <v>0</v>
          </cell>
          <cell r="G828">
            <v>0</v>
          </cell>
          <cell r="H828">
            <v>0</v>
          </cell>
          <cell r="I828">
            <v>0</v>
          </cell>
          <cell r="J828">
            <v>0</v>
          </cell>
          <cell r="K828">
            <v>0</v>
          </cell>
          <cell r="L828">
            <v>0</v>
          </cell>
          <cell r="M828">
            <v>0</v>
          </cell>
          <cell r="N828">
            <v>0</v>
          </cell>
          <cell r="O828">
            <v>0</v>
          </cell>
          <cell r="P828">
            <v>0</v>
          </cell>
          <cell r="Q828">
            <v>0</v>
          </cell>
        </row>
        <row r="829">
          <cell r="C829">
            <v>0</v>
          </cell>
          <cell r="D829">
            <v>0</v>
          </cell>
          <cell r="E829">
            <v>0</v>
          </cell>
          <cell r="F829">
            <v>0</v>
          </cell>
          <cell r="G829">
            <v>0</v>
          </cell>
          <cell r="H829">
            <v>0</v>
          </cell>
          <cell r="I829">
            <v>0</v>
          </cell>
          <cell r="J829">
            <v>0</v>
          </cell>
          <cell r="K829">
            <v>0</v>
          </cell>
          <cell r="L829" t="str">
            <v>VERSIÓN</v>
          </cell>
          <cell r="M829">
            <v>0</v>
          </cell>
          <cell r="N829">
            <v>0</v>
          </cell>
          <cell r="O829">
            <v>0</v>
          </cell>
          <cell r="P829">
            <v>0</v>
          </cell>
          <cell r="Q829">
            <v>0</v>
          </cell>
        </row>
        <row r="830">
          <cell r="C830">
            <v>0</v>
          </cell>
          <cell r="D830" t="str">
            <v xml:space="preserve">[NÚMERO DEL PROCESO] </v>
          </cell>
          <cell r="E830">
            <v>0</v>
          </cell>
          <cell r="F830">
            <v>0</v>
          </cell>
          <cell r="G830">
            <v>0</v>
          </cell>
          <cell r="H830">
            <v>0</v>
          </cell>
          <cell r="I830">
            <v>0</v>
          </cell>
          <cell r="J830">
            <v>0</v>
          </cell>
          <cell r="K830">
            <v>0</v>
          </cell>
          <cell r="L830">
            <v>0</v>
          </cell>
          <cell r="M830">
            <v>0</v>
          </cell>
          <cell r="N830">
            <v>0</v>
          </cell>
          <cell r="O830">
            <v>0</v>
          </cell>
          <cell r="P830">
            <v>0</v>
          </cell>
          <cell r="Q830">
            <v>0</v>
          </cell>
        </row>
        <row r="831">
          <cell r="C831">
            <v>0</v>
          </cell>
          <cell r="D831">
            <v>0</v>
          </cell>
          <cell r="E831">
            <v>0</v>
          </cell>
          <cell r="F831">
            <v>0</v>
          </cell>
          <cell r="G831">
            <v>0</v>
          </cell>
          <cell r="H831">
            <v>0</v>
          </cell>
          <cell r="I831">
            <v>0</v>
          </cell>
          <cell r="J831">
            <v>0</v>
          </cell>
          <cell r="K831">
            <v>0</v>
          </cell>
          <cell r="L831" t="str">
            <v>PÁGINA</v>
          </cell>
          <cell r="M831">
            <v>1</v>
          </cell>
          <cell r="N831" t="str">
            <v>DE</v>
          </cell>
          <cell r="O831">
            <v>1</v>
          </cell>
          <cell r="P831">
            <v>0</v>
          </cell>
          <cell r="Q831">
            <v>0</v>
          </cell>
        </row>
        <row r="832">
          <cell r="C832">
            <v>0</v>
          </cell>
          <cell r="D832" t="str">
            <v xml:space="preserve">ANALISIS DE PRECIOS UNITARIOS </v>
          </cell>
          <cell r="E832">
            <v>0</v>
          </cell>
          <cell r="F832">
            <v>0</v>
          </cell>
          <cell r="G832">
            <v>0</v>
          </cell>
          <cell r="H832">
            <v>0</v>
          </cell>
          <cell r="I832">
            <v>0</v>
          </cell>
          <cell r="J832">
            <v>0</v>
          </cell>
          <cell r="K832">
            <v>0</v>
          </cell>
          <cell r="L832">
            <v>0</v>
          </cell>
          <cell r="M832">
            <v>0</v>
          </cell>
          <cell r="N832">
            <v>0</v>
          </cell>
          <cell r="O832">
            <v>0</v>
          </cell>
          <cell r="P832">
            <v>0</v>
          </cell>
          <cell r="Q832">
            <v>0</v>
          </cell>
        </row>
        <row r="833">
          <cell r="C833">
            <v>0</v>
          </cell>
          <cell r="D833">
            <v>0</v>
          </cell>
          <cell r="E833">
            <v>0</v>
          </cell>
          <cell r="F833">
            <v>0</v>
          </cell>
          <cell r="G833">
            <v>0</v>
          </cell>
          <cell r="H833">
            <v>0</v>
          </cell>
          <cell r="I833">
            <v>0</v>
          </cell>
          <cell r="J833">
            <v>0</v>
          </cell>
          <cell r="K833">
            <v>0</v>
          </cell>
          <cell r="L833">
            <v>0</v>
          </cell>
          <cell r="M833">
            <v>0</v>
          </cell>
          <cell r="N833">
            <v>0</v>
          </cell>
          <cell r="O833">
            <v>0</v>
          </cell>
          <cell r="P833">
            <v>0</v>
          </cell>
          <cell r="Q833">
            <v>0</v>
          </cell>
        </row>
        <row r="834">
          <cell r="C834">
            <v>0</v>
          </cell>
          <cell r="D834">
            <v>0</v>
          </cell>
          <cell r="E834">
            <v>0</v>
          </cell>
          <cell r="F834">
            <v>0</v>
          </cell>
          <cell r="G834">
            <v>0</v>
          </cell>
          <cell r="H834">
            <v>0</v>
          </cell>
          <cell r="I834">
            <v>0</v>
          </cell>
          <cell r="J834">
            <v>0</v>
          </cell>
          <cell r="K834">
            <v>0</v>
          </cell>
          <cell r="L834" t="str">
            <v>FECHA</v>
          </cell>
          <cell r="M834" t="str">
            <v>DD</v>
          </cell>
          <cell r="N834" t="str">
            <v>MM</v>
          </cell>
          <cell r="O834" t="str">
            <v>AA</v>
          </cell>
          <cell r="P834">
            <v>0</v>
          </cell>
          <cell r="Q834">
            <v>0</v>
          </cell>
        </row>
        <row r="835">
          <cell r="C835">
            <v>0</v>
          </cell>
          <cell r="D835">
            <v>0</v>
          </cell>
          <cell r="E835">
            <v>0</v>
          </cell>
          <cell r="F835">
            <v>0</v>
          </cell>
          <cell r="G835">
            <v>0</v>
          </cell>
          <cell r="H835">
            <v>0</v>
          </cell>
          <cell r="I835">
            <v>0</v>
          </cell>
          <cell r="J835">
            <v>0</v>
          </cell>
          <cell r="K835">
            <v>0</v>
          </cell>
          <cell r="L835">
            <v>0</v>
          </cell>
          <cell r="M835">
            <v>8</v>
          </cell>
          <cell r="N835">
            <v>5</v>
          </cell>
          <cell r="O835">
            <v>2023</v>
          </cell>
          <cell r="P835">
            <v>0</v>
          </cell>
          <cell r="Q835">
            <v>0</v>
          </cell>
        </row>
        <row r="836">
          <cell r="C836" t="str">
            <v>ITEMS DE LA PROPUESTA ECONÓMICA</v>
          </cell>
          <cell r="D836">
            <v>0</v>
          </cell>
          <cell r="E836">
            <v>0</v>
          </cell>
          <cell r="F836">
            <v>0</v>
          </cell>
          <cell r="G836">
            <v>0</v>
          </cell>
          <cell r="H836">
            <v>0</v>
          </cell>
          <cell r="I836" t="str">
            <v>ITEMS NO PREVISTOS</v>
          </cell>
          <cell r="J836">
            <v>0</v>
          </cell>
          <cell r="K836">
            <v>0</v>
          </cell>
          <cell r="L836">
            <v>0</v>
          </cell>
          <cell r="M836">
            <v>0</v>
          </cell>
          <cell r="N836">
            <v>0</v>
          </cell>
          <cell r="O836">
            <v>0</v>
          </cell>
          <cell r="P836">
            <v>0</v>
          </cell>
          <cell r="Q836">
            <v>0</v>
          </cell>
        </row>
        <row r="837">
          <cell r="C837">
            <v>0</v>
          </cell>
          <cell r="D837">
            <v>0</v>
          </cell>
          <cell r="E837">
            <v>0</v>
          </cell>
          <cell r="F837">
            <v>0</v>
          </cell>
          <cell r="G837">
            <v>0</v>
          </cell>
          <cell r="H837">
            <v>0</v>
          </cell>
          <cell r="I837">
            <v>0</v>
          </cell>
          <cell r="J837">
            <v>0</v>
          </cell>
          <cell r="K837">
            <v>0</v>
          </cell>
          <cell r="L837">
            <v>0</v>
          </cell>
          <cell r="M837">
            <v>0</v>
          </cell>
          <cell r="N837">
            <v>0</v>
          </cell>
          <cell r="O837">
            <v>0</v>
          </cell>
          <cell r="P837">
            <v>0</v>
          </cell>
          <cell r="Q837">
            <v>0</v>
          </cell>
        </row>
        <row r="838">
          <cell r="C838">
            <v>0</v>
          </cell>
          <cell r="D838">
            <v>0</v>
          </cell>
          <cell r="E838">
            <v>0</v>
          </cell>
          <cell r="F838">
            <v>0</v>
          </cell>
          <cell r="G838">
            <v>0</v>
          </cell>
          <cell r="H838">
            <v>0</v>
          </cell>
          <cell r="I838">
            <v>0</v>
          </cell>
          <cell r="J838">
            <v>0</v>
          </cell>
          <cell r="K838">
            <v>0</v>
          </cell>
          <cell r="L838">
            <v>0</v>
          </cell>
          <cell r="M838">
            <v>0</v>
          </cell>
          <cell r="N838">
            <v>0</v>
          </cell>
          <cell r="O838">
            <v>0</v>
          </cell>
          <cell r="P838">
            <v>0</v>
          </cell>
          <cell r="Q838">
            <v>0</v>
          </cell>
        </row>
        <row r="839">
          <cell r="C839">
            <v>0</v>
          </cell>
          <cell r="D839">
            <v>0</v>
          </cell>
          <cell r="E839">
            <v>0</v>
          </cell>
          <cell r="F839">
            <v>0</v>
          </cell>
          <cell r="G839">
            <v>0</v>
          </cell>
          <cell r="H839">
            <v>0</v>
          </cell>
          <cell r="I839">
            <v>0</v>
          </cell>
          <cell r="J839">
            <v>0</v>
          </cell>
          <cell r="K839">
            <v>0</v>
          </cell>
          <cell r="L839">
            <v>0</v>
          </cell>
          <cell r="M839">
            <v>0</v>
          </cell>
          <cell r="N839">
            <v>0</v>
          </cell>
          <cell r="O839">
            <v>0</v>
          </cell>
          <cell r="P839">
            <v>0</v>
          </cell>
          <cell r="Q839">
            <v>0</v>
          </cell>
        </row>
        <row r="840">
          <cell r="C840" t="str">
            <v>DATOS ESPECÍFICOS</v>
          </cell>
          <cell r="D840">
            <v>0</v>
          </cell>
          <cell r="E840">
            <v>0</v>
          </cell>
          <cell r="F840">
            <v>0</v>
          </cell>
          <cell r="G840">
            <v>0</v>
          </cell>
          <cell r="H840">
            <v>0</v>
          </cell>
          <cell r="I840">
            <v>0</v>
          </cell>
          <cell r="J840">
            <v>0</v>
          </cell>
          <cell r="K840">
            <v>0</v>
          </cell>
          <cell r="L840">
            <v>0</v>
          </cell>
          <cell r="M840">
            <v>0</v>
          </cell>
          <cell r="N840">
            <v>0</v>
          </cell>
          <cell r="O840">
            <v>0</v>
          </cell>
          <cell r="P840">
            <v>0</v>
          </cell>
          <cell r="Q840">
            <v>0</v>
          </cell>
        </row>
        <row r="841">
          <cell r="C841">
            <v>0</v>
          </cell>
          <cell r="D841">
            <v>0</v>
          </cell>
          <cell r="E841">
            <v>0</v>
          </cell>
          <cell r="F841">
            <v>0</v>
          </cell>
          <cell r="G841">
            <v>0</v>
          </cell>
          <cell r="H841">
            <v>0</v>
          </cell>
          <cell r="I841">
            <v>0</v>
          </cell>
          <cell r="J841">
            <v>0</v>
          </cell>
          <cell r="K841">
            <v>0</v>
          </cell>
          <cell r="L841">
            <v>0</v>
          </cell>
          <cell r="M841">
            <v>0</v>
          </cell>
          <cell r="N841">
            <v>0</v>
          </cell>
          <cell r="O841">
            <v>0</v>
          </cell>
          <cell r="P841">
            <v>0</v>
          </cell>
          <cell r="Q841">
            <v>0</v>
          </cell>
        </row>
        <row r="842">
          <cell r="C842" t="str">
            <v>ITEM</v>
          </cell>
          <cell r="D842" t="str">
            <v>DESCRIPCIÓN</v>
          </cell>
          <cell r="E842">
            <v>0</v>
          </cell>
          <cell r="F842">
            <v>0</v>
          </cell>
          <cell r="G842">
            <v>0</v>
          </cell>
          <cell r="H842">
            <v>0</v>
          </cell>
          <cell r="I842">
            <v>0</v>
          </cell>
          <cell r="J842">
            <v>0</v>
          </cell>
          <cell r="K842">
            <v>0</v>
          </cell>
          <cell r="L842">
            <v>0</v>
          </cell>
          <cell r="M842" t="str">
            <v>UNIDAD</v>
          </cell>
          <cell r="N842">
            <v>0</v>
          </cell>
          <cell r="O842" t="str">
            <v>CANTIDAD</v>
          </cell>
          <cell r="P842">
            <v>0</v>
          </cell>
          <cell r="Q842">
            <v>0</v>
          </cell>
        </row>
        <row r="843">
          <cell r="C843" t="str">
            <v>5.2.8</v>
          </cell>
          <cell r="D843" t="str">
            <v>Demolición de enchapes y picado de la capa base de mortero, con medios manuales, eliminándolo totalmente sin deteriorar la superficie soporte, que quedará al descubierto y preparada para su posterior revestimiento. Incluye acopio, retirada y carga manual de escombros sobre camión.</v>
          </cell>
          <cell r="E843">
            <v>0</v>
          </cell>
          <cell r="F843">
            <v>0</v>
          </cell>
          <cell r="G843">
            <v>0</v>
          </cell>
          <cell r="H843">
            <v>0</v>
          </cell>
          <cell r="I843">
            <v>0</v>
          </cell>
          <cell r="J843">
            <v>0</v>
          </cell>
          <cell r="K843">
            <v>0</v>
          </cell>
          <cell r="L843">
            <v>0</v>
          </cell>
          <cell r="M843" t="str">
            <v>m2</v>
          </cell>
          <cell r="N843">
            <v>0</v>
          </cell>
          <cell r="O843">
            <v>14</v>
          </cell>
          <cell r="P843">
            <v>0</v>
          </cell>
          <cell r="Q843">
            <v>0</v>
          </cell>
          <cell r="R843">
            <v>8223</v>
          </cell>
          <cell r="S843">
            <v>10602</v>
          </cell>
          <cell r="T843">
            <v>4.7699999999999999E-2</v>
          </cell>
          <cell r="U843">
            <v>0</v>
          </cell>
          <cell r="V843">
            <v>0</v>
          </cell>
          <cell r="W843">
            <v>0.95230000000000004</v>
          </cell>
        </row>
        <row r="844">
          <cell r="C844" t="str">
            <v>I. EQUIPO</v>
          </cell>
          <cell r="D844">
            <v>0</v>
          </cell>
          <cell r="E844">
            <v>0</v>
          </cell>
          <cell r="F844">
            <v>0</v>
          </cell>
          <cell r="G844">
            <v>0</v>
          </cell>
          <cell r="H844">
            <v>0</v>
          </cell>
          <cell r="I844">
            <v>0</v>
          </cell>
          <cell r="J844">
            <v>0</v>
          </cell>
          <cell r="K844">
            <v>0</v>
          </cell>
          <cell r="L844">
            <v>0</v>
          </cell>
          <cell r="M844">
            <v>0</v>
          </cell>
          <cell r="N844">
            <v>0</v>
          </cell>
          <cell r="O844">
            <v>0</v>
          </cell>
          <cell r="P844">
            <v>0</v>
          </cell>
          <cell r="Q844">
            <v>0</v>
          </cell>
        </row>
        <row r="845">
          <cell r="C845">
            <v>0</v>
          </cell>
          <cell r="D845">
            <v>0</v>
          </cell>
          <cell r="E845">
            <v>0</v>
          </cell>
          <cell r="F845">
            <v>0</v>
          </cell>
          <cell r="G845">
            <v>0</v>
          </cell>
          <cell r="H845">
            <v>0</v>
          </cell>
          <cell r="I845">
            <v>0</v>
          </cell>
          <cell r="J845">
            <v>0</v>
          </cell>
          <cell r="K845">
            <v>0</v>
          </cell>
          <cell r="L845">
            <v>0</v>
          </cell>
          <cell r="M845">
            <v>0</v>
          </cell>
          <cell r="N845">
            <v>0</v>
          </cell>
          <cell r="O845">
            <v>0</v>
          </cell>
          <cell r="P845">
            <v>0</v>
          </cell>
          <cell r="Q845">
            <v>0</v>
          </cell>
        </row>
        <row r="846">
          <cell r="C846" t="str">
            <v>DESCRIPCIÓN</v>
          </cell>
          <cell r="D846">
            <v>0</v>
          </cell>
          <cell r="E846">
            <v>0</v>
          </cell>
          <cell r="F846">
            <v>0</v>
          </cell>
          <cell r="G846">
            <v>0</v>
          </cell>
          <cell r="H846" t="str">
            <v>MARCA</v>
          </cell>
          <cell r="I846">
            <v>0</v>
          </cell>
          <cell r="J846" t="str">
            <v>TIPO</v>
          </cell>
          <cell r="K846">
            <v>0</v>
          </cell>
          <cell r="L846" t="str">
            <v>TARIFA/HORA</v>
          </cell>
          <cell r="M846" t="str">
            <v>RENDIMIENTO</v>
          </cell>
          <cell r="N846">
            <v>0</v>
          </cell>
          <cell r="O846" t="str">
            <v>Vr. UNITARIO</v>
          </cell>
          <cell r="P846">
            <v>0</v>
          </cell>
          <cell r="Q846">
            <v>0</v>
          </cell>
        </row>
        <row r="847">
          <cell r="C847">
            <v>0</v>
          </cell>
          <cell r="D847">
            <v>0</v>
          </cell>
          <cell r="E847">
            <v>0</v>
          </cell>
          <cell r="F847">
            <v>0</v>
          </cell>
          <cell r="G847">
            <v>0</v>
          </cell>
          <cell r="H847">
            <v>0</v>
          </cell>
          <cell r="I847">
            <v>0</v>
          </cell>
          <cell r="J847" t="str">
            <v/>
          </cell>
          <cell r="K847">
            <v>0</v>
          </cell>
          <cell r="L847" t="str">
            <v/>
          </cell>
          <cell r="M847">
            <v>0</v>
          </cell>
          <cell r="N847">
            <v>0</v>
          </cell>
          <cell r="O847">
            <v>0</v>
          </cell>
          <cell r="P847">
            <v>0</v>
          </cell>
          <cell r="Q847">
            <v>0</v>
          </cell>
          <cell r="R847">
            <v>0</v>
          </cell>
          <cell r="T847">
            <v>0</v>
          </cell>
        </row>
        <row r="848">
          <cell r="C848">
            <v>0</v>
          </cell>
          <cell r="D848">
            <v>0</v>
          </cell>
          <cell r="E848">
            <v>0</v>
          </cell>
          <cell r="F848">
            <v>0</v>
          </cell>
          <cell r="G848">
            <v>0</v>
          </cell>
          <cell r="H848">
            <v>0</v>
          </cell>
          <cell r="I848">
            <v>0</v>
          </cell>
          <cell r="J848" t="str">
            <v/>
          </cell>
          <cell r="K848">
            <v>0</v>
          </cell>
          <cell r="L848" t="str">
            <v/>
          </cell>
          <cell r="M848">
            <v>0</v>
          </cell>
          <cell r="N848">
            <v>0</v>
          </cell>
          <cell r="O848">
            <v>0</v>
          </cell>
          <cell r="P848">
            <v>0</v>
          </cell>
          <cell r="Q848">
            <v>0</v>
          </cell>
          <cell r="R848">
            <v>0</v>
          </cell>
          <cell r="T848">
            <v>0</v>
          </cell>
        </row>
        <row r="849">
          <cell r="C849">
            <v>0</v>
          </cell>
          <cell r="D849">
            <v>0</v>
          </cell>
          <cell r="E849">
            <v>0</v>
          </cell>
          <cell r="F849">
            <v>0</v>
          </cell>
          <cell r="G849">
            <v>0</v>
          </cell>
          <cell r="H849">
            <v>0</v>
          </cell>
          <cell r="I849">
            <v>0</v>
          </cell>
          <cell r="J849" t="str">
            <v/>
          </cell>
          <cell r="K849">
            <v>0</v>
          </cell>
          <cell r="L849" t="str">
            <v/>
          </cell>
          <cell r="M849">
            <v>0</v>
          </cell>
          <cell r="N849">
            <v>0</v>
          </cell>
          <cell r="O849">
            <v>0</v>
          </cell>
          <cell r="P849">
            <v>0</v>
          </cell>
          <cell r="Q849">
            <v>0</v>
          </cell>
          <cell r="R849">
            <v>0</v>
          </cell>
          <cell r="T849">
            <v>0</v>
          </cell>
        </row>
        <row r="850">
          <cell r="C850" t="str">
            <v>Herramienta Menor (Como % de Mano de Obra)</v>
          </cell>
          <cell r="D850">
            <v>0</v>
          </cell>
          <cell r="E850">
            <v>0</v>
          </cell>
          <cell r="F850">
            <v>0</v>
          </cell>
          <cell r="G850">
            <v>0</v>
          </cell>
          <cell r="H850">
            <v>0</v>
          </cell>
          <cell r="I850">
            <v>0</v>
          </cell>
          <cell r="J850" t="str">
            <v>Dia</v>
          </cell>
          <cell r="K850">
            <v>0</v>
          </cell>
          <cell r="L850">
            <v>7831</v>
          </cell>
          <cell r="M850">
            <v>0.05</v>
          </cell>
          <cell r="N850">
            <v>0</v>
          </cell>
          <cell r="O850">
            <v>392</v>
          </cell>
          <cell r="P850">
            <v>0</v>
          </cell>
          <cell r="Q850">
            <v>0</v>
          </cell>
          <cell r="R850">
            <v>5488</v>
          </cell>
          <cell r="T850" t="str">
            <v>Herramienta Menor (Como % de Mano de Obra)</v>
          </cell>
        </row>
        <row r="851">
          <cell r="C851">
            <v>0</v>
          </cell>
          <cell r="D851">
            <v>0</v>
          </cell>
          <cell r="E851">
            <v>0</v>
          </cell>
          <cell r="F851">
            <v>0</v>
          </cell>
          <cell r="G851">
            <v>0</v>
          </cell>
          <cell r="H851">
            <v>0</v>
          </cell>
          <cell r="I851">
            <v>0</v>
          </cell>
          <cell r="J851">
            <v>0</v>
          </cell>
          <cell r="K851">
            <v>0</v>
          </cell>
          <cell r="L851">
            <v>4.7699999999999999E-2</v>
          </cell>
          <cell r="M851" t="str">
            <v>SUBTOTAL $</v>
          </cell>
          <cell r="N851">
            <v>0</v>
          </cell>
          <cell r="O851">
            <v>392</v>
          </cell>
          <cell r="P851">
            <v>0</v>
          </cell>
          <cell r="Q851">
            <v>0</v>
          </cell>
          <cell r="T851">
            <v>0</v>
          </cell>
        </row>
        <row r="852">
          <cell r="C852" t="str">
            <v>II. MATERIALES</v>
          </cell>
          <cell r="D852">
            <v>0</v>
          </cell>
          <cell r="E852">
            <v>0</v>
          </cell>
          <cell r="F852">
            <v>0</v>
          </cell>
          <cell r="G852">
            <v>0</v>
          </cell>
          <cell r="H852">
            <v>0</v>
          </cell>
          <cell r="I852">
            <v>0</v>
          </cell>
          <cell r="J852">
            <v>0</v>
          </cell>
          <cell r="K852">
            <v>0</v>
          </cell>
          <cell r="L852">
            <v>0</v>
          </cell>
          <cell r="M852">
            <v>0</v>
          </cell>
          <cell r="N852">
            <v>0</v>
          </cell>
          <cell r="O852">
            <v>0</v>
          </cell>
          <cell r="P852">
            <v>0</v>
          </cell>
          <cell r="Q852">
            <v>0</v>
          </cell>
          <cell r="T852">
            <v>0</v>
          </cell>
        </row>
        <row r="853">
          <cell r="C853">
            <v>0</v>
          </cell>
          <cell r="D853">
            <v>0</v>
          </cell>
          <cell r="E853">
            <v>0</v>
          </cell>
          <cell r="F853">
            <v>0</v>
          </cell>
          <cell r="G853">
            <v>0</v>
          </cell>
          <cell r="H853">
            <v>0</v>
          </cell>
          <cell r="I853">
            <v>0</v>
          </cell>
          <cell r="J853">
            <v>0</v>
          </cell>
          <cell r="K853">
            <v>0</v>
          </cell>
          <cell r="L853">
            <v>0</v>
          </cell>
          <cell r="M853">
            <v>0</v>
          </cell>
          <cell r="N853">
            <v>0</v>
          </cell>
          <cell r="O853">
            <v>0</v>
          </cell>
          <cell r="P853">
            <v>0</v>
          </cell>
          <cell r="Q853">
            <v>0</v>
          </cell>
          <cell r="T853">
            <v>0</v>
          </cell>
        </row>
        <row r="854">
          <cell r="C854" t="str">
            <v>DESCRIPCIÓN</v>
          </cell>
          <cell r="D854">
            <v>0</v>
          </cell>
          <cell r="E854">
            <v>0</v>
          </cell>
          <cell r="F854">
            <v>0</v>
          </cell>
          <cell r="G854">
            <v>0</v>
          </cell>
          <cell r="H854">
            <v>0</v>
          </cell>
          <cell r="I854">
            <v>0</v>
          </cell>
          <cell r="J854">
            <v>0</v>
          </cell>
          <cell r="K854" t="str">
            <v>UNIDAD</v>
          </cell>
          <cell r="L854" t="str">
            <v>CANTIDAD</v>
          </cell>
          <cell r="M854" t="str">
            <v>PRECIO UNIT.</v>
          </cell>
          <cell r="N854">
            <v>0</v>
          </cell>
          <cell r="O854" t="str">
            <v>Vr. UNITARIO</v>
          </cell>
          <cell r="P854">
            <v>0</v>
          </cell>
          <cell r="Q854">
            <v>0</v>
          </cell>
          <cell r="T854">
            <v>0</v>
          </cell>
        </row>
        <row r="855">
          <cell r="C855">
            <v>0</v>
          </cell>
          <cell r="D855">
            <v>0</v>
          </cell>
          <cell r="E855">
            <v>0</v>
          </cell>
          <cell r="F855">
            <v>0</v>
          </cell>
          <cell r="G855">
            <v>0</v>
          </cell>
          <cell r="H855">
            <v>0</v>
          </cell>
          <cell r="I855">
            <v>0</v>
          </cell>
          <cell r="J855">
            <v>0</v>
          </cell>
          <cell r="K855" t="str">
            <v/>
          </cell>
          <cell r="L855">
            <v>0</v>
          </cell>
          <cell r="M855">
            <v>0</v>
          </cell>
          <cell r="N855">
            <v>0</v>
          </cell>
          <cell r="O855">
            <v>0</v>
          </cell>
          <cell r="P855">
            <v>0</v>
          </cell>
          <cell r="Q855">
            <v>0</v>
          </cell>
          <cell r="R855">
            <v>0</v>
          </cell>
          <cell r="T855">
            <v>0</v>
          </cell>
        </row>
        <row r="856">
          <cell r="C856">
            <v>0</v>
          </cell>
          <cell r="D856">
            <v>0</v>
          </cell>
          <cell r="E856">
            <v>0</v>
          </cell>
          <cell r="F856">
            <v>0</v>
          </cell>
          <cell r="G856">
            <v>0</v>
          </cell>
          <cell r="H856">
            <v>0</v>
          </cell>
          <cell r="I856">
            <v>0</v>
          </cell>
          <cell r="J856">
            <v>0</v>
          </cell>
          <cell r="K856" t="str">
            <v/>
          </cell>
          <cell r="L856">
            <v>0</v>
          </cell>
          <cell r="M856">
            <v>0</v>
          </cell>
          <cell r="N856">
            <v>0</v>
          </cell>
          <cell r="O856">
            <v>0</v>
          </cell>
          <cell r="P856">
            <v>0</v>
          </cell>
          <cell r="Q856">
            <v>0</v>
          </cell>
          <cell r="R856">
            <v>0</v>
          </cell>
          <cell r="T856">
            <v>0</v>
          </cell>
        </row>
        <row r="857">
          <cell r="C857">
            <v>0</v>
          </cell>
          <cell r="D857">
            <v>0</v>
          </cell>
          <cell r="E857">
            <v>0</v>
          </cell>
          <cell r="F857">
            <v>0</v>
          </cell>
          <cell r="G857">
            <v>0</v>
          </cell>
          <cell r="H857">
            <v>0</v>
          </cell>
          <cell r="I857">
            <v>0</v>
          </cell>
          <cell r="J857">
            <v>0</v>
          </cell>
          <cell r="K857" t="str">
            <v/>
          </cell>
          <cell r="L857">
            <v>0</v>
          </cell>
          <cell r="M857">
            <v>0</v>
          </cell>
          <cell r="N857">
            <v>0</v>
          </cell>
          <cell r="O857">
            <v>0</v>
          </cell>
          <cell r="P857">
            <v>0</v>
          </cell>
          <cell r="Q857">
            <v>0</v>
          </cell>
          <cell r="R857">
            <v>0</v>
          </cell>
          <cell r="T857">
            <v>0</v>
          </cell>
        </row>
        <row r="858">
          <cell r="C858">
            <v>0</v>
          </cell>
          <cell r="D858">
            <v>0</v>
          </cell>
          <cell r="E858">
            <v>0</v>
          </cell>
          <cell r="F858">
            <v>0</v>
          </cell>
          <cell r="G858">
            <v>0</v>
          </cell>
          <cell r="H858">
            <v>0</v>
          </cell>
          <cell r="I858">
            <v>0</v>
          </cell>
          <cell r="J858">
            <v>0</v>
          </cell>
          <cell r="K858" t="str">
            <v/>
          </cell>
          <cell r="L858">
            <v>0</v>
          </cell>
          <cell r="M858">
            <v>0</v>
          </cell>
          <cell r="N858">
            <v>0</v>
          </cell>
          <cell r="O858">
            <v>0</v>
          </cell>
          <cell r="P858">
            <v>0</v>
          </cell>
          <cell r="Q858">
            <v>0</v>
          </cell>
          <cell r="R858">
            <v>0</v>
          </cell>
          <cell r="T858">
            <v>0</v>
          </cell>
        </row>
        <row r="859">
          <cell r="C859">
            <v>0</v>
          </cell>
          <cell r="D859">
            <v>0</v>
          </cell>
          <cell r="E859">
            <v>0</v>
          </cell>
          <cell r="F859">
            <v>0</v>
          </cell>
          <cell r="G859">
            <v>0</v>
          </cell>
          <cell r="H859">
            <v>0</v>
          </cell>
          <cell r="I859">
            <v>0</v>
          </cell>
          <cell r="J859">
            <v>0</v>
          </cell>
          <cell r="K859" t="str">
            <v/>
          </cell>
          <cell r="L859">
            <v>0</v>
          </cell>
          <cell r="M859">
            <v>0</v>
          </cell>
          <cell r="N859">
            <v>0</v>
          </cell>
          <cell r="O859">
            <v>0</v>
          </cell>
          <cell r="P859">
            <v>0</v>
          </cell>
          <cell r="Q859">
            <v>0</v>
          </cell>
          <cell r="R859">
            <v>0</v>
          </cell>
          <cell r="T859">
            <v>0</v>
          </cell>
        </row>
        <row r="860">
          <cell r="C860">
            <v>0</v>
          </cell>
          <cell r="D860">
            <v>0</v>
          </cell>
          <cell r="E860">
            <v>0</v>
          </cell>
          <cell r="F860">
            <v>0</v>
          </cell>
          <cell r="G860">
            <v>0</v>
          </cell>
          <cell r="H860">
            <v>0</v>
          </cell>
          <cell r="I860">
            <v>0</v>
          </cell>
          <cell r="J860">
            <v>0</v>
          </cell>
          <cell r="K860" t="str">
            <v/>
          </cell>
          <cell r="L860">
            <v>0</v>
          </cell>
          <cell r="M860">
            <v>0</v>
          </cell>
          <cell r="N860">
            <v>0</v>
          </cell>
          <cell r="O860">
            <v>0</v>
          </cell>
          <cell r="P860">
            <v>0</v>
          </cell>
          <cell r="Q860">
            <v>0</v>
          </cell>
          <cell r="R860">
            <v>0</v>
          </cell>
          <cell r="T860">
            <v>0</v>
          </cell>
        </row>
        <row r="861">
          <cell r="C861">
            <v>0</v>
          </cell>
          <cell r="D861">
            <v>0</v>
          </cell>
          <cell r="E861">
            <v>0</v>
          </cell>
          <cell r="F861">
            <v>0</v>
          </cell>
          <cell r="G861">
            <v>0</v>
          </cell>
          <cell r="H861">
            <v>0</v>
          </cell>
          <cell r="I861">
            <v>0</v>
          </cell>
          <cell r="J861">
            <v>0</v>
          </cell>
          <cell r="K861" t="str">
            <v/>
          </cell>
          <cell r="L861">
            <v>0</v>
          </cell>
          <cell r="M861">
            <v>0</v>
          </cell>
          <cell r="N861">
            <v>0</v>
          </cell>
          <cell r="O861">
            <v>0</v>
          </cell>
          <cell r="P861">
            <v>0</v>
          </cell>
          <cell r="Q861">
            <v>0</v>
          </cell>
          <cell r="R861">
            <v>0</v>
          </cell>
          <cell r="T861">
            <v>0</v>
          </cell>
        </row>
        <row r="862">
          <cell r="C862">
            <v>0</v>
          </cell>
          <cell r="D862">
            <v>0</v>
          </cell>
          <cell r="E862">
            <v>0</v>
          </cell>
          <cell r="F862">
            <v>0</v>
          </cell>
          <cell r="G862">
            <v>0</v>
          </cell>
          <cell r="H862">
            <v>0</v>
          </cell>
          <cell r="I862">
            <v>0</v>
          </cell>
          <cell r="J862">
            <v>0</v>
          </cell>
          <cell r="K862">
            <v>0</v>
          </cell>
          <cell r="L862">
            <v>0</v>
          </cell>
          <cell r="M862" t="str">
            <v>SUBTOTAL $</v>
          </cell>
          <cell r="N862">
            <v>0</v>
          </cell>
          <cell r="O862">
            <v>0</v>
          </cell>
          <cell r="P862">
            <v>0</v>
          </cell>
          <cell r="Q862">
            <v>0</v>
          </cell>
          <cell r="T862">
            <v>0</v>
          </cell>
        </row>
        <row r="863">
          <cell r="C863" t="str">
            <v>III. TRANSPORTES</v>
          </cell>
          <cell r="D863">
            <v>0</v>
          </cell>
          <cell r="E863">
            <v>0</v>
          </cell>
          <cell r="F863">
            <v>0</v>
          </cell>
          <cell r="G863">
            <v>0</v>
          </cell>
          <cell r="H863">
            <v>0</v>
          </cell>
          <cell r="I863">
            <v>0</v>
          </cell>
          <cell r="J863">
            <v>0</v>
          </cell>
          <cell r="K863">
            <v>0</v>
          </cell>
          <cell r="L863">
            <v>0</v>
          </cell>
          <cell r="M863">
            <v>0</v>
          </cell>
          <cell r="N863">
            <v>0</v>
          </cell>
          <cell r="O863">
            <v>0</v>
          </cell>
          <cell r="P863">
            <v>0</v>
          </cell>
          <cell r="Q863">
            <v>0</v>
          </cell>
          <cell r="T863">
            <v>0</v>
          </cell>
        </row>
        <row r="864">
          <cell r="C864">
            <v>0</v>
          </cell>
          <cell r="D864">
            <v>0</v>
          </cell>
          <cell r="E864">
            <v>0</v>
          </cell>
          <cell r="F864">
            <v>0</v>
          </cell>
          <cell r="G864">
            <v>0</v>
          </cell>
          <cell r="H864">
            <v>0</v>
          </cell>
          <cell r="I864">
            <v>0</v>
          </cell>
          <cell r="J864">
            <v>0</v>
          </cell>
          <cell r="K864">
            <v>0</v>
          </cell>
          <cell r="L864">
            <v>0</v>
          </cell>
          <cell r="M864">
            <v>0</v>
          </cell>
          <cell r="N864">
            <v>0</v>
          </cell>
          <cell r="O864">
            <v>0</v>
          </cell>
          <cell r="P864">
            <v>0</v>
          </cell>
          <cell r="Q864">
            <v>0</v>
          </cell>
          <cell r="T864">
            <v>0</v>
          </cell>
        </row>
        <row r="865">
          <cell r="C865" t="str">
            <v>MATERIAL</v>
          </cell>
          <cell r="D865">
            <v>0</v>
          </cell>
          <cell r="E865">
            <v>0</v>
          </cell>
          <cell r="F865">
            <v>0</v>
          </cell>
          <cell r="G865">
            <v>0</v>
          </cell>
          <cell r="H865">
            <v>0</v>
          </cell>
          <cell r="I865">
            <v>0</v>
          </cell>
          <cell r="J865" t="str">
            <v>VOL. o PESO</v>
          </cell>
          <cell r="K865" t="str">
            <v>DISTANCIA</v>
          </cell>
          <cell r="L865" t="str">
            <v>M3 o Ton/Km</v>
          </cell>
          <cell r="M865" t="str">
            <v>TARIFA</v>
          </cell>
          <cell r="N865">
            <v>0</v>
          </cell>
          <cell r="O865" t="str">
            <v>Vr. UNITARIO</v>
          </cell>
          <cell r="P865">
            <v>0</v>
          </cell>
          <cell r="Q865">
            <v>0</v>
          </cell>
          <cell r="T865">
            <v>0</v>
          </cell>
        </row>
        <row r="866">
          <cell r="C866">
            <v>0</v>
          </cell>
          <cell r="D866">
            <v>0</v>
          </cell>
          <cell r="E866">
            <v>0</v>
          </cell>
          <cell r="F866">
            <v>0</v>
          </cell>
          <cell r="G866">
            <v>0</v>
          </cell>
          <cell r="H866">
            <v>0</v>
          </cell>
          <cell r="I866">
            <v>0</v>
          </cell>
          <cell r="J866" t="str">
            <v/>
          </cell>
          <cell r="K866">
            <v>0</v>
          </cell>
          <cell r="L866">
            <v>0</v>
          </cell>
          <cell r="M866">
            <v>0</v>
          </cell>
          <cell r="N866">
            <v>0</v>
          </cell>
          <cell r="O866">
            <v>0</v>
          </cell>
          <cell r="P866">
            <v>0</v>
          </cell>
          <cell r="Q866">
            <v>0</v>
          </cell>
          <cell r="R866">
            <v>0</v>
          </cell>
          <cell r="T866">
            <v>0</v>
          </cell>
        </row>
        <row r="867">
          <cell r="C867">
            <v>0</v>
          </cell>
          <cell r="D867">
            <v>0</v>
          </cell>
          <cell r="E867">
            <v>0</v>
          </cell>
          <cell r="F867">
            <v>0</v>
          </cell>
          <cell r="G867">
            <v>0</v>
          </cell>
          <cell r="H867">
            <v>0</v>
          </cell>
          <cell r="I867">
            <v>0</v>
          </cell>
          <cell r="J867" t="str">
            <v/>
          </cell>
          <cell r="K867">
            <v>0</v>
          </cell>
          <cell r="L867">
            <v>0</v>
          </cell>
          <cell r="M867">
            <v>0</v>
          </cell>
          <cell r="N867">
            <v>0</v>
          </cell>
          <cell r="O867">
            <v>0</v>
          </cell>
          <cell r="P867">
            <v>0</v>
          </cell>
          <cell r="Q867">
            <v>0</v>
          </cell>
          <cell r="R867">
            <v>0</v>
          </cell>
          <cell r="T867">
            <v>0</v>
          </cell>
        </row>
        <row r="868">
          <cell r="C868">
            <v>0</v>
          </cell>
          <cell r="D868">
            <v>0</v>
          </cell>
          <cell r="E868">
            <v>0</v>
          </cell>
          <cell r="F868">
            <v>0</v>
          </cell>
          <cell r="G868">
            <v>0</v>
          </cell>
          <cell r="H868">
            <v>0</v>
          </cell>
          <cell r="I868">
            <v>0</v>
          </cell>
          <cell r="J868" t="str">
            <v/>
          </cell>
          <cell r="K868">
            <v>0</v>
          </cell>
          <cell r="L868">
            <v>0</v>
          </cell>
          <cell r="M868">
            <v>0</v>
          </cell>
          <cell r="N868">
            <v>0</v>
          </cell>
          <cell r="O868">
            <v>0</v>
          </cell>
          <cell r="P868">
            <v>0</v>
          </cell>
          <cell r="Q868">
            <v>0</v>
          </cell>
          <cell r="R868">
            <v>0</v>
          </cell>
          <cell r="T868">
            <v>0</v>
          </cell>
        </row>
        <row r="869">
          <cell r="C869">
            <v>0</v>
          </cell>
          <cell r="D869">
            <v>0</v>
          </cell>
          <cell r="E869">
            <v>0</v>
          </cell>
          <cell r="F869">
            <v>0</v>
          </cell>
          <cell r="G869">
            <v>0</v>
          </cell>
          <cell r="H869">
            <v>0</v>
          </cell>
          <cell r="I869">
            <v>0</v>
          </cell>
          <cell r="J869">
            <v>0</v>
          </cell>
          <cell r="K869">
            <v>0</v>
          </cell>
          <cell r="L869">
            <v>0</v>
          </cell>
          <cell r="M869" t="str">
            <v>SUBTOTAL $</v>
          </cell>
          <cell r="N869">
            <v>0</v>
          </cell>
          <cell r="O869">
            <v>0</v>
          </cell>
          <cell r="P869">
            <v>0</v>
          </cell>
          <cell r="Q869">
            <v>0</v>
          </cell>
          <cell r="T869">
            <v>0</v>
          </cell>
        </row>
        <row r="870">
          <cell r="C870" t="str">
            <v>IV. MANO DE OBRA</v>
          </cell>
          <cell r="D870">
            <v>0</v>
          </cell>
          <cell r="E870">
            <v>0</v>
          </cell>
          <cell r="F870">
            <v>0</v>
          </cell>
          <cell r="G870">
            <v>0</v>
          </cell>
          <cell r="H870">
            <v>0</v>
          </cell>
          <cell r="I870">
            <v>0</v>
          </cell>
          <cell r="J870">
            <v>0</v>
          </cell>
          <cell r="K870">
            <v>0</v>
          </cell>
          <cell r="L870">
            <v>0</v>
          </cell>
          <cell r="M870">
            <v>0</v>
          </cell>
          <cell r="N870">
            <v>0</v>
          </cell>
          <cell r="O870">
            <v>0</v>
          </cell>
          <cell r="P870">
            <v>0</v>
          </cell>
          <cell r="Q870">
            <v>0</v>
          </cell>
          <cell r="T870">
            <v>0</v>
          </cell>
        </row>
        <row r="871">
          <cell r="C871">
            <v>0</v>
          </cell>
          <cell r="D871">
            <v>0</v>
          </cell>
          <cell r="E871">
            <v>0</v>
          </cell>
          <cell r="F871">
            <v>0</v>
          </cell>
          <cell r="G871">
            <v>0</v>
          </cell>
          <cell r="H871">
            <v>0</v>
          </cell>
          <cell r="I871">
            <v>0</v>
          </cell>
          <cell r="J871">
            <v>0</v>
          </cell>
          <cell r="K871">
            <v>0</v>
          </cell>
          <cell r="L871">
            <v>0</v>
          </cell>
          <cell r="M871">
            <v>0</v>
          </cell>
          <cell r="N871">
            <v>0</v>
          </cell>
          <cell r="O871">
            <v>0</v>
          </cell>
          <cell r="P871">
            <v>0</v>
          </cell>
          <cell r="Q871">
            <v>0</v>
          </cell>
          <cell r="T871">
            <v>0</v>
          </cell>
        </row>
        <row r="872">
          <cell r="C872" t="str">
            <v>TRABAJADOR</v>
          </cell>
          <cell r="D872">
            <v>0</v>
          </cell>
          <cell r="E872">
            <v>0</v>
          </cell>
          <cell r="F872">
            <v>0</v>
          </cell>
          <cell r="G872">
            <v>0</v>
          </cell>
          <cell r="H872">
            <v>0</v>
          </cell>
          <cell r="I872" t="str">
            <v>CANTIDAD</v>
          </cell>
          <cell r="J872" t="str">
            <v>JORNAL</v>
          </cell>
          <cell r="K872" t="str">
            <v>PRESTACIONES</v>
          </cell>
          <cell r="L872" t="str">
            <v>JORNAL TOTAL</v>
          </cell>
          <cell r="M872" t="str">
            <v>RENDIMIENTO</v>
          </cell>
          <cell r="N872">
            <v>0</v>
          </cell>
          <cell r="O872" t="str">
            <v>Vr. UNITARIO</v>
          </cell>
          <cell r="P872">
            <v>0</v>
          </cell>
          <cell r="Q872">
            <v>0</v>
          </cell>
          <cell r="R872">
            <v>0</v>
          </cell>
          <cell r="T872">
            <v>0</v>
          </cell>
        </row>
        <row r="873">
          <cell r="C873" t="str">
            <v>Ayudante Raso</v>
          </cell>
          <cell r="D873">
            <v>0</v>
          </cell>
          <cell r="E873">
            <v>0</v>
          </cell>
          <cell r="F873">
            <v>0</v>
          </cell>
          <cell r="G873">
            <v>0</v>
          </cell>
          <cell r="H873">
            <v>0</v>
          </cell>
          <cell r="I873">
            <v>2</v>
          </cell>
          <cell r="J873">
            <v>44900</v>
          </cell>
          <cell r="K873">
            <v>1.744</v>
          </cell>
          <cell r="L873">
            <v>156611</v>
          </cell>
          <cell r="M873">
            <v>20</v>
          </cell>
          <cell r="N873">
            <v>0</v>
          </cell>
          <cell r="O873">
            <v>7831</v>
          </cell>
          <cell r="P873">
            <v>0</v>
          </cell>
          <cell r="Q873">
            <v>0</v>
          </cell>
          <cell r="R873">
            <v>1.4</v>
          </cell>
          <cell r="T873" t="str">
            <v>Ayudante Raso</v>
          </cell>
        </row>
        <row r="874">
          <cell r="C874">
            <v>0</v>
          </cell>
          <cell r="D874">
            <v>0</v>
          </cell>
          <cell r="E874">
            <v>0</v>
          </cell>
          <cell r="F874">
            <v>0</v>
          </cell>
          <cell r="G874">
            <v>0</v>
          </cell>
          <cell r="H874">
            <v>0</v>
          </cell>
          <cell r="I874">
            <v>0</v>
          </cell>
          <cell r="J874">
            <v>0</v>
          </cell>
          <cell r="K874">
            <v>0</v>
          </cell>
          <cell r="L874">
            <v>0</v>
          </cell>
          <cell r="M874">
            <v>0</v>
          </cell>
          <cell r="N874">
            <v>0</v>
          </cell>
          <cell r="O874">
            <v>0</v>
          </cell>
          <cell r="P874">
            <v>0</v>
          </cell>
          <cell r="Q874">
            <v>0</v>
          </cell>
          <cell r="R874">
            <v>0</v>
          </cell>
          <cell r="T874">
            <v>0</v>
          </cell>
        </row>
        <row r="875">
          <cell r="C875">
            <v>0</v>
          </cell>
          <cell r="D875">
            <v>0</v>
          </cell>
          <cell r="E875">
            <v>0</v>
          </cell>
          <cell r="F875">
            <v>0</v>
          </cell>
          <cell r="G875">
            <v>0</v>
          </cell>
          <cell r="H875">
            <v>0</v>
          </cell>
          <cell r="I875">
            <v>0</v>
          </cell>
          <cell r="J875">
            <v>0</v>
          </cell>
          <cell r="K875">
            <v>0</v>
          </cell>
          <cell r="L875">
            <v>0</v>
          </cell>
          <cell r="M875">
            <v>0</v>
          </cell>
          <cell r="N875">
            <v>0</v>
          </cell>
          <cell r="O875">
            <v>0</v>
          </cell>
          <cell r="P875">
            <v>0</v>
          </cell>
          <cell r="Q875">
            <v>0</v>
          </cell>
          <cell r="R875">
            <v>0</v>
          </cell>
          <cell r="T875">
            <v>0</v>
          </cell>
        </row>
        <row r="876">
          <cell r="C876">
            <v>0</v>
          </cell>
          <cell r="D876">
            <v>0</v>
          </cell>
          <cell r="E876">
            <v>0</v>
          </cell>
          <cell r="F876">
            <v>0</v>
          </cell>
          <cell r="G876">
            <v>0</v>
          </cell>
          <cell r="H876">
            <v>0</v>
          </cell>
          <cell r="I876">
            <v>0</v>
          </cell>
          <cell r="J876">
            <v>0</v>
          </cell>
          <cell r="K876">
            <v>0</v>
          </cell>
          <cell r="L876">
            <v>0.95230000000000004</v>
          </cell>
          <cell r="M876" t="str">
            <v>SUBTOTAL $</v>
          </cell>
          <cell r="N876">
            <v>0</v>
          </cell>
          <cell r="O876">
            <v>7831</v>
          </cell>
          <cell r="P876">
            <v>0</v>
          </cell>
          <cell r="Q876">
            <v>0</v>
          </cell>
          <cell r="T876">
            <v>0</v>
          </cell>
        </row>
        <row r="877">
          <cell r="C877">
            <v>0</v>
          </cell>
          <cell r="D877">
            <v>0</v>
          </cell>
          <cell r="E877">
            <v>0</v>
          </cell>
          <cell r="F877">
            <v>0</v>
          </cell>
          <cell r="G877">
            <v>0</v>
          </cell>
          <cell r="H877">
            <v>0</v>
          </cell>
          <cell r="I877">
            <v>0</v>
          </cell>
          <cell r="J877">
            <v>0</v>
          </cell>
          <cell r="K877">
            <v>0</v>
          </cell>
          <cell r="L877">
            <v>0</v>
          </cell>
          <cell r="M877">
            <v>0</v>
          </cell>
          <cell r="N877">
            <v>0</v>
          </cell>
          <cell r="O877">
            <v>0</v>
          </cell>
          <cell r="P877">
            <v>0</v>
          </cell>
          <cell r="Q877">
            <v>0</v>
          </cell>
        </row>
        <row r="878">
          <cell r="C878" t="str">
            <v>TOTAL COSTO DIRECTO $</v>
          </cell>
          <cell r="D878">
            <v>0</v>
          </cell>
          <cell r="E878">
            <v>0</v>
          </cell>
          <cell r="F878">
            <v>0</v>
          </cell>
          <cell r="G878">
            <v>0</v>
          </cell>
          <cell r="H878">
            <v>0</v>
          </cell>
          <cell r="I878">
            <v>0</v>
          </cell>
          <cell r="J878">
            <v>0</v>
          </cell>
          <cell r="K878">
            <v>0</v>
          </cell>
          <cell r="L878">
            <v>0</v>
          </cell>
          <cell r="M878">
            <v>0</v>
          </cell>
          <cell r="N878">
            <v>0</v>
          </cell>
          <cell r="O878">
            <v>8223</v>
          </cell>
          <cell r="P878">
            <v>0</v>
          </cell>
          <cell r="Q878">
            <v>0</v>
          </cell>
        </row>
        <row r="879">
          <cell r="C879" t="str">
            <v>V. COSTOS INDIRECTOS</v>
          </cell>
          <cell r="D879">
            <v>0</v>
          </cell>
          <cell r="E879">
            <v>0</v>
          </cell>
          <cell r="F879">
            <v>0</v>
          </cell>
          <cell r="G879">
            <v>0</v>
          </cell>
          <cell r="H879">
            <v>0</v>
          </cell>
          <cell r="I879">
            <v>0</v>
          </cell>
          <cell r="J879">
            <v>0</v>
          </cell>
          <cell r="K879">
            <v>0</v>
          </cell>
          <cell r="L879">
            <v>0</v>
          </cell>
          <cell r="M879">
            <v>0</v>
          </cell>
          <cell r="N879">
            <v>0</v>
          </cell>
          <cell r="O879">
            <v>0</v>
          </cell>
          <cell r="P879">
            <v>0</v>
          </cell>
          <cell r="Q879">
            <v>0</v>
          </cell>
        </row>
        <row r="880">
          <cell r="C880">
            <v>0</v>
          </cell>
          <cell r="D880">
            <v>0</v>
          </cell>
          <cell r="E880">
            <v>0</v>
          </cell>
          <cell r="F880">
            <v>0</v>
          </cell>
          <cell r="G880">
            <v>0</v>
          </cell>
          <cell r="H880">
            <v>0</v>
          </cell>
          <cell r="I880">
            <v>0</v>
          </cell>
          <cell r="J880">
            <v>0</v>
          </cell>
          <cell r="K880">
            <v>0</v>
          </cell>
          <cell r="L880">
            <v>0</v>
          </cell>
          <cell r="M880">
            <v>0</v>
          </cell>
          <cell r="N880">
            <v>0</v>
          </cell>
          <cell r="O880">
            <v>0</v>
          </cell>
          <cell r="P880">
            <v>0</v>
          </cell>
          <cell r="Q880">
            <v>0</v>
          </cell>
        </row>
        <row r="881">
          <cell r="C881" t="str">
            <v>Descripción</v>
          </cell>
          <cell r="D881">
            <v>0</v>
          </cell>
          <cell r="E881">
            <v>0</v>
          </cell>
          <cell r="F881">
            <v>0</v>
          </cell>
          <cell r="G881">
            <v>0</v>
          </cell>
          <cell r="H881">
            <v>0</v>
          </cell>
          <cell r="I881">
            <v>0</v>
          </cell>
          <cell r="J881">
            <v>0</v>
          </cell>
          <cell r="K881">
            <v>0</v>
          </cell>
          <cell r="L881" t="str">
            <v>Porcentaje</v>
          </cell>
          <cell r="M881" t="str">
            <v>Valor Total</v>
          </cell>
          <cell r="N881">
            <v>0</v>
          </cell>
          <cell r="O881">
            <v>0</v>
          </cell>
          <cell r="P881">
            <v>0</v>
          </cell>
          <cell r="Q881">
            <v>0</v>
          </cell>
        </row>
        <row r="882">
          <cell r="C882" t="str">
            <v>ADMINISTRACION</v>
          </cell>
          <cell r="D882">
            <v>0</v>
          </cell>
          <cell r="E882">
            <v>0</v>
          </cell>
          <cell r="F882">
            <v>0</v>
          </cell>
          <cell r="G882">
            <v>0</v>
          </cell>
          <cell r="H882">
            <v>0</v>
          </cell>
          <cell r="I882">
            <v>0</v>
          </cell>
          <cell r="J882">
            <v>0</v>
          </cell>
          <cell r="K882">
            <v>0</v>
          </cell>
          <cell r="L882">
            <v>0.23930000000000001</v>
          </cell>
          <cell r="M882">
            <v>1968</v>
          </cell>
          <cell r="N882">
            <v>0</v>
          </cell>
          <cell r="O882">
            <v>0</v>
          </cell>
          <cell r="P882">
            <v>0</v>
          </cell>
          <cell r="Q882">
            <v>0</v>
          </cell>
        </row>
        <row r="883">
          <cell r="C883" t="str">
            <v xml:space="preserve">IMPREVISTOS </v>
          </cell>
          <cell r="D883">
            <v>0</v>
          </cell>
          <cell r="E883">
            <v>0</v>
          </cell>
          <cell r="F883">
            <v>0</v>
          </cell>
          <cell r="G883">
            <v>0</v>
          </cell>
          <cell r="H883">
            <v>0</v>
          </cell>
          <cell r="I883">
            <v>0</v>
          </cell>
          <cell r="J883">
            <v>0</v>
          </cell>
          <cell r="K883">
            <v>0</v>
          </cell>
          <cell r="L883">
            <v>0</v>
          </cell>
          <cell r="M883">
            <v>0</v>
          </cell>
          <cell r="N883">
            <v>0</v>
          </cell>
          <cell r="O883">
            <v>0</v>
          </cell>
          <cell r="P883">
            <v>0</v>
          </cell>
          <cell r="Q883">
            <v>0</v>
          </cell>
        </row>
        <row r="884">
          <cell r="C884" t="str">
            <v>UTILIDAD</v>
          </cell>
          <cell r="D884">
            <v>0</v>
          </cell>
          <cell r="E884">
            <v>0</v>
          </cell>
          <cell r="F884">
            <v>0</v>
          </cell>
          <cell r="G884">
            <v>0</v>
          </cell>
          <cell r="H884">
            <v>0</v>
          </cell>
          <cell r="I884">
            <v>0</v>
          </cell>
          <cell r="J884">
            <v>0</v>
          </cell>
          <cell r="K884">
            <v>0</v>
          </cell>
          <cell r="L884">
            <v>0.05</v>
          </cell>
          <cell r="M884">
            <v>411</v>
          </cell>
          <cell r="N884">
            <v>0</v>
          </cell>
          <cell r="O884">
            <v>0</v>
          </cell>
          <cell r="P884">
            <v>0</v>
          </cell>
          <cell r="Q884">
            <v>0</v>
          </cell>
        </row>
        <row r="885">
          <cell r="C885" t="str">
            <v>SUBTOTAL $</v>
          </cell>
          <cell r="D885">
            <v>0</v>
          </cell>
          <cell r="E885">
            <v>0</v>
          </cell>
          <cell r="F885">
            <v>0</v>
          </cell>
          <cell r="G885">
            <v>0</v>
          </cell>
          <cell r="H885">
            <v>0</v>
          </cell>
          <cell r="I885">
            <v>0</v>
          </cell>
          <cell r="J885">
            <v>0</v>
          </cell>
          <cell r="K885">
            <v>0</v>
          </cell>
          <cell r="L885">
            <v>0</v>
          </cell>
          <cell r="M885">
            <v>0</v>
          </cell>
          <cell r="N885">
            <v>0</v>
          </cell>
          <cell r="O885">
            <v>2379</v>
          </cell>
          <cell r="P885">
            <v>0</v>
          </cell>
          <cell r="Q885">
            <v>0</v>
          </cell>
        </row>
        <row r="886">
          <cell r="C886">
            <v>0</v>
          </cell>
          <cell r="D886">
            <v>0</v>
          </cell>
          <cell r="E886">
            <v>0</v>
          </cell>
          <cell r="F886">
            <v>0</v>
          </cell>
          <cell r="G886">
            <v>0</v>
          </cell>
          <cell r="H886">
            <v>0</v>
          </cell>
          <cell r="I886">
            <v>0</v>
          </cell>
          <cell r="J886">
            <v>0</v>
          </cell>
          <cell r="K886">
            <v>0</v>
          </cell>
          <cell r="L886">
            <v>0</v>
          </cell>
          <cell r="M886">
            <v>0</v>
          </cell>
          <cell r="N886">
            <v>0</v>
          </cell>
          <cell r="O886">
            <v>0</v>
          </cell>
          <cell r="P886">
            <v>0</v>
          </cell>
          <cell r="Q886">
            <v>0</v>
          </cell>
        </row>
        <row r="887">
          <cell r="C887" t="str">
            <v>Precio Unitario Total Aproximado al peso $</v>
          </cell>
          <cell r="D887">
            <v>0</v>
          </cell>
          <cell r="E887">
            <v>0</v>
          </cell>
          <cell r="F887">
            <v>0</v>
          </cell>
          <cell r="G887">
            <v>0</v>
          </cell>
          <cell r="H887">
            <v>0</v>
          </cell>
          <cell r="I887">
            <v>0</v>
          </cell>
          <cell r="J887">
            <v>0</v>
          </cell>
          <cell r="K887">
            <v>0</v>
          </cell>
          <cell r="L887">
            <v>0</v>
          </cell>
          <cell r="M887">
            <v>0</v>
          </cell>
          <cell r="N887">
            <v>0</v>
          </cell>
          <cell r="O887">
            <v>10602</v>
          </cell>
          <cell r="P887">
            <v>0</v>
          </cell>
          <cell r="Q887">
            <v>0</v>
          </cell>
        </row>
        <row r="888">
          <cell r="C888">
            <v>0</v>
          </cell>
          <cell r="D888">
            <v>0</v>
          </cell>
          <cell r="E888">
            <v>0</v>
          </cell>
          <cell r="F888">
            <v>0</v>
          </cell>
          <cell r="G888">
            <v>0</v>
          </cell>
          <cell r="H888">
            <v>0</v>
          </cell>
          <cell r="I888">
            <v>0</v>
          </cell>
          <cell r="J888">
            <v>0</v>
          </cell>
          <cell r="K888">
            <v>0</v>
          </cell>
          <cell r="L888">
            <v>0</v>
          </cell>
          <cell r="M888">
            <v>0</v>
          </cell>
          <cell r="N888">
            <v>0</v>
          </cell>
          <cell r="O888">
            <v>0</v>
          </cell>
          <cell r="P888">
            <v>0</v>
          </cell>
          <cell r="Q888">
            <v>0</v>
          </cell>
        </row>
        <row r="889">
          <cell r="C889">
            <v>0</v>
          </cell>
          <cell r="D889">
            <v>0</v>
          </cell>
          <cell r="E889">
            <v>0</v>
          </cell>
          <cell r="F889">
            <v>0</v>
          </cell>
          <cell r="G889">
            <v>0</v>
          </cell>
          <cell r="H889">
            <v>0</v>
          </cell>
          <cell r="I889">
            <v>0</v>
          </cell>
          <cell r="J889">
            <v>0</v>
          </cell>
          <cell r="K889">
            <v>0</v>
          </cell>
          <cell r="L889">
            <v>0</v>
          </cell>
          <cell r="M889">
            <v>0</v>
          </cell>
          <cell r="N889">
            <v>0</v>
          </cell>
          <cell r="O889">
            <v>0</v>
          </cell>
          <cell r="P889">
            <v>0</v>
          </cell>
          <cell r="Q889">
            <v>0</v>
          </cell>
        </row>
        <row r="890">
          <cell r="C890">
            <v>0</v>
          </cell>
          <cell r="D890">
            <v>0</v>
          </cell>
          <cell r="E890">
            <v>0</v>
          </cell>
          <cell r="F890">
            <v>0</v>
          </cell>
          <cell r="G890">
            <v>0</v>
          </cell>
          <cell r="H890" t="str">
            <v>Firma</v>
          </cell>
          <cell r="I890">
            <v>0</v>
          </cell>
          <cell r="J890">
            <v>0</v>
          </cell>
          <cell r="K890">
            <v>0</v>
          </cell>
          <cell r="L890">
            <v>0</v>
          </cell>
          <cell r="M890">
            <v>0</v>
          </cell>
          <cell r="N890">
            <v>0</v>
          </cell>
          <cell r="O890">
            <v>0</v>
          </cell>
          <cell r="P890">
            <v>0</v>
          </cell>
          <cell r="Q890">
            <v>0</v>
          </cell>
        </row>
        <row r="891">
          <cell r="C891">
            <v>0</v>
          </cell>
          <cell r="D891">
            <v>0</v>
          </cell>
          <cell r="E891">
            <v>0</v>
          </cell>
          <cell r="F891">
            <v>0</v>
          </cell>
          <cell r="G891">
            <v>0</v>
          </cell>
          <cell r="H891" t="str">
            <v>Nombre:</v>
          </cell>
          <cell r="I891">
            <v>0</v>
          </cell>
          <cell r="J891">
            <v>0</v>
          </cell>
          <cell r="K891">
            <v>0</v>
          </cell>
          <cell r="L891">
            <v>0</v>
          </cell>
          <cell r="M891">
            <v>0</v>
          </cell>
          <cell r="N891">
            <v>0</v>
          </cell>
          <cell r="O891">
            <v>0</v>
          </cell>
          <cell r="P891">
            <v>0</v>
          </cell>
          <cell r="Q891">
            <v>0</v>
          </cell>
        </row>
        <row r="892">
          <cell r="C892">
            <v>0</v>
          </cell>
          <cell r="D892">
            <v>0</v>
          </cell>
          <cell r="E892">
            <v>0</v>
          </cell>
          <cell r="F892">
            <v>0</v>
          </cell>
          <cell r="G892">
            <v>0</v>
          </cell>
          <cell r="H892" t="str">
            <v>Representante Legal del Contratista o su Apoderado</v>
          </cell>
          <cell r="I892">
            <v>0</v>
          </cell>
          <cell r="J892">
            <v>0</v>
          </cell>
          <cell r="K892">
            <v>0</v>
          </cell>
          <cell r="L892">
            <v>0</v>
          </cell>
          <cell r="M892">
            <v>0</v>
          </cell>
          <cell r="N892">
            <v>0</v>
          </cell>
          <cell r="O892">
            <v>0</v>
          </cell>
          <cell r="P892">
            <v>0</v>
          </cell>
          <cell r="Q892">
            <v>0</v>
          </cell>
        </row>
        <row r="893">
          <cell r="C893">
            <v>0</v>
          </cell>
          <cell r="D893">
            <v>0</v>
          </cell>
          <cell r="E893">
            <v>0</v>
          </cell>
          <cell r="F893">
            <v>0</v>
          </cell>
          <cell r="G893">
            <v>0</v>
          </cell>
          <cell r="H893" t="str">
            <v>Matricula No. :</v>
          </cell>
          <cell r="I893">
            <v>0</v>
          </cell>
          <cell r="J893">
            <v>0</v>
          </cell>
          <cell r="K893">
            <v>0</v>
          </cell>
          <cell r="L893">
            <v>0</v>
          </cell>
          <cell r="M893">
            <v>0</v>
          </cell>
          <cell r="N893">
            <v>0</v>
          </cell>
          <cell r="O893">
            <v>0</v>
          </cell>
          <cell r="P893">
            <v>0</v>
          </cell>
          <cell r="Q893">
            <v>0</v>
          </cell>
        </row>
        <row r="894">
          <cell r="C894">
            <v>0</v>
          </cell>
          <cell r="D894">
            <v>0</v>
          </cell>
          <cell r="E894">
            <v>0</v>
          </cell>
          <cell r="F894">
            <v>0</v>
          </cell>
          <cell r="G894">
            <v>0</v>
          </cell>
          <cell r="H894" t="str">
            <v xml:space="preserve"> </v>
          </cell>
          <cell r="I894">
            <v>0</v>
          </cell>
          <cell r="J894">
            <v>0</v>
          </cell>
          <cell r="K894">
            <v>0</v>
          </cell>
          <cell r="L894">
            <v>0</v>
          </cell>
          <cell r="M894">
            <v>0</v>
          </cell>
          <cell r="N894">
            <v>0</v>
          </cell>
          <cell r="O894">
            <v>0</v>
          </cell>
          <cell r="P894">
            <v>0</v>
          </cell>
          <cell r="Q894">
            <v>0</v>
          </cell>
        </row>
        <row r="895">
          <cell r="C895" t="str">
            <v>OBSERVACIONES INTERVENTORÍA</v>
          </cell>
          <cell r="D895">
            <v>0</v>
          </cell>
          <cell r="E895">
            <v>0</v>
          </cell>
          <cell r="F895">
            <v>0</v>
          </cell>
          <cell r="G895">
            <v>0</v>
          </cell>
          <cell r="H895">
            <v>0</v>
          </cell>
          <cell r="I895">
            <v>0</v>
          </cell>
          <cell r="J895">
            <v>0</v>
          </cell>
          <cell r="K895">
            <v>0</v>
          </cell>
          <cell r="L895">
            <v>0</v>
          </cell>
          <cell r="M895">
            <v>0</v>
          </cell>
          <cell r="N895">
            <v>0</v>
          </cell>
          <cell r="O895">
            <v>0</v>
          </cell>
          <cell r="P895">
            <v>0</v>
          </cell>
          <cell r="Q895">
            <v>0</v>
          </cell>
        </row>
        <row r="896">
          <cell r="C896">
            <v>0</v>
          </cell>
          <cell r="D896">
            <v>0</v>
          </cell>
          <cell r="E896">
            <v>0</v>
          </cell>
          <cell r="F896">
            <v>0</v>
          </cell>
          <cell r="G896">
            <v>0</v>
          </cell>
          <cell r="H896">
            <v>0</v>
          </cell>
          <cell r="I896">
            <v>0</v>
          </cell>
          <cell r="J896">
            <v>0</v>
          </cell>
          <cell r="K896">
            <v>0</v>
          </cell>
          <cell r="L896">
            <v>0</v>
          </cell>
          <cell r="M896">
            <v>0</v>
          </cell>
          <cell r="N896">
            <v>0</v>
          </cell>
          <cell r="O896">
            <v>0</v>
          </cell>
          <cell r="P896">
            <v>0</v>
          </cell>
          <cell r="Q896">
            <v>0</v>
          </cell>
        </row>
        <row r="897">
          <cell r="C897">
            <v>0</v>
          </cell>
          <cell r="D897">
            <v>0</v>
          </cell>
          <cell r="E897">
            <v>0</v>
          </cell>
          <cell r="F897">
            <v>0</v>
          </cell>
          <cell r="G897">
            <v>0</v>
          </cell>
          <cell r="H897">
            <v>0</v>
          </cell>
          <cell r="I897">
            <v>0</v>
          </cell>
          <cell r="J897">
            <v>0</v>
          </cell>
          <cell r="K897">
            <v>0</v>
          </cell>
          <cell r="L897">
            <v>0</v>
          </cell>
          <cell r="M897">
            <v>0</v>
          </cell>
          <cell r="N897">
            <v>0</v>
          </cell>
          <cell r="O897">
            <v>0</v>
          </cell>
          <cell r="P897">
            <v>0</v>
          </cell>
          <cell r="Q897">
            <v>0</v>
          </cell>
        </row>
        <row r="898">
          <cell r="C898">
            <v>0</v>
          </cell>
          <cell r="D898">
            <v>0</v>
          </cell>
          <cell r="E898">
            <v>0</v>
          </cell>
          <cell r="F898">
            <v>0</v>
          </cell>
          <cell r="G898">
            <v>0</v>
          </cell>
          <cell r="H898">
            <v>0</v>
          </cell>
          <cell r="I898">
            <v>0</v>
          </cell>
          <cell r="J898">
            <v>0</v>
          </cell>
          <cell r="K898">
            <v>0</v>
          </cell>
          <cell r="L898">
            <v>0</v>
          </cell>
          <cell r="M898">
            <v>0</v>
          </cell>
          <cell r="N898">
            <v>0</v>
          </cell>
          <cell r="O898">
            <v>0</v>
          </cell>
          <cell r="P898">
            <v>0</v>
          </cell>
          <cell r="Q898">
            <v>0</v>
          </cell>
        </row>
        <row r="899">
          <cell r="C899" t="str">
            <v>APROBACIÓN POR INTERVENTORÍA</v>
          </cell>
          <cell r="D899">
            <v>0</v>
          </cell>
          <cell r="E899">
            <v>0</v>
          </cell>
          <cell r="F899">
            <v>0</v>
          </cell>
          <cell r="G899">
            <v>0</v>
          </cell>
          <cell r="H899">
            <v>0</v>
          </cell>
          <cell r="I899">
            <v>0</v>
          </cell>
          <cell r="J899">
            <v>0</v>
          </cell>
          <cell r="K899">
            <v>0</v>
          </cell>
          <cell r="L899">
            <v>0</v>
          </cell>
          <cell r="M899">
            <v>0</v>
          </cell>
          <cell r="N899">
            <v>0</v>
          </cell>
          <cell r="O899">
            <v>0</v>
          </cell>
          <cell r="P899">
            <v>0</v>
          </cell>
          <cell r="Q899">
            <v>0</v>
          </cell>
        </row>
        <row r="900">
          <cell r="C900"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900">
            <v>0</v>
          </cell>
          <cell r="E900">
            <v>0</v>
          </cell>
          <cell r="F900">
            <v>0</v>
          </cell>
          <cell r="G900">
            <v>0</v>
          </cell>
          <cell r="H900">
            <v>0</v>
          </cell>
          <cell r="I900">
            <v>0</v>
          </cell>
          <cell r="J900">
            <v>0</v>
          </cell>
          <cell r="K900">
            <v>0</v>
          </cell>
          <cell r="L900">
            <v>0</v>
          </cell>
          <cell r="M900">
            <v>0</v>
          </cell>
          <cell r="N900">
            <v>0</v>
          </cell>
          <cell r="O900">
            <v>0</v>
          </cell>
          <cell r="P900">
            <v>0</v>
          </cell>
          <cell r="Q900">
            <v>0</v>
          </cell>
        </row>
        <row r="901">
          <cell r="C901">
            <v>0</v>
          </cell>
          <cell r="D901">
            <v>0</v>
          </cell>
          <cell r="E901">
            <v>0</v>
          </cell>
          <cell r="F901">
            <v>0</v>
          </cell>
          <cell r="G901">
            <v>0</v>
          </cell>
          <cell r="H901">
            <v>0</v>
          </cell>
          <cell r="I901">
            <v>0</v>
          </cell>
          <cell r="J901">
            <v>0</v>
          </cell>
          <cell r="K901">
            <v>0</v>
          </cell>
          <cell r="L901">
            <v>0</v>
          </cell>
          <cell r="M901">
            <v>0</v>
          </cell>
          <cell r="N901">
            <v>0</v>
          </cell>
          <cell r="O901">
            <v>0</v>
          </cell>
          <cell r="P901">
            <v>0</v>
          </cell>
          <cell r="Q901">
            <v>0</v>
          </cell>
        </row>
        <row r="902">
          <cell r="C902"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902">
            <v>0</v>
          </cell>
          <cell r="E902">
            <v>0</v>
          </cell>
          <cell r="F902">
            <v>0</v>
          </cell>
          <cell r="G902">
            <v>0</v>
          </cell>
          <cell r="H902">
            <v>0</v>
          </cell>
          <cell r="I902">
            <v>0</v>
          </cell>
          <cell r="J902">
            <v>0</v>
          </cell>
          <cell r="K902">
            <v>0</v>
          </cell>
          <cell r="L902">
            <v>0</v>
          </cell>
          <cell r="M902">
            <v>0</v>
          </cell>
          <cell r="N902">
            <v>0</v>
          </cell>
          <cell r="O902">
            <v>0</v>
          </cell>
          <cell r="P902">
            <v>0</v>
          </cell>
          <cell r="Q902">
            <v>0</v>
          </cell>
        </row>
        <row r="903">
          <cell r="C903">
            <v>0</v>
          </cell>
          <cell r="D903">
            <v>0</v>
          </cell>
          <cell r="E903">
            <v>0</v>
          </cell>
          <cell r="F903">
            <v>0</v>
          </cell>
          <cell r="G903">
            <v>0</v>
          </cell>
          <cell r="H903">
            <v>0</v>
          </cell>
          <cell r="I903">
            <v>0</v>
          </cell>
          <cell r="J903">
            <v>0</v>
          </cell>
          <cell r="K903">
            <v>0</v>
          </cell>
          <cell r="L903">
            <v>0</v>
          </cell>
          <cell r="M903">
            <v>0</v>
          </cell>
          <cell r="N903">
            <v>0</v>
          </cell>
          <cell r="O903">
            <v>0</v>
          </cell>
          <cell r="P903">
            <v>0</v>
          </cell>
          <cell r="Q903">
            <v>0</v>
          </cell>
        </row>
        <row r="904">
          <cell r="C904">
            <v>0</v>
          </cell>
          <cell r="D904">
            <v>0</v>
          </cell>
          <cell r="E904">
            <v>0</v>
          </cell>
          <cell r="F904">
            <v>0</v>
          </cell>
          <cell r="G904">
            <v>0</v>
          </cell>
          <cell r="H904">
            <v>0</v>
          </cell>
          <cell r="I904">
            <v>0</v>
          </cell>
          <cell r="J904">
            <v>0</v>
          </cell>
          <cell r="K904">
            <v>0</v>
          </cell>
          <cell r="L904">
            <v>0</v>
          </cell>
          <cell r="M904">
            <v>0</v>
          </cell>
          <cell r="N904">
            <v>0</v>
          </cell>
          <cell r="O904">
            <v>0</v>
          </cell>
          <cell r="P904">
            <v>0</v>
          </cell>
          <cell r="Q904">
            <v>0</v>
          </cell>
        </row>
        <row r="905">
          <cell r="C905">
            <v>0</v>
          </cell>
          <cell r="D905">
            <v>0</v>
          </cell>
          <cell r="E905">
            <v>0</v>
          </cell>
          <cell r="F905">
            <v>0</v>
          </cell>
          <cell r="G905">
            <v>0</v>
          </cell>
          <cell r="H905" t="str">
            <v>Firma</v>
          </cell>
          <cell r="I905">
            <v>0</v>
          </cell>
          <cell r="J905">
            <v>0</v>
          </cell>
          <cell r="K905">
            <v>0</v>
          </cell>
          <cell r="L905">
            <v>0</v>
          </cell>
          <cell r="M905">
            <v>0</v>
          </cell>
          <cell r="N905">
            <v>0</v>
          </cell>
          <cell r="O905">
            <v>0</v>
          </cell>
          <cell r="P905">
            <v>0</v>
          </cell>
          <cell r="Q905">
            <v>0</v>
          </cell>
        </row>
        <row r="906">
          <cell r="C906">
            <v>0</v>
          </cell>
          <cell r="D906">
            <v>0</v>
          </cell>
          <cell r="E906">
            <v>0</v>
          </cell>
          <cell r="F906">
            <v>0</v>
          </cell>
          <cell r="G906">
            <v>0</v>
          </cell>
          <cell r="H906" t="str">
            <v>Nombre:</v>
          </cell>
          <cell r="I906">
            <v>0</v>
          </cell>
          <cell r="J906">
            <v>0</v>
          </cell>
          <cell r="K906">
            <v>0</v>
          </cell>
          <cell r="L906">
            <v>0</v>
          </cell>
          <cell r="M906">
            <v>0</v>
          </cell>
          <cell r="N906">
            <v>0</v>
          </cell>
          <cell r="O906">
            <v>0</v>
          </cell>
          <cell r="P906">
            <v>0</v>
          </cell>
          <cell r="Q906">
            <v>0</v>
          </cell>
        </row>
        <row r="907">
          <cell r="C907">
            <v>0</v>
          </cell>
          <cell r="D907">
            <v>0</v>
          </cell>
          <cell r="E907">
            <v>0</v>
          </cell>
          <cell r="F907">
            <v>0</v>
          </cell>
          <cell r="G907">
            <v>0</v>
          </cell>
          <cell r="H907" t="str">
            <v>Representante Legal del Interventor o su Apoderado</v>
          </cell>
          <cell r="I907">
            <v>0</v>
          </cell>
          <cell r="J907">
            <v>0</v>
          </cell>
          <cell r="K907">
            <v>0</v>
          </cell>
          <cell r="L907">
            <v>0</v>
          </cell>
          <cell r="M907">
            <v>0</v>
          </cell>
          <cell r="N907">
            <v>0</v>
          </cell>
          <cell r="O907">
            <v>0</v>
          </cell>
          <cell r="P907">
            <v>0</v>
          </cell>
          <cell r="Q907">
            <v>0</v>
          </cell>
        </row>
        <row r="908">
          <cell r="C908">
            <v>0</v>
          </cell>
          <cell r="D908">
            <v>0</v>
          </cell>
          <cell r="E908">
            <v>0</v>
          </cell>
          <cell r="F908">
            <v>0</v>
          </cell>
          <cell r="G908">
            <v>0</v>
          </cell>
          <cell r="H908" t="str">
            <v>Matricula No. :</v>
          </cell>
          <cell r="I908">
            <v>0</v>
          </cell>
          <cell r="J908">
            <v>0</v>
          </cell>
          <cell r="K908">
            <v>0</v>
          </cell>
          <cell r="L908">
            <v>0</v>
          </cell>
          <cell r="M908">
            <v>0</v>
          </cell>
          <cell r="N908">
            <v>0</v>
          </cell>
          <cell r="O908">
            <v>0</v>
          </cell>
          <cell r="P908">
            <v>0</v>
          </cell>
          <cell r="Q908">
            <v>0</v>
          </cell>
        </row>
        <row r="909">
          <cell r="C909">
            <v>0</v>
          </cell>
          <cell r="D909">
            <v>0</v>
          </cell>
          <cell r="E909">
            <v>0</v>
          </cell>
          <cell r="F909">
            <v>0</v>
          </cell>
          <cell r="G909">
            <v>0</v>
          </cell>
          <cell r="H909">
            <v>0</v>
          </cell>
          <cell r="I909">
            <v>0</v>
          </cell>
          <cell r="J909">
            <v>0</v>
          </cell>
          <cell r="K909">
            <v>0</v>
          </cell>
          <cell r="L909">
            <v>0</v>
          </cell>
          <cell r="M909">
            <v>0</v>
          </cell>
          <cell r="N909">
            <v>0</v>
          </cell>
          <cell r="O909">
            <v>0</v>
          </cell>
          <cell r="P909">
            <v>0</v>
          </cell>
          <cell r="Q909">
            <v>0</v>
          </cell>
        </row>
        <row r="910">
          <cell r="C910">
            <v>0</v>
          </cell>
          <cell r="D910">
            <v>0</v>
          </cell>
          <cell r="E910">
            <v>0</v>
          </cell>
          <cell r="F910">
            <v>0</v>
          </cell>
          <cell r="G910">
            <v>0</v>
          </cell>
          <cell r="H910">
            <v>0</v>
          </cell>
          <cell r="I910">
            <v>0</v>
          </cell>
          <cell r="J910">
            <v>0</v>
          </cell>
          <cell r="K910">
            <v>0</v>
          </cell>
          <cell r="L910">
            <v>0</v>
          </cell>
          <cell r="M910">
            <v>0</v>
          </cell>
          <cell r="N910">
            <v>0</v>
          </cell>
          <cell r="O910">
            <v>0</v>
          </cell>
          <cell r="P910">
            <v>0</v>
          </cell>
          <cell r="Q910">
            <v>0</v>
          </cell>
        </row>
        <row r="913">
          <cell r="C913">
            <v>0</v>
          </cell>
          <cell r="D913">
            <v>0</v>
          </cell>
          <cell r="E913">
            <v>0</v>
          </cell>
          <cell r="F913">
            <v>0</v>
          </cell>
          <cell r="G913">
            <v>0</v>
          </cell>
          <cell r="H913">
            <v>0</v>
          </cell>
          <cell r="I913">
            <v>0</v>
          </cell>
          <cell r="J913">
            <v>0</v>
          </cell>
          <cell r="K913">
            <v>0</v>
          </cell>
          <cell r="L913">
            <v>0</v>
          </cell>
          <cell r="M913">
            <v>0</v>
          </cell>
          <cell r="N913">
            <v>0</v>
          </cell>
          <cell r="O913">
            <v>0</v>
          </cell>
          <cell r="P913">
            <v>0</v>
          </cell>
          <cell r="Q913">
            <v>0</v>
          </cell>
        </row>
        <row r="914">
          <cell r="C914" t="str">
            <v>Formulario 1 - Propuesta económica  - Documento tipo de selección abreviada de menor cuantía - versión 2</v>
          </cell>
          <cell r="D914">
            <v>0</v>
          </cell>
          <cell r="E914">
            <v>0</v>
          </cell>
          <cell r="F914">
            <v>0</v>
          </cell>
          <cell r="G914">
            <v>0</v>
          </cell>
          <cell r="H914">
            <v>0</v>
          </cell>
          <cell r="I914">
            <v>0</v>
          </cell>
          <cell r="J914">
            <v>0</v>
          </cell>
          <cell r="K914">
            <v>0</v>
          </cell>
          <cell r="L914">
            <v>0</v>
          </cell>
          <cell r="M914">
            <v>0</v>
          </cell>
          <cell r="N914">
            <v>0</v>
          </cell>
          <cell r="O914">
            <v>0</v>
          </cell>
          <cell r="P914">
            <v>0</v>
          </cell>
          <cell r="Q914">
            <v>0</v>
          </cell>
        </row>
        <row r="915">
          <cell r="C915" t="str">
            <v>Código</v>
          </cell>
          <cell r="D915" t="str">
            <v>CCE-EICP-FM-25</v>
          </cell>
          <cell r="E915" t="str">
            <v>Versión</v>
          </cell>
          <cell r="F915">
            <v>2</v>
          </cell>
          <cell r="G915">
            <v>0</v>
          </cell>
          <cell r="H915">
            <v>0</v>
          </cell>
          <cell r="I915">
            <v>0</v>
          </cell>
          <cell r="J915">
            <v>0</v>
          </cell>
          <cell r="K915">
            <v>0</v>
          </cell>
          <cell r="L915">
            <v>0</v>
          </cell>
          <cell r="M915">
            <v>0</v>
          </cell>
          <cell r="N915">
            <v>0</v>
          </cell>
          <cell r="O915">
            <v>0</v>
          </cell>
          <cell r="P915">
            <v>0</v>
          </cell>
          <cell r="Q915">
            <v>0</v>
          </cell>
        </row>
        <row r="916">
          <cell r="C916">
            <v>0</v>
          </cell>
          <cell r="D916">
            <v>0</v>
          </cell>
          <cell r="E916">
            <v>0</v>
          </cell>
          <cell r="F916">
            <v>0</v>
          </cell>
          <cell r="G916">
            <v>0</v>
          </cell>
          <cell r="H916">
            <v>0</v>
          </cell>
          <cell r="I916">
            <v>0</v>
          </cell>
          <cell r="J916">
            <v>0</v>
          </cell>
          <cell r="K916">
            <v>0</v>
          </cell>
          <cell r="L916">
            <v>0</v>
          </cell>
          <cell r="M916">
            <v>0</v>
          </cell>
          <cell r="N916">
            <v>0</v>
          </cell>
          <cell r="O916">
            <v>0</v>
          </cell>
          <cell r="P916">
            <v>0</v>
          </cell>
          <cell r="Q916">
            <v>0</v>
          </cell>
        </row>
        <row r="917">
          <cell r="C917" t="str">
            <v>[La entidad podrá utilizar este formato para la presentación de los análisis de precios unitarios el contratista en la oportunidad prevista en el numeral 8.1. del Documento Base]</v>
          </cell>
          <cell r="D917">
            <v>0</v>
          </cell>
          <cell r="E917">
            <v>0</v>
          </cell>
          <cell r="F917">
            <v>0</v>
          </cell>
          <cell r="G917">
            <v>0</v>
          </cell>
          <cell r="H917">
            <v>0</v>
          </cell>
          <cell r="I917">
            <v>0</v>
          </cell>
          <cell r="J917">
            <v>0</v>
          </cell>
          <cell r="K917">
            <v>0</v>
          </cell>
          <cell r="L917">
            <v>0</v>
          </cell>
          <cell r="M917">
            <v>0</v>
          </cell>
          <cell r="N917">
            <v>0</v>
          </cell>
          <cell r="O917">
            <v>0</v>
          </cell>
          <cell r="P917">
            <v>0</v>
          </cell>
          <cell r="Q917">
            <v>0</v>
          </cell>
        </row>
        <row r="918">
          <cell r="C918">
            <v>0</v>
          </cell>
          <cell r="D918">
            <v>0</v>
          </cell>
          <cell r="E918">
            <v>0</v>
          </cell>
          <cell r="F918">
            <v>0</v>
          </cell>
          <cell r="G918">
            <v>0</v>
          </cell>
          <cell r="H918">
            <v>0</v>
          </cell>
          <cell r="I918">
            <v>0</v>
          </cell>
          <cell r="J918">
            <v>0</v>
          </cell>
          <cell r="K918">
            <v>0</v>
          </cell>
          <cell r="L918">
            <v>0</v>
          </cell>
          <cell r="M918">
            <v>0</v>
          </cell>
          <cell r="N918">
            <v>0</v>
          </cell>
          <cell r="O918">
            <v>0</v>
          </cell>
          <cell r="P918">
            <v>0</v>
          </cell>
          <cell r="Q918">
            <v>0</v>
          </cell>
        </row>
        <row r="919">
          <cell r="C919">
            <v>0</v>
          </cell>
          <cell r="D919">
            <v>0</v>
          </cell>
          <cell r="E919">
            <v>0</v>
          </cell>
          <cell r="F919">
            <v>0</v>
          </cell>
          <cell r="G919">
            <v>0</v>
          </cell>
          <cell r="H919">
            <v>0</v>
          </cell>
          <cell r="I919">
            <v>0</v>
          </cell>
          <cell r="J919">
            <v>0</v>
          </cell>
          <cell r="K919">
            <v>0</v>
          </cell>
          <cell r="L919">
            <v>0</v>
          </cell>
          <cell r="M919">
            <v>0</v>
          </cell>
          <cell r="N919">
            <v>0</v>
          </cell>
          <cell r="O919">
            <v>0</v>
          </cell>
          <cell r="P919">
            <v>0</v>
          </cell>
          <cell r="Q919">
            <v>0</v>
          </cell>
        </row>
        <row r="920">
          <cell r="C920">
            <v>0</v>
          </cell>
          <cell r="D920" t="str">
            <v>MUNICIPIO DE CONCORDIA, ANTIOQUIA</v>
          </cell>
          <cell r="E920">
            <v>0</v>
          </cell>
          <cell r="F920">
            <v>0</v>
          </cell>
          <cell r="G920">
            <v>0</v>
          </cell>
          <cell r="H920">
            <v>0</v>
          </cell>
          <cell r="I920">
            <v>0</v>
          </cell>
          <cell r="J920">
            <v>0</v>
          </cell>
          <cell r="K920">
            <v>0</v>
          </cell>
          <cell r="L920">
            <v>0</v>
          </cell>
          <cell r="M920">
            <v>0</v>
          </cell>
          <cell r="N920">
            <v>0</v>
          </cell>
          <cell r="O920">
            <v>0</v>
          </cell>
          <cell r="P920">
            <v>0</v>
          </cell>
          <cell r="Q920">
            <v>0</v>
          </cell>
        </row>
        <row r="921">
          <cell r="C921">
            <v>0</v>
          </cell>
          <cell r="D921">
            <v>0</v>
          </cell>
          <cell r="E921">
            <v>0</v>
          </cell>
          <cell r="F921">
            <v>0</v>
          </cell>
          <cell r="G921">
            <v>0</v>
          </cell>
          <cell r="H921">
            <v>0</v>
          </cell>
          <cell r="I921">
            <v>0</v>
          </cell>
          <cell r="J921">
            <v>0</v>
          </cell>
          <cell r="K921">
            <v>0</v>
          </cell>
          <cell r="L921" t="str">
            <v>VERSIÓN</v>
          </cell>
          <cell r="M921">
            <v>0</v>
          </cell>
          <cell r="N921">
            <v>0</v>
          </cell>
          <cell r="O921">
            <v>0</v>
          </cell>
          <cell r="P921">
            <v>0</v>
          </cell>
          <cell r="Q921">
            <v>0</v>
          </cell>
        </row>
        <row r="922">
          <cell r="C922">
            <v>0</v>
          </cell>
          <cell r="D922" t="str">
            <v xml:space="preserve">[NÚMERO DEL PROCESO] </v>
          </cell>
          <cell r="E922">
            <v>0</v>
          </cell>
          <cell r="F922">
            <v>0</v>
          </cell>
          <cell r="G922">
            <v>0</v>
          </cell>
          <cell r="H922">
            <v>0</v>
          </cell>
          <cell r="I922">
            <v>0</v>
          </cell>
          <cell r="J922">
            <v>0</v>
          </cell>
          <cell r="K922">
            <v>0</v>
          </cell>
          <cell r="L922">
            <v>0</v>
          </cell>
          <cell r="M922">
            <v>0</v>
          </cell>
          <cell r="N922">
            <v>0</v>
          </cell>
          <cell r="O922">
            <v>0</v>
          </cell>
          <cell r="P922">
            <v>0</v>
          </cell>
          <cell r="Q922">
            <v>0</v>
          </cell>
        </row>
        <row r="923">
          <cell r="C923">
            <v>0</v>
          </cell>
          <cell r="D923">
            <v>0</v>
          </cell>
          <cell r="E923">
            <v>0</v>
          </cell>
          <cell r="F923">
            <v>0</v>
          </cell>
          <cell r="G923">
            <v>0</v>
          </cell>
          <cell r="H923">
            <v>0</v>
          </cell>
          <cell r="I923">
            <v>0</v>
          </cell>
          <cell r="J923">
            <v>0</v>
          </cell>
          <cell r="K923">
            <v>0</v>
          </cell>
          <cell r="L923" t="str">
            <v>PÁGINA</v>
          </cell>
          <cell r="M923">
            <v>1</v>
          </cell>
          <cell r="N923" t="str">
            <v>DE</v>
          </cell>
          <cell r="O923">
            <v>1</v>
          </cell>
          <cell r="P923">
            <v>0</v>
          </cell>
          <cell r="Q923">
            <v>0</v>
          </cell>
        </row>
        <row r="924">
          <cell r="C924">
            <v>0</v>
          </cell>
          <cell r="D924" t="str">
            <v xml:space="preserve">ANALISIS DE PRECIOS UNITARIOS </v>
          </cell>
          <cell r="E924">
            <v>0</v>
          </cell>
          <cell r="F924">
            <v>0</v>
          </cell>
          <cell r="G924">
            <v>0</v>
          </cell>
          <cell r="H924">
            <v>0</v>
          </cell>
          <cell r="I924">
            <v>0</v>
          </cell>
          <cell r="J924">
            <v>0</v>
          </cell>
          <cell r="K924">
            <v>0</v>
          </cell>
          <cell r="L924">
            <v>0</v>
          </cell>
          <cell r="M924">
            <v>0</v>
          </cell>
          <cell r="N924">
            <v>0</v>
          </cell>
          <cell r="O924">
            <v>0</v>
          </cell>
          <cell r="P924">
            <v>0</v>
          </cell>
          <cell r="Q924">
            <v>0</v>
          </cell>
        </row>
        <row r="925">
          <cell r="C925">
            <v>0</v>
          </cell>
          <cell r="D925">
            <v>0</v>
          </cell>
          <cell r="E925">
            <v>0</v>
          </cell>
          <cell r="F925">
            <v>0</v>
          </cell>
          <cell r="G925">
            <v>0</v>
          </cell>
          <cell r="H925">
            <v>0</v>
          </cell>
          <cell r="I925">
            <v>0</v>
          </cell>
          <cell r="J925">
            <v>0</v>
          </cell>
          <cell r="K925">
            <v>0</v>
          </cell>
          <cell r="L925">
            <v>0</v>
          </cell>
          <cell r="M925">
            <v>0</v>
          </cell>
          <cell r="N925">
            <v>0</v>
          </cell>
          <cell r="O925">
            <v>0</v>
          </cell>
          <cell r="P925">
            <v>0</v>
          </cell>
          <cell r="Q925">
            <v>0</v>
          </cell>
        </row>
        <row r="926">
          <cell r="C926">
            <v>0</v>
          </cell>
          <cell r="D926">
            <v>0</v>
          </cell>
          <cell r="E926">
            <v>0</v>
          </cell>
          <cell r="F926">
            <v>0</v>
          </cell>
          <cell r="G926">
            <v>0</v>
          </cell>
          <cell r="H926">
            <v>0</v>
          </cell>
          <cell r="I926">
            <v>0</v>
          </cell>
          <cell r="J926">
            <v>0</v>
          </cell>
          <cell r="K926">
            <v>0</v>
          </cell>
          <cell r="L926" t="str">
            <v>FECHA</v>
          </cell>
          <cell r="M926" t="str">
            <v>DD</v>
          </cell>
          <cell r="N926" t="str">
            <v>MM</v>
          </cell>
          <cell r="O926" t="str">
            <v>AA</v>
          </cell>
          <cell r="P926">
            <v>0</v>
          </cell>
          <cell r="Q926">
            <v>0</v>
          </cell>
        </row>
        <row r="927">
          <cell r="C927">
            <v>0</v>
          </cell>
          <cell r="D927">
            <v>0</v>
          </cell>
          <cell r="E927">
            <v>0</v>
          </cell>
          <cell r="F927">
            <v>0</v>
          </cell>
          <cell r="G927">
            <v>0</v>
          </cell>
          <cell r="H927">
            <v>0</v>
          </cell>
          <cell r="I927">
            <v>0</v>
          </cell>
          <cell r="J927">
            <v>0</v>
          </cell>
          <cell r="K927">
            <v>0</v>
          </cell>
          <cell r="L927">
            <v>0</v>
          </cell>
          <cell r="M927">
            <v>8</v>
          </cell>
          <cell r="N927">
            <v>5</v>
          </cell>
          <cell r="O927">
            <v>2023</v>
          </cell>
          <cell r="P927">
            <v>0</v>
          </cell>
          <cell r="Q927">
            <v>0</v>
          </cell>
        </row>
        <row r="928">
          <cell r="C928" t="str">
            <v>ÍTEMS DE LA PROPUESTA ECONÓMICA</v>
          </cell>
          <cell r="D928">
            <v>0</v>
          </cell>
          <cell r="E928">
            <v>0</v>
          </cell>
          <cell r="F928">
            <v>0</v>
          </cell>
          <cell r="G928">
            <v>0</v>
          </cell>
          <cell r="H928">
            <v>0</v>
          </cell>
          <cell r="I928" t="str">
            <v>ÍTEMS NO PREVISTOS</v>
          </cell>
          <cell r="J928">
            <v>0</v>
          </cell>
          <cell r="K928">
            <v>0</v>
          </cell>
          <cell r="L928">
            <v>0</v>
          </cell>
          <cell r="M928">
            <v>0</v>
          </cell>
          <cell r="N928">
            <v>0</v>
          </cell>
          <cell r="O928">
            <v>0</v>
          </cell>
          <cell r="P928">
            <v>0</v>
          </cell>
          <cell r="Q928">
            <v>0</v>
          </cell>
        </row>
        <row r="929">
          <cell r="C929">
            <v>0</v>
          </cell>
          <cell r="D929">
            <v>0</v>
          </cell>
          <cell r="E929">
            <v>0</v>
          </cell>
          <cell r="F929">
            <v>0</v>
          </cell>
          <cell r="G929">
            <v>0</v>
          </cell>
          <cell r="H929">
            <v>0</v>
          </cell>
          <cell r="I929">
            <v>0</v>
          </cell>
          <cell r="J929">
            <v>0</v>
          </cell>
          <cell r="K929">
            <v>0</v>
          </cell>
          <cell r="L929">
            <v>0</v>
          </cell>
          <cell r="M929">
            <v>0</v>
          </cell>
          <cell r="N929">
            <v>0</v>
          </cell>
          <cell r="O929">
            <v>0</v>
          </cell>
          <cell r="P929">
            <v>0</v>
          </cell>
          <cell r="Q929">
            <v>0</v>
          </cell>
        </row>
        <row r="930">
          <cell r="C930">
            <v>0</v>
          </cell>
          <cell r="D930">
            <v>0</v>
          </cell>
          <cell r="E930">
            <v>0</v>
          </cell>
          <cell r="F930">
            <v>0</v>
          </cell>
          <cell r="G930">
            <v>0</v>
          </cell>
          <cell r="H930">
            <v>0</v>
          </cell>
          <cell r="I930">
            <v>0</v>
          </cell>
          <cell r="J930">
            <v>0</v>
          </cell>
          <cell r="K930">
            <v>0</v>
          </cell>
          <cell r="L930">
            <v>0</v>
          </cell>
          <cell r="M930">
            <v>0</v>
          </cell>
          <cell r="N930">
            <v>0</v>
          </cell>
          <cell r="O930">
            <v>0</v>
          </cell>
          <cell r="P930">
            <v>0</v>
          </cell>
          <cell r="Q930">
            <v>0</v>
          </cell>
        </row>
        <row r="931">
          <cell r="C931">
            <v>0</v>
          </cell>
          <cell r="D931">
            <v>0</v>
          </cell>
          <cell r="E931">
            <v>0</v>
          </cell>
          <cell r="F931">
            <v>0</v>
          </cell>
          <cell r="G931">
            <v>0</v>
          </cell>
          <cell r="H931">
            <v>0</v>
          </cell>
          <cell r="I931">
            <v>0</v>
          </cell>
          <cell r="J931">
            <v>0</v>
          </cell>
          <cell r="K931">
            <v>0</v>
          </cell>
          <cell r="L931">
            <v>0</v>
          </cell>
          <cell r="M931">
            <v>0</v>
          </cell>
          <cell r="N931">
            <v>0</v>
          </cell>
          <cell r="O931">
            <v>0</v>
          </cell>
          <cell r="P931">
            <v>0</v>
          </cell>
          <cell r="Q931">
            <v>0</v>
          </cell>
        </row>
        <row r="932">
          <cell r="C932" t="str">
            <v>DATOS ESPECÍFICOS</v>
          </cell>
          <cell r="D932">
            <v>0</v>
          </cell>
          <cell r="E932">
            <v>0</v>
          </cell>
          <cell r="F932">
            <v>0</v>
          </cell>
          <cell r="G932">
            <v>0</v>
          </cell>
          <cell r="H932">
            <v>0</v>
          </cell>
          <cell r="I932">
            <v>0</v>
          </cell>
          <cell r="J932">
            <v>0</v>
          </cell>
          <cell r="K932">
            <v>0</v>
          </cell>
          <cell r="L932">
            <v>0</v>
          </cell>
          <cell r="M932">
            <v>0</v>
          </cell>
          <cell r="N932">
            <v>0</v>
          </cell>
          <cell r="O932">
            <v>0</v>
          </cell>
          <cell r="P932">
            <v>0</v>
          </cell>
          <cell r="Q932">
            <v>0</v>
          </cell>
        </row>
        <row r="933">
          <cell r="C933">
            <v>0</v>
          </cell>
          <cell r="D933">
            <v>0</v>
          </cell>
          <cell r="E933">
            <v>0</v>
          </cell>
          <cell r="F933">
            <v>0</v>
          </cell>
          <cell r="G933">
            <v>0</v>
          </cell>
          <cell r="H933">
            <v>0</v>
          </cell>
          <cell r="I933">
            <v>0</v>
          </cell>
          <cell r="J933">
            <v>0</v>
          </cell>
          <cell r="K933">
            <v>0</v>
          </cell>
          <cell r="L933">
            <v>0</v>
          </cell>
          <cell r="M933">
            <v>0</v>
          </cell>
          <cell r="N933">
            <v>0</v>
          </cell>
          <cell r="O933">
            <v>0</v>
          </cell>
          <cell r="P933">
            <v>0</v>
          </cell>
          <cell r="Q933">
            <v>0</v>
          </cell>
        </row>
        <row r="934">
          <cell r="C934" t="str">
            <v>ÍTEM</v>
          </cell>
          <cell r="D934" t="str">
            <v>DESCRIPCIÓN</v>
          </cell>
          <cell r="E934">
            <v>0</v>
          </cell>
          <cell r="F934">
            <v>0</v>
          </cell>
          <cell r="G934">
            <v>0</v>
          </cell>
          <cell r="H934">
            <v>0</v>
          </cell>
          <cell r="I934">
            <v>0</v>
          </cell>
          <cell r="J934">
            <v>0</v>
          </cell>
          <cell r="K934">
            <v>0</v>
          </cell>
          <cell r="L934">
            <v>0</v>
          </cell>
          <cell r="M934" t="str">
            <v>UNIDAD</v>
          </cell>
          <cell r="N934">
            <v>0</v>
          </cell>
          <cell r="O934" t="str">
            <v>CANTIDAD</v>
          </cell>
          <cell r="P934">
            <v>0</v>
          </cell>
          <cell r="Q934">
            <v>0</v>
          </cell>
        </row>
        <row r="935">
          <cell r="C935" t="str">
            <v>5.3.1</v>
          </cell>
          <cell r="D935" t="str">
            <v>Excavación MANUAL en material heterogéneo y en cualquier grado de humedad de 0-2 m de Prof. Incluye: roca descompuesta, bolas de roca de volumen inferior a 0.35 m³., el cargue y transporte interno; la botada de material se pagara en su ítem respectivo. Su medida será en el sitio. No incluye entibado.</v>
          </cell>
          <cell r="E935">
            <v>0</v>
          </cell>
          <cell r="F935">
            <v>0</v>
          </cell>
          <cell r="G935">
            <v>0</v>
          </cell>
          <cell r="H935">
            <v>0</v>
          </cell>
          <cell r="I935">
            <v>0</v>
          </cell>
          <cell r="J935">
            <v>0</v>
          </cell>
          <cell r="K935">
            <v>0</v>
          </cell>
          <cell r="L935">
            <v>0</v>
          </cell>
          <cell r="M935" t="str">
            <v>m3</v>
          </cell>
          <cell r="N935">
            <v>0</v>
          </cell>
          <cell r="O935">
            <v>55</v>
          </cell>
          <cell r="P935">
            <v>0</v>
          </cell>
          <cell r="Q935">
            <v>0</v>
          </cell>
          <cell r="R935">
            <v>23492</v>
          </cell>
          <cell r="S935">
            <v>30289</v>
          </cell>
          <cell r="T935">
            <v>4.7600000000000003E-2</v>
          </cell>
          <cell r="U935">
            <v>0</v>
          </cell>
          <cell r="V935">
            <v>0</v>
          </cell>
          <cell r="W935">
            <v>0.95240000000000002</v>
          </cell>
        </row>
        <row r="936">
          <cell r="C936" t="str">
            <v>I. EQUIPO</v>
          </cell>
          <cell r="D936">
            <v>0</v>
          </cell>
          <cell r="E936">
            <v>0</v>
          </cell>
          <cell r="F936">
            <v>0</v>
          </cell>
          <cell r="G936">
            <v>0</v>
          </cell>
          <cell r="H936">
            <v>0</v>
          </cell>
          <cell r="I936">
            <v>0</v>
          </cell>
          <cell r="J936">
            <v>0</v>
          </cell>
          <cell r="K936">
            <v>0</v>
          </cell>
          <cell r="L936">
            <v>0</v>
          </cell>
          <cell r="M936">
            <v>0</v>
          </cell>
          <cell r="N936">
            <v>0</v>
          </cell>
          <cell r="O936">
            <v>0</v>
          </cell>
          <cell r="P936">
            <v>0</v>
          </cell>
          <cell r="Q936">
            <v>0</v>
          </cell>
        </row>
        <row r="937">
          <cell r="C937">
            <v>0</v>
          </cell>
          <cell r="D937">
            <v>0</v>
          </cell>
          <cell r="E937">
            <v>0</v>
          </cell>
          <cell r="F937">
            <v>0</v>
          </cell>
          <cell r="G937">
            <v>0</v>
          </cell>
          <cell r="H937">
            <v>0</v>
          </cell>
          <cell r="I937">
            <v>0</v>
          </cell>
          <cell r="J937">
            <v>0</v>
          </cell>
          <cell r="K937">
            <v>0</v>
          </cell>
          <cell r="L937">
            <v>0</v>
          </cell>
          <cell r="M937">
            <v>0</v>
          </cell>
          <cell r="N937">
            <v>0</v>
          </cell>
          <cell r="O937">
            <v>0</v>
          </cell>
          <cell r="P937">
            <v>0</v>
          </cell>
          <cell r="Q937">
            <v>0</v>
          </cell>
        </row>
        <row r="938">
          <cell r="C938" t="str">
            <v>DESCRIPCIÓN</v>
          </cell>
          <cell r="D938">
            <v>0</v>
          </cell>
          <cell r="E938">
            <v>0</v>
          </cell>
          <cell r="F938">
            <v>0</v>
          </cell>
          <cell r="G938">
            <v>0</v>
          </cell>
          <cell r="H938" t="str">
            <v>MARCA</v>
          </cell>
          <cell r="I938">
            <v>0</v>
          </cell>
          <cell r="J938" t="str">
            <v>TIPO</v>
          </cell>
          <cell r="K938">
            <v>0</v>
          </cell>
          <cell r="L938" t="str">
            <v>TARIFA/HORA</v>
          </cell>
          <cell r="M938" t="str">
            <v>RENDIMIENTO</v>
          </cell>
          <cell r="N938">
            <v>0</v>
          </cell>
          <cell r="O938" t="str">
            <v>Vr. UNITARIO</v>
          </cell>
          <cell r="P938">
            <v>0</v>
          </cell>
          <cell r="Q938">
            <v>0</v>
          </cell>
        </row>
        <row r="939">
          <cell r="C939">
            <v>0</v>
          </cell>
          <cell r="D939">
            <v>0</v>
          </cell>
          <cell r="E939">
            <v>0</v>
          </cell>
          <cell r="F939">
            <v>0</v>
          </cell>
          <cell r="G939">
            <v>0</v>
          </cell>
          <cell r="H939">
            <v>0</v>
          </cell>
          <cell r="I939">
            <v>0</v>
          </cell>
          <cell r="J939" t="str">
            <v/>
          </cell>
          <cell r="K939">
            <v>0</v>
          </cell>
          <cell r="L939" t="str">
            <v/>
          </cell>
          <cell r="M939">
            <v>0</v>
          </cell>
          <cell r="N939">
            <v>0</v>
          </cell>
          <cell r="O939">
            <v>0</v>
          </cell>
          <cell r="P939">
            <v>0</v>
          </cell>
          <cell r="Q939">
            <v>0</v>
          </cell>
          <cell r="R939">
            <v>0</v>
          </cell>
          <cell r="T939">
            <v>0</v>
          </cell>
        </row>
        <row r="940">
          <cell r="C940">
            <v>0</v>
          </cell>
          <cell r="D940">
            <v>0</v>
          </cell>
          <cell r="E940">
            <v>0</v>
          </cell>
          <cell r="F940">
            <v>0</v>
          </cell>
          <cell r="G940">
            <v>0</v>
          </cell>
          <cell r="H940">
            <v>0</v>
          </cell>
          <cell r="I940">
            <v>0</v>
          </cell>
          <cell r="J940" t="str">
            <v/>
          </cell>
          <cell r="K940">
            <v>0</v>
          </cell>
          <cell r="L940" t="str">
            <v/>
          </cell>
          <cell r="M940">
            <v>0</v>
          </cell>
          <cell r="N940">
            <v>0</v>
          </cell>
          <cell r="O940">
            <v>0</v>
          </cell>
          <cell r="P940">
            <v>0</v>
          </cell>
          <cell r="Q940">
            <v>0</v>
          </cell>
          <cell r="R940">
            <v>0</v>
          </cell>
          <cell r="T940">
            <v>0</v>
          </cell>
        </row>
        <row r="941">
          <cell r="C941">
            <v>0</v>
          </cell>
          <cell r="D941">
            <v>0</v>
          </cell>
          <cell r="E941">
            <v>0</v>
          </cell>
          <cell r="F941">
            <v>0</v>
          </cell>
          <cell r="G941">
            <v>0</v>
          </cell>
          <cell r="H941">
            <v>0</v>
          </cell>
          <cell r="I941">
            <v>0</v>
          </cell>
          <cell r="J941" t="str">
            <v/>
          </cell>
          <cell r="K941">
            <v>0</v>
          </cell>
          <cell r="L941" t="str">
            <v/>
          </cell>
          <cell r="M941">
            <v>0</v>
          </cell>
          <cell r="N941">
            <v>0</v>
          </cell>
          <cell r="O941">
            <v>0</v>
          </cell>
          <cell r="P941">
            <v>0</v>
          </cell>
          <cell r="Q941">
            <v>0</v>
          </cell>
          <cell r="R941">
            <v>0</v>
          </cell>
          <cell r="T941">
            <v>0</v>
          </cell>
        </row>
        <row r="942">
          <cell r="C942" t="str">
            <v>Herramienta Menor (Como % de Mano de Obra)</v>
          </cell>
          <cell r="D942">
            <v>0</v>
          </cell>
          <cell r="E942">
            <v>0</v>
          </cell>
          <cell r="F942">
            <v>0</v>
          </cell>
          <cell r="G942">
            <v>0</v>
          </cell>
          <cell r="H942">
            <v>0</v>
          </cell>
          <cell r="I942">
            <v>0</v>
          </cell>
          <cell r="J942" t="str">
            <v>Dia</v>
          </cell>
          <cell r="K942">
            <v>0</v>
          </cell>
          <cell r="L942">
            <v>22373</v>
          </cell>
          <cell r="M942">
            <v>0.05</v>
          </cell>
          <cell r="N942">
            <v>0</v>
          </cell>
          <cell r="O942">
            <v>1119</v>
          </cell>
          <cell r="P942">
            <v>0</v>
          </cell>
          <cell r="Q942">
            <v>0</v>
          </cell>
          <cell r="R942">
            <v>61545</v>
          </cell>
          <cell r="T942" t="str">
            <v>Herramienta Menor (Como % de Mano de Obra)</v>
          </cell>
        </row>
        <row r="943">
          <cell r="C943">
            <v>0</v>
          </cell>
          <cell r="D943">
            <v>0</v>
          </cell>
          <cell r="E943">
            <v>0</v>
          </cell>
          <cell r="F943">
            <v>0</v>
          </cell>
          <cell r="G943">
            <v>0</v>
          </cell>
          <cell r="H943">
            <v>0</v>
          </cell>
          <cell r="I943">
            <v>0</v>
          </cell>
          <cell r="J943">
            <v>0</v>
          </cell>
          <cell r="K943">
            <v>0</v>
          </cell>
          <cell r="L943">
            <v>4.7600000000000003E-2</v>
          </cell>
          <cell r="M943" t="str">
            <v>SUBTOTAL $</v>
          </cell>
          <cell r="N943">
            <v>0</v>
          </cell>
          <cell r="O943">
            <v>1119</v>
          </cell>
          <cell r="P943">
            <v>0</v>
          </cell>
          <cell r="Q943">
            <v>0</v>
          </cell>
          <cell r="T943">
            <v>0</v>
          </cell>
        </row>
        <row r="944">
          <cell r="C944" t="str">
            <v>II. MATERIALES</v>
          </cell>
          <cell r="D944">
            <v>0</v>
          </cell>
          <cell r="E944">
            <v>0</v>
          </cell>
          <cell r="F944">
            <v>0</v>
          </cell>
          <cell r="G944">
            <v>0</v>
          </cell>
          <cell r="H944">
            <v>0</v>
          </cell>
          <cell r="I944">
            <v>0</v>
          </cell>
          <cell r="J944">
            <v>0</v>
          </cell>
          <cell r="K944">
            <v>0</v>
          </cell>
          <cell r="L944">
            <v>0</v>
          </cell>
          <cell r="M944">
            <v>0</v>
          </cell>
          <cell r="N944">
            <v>0</v>
          </cell>
          <cell r="O944">
            <v>0</v>
          </cell>
          <cell r="P944">
            <v>0</v>
          </cell>
          <cell r="Q944">
            <v>0</v>
          </cell>
          <cell r="T944">
            <v>0</v>
          </cell>
        </row>
        <row r="945">
          <cell r="C945">
            <v>0</v>
          </cell>
          <cell r="D945">
            <v>0</v>
          </cell>
          <cell r="E945">
            <v>0</v>
          </cell>
          <cell r="F945">
            <v>0</v>
          </cell>
          <cell r="G945">
            <v>0</v>
          </cell>
          <cell r="H945">
            <v>0</v>
          </cell>
          <cell r="I945">
            <v>0</v>
          </cell>
          <cell r="J945">
            <v>0</v>
          </cell>
          <cell r="K945">
            <v>0</v>
          </cell>
          <cell r="L945">
            <v>0</v>
          </cell>
          <cell r="M945">
            <v>0</v>
          </cell>
          <cell r="N945">
            <v>0</v>
          </cell>
          <cell r="O945">
            <v>0</v>
          </cell>
          <cell r="P945">
            <v>0</v>
          </cell>
          <cell r="Q945">
            <v>0</v>
          </cell>
          <cell r="T945">
            <v>0</v>
          </cell>
        </row>
        <row r="946">
          <cell r="C946" t="str">
            <v>DESCRIPCIÓN</v>
          </cell>
          <cell r="D946">
            <v>0</v>
          </cell>
          <cell r="E946">
            <v>0</v>
          </cell>
          <cell r="F946">
            <v>0</v>
          </cell>
          <cell r="G946">
            <v>0</v>
          </cell>
          <cell r="H946">
            <v>0</v>
          </cell>
          <cell r="I946">
            <v>0</v>
          </cell>
          <cell r="J946">
            <v>0</v>
          </cell>
          <cell r="K946" t="str">
            <v>UNIDAD</v>
          </cell>
          <cell r="L946" t="str">
            <v>CANTIDAD</v>
          </cell>
          <cell r="M946" t="str">
            <v>PRECIO UNIT.</v>
          </cell>
          <cell r="N946">
            <v>0</v>
          </cell>
          <cell r="O946" t="str">
            <v>Vr. UNITARIO</v>
          </cell>
          <cell r="P946">
            <v>0</v>
          </cell>
          <cell r="Q946">
            <v>0</v>
          </cell>
          <cell r="T946">
            <v>0</v>
          </cell>
        </row>
        <row r="947">
          <cell r="C947">
            <v>0</v>
          </cell>
          <cell r="D947">
            <v>0</v>
          </cell>
          <cell r="E947">
            <v>0</v>
          </cell>
          <cell r="F947">
            <v>0</v>
          </cell>
          <cell r="G947">
            <v>0</v>
          </cell>
          <cell r="H947">
            <v>0</v>
          </cell>
          <cell r="I947">
            <v>0</v>
          </cell>
          <cell r="J947">
            <v>0</v>
          </cell>
          <cell r="K947" t="str">
            <v/>
          </cell>
          <cell r="L947">
            <v>0</v>
          </cell>
          <cell r="M947">
            <v>0</v>
          </cell>
          <cell r="N947">
            <v>0</v>
          </cell>
          <cell r="O947">
            <v>0</v>
          </cell>
          <cell r="P947">
            <v>0</v>
          </cell>
          <cell r="Q947">
            <v>0</v>
          </cell>
          <cell r="R947">
            <v>0</v>
          </cell>
          <cell r="T947">
            <v>0</v>
          </cell>
        </row>
        <row r="948">
          <cell r="C948">
            <v>0</v>
          </cell>
          <cell r="D948">
            <v>0</v>
          </cell>
          <cell r="E948">
            <v>0</v>
          </cell>
          <cell r="F948">
            <v>0</v>
          </cell>
          <cell r="G948">
            <v>0</v>
          </cell>
          <cell r="H948">
            <v>0</v>
          </cell>
          <cell r="I948">
            <v>0</v>
          </cell>
          <cell r="J948">
            <v>0</v>
          </cell>
          <cell r="K948" t="str">
            <v/>
          </cell>
          <cell r="L948">
            <v>0</v>
          </cell>
          <cell r="M948">
            <v>0</v>
          </cell>
          <cell r="N948">
            <v>0</v>
          </cell>
          <cell r="O948">
            <v>0</v>
          </cell>
          <cell r="P948">
            <v>0</v>
          </cell>
          <cell r="Q948">
            <v>0</v>
          </cell>
          <cell r="R948">
            <v>0</v>
          </cell>
          <cell r="T948">
            <v>0</v>
          </cell>
        </row>
        <row r="949">
          <cell r="C949">
            <v>0</v>
          </cell>
          <cell r="D949">
            <v>0</v>
          </cell>
          <cell r="E949">
            <v>0</v>
          </cell>
          <cell r="F949">
            <v>0</v>
          </cell>
          <cell r="G949">
            <v>0</v>
          </cell>
          <cell r="H949">
            <v>0</v>
          </cell>
          <cell r="I949">
            <v>0</v>
          </cell>
          <cell r="J949">
            <v>0</v>
          </cell>
          <cell r="K949" t="str">
            <v/>
          </cell>
          <cell r="L949">
            <v>0</v>
          </cell>
          <cell r="M949">
            <v>0</v>
          </cell>
          <cell r="N949">
            <v>0</v>
          </cell>
          <cell r="O949">
            <v>0</v>
          </cell>
          <cell r="P949">
            <v>0</v>
          </cell>
          <cell r="Q949">
            <v>0</v>
          </cell>
          <cell r="R949">
            <v>0</v>
          </cell>
          <cell r="T949">
            <v>0</v>
          </cell>
        </row>
        <row r="950">
          <cell r="C950">
            <v>0</v>
          </cell>
          <cell r="D950">
            <v>0</v>
          </cell>
          <cell r="E950">
            <v>0</v>
          </cell>
          <cell r="F950">
            <v>0</v>
          </cell>
          <cell r="G950">
            <v>0</v>
          </cell>
          <cell r="H950">
            <v>0</v>
          </cell>
          <cell r="I950">
            <v>0</v>
          </cell>
          <cell r="J950">
            <v>0</v>
          </cell>
          <cell r="K950" t="str">
            <v/>
          </cell>
          <cell r="L950">
            <v>0</v>
          </cell>
          <cell r="M950">
            <v>0</v>
          </cell>
          <cell r="N950">
            <v>0</v>
          </cell>
          <cell r="O950">
            <v>0</v>
          </cell>
          <cell r="P950">
            <v>0</v>
          </cell>
          <cell r="Q950">
            <v>0</v>
          </cell>
          <cell r="R950">
            <v>0</v>
          </cell>
          <cell r="T950">
            <v>0</v>
          </cell>
        </row>
        <row r="951">
          <cell r="C951">
            <v>0</v>
          </cell>
          <cell r="D951">
            <v>0</v>
          </cell>
          <cell r="E951">
            <v>0</v>
          </cell>
          <cell r="F951">
            <v>0</v>
          </cell>
          <cell r="G951">
            <v>0</v>
          </cell>
          <cell r="H951">
            <v>0</v>
          </cell>
          <cell r="I951">
            <v>0</v>
          </cell>
          <cell r="J951">
            <v>0</v>
          </cell>
          <cell r="K951" t="str">
            <v/>
          </cell>
          <cell r="L951">
            <v>0</v>
          </cell>
          <cell r="M951">
            <v>0</v>
          </cell>
          <cell r="N951">
            <v>0</v>
          </cell>
          <cell r="O951">
            <v>0</v>
          </cell>
          <cell r="P951">
            <v>0</v>
          </cell>
          <cell r="Q951">
            <v>0</v>
          </cell>
          <cell r="R951">
            <v>0</v>
          </cell>
          <cell r="T951">
            <v>0</v>
          </cell>
        </row>
        <row r="952">
          <cell r="C952">
            <v>0</v>
          </cell>
          <cell r="D952">
            <v>0</v>
          </cell>
          <cell r="E952">
            <v>0</v>
          </cell>
          <cell r="F952">
            <v>0</v>
          </cell>
          <cell r="G952">
            <v>0</v>
          </cell>
          <cell r="H952">
            <v>0</v>
          </cell>
          <cell r="I952">
            <v>0</v>
          </cell>
          <cell r="J952">
            <v>0</v>
          </cell>
          <cell r="K952" t="str">
            <v/>
          </cell>
          <cell r="L952">
            <v>0</v>
          </cell>
          <cell r="M952">
            <v>0</v>
          </cell>
          <cell r="N952">
            <v>0</v>
          </cell>
          <cell r="O952">
            <v>0</v>
          </cell>
          <cell r="P952">
            <v>0</v>
          </cell>
          <cell r="Q952">
            <v>0</v>
          </cell>
          <cell r="R952">
            <v>0</v>
          </cell>
          <cell r="T952">
            <v>0</v>
          </cell>
        </row>
        <row r="953">
          <cell r="C953">
            <v>0</v>
          </cell>
          <cell r="D953">
            <v>0</v>
          </cell>
          <cell r="E953">
            <v>0</v>
          </cell>
          <cell r="F953">
            <v>0</v>
          </cell>
          <cell r="G953">
            <v>0</v>
          </cell>
          <cell r="H953">
            <v>0</v>
          </cell>
          <cell r="I953">
            <v>0</v>
          </cell>
          <cell r="J953">
            <v>0</v>
          </cell>
          <cell r="K953" t="str">
            <v/>
          </cell>
          <cell r="L953">
            <v>0</v>
          </cell>
          <cell r="M953">
            <v>0</v>
          </cell>
          <cell r="N953">
            <v>0</v>
          </cell>
          <cell r="O953">
            <v>0</v>
          </cell>
          <cell r="P953">
            <v>0</v>
          </cell>
          <cell r="Q953">
            <v>0</v>
          </cell>
          <cell r="R953">
            <v>0</v>
          </cell>
          <cell r="T953">
            <v>0</v>
          </cell>
        </row>
        <row r="954">
          <cell r="C954">
            <v>0</v>
          </cell>
          <cell r="D954">
            <v>0</v>
          </cell>
          <cell r="E954">
            <v>0</v>
          </cell>
          <cell r="F954">
            <v>0</v>
          </cell>
          <cell r="G954">
            <v>0</v>
          </cell>
          <cell r="H954">
            <v>0</v>
          </cell>
          <cell r="I954">
            <v>0</v>
          </cell>
          <cell r="J954">
            <v>0</v>
          </cell>
          <cell r="K954">
            <v>0</v>
          </cell>
          <cell r="L954">
            <v>0</v>
          </cell>
          <cell r="M954" t="str">
            <v>SUBTOTAL $</v>
          </cell>
          <cell r="N954">
            <v>0</v>
          </cell>
          <cell r="O954">
            <v>0</v>
          </cell>
          <cell r="P954">
            <v>0</v>
          </cell>
          <cell r="Q954">
            <v>0</v>
          </cell>
          <cell r="T954">
            <v>0</v>
          </cell>
        </row>
        <row r="955">
          <cell r="C955" t="str">
            <v>III. TRANSPORTES</v>
          </cell>
          <cell r="D955">
            <v>0</v>
          </cell>
          <cell r="E955">
            <v>0</v>
          </cell>
          <cell r="F955">
            <v>0</v>
          </cell>
          <cell r="G955">
            <v>0</v>
          </cell>
          <cell r="H955">
            <v>0</v>
          </cell>
          <cell r="I955">
            <v>0</v>
          </cell>
          <cell r="J955">
            <v>0</v>
          </cell>
          <cell r="K955">
            <v>0</v>
          </cell>
          <cell r="L955">
            <v>0</v>
          </cell>
          <cell r="M955">
            <v>0</v>
          </cell>
          <cell r="N955">
            <v>0</v>
          </cell>
          <cell r="O955">
            <v>0</v>
          </cell>
          <cell r="P955">
            <v>0</v>
          </cell>
          <cell r="Q955">
            <v>0</v>
          </cell>
          <cell r="T955">
            <v>0</v>
          </cell>
        </row>
        <row r="956">
          <cell r="C956">
            <v>0</v>
          </cell>
          <cell r="D956">
            <v>0</v>
          </cell>
          <cell r="E956">
            <v>0</v>
          </cell>
          <cell r="F956">
            <v>0</v>
          </cell>
          <cell r="G956">
            <v>0</v>
          </cell>
          <cell r="H956">
            <v>0</v>
          </cell>
          <cell r="I956">
            <v>0</v>
          </cell>
          <cell r="J956">
            <v>0</v>
          </cell>
          <cell r="K956">
            <v>0</v>
          </cell>
          <cell r="L956">
            <v>0</v>
          </cell>
          <cell r="M956">
            <v>0</v>
          </cell>
          <cell r="N956">
            <v>0</v>
          </cell>
          <cell r="O956">
            <v>0</v>
          </cell>
          <cell r="P956">
            <v>0</v>
          </cell>
          <cell r="Q956">
            <v>0</v>
          </cell>
          <cell r="T956">
            <v>0</v>
          </cell>
        </row>
        <row r="957">
          <cell r="C957" t="str">
            <v>MATERIAL</v>
          </cell>
          <cell r="D957">
            <v>0</v>
          </cell>
          <cell r="E957">
            <v>0</v>
          </cell>
          <cell r="F957">
            <v>0</v>
          </cell>
          <cell r="G957">
            <v>0</v>
          </cell>
          <cell r="H957">
            <v>0</v>
          </cell>
          <cell r="I957">
            <v>0</v>
          </cell>
          <cell r="J957" t="str">
            <v>VOL. o PESO</v>
          </cell>
          <cell r="K957" t="str">
            <v>DISTANCIA</v>
          </cell>
          <cell r="L957" t="str">
            <v>M3 o Ton/Km</v>
          </cell>
          <cell r="M957" t="str">
            <v>TARIFA</v>
          </cell>
          <cell r="N957">
            <v>0</v>
          </cell>
          <cell r="O957" t="str">
            <v>Vr. UNITARIO</v>
          </cell>
          <cell r="P957">
            <v>0</v>
          </cell>
          <cell r="Q957">
            <v>0</v>
          </cell>
          <cell r="T957">
            <v>0</v>
          </cell>
        </row>
        <row r="958">
          <cell r="C958">
            <v>0</v>
          </cell>
          <cell r="D958">
            <v>0</v>
          </cell>
          <cell r="E958">
            <v>0</v>
          </cell>
          <cell r="F958">
            <v>0</v>
          </cell>
          <cell r="G958">
            <v>0</v>
          </cell>
          <cell r="H958">
            <v>0</v>
          </cell>
          <cell r="I958">
            <v>0</v>
          </cell>
          <cell r="J958" t="str">
            <v/>
          </cell>
          <cell r="K958">
            <v>0</v>
          </cell>
          <cell r="L958">
            <v>0</v>
          </cell>
          <cell r="M958">
            <v>0</v>
          </cell>
          <cell r="N958">
            <v>0</v>
          </cell>
          <cell r="O958">
            <v>0</v>
          </cell>
          <cell r="P958">
            <v>0</v>
          </cell>
          <cell r="Q958">
            <v>0</v>
          </cell>
          <cell r="R958">
            <v>0</v>
          </cell>
          <cell r="T958">
            <v>0</v>
          </cell>
        </row>
        <row r="959">
          <cell r="C959">
            <v>0</v>
          </cell>
          <cell r="D959">
            <v>0</v>
          </cell>
          <cell r="E959">
            <v>0</v>
          </cell>
          <cell r="F959">
            <v>0</v>
          </cell>
          <cell r="G959">
            <v>0</v>
          </cell>
          <cell r="H959">
            <v>0</v>
          </cell>
          <cell r="I959">
            <v>0</v>
          </cell>
          <cell r="J959" t="str">
            <v/>
          </cell>
          <cell r="K959">
            <v>0</v>
          </cell>
          <cell r="L959">
            <v>0</v>
          </cell>
          <cell r="M959">
            <v>0</v>
          </cell>
          <cell r="N959">
            <v>0</v>
          </cell>
          <cell r="O959">
            <v>0</v>
          </cell>
          <cell r="P959">
            <v>0</v>
          </cell>
          <cell r="Q959">
            <v>0</v>
          </cell>
          <cell r="R959">
            <v>0</v>
          </cell>
          <cell r="T959">
            <v>0</v>
          </cell>
        </row>
        <row r="960">
          <cell r="C960">
            <v>0</v>
          </cell>
          <cell r="D960">
            <v>0</v>
          </cell>
          <cell r="E960">
            <v>0</v>
          </cell>
          <cell r="F960">
            <v>0</v>
          </cell>
          <cell r="G960">
            <v>0</v>
          </cell>
          <cell r="H960">
            <v>0</v>
          </cell>
          <cell r="I960">
            <v>0</v>
          </cell>
          <cell r="J960" t="str">
            <v/>
          </cell>
          <cell r="K960">
            <v>0</v>
          </cell>
          <cell r="L960">
            <v>0</v>
          </cell>
          <cell r="M960">
            <v>0</v>
          </cell>
          <cell r="N960">
            <v>0</v>
          </cell>
          <cell r="O960">
            <v>0</v>
          </cell>
          <cell r="P960">
            <v>0</v>
          </cell>
          <cell r="Q960">
            <v>0</v>
          </cell>
          <cell r="R960">
            <v>0</v>
          </cell>
          <cell r="T960">
            <v>0</v>
          </cell>
        </row>
        <row r="961">
          <cell r="C961">
            <v>0</v>
          </cell>
          <cell r="D961">
            <v>0</v>
          </cell>
          <cell r="E961">
            <v>0</v>
          </cell>
          <cell r="F961">
            <v>0</v>
          </cell>
          <cell r="G961">
            <v>0</v>
          </cell>
          <cell r="H961">
            <v>0</v>
          </cell>
          <cell r="I961">
            <v>0</v>
          </cell>
          <cell r="J961">
            <v>0</v>
          </cell>
          <cell r="K961">
            <v>0</v>
          </cell>
          <cell r="L961">
            <v>0</v>
          </cell>
          <cell r="M961" t="str">
            <v>SUBTOTAL $</v>
          </cell>
          <cell r="N961">
            <v>0</v>
          </cell>
          <cell r="O961">
            <v>0</v>
          </cell>
          <cell r="P961">
            <v>0</v>
          </cell>
          <cell r="Q961">
            <v>0</v>
          </cell>
          <cell r="T961">
            <v>0</v>
          </cell>
        </row>
        <row r="962">
          <cell r="C962" t="str">
            <v>IV. MANO DE OBRA</v>
          </cell>
          <cell r="D962">
            <v>0</v>
          </cell>
          <cell r="E962">
            <v>0</v>
          </cell>
          <cell r="F962">
            <v>0</v>
          </cell>
          <cell r="G962">
            <v>0</v>
          </cell>
          <cell r="H962">
            <v>0</v>
          </cell>
          <cell r="I962">
            <v>0</v>
          </cell>
          <cell r="J962">
            <v>0</v>
          </cell>
          <cell r="K962">
            <v>0</v>
          </cell>
          <cell r="L962">
            <v>0</v>
          </cell>
          <cell r="M962">
            <v>0</v>
          </cell>
          <cell r="N962">
            <v>0</v>
          </cell>
          <cell r="O962">
            <v>0</v>
          </cell>
          <cell r="P962">
            <v>0</v>
          </cell>
          <cell r="Q962">
            <v>0</v>
          </cell>
          <cell r="T962">
            <v>0</v>
          </cell>
        </row>
        <row r="963">
          <cell r="C963">
            <v>0</v>
          </cell>
          <cell r="D963">
            <v>0</v>
          </cell>
          <cell r="E963">
            <v>0</v>
          </cell>
          <cell r="F963">
            <v>0</v>
          </cell>
          <cell r="G963">
            <v>0</v>
          </cell>
          <cell r="H963">
            <v>0</v>
          </cell>
          <cell r="I963">
            <v>0</v>
          </cell>
          <cell r="J963">
            <v>0</v>
          </cell>
          <cell r="K963">
            <v>0</v>
          </cell>
          <cell r="L963">
            <v>0</v>
          </cell>
          <cell r="M963">
            <v>0</v>
          </cell>
          <cell r="N963">
            <v>0</v>
          </cell>
          <cell r="O963">
            <v>0</v>
          </cell>
          <cell r="P963">
            <v>0</v>
          </cell>
          <cell r="Q963">
            <v>0</v>
          </cell>
          <cell r="T963">
            <v>0</v>
          </cell>
        </row>
        <row r="964">
          <cell r="C964" t="str">
            <v>TRABAJADOR</v>
          </cell>
          <cell r="D964">
            <v>0</v>
          </cell>
          <cell r="E964">
            <v>0</v>
          </cell>
          <cell r="F964">
            <v>0</v>
          </cell>
          <cell r="G964">
            <v>0</v>
          </cell>
          <cell r="H964">
            <v>0</v>
          </cell>
          <cell r="I964" t="str">
            <v>CANTIDAD</v>
          </cell>
          <cell r="J964" t="str">
            <v>JORNAL</v>
          </cell>
          <cell r="K964" t="str">
            <v>PRESTACIONES</v>
          </cell>
          <cell r="L964" t="str">
            <v>JORNAL TOTAL</v>
          </cell>
          <cell r="M964" t="str">
            <v>RENDIMIENTO</v>
          </cell>
          <cell r="N964">
            <v>0</v>
          </cell>
          <cell r="O964" t="str">
            <v>Vr. UNITARIO</v>
          </cell>
          <cell r="P964">
            <v>0</v>
          </cell>
          <cell r="Q964">
            <v>0</v>
          </cell>
          <cell r="R964">
            <v>0</v>
          </cell>
          <cell r="T964">
            <v>0</v>
          </cell>
        </row>
        <row r="965">
          <cell r="C965" t="str">
            <v>Ayudante Raso</v>
          </cell>
          <cell r="D965">
            <v>0</v>
          </cell>
          <cell r="E965">
            <v>0</v>
          </cell>
          <cell r="F965">
            <v>0</v>
          </cell>
          <cell r="G965">
            <v>0</v>
          </cell>
          <cell r="H965">
            <v>0</v>
          </cell>
          <cell r="I965">
            <v>2</v>
          </cell>
          <cell r="J965">
            <v>44900</v>
          </cell>
          <cell r="K965">
            <v>1.744</v>
          </cell>
          <cell r="L965">
            <v>156611</v>
          </cell>
          <cell r="M965">
            <v>7</v>
          </cell>
          <cell r="N965">
            <v>0</v>
          </cell>
          <cell r="O965">
            <v>22373</v>
          </cell>
          <cell r="P965">
            <v>0</v>
          </cell>
          <cell r="Q965">
            <v>0</v>
          </cell>
          <cell r="R965">
            <v>15.71</v>
          </cell>
          <cell r="T965" t="str">
            <v>Ayudante Raso</v>
          </cell>
        </row>
        <row r="966">
          <cell r="C966">
            <v>0</v>
          </cell>
          <cell r="D966">
            <v>0</v>
          </cell>
          <cell r="E966">
            <v>0</v>
          </cell>
          <cell r="F966">
            <v>0</v>
          </cell>
          <cell r="G966">
            <v>0</v>
          </cell>
          <cell r="H966">
            <v>0</v>
          </cell>
          <cell r="I966">
            <v>0</v>
          </cell>
          <cell r="J966">
            <v>0</v>
          </cell>
          <cell r="K966">
            <v>0</v>
          </cell>
          <cell r="L966">
            <v>0</v>
          </cell>
          <cell r="M966">
            <v>0</v>
          </cell>
          <cell r="N966">
            <v>0</v>
          </cell>
          <cell r="O966">
            <v>0</v>
          </cell>
          <cell r="P966">
            <v>0</v>
          </cell>
          <cell r="Q966">
            <v>0</v>
          </cell>
          <cell r="R966">
            <v>0</v>
          </cell>
          <cell r="T966">
            <v>0</v>
          </cell>
        </row>
        <row r="967">
          <cell r="C967">
            <v>0</v>
          </cell>
          <cell r="D967">
            <v>0</v>
          </cell>
          <cell r="E967">
            <v>0</v>
          </cell>
          <cell r="F967">
            <v>0</v>
          </cell>
          <cell r="G967">
            <v>0</v>
          </cell>
          <cell r="H967">
            <v>0</v>
          </cell>
          <cell r="I967">
            <v>0</v>
          </cell>
          <cell r="J967">
            <v>0</v>
          </cell>
          <cell r="K967">
            <v>0</v>
          </cell>
          <cell r="L967">
            <v>0</v>
          </cell>
          <cell r="M967">
            <v>0</v>
          </cell>
          <cell r="N967">
            <v>0</v>
          </cell>
          <cell r="O967">
            <v>0</v>
          </cell>
          <cell r="P967">
            <v>0</v>
          </cell>
          <cell r="Q967">
            <v>0</v>
          </cell>
          <cell r="R967">
            <v>0</v>
          </cell>
          <cell r="T967">
            <v>0</v>
          </cell>
        </row>
        <row r="968">
          <cell r="C968">
            <v>0</v>
          </cell>
          <cell r="D968">
            <v>0</v>
          </cell>
          <cell r="E968">
            <v>0</v>
          </cell>
          <cell r="F968">
            <v>0</v>
          </cell>
          <cell r="G968">
            <v>0</v>
          </cell>
          <cell r="H968">
            <v>0</v>
          </cell>
          <cell r="I968">
            <v>0</v>
          </cell>
          <cell r="J968">
            <v>0</v>
          </cell>
          <cell r="K968">
            <v>0</v>
          </cell>
          <cell r="L968">
            <v>0.95240000000000002</v>
          </cell>
          <cell r="M968" t="str">
            <v>SUBTOTAL $</v>
          </cell>
          <cell r="N968">
            <v>0</v>
          </cell>
          <cell r="O968">
            <v>22373</v>
          </cell>
          <cell r="P968">
            <v>0</v>
          </cell>
          <cell r="Q968">
            <v>0</v>
          </cell>
          <cell r="T968">
            <v>0</v>
          </cell>
        </row>
        <row r="969">
          <cell r="C969">
            <v>0</v>
          </cell>
          <cell r="D969">
            <v>0</v>
          </cell>
          <cell r="E969">
            <v>0</v>
          </cell>
          <cell r="F969">
            <v>0</v>
          </cell>
          <cell r="G969">
            <v>0</v>
          </cell>
          <cell r="H969">
            <v>0</v>
          </cell>
          <cell r="I969">
            <v>0</v>
          </cell>
          <cell r="J969">
            <v>0</v>
          </cell>
          <cell r="K969">
            <v>0</v>
          </cell>
          <cell r="L969">
            <v>0</v>
          </cell>
          <cell r="M969">
            <v>0</v>
          </cell>
          <cell r="N969">
            <v>0</v>
          </cell>
          <cell r="O969">
            <v>0</v>
          </cell>
          <cell r="P969">
            <v>0</v>
          </cell>
          <cell r="Q969">
            <v>0</v>
          </cell>
        </row>
        <row r="970">
          <cell r="C970" t="str">
            <v>TOTAL COSTO DIRECTO $</v>
          </cell>
          <cell r="D970">
            <v>0</v>
          </cell>
          <cell r="E970">
            <v>0</v>
          </cell>
          <cell r="F970">
            <v>0</v>
          </cell>
          <cell r="G970">
            <v>0</v>
          </cell>
          <cell r="H970">
            <v>0</v>
          </cell>
          <cell r="I970">
            <v>0</v>
          </cell>
          <cell r="J970">
            <v>0</v>
          </cell>
          <cell r="K970">
            <v>0</v>
          </cell>
          <cell r="L970">
            <v>0</v>
          </cell>
          <cell r="M970">
            <v>0</v>
          </cell>
          <cell r="N970">
            <v>0</v>
          </cell>
          <cell r="O970">
            <v>23492</v>
          </cell>
          <cell r="P970">
            <v>0</v>
          </cell>
          <cell r="Q970">
            <v>0</v>
          </cell>
        </row>
        <row r="971">
          <cell r="C971" t="str">
            <v>V. COSTOS INDIRECTOS</v>
          </cell>
          <cell r="D971">
            <v>0</v>
          </cell>
          <cell r="E971">
            <v>0</v>
          </cell>
          <cell r="F971">
            <v>0</v>
          </cell>
          <cell r="G971">
            <v>0</v>
          </cell>
          <cell r="H971">
            <v>0</v>
          </cell>
          <cell r="I971">
            <v>0</v>
          </cell>
          <cell r="J971">
            <v>0</v>
          </cell>
          <cell r="K971">
            <v>0</v>
          </cell>
          <cell r="L971">
            <v>0</v>
          </cell>
          <cell r="M971">
            <v>0</v>
          </cell>
          <cell r="N971">
            <v>0</v>
          </cell>
          <cell r="O971">
            <v>0</v>
          </cell>
          <cell r="P971">
            <v>0</v>
          </cell>
          <cell r="Q971">
            <v>0</v>
          </cell>
        </row>
        <row r="972">
          <cell r="C972">
            <v>0</v>
          </cell>
          <cell r="D972">
            <v>0</v>
          </cell>
          <cell r="E972">
            <v>0</v>
          </cell>
          <cell r="F972">
            <v>0</v>
          </cell>
          <cell r="G972">
            <v>0</v>
          </cell>
          <cell r="H972">
            <v>0</v>
          </cell>
          <cell r="I972">
            <v>0</v>
          </cell>
          <cell r="J972">
            <v>0</v>
          </cell>
          <cell r="K972">
            <v>0</v>
          </cell>
          <cell r="L972">
            <v>0</v>
          </cell>
          <cell r="M972">
            <v>0</v>
          </cell>
          <cell r="N972">
            <v>0</v>
          </cell>
          <cell r="O972">
            <v>0</v>
          </cell>
          <cell r="P972">
            <v>0</v>
          </cell>
          <cell r="Q972">
            <v>0</v>
          </cell>
        </row>
        <row r="973">
          <cell r="C973" t="str">
            <v>Descripción</v>
          </cell>
          <cell r="D973">
            <v>0</v>
          </cell>
          <cell r="E973">
            <v>0</v>
          </cell>
          <cell r="F973">
            <v>0</v>
          </cell>
          <cell r="G973">
            <v>0</v>
          </cell>
          <cell r="H973">
            <v>0</v>
          </cell>
          <cell r="I973">
            <v>0</v>
          </cell>
          <cell r="J973">
            <v>0</v>
          </cell>
          <cell r="K973">
            <v>0</v>
          </cell>
          <cell r="L973" t="str">
            <v>Porcentaje</v>
          </cell>
          <cell r="M973" t="str">
            <v>Valor Total</v>
          </cell>
          <cell r="N973">
            <v>0</v>
          </cell>
          <cell r="O973">
            <v>0</v>
          </cell>
          <cell r="P973">
            <v>0</v>
          </cell>
          <cell r="Q973">
            <v>0</v>
          </cell>
        </row>
        <row r="974">
          <cell r="C974" t="str">
            <v>ADMINISTRACIÓN</v>
          </cell>
          <cell r="D974">
            <v>0</v>
          </cell>
          <cell r="E974">
            <v>0</v>
          </cell>
          <cell r="F974">
            <v>0</v>
          </cell>
          <cell r="G974">
            <v>0</v>
          </cell>
          <cell r="H974">
            <v>0</v>
          </cell>
          <cell r="I974">
            <v>0</v>
          </cell>
          <cell r="J974">
            <v>0</v>
          </cell>
          <cell r="K974">
            <v>0</v>
          </cell>
          <cell r="L974">
            <v>0.23930000000000001</v>
          </cell>
          <cell r="M974">
            <v>5622</v>
          </cell>
          <cell r="N974">
            <v>0</v>
          </cell>
          <cell r="O974">
            <v>0</v>
          </cell>
          <cell r="P974">
            <v>0</v>
          </cell>
          <cell r="Q974">
            <v>0</v>
          </cell>
        </row>
        <row r="975">
          <cell r="C975" t="str">
            <v xml:space="preserve">IMPREVISTOS </v>
          </cell>
          <cell r="D975">
            <v>0</v>
          </cell>
          <cell r="E975">
            <v>0</v>
          </cell>
          <cell r="F975">
            <v>0</v>
          </cell>
          <cell r="G975">
            <v>0</v>
          </cell>
          <cell r="H975">
            <v>0</v>
          </cell>
          <cell r="I975">
            <v>0</v>
          </cell>
          <cell r="J975">
            <v>0</v>
          </cell>
          <cell r="K975">
            <v>0</v>
          </cell>
          <cell r="L975">
            <v>0</v>
          </cell>
          <cell r="M975">
            <v>0</v>
          </cell>
          <cell r="N975">
            <v>0</v>
          </cell>
          <cell r="O975">
            <v>0</v>
          </cell>
          <cell r="P975">
            <v>0</v>
          </cell>
          <cell r="Q975">
            <v>0</v>
          </cell>
        </row>
        <row r="976">
          <cell r="C976" t="str">
            <v>UTILIDAD</v>
          </cell>
          <cell r="D976">
            <v>0</v>
          </cell>
          <cell r="E976">
            <v>0</v>
          </cell>
          <cell r="F976">
            <v>0</v>
          </cell>
          <cell r="G976">
            <v>0</v>
          </cell>
          <cell r="H976">
            <v>0</v>
          </cell>
          <cell r="I976">
            <v>0</v>
          </cell>
          <cell r="J976">
            <v>0</v>
          </cell>
          <cell r="K976">
            <v>0</v>
          </cell>
          <cell r="L976">
            <v>0.05</v>
          </cell>
          <cell r="M976">
            <v>1175</v>
          </cell>
          <cell r="N976">
            <v>0</v>
          </cell>
          <cell r="O976">
            <v>0</v>
          </cell>
          <cell r="P976">
            <v>0</v>
          </cell>
          <cell r="Q976">
            <v>0</v>
          </cell>
        </row>
        <row r="977">
          <cell r="C977" t="str">
            <v>SUBTOTAL $</v>
          </cell>
          <cell r="D977">
            <v>0</v>
          </cell>
          <cell r="E977">
            <v>0</v>
          </cell>
          <cell r="F977">
            <v>0</v>
          </cell>
          <cell r="G977">
            <v>0</v>
          </cell>
          <cell r="H977">
            <v>0</v>
          </cell>
          <cell r="I977">
            <v>0</v>
          </cell>
          <cell r="J977">
            <v>0</v>
          </cell>
          <cell r="K977">
            <v>0</v>
          </cell>
          <cell r="L977">
            <v>0</v>
          </cell>
          <cell r="M977">
            <v>0</v>
          </cell>
          <cell r="N977">
            <v>0</v>
          </cell>
          <cell r="O977">
            <v>6797</v>
          </cell>
          <cell r="P977">
            <v>0</v>
          </cell>
          <cell r="Q977">
            <v>0</v>
          </cell>
        </row>
        <row r="978">
          <cell r="C978">
            <v>0</v>
          </cell>
          <cell r="D978">
            <v>0</v>
          </cell>
          <cell r="E978">
            <v>0</v>
          </cell>
          <cell r="F978">
            <v>0</v>
          </cell>
          <cell r="G978">
            <v>0</v>
          </cell>
          <cell r="H978">
            <v>0</v>
          </cell>
          <cell r="I978">
            <v>0</v>
          </cell>
          <cell r="J978">
            <v>0</v>
          </cell>
          <cell r="K978">
            <v>0</v>
          </cell>
          <cell r="L978">
            <v>0</v>
          </cell>
          <cell r="M978">
            <v>0</v>
          </cell>
          <cell r="N978">
            <v>0</v>
          </cell>
          <cell r="O978">
            <v>0</v>
          </cell>
          <cell r="P978">
            <v>0</v>
          </cell>
          <cell r="Q978">
            <v>0</v>
          </cell>
        </row>
        <row r="979">
          <cell r="C979" t="str">
            <v>Precio Unitario Total Aproximado al peso $</v>
          </cell>
          <cell r="D979">
            <v>0</v>
          </cell>
          <cell r="E979">
            <v>0</v>
          </cell>
          <cell r="F979">
            <v>0</v>
          </cell>
          <cell r="G979">
            <v>0</v>
          </cell>
          <cell r="H979">
            <v>0</v>
          </cell>
          <cell r="I979">
            <v>0</v>
          </cell>
          <cell r="J979">
            <v>0</v>
          </cell>
          <cell r="K979">
            <v>0</v>
          </cell>
          <cell r="L979">
            <v>0</v>
          </cell>
          <cell r="M979">
            <v>0</v>
          </cell>
          <cell r="N979">
            <v>0</v>
          </cell>
          <cell r="O979">
            <v>30289</v>
          </cell>
          <cell r="P979">
            <v>0</v>
          </cell>
          <cell r="Q979">
            <v>0</v>
          </cell>
        </row>
        <row r="980">
          <cell r="C980">
            <v>0</v>
          </cell>
          <cell r="D980">
            <v>0</v>
          </cell>
          <cell r="E980">
            <v>0</v>
          </cell>
          <cell r="F980">
            <v>0</v>
          </cell>
          <cell r="G980">
            <v>0</v>
          </cell>
          <cell r="H980">
            <v>0</v>
          </cell>
          <cell r="I980">
            <v>0</v>
          </cell>
          <cell r="J980">
            <v>0</v>
          </cell>
          <cell r="K980">
            <v>0</v>
          </cell>
          <cell r="L980">
            <v>0</v>
          </cell>
          <cell r="M980">
            <v>0</v>
          </cell>
          <cell r="N980">
            <v>0</v>
          </cell>
          <cell r="O980">
            <v>0</v>
          </cell>
          <cell r="P980">
            <v>0</v>
          </cell>
          <cell r="Q980">
            <v>0</v>
          </cell>
        </row>
        <row r="981">
          <cell r="C981">
            <v>0</v>
          </cell>
          <cell r="D981">
            <v>0</v>
          </cell>
          <cell r="E981">
            <v>0</v>
          </cell>
          <cell r="F981">
            <v>0</v>
          </cell>
          <cell r="G981">
            <v>0</v>
          </cell>
          <cell r="H981">
            <v>0</v>
          </cell>
          <cell r="I981">
            <v>0</v>
          </cell>
          <cell r="J981">
            <v>0</v>
          </cell>
          <cell r="K981">
            <v>0</v>
          </cell>
          <cell r="L981">
            <v>0</v>
          </cell>
          <cell r="M981">
            <v>0</v>
          </cell>
          <cell r="N981">
            <v>0</v>
          </cell>
          <cell r="O981">
            <v>0</v>
          </cell>
          <cell r="P981">
            <v>0</v>
          </cell>
          <cell r="Q981">
            <v>0</v>
          </cell>
        </row>
        <row r="982">
          <cell r="C982">
            <v>0</v>
          </cell>
          <cell r="D982">
            <v>0</v>
          </cell>
          <cell r="E982">
            <v>0</v>
          </cell>
          <cell r="F982">
            <v>0</v>
          </cell>
          <cell r="G982">
            <v>0</v>
          </cell>
          <cell r="H982" t="str">
            <v>Firma</v>
          </cell>
          <cell r="I982">
            <v>0</v>
          </cell>
          <cell r="J982">
            <v>0</v>
          </cell>
          <cell r="K982">
            <v>0</v>
          </cell>
          <cell r="L982">
            <v>0</v>
          </cell>
          <cell r="M982">
            <v>0</v>
          </cell>
          <cell r="N982">
            <v>0</v>
          </cell>
          <cell r="O982">
            <v>0</v>
          </cell>
          <cell r="P982">
            <v>0</v>
          </cell>
          <cell r="Q982">
            <v>0</v>
          </cell>
        </row>
        <row r="983">
          <cell r="C983">
            <v>0</v>
          </cell>
          <cell r="D983">
            <v>0</v>
          </cell>
          <cell r="E983">
            <v>0</v>
          </cell>
          <cell r="F983">
            <v>0</v>
          </cell>
          <cell r="G983">
            <v>0</v>
          </cell>
          <cell r="H983" t="str">
            <v>Nombre:</v>
          </cell>
          <cell r="I983">
            <v>0</v>
          </cell>
          <cell r="J983">
            <v>0</v>
          </cell>
          <cell r="K983">
            <v>0</v>
          </cell>
          <cell r="L983">
            <v>0</v>
          </cell>
          <cell r="M983">
            <v>0</v>
          </cell>
          <cell r="N983">
            <v>0</v>
          </cell>
          <cell r="O983">
            <v>0</v>
          </cell>
          <cell r="P983">
            <v>0</v>
          </cell>
          <cell r="Q983">
            <v>0</v>
          </cell>
        </row>
        <row r="984">
          <cell r="C984">
            <v>0</v>
          </cell>
          <cell r="D984">
            <v>0</v>
          </cell>
          <cell r="E984">
            <v>0</v>
          </cell>
          <cell r="F984">
            <v>0</v>
          </cell>
          <cell r="G984">
            <v>0</v>
          </cell>
          <cell r="H984" t="str">
            <v>Representante Legal del Contratista o su Apoderado</v>
          </cell>
          <cell r="I984">
            <v>0</v>
          </cell>
          <cell r="J984">
            <v>0</v>
          </cell>
          <cell r="K984">
            <v>0</v>
          </cell>
          <cell r="L984">
            <v>0</v>
          </cell>
          <cell r="M984">
            <v>0</v>
          </cell>
          <cell r="N984">
            <v>0</v>
          </cell>
          <cell r="O984">
            <v>0</v>
          </cell>
          <cell r="P984">
            <v>0</v>
          </cell>
          <cell r="Q984">
            <v>0</v>
          </cell>
        </row>
        <row r="985">
          <cell r="C985">
            <v>0</v>
          </cell>
          <cell r="D985">
            <v>0</v>
          </cell>
          <cell r="E985">
            <v>0</v>
          </cell>
          <cell r="F985">
            <v>0</v>
          </cell>
          <cell r="G985">
            <v>0</v>
          </cell>
          <cell r="H985" t="str">
            <v>Matricula No. :</v>
          </cell>
          <cell r="I985">
            <v>0</v>
          </cell>
          <cell r="J985">
            <v>0</v>
          </cell>
          <cell r="K985">
            <v>0</v>
          </cell>
          <cell r="L985">
            <v>0</v>
          </cell>
          <cell r="M985">
            <v>0</v>
          </cell>
          <cell r="N985">
            <v>0</v>
          </cell>
          <cell r="O985">
            <v>0</v>
          </cell>
          <cell r="P985">
            <v>0</v>
          </cell>
          <cell r="Q985">
            <v>0</v>
          </cell>
        </row>
        <row r="986">
          <cell r="C986">
            <v>0</v>
          </cell>
          <cell r="D986">
            <v>0</v>
          </cell>
          <cell r="E986">
            <v>0</v>
          </cell>
          <cell r="F986">
            <v>0</v>
          </cell>
          <cell r="G986">
            <v>0</v>
          </cell>
          <cell r="H986" t="str">
            <v xml:space="preserve"> </v>
          </cell>
          <cell r="I986">
            <v>0</v>
          </cell>
          <cell r="J986">
            <v>0</v>
          </cell>
          <cell r="K986">
            <v>0</v>
          </cell>
          <cell r="L986">
            <v>0</v>
          </cell>
          <cell r="M986">
            <v>0</v>
          </cell>
          <cell r="N986">
            <v>0</v>
          </cell>
          <cell r="O986">
            <v>0</v>
          </cell>
          <cell r="P986">
            <v>0</v>
          </cell>
          <cell r="Q986">
            <v>0</v>
          </cell>
        </row>
        <row r="987">
          <cell r="C987" t="str">
            <v>OBSERVACIONES INTERVENTORÍA</v>
          </cell>
          <cell r="D987">
            <v>0</v>
          </cell>
          <cell r="E987">
            <v>0</v>
          </cell>
          <cell r="F987">
            <v>0</v>
          </cell>
          <cell r="G987">
            <v>0</v>
          </cell>
          <cell r="H987">
            <v>0</v>
          </cell>
          <cell r="I987">
            <v>0</v>
          </cell>
          <cell r="J987">
            <v>0</v>
          </cell>
          <cell r="K987">
            <v>0</v>
          </cell>
          <cell r="L987">
            <v>0</v>
          </cell>
          <cell r="M987">
            <v>0</v>
          </cell>
          <cell r="N987">
            <v>0</v>
          </cell>
          <cell r="O987">
            <v>0</v>
          </cell>
          <cell r="P987">
            <v>0</v>
          </cell>
          <cell r="Q987">
            <v>0</v>
          </cell>
        </row>
        <row r="988">
          <cell r="C988">
            <v>0</v>
          </cell>
          <cell r="D988">
            <v>0</v>
          </cell>
          <cell r="E988">
            <v>0</v>
          </cell>
          <cell r="F988">
            <v>0</v>
          </cell>
          <cell r="G988">
            <v>0</v>
          </cell>
          <cell r="H988">
            <v>0</v>
          </cell>
          <cell r="I988">
            <v>0</v>
          </cell>
          <cell r="J988">
            <v>0</v>
          </cell>
          <cell r="K988">
            <v>0</v>
          </cell>
          <cell r="L988">
            <v>0</v>
          </cell>
          <cell r="M988">
            <v>0</v>
          </cell>
          <cell r="N988">
            <v>0</v>
          </cell>
          <cell r="O988">
            <v>0</v>
          </cell>
          <cell r="P988">
            <v>0</v>
          </cell>
          <cell r="Q988">
            <v>0</v>
          </cell>
        </row>
        <row r="989">
          <cell r="C989">
            <v>0</v>
          </cell>
          <cell r="D989">
            <v>0</v>
          </cell>
          <cell r="E989">
            <v>0</v>
          </cell>
          <cell r="F989">
            <v>0</v>
          </cell>
          <cell r="G989">
            <v>0</v>
          </cell>
          <cell r="H989">
            <v>0</v>
          </cell>
          <cell r="I989">
            <v>0</v>
          </cell>
          <cell r="J989">
            <v>0</v>
          </cell>
          <cell r="K989">
            <v>0</v>
          </cell>
          <cell r="L989">
            <v>0</v>
          </cell>
          <cell r="M989">
            <v>0</v>
          </cell>
          <cell r="N989">
            <v>0</v>
          </cell>
          <cell r="O989">
            <v>0</v>
          </cell>
          <cell r="P989">
            <v>0</v>
          </cell>
          <cell r="Q989">
            <v>0</v>
          </cell>
        </row>
        <row r="990">
          <cell r="C990">
            <v>0</v>
          </cell>
          <cell r="D990">
            <v>0</v>
          </cell>
          <cell r="E990">
            <v>0</v>
          </cell>
          <cell r="F990">
            <v>0</v>
          </cell>
          <cell r="G990">
            <v>0</v>
          </cell>
          <cell r="H990">
            <v>0</v>
          </cell>
          <cell r="I990">
            <v>0</v>
          </cell>
          <cell r="J990">
            <v>0</v>
          </cell>
          <cell r="K990">
            <v>0</v>
          </cell>
          <cell r="L990">
            <v>0</v>
          </cell>
          <cell r="M990">
            <v>0</v>
          </cell>
          <cell r="N990">
            <v>0</v>
          </cell>
          <cell r="O990">
            <v>0</v>
          </cell>
          <cell r="P990">
            <v>0</v>
          </cell>
          <cell r="Q990">
            <v>0</v>
          </cell>
        </row>
        <row r="991">
          <cell r="C991" t="str">
            <v>APROBACIÓN POR INTERVENTORÍA</v>
          </cell>
          <cell r="D991">
            <v>0</v>
          </cell>
          <cell r="E991">
            <v>0</v>
          </cell>
          <cell r="F991">
            <v>0</v>
          </cell>
          <cell r="G991">
            <v>0</v>
          </cell>
          <cell r="H991">
            <v>0</v>
          </cell>
          <cell r="I991">
            <v>0</v>
          </cell>
          <cell r="J991">
            <v>0</v>
          </cell>
          <cell r="K991">
            <v>0</v>
          </cell>
          <cell r="L991">
            <v>0</v>
          </cell>
          <cell r="M991">
            <v>0</v>
          </cell>
          <cell r="N991">
            <v>0</v>
          </cell>
          <cell r="O991">
            <v>0</v>
          </cell>
          <cell r="P991">
            <v>0</v>
          </cell>
          <cell r="Q991">
            <v>0</v>
          </cell>
        </row>
        <row r="992">
          <cell r="C992"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992">
            <v>0</v>
          </cell>
          <cell r="E992">
            <v>0</v>
          </cell>
          <cell r="F992">
            <v>0</v>
          </cell>
          <cell r="G992">
            <v>0</v>
          </cell>
          <cell r="H992">
            <v>0</v>
          </cell>
          <cell r="I992">
            <v>0</v>
          </cell>
          <cell r="J992">
            <v>0</v>
          </cell>
          <cell r="K992">
            <v>0</v>
          </cell>
          <cell r="L992">
            <v>0</v>
          </cell>
          <cell r="M992">
            <v>0</v>
          </cell>
          <cell r="N992">
            <v>0</v>
          </cell>
          <cell r="O992">
            <v>0</v>
          </cell>
          <cell r="P992">
            <v>0</v>
          </cell>
          <cell r="Q992">
            <v>0</v>
          </cell>
        </row>
        <row r="993">
          <cell r="C993">
            <v>0</v>
          </cell>
          <cell r="D993">
            <v>0</v>
          </cell>
          <cell r="E993">
            <v>0</v>
          </cell>
          <cell r="F993">
            <v>0</v>
          </cell>
          <cell r="G993">
            <v>0</v>
          </cell>
          <cell r="H993">
            <v>0</v>
          </cell>
          <cell r="I993">
            <v>0</v>
          </cell>
          <cell r="J993">
            <v>0</v>
          </cell>
          <cell r="K993">
            <v>0</v>
          </cell>
          <cell r="L993">
            <v>0</v>
          </cell>
          <cell r="M993">
            <v>0</v>
          </cell>
          <cell r="N993">
            <v>0</v>
          </cell>
          <cell r="O993">
            <v>0</v>
          </cell>
          <cell r="P993">
            <v>0</v>
          </cell>
          <cell r="Q993">
            <v>0</v>
          </cell>
        </row>
        <row r="994">
          <cell r="C994"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994">
            <v>0</v>
          </cell>
          <cell r="E994">
            <v>0</v>
          </cell>
          <cell r="F994">
            <v>0</v>
          </cell>
          <cell r="G994">
            <v>0</v>
          </cell>
          <cell r="H994">
            <v>0</v>
          </cell>
          <cell r="I994">
            <v>0</v>
          </cell>
          <cell r="J994">
            <v>0</v>
          </cell>
          <cell r="K994">
            <v>0</v>
          </cell>
          <cell r="L994">
            <v>0</v>
          </cell>
          <cell r="M994">
            <v>0</v>
          </cell>
          <cell r="N994">
            <v>0</v>
          </cell>
          <cell r="O994">
            <v>0</v>
          </cell>
          <cell r="P994">
            <v>0</v>
          </cell>
          <cell r="Q994">
            <v>0</v>
          </cell>
        </row>
        <row r="995">
          <cell r="C995">
            <v>0</v>
          </cell>
          <cell r="D995">
            <v>0</v>
          </cell>
          <cell r="E995">
            <v>0</v>
          </cell>
          <cell r="F995">
            <v>0</v>
          </cell>
          <cell r="G995">
            <v>0</v>
          </cell>
          <cell r="H995">
            <v>0</v>
          </cell>
          <cell r="I995">
            <v>0</v>
          </cell>
          <cell r="J995">
            <v>0</v>
          </cell>
          <cell r="K995">
            <v>0</v>
          </cell>
          <cell r="L995">
            <v>0</v>
          </cell>
          <cell r="M995">
            <v>0</v>
          </cell>
          <cell r="N995">
            <v>0</v>
          </cell>
          <cell r="O995">
            <v>0</v>
          </cell>
          <cell r="P995">
            <v>0</v>
          </cell>
          <cell r="Q995">
            <v>0</v>
          </cell>
        </row>
        <row r="996">
          <cell r="C996">
            <v>0</v>
          </cell>
          <cell r="D996">
            <v>0</v>
          </cell>
          <cell r="E996">
            <v>0</v>
          </cell>
          <cell r="F996">
            <v>0</v>
          </cell>
          <cell r="G996">
            <v>0</v>
          </cell>
          <cell r="H996">
            <v>0</v>
          </cell>
          <cell r="I996">
            <v>0</v>
          </cell>
          <cell r="J996">
            <v>0</v>
          </cell>
          <cell r="K996">
            <v>0</v>
          </cell>
          <cell r="L996">
            <v>0</v>
          </cell>
          <cell r="M996">
            <v>0</v>
          </cell>
          <cell r="N996">
            <v>0</v>
          </cell>
          <cell r="O996">
            <v>0</v>
          </cell>
          <cell r="P996">
            <v>0</v>
          </cell>
          <cell r="Q996">
            <v>0</v>
          </cell>
        </row>
        <row r="997">
          <cell r="C997">
            <v>0</v>
          </cell>
          <cell r="D997">
            <v>0</v>
          </cell>
          <cell r="E997">
            <v>0</v>
          </cell>
          <cell r="F997">
            <v>0</v>
          </cell>
          <cell r="G997">
            <v>0</v>
          </cell>
          <cell r="H997" t="str">
            <v>Firma</v>
          </cell>
          <cell r="I997">
            <v>0</v>
          </cell>
          <cell r="J997">
            <v>0</v>
          </cell>
          <cell r="K997">
            <v>0</v>
          </cell>
          <cell r="L997">
            <v>0</v>
          </cell>
          <cell r="M997">
            <v>0</v>
          </cell>
          <cell r="N997">
            <v>0</v>
          </cell>
          <cell r="O997">
            <v>0</v>
          </cell>
          <cell r="P997">
            <v>0</v>
          </cell>
          <cell r="Q997">
            <v>0</v>
          </cell>
        </row>
        <row r="998">
          <cell r="C998">
            <v>0</v>
          </cell>
          <cell r="D998">
            <v>0</v>
          </cell>
          <cell r="E998">
            <v>0</v>
          </cell>
          <cell r="F998">
            <v>0</v>
          </cell>
          <cell r="G998">
            <v>0</v>
          </cell>
          <cell r="H998" t="str">
            <v>Nombre:</v>
          </cell>
          <cell r="I998">
            <v>0</v>
          </cell>
          <cell r="J998">
            <v>0</v>
          </cell>
          <cell r="K998">
            <v>0</v>
          </cell>
          <cell r="L998">
            <v>0</v>
          </cell>
          <cell r="M998">
            <v>0</v>
          </cell>
          <cell r="N998">
            <v>0</v>
          </cell>
          <cell r="O998">
            <v>0</v>
          </cell>
          <cell r="P998">
            <v>0</v>
          </cell>
          <cell r="Q998">
            <v>0</v>
          </cell>
        </row>
        <row r="999">
          <cell r="C999">
            <v>0</v>
          </cell>
          <cell r="D999">
            <v>0</v>
          </cell>
          <cell r="E999">
            <v>0</v>
          </cell>
          <cell r="F999">
            <v>0</v>
          </cell>
          <cell r="G999">
            <v>0</v>
          </cell>
          <cell r="H999" t="str">
            <v>Representante Legal del Interventor o su Apoderado</v>
          </cell>
          <cell r="I999">
            <v>0</v>
          </cell>
          <cell r="J999">
            <v>0</v>
          </cell>
          <cell r="K999">
            <v>0</v>
          </cell>
          <cell r="L999">
            <v>0</v>
          </cell>
          <cell r="M999">
            <v>0</v>
          </cell>
          <cell r="N999">
            <v>0</v>
          </cell>
          <cell r="O999">
            <v>0</v>
          </cell>
          <cell r="P999">
            <v>0</v>
          </cell>
          <cell r="Q999">
            <v>0</v>
          </cell>
        </row>
        <row r="1000">
          <cell r="C1000">
            <v>0</v>
          </cell>
          <cell r="D1000">
            <v>0</v>
          </cell>
          <cell r="E1000">
            <v>0</v>
          </cell>
          <cell r="F1000">
            <v>0</v>
          </cell>
          <cell r="G1000">
            <v>0</v>
          </cell>
          <cell r="H1000" t="str">
            <v>Matricula No. :</v>
          </cell>
          <cell r="I1000">
            <v>0</v>
          </cell>
          <cell r="J1000">
            <v>0</v>
          </cell>
          <cell r="K1000">
            <v>0</v>
          </cell>
          <cell r="L1000">
            <v>0</v>
          </cell>
          <cell r="M1000">
            <v>0</v>
          </cell>
          <cell r="N1000">
            <v>0</v>
          </cell>
          <cell r="O1000">
            <v>0</v>
          </cell>
          <cell r="P1000">
            <v>0</v>
          </cell>
          <cell r="Q1000">
            <v>0</v>
          </cell>
        </row>
        <row r="1001">
          <cell r="C1001">
            <v>0</v>
          </cell>
          <cell r="D1001">
            <v>0</v>
          </cell>
          <cell r="E1001">
            <v>0</v>
          </cell>
          <cell r="F1001">
            <v>0</v>
          </cell>
          <cell r="G1001">
            <v>0</v>
          </cell>
          <cell r="H1001">
            <v>0</v>
          </cell>
          <cell r="I1001">
            <v>0</v>
          </cell>
          <cell r="J1001">
            <v>0</v>
          </cell>
          <cell r="K1001">
            <v>0</v>
          </cell>
          <cell r="L1001">
            <v>0</v>
          </cell>
          <cell r="M1001">
            <v>0</v>
          </cell>
          <cell r="N1001">
            <v>0</v>
          </cell>
          <cell r="O1001">
            <v>0</v>
          </cell>
          <cell r="P1001">
            <v>0</v>
          </cell>
          <cell r="Q1001">
            <v>0</v>
          </cell>
        </row>
        <row r="1002">
          <cell r="C1002">
            <v>0</v>
          </cell>
          <cell r="D1002">
            <v>0</v>
          </cell>
          <cell r="E1002">
            <v>0</v>
          </cell>
          <cell r="F1002">
            <v>0</v>
          </cell>
          <cell r="G1002">
            <v>0</v>
          </cell>
          <cell r="H1002">
            <v>0</v>
          </cell>
          <cell r="I1002">
            <v>0</v>
          </cell>
          <cell r="J1002">
            <v>0</v>
          </cell>
          <cell r="K1002">
            <v>0</v>
          </cell>
          <cell r="L1002">
            <v>0</v>
          </cell>
          <cell r="M1002">
            <v>0</v>
          </cell>
          <cell r="N1002">
            <v>0</v>
          </cell>
          <cell r="O1002">
            <v>0</v>
          </cell>
          <cell r="P1002">
            <v>0</v>
          </cell>
          <cell r="Q1002">
            <v>0</v>
          </cell>
        </row>
        <row r="1004">
          <cell r="C1004">
            <v>0</v>
          </cell>
          <cell r="D1004">
            <v>0</v>
          </cell>
          <cell r="E1004">
            <v>0</v>
          </cell>
          <cell r="F1004">
            <v>0</v>
          </cell>
          <cell r="G1004">
            <v>0</v>
          </cell>
          <cell r="H1004">
            <v>0</v>
          </cell>
          <cell r="I1004">
            <v>0</v>
          </cell>
          <cell r="J1004">
            <v>0</v>
          </cell>
          <cell r="K1004">
            <v>0</v>
          </cell>
          <cell r="L1004">
            <v>0</v>
          </cell>
          <cell r="M1004">
            <v>0</v>
          </cell>
          <cell r="N1004">
            <v>0</v>
          </cell>
          <cell r="O1004">
            <v>0</v>
          </cell>
          <cell r="P1004">
            <v>0</v>
          </cell>
          <cell r="Q1004">
            <v>0</v>
          </cell>
        </row>
        <row r="1005">
          <cell r="C1005" t="str">
            <v>Formulario 1 - Propuesta económica  - Documento tipo de selección abreviada de menor cuantía - versión 2</v>
          </cell>
          <cell r="D1005">
            <v>0</v>
          </cell>
          <cell r="E1005">
            <v>0</v>
          </cell>
          <cell r="F1005">
            <v>0</v>
          </cell>
          <cell r="G1005">
            <v>0</v>
          </cell>
          <cell r="H1005">
            <v>0</v>
          </cell>
          <cell r="I1005">
            <v>0</v>
          </cell>
          <cell r="J1005">
            <v>0</v>
          </cell>
          <cell r="K1005">
            <v>0</v>
          </cell>
          <cell r="L1005">
            <v>0</v>
          </cell>
          <cell r="M1005">
            <v>0</v>
          </cell>
          <cell r="N1005">
            <v>0</v>
          </cell>
          <cell r="O1005">
            <v>0</v>
          </cell>
          <cell r="P1005">
            <v>0</v>
          </cell>
          <cell r="Q1005">
            <v>0</v>
          </cell>
        </row>
        <row r="1006">
          <cell r="C1006" t="str">
            <v>Código</v>
          </cell>
          <cell r="D1006" t="str">
            <v>CCE-EICP-FM-25</v>
          </cell>
          <cell r="E1006" t="str">
            <v>Versión</v>
          </cell>
          <cell r="F1006">
            <v>2</v>
          </cell>
          <cell r="G1006">
            <v>0</v>
          </cell>
          <cell r="H1006">
            <v>0</v>
          </cell>
          <cell r="I1006">
            <v>0</v>
          </cell>
          <cell r="J1006">
            <v>0</v>
          </cell>
          <cell r="K1006">
            <v>0</v>
          </cell>
          <cell r="L1006">
            <v>0</v>
          </cell>
          <cell r="M1006">
            <v>0</v>
          </cell>
          <cell r="N1006">
            <v>0</v>
          </cell>
          <cell r="O1006">
            <v>0</v>
          </cell>
          <cell r="P1006">
            <v>0</v>
          </cell>
          <cell r="Q1006">
            <v>0</v>
          </cell>
        </row>
        <row r="1007">
          <cell r="C1007">
            <v>0</v>
          </cell>
          <cell r="D1007">
            <v>0</v>
          </cell>
          <cell r="E1007">
            <v>0</v>
          </cell>
          <cell r="F1007">
            <v>0</v>
          </cell>
          <cell r="G1007">
            <v>0</v>
          </cell>
          <cell r="H1007">
            <v>0</v>
          </cell>
          <cell r="I1007">
            <v>0</v>
          </cell>
          <cell r="J1007">
            <v>0</v>
          </cell>
          <cell r="K1007">
            <v>0</v>
          </cell>
          <cell r="L1007">
            <v>0</v>
          </cell>
          <cell r="M1007">
            <v>0</v>
          </cell>
          <cell r="N1007">
            <v>0</v>
          </cell>
          <cell r="O1007">
            <v>0</v>
          </cell>
          <cell r="P1007">
            <v>0</v>
          </cell>
          <cell r="Q1007">
            <v>0</v>
          </cell>
        </row>
        <row r="1008">
          <cell r="C1008" t="str">
            <v>[La entidad podrá utilizar este formato para la presentación de los análisis de precios unitarios el contratista en la oportunidad prevista en el numeral 8.1. del Documento Base]</v>
          </cell>
          <cell r="D1008">
            <v>0</v>
          </cell>
          <cell r="E1008">
            <v>0</v>
          </cell>
          <cell r="F1008">
            <v>0</v>
          </cell>
          <cell r="G1008">
            <v>0</v>
          </cell>
          <cell r="H1008">
            <v>0</v>
          </cell>
          <cell r="I1008">
            <v>0</v>
          </cell>
          <cell r="J1008">
            <v>0</v>
          </cell>
          <cell r="K1008">
            <v>0</v>
          </cell>
          <cell r="L1008">
            <v>0</v>
          </cell>
          <cell r="M1008">
            <v>0</v>
          </cell>
          <cell r="N1008">
            <v>0</v>
          </cell>
          <cell r="O1008">
            <v>0</v>
          </cell>
          <cell r="P1008">
            <v>0</v>
          </cell>
          <cell r="Q1008">
            <v>0</v>
          </cell>
        </row>
        <row r="1009">
          <cell r="C1009">
            <v>0</v>
          </cell>
          <cell r="D1009">
            <v>0</v>
          </cell>
          <cell r="E1009">
            <v>0</v>
          </cell>
          <cell r="F1009">
            <v>0</v>
          </cell>
          <cell r="G1009">
            <v>0</v>
          </cell>
          <cell r="H1009">
            <v>0</v>
          </cell>
          <cell r="I1009">
            <v>0</v>
          </cell>
          <cell r="J1009">
            <v>0</v>
          </cell>
          <cell r="K1009">
            <v>0</v>
          </cell>
          <cell r="L1009">
            <v>0</v>
          </cell>
          <cell r="M1009">
            <v>0</v>
          </cell>
          <cell r="N1009">
            <v>0</v>
          </cell>
          <cell r="O1009">
            <v>0</v>
          </cell>
          <cell r="P1009">
            <v>0</v>
          </cell>
          <cell r="Q1009">
            <v>0</v>
          </cell>
        </row>
        <row r="1010">
          <cell r="C1010">
            <v>0</v>
          </cell>
          <cell r="D1010">
            <v>0</v>
          </cell>
          <cell r="E1010">
            <v>0</v>
          </cell>
          <cell r="F1010">
            <v>0</v>
          </cell>
          <cell r="G1010">
            <v>0</v>
          </cell>
          <cell r="H1010">
            <v>0</v>
          </cell>
          <cell r="I1010">
            <v>0</v>
          </cell>
          <cell r="J1010">
            <v>0</v>
          </cell>
          <cell r="K1010">
            <v>0</v>
          </cell>
          <cell r="L1010">
            <v>0</v>
          </cell>
          <cell r="M1010">
            <v>0</v>
          </cell>
          <cell r="N1010">
            <v>0</v>
          </cell>
          <cell r="O1010">
            <v>0</v>
          </cell>
          <cell r="P1010">
            <v>0</v>
          </cell>
          <cell r="Q1010">
            <v>0</v>
          </cell>
        </row>
        <row r="1011">
          <cell r="C1011">
            <v>0</v>
          </cell>
          <cell r="D1011" t="str">
            <v>MUNICIPIO DE CONCORDIA, ANTIOQUIA</v>
          </cell>
          <cell r="E1011">
            <v>0</v>
          </cell>
          <cell r="F1011">
            <v>0</v>
          </cell>
          <cell r="G1011">
            <v>0</v>
          </cell>
          <cell r="H1011">
            <v>0</v>
          </cell>
          <cell r="I1011">
            <v>0</v>
          </cell>
          <cell r="J1011">
            <v>0</v>
          </cell>
          <cell r="K1011">
            <v>0</v>
          </cell>
          <cell r="L1011">
            <v>0</v>
          </cell>
          <cell r="M1011">
            <v>0</v>
          </cell>
          <cell r="N1011">
            <v>0</v>
          </cell>
          <cell r="O1011">
            <v>0</v>
          </cell>
          <cell r="P1011">
            <v>0</v>
          </cell>
          <cell r="Q1011">
            <v>0</v>
          </cell>
        </row>
        <row r="1012">
          <cell r="C1012">
            <v>0</v>
          </cell>
          <cell r="D1012">
            <v>0</v>
          </cell>
          <cell r="E1012">
            <v>0</v>
          </cell>
          <cell r="F1012">
            <v>0</v>
          </cell>
          <cell r="G1012">
            <v>0</v>
          </cell>
          <cell r="H1012">
            <v>0</v>
          </cell>
          <cell r="I1012">
            <v>0</v>
          </cell>
          <cell r="J1012">
            <v>0</v>
          </cell>
          <cell r="K1012">
            <v>0</v>
          </cell>
          <cell r="L1012" t="str">
            <v>VERSIÓN</v>
          </cell>
          <cell r="M1012">
            <v>0</v>
          </cell>
          <cell r="N1012">
            <v>0</v>
          </cell>
          <cell r="O1012">
            <v>0</v>
          </cell>
          <cell r="P1012">
            <v>0</v>
          </cell>
          <cell r="Q1012">
            <v>0</v>
          </cell>
        </row>
        <row r="1013">
          <cell r="C1013">
            <v>0</v>
          </cell>
          <cell r="D1013" t="str">
            <v xml:space="preserve">[NÚMERO DEL PROCESO] </v>
          </cell>
          <cell r="E1013">
            <v>0</v>
          </cell>
          <cell r="F1013">
            <v>0</v>
          </cell>
          <cell r="G1013">
            <v>0</v>
          </cell>
          <cell r="H1013">
            <v>0</v>
          </cell>
          <cell r="I1013">
            <v>0</v>
          </cell>
          <cell r="J1013">
            <v>0</v>
          </cell>
          <cell r="K1013">
            <v>0</v>
          </cell>
          <cell r="L1013">
            <v>0</v>
          </cell>
          <cell r="M1013">
            <v>0</v>
          </cell>
          <cell r="N1013">
            <v>0</v>
          </cell>
          <cell r="O1013">
            <v>0</v>
          </cell>
          <cell r="P1013">
            <v>0</v>
          </cell>
          <cell r="Q1013">
            <v>0</v>
          </cell>
        </row>
        <row r="1014">
          <cell r="C1014">
            <v>0</v>
          </cell>
          <cell r="D1014">
            <v>0</v>
          </cell>
          <cell r="E1014">
            <v>0</v>
          </cell>
          <cell r="F1014">
            <v>0</v>
          </cell>
          <cell r="G1014">
            <v>0</v>
          </cell>
          <cell r="H1014">
            <v>0</v>
          </cell>
          <cell r="I1014">
            <v>0</v>
          </cell>
          <cell r="J1014">
            <v>0</v>
          </cell>
          <cell r="K1014">
            <v>0</v>
          </cell>
          <cell r="L1014" t="str">
            <v>PÁGINA</v>
          </cell>
          <cell r="M1014">
            <v>1</v>
          </cell>
          <cell r="N1014" t="str">
            <v>DE</v>
          </cell>
          <cell r="O1014">
            <v>1</v>
          </cell>
          <cell r="P1014">
            <v>0</v>
          </cell>
          <cell r="Q1014">
            <v>0</v>
          </cell>
        </row>
        <row r="1015">
          <cell r="C1015">
            <v>0</v>
          </cell>
          <cell r="D1015" t="str">
            <v xml:space="preserve">ANALISIS DE PRECIOS UNITARIOS </v>
          </cell>
          <cell r="E1015">
            <v>0</v>
          </cell>
          <cell r="F1015">
            <v>0</v>
          </cell>
          <cell r="G1015">
            <v>0</v>
          </cell>
          <cell r="H1015">
            <v>0</v>
          </cell>
          <cell r="I1015">
            <v>0</v>
          </cell>
          <cell r="J1015">
            <v>0</v>
          </cell>
          <cell r="K1015">
            <v>0</v>
          </cell>
          <cell r="L1015">
            <v>0</v>
          </cell>
          <cell r="M1015">
            <v>0</v>
          </cell>
          <cell r="N1015">
            <v>0</v>
          </cell>
          <cell r="O1015">
            <v>0</v>
          </cell>
          <cell r="P1015">
            <v>0</v>
          </cell>
          <cell r="Q1015">
            <v>0</v>
          </cell>
        </row>
        <row r="1016">
          <cell r="C1016">
            <v>0</v>
          </cell>
          <cell r="D1016">
            <v>0</v>
          </cell>
          <cell r="E1016">
            <v>0</v>
          </cell>
          <cell r="F1016">
            <v>0</v>
          </cell>
          <cell r="G1016">
            <v>0</v>
          </cell>
          <cell r="H1016">
            <v>0</v>
          </cell>
          <cell r="I1016">
            <v>0</v>
          </cell>
          <cell r="J1016">
            <v>0</v>
          </cell>
          <cell r="K1016">
            <v>0</v>
          </cell>
          <cell r="L1016">
            <v>0</v>
          </cell>
          <cell r="M1016">
            <v>0</v>
          </cell>
          <cell r="N1016">
            <v>0</v>
          </cell>
          <cell r="O1016">
            <v>0</v>
          </cell>
          <cell r="P1016">
            <v>0</v>
          </cell>
          <cell r="Q1016">
            <v>0</v>
          </cell>
        </row>
        <row r="1017">
          <cell r="C1017">
            <v>0</v>
          </cell>
          <cell r="D1017">
            <v>0</v>
          </cell>
          <cell r="E1017">
            <v>0</v>
          </cell>
          <cell r="F1017">
            <v>0</v>
          </cell>
          <cell r="G1017">
            <v>0</v>
          </cell>
          <cell r="H1017">
            <v>0</v>
          </cell>
          <cell r="I1017">
            <v>0</v>
          </cell>
          <cell r="J1017">
            <v>0</v>
          </cell>
          <cell r="K1017">
            <v>0</v>
          </cell>
          <cell r="L1017" t="str">
            <v>FECHA</v>
          </cell>
          <cell r="M1017" t="str">
            <v>DD</v>
          </cell>
          <cell r="N1017" t="str">
            <v>MM</v>
          </cell>
          <cell r="O1017" t="str">
            <v>AA</v>
          </cell>
          <cell r="P1017">
            <v>0</v>
          </cell>
          <cell r="Q1017">
            <v>0</v>
          </cell>
        </row>
        <row r="1018">
          <cell r="C1018">
            <v>0</v>
          </cell>
          <cell r="D1018">
            <v>0</v>
          </cell>
          <cell r="E1018">
            <v>0</v>
          </cell>
          <cell r="F1018">
            <v>0</v>
          </cell>
          <cell r="G1018">
            <v>0</v>
          </cell>
          <cell r="H1018">
            <v>0</v>
          </cell>
          <cell r="I1018">
            <v>0</v>
          </cell>
          <cell r="J1018">
            <v>0</v>
          </cell>
          <cell r="K1018">
            <v>0</v>
          </cell>
          <cell r="L1018">
            <v>0</v>
          </cell>
          <cell r="M1018">
            <v>8</v>
          </cell>
          <cell r="N1018">
            <v>5</v>
          </cell>
          <cell r="O1018">
            <v>2023</v>
          </cell>
          <cell r="P1018">
            <v>0</v>
          </cell>
          <cell r="Q1018">
            <v>0</v>
          </cell>
        </row>
        <row r="1019">
          <cell r="C1019" t="str">
            <v>ITEMS DE LA PROPUESTA ECONÓMICA</v>
          </cell>
          <cell r="D1019">
            <v>0</v>
          </cell>
          <cell r="E1019">
            <v>0</v>
          </cell>
          <cell r="F1019">
            <v>0</v>
          </cell>
          <cell r="G1019">
            <v>0</v>
          </cell>
          <cell r="H1019">
            <v>0</v>
          </cell>
          <cell r="I1019" t="str">
            <v>ITEMS NO PREVISTOS</v>
          </cell>
          <cell r="J1019">
            <v>0</v>
          </cell>
          <cell r="K1019">
            <v>0</v>
          </cell>
          <cell r="L1019">
            <v>0</v>
          </cell>
          <cell r="M1019">
            <v>0</v>
          </cell>
          <cell r="N1019">
            <v>0</v>
          </cell>
          <cell r="O1019">
            <v>0</v>
          </cell>
          <cell r="P1019">
            <v>0</v>
          </cell>
          <cell r="Q1019">
            <v>0</v>
          </cell>
        </row>
        <row r="1020">
          <cell r="C1020">
            <v>0</v>
          </cell>
          <cell r="D1020">
            <v>0</v>
          </cell>
          <cell r="E1020">
            <v>0</v>
          </cell>
          <cell r="F1020">
            <v>0</v>
          </cell>
          <cell r="G1020">
            <v>0</v>
          </cell>
          <cell r="H1020">
            <v>0</v>
          </cell>
          <cell r="I1020">
            <v>0</v>
          </cell>
          <cell r="J1020">
            <v>0</v>
          </cell>
          <cell r="K1020">
            <v>0</v>
          </cell>
          <cell r="L1020">
            <v>0</v>
          </cell>
          <cell r="M1020">
            <v>0</v>
          </cell>
          <cell r="N1020">
            <v>0</v>
          </cell>
          <cell r="O1020">
            <v>0</v>
          </cell>
          <cell r="P1020">
            <v>0</v>
          </cell>
          <cell r="Q1020">
            <v>0</v>
          </cell>
        </row>
        <row r="1021">
          <cell r="C1021">
            <v>0</v>
          </cell>
          <cell r="D1021">
            <v>0</v>
          </cell>
          <cell r="E1021">
            <v>0</v>
          </cell>
          <cell r="F1021">
            <v>0</v>
          </cell>
          <cell r="G1021">
            <v>0</v>
          </cell>
          <cell r="H1021">
            <v>0</v>
          </cell>
          <cell r="I1021">
            <v>0</v>
          </cell>
          <cell r="J1021">
            <v>0</v>
          </cell>
          <cell r="K1021">
            <v>0</v>
          </cell>
          <cell r="L1021">
            <v>0</v>
          </cell>
          <cell r="M1021">
            <v>0</v>
          </cell>
          <cell r="N1021">
            <v>0</v>
          </cell>
          <cell r="O1021">
            <v>0</v>
          </cell>
          <cell r="P1021">
            <v>0</v>
          </cell>
          <cell r="Q1021">
            <v>0</v>
          </cell>
        </row>
        <row r="1022">
          <cell r="C1022">
            <v>0</v>
          </cell>
          <cell r="D1022">
            <v>0</v>
          </cell>
          <cell r="E1022">
            <v>0</v>
          </cell>
          <cell r="F1022">
            <v>0</v>
          </cell>
          <cell r="G1022">
            <v>0</v>
          </cell>
          <cell r="H1022">
            <v>0</v>
          </cell>
          <cell r="I1022">
            <v>0</v>
          </cell>
          <cell r="J1022">
            <v>0</v>
          </cell>
          <cell r="K1022">
            <v>0</v>
          </cell>
          <cell r="L1022">
            <v>0</v>
          </cell>
          <cell r="M1022">
            <v>0</v>
          </cell>
          <cell r="N1022">
            <v>0</v>
          </cell>
          <cell r="O1022">
            <v>0</v>
          </cell>
          <cell r="P1022">
            <v>0</v>
          </cell>
          <cell r="Q1022">
            <v>0</v>
          </cell>
        </row>
        <row r="1023">
          <cell r="C1023" t="str">
            <v>DATOS ESPECÍFICOS</v>
          </cell>
          <cell r="D1023">
            <v>0</v>
          </cell>
          <cell r="E1023">
            <v>0</v>
          </cell>
          <cell r="F1023">
            <v>0</v>
          </cell>
          <cell r="G1023">
            <v>0</v>
          </cell>
          <cell r="H1023">
            <v>0</v>
          </cell>
          <cell r="I1023">
            <v>0</v>
          </cell>
          <cell r="J1023">
            <v>0</v>
          </cell>
          <cell r="K1023">
            <v>0</v>
          </cell>
          <cell r="L1023">
            <v>0</v>
          </cell>
          <cell r="M1023">
            <v>0</v>
          </cell>
          <cell r="N1023">
            <v>0</v>
          </cell>
          <cell r="O1023">
            <v>0</v>
          </cell>
          <cell r="P1023">
            <v>0</v>
          </cell>
          <cell r="Q1023">
            <v>0</v>
          </cell>
        </row>
        <row r="1024">
          <cell r="C1024">
            <v>0</v>
          </cell>
          <cell r="D1024">
            <v>0</v>
          </cell>
          <cell r="E1024">
            <v>0</v>
          </cell>
          <cell r="F1024">
            <v>0</v>
          </cell>
          <cell r="G1024">
            <v>0</v>
          </cell>
          <cell r="H1024">
            <v>0</v>
          </cell>
          <cell r="I1024">
            <v>0</v>
          </cell>
          <cell r="J1024">
            <v>0</v>
          </cell>
          <cell r="K1024">
            <v>0</v>
          </cell>
          <cell r="L1024">
            <v>0</v>
          </cell>
          <cell r="M1024">
            <v>0</v>
          </cell>
          <cell r="N1024">
            <v>0</v>
          </cell>
          <cell r="O1024">
            <v>0</v>
          </cell>
          <cell r="P1024">
            <v>0</v>
          </cell>
          <cell r="Q1024">
            <v>0</v>
          </cell>
        </row>
        <row r="1025">
          <cell r="C1025" t="str">
            <v>ITEM</v>
          </cell>
          <cell r="D1025" t="str">
            <v>DESCRIPCIÓN</v>
          </cell>
          <cell r="E1025">
            <v>0</v>
          </cell>
          <cell r="F1025">
            <v>0</v>
          </cell>
          <cell r="G1025">
            <v>0</v>
          </cell>
          <cell r="H1025">
            <v>0</v>
          </cell>
          <cell r="I1025">
            <v>0</v>
          </cell>
          <cell r="J1025">
            <v>0</v>
          </cell>
          <cell r="K1025">
            <v>0</v>
          </cell>
          <cell r="L1025">
            <v>0</v>
          </cell>
          <cell r="M1025" t="str">
            <v>UNIDAD</v>
          </cell>
          <cell r="N1025">
            <v>0</v>
          </cell>
          <cell r="O1025" t="str">
            <v>CANTIDAD</v>
          </cell>
          <cell r="P1025">
            <v>0</v>
          </cell>
          <cell r="Q1025">
            <v>0</v>
          </cell>
        </row>
        <row r="1026">
          <cell r="C1026" t="str">
            <v>5.4.1</v>
          </cell>
          <cell r="D1026" t="str">
            <v>S.T.I CONCRETO f'c=210 kg/cm² (21 Mpa) preparado en obra y fundido con medios manuales para fundaciones. Incluye: elaboración e instalación del concreto y demás materiales, formaletería donde lo requiera, mano de obra, vibrado y todo lo necesario para su correcta ejecución. Incluye los  ensayos  de  laboratorio  y presentación de  los respectivos resultados y demás costos necesarios para producir, colocar y verificar los concretos especificados. El acero y la excavación se pagan en los respectivos ítems.</v>
          </cell>
          <cell r="E1026">
            <v>0</v>
          </cell>
          <cell r="F1026">
            <v>0</v>
          </cell>
          <cell r="G1026">
            <v>0</v>
          </cell>
          <cell r="H1026">
            <v>0</v>
          </cell>
          <cell r="I1026">
            <v>0</v>
          </cell>
          <cell r="J1026">
            <v>0</v>
          </cell>
          <cell r="K1026">
            <v>0</v>
          </cell>
          <cell r="L1026">
            <v>0</v>
          </cell>
          <cell r="M1026" t="str">
            <v>m3</v>
          </cell>
          <cell r="N1026">
            <v>0</v>
          </cell>
          <cell r="O1026">
            <v>2.79</v>
          </cell>
          <cell r="P1026">
            <v>0</v>
          </cell>
          <cell r="Q1026">
            <v>0</v>
          </cell>
          <cell r="R1026">
            <v>670777</v>
          </cell>
          <cell r="S1026">
            <v>864833</v>
          </cell>
          <cell r="T1026">
            <v>1.9699999999999999E-2</v>
          </cell>
          <cell r="U1026">
            <v>0.81569999999999998</v>
          </cell>
          <cell r="V1026">
            <v>0</v>
          </cell>
          <cell r="W1026">
            <v>0.1646</v>
          </cell>
        </row>
        <row r="1027">
          <cell r="C1027" t="str">
            <v>I. EQUIPO</v>
          </cell>
          <cell r="D1027">
            <v>0</v>
          </cell>
          <cell r="E1027">
            <v>0</v>
          </cell>
          <cell r="F1027">
            <v>0</v>
          </cell>
          <cell r="G1027">
            <v>0</v>
          </cell>
          <cell r="H1027">
            <v>0</v>
          </cell>
          <cell r="I1027">
            <v>0</v>
          </cell>
          <cell r="J1027">
            <v>0</v>
          </cell>
          <cell r="K1027">
            <v>0</v>
          </cell>
          <cell r="L1027">
            <v>0</v>
          </cell>
          <cell r="M1027">
            <v>0</v>
          </cell>
          <cell r="N1027">
            <v>0</v>
          </cell>
          <cell r="O1027">
            <v>0</v>
          </cell>
          <cell r="P1027">
            <v>0</v>
          </cell>
          <cell r="Q1027">
            <v>0</v>
          </cell>
        </row>
        <row r="1028">
          <cell r="C1028">
            <v>0</v>
          </cell>
          <cell r="D1028">
            <v>0</v>
          </cell>
          <cell r="E1028">
            <v>0</v>
          </cell>
          <cell r="F1028">
            <v>0</v>
          </cell>
          <cell r="G1028">
            <v>0</v>
          </cell>
          <cell r="H1028">
            <v>0</v>
          </cell>
          <cell r="I1028">
            <v>0</v>
          </cell>
          <cell r="J1028">
            <v>0</v>
          </cell>
          <cell r="K1028">
            <v>0</v>
          </cell>
          <cell r="L1028">
            <v>0</v>
          </cell>
          <cell r="M1028">
            <v>0</v>
          </cell>
          <cell r="N1028">
            <v>0</v>
          </cell>
          <cell r="O1028">
            <v>0</v>
          </cell>
          <cell r="P1028">
            <v>0</v>
          </cell>
          <cell r="Q1028">
            <v>0</v>
          </cell>
        </row>
        <row r="1029">
          <cell r="C1029" t="str">
            <v>DESCRIPCIÓN</v>
          </cell>
          <cell r="D1029">
            <v>0</v>
          </cell>
          <cell r="E1029">
            <v>0</v>
          </cell>
          <cell r="F1029">
            <v>0</v>
          </cell>
          <cell r="G1029">
            <v>0</v>
          </cell>
          <cell r="H1029" t="str">
            <v>MARCA</v>
          </cell>
          <cell r="I1029">
            <v>0</v>
          </cell>
          <cell r="J1029" t="str">
            <v>TIPO</v>
          </cell>
          <cell r="K1029">
            <v>0</v>
          </cell>
          <cell r="L1029" t="str">
            <v>TARIFA/HORA</v>
          </cell>
          <cell r="M1029" t="str">
            <v>RENDIMIENTO</v>
          </cell>
          <cell r="N1029">
            <v>0</v>
          </cell>
          <cell r="O1029" t="str">
            <v>Vr. UNITARIO</v>
          </cell>
          <cell r="P1029">
            <v>0</v>
          </cell>
          <cell r="Q1029">
            <v>0</v>
          </cell>
        </row>
        <row r="1030">
          <cell r="C1030" t="str">
            <v>Vibrador de concreto (Mikasa), electrico a 110 v</v>
          </cell>
          <cell r="D1030">
            <v>0</v>
          </cell>
          <cell r="E1030">
            <v>0</v>
          </cell>
          <cell r="F1030">
            <v>0</v>
          </cell>
          <cell r="G1030">
            <v>0</v>
          </cell>
          <cell r="H1030">
            <v>0</v>
          </cell>
          <cell r="I1030">
            <v>0</v>
          </cell>
          <cell r="J1030" t="str">
            <v>Dia</v>
          </cell>
          <cell r="K1030">
            <v>0</v>
          </cell>
          <cell r="L1030">
            <v>46162</v>
          </cell>
          <cell r="M1030">
            <v>6</v>
          </cell>
          <cell r="N1030">
            <v>0</v>
          </cell>
          <cell r="O1030">
            <v>7694</v>
          </cell>
          <cell r="P1030">
            <v>0</v>
          </cell>
          <cell r="Q1030">
            <v>0</v>
          </cell>
          <cell r="R1030">
            <v>0.47</v>
          </cell>
          <cell r="T1030" t="str">
            <v>Vibrador de concreto (Mikasa), electrico a 110 v</v>
          </cell>
        </row>
        <row r="1031">
          <cell r="C1031">
            <v>0</v>
          </cell>
          <cell r="D1031">
            <v>0</v>
          </cell>
          <cell r="E1031">
            <v>0</v>
          </cell>
          <cell r="F1031">
            <v>0</v>
          </cell>
          <cell r="G1031">
            <v>0</v>
          </cell>
          <cell r="H1031">
            <v>0</v>
          </cell>
          <cell r="I1031">
            <v>0</v>
          </cell>
          <cell r="J1031" t="str">
            <v/>
          </cell>
          <cell r="K1031">
            <v>0</v>
          </cell>
          <cell r="L1031" t="str">
            <v/>
          </cell>
          <cell r="M1031">
            <v>0</v>
          </cell>
          <cell r="N1031">
            <v>0</v>
          </cell>
          <cell r="O1031">
            <v>0</v>
          </cell>
          <cell r="P1031">
            <v>0</v>
          </cell>
          <cell r="Q1031">
            <v>0</v>
          </cell>
          <cell r="R1031">
            <v>0</v>
          </cell>
          <cell r="T1031">
            <v>0</v>
          </cell>
        </row>
        <row r="1032">
          <cell r="C1032">
            <v>0</v>
          </cell>
          <cell r="D1032">
            <v>0</v>
          </cell>
          <cell r="E1032">
            <v>0</v>
          </cell>
          <cell r="F1032">
            <v>0</v>
          </cell>
          <cell r="G1032">
            <v>0</v>
          </cell>
          <cell r="H1032">
            <v>0</v>
          </cell>
          <cell r="I1032">
            <v>0</v>
          </cell>
          <cell r="J1032" t="str">
            <v/>
          </cell>
          <cell r="K1032">
            <v>0</v>
          </cell>
          <cell r="L1032" t="str">
            <v/>
          </cell>
          <cell r="M1032">
            <v>0</v>
          </cell>
          <cell r="N1032">
            <v>0</v>
          </cell>
          <cell r="O1032">
            <v>0</v>
          </cell>
          <cell r="P1032">
            <v>0</v>
          </cell>
          <cell r="Q1032">
            <v>0</v>
          </cell>
          <cell r="R1032">
            <v>0</v>
          </cell>
          <cell r="T1032">
            <v>0</v>
          </cell>
        </row>
        <row r="1033">
          <cell r="C1033">
            <v>0</v>
          </cell>
          <cell r="D1033">
            <v>0</v>
          </cell>
          <cell r="E1033">
            <v>0</v>
          </cell>
          <cell r="F1033">
            <v>0</v>
          </cell>
          <cell r="G1033">
            <v>0</v>
          </cell>
          <cell r="H1033">
            <v>0</v>
          </cell>
          <cell r="I1033">
            <v>0</v>
          </cell>
          <cell r="J1033" t="str">
            <v/>
          </cell>
          <cell r="K1033">
            <v>0</v>
          </cell>
          <cell r="L1033" t="str">
            <v/>
          </cell>
          <cell r="M1033">
            <v>0</v>
          </cell>
          <cell r="N1033">
            <v>0</v>
          </cell>
          <cell r="O1033">
            <v>0</v>
          </cell>
          <cell r="P1033">
            <v>0</v>
          </cell>
          <cell r="Q1033">
            <v>0</v>
          </cell>
          <cell r="R1033">
            <v>0</v>
          </cell>
          <cell r="T1033">
            <v>0</v>
          </cell>
        </row>
        <row r="1034">
          <cell r="C1034" t="str">
            <v>Herramienta Menor (Como % de Mano de Obra)</v>
          </cell>
          <cell r="D1034">
            <v>0</v>
          </cell>
          <cell r="E1034">
            <v>0</v>
          </cell>
          <cell r="F1034">
            <v>0</v>
          </cell>
          <cell r="G1034">
            <v>0</v>
          </cell>
          <cell r="H1034">
            <v>0</v>
          </cell>
          <cell r="I1034">
            <v>0</v>
          </cell>
          <cell r="J1034" t="str">
            <v>Dia</v>
          </cell>
          <cell r="K1034">
            <v>0</v>
          </cell>
          <cell r="L1034">
            <v>110434</v>
          </cell>
          <cell r="M1034">
            <v>0.05</v>
          </cell>
          <cell r="N1034">
            <v>0</v>
          </cell>
          <cell r="O1034">
            <v>5522</v>
          </cell>
          <cell r="P1034">
            <v>0</v>
          </cell>
          <cell r="Q1034">
            <v>0</v>
          </cell>
          <cell r="R1034">
            <v>15406.38</v>
          </cell>
          <cell r="T1034" t="str">
            <v>Herramienta Menor (Como % de Mano de Obra)</v>
          </cell>
        </row>
        <row r="1035">
          <cell r="C1035">
            <v>0</v>
          </cell>
          <cell r="D1035">
            <v>0</v>
          </cell>
          <cell r="E1035">
            <v>0</v>
          </cell>
          <cell r="F1035">
            <v>0</v>
          </cell>
          <cell r="G1035">
            <v>0</v>
          </cell>
          <cell r="H1035">
            <v>0</v>
          </cell>
          <cell r="I1035">
            <v>0</v>
          </cell>
          <cell r="J1035">
            <v>0</v>
          </cell>
          <cell r="K1035">
            <v>0</v>
          </cell>
          <cell r="L1035">
            <v>1.9699999999999999E-2</v>
          </cell>
          <cell r="M1035" t="str">
            <v>SUBTOTAL $</v>
          </cell>
          <cell r="N1035">
            <v>0</v>
          </cell>
          <cell r="O1035">
            <v>13216</v>
          </cell>
          <cell r="P1035">
            <v>0</v>
          </cell>
          <cell r="Q1035">
            <v>0</v>
          </cell>
          <cell r="T1035">
            <v>0</v>
          </cell>
        </row>
        <row r="1036">
          <cell r="C1036" t="str">
            <v>II. MATERIALES</v>
          </cell>
          <cell r="D1036">
            <v>0</v>
          </cell>
          <cell r="E1036">
            <v>0</v>
          </cell>
          <cell r="F1036">
            <v>0</v>
          </cell>
          <cell r="G1036">
            <v>0</v>
          </cell>
          <cell r="H1036">
            <v>0</v>
          </cell>
          <cell r="I1036">
            <v>0</v>
          </cell>
          <cell r="J1036">
            <v>0</v>
          </cell>
          <cell r="K1036">
            <v>0</v>
          </cell>
          <cell r="L1036">
            <v>0</v>
          </cell>
          <cell r="M1036">
            <v>0</v>
          </cell>
          <cell r="N1036">
            <v>0</v>
          </cell>
          <cell r="O1036">
            <v>0</v>
          </cell>
          <cell r="P1036">
            <v>0</v>
          </cell>
          <cell r="Q1036">
            <v>0</v>
          </cell>
          <cell r="T1036">
            <v>0</v>
          </cell>
        </row>
        <row r="1037">
          <cell r="C1037">
            <v>0</v>
          </cell>
          <cell r="D1037">
            <v>0</v>
          </cell>
          <cell r="E1037">
            <v>0</v>
          </cell>
          <cell r="F1037">
            <v>0</v>
          </cell>
          <cell r="G1037">
            <v>0</v>
          </cell>
          <cell r="H1037">
            <v>0</v>
          </cell>
          <cell r="I1037">
            <v>0</v>
          </cell>
          <cell r="J1037">
            <v>0</v>
          </cell>
          <cell r="K1037">
            <v>0</v>
          </cell>
          <cell r="L1037">
            <v>0</v>
          </cell>
          <cell r="M1037">
            <v>0</v>
          </cell>
          <cell r="N1037">
            <v>0</v>
          </cell>
          <cell r="O1037">
            <v>0</v>
          </cell>
          <cell r="P1037">
            <v>0</v>
          </cell>
          <cell r="Q1037">
            <v>0</v>
          </cell>
          <cell r="T1037">
            <v>0</v>
          </cell>
        </row>
        <row r="1038">
          <cell r="C1038" t="str">
            <v>DESCRIPCIÓN</v>
          </cell>
          <cell r="D1038">
            <v>0</v>
          </cell>
          <cell r="E1038">
            <v>0</v>
          </cell>
          <cell r="F1038">
            <v>0</v>
          </cell>
          <cell r="G1038">
            <v>0</v>
          </cell>
          <cell r="H1038">
            <v>0</v>
          </cell>
          <cell r="I1038">
            <v>0</v>
          </cell>
          <cell r="J1038">
            <v>0</v>
          </cell>
          <cell r="K1038" t="str">
            <v>UNIDAD</v>
          </cell>
          <cell r="L1038" t="str">
            <v>CANTIDAD</v>
          </cell>
          <cell r="M1038" t="str">
            <v>PRECIO UNIT.</v>
          </cell>
          <cell r="N1038">
            <v>0</v>
          </cell>
          <cell r="O1038" t="str">
            <v>Vr. UNITARIO</v>
          </cell>
          <cell r="P1038">
            <v>0</v>
          </cell>
          <cell r="Q1038">
            <v>0</v>
          </cell>
          <cell r="T1038">
            <v>0</v>
          </cell>
        </row>
        <row r="1039">
          <cell r="C1039" t="str">
            <v>Concreto Resistencia 21 (Mpa)</v>
          </cell>
          <cell r="D1039">
            <v>0</v>
          </cell>
          <cell r="E1039">
            <v>0</v>
          </cell>
          <cell r="F1039">
            <v>0</v>
          </cell>
          <cell r="G1039">
            <v>0</v>
          </cell>
          <cell r="H1039">
            <v>0</v>
          </cell>
          <cell r="I1039">
            <v>0</v>
          </cell>
          <cell r="J1039">
            <v>0</v>
          </cell>
          <cell r="K1039" t="str">
            <v>m3</v>
          </cell>
          <cell r="L1039">
            <v>1.05</v>
          </cell>
          <cell r="M1039">
            <v>521073</v>
          </cell>
          <cell r="N1039">
            <v>0</v>
          </cell>
          <cell r="O1039">
            <v>547127</v>
          </cell>
          <cell r="P1039">
            <v>0</v>
          </cell>
          <cell r="Q1039">
            <v>0</v>
          </cell>
          <cell r="R1039">
            <v>2.93</v>
          </cell>
          <cell r="T1039" t="str">
            <v>Concreto Resistencia 21 (Mpa)</v>
          </cell>
        </row>
        <row r="1040">
          <cell r="C1040">
            <v>0</v>
          </cell>
          <cell r="D1040">
            <v>0</v>
          </cell>
          <cell r="E1040">
            <v>0</v>
          </cell>
          <cell r="F1040">
            <v>0</v>
          </cell>
          <cell r="G1040">
            <v>0</v>
          </cell>
          <cell r="H1040">
            <v>0</v>
          </cell>
          <cell r="I1040">
            <v>0</v>
          </cell>
          <cell r="J1040">
            <v>0</v>
          </cell>
          <cell r="K1040" t="str">
            <v/>
          </cell>
          <cell r="L1040">
            <v>0</v>
          </cell>
          <cell r="M1040">
            <v>0</v>
          </cell>
          <cell r="N1040">
            <v>0</v>
          </cell>
          <cell r="O1040">
            <v>0</v>
          </cell>
          <cell r="P1040">
            <v>0</v>
          </cell>
          <cell r="Q1040">
            <v>0</v>
          </cell>
          <cell r="R1040">
            <v>0</v>
          </cell>
          <cell r="T1040">
            <v>0</v>
          </cell>
        </row>
        <row r="1041">
          <cell r="C1041">
            <v>0</v>
          </cell>
          <cell r="D1041">
            <v>0</v>
          </cell>
          <cell r="E1041">
            <v>0</v>
          </cell>
          <cell r="F1041">
            <v>0</v>
          </cell>
          <cell r="G1041">
            <v>0</v>
          </cell>
          <cell r="H1041">
            <v>0</v>
          </cell>
          <cell r="I1041">
            <v>0</v>
          </cell>
          <cell r="J1041">
            <v>0</v>
          </cell>
          <cell r="K1041" t="str">
            <v/>
          </cell>
          <cell r="L1041">
            <v>0</v>
          </cell>
          <cell r="M1041">
            <v>0</v>
          </cell>
          <cell r="N1041">
            <v>0</v>
          </cell>
          <cell r="O1041">
            <v>0</v>
          </cell>
          <cell r="P1041">
            <v>0</v>
          </cell>
          <cell r="Q1041">
            <v>0</v>
          </cell>
          <cell r="R1041">
            <v>0</v>
          </cell>
          <cell r="T1041">
            <v>0</v>
          </cell>
        </row>
        <row r="1042">
          <cell r="C1042">
            <v>0</v>
          </cell>
          <cell r="D1042">
            <v>0</v>
          </cell>
          <cell r="E1042">
            <v>0</v>
          </cell>
          <cell r="F1042">
            <v>0</v>
          </cell>
          <cell r="G1042">
            <v>0</v>
          </cell>
          <cell r="H1042">
            <v>0</v>
          </cell>
          <cell r="I1042">
            <v>0</v>
          </cell>
          <cell r="J1042">
            <v>0</v>
          </cell>
          <cell r="K1042" t="str">
            <v/>
          </cell>
          <cell r="L1042">
            <v>0</v>
          </cell>
          <cell r="M1042">
            <v>0</v>
          </cell>
          <cell r="N1042">
            <v>0</v>
          </cell>
          <cell r="O1042">
            <v>0</v>
          </cell>
          <cell r="P1042">
            <v>0</v>
          </cell>
          <cell r="Q1042">
            <v>0</v>
          </cell>
          <cell r="R1042">
            <v>0</v>
          </cell>
          <cell r="T1042">
            <v>0</v>
          </cell>
        </row>
        <row r="1043">
          <cell r="C1043">
            <v>0</v>
          </cell>
          <cell r="D1043">
            <v>0</v>
          </cell>
          <cell r="E1043">
            <v>0</v>
          </cell>
          <cell r="F1043">
            <v>0</v>
          </cell>
          <cell r="G1043">
            <v>0</v>
          </cell>
          <cell r="H1043">
            <v>0</v>
          </cell>
          <cell r="I1043">
            <v>0</v>
          </cell>
          <cell r="J1043">
            <v>0</v>
          </cell>
          <cell r="K1043" t="str">
            <v/>
          </cell>
          <cell r="L1043">
            <v>0</v>
          </cell>
          <cell r="M1043">
            <v>0</v>
          </cell>
          <cell r="N1043">
            <v>0</v>
          </cell>
          <cell r="O1043">
            <v>0</v>
          </cell>
          <cell r="P1043">
            <v>0</v>
          </cell>
          <cell r="Q1043">
            <v>0</v>
          </cell>
          <cell r="R1043">
            <v>0</v>
          </cell>
          <cell r="T1043">
            <v>0</v>
          </cell>
        </row>
        <row r="1044">
          <cell r="C1044">
            <v>0</v>
          </cell>
          <cell r="D1044">
            <v>0</v>
          </cell>
          <cell r="E1044">
            <v>0</v>
          </cell>
          <cell r="F1044">
            <v>0</v>
          </cell>
          <cell r="G1044">
            <v>0</v>
          </cell>
          <cell r="H1044">
            <v>0</v>
          </cell>
          <cell r="I1044">
            <v>0</v>
          </cell>
          <cell r="J1044">
            <v>0</v>
          </cell>
          <cell r="K1044" t="str">
            <v/>
          </cell>
          <cell r="L1044">
            <v>0</v>
          </cell>
          <cell r="M1044">
            <v>0</v>
          </cell>
          <cell r="N1044">
            <v>0</v>
          </cell>
          <cell r="O1044">
            <v>0</v>
          </cell>
          <cell r="P1044">
            <v>0</v>
          </cell>
          <cell r="Q1044">
            <v>0</v>
          </cell>
          <cell r="R1044">
            <v>0</v>
          </cell>
          <cell r="T1044">
            <v>0</v>
          </cell>
        </row>
        <row r="1045">
          <cell r="C1045">
            <v>0</v>
          </cell>
          <cell r="D1045">
            <v>0</v>
          </cell>
          <cell r="E1045">
            <v>0</v>
          </cell>
          <cell r="F1045">
            <v>0</v>
          </cell>
          <cell r="G1045">
            <v>0</v>
          </cell>
          <cell r="H1045">
            <v>0</v>
          </cell>
          <cell r="I1045">
            <v>0</v>
          </cell>
          <cell r="J1045">
            <v>0</v>
          </cell>
          <cell r="K1045" t="str">
            <v/>
          </cell>
          <cell r="L1045">
            <v>0</v>
          </cell>
          <cell r="M1045">
            <v>0</v>
          </cell>
          <cell r="N1045">
            <v>0</v>
          </cell>
          <cell r="O1045">
            <v>0</v>
          </cell>
          <cell r="P1045">
            <v>0</v>
          </cell>
          <cell r="Q1045">
            <v>0</v>
          </cell>
          <cell r="R1045">
            <v>0</v>
          </cell>
          <cell r="T1045">
            <v>0</v>
          </cell>
        </row>
        <row r="1046">
          <cell r="C1046">
            <v>0</v>
          </cell>
          <cell r="D1046">
            <v>0</v>
          </cell>
          <cell r="E1046">
            <v>0</v>
          </cell>
          <cell r="F1046">
            <v>0</v>
          </cell>
          <cell r="G1046">
            <v>0</v>
          </cell>
          <cell r="H1046">
            <v>0</v>
          </cell>
          <cell r="I1046">
            <v>0</v>
          </cell>
          <cell r="J1046">
            <v>0</v>
          </cell>
          <cell r="K1046" t="str">
            <v/>
          </cell>
          <cell r="L1046">
            <v>0</v>
          </cell>
          <cell r="M1046">
            <v>0</v>
          </cell>
          <cell r="N1046">
            <v>0</v>
          </cell>
          <cell r="O1046">
            <v>0</v>
          </cell>
          <cell r="P1046">
            <v>0</v>
          </cell>
          <cell r="Q1046">
            <v>0</v>
          </cell>
          <cell r="R1046">
            <v>0</v>
          </cell>
          <cell r="T1046">
            <v>0</v>
          </cell>
        </row>
        <row r="1047">
          <cell r="C1047">
            <v>0</v>
          </cell>
          <cell r="D1047">
            <v>0</v>
          </cell>
          <cell r="E1047">
            <v>0</v>
          </cell>
          <cell r="F1047">
            <v>0</v>
          </cell>
          <cell r="G1047">
            <v>0</v>
          </cell>
          <cell r="H1047">
            <v>0</v>
          </cell>
          <cell r="I1047">
            <v>0</v>
          </cell>
          <cell r="J1047">
            <v>0</v>
          </cell>
          <cell r="K1047">
            <v>0</v>
          </cell>
          <cell r="L1047">
            <v>0.81569999999999998</v>
          </cell>
          <cell r="M1047" t="str">
            <v>SUBTOTAL $</v>
          </cell>
          <cell r="N1047">
            <v>0</v>
          </cell>
          <cell r="O1047">
            <v>547127</v>
          </cell>
          <cell r="P1047">
            <v>0</v>
          </cell>
          <cell r="Q1047">
            <v>0</v>
          </cell>
          <cell r="T1047">
            <v>0</v>
          </cell>
        </row>
        <row r="1048">
          <cell r="C1048" t="str">
            <v>III. TRANSPORTES</v>
          </cell>
          <cell r="D1048">
            <v>0</v>
          </cell>
          <cell r="E1048">
            <v>0</v>
          </cell>
          <cell r="F1048">
            <v>0</v>
          </cell>
          <cell r="G1048">
            <v>0</v>
          </cell>
          <cell r="H1048">
            <v>0</v>
          </cell>
          <cell r="I1048">
            <v>0</v>
          </cell>
          <cell r="J1048">
            <v>0</v>
          </cell>
          <cell r="K1048">
            <v>0</v>
          </cell>
          <cell r="L1048">
            <v>0</v>
          </cell>
          <cell r="M1048">
            <v>0</v>
          </cell>
          <cell r="N1048">
            <v>0</v>
          </cell>
          <cell r="O1048">
            <v>0</v>
          </cell>
          <cell r="P1048">
            <v>0</v>
          </cell>
          <cell r="Q1048">
            <v>0</v>
          </cell>
          <cell r="T1048">
            <v>0</v>
          </cell>
        </row>
        <row r="1049">
          <cell r="C1049">
            <v>0</v>
          </cell>
          <cell r="D1049">
            <v>0</v>
          </cell>
          <cell r="E1049">
            <v>0</v>
          </cell>
          <cell r="F1049">
            <v>0</v>
          </cell>
          <cell r="G1049">
            <v>0</v>
          </cell>
          <cell r="H1049">
            <v>0</v>
          </cell>
          <cell r="I1049">
            <v>0</v>
          </cell>
          <cell r="J1049">
            <v>0</v>
          </cell>
          <cell r="K1049">
            <v>0</v>
          </cell>
          <cell r="L1049">
            <v>0</v>
          </cell>
          <cell r="M1049">
            <v>0</v>
          </cell>
          <cell r="N1049">
            <v>0</v>
          </cell>
          <cell r="O1049">
            <v>0</v>
          </cell>
          <cell r="P1049">
            <v>0</v>
          </cell>
          <cell r="Q1049">
            <v>0</v>
          </cell>
          <cell r="T1049">
            <v>0</v>
          </cell>
        </row>
        <row r="1050">
          <cell r="C1050" t="str">
            <v>MATERIAL</v>
          </cell>
          <cell r="D1050">
            <v>0</v>
          </cell>
          <cell r="E1050">
            <v>0</v>
          </cell>
          <cell r="F1050">
            <v>0</v>
          </cell>
          <cell r="G1050">
            <v>0</v>
          </cell>
          <cell r="H1050">
            <v>0</v>
          </cell>
          <cell r="I1050">
            <v>0</v>
          </cell>
          <cell r="J1050" t="str">
            <v>VOL. o PESO</v>
          </cell>
          <cell r="K1050" t="str">
            <v>DISTANCIA</v>
          </cell>
          <cell r="L1050" t="str">
            <v>M3 o Ton/Km</v>
          </cell>
          <cell r="M1050" t="str">
            <v>TARIFA</v>
          </cell>
          <cell r="N1050">
            <v>0</v>
          </cell>
          <cell r="O1050" t="str">
            <v>Vr. UNITARIO</v>
          </cell>
          <cell r="P1050">
            <v>0</v>
          </cell>
          <cell r="Q1050">
            <v>0</v>
          </cell>
          <cell r="T1050">
            <v>0</v>
          </cell>
        </row>
        <row r="1051">
          <cell r="C1051">
            <v>0</v>
          </cell>
          <cell r="D1051">
            <v>0</v>
          </cell>
          <cell r="E1051">
            <v>0</v>
          </cell>
          <cell r="F1051">
            <v>0</v>
          </cell>
          <cell r="G1051">
            <v>0</v>
          </cell>
          <cell r="H1051">
            <v>0</v>
          </cell>
          <cell r="I1051">
            <v>0</v>
          </cell>
          <cell r="J1051" t="str">
            <v/>
          </cell>
          <cell r="K1051">
            <v>0</v>
          </cell>
          <cell r="L1051">
            <v>0</v>
          </cell>
          <cell r="M1051">
            <v>0</v>
          </cell>
          <cell r="N1051">
            <v>0</v>
          </cell>
          <cell r="O1051">
            <v>0</v>
          </cell>
          <cell r="P1051">
            <v>0</v>
          </cell>
          <cell r="Q1051">
            <v>0</v>
          </cell>
          <cell r="R1051">
            <v>0</v>
          </cell>
          <cell r="T1051">
            <v>0</v>
          </cell>
        </row>
        <row r="1052">
          <cell r="C1052">
            <v>0</v>
          </cell>
          <cell r="D1052">
            <v>0</v>
          </cell>
          <cell r="E1052">
            <v>0</v>
          </cell>
          <cell r="F1052">
            <v>0</v>
          </cell>
          <cell r="G1052">
            <v>0</v>
          </cell>
          <cell r="H1052">
            <v>0</v>
          </cell>
          <cell r="I1052">
            <v>0</v>
          </cell>
          <cell r="J1052" t="str">
            <v/>
          </cell>
          <cell r="K1052">
            <v>0</v>
          </cell>
          <cell r="L1052">
            <v>0</v>
          </cell>
          <cell r="M1052">
            <v>0</v>
          </cell>
          <cell r="N1052">
            <v>0</v>
          </cell>
          <cell r="O1052">
            <v>0</v>
          </cell>
          <cell r="P1052">
            <v>0</v>
          </cell>
          <cell r="Q1052">
            <v>0</v>
          </cell>
          <cell r="R1052">
            <v>0</v>
          </cell>
          <cell r="T1052">
            <v>0</v>
          </cell>
        </row>
        <row r="1053">
          <cell r="C1053">
            <v>0</v>
          </cell>
          <cell r="D1053">
            <v>0</v>
          </cell>
          <cell r="E1053">
            <v>0</v>
          </cell>
          <cell r="F1053">
            <v>0</v>
          </cell>
          <cell r="G1053">
            <v>0</v>
          </cell>
          <cell r="H1053">
            <v>0</v>
          </cell>
          <cell r="I1053">
            <v>0</v>
          </cell>
          <cell r="J1053" t="str">
            <v/>
          </cell>
          <cell r="K1053">
            <v>0</v>
          </cell>
          <cell r="L1053">
            <v>0</v>
          </cell>
          <cell r="M1053">
            <v>0</v>
          </cell>
          <cell r="N1053">
            <v>0</v>
          </cell>
          <cell r="O1053">
            <v>0</v>
          </cell>
          <cell r="P1053">
            <v>0</v>
          </cell>
          <cell r="Q1053">
            <v>0</v>
          </cell>
          <cell r="R1053">
            <v>0</v>
          </cell>
          <cell r="T1053">
            <v>0</v>
          </cell>
        </row>
        <row r="1054">
          <cell r="C1054">
            <v>0</v>
          </cell>
          <cell r="D1054">
            <v>0</v>
          </cell>
          <cell r="E1054">
            <v>0</v>
          </cell>
          <cell r="F1054">
            <v>0</v>
          </cell>
          <cell r="G1054">
            <v>0</v>
          </cell>
          <cell r="H1054">
            <v>0</v>
          </cell>
          <cell r="I1054">
            <v>0</v>
          </cell>
          <cell r="J1054">
            <v>0</v>
          </cell>
          <cell r="K1054">
            <v>0</v>
          </cell>
          <cell r="L1054">
            <v>0</v>
          </cell>
          <cell r="M1054" t="str">
            <v>SUBTOTAL $</v>
          </cell>
          <cell r="N1054">
            <v>0</v>
          </cell>
          <cell r="O1054">
            <v>0</v>
          </cell>
          <cell r="P1054">
            <v>0</v>
          </cell>
          <cell r="Q1054">
            <v>0</v>
          </cell>
          <cell r="T1054">
            <v>0</v>
          </cell>
        </row>
        <row r="1055">
          <cell r="C1055" t="str">
            <v>IV. MANO DE OBRA</v>
          </cell>
          <cell r="D1055">
            <v>0</v>
          </cell>
          <cell r="E1055">
            <v>0</v>
          </cell>
          <cell r="F1055">
            <v>0</v>
          </cell>
          <cell r="G1055">
            <v>0</v>
          </cell>
          <cell r="H1055">
            <v>0</v>
          </cell>
          <cell r="I1055">
            <v>0</v>
          </cell>
          <cell r="J1055">
            <v>0</v>
          </cell>
          <cell r="K1055">
            <v>0</v>
          </cell>
          <cell r="L1055">
            <v>0</v>
          </cell>
          <cell r="M1055">
            <v>0</v>
          </cell>
          <cell r="N1055">
            <v>0</v>
          </cell>
          <cell r="O1055">
            <v>0</v>
          </cell>
          <cell r="P1055">
            <v>0</v>
          </cell>
          <cell r="Q1055">
            <v>0</v>
          </cell>
          <cell r="T1055">
            <v>0</v>
          </cell>
        </row>
        <row r="1056">
          <cell r="C1056">
            <v>0</v>
          </cell>
          <cell r="D1056">
            <v>0</v>
          </cell>
          <cell r="E1056">
            <v>0</v>
          </cell>
          <cell r="F1056">
            <v>0</v>
          </cell>
          <cell r="G1056">
            <v>0</v>
          </cell>
          <cell r="H1056">
            <v>0</v>
          </cell>
          <cell r="I1056">
            <v>0</v>
          </cell>
          <cell r="J1056">
            <v>0</v>
          </cell>
          <cell r="K1056">
            <v>0</v>
          </cell>
          <cell r="L1056">
            <v>0</v>
          </cell>
          <cell r="M1056">
            <v>0</v>
          </cell>
          <cell r="N1056">
            <v>0</v>
          </cell>
          <cell r="O1056">
            <v>0</v>
          </cell>
          <cell r="P1056">
            <v>0</v>
          </cell>
          <cell r="Q1056">
            <v>0</v>
          </cell>
          <cell r="T1056">
            <v>0</v>
          </cell>
        </row>
        <row r="1057">
          <cell r="C1057" t="str">
            <v>TRABAJADOR</v>
          </cell>
          <cell r="D1057">
            <v>0</v>
          </cell>
          <cell r="E1057">
            <v>0</v>
          </cell>
          <cell r="F1057">
            <v>0</v>
          </cell>
          <cell r="G1057">
            <v>0</v>
          </cell>
          <cell r="H1057">
            <v>0</v>
          </cell>
          <cell r="I1057" t="str">
            <v>CANTIDAD</v>
          </cell>
          <cell r="J1057" t="str">
            <v>JORNAL</v>
          </cell>
          <cell r="K1057" t="str">
            <v>PRESTACIONES</v>
          </cell>
          <cell r="L1057" t="str">
            <v>JORNAL TOTAL</v>
          </cell>
          <cell r="M1057" t="str">
            <v>RENDIMIENTO</v>
          </cell>
          <cell r="N1057">
            <v>0</v>
          </cell>
          <cell r="O1057" t="str">
            <v>Vr. UNITARIO</v>
          </cell>
          <cell r="P1057">
            <v>0</v>
          </cell>
          <cell r="Q1057">
            <v>0</v>
          </cell>
          <cell r="R1057">
            <v>0</v>
          </cell>
          <cell r="T1057">
            <v>0</v>
          </cell>
        </row>
        <row r="1058">
          <cell r="C1058" t="str">
            <v>Oficial</v>
          </cell>
          <cell r="D1058">
            <v>0</v>
          </cell>
          <cell r="E1058">
            <v>0</v>
          </cell>
          <cell r="F1058">
            <v>0</v>
          </cell>
          <cell r="G1058">
            <v>0</v>
          </cell>
          <cell r="H1058">
            <v>0</v>
          </cell>
          <cell r="I1058">
            <v>1</v>
          </cell>
          <cell r="J1058">
            <v>88160</v>
          </cell>
          <cell r="K1058">
            <v>1.6933</v>
          </cell>
          <cell r="L1058">
            <v>149281</v>
          </cell>
          <cell r="M1058">
            <v>3</v>
          </cell>
          <cell r="N1058">
            <v>0</v>
          </cell>
          <cell r="O1058">
            <v>49760</v>
          </cell>
          <cell r="P1058">
            <v>0</v>
          </cell>
          <cell r="Q1058">
            <v>0</v>
          </cell>
          <cell r="R1058">
            <v>0.93</v>
          </cell>
          <cell r="T1058" t="str">
            <v>Oficial</v>
          </cell>
        </row>
        <row r="1059">
          <cell r="C1059" t="str">
            <v>Ayudante Entendido</v>
          </cell>
          <cell r="D1059">
            <v>0</v>
          </cell>
          <cell r="E1059">
            <v>0</v>
          </cell>
          <cell r="F1059">
            <v>0</v>
          </cell>
          <cell r="G1059">
            <v>0</v>
          </cell>
          <cell r="H1059">
            <v>0</v>
          </cell>
          <cell r="I1059">
            <v>1</v>
          </cell>
          <cell r="J1059">
            <v>60367</v>
          </cell>
          <cell r="K1059">
            <v>1.7181</v>
          </cell>
          <cell r="L1059">
            <v>103717</v>
          </cell>
          <cell r="M1059">
            <v>3</v>
          </cell>
          <cell r="N1059">
            <v>0</v>
          </cell>
          <cell r="O1059">
            <v>34572</v>
          </cell>
          <cell r="P1059">
            <v>0</v>
          </cell>
          <cell r="Q1059">
            <v>0</v>
          </cell>
          <cell r="R1059">
            <v>0.93</v>
          </cell>
          <cell r="T1059" t="str">
            <v>Ayudante Entendido</v>
          </cell>
        </row>
        <row r="1060">
          <cell r="C1060" t="str">
            <v>Ayudante Raso</v>
          </cell>
          <cell r="D1060">
            <v>0</v>
          </cell>
          <cell r="E1060">
            <v>0</v>
          </cell>
          <cell r="F1060">
            <v>0</v>
          </cell>
          <cell r="G1060">
            <v>0</v>
          </cell>
          <cell r="H1060">
            <v>0</v>
          </cell>
          <cell r="I1060">
            <v>1</v>
          </cell>
          <cell r="J1060">
            <v>44900</v>
          </cell>
          <cell r="K1060">
            <v>1.744</v>
          </cell>
          <cell r="L1060">
            <v>78306</v>
          </cell>
          <cell r="M1060">
            <v>3</v>
          </cell>
          <cell r="N1060">
            <v>0</v>
          </cell>
          <cell r="O1060">
            <v>26102</v>
          </cell>
          <cell r="P1060">
            <v>0</v>
          </cell>
          <cell r="Q1060">
            <v>0</v>
          </cell>
          <cell r="R1060">
            <v>0.93</v>
          </cell>
          <cell r="T1060" t="str">
            <v>Ayudante Raso</v>
          </cell>
        </row>
        <row r="1061">
          <cell r="C1061">
            <v>0</v>
          </cell>
          <cell r="D1061">
            <v>0</v>
          </cell>
          <cell r="E1061">
            <v>0</v>
          </cell>
          <cell r="F1061">
            <v>0</v>
          </cell>
          <cell r="G1061">
            <v>0</v>
          </cell>
          <cell r="H1061">
            <v>0</v>
          </cell>
          <cell r="I1061">
            <v>0</v>
          </cell>
          <cell r="J1061">
            <v>0</v>
          </cell>
          <cell r="K1061">
            <v>0</v>
          </cell>
          <cell r="L1061">
            <v>0.1646</v>
          </cell>
          <cell r="M1061" t="str">
            <v>SUBTOTAL $</v>
          </cell>
          <cell r="N1061">
            <v>0</v>
          </cell>
          <cell r="O1061">
            <v>110434</v>
          </cell>
          <cell r="P1061">
            <v>0</v>
          </cell>
          <cell r="Q1061">
            <v>0</v>
          </cell>
          <cell r="T1061">
            <v>0</v>
          </cell>
        </row>
        <row r="1062">
          <cell r="C1062">
            <v>0</v>
          </cell>
          <cell r="D1062">
            <v>0</v>
          </cell>
          <cell r="E1062">
            <v>0</v>
          </cell>
          <cell r="F1062">
            <v>0</v>
          </cell>
          <cell r="G1062">
            <v>0</v>
          </cell>
          <cell r="H1062">
            <v>0</v>
          </cell>
          <cell r="I1062">
            <v>0</v>
          </cell>
          <cell r="J1062">
            <v>0</v>
          </cell>
          <cell r="K1062">
            <v>0</v>
          </cell>
          <cell r="L1062">
            <v>0</v>
          </cell>
          <cell r="M1062">
            <v>0</v>
          </cell>
          <cell r="N1062">
            <v>0</v>
          </cell>
          <cell r="O1062">
            <v>0</v>
          </cell>
          <cell r="P1062">
            <v>0</v>
          </cell>
          <cell r="Q1062">
            <v>0</v>
          </cell>
        </row>
        <row r="1063">
          <cell r="C1063" t="str">
            <v>TOTAL COSTO DIRECTO $</v>
          </cell>
          <cell r="D1063">
            <v>0</v>
          </cell>
          <cell r="E1063">
            <v>0</v>
          </cell>
          <cell r="F1063">
            <v>0</v>
          </cell>
          <cell r="G1063">
            <v>0</v>
          </cell>
          <cell r="H1063">
            <v>0</v>
          </cell>
          <cell r="I1063">
            <v>0</v>
          </cell>
          <cell r="J1063">
            <v>0</v>
          </cell>
          <cell r="K1063">
            <v>0</v>
          </cell>
          <cell r="L1063">
            <v>0</v>
          </cell>
          <cell r="M1063">
            <v>0</v>
          </cell>
          <cell r="N1063">
            <v>0</v>
          </cell>
          <cell r="O1063">
            <v>670777</v>
          </cell>
          <cell r="P1063">
            <v>0</v>
          </cell>
          <cell r="Q1063">
            <v>0</v>
          </cell>
        </row>
        <row r="1064">
          <cell r="C1064" t="str">
            <v>V. COSTOS INDIRECTOS</v>
          </cell>
          <cell r="D1064">
            <v>0</v>
          </cell>
          <cell r="E1064">
            <v>0</v>
          </cell>
          <cell r="F1064">
            <v>0</v>
          </cell>
          <cell r="G1064">
            <v>0</v>
          </cell>
          <cell r="H1064">
            <v>0</v>
          </cell>
          <cell r="I1064">
            <v>0</v>
          </cell>
          <cell r="J1064">
            <v>0</v>
          </cell>
          <cell r="K1064">
            <v>0</v>
          </cell>
          <cell r="L1064">
            <v>0</v>
          </cell>
          <cell r="M1064">
            <v>0</v>
          </cell>
          <cell r="N1064">
            <v>0</v>
          </cell>
          <cell r="O1064">
            <v>0</v>
          </cell>
          <cell r="P1064">
            <v>0</v>
          </cell>
          <cell r="Q1064">
            <v>0</v>
          </cell>
        </row>
        <row r="1065">
          <cell r="C1065">
            <v>0</v>
          </cell>
          <cell r="D1065">
            <v>0</v>
          </cell>
          <cell r="E1065">
            <v>0</v>
          </cell>
          <cell r="F1065">
            <v>0</v>
          </cell>
          <cell r="G1065">
            <v>0</v>
          </cell>
          <cell r="H1065">
            <v>0</v>
          </cell>
          <cell r="I1065">
            <v>0</v>
          </cell>
          <cell r="J1065">
            <v>0</v>
          </cell>
          <cell r="K1065">
            <v>0</v>
          </cell>
          <cell r="L1065">
            <v>0</v>
          </cell>
          <cell r="M1065">
            <v>0</v>
          </cell>
          <cell r="N1065">
            <v>0</v>
          </cell>
          <cell r="O1065">
            <v>0</v>
          </cell>
          <cell r="P1065">
            <v>0</v>
          </cell>
          <cell r="Q1065">
            <v>0</v>
          </cell>
        </row>
        <row r="1066">
          <cell r="C1066" t="str">
            <v>Descripción</v>
          </cell>
          <cell r="D1066">
            <v>0</v>
          </cell>
          <cell r="E1066">
            <v>0</v>
          </cell>
          <cell r="F1066">
            <v>0</v>
          </cell>
          <cell r="G1066">
            <v>0</v>
          </cell>
          <cell r="H1066">
            <v>0</v>
          </cell>
          <cell r="I1066">
            <v>0</v>
          </cell>
          <cell r="J1066">
            <v>0</v>
          </cell>
          <cell r="K1066">
            <v>0</v>
          </cell>
          <cell r="L1066" t="str">
            <v>Porcentaje</v>
          </cell>
          <cell r="M1066" t="str">
            <v>Valor Total</v>
          </cell>
          <cell r="N1066">
            <v>0</v>
          </cell>
          <cell r="O1066">
            <v>0</v>
          </cell>
          <cell r="P1066">
            <v>0</v>
          </cell>
          <cell r="Q1066">
            <v>0</v>
          </cell>
        </row>
        <row r="1067">
          <cell r="C1067" t="str">
            <v>ADMINISTRACION</v>
          </cell>
          <cell r="D1067">
            <v>0</v>
          </cell>
          <cell r="E1067">
            <v>0</v>
          </cell>
          <cell r="F1067">
            <v>0</v>
          </cell>
          <cell r="G1067">
            <v>0</v>
          </cell>
          <cell r="H1067">
            <v>0</v>
          </cell>
          <cell r="I1067">
            <v>0</v>
          </cell>
          <cell r="J1067">
            <v>0</v>
          </cell>
          <cell r="K1067">
            <v>0</v>
          </cell>
          <cell r="L1067">
            <v>0.23930000000000001</v>
          </cell>
          <cell r="M1067">
            <v>160517</v>
          </cell>
          <cell r="N1067">
            <v>0</v>
          </cell>
          <cell r="O1067">
            <v>0</v>
          </cell>
          <cell r="P1067">
            <v>0</v>
          </cell>
          <cell r="Q1067">
            <v>0</v>
          </cell>
        </row>
        <row r="1068">
          <cell r="C1068" t="str">
            <v xml:space="preserve">IMPREVISTOS </v>
          </cell>
          <cell r="D1068">
            <v>0</v>
          </cell>
          <cell r="E1068">
            <v>0</v>
          </cell>
          <cell r="F1068">
            <v>0</v>
          </cell>
          <cell r="G1068">
            <v>0</v>
          </cell>
          <cell r="H1068">
            <v>0</v>
          </cell>
          <cell r="I1068">
            <v>0</v>
          </cell>
          <cell r="J1068">
            <v>0</v>
          </cell>
          <cell r="K1068">
            <v>0</v>
          </cell>
          <cell r="L1068">
            <v>0</v>
          </cell>
          <cell r="M1068">
            <v>0</v>
          </cell>
          <cell r="N1068">
            <v>0</v>
          </cell>
          <cell r="O1068">
            <v>0</v>
          </cell>
          <cell r="P1068">
            <v>0</v>
          </cell>
          <cell r="Q1068">
            <v>0</v>
          </cell>
        </row>
        <row r="1069">
          <cell r="C1069" t="str">
            <v>UTILIDAD</v>
          </cell>
          <cell r="D1069">
            <v>0</v>
          </cell>
          <cell r="E1069">
            <v>0</v>
          </cell>
          <cell r="F1069">
            <v>0</v>
          </cell>
          <cell r="G1069">
            <v>0</v>
          </cell>
          <cell r="H1069">
            <v>0</v>
          </cell>
          <cell r="I1069">
            <v>0</v>
          </cell>
          <cell r="J1069">
            <v>0</v>
          </cell>
          <cell r="K1069">
            <v>0</v>
          </cell>
          <cell r="L1069">
            <v>0.05</v>
          </cell>
          <cell r="M1069">
            <v>33539</v>
          </cell>
          <cell r="N1069">
            <v>0</v>
          </cell>
          <cell r="O1069">
            <v>0</v>
          </cell>
          <cell r="P1069">
            <v>0</v>
          </cell>
          <cell r="Q1069">
            <v>0</v>
          </cell>
        </row>
        <row r="1070">
          <cell r="C1070" t="str">
            <v>SUBTOTAL $</v>
          </cell>
          <cell r="D1070">
            <v>0</v>
          </cell>
          <cell r="E1070">
            <v>0</v>
          </cell>
          <cell r="F1070">
            <v>0</v>
          </cell>
          <cell r="G1070">
            <v>0</v>
          </cell>
          <cell r="H1070">
            <v>0</v>
          </cell>
          <cell r="I1070">
            <v>0</v>
          </cell>
          <cell r="J1070">
            <v>0</v>
          </cell>
          <cell r="K1070">
            <v>0</v>
          </cell>
          <cell r="L1070">
            <v>0</v>
          </cell>
          <cell r="M1070">
            <v>0</v>
          </cell>
          <cell r="N1070">
            <v>0</v>
          </cell>
          <cell r="O1070">
            <v>194056</v>
          </cell>
          <cell r="P1070">
            <v>0</v>
          </cell>
          <cell r="Q1070">
            <v>0</v>
          </cell>
        </row>
        <row r="1071">
          <cell r="C1071">
            <v>0</v>
          </cell>
          <cell r="D1071">
            <v>0</v>
          </cell>
          <cell r="E1071">
            <v>0</v>
          </cell>
          <cell r="F1071">
            <v>0</v>
          </cell>
          <cell r="G1071">
            <v>0</v>
          </cell>
          <cell r="H1071">
            <v>0</v>
          </cell>
          <cell r="I1071">
            <v>0</v>
          </cell>
          <cell r="J1071">
            <v>0</v>
          </cell>
          <cell r="K1071">
            <v>0</v>
          </cell>
          <cell r="L1071">
            <v>0</v>
          </cell>
          <cell r="M1071">
            <v>0</v>
          </cell>
          <cell r="N1071">
            <v>0</v>
          </cell>
          <cell r="O1071">
            <v>0</v>
          </cell>
          <cell r="P1071">
            <v>0</v>
          </cell>
          <cell r="Q1071">
            <v>0</v>
          </cell>
        </row>
        <row r="1072">
          <cell r="C1072" t="str">
            <v>Precio Unitario Total Aproximado al peso $</v>
          </cell>
          <cell r="D1072">
            <v>0</v>
          </cell>
          <cell r="E1072">
            <v>0</v>
          </cell>
          <cell r="F1072">
            <v>0</v>
          </cell>
          <cell r="G1072">
            <v>0</v>
          </cell>
          <cell r="H1072">
            <v>0</v>
          </cell>
          <cell r="I1072">
            <v>0</v>
          </cell>
          <cell r="J1072">
            <v>0</v>
          </cell>
          <cell r="K1072">
            <v>0</v>
          </cell>
          <cell r="L1072">
            <v>0</v>
          </cell>
          <cell r="M1072">
            <v>0</v>
          </cell>
          <cell r="N1072">
            <v>0</v>
          </cell>
          <cell r="O1072">
            <v>864833</v>
          </cell>
          <cell r="P1072">
            <v>0</v>
          </cell>
          <cell r="Q1072">
            <v>0</v>
          </cell>
        </row>
        <row r="1073">
          <cell r="C1073">
            <v>0</v>
          </cell>
          <cell r="D1073">
            <v>0</v>
          </cell>
          <cell r="E1073">
            <v>0</v>
          </cell>
          <cell r="F1073">
            <v>0</v>
          </cell>
          <cell r="G1073">
            <v>0</v>
          </cell>
          <cell r="H1073">
            <v>0</v>
          </cell>
          <cell r="I1073">
            <v>0</v>
          </cell>
          <cell r="J1073">
            <v>0</v>
          </cell>
          <cell r="K1073">
            <v>0</v>
          </cell>
          <cell r="L1073">
            <v>0</v>
          </cell>
          <cell r="M1073">
            <v>0</v>
          </cell>
          <cell r="N1073">
            <v>0</v>
          </cell>
          <cell r="O1073">
            <v>0</v>
          </cell>
          <cell r="P1073">
            <v>0</v>
          </cell>
          <cell r="Q1073">
            <v>0</v>
          </cell>
        </row>
        <row r="1074">
          <cell r="C1074">
            <v>0</v>
          </cell>
          <cell r="D1074">
            <v>0</v>
          </cell>
          <cell r="E1074">
            <v>0</v>
          </cell>
          <cell r="F1074">
            <v>0</v>
          </cell>
          <cell r="G1074">
            <v>0</v>
          </cell>
          <cell r="H1074">
            <v>0</v>
          </cell>
          <cell r="I1074">
            <v>0</v>
          </cell>
          <cell r="J1074">
            <v>0</v>
          </cell>
          <cell r="K1074">
            <v>0</v>
          </cell>
          <cell r="L1074">
            <v>0</v>
          </cell>
          <cell r="M1074">
            <v>0</v>
          </cell>
          <cell r="N1074">
            <v>0</v>
          </cell>
          <cell r="O1074">
            <v>0</v>
          </cell>
          <cell r="P1074">
            <v>0</v>
          </cell>
          <cell r="Q1074">
            <v>0</v>
          </cell>
        </row>
        <row r="1075">
          <cell r="C1075">
            <v>0</v>
          </cell>
          <cell r="D1075">
            <v>0</v>
          </cell>
          <cell r="E1075">
            <v>0</v>
          </cell>
          <cell r="F1075">
            <v>0</v>
          </cell>
          <cell r="G1075">
            <v>0</v>
          </cell>
          <cell r="H1075" t="str">
            <v>Firma</v>
          </cell>
          <cell r="I1075">
            <v>0</v>
          </cell>
          <cell r="J1075">
            <v>0</v>
          </cell>
          <cell r="K1075">
            <v>0</v>
          </cell>
          <cell r="L1075">
            <v>0</v>
          </cell>
          <cell r="M1075">
            <v>0</v>
          </cell>
          <cell r="N1075">
            <v>0</v>
          </cell>
          <cell r="O1075">
            <v>0</v>
          </cell>
          <cell r="P1075">
            <v>0</v>
          </cell>
          <cell r="Q1075">
            <v>0</v>
          </cell>
        </row>
        <row r="1076">
          <cell r="C1076">
            <v>0</v>
          </cell>
          <cell r="D1076">
            <v>0</v>
          </cell>
          <cell r="E1076">
            <v>0</v>
          </cell>
          <cell r="F1076">
            <v>0</v>
          </cell>
          <cell r="G1076">
            <v>0</v>
          </cell>
          <cell r="H1076" t="str">
            <v>Nombre:</v>
          </cell>
          <cell r="I1076">
            <v>0</v>
          </cell>
          <cell r="J1076">
            <v>0</v>
          </cell>
          <cell r="K1076">
            <v>0</v>
          </cell>
          <cell r="L1076">
            <v>0</v>
          </cell>
          <cell r="M1076">
            <v>0</v>
          </cell>
          <cell r="N1076">
            <v>0</v>
          </cell>
          <cell r="O1076">
            <v>0</v>
          </cell>
          <cell r="P1076">
            <v>0</v>
          </cell>
          <cell r="Q1076">
            <v>0</v>
          </cell>
        </row>
        <row r="1077">
          <cell r="C1077">
            <v>0</v>
          </cell>
          <cell r="D1077">
            <v>0</v>
          </cell>
          <cell r="E1077">
            <v>0</v>
          </cell>
          <cell r="F1077">
            <v>0</v>
          </cell>
          <cell r="G1077">
            <v>0</v>
          </cell>
          <cell r="H1077" t="str">
            <v>Representante Legal del Contratista o su Apoderado</v>
          </cell>
          <cell r="I1077">
            <v>0</v>
          </cell>
          <cell r="J1077">
            <v>0</v>
          </cell>
          <cell r="K1077">
            <v>0</v>
          </cell>
          <cell r="L1077">
            <v>0</v>
          </cell>
          <cell r="M1077">
            <v>0</v>
          </cell>
          <cell r="N1077">
            <v>0</v>
          </cell>
          <cell r="O1077">
            <v>0</v>
          </cell>
          <cell r="P1077">
            <v>0</v>
          </cell>
          <cell r="Q1077">
            <v>0</v>
          </cell>
        </row>
        <row r="1078">
          <cell r="C1078">
            <v>0</v>
          </cell>
          <cell r="D1078">
            <v>0</v>
          </cell>
          <cell r="E1078">
            <v>0</v>
          </cell>
          <cell r="F1078">
            <v>0</v>
          </cell>
          <cell r="G1078">
            <v>0</v>
          </cell>
          <cell r="H1078" t="str">
            <v>Matricula No. :</v>
          </cell>
          <cell r="I1078">
            <v>0</v>
          </cell>
          <cell r="J1078">
            <v>0</v>
          </cell>
          <cell r="K1078">
            <v>0</v>
          </cell>
          <cell r="L1078">
            <v>0</v>
          </cell>
          <cell r="M1078">
            <v>0</v>
          </cell>
          <cell r="N1078">
            <v>0</v>
          </cell>
          <cell r="O1078">
            <v>0</v>
          </cell>
          <cell r="P1078">
            <v>0</v>
          </cell>
          <cell r="Q1078">
            <v>0</v>
          </cell>
        </row>
        <row r="1079">
          <cell r="C1079">
            <v>0</v>
          </cell>
          <cell r="D1079">
            <v>0</v>
          </cell>
          <cell r="E1079">
            <v>0</v>
          </cell>
          <cell r="F1079">
            <v>0</v>
          </cell>
          <cell r="G1079">
            <v>0</v>
          </cell>
          <cell r="H1079" t="str">
            <v xml:space="preserve"> </v>
          </cell>
          <cell r="I1079">
            <v>0</v>
          </cell>
          <cell r="J1079">
            <v>0</v>
          </cell>
          <cell r="K1079">
            <v>0</v>
          </cell>
          <cell r="L1079">
            <v>0</v>
          </cell>
          <cell r="M1079">
            <v>0</v>
          </cell>
          <cell r="N1079">
            <v>0</v>
          </cell>
          <cell r="O1079">
            <v>0</v>
          </cell>
          <cell r="P1079">
            <v>0</v>
          </cell>
          <cell r="Q1079">
            <v>0</v>
          </cell>
        </row>
        <row r="1080">
          <cell r="C1080" t="str">
            <v>OBSERVACIONES INTERVENTORÍA</v>
          </cell>
          <cell r="D1080">
            <v>0</v>
          </cell>
          <cell r="E1080">
            <v>0</v>
          </cell>
          <cell r="F1080">
            <v>0</v>
          </cell>
          <cell r="G1080">
            <v>0</v>
          </cell>
          <cell r="H1080">
            <v>0</v>
          </cell>
          <cell r="I1080">
            <v>0</v>
          </cell>
          <cell r="J1080">
            <v>0</v>
          </cell>
          <cell r="K1080">
            <v>0</v>
          </cell>
          <cell r="L1080">
            <v>0</v>
          </cell>
          <cell r="M1080">
            <v>0</v>
          </cell>
          <cell r="N1080">
            <v>0</v>
          </cell>
          <cell r="O1080">
            <v>0</v>
          </cell>
          <cell r="P1080">
            <v>0</v>
          </cell>
          <cell r="Q1080">
            <v>0</v>
          </cell>
        </row>
        <row r="1081">
          <cell r="C1081">
            <v>0</v>
          </cell>
          <cell r="D1081">
            <v>0</v>
          </cell>
          <cell r="E1081">
            <v>0</v>
          </cell>
          <cell r="F1081">
            <v>0</v>
          </cell>
          <cell r="G1081">
            <v>0</v>
          </cell>
          <cell r="H1081">
            <v>0</v>
          </cell>
          <cell r="I1081">
            <v>0</v>
          </cell>
          <cell r="J1081">
            <v>0</v>
          </cell>
          <cell r="K1081">
            <v>0</v>
          </cell>
          <cell r="L1081">
            <v>0</v>
          </cell>
          <cell r="M1081">
            <v>0</v>
          </cell>
          <cell r="N1081">
            <v>0</v>
          </cell>
          <cell r="O1081">
            <v>0</v>
          </cell>
          <cell r="P1081">
            <v>0</v>
          </cell>
          <cell r="Q1081">
            <v>0</v>
          </cell>
        </row>
        <row r="1082">
          <cell r="C1082">
            <v>0</v>
          </cell>
          <cell r="D1082">
            <v>0</v>
          </cell>
          <cell r="E1082">
            <v>0</v>
          </cell>
          <cell r="F1082">
            <v>0</v>
          </cell>
          <cell r="G1082">
            <v>0</v>
          </cell>
          <cell r="H1082">
            <v>0</v>
          </cell>
          <cell r="I1082">
            <v>0</v>
          </cell>
          <cell r="J1082">
            <v>0</v>
          </cell>
          <cell r="K1082">
            <v>0</v>
          </cell>
          <cell r="L1082">
            <v>0</v>
          </cell>
          <cell r="M1082">
            <v>0</v>
          </cell>
          <cell r="N1082">
            <v>0</v>
          </cell>
          <cell r="O1082">
            <v>0</v>
          </cell>
          <cell r="P1082">
            <v>0</v>
          </cell>
          <cell r="Q1082">
            <v>0</v>
          </cell>
        </row>
        <row r="1083">
          <cell r="C1083">
            <v>0</v>
          </cell>
          <cell r="D1083">
            <v>0</v>
          </cell>
          <cell r="E1083">
            <v>0</v>
          </cell>
          <cell r="F1083">
            <v>0</v>
          </cell>
          <cell r="G1083">
            <v>0</v>
          </cell>
          <cell r="H1083">
            <v>0</v>
          </cell>
          <cell r="I1083">
            <v>0</v>
          </cell>
          <cell r="J1083">
            <v>0</v>
          </cell>
          <cell r="K1083">
            <v>0</v>
          </cell>
          <cell r="L1083">
            <v>0</v>
          </cell>
          <cell r="M1083">
            <v>0</v>
          </cell>
          <cell r="N1083">
            <v>0</v>
          </cell>
          <cell r="O1083">
            <v>0</v>
          </cell>
          <cell r="P1083">
            <v>0</v>
          </cell>
          <cell r="Q1083">
            <v>0</v>
          </cell>
        </row>
        <row r="1084">
          <cell r="C1084" t="str">
            <v>APROBACIÓN POR INTERVENTORÍA</v>
          </cell>
          <cell r="D1084">
            <v>0</v>
          </cell>
          <cell r="E1084">
            <v>0</v>
          </cell>
          <cell r="F1084">
            <v>0</v>
          </cell>
          <cell r="G1084">
            <v>0</v>
          </cell>
          <cell r="H1084">
            <v>0</v>
          </cell>
          <cell r="I1084">
            <v>0</v>
          </cell>
          <cell r="J1084">
            <v>0</v>
          </cell>
          <cell r="K1084">
            <v>0</v>
          </cell>
          <cell r="L1084">
            <v>0</v>
          </cell>
          <cell r="M1084">
            <v>0</v>
          </cell>
          <cell r="N1084">
            <v>0</v>
          </cell>
          <cell r="O1084">
            <v>0</v>
          </cell>
          <cell r="P1084">
            <v>0</v>
          </cell>
          <cell r="Q1084">
            <v>0</v>
          </cell>
        </row>
        <row r="1085">
          <cell r="C108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1085">
            <v>0</v>
          </cell>
          <cell r="E1085">
            <v>0</v>
          </cell>
          <cell r="F1085">
            <v>0</v>
          </cell>
          <cell r="G1085">
            <v>0</v>
          </cell>
          <cell r="H1085">
            <v>0</v>
          </cell>
          <cell r="I1085">
            <v>0</v>
          </cell>
          <cell r="J1085">
            <v>0</v>
          </cell>
          <cell r="K1085">
            <v>0</v>
          </cell>
          <cell r="L1085">
            <v>0</v>
          </cell>
          <cell r="M1085">
            <v>0</v>
          </cell>
          <cell r="N1085">
            <v>0</v>
          </cell>
          <cell r="O1085">
            <v>0</v>
          </cell>
          <cell r="P1085">
            <v>0</v>
          </cell>
          <cell r="Q1085">
            <v>0</v>
          </cell>
        </row>
        <row r="1086">
          <cell r="C1086">
            <v>0</v>
          </cell>
          <cell r="D1086">
            <v>0</v>
          </cell>
          <cell r="E1086">
            <v>0</v>
          </cell>
          <cell r="F1086">
            <v>0</v>
          </cell>
          <cell r="G1086">
            <v>0</v>
          </cell>
          <cell r="H1086">
            <v>0</v>
          </cell>
          <cell r="I1086">
            <v>0</v>
          </cell>
          <cell r="J1086">
            <v>0</v>
          </cell>
          <cell r="K1086">
            <v>0</v>
          </cell>
          <cell r="L1086">
            <v>0</v>
          </cell>
          <cell r="M1086">
            <v>0</v>
          </cell>
          <cell r="N1086">
            <v>0</v>
          </cell>
          <cell r="O1086">
            <v>0</v>
          </cell>
          <cell r="P1086">
            <v>0</v>
          </cell>
          <cell r="Q1086">
            <v>0</v>
          </cell>
        </row>
        <row r="1087">
          <cell r="C108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1087">
            <v>0</v>
          </cell>
          <cell r="E1087">
            <v>0</v>
          </cell>
          <cell r="F1087">
            <v>0</v>
          </cell>
          <cell r="G1087">
            <v>0</v>
          </cell>
          <cell r="H1087">
            <v>0</v>
          </cell>
          <cell r="I1087">
            <v>0</v>
          </cell>
          <cell r="J1087">
            <v>0</v>
          </cell>
          <cell r="K1087">
            <v>0</v>
          </cell>
          <cell r="L1087">
            <v>0</v>
          </cell>
          <cell r="M1087">
            <v>0</v>
          </cell>
          <cell r="N1087">
            <v>0</v>
          </cell>
          <cell r="O1087">
            <v>0</v>
          </cell>
          <cell r="P1087">
            <v>0</v>
          </cell>
          <cell r="Q1087">
            <v>0</v>
          </cell>
        </row>
        <row r="1088">
          <cell r="C1088">
            <v>0</v>
          </cell>
          <cell r="D1088">
            <v>0</v>
          </cell>
          <cell r="E1088">
            <v>0</v>
          </cell>
          <cell r="F1088">
            <v>0</v>
          </cell>
          <cell r="G1088">
            <v>0</v>
          </cell>
          <cell r="H1088">
            <v>0</v>
          </cell>
          <cell r="I1088">
            <v>0</v>
          </cell>
          <cell r="J1088">
            <v>0</v>
          </cell>
          <cell r="K1088">
            <v>0</v>
          </cell>
          <cell r="L1088">
            <v>0</v>
          </cell>
          <cell r="M1088">
            <v>0</v>
          </cell>
          <cell r="N1088">
            <v>0</v>
          </cell>
          <cell r="O1088">
            <v>0</v>
          </cell>
          <cell r="P1088">
            <v>0</v>
          </cell>
          <cell r="Q1088">
            <v>0</v>
          </cell>
        </row>
        <row r="1089">
          <cell r="C1089">
            <v>0</v>
          </cell>
          <cell r="D1089">
            <v>0</v>
          </cell>
          <cell r="E1089">
            <v>0</v>
          </cell>
          <cell r="F1089">
            <v>0</v>
          </cell>
          <cell r="G1089">
            <v>0</v>
          </cell>
          <cell r="H1089">
            <v>0</v>
          </cell>
          <cell r="I1089">
            <v>0</v>
          </cell>
          <cell r="J1089">
            <v>0</v>
          </cell>
          <cell r="K1089">
            <v>0</v>
          </cell>
          <cell r="L1089">
            <v>0</v>
          </cell>
          <cell r="M1089">
            <v>0</v>
          </cell>
          <cell r="N1089">
            <v>0</v>
          </cell>
          <cell r="O1089">
            <v>0</v>
          </cell>
          <cell r="P1089">
            <v>0</v>
          </cell>
          <cell r="Q1089">
            <v>0</v>
          </cell>
        </row>
        <row r="1090">
          <cell r="C1090">
            <v>0</v>
          </cell>
          <cell r="D1090">
            <v>0</v>
          </cell>
          <cell r="E1090">
            <v>0</v>
          </cell>
          <cell r="F1090">
            <v>0</v>
          </cell>
          <cell r="G1090">
            <v>0</v>
          </cell>
          <cell r="H1090" t="str">
            <v>Firma</v>
          </cell>
          <cell r="I1090">
            <v>0</v>
          </cell>
          <cell r="J1090">
            <v>0</v>
          </cell>
          <cell r="K1090">
            <v>0</v>
          </cell>
          <cell r="L1090">
            <v>0</v>
          </cell>
          <cell r="M1090">
            <v>0</v>
          </cell>
          <cell r="N1090">
            <v>0</v>
          </cell>
          <cell r="O1090">
            <v>0</v>
          </cell>
          <cell r="P1090">
            <v>0</v>
          </cell>
          <cell r="Q1090">
            <v>0</v>
          </cell>
        </row>
        <row r="1091">
          <cell r="C1091">
            <v>0</v>
          </cell>
          <cell r="D1091">
            <v>0</v>
          </cell>
          <cell r="E1091">
            <v>0</v>
          </cell>
          <cell r="F1091">
            <v>0</v>
          </cell>
          <cell r="G1091">
            <v>0</v>
          </cell>
          <cell r="H1091" t="str">
            <v>Nombre:</v>
          </cell>
          <cell r="I1091">
            <v>0</v>
          </cell>
          <cell r="J1091">
            <v>0</v>
          </cell>
          <cell r="K1091">
            <v>0</v>
          </cell>
          <cell r="L1091">
            <v>0</v>
          </cell>
          <cell r="M1091">
            <v>0</v>
          </cell>
          <cell r="N1091">
            <v>0</v>
          </cell>
          <cell r="O1091">
            <v>0</v>
          </cell>
          <cell r="P1091">
            <v>0</v>
          </cell>
          <cell r="Q1091">
            <v>0</v>
          </cell>
        </row>
        <row r="1092">
          <cell r="C1092">
            <v>0</v>
          </cell>
          <cell r="D1092">
            <v>0</v>
          </cell>
          <cell r="E1092">
            <v>0</v>
          </cell>
          <cell r="F1092">
            <v>0</v>
          </cell>
          <cell r="G1092">
            <v>0</v>
          </cell>
          <cell r="H1092" t="str">
            <v>Representante Legal del Interventor o su Apoderado</v>
          </cell>
          <cell r="I1092">
            <v>0</v>
          </cell>
          <cell r="J1092">
            <v>0</v>
          </cell>
          <cell r="K1092">
            <v>0</v>
          </cell>
          <cell r="L1092">
            <v>0</v>
          </cell>
          <cell r="M1092">
            <v>0</v>
          </cell>
          <cell r="N1092">
            <v>0</v>
          </cell>
          <cell r="O1092">
            <v>0</v>
          </cell>
          <cell r="P1092">
            <v>0</v>
          </cell>
          <cell r="Q1092">
            <v>0</v>
          </cell>
        </row>
        <row r="1093">
          <cell r="C1093">
            <v>0</v>
          </cell>
          <cell r="D1093">
            <v>0</v>
          </cell>
          <cell r="E1093">
            <v>0</v>
          </cell>
          <cell r="F1093">
            <v>0</v>
          </cell>
          <cell r="G1093">
            <v>0</v>
          </cell>
          <cell r="H1093" t="str">
            <v>Matricula No. :</v>
          </cell>
          <cell r="I1093">
            <v>0</v>
          </cell>
          <cell r="J1093">
            <v>0</v>
          </cell>
          <cell r="K1093">
            <v>0</v>
          </cell>
          <cell r="L1093">
            <v>0</v>
          </cell>
          <cell r="M1093">
            <v>0</v>
          </cell>
          <cell r="N1093">
            <v>0</v>
          </cell>
          <cell r="O1093">
            <v>0</v>
          </cell>
          <cell r="P1093">
            <v>0</v>
          </cell>
          <cell r="Q1093">
            <v>0</v>
          </cell>
        </row>
        <row r="1094">
          <cell r="C1094">
            <v>0</v>
          </cell>
          <cell r="D1094">
            <v>0</v>
          </cell>
          <cell r="E1094">
            <v>0</v>
          </cell>
          <cell r="F1094">
            <v>0</v>
          </cell>
          <cell r="G1094">
            <v>0</v>
          </cell>
          <cell r="H1094">
            <v>0</v>
          </cell>
          <cell r="I1094">
            <v>0</v>
          </cell>
          <cell r="J1094">
            <v>0</v>
          </cell>
          <cell r="K1094">
            <v>0</v>
          </cell>
          <cell r="L1094">
            <v>0</v>
          </cell>
          <cell r="M1094">
            <v>0</v>
          </cell>
          <cell r="N1094">
            <v>0</v>
          </cell>
          <cell r="O1094">
            <v>0</v>
          </cell>
          <cell r="P1094">
            <v>0</v>
          </cell>
          <cell r="Q1094">
            <v>0</v>
          </cell>
        </row>
        <row r="1095">
          <cell r="C1095">
            <v>0</v>
          </cell>
          <cell r="D1095">
            <v>0</v>
          </cell>
          <cell r="E1095">
            <v>0</v>
          </cell>
          <cell r="F1095">
            <v>0</v>
          </cell>
          <cell r="G1095">
            <v>0</v>
          </cell>
          <cell r="H1095">
            <v>0</v>
          </cell>
          <cell r="I1095">
            <v>0</v>
          </cell>
          <cell r="J1095">
            <v>0</v>
          </cell>
          <cell r="K1095">
            <v>0</v>
          </cell>
          <cell r="L1095">
            <v>0</v>
          </cell>
          <cell r="M1095">
            <v>0</v>
          </cell>
          <cell r="N1095">
            <v>0</v>
          </cell>
          <cell r="O1095">
            <v>0</v>
          </cell>
          <cell r="P1095">
            <v>0</v>
          </cell>
          <cell r="Q1095">
            <v>0</v>
          </cell>
        </row>
        <row r="1097">
          <cell r="C1097">
            <v>0</v>
          </cell>
          <cell r="D1097">
            <v>0</v>
          </cell>
          <cell r="E1097">
            <v>0</v>
          </cell>
          <cell r="F1097">
            <v>0</v>
          </cell>
          <cell r="G1097">
            <v>0</v>
          </cell>
          <cell r="H1097">
            <v>0</v>
          </cell>
          <cell r="I1097">
            <v>0</v>
          </cell>
          <cell r="J1097">
            <v>0</v>
          </cell>
          <cell r="K1097">
            <v>0</v>
          </cell>
          <cell r="L1097">
            <v>0</v>
          </cell>
          <cell r="M1097">
            <v>0</v>
          </cell>
          <cell r="N1097">
            <v>0</v>
          </cell>
          <cell r="O1097">
            <v>0</v>
          </cell>
          <cell r="P1097">
            <v>0</v>
          </cell>
          <cell r="Q1097">
            <v>0</v>
          </cell>
        </row>
        <row r="1098">
          <cell r="C1098" t="str">
            <v>Formulario 1 - Propuesta económica  - Documento tipo de selección abreviada de menor cuantía - versión 2</v>
          </cell>
          <cell r="D1098">
            <v>0</v>
          </cell>
          <cell r="E1098">
            <v>0</v>
          </cell>
          <cell r="F1098">
            <v>0</v>
          </cell>
          <cell r="G1098">
            <v>0</v>
          </cell>
          <cell r="H1098">
            <v>0</v>
          </cell>
          <cell r="I1098">
            <v>0</v>
          </cell>
          <cell r="J1098">
            <v>0</v>
          </cell>
          <cell r="K1098">
            <v>0</v>
          </cell>
          <cell r="L1098">
            <v>0</v>
          </cell>
          <cell r="M1098">
            <v>0</v>
          </cell>
          <cell r="N1098">
            <v>0</v>
          </cell>
          <cell r="O1098">
            <v>0</v>
          </cell>
          <cell r="P1098">
            <v>0</v>
          </cell>
          <cell r="Q1098">
            <v>0</v>
          </cell>
        </row>
        <row r="1099">
          <cell r="C1099" t="str">
            <v>Código</v>
          </cell>
          <cell r="D1099" t="str">
            <v>CCE-EICP-FM-25</v>
          </cell>
          <cell r="E1099" t="str">
            <v>Versión</v>
          </cell>
          <cell r="F1099">
            <v>2</v>
          </cell>
          <cell r="G1099">
            <v>0</v>
          </cell>
          <cell r="H1099">
            <v>0</v>
          </cell>
          <cell r="I1099">
            <v>0</v>
          </cell>
          <cell r="J1099">
            <v>0</v>
          </cell>
          <cell r="K1099">
            <v>0</v>
          </cell>
          <cell r="L1099">
            <v>0</v>
          </cell>
          <cell r="M1099">
            <v>0</v>
          </cell>
          <cell r="N1099">
            <v>0</v>
          </cell>
          <cell r="O1099">
            <v>0</v>
          </cell>
          <cell r="P1099">
            <v>0</v>
          </cell>
          <cell r="Q1099">
            <v>0</v>
          </cell>
        </row>
        <row r="1100">
          <cell r="C1100">
            <v>0</v>
          </cell>
          <cell r="D1100">
            <v>0</v>
          </cell>
          <cell r="E1100">
            <v>0</v>
          </cell>
          <cell r="F1100">
            <v>0</v>
          </cell>
          <cell r="G1100">
            <v>0</v>
          </cell>
          <cell r="H1100">
            <v>0</v>
          </cell>
          <cell r="I1100">
            <v>0</v>
          </cell>
          <cell r="J1100">
            <v>0</v>
          </cell>
          <cell r="K1100">
            <v>0</v>
          </cell>
          <cell r="L1100">
            <v>0</v>
          </cell>
          <cell r="M1100">
            <v>0</v>
          </cell>
          <cell r="N1100">
            <v>0</v>
          </cell>
          <cell r="O1100">
            <v>0</v>
          </cell>
          <cell r="P1100">
            <v>0</v>
          </cell>
          <cell r="Q1100">
            <v>0</v>
          </cell>
        </row>
        <row r="1101">
          <cell r="C1101" t="str">
            <v>[La entidad podrá utilizar este formato para la presentación de los análisis de precios unitarios el contratista en la oportunidad prevista en el numeral 8.1. del Documento Base]</v>
          </cell>
          <cell r="D1101">
            <v>0</v>
          </cell>
          <cell r="E1101">
            <v>0</v>
          </cell>
          <cell r="F1101">
            <v>0</v>
          </cell>
          <cell r="G1101">
            <v>0</v>
          </cell>
          <cell r="H1101">
            <v>0</v>
          </cell>
          <cell r="I1101">
            <v>0</v>
          </cell>
          <cell r="J1101">
            <v>0</v>
          </cell>
          <cell r="K1101">
            <v>0</v>
          </cell>
          <cell r="L1101">
            <v>0</v>
          </cell>
          <cell r="M1101">
            <v>0</v>
          </cell>
          <cell r="N1101">
            <v>0</v>
          </cell>
          <cell r="O1101">
            <v>0</v>
          </cell>
          <cell r="P1101">
            <v>0</v>
          </cell>
          <cell r="Q1101">
            <v>0</v>
          </cell>
        </row>
        <row r="1102">
          <cell r="C1102">
            <v>0</v>
          </cell>
          <cell r="D1102">
            <v>0</v>
          </cell>
          <cell r="E1102">
            <v>0</v>
          </cell>
          <cell r="F1102">
            <v>0</v>
          </cell>
          <cell r="G1102">
            <v>0</v>
          </cell>
          <cell r="H1102">
            <v>0</v>
          </cell>
          <cell r="I1102">
            <v>0</v>
          </cell>
          <cell r="J1102">
            <v>0</v>
          </cell>
          <cell r="K1102">
            <v>0</v>
          </cell>
          <cell r="L1102">
            <v>0</v>
          </cell>
          <cell r="M1102">
            <v>0</v>
          </cell>
          <cell r="N1102">
            <v>0</v>
          </cell>
          <cell r="O1102">
            <v>0</v>
          </cell>
          <cell r="P1102">
            <v>0</v>
          </cell>
          <cell r="Q1102">
            <v>0</v>
          </cell>
        </row>
        <row r="1103">
          <cell r="C1103">
            <v>0</v>
          </cell>
          <cell r="D1103">
            <v>0</v>
          </cell>
          <cell r="E1103">
            <v>0</v>
          </cell>
          <cell r="F1103">
            <v>0</v>
          </cell>
          <cell r="G1103">
            <v>0</v>
          </cell>
          <cell r="H1103">
            <v>0</v>
          </cell>
          <cell r="I1103">
            <v>0</v>
          </cell>
          <cell r="J1103">
            <v>0</v>
          </cell>
          <cell r="K1103">
            <v>0</v>
          </cell>
          <cell r="L1103">
            <v>0</v>
          </cell>
          <cell r="M1103">
            <v>0</v>
          </cell>
          <cell r="N1103">
            <v>0</v>
          </cell>
          <cell r="O1103">
            <v>0</v>
          </cell>
          <cell r="P1103">
            <v>0</v>
          </cell>
          <cell r="Q1103">
            <v>0</v>
          </cell>
        </row>
        <row r="1104">
          <cell r="C1104">
            <v>0</v>
          </cell>
          <cell r="D1104" t="str">
            <v>MUNICIPIO DE CONCORDIA, ANTIOQUIA</v>
          </cell>
          <cell r="E1104">
            <v>0</v>
          </cell>
          <cell r="F1104">
            <v>0</v>
          </cell>
          <cell r="G1104">
            <v>0</v>
          </cell>
          <cell r="H1104">
            <v>0</v>
          </cell>
          <cell r="I1104">
            <v>0</v>
          </cell>
          <cell r="J1104">
            <v>0</v>
          </cell>
          <cell r="K1104">
            <v>0</v>
          </cell>
          <cell r="L1104">
            <v>0</v>
          </cell>
          <cell r="M1104">
            <v>0</v>
          </cell>
          <cell r="N1104">
            <v>0</v>
          </cell>
          <cell r="O1104">
            <v>0</v>
          </cell>
          <cell r="P1104">
            <v>0</v>
          </cell>
          <cell r="Q1104">
            <v>0</v>
          </cell>
        </row>
        <row r="1105">
          <cell r="C1105">
            <v>0</v>
          </cell>
          <cell r="D1105">
            <v>0</v>
          </cell>
          <cell r="E1105">
            <v>0</v>
          </cell>
          <cell r="F1105">
            <v>0</v>
          </cell>
          <cell r="G1105">
            <v>0</v>
          </cell>
          <cell r="H1105">
            <v>0</v>
          </cell>
          <cell r="I1105">
            <v>0</v>
          </cell>
          <cell r="J1105">
            <v>0</v>
          </cell>
          <cell r="K1105">
            <v>0</v>
          </cell>
          <cell r="L1105" t="str">
            <v>VERSIÓN</v>
          </cell>
          <cell r="M1105">
            <v>0</v>
          </cell>
          <cell r="N1105">
            <v>0</v>
          </cell>
          <cell r="O1105">
            <v>0</v>
          </cell>
          <cell r="P1105">
            <v>0</v>
          </cell>
          <cell r="Q1105">
            <v>0</v>
          </cell>
        </row>
        <row r="1106">
          <cell r="C1106">
            <v>0</v>
          </cell>
          <cell r="D1106" t="str">
            <v xml:space="preserve">[NÚMERO DEL PROCESO] </v>
          </cell>
          <cell r="E1106">
            <v>0</v>
          </cell>
          <cell r="F1106">
            <v>0</v>
          </cell>
          <cell r="G1106">
            <v>0</v>
          </cell>
          <cell r="H1106">
            <v>0</v>
          </cell>
          <cell r="I1106">
            <v>0</v>
          </cell>
          <cell r="J1106">
            <v>0</v>
          </cell>
          <cell r="K1106">
            <v>0</v>
          </cell>
          <cell r="L1106">
            <v>0</v>
          </cell>
          <cell r="M1106">
            <v>0</v>
          </cell>
          <cell r="N1106">
            <v>0</v>
          </cell>
          <cell r="O1106">
            <v>0</v>
          </cell>
          <cell r="P1106">
            <v>0</v>
          </cell>
          <cell r="Q1106">
            <v>0</v>
          </cell>
        </row>
        <row r="1107">
          <cell r="C1107">
            <v>0</v>
          </cell>
          <cell r="D1107">
            <v>0</v>
          </cell>
          <cell r="E1107">
            <v>0</v>
          </cell>
          <cell r="F1107">
            <v>0</v>
          </cell>
          <cell r="G1107">
            <v>0</v>
          </cell>
          <cell r="H1107">
            <v>0</v>
          </cell>
          <cell r="I1107">
            <v>0</v>
          </cell>
          <cell r="J1107">
            <v>0</v>
          </cell>
          <cell r="K1107">
            <v>0</v>
          </cell>
          <cell r="L1107" t="str">
            <v>PÁGINA</v>
          </cell>
          <cell r="M1107">
            <v>1</v>
          </cell>
          <cell r="N1107" t="str">
            <v>DE</v>
          </cell>
          <cell r="O1107">
            <v>1</v>
          </cell>
          <cell r="P1107">
            <v>0</v>
          </cell>
          <cell r="Q1107">
            <v>0</v>
          </cell>
        </row>
        <row r="1108">
          <cell r="C1108">
            <v>0</v>
          </cell>
          <cell r="D1108" t="str">
            <v xml:space="preserve">ANALISIS DE PRECIOS UNITARIOS </v>
          </cell>
          <cell r="E1108">
            <v>0</v>
          </cell>
          <cell r="F1108">
            <v>0</v>
          </cell>
          <cell r="G1108">
            <v>0</v>
          </cell>
          <cell r="H1108">
            <v>0</v>
          </cell>
          <cell r="I1108">
            <v>0</v>
          </cell>
          <cell r="J1108">
            <v>0</v>
          </cell>
          <cell r="K1108">
            <v>0</v>
          </cell>
          <cell r="L1108">
            <v>0</v>
          </cell>
          <cell r="M1108">
            <v>0</v>
          </cell>
          <cell r="N1108">
            <v>0</v>
          </cell>
          <cell r="O1108">
            <v>0</v>
          </cell>
          <cell r="P1108">
            <v>0</v>
          </cell>
          <cell r="Q1108">
            <v>0</v>
          </cell>
        </row>
        <row r="1109">
          <cell r="C1109">
            <v>0</v>
          </cell>
          <cell r="D1109">
            <v>0</v>
          </cell>
          <cell r="E1109">
            <v>0</v>
          </cell>
          <cell r="F1109">
            <v>0</v>
          </cell>
          <cell r="G1109">
            <v>0</v>
          </cell>
          <cell r="H1109">
            <v>0</v>
          </cell>
          <cell r="I1109">
            <v>0</v>
          </cell>
          <cell r="J1109">
            <v>0</v>
          </cell>
          <cell r="K1109">
            <v>0</v>
          </cell>
          <cell r="L1109">
            <v>0</v>
          </cell>
          <cell r="M1109">
            <v>0</v>
          </cell>
          <cell r="N1109">
            <v>0</v>
          </cell>
          <cell r="O1109">
            <v>0</v>
          </cell>
          <cell r="P1109">
            <v>0</v>
          </cell>
          <cell r="Q1109">
            <v>0</v>
          </cell>
        </row>
        <row r="1110">
          <cell r="C1110">
            <v>0</v>
          </cell>
          <cell r="D1110">
            <v>0</v>
          </cell>
          <cell r="E1110">
            <v>0</v>
          </cell>
          <cell r="F1110">
            <v>0</v>
          </cell>
          <cell r="G1110">
            <v>0</v>
          </cell>
          <cell r="H1110">
            <v>0</v>
          </cell>
          <cell r="I1110">
            <v>0</v>
          </cell>
          <cell r="J1110">
            <v>0</v>
          </cell>
          <cell r="K1110">
            <v>0</v>
          </cell>
          <cell r="L1110" t="str">
            <v>FECHA</v>
          </cell>
          <cell r="M1110" t="str">
            <v>DD</v>
          </cell>
          <cell r="N1110" t="str">
            <v>MM</v>
          </cell>
          <cell r="O1110" t="str">
            <v>AA</v>
          </cell>
          <cell r="P1110">
            <v>0</v>
          </cell>
          <cell r="Q1110">
            <v>0</v>
          </cell>
        </row>
        <row r="1111">
          <cell r="C1111">
            <v>0</v>
          </cell>
          <cell r="D1111">
            <v>0</v>
          </cell>
          <cell r="E1111">
            <v>0</v>
          </cell>
          <cell r="F1111">
            <v>0</v>
          </cell>
          <cell r="G1111">
            <v>0</v>
          </cell>
          <cell r="H1111">
            <v>0</v>
          </cell>
          <cell r="I1111">
            <v>0</v>
          </cell>
          <cell r="J1111">
            <v>0</v>
          </cell>
          <cell r="K1111">
            <v>0</v>
          </cell>
          <cell r="L1111">
            <v>0</v>
          </cell>
          <cell r="M1111">
            <v>8</v>
          </cell>
          <cell r="N1111">
            <v>5</v>
          </cell>
          <cell r="O1111">
            <v>2023</v>
          </cell>
          <cell r="P1111">
            <v>0</v>
          </cell>
          <cell r="Q1111">
            <v>0</v>
          </cell>
        </row>
        <row r="1112">
          <cell r="C1112" t="str">
            <v>ITEMS DE LA PROPUESTA ECONÓMICA</v>
          </cell>
          <cell r="D1112">
            <v>0</v>
          </cell>
          <cell r="E1112">
            <v>0</v>
          </cell>
          <cell r="F1112">
            <v>0</v>
          </cell>
          <cell r="G1112">
            <v>0</v>
          </cell>
          <cell r="H1112">
            <v>0</v>
          </cell>
          <cell r="I1112" t="str">
            <v>ITEMS NO PREVISTOS</v>
          </cell>
          <cell r="J1112">
            <v>0</v>
          </cell>
          <cell r="K1112">
            <v>0</v>
          </cell>
          <cell r="L1112">
            <v>0</v>
          </cell>
          <cell r="M1112">
            <v>0</v>
          </cell>
          <cell r="N1112">
            <v>0</v>
          </cell>
          <cell r="O1112">
            <v>0</v>
          </cell>
          <cell r="P1112">
            <v>0</v>
          </cell>
          <cell r="Q1112">
            <v>0</v>
          </cell>
        </row>
        <row r="1113">
          <cell r="C1113">
            <v>0</v>
          </cell>
          <cell r="D1113">
            <v>0</v>
          </cell>
          <cell r="E1113">
            <v>0</v>
          </cell>
          <cell r="F1113">
            <v>0</v>
          </cell>
          <cell r="G1113">
            <v>0</v>
          </cell>
          <cell r="H1113">
            <v>0</v>
          </cell>
          <cell r="I1113">
            <v>0</v>
          </cell>
          <cell r="J1113">
            <v>0</v>
          </cell>
          <cell r="K1113">
            <v>0</v>
          </cell>
          <cell r="L1113">
            <v>0</v>
          </cell>
          <cell r="M1113">
            <v>0</v>
          </cell>
          <cell r="N1113">
            <v>0</v>
          </cell>
          <cell r="O1113">
            <v>0</v>
          </cell>
          <cell r="P1113">
            <v>0</v>
          </cell>
          <cell r="Q1113">
            <v>0</v>
          </cell>
        </row>
        <row r="1114">
          <cell r="C1114">
            <v>0</v>
          </cell>
          <cell r="D1114">
            <v>0</v>
          </cell>
          <cell r="E1114">
            <v>0</v>
          </cell>
          <cell r="F1114">
            <v>0</v>
          </cell>
          <cell r="G1114">
            <v>0</v>
          </cell>
          <cell r="H1114">
            <v>0</v>
          </cell>
          <cell r="I1114">
            <v>0</v>
          </cell>
          <cell r="J1114">
            <v>0</v>
          </cell>
          <cell r="K1114">
            <v>0</v>
          </cell>
          <cell r="L1114">
            <v>0</v>
          </cell>
          <cell r="M1114">
            <v>0</v>
          </cell>
          <cell r="N1114">
            <v>0</v>
          </cell>
          <cell r="O1114">
            <v>0</v>
          </cell>
          <cell r="P1114">
            <v>0</v>
          </cell>
          <cell r="Q1114">
            <v>0</v>
          </cell>
        </row>
        <row r="1115">
          <cell r="C1115">
            <v>0</v>
          </cell>
          <cell r="D1115">
            <v>0</v>
          </cell>
          <cell r="E1115">
            <v>0</v>
          </cell>
          <cell r="F1115">
            <v>0</v>
          </cell>
          <cell r="G1115">
            <v>0</v>
          </cell>
          <cell r="H1115">
            <v>0</v>
          </cell>
          <cell r="I1115">
            <v>0</v>
          </cell>
          <cell r="J1115">
            <v>0</v>
          </cell>
          <cell r="K1115">
            <v>0</v>
          </cell>
          <cell r="L1115">
            <v>0</v>
          </cell>
          <cell r="M1115">
            <v>0</v>
          </cell>
          <cell r="N1115">
            <v>0</v>
          </cell>
          <cell r="O1115">
            <v>0</v>
          </cell>
          <cell r="P1115">
            <v>0</v>
          </cell>
          <cell r="Q1115">
            <v>0</v>
          </cell>
        </row>
        <row r="1116">
          <cell r="C1116" t="str">
            <v>DATOS ESPECÍFICOS</v>
          </cell>
          <cell r="D1116">
            <v>0</v>
          </cell>
          <cell r="E1116">
            <v>0</v>
          </cell>
          <cell r="F1116">
            <v>0</v>
          </cell>
          <cell r="G1116">
            <v>0</v>
          </cell>
          <cell r="H1116">
            <v>0</v>
          </cell>
          <cell r="I1116">
            <v>0</v>
          </cell>
          <cell r="J1116">
            <v>0</v>
          </cell>
          <cell r="K1116">
            <v>0</v>
          </cell>
          <cell r="L1116">
            <v>0</v>
          </cell>
          <cell r="M1116">
            <v>0</v>
          </cell>
          <cell r="N1116">
            <v>0</v>
          </cell>
          <cell r="O1116">
            <v>0</v>
          </cell>
          <cell r="P1116">
            <v>0</v>
          </cell>
          <cell r="Q1116">
            <v>0</v>
          </cell>
        </row>
        <row r="1117">
          <cell r="C1117">
            <v>0</v>
          </cell>
          <cell r="D1117">
            <v>0</v>
          </cell>
          <cell r="E1117">
            <v>0</v>
          </cell>
          <cell r="F1117">
            <v>0</v>
          </cell>
          <cell r="G1117">
            <v>0</v>
          </cell>
          <cell r="H1117">
            <v>0</v>
          </cell>
          <cell r="I1117">
            <v>0</v>
          </cell>
          <cell r="J1117">
            <v>0</v>
          </cell>
          <cell r="K1117">
            <v>0</v>
          </cell>
          <cell r="L1117">
            <v>0</v>
          </cell>
          <cell r="M1117">
            <v>0</v>
          </cell>
          <cell r="N1117">
            <v>0</v>
          </cell>
          <cell r="O1117">
            <v>0</v>
          </cell>
          <cell r="P1117">
            <v>0</v>
          </cell>
          <cell r="Q1117">
            <v>0</v>
          </cell>
        </row>
        <row r="1118">
          <cell r="C1118" t="str">
            <v>ITEM</v>
          </cell>
          <cell r="D1118" t="str">
            <v>DESCRIPCIÓN</v>
          </cell>
          <cell r="E1118">
            <v>0</v>
          </cell>
          <cell r="F1118">
            <v>0</v>
          </cell>
          <cell r="G1118">
            <v>0</v>
          </cell>
          <cell r="H1118">
            <v>0</v>
          </cell>
          <cell r="I1118">
            <v>0</v>
          </cell>
          <cell r="J1118">
            <v>0</v>
          </cell>
          <cell r="K1118">
            <v>0</v>
          </cell>
          <cell r="L1118">
            <v>0</v>
          </cell>
          <cell r="M1118" t="str">
            <v>UNIDAD</v>
          </cell>
          <cell r="N1118">
            <v>0</v>
          </cell>
          <cell r="O1118" t="str">
            <v>CANTIDAD</v>
          </cell>
          <cell r="P1118">
            <v>0</v>
          </cell>
          <cell r="Q1118">
            <v>0</v>
          </cell>
        </row>
        <row r="1119">
          <cell r="C1119" t="str">
            <v>5.4.2</v>
          </cell>
          <cell r="D1119" t="str">
            <v xml:space="preserve">S.T.I de CONCRETO  f'c=210 kg/cm² (21 Mpa).  preparado en obra y fundido con medios manuales para la construcción de columnas, muros, vigas, losas y dinteles. acabado a la vista. Incluye elaboración y colocación del concreto, vibrado, protección, curado y todos los demás elementos necesarios para su correcta construcción. El acero de refuerzo y la formaleta se pagará en su respectivo ítem. En el vaciado se deben dejar los hierros para el amarre de la mampostería no estructural, por ningún motivo se pagarán anclajes. </v>
          </cell>
          <cell r="E1119">
            <v>0</v>
          </cell>
          <cell r="F1119">
            <v>0</v>
          </cell>
          <cell r="G1119">
            <v>0</v>
          </cell>
          <cell r="H1119">
            <v>0</v>
          </cell>
          <cell r="I1119">
            <v>0</v>
          </cell>
          <cell r="J1119">
            <v>0</v>
          </cell>
          <cell r="K1119">
            <v>0</v>
          </cell>
          <cell r="L1119">
            <v>0</v>
          </cell>
          <cell r="M1119" t="str">
            <v>m3</v>
          </cell>
          <cell r="N1119">
            <v>0</v>
          </cell>
          <cell r="O1119">
            <v>2.74</v>
          </cell>
          <cell r="P1119">
            <v>0</v>
          </cell>
          <cell r="Q1119">
            <v>0</v>
          </cell>
          <cell r="R1119">
            <v>1049789</v>
          </cell>
          <cell r="S1119">
            <v>1353493</v>
          </cell>
          <cell r="T1119">
            <v>3.3700000000000001E-2</v>
          </cell>
          <cell r="U1119">
            <v>0.8085</v>
          </cell>
          <cell r="V1119">
            <v>0</v>
          </cell>
          <cell r="W1119">
            <v>0.1578</v>
          </cell>
        </row>
        <row r="1120">
          <cell r="C1120" t="str">
            <v>I. EQUIPO</v>
          </cell>
          <cell r="D1120">
            <v>0</v>
          </cell>
          <cell r="E1120">
            <v>0</v>
          </cell>
          <cell r="F1120">
            <v>0</v>
          </cell>
          <cell r="G1120">
            <v>0</v>
          </cell>
          <cell r="H1120">
            <v>0</v>
          </cell>
          <cell r="I1120">
            <v>0</v>
          </cell>
          <cell r="J1120">
            <v>0</v>
          </cell>
          <cell r="K1120">
            <v>0</v>
          </cell>
          <cell r="L1120">
            <v>0</v>
          </cell>
          <cell r="M1120">
            <v>0</v>
          </cell>
          <cell r="N1120">
            <v>0</v>
          </cell>
          <cell r="O1120">
            <v>0</v>
          </cell>
          <cell r="P1120">
            <v>0</v>
          </cell>
          <cell r="Q1120">
            <v>0</v>
          </cell>
        </row>
        <row r="1121">
          <cell r="C1121">
            <v>0</v>
          </cell>
          <cell r="D1121">
            <v>0</v>
          </cell>
          <cell r="E1121">
            <v>0</v>
          </cell>
          <cell r="F1121">
            <v>0</v>
          </cell>
          <cell r="G1121">
            <v>0</v>
          </cell>
          <cell r="H1121">
            <v>0</v>
          </cell>
          <cell r="I1121">
            <v>0</v>
          </cell>
          <cell r="J1121">
            <v>0</v>
          </cell>
          <cell r="K1121">
            <v>0</v>
          </cell>
          <cell r="L1121">
            <v>0</v>
          </cell>
          <cell r="M1121">
            <v>0</v>
          </cell>
          <cell r="N1121">
            <v>0</v>
          </cell>
          <cell r="O1121">
            <v>0</v>
          </cell>
          <cell r="P1121">
            <v>0</v>
          </cell>
          <cell r="Q1121">
            <v>0</v>
          </cell>
        </row>
        <row r="1122">
          <cell r="C1122" t="str">
            <v>DESCRIPCIÓN</v>
          </cell>
          <cell r="D1122">
            <v>0</v>
          </cell>
          <cell r="E1122">
            <v>0</v>
          </cell>
          <cell r="F1122">
            <v>0</v>
          </cell>
          <cell r="G1122">
            <v>0</v>
          </cell>
          <cell r="H1122" t="str">
            <v>MARCA</v>
          </cell>
          <cell r="I1122">
            <v>0</v>
          </cell>
          <cell r="J1122" t="str">
            <v>TIPO</v>
          </cell>
          <cell r="K1122">
            <v>0</v>
          </cell>
          <cell r="L1122" t="str">
            <v>TARIFA/HORA</v>
          </cell>
          <cell r="M1122" t="str">
            <v>RENDIMIENTO</v>
          </cell>
          <cell r="N1122">
            <v>0</v>
          </cell>
          <cell r="O1122" t="str">
            <v>Vr. UNITARIO</v>
          </cell>
          <cell r="P1122">
            <v>0</v>
          </cell>
          <cell r="Q1122">
            <v>0</v>
          </cell>
        </row>
        <row r="1123">
          <cell r="C1123" t="str">
            <v>Vibrador de concreto (Mikasa), electrico a 110 v</v>
          </cell>
          <cell r="D1123">
            <v>0</v>
          </cell>
          <cell r="E1123">
            <v>0</v>
          </cell>
          <cell r="F1123">
            <v>0</v>
          </cell>
          <cell r="G1123">
            <v>0</v>
          </cell>
          <cell r="H1123">
            <v>0</v>
          </cell>
          <cell r="I1123">
            <v>0</v>
          </cell>
          <cell r="J1123" t="str">
            <v>Dia</v>
          </cell>
          <cell r="K1123">
            <v>0</v>
          </cell>
          <cell r="L1123">
            <v>46162</v>
          </cell>
          <cell r="M1123">
            <v>2</v>
          </cell>
          <cell r="N1123">
            <v>0</v>
          </cell>
          <cell r="O1123">
            <v>23081</v>
          </cell>
          <cell r="P1123">
            <v>0</v>
          </cell>
          <cell r="Q1123">
            <v>0</v>
          </cell>
          <cell r="R1123">
            <v>1.37</v>
          </cell>
          <cell r="T1123" t="str">
            <v>Vibrador de concreto (Mikasa), electrico a 110 v</v>
          </cell>
        </row>
        <row r="1124">
          <cell r="C1124" t="str">
            <v>Sección completa de andamio (1.2m-1.5m) x 1.5 m. (+ 4 ruedas) Incluye transporte.</v>
          </cell>
          <cell r="D1124">
            <v>0</v>
          </cell>
          <cell r="E1124">
            <v>0</v>
          </cell>
          <cell r="F1124">
            <v>0</v>
          </cell>
          <cell r="G1124">
            <v>0</v>
          </cell>
          <cell r="H1124">
            <v>0</v>
          </cell>
          <cell r="I1124">
            <v>0</v>
          </cell>
          <cell r="J1124" t="str">
            <v>Dia</v>
          </cell>
          <cell r="K1124">
            <v>0</v>
          </cell>
          <cell r="L1124">
            <v>2565</v>
          </cell>
          <cell r="M1124">
            <v>1</v>
          </cell>
          <cell r="N1124">
            <v>0</v>
          </cell>
          <cell r="O1124">
            <v>2565</v>
          </cell>
          <cell r="P1124">
            <v>0</v>
          </cell>
          <cell r="Q1124">
            <v>0</v>
          </cell>
          <cell r="R1124">
            <v>2.74</v>
          </cell>
          <cell r="T1124" t="str">
            <v>Sección completa de andamio (1.2m-1.5m) x 1.5 m. (+ 4 ruedas) Incluye transporte.</v>
          </cell>
        </row>
        <row r="1125">
          <cell r="C1125" t="str">
            <v>Can zunchado en madera común de 5,0cmx20cmx3,0m (alquiler). Incluye transporte.</v>
          </cell>
          <cell r="D1125">
            <v>0</v>
          </cell>
          <cell r="E1125">
            <v>0</v>
          </cell>
          <cell r="F1125">
            <v>0</v>
          </cell>
          <cell r="G1125">
            <v>0</v>
          </cell>
          <cell r="H1125">
            <v>0</v>
          </cell>
          <cell r="I1125">
            <v>0</v>
          </cell>
          <cell r="J1125" t="str">
            <v>Dia</v>
          </cell>
          <cell r="K1125">
            <v>0</v>
          </cell>
          <cell r="L1125">
            <v>1500</v>
          </cell>
          <cell r="M1125">
            <v>1</v>
          </cell>
          <cell r="N1125">
            <v>0</v>
          </cell>
          <cell r="O1125">
            <v>1500</v>
          </cell>
          <cell r="P1125">
            <v>0</v>
          </cell>
          <cell r="Q1125">
            <v>0</v>
          </cell>
          <cell r="R1125">
            <v>2.74</v>
          </cell>
          <cell r="T1125" t="str">
            <v>Can zunchado en madera común de 5,0cmx20cmx3,0m (alquiler). Incluye transporte.</v>
          </cell>
        </row>
        <row r="1126">
          <cell r="C1126">
            <v>0</v>
          </cell>
          <cell r="D1126">
            <v>0</v>
          </cell>
          <cell r="E1126">
            <v>0</v>
          </cell>
          <cell r="F1126">
            <v>0</v>
          </cell>
          <cell r="G1126">
            <v>0</v>
          </cell>
          <cell r="H1126">
            <v>0</v>
          </cell>
          <cell r="I1126">
            <v>0</v>
          </cell>
          <cell r="J1126" t="str">
            <v/>
          </cell>
          <cell r="K1126">
            <v>0</v>
          </cell>
          <cell r="L1126" t="str">
            <v/>
          </cell>
          <cell r="M1126">
            <v>0</v>
          </cell>
          <cell r="N1126">
            <v>0</v>
          </cell>
          <cell r="O1126">
            <v>0</v>
          </cell>
          <cell r="P1126">
            <v>0</v>
          </cell>
          <cell r="Q1126">
            <v>0</v>
          </cell>
          <cell r="R1126">
            <v>0</v>
          </cell>
          <cell r="T1126">
            <v>0</v>
          </cell>
        </row>
        <row r="1127">
          <cell r="C1127" t="str">
            <v>Herramienta Menor (Como % de Mano de Obra)</v>
          </cell>
          <cell r="D1127">
            <v>0</v>
          </cell>
          <cell r="E1127">
            <v>0</v>
          </cell>
          <cell r="F1127">
            <v>0</v>
          </cell>
          <cell r="G1127">
            <v>0</v>
          </cell>
          <cell r="H1127">
            <v>0</v>
          </cell>
          <cell r="I1127">
            <v>0</v>
          </cell>
          <cell r="J1127" t="str">
            <v>Dia</v>
          </cell>
          <cell r="K1127">
            <v>0</v>
          </cell>
          <cell r="L1127">
            <v>165653</v>
          </cell>
          <cell r="M1127">
            <v>0.05</v>
          </cell>
          <cell r="N1127">
            <v>0</v>
          </cell>
          <cell r="O1127">
            <v>8283</v>
          </cell>
          <cell r="P1127">
            <v>0</v>
          </cell>
          <cell r="Q1127">
            <v>0</v>
          </cell>
          <cell r="R1127">
            <v>22695.42</v>
          </cell>
          <cell r="T1127" t="str">
            <v>Herramienta Menor (Como % de Mano de Obra)</v>
          </cell>
        </row>
        <row r="1128">
          <cell r="C1128">
            <v>0</v>
          </cell>
          <cell r="D1128">
            <v>0</v>
          </cell>
          <cell r="E1128">
            <v>0</v>
          </cell>
          <cell r="F1128">
            <v>0</v>
          </cell>
          <cell r="G1128">
            <v>0</v>
          </cell>
          <cell r="H1128">
            <v>0</v>
          </cell>
          <cell r="I1128">
            <v>0</v>
          </cell>
          <cell r="J1128">
            <v>0</v>
          </cell>
          <cell r="K1128">
            <v>0</v>
          </cell>
          <cell r="L1128">
            <v>3.3700000000000001E-2</v>
          </cell>
          <cell r="M1128" t="str">
            <v>SUBTOTAL $</v>
          </cell>
          <cell r="N1128">
            <v>0</v>
          </cell>
          <cell r="O1128">
            <v>35429</v>
          </cell>
          <cell r="P1128">
            <v>0</v>
          </cell>
          <cell r="Q1128">
            <v>0</v>
          </cell>
          <cell r="T1128">
            <v>0</v>
          </cell>
        </row>
        <row r="1129">
          <cell r="C1129" t="str">
            <v>II. MATERIALES</v>
          </cell>
          <cell r="D1129">
            <v>0</v>
          </cell>
          <cell r="E1129">
            <v>0</v>
          </cell>
          <cell r="F1129">
            <v>0</v>
          </cell>
          <cell r="G1129">
            <v>0</v>
          </cell>
          <cell r="H1129">
            <v>0</v>
          </cell>
          <cell r="I1129">
            <v>0</v>
          </cell>
          <cell r="J1129">
            <v>0</v>
          </cell>
          <cell r="K1129">
            <v>0</v>
          </cell>
          <cell r="L1129">
            <v>0</v>
          </cell>
          <cell r="M1129">
            <v>0</v>
          </cell>
          <cell r="N1129">
            <v>0</v>
          </cell>
          <cell r="O1129">
            <v>0</v>
          </cell>
          <cell r="P1129">
            <v>0</v>
          </cell>
          <cell r="Q1129">
            <v>0</v>
          </cell>
          <cell r="T1129">
            <v>0</v>
          </cell>
        </row>
        <row r="1130">
          <cell r="C1130">
            <v>0</v>
          </cell>
          <cell r="D1130">
            <v>0</v>
          </cell>
          <cell r="E1130">
            <v>0</v>
          </cell>
          <cell r="F1130">
            <v>0</v>
          </cell>
          <cell r="G1130">
            <v>0</v>
          </cell>
          <cell r="H1130">
            <v>0</v>
          </cell>
          <cell r="I1130">
            <v>0</v>
          </cell>
          <cell r="J1130">
            <v>0</v>
          </cell>
          <cell r="K1130">
            <v>0</v>
          </cell>
          <cell r="L1130">
            <v>0</v>
          </cell>
          <cell r="M1130">
            <v>0</v>
          </cell>
          <cell r="N1130">
            <v>0</v>
          </cell>
          <cell r="O1130">
            <v>0</v>
          </cell>
          <cell r="P1130">
            <v>0</v>
          </cell>
          <cell r="Q1130">
            <v>0</v>
          </cell>
          <cell r="T1130">
            <v>0</v>
          </cell>
        </row>
        <row r="1131">
          <cell r="C1131" t="str">
            <v>DESCRIPCIÓN</v>
          </cell>
          <cell r="D1131">
            <v>0</v>
          </cell>
          <cell r="E1131">
            <v>0</v>
          </cell>
          <cell r="F1131">
            <v>0</v>
          </cell>
          <cell r="G1131">
            <v>0</v>
          </cell>
          <cell r="H1131">
            <v>0</v>
          </cell>
          <cell r="I1131">
            <v>0</v>
          </cell>
          <cell r="J1131">
            <v>0</v>
          </cell>
          <cell r="K1131" t="str">
            <v>UNIDAD</v>
          </cell>
          <cell r="L1131" t="str">
            <v>CANTIDAD</v>
          </cell>
          <cell r="M1131" t="str">
            <v>PRECIO UNIT.</v>
          </cell>
          <cell r="N1131">
            <v>0</v>
          </cell>
          <cell r="O1131" t="str">
            <v>Vr. UNITARIO</v>
          </cell>
          <cell r="P1131">
            <v>0</v>
          </cell>
          <cell r="Q1131">
            <v>0</v>
          </cell>
          <cell r="T1131">
            <v>0</v>
          </cell>
        </row>
        <row r="1132">
          <cell r="C1132" t="str">
            <v>Concreto Resistencia 21 (Mpa)</v>
          </cell>
          <cell r="D1132">
            <v>0</v>
          </cell>
          <cell r="E1132">
            <v>0</v>
          </cell>
          <cell r="F1132">
            <v>0</v>
          </cell>
          <cell r="G1132">
            <v>0</v>
          </cell>
          <cell r="H1132">
            <v>0</v>
          </cell>
          <cell r="I1132">
            <v>0</v>
          </cell>
          <cell r="J1132">
            <v>0</v>
          </cell>
          <cell r="K1132" t="str">
            <v>m3</v>
          </cell>
          <cell r="L1132">
            <v>1.05</v>
          </cell>
          <cell r="M1132">
            <v>521073</v>
          </cell>
          <cell r="N1132">
            <v>0</v>
          </cell>
          <cell r="O1132">
            <v>547127</v>
          </cell>
          <cell r="P1132">
            <v>0</v>
          </cell>
          <cell r="Q1132">
            <v>0</v>
          </cell>
          <cell r="R1132">
            <v>2.88</v>
          </cell>
          <cell r="T1132" t="str">
            <v>Concreto Resistencia 21 (Mpa)</v>
          </cell>
        </row>
        <row r="1133">
          <cell r="C1133" t="str">
            <v>Super T de 19 mm. 1.53 x 2.44 m</v>
          </cell>
          <cell r="D1133">
            <v>0</v>
          </cell>
          <cell r="E1133">
            <v>0</v>
          </cell>
          <cell r="F1133">
            <v>0</v>
          </cell>
          <cell r="G1133">
            <v>0</v>
          </cell>
          <cell r="H1133">
            <v>0</v>
          </cell>
          <cell r="I1133">
            <v>0</v>
          </cell>
          <cell r="J1133">
            <v>0</v>
          </cell>
          <cell r="K1133" t="str">
            <v>un</v>
          </cell>
          <cell r="L1133">
            <v>0.71430000000000005</v>
          </cell>
          <cell r="M1133">
            <v>300000</v>
          </cell>
          <cell r="N1133">
            <v>0</v>
          </cell>
          <cell r="O1133">
            <v>214290</v>
          </cell>
          <cell r="P1133">
            <v>0</v>
          </cell>
          <cell r="Q1133">
            <v>0</v>
          </cell>
          <cell r="R1133">
            <v>1.96</v>
          </cell>
          <cell r="T1133" t="str">
            <v>Super T de 19 mm. 1.53 x 2.44 m</v>
          </cell>
        </row>
        <row r="1134">
          <cell r="C1134" t="str">
            <v>Larguero 8cm. X 4cm.          L=3.00 mt.</v>
          </cell>
          <cell r="D1134">
            <v>0</v>
          </cell>
          <cell r="E1134">
            <v>0</v>
          </cell>
          <cell r="F1134">
            <v>0</v>
          </cell>
          <cell r="G1134">
            <v>0</v>
          </cell>
          <cell r="H1134">
            <v>0</v>
          </cell>
          <cell r="I1134">
            <v>0</v>
          </cell>
          <cell r="J1134">
            <v>0</v>
          </cell>
          <cell r="K1134" t="str">
            <v>u</v>
          </cell>
          <cell r="L1134">
            <v>3.52</v>
          </cell>
          <cell r="M1134">
            <v>10645</v>
          </cell>
          <cell r="N1134">
            <v>0</v>
          </cell>
          <cell r="O1134">
            <v>37470</v>
          </cell>
          <cell r="P1134">
            <v>0</v>
          </cell>
          <cell r="Q1134">
            <v>0</v>
          </cell>
          <cell r="R1134">
            <v>9.64</v>
          </cell>
          <cell r="T1134" t="str">
            <v>Larguero 8cm. X 4cm.          L=3.00 mt.</v>
          </cell>
        </row>
        <row r="1135">
          <cell r="C1135" t="str">
            <v>Moldura en madera 1/4 bocel de L=2,80 m</v>
          </cell>
          <cell r="D1135">
            <v>0</v>
          </cell>
          <cell r="E1135">
            <v>0</v>
          </cell>
          <cell r="F1135">
            <v>0</v>
          </cell>
          <cell r="G1135">
            <v>0</v>
          </cell>
          <cell r="H1135">
            <v>0</v>
          </cell>
          <cell r="I1135">
            <v>0</v>
          </cell>
          <cell r="J1135">
            <v>0</v>
          </cell>
          <cell r="K1135" t="str">
            <v>m</v>
          </cell>
          <cell r="L1135">
            <v>9.52</v>
          </cell>
          <cell r="M1135">
            <v>3941</v>
          </cell>
          <cell r="N1135">
            <v>0</v>
          </cell>
          <cell r="O1135">
            <v>37518</v>
          </cell>
          <cell r="P1135">
            <v>0</v>
          </cell>
          <cell r="Q1135">
            <v>0</v>
          </cell>
          <cell r="R1135">
            <v>26.08</v>
          </cell>
          <cell r="T1135" t="str">
            <v>Moldura en madera 1/4 bocel de L=2,80 m</v>
          </cell>
        </row>
        <row r="1136">
          <cell r="C1136" t="str">
            <v>Clavos Hierro 2 1/2 Pulgadas 350 Gramos(105 Clavos Apx Caja)</v>
          </cell>
          <cell r="D1136">
            <v>0</v>
          </cell>
          <cell r="E1136">
            <v>0</v>
          </cell>
          <cell r="F1136">
            <v>0</v>
          </cell>
          <cell r="G1136">
            <v>0</v>
          </cell>
          <cell r="H1136">
            <v>0</v>
          </cell>
          <cell r="I1136">
            <v>0</v>
          </cell>
          <cell r="J1136">
            <v>0</v>
          </cell>
          <cell r="K1136" t="str">
            <v>u</v>
          </cell>
          <cell r="L1136">
            <v>2.5</v>
          </cell>
          <cell r="M1136">
            <v>4620</v>
          </cell>
          <cell r="N1136">
            <v>0</v>
          </cell>
          <cell r="O1136">
            <v>11550</v>
          </cell>
          <cell r="P1136">
            <v>0</v>
          </cell>
          <cell r="Q1136">
            <v>0</v>
          </cell>
          <cell r="R1136">
            <v>6.85</v>
          </cell>
          <cell r="T1136" t="str">
            <v>Clavos Hierro 2 1/2 Pulgadas 350 Gramos(105 Clavos Apx Caja)</v>
          </cell>
        </row>
        <row r="1137">
          <cell r="C1137" t="str">
            <v>Alambre negro para amarre calibre 18</v>
          </cell>
          <cell r="D1137">
            <v>0</v>
          </cell>
          <cell r="E1137">
            <v>0</v>
          </cell>
          <cell r="F1137">
            <v>0</v>
          </cell>
          <cell r="G1137">
            <v>0</v>
          </cell>
          <cell r="H1137">
            <v>0</v>
          </cell>
          <cell r="I1137">
            <v>0</v>
          </cell>
          <cell r="J1137">
            <v>0</v>
          </cell>
          <cell r="K1137" t="str">
            <v>kg</v>
          </cell>
          <cell r="L1137">
            <v>6.6000000000000003E-2</v>
          </cell>
          <cell r="M1137">
            <v>11400</v>
          </cell>
          <cell r="N1137">
            <v>0</v>
          </cell>
          <cell r="O1137">
            <v>752</v>
          </cell>
          <cell r="P1137">
            <v>0</v>
          </cell>
          <cell r="Q1137">
            <v>0</v>
          </cell>
          <cell r="R1137">
            <v>0.18</v>
          </cell>
          <cell r="T1137" t="str">
            <v>Alambre negro para amarre calibre 18</v>
          </cell>
        </row>
        <row r="1138">
          <cell r="C1138">
            <v>0</v>
          </cell>
          <cell r="D1138">
            <v>0</v>
          </cell>
          <cell r="E1138">
            <v>0</v>
          </cell>
          <cell r="F1138">
            <v>0</v>
          </cell>
          <cell r="G1138">
            <v>0</v>
          </cell>
          <cell r="H1138">
            <v>0</v>
          </cell>
          <cell r="I1138">
            <v>0</v>
          </cell>
          <cell r="J1138">
            <v>0</v>
          </cell>
          <cell r="K1138" t="str">
            <v/>
          </cell>
          <cell r="L1138">
            <v>0</v>
          </cell>
          <cell r="M1138">
            <v>0</v>
          </cell>
          <cell r="N1138">
            <v>0</v>
          </cell>
          <cell r="O1138">
            <v>0</v>
          </cell>
          <cell r="P1138">
            <v>0</v>
          </cell>
          <cell r="Q1138">
            <v>0</v>
          </cell>
          <cell r="R1138">
            <v>0</v>
          </cell>
          <cell r="T1138">
            <v>0</v>
          </cell>
        </row>
        <row r="1139">
          <cell r="C1139">
            <v>0</v>
          </cell>
          <cell r="D1139">
            <v>0</v>
          </cell>
          <cell r="E1139">
            <v>0</v>
          </cell>
          <cell r="F1139">
            <v>0</v>
          </cell>
          <cell r="G1139">
            <v>0</v>
          </cell>
          <cell r="H1139">
            <v>0</v>
          </cell>
          <cell r="I1139">
            <v>0</v>
          </cell>
          <cell r="J1139">
            <v>0</v>
          </cell>
          <cell r="K1139" t="str">
            <v/>
          </cell>
          <cell r="L1139">
            <v>0</v>
          </cell>
          <cell r="M1139">
            <v>0</v>
          </cell>
          <cell r="N1139">
            <v>0</v>
          </cell>
          <cell r="O1139">
            <v>0</v>
          </cell>
          <cell r="P1139">
            <v>0</v>
          </cell>
          <cell r="Q1139">
            <v>0</v>
          </cell>
          <cell r="R1139">
            <v>0</v>
          </cell>
          <cell r="T1139">
            <v>0</v>
          </cell>
        </row>
        <row r="1140">
          <cell r="C1140">
            <v>0</v>
          </cell>
          <cell r="D1140">
            <v>0</v>
          </cell>
          <cell r="E1140">
            <v>0</v>
          </cell>
          <cell r="F1140">
            <v>0</v>
          </cell>
          <cell r="G1140">
            <v>0</v>
          </cell>
          <cell r="H1140">
            <v>0</v>
          </cell>
          <cell r="I1140">
            <v>0</v>
          </cell>
          <cell r="J1140">
            <v>0</v>
          </cell>
          <cell r="K1140">
            <v>0</v>
          </cell>
          <cell r="L1140">
            <v>0.8085</v>
          </cell>
          <cell r="M1140" t="str">
            <v>SUBTOTAL $</v>
          </cell>
          <cell r="N1140">
            <v>0</v>
          </cell>
          <cell r="O1140">
            <v>848707</v>
          </cell>
          <cell r="P1140">
            <v>0</v>
          </cell>
          <cell r="Q1140">
            <v>0</v>
          </cell>
          <cell r="T1140">
            <v>0</v>
          </cell>
        </row>
        <row r="1141">
          <cell r="C1141" t="str">
            <v>III. TRANSPORTES</v>
          </cell>
          <cell r="D1141">
            <v>0</v>
          </cell>
          <cell r="E1141">
            <v>0</v>
          </cell>
          <cell r="F1141">
            <v>0</v>
          </cell>
          <cell r="G1141">
            <v>0</v>
          </cell>
          <cell r="H1141">
            <v>0</v>
          </cell>
          <cell r="I1141">
            <v>0</v>
          </cell>
          <cell r="J1141">
            <v>0</v>
          </cell>
          <cell r="K1141">
            <v>0</v>
          </cell>
          <cell r="L1141">
            <v>0</v>
          </cell>
          <cell r="M1141">
            <v>0</v>
          </cell>
          <cell r="N1141">
            <v>0</v>
          </cell>
          <cell r="O1141">
            <v>0</v>
          </cell>
          <cell r="P1141">
            <v>0</v>
          </cell>
          <cell r="Q1141">
            <v>0</v>
          </cell>
          <cell r="T1141">
            <v>0</v>
          </cell>
        </row>
        <row r="1142">
          <cell r="C1142">
            <v>0</v>
          </cell>
          <cell r="D1142">
            <v>0</v>
          </cell>
          <cell r="E1142">
            <v>0</v>
          </cell>
          <cell r="F1142">
            <v>0</v>
          </cell>
          <cell r="G1142">
            <v>0</v>
          </cell>
          <cell r="H1142">
            <v>0</v>
          </cell>
          <cell r="I1142">
            <v>0</v>
          </cell>
          <cell r="J1142">
            <v>0</v>
          </cell>
          <cell r="K1142">
            <v>0</v>
          </cell>
          <cell r="L1142">
            <v>0</v>
          </cell>
          <cell r="M1142">
            <v>0</v>
          </cell>
          <cell r="N1142">
            <v>0</v>
          </cell>
          <cell r="O1142">
            <v>0</v>
          </cell>
          <cell r="P1142">
            <v>0</v>
          </cell>
          <cell r="Q1142">
            <v>0</v>
          </cell>
          <cell r="T1142">
            <v>0</v>
          </cell>
        </row>
        <row r="1143">
          <cell r="C1143" t="str">
            <v>MATERIAL</v>
          </cell>
          <cell r="D1143">
            <v>0</v>
          </cell>
          <cell r="E1143">
            <v>0</v>
          </cell>
          <cell r="F1143">
            <v>0</v>
          </cell>
          <cell r="G1143">
            <v>0</v>
          </cell>
          <cell r="H1143">
            <v>0</v>
          </cell>
          <cell r="I1143">
            <v>0</v>
          </cell>
          <cell r="J1143" t="str">
            <v>VOL. o PESO</v>
          </cell>
          <cell r="K1143" t="str">
            <v>DISTANCIA</v>
          </cell>
          <cell r="L1143" t="str">
            <v>M3 o Ton/Km</v>
          </cell>
          <cell r="M1143" t="str">
            <v>TARIFA</v>
          </cell>
          <cell r="N1143">
            <v>0</v>
          </cell>
          <cell r="O1143" t="str">
            <v>Vr. UNITARIO</v>
          </cell>
          <cell r="P1143">
            <v>0</v>
          </cell>
          <cell r="Q1143">
            <v>0</v>
          </cell>
          <cell r="T1143">
            <v>0</v>
          </cell>
        </row>
        <row r="1144">
          <cell r="C1144">
            <v>0</v>
          </cell>
          <cell r="D1144">
            <v>0</v>
          </cell>
          <cell r="E1144">
            <v>0</v>
          </cell>
          <cell r="F1144">
            <v>0</v>
          </cell>
          <cell r="G1144">
            <v>0</v>
          </cell>
          <cell r="H1144">
            <v>0</v>
          </cell>
          <cell r="I1144">
            <v>0</v>
          </cell>
          <cell r="J1144" t="str">
            <v/>
          </cell>
          <cell r="K1144">
            <v>0</v>
          </cell>
          <cell r="L1144">
            <v>0</v>
          </cell>
          <cell r="M1144">
            <v>0</v>
          </cell>
          <cell r="N1144">
            <v>0</v>
          </cell>
          <cell r="O1144">
            <v>0</v>
          </cell>
          <cell r="P1144">
            <v>0</v>
          </cell>
          <cell r="Q1144">
            <v>0</v>
          </cell>
          <cell r="R1144">
            <v>0</v>
          </cell>
          <cell r="T1144">
            <v>0</v>
          </cell>
        </row>
        <row r="1145">
          <cell r="C1145">
            <v>0</v>
          </cell>
          <cell r="D1145">
            <v>0</v>
          </cell>
          <cell r="E1145">
            <v>0</v>
          </cell>
          <cell r="F1145">
            <v>0</v>
          </cell>
          <cell r="G1145">
            <v>0</v>
          </cell>
          <cell r="H1145">
            <v>0</v>
          </cell>
          <cell r="I1145">
            <v>0</v>
          </cell>
          <cell r="J1145" t="str">
            <v/>
          </cell>
          <cell r="K1145">
            <v>0</v>
          </cell>
          <cell r="L1145">
            <v>0</v>
          </cell>
          <cell r="M1145">
            <v>0</v>
          </cell>
          <cell r="N1145">
            <v>0</v>
          </cell>
          <cell r="O1145">
            <v>0</v>
          </cell>
          <cell r="P1145">
            <v>0</v>
          </cell>
          <cell r="Q1145">
            <v>0</v>
          </cell>
          <cell r="R1145">
            <v>0</v>
          </cell>
          <cell r="T1145">
            <v>0</v>
          </cell>
        </row>
        <row r="1146">
          <cell r="C1146">
            <v>0</v>
          </cell>
          <cell r="D1146">
            <v>0</v>
          </cell>
          <cell r="E1146">
            <v>0</v>
          </cell>
          <cell r="F1146">
            <v>0</v>
          </cell>
          <cell r="G1146">
            <v>0</v>
          </cell>
          <cell r="H1146">
            <v>0</v>
          </cell>
          <cell r="I1146">
            <v>0</v>
          </cell>
          <cell r="J1146" t="str">
            <v/>
          </cell>
          <cell r="K1146">
            <v>0</v>
          </cell>
          <cell r="L1146">
            <v>0</v>
          </cell>
          <cell r="M1146">
            <v>0</v>
          </cell>
          <cell r="N1146">
            <v>0</v>
          </cell>
          <cell r="O1146">
            <v>0</v>
          </cell>
          <cell r="P1146">
            <v>0</v>
          </cell>
          <cell r="Q1146">
            <v>0</v>
          </cell>
          <cell r="R1146">
            <v>0</v>
          </cell>
          <cell r="T1146">
            <v>0</v>
          </cell>
        </row>
        <row r="1147">
          <cell r="C1147">
            <v>0</v>
          </cell>
          <cell r="D1147">
            <v>0</v>
          </cell>
          <cell r="E1147">
            <v>0</v>
          </cell>
          <cell r="F1147">
            <v>0</v>
          </cell>
          <cell r="G1147">
            <v>0</v>
          </cell>
          <cell r="H1147">
            <v>0</v>
          </cell>
          <cell r="I1147">
            <v>0</v>
          </cell>
          <cell r="J1147">
            <v>0</v>
          </cell>
          <cell r="K1147">
            <v>0</v>
          </cell>
          <cell r="L1147">
            <v>0</v>
          </cell>
          <cell r="M1147" t="str">
            <v>SUBTOTAL $</v>
          </cell>
          <cell r="N1147">
            <v>0</v>
          </cell>
          <cell r="O1147">
            <v>0</v>
          </cell>
          <cell r="P1147">
            <v>0</v>
          </cell>
          <cell r="Q1147">
            <v>0</v>
          </cell>
          <cell r="T1147">
            <v>0</v>
          </cell>
        </row>
        <row r="1148">
          <cell r="C1148" t="str">
            <v>IV. MANO DE OBRA</v>
          </cell>
          <cell r="D1148">
            <v>0</v>
          </cell>
          <cell r="E1148">
            <v>0</v>
          </cell>
          <cell r="F1148">
            <v>0</v>
          </cell>
          <cell r="G1148">
            <v>0</v>
          </cell>
          <cell r="H1148">
            <v>0</v>
          </cell>
          <cell r="I1148">
            <v>0</v>
          </cell>
          <cell r="J1148">
            <v>0</v>
          </cell>
          <cell r="K1148">
            <v>0</v>
          </cell>
          <cell r="L1148">
            <v>0</v>
          </cell>
          <cell r="M1148">
            <v>0</v>
          </cell>
          <cell r="N1148">
            <v>0</v>
          </cell>
          <cell r="O1148">
            <v>0</v>
          </cell>
          <cell r="P1148">
            <v>0</v>
          </cell>
          <cell r="Q1148">
            <v>0</v>
          </cell>
          <cell r="T1148">
            <v>0</v>
          </cell>
        </row>
        <row r="1149">
          <cell r="C1149">
            <v>0</v>
          </cell>
          <cell r="D1149">
            <v>0</v>
          </cell>
          <cell r="E1149">
            <v>0</v>
          </cell>
          <cell r="F1149">
            <v>0</v>
          </cell>
          <cell r="G1149">
            <v>0</v>
          </cell>
          <cell r="H1149">
            <v>0</v>
          </cell>
          <cell r="I1149">
            <v>0</v>
          </cell>
          <cell r="J1149">
            <v>0</v>
          </cell>
          <cell r="K1149">
            <v>0</v>
          </cell>
          <cell r="L1149">
            <v>0</v>
          </cell>
          <cell r="M1149">
            <v>0</v>
          </cell>
          <cell r="N1149">
            <v>0</v>
          </cell>
          <cell r="O1149">
            <v>0</v>
          </cell>
          <cell r="P1149">
            <v>0</v>
          </cell>
          <cell r="Q1149">
            <v>0</v>
          </cell>
          <cell r="T1149">
            <v>0</v>
          </cell>
        </row>
        <row r="1150">
          <cell r="C1150" t="str">
            <v>TRABAJADOR</v>
          </cell>
          <cell r="D1150">
            <v>0</v>
          </cell>
          <cell r="E1150">
            <v>0</v>
          </cell>
          <cell r="F1150">
            <v>0</v>
          </cell>
          <cell r="G1150">
            <v>0</v>
          </cell>
          <cell r="H1150">
            <v>0</v>
          </cell>
          <cell r="I1150" t="str">
            <v>CANTIDAD</v>
          </cell>
          <cell r="J1150" t="str">
            <v>JORNAL</v>
          </cell>
          <cell r="K1150" t="str">
            <v>PRESTACIONES</v>
          </cell>
          <cell r="L1150" t="str">
            <v>JORNAL TOTAL</v>
          </cell>
          <cell r="M1150" t="str">
            <v>RENDIMIENTO</v>
          </cell>
          <cell r="N1150">
            <v>0</v>
          </cell>
          <cell r="O1150" t="str">
            <v>Vr. UNITARIO</v>
          </cell>
          <cell r="P1150">
            <v>0</v>
          </cell>
          <cell r="Q1150">
            <v>0</v>
          </cell>
          <cell r="R1150">
            <v>0</v>
          </cell>
          <cell r="T1150">
            <v>0</v>
          </cell>
        </row>
        <row r="1151">
          <cell r="C1151" t="str">
            <v>Oficial</v>
          </cell>
          <cell r="D1151">
            <v>0</v>
          </cell>
          <cell r="E1151">
            <v>0</v>
          </cell>
          <cell r="F1151">
            <v>0</v>
          </cell>
          <cell r="G1151">
            <v>0</v>
          </cell>
          <cell r="H1151">
            <v>0</v>
          </cell>
          <cell r="I1151">
            <v>1</v>
          </cell>
          <cell r="J1151">
            <v>88160</v>
          </cell>
          <cell r="K1151">
            <v>1.6933</v>
          </cell>
          <cell r="L1151">
            <v>149281</v>
          </cell>
          <cell r="M1151">
            <v>2</v>
          </cell>
          <cell r="N1151">
            <v>0</v>
          </cell>
          <cell r="O1151">
            <v>74641</v>
          </cell>
          <cell r="P1151">
            <v>0</v>
          </cell>
          <cell r="Q1151">
            <v>0</v>
          </cell>
          <cell r="R1151">
            <v>1.37</v>
          </cell>
          <cell r="T1151" t="str">
            <v>Oficial</v>
          </cell>
        </row>
        <row r="1152">
          <cell r="C1152" t="str">
            <v>Ayudante Entendido</v>
          </cell>
          <cell r="D1152">
            <v>0</v>
          </cell>
          <cell r="E1152">
            <v>0</v>
          </cell>
          <cell r="F1152">
            <v>0</v>
          </cell>
          <cell r="G1152">
            <v>0</v>
          </cell>
          <cell r="H1152">
            <v>0</v>
          </cell>
          <cell r="I1152">
            <v>1</v>
          </cell>
          <cell r="J1152">
            <v>60367</v>
          </cell>
          <cell r="K1152">
            <v>1.7181</v>
          </cell>
          <cell r="L1152">
            <v>103717</v>
          </cell>
          <cell r="M1152">
            <v>2</v>
          </cell>
          <cell r="N1152">
            <v>0</v>
          </cell>
          <cell r="O1152">
            <v>51859</v>
          </cell>
          <cell r="P1152">
            <v>0</v>
          </cell>
          <cell r="Q1152">
            <v>0</v>
          </cell>
          <cell r="R1152">
            <v>1.37</v>
          </cell>
          <cell r="T1152" t="str">
            <v>Ayudante Entendido</v>
          </cell>
        </row>
        <row r="1153">
          <cell r="C1153" t="str">
            <v>Ayudante Raso</v>
          </cell>
          <cell r="D1153">
            <v>0</v>
          </cell>
          <cell r="E1153">
            <v>0</v>
          </cell>
          <cell r="F1153">
            <v>0</v>
          </cell>
          <cell r="G1153">
            <v>0</v>
          </cell>
          <cell r="H1153">
            <v>0</v>
          </cell>
          <cell r="I1153">
            <v>1</v>
          </cell>
          <cell r="J1153">
            <v>44900</v>
          </cell>
          <cell r="K1153">
            <v>1.744</v>
          </cell>
          <cell r="L1153">
            <v>78306</v>
          </cell>
          <cell r="M1153">
            <v>2</v>
          </cell>
          <cell r="N1153">
            <v>0</v>
          </cell>
          <cell r="O1153">
            <v>39153</v>
          </cell>
          <cell r="P1153">
            <v>0</v>
          </cell>
          <cell r="Q1153">
            <v>0</v>
          </cell>
          <cell r="R1153">
            <v>1.37</v>
          </cell>
          <cell r="T1153" t="str">
            <v>Ayudante Raso</v>
          </cell>
        </row>
        <row r="1154">
          <cell r="C1154">
            <v>0</v>
          </cell>
          <cell r="D1154">
            <v>0</v>
          </cell>
          <cell r="E1154">
            <v>0</v>
          </cell>
          <cell r="F1154">
            <v>0</v>
          </cell>
          <cell r="G1154">
            <v>0</v>
          </cell>
          <cell r="H1154">
            <v>0</v>
          </cell>
          <cell r="I1154">
            <v>0</v>
          </cell>
          <cell r="J1154">
            <v>0</v>
          </cell>
          <cell r="K1154">
            <v>0</v>
          </cell>
          <cell r="L1154">
            <v>0.1578</v>
          </cell>
          <cell r="M1154" t="str">
            <v>SUBTOTAL $</v>
          </cell>
          <cell r="N1154">
            <v>0</v>
          </cell>
          <cell r="O1154">
            <v>165653</v>
          </cell>
          <cell r="P1154">
            <v>0</v>
          </cell>
          <cell r="Q1154">
            <v>0</v>
          </cell>
          <cell r="T1154">
            <v>0</v>
          </cell>
        </row>
        <row r="1155">
          <cell r="C1155">
            <v>0</v>
          </cell>
          <cell r="D1155">
            <v>0</v>
          </cell>
          <cell r="E1155">
            <v>0</v>
          </cell>
          <cell r="F1155">
            <v>0</v>
          </cell>
          <cell r="G1155">
            <v>0</v>
          </cell>
          <cell r="H1155">
            <v>0</v>
          </cell>
          <cell r="I1155">
            <v>0</v>
          </cell>
          <cell r="J1155">
            <v>0</v>
          </cell>
          <cell r="K1155">
            <v>0</v>
          </cell>
          <cell r="L1155">
            <v>0</v>
          </cell>
          <cell r="M1155">
            <v>0</v>
          </cell>
          <cell r="N1155">
            <v>0</v>
          </cell>
          <cell r="O1155">
            <v>0</v>
          </cell>
          <cell r="P1155">
            <v>0</v>
          </cell>
          <cell r="Q1155">
            <v>0</v>
          </cell>
        </row>
        <row r="1156">
          <cell r="C1156" t="str">
            <v>TOTAL COSTO DIRECTO $</v>
          </cell>
          <cell r="D1156">
            <v>0</v>
          </cell>
          <cell r="E1156">
            <v>0</v>
          </cell>
          <cell r="F1156">
            <v>0</v>
          </cell>
          <cell r="G1156">
            <v>0</v>
          </cell>
          <cell r="H1156">
            <v>0</v>
          </cell>
          <cell r="I1156">
            <v>0</v>
          </cell>
          <cell r="J1156">
            <v>0</v>
          </cell>
          <cell r="K1156">
            <v>0</v>
          </cell>
          <cell r="L1156">
            <v>0</v>
          </cell>
          <cell r="M1156">
            <v>0</v>
          </cell>
          <cell r="N1156">
            <v>0</v>
          </cell>
          <cell r="O1156">
            <v>1049789</v>
          </cell>
          <cell r="P1156">
            <v>0</v>
          </cell>
          <cell r="Q1156">
            <v>0</v>
          </cell>
        </row>
        <row r="1157">
          <cell r="C1157" t="str">
            <v>V. COSTOS INDIRECTOS</v>
          </cell>
          <cell r="D1157">
            <v>0</v>
          </cell>
          <cell r="E1157">
            <v>0</v>
          </cell>
          <cell r="F1157">
            <v>0</v>
          </cell>
          <cell r="G1157">
            <v>0</v>
          </cell>
          <cell r="H1157">
            <v>0</v>
          </cell>
          <cell r="I1157">
            <v>0</v>
          </cell>
          <cell r="J1157">
            <v>0</v>
          </cell>
          <cell r="K1157">
            <v>0</v>
          </cell>
          <cell r="L1157">
            <v>0</v>
          </cell>
          <cell r="M1157">
            <v>0</v>
          </cell>
          <cell r="N1157">
            <v>0</v>
          </cell>
          <cell r="O1157">
            <v>0</v>
          </cell>
          <cell r="P1157">
            <v>0</v>
          </cell>
          <cell r="Q1157">
            <v>0</v>
          </cell>
        </row>
        <row r="1158">
          <cell r="C1158">
            <v>0</v>
          </cell>
          <cell r="D1158">
            <v>0</v>
          </cell>
          <cell r="E1158">
            <v>0</v>
          </cell>
          <cell r="F1158">
            <v>0</v>
          </cell>
          <cell r="G1158">
            <v>0</v>
          </cell>
          <cell r="H1158">
            <v>0</v>
          </cell>
          <cell r="I1158">
            <v>0</v>
          </cell>
          <cell r="J1158">
            <v>0</v>
          </cell>
          <cell r="K1158">
            <v>0</v>
          </cell>
          <cell r="L1158">
            <v>0</v>
          </cell>
          <cell r="M1158">
            <v>0</v>
          </cell>
          <cell r="N1158">
            <v>0</v>
          </cell>
          <cell r="O1158">
            <v>0</v>
          </cell>
          <cell r="P1158">
            <v>0</v>
          </cell>
          <cell r="Q1158">
            <v>0</v>
          </cell>
        </row>
        <row r="1159">
          <cell r="C1159" t="str">
            <v>Descripción</v>
          </cell>
          <cell r="D1159">
            <v>0</v>
          </cell>
          <cell r="E1159">
            <v>0</v>
          </cell>
          <cell r="F1159">
            <v>0</v>
          </cell>
          <cell r="G1159">
            <v>0</v>
          </cell>
          <cell r="H1159">
            <v>0</v>
          </cell>
          <cell r="I1159">
            <v>0</v>
          </cell>
          <cell r="J1159">
            <v>0</v>
          </cell>
          <cell r="K1159">
            <v>0</v>
          </cell>
          <cell r="L1159" t="str">
            <v>Porcentaje</v>
          </cell>
          <cell r="M1159" t="str">
            <v>Valor Total</v>
          </cell>
          <cell r="N1159">
            <v>0</v>
          </cell>
          <cell r="O1159">
            <v>0</v>
          </cell>
          <cell r="P1159">
            <v>0</v>
          </cell>
          <cell r="Q1159">
            <v>0</v>
          </cell>
        </row>
        <row r="1160">
          <cell r="C1160" t="str">
            <v>ADMINISTRACION</v>
          </cell>
          <cell r="D1160">
            <v>0</v>
          </cell>
          <cell r="E1160">
            <v>0</v>
          </cell>
          <cell r="F1160">
            <v>0</v>
          </cell>
          <cell r="G1160">
            <v>0</v>
          </cell>
          <cell r="H1160">
            <v>0</v>
          </cell>
          <cell r="I1160">
            <v>0</v>
          </cell>
          <cell r="J1160">
            <v>0</v>
          </cell>
          <cell r="K1160">
            <v>0</v>
          </cell>
          <cell r="L1160">
            <v>0.23930000000000001</v>
          </cell>
          <cell r="M1160">
            <v>251215</v>
          </cell>
          <cell r="N1160">
            <v>0</v>
          </cell>
          <cell r="O1160">
            <v>0</v>
          </cell>
          <cell r="P1160">
            <v>0</v>
          </cell>
          <cell r="Q1160">
            <v>0</v>
          </cell>
        </row>
        <row r="1161">
          <cell r="C1161" t="str">
            <v xml:space="preserve">IMPREVISTOS </v>
          </cell>
          <cell r="D1161">
            <v>0</v>
          </cell>
          <cell r="E1161">
            <v>0</v>
          </cell>
          <cell r="F1161">
            <v>0</v>
          </cell>
          <cell r="G1161">
            <v>0</v>
          </cell>
          <cell r="H1161">
            <v>0</v>
          </cell>
          <cell r="I1161">
            <v>0</v>
          </cell>
          <cell r="J1161">
            <v>0</v>
          </cell>
          <cell r="K1161">
            <v>0</v>
          </cell>
          <cell r="L1161">
            <v>0</v>
          </cell>
          <cell r="M1161">
            <v>0</v>
          </cell>
          <cell r="N1161">
            <v>0</v>
          </cell>
          <cell r="O1161">
            <v>0</v>
          </cell>
          <cell r="P1161">
            <v>0</v>
          </cell>
          <cell r="Q1161">
            <v>0</v>
          </cell>
        </row>
        <row r="1162">
          <cell r="C1162" t="str">
            <v>UTILIDAD</v>
          </cell>
          <cell r="D1162">
            <v>0</v>
          </cell>
          <cell r="E1162">
            <v>0</v>
          </cell>
          <cell r="F1162">
            <v>0</v>
          </cell>
          <cell r="G1162">
            <v>0</v>
          </cell>
          <cell r="H1162">
            <v>0</v>
          </cell>
          <cell r="I1162">
            <v>0</v>
          </cell>
          <cell r="J1162">
            <v>0</v>
          </cell>
          <cell r="K1162">
            <v>0</v>
          </cell>
          <cell r="L1162">
            <v>0.05</v>
          </cell>
          <cell r="M1162">
            <v>52489</v>
          </cell>
          <cell r="N1162">
            <v>0</v>
          </cell>
          <cell r="O1162">
            <v>0</v>
          </cell>
          <cell r="P1162">
            <v>0</v>
          </cell>
          <cell r="Q1162">
            <v>0</v>
          </cell>
        </row>
        <row r="1163">
          <cell r="C1163" t="str">
            <v>SUBTOTAL $</v>
          </cell>
          <cell r="D1163">
            <v>0</v>
          </cell>
          <cell r="E1163">
            <v>0</v>
          </cell>
          <cell r="F1163">
            <v>0</v>
          </cell>
          <cell r="G1163">
            <v>0</v>
          </cell>
          <cell r="H1163">
            <v>0</v>
          </cell>
          <cell r="I1163">
            <v>0</v>
          </cell>
          <cell r="J1163">
            <v>0</v>
          </cell>
          <cell r="K1163">
            <v>0</v>
          </cell>
          <cell r="L1163">
            <v>0</v>
          </cell>
          <cell r="M1163">
            <v>0</v>
          </cell>
          <cell r="N1163">
            <v>0</v>
          </cell>
          <cell r="O1163">
            <v>303704</v>
          </cell>
          <cell r="P1163">
            <v>0</v>
          </cell>
          <cell r="Q1163">
            <v>0</v>
          </cell>
        </row>
        <row r="1164">
          <cell r="C1164">
            <v>0</v>
          </cell>
          <cell r="D1164">
            <v>0</v>
          </cell>
          <cell r="E1164">
            <v>0</v>
          </cell>
          <cell r="F1164">
            <v>0</v>
          </cell>
          <cell r="G1164">
            <v>0</v>
          </cell>
          <cell r="H1164">
            <v>0</v>
          </cell>
          <cell r="I1164">
            <v>0</v>
          </cell>
          <cell r="J1164">
            <v>0</v>
          </cell>
          <cell r="K1164">
            <v>0</v>
          </cell>
          <cell r="L1164">
            <v>0</v>
          </cell>
          <cell r="M1164">
            <v>0</v>
          </cell>
          <cell r="N1164">
            <v>0</v>
          </cell>
          <cell r="O1164">
            <v>0</v>
          </cell>
          <cell r="P1164">
            <v>0</v>
          </cell>
          <cell r="Q1164">
            <v>0</v>
          </cell>
        </row>
        <row r="1165">
          <cell r="C1165" t="str">
            <v>Precio Unitario Total Aproximado al peso $</v>
          </cell>
          <cell r="D1165">
            <v>0</v>
          </cell>
          <cell r="E1165">
            <v>0</v>
          </cell>
          <cell r="F1165">
            <v>0</v>
          </cell>
          <cell r="G1165">
            <v>0</v>
          </cell>
          <cell r="H1165">
            <v>0</v>
          </cell>
          <cell r="I1165">
            <v>0</v>
          </cell>
          <cell r="J1165">
            <v>0</v>
          </cell>
          <cell r="K1165">
            <v>0</v>
          </cell>
          <cell r="L1165">
            <v>0</v>
          </cell>
          <cell r="M1165">
            <v>0</v>
          </cell>
          <cell r="N1165">
            <v>0</v>
          </cell>
          <cell r="O1165">
            <v>1353493</v>
          </cell>
          <cell r="P1165">
            <v>0</v>
          </cell>
          <cell r="Q1165">
            <v>0</v>
          </cell>
        </row>
        <row r="1166">
          <cell r="C1166">
            <v>0</v>
          </cell>
          <cell r="D1166">
            <v>0</v>
          </cell>
          <cell r="E1166">
            <v>0</v>
          </cell>
          <cell r="F1166">
            <v>0</v>
          </cell>
          <cell r="G1166">
            <v>0</v>
          </cell>
          <cell r="H1166">
            <v>0</v>
          </cell>
          <cell r="I1166">
            <v>0</v>
          </cell>
          <cell r="J1166">
            <v>0</v>
          </cell>
          <cell r="K1166">
            <v>0</v>
          </cell>
          <cell r="L1166">
            <v>0</v>
          </cell>
          <cell r="M1166">
            <v>0</v>
          </cell>
          <cell r="N1166">
            <v>0</v>
          </cell>
          <cell r="O1166">
            <v>0</v>
          </cell>
          <cell r="P1166">
            <v>0</v>
          </cell>
          <cell r="Q1166">
            <v>0</v>
          </cell>
        </row>
        <row r="1167">
          <cell r="C1167">
            <v>0</v>
          </cell>
          <cell r="D1167">
            <v>0</v>
          </cell>
          <cell r="E1167">
            <v>0</v>
          </cell>
          <cell r="F1167">
            <v>0</v>
          </cell>
          <cell r="G1167">
            <v>0</v>
          </cell>
          <cell r="H1167">
            <v>0</v>
          </cell>
          <cell r="I1167">
            <v>0</v>
          </cell>
          <cell r="J1167">
            <v>0</v>
          </cell>
          <cell r="K1167">
            <v>0</v>
          </cell>
          <cell r="L1167">
            <v>0</v>
          </cell>
          <cell r="M1167">
            <v>0</v>
          </cell>
          <cell r="N1167">
            <v>0</v>
          </cell>
          <cell r="O1167">
            <v>0</v>
          </cell>
          <cell r="P1167">
            <v>0</v>
          </cell>
          <cell r="Q1167">
            <v>0</v>
          </cell>
        </row>
        <row r="1168">
          <cell r="C1168">
            <v>0</v>
          </cell>
          <cell r="D1168">
            <v>0</v>
          </cell>
          <cell r="E1168">
            <v>0</v>
          </cell>
          <cell r="F1168">
            <v>0</v>
          </cell>
          <cell r="G1168">
            <v>0</v>
          </cell>
          <cell r="H1168" t="str">
            <v>Firma</v>
          </cell>
          <cell r="I1168">
            <v>0</v>
          </cell>
          <cell r="J1168">
            <v>0</v>
          </cell>
          <cell r="K1168">
            <v>0</v>
          </cell>
          <cell r="L1168">
            <v>0</v>
          </cell>
          <cell r="M1168">
            <v>0</v>
          </cell>
          <cell r="N1168">
            <v>0</v>
          </cell>
          <cell r="O1168">
            <v>0</v>
          </cell>
          <cell r="P1168">
            <v>0</v>
          </cell>
          <cell r="Q1168">
            <v>0</v>
          </cell>
        </row>
        <row r="1169">
          <cell r="C1169">
            <v>0</v>
          </cell>
          <cell r="D1169">
            <v>0</v>
          </cell>
          <cell r="E1169">
            <v>0</v>
          </cell>
          <cell r="F1169">
            <v>0</v>
          </cell>
          <cell r="G1169">
            <v>0</v>
          </cell>
          <cell r="H1169" t="str">
            <v>Nombre:</v>
          </cell>
          <cell r="I1169">
            <v>0</v>
          </cell>
          <cell r="J1169">
            <v>0</v>
          </cell>
          <cell r="K1169">
            <v>0</v>
          </cell>
          <cell r="L1169">
            <v>0</v>
          </cell>
          <cell r="M1169">
            <v>0</v>
          </cell>
          <cell r="N1169">
            <v>0</v>
          </cell>
          <cell r="O1169">
            <v>0</v>
          </cell>
          <cell r="P1169">
            <v>0</v>
          </cell>
          <cell r="Q1169">
            <v>0</v>
          </cell>
        </row>
        <row r="1170">
          <cell r="C1170">
            <v>0</v>
          </cell>
          <cell r="D1170">
            <v>0</v>
          </cell>
          <cell r="E1170">
            <v>0</v>
          </cell>
          <cell r="F1170">
            <v>0</v>
          </cell>
          <cell r="G1170">
            <v>0</v>
          </cell>
          <cell r="H1170" t="str">
            <v>Representante Legal del Contratista o su Apoderado</v>
          </cell>
          <cell r="I1170">
            <v>0</v>
          </cell>
          <cell r="J1170">
            <v>0</v>
          </cell>
          <cell r="K1170">
            <v>0</v>
          </cell>
          <cell r="L1170">
            <v>0</v>
          </cell>
          <cell r="M1170">
            <v>0</v>
          </cell>
          <cell r="N1170">
            <v>0</v>
          </cell>
          <cell r="O1170">
            <v>0</v>
          </cell>
          <cell r="P1170">
            <v>0</v>
          </cell>
          <cell r="Q1170">
            <v>0</v>
          </cell>
        </row>
        <row r="1171">
          <cell r="C1171">
            <v>0</v>
          </cell>
          <cell r="D1171">
            <v>0</v>
          </cell>
          <cell r="E1171">
            <v>0</v>
          </cell>
          <cell r="F1171">
            <v>0</v>
          </cell>
          <cell r="G1171">
            <v>0</v>
          </cell>
          <cell r="H1171" t="str">
            <v>Matricula No. :</v>
          </cell>
          <cell r="I1171">
            <v>0</v>
          </cell>
          <cell r="J1171">
            <v>0</v>
          </cell>
          <cell r="K1171">
            <v>0</v>
          </cell>
          <cell r="L1171">
            <v>0</v>
          </cell>
          <cell r="M1171">
            <v>0</v>
          </cell>
          <cell r="N1171">
            <v>0</v>
          </cell>
          <cell r="O1171">
            <v>0</v>
          </cell>
          <cell r="P1171">
            <v>0</v>
          </cell>
          <cell r="Q1171">
            <v>0</v>
          </cell>
        </row>
        <row r="1172">
          <cell r="C1172">
            <v>0</v>
          </cell>
          <cell r="D1172">
            <v>0</v>
          </cell>
          <cell r="E1172">
            <v>0</v>
          </cell>
          <cell r="F1172">
            <v>0</v>
          </cell>
          <cell r="G1172">
            <v>0</v>
          </cell>
          <cell r="H1172" t="str">
            <v xml:space="preserve"> </v>
          </cell>
          <cell r="I1172">
            <v>0</v>
          </cell>
          <cell r="J1172">
            <v>0</v>
          </cell>
          <cell r="K1172">
            <v>0</v>
          </cell>
          <cell r="L1172">
            <v>0</v>
          </cell>
          <cell r="M1172">
            <v>0</v>
          </cell>
          <cell r="N1172">
            <v>0</v>
          </cell>
          <cell r="O1172">
            <v>0</v>
          </cell>
          <cell r="P1172">
            <v>0</v>
          </cell>
          <cell r="Q1172">
            <v>0</v>
          </cell>
        </row>
        <row r="1173">
          <cell r="C1173" t="str">
            <v>OBSERVACIONES INTERVENTORÍA</v>
          </cell>
          <cell r="D1173">
            <v>0</v>
          </cell>
          <cell r="E1173">
            <v>0</v>
          </cell>
          <cell r="F1173">
            <v>0</v>
          </cell>
          <cell r="G1173">
            <v>0</v>
          </cell>
          <cell r="H1173">
            <v>0</v>
          </cell>
          <cell r="I1173">
            <v>0</v>
          </cell>
          <cell r="J1173">
            <v>0</v>
          </cell>
          <cell r="K1173">
            <v>0</v>
          </cell>
          <cell r="L1173">
            <v>0</v>
          </cell>
          <cell r="M1173">
            <v>0</v>
          </cell>
          <cell r="N1173">
            <v>0</v>
          </cell>
          <cell r="O1173">
            <v>0</v>
          </cell>
          <cell r="P1173">
            <v>0</v>
          </cell>
          <cell r="Q1173">
            <v>0</v>
          </cell>
        </row>
        <row r="1174">
          <cell r="C1174">
            <v>0</v>
          </cell>
          <cell r="D1174">
            <v>0</v>
          </cell>
          <cell r="E1174">
            <v>0</v>
          </cell>
          <cell r="F1174">
            <v>0</v>
          </cell>
          <cell r="G1174">
            <v>0</v>
          </cell>
          <cell r="H1174">
            <v>0</v>
          </cell>
          <cell r="I1174">
            <v>0</v>
          </cell>
          <cell r="J1174">
            <v>0</v>
          </cell>
          <cell r="K1174">
            <v>0</v>
          </cell>
          <cell r="L1174">
            <v>0</v>
          </cell>
          <cell r="M1174">
            <v>0</v>
          </cell>
          <cell r="N1174">
            <v>0</v>
          </cell>
          <cell r="O1174">
            <v>0</v>
          </cell>
          <cell r="P1174">
            <v>0</v>
          </cell>
          <cell r="Q1174">
            <v>0</v>
          </cell>
        </row>
        <row r="1175">
          <cell r="C1175">
            <v>0</v>
          </cell>
          <cell r="D1175">
            <v>0</v>
          </cell>
          <cell r="E1175">
            <v>0</v>
          </cell>
          <cell r="F1175">
            <v>0</v>
          </cell>
          <cell r="G1175">
            <v>0</v>
          </cell>
          <cell r="H1175">
            <v>0</v>
          </cell>
          <cell r="I1175">
            <v>0</v>
          </cell>
          <cell r="J1175">
            <v>0</v>
          </cell>
          <cell r="K1175">
            <v>0</v>
          </cell>
          <cell r="L1175">
            <v>0</v>
          </cell>
          <cell r="M1175">
            <v>0</v>
          </cell>
          <cell r="N1175">
            <v>0</v>
          </cell>
          <cell r="O1175">
            <v>0</v>
          </cell>
          <cell r="P1175">
            <v>0</v>
          </cell>
          <cell r="Q1175">
            <v>0</v>
          </cell>
        </row>
        <row r="1176">
          <cell r="C1176">
            <v>0</v>
          </cell>
          <cell r="D1176">
            <v>0</v>
          </cell>
          <cell r="E1176">
            <v>0</v>
          </cell>
          <cell r="F1176">
            <v>0</v>
          </cell>
          <cell r="G1176">
            <v>0</v>
          </cell>
          <cell r="H1176">
            <v>0</v>
          </cell>
          <cell r="I1176">
            <v>0</v>
          </cell>
          <cell r="J1176">
            <v>0</v>
          </cell>
          <cell r="K1176">
            <v>0</v>
          </cell>
          <cell r="L1176">
            <v>0</v>
          </cell>
          <cell r="M1176">
            <v>0</v>
          </cell>
          <cell r="N1176">
            <v>0</v>
          </cell>
          <cell r="O1176">
            <v>0</v>
          </cell>
          <cell r="P1176">
            <v>0</v>
          </cell>
          <cell r="Q1176">
            <v>0</v>
          </cell>
        </row>
        <row r="1177">
          <cell r="C1177" t="str">
            <v>APROBACIÓN POR INTERVENTORÍA</v>
          </cell>
          <cell r="D1177">
            <v>0</v>
          </cell>
          <cell r="E1177">
            <v>0</v>
          </cell>
          <cell r="F1177">
            <v>0</v>
          </cell>
          <cell r="G1177">
            <v>0</v>
          </cell>
          <cell r="H1177">
            <v>0</v>
          </cell>
          <cell r="I1177">
            <v>0</v>
          </cell>
          <cell r="J1177">
            <v>0</v>
          </cell>
          <cell r="K1177">
            <v>0</v>
          </cell>
          <cell r="L1177">
            <v>0</v>
          </cell>
          <cell r="M1177">
            <v>0</v>
          </cell>
          <cell r="N1177">
            <v>0</v>
          </cell>
          <cell r="O1177">
            <v>0</v>
          </cell>
          <cell r="P1177">
            <v>0</v>
          </cell>
          <cell r="Q1177">
            <v>0</v>
          </cell>
        </row>
        <row r="1178">
          <cell r="C1178"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1178">
            <v>0</v>
          </cell>
          <cell r="E1178">
            <v>0</v>
          </cell>
          <cell r="F1178">
            <v>0</v>
          </cell>
          <cell r="G1178">
            <v>0</v>
          </cell>
          <cell r="H1178">
            <v>0</v>
          </cell>
          <cell r="I1178">
            <v>0</v>
          </cell>
          <cell r="J1178">
            <v>0</v>
          </cell>
          <cell r="K1178">
            <v>0</v>
          </cell>
          <cell r="L1178">
            <v>0</v>
          </cell>
          <cell r="M1178">
            <v>0</v>
          </cell>
          <cell r="N1178">
            <v>0</v>
          </cell>
          <cell r="O1178">
            <v>0</v>
          </cell>
          <cell r="P1178">
            <v>0</v>
          </cell>
          <cell r="Q1178">
            <v>0</v>
          </cell>
        </row>
        <row r="1179">
          <cell r="C1179">
            <v>0</v>
          </cell>
          <cell r="D1179">
            <v>0</v>
          </cell>
          <cell r="E1179">
            <v>0</v>
          </cell>
          <cell r="F1179">
            <v>0</v>
          </cell>
          <cell r="G1179">
            <v>0</v>
          </cell>
          <cell r="H1179">
            <v>0</v>
          </cell>
          <cell r="I1179">
            <v>0</v>
          </cell>
          <cell r="J1179">
            <v>0</v>
          </cell>
          <cell r="K1179">
            <v>0</v>
          </cell>
          <cell r="L1179">
            <v>0</v>
          </cell>
          <cell r="M1179">
            <v>0</v>
          </cell>
          <cell r="N1179">
            <v>0</v>
          </cell>
          <cell r="O1179">
            <v>0</v>
          </cell>
          <cell r="P1179">
            <v>0</v>
          </cell>
          <cell r="Q1179">
            <v>0</v>
          </cell>
        </row>
        <row r="1180">
          <cell r="C1180"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1180">
            <v>0</v>
          </cell>
          <cell r="E1180">
            <v>0</v>
          </cell>
          <cell r="F1180">
            <v>0</v>
          </cell>
          <cell r="G1180">
            <v>0</v>
          </cell>
          <cell r="H1180">
            <v>0</v>
          </cell>
          <cell r="I1180">
            <v>0</v>
          </cell>
          <cell r="J1180">
            <v>0</v>
          </cell>
          <cell r="K1180">
            <v>0</v>
          </cell>
          <cell r="L1180">
            <v>0</v>
          </cell>
          <cell r="M1180">
            <v>0</v>
          </cell>
          <cell r="N1180">
            <v>0</v>
          </cell>
          <cell r="O1180">
            <v>0</v>
          </cell>
          <cell r="P1180">
            <v>0</v>
          </cell>
          <cell r="Q1180">
            <v>0</v>
          </cell>
        </row>
        <row r="1181">
          <cell r="C1181">
            <v>0</v>
          </cell>
          <cell r="D1181">
            <v>0</v>
          </cell>
          <cell r="E1181">
            <v>0</v>
          </cell>
          <cell r="F1181">
            <v>0</v>
          </cell>
          <cell r="G1181">
            <v>0</v>
          </cell>
          <cell r="H1181">
            <v>0</v>
          </cell>
          <cell r="I1181">
            <v>0</v>
          </cell>
          <cell r="J1181">
            <v>0</v>
          </cell>
          <cell r="K1181">
            <v>0</v>
          </cell>
          <cell r="L1181">
            <v>0</v>
          </cell>
          <cell r="M1181">
            <v>0</v>
          </cell>
          <cell r="N1181">
            <v>0</v>
          </cell>
          <cell r="O1181">
            <v>0</v>
          </cell>
          <cell r="P1181">
            <v>0</v>
          </cell>
          <cell r="Q1181">
            <v>0</v>
          </cell>
        </row>
        <row r="1182">
          <cell r="C1182">
            <v>0</v>
          </cell>
          <cell r="D1182">
            <v>0</v>
          </cell>
          <cell r="E1182">
            <v>0</v>
          </cell>
          <cell r="F1182">
            <v>0</v>
          </cell>
          <cell r="G1182">
            <v>0</v>
          </cell>
          <cell r="H1182">
            <v>0</v>
          </cell>
          <cell r="I1182">
            <v>0</v>
          </cell>
          <cell r="J1182">
            <v>0</v>
          </cell>
          <cell r="K1182">
            <v>0</v>
          </cell>
          <cell r="L1182">
            <v>0</v>
          </cell>
          <cell r="M1182">
            <v>0</v>
          </cell>
          <cell r="N1182">
            <v>0</v>
          </cell>
          <cell r="O1182">
            <v>0</v>
          </cell>
          <cell r="P1182">
            <v>0</v>
          </cell>
          <cell r="Q1182">
            <v>0</v>
          </cell>
        </row>
        <row r="1183">
          <cell r="C1183">
            <v>0</v>
          </cell>
          <cell r="D1183">
            <v>0</v>
          </cell>
          <cell r="E1183">
            <v>0</v>
          </cell>
          <cell r="F1183">
            <v>0</v>
          </cell>
          <cell r="G1183">
            <v>0</v>
          </cell>
          <cell r="H1183" t="str">
            <v>Firma</v>
          </cell>
          <cell r="I1183">
            <v>0</v>
          </cell>
          <cell r="J1183">
            <v>0</v>
          </cell>
          <cell r="K1183">
            <v>0</v>
          </cell>
          <cell r="L1183">
            <v>0</v>
          </cell>
          <cell r="M1183">
            <v>0</v>
          </cell>
          <cell r="N1183">
            <v>0</v>
          </cell>
          <cell r="O1183">
            <v>0</v>
          </cell>
          <cell r="P1183">
            <v>0</v>
          </cell>
          <cell r="Q1183">
            <v>0</v>
          </cell>
        </row>
        <row r="1184">
          <cell r="C1184">
            <v>0</v>
          </cell>
          <cell r="D1184">
            <v>0</v>
          </cell>
          <cell r="E1184">
            <v>0</v>
          </cell>
          <cell r="F1184">
            <v>0</v>
          </cell>
          <cell r="G1184">
            <v>0</v>
          </cell>
          <cell r="H1184" t="str">
            <v>Nombre:</v>
          </cell>
          <cell r="I1184">
            <v>0</v>
          </cell>
          <cell r="J1184">
            <v>0</v>
          </cell>
          <cell r="K1184">
            <v>0</v>
          </cell>
          <cell r="L1184">
            <v>0</v>
          </cell>
          <cell r="M1184">
            <v>0</v>
          </cell>
          <cell r="N1184">
            <v>0</v>
          </cell>
          <cell r="O1184">
            <v>0</v>
          </cell>
          <cell r="P1184">
            <v>0</v>
          </cell>
          <cell r="Q1184">
            <v>0</v>
          </cell>
        </row>
        <row r="1185">
          <cell r="C1185">
            <v>0</v>
          </cell>
          <cell r="D1185">
            <v>0</v>
          </cell>
          <cell r="E1185">
            <v>0</v>
          </cell>
          <cell r="F1185">
            <v>0</v>
          </cell>
          <cell r="G1185">
            <v>0</v>
          </cell>
          <cell r="H1185" t="str">
            <v>Representante Legal del Interventor o su Apoderado</v>
          </cell>
          <cell r="I1185">
            <v>0</v>
          </cell>
          <cell r="J1185">
            <v>0</v>
          </cell>
          <cell r="K1185">
            <v>0</v>
          </cell>
          <cell r="L1185">
            <v>0</v>
          </cell>
          <cell r="M1185">
            <v>0</v>
          </cell>
          <cell r="N1185">
            <v>0</v>
          </cell>
          <cell r="O1185">
            <v>0</v>
          </cell>
          <cell r="P1185">
            <v>0</v>
          </cell>
          <cell r="Q1185">
            <v>0</v>
          </cell>
        </row>
        <row r="1186">
          <cell r="C1186">
            <v>0</v>
          </cell>
          <cell r="D1186">
            <v>0</v>
          </cell>
          <cell r="E1186">
            <v>0</v>
          </cell>
          <cell r="F1186">
            <v>0</v>
          </cell>
          <cell r="G1186">
            <v>0</v>
          </cell>
          <cell r="H1186" t="str">
            <v>Matricula No. :</v>
          </cell>
          <cell r="I1186">
            <v>0</v>
          </cell>
          <cell r="J1186">
            <v>0</v>
          </cell>
          <cell r="K1186">
            <v>0</v>
          </cell>
          <cell r="L1186">
            <v>0</v>
          </cell>
          <cell r="M1186">
            <v>0</v>
          </cell>
          <cell r="N1186">
            <v>0</v>
          </cell>
          <cell r="O1186">
            <v>0</v>
          </cell>
          <cell r="P1186">
            <v>0</v>
          </cell>
          <cell r="Q1186">
            <v>0</v>
          </cell>
        </row>
        <row r="1187">
          <cell r="C1187">
            <v>0</v>
          </cell>
          <cell r="D1187">
            <v>0</v>
          </cell>
          <cell r="E1187">
            <v>0</v>
          </cell>
          <cell r="F1187">
            <v>0</v>
          </cell>
          <cell r="G1187">
            <v>0</v>
          </cell>
          <cell r="H1187">
            <v>0</v>
          </cell>
          <cell r="I1187">
            <v>0</v>
          </cell>
          <cell r="J1187">
            <v>0</v>
          </cell>
          <cell r="K1187">
            <v>0</v>
          </cell>
          <cell r="L1187">
            <v>0</v>
          </cell>
          <cell r="M1187">
            <v>0</v>
          </cell>
          <cell r="N1187">
            <v>0</v>
          </cell>
          <cell r="O1187">
            <v>0</v>
          </cell>
          <cell r="P1187">
            <v>0</v>
          </cell>
          <cell r="Q1187">
            <v>0</v>
          </cell>
        </row>
        <row r="1188">
          <cell r="C1188">
            <v>0</v>
          </cell>
          <cell r="D1188">
            <v>0</v>
          </cell>
          <cell r="E1188">
            <v>0</v>
          </cell>
          <cell r="F1188">
            <v>0</v>
          </cell>
          <cell r="G1188">
            <v>0</v>
          </cell>
          <cell r="H1188">
            <v>0</v>
          </cell>
          <cell r="I1188">
            <v>0</v>
          </cell>
          <cell r="J1188">
            <v>0</v>
          </cell>
          <cell r="K1188">
            <v>0</v>
          </cell>
          <cell r="L1188">
            <v>0</v>
          </cell>
          <cell r="M1188">
            <v>0</v>
          </cell>
          <cell r="N1188">
            <v>0</v>
          </cell>
          <cell r="O1188">
            <v>0</v>
          </cell>
          <cell r="P1188">
            <v>0</v>
          </cell>
          <cell r="Q1188">
            <v>0</v>
          </cell>
        </row>
        <row r="1190">
          <cell r="C1190">
            <v>0</v>
          </cell>
          <cell r="D1190">
            <v>0</v>
          </cell>
          <cell r="E1190">
            <v>0</v>
          </cell>
          <cell r="F1190">
            <v>0</v>
          </cell>
          <cell r="G1190">
            <v>0</v>
          </cell>
          <cell r="H1190">
            <v>0</v>
          </cell>
          <cell r="I1190">
            <v>0</v>
          </cell>
          <cell r="J1190">
            <v>0</v>
          </cell>
          <cell r="K1190">
            <v>0</v>
          </cell>
          <cell r="L1190">
            <v>0</v>
          </cell>
          <cell r="M1190">
            <v>0</v>
          </cell>
          <cell r="N1190">
            <v>0</v>
          </cell>
          <cell r="O1190">
            <v>0</v>
          </cell>
          <cell r="P1190">
            <v>0</v>
          </cell>
          <cell r="Q1190">
            <v>0</v>
          </cell>
        </row>
        <row r="1191">
          <cell r="C1191" t="str">
            <v>Formulario 1 - Propuesta económica  - Documento tipo de selección abreviada de menor cuantía - versión 2</v>
          </cell>
          <cell r="D1191">
            <v>0</v>
          </cell>
          <cell r="E1191">
            <v>0</v>
          </cell>
          <cell r="F1191">
            <v>0</v>
          </cell>
          <cell r="G1191">
            <v>0</v>
          </cell>
          <cell r="H1191">
            <v>0</v>
          </cell>
          <cell r="I1191">
            <v>0</v>
          </cell>
          <cell r="J1191">
            <v>0</v>
          </cell>
          <cell r="K1191">
            <v>0</v>
          </cell>
          <cell r="L1191">
            <v>0</v>
          </cell>
          <cell r="M1191">
            <v>0</v>
          </cell>
          <cell r="N1191">
            <v>0</v>
          </cell>
          <cell r="O1191">
            <v>0</v>
          </cell>
          <cell r="P1191">
            <v>0</v>
          </cell>
          <cell r="Q1191">
            <v>0</v>
          </cell>
        </row>
        <row r="1192">
          <cell r="C1192" t="str">
            <v>Código</v>
          </cell>
          <cell r="D1192" t="str">
            <v>CCE-EICP-FM-25</v>
          </cell>
          <cell r="E1192" t="str">
            <v>Versión</v>
          </cell>
          <cell r="F1192">
            <v>2</v>
          </cell>
          <cell r="G1192">
            <v>0</v>
          </cell>
          <cell r="H1192">
            <v>0</v>
          </cell>
          <cell r="I1192">
            <v>0</v>
          </cell>
          <cell r="J1192">
            <v>0</v>
          </cell>
          <cell r="K1192">
            <v>0</v>
          </cell>
          <cell r="L1192">
            <v>0</v>
          </cell>
          <cell r="M1192">
            <v>0</v>
          </cell>
          <cell r="N1192">
            <v>0</v>
          </cell>
          <cell r="O1192">
            <v>0</v>
          </cell>
          <cell r="P1192">
            <v>0</v>
          </cell>
          <cell r="Q1192">
            <v>0</v>
          </cell>
        </row>
        <row r="1193">
          <cell r="C1193">
            <v>0</v>
          </cell>
          <cell r="D1193">
            <v>0</v>
          </cell>
          <cell r="E1193">
            <v>0</v>
          </cell>
          <cell r="F1193">
            <v>0</v>
          </cell>
          <cell r="G1193">
            <v>0</v>
          </cell>
          <cell r="H1193">
            <v>0</v>
          </cell>
          <cell r="I1193">
            <v>0</v>
          </cell>
          <cell r="J1193">
            <v>0</v>
          </cell>
          <cell r="K1193">
            <v>0</v>
          </cell>
          <cell r="L1193">
            <v>0</v>
          </cell>
          <cell r="M1193">
            <v>0</v>
          </cell>
          <cell r="N1193">
            <v>0</v>
          </cell>
          <cell r="O1193">
            <v>0</v>
          </cell>
          <cell r="P1193">
            <v>0</v>
          </cell>
          <cell r="Q1193">
            <v>0</v>
          </cell>
        </row>
        <row r="1194">
          <cell r="C1194" t="str">
            <v>[La entidad podrá utilizar este formato para la presentación de los análisis de precios unitarios el contratista en la oportunidad prevista en el numeral 8.1. del Documento Base]</v>
          </cell>
          <cell r="D1194">
            <v>0</v>
          </cell>
          <cell r="E1194">
            <v>0</v>
          </cell>
          <cell r="F1194">
            <v>0</v>
          </cell>
          <cell r="G1194">
            <v>0</v>
          </cell>
          <cell r="H1194">
            <v>0</v>
          </cell>
          <cell r="I1194">
            <v>0</v>
          </cell>
          <cell r="J1194">
            <v>0</v>
          </cell>
          <cell r="K1194">
            <v>0</v>
          </cell>
          <cell r="L1194">
            <v>0</v>
          </cell>
          <cell r="M1194">
            <v>0</v>
          </cell>
          <cell r="N1194">
            <v>0</v>
          </cell>
          <cell r="O1194">
            <v>0</v>
          </cell>
          <cell r="P1194">
            <v>0</v>
          </cell>
          <cell r="Q1194">
            <v>0</v>
          </cell>
        </row>
        <row r="1195">
          <cell r="C1195">
            <v>0</v>
          </cell>
          <cell r="D1195">
            <v>0</v>
          </cell>
          <cell r="E1195">
            <v>0</v>
          </cell>
          <cell r="F1195">
            <v>0</v>
          </cell>
          <cell r="G1195">
            <v>0</v>
          </cell>
          <cell r="H1195">
            <v>0</v>
          </cell>
          <cell r="I1195">
            <v>0</v>
          </cell>
          <cell r="J1195">
            <v>0</v>
          </cell>
          <cell r="K1195">
            <v>0</v>
          </cell>
          <cell r="L1195">
            <v>0</v>
          </cell>
          <cell r="M1195">
            <v>0</v>
          </cell>
          <cell r="N1195">
            <v>0</v>
          </cell>
          <cell r="O1195">
            <v>0</v>
          </cell>
          <cell r="P1195">
            <v>0</v>
          </cell>
          <cell r="Q1195">
            <v>0</v>
          </cell>
        </row>
        <row r="1196">
          <cell r="C1196">
            <v>0</v>
          </cell>
          <cell r="D1196">
            <v>0</v>
          </cell>
          <cell r="E1196">
            <v>0</v>
          </cell>
          <cell r="F1196">
            <v>0</v>
          </cell>
          <cell r="G1196">
            <v>0</v>
          </cell>
          <cell r="H1196">
            <v>0</v>
          </cell>
          <cell r="I1196">
            <v>0</v>
          </cell>
          <cell r="J1196">
            <v>0</v>
          </cell>
          <cell r="K1196">
            <v>0</v>
          </cell>
          <cell r="L1196">
            <v>0</v>
          </cell>
          <cell r="M1196">
            <v>0</v>
          </cell>
          <cell r="N1196">
            <v>0</v>
          </cell>
          <cell r="O1196">
            <v>0</v>
          </cell>
          <cell r="P1196">
            <v>0</v>
          </cell>
          <cell r="Q1196">
            <v>0</v>
          </cell>
        </row>
        <row r="1197">
          <cell r="C1197">
            <v>0</v>
          </cell>
          <cell r="D1197" t="str">
            <v>MUNICIPIO DE CONCORDIA, ANTIOQUIA</v>
          </cell>
          <cell r="E1197">
            <v>0</v>
          </cell>
          <cell r="F1197">
            <v>0</v>
          </cell>
          <cell r="G1197">
            <v>0</v>
          </cell>
          <cell r="H1197">
            <v>0</v>
          </cell>
          <cell r="I1197">
            <v>0</v>
          </cell>
          <cell r="J1197">
            <v>0</v>
          </cell>
          <cell r="K1197">
            <v>0</v>
          </cell>
          <cell r="L1197">
            <v>0</v>
          </cell>
          <cell r="M1197">
            <v>0</v>
          </cell>
          <cell r="N1197">
            <v>0</v>
          </cell>
          <cell r="O1197">
            <v>0</v>
          </cell>
          <cell r="P1197">
            <v>0</v>
          </cell>
          <cell r="Q1197">
            <v>0</v>
          </cell>
        </row>
        <row r="1198">
          <cell r="C1198">
            <v>0</v>
          </cell>
          <cell r="D1198">
            <v>0</v>
          </cell>
          <cell r="E1198">
            <v>0</v>
          </cell>
          <cell r="F1198">
            <v>0</v>
          </cell>
          <cell r="G1198">
            <v>0</v>
          </cell>
          <cell r="H1198">
            <v>0</v>
          </cell>
          <cell r="I1198">
            <v>0</v>
          </cell>
          <cell r="J1198">
            <v>0</v>
          </cell>
          <cell r="K1198">
            <v>0</v>
          </cell>
          <cell r="L1198" t="str">
            <v>VERSIÓN</v>
          </cell>
          <cell r="M1198">
            <v>0</v>
          </cell>
          <cell r="N1198">
            <v>0</v>
          </cell>
          <cell r="O1198">
            <v>0</v>
          </cell>
          <cell r="P1198">
            <v>0</v>
          </cell>
          <cell r="Q1198">
            <v>0</v>
          </cell>
        </row>
        <row r="1199">
          <cell r="C1199">
            <v>0</v>
          </cell>
          <cell r="D1199" t="str">
            <v xml:space="preserve">[NÚMERO DEL PROCESO] </v>
          </cell>
          <cell r="E1199">
            <v>0</v>
          </cell>
          <cell r="F1199">
            <v>0</v>
          </cell>
          <cell r="G1199">
            <v>0</v>
          </cell>
          <cell r="H1199">
            <v>0</v>
          </cell>
          <cell r="I1199">
            <v>0</v>
          </cell>
          <cell r="J1199">
            <v>0</v>
          </cell>
          <cell r="K1199">
            <v>0</v>
          </cell>
          <cell r="L1199">
            <v>0</v>
          </cell>
          <cell r="M1199">
            <v>0</v>
          </cell>
          <cell r="N1199">
            <v>0</v>
          </cell>
          <cell r="O1199">
            <v>0</v>
          </cell>
          <cell r="P1199">
            <v>0</v>
          </cell>
          <cell r="Q1199">
            <v>0</v>
          </cell>
        </row>
        <row r="1200">
          <cell r="C1200">
            <v>0</v>
          </cell>
          <cell r="D1200">
            <v>0</v>
          </cell>
          <cell r="E1200">
            <v>0</v>
          </cell>
          <cell r="F1200">
            <v>0</v>
          </cell>
          <cell r="G1200">
            <v>0</v>
          </cell>
          <cell r="H1200">
            <v>0</v>
          </cell>
          <cell r="I1200">
            <v>0</v>
          </cell>
          <cell r="J1200">
            <v>0</v>
          </cell>
          <cell r="K1200">
            <v>0</v>
          </cell>
          <cell r="L1200" t="str">
            <v>PÁGINA</v>
          </cell>
          <cell r="M1200">
            <v>1</v>
          </cell>
          <cell r="N1200" t="str">
            <v>DE</v>
          </cell>
          <cell r="O1200">
            <v>1</v>
          </cell>
          <cell r="P1200">
            <v>0</v>
          </cell>
          <cell r="Q1200">
            <v>0</v>
          </cell>
        </row>
        <row r="1201">
          <cell r="C1201">
            <v>0</v>
          </cell>
          <cell r="D1201" t="str">
            <v xml:space="preserve">ANALISIS DE PRECIOS UNITARIOS </v>
          </cell>
          <cell r="E1201">
            <v>0</v>
          </cell>
          <cell r="F1201">
            <v>0</v>
          </cell>
          <cell r="G1201">
            <v>0</v>
          </cell>
          <cell r="H1201">
            <v>0</v>
          </cell>
          <cell r="I1201">
            <v>0</v>
          </cell>
          <cell r="J1201">
            <v>0</v>
          </cell>
          <cell r="K1201">
            <v>0</v>
          </cell>
          <cell r="L1201">
            <v>0</v>
          </cell>
          <cell r="M1201">
            <v>0</v>
          </cell>
          <cell r="N1201">
            <v>0</v>
          </cell>
          <cell r="O1201">
            <v>0</v>
          </cell>
          <cell r="P1201">
            <v>0</v>
          </cell>
          <cell r="Q1201">
            <v>0</v>
          </cell>
        </row>
        <row r="1202">
          <cell r="C1202">
            <v>0</v>
          </cell>
          <cell r="D1202">
            <v>0</v>
          </cell>
          <cell r="E1202">
            <v>0</v>
          </cell>
          <cell r="F1202">
            <v>0</v>
          </cell>
          <cell r="G1202">
            <v>0</v>
          </cell>
          <cell r="H1202">
            <v>0</v>
          </cell>
          <cell r="I1202">
            <v>0</v>
          </cell>
          <cell r="J1202">
            <v>0</v>
          </cell>
          <cell r="K1202">
            <v>0</v>
          </cell>
          <cell r="L1202">
            <v>0</v>
          </cell>
          <cell r="M1202">
            <v>0</v>
          </cell>
          <cell r="N1202">
            <v>0</v>
          </cell>
          <cell r="O1202">
            <v>0</v>
          </cell>
          <cell r="P1202">
            <v>0</v>
          </cell>
          <cell r="Q1202">
            <v>0</v>
          </cell>
        </row>
        <row r="1203">
          <cell r="C1203">
            <v>0</v>
          </cell>
          <cell r="D1203">
            <v>0</v>
          </cell>
          <cell r="E1203">
            <v>0</v>
          </cell>
          <cell r="F1203">
            <v>0</v>
          </cell>
          <cell r="G1203">
            <v>0</v>
          </cell>
          <cell r="H1203">
            <v>0</v>
          </cell>
          <cell r="I1203">
            <v>0</v>
          </cell>
          <cell r="J1203">
            <v>0</v>
          </cell>
          <cell r="K1203">
            <v>0</v>
          </cell>
          <cell r="L1203" t="str">
            <v>FECHA</v>
          </cell>
          <cell r="M1203" t="str">
            <v>DD</v>
          </cell>
          <cell r="N1203" t="str">
            <v>MM</v>
          </cell>
          <cell r="O1203" t="str">
            <v>AA</v>
          </cell>
          <cell r="P1203">
            <v>0</v>
          </cell>
          <cell r="Q1203">
            <v>0</v>
          </cell>
        </row>
        <row r="1204">
          <cell r="C1204">
            <v>0</v>
          </cell>
          <cell r="D1204">
            <v>0</v>
          </cell>
          <cell r="E1204">
            <v>0</v>
          </cell>
          <cell r="F1204">
            <v>0</v>
          </cell>
          <cell r="G1204">
            <v>0</v>
          </cell>
          <cell r="H1204">
            <v>0</v>
          </cell>
          <cell r="I1204">
            <v>0</v>
          </cell>
          <cell r="J1204">
            <v>0</v>
          </cell>
          <cell r="K1204">
            <v>0</v>
          </cell>
          <cell r="L1204">
            <v>0</v>
          </cell>
          <cell r="M1204">
            <v>8</v>
          </cell>
          <cell r="N1204">
            <v>5</v>
          </cell>
          <cell r="O1204">
            <v>2023</v>
          </cell>
          <cell r="P1204">
            <v>0</v>
          </cell>
          <cell r="Q1204">
            <v>0</v>
          </cell>
        </row>
        <row r="1205">
          <cell r="C1205" t="str">
            <v>ITEMS DE LA PROPUESTA ECONÓMICA</v>
          </cell>
          <cell r="D1205">
            <v>0</v>
          </cell>
          <cell r="E1205">
            <v>0</v>
          </cell>
          <cell r="F1205">
            <v>0</v>
          </cell>
          <cell r="G1205">
            <v>0</v>
          </cell>
          <cell r="H1205">
            <v>0</v>
          </cell>
          <cell r="I1205" t="str">
            <v>ITEMS NO PREVISTOS</v>
          </cell>
          <cell r="J1205">
            <v>0</v>
          </cell>
          <cell r="K1205">
            <v>0</v>
          </cell>
          <cell r="L1205">
            <v>0</v>
          </cell>
          <cell r="M1205">
            <v>0</v>
          </cell>
          <cell r="N1205">
            <v>0</v>
          </cell>
          <cell r="O1205">
            <v>0</v>
          </cell>
          <cell r="P1205">
            <v>0</v>
          </cell>
          <cell r="Q1205">
            <v>0</v>
          </cell>
        </row>
        <row r="1206">
          <cell r="C1206">
            <v>0</v>
          </cell>
          <cell r="D1206">
            <v>0</v>
          </cell>
          <cell r="E1206">
            <v>0</v>
          </cell>
          <cell r="F1206">
            <v>0</v>
          </cell>
          <cell r="G1206">
            <v>0</v>
          </cell>
          <cell r="H1206">
            <v>0</v>
          </cell>
          <cell r="I1206">
            <v>0</v>
          </cell>
          <cell r="J1206">
            <v>0</v>
          </cell>
          <cell r="K1206">
            <v>0</v>
          </cell>
          <cell r="L1206">
            <v>0</v>
          </cell>
          <cell r="M1206">
            <v>0</v>
          </cell>
          <cell r="N1206">
            <v>0</v>
          </cell>
          <cell r="O1206">
            <v>0</v>
          </cell>
          <cell r="P1206">
            <v>0</v>
          </cell>
          <cell r="Q1206">
            <v>0</v>
          </cell>
        </row>
        <row r="1207">
          <cell r="C1207">
            <v>0</v>
          </cell>
          <cell r="D1207">
            <v>0</v>
          </cell>
          <cell r="E1207">
            <v>0</v>
          </cell>
          <cell r="F1207">
            <v>0</v>
          </cell>
          <cell r="G1207">
            <v>0</v>
          </cell>
          <cell r="H1207">
            <v>0</v>
          </cell>
          <cell r="I1207">
            <v>0</v>
          </cell>
          <cell r="J1207">
            <v>0</v>
          </cell>
          <cell r="K1207">
            <v>0</v>
          </cell>
          <cell r="L1207">
            <v>0</v>
          </cell>
          <cell r="M1207">
            <v>0</v>
          </cell>
          <cell r="N1207">
            <v>0</v>
          </cell>
          <cell r="O1207">
            <v>0</v>
          </cell>
          <cell r="P1207">
            <v>0</v>
          </cell>
          <cell r="Q1207">
            <v>0</v>
          </cell>
        </row>
        <row r="1208">
          <cell r="C1208">
            <v>0</v>
          </cell>
          <cell r="D1208">
            <v>0</v>
          </cell>
          <cell r="E1208">
            <v>0</v>
          </cell>
          <cell r="F1208">
            <v>0</v>
          </cell>
          <cell r="G1208">
            <v>0</v>
          </cell>
          <cell r="H1208">
            <v>0</v>
          </cell>
          <cell r="I1208">
            <v>0</v>
          </cell>
          <cell r="J1208">
            <v>0</v>
          </cell>
          <cell r="K1208">
            <v>0</v>
          </cell>
          <cell r="L1208">
            <v>0</v>
          </cell>
          <cell r="M1208">
            <v>0</v>
          </cell>
          <cell r="N1208">
            <v>0</v>
          </cell>
          <cell r="O1208">
            <v>0</v>
          </cell>
          <cell r="P1208">
            <v>0</v>
          </cell>
          <cell r="Q1208">
            <v>0</v>
          </cell>
        </row>
        <row r="1209">
          <cell r="C1209" t="str">
            <v>DATOS ESPECÍFICOS</v>
          </cell>
          <cell r="D1209">
            <v>0</v>
          </cell>
          <cell r="E1209">
            <v>0</v>
          </cell>
          <cell r="F1209">
            <v>0</v>
          </cell>
          <cell r="G1209">
            <v>0</v>
          </cell>
          <cell r="H1209">
            <v>0</v>
          </cell>
          <cell r="I1209">
            <v>0</v>
          </cell>
          <cell r="J1209">
            <v>0</v>
          </cell>
          <cell r="K1209">
            <v>0</v>
          </cell>
          <cell r="L1209">
            <v>0</v>
          </cell>
          <cell r="M1209">
            <v>0</v>
          </cell>
          <cell r="N1209">
            <v>0</v>
          </cell>
          <cell r="O1209">
            <v>0</v>
          </cell>
          <cell r="P1209">
            <v>0</v>
          </cell>
          <cell r="Q1209">
            <v>0</v>
          </cell>
        </row>
        <row r="1210">
          <cell r="C1210">
            <v>0</v>
          </cell>
          <cell r="D1210">
            <v>0</v>
          </cell>
          <cell r="E1210">
            <v>0</v>
          </cell>
          <cell r="F1210">
            <v>0</v>
          </cell>
          <cell r="G1210">
            <v>0</v>
          </cell>
          <cell r="H1210">
            <v>0</v>
          </cell>
          <cell r="I1210">
            <v>0</v>
          </cell>
          <cell r="J1210">
            <v>0</v>
          </cell>
          <cell r="K1210">
            <v>0</v>
          </cell>
          <cell r="L1210">
            <v>0</v>
          </cell>
          <cell r="M1210">
            <v>0</v>
          </cell>
          <cell r="N1210">
            <v>0</v>
          </cell>
          <cell r="O1210">
            <v>0</v>
          </cell>
          <cell r="P1210">
            <v>0</v>
          </cell>
          <cell r="Q1210">
            <v>0</v>
          </cell>
        </row>
        <row r="1211">
          <cell r="C1211" t="str">
            <v>ITEM</v>
          </cell>
          <cell r="D1211" t="str">
            <v>DESCRIPCIÓN</v>
          </cell>
          <cell r="E1211">
            <v>0</v>
          </cell>
          <cell r="F1211">
            <v>0</v>
          </cell>
          <cell r="G1211">
            <v>0</v>
          </cell>
          <cell r="H1211">
            <v>0</v>
          </cell>
          <cell r="I1211">
            <v>0</v>
          </cell>
          <cell r="J1211">
            <v>0</v>
          </cell>
          <cell r="K1211">
            <v>0</v>
          </cell>
          <cell r="L1211">
            <v>0</v>
          </cell>
          <cell r="M1211" t="str">
            <v>UNIDAD</v>
          </cell>
          <cell r="N1211">
            <v>0</v>
          </cell>
          <cell r="O1211" t="str">
            <v>CANTIDAD</v>
          </cell>
          <cell r="P1211">
            <v>0</v>
          </cell>
          <cell r="Q1211">
            <v>0</v>
          </cell>
        </row>
        <row r="1212">
          <cell r="C1212" t="str">
            <v>5.4.3</v>
          </cell>
          <cell r="D1212" t="str">
            <v xml:space="preserve">S.T.C de Losa de contrapiso en concreto de 21 Mpa, e=0,08m con adicion de Mineral de Silicio (Color por definir), vaciado alternado en recuadros no superiores a 2.0 m x 2.0 m. Incluye nivelación del terreno y adecuación de la superficie,  malla electrosoldada D-84, plástico, formaleta para acabado a la vista, corte y sellado de dilataciones utilizando Sellalón de 1/4" y Sellador Elástico de Poliuretano tipo Sikaflex o similar, curado y todo lo necesario para su correcta construcción y funcionamiento. Las excavaciones o descapotes, llenos y entresuelo se pagarán en su ítem respectivo. </v>
          </cell>
          <cell r="E1212">
            <v>0</v>
          </cell>
          <cell r="F1212">
            <v>0</v>
          </cell>
          <cell r="G1212">
            <v>0</v>
          </cell>
          <cell r="H1212">
            <v>0</v>
          </cell>
          <cell r="I1212">
            <v>0</v>
          </cell>
          <cell r="J1212">
            <v>0</v>
          </cell>
          <cell r="K1212">
            <v>0</v>
          </cell>
          <cell r="L1212">
            <v>0</v>
          </cell>
          <cell r="M1212" t="str">
            <v>m2</v>
          </cell>
          <cell r="N1212">
            <v>0</v>
          </cell>
          <cell r="O1212">
            <v>182</v>
          </cell>
          <cell r="P1212">
            <v>0</v>
          </cell>
          <cell r="Q1212">
            <v>0</v>
          </cell>
          <cell r="R1212">
            <v>80100</v>
          </cell>
          <cell r="S1212">
            <v>103273</v>
          </cell>
          <cell r="T1212">
            <v>3.6299999999999999E-2</v>
          </cell>
          <cell r="U1212">
            <v>0.82550000000000001</v>
          </cell>
          <cell r="V1212">
            <v>0</v>
          </cell>
          <cell r="W1212">
            <v>0.13819999999999999</v>
          </cell>
        </row>
        <row r="1213">
          <cell r="C1213" t="str">
            <v>I. EQUIPO</v>
          </cell>
          <cell r="D1213">
            <v>0</v>
          </cell>
          <cell r="E1213">
            <v>0</v>
          </cell>
          <cell r="F1213">
            <v>0</v>
          </cell>
          <cell r="G1213">
            <v>0</v>
          </cell>
          <cell r="H1213">
            <v>0</v>
          </cell>
          <cell r="I1213">
            <v>0</v>
          </cell>
          <cell r="J1213">
            <v>0</v>
          </cell>
          <cell r="K1213">
            <v>0</v>
          </cell>
          <cell r="L1213">
            <v>0</v>
          </cell>
          <cell r="M1213">
            <v>0</v>
          </cell>
          <cell r="N1213">
            <v>0</v>
          </cell>
          <cell r="O1213">
            <v>0</v>
          </cell>
          <cell r="P1213">
            <v>0</v>
          </cell>
          <cell r="Q1213">
            <v>0</v>
          </cell>
        </row>
        <row r="1214">
          <cell r="C1214">
            <v>0</v>
          </cell>
          <cell r="D1214">
            <v>0</v>
          </cell>
          <cell r="E1214">
            <v>0</v>
          </cell>
          <cell r="F1214">
            <v>0</v>
          </cell>
          <cell r="G1214">
            <v>0</v>
          </cell>
          <cell r="H1214">
            <v>0</v>
          </cell>
          <cell r="I1214">
            <v>0</v>
          </cell>
          <cell r="J1214">
            <v>0</v>
          </cell>
          <cell r="K1214">
            <v>0</v>
          </cell>
          <cell r="L1214">
            <v>0</v>
          </cell>
          <cell r="M1214">
            <v>0</v>
          </cell>
          <cell r="N1214">
            <v>0</v>
          </cell>
          <cell r="O1214">
            <v>0</v>
          </cell>
          <cell r="P1214">
            <v>0</v>
          </cell>
          <cell r="Q1214">
            <v>0</v>
          </cell>
        </row>
        <row r="1215">
          <cell r="C1215" t="str">
            <v>DESCRIPCIÓN</v>
          </cell>
          <cell r="D1215">
            <v>0</v>
          </cell>
          <cell r="E1215">
            <v>0</v>
          </cell>
          <cell r="F1215">
            <v>0</v>
          </cell>
          <cell r="G1215">
            <v>0</v>
          </cell>
          <cell r="H1215" t="str">
            <v>MARCA</v>
          </cell>
          <cell r="I1215">
            <v>0</v>
          </cell>
          <cell r="J1215" t="str">
            <v>TIPO</v>
          </cell>
          <cell r="K1215">
            <v>0</v>
          </cell>
          <cell r="L1215" t="str">
            <v>TARIFA/HORA</v>
          </cell>
          <cell r="M1215" t="str">
            <v>RENDIMIENTO</v>
          </cell>
          <cell r="N1215">
            <v>0</v>
          </cell>
          <cell r="O1215" t="str">
            <v>Vr. UNITARIO</v>
          </cell>
          <cell r="P1215">
            <v>0</v>
          </cell>
          <cell r="Q1215">
            <v>0</v>
          </cell>
        </row>
        <row r="1216">
          <cell r="C1216" t="str">
            <v>Vibrador de concreto (Mikasa), electrico a 110 v</v>
          </cell>
          <cell r="D1216">
            <v>0</v>
          </cell>
          <cell r="E1216">
            <v>0</v>
          </cell>
          <cell r="F1216">
            <v>0</v>
          </cell>
          <cell r="G1216">
            <v>0</v>
          </cell>
          <cell r="H1216">
            <v>0</v>
          </cell>
          <cell r="I1216">
            <v>0</v>
          </cell>
          <cell r="J1216" t="str">
            <v>Dia</v>
          </cell>
          <cell r="K1216">
            <v>0</v>
          </cell>
          <cell r="L1216">
            <v>46162</v>
          </cell>
          <cell r="M1216">
            <v>37</v>
          </cell>
          <cell r="N1216">
            <v>0</v>
          </cell>
          <cell r="O1216">
            <v>1248</v>
          </cell>
          <cell r="P1216">
            <v>0</v>
          </cell>
          <cell r="Q1216">
            <v>0</v>
          </cell>
          <cell r="R1216">
            <v>4.92</v>
          </cell>
          <cell r="T1216" t="str">
            <v>Vibrador de concreto (Mikasa), electrico a 110 v</v>
          </cell>
        </row>
        <row r="1217">
          <cell r="C1217" t="str">
            <v>pulidora electrica manual - disco</v>
          </cell>
          <cell r="D1217">
            <v>0</v>
          </cell>
          <cell r="E1217">
            <v>0</v>
          </cell>
          <cell r="F1217">
            <v>0</v>
          </cell>
          <cell r="G1217">
            <v>0</v>
          </cell>
          <cell r="H1217">
            <v>0</v>
          </cell>
          <cell r="I1217">
            <v>0</v>
          </cell>
          <cell r="J1217" t="str">
            <v>Dia</v>
          </cell>
          <cell r="K1217">
            <v>0</v>
          </cell>
          <cell r="L1217">
            <v>40927</v>
          </cell>
          <cell r="M1217">
            <v>37</v>
          </cell>
          <cell r="N1217">
            <v>0</v>
          </cell>
          <cell r="O1217">
            <v>1106</v>
          </cell>
          <cell r="P1217">
            <v>0</v>
          </cell>
          <cell r="Q1217">
            <v>0</v>
          </cell>
          <cell r="R1217">
            <v>4.92</v>
          </cell>
          <cell r="T1217" t="str">
            <v>pulidora electrica manual - disco</v>
          </cell>
        </row>
        <row r="1218">
          <cell r="C1218">
            <v>0</v>
          </cell>
          <cell r="D1218">
            <v>0</v>
          </cell>
          <cell r="E1218">
            <v>0</v>
          </cell>
          <cell r="F1218">
            <v>0</v>
          </cell>
          <cell r="G1218">
            <v>0</v>
          </cell>
          <cell r="H1218">
            <v>0</v>
          </cell>
          <cell r="I1218">
            <v>0</v>
          </cell>
          <cell r="J1218" t="str">
            <v/>
          </cell>
          <cell r="K1218">
            <v>0</v>
          </cell>
          <cell r="L1218" t="str">
            <v/>
          </cell>
          <cell r="M1218">
            <v>0</v>
          </cell>
          <cell r="N1218">
            <v>0</v>
          </cell>
          <cell r="O1218">
            <v>0</v>
          </cell>
          <cell r="P1218">
            <v>0</v>
          </cell>
          <cell r="Q1218">
            <v>0</v>
          </cell>
          <cell r="R1218">
            <v>0</v>
          </cell>
          <cell r="T1218">
            <v>0</v>
          </cell>
        </row>
        <row r="1219">
          <cell r="C1219">
            <v>0</v>
          </cell>
          <cell r="D1219">
            <v>0</v>
          </cell>
          <cell r="E1219">
            <v>0</v>
          </cell>
          <cell r="F1219">
            <v>0</v>
          </cell>
          <cell r="G1219">
            <v>0</v>
          </cell>
          <cell r="H1219">
            <v>0</v>
          </cell>
          <cell r="I1219">
            <v>0</v>
          </cell>
          <cell r="J1219" t="str">
            <v/>
          </cell>
          <cell r="K1219">
            <v>0</v>
          </cell>
          <cell r="L1219" t="str">
            <v/>
          </cell>
          <cell r="M1219">
            <v>0</v>
          </cell>
          <cell r="N1219">
            <v>0</v>
          </cell>
          <cell r="O1219">
            <v>0</v>
          </cell>
          <cell r="P1219">
            <v>0</v>
          </cell>
          <cell r="Q1219">
            <v>0</v>
          </cell>
          <cell r="R1219">
            <v>0</v>
          </cell>
          <cell r="T1219">
            <v>0</v>
          </cell>
        </row>
        <row r="1220">
          <cell r="C1220" t="str">
            <v>Herramienta Menor (Como % de Mano de Obra)</v>
          </cell>
          <cell r="D1220">
            <v>0</v>
          </cell>
          <cell r="E1220">
            <v>0</v>
          </cell>
          <cell r="F1220">
            <v>0</v>
          </cell>
          <cell r="G1220">
            <v>0</v>
          </cell>
          <cell r="H1220">
            <v>0</v>
          </cell>
          <cell r="I1220">
            <v>0</v>
          </cell>
          <cell r="J1220" t="str">
            <v>Dia</v>
          </cell>
          <cell r="K1220">
            <v>0</v>
          </cell>
          <cell r="L1220">
            <v>11071</v>
          </cell>
          <cell r="M1220">
            <v>0.05</v>
          </cell>
          <cell r="N1220">
            <v>0</v>
          </cell>
          <cell r="O1220">
            <v>554</v>
          </cell>
          <cell r="P1220">
            <v>0</v>
          </cell>
          <cell r="Q1220">
            <v>0</v>
          </cell>
          <cell r="R1220">
            <v>100828</v>
          </cell>
          <cell r="T1220" t="str">
            <v>Herramienta Menor (Como % de Mano de Obra)</v>
          </cell>
        </row>
        <row r="1221">
          <cell r="C1221">
            <v>0</v>
          </cell>
          <cell r="D1221">
            <v>0</v>
          </cell>
          <cell r="E1221">
            <v>0</v>
          </cell>
          <cell r="F1221">
            <v>0</v>
          </cell>
          <cell r="G1221">
            <v>0</v>
          </cell>
          <cell r="H1221">
            <v>0</v>
          </cell>
          <cell r="I1221">
            <v>0</v>
          </cell>
          <cell r="J1221">
            <v>0</v>
          </cell>
          <cell r="K1221">
            <v>0</v>
          </cell>
          <cell r="L1221">
            <v>3.6299999999999999E-2</v>
          </cell>
          <cell r="M1221" t="str">
            <v>SUBTOTAL $</v>
          </cell>
          <cell r="N1221">
            <v>0</v>
          </cell>
          <cell r="O1221">
            <v>2908</v>
          </cell>
          <cell r="P1221">
            <v>0</v>
          </cell>
          <cell r="Q1221">
            <v>0</v>
          </cell>
          <cell r="T1221">
            <v>0</v>
          </cell>
        </row>
        <row r="1222">
          <cell r="C1222" t="str">
            <v>II. MATERIALES</v>
          </cell>
          <cell r="D1222">
            <v>0</v>
          </cell>
          <cell r="E1222">
            <v>0</v>
          </cell>
          <cell r="F1222">
            <v>0</v>
          </cell>
          <cell r="G1222">
            <v>0</v>
          </cell>
          <cell r="H1222">
            <v>0</v>
          </cell>
          <cell r="I1222">
            <v>0</v>
          </cell>
          <cell r="J1222">
            <v>0</v>
          </cell>
          <cell r="K1222">
            <v>0</v>
          </cell>
          <cell r="L1222">
            <v>0</v>
          </cell>
          <cell r="M1222">
            <v>0</v>
          </cell>
          <cell r="N1222">
            <v>0</v>
          </cell>
          <cell r="O1222">
            <v>0</v>
          </cell>
          <cell r="P1222">
            <v>0</v>
          </cell>
          <cell r="Q1222">
            <v>0</v>
          </cell>
          <cell r="T1222">
            <v>0</v>
          </cell>
        </row>
        <row r="1223">
          <cell r="C1223">
            <v>0</v>
          </cell>
          <cell r="D1223">
            <v>0</v>
          </cell>
          <cell r="E1223">
            <v>0</v>
          </cell>
          <cell r="F1223">
            <v>0</v>
          </cell>
          <cell r="G1223">
            <v>0</v>
          </cell>
          <cell r="H1223">
            <v>0</v>
          </cell>
          <cell r="I1223">
            <v>0</v>
          </cell>
          <cell r="J1223">
            <v>0</v>
          </cell>
          <cell r="K1223">
            <v>0</v>
          </cell>
          <cell r="L1223">
            <v>0</v>
          </cell>
          <cell r="M1223">
            <v>0</v>
          </cell>
          <cell r="N1223">
            <v>0</v>
          </cell>
          <cell r="O1223">
            <v>0</v>
          </cell>
          <cell r="P1223">
            <v>0</v>
          </cell>
          <cell r="Q1223">
            <v>0</v>
          </cell>
          <cell r="T1223">
            <v>0</v>
          </cell>
        </row>
        <row r="1224">
          <cell r="C1224" t="str">
            <v>DESCRIPCIÓN</v>
          </cell>
          <cell r="D1224">
            <v>0</v>
          </cell>
          <cell r="E1224">
            <v>0</v>
          </cell>
          <cell r="F1224">
            <v>0</v>
          </cell>
          <cell r="G1224">
            <v>0</v>
          </cell>
          <cell r="H1224">
            <v>0</v>
          </cell>
          <cell r="I1224">
            <v>0</v>
          </cell>
          <cell r="J1224">
            <v>0</v>
          </cell>
          <cell r="K1224" t="str">
            <v>UNIDAD</v>
          </cell>
          <cell r="L1224" t="str">
            <v>CANTIDAD</v>
          </cell>
          <cell r="M1224" t="str">
            <v>PRECIO UNIT.</v>
          </cell>
          <cell r="N1224">
            <v>0</v>
          </cell>
          <cell r="O1224" t="str">
            <v>Vr. UNITARIO</v>
          </cell>
          <cell r="P1224">
            <v>0</v>
          </cell>
          <cell r="Q1224">
            <v>0</v>
          </cell>
          <cell r="T1224">
            <v>0</v>
          </cell>
        </row>
        <row r="1225">
          <cell r="C1225" t="str">
            <v>Concreto Resistencia 21 (Mpa)</v>
          </cell>
          <cell r="D1225">
            <v>0</v>
          </cell>
          <cell r="E1225">
            <v>0</v>
          </cell>
          <cell r="F1225">
            <v>0</v>
          </cell>
          <cell r="G1225">
            <v>0</v>
          </cell>
          <cell r="H1225">
            <v>0</v>
          </cell>
          <cell r="I1225">
            <v>0</v>
          </cell>
          <cell r="J1225">
            <v>0</v>
          </cell>
          <cell r="K1225" t="str">
            <v>m3</v>
          </cell>
          <cell r="L1225">
            <v>8.4000000000000005E-2</v>
          </cell>
          <cell r="M1225">
            <v>521073</v>
          </cell>
          <cell r="N1225">
            <v>0</v>
          </cell>
          <cell r="O1225">
            <v>43770</v>
          </cell>
          <cell r="P1225">
            <v>0</v>
          </cell>
          <cell r="Q1225">
            <v>0</v>
          </cell>
          <cell r="R1225">
            <v>15.29</v>
          </cell>
          <cell r="T1225" t="str">
            <v>Concreto Resistencia 21 (Mpa)</v>
          </cell>
        </row>
        <row r="1226">
          <cell r="C1226" t="str">
            <v>Mineral de Silicio - Rocktop 30k Gris - Toxement. Rend. Tráfico pesado: 4 a 6 kg/m2.</v>
          </cell>
          <cell r="D1226">
            <v>0</v>
          </cell>
          <cell r="E1226">
            <v>0</v>
          </cell>
          <cell r="F1226">
            <v>0</v>
          </cell>
          <cell r="G1226">
            <v>0</v>
          </cell>
          <cell r="H1226">
            <v>0</v>
          </cell>
          <cell r="I1226">
            <v>0</v>
          </cell>
          <cell r="J1226">
            <v>0</v>
          </cell>
          <cell r="K1226" t="str">
            <v>u</v>
          </cell>
          <cell r="L1226">
            <v>0.14000000000000001</v>
          </cell>
          <cell r="M1226">
            <v>54890</v>
          </cell>
          <cell r="N1226">
            <v>0</v>
          </cell>
          <cell r="O1226">
            <v>7685</v>
          </cell>
          <cell r="P1226">
            <v>0</v>
          </cell>
          <cell r="Q1226">
            <v>0</v>
          </cell>
          <cell r="R1226">
            <v>25.48</v>
          </cell>
          <cell r="T1226" t="str">
            <v>Mineral de Silicio - Rocktop 30k Gris - Toxement. Rend. Tráfico pesado: 4 a 6 kg/m2.</v>
          </cell>
        </row>
        <row r="1227">
          <cell r="C1227" t="str">
            <v>Plastico Negro - Ancho 3 m  - Calibre 3.5</v>
          </cell>
          <cell r="D1227">
            <v>0</v>
          </cell>
          <cell r="E1227">
            <v>0</v>
          </cell>
          <cell r="F1227">
            <v>0</v>
          </cell>
          <cell r="G1227">
            <v>0</v>
          </cell>
          <cell r="H1227">
            <v>0</v>
          </cell>
          <cell r="I1227">
            <v>0</v>
          </cell>
          <cell r="J1227">
            <v>0</v>
          </cell>
          <cell r="K1227" t="str">
            <v>m2</v>
          </cell>
          <cell r="L1227">
            <v>1.05</v>
          </cell>
          <cell r="M1227">
            <v>2500</v>
          </cell>
          <cell r="N1227">
            <v>0</v>
          </cell>
          <cell r="O1227">
            <v>2625</v>
          </cell>
          <cell r="P1227">
            <v>0</v>
          </cell>
          <cell r="Q1227">
            <v>0</v>
          </cell>
          <cell r="R1227">
            <v>191.1</v>
          </cell>
          <cell r="T1227" t="str">
            <v>Plastico Negro - Ancho 3 m  - Calibre 3.5</v>
          </cell>
        </row>
        <row r="1228">
          <cell r="C1228" t="str">
            <v>Malla electrosoldada D-84 - Hueco 15x15cm 4.0mm</v>
          </cell>
          <cell r="D1228">
            <v>0</v>
          </cell>
          <cell r="E1228">
            <v>0</v>
          </cell>
          <cell r="F1228">
            <v>0</v>
          </cell>
          <cell r="G1228">
            <v>0</v>
          </cell>
          <cell r="H1228">
            <v>0</v>
          </cell>
          <cell r="I1228">
            <v>0</v>
          </cell>
          <cell r="J1228">
            <v>0</v>
          </cell>
          <cell r="K1228" t="str">
            <v>m2</v>
          </cell>
          <cell r="L1228">
            <v>1.1000000000000001</v>
          </cell>
          <cell r="M1228">
            <v>8179</v>
          </cell>
          <cell r="N1228">
            <v>0</v>
          </cell>
          <cell r="O1228">
            <v>8997</v>
          </cell>
          <cell r="P1228">
            <v>0</v>
          </cell>
          <cell r="Q1228">
            <v>0</v>
          </cell>
          <cell r="R1228">
            <v>200.2</v>
          </cell>
          <cell r="T1228" t="str">
            <v>Malla electrosoldada D-84 - Hueco 15x15cm 4.0mm</v>
          </cell>
        </row>
        <row r="1229">
          <cell r="C1229" t="str">
            <v xml:space="preserve">Tabla burda en madera aserrada (0,15*0,03*3,00) 
</v>
          </cell>
          <cell r="D1229">
            <v>0</v>
          </cell>
          <cell r="E1229">
            <v>0</v>
          </cell>
          <cell r="F1229">
            <v>0</v>
          </cell>
          <cell r="G1229">
            <v>0</v>
          </cell>
          <cell r="H1229">
            <v>0</v>
          </cell>
          <cell r="I1229">
            <v>0</v>
          </cell>
          <cell r="J1229">
            <v>0</v>
          </cell>
          <cell r="K1229" t="str">
            <v>u</v>
          </cell>
          <cell r="L1229">
            <v>9.8766666666666669E-2</v>
          </cell>
          <cell r="M1229">
            <v>10407</v>
          </cell>
          <cell r="N1229">
            <v>0</v>
          </cell>
          <cell r="O1229">
            <v>1028</v>
          </cell>
          <cell r="P1229">
            <v>0</v>
          </cell>
          <cell r="Q1229">
            <v>0</v>
          </cell>
          <cell r="R1229">
            <v>17.98</v>
          </cell>
          <cell r="T1229" t="str">
            <v xml:space="preserve">Tabla burda en madera aserrada (0,15*0,03*3,00) 
</v>
          </cell>
        </row>
        <row r="1230">
          <cell r="C1230" t="str">
            <v>Larguero de 2"X2" por 3m</v>
          </cell>
          <cell r="D1230">
            <v>0</v>
          </cell>
          <cell r="E1230">
            <v>0</v>
          </cell>
          <cell r="F1230">
            <v>0</v>
          </cell>
          <cell r="G1230">
            <v>0</v>
          </cell>
          <cell r="H1230">
            <v>0</v>
          </cell>
          <cell r="I1230">
            <v>0</v>
          </cell>
          <cell r="J1230">
            <v>0</v>
          </cell>
          <cell r="K1230" t="str">
            <v>u</v>
          </cell>
          <cell r="L1230">
            <v>0.1</v>
          </cell>
          <cell r="M1230">
            <v>5480</v>
          </cell>
          <cell r="N1230">
            <v>0</v>
          </cell>
          <cell r="O1230">
            <v>548</v>
          </cell>
          <cell r="P1230">
            <v>0</v>
          </cell>
          <cell r="Q1230">
            <v>0</v>
          </cell>
          <cell r="R1230">
            <v>18.2</v>
          </cell>
          <cell r="T1230" t="str">
            <v>Larguero de 2"X2" por 3m</v>
          </cell>
        </row>
        <row r="1231">
          <cell r="C1231" t="str">
            <v>Clavos Hierro 2 1/2 Pulgadas 350 Gramos(105 Clavos Apx Caja)</v>
          </cell>
          <cell r="D1231">
            <v>0</v>
          </cell>
          <cell r="E1231">
            <v>0</v>
          </cell>
          <cell r="F1231">
            <v>0</v>
          </cell>
          <cell r="G1231">
            <v>0</v>
          </cell>
          <cell r="H1231">
            <v>0</v>
          </cell>
          <cell r="I1231">
            <v>0</v>
          </cell>
          <cell r="J1231">
            <v>0</v>
          </cell>
          <cell r="K1231" t="str">
            <v>u</v>
          </cell>
          <cell r="L1231">
            <v>3.8100000000000002E-2</v>
          </cell>
          <cell r="M1231">
            <v>4620</v>
          </cell>
          <cell r="N1231">
            <v>0</v>
          </cell>
          <cell r="O1231">
            <v>176</v>
          </cell>
          <cell r="P1231">
            <v>0</v>
          </cell>
          <cell r="Q1231">
            <v>0</v>
          </cell>
          <cell r="R1231">
            <v>6.93</v>
          </cell>
          <cell r="T1231" t="str">
            <v>Clavos Hierro 2 1/2 Pulgadas 350 Gramos(105 Clavos Apx Caja)</v>
          </cell>
        </row>
        <row r="1232">
          <cell r="C1232" t="str">
            <v>sellalon 1/4 DE PULGADA x 20 m</v>
          </cell>
          <cell r="D1232">
            <v>0</v>
          </cell>
          <cell r="E1232">
            <v>0</v>
          </cell>
          <cell r="F1232">
            <v>0</v>
          </cell>
          <cell r="G1232">
            <v>0</v>
          </cell>
          <cell r="H1232">
            <v>0</v>
          </cell>
          <cell r="I1232">
            <v>0</v>
          </cell>
          <cell r="J1232">
            <v>0</v>
          </cell>
          <cell r="K1232" t="str">
            <v>u</v>
          </cell>
          <cell r="L1232">
            <v>7.0000000000000007E-2</v>
          </cell>
          <cell r="M1232">
            <v>14808</v>
          </cell>
          <cell r="N1232">
            <v>0</v>
          </cell>
          <cell r="O1232">
            <v>1037</v>
          </cell>
          <cell r="P1232">
            <v>0</v>
          </cell>
          <cell r="Q1232">
            <v>0</v>
          </cell>
          <cell r="R1232">
            <v>12.74</v>
          </cell>
          <cell r="T1232" t="str">
            <v>sellalon 1/4 DE PULGADA x 20 m</v>
          </cell>
        </row>
        <row r="1233">
          <cell r="C1233" t="str">
            <v>Sikaflex construction o equivalente. Sellador elastico de poliuretano. Rendimiento1 un de 300cm3 . 3ml en junta de 1cm x 1cm.</v>
          </cell>
          <cell r="D1233">
            <v>0</v>
          </cell>
          <cell r="E1233">
            <v>0</v>
          </cell>
          <cell r="F1233">
            <v>0</v>
          </cell>
          <cell r="G1233">
            <v>0</v>
          </cell>
          <cell r="H1233">
            <v>0</v>
          </cell>
          <cell r="I1233">
            <v>0</v>
          </cell>
          <cell r="J1233">
            <v>0</v>
          </cell>
          <cell r="K1233" t="str">
            <v>u</v>
          </cell>
          <cell r="L1233">
            <v>5.3E-3</v>
          </cell>
          <cell r="M1233">
            <v>48104</v>
          </cell>
          <cell r="N1233">
            <v>0</v>
          </cell>
          <cell r="O1233">
            <v>255</v>
          </cell>
          <cell r="P1233">
            <v>0</v>
          </cell>
          <cell r="Q1233">
            <v>0</v>
          </cell>
          <cell r="R1233">
            <v>0.96</v>
          </cell>
          <cell r="T1233" t="str">
            <v>Sikaflex construction o equivalente. Sellador elastico de poliuretano. Rendimiento1 un de 300cm3 . 3ml en junta de 1cm x 1cm.</v>
          </cell>
        </row>
        <row r="1234">
          <cell r="C1234">
            <v>0</v>
          </cell>
          <cell r="D1234">
            <v>0</v>
          </cell>
          <cell r="E1234">
            <v>0</v>
          </cell>
          <cell r="F1234">
            <v>0</v>
          </cell>
          <cell r="G1234">
            <v>0</v>
          </cell>
          <cell r="H1234">
            <v>0</v>
          </cell>
          <cell r="I1234">
            <v>0</v>
          </cell>
          <cell r="J1234">
            <v>0</v>
          </cell>
          <cell r="K1234">
            <v>0</v>
          </cell>
          <cell r="L1234">
            <v>0.82550000000000001</v>
          </cell>
          <cell r="M1234" t="str">
            <v>SUBTOTAL $</v>
          </cell>
          <cell r="N1234">
            <v>0</v>
          </cell>
          <cell r="O1234">
            <v>66121</v>
          </cell>
          <cell r="P1234">
            <v>0</v>
          </cell>
          <cell r="Q1234">
            <v>0</v>
          </cell>
          <cell r="T1234">
            <v>0</v>
          </cell>
        </row>
        <row r="1235">
          <cell r="C1235" t="str">
            <v>III. TRANSPORTES</v>
          </cell>
          <cell r="D1235">
            <v>0</v>
          </cell>
          <cell r="E1235">
            <v>0</v>
          </cell>
          <cell r="F1235">
            <v>0</v>
          </cell>
          <cell r="G1235">
            <v>0</v>
          </cell>
          <cell r="H1235">
            <v>0</v>
          </cell>
          <cell r="I1235">
            <v>0</v>
          </cell>
          <cell r="J1235">
            <v>0</v>
          </cell>
          <cell r="K1235">
            <v>0</v>
          </cell>
          <cell r="L1235">
            <v>0</v>
          </cell>
          <cell r="M1235">
            <v>0</v>
          </cell>
          <cell r="N1235">
            <v>0</v>
          </cell>
          <cell r="O1235">
            <v>0</v>
          </cell>
          <cell r="P1235">
            <v>0</v>
          </cell>
          <cell r="Q1235">
            <v>0</v>
          </cell>
          <cell r="T1235">
            <v>0</v>
          </cell>
        </row>
        <row r="1236">
          <cell r="C1236">
            <v>0</v>
          </cell>
          <cell r="D1236">
            <v>0</v>
          </cell>
          <cell r="E1236">
            <v>0</v>
          </cell>
          <cell r="F1236">
            <v>0</v>
          </cell>
          <cell r="G1236">
            <v>0</v>
          </cell>
          <cell r="H1236">
            <v>0</v>
          </cell>
          <cell r="I1236">
            <v>0</v>
          </cell>
          <cell r="J1236">
            <v>0</v>
          </cell>
          <cell r="K1236">
            <v>0</v>
          </cell>
          <cell r="L1236">
            <v>0</v>
          </cell>
          <cell r="M1236">
            <v>0</v>
          </cell>
          <cell r="N1236">
            <v>0</v>
          </cell>
          <cell r="O1236">
            <v>0</v>
          </cell>
          <cell r="P1236">
            <v>0</v>
          </cell>
          <cell r="Q1236">
            <v>0</v>
          </cell>
          <cell r="T1236">
            <v>0</v>
          </cell>
        </row>
        <row r="1237">
          <cell r="C1237" t="str">
            <v>MATERIAL</v>
          </cell>
          <cell r="D1237">
            <v>0</v>
          </cell>
          <cell r="E1237">
            <v>0</v>
          </cell>
          <cell r="F1237">
            <v>0</v>
          </cell>
          <cell r="G1237">
            <v>0</v>
          </cell>
          <cell r="H1237">
            <v>0</v>
          </cell>
          <cell r="I1237">
            <v>0</v>
          </cell>
          <cell r="J1237" t="str">
            <v>VOL. o PESO</v>
          </cell>
          <cell r="K1237" t="str">
            <v>DISTANCIA</v>
          </cell>
          <cell r="L1237" t="str">
            <v>M3 o Ton/Km</v>
          </cell>
          <cell r="M1237" t="str">
            <v>TARIFA</v>
          </cell>
          <cell r="N1237">
            <v>0</v>
          </cell>
          <cell r="O1237" t="str">
            <v>Vr. UNITARIO</v>
          </cell>
          <cell r="P1237">
            <v>0</v>
          </cell>
          <cell r="Q1237">
            <v>0</v>
          </cell>
          <cell r="T1237">
            <v>0</v>
          </cell>
        </row>
        <row r="1238">
          <cell r="C1238">
            <v>0</v>
          </cell>
          <cell r="D1238">
            <v>0</v>
          </cell>
          <cell r="E1238">
            <v>0</v>
          </cell>
          <cell r="F1238">
            <v>0</v>
          </cell>
          <cell r="G1238">
            <v>0</v>
          </cell>
          <cell r="H1238">
            <v>0</v>
          </cell>
          <cell r="I1238">
            <v>0</v>
          </cell>
          <cell r="J1238" t="str">
            <v/>
          </cell>
          <cell r="K1238">
            <v>0</v>
          </cell>
          <cell r="L1238">
            <v>0</v>
          </cell>
          <cell r="M1238">
            <v>0</v>
          </cell>
          <cell r="N1238">
            <v>0</v>
          </cell>
          <cell r="O1238">
            <v>0</v>
          </cell>
          <cell r="P1238">
            <v>0</v>
          </cell>
          <cell r="Q1238">
            <v>0</v>
          </cell>
          <cell r="R1238">
            <v>0</v>
          </cell>
          <cell r="T1238">
            <v>0</v>
          </cell>
        </row>
        <row r="1239">
          <cell r="C1239">
            <v>0</v>
          </cell>
          <cell r="D1239">
            <v>0</v>
          </cell>
          <cell r="E1239">
            <v>0</v>
          </cell>
          <cell r="F1239">
            <v>0</v>
          </cell>
          <cell r="G1239">
            <v>0</v>
          </cell>
          <cell r="H1239">
            <v>0</v>
          </cell>
          <cell r="I1239">
            <v>0</v>
          </cell>
          <cell r="J1239" t="str">
            <v/>
          </cell>
          <cell r="K1239">
            <v>0</v>
          </cell>
          <cell r="L1239">
            <v>0</v>
          </cell>
          <cell r="M1239">
            <v>0</v>
          </cell>
          <cell r="N1239">
            <v>0</v>
          </cell>
          <cell r="O1239">
            <v>0</v>
          </cell>
          <cell r="P1239">
            <v>0</v>
          </cell>
          <cell r="Q1239">
            <v>0</v>
          </cell>
          <cell r="R1239">
            <v>0</v>
          </cell>
          <cell r="T1239">
            <v>0</v>
          </cell>
        </row>
        <row r="1240">
          <cell r="C1240">
            <v>0</v>
          </cell>
          <cell r="D1240">
            <v>0</v>
          </cell>
          <cell r="E1240">
            <v>0</v>
          </cell>
          <cell r="F1240">
            <v>0</v>
          </cell>
          <cell r="G1240">
            <v>0</v>
          </cell>
          <cell r="H1240">
            <v>0</v>
          </cell>
          <cell r="I1240">
            <v>0</v>
          </cell>
          <cell r="J1240" t="str">
            <v/>
          </cell>
          <cell r="K1240">
            <v>0</v>
          </cell>
          <cell r="L1240">
            <v>0</v>
          </cell>
          <cell r="M1240">
            <v>0</v>
          </cell>
          <cell r="N1240">
            <v>0</v>
          </cell>
          <cell r="O1240">
            <v>0</v>
          </cell>
          <cell r="P1240">
            <v>0</v>
          </cell>
          <cell r="Q1240">
            <v>0</v>
          </cell>
          <cell r="R1240">
            <v>0</v>
          </cell>
          <cell r="T1240">
            <v>0</v>
          </cell>
        </row>
        <row r="1241">
          <cell r="C1241">
            <v>0</v>
          </cell>
          <cell r="D1241">
            <v>0</v>
          </cell>
          <cell r="E1241">
            <v>0</v>
          </cell>
          <cell r="F1241">
            <v>0</v>
          </cell>
          <cell r="G1241">
            <v>0</v>
          </cell>
          <cell r="H1241">
            <v>0</v>
          </cell>
          <cell r="I1241">
            <v>0</v>
          </cell>
          <cell r="J1241">
            <v>0</v>
          </cell>
          <cell r="K1241">
            <v>0</v>
          </cell>
          <cell r="L1241">
            <v>0</v>
          </cell>
          <cell r="M1241" t="str">
            <v>SUBTOTAL $</v>
          </cell>
          <cell r="N1241">
            <v>0</v>
          </cell>
          <cell r="O1241">
            <v>0</v>
          </cell>
          <cell r="P1241">
            <v>0</v>
          </cell>
          <cell r="Q1241">
            <v>0</v>
          </cell>
          <cell r="T1241">
            <v>0</v>
          </cell>
        </row>
        <row r="1242">
          <cell r="C1242" t="str">
            <v>IV. MANO DE OBRA</v>
          </cell>
          <cell r="D1242">
            <v>0</v>
          </cell>
          <cell r="E1242">
            <v>0</v>
          </cell>
          <cell r="F1242">
            <v>0</v>
          </cell>
          <cell r="G1242">
            <v>0</v>
          </cell>
          <cell r="H1242">
            <v>0</v>
          </cell>
          <cell r="I1242">
            <v>0</v>
          </cell>
          <cell r="J1242">
            <v>0</v>
          </cell>
          <cell r="K1242">
            <v>0</v>
          </cell>
          <cell r="L1242">
            <v>0</v>
          </cell>
          <cell r="M1242">
            <v>0</v>
          </cell>
          <cell r="N1242">
            <v>0</v>
          </cell>
          <cell r="O1242">
            <v>0</v>
          </cell>
          <cell r="P1242">
            <v>0</v>
          </cell>
          <cell r="Q1242">
            <v>0</v>
          </cell>
          <cell r="T1242">
            <v>0</v>
          </cell>
        </row>
        <row r="1243">
          <cell r="C1243">
            <v>0</v>
          </cell>
          <cell r="D1243">
            <v>0</v>
          </cell>
          <cell r="E1243">
            <v>0</v>
          </cell>
          <cell r="F1243">
            <v>0</v>
          </cell>
          <cell r="G1243">
            <v>0</v>
          </cell>
          <cell r="H1243">
            <v>0</v>
          </cell>
          <cell r="I1243">
            <v>0</v>
          </cell>
          <cell r="J1243">
            <v>0</v>
          </cell>
          <cell r="K1243">
            <v>0</v>
          </cell>
          <cell r="L1243">
            <v>0</v>
          </cell>
          <cell r="M1243">
            <v>0</v>
          </cell>
          <cell r="N1243">
            <v>0</v>
          </cell>
          <cell r="O1243">
            <v>0</v>
          </cell>
          <cell r="P1243">
            <v>0</v>
          </cell>
          <cell r="Q1243">
            <v>0</v>
          </cell>
          <cell r="T1243">
            <v>0</v>
          </cell>
        </row>
        <row r="1244">
          <cell r="C1244" t="str">
            <v>TRABAJADOR</v>
          </cell>
          <cell r="D1244">
            <v>0</v>
          </cell>
          <cell r="E1244">
            <v>0</v>
          </cell>
          <cell r="F1244">
            <v>0</v>
          </cell>
          <cell r="G1244">
            <v>0</v>
          </cell>
          <cell r="H1244">
            <v>0</v>
          </cell>
          <cell r="I1244" t="str">
            <v>CANTIDAD</v>
          </cell>
          <cell r="J1244" t="str">
            <v>JORNAL</v>
          </cell>
          <cell r="K1244" t="str">
            <v>PRESTACIONES</v>
          </cell>
          <cell r="L1244" t="str">
            <v>JORNAL TOTAL</v>
          </cell>
          <cell r="M1244" t="str">
            <v>RENDIMIENTO</v>
          </cell>
          <cell r="N1244">
            <v>0</v>
          </cell>
          <cell r="O1244" t="str">
            <v>Vr. UNITARIO</v>
          </cell>
          <cell r="P1244">
            <v>0</v>
          </cell>
          <cell r="Q1244">
            <v>0</v>
          </cell>
          <cell r="R1244">
            <v>0</v>
          </cell>
          <cell r="T1244">
            <v>0</v>
          </cell>
        </row>
        <row r="1245">
          <cell r="C1245" t="str">
            <v>Oficial</v>
          </cell>
          <cell r="D1245">
            <v>0</v>
          </cell>
          <cell r="E1245">
            <v>0</v>
          </cell>
          <cell r="F1245">
            <v>0</v>
          </cell>
          <cell r="G1245">
            <v>0</v>
          </cell>
          <cell r="H1245">
            <v>0</v>
          </cell>
          <cell r="I1245">
            <v>1</v>
          </cell>
          <cell r="J1245">
            <v>88160</v>
          </cell>
          <cell r="K1245">
            <v>1.6933</v>
          </cell>
          <cell r="L1245">
            <v>149281</v>
          </cell>
          <cell r="M1245">
            <v>37</v>
          </cell>
          <cell r="N1245">
            <v>0</v>
          </cell>
          <cell r="O1245">
            <v>4035</v>
          </cell>
          <cell r="P1245">
            <v>0</v>
          </cell>
          <cell r="Q1245">
            <v>0</v>
          </cell>
          <cell r="R1245">
            <v>4.92</v>
          </cell>
          <cell r="T1245" t="str">
            <v>Oficial</v>
          </cell>
        </row>
        <row r="1246">
          <cell r="C1246" t="str">
            <v>Ayudante Entendido</v>
          </cell>
          <cell r="D1246">
            <v>0</v>
          </cell>
          <cell r="E1246">
            <v>0</v>
          </cell>
          <cell r="F1246">
            <v>0</v>
          </cell>
          <cell r="G1246">
            <v>0</v>
          </cell>
          <cell r="H1246">
            <v>0</v>
          </cell>
          <cell r="I1246">
            <v>1</v>
          </cell>
          <cell r="J1246">
            <v>60367</v>
          </cell>
          <cell r="K1246">
            <v>1.7181</v>
          </cell>
          <cell r="L1246">
            <v>103717</v>
          </cell>
          <cell r="M1246">
            <v>37</v>
          </cell>
          <cell r="N1246">
            <v>0</v>
          </cell>
          <cell r="O1246">
            <v>2803</v>
          </cell>
          <cell r="P1246">
            <v>0</v>
          </cell>
          <cell r="Q1246">
            <v>0</v>
          </cell>
          <cell r="R1246">
            <v>4.92</v>
          </cell>
          <cell r="T1246" t="str">
            <v>Ayudante Entendido</v>
          </cell>
        </row>
        <row r="1247">
          <cell r="C1247" t="str">
            <v>Ayudante Raso</v>
          </cell>
          <cell r="D1247">
            <v>0</v>
          </cell>
          <cell r="E1247">
            <v>0</v>
          </cell>
          <cell r="F1247">
            <v>0</v>
          </cell>
          <cell r="G1247">
            <v>0</v>
          </cell>
          <cell r="H1247">
            <v>0</v>
          </cell>
          <cell r="I1247">
            <v>2</v>
          </cell>
          <cell r="J1247">
            <v>44900</v>
          </cell>
          <cell r="K1247">
            <v>1.744</v>
          </cell>
          <cell r="L1247">
            <v>156611</v>
          </cell>
          <cell r="M1247">
            <v>37</v>
          </cell>
          <cell r="N1247">
            <v>0</v>
          </cell>
          <cell r="O1247">
            <v>4233</v>
          </cell>
          <cell r="P1247">
            <v>0</v>
          </cell>
          <cell r="Q1247">
            <v>0</v>
          </cell>
          <cell r="R1247">
            <v>9.84</v>
          </cell>
          <cell r="T1247" t="str">
            <v>Ayudante Raso</v>
          </cell>
        </row>
        <row r="1248">
          <cell r="C1248">
            <v>0</v>
          </cell>
          <cell r="D1248">
            <v>0</v>
          </cell>
          <cell r="E1248">
            <v>0</v>
          </cell>
          <cell r="F1248">
            <v>0</v>
          </cell>
          <cell r="G1248">
            <v>0</v>
          </cell>
          <cell r="H1248">
            <v>0</v>
          </cell>
          <cell r="I1248">
            <v>0</v>
          </cell>
          <cell r="J1248">
            <v>0</v>
          </cell>
          <cell r="K1248">
            <v>0</v>
          </cell>
          <cell r="L1248">
            <v>0.13819999999999999</v>
          </cell>
          <cell r="M1248" t="str">
            <v>SUBTOTAL $</v>
          </cell>
          <cell r="N1248">
            <v>0</v>
          </cell>
          <cell r="O1248">
            <v>11071</v>
          </cell>
          <cell r="P1248">
            <v>0</v>
          </cell>
          <cell r="Q1248">
            <v>0</v>
          </cell>
          <cell r="T1248">
            <v>0</v>
          </cell>
        </row>
        <row r="1249">
          <cell r="C1249">
            <v>0</v>
          </cell>
          <cell r="D1249">
            <v>0</v>
          </cell>
          <cell r="E1249">
            <v>0</v>
          </cell>
          <cell r="F1249">
            <v>0</v>
          </cell>
          <cell r="G1249">
            <v>0</v>
          </cell>
          <cell r="H1249">
            <v>0</v>
          </cell>
          <cell r="I1249">
            <v>0</v>
          </cell>
          <cell r="J1249">
            <v>0</v>
          </cell>
          <cell r="K1249">
            <v>0</v>
          </cell>
          <cell r="L1249">
            <v>0</v>
          </cell>
          <cell r="M1249">
            <v>0</v>
          </cell>
          <cell r="N1249">
            <v>0</v>
          </cell>
          <cell r="O1249">
            <v>0</v>
          </cell>
          <cell r="P1249">
            <v>0</v>
          </cell>
          <cell r="Q1249">
            <v>0</v>
          </cell>
        </row>
        <row r="1250">
          <cell r="C1250" t="str">
            <v>TOTAL COSTO DIRECTO $</v>
          </cell>
          <cell r="D1250">
            <v>0</v>
          </cell>
          <cell r="E1250">
            <v>0</v>
          </cell>
          <cell r="F1250">
            <v>0</v>
          </cell>
          <cell r="G1250">
            <v>0</v>
          </cell>
          <cell r="H1250">
            <v>0</v>
          </cell>
          <cell r="I1250">
            <v>0</v>
          </cell>
          <cell r="J1250">
            <v>0</v>
          </cell>
          <cell r="K1250">
            <v>0</v>
          </cell>
          <cell r="L1250">
            <v>0</v>
          </cell>
          <cell r="M1250">
            <v>0</v>
          </cell>
          <cell r="N1250">
            <v>0</v>
          </cell>
          <cell r="O1250">
            <v>80100</v>
          </cell>
          <cell r="P1250">
            <v>0</v>
          </cell>
          <cell r="Q1250">
            <v>0</v>
          </cell>
        </row>
        <row r="1251">
          <cell r="C1251" t="str">
            <v>V. COSTOS INDIRECTOS</v>
          </cell>
          <cell r="D1251">
            <v>0</v>
          </cell>
          <cell r="E1251">
            <v>0</v>
          </cell>
          <cell r="F1251">
            <v>0</v>
          </cell>
          <cell r="G1251">
            <v>0</v>
          </cell>
          <cell r="H1251">
            <v>0</v>
          </cell>
          <cell r="I1251">
            <v>0</v>
          </cell>
          <cell r="J1251">
            <v>0</v>
          </cell>
          <cell r="K1251">
            <v>0</v>
          </cell>
          <cell r="L1251">
            <v>0</v>
          </cell>
          <cell r="M1251">
            <v>0</v>
          </cell>
          <cell r="N1251">
            <v>0</v>
          </cell>
          <cell r="O1251">
            <v>0</v>
          </cell>
          <cell r="P1251">
            <v>0</v>
          </cell>
          <cell r="Q1251">
            <v>0</v>
          </cell>
        </row>
        <row r="1252">
          <cell r="C1252">
            <v>0</v>
          </cell>
          <cell r="D1252">
            <v>0</v>
          </cell>
          <cell r="E1252">
            <v>0</v>
          </cell>
          <cell r="F1252">
            <v>0</v>
          </cell>
          <cell r="G1252">
            <v>0</v>
          </cell>
          <cell r="H1252">
            <v>0</v>
          </cell>
          <cell r="I1252">
            <v>0</v>
          </cell>
          <cell r="J1252">
            <v>0</v>
          </cell>
          <cell r="K1252">
            <v>0</v>
          </cell>
          <cell r="L1252">
            <v>0</v>
          </cell>
          <cell r="M1252">
            <v>0</v>
          </cell>
          <cell r="N1252">
            <v>0</v>
          </cell>
          <cell r="O1252">
            <v>0</v>
          </cell>
          <cell r="P1252">
            <v>0</v>
          </cell>
          <cell r="Q1252">
            <v>0</v>
          </cell>
        </row>
        <row r="1253">
          <cell r="C1253" t="str">
            <v>Descripción</v>
          </cell>
          <cell r="D1253">
            <v>0</v>
          </cell>
          <cell r="E1253">
            <v>0</v>
          </cell>
          <cell r="F1253">
            <v>0</v>
          </cell>
          <cell r="G1253">
            <v>0</v>
          </cell>
          <cell r="H1253">
            <v>0</v>
          </cell>
          <cell r="I1253">
            <v>0</v>
          </cell>
          <cell r="J1253">
            <v>0</v>
          </cell>
          <cell r="K1253">
            <v>0</v>
          </cell>
          <cell r="L1253" t="str">
            <v>Porcentaje</v>
          </cell>
          <cell r="M1253" t="str">
            <v>Valor Total</v>
          </cell>
          <cell r="N1253">
            <v>0</v>
          </cell>
          <cell r="O1253">
            <v>0</v>
          </cell>
          <cell r="P1253">
            <v>0</v>
          </cell>
          <cell r="Q1253">
            <v>0</v>
          </cell>
        </row>
        <row r="1254">
          <cell r="C1254" t="str">
            <v>ADMINISTRACION</v>
          </cell>
          <cell r="D1254">
            <v>0</v>
          </cell>
          <cell r="E1254">
            <v>0</v>
          </cell>
          <cell r="F1254">
            <v>0</v>
          </cell>
          <cell r="G1254">
            <v>0</v>
          </cell>
          <cell r="H1254">
            <v>0</v>
          </cell>
          <cell r="I1254">
            <v>0</v>
          </cell>
          <cell r="J1254">
            <v>0</v>
          </cell>
          <cell r="K1254">
            <v>0</v>
          </cell>
          <cell r="L1254">
            <v>0.23930000000000001</v>
          </cell>
          <cell r="M1254">
            <v>19168</v>
          </cell>
          <cell r="N1254">
            <v>0</v>
          </cell>
          <cell r="O1254">
            <v>0</v>
          </cell>
          <cell r="P1254">
            <v>0</v>
          </cell>
          <cell r="Q1254">
            <v>0</v>
          </cell>
        </row>
        <row r="1255">
          <cell r="C1255" t="str">
            <v xml:space="preserve">IMPREVISTOS </v>
          </cell>
          <cell r="D1255">
            <v>0</v>
          </cell>
          <cell r="E1255">
            <v>0</v>
          </cell>
          <cell r="F1255">
            <v>0</v>
          </cell>
          <cell r="G1255">
            <v>0</v>
          </cell>
          <cell r="H1255">
            <v>0</v>
          </cell>
          <cell r="I1255">
            <v>0</v>
          </cell>
          <cell r="J1255">
            <v>0</v>
          </cell>
          <cell r="K1255">
            <v>0</v>
          </cell>
          <cell r="L1255">
            <v>0</v>
          </cell>
          <cell r="M1255">
            <v>0</v>
          </cell>
          <cell r="N1255">
            <v>0</v>
          </cell>
          <cell r="O1255">
            <v>0</v>
          </cell>
          <cell r="P1255">
            <v>0</v>
          </cell>
          <cell r="Q1255">
            <v>0</v>
          </cell>
        </row>
        <row r="1256">
          <cell r="C1256" t="str">
            <v>UTILIDAD</v>
          </cell>
          <cell r="D1256">
            <v>0</v>
          </cell>
          <cell r="E1256">
            <v>0</v>
          </cell>
          <cell r="F1256">
            <v>0</v>
          </cell>
          <cell r="G1256">
            <v>0</v>
          </cell>
          <cell r="H1256">
            <v>0</v>
          </cell>
          <cell r="I1256">
            <v>0</v>
          </cell>
          <cell r="J1256">
            <v>0</v>
          </cell>
          <cell r="K1256">
            <v>0</v>
          </cell>
          <cell r="L1256">
            <v>0.05</v>
          </cell>
          <cell r="M1256">
            <v>4005</v>
          </cell>
          <cell r="N1256">
            <v>0</v>
          </cell>
          <cell r="O1256">
            <v>0</v>
          </cell>
          <cell r="P1256">
            <v>0</v>
          </cell>
          <cell r="Q1256">
            <v>0</v>
          </cell>
        </row>
        <row r="1257">
          <cell r="C1257" t="str">
            <v>SUBTOTAL $</v>
          </cell>
          <cell r="D1257">
            <v>0</v>
          </cell>
          <cell r="E1257">
            <v>0</v>
          </cell>
          <cell r="F1257">
            <v>0</v>
          </cell>
          <cell r="G1257">
            <v>0</v>
          </cell>
          <cell r="H1257">
            <v>0</v>
          </cell>
          <cell r="I1257">
            <v>0</v>
          </cell>
          <cell r="J1257">
            <v>0</v>
          </cell>
          <cell r="K1257">
            <v>0</v>
          </cell>
          <cell r="L1257">
            <v>0</v>
          </cell>
          <cell r="M1257">
            <v>0</v>
          </cell>
          <cell r="N1257">
            <v>0</v>
          </cell>
          <cell r="O1257">
            <v>23173</v>
          </cell>
          <cell r="P1257">
            <v>0</v>
          </cell>
          <cell r="Q1257">
            <v>0</v>
          </cell>
        </row>
        <row r="1258">
          <cell r="C1258">
            <v>0</v>
          </cell>
          <cell r="D1258">
            <v>0</v>
          </cell>
          <cell r="E1258">
            <v>0</v>
          </cell>
          <cell r="F1258">
            <v>0</v>
          </cell>
          <cell r="G1258">
            <v>0</v>
          </cell>
          <cell r="H1258">
            <v>0</v>
          </cell>
          <cell r="I1258">
            <v>0</v>
          </cell>
          <cell r="J1258">
            <v>0</v>
          </cell>
          <cell r="K1258">
            <v>0</v>
          </cell>
          <cell r="L1258">
            <v>0</v>
          </cell>
          <cell r="M1258">
            <v>0</v>
          </cell>
          <cell r="N1258">
            <v>0</v>
          </cell>
          <cell r="O1258">
            <v>0</v>
          </cell>
          <cell r="P1258">
            <v>0</v>
          </cell>
          <cell r="Q1258">
            <v>0</v>
          </cell>
        </row>
        <row r="1259">
          <cell r="C1259" t="str">
            <v>Precio Unitario Total Aproximado al peso $</v>
          </cell>
          <cell r="D1259">
            <v>0</v>
          </cell>
          <cell r="E1259">
            <v>0</v>
          </cell>
          <cell r="F1259">
            <v>0</v>
          </cell>
          <cell r="G1259">
            <v>0</v>
          </cell>
          <cell r="H1259">
            <v>0</v>
          </cell>
          <cell r="I1259">
            <v>0</v>
          </cell>
          <cell r="J1259">
            <v>0</v>
          </cell>
          <cell r="K1259">
            <v>0</v>
          </cell>
          <cell r="L1259">
            <v>0</v>
          </cell>
          <cell r="M1259">
            <v>0</v>
          </cell>
          <cell r="N1259">
            <v>0</v>
          </cell>
          <cell r="O1259">
            <v>103273</v>
          </cell>
          <cell r="P1259">
            <v>0</v>
          </cell>
          <cell r="Q1259">
            <v>0</v>
          </cell>
        </row>
        <row r="1260">
          <cell r="C1260">
            <v>0</v>
          </cell>
          <cell r="D1260">
            <v>0</v>
          </cell>
          <cell r="E1260">
            <v>0</v>
          </cell>
          <cell r="F1260">
            <v>0</v>
          </cell>
          <cell r="G1260">
            <v>0</v>
          </cell>
          <cell r="H1260">
            <v>0</v>
          </cell>
          <cell r="I1260">
            <v>0</v>
          </cell>
          <cell r="J1260">
            <v>0</v>
          </cell>
          <cell r="K1260">
            <v>0</v>
          </cell>
          <cell r="L1260">
            <v>0</v>
          </cell>
          <cell r="M1260">
            <v>0</v>
          </cell>
          <cell r="N1260">
            <v>0</v>
          </cell>
          <cell r="O1260">
            <v>0</v>
          </cell>
          <cell r="P1260">
            <v>0</v>
          </cell>
          <cell r="Q1260">
            <v>0</v>
          </cell>
        </row>
        <row r="1261">
          <cell r="C1261">
            <v>0</v>
          </cell>
          <cell r="D1261">
            <v>0</v>
          </cell>
          <cell r="E1261">
            <v>0</v>
          </cell>
          <cell r="F1261">
            <v>0</v>
          </cell>
          <cell r="G1261">
            <v>0</v>
          </cell>
          <cell r="H1261">
            <v>0</v>
          </cell>
          <cell r="I1261">
            <v>0</v>
          </cell>
          <cell r="J1261">
            <v>0</v>
          </cell>
          <cell r="K1261">
            <v>0</v>
          </cell>
          <cell r="L1261">
            <v>0</v>
          </cell>
          <cell r="M1261">
            <v>0</v>
          </cell>
          <cell r="N1261">
            <v>0</v>
          </cell>
          <cell r="O1261">
            <v>0</v>
          </cell>
          <cell r="P1261">
            <v>0</v>
          </cell>
          <cell r="Q1261">
            <v>0</v>
          </cell>
        </row>
        <row r="1262">
          <cell r="C1262">
            <v>0</v>
          </cell>
          <cell r="D1262">
            <v>0</v>
          </cell>
          <cell r="E1262">
            <v>0</v>
          </cell>
          <cell r="F1262">
            <v>0</v>
          </cell>
          <cell r="G1262">
            <v>0</v>
          </cell>
          <cell r="H1262" t="str">
            <v>Firma</v>
          </cell>
          <cell r="I1262">
            <v>0</v>
          </cell>
          <cell r="J1262">
            <v>0</v>
          </cell>
          <cell r="K1262">
            <v>0</v>
          </cell>
          <cell r="L1262">
            <v>0</v>
          </cell>
          <cell r="M1262">
            <v>0</v>
          </cell>
          <cell r="N1262">
            <v>0</v>
          </cell>
          <cell r="O1262">
            <v>0</v>
          </cell>
          <cell r="P1262">
            <v>0</v>
          </cell>
          <cell r="Q1262">
            <v>0</v>
          </cell>
        </row>
        <row r="1263">
          <cell r="C1263">
            <v>0</v>
          </cell>
          <cell r="D1263">
            <v>0</v>
          </cell>
          <cell r="E1263">
            <v>0</v>
          </cell>
          <cell r="F1263">
            <v>0</v>
          </cell>
          <cell r="G1263">
            <v>0</v>
          </cell>
          <cell r="H1263" t="str">
            <v>Nombre:</v>
          </cell>
          <cell r="I1263">
            <v>0</v>
          </cell>
          <cell r="J1263">
            <v>0</v>
          </cell>
          <cell r="K1263">
            <v>0</v>
          </cell>
          <cell r="L1263">
            <v>0</v>
          </cell>
          <cell r="M1263">
            <v>0</v>
          </cell>
          <cell r="N1263">
            <v>0</v>
          </cell>
          <cell r="O1263">
            <v>0</v>
          </cell>
          <cell r="P1263">
            <v>0</v>
          </cell>
          <cell r="Q1263">
            <v>0</v>
          </cell>
        </row>
        <row r="1264">
          <cell r="C1264">
            <v>0</v>
          </cell>
          <cell r="D1264">
            <v>0</v>
          </cell>
          <cell r="E1264">
            <v>0</v>
          </cell>
          <cell r="F1264">
            <v>0</v>
          </cell>
          <cell r="G1264">
            <v>0</v>
          </cell>
          <cell r="H1264" t="str">
            <v>Representante Legal del Contratista o su Apoderado</v>
          </cell>
          <cell r="I1264">
            <v>0</v>
          </cell>
          <cell r="J1264">
            <v>0</v>
          </cell>
          <cell r="K1264">
            <v>0</v>
          </cell>
          <cell r="L1264">
            <v>0</v>
          </cell>
          <cell r="M1264">
            <v>0</v>
          </cell>
          <cell r="N1264">
            <v>0</v>
          </cell>
          <cell r="O1264">
            <v>0</v>
          </cell>
          <cell r="P1264">
            <v>0</v>
          </cell>
          <cell r="Q1264">
            <v>0</v>
          </cell>
        </row>
        <row r="1265">
          <cell r="C1265">
            <v>0</v>
          </cell>
          <cell r="D1265">
            <v>0</v>
          </cell>
          <cell r="E1265">
            <v>0</v>
          </cell>
          <cell r="F1265">
            <v>0</v>
          </cell>
          <cell r="G1265">
            <v>0</v>
          </cell>
          <cell r="H1265" t="str">
            <v>Matricula No. :</v>
          </cell>
          <cell r="I1265">
            <v>0</v>
          </cell>
          <cell r="J1265">
            <v>0</v>
          </cell>
          <cell r="K1265">
            <v>0</v>
          </cell>
          <cell r="L1265">
            <v>0</v>
          </cell>
          <cell r="M1265">
            <v>0</v>
          </cell>
          <cell r="N1265">
            <v>0</v>
          </cell>
          <cell r="O1265">
            <v>0</v>
          </cell>
          <cell r="P1265">
            <v>0</v>
          </cell>
          <cell r="Q1265">
            <v>0</v>
          </cell>
        </row>
        <row r="1266">
          <cell r="C1266">
            <v>0</v>
          </cell>
          <cell r="D1266">
            <v>0</v>
          </cell>
          <cell r="E1266">
            <v>0</v>
          </cell>
          <cell r="F1266">
            <v>0</v>
          </cell>
          <cell r="G1266">
            <v>0</v>
          </cell>
          <cell r="H1266" t="str">
            <v xml:space="preserve"> </v>
          </cell>
          <cell r="I1266">
            <v>0</v>
          </cell>
          <cell r="J1266">
            <v>0</v>
          </cell>
          <cell r="K1266">
            <v>0</v>
          </cell>
          <cell r="L1266">
            <v>0</v>
          </cell>
          <cell r="M1266">
            <v>0</v>
          </cell>
          <cell r="N1266">
            <v>0</v>
          </cell>
          <cell r="O1266">
            <v>0</v>
          </cell>
          <cell r="P1266">
            <v>0</v>
          </cell>
          <cell r="Q1266">
            <v>0</v>
          </cell>
        </row>
        <row r="1267">
          <cell r="C1267" t="str">
            <v>OBSERVACIONES INTERVENTORÍA</v>
          </cell>
          <cell r="D1267">
            <v>0</v>
          </cell>
          <cell r="E1267">
            <v>0</v>
          </cell>
          <cell r="F1267">
            <v>0</v>
          </cell>
          <cell r="G1267">
            <v>0</v>
          </cell>
          <cell r="H1267">
            <v>0</v>
          </cell>
          <cell r="I1267">
            <v>0</v>
          </cell>
          <cell r="J1267">
            <v>0</v>
          </cell>
          <cell r="K1267">
            <v>0</v>
          </cell>
          <cell r="L1267">
            <v>0</v>
          </cell>
          <cell r="M1267">
            <v>0</v>
          </cell>
          <cell r="N1267">
            <v>0</v>
          </cell>
          <cell r="O1267">
            <v>0</v>
          </cell>
          <cell r="P1267">
            <v>0</v>
          </cell>
          <cell r="Q1267">
            <v>0</v>
          </cell>
        </row>
        <row r="1268">
          <cell r="C1268">
            <v>0</v>
          </cell>
          <cell r="D1268">
            <v>0</v>
          </cell>
          <cell r="E1268">
            <v>0</v>
          </cell>
          <cell r="F1268">
            <v>0</v>
          </cell>
          <cell r="G1268">
            <v>0</v>
          </cell>
          <cell r="H1268">
            <v>0</v>
          </cell>
          <cell r="I1268">
            <v>0</v>
          </cell>
          <cell r="J1268">
            <v>0</v>
          </cell>
          <cell r="K1268">
            <v>0</v>
          </cell>
          <cell r="L1268">
            <v>0</v>
          </cell>
          <cell r="M1268">
            <v>0</v>
          </cell>
          <cell r="N1268">
            <v>0</v>
          </cell>
          <cell r="O1268">
            <v>0</v>
          </cell>
          <cell r="P1268">
            <v>0</v>
          </cell>
          <cell r="Q1268">
            <v>0</v>
          </cell>
        </row>
        <row r="1269">
          <cell r="C1269">
            <v>0</v>
          </cell>
          <cell r="D1269">
            <v>0</v>
          </cell>
          <cell r="E1269">
            <v>0</v>
          </cell>
          <cell r="F1269">
            <v>0</v>
          </cell>
          <cell r="G1269">
            <v>0</v>
          </cell>
          <cell r="H1269">
            <v>0</v>
          </cell>
          <cell r="I1269">
            <v>0</v>
          </cell>
          <cell r="J1269">
            <v>0</v>
          </cell>
          <cell r="K1269">
            <v>0</v>
          </cell>
          <cell r="L1269">
            <v>0</v>
          </cell>
          <cell r="M1269">
            <v>0</v>
          </cell>
          <cell r="N1269">
            <v>0</v>
          </cell>
          <cell r="O1269">
            <v>0</v>
          </cell>
          <cell r="P1269">
            <v>0</v>
          </cell>
          <cell r="Q1269">
            <v>0</v>
          </cell>
        </row>
        <row r="1270">
          <cell r="C1270">
            <v>0</v>
          </cell>
          <cell r="D1270">
            <v>0</v>
          </cell>
          <cell r="E1270">
            <v>0</v>
          </cell>
          <cell r="F1270">
            <v>0</v>
          </cell>
          <cell r="G1270">
            <v>0</v>
          </cell>
          <cell r="H1270">
            <v>0</v>
          </cell>
          <cell r="I1270">
            <v>0</v>
          </cell>
          <cell r="J1270">
            <v>0</v>
          </cell>
          <cell r="K1270">
            <v>0</v>
          </cell>
          <cell r="L1270">
            <v>0</v>
          </cell>
          <cell r="M1270">
            <v>0</v>
          </cell>
          <cell r="N1270">
            <v>0</v>
          </cell>
          <cell r="O1270">
            <v>0</v>
          </cell>
          <cell r="P1270">
            <v>0</v>
          </cell>
          <cell r="Q1270">
            <v>0</v>
          </cell>
        </row>
        <row r="1271">
          <cell r="C1271" t="str">
            <v>APROBACIÓN POR INTERVENTORÍA</v>
          </cell>
          <cell r="D1271">
            <v>0</v>
          </cell>
          <cell r="E1271">
            <v>0</v>
          </cell>
          <cell r="F1271">
            <v>0</v>
          </cell>
          <cell r="G1271">
            <v>0</v>
          </cell>
          <cell r="H1271">
            <v>0</v>
          </cell>
          <cell r="I1271">
            <v>0</v>
          </cell>
          <cell r="J1271">
            <v>0</v>
          </cell>
          <cell r="K1271">
            <v>0</v>
          </cell>
          <cell r="L1271">
            <v>0</v>
          </cell>
          <cell r="M1271">
            <v>0</v>
          </cell>
          <cell r="N1271">
            <v>0</v>
          </cell>
          <cell r="O1271">
            <v>0</v>
          </cell>
          <cell r="P1271">
            <v>0</v>
          </cell>
          <cell r="Q1271">
            <v>0</v>
          </cell>
        </row>
        <row r="1272">
          <cell r="C1272"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1272">
            <v>0</v>
          </cell>
          <cell r="E1272">
            <v>0</v>
          </cell>
          <cell r="F1272">
            <v>0</v>
          </cell>
          <cell r="G1272">
            <v>0</v>
          </cell>
          <cell r="H1272">
            <v>0</v>
          </cell>
          <cell r="I1272">
            <v>0</v>
          </cell>
          <cell r="J1272">
            <v>0</v>
          </cell>
          <cell r="K1272">
            <v>0</v>
          </cell>
          <cell r="L1272">
            <v>0</v>
          </cell>
          <cell r="M1272">
            <v>0</v>
          </cell>
          <cell r="N1272">
            <v>0</v>
          </cell>
          <cell r="O1272">
            <v>0</v>
          </cell>
          <cell r="P1272">
            <v>0</v>
          </cell>
          <cell r="Q1272">
            <v>0</v>
          </cell>
        </row>
        <row r="1273">
          <cell r="C1273">
            <v>0</v>
          </cell>
          <cell r="D1273">
            <v>0</v>
          </cell>
          <cell r="E1273">
            <v>0</v>
          </cell>
          <cell r="F1273">
            <v>0</v>
          </cell>
          <cell r="G1273">
            <v>0</v>
          </cell>
          <cell r="H1273">
            <v>0</v>
          </cell>
          <cell r="I1273">
            <v>0</v>
          </cell>
          <cell r="J1273">
            <v>0</v>
          </cell>
          <cell r="K1273">
            <v>0</v>
          </cell>
          <cell r="L1273">
            <v>0</v>
          </cell>
          <cell r="M1273">
            <v>0</v>
          </cell>
          <cell r="N1273">
            <v>0</v>
          </cell>
          <cell r="O1273">
            <v>0</v>
          </cell>
          <cell r="P1273">
            <v>0</v>
          </cell>
          <cell r="Q1273">
            <v>0</v>
          </cell>
        </row>
        <row r="1274">
          <cell r="C1274"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1274">
            <v>0</v>
          </cell>
          <cell r="E1274">
            <v>0</v>
          </cell>
          <cell r="F1274">
            <v>0</v>
          </cell>
          <cell r="G1274">
            <v>0</v>
          </cell>
          <cell r="H1274">
            <v>0</v>
          </cell>
          <cell r="I1274">
            <v>0</v>
          </cell>
          <cell r="J1274">
            <v>0</v>
          </cell>
          <cell r="K1274">
            <v>0</v>
          </cell>
          <cell r="L1274">
            <v>0</v>
          </cell>
          <cell r="M1274">
            <v>0</v>
          </cell>
          <cell r="N1274">
            <v>0</v>
          </cell>
          <cell r="O1274">
            <v>0</v>
          </cell>
          <cell r="P1274">
            <v>0</v>
          </cell>
          <cell r="Q1274">
            <v>0</v>
          </cell>
        </row>
        <row r="1275">
          <cell r="C1275">
            <v>0</v>
          </cell>
          <cell r="D1275">
            <v>0</v>
          </cell>
          <cell r="E1275">
            <v>0</v>
          </cell>
          <cell r="F1275">
            <v>0</v>
          </cell>
          <cell r="G1275">
            <v>0</v>
          </cell>
          <cell r="H1275">
            <v>0</v>
          </cell>
          <cell r="I1275">
            <v>0</v>
          </cell>
          <cell r="J1275">
            <v>0</v>
          </cell>
          <cell r="K1275">
            <v>0</v>
          </cell>
          <cell r="L1275">
            <v>0</v>
          </cell>
          <cell r="M1275">
            <v>0</v>
          </cell>
          <cell r="N1275">
            <v>0</v>
          </cell>
          <cell r="O1275">
            <v>0</v>
          </cell>
          <cell r="P1275">
            <v>0</v>
          </cell>
          <cell r="Q1275">
            <v>0</v>
          </cell>
        </row>
        <row r="1276">
          <cell r="C1276">
            <v>0</v>
          </cell>
          <cell r="D1276">
            <v>0</v>
          </cell>
          <cell r="E1276">
            <v>0</v>
          </cell>
          <cell r="F1276">
            <v>0</v>
          </cell>
          <cell r="G1276">
            <v>0</v>
          </cell>
          <cell r="H1276">
            <v>0</v>
          </cell>
          <cell r="I1276">
            <v>0</v>
          </cell>
          <cell r="J1276">
            <v>0</v>
          </cell>
          <cell r="K1276">
            <v>0</v>
          </cell>
          <cell r="L1276">
            <v>0</v>
          </cell>
          <cell r="M1276">
            <v>0</v>
          </cell>
          <cell r="N1276">
            <v>0</v>
          </cell>
          <cell r="O1276">
            <v>0</v>
          </cell>
          <cell r="P1276">
            <v>0</v>
          </cell>
          <cell r="Q1276">
            <v>0</v>
          </cell>
        </row>
        <row r="1277">
          <cell r="C1277">
            <v>0</v>
          </cell>
          <cell r="D1277">
            <v>0</v>
          </cell>
          <cell r="E1277">
            <v>0</v>
          </cell>
          <cell r="F1277">
            <v>0</v>
          </cell>
          <cell r="G1277">
            <v>0</v>
          </cell>
          <cell r="H1277" t="str">
            <v>Firma</v>
          </cell>
          <cell r="I1277">
            <v>0</v>
          </cell>
          <cell r="J1277">
            <v>0</v>
          </cell>
          <cell r="K1277">
            <v>0</v>
          </cell>
          <cell r="L1277">
            <v>0</v>
          </cell>
          <cell r="M1277">
            <v>0</v>
          </cell>
          <cell r="N1277">
            <v>0</v>
          </cell>
          <cell r="O1277">
            <v>0</v>
          </cell>
          <cell r="P1277">
            <v>0</v>
          </cell>
          <cell r="Q1277">
            <v>0</v>
          </cell>
        </row>
        <row r="1278">
          <cell r="C1278">
            <v>0</v>
          </cell>
          <cell r="D1278">
            <v>0</v>
          </cell>
          <cell r="E1278">
            <v>0</v>
          </cell>
          <cell r="F1278">
            <v>0</v>
          </cell>
          <cell r="G1278">
            <v>0</v>
          </cell>
          <cell r="H1278" t="str">
            <v>Nombre:</v>
          </cell>
          <cell r="I1278">
            <v>0</v>
          </cell>
          <cell r="J1278">
            <v>0</v>
          </cell>
          <cell r="K1278">
            <v>0</v>
          </cell>
          <cell r="L1278">
            <v>0</v>
          </cell>
          <cell r="M1278">
            <v>0</v>
          </cell>
          <cell r="N1278">
            <v>0</v>
          </cell>
          <cell r="O1278">
            <v>0</v>
          </cell>
          <cell r="P1278">
            <v>0</v>
          </cell>
          <cell r="Q1278">
            <v>0</v>
          </cell>
        </row>
        <row r="1279">
          <cell r="C1279">
            <v>0</v>
          </cell>
          <cell r="D1279">
            <v>0</v>
          </cell>
          <cell r="E1279">
            <v>0</v>
          </cell>
          <cell r="F1279">
            <v>0</v>
          </cell>
          <cell r="G1279">
            <v>0</v>
          </cell>
          <cell r="H1279" t="str">
            <v>Representante Legal del Interventor o su Apoderado</v>
          </cell>
          <cell r="I1279">
            <v>0</v>
          </cell>
          <cell r="J1279">
            <v>0</v>
          </cell>
          <cell r="K1279">
            <v>0</v>
          </cell>
          <cell r="L1279">
            <v>0</v>
          </cell>
          <cell r="M1279">
            <v>0</v>
          </cell>
          <cell r="N1279">
            <v>0</v>
          </cell>
          <cell r="O1279">
            <v>0</v>
          </cell>
          <cell r="P1279">
            <v>0</v>
          </cell>
          <cell r="Q1279">
            <v>0</v>
          </cell>
        </row>
        <row r="1280">
          <cell r="C1280">
            <v>0</v>
          </cell>
          <cell r="D1280">
            <v>0</v>
          </cell>
          <cell r="E1280">
            <v>0</v>
          </cell>
          <cell r="F1280">
            <v>0</v>
          </cell>
          <cell r="G1280">
            <v>0</v>
          </cell>
          <cell r="H1280" t="str">
            <v>Matricula No. :</v>
          </cell>
          <cell r="I1280">
            <v>0</v>
          </cell>
          <cell r="J1280">
            <v>0</v>
          </cell>
          <cell r="K1280">
            <v>0</v>
          </cell>
          <cell r="L1280">
            <v>0</v>
          </cell>
          <cell r="M1280">
            <v>0</v>
          </cell>
          <cell r="N1280">
            <v>0</v>
          </cell>
          <cell r="O1280">
            <v>0</v>
          </cell>
          <cell r="P1280">
            <v>0</v>
          </cell>
          <cell r="Q1280">
            <v>0</v>
          </cell>
        </row>
        <row r="1281">
          <cell r="C1281">
            <v>0</v>
          </cell>
          <cell r="D1281">
            <v>0</v>
          </cell>
          <cell r="E1281">
            <v>0</v>
          </cell>
          <cell r="F1281">
            <v>0</v>
          </cell>
          <cell r="G1281">
            <v>0</v>
          </cell>
          <cell r="H1281">
            <v>0</v>
          </cell>
          <cell r="I1281">
            <v>0</v>
          </cell>
          <cell r="J1281">
            <v>0</v>
          </cell>
          <cell r="K1281">
            <v>0</v>
          </cell>
          <cell r="L1281">
            <v>0</v>
          </cell>
          <cell r="M1281">
            <v>0</v>
          </cell>
          <cell r="N1281">
            <v>0</v>
          </cell>
          <cell r="O1281">
            <v>0</v>
          </cell>
          <cell r="P1281">
            <v>0</v>
          </cell>
          <cell r="Q1281">
            <v>0</v>
          </cell>
        </row>
        <row r="1282">
          <cell r="C1282">
            <v>0</v>
          </cell>
          <cell r="D1282">
            <v>0</v>
          </cell>
          <cell r="E1282">
            <v>0</v>
          </cell>
          <cell r="F1282">
            <v>0</v>
          </cell>
          <cell r="G1282">
            <v>0</v>
          </cell>
          <cell r="H1282">
            <v>0</v>
          </cell>
          <cell r="I1282">
            <v>0</v>
          </cell>
          <cell r="J1282">
            <v>0</v>
          </cell>
          <cell r="K1282">
            <v>0</v>
          </cell>
          <cell r="L1282">
            <v>0</v>
          </cell>
          <cell r="M1282">
            <v>0</v>
          </cell>
          <cell r="N1282">
            <v>0</v>
          </cell>
          <cell r="O1282">
            <v>0</v>
          </cell>
          <cell r="P1282">
            <v>0</v>
          </cell>
          <cell r="Q1282">
            <v>0</v>
          </cell>
        </row>
        <row r="1284">
          <cell r="C1284">
            <v>0</v>
          </cell>
          <cell r="D1284">
            <v>0</v>
          </cell>
          <cell r="E1284">
            <v>0</v>
          </cell>
          <cell r="F1284">
            <v>0</v>
          </cell>
          <cell r="G1284">
            <v>0</v>
          </cell>
          <cell r="H1284">
            <v>0</v>
          </cell>
          <cell r="I1284">
            <v>0</v>
          </cell>
          <cell r="J1284">
            <v>0</v>
          </cell>
          <cell r="K1284">
            <v>0</v>
          </cell>
          <cell r="L1284">
            <v>0</v>
          </cell>
          <cell r="M1284">
            <v>0</v>
          </cell>
          <cell r="N1284">
            <v>0</v>
          </cell>
          <cell r="O1284">
            <v>0</v>
          </cell>
          <cell r="P1284">
            <v>0</v>
          </cell>
          <cell r="Q1284">
            <v>0</v>
          </cell>
        </row>
        <row r="1285">
          <cell r="C1285" t="str">
            <v>Formulario 1 - Propuesta económica  - Documento tipo de selección abreviada de menor cuantía - versión 2</v>
          </cell>
          <cell r="D1285">
            <v>0</v>
          </cell>
          <cell r="E1285">
            <v>0</v>
          </cell>
          <cell r="F1285">
            <v>0</v>
          </cell>
          <cell r="G1285">
            <v>0</v>
          </cell>
          <cell r="H1285">
            <v>0</v>
          </cell>
          <cell r="I1285">
            <v>0</v>
          </cell>
          <cell r="J1285">
            <v>0</v>
          </cell>
          <cell r="K1285">
            <v>0</v>
          </cell>
          <cell r="L1285">
            <v>0</v>
          </cell>
          <cell r="M1285">
            <v>0</v>
          </cell>
          <cell r="N1285">
            <v>0</v>
          </cell>
          <cell r="O1285">
            <v>0</v>
          </cell>
          <cell r="P1285">
            <v>0</v>
          </cell>
          <cell r="Q1285">
            <v>0</v>
          </cell>
        </row>
        <row r="1286">
          <cell r="C1286" t="str">
            <v>Código</v>
          </cell>
          <cell r="D1286" t="str">
            <v>CCE-EICP-FM-25</v>
          </cell>
          <cell r="E1286" t="str">
            <v>Versión</v>
          </cell>
          <cell r="F1286">
            <v>2</v>
          </cell>
          <cell r="G1286">
            <v>0</v>
          </cell>
          <cell r="H1286">
            <v>0</v>
          </cell>
          <cell r="I1286">
            <v>0</v>
          </cell>
          <cell r="J1286">
            <v>0</v>
          </cell>
          <cell r="K1286">
            <v>0</v>
          </cell>
          <cell r="L1286">
            <v>0</v>
          </cell>
          <cell r="M1286">
            <v>0</v>
          </cell>
          <cell r="N1286">
            <v>0</v>
          </cell>
          <cell r="O1286">
            <v>0</v>
          </cell>
          <cell r="P1286">
            <v>0</v>
          </cell>
          <cell r="Q1286">
            <v>0</v>
          </cell>
        </row>
        <row r="1287">
          <cell r="C1287">
            <v>0</v>
          </cell>
          <cell r="D1287">
            <v>0</v>
          </cell>
          <cell r="E1287">
            <v>0</v>
          </cell>
          <cell r="F1287">
            <v>0</v>
          </cell>
          <cell r="G1287">
            <v>0</v>
          </cell>
          <cell r="H1287">
            <v>0</v>
          </cell>
          <cell r="I1287">
            <v>0</v>
          </cell>
          <cell r="J1287">
            <v>0</v>
          </cell>
          <cell r="K1287">
            <v>0</v>
          </cell>
          <cell r="L1287">
            <v>0</v>
          </cell>
          <cell r="M1287">
            <v>0</v>
          </cell>
          <cell r="N1287">
            <v>0</v>
          </cell>
          <cell r="O1287">
            <v>0</v>
          </cell>
          <cell r="P1287">
            <v>0</v>
          </cell>
          <cell r="Q1287">
            <v>0</v>
          </cell>
        </row>
        <row r="1288">
          <cell r="C1288" t="str">
            <v>[La entidad podrá utilizar este formato para la presentación de los análisis de precios unitarios el contratista en la oportunidad prevista en el numeral 8.1. del Documento Base]</v>
          </cell>
          <cell r="D1288">
            <v>0</v>
          </cell>
          <cell r="E1288">
            <v>0</v>
          </cell>
          <cell r="F1288">
            <v>0</v>
          </cell>
          <cell r="G1288">
            <v>0</v>
          </cell>
          <cell r="H1288">
            <v>0</v>
          </cell>
          <cell r="I1288">
            <v>0</v>
          </cell>
          <cell r="J1288">
            <v>0</v>
          </cell>
          <cell r="K1288">
            <v>0</v>
          </cell>
          <cell r="L1288">
            <v>0</v>
          </cell>
          <cell r="M1288">
            <v>0</v>
          </cell>
          <cell r="N1288">
            <v>0</v>
          </cell>
          <cell r="O1288">
            <v>0</v>
          </cell>
          <cell r="P1288">
            <v>0</v>
          </cell>
          <cell r="Q1288">
            <v>0</v>
          </cell>
        </row>
        <row r="1289">
          <cell r="C1289">
            <v>0</v>
          </cell>
          <cell r="D1289">
            <v>0</v>
          </cell>
          <cell r="E1289">
            <v>0</v>
          </cell>
          <cell r="F1289">
            <v>0</v>
          </cell>
          <cell r="G1289">
            <v>0</v>
          </cell>
          <cell r="H1289">
            <v>0</v>
          </cell>
          <cell r="I1289">
            <v>0</v>
          </cell>
          <cell r="J1289">
            <v>0</v>
          </cell>
          <cell r="K1289">
            <v>0</v>
          </cell>
          <cell r="L1289">
            <v>0</v>
          </cell>
          <cell r="M1289">
            <v>0</v>
          </cell>
          <cell r="N1289">
            <v>0</v>
          </cell>
          <cell r="O1289">
            <v>0</v>
          </cell>
          <cell r="P1289">
            <v>0</v>
          </cell>
          <cell r="Q1289">
            <v>0</v>
          </cell>
        </row>
        <row r="1290">
          <cell r="C1290">
            <v>0</v>
          </cell>
          <cell r="D1290">
            <v>0</v>
          </cell>
          <cell r="E1290">
            <v>0</v>
          </cell>
          <cell r="F1290">
            <v>0</v>
          </cell>
          <cell r="G1290">
            <v>0</v>
          </cell>
          <cell r="H1290">
            <v>0</v>
          </cell>
          <cell r="I1290">
            <v>0</v>
          </cell>
          <cell r="J1290">
            <v>0</v>
          </cell>
          <cell r="K1290">
            <v>0</v>
          </cell>
          <cell r="L1290">
            <v>0</v>
          </cell>
          <cell r="M1290">
            <v>0</v>
          </cell>
          <cell r="N1290">
            <v>0</v>
          </cell>
          <cell r="O1290">
            <v>0</v>
          </cell>
          <cell r="P1290">
            <v>0</v>
          </cell>
          <cell r="Q1290">
            <v>0</v>
          </cell>
        </row>
        <row r="1291">
          <cell r="C1291">
            <v>0</v>
          </cell>
          <cell r="D1291" t="str">
            <v>MUNICIPIO DE CONCORDIA, ANTIOQUIA</v>
          </cell>
          <cell r="E1291">
            <v>0</v>
          </cell>
          <cell r="F1291">
            <v>0</v>
          </cell>
          <cell r="G1291">
            <v>0</v>
          </cell>
          <cell r="H1291">
            <v>0</v>
          </cell>
          <cell r="I1291">
            <v>0</v>
          </cell>
          <cell r="J1291">
            <v>0</v>
          </cell>
          <cell r="K1291">
            <v>0</v>
          </cell>
          <cell r="L1291">
            <v>0</v>
          </cell>
          <cell r="M1291">
            <v>0</v>
          </cell>
          <cell r="N1291">
            <v>0</v>
          </cell>
          <cell r="O1291">
            <v>0</v>
          </cell>
          <cell r="P1291">
            <v>0</v>
          </cell>
          <cell r="Q1291">
            <v>0</v>
          </cell>
        </row>
        <row r="1292">
          <cell r="C1292">
            <v>0</v>
          </cell>
          <cell r="D1292">
            <v>0</v>
          </cell>
          <cell r="E1292">
            <v>0</v>
          </cell>
          <cell r="F1292">
            <v>0</v>
          </cell>
          <cell r="G1292">
            <v>0</v>
          </cell>
          <cell r="H1292">
            <v>0</v>
          </cell>
          <cell r="I1292">
            <v>0</v>
          </cell>
          <cell r="J1292">
            <v>0</v>
          </cell>
          <cell r="K1292">
            <v>0</v>
          </cell>
          <cell r="L1292" t="str">
            <v>VERSIÓN</v>
          </cell>
          <cell r="M1292">
            <v>0</v>
          </cell>
          <cell r="N1292">
            <v>0</v>
          </cell>
          <cell r="O1292">
            <v>0</v>
          </cell>
          <cell r="P1292">
            <v>0</v>
          </cell>
          <cell r="Q1292">
            <v>0</v>
          </cell>
        </row>
        <row r="1293">
          <cell r="C1293">
            <v>0</v>
          </cell>
          <cell r="D1293" t="str">
            <v xml:space="preserve">[NÚMERO DEL PROCESO] </v>
          </cell>
          <cell r="E1293">
            <v>0</v>
          </cell>
          <cell r="F1293">
            <v>0</v>
          </cell>
          <cell r="G1293">
            <v>0</v>
          </cell>
          <cell r="H1293">
            <v>0</v>
          </cell>
          <cell r="I1293">
            <v>0</v>
          </cell>
          <cell r="J1293">
            <v>0</v>
          </cell>
          <cell r="K1293">
            <v>0</v>
          </cell>
          <cell r="L1293">
            <v>0</v>
          </cell>
          <cell r="M1293">
            <v>0</v>
          </cell>
          <cell r="N1293">
            <v>0</v>
          </cell>
          <cell r="O1293">
            <v>0</v>
          </cell>
          <cell r="P1293">
            <v>0</v>
          </cell>
          <cell r="Q1293">
            <v>0</v>
          </cell>
        </row>
        <row r="1294">
          <cell r="C1294">
            <v>0</v>
          </cell>
          <cell r="D1294">
            <v>0</v>
          </cell>
          <cell r="E1294">
            <v>0</v>
          </cell>
          <cell r="F1294">
            <v>0</v>
          </cell>
          <cell r="G1294">
            <v>0</v>
          </cell>
          <cell r="H1294">
            <v>0</v>
          </cell>
          <cell r="I1294">
            <v>0</v>
          </cell>
          <cell r="J1294">
            <v>0</v>
          </cell>
          <cell r="K1294">
            <v>0</v>
          </cell>
          <cell r="L1294" t="str">
            <v>PÁGINA</v>
          </cell>
          <cell r="M1294">
            <v>1</v>
          </cell>
          <cell r="N1294" t="str">
            <v>DE</v>
          </cell>
          <cell r="O1294">
            <v>1</v>
          </cell>
          <cell r="P1294">
            <v>0</v>
          </cell>
          <cell r="Q1294">
            <v>0</v>
          </cell>
        </row>
        <row r="1295">
          <cell r="C1295">
            <v>0</v>
          </cell>
          <cell r="D1295" t="str">
            <v xml:space="preserve">ANALISIS DE PRECIOS UNITARIOS </v>
          </cell>
          <cell r="E1295">
            <v>0</v>
          </cell>
          <cell r="F1295">
            <v>0</v>
          </cell>
          <cell r="G1295">
            <v>0</v>
          </cell>
          <cell r="H1295">
            <v>0</v>
          </cell>
          <cell r="I1295">
            <v>0</v>
          </cell>
          <cell r="J1295">
            <v>0</v>
          </cell>
          <cell r="K1295">
            <v>0</v>
          </cell>
          <cell r="L1295">
            <v>0</v>
          </cell>
          <cell r="M1295">
            <v>0</v>
          </cell>
          <cell r="N1295">
            <v>0</v>
          </cell>
          <cell r="O1295">
            <v>0</v>
          </cell>
          <cell r="P1295">
            <v>0</v>
          </cell>
          <cell r="Q1295">
            <v>0</v>
          </cell>
        </row>
        <row r="1296">
          <cell r="C1296">
            <v>0</v>
          </cell>
          <cell r="D1296">
            <v>0</v>
          </cell>
          <cell r="E1296">
            <v>0</v>
          </cell>
          <cell r="F1296">
            <v>0</v>
          </cell>
          <cell r="G1296">
            <v>0</v>
          </cell>
          <cell r="H1296">
            <v>0</v>
          </cell>
          <cell r="I1296">
            <v>0</v>
          </cell>
          <cell r="J1296">
            <v>0</v>
          </cell>
          <cell r="K1296">
            <v>0</v>
          </cell>
          <cell r="L1296">
            <v>0</v>
          </cell>
          <cell r="M1296">
            <v>0</v>
          </cell>
          <cell r="N1296">
            <v>0</v>
          </cell>
          <cell r="O1296">
            <v>0</v>
          </cell>
          <cell r="P1296">
            <v>0</v>
          </cell>
          <cell r="Q1296">
            <v>0</v>
          </cell>
        </row>
        <row r="1297">
          <cell r="C1297">
            <v>0</v>
          </cell>
          <cell r="D1297">
            <v>0</v>
          </cell>
          <cell r="E1297">
            <v>0</v>
          </cell>
          <cell r="F1297">
            <v>0</v>
          </cell>
          <cell r="G1297">
            <v>0</v>
          </cell>
          <cell r="H1297">
            <v>0</v>
          </cell>
          <cell r="I1297">
            <v>0</v>
          </cell>
          <cell r="J1297">
            <v>0</v>
          </cell>
          <cell r="K1297">
            <v>0</v>
          </cell>
          <cell r="L1297" t="str">
            <v>FECHA</v>
          </cell>
          <cell r="M1297" t="str">
            <v>DD</v>
          </cell>
          <cell r="N1297" t="str">
            <v>MM</v>
          </cell>
          <cell r="O1297" t="str">
            <v>AA</v>
          </cell>
          <cell r="P1297">
            <v>0</v>
          </cell>
          <cell r="Q1297">
            <v>0</v>
          </cell>
        </row>
        <row r="1298">
          <cell r="C1298">
            <v>0</v>
          </cell>
          <cell r="D1298">
            <v>0</v>
          </cell>
          <cell r="E1298">
            <v>0</v>
          </cell>
          <cell r="F1298">
            <v>0</v>
          </cell>
          <cell r="G1298">
            <v>0</v>
          </cell>
          <cell r="H1298">
            <v>0</v>
          </cell>
          <cell r="I1298">
            <v>0</v>
          </cell>
          <cell r="J1298">
            <v>0</v>
          </cell>
          <cell r="K1298">
            <v>0</v>
          </cell>
          <cell r="L1298">
            <v>0</v>
          </cell>
          <cell r="M1298">
            <v>8</v>
          </cell>
          <cell r="N1298">
            <v>5</v>
          </cell>
          <cell r="O1298">
            <v>2023</v>
          </cell>
          <cell r="P1298">
            <v>0</v>
          </cell>
          <cell r="Q1298">
            <v>0</v>
          </cell>
        </row>
        <row r="1299">
          <cell r="C1299" t="str">
            <v>ITEMS DE LA PROPUESTA ECONÓMICA</v>
          </cell>
          <cell r="D1299">
            <v>0</v>
          </cell>
          <cell r="E1299">
            <v>0</v>
          </cell>
          <cell r="F1299">
            <v>0</v>
          </cell>
          <cell r="G1299">
            <v>0</v>
          </cell>
          <cell r="H1299">
            <v>0</v>
          </cell>
          <cell r="I1299" t="str">
            <v>ITEMS NO PREVISTOS</v>
          </cell>
          <cell r="J1299">
            <v>0</v>
          </cell>
          <cell r="K1299">
            <v>0</v>
          </cell>
          <cell r="L1299">
            <v>0</v>
          </cell>
          <cell r="M1299">
            <v>0</v>
          </cell>
          <cell r="N1299">
            <v>0</v>
          </cell>
          <cell r="O1299">
            <v>0</v>
          </cell>
          <cell r="P1299">
            <v>0</v>
          </cell>
          <cell r="Q1299">
            <v>0</v>
          </cell>
        </row>
        <row r="1300">
          <cell r="C1300">
            <v>0</v>
          </cell>
          <cell r="D1300">
            <v>0</v>
          </cell>
          <cell r="E1300">
            <v>0</v>
          </cell>
          <cell r="F1300">
            <v>0</v>
          </cell>
          <cell r="G1300">
            <v>0</v>
          </cell>
          <cell r="H1300">
            <v>0</v>
          </cell>
          <cell r="I1300">
            <v>0</v>
          </cell>
          <cell r="J1300">
            <v>0</v>
          </cell>
          <cell r="K1300">
            <v>0</v>
          </cell>
          <cell r="L1300">
            <v>0</v>
          </cell>
          <cell r="M1300">
            <v>0</v>
          </cell>
          <cell r="N1300">
            <v>0</v>
          </cell>
          <cell r="O1300">
            <v>0</v>
          </cell>
          <cell r="P1300">
            <v>0</v>
          </cell>
          <cell r="Q1300">
            <v>0</v>
          </cell>
        </row>
        <row r="1301">
          <cell r="C1301">
            <v>0</v>
          </cell>
          <cell r="D1301">
            <v>0</v>
          </cell>
          <cell r="E1301">
            <v>0</v>
          </cell>
          <cell r="F1301">
            <v>0</v>
          </cell>
          <cell r="G1301">
            <v>0</v>
          </cell>
          <cell r="H1301">
            <v>0</v>
          </cell>
          <cell r="I1301">
            <v>0</v>
          </cell>
          <cell r="J1301">
            <v>0</v>
          </cell>
          <cell r="K1301">
            <v>0</v>
          </cell>
          <cell r="L1301">
            <v>0</v>
          </cell>
          <cell r="M1301">
            <v>0</v>
          </cell>
          <cell r="N1301">
            <v>0</v>
          </cell>
          <cell r="O1301">
            <v>0</v>
          </cell>
          <cell r="P1301">
            <v>0</v>
          </cell>
          <cell r="Q1301">
            <v>0</v>
          </cell>
        </row>
        <row r="1302">
          <cell r="C1302">
            <v>0</v>
          </cell>
          <cell r="D1302">
            <v>0</v>
          </cell>
          <cell r="E1302">
            <v>0</v>
          </cell>
          <cell r="F1302">
            <v>0</v>
          </cell>
          <cell r="G1302">
            <v>0</v>
          </cell>
          <cell r="H1302">
            <v>0</v>
          </cell>
          <cell r="I1302">
            <v>0</v>
          </cell>
          <cell r="J1302">
            <v>0</v>
          </cell>
          <cell r="K1302">
            <v>0</v>
          </cell>
          <cell r="L1302">
            <v>0</v>
          </cell>
          <cell r="M1302">
            <v>0</v>
          </cell>
          <cell r="N1302">
            <v>0</v>
          </cell>
          <cell r="O1302">
            <v>0</v>
          </cell>
          <cell r="P1302">
            <v>0</v>
          </cell>
          <cell r="Q1302">
            <v>0</v>
          </cell>
        </row>
        <row r="1303">
          <cell r="C1303" t="str">
            <v>DATOS ESPECÍFICOS</v>
          </cell>
          <cell r="D1303">
            <v>0</v>
          </cell>
          <cell r="E1303">
            <v>0</v>
          </cell>
          <cell r="F1303">
            <v>0</v>
          </cell>
          <cell r="G1303">
            <v>0</v>
          </cell>
          <cell r="H1303">
            <v>0</v>
          </cell>
          <cell r="I1303">
            <v>0</v>
          </cell>
          <cell r="J1303">
            <v>0</v>
          </cell>
          <cell r="K1303">
            <v>0</v>
          </cell>
          <cell r="L1303">
            <v>0</v>
          </cell>
          <cell r="M1303">
            <v>0</v>
          </cell>
          <cell r="N1303">
            <v>0</v>
          </cell>
          <cell r="O1303">
            <v>0</v>
          </cell>
          <cell r="P1303">
            <v>0</v>
          </cell>
          <cell r="Q1303">
            <v>0</v>
          </cell>
        </row>
        <row r="1304">
          <cell r="C1304">
            <v>0</v>
          </cell>
          <cell r="D1304">
            <v>0</v>
          </cell>
          <cell r="E1304">
            <v>0</v>
          </cell>
          <cell r="F1304">
            <v>0</v>
          </cell>
          <cell r="G1304">
            <v>0</v>
          </cell>
          <cell r="H1304">
            <v>0</v>
          </cell>
          <cell r="I1304">
            <v>0</v>
          </cell>
          <cell r="J1304">
            <v>0</v>
          </cell>
          <cell r="K1304">
            <v>0</v>
          </cell>
          <cell r="L1304">
            <v>0</v>
          </cell>
          <cell r="M1304">
            <v>0</v>
          </cell>
          <cell r="N1304">
            <v>0</v>
          </cell>
          <cell r="O1304">
            <v>0</v>
          </cell>
          <cell r="P1304">
            <v>0</v>
          </cell>
          <cell r="Q1304">
            <v>0</v>
          </cell>
        </row>
        <row r="1305">
          <cell r="C1305" t="str">
            <v>ITEM</v>
          </cell>
          <cell r="D1305" t="str">
            <v>DESCRIPCIÓN</v>
          </cell>
          <cell r="E1305">
            <v>0</v>
          </cell>
          <cell r="F1305">
            <v>0</v>
          </cell>
          <cell r="G1305">
            <v>0</v>
          </cell>
          <cell r="H1305">
            <v>0</v>
          </cell>
          <cell r="I1305">
            <v>0</v>
          </cell>
          <cell r="J1305">
            <v>0</v>
          </cell>
          <cell r="K1305">
            <v>0</v>
          </cell>
          <cell r="L1305">
            <v>0</v>
          </cell>
          <cell r="M1305" t="str">
            <v>UNIDAD</v>
          </cell>
          <cell r="N1305">
            <v>0</v>
          </cell>
          <cell r="O1305" t="str">
            <v>CANTIDAD</v>
          </cell>
          <cell r="P1305">
            <v>0</v>
          </cell>
          <cell r="Q1305">
            <v>0</v>
          </cell>
        </row>
        <row r="1306">
          <cell r="C1306" t="str">
            <v>5.4.4</v>
          </cell>
          <cell r="D1306" t="str">
            <v>S.T.C de placas en concreto de 21 Mpa, espesor de 0.08 m., pendientado y llaneado, vaciado alternado (en cuadros no superiores de 1.5 x 1.5 m). Incluye suministro y transporte de los materiales, nivelación del terreno y adecuación de la superficie, malla electro soldada D-84, curado y todo lo necesario para su correcta construcción y funcionamiento. Según diseño. Las excavaciones o descapotes se pagarán en su ítem respectivo.</v>
          </cell>
          <cell r="E1306">
            <v>0</v>
          </cell>
          <cell r="F1306">
            <v>0</v>
          </cell>
          <cell r="G1306">
            <v>0</v>
          </cell>
          <cell r="H1306">
            <v>0</v>
          </cell>
          <cell r="I1306">
            <v>0</v>
          </cell>
          <cell r="J1306">
            <v>0</v>
          </cell>
          <cell r="K1306">
            <v>0</v>
          </cell>
          <cell r="L1306">
            <v>0</v>
          </cell>
          <cell r="M1306" t="str">
            <v>m2</v>
          </cell>
          <cell r="N1306">
            <v>0</v>
          </cell>
          <cell r="O1306">
            <v>140</v>
          </cell>
          <cell r="P1306">
            <v>0</v>
          </cell>
          <cell r="Q1306">
            <v>0</v>
          </cell>
          <cell r="R1306">
            <v>71123</v>
          </cell>
          <cell r="S1306">
            <v>91699</v>
          </cell>
          <cell r="T1306">
            <v>4.0899999999999999E-2</v>
          </cell>
          <cell r="U1306">
            <v>0.80349999999999999</v>
          </cell>
          <cell r="V1306">
            <v>0</v>
          </cell>
          <cell r="W1306">
            <v>0.15570000000000001</v>
          </cell>
        </row>
        <row r="1307">
          <cell r="C1307" t="str">
            <v>I. EQUIPO</v>
          </cell>
          <cell r="D1307">
            <v>0</v>
          </cell>
          <cell r="E1307">
            <v>0</v>
          </cell>
          <cell r="F1307">
            <v>0</v>
          </cell>
          <cell r="G1307">
            <v>0</v>
          </cell>
          <cell r="H1307">
            <v>0</v>
          </cell>
          <cell r="I1307">
            <v>0</v>
          </cell>
          <cell r="J1307">
            <v>0</v>
          </cell>
          <cell r="K1307">
            <v>0</v>
          </cell>
          <cell r="L1307">
            <v>0</v>
          </cell>
          <cell r="M1307">
            <v>0</v>
          </cell>
          <cell r="N1307">
            <v>0</v>
          </cell>
          <cell r="O1307">
            <v>0</v>
          </cell>
          <cell r="P1307">
            <v>0</v>
          </cell>
          <cell r="Q1307">
            <v>0</v>
          </cell>
        </row>
        <row r="1308">
          <cell r="C1308">
            <v>0</v>
          </cell>
          <cell r="D1308">
            <v>0</v>
          </cell>
          <cell r="E1308">
            <v>0</v>
          </cell>
          <cell r="F1308">
            <v>0</v>
          </cell>
          <cell r="G1308">
            <v>0</v>
          </cell>
          <cell r="H1308">
            <v>0</v>
          </cell>
          <cell r="I1308">
            <v>0</v>
          </cell>
          <cell r="J1308">
            <v>0</v>
          </cell>
          <cell r="K1308">
            <v>0</v>
          </cell>
          <cell r="L1308">
            <v>0</v>
          </cell>
          <cell r="M1308">
            <v>0</v>
          </cell>
          <cell r="N1308">
            <v>0</v>
          </cell>
          <cell r="O1308">
            <v>0</v>
          </cell>
          <cell r="P1308">
            <v>0</v>
          </cell>
          <cell r="Q1308">
            <v>0</v>
          </cell>
        </row>
        <row r="1309">
          <cell r="C1309" t="str">
            <v>DESCRIPCIÓN</v>
          </cell>
          <cell r="D1309">
            <v>0</v>
          </cell>
          <cell r="E1309">
            <v>0</v>
          </cell>
          <cell r="F1309">
            <v>0</v>
          </cell>
          <cell r="G1309">
            <v>0</v>
          </cell>
          <cell r="H1309" t="str">
            <v>MARCA</v>
          </cell>
          <cell r="I1309">
            <v>0</v>
          </cell>
          <cell r="J1309" t="str">
            <v>TIPO</v>
          </cell>
          <cell r="K1309">
            <v>0</v>
          </cell>
          <cell r="L1309" t="str">
            <v>TARIFA/HORA</v>
          </cell>
          <cell r="M1309" t="str">
            <v>RENDIMIENTO</v>
          </cell>
          <cell r="N1309">
            <v>0</v>
          </cell>
          <cell r="O1309" t="str">
            <v>Vr. UNITARIO</v>
          </cell>
          <cell r="P1309">
            <v>0</v>
          </cell>
          <cell r="Q1309">
            <v>0</v>
          </cell>
        </row>
        <row r="1310">
          <cell r="C1310" t="str">
            <v>Vibrador de concreto (Mikasa), electrico a 110 v</v>
          </cell>
          <cell r="D1310">
            <v>0</v>
          </cell>
          <cell r="E1310">
            <v>0</v>
          </cell>
          <cell r="F1310">
            <v>0</v>
          </cell>
          <cell r="G1310">
            <v>0</v>
          </cell>
          <cell r="H1310">
            <v>0</v>
          </cell>
          <cell r="I1310">
            <v>0</v>
          </cell>
          <cell r="J1310" t="str">
            <v>Dia</v>
          </cell>
          <cell r="K1310">
            <v>0</v>
          </cell>
          <cell r="L1310">
            <v>46162</v>
          </cell>
          <cell r="M1310">
            <v>37</v>
          </cell>
          <cell r="N1310">
            <v>0</v>
          </cell>
          <cell r="O1310">
            <v>1248</v>
          </cell>
          <cell r="P1310">
            <v>0</v>
          </cell>
          <cell r="Q1310">
            <v>0</v>
          </cell>
          <cell r="R1310">
            <v>3.78</v>
          </cell>
          <cell r="T1310" t="str">
            <v>Vibrador de concreto (Mikasa), electrico a 110 v</v>
          </cell>
        </row>
        <row r="1311">
          <cell r="C1311" t="str">
            <v>pulidora electrica manual - disco</v>
          </cell>
          <cell r="D1311">
            <v>0</v>
          </cell>
          <cell r="E1311">
            <v>0</v>
          </cell>
          <cell r="F1311">
            <v>0</v>
          </cell>
          <cell r="G1311">
            <v>0</v>
          </cell>
          <cell r="H1311">
            <v>0</v>
          </cell>
          <cell r="I1311">
            <v>0</v>
          </cell>
          <cell r="J1311" t="str">
            <v>Dia</v>
          </cell>
          <cell r="K1311">
            <v>0</v>
          </cell>
          <cell r="L1311">
            <v>40927</v>
          </cell>
          <cell r="M1311">
            <v>37</v>
          </cell>
          <cell r="N1311">
            <v>0</v>
          </cell>
          <cell r="O1311">
            <v>1106</v>
          </cell>
          <cell r="P1311">
            <v>0</v>
          </cell>
          <cell r="Q1311">
            <v>0</v>
          </cell>
          <cell r="R1311">
            <v>3.78</v>
          </cell>
          <cell r="T1311" t="str">
            <v>pulidora electrica manual - disco</v>
          </cell>
        </row>
        <row r="1312">
          <cell r="C1312">
            <v>0</v>
          </cell>
          <cell r="D1312">
            <v>0</v>
          </cell>
          <cell r="E1312">
            <v>0</v>
          </cell>
          <cell r="F1312">
            <v>0</v>
          </cell>
          <cell r="G1312">
            <v>0</v>
          </cell>
          <cell r="H1312">
            <v>0</v>
          </cell>
          <cell r="I1312">
            <v>0</v>
          </cell>
          <cell r="J1312" t="str">
            <v/>
          </cell>
          <cell r="K1312">
            <v>0</v>
          </cell>
          <cell r="L1312" t="str">
            <v/>
          </cell>
          <cell r="M1312">
            <v>0</v>
          </cell>
          <cell r="N1312">
            <v>0</v>
          </cell>
          <cell r="O1312">
            <v>0</v>
          </cell>
          <cell r="P1312">
            <v>0</v>
          </cell>
          <cell r="Q1312">
            <v>0</v>
          </cell>
          <cell r="R1312">
            <v>0</v>
          </cell>
          <cell r="T1312">
            <v>0</v>
          </cell>
        </row>
        <row r="1313">
          <cell r="C1313">
            <v>0</v>
          </cell>
          <cell r="D1313">
            <v>0</v>
          </cell>
          <cell r="E1313">
            <v>0</v>
          </cell>
          <cell r="F1313">
            <v>0</v>
          </cell>
          <cell r="G1313">
            <v>0</v>
          </cell>
          <cell r="H1313">
            <v>0</v>
          </cell>
          <cell r="I1313">
            <v>0</v>
          </cell>
          <cell r="J1313" t="str">
            <v/>
          </cell>
          <cell r="K1313">
            <v>0</v>
          </cell>
          <cell r="L1313" t="str">
            <v/>
          </cell>
          <cell r="M1313">
            <v>0</v>
          </cell>
          <cell r="N1313">
            <v>0</v>
          </cell>
          <cell r="O1313">
            <v>0</v>
          </cell>
          <cell r="P1313">
            <v>0</v>
          </cell>
          <cell r="Q1313">
            <v>0</v>
          </cell>
          <cell r="R1313">
            <v>0</v>
          </cell>
          <cell r="T1313">
            <v>0</v>
          </cell>
        </row>
        <row r="1314">
          <cell r="C1314" t="str">
            <v>Herramienta Menor (Como % de Mano de Obra)</v>
          </cell>
          <cell r="D1314">
            <v>0</v>
          </cell>
          <cell r="E1314">
            <v>0</v>
          </cell>
          <cell r="F1314">
            <v>0</v>
          </cell>
          <cell r="G1314">
            <v>0</v>
          </cell>
          <cell r="H1314">
            <v>0</v>
          </cell>
          <cell r="I1314">
            <v>0</v>
          </cell>
          <cell r="J1314" t="str">
            <v>Dia</v>
          </cell>
          <cell r="K1314">
            <v>0</v>
          </cell>
          <cell r="L1314">
            <v>11071</v>
          </cell>
          <cell r="M1314">
            <v>0.05</v>
          </cell>
          <cell r="N1314">
            <v>0</v>
          </cell>
          <cell r="O1314">
            <v>554</v>
          </cell>
          <cell r="P1314">
            <v>0</v>
          </cell>
          <cell r="Q1314">
            <v>0</v>
          </cell>
          <cell r="R1314">
            <v>77560</v>
          </cell>
          <cell r="T1314" t="str">
            <v>Herramienta Menor (Como % de Mano de Obra)</v>
          </cell>
        </row>
        <row r="1315">
          <cell r="C1315">
            <v>0</v>
          </cell>
          <cell r="D1315">
            <v>0</v>
          </cell>
          <cell r="E1315">
            <v>0</v>
          </cell>
          <cell r="F1315">
            <v>0</v>
          </cell>
          <cell r="G1315">
            <v>0</v>
          </cell>
          <cell r="H1315">
            <v>0</v>
          </cell>
          <cell r="I1315">
            <v>0</v>
          </cell>
          <cell r="J1315">
            <v>0</v>
          </cell>
          <cell r="K1315">
            <v>0</v>
          </cell>
          <cell r="L1315">
            <v>4.0899999999999999E-2</v>
          </cell>
          <cell r="M1315" t="str">
            <v>SUBTOTAL $</v>
          </cell>
          <cell r="N1315">
            <v>0</v>
          </cell>
          <cell r="O1315">
            <v>2908</v>
          </cell>
          <cell r="P1315">
            <v>0</v>
          </cell>
          <cell r="Q1315">
            <v>0</v>
          </cell>
          <cell r="T1315">
            <v>0</v>
          </cell>
        </row>
        <row r="1316">
          <cell r="C1316" t="str">
            <v>II. MATERIALES</v>
          </cell>
          <cell r="D1316">
            <v>0</v>
          </cell>
          <cell r="E1316">
            <v>0</v>
          </cell>
          <cell r="F1316">
            <v>0</v>
          </cell>
          <cell r="G1316">
            <v>0</v>
          </cell>
          <cell r="H1316">
            <v>0</v>
          </cell>
          <cell r="I1316">
            <v>0</v>
          </cell>
          <cell r="J1316">
            <v>0</v>
          </cell>
          <cell r="K1316">
            <v>0</v>
          </cell>
          <cell r="L1316">
            <v>0</v>
          </cell>
          <cell r="M1316">
            <v>0</v>
          </cell>
          <cell r="N1316">
            <v>0</v>
          </cell>
          <cell r="O1316">
            <v>0</v>
          </cell>
          <cell r="P1316">
            <v>0</v>
          </cell>
          <cell r="Q1316">
            <v>0</v>
          </cell>
          <cell r="T1316">
            <v>0</v>
          </cell>
        </row>
        <row r="1317">
          <cell r="C1317">
            <v>0</v>
          </cell>
          <cell r="D1317">
            <v>0</v>
          </cell>
          <cell r="E1317">
            <v>0</v>
          </cell>
          <cell r="F1317">
            <v>0</v>
          </cell>
          <cell r="G1317">
            <v>0</v>
          </cell>
          <cell r="H1317">
            <v>0</v>
          </cell>
          <cell r="I1317">
            <v>0</v>
          </cell>
          <cell r="J1317">
            <v>0</v>
          </cell>
          <cell r="K1317">
            <v>0</v>
          </cell>
          <cell r="L1317">
            <v>0</v>
          </cell>
          <cell r="M1317">
            <v>0</v>
          </cell>
          <cell r="N1317">
            <v>0</v>
          </cell>
          <cell r="O1317">
            <v>0</v>
          </cell>
          <cell r="P1317">
            <v>0</v>
          </cell>
          <cell r="Q1317">
            <v>0</v>
          </cell>
          <cell r="T1317">
            <v>0</v>
          </cell>
        </row>
        <row r="1318">
          <cell r="C1318" t="str">
            <v>DESCRIPCIÓN</v>
          </cell>
          <cell r="D1318">
            <v>0</v>
          </cell>
          <cell r="E1318">
            <v>0</v>
          </cell>
          <cell r="F1318">
            <v>0</v>
          </cell>
          <cell r="G1318">
            <v>0</v>
          </cell>
          <cell r="H1318">
            <v>0</v>
          </cell>
          <cell r="I1318">
            <v>0</v>
          </cell>
          <cell r="J1318">
            <v>0</v>
          </cell>
          <cell r="K1318" t="str">
            <v>UNIDAD</v>
          </cell>
          <cell r="L1318" t="str">
            <v>CANTIDAD</v>
          </cell>
          <cell r="M1318" t="str">
            <v>PRECIO UNIT.</v>
          </cell>
          <cell r="N1318">
            <v>0</v>
          </cell>
          <cell r="O1318" t="str">
            <v>Vr. UNITARIO</v>
          </cell>
          <cell r="P1318">
            <v>0</v>
          </cell>
          <cell r="Q1318">
            <v>0</v>
          </cell>
          <cell r="T1318">
            <v>0</v>
          </cell>
        </row>
        <row r="1319">
          <cell r="C1319" t="str">
            <v>Concreto Resistencia 21 (Mpa)</v>
          </cell>
          <cell r="D1319">
            <v>0</v>
          </cell>
          <cell r="E1319">
            <v>0</v>
          </cell>
          <cell r="F1319">
            <v>0</v>
          </cell>
          <cell r="G1319">
            <v>0</v>
          </cell>
          <cell r="H1319">
            <v>0</v>
          </cell>
          <cell r="I1319">
            <v>0</v>
          </cell>
          <cell r="J1319">
            <v>0</v>
          </cell>
          <cell r="K1319" t="str">
            <v>m3</v>
          </cell>
          <cell r="L1319">
            <v>8.4000000000000005E-2</v>
          </cell>
          <cell r="M1319">
            <v>521073</v>
          </cell>
          <cell r="N1319">
            <v>0</v>
          </cell>
          <cell r="O1319">
            <v>43770</v>
          </cell>
          <cell r="P1319">
            <v>0</v>
          </cell>
          <cell r="Q1319">
            <v>0</v>
          </cell>
          <cell r="R1319">
            <v>11.76</v>
          </cell>
          <cell r="T1319" t="str">
            <v>Concreto Resistencia 21 (Mpa)</v>
          </cell>
        </row>
        <row r="1320">
          <cell r="C1320" t="str">
            <v>Plastico Negro - Ancho 3 m  - Calibre 3.5</v>
          </cell>
          <cell r="D1320">
            <v>0</v>
          </cell>
          <cell r="E1320">
            <v>0</v>
          </cell>
          <cell r="F1320">
            <v>0</v>
          </cell>
          <cell r="G1320">
            <v>0</v>
          </cell>
          <cell r="H1320">
            <v>0</v>
          </cell>
          <cell r="I1320">
            <v>0</v>
          </cell>
          <cell r="J1320">
            <v>0</v>
          </cell>
          <cell r="K1320" t="str">
            <v>m2</v>
          </cell>
          <cell r="L1320">
            <v>1.05</v>
          </cell>
          <cell r="M1320">
            <v>2500</v>
          </cell>
          <cell r="N1320">
            <v>0</v>
          </cell>
          <cell r="O1320">
            <v>2625</v>
          </cell>
          <cell r="P1320">
            <v>0</v>
          </cell>
          <cell r="Q1320">
            <v>0</v>
          </cell>
          <cell r="R1320">
            <v>147</v>
          </cell>
          <cell r="T1320" t="str">
            <v>Plastico Negro - Ancho 3 m  - Calibre 3.5</v>
          </cell>
        </row>
        <row r="1321">
          <cell r="C1321" t="str">
            <v>Malla electrosoldada D-84 - Hueco 15x15cm 4.0mm</v>
          </cell>
          <cell r="D1321">
            <v>0</v>
          </cell>
          <cell r="E1321">
            <v>0</v>
          </cell>
          <cell r="F1321">
            <v>0</v>
          </cell>
          <cell r="G1321">
            <v>0</v>
          </cell>
          <cell r="H1321">
            <v>0</v>
          </cell>
          <cell r="I1321">
            <v>0</v>
          </cell>
          <cell r="J1321">
            <v>0</v>
          </cell>
          <cell r="K1321" t="str">
            <v>m2</v>
          </cell>
          <cell r="L1321">
            <v>1.1000000000000001</v>
          </cell>
          <cell r="M1321">
            <v>8179</v>
          </cell>
          <cell r="N1321">
            <v>0</v>
          </cell>
          <cell r="O1321">
            <v>8997</v>
          </cell>
          <cell r="P1321">
            <v>0</v>
          </cell>
          <cell r="Q1321">
            <v>0</v>
          </cell>
          <cell r="R1321">
            <v>154</v>
          </cell>
          <cell r="T1321" t="str">
            <v>Malla electrosoldada D-84 - Hueco 15x15cm 4.0mm</v>
          </cell>
        </row>
        <row r="1322">
          <cell r="C1322" t="str">
            <v xml:space="preserve">Tabla burda en madera aserrada (0,15*0,03*3,00) 
</v>
          </cell>
          <cell r="D1322">
            <v>0</v>
          </cell>
          <cell r="E1322">
            <v>0</v>
          </cell>
          <cell r="F1322">
            <v>0</v>
          </cell>
          <cell r="G1322">
            <v>0</v>
          </cell>
          <cell r="H1322">
            <v>0</v>
          </cell>
          <cell r="I1322">
            <v>0</v>
          </cell>
          <cell r="J1322">
            <v>0</v>
          </cell>
          <cell r="K1322" t="str">
            <v>u</v>
          </cell>
          <cell r="L1322">
            <v>9.8766666666666669E-2</v>
          </cell>
          <cell r="M1322">
            <v>10407</v>
          </cell>
          <cell r="N1322">
            <v>0</v>
          </cell>
          <cell r="O1322">
            <v>1028</v>
          </cell>
          <cell r="P1322">
            <v>0</v>
          </cell>
          <cell r="Q1322">
            <v>0</v>
          </cell>
          <cell r="R1322">
            <v>13.83</v>
          </cell>
          <cell r="T1322" t="str">
            <v xml:space="preserve">Tabla burda en madera aserrada (0,15*0,03*3,00) 
</v>
          </cell>
        </row>
        <row r="1323">
          <cell r="C1323" t="str">
            <v>Larguero de 2"X2" por 3m</v>
          </cell>
          <cell r="D1323">
            <v>0</v>
          </cell>
          <cell r="E1323">
            <v>0</v>
          </cell>
          <cell r="F1323">
            <v>0</v>
          </cell>
          <cell r="G1323">
            <v>0</v>
          </cell>
          <cell r="H1323">
            <v>0</v>
          </cell>
          <cell r="I1323">
            <v>0</v>
          </cell>
          <cell r="J1323">
            <v>0</v>
          </cell>
          <cell r="K1323" t="str">
            <v>u</v>
          </cell>
          <cell r="L1323">
            <v>0.1</v>
          </cell>
          <cell r="M1323">
            <v>5480</v>
          </cell>
          <cell r="N1323">
            <v>0</v>
          </cell>
          <cell r="O1323">
            <v>548</v>
          </cell>
          <cell r="P1323">
            <v>0</v>
          </cell>
          <cell r="Q1323">
            <v>0</v>
          </cell>
          <cell r="R1323">
            <v>14</v>
          </cell>
          <cell r="T1323" t="str">
            <v>Larguero de 2"X2" por 3m</v>
          </cell>
        </row>
        <row r="1324">
          <cell r="C1324" t="str">
            <v>Clavos Hierro 2 1/2 Pulgadas 350 Gramos(105 Clavos Apx Caja)</v>
          </cell>
          <cell r="D1324">
            <v>0</v>
          </cell>
          <cell r="E1324">
            <v>0</v>
          </cell>
          <cell r="F1324">
            <v>0</v>
          </cell>
          <cell r="G1324">
            <v>0</v>
          </cell>
          <cell r="H1324">
            <v>0</v>
          </cell>
          <cell r="I1324">
            <v>0</v>
          </cell>
          <cell r="J1324">
            <v>0</v>
          </cell>
          <cell r="K1324" t="str">
            <v>u</v>
          </cell>
          <cell r="L1324">
            <v>3.8100000000000002E-2</v>
          </cell>
          <cell r="M1324">
            <v>4620</v>
          </cell>
          <cell r="N1324">
            <v>0</v>
          </cell>
          <cell r="O1324">
            <v>176</v>
          </cell>
          <cell r="P1324">
            <v>0</v>
          </cell>
          <cell r="Q1324">
            <v>0</v>
          </cell>
          <cell r="R1324">
            <v>5.33</v>
          </cell>
          <cell r="T1324" t="str">
            <v>Clavos Hierro 2 1/2 Pulgadas 350 Gramos(105 Clavos Apx Caja)</v>
          </cell>
        </row>
        <row r="1325">
          <cell r="C1325">
            <v>0</v>
          </cell>
          <cell r="D1325">
            <v>0</v>
          </cell>
          <cell r="E1325">
            <v>0</v>
          </cell>
          <cell r="F1325">
            <v>0</v>
          </cell>
          <cell r="G1325">
            <v>0</v>
          </cell>
          <cell r="H1325">
            <v>0</v>
          </cell>
          <cell r="I1325">
            <v>0</v>
          </cell>
          <cell r="J1325">
            <v>0</v>
          </cell>
          <cell r="K1325" t="str">
            <v/>
          </cell>
          <cell r="L1325">
            <v>0</v>
          </cell>
          <cell r="M1325">
            <v>0</v>
          </cell>
          <cell r="N1325">
            <v>0</v>
          </cell>
          <cell r="O1325">
            <v>0</v>
          </cell>
          <cell r="P1325">
            <v>0</v>
          </cell>
          <cell r="Q1325">
            <v>0</v>
          </cell>
          <cell r="R1325">
            <v>0</v>
          </cell>
          <cell r="T1325">
            <v>0</v>
          </cell>
        </row>
        <row r="1326">
          <cell r="C1326">
            <v>0</v>
          </cell>
          <cell r="D1326">
            <v>0</v>
          </cell>
          <cell r="E1326">
            <v>0</v>
          </cell>
          <cell r="F1326">
            <v>0</v>
          </cell>
          <cell r="G1326">
            <v>0</v>
          </cell>
          <cell r="H1326">
            <v>0</v>
          </cell>
          <cell r="I1326">
            <v>0</v>
          </cell>
          <cell r="J1326">
            <v>0</v>
          </cell>
          <cell r="K1326" t="str">
            <v/>
          </cell>
          <cell r="L1326">
            <v>0</v>
          </cell>
          <cell r="M1326">
            <v>0</v>
          </cell>
          <cell r="N1326">
            <v>0</v>
          </cell>
          <cell r="O1326">
            <v>0</v>
          </cell>
          <cell r="P1326">
            <v>0</v>
          </cell>
          <cell r="Q1326">
            <v>0</v>
          </cell>
          <cell r="R1326">
            <v>0</v>
          </cell>
          <cell r="T1326">
            <v>0</v>
          </cell>
        </row>
        <row r="1327">
          <cell r="C1327">
            <v>0</v>
          </cell>
          <cell r="D1327">
            <v>0</v>
          </cell>
          <cell r="E1327">
            <v>0</v>
          </cell>
          <cell r="F1327">
            <v>0</v>
          </cell>
          <cell r="G1327">
            <v>0</v>
          </cell>
          <cell r="H1327">
            <v>0</v>
          </cell>
          <cell r="I1327">
            <v>0</v>
          </cell>
          <cell r="J1327">
            <v>0</v>
          </cell>
          <cell r="K1327">
            <v>0</v>
          </cell>
          <cell r="L1327">
            <v>0.80349999999999999</v>
          </cell>
          <cell r="M1327" t="str">
            <v>SUBTOTAL $</v>
          </cell>
          <cell r="N1327">
            <v>0</v>
          </cell>
          <cell r="O1327">
            <v>57144</v>
          </cell>
          <cell r="P1327">
            <v>0</v>
          </cell>
          <cell r="Q1327">
            <v>0</v>
          </cell>
          <cell r="T1327">
            <v>0</v>
          </cell>
        </row>
        <row r="1328">
          <cell r="C1328" t="str">
            <v>III. TRANSPORTES</v>
          </cell>
          <cell r="D1328">
            <v>0</v>
          </cell>
          <cell r="E1328">
            <v>0</v>
          </cell>
          <cell r="F1328">
            <v>0</v>
          </cell>
          <cell r="G1328">
            <v>0</v>
          </cell>
          <cell r="H1328">
            <v>0</v>
          </cell>
          <cell r="I1328">
            <v>0</v>
          </cell>
          <cell r="J1328">
            <v>0</v>
          </cell>
          <cell r="K1328">
            <v>0</v>
          </cell>
          <cell r="L1328">
            <v>0</v>
          </cell>
          <cell r="M1328">
            <v>0</v>
          </cell>
          <cell r="N1328">
            <v>0</v>
          </cell>
          <cell r="O1328">
            <v>0</v>
          </cell>
          <cell r="P1328">
            <v>0</v>
          </cell>
          <cell r="Q1328">
            <v>0</v>
          </cell>
          <cell r="T1328">
            <v>0</v>
          </cell>
        </row>
        <row r="1329">
          <cell r="C1329">
            <v>0</v>
          </cell>
          <cell r="D1329">
            <v>0</v>
          </cell>
          <cell r="E1329">
            <v>0</v>
          </cell>
          <cell r="F1329">
            <v>0</v>
          </cell>
          <cell r="G1329">
            <v>0</v>
          </cell>
          <cell r="H1329">
            <v>0</v>
          </cell>
          <cell r="I1329">
            <v>0</v>
          </cell>
          <cell r="J1329">
            <v>0</v>
          </cell>
          <cell r="K1329">
            <v>0</v>
          </cell>
          <cell r="L1329">
            <v>0</v>
          </cell>
          <cell r="M1329">
            <v>0</v>
          </cell>
          <cell r="N1329">
            <v>0</v>
          </cell>
          <cell r="O1329">
            <v>0</v>
          </cell>
          <cell r="P1329">
            <v>0</v>
          </cell>
          <cell r="Q1329">
            <v>0</v>
          </cell>
          <cell r="T1329">
            <v>0</v>
          </cell>
        </row>
        <row r="1330">
          <cell r="C1330" t="str">
            <v>MATERIAL</v>
          </cell>
          <cell r="D1330">
            <v>0</v>
          </cell>
          <cell r="E1330">
            <v>0</v>
          </cell>
          <cell r="F1330">
            <v>0</v>
          </cell>
          <cell r="G1330">
            <v>0</v>
          </cell>
          <cell r="H1330">
            <v>0</v>
          </cell>
          <cell r="I1330">
            <v>0</v>
          </cell>
          <cell r="J1330" t="str">
            <v>VOL. o PESO</v>
          </cell>
          <cell r="K1330" t="str">
            <v>DISTANCIA</v>
          </cell>
          <cell r="L1330" t="str">
            <v>M3 o Ton/Km</v>
          </cell>
          <cell r="M1330" t="str">
            <v>TARIFA</v>
          </cell>
          <cell r="N1330">
            <v>0</v>
          </cell>
          <cell r="O1330" t="str">
            <v>Vr. UNITARIO</v>
          </cell>
          <cell r="P1330">
            <v>0</v>
          </cell>
          <cell r="Q1330">
            <v>0</v>
          </cell>
          <cell r="T1330">
            <v>0</v>
          </cell>
        </row>
        <row r="1331">
          <cell r="C1331">
            <v>0</v>
          </cell>
          <cell r="D1331">
            <v>0</v>
          </cell>
          <cell r="E1331">
            <v>0</v>
          </cell>
          <cell r="F1331">
            <v>0</v>
          </cell>
          <cell r="G1331">
            <v>0</v>
          </cell>
          <cell r="H1331">
            <v>0</v>
          </cell>
          <cell r="I1331">
            <v>0</v>
          </cell>
          <cell r="J1331" t="str">
            <v/>
          </cell>
          <cell r="K1331">
            <v>0</v>
          </cell>
          <cell r="L1331">
            <v>0</v>
          </cell>
          <cell r="M1331">
            <v>0</v>
          </cell>
          <cell r="N1331">
            <v>0</v>
          </cell>
          <cell r="O1331">
            <v>0</v>
          </cell>
          <cell r="P1331">
            <v>0</v>
          </cell>
          <cell r="Q1331">
            <v>0</v>
          </cell>
          <cell r="R1331">
            <v>0</v>
          </cell>
          <cell r="T1331">
            <v>0</v>
          </cell>
        </row>
        <row r="1332">
          <cell r="C1332">
            <v>0</v>
          </cell>
          <cell r="D1332">
            <v>0</v>
          </cell>
          <cell r="E1332">
            <v>0</v>
          </cell>
          <cell r="F1332">
            <v>0</v>
          </cell>
          <cell r="G1332">
            <v>0</v>
          </cell>
          <cell r="H1332">
            <v>0</v>
          </cell>
          <cell r="I1332">
            <v>0</v>
          </cell>
          <cell r="J1332" t="str">
            <v/>
          </cell>
          <cell r="K1332">
            <v>0</v>
          </cell>
          <cell r="L1332">
            <v>0</v>
          </cell>
          <cell r="M1332">
            <v>0</v>
          </cell>
          <cell r="N1332">
            <v>0</v>
          </cell>
          <cell r="O1332">
            <v>0</v>
          </cell>
          <cell r="P1332">
            <v>0</v>
          </cell>
          <cell r="Q1332">
            <v>0</v>
          </cell>
          <cell r="R1332">
            <v>0</v>
          </cell>
          <cell r="T1332">
            <v>0</v>
          </cell>
        </row>
        <row r="1333">
          <cell r="C1333">
            <v>0</v>
          </cell>
          <cell r="D1333">
            <v>0</v>
          </cell>
          <cell r="E1333">
            <v>0</v>
          </cell>
          <cell r="F1333">
            <v>0</v>
          </cell>
          <cell r="G1333">
            <v>0</v>
          </cell>
          <cell r="H1333">
            <v>0</v>
          </cell>
          <cell r="I1333">
            <v>0</v>
          </cell>
          <cell r="J1333" t="str">
            <v/>
          </cell>
          <cell r="K1333">
            <v>0</v>
          </cell>
          <cell r="L1333">
            <v>0</v>
          </cell>
          <cell r="M1333">
            <v>0</v>
          </cell>
          <cell r="N1333">
            <v>0</v>
          </cell>
          <cell r="O1333">
            <v>0</v>
          </cell>
          <cell r="P1333">
            <v>0</v>
          </cell>
          <cell r="Q1333">
            <v>0</v>
          </cell>
          <cell r="R1333">
            <v>0</v>
          </cell>
          <cell r="T1333">
            <v>0</v>
          </cell>
        </row>
        <row r="1334">
          <cell r="C1334">
            <v>0</v>
          </cell>
          <cell r="D1334">
            <v>0</v>
          </cell>
          <cell r="E1334">
            <v>0</v>
          </cell>
          <cell r="F1334">
            <v>0</v>
          </cell>
          <cell r="G1334">
            <v>0</v>
          </cell>
          <cell r="H1334">
            <v>0</v>
          </cell>
          <cell r="I1334">
            <v>0</v>
          </cell>
          <cell r="J1334">
            <v>0</v>
          </cell>
          <cell r="K1334">
            <v>0</v>
          </cell>
          <cell r="L1334">
            <v>0</v>
          </cell>
          <cell r="M1334" t="str">
            <v>SUBTOTAL $</v>
          </cell>
          <cell r="N1334">
            <v>0</v>
          </cell>
          <cell r="O1334">
            <v>0</v>
          </cell>
          <cell r="P1334">
            <v>0</v>
          </cell>
          <cell r="Q1334">
            <v>0</v>
          </cell>
          <cell r="T1334">
            <v>0</v>
          </cell>
        </row>
        <row r="1335">
          <cell r="C1335" t="str">
            <v>IV. MANO DE OBRA</v>
          </cell>
          <cell r="D1335">
            <v>0</v>
          </cell>
          <cell r="E1335">
            <v>0</v>
          </cell>
          <cell r="F1335">
            <v>0</v>
          </cell>
          <cell r="G1335">
            <v>0</v>
          </cell>
          <cell r="H1335">
            <v>0</v>
          </cell>
          <cell r="I1335">
            <v>0</v>
          </cell>
          <cell r="J1335">
            <v>0</v>
          </cell>
          <cell r="K1335">
            <v>0</v>
          </cell>
          <cell r="L1335">
            <v>0</v>
          </cell>
          <cell r="M1335">
            <v>0</v>
          </cell>
          <cell r="N1335">
            <v>0</v>
          </cell>
          <cell r="O1335">
            <v>0</v>
          </cell>
          <cell r="P1335">
            <v>0</v>
          </cell>
          <cell r="Q1335">
            <v>0</v>
          </cell>
          <cell r="T1335">
            <v>0</v>
          </cell>
        </row>
        <row r="1336">
          <cell r="C1336">
            <v>0</v>
          </cell>
          <cell r="D1336">
            <v>0</v>
          </cell>
          <cell r="E1336">
            <v>0</v>
          </cell>
          <cell r="F1336">
            <v>0</v>
          </cell>
          <cell r="G1336">
            <v>0</v>
          </cell>
          <cell r="H1336">
            <v>0</v>
          </cell>
          <cell r="I1336">
            <v>0</v>
          </cell>
          <cell r="J1336">
            <v>0</v>
          </cell>
          <cell r="K1336">
            <v>0</v>
          </cell>
          <cell r="L1336">
            <v>0</v>
          </cell>
          <cell r="M1336">
            <v>0</v>
          </cell>
          <cell r="N1336">
            <v>0</v>
          </cell>
          <cell r="O1336">
            <v>0</v>
          </cell>
          <cell r="P1336">
            <v>0</v>
          </cell>
          <cell r="Q1336">
            <v>0</v>
          </cell>
          <cell r="T1336">
            <v>0</v>
          </cell>
        </row>
        <row r="1337">
          <cell r="C1337" t="str">
            <v>TRABAJADOR</v>
          </cell>
          <cell r="D1337">
            <v>0</v>
          </cell>
          <cell r="E1337">
            <v>0</v>
          </cell>
          <cell r="F1337">
            <v>0</v>
          </cell>
          <cell r="G1337">
            <v>0</v>
          </cell>
          <cell r="H1337">
            <v>0</v>
          </cell>
          <cell r="I1337" t="str">
            <v>CANTIDAD</v>
          </cell>
          <cell r="J1337" t="str">
            <v>JORNAL</v>
          </cell>
          <cell r="K1337" t="str">
            <v>PRESTACIONES</v>
          </cell>
          <cell r="L1337" t="str">
            <v>JORNAL TOTAL</v>
          </cell>
          <cell r="M1337" t="str">
            <v>RENDIMIENTO</v>
          </cell>
          <cell r="N1337">
            <v>0</v>
          </cell>
          <cell r="O1337" t="str">
            <v>Vr. UNITARIO</v>
          </cell>
          <cell r="P1337">
            <v>0</v>
          </cell>
          <cell r="Q1337">
            <v>0</v>
          </cell>
          <cell r="R1337">
            <v>0</v>
          </cell>
          <cell r="T1337">
            <v>0</v>
          </cell>
        </row>
        <row r="1338">
          <cell r="C1338" t="str">
            <v>Oficial</v>
          </cell>
          <cell r="D1338">
            <v>0</v>
          </cell>
          <cell r="E1338">
            <v>0</v>
          </cell>
          <cell r="F1338">
            <v>0</v>
          </cell>
          <cell r="G1338">
            <v>0</v>
          </cell>
          <cell r="H1338">
            <v>0</v>
          </cell>
          <cell r="I1338">
            <v>1</v>
          </cell>
          <cell r="J1338">
            <v>88160</v>
          </cell>
          <cell r="K1338">
            <v>1.6933</v>
          </cell>
          <cell r="L1338">
            <v>149281</v>
          </cell>
          <cell r="M1338">
            <v>37</v>
          </cell>
          <cell r="N1338">
            <v>0</v>
          </cell>
          <cell r="O1338">
            <v>4035</v>
          </cell>
          <cell r="P1338">
            <v>0</v>
          </cell>
          <cell r="Q1338">
            <v>0</v>
          </cell>
          <cell r="R1338">
            <v>3.78</v>
          </cell>
          <cell r="T1338" t="str">
            <v>Oficial</v>
          </cell>
        </row>
        <row r="1339">
          <cell r="C1339" t="str">
            <v>Ayudante Entendido</v>
          </cell>
          <cell r="D1339">
            <v>0</v>
          </cell>
          <cell r="E1339">
            <v>0</v>
          </cell>
          <cell r="F1339">
            <v>0</v>
          </cell>
          <cell r="G1339">
            <v>0</v>
          </cell>
          <cell r="H1339">
            <v>0</v>
          </cell>
          <cell r="I1339">
            <v>1</v>
          </cell>
          <cell r="J1339">
            <v>60367</v>
          </cell>
          <cell r="K1339">
            <v>1.7181</v>
          </cell>
          <cell r="L1339">
            <v>103717</v>
          </cell>
          <cell r="M1339">
            <v>37</v>
          </cell>
          <cell r="N1339">
            <v>0</v>
          </cell>
          <cell r="O1339">
            <v>2803</v>
          </cell>
          <cell r="P1339">
            <v>0</v>
          </cell>
          <cell r="Q1339">
            <v>0</v>
          </cell>
          <cell r="R1339">
            <v>3.78</v>
          </cell>
          <cell r="T1339" t="str">
            <v>Ayudante Entendido</v>
          </cell>
        </row>
        <row r="1340">
          <cell r="C1340" t="str">
            <v>Ayudante Raso</v>
          </cell>
          <cell r="D1340">
            <v>0</v>
          </cell>
          <cell r="E1340">
            <v>0</v>
          </cell>
          <cell r="F1340">
            <v>0</v>
          </cell>
          <cell r="G1340">
            <v>0</v>
          </cell>
          <cell r="H1340">
            <v>0</v>
          </cell>
          <cell r="I1340">
            <v>2</v>
          </cell>
          <cell r="J1340">
            <v>44900</v>
          </cell>
          <cell r="K1340">
            <v>1.744</v>
          </cell>
          <cell r="L1340">
            <v>156611</v>
          </cell>
          <cell r="M1340">
            <v>37</v>
          </cell>
          <cell r="N1340">
            <v>0</v>
          </cell>
          <cell r="O1340">
            <v>4233</v>
          </cell>
          <cell r="P1340">
            <v>0</v>
          </cell>
          <cell r="Q1340">
            <v>0</v>
          </cell>
          <cell r="R1340">
            <v>7.57</v>
          </cell>
          <cell r="T1340" t="str">
            <v>Ayudante Raso</v>
          </cell>
        </row>
        <row r="1341">
          <cell r="C1341">
            <v>0</v>
          </cell>
          <cell r="D1341">
            <v>0</v>
          </cell>
          <cell r="E1341">
            <v>0</v>
          </cell>
          <cell r="F1341">
            <v>0</v>
          </cell>
          <cell r="G1341">
            <v>0</v>
          </cell>
          <cell r="H1341">
            <v>0</v>
          </cell>
          <cell r="I1341">
            <v>0</v>
          </cell>
          <cell r="J1341">
            <v>0</v>
          </cell>
          <cell r="K1341">
            <v>0</v>
          </cell>
          <cell r="L1341">
            <v>0.15570000000000001</v>
          </cell>
          <cell r="M1341" t="str">
            <v>SUBTOTAL $</v>
          </cell>
          <cell r="N1341">
            <v>0</v>
          </cell>
          <cell r="O1341">
            <v>11071</v>
          </cell>
          <cell r="P1341">
            <v>0</v>
          </cell>
          <cell r="Q1341">
            <v>0</v>
          </cell>
          <cell r="T1341">
            <v>0</v>
          </cell>
        </row>
        <row r="1342">
          <cell r="C1342">
            <v>0</v>
          </cell>
          <cell r="D1342">
            <v>0</v>
          </cell>
          <cell r="E1342">
            <v>0</v>
          </cell>
          <cell r="F1342">
            <v>0</v>
          </cell>
          <cell r="G1342">
            <v>0</v>
          </cell>
          <cell r="H1342">
            <v>0</v>
          </cell>
          <cell r="I1342">
            <v>0</v>
          </cell>
          <cell r="J1342">
            <v>0</v>
          </cell>
          <cell r="K1342">
            <v>0</v>
          </cell>
          <cell r="L1342">
            <v>0</v>
          </cell>
          <cell r="M1342">
            <v>0</v>
          </cell>
          <cell r="N1342">
            <v>0</v>
          </cell>
          <cell r="O1342">
            <v>0</v>
          </cell>
          <cell r="P1342">
            <v>0</v>
          </cell>
          <cell r="Q1342">
            <v>0</v>
          </cell>
        </row>
        <row r="1343">
          <cell r="C1343" t="str">
            <v>TOTAL COSTO DIRECTO $</v>
          </cell>
          <cell r="D1343">
            <v>0</v>
          </cell>
          <cell r="E1343">
            <v>0</v>
          </cell>
          <cell r="F1343">
            <v>0</v>
          </cell>
          <cell r="G1343">
            <v>0</v>
          </cell>
          <cell r="H1343">
            <v>0</v>
          </cell>
          <cell r="I1343">
            <v>0</v>
          </cell>
          <cell r="J1343">
            <v>0</v>
          </cell>
          <cell r="K1343">
            <v>0</v>
          </cell>
          <cell r="L1343">
            <v>0</v>
          </cell>
          <cell r="M1343">
            <v>0</v>
          </cell>
          <cell r="N1343">
            <v>0</v>
          </cell>
          <cell r="O1343">
            <v>71123</v>
          </cell>
          <cell r="P1343">
            <v>0</v>
          </cell>
          <cell r="Q1343">
            <v>0</v>
          </cell>
        </row>
        <row r="1344">
          <cell r="C1344" t="str">
            <v>V. COSTOS INDIRECTOS</v>
          </cell>
          <cell r="D1344">
            <v>0</v>
          </cell>
          <cell r="E1344">
            <v>0</v>
          </cell>
          <cell r="F1344">
            <v>0</v>
          </cell>
          <cell r="G1344">
            <v>0</v>
          </cell>
          <cell r="H1344">
            <v>0</v>
          </cell>
          <cell r="I1344">
            <v>0</v>
          </cell>
          <cell r="J1344">
            <v>0</v>
          </cell>
          <cell r="K1344">
            <v>0</v>
          </cell>
          <cell r="L1344">
            <v>0</v>
          </cell>
          <cell r="M1344">
            <v>0</v>
          </cell>
          <cell r="N1344">
            <v>0</v>
          </cell>
          <cell r="O1344">
            <v>0</v>
          </cell>
          <cell r="P1344">
            <v>0</v>
          </cell>
          <cell r="Q1344">
            <v>0</v>
          </cell>
        </row>
        <row r="1345">
          <cell r="C1345">
            <v>0</v>
          </cell>
          <cell r="D1345">
            <v>0</v>
          </cell>
          <cell r="E1345">
            <v>0</v>
          </cell>
          <cell r="F1345">
            <v>0</v>
          </cell>
          <cell r="G1345">
            <v>0</v>
          </cell>
          <cell r="H1345">
            <v>0</v>
          </cell>
          <cell r="I1345">
            <v>0</v>
          </cell>
          <cell r="J1345">
            <v>0</v>
          </cell>
          <cell r="K1345">
            <v>0</v>
          </cell>
          <cell r="L1345">
            <v>0</v>
          </cell>
          <cell r="M1345">
            <v>0</v>
          </cell>
          <cell r="N1345">
            <v>0</v>
          </cell>
          <cell r="O1345">
            <v>0</v>
          </cell>
          <cell r="P1345">
            <v>0</v>
          </cell>
          <cell r="Q1345">
            <v>0</v>
          </cell>
        </row>
        <row r="1346">
          <cell r="C1346" t="str">
            <v>Descripción</v>
          </cell>
          <cell r="D1346">
            <v>0</v>
          </cell>
          <cell r="E1346">
            <v>0</v>
          </cell>
          <cell r="F1346">
            <v>0</v>
          </cell>
          <cell r="G1346">
            <v>0</v>
          </cell>
          <cell r="H1346">
            <v>0</v>
          </cell>
          <cell r="I1346">
            <v>0</v>
          </cell>
          <cell r="J1346">
            <v>0</v>
          </cell>
          <cell r="K1346">
            <v>0</v>
          </cell>
          <cell r="L1346" t="str">
            <v>Porcentaje</v>
          </cell>
          <cell r="M1346" t="str">
            <v>Valor Total</v>
          </cell>
          <cell r="N1346">
            <v>0</v>
          </cell>
          <cell r="O1346">
            <v>0</v>
          </cell>
          <cell r="P1346">
            <v>0</v>
          </cell>
          <cell r="Q1346">
            <v>0</v>
          </cell>
        </row>
        <row r="1347">
          <cell r="C1347" t="str">
            <v>ADMINISTRACION</v>
          </cell>
          <cell r="D1347">
            <v>0</v>
          </cell>
          <cell r="E1347">
            <v>0</v>
          </cell>
          <cell r="F1347">
            <v>0</v>
          </cell>
          <cell r="G1347">
            <v>0</v>
          </cell>
          <cell r="H1347">
            <v>0</v>
          </cell>
          <cell r="I1347">
            <v>0</v>
          </cell>
          <cell r="J1347">
            <v>0</v>
          </cell>
          <cell r="K1347">
            <v>0</v>
          </cell>
          <cell r="L1347">
            <v>0.23930000000000001</v>
          </cell>
          <cell r="M1347">
            <v>17020</v>
          </cell>
          <cell r="N1347">
            <v>0</v>
          </cell>
          <cell r="O1347">
            <v>0</v>
          </cell>
          <cell r="P1347">
            <v>0</v>
          </cell>
          <cell r="Q1347">
            <v>0</v>
          </cell>
        </row>
        <row r="1348">
          <cell r="C1348" t="str">
            <v xml:space="preserve">IMPREVISTOS </v>
          </cell>
          <cell r="D1348">
            <v>0</v>
          </cell>
          <cell r="E1348">
            <v>0</v>
          </cell>
          <cell r="F1348">
            <v>0</v>
          </cell>
          <cell r="G1348">
            <v>0</v>
          </cell>
          <cell r="H1348">
            <v>0</v>
          </cell>
          <cell r="I1348">
            <v>0</v>
          </cell>
          <cell r="J1348">
            <v>0</v>
          </cell>
          <cell r="K1348">
            <v>0</v>
          </cell>
          <cell r="L1348">
            <v>0</v>
          </cell>
          <cell r="M1348">
            <v>0</v>
          </cell>
          <cell r="N1348">
            <v>0</v>
          </cell>
          <cell r="O1348">
            <v>0</v>
          </cell>
          <cell r="P1348">
            <v>0</v>
          </cell>
          <cell r="Q1348">
            <v>0</v>
          </cell>
        </row>
        <row r="1349">
          <cell r="C1349" t="str">
            <v>UTILIDAD</v>
          </cell>
          <cell r="D1349">
            <v>0</v>
          </cell>
          <cell r="E1349">
            <v>0</v>
          </cell>
          <cell r="F1349">
            <v>0</v>
          </cell>
          <cell r="G1349">
            <v>0</v>
          </cell>
          <cell r="H1349">
            <v>0</v>
          </cell>
          <cell r="I1349">
            <v>0</v>
          </cell>
          <cell r="J1349">
            <v>0</v>
          </cell>
          <cell r="K1349">
            <v>0</v>
          </cell>
          <cell r="L1349">
            <v>0.05</v>
          </cell>
          <cell r="M1349">
            <v>3556</v>
          </cell>
          <cell r="N1349">
            <v>0</v>
          </cell>
          <cell r="O1349">
            <v>0</v>
          </cell>
          <cell r="P1349">
            <v>0</v>
          </cell>
          <cell r="Q1349">
            <v>0</v>
          </cell>
        </row>
        <row r="1350">
          <cell r="C1350" t="str">
            <v>SUBTOTAL $</v>
          </cell>
          <cell r="D1350">
            <v>0</v>
          </cell>
          <cell r="E1350">
            <v>0</v>
          </cell>
          <cell r="F1350">
            <v>0</v>
          </cell>
          <cell r="G1350">
            <v>0</v>
          </cell>
          <cell r="H1350">
            <v>0</v>
          </cell>
          <cell r="I1350">
            <v>0</v>
          </cell>
          <cell r="J1350">
            <v>0</v>
          </cell>
          <cell r="K1350">
            <v>0</v>
          </cell>
          <cell r="L1350">
            <v>0</v>
          </cell>
          <cell r="M1350">
            <v>0</v>
          </cell>
          <cell r="N1350">
            <v>0</v>
          </cell>
          <cell r="O1350">
            <v>20576</v>
          </cell>
          <cell r="P1350">
            <v>0</v>
          </cell>
          <cell r="Q1350">
            <v>0</v>
          </cell>
        </row>
        <row r="1351">
          <cell r="C1351">
            <v>0</v>
          </cell>
          <cell r="D1351">
            <v>0</v>
          </cell>
          <cell r="E1351">
            <v>0</v>
          </cell>
          <cell r="F1351">
            <v>0</v>
          </cell>
          <cell r="G1351">
            <v>0</v>
          </cell>
          <cell r="H1351">
            <v>0</v>
          </cell>
          <cell r="I1351">
            <v>0</v>
          </cell>
          <cell r="J1351">
            <v>0</v>
          </cell>
          <cell r="K1351">
            <v>0</v>
          </cell>
          <cell r="L1351">
            <v>0</v>
          </cell>
          <cell r="M1351">
            <v>0</v>
          </cell>
          <cell r="N1351">
            <v>0</v>
          </cell>
          <cell r="O1351">
            <v>0</v>
          </cell>
          <cell r="P1351">
            <v>0</v>
          </cell>
          <cell r="Q1351">
            <v>0</v>
          </cell>
        </row>
        <row r="1352">
          <cell r="C1352" t="str">
            <v>Precio Unitario Total Aproximado al peso $</v>
          </cell>
          <cell r="D1352">
            <v>0</v>
          </cell>
          <cell r="E1352">
            <v>0</v>
          </cell>
          <cell r="F1352">
            <v>0</v>
          </cell>
          <cell r="G1352">
            <v>0</v>
          </cell>
          <cell r="H1352">
            <v>0</v>
          </cell>
          <cell r="I1352">
            <v>0</v>
          </cell>
          <cell r="J1352">
            <v>0</v>
          </cell>
          <cell r="K1352">
            <v>0</v>
          </cell>
          <cell r="L1352">
            <v>0</v>
          </cell>
          <cell r="M1352">
            <v>0</v>
          </cell>
          <cell r="N1352">
            <v>0</v>
          </cell>
          <cell r="O1352">
            <v>91699</v>
          </cell>
          <cell r="P1352">
            <v>0</v>
          </cell>
          <cell r="Q1352">
            <v>0</v>
          </cell>
        </row>
        <row r="1353">
          <cell r="C1353">
            <v>0</v>
          </cell>
          <cell r="D1353">
            <v>0</v>
          </cell>
          <cell r="E1353">
            <v>0</v>
          </cell>
          <cell r="F1353">
            <v>0</v>
          </cell>
          <cell r="G1353">
            <v>0</v>
          </cell>
          <cell r="H1353">
            <v>0</v>
          </cell>
          <cell r="I1353">
            <v>0</v>
          </cell>
          <cell r="J1353">
            <v>0</v>
          </cell>
          <cell r="K1353">
            <v>0</v>
          </cell>
          <cell r="L1353">
            <v>0</v>
          </cell>
          <cell r="M1353">
            <v>0</v>
          </cell>
          <cell r="N1353">
            <v>0</v>
          </cell>
          <cell r="O1353">
            <v>0</v>
          </cell>
          <cell r="P1353">
            <v>0</v>
          </cell>
          <cell r="Q1353">
            <v>0</v>
          </cell>
        </row>
        <row r="1354">
          <cell r="C1354">
            <v>0</v>
          </cell>
          <cell r="D1354">
            <v>0</v>
          </cell>
          <cell r="E1354">
            <v>0</v>
          </cell>
          <cell r="F1354">
            <v>0</v>
          </cell>
          <cell r="G1354">
            <v>0</v>
          </cell>
          <cell r="H1354">
            <v>0</v>
          </cell>
          <cell r="I1354">
            <v>0</v>
          </cell>
          <cell r="J1354">
            <v>0</v>
          </cell>
          <cell r="K1354">
            <v>0</v>
          </cell>
          <cell r="L1354">
            <v>0</v>
          </cell>
          <cell r="M1354">
            <v>0</v>
          </cell>
          <cell r="N1354">
            <v>0</v>
          </cell>
          <cell r="O1354">
            <v>0</v>
          </cell>
          <cell r="P1354">
            <v>0</v>
          </cell>
          <cell r="Q1354">
            <v>0</v>
          </cell>
        </row>
        <row r="1355">
          <cell r="C1355">
            <v>0</v>
          </cell>
          <cell r="D1355">
            <v>0</v>
          </cell>
          <cell r="E1355">
            <v>0</v>
          </cell>
          <cell r="F1355">
            <v>0</v>
          </cell>
          <cell r="G1355">
            <v>0</v>
          </cell>
          <cell r="H1355" t="str">
            <v>Firma</v>
          </cell>
          <cell r="I1355">
            <v>0</v>
          </cell>
          <cell r="J1355">
            <v>0</v>
          </cell>
          <cell r="K1355">
            <v>0</v>
          </cell>
          <cell r="L1355">
            <v>0</v>
          </cell>
          <cell r="M1355">
            <v>0</v>
          </cell>
          <cell r="N1355">
            <v>0</v>
          </cell>
          <cell r="O1355">
            <v>0</v>
          </cell>
          <cell r="P1355">
            <v>0</v>
          </cell>
          <cell r="Q1355">
            <v>0</v>
          </cell>
        </row>
        <row r="1356">
          <cell r="C1356">
            <v>0</v>
          </cell>
          <cell r="D1356">
            <v>0</v>
          </cell>
          <cell r="E1356">
            <v>0</v>
          </cell>
          <cell r="F1356">
            <v>0</v>
          </cell>
          <cell r="G1356">
            <v>0</v>
          </cell>
          <cell r="H1356" t="str">
            <v>Nombre:</v>
          </cell>
          <cell r="I1356">
            <v>0</v>
          </cell>
          <cell r="J1356">
            <v>0</v>
          </cell>
          <cell r="K1356">
            <v>0</v>
          </cell>
          <cell r="L1356">
            <v>0</v>
          </cell>
          <cell r="M1356">
            <v>0</v>
          </cell>
          <cell r="N1356">
            <v>0</v>
          </cell>
          <cell r="O1356">
            <v>0</v>
          </cell>
          <cell r="P1356">
            <v>0</v>
          </cell>
          <cell r="Q1356">
            <v>0</v>
          </cell>
        </row>
        <row r="1357">
          <cell r="C1357">
            <v>0</v>
          </cell>
          <cell r="D1357">
            <v>0</v>
          </cell>
          <cell r="E1357">
            <v>0</v>
          </cell>
          <cell r="F1357">
            <v>0</v>
          </cell>
          <cell r="G1357">
            <v>0</v>
          </cell>
          <cell r="H1357" t="str">
            <v>Representante Legal del Contratista o su Apoderado</v>
          </cell>
          <cell r="I1357">
            <v>0</v>
          </cell>
          <cell r="J1357">
            <v>0</v>
          </cell>
          <cell r="K1357">
            <v>0</v>
          </cell>
          <cell r="L1357">
            <v>0</v>
          </cell>
          <cell r="M1357">
            <v>0</v>
          </cell>
          <cell r="N1357">
            <v>0</v>
          </cell>
          <cell r="O1357">
            <v>0</v>
          </cell>
          <cell r="P1357">
            <v>0</v>
          </cell>
          <cell r="Q1357">
            <v>0</v>
          </cell>
        </row>
        <row r="1358">
          <cell r="C1358">
            <v>0</v>
          </cell>
          <cell r="D1358">
            <v>0</v>
          </cell>
          <cell r="E1358">
            <v>0</v>
          </cell>
          <cell r="F1358">
            <v>0</v>
          </cell>
          <cell r="G1358">
            <v>0</v>
          </cell>
          <cell r="H1358" t="str">
            <v>Matricula No. :</v>
          </cell>
          <cell r="I1358">
            <v>0</v>
          </cell>
          <cell r="J1358">
            <v>0</v>
          </cell>
          <cell r="K1358">
            <v>0</v>
          </cell>
          <cell r="L1358">
            <v>0</v>
          </cell>
          <cell r="M1358">
            <v>0</v>
          </cell>
          <cell r="N1358">
            <v>0</v>
          </cell>
          <cell r="O1358">
            <v>0</v>
          </cell>
          <cell r="P1358">
            <v>0</v>
          </cell>
          <cell r="Q1358">
            <v>0</v>
          </cell>
        </row>
        <row r="1359">
          <cell r="C1359">
            <v>0</v>
          </cell>
          <cell r="D1359">
            <v>0</v>
          </cell>
          <cell r="E1359">
            <v>0</v>
          </cell>
          <cell r="F1359">
            <v>0</v>
          </cell>
          <cell r="G1359">
            <v>0</v>
          </cell>
          <cell r="H1359" t="str">
            <v xml:space="preserve"> </v>
          </cell>
          <cell r="I1359">
            <v>0</v>
          </cell>
          <cell r="J1359">
            <v>0</v>
          </cell>
          <cell r="K1359">
            <v>0</v>
          </cell>
          <cell r="L1359">
            <v>0</v>
          </cell>
          <cell r="M1359">
            <v>0</v>
          </cell>
          <cell r="N1359">
            <v>0</v>
          </cell>
          <cell r="O1359">
            <v>0</v>
          </cell>
          <cell r="P1359">
            <v>0</v>
          </cell>
          <cell r="Q1359">
            <v>0</v>
          </cell>
        </row>
        <row r="1360">
          <cell r="C1360" t="str">
            <v>OBSERVACIONES INTERVENTORÍA</v>
          </cell>
          <cell r="D1360">
            <v>0</v>
          </cell>
          <cell r="E1360">
            <v>0</v>
          </cell>
          <cell r="F1360">
            <v>0</v>
          </cell>
          <cell r="G1360">
            <v>0</v>
          </cell>
          <cell r="H1360">
            <v>0</v>
          </cell>
          <cell r="I1360">
            <v>0</v>
          </cell>
          <cell r="J1360">
            <v>0</v>
          </cell>
          <cell r="K1360">
            <v>0</v>
          </cell>
          <cell r="L1360">
            <v>0</v>
          </cell>
          <cell r="M1360">
            <v>0</v>
          </cell>
          <cell r="N1360">
            <v>0</v>
          </cell>
          <cell r="O1360">
            <v>0</v>
          </cell>
          <cell r="P1360">
            <v>0</v>
          </cell>
          <cell r="Q1360">
            <v>0</v>
          </cell>
        </row>
        <row r="1361">
          <cell r="C1361">
            <v>0</v>
          </cell>
          <cell r="D1361">
            <v>0</v>
          </cell>
          <cell r="E1361">
            <v>0</v>
          </cell>
          <cell r="F1361">
            <v>0</v>
          </cell>
          <cell r="G1361">
            <v>0</v>
          </cell>
          <cell r="H1361">
            <v>0</v>
          </cell>
          <cell r="I1361">
            <v>0</v>
          </cell>
          <cell r="J1361">
            <v>0</v>
          </cell>
          <cell r="K1361">
            <v>0</v>
          </cell>
          <cell r="L1361">
            <v>0</v>
          </cell>
          <cell r="M1361">
            <v>0</v>
          </cell>
          <cell r="N1361">
            <v>0</v>
          </cell>
          <cell r="O1361">
            <v>0</v>
          </cell>
          <cell r="P1361">
            <v>0</v>
          </cell>
          <cell r="Q1361">
            <v>0</v>
          </cell>
        </row>
        <row r="1362">
          <cell r="C1362">
            <v>0</v>
          </cell>
          <cell r="D1362">
            <v>0</v>
          </cell>
          <cell r="E1362">
            <v>0</v>
          </cell>
          <cell r="F1362">
            <v>0</v>
          </cell>
          <cell r="G1362">
            <v>0</v>
          </cell>
          <cell r="H1362">
            <v>0</v>
          </cell>
          <cell r="I1362">
            <v>0</v>
          </cell>
          <cell r="J1362">
            <v>0</v>
          </cell>
          <cell r="K1362">
            <v>0</v>
          </cell>
          <cell r="L1362">
            <v>0</v>
          </cell>
          <cell r="M1362">
            <v>0</v>
          </cell>
          <cell r="N1362">
            <v>0</v>
          </cell>
          <cell r="O1362">
            <v>0</v>
          </cell>
          <cell r="P1362">
            <v>0</v>
          </cell>
          <cell r="Q1362">
            <v>0</v>
          </cell>
        </row>
        <row r="1363">
          <cell r="C1363">
            <v>0</v>
          </cell>
          <cell r="D1363">
            <v>0</v>
          </cell>
          <cell r="E1363">
            <v>0</v>
          </cell>
          <cell r="F1363">
            <v>0</v>
          </cell>
          <cell r="G1363">
            <v>0</v>
          </cell>
          <cell r="H1363">
            <v>0</v>
          </cell>
          <cell r="I1363">
            <v>0</v>
          </cell>
          <cell r="J1363">
            <v>0</v>
          </cell>
          <cell r="K1363">
            <v>0</v>
          </cell>
          <cell r="L1363">
            <v>0</v>
          </cell>
          <cell r="M1363">
            <v>0</v>
          </cell>
          <cell r="N1363">
            <v>0</v>
          </cell>
          <cell r="O1363">
            <v>0</v>
          </cell>
          <cell r="P1363">
            <v>0</v>
          </cell>
          <cell r="Q1363">
            <v>0</v>
          </cell>
        </row>
        <row r="1364">
          <cell r="C1364" t="str">
            <v>APROBACIÓN POR INTERVENTORÍA</v>
          </cell>
          <cell r="D1364">
            <v>0</v>
          </cell>
          <cell r="E1364">
            <v>0</v>
          </cell>
          <cell r="F1364">
            <v>0</v>
          </cell>
          <cell r="G1364">
            <v>0</v>
          </cell>
          <cell r="H1364">
            <v>0</v>
          </cell>
          <cell r="I1364">
            <v>0</v>
          </cell>
          <cell r="J1364">
            <v>0</v>
          </cell>
          <cell r="K1364">
            <v>0</v>
          </cell>
          <cell r="L1364">
            <v>0</v>
          </cell>
          <cell r="M1364">
            <v>0</v>
          </cell>
          <cell r="N1364">
            <v>0</v>
          </cell>
          <cell r="O1364">
            <v>0</v>
          </cell>
          <cell r="P1364">
            <v>0</v>
          </cell>
          <cell r="Q1364">
            <v>0</v>
          </cell>
        </row>
        <row r="1365">
          <cell r="C136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1365">
            <v>0</v>
          </cell>
          <cell r="E1365">
            <v>0</v>
          </cell>
          <cell r="F1365">
            <v>0</v>
          </cell>
          <cell r="G1365">
            <v>0</v>
          </cell>
          <cell r="H1365">
            <v>0</v>
          </cell>
          <cell r="I1365">
            <v>0</v>
          </cell>
          <cell r="J1365">
            <v>0</v>
          </cell>
          <cell r="K1365">
            <v>0</v>
          </cell>
          <cell r="L1365">
            <v>0</v>
          </cell>
          <cell r="M1365">
            <v>0</v>
          </cell>
          <cell r="N1365">
            <v>0</v>
          </cell>
          <cell r="O1365">
            <v>0</v>
          </cell>
          <cell r="P1365">
            <v>0</v>
          </cell>
          <cell r="Q1365">
            <v>0</v>
          </cell>
        </row>
        <row r="1366">
          <cell r="C1366">
            <v>0</v>
          </cell>
          <cell r="D1366">
            <v>0</v>
          </cell>
          <cell r="E1366">
            <v>0</v>
          </cell>
          <cell r="F1366">
            <v>0</v>
          </cell>
          <cell r="G1366">
            <v>0</v>
          </cell>
          <cell r="H1366">
            <v>0</v>
          </cell>
          <cell r="I1366">
            <v>0</v>
          </cell>
          <cell r="J1366">
            <v>0</v>
          </cell>
          <cell r="K1366">
            <v>0</v>
          </cell>
          <cell r="L1366">
            <v>0</v>
          </cell>
          <cell r="M1366">
            <v>0</v>
          </cell>
          <cell r="N1366">
            <v>0</v>
          </cell>
          <cell r="O1366">
            <v>0</v>
          </cell>
          <cell r="P1366">
            <v>0</v>
          </cell>
          <cell r="Q1366">
            <v>0</v>
          </cell>
        </row>
        <row r="1367">
          <cell r="C136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1367">
            <v>0</v>
          </cell>
          <cell r="E1367">
            <v>0</v>
          </cell>
          <cell r="F1367">
            <v>0</v>
          </cell>
          <cell r="G1367">
            <v>0</v>
          </cell>
          <cell r="H1367">
            <v>0</v>
          </cell>
          <cell r="I1367">
            <v>0</v>
          </cell>
          <cell r="J1367">
            <v>0</v>
          </cell>
          <cell r="K1367">
            <v>0</v>
          </cell>
          <cell r="L1367">
            <v>0</v>
          </cell>
          <cell r="M1367">
            <v>0</v>
          </cell>
          <cell r="N1367">
            <v>0</v>
          </cell>
          <cell r="O1367">
            <v>0</v>
          </cell>
          <cell r="P1367">
            <v>0</v>
          </cell>
          <cell r="Q1367">
            <v>0</v>
          </cell>
        </row>
        <row r="1368">
          <cell r="C1368">
            <v>0</v>
          </cell>
          <cell r="D1368">
            <v>0</v>
          </cell>
          <cell r="E1368">
            <v>0</v>
          </cell>
          <cell r="F1368">
            <v>0</v>
          </cell>
          <cell r="G1368">
            <v>0</v>
          </cell>
          <cell r="H1368">
            <v>0</v>
          </cell>
          <cell r="I1368">
            <v>0</v>
          </cell>
          <cell r="J1368">
            <v>0</v>
          </cell>
          <cell r="K1368">
            <v>0</v>
          </cell>
          <cell r="L1368">
            <v>0</v>
          </cell>
          <cell r="M1368">
            <v>0</v>
          </cell>
          <cell r="N1368">
            <v>0</v>
          </cell>
          <cell r="O1368">
            <v>0</v>
          </cell>
          <cell r="P1368">
            <v>0</v>
          </cell>
          <cell r="Q1368">
            <v>0</v>
          </cell>
        </row>
        <row r="1369">
          <cell r="C1369">
            <v>0</v>
          </cell>
          <cell r="D1369">
            <v>0</v>
          </cell>
          <cell r="E1369">
            <v>0</v>
          </cell>
          <cell r="F1369">
            <v>0</v>
          </cell>
          <cell r="G1369">
            <v>0</v>
          </cell>
          <cell r="H1369">
            <v>0</v>
          </cell>
          <cell r="I1369">
            <v>0</v>
          </cell>
          <cell r="J1369">
            <v>0</v>
          </cell>
          <cell r="K1369">
            <v>0</v>
          </cell>
          <cell r="L1369">
            <v>0</v>
          </cell>
          <cell r="M1369">
            <v>0</v>
          </cell>
          <cell r="N1369">
            <v>0</v>
          </cell>
          <cell r="O1369">
            <v>0</v>
          </cell>
          <cell r="P1369">
            <v>0</v>
          </cell>
          <cell r="Q1369">
            <v>0</v>
          </cell>
        </row>
        <row r="1370">
          <cell r="C1370">
            <v>0</v>
          </cell>
          <cell r="D1370">
            <v>0</v>
          </cell>
          <cell r="E1370">
            <v>0</v>
          </cell>
          <cell r="F1370">
            <v>0</v>
          </cell>
          <cell r="G1370">
            <v>0</v>
          </cell>
          <cell r="H1370" t="str">
            <v>Firma</v>
          </cell>
          <cell r="I1370">
            <v>0</v>
          </cell>
          <cell r="J1370">
            <v>0</v>
          </cell>
          <cell r="K1370">
            <v>0</v>
          </cell>
          <cell r="L1370">
            <v>0</v>
          </cell>
          <cell r="M1370">
            <v>0</v>
          </cell>
          <cell r="N1370">
            <v>0</v>
          </cell>
          <cell r="O1370">
            <v>0</v>
          </cell>
          <cell r="P1370">
            <v>0</v>
          </cell>
          <cell r="Q1370">
            <v>0</v>
          </cell>
        </row>
        <row r="1371">
          <cell r="C1371">
            <v>0</v>
          </cell>
          <cell r="D1371">
            <v>0</v>
          </cell>
          <cell r="E1371">
            <v>0</v>
          </cell>
          <cell r="F1371">
            <v>0</v>
          </cell>
          <cell r="G1371">
            <v>0</v>
          </cell>
          <cell r="H1371" t="str">
            <v>Nombre:</v>
          </cell>
          <cell r="I1371">
            <v>0</v>
          </cell>
          <cell r="J1371">
            <v>0</v>
          </cell>
          <cell r="K1371">
            <v>0</v>
          </cell>
          <cell r="L1371">
            <v>0</v>
          </cell>
          <cell r="M1371">
            <v>0</v>
          </cell>
          <cell r="N1371">
            <v>0</v>
          </cell>
          <cell r="O1371">
            <v>0</v>
          </cell>
          <cell r="P1371">
            <v>0</v>
          </cell>
          <cell r="Q1371">
            <v>0</v>
          </cell>
        </row>
        <row r="1372">
          <cell r="C1372">
            <v>0</v>
          </cell>
          <cell r="D1372">
            <v>0</v>
          </cell>
          <cell r="E1372">
            <v>0</v>
          </cell>
          <cell r="F1372">
            <v>0</v>
          </cell>
          <cell r="G1372">
            <v>0</v>
          </cell>
          <cell r="H1372" t="str">
            <v>Representante Legal del Interventor o su Apoderado</v>
          </cell>
          <cell r="I1372">
            <v>0</v>
          </cell>
          <cell r="J1372">
            <v>0</v>
          </cell>
          <cell r="K1372">
            <v>0</v>
          </cell>
          <cell r="L1372">
            <v>0</v>
          </cell>
          <cell r="M1372">
            <v>0</v>
          </cell>
          <cell r="N1372">
            <v>0</v>
          </cell>
          <cell r="O1372">
            <v>0</v>
          </cell>
          <cell r="P1372">
            <v>0</v>
          </cell>
          <cell r="Q1372">
            <v>0</v>
          </cell>
        </row>
        <row r="1373">
          <cell r="C1373">
            <v>0</v>
          </cell>
          <cell r="D1373">
            <v>0</v>
          </cell>
          <cell r="E1373">
            <v>0</v>
          </cell>
          <cell r="F1373">
            <v>0</v>
          </cell>
          <cell r="G1373">
            <v>0</v>
          </cell>
          <cell r="H1373" t="str">
            <v>Matricula No. :</v>
          </cell>
          <cell r="I1373">
            <v>0</v>
          </cell>
          <cell r="J1373">
            <v>0</v>
          </cell>
          <cell r="K1373">
            <v>0</v>
          </cell>
          <cell r="L1373">
            <v>0</v>
          </cell>
          <cell r="M1373">
            <v>0</v>
          </cell>
          <cell r="N1373">
            <v>0</v>
          </cell>
          <cell r="O1373">
            <v>0</v>
          </cell>
          <cell r="P1373">
            <v>0</v>
          </cell>
          <cell r="Q1373">
            <v>0</v>
          </cell>
        </row>
        <row r="1374">
          <cell r="C1374">
            <v>0</v>
          </cell>
          <cell r="D1374">
            <v>0</v>
          </cell>
          <cell r="E1374">
            <v>0</v>
          </cell>
          <cell r="F1374">
            <v>0</v>
          </cell>
          <cell r="G1374">
            <v>0</v>
          </cell>
          <cell r="H1374">
            <v>0</v>
          </cell>
          <cell r="I1374">
            <v>0</v>
          </cell>
          <cell r="J1374">
            <v>0</v>
          </cell>
          <cell r="K1374">
            <v>0</v>
          </cell>
          <cell r="L1374">
            <v>0</v>
          </cell>
          <cell r="M1374">
            <v>0</v>
          </cell>
          <cell r="N1374">
            <v>0</v>
          </cell>
          <cell r="O1374">
            <v>0</v>
          </cell>
          <cell r="P1374">
            <v>0</v>
          </cell>
          <cell r="Q1374">
            <v>0</v>
          </cell>
        </row>
        <row r="1375">
          <cell r="C1375">
            <v>0</v>
          </cell>
          <cell r="D1375">
            <v>0</v>
          </cell>
          <cell r="E1375">
            <v>0</v>
          </cell>
          <cell r="F1375">
            <v>0</v>
          </cell>
          <cell r="G1375">
            <v>0</v>
          </cell>
          <cell r="H1375">
            <v>0</v>
          </cell>
          <cell r="I1375">
            <v>0</v>
          </cell>
          <cell r="J1375">
            <v>0</v>
          </cell>
          <cell r="K1375">
            <v>0</v>
          </cell>
          <cell r="L1375">
            <v>0</v>
          </cell>
          <cell r="M1375">
            <v>0</v>
          </cell>
          <cell r="N1375">
            <v>0</v>
          </cell>
          <cell r="O1375">
            <v>0</v>
          </cell>
          <cell r="P1375">
            <v>0</v>
          </cell>
          <cell r="Q1375">
            <v>0</v>
          </cell>
        </row>
        <row r="1377">
          <cell r="C1377">
            <v>0</v>
          </cell>
          <cell r="D1377">
            <v>0</v>
          </cell>
          <cell r="E1377">
            <v>0</v>
          </cell>
          <cell r="F1377">
            <v>0</v>
          </cell>
          <cell r="G1377">
            <v>0</v>
          </cell>
          <cell r="H1377">
            <v>0</v>
          </cell>
          <cell r="I1377">
            <v>0</v>
          </cell>
          <cell r="J1377">
            <v>0</v>
          </cell>
          <cell r="K1377">
            <v>0</v>
          </cell>
          <cell r="L1377">
            <v>0</v>
          </cell>
          <cell r="M1377">
            <v>0</v>
          </cell>
          <cell r="N1377">
            <v>0</v>
          </cell>
          <cell r="O1377">
            <v>0</v>
          </cell>
          <cell r="P1377">
            <v>0</v>
          </cell>
          <cell r="Q1377">
            <v>0</v>
          </cell>
        </row>
        <row r="1378">
          <cell r="C1378" t="str">
            <v>Formulario 1 - Propuesta económica  - Documento tipo de selección abreviada de menor cuantía - versión 2</v>
          </cell>
          <cell r="D1378">
            <v>0</v>
          </cell>
          <cell r="E1378">
            <v>0</v>
          </cell>
          <cell r="F1378">
            <v>0</v>
          </cell>
          <cell r="G1378">
            <v>0</v>
          </cell>
          <cell r="H1378">
            <v>0</v>
          </cell>
          <cell r="I1378">
            <v>0</v>
          </cell>
          <cell r="J1378">
            <v>0</v>
          </cell>
          <cell r="K1378">
            <v>0</v>
          </cell>
          <cell r="L1378">
            <v>0</v>
          </cell>
          <cell r="M1378">
            <v>0</v>
          </cell>
          <cell r="N1378">
            <v>0</v>
          </cell>
          <cell r="O1378">
            <v>0</v>
          </cell>
          <cell r="P1378">
            <v>0</v>
          </cell>
          <cell r="Q1378">
            <v>0</v>
          </cell>
        </row>
        <row r="1379">
          <cell r="C1379" t="str">
            <v>Código</v>
          </cell>
          <cell r="D1379" t="str">
            <v>CCE-EICP-FM-25</v>
          </cell>
          <cell r="E1379" t="str">
            <v>Versión</v>
          </cell>
          <cell r="F1379">
            <v>2</v>
          </cell>
          <cell r="G1379">
            <v>0</v>
          </cell>
          <cell r="H1379">
            <v>0</v>
          </cell>
          <cell r="I1379">
            <v>0</v>
          </cell>
          <cell r="J1379">
            <v>0</v>
          </cell>
          <cell r="K1379">
            <v>0</v>
          </cell>
          <cell r="L1379">
            <v>0</v>
          </cell>
          <cell r="M1379">
            <v>0</v>
          </cell>
          <cell r="N1379">
            <v>0</v>
          </cell>
          <cell r="O1379">
            <v>0</v>
          </cell>
          <cell r="P1379">
            <v>0</v>
          </cell>
          <cell r="Q1379">
            <v>0</v>
          </cell>
        </row>
        <row r="1380">
          <cell r="C1380">
            <v>0</v>
          </cell>
          <cell r="D1380">
            <v>0</v>
          </cell>
          <cell r="E1380">
            <v>0</v>
          </cell>
          <cell r="F1380">
            <v>0</v>
          </cell>
          <cell r="G1380">
            <v>0</v>
          </cell>
          <cell r="H1380">
            <v>0</v>
          </cell>
          <cell r="I1380">
            <v>0</v>
          </cell>
          <cell r="J1380">
            <v>0</v>
          </cell>
          <cell r="K1380">
            <v>0</v>
          </cell>
          <cell r="L1380">
            <v>0</v>
          </cell>
          <cell r="M1380">
            <v>0</v>
          </cell>
          <cell r="N1380">
            <v>0</v>
          </cell>
          <cell r="O1380">
            <v>0</v>
          </cell>
          <cell r="P1380">
            <v>0</v>
          </cell>
          <cell r="Q1380">
            <v>0</v>
          </cell>
        </row>
        <row r="1381">
          <cell r="C1381" t="str">
            <v>[La entidad podrá utilizar este formato para la presentación de los análisis de precios unitarios el contratista en la oportunidad prevista en el numeral 8.1. del Documento Base]</v>
          </cell>
          <cell r="D1381">
            <v>0</v>
          </cell>
          <cell r="E1381">
            <v>0</v>
          </cell>
          <cell r="F1381">
            <v>0</v>
          </cell>
          <cell r="G1381">
            <v>0</v>
          </cell>
          <cell r="H1381">
            <v>0</v>
          </cell>
          <cell r="I1381">
            <v>0</v>
          </cell>
          <cell r="J1381">
            <v>0</v>
          </cell>
          <cell r="K1381">
            <v>0</v>
          </cell>
          <cell r="L1381">
            <v>0</v>
          </cell>
          <cell r="M1381">
            <v>0</v>
          </cell>
          <cell r="N1381">
            <v>0</v>
          </cell>
          <cell r="O1381">
            <v>0</v>
          </cell>
          <cell r="P1381">
            <v>0</v>
          </cell>
          <cell r="Q1381">
            <v>0</v>
          </cell>
        </row>
        <row r="1382">
          <cell r="C1382">
            <v>0</v>
          </cell>
          <cell r="D1382">
            <v>0</v>
          </cell>
          <cell r="E1382">
            <v>0</v>
          </cell>
          <cell r="F1382">
            <v>0</v>
          </cell>
          <cell r="G1382">
            <v>0</v>
          </cell>
          <cell r="H1382">
            <v>0</v>
          </cell>
          <cell r="I1382">
            <v>0</v>
          </cell>
          <cell r="J1382">
            <v>0</v>
          </cell>
          <cell r="K1382">
            <v>0</v>
          </cell>
          <cell r="L1382">
            <v>0</v>
          </cell>
          <cell r="M1382">
            <v>0</v>
          </cell>
          <cell r="N1382">
            <v>0</v>
          </cell>
          <cell r="O1382">
            <v>0</v>
          </cell>
          <cell r="P1382">
            <v>0</v>
          </cell>
          <cell r="Q1382">
            <v>0</v>
          </cell>
        </row>
        <row r="1383">
          <cell r="C1383">
            <v>0</v>
          </cell>
          <cell r="D1383">
            <v>0</v>
          </cell>
          <cell r="E1383">
            <v>0</v>
          </cell>
          <cell r="F1383">
            <v>0</v>
          </cell>
          <cell r="G1383">
            <v>0</v>
          </cell>
          <cell r="H1383">
            <v>0</v>
          </cell>
          <cell r="I1383">
            <v>0</v>
          </cell>
          <cell r="J1383">
            <v>0</v>
          </cell>
          <cell r="K1383">
            <v>0</v>
          </cell>
          <cell r="L1383">
            <v>0</v>
          </cell>
          <cell r="M1383">
            <v>0</v>
          </cell>
          <cell r="N1383">
            <v>0</v>
          </cell>
          <cell r="O1383">
            <v>0</v>
          </cell>
          <cell r="P1383">
            <v>0</v>
          </cell>
          <cell r="Q1383">
            <v>0</v>
          </cell>
        </row>
        <row r="1384">
          <cell r="C1384">
            <v>0</v>
          </cell>
          <cell r="D1384" t="str">
            <v>MUNICIPIO DE CONCORDIA, ANTIOQUIA</v>
          </cell>
          <cell r="E1384">
            <v>0</v>
          </cell>
          <cell r="F1384">
            <v>0</v>
          </cell>
          <cell r="G1384">
            <v>0</v>
          </cell>
          <cell r="H1384">
            <v>0</v>
          </cell>
          <cell r="I1384">
            <v>0</v>
          </cell>
          <cell r="J1384">
            <v>0</v>
          </cell>
          <cell r="K1384">
            <v>0</v>
          </cell>
          <cell r="L1384">
            <v>0</v>
          </cell>
          <cell r="M1384">
            <v>0</v>
          </cell>
          <cell r="N1384">
            <v>0</v>
          </cell>
          <cell r="O1384">
            <v>0</v>
          </cell>
          <cell r="P1384">
            <v>0</v>
          </cell>
          <cell r="Q1384">
            <v>0</v>
          </cell>
        </row>
        <row r="1385">
          <cell r="C1385">
            <v>0</v>
          </cell>
          <cell r="D1385">
            <v>0</v>
          </cell>
          <cell r="E1385">
            <v>0</v>
          </cell>
          <cell r="F1385">
            <v>0</v>
          </cell>
          <cell r="G1385">
            <v>0</v>
          </cell>
          <cell r="H1385">
            <v>0</v>
          </cell>
          <cell r="I1385">
            <v>0</v>
          </cell>
          <cell r="J1385">
            <v>0</v>
          </cell>
          <cell r="K1385">
            <v>0</v>
          </cell>
          <cell r="L1385" t="str">
            <v>VERSIÓN</v>
          </cell>
          <cell r="M1385">
            <v>0</v>
          </cell>
          <cell r="N1385">
            <v>0</v>
          </cell>
          <cell r="O1385">
            <v>0</v>
          </cell>
          <cell r="P1385">
            <v>0</v>
          </cell>
          <cell r="Q1385">
            <v>0</v>
          </cell>
        </row>
        <row r="1386">
          <cell r="C1386">
            <v>0</v>
          </cell>
          <cell r="D1386" t="str">
            <v xml:space="preserve">[NÚMERO DEL PROCESO] </v>
          </cell>
          <cell r="E1386">
            <v>0</v>
          </cell>
          <cell r="F1386">
            <v>0</v>
          </cell>
          <cell r="G1386">
            <v>0</v>
          </cell>
          <cell r="H1386">
            <v>0</v>
          </cell>
          <cell r="I1386">
            <v>0</v>
          </cell>
          <cell r="J1386">
            <v>0</v>
          </cell>
          <cell r="K1386">
            <v>0</v>
          </cell>
          <cell r="L1386">
            <v>0</v>
          </cell>
          <cell r="M1386">
            <v>0</v>
          </cell>
          <cell r="N1386">
            <v>0</v>
          </cell>
          <cell r="O1386">
            <v>0</v>
          </cell>
          <cell r="P1386">
            <v>0</v>
          </cell>
          <cell r="Q1386">
            <v>0</v>
          </cell>
        </row>
        <row r="1387">
          <cell r="C1387">
            <v>0</v>
          </cell>
          <cell r="D1387">
            <v>0</v>
          </cell>
          <cell r="E1387">
            <v>0</v>
          </cell>
          <cell r="F1387">
            <v>0</v>
          </cell>
          <cell r="G1387">
            <v>0</v>
          </cell>
          <cell r="H1387">
            <v>0</v>
          </cell>
          <cell r="I1387">
            <v>0</v>
          </cell>
          <cell r="J1387">
            <v>0</v>
          </cell>
          <cell r="K1387">
            <v>0</v>
          </cell>
          <cell r="L1387" t="str">
            <v>PÁGINA</v>
          </cell>
          <cell r="M1387">
            <v>1</v>
          </cell>
          <cell r="N1387" t="str">
            <v>DE</v>
          </cell>
          <cell r="O1387">
            <v>1</v>
          </cell>
          <cell r="P1387">
            <v>0</v>
          </cell>
          <cell r="Q1387">
            <v>0</v>
          </cell>
        </row>
        <row r="1388">
          <cell r="C1388">
            <v>0</v>
          </cell>
          <cell r="D1388" t="str">
            <v xml:space="preserve">ANALISIS DE PRECIOS UNITARIOS </v>
          </cell>
          <cell r="E1388">
            <v>0</v>
          </cell>
          <cell r="F1388">
            <v>0</v>
          </cell>
          <cell r="G1388">
            <v>0</v>
          </cell>
          <cell r="H1388">
            <v>0</v>
          </cell>
          <cell r="I1388">
            <v>0</v>
          </cell>
          <cell r="J1388">
            <v>0</v>
          </cell>
          <cell r="K1388">
            <v>0</v>
          </cell>
          <cell r="L1388">
            <v>0</v>
          </cell>
          <cell r="M1388">
            <v>0</v>
          </cell>
          <cell r="N1388">
            <v>0</v>
          </cell>
          <cell r="O1388">
            <v>0</v>
          </cell>
          <cell r="P1388">
            <v>0</v>
          </cell>
          <cell r="Q1388">
            <v>0</v>
          </cell>
        </row>
        <row r="1389">
          <cell r="C1389">
            <v>0</v>
          </cell>
          <cell r="D1389">
            <v>0</v>
          </cell>
          <cell r="E1389">
            <v>0</v>
          </cell>
          <cell r="F1389">
            <v>0</v>
          </cell>
          <cell r="G1389">
            <v>0</v>
          </cell>
          <cell r="H1389">
            <v>0</v>
          </cell>
          <cell r="I1389">
            <v>0</v>
          </cell>
          <cell r="J1389">
            <v>0</v>
          </cell>
          <cell r="K1389">
            <v>0</v>
          </cell>
          <cell r="L1389">
            <v>0</v>
          </cell>
          <cell r="M1389">
            <v>0</v>
          </cell>
          <cell r="N1389">
            <v>0</v>
          </cell>
          <cell r="O1389">
            <v>0</v>
          </cell>
          <cell r="P1389">
            <v>0</v>
          </cell>
          <cell r="Q1389">
            <v>0</v>
          </cell>
        </row>
        <row r="1390">
          <cell r="C1390">
            <v>0</v>
          </cell>
          <cell r="D1390">
            <v>0</v>
          </cell>
          <cell r="E1390">
            <v>0</v>
          </cell>
          <cell r="F1390">
            <v>0</v>
          </cell>
          <cell r="G1390">
            <v>0</v>
          </cell>
          <cell r="H1390">
            <v>0</v>
          </cell>
          <cell r="I1390">
            <v>0</v>
          </cell>
          <cell r="J1390">
            <v>0</v>
          </cell>
          <cell r="K1390">
            <v>0</v>
          </cell>
          <cell r="L1390" t="str">
            <v>FECHA</v>
          </cell>
          <cell r="M1390" t="str">
            <v>DD</v>
          </cell>
          <cell r="N1390" t="str">
            <v>MM</v>
          </cell>
          <cell r="O1390" t="str">
            <v>AA</v>
          </cell>
          <cell r="P1390">
            <v>0</v>
          </cell>
          <cell r="Q1390">
            <v>0</v>
          </cell>
        </row>
        <row r="1391">
          <cell r="C1391">
            <v>0</v>
          </cell>
          <cell r="D1391">
            <v>0</v>
          </cell>
          <cell r="E1391">
            <v>0</v>
          </cell>
          <cell r="F1391">
            <v>0</v>
          </cell>
          <cell r="G1391">
            <v>0</v>
          </cell>
          <cell r="H1391">
            <v>0</v>
          </cell>
          <cell r="I1391">
            <v>0</v>
          </cell>
          <cell r="J1391">
            <v>0</v>
          </cell>
          <cell r="K1391">
            <v>0</v>
          </cell>
          <cell r="L1391">
            <v>0</v>
          </cell>
          <cell r="M1391">
            <v>8</v>
          </cell>
          <cell r="N1391">
            <v>5</v>
          </cell>
          <cell r="O1391">
            <v>2023</v>
          </cell>
          <cell r="P1391">
            <v>0</v>
          </cell>
          <cell r="Q1391">
            <v>0</v>
          </cell>
        </row>
        <row r="1392">
          <cell r="C1392" t="str">
            <v>ITEMS DE LA PROPUESTA ECONÓMICA</v>
          </cell>
          <cell r="D1392">
            <v>0</v>
          </cell>
          <cell r="E1392">
            <v>0</v>
          </cell>
          <cell r="F1392">
            <v>0</v>
          </cell>
          <cell r="G1392">
            <v>0</v>
          </cell>
          <cell r="H1392">
            <v>0</v>
          </cell>
          <cell r="I1392" t="str">
            <v>ITEMS NO PREVISTOS</v>
          </cell>
          <cell r="J1392">
            <v>0</v>
          </cell>
          <cell r="K1392">
            <v>0</v>
          </cell>
          <cell r="L1392">
            <v>0</v>
          </cell>
          <cell r="M1392">
            <v>0</v>
          </cell>
          <cell r="N1392">
            <v>0</v>
          </cell>
          <cell r="O1392">
            <v>0</v>
          </cell>
          <cell r="P1392">
            <v>0</v>
          </cell>
          <cell r="Q1392">
            <v>0</v>
          </cell>
        </row>
        <row r="1393">
          <cell r="C1393">
            <v>0</v>
          </cell>
          <cell r="D1393">
            <v>0</v>
          </cell>
          <cell r="E1393">
            <v>0</v>
          </cell>
          <cell r="F1393">
            <v>0</v>
          </cell>
          <cell r="G1393">
            <v>0</v>
          </cell>
          <cell r="H1393">
            <v>0</v>
          </cell>
          <cell r="I1393">
            <v>0</v>
          </cell>
          <cell r="J1393">
            <v>0</v>
          </cell>
          <cell r="K1393">
            <v>0</v>
          </cell>
          <cell r="L1393">
            <v>0</v>
          </cell>
          <cell r="M1393">
            <v>0</v>
          </cell>
          <cell r="N1393">
            <v>0</v>
          </cell>
          <cell r="O1393">
            <v>0</v>
          </cell>
          <cell r="P1393">
            <v>0</v>
          </cell>
          <cell r="Q1393">
            <v>0</v>
          </cell>
        </row>
        <row r="1394">
          <cell r="C1394">
            <v>0</v>
          </cell>
          <cell r="D1394">
            <v>0</v>
          </cell>
          <cell r="E1394">
            <v>0</v>
          </cell>
          <cell r="F1394">
            <v>0</v>
          </cell>
          <cell r="G1394">
            <v>0</v>
          </cell>
          <cell r="H1394">
            <v>0</v>
          </cell>
          <cell r="I1394">
            <v>0</v>
          </cell>
          <cell r="J1394">
            <v>0</v>
          </cell>
          <cell r="K1394">
            <v>0</v>
          </cell>
          <cell r="L1394">
            <v>0</v>
          </cell>
          <cell r="M1394">
            <v>0</v>
          </cell>
          <cell r="N1394">
            <v>0</v>
          </cell>
          <cell r="O1394">
            <v>0</v>
          </cell>
          <cell r="P1394">
            <v>0</v>
          </cell>
          <cell r="Q1394">
            <v>0</v>
          </cell>
        </row>
        <row r="1395">
          <cell r="C1395">
            <v>0</v>
          </cell>
          <cell r="D1395">
            <v>0</v>
          </cell>
          <cell r="E1395">
            <v>0</v>
          </cell>
          <cell r="F1395">
            <v>0</v>
          </cell>
          <cell r="G1395">
            <v>0</v>
          </cell>
          <cell r="H1395">
            <v>0</v>
          </cell>
          <cell r="I1395">
            <v>0</v>
          </cell>
          <cell r="J1395">
            <v>0</v>
          </cell>
          <cell r="K1395">
            <v>0</v>
          </cell>
          <cell r="L1395">
            <v>0</v>
          </cell>
          <cell r="M1395">
            <v>0</v>
          </cell>
          <cell r="N1395">
            <v>0</v>
          </cell>
          <cell r="O1395">
            <v>0</v>
          </cell>
          <cell r="P1395">
            <v>0</v>
          </cell>
          <cell r="Q1395">
            <v>0</v>
          </cell>
        </row>
        <row r="1396">
          <cell r="C1396" t="str">
            <v>DATOS ESPECÍFICOS</v>
          </cell>
          <cell r="D1396">
            <v>0</v>
          </cell>
          <cell r="E1396">
            <v>0</v>
          </cell>
          <cell r="F1396">
            <v>0</v>
          </cell>
          <cell r="G1396">
            <v>0</v>
          </cell>
          <cell r="H1396">
            <v>0</v>
          </cell>
          <cell r="I1396">
            <v>0</v>
          </cell>
          <cell r="J1396">
            <v>0</v>
          </cell>
          <cell r="K1396">
            <v>0</v>
          </cell>
          <cell r="L1396">
            <v>0</v>
          </cell>
          <cell r="M1396">
            <v>0</v>
          </cell>
          <cell r="N1396">
            <v>0</v>
          </cell>
          <cell r="O1396">
            <v>0</v>
          </cell>
          <cell r="P1396">
            <v>0</v>
          </cell>
          <cell r="Q1396">
            <v>0</v>
          </cell>
        </row>
        <row r="1397">
          <cell r="C1397">
            <v>0</v>
          </cell>
          <cell r="D1397">
            <v>0</v>
          </cell>
          <cell r="E1397">
            <v>0</v>
          </cell>
          <cell r="F1397">
            <v>0</v>
          </cell>
          <cell r="G1397">
            <v>0</v>
          </cell>
          <cell r="H1397">
            <v>0</v>
          </cell>
          <cell r="I1397">
            <v>0</v>
          </cell>
          <cell r="J1397">
            <v>0</v>
          </cell>
          <cell r="K1397">
            <v>0</v>
          </cell>
          <cell r="L1397">
            <v>0</v>
          </cell>
          <cell r="M1397">
            <v>0</v>
          </cell>
          <cell r="N1397">
            <v>0</v>
          </cell>
          <cell r="O1397">
            <v>0</v>
          </cell>
          <cell r="P1397">
            <v>0</v>
          </cell>
          <cell r="Q1397">
            <v>0</v>
          </cell>
        </row>
        <row r="1398">
          <cell r="C1398" t="str">
            <v>ITEM</v>
          </cell>
          <cell r="D1398" t="str">
            <v>DESCRIPCIÓN</v>
          </cell>
          <cell r="E1398">
            <v>0</v>
          </cell>
          <cell r="F1398">
            <v>0</v>
          </cell>
          <cell r="G1398">
            <v>0</v>
          </cell>
          <cell r="H1398">
            <v>0</v>
          </cell>
          <cell r="I1398">
            <v>0</v>
          </cell>
          <cell r="J1398">
            <v>0</v>
          </cell>
          <cell r="K1398">
            <v>0</v>
          </cell>
          <cell r="L1398">
            <v>0</v>
          </cell>
          <cell r="M1398" t="str">
            <v>UNIDAD</v>
          </cell>
          <cell r="N1398">
            <v>0</v>
          </cell>
          <cell r="O1398" t="str">
            <v>CANTIDAD</v>
          </cell>
          <cell r="P1398">
            <v>0</v>
          </cell>
          <cell r="Q1398">
            <v>0</v>
          </cell>
        </row>
        <row r="1399">
          <cell r="C1399" t="str">
            <v>5.4.5</v>
          </cell>
          <cell r="D1399" t="str">
            <v>S.T.C de Cuneta en CONCRETO  f'c=210 kg/cm² (21 Mpa) con adición de impermeabilizante tipo Plastocrete o similar; desarrollo de 0.5 m y espesor de 0.1 m; acabado a la vista. Incluye elaboración y colocación del concreto, vibrado, protección, curado y todos los demás elementos necesarios para su correcta construcción. El acero de refuerzo y la formaleta se pagará en su respectivo ítem.</v>
          </cell>
          <cell r="E1399">
            <v>0</v>
          </cell>
          <cell r="F1399">
            <v>0</v>
          </cell>
          <cell r="G1399">
            <v>0</v>
          </cell>
          <cell r="H1399">
            <v>0</v>
          </cell>
          <cell r="I1399">
            <v>0</v>
          </cell>
          <cell r="J1399">
            <v>0</v>
          </cell>
          <cell r="K1399">
            <v>0</v>
          </cell>
          <cell r="L1399">
            <v>0</v>
          </cell>
          <cell r="M1399" t="str">
            <v>m</v>
          </cell>
          <cell r="N1399">
            <v>0</v>
          </cell>
          <cell r="O1399">
            <v>29</v>
          </cell>
          <cell r="P1399">
            <v>0</v>
          </cell>
          <cell r="Q1399">
            <v>0</v>
          </cell>
          <cell r="R1399">
            <v>61524</v>
          </cell>
          <cell r="S1399">
            <v>79323</v>
          </cell>
          <cell r="T1399">
            <v>0.1123</v>
          </cell>
          <cell r="U1399">
            <v>0.52869999999999995</v>
          </cell>
          <cell r="V1399">
            <v>0</v>
          </cell>
          <cell r="W1399">
            <v>0.35899999999999999</v>
          </cell>
        </row>
        <row r="1400">
          <cell r="C1400" t="str">
            <v>I. EQUIPO</v>
          </cell>
          <cell r="D1400">
            <v>0</v>
          </cell>
          <cell r="E1400">
            <v>0</v>
          </cell>
          <cell r="F1400">
            <v>0</v>
          </cell>
          <cell r="G1400">
            <v>0</v>
          </cell>
          <cell r="H1400">
            <v>0</v>
          </cell>
          <cell r="I1400">
            <v>0</v>
          </cell>
          <cell r="J1400">
            <v>0</v>
          </cell>
          <cell r="K1400">
            <v>0</v>
          </cell>
          <cell r="L1400">
            <v>0</v>
          </cell>
          <cell r="M1400">
            <v>0</v>
          </cell>
          <cell r="N1400">
            <v>0</v>
          </cell>
          <cell r="O1400">
            <v>0</v>
          </cell>
          <cell r="P1400">
            <v>0</v>
          </cell>
          <cell r="Q1400">
            <v>0</v>
          </cell>
        </row>
        <row r="1401">
          <cell r="C1401">
            <v>0</v>
          </cell>
          <cell r="D1401">
            <v>0</v>
          </cell>
          <cell r="E1401">
            <v>0</v>
          </cell>
          <cell r="F1401">
            <v>0</v>
          </cell>
          <cell r="G1401">
            <v>0</v>
          </cell>
          <cell r="H1401">
            <v>0</v>
          </cell>
          <cell r="I1401">
            <v>0</v>
          </cell>
          <cell r="J1401">
            <v>0</v>
          </cell>
          <cell r="K1401">
            <v>0</v>
          </cell>
          <cell r="L1401">
            <v>0</v>
          </cell>
          <cell r="M1401">
            <v>0</v>
          </cell>
          <cell r="N1401">
            <v>0</v>
          </cell>
          <cell r="O1401">
            <v>0</v>
          </cell>
          <cell r="P1401">
            <v>0</v>
          </cell>
          <cell r="Q1401">
            <v>0</v>
          </cell>
        </row>
        <row r="1402">
          <cell r="C1402" t="str">
            <v>DESCRIPCIÓN</v>
          </cell>
          <cell r="D1402">
            <v>0</v>
          </cell>
          <cell r="E1402">
            <v>0</v>
          </cell>
          <cell r="F1402">
            <v>0</v>
          </cell>
          <cell r="G1402">
            <v>0</v>
          </cell>
          <cell r="H1402" t="str">
            <v>MARCA</v>
          </cell>
          <cell r="I1402">
            <v>0</v>
          </cell>
          <cell r="J1402" t="str">
            <v>TIPO</v>
          </cell>
          <cell r="K1402">
            <v>0</v>
          </cell>
          <cell r="L1402" t="str">
            <v>TARIFA/HORA</v>
          </cell>
          <cell r="M1402" t="str">
            <v>RENDIMIENTO</v>
          </cell>
          <cell r="N1402">
            <v>0</v>
          </cell>
          <cell r="O1402" t="str">
            <v>Vr. UNITARIO</v>
          </cell>
          <cell r="P1402">
            <v>0</v>
          </cell>
          <cell r="Q1402">
            <v>0</v>
          </cell>
        </row>
        <row r="1403">
          <cell r="C1403" t="str">
            <v>Vibrador de concreto (Mikasa), electrico a 110 v</v>
          </cell>
          <cell r="D1403">
            <v>0</v>
          </cell>
          <cell r="E1403">
            <v>0</v>
          </cell>
          <cell r="F1403">
            <v>0</v>
          </cell>
          <cell r="G1403">
            <v>0</v>
          </cell>
          <cell r="H1403">
            <v>0</v>
          </cell>
          <cell r="I1403">
            <v>0</v>
          </cell>
          <cell r="J1403" t="str">
            <v>Dia</v>
          </cell>
          <cell r="K1403">
            <v>0</v>
          </cell>
          <cell r="L1403">
            <v>46162</v>
          </cell>
          <cell r="M1403">
            <v>15</v>
          </cell>
          <cell r="N1403">
            <v>0</v>
          </cell>
          <cell r="O1403">
            <v>3077</v>
          </cell>
          <cell r="P1403">
            <v>0</v>
          </cell>
          <cell r="Q1403">
            <v>0</v>
          </cell>
          <cell r="R1403">
            <v>1.93</v>
          </cell>
          <cell r="T1403" t="str">
            <v>Vibrador de concreto (Mikasa), electrico a 110 v</v>
          </cell>
        </row>
        <row r="1404">
          <cell r="C1404" t="str">
            <v>pulidora electrica manual - disco</v>
          </cell>
          <cell r="D1404">
            <v>0</v>
          </cell>
          <cell r="E1404">
            <v>0</v>
          </cell>
          <cell r="F1404">
            <v>0</v>
          </cell>
          <cell r="G1404">
            <v>0</v>
          </cell>
          <cell r="H1404">
            <v>0</v>
          </cell>
          <cell r="I1404">
            <v>0</v>
          </cell>
          <cell r="J1404" t="str">
            <v>Dia</v>
          </cell>
          <cell r="K1404">
            <v>0</v>
          </cell>
          <cell r="L1404">
            <v>40927</v>
          </cell>
          <cell r="M1404">
            <v>15</v>
          </cell>
          <cell r="N1404">
            <v>0</v>
          </cell>
          <cell r="O1404">
            <v>2728</v>
          </cell>
          <cell r="P1404">
            <v>0</v>
          </cell>
          <cell r="Q1404">
            <v>0</v>
          </cell>
          <cell r="R1404">
            <v>1.93</v>
          </cell>
          <cell r="T1404" t="str">
            <v>pulidora electrica manual - disco</v>
          </cell>
        </row>
        <row r="1405">
          <cell r="C1405">
            <v>0</v>
          </cell>
          <cell r="D1405">
            <v>0</v>
          </cell>
          <cell r="E1405">
            <v>0</v>
          </cell>
          <cell r="F1405">
            <v>0</v>
          </cell>
          <cell r="G1405">
            <v>0</v>
          </cell>
          <cell r="H1405">
            <v>0</v>
          </cell>
          <cell r="I1405">
            <v>0</v>
          </cell>
          <cell r="J1405" t="str">
            <v/>
          </cell>
          <cell r="K1405">
            <v>0</v>
          </cell>
          <cell r="L1405" t="str">
            <v/>
          </cell>
          <cell r="M1405">
            <v>0</v>
          </cell>
          <cell r="N1405">
            <v>0</v>
          </cell>
          <cell r="O1405">
            <v>0</v>
          </cell>
          <cell r="P1405">
            <v>0</v>
          </cell>
          <cell r="Q1405">
            <v>0</v>
          </cell>
          <cell r="R1405">
            <v>0</v>
          </cell>
          <cell r="T1405">
            <v>0</v>
          </cell>
        </row>
        <row r="1406">
          <cell r="C1406">
            <v>0</v>
          </cell>
          <cell r="D1406">
            <v>0</v>
          </cell>
          <cell r="E1406">
            <v>0</v>
          </cell>
          <cell r="F1406">
            <v>0</v>
          </cell>
          <cell r="G1406">
            <v>0</v>
          </cell>
          <cell r="H1406">
            <v>0</v>
          </cell>
          <cell r="I1406">
            <v>0</v>
          </cell>
          <cell r="J1406" t="str">
            <v/>
          </cell>
          <cell r="K1406">
            <v>0</v>
          </cell>
          <cell r="L1406" t="str">
            <v/>
          </cell>
          <cell r="M1406">
            <v>0</v>
          </cell>
          <cell r="N1406">
            <v>0</v>
          </cell>
          <cell r="O1406">
            <v>0</v>
          </cell>
          <cell r="P1406">
            <v>0</v>
          </cell>
          <cell r="Q1406">
            <v>0</v>
          </cell>
          <cell r="R1406">
            <v>0</v>
          </cell>
          <cell r="T1406">
            <v>0</v>
          </cell>
        </row>
        <row r="1407">
          <cell r="C1407" t="str">
            <v>Herramienta Menor (Como % de Mano de Obra)</v>
          </cell>
          <cell r="D1407">
            <v>0</v>
          </cell>
          <cell r="E1407">
            <v>0</v>
          </cell>
          <cell r="F1407">
            <v>0</v>
          </cell>
          <cell r="G1407">
            <v>0</v>
          </cell>
          <cell r="H1407">
            <v>0</v>
          </cell>
          <cell r="I1407">
            <v>0</v>
          </cell>
          <cell r="J1407" t="str">
            <v>Dia</v>
          </cell>
          <cell r="K1407">
            <v>0</v>
          </cell>
          <cell r="L1407">
            <v>22086</v>
          </cell>
          <cell r="M1407">
            <v>0.05</v>
          </cell>
          <cell r="N1407">
            <v>0</v>
          </cell>
          <cell r="O1407">
            <v>1104</v>
          </cell>
          <cell r="P1407">
            <v>0</v>
          </cell>
          <cell r="Q1407">
            <v>0</v>
          </cell>
          <cell r="R1407">
            <v>32016</v>
          </cell>
          <cell r="T1407" t="str">
            <v>Herramienta Menor (Como % de Mano de Obra)</v>
          </cell>
        </row>
        <row r="1408">
          <cell r="C1408">
            <v>0</v>
          </cell>
          <cell r="D1408">
            <v>0</v>
          </cell>
          <cell r="E1408">
            <v>0</v>
          </cell>
          <cell r="F1408">
            <v>0</v>
          </cell>
          <cell r="G1408">
            <v>0</v>
          </cell>
          <cell r="H1408">
            <v>0</v>
          </cell>
          <cell r="I1408">
            <v>0</v>
          </cell>
          <cell r="J1408">
            <v>0</v>
          </cell>
          <cell r="K1408">
            <v>0</v>
          </cell>
          <cell r="L1408">
            <v>0.1123</v>
          </cell>
          <cell r="M1408" t="str">
            <v>SUBTOTAL $</v>
          </cell>
          <cell r="N1408">
            <v>0</v>
          </cell>
          <cell r="O1408">
            <v>6909</v>
          </cell>
          <cell r="P1408">
            <v>0</v>
          </cell>
          <cell r="Q1408">
            <v>0</v>
          </cell>
          <cell r="T1408">
            <v>0</v>
          </cell>
        </row>
        <row r="1409">
          <cell r="C1409" t="str">
            <v>II. MATERIALES</v>
          </cell>
          <cell r="D1409">
            <v>0</v>
          </cell>
          <cell r="E1409">
            <v>0</v>
          </cell>
          <cell r="F1409">
            <v>0</v>
          </cell>
          <cell r="G1409">
            <v>0</v>
          </cell>
          <cell r="H1409">
            <v>0</v>
          </cell>
          <cell r="I1409">
            <v>0</v>
          </cell>
          <cell r="J1409">
            <v>0</v>
          </cell>
          <cell r="K1409">
            <v>0</v>
          </cell>
          <cell r="L1409">
            <v>0</v>
          </cell>
          <cell r="M1409">
            <v>0</v>
          </cell>
          <cell r="N1409">
            <v>0</v>
          </cell>
          <cell r="O1409">
            <v>0</v>
          </cell>
          <cell r="P1409">
            <v>0</v>
          </cell>
          <cell r="Q1409">
            <v>0</v>
          </cell>
          <cell r="T1409">
            <v>0</v>
          </cell>
        </row>
        <row r="1410">
          <cell r="C1410">
            <v>0</v>
          </cell>
          <cell r="D1410">
            <v>0</v>
          </cell>
          <cell r="E1410">
            <v>0</v>
          </cell>
          <cell r="F1410">
            <v>0</v>
          </cell>
          <cell r="G1410">
            <v>0</v>
          </cell>
          <cell r="H1410">
            <v>0</v>
          </cell>
          <cell r="I1410">
            <v>0</v>
          </cell>
          <cell r="J1410">
            <v>0</v>
          </cell>
          <cell r="K1410">
            <v>0</v>
          </cell>
          <cell r="L1410">
            <v>0</v>
          </cell>
          <cell r="M1410">
            <v>0</v>
          </cell>
          <cell r="N1410">
            <v>0</v>
          </cell>
          <cell r="O1410">
            <v>0</v>
          </cell>
          <cell r="P1410">
            <v>0</v>
          </cell>
          <cell r="Q1410">
            <v>0</v>
          </cell>
          <cell r="T1410">
            <v>0</v>
          </cell>
        </row>
        <row r="1411">
          <cell r="C1411" t="str">
            <v>DESCRIPCIÓN</v>
          </cell>
          <cell r="D1411">
            <v>0</v>
          </cell>
          <cell r="E1411">
            <v>0</v>
          </cell>
          <cell r="F1411">
            <v>0</v>
          </cell>
          <cell r="G1411">
            <v>0</v>
          </cell>
          <cell r="H1411">
            <v>0</v>
          </cell>
          <cell r="I1411">
            <v>0</v>
          </cell>
          <cell r="J1411">
            <v>0</v>
          </cell>
          <cell r="K1411" t="str">
            <v>UNIDAD</v>
          </cell>
          <cell r="L1411" t="str">
            <v>CANTIDAD</v>
          </cell>
          <cell r="M1411" t="str">
            <v>PRECIO UNIT.</v>
          </cell>
          <cell r="N1411">
            <v>0</v>
          </cell>
          <cell r="O1411" t="str">
            <v>Vr. UNITARIO</v>
          </cell>
          <cell r="P1411">
            <v>0</v>
          </cell>
          <cell r="Q1411">
            <v>0</v>
          </cell>
          <cell r="T1411">
            <v>0</v>
          </cell>
        </row>
        <row r="1412">
          <cell r="C1412" t="str">
            <v>Concreto Resistencia 21 (Mpa)</v>
          </cell>
          <cell r="D1412">
            <v>0</v>
          </cell>
          <cell r="E1412">
            <v>0</v>
          </cell>
          <cell r="F1412">
            <v>0</v>
          </cell>
          <cell r="G1412">
            <v>0</v>
          </cell>
          <cell r="H1412">
            <v>0</v>
          </cell>
          <cell r="I1412">
            <v>0</v>
          </cell>
          <cell r="J1412">
            <v>0</v>
          </cell>
          <cell r="K1412" t="str">
            <v>m3</v>
          </cell>
          <cell r="L1412">
            <v>5.2499999999999998E-2</v>
          </cell>
          <cell r="M1412">
            <v>521073</v>
          </cell>
          <cell r="N1412">
            <v>0</v>
          </cell>
          <cell r="O1412">
            <v>27356</v>
          </cell>
          <cell r="P1412">
            <v>0</v>
          </cell>
          <cell r="Q1412">
            <v>0</v>
          </cell>
          <cell r="R1412">
            <v>1.52</v>
          </cell>
          <cell r="T1412" t="str">
            <v>Concreto Resistencia 21 (Mpa)</v>
          </cell>
        </row>
        <row r="1413">
          <cell r="C1413" t="str">
            <v>Sika Plastocrete DM Impermeabilizante para concreto. Presentación (Se dosifica al 0,5% del peso del cemento de la mezcla)</v>
          </cell>
          <cell r="D1413">
            <v>0</v>
          </cell>
          <cell r="E1413">
            <v>0</v>
          </cell>
          <cell r="F1413">
            <v>0</v>
          </cell>
          <cell r="G1413">
            <v>0</v>
          </cell>
          <cell r="H1413">
            <v>0</v>
          </cell>
          <cell r="I1413">
            <v>0</v>
          </cell>
          <cell r="J1413">
            <v>0</v>
          </cell>
          <cell r="K1413" t="str">
            <v>kg</v>
          </cell>
          <cell r="L1413">
            <v>9.1899999999999996E-2</v>
          </cell>
          <cell r="M1413">
            <v>26375</v>
          </cell>
          <cell r="N1413">
            <v>0</v>
          </cell>
          <cell r="O1413">
            <v>2424</v>
          </cell>
          <cell r="P1413">
            <v>0</v>
          </cell>
          <cell r="Q1413">
            <v>0</v>
          </cell>
          <cell r="R1413">
            <v>2.67</v>
          </cell>
          <cell r="T1413" t="str">
            <v>Sika Plastocrete DM Impermeabilizante para concreto. Presentación (Se dosifica al 0,5% del peso del cemento de la mezcla)</v>
          </cell>
        </row>
        <row r="1414">
          <cell r="C1414" t="str">
            <v xml:space="preserve">Tabla burda en madera aserrada (0,15*0,03*3,00) 
</v>
          </cell>
          <cell r="D1414">
            <v>0</v>
          </cell>
          <cell r="E1414">
            <v>0</v>
          </cell>
          <cell r="F1414">
            <v>0</v>
          </cell>
          <cell r="G1414">
            <v>0</v>
          </cell>
          <cell r="H1414">
            <v>0</v>
          </cell>
          <cell r="I1414">
            <v>0</v>
          </cell>
          <cell r="J1414">
            <v>0</v>
          </cell>
          <cell r="K1414" t="str">
            <v>u</v>
          </cell>
          <cell r="L1414">
            <v>0.11</v>
          </cell>
          <cell r="M1414">
            <v>10407</v>
          </cell>
          <cell r="N1414">
            <v>0</v>
          </cell>
          <cell r="O1414">
            <v>1145</v>
          </cell>
          <cell r="P1414">
            <v>0</v>
          </cell>
          <cell r="Q1414">
            <v>0</v>
          </cell>
          <cell r="R1414">
            <v>3.19</v>
          </cell>
          <cell r="T1414" t="str">
            <v xml:space="preserve">Tabla burda en madera aserrada (0,15*0,03*3,00) 
</v>
          </cell>
        </row>
        <row r="1415">
          <cell r="C1415" t="str">
            <v>Larguero de 2"X2" por 3m</v>
          </cell>
          <cell r="D1415">
            <v>0</v>
          </cell>
          <cell r="E1415">
            <v>0</v>
          </cell>
          <cell r="F1415">
            <v>0</v>
          </cell>
          <cell r="G1415">
            <v>0</v>
          </cell>
          <cell r="H1415">
            <v>0</v>
          </cell>
          <cell r="I1415">
            <v>0</v>
          </cell>
          <cell r="J1415">
            <v>0</v>
          </cell>
          <cell r="K1415" t="str">
            <v>u</v>
          </cell>
          <cell r="L1415">
            <v>0.2</v>
          </cell>
          <cell r="M1415">
            <v>5480</v>
          </cell>
          <cell r="N1415">
            <v>0</v>
          </cell>
          <cell r="O1415">
            <v>1096</v>
          </cell>
          <cell r="P1415">
            <v>0</v>
          </cell>
          <cell r="Q1415">
            <v>0</v>
          </cell>
          <cell r="R1415">
            <v>5.8</v>
          </cell>
          <cell r="T1415" t="str">
            <v>Larguero de 2"X2" por 3m</v>
          </cell>
        </row>
        <row r="1416">
          <cell r="C1416" t="str">
            <v>Clavos Hierro 2 1/2 Pulgadas 350 Gramos(105 Clavos Apx Caja)</v>
          </cell>
          <cell r="D1416">
            <v>0</v>
          </cell>
          <cell r="E1416">
            <v>0</v>
          </cell>
          <cell r="F1416">
            <v>0</v>
          </cell>
          <cell r="G1416">
            <v>0</v>
          </cell>
          <cell r="H1416">
            <v>0</v>
          </cell>
          <cell r="I1416">
            <v>0</v>
          </cell>
          <cell r="J1416">
            <v>0</v>
          </cell>
          <cell r="K1416" t="str">
            <v>u</v>
          </cell>
          <cell r="L1416">
            <v>0.11</v>
          </cell>
          <cell r="M1416">
            <v>4620</v>
          </cell>
          <cell r="N1416">
            <v>0</v>
          </cell>
          <cell r="O1416">
            <v>508</v>
          </cell>
          <cell r="P1416">
            <v>0</v>
          </cell>
          <cell r="Q1416">
            <v>0</v>
          </cell>
          <cell r="R1416">
            <v>3.19</v>
          </cell>
          <cell r="T1416" t="str">
            <v>Clavos Hierro 2 1/2 Pulgadas 350 Gramos(105 Clavos Apx Caja)</v>
          </cell>
        </row>
        <row r="1417">
          <cell r="C1417">
            <v>0</v>
          </cell>
          <cell r="D1417">
            <v>0</v>
          </cell>
          <cell r="E1417">
            <v>0</v>
          </cell>
          <cell r="F1417">
            <v>0</v>
          </cell>
          <cell r="G1417">
            <v>0</v>
          </cell>
          <cell r="H1417">
            <v>0</v>
          </cell>
          <cell r="I1417">
            <v>0</v>
          </cell>
          <cell r="J1417">
            <v>0</v>
          </cell>
          <cell r="K1417" t="str">
            <v/>
          </cell>
          <cell r="L1417">
            <v>0</v>
          </cell>
          <cell r="M1417">
            <v>0</v>
          </cell>
          <cell r="N1417">
            <v>0</v>
          </cell>
          <cell r="O1417">
            <v>0</v>
          </cell>
          <cell r="P1417">
            <v>0</v>
          </cell>
          <cell r="Q1417">
            <v>0</v>
          </cell>
          <cell r="R1417">
            <v>0</v>
          </cell>
          <cell r="T1417">
            <v>0</v>
          </cell>
        </row>
        <row r="1418">
          <cell r="C1418">
            <v>0</v>
          </cell>
          <cell r="D1418">
            <v>0</v>
          </cell>
          <cell r="E1418">
            <v>0</v>
          </cell>
          <cell r="F1418">
            <v>0</v>
          </cell>
          <cell r="G1418">
            <v>0</v>
          </cell>
          <cell r="H1418">
            <v>0</v>
          </cell>
          <cell r="I1418">
            <v>0</v>
          </cell>
          <cell r="J1418">
            <v>0</v>
          </cell>
          <cell r="K1418" t="str">
            <v/>
          </cell>
          <cell r="L1418">
            <v>0</v>
          </cell>
          <cell r="M1418">
            <v>0</v>
          </cell>
          <cell r="N1418">
            <v>0</v>
          </cell>
          <cell r="O1418">
            <v>0</v>
          </cell>
          <cell r="P1418">
            <v>0</v>
          </cell>
          <cell r="Q1418">
            <v>0</v>
          </cell>
          <cell r="R1418">
            <v>0</v>
          </cell>
          <cell r="T1418">
            <v>0</v>
          </cell>
        </row>
        <row r="1419">
          <cell r="C1419">
            <v>0</v>
          </cell>
          <cell r="D1419">
            <v>0</v>
          </cell>
          <cell r="E1419">
            <v>0</v>
          </cell>
          <cell r="F1419">
            <v>0</v>
          </cell>
          <cell r="G1419">
            <v>0</v>
          </cell>
          <cell r="H1419">
            <v>0</v>
          </cell>
          <cell r="I1419">
            <v>0</v>
          </cell>
          <cell r="J1419">
            <v>0</v>
          </cell>
          <cell r="K1419" t="str">
            <v/>
          </cell>
          <cell r="L1419">
            <v>0</v>
          </cell>
          <cell r="M1419">
            <v>0</v>
          </cell>
          <cell r="N1419">
            <v>0</v>
          </cell>
          <cell r="O1419">
            <v>0</v>
          </cell>
          <cell r="P1419">
            <v>0</v>
          </cell>
          <cell r="Q1419">
            <v>0</v>
          </cell>
          <cell r="R1419">
            <v>0</v>
          </cell>
          <cell r="T1419">
            <v>0</v>
          </cell>
        </row>
        <row r="1420">
          <cell r="C1420">
            <v>0</v>
          </cell>
          <cell r="D1420">
            <v>0</v>
          </cell>
          <cell r="E1420">
            <v>0</v>
          </cell>
          <cell r="F1420">
            <v>0</v>
          </cell>
          <cell r="G1420">
            <v>0</v>
          </cell>
          <cell r="H1420">
            <v>0</v>
          </cell>
          <cell r="I1420">
            <v>0</v>
          </cell>
          <cell r="J1420">
            <v>0</v>
          </cell>
          <cell r="K1420">
            <v>0</v>
          </cell>
          <cell r="L1420">
            <v>0.52869999999999995</v>
          </cell>
          <cell r="M1420" t="str">
            <v>SUBTOTAL $</v>
          </cell>
          <cell r="N1420">
            <v>0</v>
          </cell>
          <cell r="O1420">
            <v>32529</v>
          </cell>
          <cell r="P1420">
            <v>0</v>
          </cell>
          <cell r="Q1420">
            <v>0</v>
          </cell>
          <cell r="T1420">
            <v>0</v>
          </cell>
        </row>
        <row r="1421">
          <cell r="C1421" t="str">
            <v>III. TRANSPORTES</v>
          </cell>
          <cell r="D1421">
            <v>0</v>
          </cell>
          <cell r="E1421">
            <v>0</v>
          </cell>
          <cell r="F1421">
            <v>0</v>
          </cell>
          <cell r="G1421">
            <v>0</v>
          </cell>
          <cell r="H1421">
            <v>0</v>
          </cell>
          <cell r="I1421">
            <v>0</v>
          </cell>
          <cell r="J1421">
            <v>0</v>
          </cell>
          <cell r="K1421">
            <v>0</v>
          </cell>
          <cell r="L1421">
            <v>0</v>
          </cell>
          <cell r="M1421">
            <v>0</v>
          </cell>
          <cell r="N1421">
            <v>0</v>
          </cell>
          <cell r="O1421">
            <v>0</v>
          </cell>
          <cell r="P1421">
            <v>0</v>
          </cell>
          <cell r="Q1421">
            <v>0</v>
          </cell>
          <cell r="T1421">
            <v>0</v>
          </cell>
        </row>
        <row r="1422">
          <cell r="C1422">
            <v>0</v>
          </cell>
          <cell r="D1422">
            <v>0</v>
          </cell>
          <cell r="E1422">
            <v>0</v>
          </cell>
          <cell r="F1422">
            <v>0</v>
          </cell>
          <cell r="G1422">
            <v>0</v>
          </cell>
          <cell r="H1422">
            <v>0</v>
          </cell>
          <cell r="I1422">
            <v>0</v>
          </cell>
          <cell r="J1422">
            <v>0</v>
          </cell>
          <cell r="K1422">
            <v>0</v>
          </cell>
          <cell r="L1422">
            <v>0</v>
          </cell>
          <cell r="M1422">
            <v>0</v>
          </cell>
          <cell r="N1422">
            <v>0</v>
          </cell>
          <cell r="O1422">
            <v>0</v>
          </cell>
          <cell r="P1422">
            <v>0</v>
          </cell>
          <cell r="Q1422">
            <v>0</v>
          </cell>
          <cell r="T1422">
            <v>0</v>
          </cell>
        </row>
        <row r="1423">
          <cell r="C1423" t="str">
            <v>MATERIAL</v>
          </cell>
          <cell r="D1423">
            <v>0</v>
          </cell>
          <cell r="E1423">
            <v>0</v>
          </cell>
          <cell r="F1423">
            <v>0</v>
          </cell>
          <cell r="G1423">
            <v>0</v>
          </cell>
          <cell r="H1423">
            <v>0</v>
          </cell>
          <cell r="I1423">
            <v>0</v>
          </cell>
          <cell r="J1423" t="str">
            <v>VOL. o PESO</v>
          </cell>
          <cell r="K1423" t="str">
            <v>DISTANCIA</v>
          </cell>
          <cell r="L1423" t="str">
            <v>M3 o Ton/Km</v>
          </cell>
          <cell r="M1423" t="str">
            <v>TARIFA</v>
          </cell>
          <cell r="N1423">
            <v>0</v>
          </cell>
          <cell r="O1423" t="str">
            <v>Vr. UNITARIO</v>
          </cell>
          <cell r="P1423">
            <v>0</v>
          </cell>
          <cell r="Q1423">
            <v>0</v>
          </cell>
          <cell r="T1423">
            <v>0</v>
          </cell>
        </row>
        <row r="1424">
          <cell r="C1424">
            <v>0</v>
          </cell>
          <cell r="D1424">
            <v>0</v>
          </cell>
          <cell r="E1424">
            <v>0</v>
          </cell>
          <cell r="F1424">
            <v>0</v>
          </cell>
          <cell r="G1424">
            <v>0</v>
          </cell>
          <cell r="H1424">
            <v>0</v>
          </cell>
          <cell r="I1424">
            <v>0</v>
          </cell>
          <cell r="J1424" t="str">
            <v/>
          </cell>
          <cell r="K1424">
            <v>1</v>
          </cell>
          <cell r="L1424">
            <v>5.2499999999999998E-2</v>
          </cell>
          <cell r="M1424">
            <v>0</v>
          </cell>
          <cell r="N1424">
            <v>0</v>
          </cell>
          <cell r="O1424">
            <v>0</v>
          </cell>
          <cell r="P1424">
            <v>0</v>
          </cell>
          <cell r="Q1424">
            <v>0</v>
          </cell>
          <cell r="R1424">
            <v>1.52</v>
          </cell>
          <cell r="T1424">
            <v>0</v>
          </cell>
        </row>
        <row r="1425">
          <cell r="C1425">
            <v>0</v>
          </cell>
          <cell r="D1425">
            <v>0</v>
          </cell>
          <cell r="E1425">
            <v>0</v>
          </cell>
          <cell r="F1425">
            <v>0</v>
          </cell>
          <cell r="G1425">
            <v>0</v>
          </cell>
          <cell r="H1425">
            <v>0</v>
          </cell>
          <cell r="I1425">
            <v>0</v>
          </cell>
          <cell r="J1425" t="str">
            <v/>
          </cell>
          <cell r="K1425">
            <v>0</v>
          </cell>
          <cell r="L1425">
            <v>0</v>
          </cell>
          <cell r="M1425">
            <v>0</v>
          </cell>
          <cell r="N1425">
            <v>0</v>
          </cell>
          <cell r="O1425">
            <v>0</v>
          </cell>
          <cell r="P1425">
            <v>0</v>
          </cell>
          <cell r="Q1425">
            <v>0</v>
          </cell>
          <cell r="R1425">
            <v>0</v>
          </cell>
          <cell r="T1425">
            <v>0</v>
          </cell>
        </row>
        <row r="1426">
          <cell r="C1426">
            <v>0</v>
          </cell>
          <cell r="D1426">
            <v>0</v>
          </cell>
          <cell r="E1426">
            <v>0</v>
          </cell>
          <cell r="F1426">
            <v>0</v>
          </cell>
          <cell r="G1426">
            <v>0</v>
          </cell>
          <cell r="H1426">
            <v>0</v>
          </cell>
          <cell r="I1426">
            <v>0</v>
          </cell>
          <cell r="J1426" t="str">
            <v/>
          </cell>
          <cell r="K1426">
            <v>0</v>
          </cell>
          <cell r="L1426">
            <v>0</v>
          </cell>
          <cell r="M1426">
            <v>0</v>
          </cell>
          <cell r="N1426">
            <v>0</v>
          </cell>
          <cell r="O1426">
            <v>0</v>
          </cell>
          <cell r="P1426">
            <v>0</v>
          </cell>
          <cell r="Q1426">
            <v>0</v>
          </cell>
          <cell r="R1426">
            <v>0</v>
          </cell>
          <cell r="T1426">
            <v>0</v>
          </cell>
        </row>
        <row r="1427">
          <cell r="C1427">
            <v>0</v>
          </cell>
          <cell r="D1427">
            <v>0</v>
          </cell>
          <cell r="E1427">
            <v>0</v>
          </cell>
          <cell r="F1427">
            <v>0</v>
          </cell>
          <cell r="G1427">
            <v>0</v>
          </cell>
          <cell r="H1427">
            <v>0</v>
          </cell>
          <cell r="I1427">
            <v>0</v>
          </cell>
          <cell r="J1427">
            <v>0</v>
          </cell>
          <cell r="K1427">
            <v>0</v>
          </cell>
          <cell r="L1427">
            <v>0</v>
          </cell>
          <cell r="M1427" t="str">
            <v>SUBTOTAL $</v>
          </cell>
          <cell r="N1427">
            <v>0</v>
          </cell>
          <cell r="O1427">
            <v>0</v>
          </cell>
          <cell r="P1427">
            <v>0</v>
          </cell>
          <cell r="Q1427">
            <v>0</v>
          </cell>
          <cell r="T1427">
            <v>0</v>
          </cell>
        </row>
        <row r="1428">
          <cell r="C1428" t="str">
            <v>IV. MANO DE OBRA</v>
          </cell>
          <cell r="D1428">
            <v>0</v>
          </cell>
          <cell r="E1428">
            <v>0</v>
          </cell>
          <cell r="F1428">
            <v>0</v>
          </cell>
          <cell r="G1428">
            <v>0</v>
          </cell>
          <cell r="H1428">
            <v>0</v>
          </cell>
          <cell r="I1428">
            <v>0</v>
          </cell>
          <cell r="J1428">
            <v>0</v>
          </cell>
          <cell r="K1428">
            <v>0</v>
          </cell>
          <cell r="L1428">
            <v>0</v>
          </cell>
          <cell r="M1428">
            <v>0</v>
          </cell>
          <cell r="N1428">
            <v>0</v>
          </cell>
          <cell r="O1428">
            <v>0</v>
          </cell>
          <cell r="P1428">
            <v>0</v>
          </cell>
          <cell r="Q1428">
            <v>0</v>
          </cell>
          <cell r="T1428">
            <v>0</v>
          </cell>
        </row>
        <row r="1429">
          <cell r="C1429">
            <v>0</v>
          </cell>
          <cell r="D1429">
            <v>0</v>
          </cell>
          <cell r="E1429">
            <v>0</v>
          </cell>
          <cell r="F1429">
            <v>0</v>
          </cell>
          <cell r="G1429">
            <v>0</v>
          </cell>
          <cell r="H1429">
            <v>0</v>
          </cell>
          <cell r="I1429">
            <v>0</v>
          </cell>
          <cell r="J1429">
            <v>0</v>
          </cell>
          <cell r="K1429">
            <v>0</v>
          </cell>
          <cell r="L1429">
            <v>0</v>
          </cell>
          <cell r="M1429">
            <v>0</v>
          </cell>
          <cell r="N1429">
            <v>0</v>
          </cell>
          <cell r="O1429">
            <v>0</v>
          </cell>
          <cell r="P1429">
            <v>0</v>
          </cell>
          <cell r="Q1429">
            <v>0</v>
          </cell>
          <cell r="T1429">
            <v>0</v>
          </cell>
        </row>
        <row r="1430">
          <cell r="C1430" t="str">
            <v>TRABAJADOR</v>
          </cell>
          <cell r="D1430">
            <v>0</v>
          </cell>
          <cell r="E1430">
            <v>0</v>
          </cell>
          <cell r="F1430">
            <v>0</v>
          </cell>
          <cell r="G1430">
            <v>0</v>
          </cell>
          <cell r="H1430">
            <v>0</v>
          </cell>
          <cell r="I1430" t="str">
            <v>CANTIDAD</v>
          </cell>
          <cell r="J1430" t="str">
            <v>JORNAL</v>
          </cell>
          <cell r="K1430" t="str">
            <v>PRESTACIONES</v>
          </cell>
          <cell r="L1430" t="str">
            <v>JORNAL TOTAL</v>
          </cell>
          <cell r="M1430" t="str">
            <v>RENDIMIENTO</v>
          </cell>
          <cell r="N1430">
            <v>0</v>
          </cell>
          <cell r="O1430" t="str">
            <v>Vr. UNITARIO</v>
          </cell>
          <cell r="P1430">
            <v>0</v>
          </cell>
          <cell r="Q1430">
            <v>0</v>
          </cell>
          <cell r="R1430">
            <v>0</v>
          </cell>
          <cell r="T1430">
            <v>0</v>
          </cell>
        </row>
        <row r="1431">
          <cell r="C1431" t="str">
            <v>Oficial</v>
          </cell>
          <cell r="D1431">
            <v>0</v>
          </cell>
          <cell r="E1431">
            <v>0</v>
          </cell>
          <cell r="F1431">
            <v>0</v>
          </cell>
          <cell r="G1431">
            <v>0</v>
          </cell>
          <cell r="H1431">
            <v>0</v>
          </cell>
          <cell r="I1431">
            <v>1</v>
          </cell>
          <cell r="J1431">
            <v>88160</v>
          </cell>
          <cell r="K1431">
            <v>1.6933</v>
          </cell>
          <cell r="L1431">
            <v>149281</v>
          </cell>
          <cell r="M1431">
            <v>15</v>
          </cell>
          <cell r="N1431">
            <v>0</v>
          </cell>
          <cell r="O1431">
            <v>9952</v>
          </cell>
          <cell r="P1431">
            <v>0</v>
          </cell>
          <cell r="Q1431">
            <v>0</v>
          </cell>
          <cell r="R1431">
            <v>1.93</v>
          </cell>
          <cell r="T1431" t="str">
            <v>Oficial</v>
          </cell>
        </row>
        <row r="1432">
          <cell r="C1432" t="str">
            <v>Ayudante Entendido</v>
          </cell>
          <cell r="D1432">
            <v>0</v>
          </cell>
          <cell r="E1432">
            <v>0</v>
          </cell>
          <cell r="F1432">
            <v>0</v>
          </cell>
          <cell r="G1432">
            <v>0</v>
          </cell>
          <cell r="H1432">
            <v>0</v>
          </cell>
          <cell r="I1432">
            <v>1</v>
          </cell>
          <cell r="J1432">
            <v>60367</v>
          </cell>
          <cell r="K1432">
            <v>1.7181</v>
          </cell>
          <cell r="L1432">
            <v>103717</v>
          </cell>
          <cell r="M1432">
            <v>15</v>
          </cell>
          <cell r="N1432">
            <v>0</v>
          </cell>
          <cell r="O1432">
            <v>6914</v>
          </cell>
          <cell r="P1432">
            <v>0</v>
          </cell>
          <cell r="Q1432">
            <v>0</v>
          </cell>
          <cell r="R1432">
            <v>1.93</v>
          </cell>
          <cell r="T1432" t="str">
            <v>Ayudante Entendido</v>
          </cell>
        </row>
        <row r="1433">
          <cell r="C1433" t="str">
            <v>Ayudante Raso</v>
          </cell>
          <cell r="D1433">
            <v>0</v>
          </cell>
          <cell r="E1433">
            <v>0</v>
          </cell>
          <cell r="F1433">
            <v>0</v>
          </cell>
          <cell r="G1433">
            <v>0</v>
          </cell>
          <cell r="H1433">
            <v>0</v>
          </cell>
          <cell r="I1433">
            <v>1</v>
          </cell>
          <cell r="J1433">
            <v>44900</v>
          </cell>
          <cell r="K1433">
            <v>1.744</v>
          </cell>
          <cell r="L1433">
            <v>78306</v>
          </cell>
          <cell r="M1433">
            <v>15</v>
          </cell>
          <cell r="N1433">
            <v>0</v>
          </cell>
          <cell r="O1433">
            <v>5220</v>
          </cell>
          <cell r="P1433">
            <v>0</v>
          </cell>
          <cell r="Q1433">
            <v>0</v>
          </cell>
          <cell r="R1433">
            <v>1.93</v>
          </cell>
          <cell r="T1433" t="str">
            <v>Ayudante Raso</v>
          </cell>
        </row>
        <row r="1434">
          <cell r="C1434">
            <v>0</v>
          </cell>
          <cell r="D1434">
            <v>0</v>
          </cell>
          <cell r="E1434">
            <v>0</v>
          </cell>
          <cell r="F1434">
            <v>0</v>
          </cell>
          <cell r="G1434">
            <v>0</v>
          </cell>
          <cell r="H1434">
            <v>0</v>
          </cell>
          <cell r="I1434">
            <v>0</v>
          </cell>
          <cell r="J1434">
            <v>0</v>
          </cell>
          <cell r="K1434">
            <v>0</v>
          </cell>
          <cell r="L1434">
            <v>0.35899999999999999</v>
          </cell>
          <cell r="M1434" t="str">
            <v>SUBTOTAL $</v>
          </cell>
          <cell r="N1434">
            <v>0</v>
          </cell>
          <cell r="O1434">
            <v>22086</v>
          </cell>
          <cell r="P1434">
            <v>0</v>
          </cell>
          <cell r="Q1434">
            <v>0</v>
          </cell>
          <cell r="T1434">
            <v>0</v>
          </cell>
        </row>
        <row r="1435">
          <cell r="C1435">
            <v>0</v>
          </cell>
          <cell r="D1435">
            <v>0</v>
          </cell>
          <cell r="E1435">
            <v>0</v>
          </cell>
          <cell r="F1435">
            <v>0</v>
          </cell>
          <cell r="G1435">
            <v>0</v>
          </cell>
          <cell r="H1435">
            <v>0</v>
          </cell>
          <cell r="I1435">
            <v>0</v>
          </cell>
          <cell r="J1435">
            <v>0</v>
          </cell>
          <cell r="K1435">
            <v>0</v>
          </cell>
          <cell r="L1435">
            <v>0</v>
          </cell>
          <cell r="M1435">
            <v>0</v>
          </cell>
          <cell r="N1435">
            <v>0</v>
          </cell>
          <cell r="O1435">
            <v>0</v>
          </cell>
          <cell r="P1435">
            <v>0</v>
          </cell>
          <cell r="Q1435">
            <v>0</v>
          </cell>
        </row>
        <row r="1436">
          <cell r="C1436" t="str">
            <v>TOTAL COSTO DIRECTO $</v>
          </cell>
          <cell r="D1436">
            <v>0</v>
          </cell>
          <cell r="E1436">
            <v>0</v>
          </cell>
          <cell r="F1436">
            <v>0</v>
          </cell>
          <cell r="G1436">
            <v>0</v>
          </cell>
          <cell r="H1436">
            <v>0</v>
          </cell>
          <cell r="I1436">
            <v>0</v>
          </cell>
          <cell r="J1436">
            <v>0</v>
          </cell>
          <cell r="K1436">
            <v>0</v>
          </cell>
          <cell r="L1436">
            <v>0</v>
          </cell>
          <cell r="M1436">
            <v>0</v>
          </cell>
          <cell r="N1436">
            <v>0</v>
          </cell>
          <cell r="O1436">
            <v>61524</v>
          </cell>
          <cell r="P1436">
            <v>0</v>
          </cell>
          <cell r="Q1436">
            <v>0</v>
          </cell>
        </row>
        <row r="1437">
          <cell r="C1437" t="str">
            <v>V. COSTOS INDIRECTOS</v>
          </cell>
          <cell r="D1437">
            <v>0</v>
          </cell>
          <cell r="E1437">
            <v>0</v>
          </cell>
          <cell r="F1437">
            <v>0</v>
          </cell>
          <cell r="G1437">
            <v>0</v>
          </cell>
          <cell r="H1437">
            <v>0</v>
          </cell>
          <cell r="I1437">
            <v>0</v>
          </cell>
          <cell r="J1437">
            <v>0</v>
          </cell>
          <cell r="K1437">
            <v>0</v>
          </cell>
          <cell r="L1437">
            <v>0</v>
          </cell>
          <cell r="M1437">
            <v>0</v>
          </cell>
          <cell r="N1437">
            <v>0</v>
          </cell>
          <cell r="O1437">
            <v>0</v>
          </cell>
          <cell r="P1437">
            <v>0</v>
          </cell>
          <cell r="Q1437">
            <v>0</v>
          </cell>
        </row>
        <row r="1438">
          <cell r="C1438">
            <v>0</v>
          </cell>
          <cell r="D1438">
            <v>0</v>
          </cell>
          <cell r="E1438">
            <v>0</v>
          </cell>
          <cell r="F1438">
            <v>0</v>
          </cell>
          <cell r="G1438">
            <v>0</v>
          </cell>
          <cell r="H1438">
            <v>0</v>
          </cell>
          <cell r="I1438">
            <v>0</v>
          </cell>
          <cell r="J1438">
            <v>0</v>
          </cell>
          <cell r="K1438">
            <v>0</v>
          </cell>
          <cell r="L1438">
            <v>0</v>
          </cell>
          <cell r="M1438">
            <v>0</v>
          </cell>
          <cell r="N1438">
            <v>0</v>
          </cell>
          <cell r="O1438">
            <v>0</v>
          </cell>
          <cell r="P1438">
            <v>0</v>
          </cell>
          <cell r="Q1438">
            <v>0</v>
          </cell>
        </row>
        <row r="1439">
          <cell r="C1439" t="str">
            <v>Descripción</v>
          </cell>
          <cell r="D1439">
            <v>0</v>
          </cell>
          <cell r="E1439">
            <v>0</v>
          </cell>
          <cell r="F1439">
            <v>0</v>
          </cell>
          <cell r="G1439">
            <v>0</v>
          </cell>
          <cell r="H1439">
            <v>0</v>
          </cell>
          <cell r="I1439">
            <v>0</v>
          </cell>
          <cell r="J1439">
            <v>0</v>
          </cell>
          <cell r="K1439">
            <v>0</v>
          </cell>
          <cell r="L1439" t="str">
            <v>Porcentaje</v>
          </cell>
          <cell r="M1439" t="str">
            <v>Valor Total</v>
          </cell>
          <cell r="N1439">
            <v>0</v>
          </cell>
          <cell r="O1439">
            <v>0</v>
          </cell>
          <cell r="P1439">
            <v>0</v>
          </cell>
          <cell r="Q1439">
            <v>0</v>
          </cell>
        </row>
        <row r="1440">
          <cell r="C1440" t="str">
            <v>ADMINISTRACION</v>
          </cell>
          <cell r="D1440">
            <v>0</v>
          </cell>
          <cell r="E1440">
            <v>0</v>
          </cell>
          <cell r="F1440">
            <v>0</v>
          </cell>
          <cell r="G1440">
            <v>0</v>
          </cell>
          <cell r="H1440">
            <v>0</v>
          </cell>
          <cell r="I1440">
            <v>0</v>
          </cell>
          <cell r="J1440">
            <v>0</v>
          </cell>
          <cell r="K1440">
            <v>0</v>
          </cell>
          <cell r="L1440">
            <v>0.23930000000000001</v>
          </cell>
          <cell r="M1440">
            <v>14723</v>
          </cell>
          <cell r="N1440">
            <v>0</v>
          </cell>
          <cell r="O1440">
            <v>0</v>
          </cell>
          <cell r="P1440">
            <v>0</v>
          </cell>
          <cell r="Q1440">
            <v>0</v>
          </cell>
        </row>
        <row r="1441">
          <cell r="C1441" t="str">
            <v xml:space="preserve">IMPREVISTOS </v>
          </cell>
          <cell r="D1441">
            <v>0</v>
          </cell>
          <cell r="E1441">
            <v>0</v>
          </cell>
          <cell r="F1441">
            <v>0</v>
          </cell>
          <cell r="G1441">
            <v>0</v>
          </cell>
          <cell r="H1441">
            <v>0</v>
          </cell>
          <cell r="I1441">
            <v>0</v>
          </cell>
          <cell r="J1441">
            <v>0</v>
          </cell>
          <cell r="K1441">
            <v>0</v>
          </cell>
          <cell r="L1441">
            <v>0</v>
          </cell>
          <cell r="M1441">
            <v>0</v>
          </cell>
          <cell r="N1441">
            <v>0</v>
          </cell>
          <cell r="O1441">
            <v>0</v>
          </cell>
          <cell r="P1441">
            <v>0</v>
          </cell>
          <cell r="Q1441">
            <v>0</v>
          </cell>
        </row>
        <row r="1442">
          <cell r="C1442" t="str">
            <v>UTILIDAD</v>
          </cell>
          <cell r="D1442">
            <v>0</v>
          </cell>
          <cell r="E1442">
            <v>0</v>
          </cell>
          <cell r="F1442">
            <v>0</v>
          </cell>
          <cell r="G1442">
            <v>0</v>
          </cell>
          <cell r="H1442">
            <v>0</v>
          </cell>
          <cell r="I1442">
            <v>0</v>
          </cell>
          <cell r="J1442">
            <v>0</v>
          </cell>
          <cell r="K1442">
            <v>0</v>
          </cell>
          <cell r="L1442">
            <v>0.05</v>
          </cell>
          <cell r="M1442">
            <v>3076</v>
          </cell>
          <cell r="N1442">
            <v>0</v>
          </cell>
          <cell r="O1442">
            <v>0</v>
          </cell>
          <cell r="P1442">
            <v>0</v>
          </cell>
          <cell r="Q1442">
            <v>0</v>
          </cell>
        </row>
        <row r="1443">
          <cell r="C1443" t="str">
            <v>SUBTOTAL $</v>
          </cell>
          <cell r="D1443">
            <v>0</v>
          </cell>
          <cell r="E1443">
            <v>0</v>
          </cell>
          <cell r="F1443">
            <v>0</v>
          </cell>
          <cell r="G1443">
            <v>0</v>
          </cell>
          <cell r="H1443">
            <v>0</v>
          </cell>
          <cell r="I1443">
            <v>0</v>
          </cell>
          <cell r="J1443">
            <v>0</v>
          </cell>
          <cell r="K1443">
            <v>0</v>
          </cell>
          <cell r="L1443">
            <v>0</v>
          </cell>
          <cell r="M1443">
            <v>0</v>
          </cell>
          <cell r="N1443">
            <v>0</v>
          </cell>
          <cell r="O1443">
            <v>17799</v>
          </cell>
          <cell r="P1443">
            <v>0</v>
          </cell>
          <cell r="Q1443">
            <v>0</v>
          </cell>
        </row>
        <row r="1444">
          <cell r="C1444">
            <v>0</v>
          </cell>
          <cell r="D1444">
            <v>0</v>
          </cell>
          <cell r="E1444">
            <v>0</v>
          </cell>
          <cell r="F1444">
            <v>0</v>
          </cell>
          <cell r="G1444">
            <v>0</v>
          </cell>
          <cell r="H1444">
            <v>0</v>
          </cell>
          <cell r="I1444">
            <v>0</v>
          </cell>
          <cell r="J1444">
            <v>0</v>
          </cell>
          <cell r="K1444">
            <v>0</v>
          </cell>
          <cell r="L1444">
            <v>0</v>
          </cell>
          <cell r="M1444">
            <v>0</v>
          </cell>
          <cell r="N1444">
            <v>0</v>
          </cell>
          <cell r="O1444">
            <v>0</v>
          </cell>
          <cell r="P1444">
            <v>0</v>
          </cell>
          <cell r="Q1444">
            <v>0</v>
          </cell>
        </row>
        <row r="1445">
          <cell r="C1445" t="str">
            <v>Precio Unitario Total Aproximado al peso $</v>
          </cell>
          <cell r="D1445">
            <v>0</v>
          </cell>
          <cell r="E1445">
            <v>0</v>
          </cell>
          <cell r="F1445">
            <v>0</v>
          </cell>
          <cell r="G1445">
            <v>0</v>
          </cell>
          <cell r="H1445">
            <v>0</v>
          </cell>
          <cell r="I1445">
            <v>0</v>
          </cell>
          <cell r="J1445">
            <v>0</v>
          </cell>
          <cell r="K1445">
            <v>0</v>
          </cell>
          <cell r="L1445">
            <v>0</v>
          </cell>
          <cell r="M1445">
            <v>0</v>
          </cell>
          <cell r="N1445">
            <v>0</v>
          </cell>
          <cell r="O1445">
            <v>79323</v>
          </cell>
          <cell r="P1445">
            <v>0</v>
          </cell>
          <cell r="Q1445">
            <v>0</v>
          </cell>
        </row>
        <row r="1446">
          <cell r="C1446">
            <v>0</v>
          </cell>
          <cell r="D1446">
            <v>0</v>
          </cell>
          <cell r="E1446">
            <v>0</v>
          </cell>
          <cell r="F1446">
            <v>0</v>
          </cell>
          <cell r="G1446">
            <v>0</v>
          </cell>
          <cell r="H1446">
            <v>0</v>
          </cell>
          <cell r="I1446">
            <v>0</v>
          </cell>
          <cell r="J1446">
            <v>0</v>
          </cell>
          <cell r="K1446">
            <v>0</v>
          </cell>
          <cell r="L1446">
            <v>0</v>
          </cell>
          <cell r="M1446">
            <v>0</v>
          </cell>
          <cell r="N1446">
            <v>0</v>
          </cell>
          <cell r="O1446">
            <v>0</v>
          </cell>
          <cell r="P1446">
            <v>0</v>
          </cell>
          <cell r="Q1446">
            <v>0</v>
          </cell>
        </row>
        <row r="1447">
          <cell r="C1447">
            <v>0</v>
          </cell>
          <cell r="D1447">
            <v>0</v>
          </cell>
          <cell r="E1447">
            <v>0</v>
          </cell>
          <cell r="F1447">
            <v>0</v>
          </cell>
          <cell r="G1447">
            <v>0</v>
          </cell>
          <cell r="H1447">
            <v>0</v>
          </cell>
          <cell r="I1447">
            <v>0</v>
          </cell>
          <cell r="J1447">
            <v>0</v>
          </cell>
          <cell r="K1447">
            <v>0</v>
          </cell>
          <cell r="L1447">
            <v>0</v>
          </cell>
          <cell r="M1447">
            <v>0</v>
          </cell>
          <cell r="N1447">
            <v>0</v>
          </cell>
          <cell r="O1447">
            <v>0</v>
          </cell>
          <cell r="P1447">
            <v>0</v>
          </cell>
          <cell r="Q1447">
            <v>0</v>
          </cell>
        </row>
        <row r="1448">
          <cell r="C1448">
            <v>0</v>
          </cell>
          <cell r="D1448">
            <v>0</v>
          </cell>
          <cell r="E1448">
            <v>0</v>
          </cell>
          <cell r="F1448">
            <v>0</v>
          </cell>
          <cell r="G1448">
            <v>0</v>
          </cell>
          <cell r="H1448" t="str">
            <v>Firma</v>
          </cell>
          <cell r="I1448">
            <v>0</v>
          </cell>
          <cell r="J1448">
            <v>0</v>
          </cell>
          <cell r="K1448">
            <v>0</v>
          </cell>
          <cell r="L1448">
            <v>0</v>
          </cell>
          <cell r="M1448">
            <v>0</v>
          </cell>
          <cell r="N1448">
            <v>0</v>
          </cell>
          <cell r="O1448">
            <v>0</v>
          </cell>
          <cell r="P1448">
            <v>0</v>
          </cell>
          <cell r="Q1448">
            <v>0</v>
          </cell>
        </row>
        <row r="1449">
          <cell r="C1449">
            <v>0</v>
          </cell>
          <cell r="D1449">
            <v>0</v>
          </cell>
          <cell r="E1449">
            <v>0</v>
          </cell>
          <cell r="F1449">
            <v>0</v>
          </cell>
          <cell r="G1449">
            <v>0</v>
          </cell>
          <cell r="H1449" t="str">
            <v>Nombre:</v>
          </cell>
          <cell r="I1449">
            <v>0</v>
          </cell>
          <cell r="J1449">
            <v>0</v>
          </cell>
          <cell r="K1449">
            <v>0</v>
          </cell>
          <cell r="L1449">
            <v>0</v>
          </cell>
          <cell r="M1449">
            <v>0</v>
          </cell>
          <cell r="N1449">
            <v>0</v>
          </cell>
          <cell r="O1449">
            <v>0</v>
          </cell>
          <cell r="P1449">
            <v>0</v>
          </cell>
          <cell r="Q1449">
            <v>0</v>
          </cell>
        </row>
        <row r="1450">
          <cell r="C1450">
            <v>0</v>
          </cell>
          <cell r="D1450">
            <v>0</v>
          </cell>
          <cell r="E1450">
            <v>0</v>
          </cell>
          <cell r="F1450">
            <v>0</v>
          </cell>
          <cell r="G1450">
            <v>0</v>
          </cell>
          <cell r="H1450" t="str">
            <v>Representante Legal del Contratista o su Apoderado</v>
          </cell>
          <cell r="I1450">
            <v>0</v>
          </cell>
          <cell r="J1450">
            <v>0</v>
          </cell>
          <cell r="K1450">
            <v>0</v>
          </cell>
          <cell r="L1450">
            <v>0</v>
          </cell>
          <cell r="M1450">
            <v>0</v>
          </cell>
          <cell r="N1450">
            <v>0</v>
          </cell>
          <cell r="O1450">
            <v>0</v>
          </cell>
          <cell r="P1450">
            <v>0</v>
          </cell>
          <cell r="Q1450">
            <v>0</v>
          </cell>
        </row>
        <row r="1451">
          <cell r="C1451">
            <v>0</v>
          </cell>
          <cell r="D1451">
            <v>0</v>
          </cell>
          <cell r="E1451">
            <v>0</v>
          </cell>
          <cell r="F1451">
            <v>0</v>
          </cell>
          <cell r="G1451">
            <v>0</v>
          </cell>
          <cell r="H1451" t="str">
            <v>Matricula No. :</v>
          </cell>
          <cell r="I1451">
            <v>0</v>
          </cell>
          <cell r="J1451">
            <v>0</v>
          </cell>
          <cell r="K1451">
            <v>0</v>
          </cell>
          <cell r="L1451">
            <v>0</v>
          </cell>
          <cell r="M1451">
            <v>0</v>
          </cell>
          <cell r="N1451">
            <v>0</v>
          </cell>
          <cell r="O1451">
            <v>0</v>
          </cell>
          <cell r="P1451">
            <v>0</v>
          </cell>
          <cell r="Q1451">
            <v>0</v>
          </cell>
        </row>
        <row r="1452">
          <cell r="C1452">
            <v>0</v>
          </cell>
          <cell r="D1452">
            <v>0</v>
          </cell>
          <cell r="E1452">
            <v>0</v>
          </cell>
          <cell r="F1452">
            <v>0</v>
          </cell>
          <cell r="G1452">
            <v>0</v>
          </cell>
          <cell r="H1452" t="str">
            <v xml:space="preserve"> </v>
          </cell>
          <cell r="I1452">
            <v>0</v>
          </cell>
          <cell r="J1452">
            <v>0</v>
          </cell>
          <cell r="K1452">
            <v>0</v>
          </cell>
          <cell r="L1452">
            <v>0</v>
          </cell>
          <cell r="M1452">
            <v>0</v>
          </cell>
          <cell r="N1452">
            <v>0</v>
          </cell>
          <cell r="O1452">
            <v>0</v>
          </cell>
          <cell r="P1452">
            <v>0</v>
          </cell>
          <cell r="Q1452">
            <v>0</v>
          </cell>
        </row>
        <row r="1453">
          <cell r="C1453" t="str">
            <v>OBSERVACIONES INTERVENTORÍA</v>
          </cell>
          <cell r="D1453">
            <v>0</v>
          </cell>
          <cell r="E1453">
            <v>0</v>
          </cell>
          <cell r="F1453">
            <v>0</v>
          </cell>
          <cell r="G1453">
            <v>0</v>
          </cell>
          <cell r="H1453">
            <v>0</v>
          </cell>
          <cell r="I1453">
            <v>0</v>
          </cell>
          <cell r="J1453">
            <v>0</v>
          </cell>
          <cell r="K1453">
            <v>0</v>
          </cell>
          <cell r="L1453">
            <v>0</v>
          </cell>
          <cell r="M1453">
            <v>0</v>
          </cell>
          <cell r="N1453">
            <v>0</v>
          </cell>
          <cell r="O1453">
            <v>0</v>
          </cell>
          <cell r="P1453">
            <v>0</v>
          </cell>
          <cell r="Q1453">
            <v>0</v>
          </cell>
        </row>
        <row r="1454">
          <cell r="C1454">
            <v>0</v>
          </cell>
          <cell r="D1454">
            <v>0</v>
          </cell>
          <cell r="E1454">
            <v>0</v>
          </cell>
          <cell r="F1454">
            <v>0</v>
          </cell>
          <cell r="G1454">
            <v>0</v>
          </cell>
          <cell r="H1454">
            <v>0</v>
          </cell>
          <cell r="I1454">
            <v>0</v>
          </cell>
          <cell r="J1454">
            <v>0</v>
          </cell>
          <cell r="K1454">
            <v>0</v>
          </cell>
          <cell r="L1454">
            <v>0</v>
          </cell>
          <cell r="M1454">
            <v>0</v>
          </cell>
          <cell r="N1454">
            <v>0</v>
          </cell>
          <cell r="O1454">
            <v>0</v>
          </cell>
          <cell r="P1454">
            <v>0</v>
          </cell>
          <cell r="Q1454">
            <v>0</v>
          </cell>
        </row>
        <row r="1455">
          <cell r="C1455">
            <v>0</v>
          </cell>
          <cell r="D1455">
            <v>0</v>
          </cell>
          <cell r="E1455">
            <v>0</v>
          </cell>
          <cell r="F1455">
            <v>0</v>
          </cell>
          <cell r="G1455">
            <v>0</v>
          </cell>
          <cell r="H1455">
            <v>0</v>
          </cell>
          <cell r="I1455">
            <v>0</v>
          </cell>
          <cell r="J1455">
            <v>0</v>
          </cell>
          <cell r="K1455">
            <v>0</v>
          </cell>
          <cell r="L1455">
            <v>0</v>
          </cell>
          <cell r="M1455">
            <v>0</v>
          </cell>
          <cell r="N1455">
            <v>0</v>
          </cell>
          <cell r="O1455">
            <v>0</v>
          </cell>
          <cell r="P1455">
            <v>0</v>
          </cell>
          <cell r="Q1455">
            <v>0</v>
          </cell>
        </row>
        <row r="1456">
          <cell r="C1456">
            <v>0</v>
          </cell>
          <cell r="D1456">
            <v>0</v>
          </cell>
          <cell r="E1456">
            <v>0</v>
          </cell>
          <cell r="F1456">
            <v>0</v>
          </cell>
          <cell r="G1456">
            <v>0</v>
          </cell>
          <cell r="H1456">
            <v>0</v>
          </cell>
          <cell r="I1456">
            <v>0</v>
          </cell>
          <cell r="J1456">
            <v>0</v>
          </cell>
          <cell r="K1456">
            <v>0</v>
          </cell>
          <cell r="L1456">
            <v>0</v>
          </cell>
          <cell r="M1456">
            <v>0</v>
          </cell>
          <cell r="N1456">
            <v>0</v>
          </cell>
          <cell r="O1456">
            <v>0</v>
          </cell>
          <cell r="P1456">
            <v>0</v>
          </cell>
          <cell r="Q1456">
            <v>0</v>
          </cell>
        </row>
        <row r="1457">
          <cell r="C1457" t="str">
            <v>APROBACIÓN POR INTERVENTORÍA</v>
          </cell>
          <cell r="D1457">
            <v>0</v>
          </cell>
          <cell r="E1457">
            <v>0</v>
          </cell>
          <cell r="F1457">
            <v>0</v>
          </cell>
          <cell r="G1457">
            <v>0</v>
          </cell>
          <cell r="H1457">
            <v>0</v>
          </cell>
          <cell r="I1457">
            <v>0</v>
          </cell>
          <cell r="J1457">
            <v>0</v>
          </cell>
          <cell r="K1457">
            <v>0</v>
          </cell>
          <cell r="L1457">
            <v>0</v>
          </cell>
          <cell r="M1457">
            <v>0</v>
          </cell>
          <cell r="N1457">
            <v>0</v>
          </cell>
          <cell r="O1457">
            <v>0</v>
          </cell>
          <cell r="P1457">
            <v>0</v>
          </cell>
          <cell r="Q1457">
            <v>0</v>
          </cell>
        </row>
        <row r="1458">
          <cell r="C1458"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1458">
            <v>0</v>
          </cell>
          <cell r="E1458">
            <v>0</v>
          </cell>
          <cell r="F1458">
            <v>0</v>
          </cell>
          <cell r="G1458">
            <v>0</v>
          </cell>
          <cell r="H1458">
            <v>0</v>
          </cell>
          <cell r="I1458">
            <v>0</v>
          </cell>
          <cell r="J1458">
            <v>0</v>
          </cell>
          <cell r="K1458">
            <v>0</v>
          </cell>
          <cell r="L1458">
            <v>0</v>
          </cell>
          <cell r="M1458">
            <v>0</v>
          </cell>
          <cell r="N1458">
            <v>0</v>
          </cell>
          <cell r="O1458">
            <v>0</v>
          </cell>
          <cell r="P1458">
            <v>0</v>
          </cell>
          <cell r="Q1458">
            <v>0</v>
          </cell>
        </row>
        <row r="1459">
          <cell r="C1459">
            <v>0</v>
          </cell>
          <cell r="D1459">
            <v>0</v>
          </cell>
          <cell r="E1459">
            <v>0</v>
          </cell>
          <cell r="F1459">
            <v>0</v>
          </cell>
          <cell r="G1459">
            <v>0</v>
          </cell>
          <cell r="H1459">
            <v>0</v>
          </cell>
          <cell r="I1459">
            <v>0</v>
          </cell>
          <cell r="J1459">
            <v>0</v>
          </cell>
          <cell r="K1459">
            <v>0</v>
          </cell>
          <cell r="L1459">
            <v>0</v>
          </cell>
          <cell r="M1459">
            <v>0</v>
          </cell>
          <cell r="N1459">
            <v>0</v>
          </cell>
          <cell r="O1459">
            <v>0</v>
          </cell>
          <cell r="P1459">
            <v>0</v>
          </cell>
          <cell r="Q1459">
            <v>0</v>
          </cell>
        </row>
        <row r="1460">
          <cell r="C1460"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1460">
            <v>0</v>
          </cell>
          <cell r="E1460">
            <v>0</v>
          </cell>
          <cell r="F1460">
            <v>0</v>
          </cell>
          <cell r="G1460">
            <v>0</v>
          </cell>
          <cell r="H1460">
            <v>0</v>
          </cell>
          <cell r="I1460">
            <v>0</v>
          </cell>
          <cell r="J1460">
            <v>0</v>
          </cell>
          <cell r="K1460">
            <v>0</v>
          </cell>
          <cell r="L1460">
            <v>0</v>
          </cell>
          <cell r="M1460">
            <v>0</v>
          </cell>
          <cell r="N1460">
            <v>0</v>
          </cell>
          <cell r="O1460">
            <v>0</v>
          </cell>
          <cell r="P1460">
            <v>0</v>
          </cell>
          <cell r="Q1460">
            <v>0</v>
          </cell>
        </row>
        <row r="1461">
          <cell r="C1461">
            <v>0</v>
          </cell>
          <cell r="D1461">
            <v>0</v>
          </cell>
          <cell r="E1461">
            <v>0</v>
          </cell>
          <cell r="F1461">
            <v>0</v>
          </cell>
          <cell r="G1461">
            <v>0</v>
          </cell>
          <cell r="H1461">
            <v>0</v>
          </cell>
          <cell r="I1461">
            <v>0</v>
          </cell>
          <cell r="J1461">
            <v>0</v>
          </cell>
          <cell r="K1461">
            <v>0</v>
          </cell>
          <cell r="L1461">
            <v>0</v>
          </cell>
          <cell r="M1461">
            <v>0</v>
          </cell>
          <cell r="N1461">
            <v>0</v>
          </cell>
          <cell r="O1461">
            <v>0</v>
          </cell>
          <cell r="P1461">
            <v>0</v>
          </cell>
          <cell r="Q1461">
            <v>0</v>
          </cell>
        </row>
        <row r="1462">
          <cell r="C1462">
            <v>0</v>
          </cell>
          <cell r="D1462">
            <v>0</v>
          </cell>
          <cell r="E1462">
            <v>0</v>
          </cell>
          <cell r="F1462">
            <v>0</v>
          </cell>
          <cell r="G1462">
            <v>0</v>
          </cell>
          <cell r="H1462">
            <v>0</v>
          </cell>
          <cell r="I1462">
            <v>0</v>
          </cell>
          <cell r="J1462">
            <v>0</v>
          </cell>
          <cell r="K1462">
            <v>0</v>
          </cell>
          <cell r="L1462">
            <v>0</v>
          </cell>
          <cell r="M1462">
            <v>0</v>
          </cell>
          <cell r="N1462">
            <v>0</v>
          </cell>
          <cell r="O1462">
            <v>0</v>
          </cell>
          <cell r="P1462">
            <v>0</v>
          </cell>
          <cell r="Q1462">
            <v>0</v>
          </cell>
        </row>
        <row r="1463">
          <cell r="C1463">
            <v>0</v>
          </cell>
          <cell r="D1463">
            <v>0</v>
          </cell>
          <cell r="E1463">
            <v>0</v>
          </cell>
          <cell r="F1463">
            <v>0</v>
          </cell>
          <cell r="G1463">
            <v>0</v>
          </cell>
          <cell r="H1463" t="str">
            <v>Firma</v>
          </cell>
          <cell r="I1463">
            <v>0</v>
          </cell>
          <cell r="J1463">
            <v>0</v>
          </cell>
          <cell r="K1463">
            <v>0</v>
          </cell>
          <cell r="L1463">
            <v>0</v>
          </cell>
          <cell r="M1463">
            <v>0</v>
          </cell>
          <cell r="N1463">
            <v>0</v>
          </cell>
          <cell r="O1463">
            <v>0</v>
          </cell>
          <cell r="P1463">
            <v>0</v>
          </cell>
          <cell r="Q1463">
            <v>0</v>
          </cell>
        </row>
        <row r="1464">
          <cell r="C1464">
            <v>0</v>
          </cell>
          <cell r="D1464">
            <v>0</v>
          </cell>
          <cell r="E1464">
            <v>0</v>
          </cell>
          <cell r="F1464">
            <v>0</v>
          </cell>
          <cell r="G1464">
            <v>0</v>
          </cell>
          <cell r="H1464" t="str">
            <v>Nombre:</v>
          </cell>
          <cell r="I1464">
            <v>0</v>
          </cell>
          <cell r="J1464">
            <v>0</v>
          </cell>
          <cell r="K1464">
            <v>0</v>
          </cell>
          <cell r="L1464">
            <v>0</v>
          </cell>
          <cell r="M1464">
            <v>0</v>
          </cell>
          <cell r="N1464">
            <v>0</v>
          </cell>
          <cell r="O1464">
            <v>0</v>
          </cell>
          <cell r="P1464">
            <v>0</v>
          </cell>
          <cell r="Q1464">
            <v>0</v>
          </cell>
        </row>
        <row r="1465">
          <cell r="C1465">
            <v>0</v>
          </cell>
          <cell r="D1465">
            <v>0</v>
          </cell>
          <cell r="E1465">
            <v>0</v>
          </cell>
          <cell r="F1465">
            <v>0</v>
          </cell>
          <cell r="G1465">
            <v>0</v>
          </cell>
          <cell r="H1465" t="str">
            <v>Representante Legal del Interventor o su Apoderado</v>
          </cell>
          <cell r="I1465">
            <v>0</v>
          </cell>
          <cell r="J1465">
            <v>0</v>
          </cell>
          <cell r="K1465">
            <v>0</v>
          </cell>
          <cell r="L1465">
            <v>0</v>
          </cell>
          <cell r="M1465">
            <v>0</v>
          </cell>
          <cell r="N1465">
            <v>0</v>
          </cell>
          <cell r="O1465">
            <v>0</v>
          </cell>
          <cell r="P1465">
            <v>0</v>
          </cell>
          <cell r="Q1465">
            <v>0</v>
          </cell>
        </row>
        <row r="1466">
          <cell r="C1466">
            <v>0</v>
          </cell>
          <cell r="D1466">
            <v>0</v>
          </cell>
          <cell r="E1466">
            <v>0</v>
          </cell>
          <cell r="F1466">
            <v>0</v>
          </cell>
          <cell r="G1466">
            <v>0</v>
          </cell>
          <cell r="H1466" t="str">
            <v>Matricula No. :</v>
          </cell>
          <cell r="I1466">
            <v>0</v>
          </cell>
          <cell r="J1466">
            <v>0</v>
          </cell>
          <cell r="K1466">
            <v>0</v>
          </cell>
          <cell r="L1466">
            <v>0</v>
          </cell>
          <cell r="M1466">
            <v>0</v>
          </cell>
          <cell r="N1466">
            <v>0</v>
          </cell>
          <cell r="O1466">
            <v>0</v>
          </cell>
          <cell r="P1466">
            <v>0</v>
          </cell>
          <cell r="Q1466">
            <v>0</v>
          </cell>
        </row>
        <row r="1467">
          <cell r="C1467">
            <v>0</v>
          </cell>
          <cell r="D1467">
            <v>0</v>
          </cell>
          <cell r="E1467">
            <v>0</v>
          </cell>
          <cell r="F1467">
            <v>0</v>
          </cell>
          <cell r="G1467">
            <v>0</v>
          </cell>
          <cell r="H1467">
            <v>0</v>
          </cell>
          <cell r="I1467">
            <v>0</v>
          </cell>
          <cell r="J1467">
            <v>0</v>
          </cell>
          <cell r="K1467">
            <v>0</v>
          </cell>
          <cell r="L1467">
            <v>0</v>
          </cell>
          <cell r="M1467">
            <v>0</v>
          </cell>
          <cell r="N1467">
            <v>0</v>
          </cell>
          <cell r="O1467">
            <v>0</v>
          </cell>
          <cell r="P1467">
            <v>0</v>
          </cell>
          <cell r="Q1467">
            <v>0</v>
          </cell>
        </row>
        <row r="1468">
          <cell r="C1468">
            <v>0</v>
          </cell>
          <cell r="D1468">
            <v>0</v>
          </cell>
          <cell r="E1468">
            <v>0</v>
          </cell>
          <cell r="F1468">
            <v>0</v>
          </cell>
          <cell r="G1468">
            <v>0</v>
          </cell>
          <cell r="H1468">
            <v>0</v>
          </cell>
          <cell r="I1468">
            <v>0</v>
          </cell>
          <cell r="J1468">
            <v>0</v>
          </cell>
          <cell r="K1468">
            <v>0</v>
          </cell>
          <cell r="L1468">
            <v>0</v>
          </cell>
          <cell r="M1468">
            <v>0</v>
          </cell>
          <cell r="N1468">
            <v>0</v>
          </cell>
          <cell r="O1468">
            <v>0</v>
          </cell>
          <cell r="P1468">
            <v>0</v>
          </cell>
          <cell r="Q1468">
            <v>0</v>
          </cell>
        </row>
        <row r="1470">
          <cell r="C1470">
            <v>0</v>
          </cell>
          <cell r="D1470">
            <v>0</v>
          </cell>
          <cell r="E1470">
            <v>0</v>
          </cell>
          <cell r="F1470">
            <v>0</v>
          </cell>
          <cell r="G1470">
            <v>0</v>
          </cell>
          <cell r="H1470">
            <v>0</v>
          </cell>
          <cell r="I1470">
            <v>0</v>
          </cell>
          <cell r="J1470">
            <v>0</v>
          </cell>
          <cell r="K1470">
            <v>0</v>
          </cell>
          <cell r="L1470">
            <v>0</v>
          </cell>
          <cell r="M1470">
            <v>0</v>
          </cell>
          <cell r="N1470">
            <v>0</v>
          </cell>
          <cell r="O1470">
            <v>0</v>
          </cell>
          <cell r="P1470">
            <v>0</v>
          </cell>
          <cell r="Q1470">
            <v>0</v>
          </cell>
        </row>
        <row r="1471">
          <cell r="C1471" t="str">
            <v>Formulario 1 - Propuesta económica  - Documento tipo de selección abreviada de menor cuantía - versión 2</v>
          </cell>
          <cell r="D1471">
            <v>0</v>
          </cell>
          <cell r="E1471">
            <v>0</v>
          </cell>
          <cell r="F1471">
            <v>0</v>
          </cell>
          <cell r="G1471">
            <v>0</v>
          </cell>
          <cell r="H1471">
            <v>0</v>
          </cell>
          <cell r="I1471">
            <v>0</v>
          </cell>
          <cell r="J1471">
            <v>0</v>
          </cell>
          <cell r="K1471">
            <v>0</v>
          </cell>
          <cell r="L1471">
            <v>0</v>
          </cell>
          <cell r="M1471">
            <v>0</v>
          </cell>
          <cell r="N1471">
            <v>0</v>
          </cell>
          <cell r="O1471">
            <v>0</v>
          </cell>
          <cell r="P1471">
            <v>0</v>
          </cell>
          <cell r="Q1471">
            <v>0</v>
          </cell>
        </row>
        <row r="1472">
          <cell r="C1472" t="str">
            <v>Código</v>
          </cell>
          <cell r="D1472" t="str">
            <v>CCE-EICP-FM-25</v>
          </cell>
          <cell r="E1472" t="str">
            <v>Versión</v>
          </cell>
          <cell r="F1472">
            <v>2</v>
          </cell>
          <cell r="G1472">
            <v>0</v>
          </cell>
          <cell r="H1472">
            <v>0</v>
          </cell>
          <cell r="I1472">
            <v>0</v>
          </cell>
          <cell r="J1472">
            <v>0</v>
          </cell>
          <cell r="K1472">
            <v>0</v>
          </cell>
          <cell r="L1472">
            <v>0</v>
          </cell>
          <cell r="M1472">
            <v>0</v>
          </cell>
          <cell r="N1472">
            <v>0</v>
          </cell>
          <cell r="O1472">
            <v>0</v>
          </cell>
          <cell r="P1472">
            <v>0</v>
          </cell>
          <cell r="Q1472">
            <v>0</v>
          </cell>
        </row>
        <row r="1473">
          <cell r="C1473">
            <v>0</v>
          </cell>
          <cell r="D1473">
            <v>0</v>
          </cell>
          <cell r="E1473">
            <v>0</v>
          </cell>
          <cell r="F1473">
            <v>0</v>
          </cell>
          <cell r="G1473">
            <v>0</v>
          </cell>
          <cell r="H1473">
            <v>0</v>
          </cell>
          <cell r="I1473">
            <v>0</v>
          </cell>
          <cell r="J1473">
            <v>0</v>
          </cell>
          <cell r="K1473">
            <v>0</v>
          </cell>
          <cell r="L1473">
            <v>0</v>
          </cell>
          <cell r="M1473">
            <v>0</v>
          </cell>
          <cell r="N1473">
            <v>0</v>
          </cell>
          <cell r="O1473">
            <v>0</v>
          </cell>
          <cell r="P1473">
            <v>0</v>
          </cell>
          <cell r="Q1473">
            <v>0</v>
          </cell>
        </row>
        <row r="1474">
          <cell r="C1474" t="str">
            <v>[La entidad podrá utilizar este formato para la presentación de los análisis de precios unitarios el contratista en la oportunidad prevista en el numeral 8.1. del Documento Base]</v>
          </cell>
          <cell r="D1474">
            <v>0</v>
          </cell>
          <cell r="E1474">
            <v>0</v>
          </cell>
          <cell r="F1474">
            <v>0</v>
          </cell>
          <cell r="G1474">
            <v>0</v>
          </cell>
          <cell r="H1474">
            <v>0</v>
          </cell>
          <cell r="I1474">
            <v>0</v>
          </cell>
          <cell r="J1474">
            <v>0</v>
          </cell>
          <cell r="K1474">
            <v>0</v>
          </cell>
          <cell r="L1474">
            <v>0</v>
          </cell>
          <cell r="M1474">
            <v>0</v>
          </cell>
          <cell r="N1474">
            <v>0</v>
          </cell>
          <cell r="O1474">
            <v>0</v>
          </cell>
          <cell r="P1474">
            <v>0</v>
          </cell>
          <cell r="Q1474">
            <v>0</v>
          </cell>
        </row>
        <row r="1475">
          <cell r="C1475">
            <v>0</v>
          </cell>
          <cell r="D1475">
            <v>0</v>
          </cell>
          <cell r="E1475">
            <v>0</v>
          </cell>
          <cell r="F1475">
            <v>0</v>
          </cell>
          <cell r="G1475">
            <v>0</v>
          </cell>
          <cell r="H1475">
            <v>0</v>
          </cell>
          <cell r="I1475">
            <v>0</v>
          </cell>
          <cell r="J1475">
            <v>0</v>
          </cell>
          <cell r="K1475">
            <v>0</v>
          </cell>
          <cell r="L1475">
            <v>0</v>
          </cell>
          <cell r="M1475">
            <v>0</v>
          </cell>
          <cell r="N1475">
            <v>0</v>
          </cell>
          <cell r="O1475">
            <v>0</v>
          </cell>
          <cell r="P1475">
            <v>0</v>
          </cell>
          <cell r="Q1475">
            <v>0</v>
          </cell>
        </row>
        <row r="1476">
          <cell r="C1476">
            <v>0</v>
          </cell>
          <cell r="D1476">
            <v>0</v>
          </cell>
          <cell r="E1476">
            <v>0</v>
          </cell>
          <cell r="F1476">
            <v>0</v>
          </cell>
          <cell r="G1476">
            <v>0</v>
          </cell>
          <cell r="H1476">
            <v>0</v>
          </cell>
          <cell r="I1476">
            <v>0</v>
          </cell>
          <cell r="J1476">
            <v>0</v>
          </cell>
          <cell r="K1476">
            <v>0</v>
          </cell>
          <cell r="L1476">
            <v>0</v>
          </cell>
          <cell r="M1476">
            <v>0</v>
          </cell>
          <cell r="N1476">
            <v>0</v>
          </cell>
          <cell r="O1476">
            <v>0</v>
          </cell>
          <cell r="P1476">
            <v>0</v>
          </cell>
          <cell r="Q1476">
            <v>0</v>
          </cell>
        </row>
        <row r="1477">
          <cell r="C1477">
            <v>0</v>
          </cell>
          <cell r="D1477" t="str">
            <v>MUNICIPIO DE CONCORDIA, ANTIOQUIA</v>
          </cell>
          <cell r="E1477">
            <v>0</v>
          </cell>
          <cell r="F1477">
            <v>0</v>
          </cell>
          <cell r="G1477">
            <v>0</v>
          </cell>
          <cell r="H1477">
            <v>0</v>
          </cell>
          <cell r="I1477">
            <v>0</v>
          </cell>
          <cell r="J1477">
            <v>0</v>
          </cell>
          <cell r="K1477">
            <v>0</v>
          </cell>
          <cell r="L1477">
            <v>0</v>
          </cell>
          <cell r="M1477">
            <v>0</v>
          </cell>
          <cell r="N1477">
            <v>0</v>
          </cell>
          <cell r="O1477">
            <v>0</v>
          </cell>
          <cell r="P1477">
            <v>0</v>
          </cell>
          <cell r="Q1477">
            <v>0</v>
          </cell>
        </row>
        <row r="1478">
          <cell r="C1478">
            <v>0</v>
          </cell>
          <cell r="D1478">
            <v>0</v>
          </cell>
          <cell r="E1478">
            <v>0</v>
          </cell>
          <cell r="F1478">
            <v>0</v>
          </cell>
          <cell r="G1478">
            <v>0</v>
          </cell>
          <cell r="H1478">
            <v>0</v>
          </cell>
          <cell r="I1478">
            <v>0</v>
          </cell>
          <cell r="J1478">
            <v>0</v>
          </cell>
          <cell r="K1478">
            <v>0</v>
          </cell>
          <cell r="L1478" t="str">
            <v>VERSIÓN</v>
          </cell>
          <cell r="M1478">
            <v>0</v>
          </cell>
          <cell r="N1478">
            <v>0</v>
          </cell>
          <cell r="O1478">
            <v>0</v>
          </cell>
          <cell r="P1478">
            <v>0</v>
          </cell>
          <cell r="Q1478">
            <v>0</v>
          </cell>
        </row>
        <row r="1479">
          <cell r="C1479">
            <v>0</v>
          </cell>
          <cell r="D1479" t="str">
            <v xml:space="preserve">[NÚMERO DEL PROCESO] </v>
          </cell>
          <cell r="E1479">
            <v>0</v>
          </cell>
          <cell r="F1479">
            <v>0</v>
          </cell>
          <cell r="G1479">
            <v>0</v>
          </cell>
          <cell r="H1479">
            <v>0</v>
          </cell>
          <cell r="I1479">
            <v>0</v>
          </cell>
          <cell r="J1479">
            <v>0</v>
          </cell>
          <cell r="K1479">
            <v>0</v>
          </cell>
          <cell r="L1479">
            <v>0</v>
          </cell>
          <cell r="M1479">
            <v>0</v>
          </cell>
          <cell r="N1479">
            <v>0</v>
          </cell>
          <cell r="O1479">
            <v>0</v>
          </cell>
          <cell r="P1479">
            <v>0</v>
          </cell>
          <cell r="Q1479">
            <v>0</v>
          </cell>
        </row>
        <row r="1480">
          <cell r="C1480">
            <v>0</v>
          </cell>
          <cell r="D1480">
            <v>0</v>
          </cell>
          <cell r="E1480">
            <v>0</v>
          </cell>
          <cell r="F1480">
            <v>0</v>
          </cell>
          <cell r="G1480">
            <v>0</v>
          </cell>
          <cell r="H1480">
            <v>0</v>
          </cell>
          <cell r="I1480">
            <v>0</v>
          </cell>
          <cell r="J1480">
            <v>0</v>
          </cell>
          <cell r="K1480">
            <v>0</v>
          </cell>
          <cell r="L1480" t="str">
            <v>PÁGINA</v>
          </cell>
          <cell r="M1480">
            <v>1</v>
          </cell>
          <cell r="N1480" t="str">
            <v>DE</v>
          </cell>
          <cell r="O1480">
            <v>1</v>
          </cell>
          <cell r="P1480">
            <v>0</v>
          </cell>
          <cell r="Q1480">
            <v>0</v>
          </cell>
        </row>
        <row r="1481">
          <cell r="C1481">
            <v>0</v>
          </cell>
          <cell r="D1481" t="str">
            <v xml:space="preserve">ANALISIS DE PRECIOS UNITARIOS </v>
          </cell>
          <cell r="E1481">
            <v>0</v>
          </cell>
          <cell r="F1481">
            <v>0</v>
          </cell>
          <cell r="G1481">
            <v>0</v>
          </cell>
          <cell r="H1481">
            <v>0</v>
          </cell>
          <cell r="I1481">
            <v>0</v>
          </cell>
          <cell r="J1481">
            <v>0</v>
          </cell>
          <cell r="K1481">
            <v>0</v>
          </cell>
          <cell r="L1481">
            <v>0</v>
          </cell>
          <cell r="M1481">
            <v>0</v>
          </cell>
          <cell r="N1481">
            <v>0</v>
          </cell>
          <cell r="O1481">
            <v>0</v>
          </cell>
          <cell r="P1481">
            <v>0</v>
          </cell>
          <cell r="Q1481">
            <v>0</v>
          </cell>
        </row>
        <row r="1482">
          <cell r="C1482">
            <v>0</v>
          </cell>
          <cell r="D1482">
            <v>0</v>
          </cell>
          <cell r="E1482">
            <v>0</v>
          </cell>
          <cell r="F1482">
            <v>0</v>
          </cell>
          <cell r="G1482">
            <v>0</v>
          </cell>
          <cell r="H1482">
            <v>0</v>
          </cell>
          <cell r="I1482">
            <v>0</v>
          </cell>
          <cell r="J1482">
            <v>0</v>
          </cell>
          <cell r="K1482">
            <v>0</v>
          </cell>
          <cell r="L1482">
            <v>0</v>
          </cell>
          <cell r="M1482">
            <v>0</v>
          </cell>
          <cell r="N1482">
            <v>0</v>
          </cell>
          <cell r="O1482">
            <v>0</v>
          </cell>
          <cell r="P1482">
            <v>0</v>
          </cell>
          <cell r="Q1482">
            <v>0</v>
          </cell>
        </row>
        <row r="1483">
          <cell r="C1483">
            <v>0</v>
          </cell>
          <cell r="D1483">
            <v>0</v>
          </cell>
          <cell r="E1483">
            <v>0</v>
          </cell>
          <cell r="F1483">
            <v>0</v>
          </cell>
          <cell r="G1483">
            <v>0</v>
          </cell>
          <cell r="H1483">
            <v>0</v>
          </cell>
          <cell r="I1483">
            <v>0</v>
          </cell>
          <cell r="J1483">
            <v>0</v>
          </cell>
          <cell r="K1483">
            <v>0</v>
          </cell>
          <cell r="L1483" t="str">
            <v>FECHA</v>
          </cell>
          <cell r="M1483" t="str">
            <v>DD</v>
          </cell>
          <cell r="N1483" t="str">
            <v>MM</v>
          </cell>
          <cell r="O1483" t="str">
            <v>AA</v>
          </cell>
          <cell r="P1483">
            <v>0</v>
          </cell>
          <cell r="Q1483">
            <v>0</v>
          </cell>
        </row>
        <row r="1484">
          <cell r="C1484">
            <v>0</v>
          </cell>
          <cell r="D1484">
            <v>0</v>
          </cell>
          <cell r="E1484">
            <v>0</v>
          </cell>
          <cell r="F1484">
            <v>0</v>
          </cell>
          <cell r="G1484">
            <v>0</v>
          </cell>
          <cell r="H1484">
            <v>0</v>
          </cell>
          <cell r="I1484">
            <v>0</v>
          </cell>
          <cell r="J1484">
            <v>0</v>
          </cell>
          <cell r="K1484">
            <v>0</v>
          </cell>
          <cell r="L1484">
            <v>0</v>
          </cell>
          <cell r="M1484">
            <v>8</v>
          </cell>
          <cell r="N1484">
            <v>5</v>
          </cell>
          <cell r="O1484">
            <v>2023</v>
          </cell>
          <cell r="P1484">
            <v>0</v>
          </cell>
          <cell r="Q1484">
            <v>0</v>
          </cell>
        </row>
        <row r="1485">
          <cell r="C1485" t="str">
            <v>ITEMS DE LA PROPUESTA ECONÓMICA</v>
          </cell>
          <cell r="D1485">
            <v>0</v>
          </cell>
          <cell r="E1485">
            <v>0</v>
          </cell>
          <cell r="F1485">
            <v>0</v>
          </cell>
          <cell r="G1485">
            <v>0</v>
          </cell>
          <cell r="H1485">
            <v>0</v>
          </cell>
          <cell r="I1485" t="str">
            <v>ITEMS NO PREVISTOS</v>
          </cell>
          <cell r="J1485">
            <v>0</v>
          </cell>
          <cell r="K1485">
            <v>0</v>
          </cell>
          <cell r="L1485">
            <v>0</v>
          </cell>
          <cell r="M1485">
            <v>0</v>
          </cell>
          <cell r="N1485">
            <v>0</v>
          </cell>
          <cell r="O1485">
            <v>0</v>
          </cell>
          <cell r="P1485">
            <v>0</v>
          </cell>
          <cell r="Q1485">
            <v>0</v>
          </cell>
        </row>
        <row r="1486">
          <cell r="C1486">
            <v>0</v>
          </cell>
          <cell r="D1486">
            <v>0</v>
          </cell>
          <cell r="E1486">
            <v>0</v>
          </cell>
          <cell r="F1486">
            <v>0</v>
          </cell>
          <cell r="G1486">
            <v>0</v>
          </cell>
          <cell r="H1486">
            <v>0</v>
          </cell>
          <cell r="I1486">
            <v>0</v>
          </cell>
          <cell r="J1486">
            <v>0</v>
          </cell>
          <cell r="K1486">
            <v>0</v>
          </cell>
          <cell r="L1486">
            <v>0</v>
          </cell>
          <cell r="M1486">
            <v>0</v>
          </cell>
          <cell r="N1486">
            <v>0</v>
          </cell>
          <cell r="O1486">
            <v>0</v>
          </cell>
          <cell r="P1486">
            <v>0</v>
          </cell>
          <cell r="Q1486">
            <v>0</v>
          </cell>
        </row>
        <row r="1487">
          <cell r="C1487">
            <v>0</v>
          </cell>
          <cell r="D1487">
            <v>0</v>
          </cell>
          <cell r="E1487">
            <v>0</v>
          </cell>
          <cell r="F1487">
            <v>0</v>
          </cell>
          <cell r="G1487">
            <v>0</v>
          </cell>
          <cell r="H1487">
            <v>0</v>
          </cell>
          <cell r="I1487">
            <v>0</v>
          </cell>
          <cell r="J1487">
            <v>0</v>
          </cell>
          <cell r="K1487">
            <v>0</v>
          </cell>
          <cell r="L1487">
            <v>0</v>
          </cell>
          <cell r="M1487">
            <v>0</v>
          </cell>
          <cell r="N1487">
            <v>0</v>
          </cell>
          <cell r="O1487">
            <v>0</v>
          </cell>
          <cell r="P1487">
            <v>0</v>
          </cell>
          <cell r="Q1487">
            <v>0</v>
          </cell>
        </row>
        <row r="1488">
          <cell r="C1488">
            <v>0</v>
          </cell>
          <cell r="D1488">
            <v>0</v>
          </cell>
          <cell r="E1488">
            <v>0</v>
          </cell>
          <cell r="F1488">
            <v>0</v>
          </cell>
          <cell r="G1488">
            <v>0</v>
          </cell>
          <cell r="H1488">
            <v>0</v>
          </cell>
          <cell r="I1488">
            <v>0</v>
          </cell>
          <cell r="J1488">
            <v>0</v>
          </cell>
          <cell r="K1488">
            <v>0</v>
          </cell>
          <cell r="L1488">
            <v>0</v>
          </cell>
          <cell r="M1488">
            <v>0</v>
          </cell>
          <cell r="N1488">
            <v>0</v>
          </cell>
          <cell r="O1488">
            <v>0</v>
          </cell>
          <cell r="P1488">
            <v>0</v>
          </cell>
          <cell r="Q1488">
            <v>0</v>
          </cell>
        </row>
        <row r="1489">
          <cell r="C1489" t="str">
            <v>DATOS ESPECÍFICOS</v>
          </cell>
          <cell r="D1489">
            <v>0</v>
          </cell>
          <cell r="E1489">
            <v>0</v>
          </cell>
          <cell r="F1489">
            <v>0</v>
          </cell>
          <cell r="G1489">
            <v>0</v>
          </cell>
          <cell r="H1489">
            <v>0</v>
          </cell>
          <cell r="I1489">
            <v>0</v>
          </cell>
          <cell r="J1489">
            <v>0</v>
          </cell>
          <cell r="K1489">
            <v>0</v>
          </cell>
          <cell r="L1489">
            <v>0</v>
          </cell>
          <cell r="M1489">
            <v>0</v>
          </cell>
          <cell r="N1489">
            <v>0</v>
          </cell>
          <cell r="O1489">
            <v>0</v>
          </cell>
          <cell r="P1489">
            <v>0</v>
          </cell>
          <cell r="Q1489">
            <v>0</v>
          </cell>
        </row>
        <row r="1490">
          <cell r="C1490">
            <v>0</v>
          </cell>
          <cell r="D1490">
            <v>0</v>
          </cell>
          <cell r="E1490">
            <v>0</v>
          </cell>
          <cell r="F1490">
            <v>0</v>
          </cell>
          <cell r="G1490">
            <v>0</v>
          </cell>
          <cell r="H1490">
            <v>0</v>
          </cell>
          <cell r="I1490">
            <v>0</v>
          </cell>
          <cell r="J1490">
            <v>0</v>
          </cell>
          <cell r="K1490">
            <v>0</v>
          </cell>
          <cell r="L1490">
            <v>0</v>
          </cell>
          <cell r="M1490">
            <v>0</v>
          </cell>
          <cell r="N1490">
            <v>0</v>
          </cell>
          <cell r="O1490">
            <v>0</v>
          </cell>
          <cell r="P1490">
            <v>0</v>
          </cell>
          <cell r="Q1490">
            <v>0</v>
          </cell>
        </row>
        <row r="1491">
          <cell r="C1491" t="str">
            <v>ITEM</v>
          </cell>
          <cell r="D1491" t="str">
            <v>DESCRIPCIÓN</v>
          </cell>
          <cell r="E1491">
            <v>0</v>
          </cell>
          <cell r="F1491">
            <v>0</v>
          </cell>
          <cell r="G1491">
            <v>0</v>
          </cell>
          <cell r="H1491">
            <v>0</v>
          </cell>
          <cell r="I1491">
            <v>0</v>
          </cell>
          <cell r="J1491">
            <v>0</v>
          </cell>
          <cell r="K1491">
            <v>0</v>
          </cell>
          <cell r="L1491">
            <v>0</v>
          </cell>
          <cell r="M1491" t="str">
            <v>UNIDAD</v>
          </cell>
          <cell r="N1491">
            <v>0</v>
          </cell>
          <cell r="O1491" t="str">
            <v>CANTIDAD</v>
          </cell>
          <cell r="P1491">
            <v>0</v>
          </cell>
          <cell r="Q1491">
            <v>0</v>
          </cell>
        </row>
        <row r="1492">
          <cell r="C1492" t="str">
            <v>5.5.1</v>
          </cell>
          <cell r="D1492" t="str">
            <v xml:space="preserve">S.T.I de Sobrecimiento en Bloque de Concreto de 15 x 20 x 40 cm.  Bloque de primera calidad,  dos (2) Hilada. Incluye corte a máquina y desperdicio, mortero de pega 1:4; relleno en todas las celdas en Concreto 14 Mpa, aplicación de impermeabilizante en Polvo, para concreto y mampostería (Base Cementosa Tipo Broncosil) en las caras laterales y superior y todos los elementos necesarios para su correcta ejecución y funcionamiento. </v>
          </cell>
          <cell r="E1492">
            <v>0</v>
          </cell>
          <cell r="F1492">
            <v>0</v>
          </cell>
          <cell r="G1492">
            <v>0</v>
          </cell>
          <cell r="H1492">
            <v>0</v>
          </cell>
          <cell r="I1492">
            <v>0</v>
          </cell>
          <cell r="J1492">
            <v>0</v>
          </cell>
          <cell r="K1492">
            <v>0</v>
          </cell>
          <cell r="L1492">
            <v>0</v>
          </cell>
          <cell r="M1492" t="str">
            <v>m</v>
          </cell>
          <cell r="N1492">
            <v>0</v>
          </cell>
          <cell r="O1492">
            <v>24</v>
          </cell>
          <cell r="P1492">
            <v>0</v>
          </cell>
          <cell r="Q1492">
            <v>0</v>
          </cell>
          <cell r="R1492">
            <v>69430</v>
          </cell>
          <cell r="S1492">
            <v>89517</v>
          </cell>
          <cell r="T1492">
            <v>1.5900000000000001E-2</v>
          </cell>
          <cell r="U1492">
            <v>0.67869999999999997</v>
          </cell>
          <cell r="V1492">
            <v>0.14630000000000001</v>
          </cell>
          <cell r="W1492">
            <v>0.15909999999999999</v>
          </cell>
        </row>
        <row r="1493">
          <cell r="C1493" t="str">
            <v>I. EQUIPO</v>
          </cell>
          <cell r="D1493">
            <v>0</v>
          </cell>
          <cell r="E1493">
            <v>0</v>
          </cell>
          <cell r="F1493">
            <v>0</v>
          </cell>
          <cell r="G1493">
            <v>0</v>
          </cell>
          <cell r="H1493">
            <v>0</v>
          </cell>
          <cell r="I1493">
            <v>0</v>
          </cell>
          <cell r="J1493">
            <v>0</v>
          </cell>
          <cell r="K1493">
            <v>0</v>
          </cell>
          <cell r="L1493">
            <v>0</v>
          </cell>
          <cell r="M1493">
            <v>0</v>
          </cell>
          <cell r="N1493">
            <v>0</v>
          </cell>
          <cell r="O1493">
            <v>0</v>
          </cell>
          <cell r="P1493">
            <v>0</v>
          </cell>
          <cell r="Q1493">
            <v>0</v>
          </cell>
        </row>
        <row r="1494">
          <cell r="C1494">
            <v>0</v>
          </cell>
          <cell r="D1494">
            <v>0</v>
          </cell>
          <cell r="E1494">
            <v>0</v>
          </cell>
          <cell r="F1494">
            <v>0</v>
          </cell>
          <cell r="G1494">
            <v>0</v>
          </cell>
          <cell r="H1494">
            <v>0</v>
          </cell>
          <cell r="I1494">
            <v>0</v>
          </cell>
          <cell r="J1494">
            <v>0</v>
          </cell>
          <cell r="K1494">
            <v>0</v>
          </cell>
          <cell r="L1494">
            <v>0</v>
          </cell>
          <cell r="M1494">
            <v>0</v>
          </cell>
          <cell r="N1494">
            <v>0</v>
          </cell>
          <cell r="O1494">
            <v>0</v>
          </cell>
          <cell r="P1494">
            <v>0</v>
          </cell>
          <cell r="Q1494">
            <v>0</v>
          </cell>
        </row>
        <row r="1495">
          <cell r="C1495" t="str">
            <v>DESCRIPCIÓN</v>
          </cell>
          <cell r="D1495">
            <v>0</v>
          </cell>
          <cell r="E1495">
            <v>0</v>
          </cell>
          <cell r="F1495">
            <v>0</v>
          </cell>
          <cell r="G1495">
            <v>0</v>
          </cell>
          <cell r="H1495" t="str">
            <v>MARCA</v>
          </cell>
          <cell r="I1495">
            <v>0</v>
          </cell>
          <cell r="J1495" t="str">
            <v>TIPO</v>
          </cell>
          <cell r="K1495">
            <v>0</v>
          </cell>
          <cell r="L1495" t="str">
            <v>TARIFA/HORA</v>
          </cell>
          <cell r="M1495" t="str">
            <v>RENDIMIENTO</v>
          </cell>
          <cell r="N1495">
            <v>0</v>
          </cell>
          <cell r="O1495" t="str">
            <v>Vr. UNITARIO</v>
          </cell>
          <cell r="P1495">
            <v>0</v>
          </cell>
          <cell r="Q1495">
            <v>0</v>
          </cell>
        </row>
        <row r="1496">
          <cell r="C1496" t="str">
            <v>Cortadora De Ladrillo G 6.6 Hp</v>
          </cell>
          <cell r="D1496">
            <v>0</v>
          </cell>
          <cell r="E1496">
            <v>0</v>
          </cell>
          <cell r="F1496">
            <v>0</v>
          </cell>
          <cell r="G1496">
            <v>0</v>
          </cell>
          <cell r="H1496">
            <v>0</v>
          </cell>
          <cell r="I1496">
            <v>0</v>
          </cell>
          <cell r="J1496" t="str">
            <v>Dia</v>
          </cell>
          <cell r="K1496">
            <v>0</v>
          </cell>
          <cell r="L1496">
            <v>49893</v>
          </cell>
          <cell r="M1496">
            <v>90</v>
          </cell>
          <cell r="N1496">
            <v>0</v>
          </cell>
          <cell r="O1496">
            <v>554</v>
          </cell>
          <cell r="P1496">
            <v>0</v>
          </cell>
          <cell r="Q1496">
            <v>0</v>
          </cell>
          <cell r="R1496">
            <v>0.27</v>
          </cell>
          <cell r="T1496" t="str">
            <v>Cortadora De Ladrillo G 6.6 Hp</v>
          </cell>
        </row>
        <row r="1497">
          <cell r="C1497">
            <v>0</v>
          </cell>
          <cell r="D1497">
            <v>0</v>
          </cell>
          <cell r="E1497">
            <v>0</v>
          </cell>
          <cell r="F1497">
            <v>0</v>
          </cell>
          <cell r="G1497">
            <v>0</v>
          </cell>
          <cell r="H1497">
            <v>0</v>
          </cell>
          <cell r="I1497">
            <v>0</v>
          </cell>
          <cell r="J1497" t="str">
            <v/>
          </cell>
          <cell r="K1497">
            <v>0</v>
          </cell>
          <cell r="L1497" t="str">
            <v/>
          </cell>
          <cell r="M1497">
            <v>0</v>
          </cell>
          <cell r="N1497">
            <v>0</v>
          </cell>
          <cell r="O1497">
            <v>0</v>
          </cell>
          <cell r="P1497">
            <v>0</v>
          </cell>
          <cell r="Q1497">
            <v>0</v>
          </cell>
          <cell r="R1497">
            <v>0</v>
          </cell>
          <cell r="T1497">
            <v>0</v>
          </cell>
        </row>
        <row r="1498">
          <cell r="C1498">
            <v>0</v>
          </cell>
          <cell r="D1498">
            <v>0</v>
          </cell>
          <cell r="E1498">
            <v>0</v>
          </cell>
          <cell r="F1498">
            <v>0</v>
          </cell>
          <cell r="G1498">
            <v>0</v>
          </cell>
          <cell r="H1498">
            <v>0</v>
          </cell>
          <cell r="I1498">
            <v>0</v>
          </cell>
          <cell r="J1498" t="str">
            <v/>
          </cell>
          <cell r="K1498">
            <v>0</v>
          </cell>
          <cell r="L1498" t="str">
            <v/>
          </cell>
          <cell r="M1498">
            <v>0</v>
          </cell>
          <cell r="N1498">
            <v>0</v>
          </cell>
          <cell r="O1498">
            <v>0</v>
          </cell>
          <cell r="P1498">
            <v>0</v>
          </cell>
          <cell r="Q1498">
            <v>0</v>
          </cell>
          <cell r="R1498">
            <v>0</v>
          </cell>
          <cell r="T1498">
            <v>0</v>
          </cell>
        </row>
        <row r="1499">
          <cell r="C1499" t="str">
            <v>Herramienta Menor (Como % de Mano de Obra)</v>
          </cell>
          <cell r="D1499">
            <v>0</v>
          </cell>
          <cell r="E1499">
            <v>0</v>
          </cell>
          <cell r="F1499">
            <v>0</v>
          </cell>
          <cell r="G1499">
            <v>0</v>
          </cell>
          <cell r="H1499">
            <v>0</v>
          </cell>
          <cell r="I1499">
            <v>0</v>
          </cell>
          <cell r="J1499" t="str">
            <v>Dia</v>
          </cell>
          <cell r="K1499">
            <v>0</v>
          </cell>
          <cell r="L1499">
            <v>11043</v>
          </cell>
          <cell r="M1499">
            <v>0.05</v>
          </cell>
          <cell r="N1499">
            <v>0</v>
          </cell>
          <cell r="O1499">
            <v>552</v>
          </cell>
          <cell r="P1499">
            <v>0</v>
          </cell>
          <cell r="Q1499">
            <v>0</v>
          </cell>
          <cell r="R1499">
            <v>13248</v>
          </cell>
          <cell r="T1499" t="str">
            <v>Herramienta Menor (Como % de Mano de Obra)</v>
          </cell>
        </row>
        <row r="1500">
          <cell r="C1500">
            <v>0</v>
          </cell>
          <cell r="D1500">
            <v>0</v>
          </cell>
          <cell r="E1500">
            <v>0</v>
          </cell>
          <cell r="F1500">
            <v>0</v>
          </cell>
          <cell r="G1500">
            <v>0</v>
          </cell>
          <cell r="H1500">
            <v>0</v>
          </cell>
          <cell r="I1500">
            <v>0</v>
          </cell>
          <cell r="J1500">
            <v>0</v>
          </cell>
          <cell r="K1500">
            <v>0</v>
          </cell>
          <cell r="L1500">
            <v>1.5900000000000001E-2</v>
          </cell>
          <cell r="M1500" t="str">
            <v>SUBTOTAL $</v>
          </cell>
          <cell r="N1500">
            <v>0</v>
          </cell>
          <cell r="O1500">
            <v>1106</v>
          </cell>
          <cell r="P1500">
            <v>0</v>
          </cell>
          <cell r="Q1500">
            <v>0</v>
          </cell>
          <cell r="T1500">
            <v>0</v>
          </cell>
        </row>
        <row r="1501">
          <cell r="C1501" t="str">
            <v>II. MATERIALES</v>
          </cell>
          <cell r="D1501">
            <v>0</v>
          </cell>
          <cell r="E1501">
            <v>0</v>
          </cell>
          <cell r="F1501">
            <v>0</v>
          </cell>
          <cell r="G1501">
            <v>0</v>
          </cell>
          <cell r="H1501">
            <v>0</v>
          </cell>
          <cell r="I1501">
            <v>0</v>
          </cell>
          <cell r="J1501">
            <v>0</v>
          </cell>
          <cell r="K1501">
            <v>0</v>
          </cell>
          <cell r="L1501">
            <v>0</v>
          </cell>
          <cell r="M1501">
            <v>0</v>
          </cell>
          <cell r="N1501">
            <v>0</v>
          </cell>
          <cell r="O1501">
            <v>0</v>
          </cell>
          <cell r="P1501">
            <v>0</v>
          </cell>
          <cell r="Q1501">
            <v>0</v>
          </cell>
          <cell r="T1501">
            <v>0</v>
          </cell>
        </row>
        <row r="1502">
          <cell r="C1502">
            <v>0</v>
          </cell>
          <cell r="D1502">
            <v>0</v>
          </cell>
          <cell r="E1502">
            <v>0</v>
          </cell>
          <cell r="F1502">
            <v>0</v>
          </cell>
          <cell r="G1502">
            <v>0</v>
          </cell>
          <cell r="H1502">
            <v>0</v>
          </cell>
          <cell r="I1502">
            <v>0</v>
          </cell>
          <cell r="J1502">
            <v>0</v>
          </cell>
          <cell r="K1502">
            <v>0</v>
          </cell>
          <cell r="L1502">
            <v>0</v>
          </cell>
          <cell r="M1502">
            <v>0</v>
          </cell>
          <cell r="N1502">
            <v>0</v>
          </cell>
          <cell r="O1502">
            <v>0</v>
          </cell>
          <cell r="P1502">
            <v>0</v>
          </cell>
          <cell r="Q1502">
            <v>0</v>
          </cell>
          <cell r="T1502">
            <v>0</v>
          </cell>
        </row>
        <row r="1503">
          <cell r="C1503" t="str">
            <v>DESCRIPCIÓN</v>
          </cell>
          <cell r="D1503">
            <v>0</v>
          </cell>
          <cell r="E1503">
            <v>0</v>
          </cell>
          <cell r="F1503">
            <v>0</v>
          </cell>
          <cell r="G1503">
            <v>0</v>
          </cell>
          <cell r="H1503">
            <v>0</v>
          </cell>
          <cell r="I1503">
            <v>0</v>
          </cell>
          <cell r="J1503">
            <v>0</v>
          </cell>
          <cell r="K1503" t="str">
            <v>UNIDAD</v>
          </cell>
          <cell r="L1503" t="str">
            <v>CANTIDAD</v>
          </cell>
          <cell r="M1503" t="str">
            <v>PRECIO UNIT.</v>
          </cell>
          <cell r="N1503">
            <v>0</v>
          </cell>
          <cell r="O1503" t="str">
            <v>Vr. UNITARIO</v>
          </cell>
          <cell r="P1503">
            <v>0</v>
          </cell>
          <cell r="Q1503">
            <v>0</v>
          </cell>
          <cell r="T1503">
            <v>0</v>
          </cell>
        </row>
        <row r="1504">
          <cell r="C1504" t="str">
            <v>Bloque de concreto 15 x 20 x 40 cm 12,5u/m2 13.8 Kg</v>
          </cell>
          <cell r="D1504">
            <v>0</v>
          </cell>
          <cell r="E1504">
            <v>0</v>
          </cell>
          <cell r="F1504">
            <v>0</v>
          </cell>
          <cell r="G1504">
            <v>0</v>
          </cell>
          <cell r="H1504">
            <v>0</v>
          </cell>
          <cell r="I1504">
            <v>0</v>
          </cell>
          <cell r="J1504">
            <v>0</v>
          </cell>
          <cell r="K1504" t="str">
            <v>u</v>
          </cell>
          <cell r="L1504">
            <v>5.25</v>
          </cell>
          <cell r="M1504">
            <v>3500</v>
          </cell>
          <cell r="N1504">
            <v>0</v>
          </cell>
          <cell r="O1504">
            <v>18375</v>
          </cell>
          <cell r="P1504">
            <v>0</v>
          </cell>
          <cell r="Q1504">
            <v>0</v>
          </cell>
          <cell r="R1504">
            <v>126</v>
          </cell>
          <cell r="T1504" t="str">
            <v>Bloque de concreto 15 x 20 x 40 cm 12,5u/m2 13.8 Kg</v>
          </cell>
        </row>
        <row r="1505">
          <cell r="C1505" t="str">
            <v>Mortero 1:4</v>
          </cell>
          <cell r="D1505">
            <v>0</v>
          </cell>
          <cell r="E1505">
            <v>0</v>
          </cell>
          <cell r="F1505">
            <v>0</v>
          </cell>
          <cell r="G1505">
            <v>0</v>
          </cell>
          <cell r="H1505">
            <v>0</v>
          </cell>
          <cell r="I1505">
            <v>0</v>
          </cell>
          <cell r="J1505">
            <v>0</v>
          </cell>
          <cell r="K1505" t="str">
            <v>m3</v>
          </cell>
          <cell r="L1505">
            <v>9.7999999999999997E-3</v>
          </cell>
          <cell r="M1505">
            <v>490729</v>
          </cell>
          <cell r="N1505">
            <v>0</v>
          </cell>
          <cell r="O1505">
            <v>4809</v>
          </cell>
          <cell r="P1505">
            <v>0</v>
          </cell>
          <cell r="Q1505">
            <v>0</v>
          </cell>
          <cell r="R1505">
            <v>0.24</v>
          </cell>
          <cell r="T1505" t="str">
            <v>Mortero 1:4</v>
          </cell>
        </row>
        <row r="1506">
          <cell r="C1506" t="str">
            <v>Concreto Resistencia 14 (Mpa)</v>
          </cell>
          <cell r="D1506">
            <v>0</v>
          </cell>
          <cell r="E1506">
            <v>0</v>
          </cell>
          <cell r="F1506">
            <v>0</v>
          </cell>
          <cell r="G1506">
            <v>0</v>
          </cell>
          <cell r="H1506">
            <v>0</v>
          </cell>
          <cell r="I1506">
            <v>0</v>
          </cell>
          <cell r="J1506">
            <v>0</v>
          </cell>
          <cell r="K1506" t="str">
            <v>m3</v>
          </cell>
          <cell r="L1506">
            <v>4.7300000000000002E-2</v>
          </cell>
          <cell r="M1506">
            <v>443228</v>
          </cell>
          <cell r="N1506">
            <v>0</v>
          </cell>
          <cell r="O1506">
            <v>20965</v>
          </cell>
          <cell r="P1506">
            <v>0</v>
          </cell>
          <cell r="Q1506">
            <v>0</v>
          </cell>
          <cell r="R1506">
            <v>1.1399999999999999</v>
          </cell>
          <cell r="T1506" t="str">
            <v>Concreto Resistencia 14 (Mpa)</v>
          </cell>
        </row>
        <row r="1507">
          <cell r="C1507" t="str">
            <v>Broncosil gris 25 kilogramos
Bronco - De 15 a 17m2 / bulto, de 25 kilos a 2 manos</v>
          </cell>
          <cell r="D1507">
            <v>0</v>
          </cell>
          <cell r="E1507">
            <v>0</v>
          </cell>
          <cell r="F1507">
            <v>0</v>
          </cell>
          <cell r="G1507">
            <v>0</v>
          </cell>
          <cell r="H1507">
            <v>0</v>
          </cell>
          <cell r="I1507">
            <v>0</v>
          </cell>
          <cell r="J1507">
            <v>0</v>
          </cell>
          <cell r="K1507" t="str">
            <v>u</v>
          </cell>
          <cell r="L1507">
            <v>7.2450000000000014E-2</v>
          </cell>
          <cell r="M1507">
            <v>41043</v>
          </cell>
          <cell r="N1507">
            <v>0</v>
          </cell>
          <cell r="O1507">
            <v>2974</v>
          </cell>
          <cell r="P1507">
            <v>0</v>
          </cell>
          <cell r="Q1507">
            <v>0</v>
          </cell>
          <cell r="R1507">
            <v>1.74</v>
          </cell>
          <cell r="T1507" t="str">
            <v>Broncosil gris 25 kilogramos
Bronco - De 15 a 17m2 / bulto, de 25 kilos a 2 manos</v>
          </cell>
        </row>
        <row r="1508">
          <cell r="C1508">
            <v>0</v>
          </cell>
          <cell r="D1508">
            <v>0</v>
          </cell>
          <cell r="E1508">
            <v>0</v>
          </cell>
          <cell r="F1508">
            <v>0</v>
          </cell>
          <cell r="G1508">
            <v>0</v>
          </cell>
          <cell r="H1508">
            <v>0</v>
          </cell>
          <cell r="I1508">
            <v>0</v>
          </cell>
          <cell r="J1508">
            <v>0</v>
          </cell>
          <cell r="K1508" t="str">
            <v/>
          </cell>
          <cell r="L1508">
            <v>0</v>
          </cell>
          <cell r="M1508">
            <v>0</v>
          </cell>
          <cell r="N1508">
            <v>0</v>
          </cell>
          <cell r="O1508">
            <v>0</v>
          </cell>
          <cell r="P1508">
            <v>0</v>
          </cell>
          <cell r="Q1508">
            <v>0</v>
          </cell>
          <cell r="R1508">
            <v>0</v>
          </cell>
          <cell r="T1508">
            <v>0</v>
          </cell>
        </row>
        <row r="1509">
          <cell r="C1509">
            <v>0</v>
          </cell>
          <cell r="D1509">
            <v>0</v>
          </cell>
          <cell r="E1509">
            <v>0</v>
          </cell>
          <cell r="F1509">
            <v>0</v>
          </cell>
          <cell r="G1509">
            <v>0</v>
          </cell>
          <cell r="H1509">
            <v>0</v>
          </cell>
          <cell r="I1509">
            <v>0</v>
          </cell>
          <cell r="J1509">
            <v>0</v>
          </cell>
          <cell r="K1509" t="str">
            <v/>
          </cell>
          <cell r="L1509">
            <v>0</v>
          </cell>
          <cell r="M1509">
            <v>0</v>
          </cell>
          <cell r="N1509">
            <v>0</v>
          </cell>
          <cell r="O1509">
            <v>0</v>
          </cell>
          <cell r="P1509">
            <v>0</v>
          </cell>
          <cell r="Q1509">
            <v>0</v>
          </cell>
          <cell r="R1509">
            <v>0</v>
          </cell>
          <cell r="T1509">
            <v>0</v>
          </cell>
        </row>
        <row r="1510">
          <cell r="C1510">
            <v>0</v>
          </cell>
          <cell r="D1510">
            <v>0</v>
          </cell>
          <cell r="E1510">
            <v>0</v>
          </cell>
          <cell r="F1510">
            <v>0</v>
          </cell>
          <cell r="G1510">
            <v>0</v>
          </cell>
          <cell r="H1510">
            <v>0</v>
          </cell>
          <cell r="I1510">
            <v>0</v>
          </cell>
          <cell r="J1510">
            <v>0</v>
          </cell>
          <cell r="K1510" t="str">
            <v/>
          </cell>
          <cell r="L1510">
            <v>0</v>
          </cell>
          <cell r="M1510">
            <v>0</v>
          </cell>
          <cell r="N1510">
            <v>0</v>
          </cell>
          <cell r="O1510">
            <v>0</v>
          </cell>
          <cell r="P1510">
            <v>0</v>
          </cell>
          <cell r="Q1510">
            <v>0</v>
          </cell>
          <cell r="R1510">
            <v>0</v>
          </cell>
          <cell r="T1510">
            <v>0</v>
          </cell>
        </row>
        <row r="1511">
          <cell r="C1511">
            <v>0</v>
          </cell>
          <cell r="D1511">
            <v>0</v>
          </cell>
          <cell r="E1511">
            <v>0</v>
          </cell>
          <cell r="F1511">
            <v>0</v>
          </cell>
          <cell r="G1511">
            <v>0</v>
          </cell>
          <cell r="H1511">
            <v>0</v>
          </cell>
          <cell r="I1511">
            <v>0</v>
          </cell>
          <cell r="J1511">
            <v>0</v>
          </cell>
          <cell r="K1511">
            <v>0</v>
          </cell>
          <cell r="L1511">
            <v>0.67869999999999997</v>
          </cell>
          <cell r="M1511" t="str">
            <v>SUBTOTAL $</v>
          </cell>
          <cell r="N1511">
            <v>0</v>
          </cell>
          <cell r="O1511">
            <v>47123</v>
          </cell>
          <cell r="P1511">
            <v>0</v>
          </cell>
          <cell r="Q1511">
            <v>0</v>
          </cell>
          <cell r="T1511">
            <v>0</v>
          </cell>
        </row>
        <row r="1512">
          <cell r="C1512" t="str">
            <v>III. TRANSPORTES</v>
          </cell>
          <cell r="D1512">
            <v>0</v>
          </cell>
          <cell r="E1512">
            <v>0</v>
          </cell>
          <cell r="F1512">
            <v>0</v>
          </cell>
          <cell r="G1512">
            <v>0</v>
          </cell>
          <cell r="H1512">
            <v>0</v>
          </cell>
          <cell r="I1512">
            <v>0</v>
          </cell>
          <cell r="J1512">
            <v>0</v>
          </cell>
          <cell r="K1512">
            <v>0</v>
          </cell>
          <cell r="L1512">
            <v>0</v>
          </cell>
          <cell r="M1512">
            <v>0</v>
          </cell>
          <cell r="N1512">
            <v>0</v>
          </cell>
          <cell r="O1512">
            <v>0</v>
          </cell>
          <cell r="P1512">
            <v>0</v>
          </cell>
          <cell r="Q1512">
            <v>0</v>
          </cell>
          <cell r="T1512">
            <v>0</v>
          </cell>
        </row>
        <row r="1513">
          <cell r="C1513">
            <v>0</v>
          </cell>
          <cell r="D1513">
            <v>0</v>
          </cell>
          <cell r="E1513">
            <v>0</v>
          </cell>
          <cell r="F1513">
            <v>0</v>
          </cell>
          <cell r="G1513">
            <v>0</v>
          </cell>
          <cell r="H1513">
            <v>0</v>
          </cell>
          <cell r="I1513">
            <v>0</v>
          </cell>
          <cell r="J1513">
            <v>0</v>
          </cell>
          <cell r="K1513">
            <v>0</v>
          </cell>
          <cell r="L1513">
            <v>0</v>
          </cell>
          <cell r="M1513">
            <v>0</v>
          </cell>
          <cell r="N1513">
            <v>0</v>
          </cell>
          <cell r="O1513">
            <v>0</v>
          </cell>
          <cell r="P1513">
            <v>0</v>
          </cell>
          <cell r="Q1513">
            <v>0</v>
          </cell>
          <cell r="T1513">
            <v>0</v>
          </cell>
        </row>
        <row r="1514">
          <cell r="C1514" t="str">
            <v>MATERIAL</v>
          </cell>
          <cell r="D1514">
            <v>0</v>
          </cell>
          <cell r="E1514">
            <v>0</v>
          </cell>
          <cell r="F1514">
            <v>0</v>
          </cell>
          <cell r="G1514">
            <v>0</v>
          </cell>
          <cell r="H1514">
            <v>0</v>
          </cell>
          <cell r="I1514">
            <v>0</v>
          </cell>
          <cell r="J1514" t="str">
            <v>VOL. o PESO</v>
          </cell>
          <cell r="K1514" t="str">
            <v>DISTANCIA</v>
          </cell>
          <cell r="L1514" t="str">
            <v>M3 o Ton/Km</v>
          </cell>
          <cell r="M1514" t="str">
            <v>TARIFA</v>
          </cell>
          <cell r="N1514">
            <v>0</v>
          </cell>
          <cell r="O1514" t="str">
            <v>Vr. UNITARIO</v>
          </cell>
          <cell r="P1514">
            <v>0</v>
          </cell>
          <cell r="Q1514">
            <v>0</v>
          </cell>
          <cell r="T1514">
            <v>0</v>
          </cell>
        </row>
        <row r="1515">
          <cell r="C1515" t="str">
            <v>Transporte de ladrillos, bloques y adoquines</v>
          </cell>
          <cell r="D1515">
            <v>0</v>
          </cell>
          <cell r="E1515">
            <v>0</v>
          </cell>
          <cell r="F1515">
            <v>0</v>
          </cell>
          <cell r="G1515">
            <v>0</v>
          </cell>
          <cell r="H1515">
            <v>0</v>
          </cell>
          <cell r="I1515">
            <v>0</v>
          </cell>
          <cell r="J1515" t="str">
            <v>tkm</v>
          </cell>
          <cell r="K1515">
            <v>100</v>
          </cell>
          <cell r="L1515">
            <v>7.2499999999999995E-2</v>
          </cell>
          <cell r="M1515">
            <v>1350</v>
          </cell>
          <cell r="N1515">
            <v>0</v>
          </cell>
          <cell r="O1515">
            <v>9788</v>
          </cell>
          <cell r="P1515">
            <v>0</v>
          </cell>
          <cell r="Q1515">
            <v>0</v>
          </cell>
          <cell r="R1515">
            <v>174</v>
          </cell>
          <cell r="T1515" t="str">
            <v>Transporte de ladrillos, bloques y adoquines</v>
          </cell>
        </row>
        <row r="1516">
          <cell r="C1516" t="str">
            <v>Transporte interno</v>
          </cell>
          <cell r="D1516">
            <v>0</v>
          </cell>
          <cell r="E1516">
            <v>0</v>
          </cell>
          <cell r="F1516">
            <v>0</v>
          </cell>
          <cell r="G1516">
            <v>0</v>
          </cell>
          <cell r="H1516">
            <v>0</v>
          </cell>
          <cell r="I1516">
            <v>0</v>
          </cell>
          <cell r="J1516" t="str">
            <v>m3</v>
          </cell>
          <cell r="K1516">
            <v>1</v>
          </cell>
          <cell r="L1516">
            <v>7.2499999999999995E-2</v>
          </cell>
          <cell r="M1516">
            <v>5100</v>
          </cell>
          <cell r="N1516">
            <v>0</v>
          </cell>
          <cell r="O1516">
            <v>370</v>
          </cell>
          <cell r="P1516">
            <v>0</v>
          </cell>
          <cell r="Q1516">
            <v>0</v>
          </cell>
          <cell r="R1516">
            <v>1.74</v>
          </cell>
          <cell r="T1516" t="str">
            <v>Transporte interno</v>
          </cell>
        </row>
        <row r="1517">
          <cell r="C1517">
            <v>0</v>
          </cell>
          <cell r="D1517">
            <v>0</v>
          </cell>
          <cell r="E1517">
            <v>0</v>
          </cell>
          <cell r="F1517">
            <v>0</v>
          </cell>
          <cell r="G1517">
            <v>0</v>
          </cell>
          <cell r="H1517">
            <v>0</v>
          </cell>
          <cell r="I1517">
            <v>0</v>
          </cell>
          <cell r="J1517" t="str">
            <v/>
          </cell>
          <cell r="K1517">
            <v>0</v>
          </cell>
          <cell r="L1517">
            <v>0</v>
          </cell>
          <cell r="M1517">
            <v>0</v>
          </cell>
          <cell r="N1517">
            <v>0</v>
          </cell>
          <cell r="O1517">
            <v>0</v>
          </cell>
          <cell r="P1517">
            <v>0</v>
          </cell>
          <cell r="Q1517">
            <v>0</v>
          </cell>
          <cell r="R1517">
            <v>0</v>
          </cell>
          <cell r="T1517">
            <v>0</v>
          </cell>
        </row>
        <row r="1518">
          <cell r="C1518">
            <v>0</v>
          </cell>
          <cell r="D1518">
            <v>0</v>
          </cell>
          <cell r="E1518">
            <v>0</v>
          </cell>
          <cell r="F1518">
            <v>0</v>
          </cell>
          <cell r="G1518">
            <v>0</v>
          </cell>
          <cell r="H1518">
            <v>0</v>
          </cell>
          <cell r="I1518">
            <v>0</v>
          </cell>
          <cell r="J1518">
            <v>0</v>
          </cell>
          <cell r="K1518">
            <v>0</v>
          </cell>
          <cell r="L1518">
            <v>0.14630000000000001</v>
          </cell>
          <cell r="M1518" t="str">
            <v>SUBTOTAL $</v>
          </cell>
          <cell r="N1518">
            <v>0</v>
          </cell>
          <cell r="O1518">
            <v>10158</v>
          </cell>
          <cell r="P1518">
            <v>0</v>
          </cell>
          <cell r="Q1518">
            <v>0</v>
          </cell>
          <cell r="T1518">
            <v>0</v>
          </cell>
        </row>
        <row r="1519">
          <cell r="C1519" t="str">
            <v>IV. MANO DE OBRA</v>
          </cell>
          <cell r="D1519">
            <v>0</v>
          </cell>
          <cell r="E1519">
            <v>0</v>
          </cell>
          <cell r="F1519">
            <v>0</v>
          </cell>
          <cell r="G1519">
            <v>0</v>
          </cell>
          <cell r="H1519">
            <v>0</v>
          </cell>
          <cell r="I1519">
            <v>0</v>
          </cell>
          <cell r="J1519">
            <v>0</v>
          </cell>
          <cell r="K1519">
            <v>0</v>
          </cell>
          <cell r="L1519">
            <v>0</v>
          </cell>
          <cell r="M1519">
            <v>0</v>
          </cell>
          <cell r="N1519">
            <v>0</v>
          </cell>
          <cell r="O1519">
            <v>0</v>
          </cell>
          <cell r="P1519">
            <v>0</v>
          </cell>
          <cell r="Q1519">
            <v>0</v>
          </cell>
          <cell r="T1519">
            <v>0</v>
          </cell>
        </row>
        <row r="1520">
          <cell r="C1520">
            <v>0</v>
          </cell>
          <cell r="D1520">
            <v>0</v>
          </cell>
          <cell r="E1520">
            <v>0</v>
          </cell>
          <cell r="F1520">
            <v>0</v>
          </cell>
          <cell r="G1520">
            <v>0</v>
          </cell>
          <cell r="H1520">
            <v>0</v>
          </cell>
          <cell r="I1520">
            <v>0</v>
          </cell>
          <cell r="J1520">
            <v>0</v>
          </cell>
          <cell r="K1520">
            <v>0</v>
          </cell>
          <cell r="L1520">
            <v>0</v>
          </cell>
          <cell r="M1520">
            <v>0</v>
          </cell>
          <cell r="N1520">
            <v>0</v>
          </cell>
          <cell r="O1520">
            <v>0</v>
          </cell>
          <cell r="P1520">
            <v>0</v>
          </cell>
          <cell r="Q1520">
            <v>0</v>
          </cell>
          <cell r="T1520">
            <v>0</v>
          </cell>
        </row>
        <row r="1521">
          <cell r="C1521" t="str">
            <v>TRABAJADOR</v>
          </cell>
          <cell r="D1521">
            <v>0</v>
          </cell>
          <cell r="E1521">
            <v>0</v>
          </cell>
          <cell r="F1521">
            <v>0</v>
          </cell>
          <cell r="G1521">
            <v>0</v>
          </cell>
          <cell r="H1521">
            <v>0</v>
          </cell>
          <cell r="I1521" t="str">
            <v>CANTIDAD</v>
          </cell>
          <cell r="J1521" t="str">
            <v>JORNAL</v>
          </cell>
          <cell r="K1521" t="str">
            <v>PRESTACIONES</v>
          </cell>
          <cell r="L1521" t="str">
            <v>JORNAL TOTAL</v>
          </cell>
          <cell r="M1521" t="str">
            <v>RENDIMIENTO</v>
          </cell>
          <cell r="N1521">
            <v>0</v>
          </cell>
          <cell r="O1521" t="str">
            <v>Vr. UNITARIO</v>
          </cell>
          <cell r="P1521">
            <v>0</v>
          </cell>
          <cell r="Q1521">
            <v>0</v>
          </cell>
          <cell r="R1521">
            <v>0</v>
          </cell>
          <cell r="T1521">
            <v>0</v>
          </cell>
        </row>
        <row r="1522">
          <cell r="C1522" t="str">
            <v>Oficial</v>
          </cell>
          <cell r="D1522">
            <v>0</v>
          </cell>
          <cell r="E1522">
            <v>0</v>
          </cell>
          <cell r="F1522">
            <v>0</v>
          </cell>
          <cell r="G1522">
            <v>0</v>
          </cell>
          <cell r="H1522">
            <v>0</v>
          </cell>
          <cell r="I1522">
            <v>1</v>
          </cell>
          <cell r="J1522">
            <v>88160</v>
          </cell>
          <cell r="K1522">
            <v>1.6933</v>
          </cell>
          <cell r="L1522">
            <v>149281</v>
          </cell>
          <cell r="M1522">
            <v>30</v>
          </cell>
          <cell r="N1522">
            <v>0</v>
          </cell>
          <cell r="O1522">
            <v>4976</v>
          </cell>
          <cell r="P1522">
            <v>0</v>
          </cell>
          <cell r="Q1522">
            <v>0</v>
          </cell>
          <cell r="R1522">
            <v>0.8</v>
          </cell>
          <cell r="T1522" t="str">
            <v>Oficial</v>
          </cell>
        </row>
        <row r="1523">
          <cell r="C1523" t="str">
            <v>Ayudante Entendido</v>
          </cell>
          <cell r="D1523">
            <v>0</v>
          </cell>
          <cell r="E1523">
            <v>0</v>
          </cell>
          <cell r="F1523">
            <v>0</v>
          </cell>
          <cell r="G1523">
            <v>0</v>
          </cell>
          <cell r="H1523">
            <v>0</v>
          </cell>
          <cell r="I1523">
            <v>1</v>
          </cell>
          <cell r="J1523">
            <v>60367</v>
          </cell>
          <cell r="K1523">
            <v>1.7181</v>
          </cell>
          <cell r="L1523">
            <v>103717</v>
          </cell>
          <cell r="M1523">
            <v>30</v>
          </cell>
          <cell r="N1523">
            <v>0</v>
          </cell>
          <cell r="O1523">
            <v>3457</v>
          </cell>
          <cell r="P1523">
            <v>0</v>
          </cell>
          <cell r="Q1523">
            <v>0</v>
          </cell>
          <cell r="R1523">
            <v>0.8</v>
          </cell>
          <cell r="T1523" t="str">
            <v>Ayudante Entendido</v>
          </cell>
        </row>
        <row r="1524">
          <cell r="C1524" t="str">
            <v>Ayudante Raso</v>
          </cell>
          <cell r="D1524">
            <v>0</v>
          </cell>
          <cell r="E1524">
            <v>0</v>
          </cell>
          <cell r="F1524">
            <v>0</v>
          </cell>
          <cell r="G1524">
            <v>0</v>
          </cell>
          <cell r="H1524">
            <v>0</v>
          </cell>
          <cell r="I1524">
            <v>1</v>
          </cell>
          <cell r="J1524">
            <v>44900</v>
          </cell>
          <cell r="K1524">
            <v>1.744</v>
          </cell>
          <cell r="L1524">
            <v>78306</v>
          </cell>
          <cell r="M1524">
            <v>30</v>
          </cell>
          <cell r="N1524">
            <v>0</v>
          </cell>
          <cell r="O1524">
            <v>2610</v>
          </cell>
          <cell r="P1524">
            <v>0</v>
          </cell>
          <cell r="Q1524">
            <v>0</v>
          </cell>
          <cell r="R1524">
            <v>0.8</v>
          </cell>
          <cell r="T1524" t="str">
            <v>Ayudante Raso</v>
          </cell>
        </row>
        <row r="1525">
          <cell r="C1525">
            <v>0</v>
          </cell>
          <cell r="D1525">
            <v>0</v>
          </cell>
          <cell r="E1525">
            <v>0</v>
          </cell>
          <cell r="F1525">
            <v>0</v>
          </cell>
          <cell r="G1525">
            <v>0</v>
          </cell>
          <cell r="H1525">
            <v>0</v>
          </cell>
          <cell r="I1525">
            <v>0</v>
          </cell>
          <cell r="J1525">
            <v>0</v>
          </cell>
          <cell r="K1525">
            <v>0</v>
          </cell>
          <cell r="L1525">
            <v>0.15909999999999999</v>
          </cell>
          <cell r="M1525" t="str">
            <v>SUBTOTAL $</v>
          </cell>
          <cell r="N1525">
            <v>0</v>
          </cell>
          <cell r="O1525">
            <v>11043</v>
          </cell>
          <cell r="P1525">
            <v>0</v>
          </cell>
          <cell r="Q1525">
            <v>0</v>
          </cell>
          <cell r="T1525">
            <v>0</v>
          </cell>
        </row>
        <row r="1526">
          <cell r="C1526">
            <v>0</v>
          </cell>
          <cell r="D1526">
            <v>0</v>
          </cell>
          <cell r="E1526">
            <v>0</v>
          </cell>
          <cell r="F1526">
            <v>0</v>
          </cell>
          <cell r="G1526">
            <v>0</v>
          </cell>
          <cell r="H1526">
            <v>0</v>
          </cell>
          <cell r="I1526">
            <v>0</v>
          </cell>
          <cell r="J1526">
            <v>0</v>
          </cell>
          <cell r="K1526">
            <v>0</v>
          </cell>
          <cell r="L1526">
            <v>0</v>
          </cell>
          <cell r="M1526">
            <v>0</v>
          </cell>
          <cell r="N1526">
            <v>0</v>
          </cell>
          <cell r="O1526">
            <v>0</v>
          </cell>
          <cell r="P1526">
            <v>0</v>
          </cell>
          <cell r="Q1526">
            <v>0</v>
          </cell>
        </row>
        <row r="1527">
          <cell r="C1527" t="str">
            <v>TOTAL COSTO DIRECTO $</v>
          </cell>
          <cell r="D1527">
            <v>0</v>
          </cell>
          <cell r="E1527">
            <v>0</v>
          </cell>
          <cell r="F1527">
            <v>0</v>
          </cell>
          <cell r="G1527">
            <v>0</v>
          </cell>
          <cell r="H1527">
            <v>0</v>
          </cell>
          <cell r="I1527">
            <v>0</v>
          </cell>
          <cell r="J1527">
            <v>0</v>
          </cell>
          <cell r="K1527">
            <v>0</v>
          </cell>
          <cell r="L1527">
            <v>0</v>
          </cell>
          <cell r="M1527">
            <v>0</v>
          </cell>
          <cell r="N1527">
            <v>0</v>
          </cell>
          <cell r="O1527">
            <v>69430</v>
          </cell>
          <cell r="P1527">
            <v>0</v>
          </cell>
          <cell r="Q1527">
            <v>0</v>
          </cell>
        </row>
        <row r="1528">
          <cell r="C1528" t="str">
            <v>V. COSTOS INDIRECTOS</v>
          </cell>
          <cell r="D1528">
            <v>0</v>
          </cell>
          <cell r="E1528">
            <v>0</v>
          </cell>
          <cell r="F1528">
            <v>0</v>
          </cell>
          <cell r="G1528">
            <v>0</v>
          </cell>
          <cell r="H1528">
            <v>0</v>
          </cell>
          <cell r="I1528">
            <v>0</v>
          </cell>
          <cell r="J1528">
            <v>0</v>
          </cell>
          <cell r="K1528">
            <v>0</v>
          </cell>
          <cell r="L1528">
            <v>0</v>
          </cell>
          <cell r="M1528">
            <v>0</v>
          </cell>
          <cell r="N1528">
            <v>0</v>
          </cell>
          <cell r="O1528">
            <v>0</v>
          </cell>
          <cell r="P1528">
            <v>0</v>
          </cell>
          <cell r="Q1528">
            <v>0</v>
          </cell>
        </row>
        <row r="1529">
          <cell r="C1529">
            <v>0</v>
          </cell>
          <cell r="D1529">
            <v>0</v>
          </cell>
          <cell r="E1529">
            <v>0</v>
          </cell>
          <cell r="F1529">
            <v>0</v>
          </cell>
          <cell r="G1529">
            <v>0</v>
          </cell>
          <cell r="H1529">
            <v>0</v>
          </cell>
          <cell r="I1529">
            <v>0</v>
          </cell>
          <cell r="J1529">
            <v>0</v>
          </cell>
          <cell r="K1529">
            <v>0</v>
          </cell>
          <cell r="L1529">
            <v>0</v>
          </cell>
          <cell r="M1529">
            <v>0</v>
          </cell>
          <cell r="N1529">
            <v>0</v>
          </cell>
          <cell r="O1529">
            <v>0</v>
          </cell>
          <cell r="P1529">
            <v>0</v>
          </cell>
          <cell r="Q1529">
            <v>0</v>
          </cell>
        </row>
        <row r="1530">
          <cell r="C1530" t="str">
            <v>Descripción</v>
          </cell>
          <cell r="D1530">
            <v>0</v>
          </cell>
          <cell r="E1530">
            <v>0</v>
          </cell>
          <cell r="F1530">
            <v>0</v>
          </cell>
          <cell r="G1530">
            <v>0</v>
          </cell>
          <cell r="H1530">
            <v>0</v>
          </cell>
          <cell r="I1530">
            <v>0</v>
          </cell>
          <cell r="J1530">
            <v>0</v>
          </cell>
          <cell r="K1530">
            <v>0</v>
          </cell>
          <cell r="L1530" t="str">
            <v>Porcentaje</v>
          </cell>
          <cell r="M1530" t="str">
            <v>Valor Total</v>
          </cell>
          <cell r="N1530">
            <v>0</v>
          </cell>
          <cell r="O1530">
            <v>0</v>
          </cell>
          <cell r="P1530">
            <v>0</v>
          </cell>
          <cell r="Q1530">
            <v>0</v>
          </cell>
        </row>
        <row r="1531">
          <cell r="C1531" t="str">
            <v>ADMINISTRACION</v>
          </cell>
          <cell r="D1531">
            <v>0</v>
          </cell>
          <cell r="E1531">
            <v>0</v>
          </cell>
          <cell r="F1531">
            <v>0</v>
          </cell>
          <cell r="G1531">
            <v>0</v>
          </cell>
          <cell r="H1531">
            <v>0</v>
          </cell>
          <cell r="I1531">
            <v>0</v>
          </cell>
          <cell r="J1531">
            <v>0</v>
          </cell>
          <cell r="K1531">
            <v>0</v>
          </cell>
          <cell r="L1531">
            <v>0.23930000000000001</v>
          </cell>
          <cell r="M1531">
            <v>16615</v>
          </cell>
          <cell r="N1531">
            <v>0</v>
          </cell>
          <cell r="O1531">
            <v>0</v>
          </cell>
          <cell r="P1531">
            <v>0</v>
          </cell>
          <cell r="Q1531">
            <v>0</v>
          </cell>
        </row>
        <row r="1532">
          <cell r="C1532" t="str">
            <v xml:space="preserve">IMPREVISTOS </v>
          </cell>
          <cell r="D1532">
            <v>0</v>
          </cell>
          <cell r="E1532">
            <v>0</v>
          </cell>
          <cell r="F1532">
            <v>0</v>
          </cell>
          <cell r="G1532">
            <v>0</v>
          </cell>
          <cell r="H1532">
            <v>0</v>
          </cell>
          <cell r="I1532">
            <v>0</v>
          </cell>
          <cell r="J1532">
            <v>0</v>
          </cell>
          <cell r="K1532">
            <v>0</v>
          </cell>
          <cell r="L1532">
            <v>0</v>
          </cell>
          <cell r="M1532">
            <v>0</v>
          </cell>
          <cell r="N1532">
            <v>0</v>
          </cell>
          <cell r="O1532">
            <v>0</v>
          </cell>
          <cell r="P1532">
            <v>0</v>
          </cell>
          <cell r="Q1532">
            <v>0</v>
          </cell>
        </row>
        <row r="1533">
          <cell r="C1533" t="str">
            <v>UTILIDAD</v>
          </cell>
          <cell r="D1533">
            <v>0</v>
          </cell>
          <cell r="E1533">
            <v>0</v>
          </cell>
          <cell r="F1533">
            <v>0</v>
          </cell>
          <cell r="G1533">
            <v>0</v>
          </cell>
          <cell r="H1533">
            <v>0</v>
          </cell>
          <cell r="I1533">
            <v>0</v>
          </cell>
          <cell r="J1533">
            <v>0</v>
          </cell>
          <cell r="K1533">
            <v>0</v>
          </cell>
          <cell r="L1533">
            <v>0.05</v>
          </cell>
          <cell r="M1533">
            <v>3472</v>
          </cell>
          <cell r="N1533">
            <v>0</v>
          </cell>
          <cell r="O1533">
            <v>0</v>
          </cell>
          <cell r="P1533">
            <v>0</v>
          </cell>
          <cell r="Q1533">
            <v>0</v>
          </cell>
        </row>
        <row r="1534">
          <cell r="C1534" t="str">
            <v>SUBTOTAL $</v>
          </cell>
          <cell r="D1534">
            <v>0</v>
          </cell>
          <cell r="E1534">
            <v>0</v>
          </cell>
          <cell r="F1534">
            <v>0</v>
          </cell>
          <cell r="G1534">
            <v>0</v>
          </cell>
          <cell r="H1534">
            <v>0</v>
          </cell>
          <cell r="I1534">
            <v>0</v>
          </cell>
          <cell r="J1534">
            <v>0</v>
          </cell>
          <cell r="K1534">
            <v>0</v>
          </cell>
          <cell r="L1534">
            <v>0</v>
          </cell>
          <cell r="M1534">
            <v>0</v>
          </cell>
          <cell r="N1534">
            <v>0</v>
          </cell>
          <cell r="O1534">
            <v>20087</v>
          </cell>
          <cell r="P1534">
            <v>0</v>
          </cell>
          <cell r="Q1534">
            <v>0</v>
          </cell>
        </row>
        <row r="1535">
          <cell r="C1535">
            <v>0</v>
          </cell>
          <cell r="D1535">
            <v>0</v>
          </cell>
          <cell r="E1535">
            <v>0</v>
          </cell>
          <cell r="F1535">
            <v>0</v>
          </cell>
          <cell r="G1535">
            <v>0</v>
          </cell>
          <cell r="H1535">
            <v>0</v>
          </cell>
          <cell r="I1535">
            <v>0</v>
          </cell>
          <cell r="J1535">
            <v>0</v>
          </cell>
          <cell r="K1535">
            <v>0</v>
          </cell>
          <cell r="L1535">
            <v>0</v>
          </cell>
          <cell r="M1535">
            <v>0</v>
          </cell>
          <cell r="N1535">
            <v>0</v>
          </cell>
          <cell r="O1535">
            <v>0</v>
          </cell>
          <cell r="P1535">
            <v>0</v>
          </cell>
          <cell r="Q1535">
            <v>0</v>
          </cell>
        </row>
        <row r="1536">
          <cell r="C1536" t="str">
            <v>Precio Unitario Total Aproximado al peso $</v>
          </cell>
          <cell r="D1536">
            <v>0</v>
          </cell>
          <cell r="E1536">
            <v>0</v>
          </cell>
          <cell r="F1536">
            <v>0</v>
          </cell>
          <cell r="G1536">
            <v>0</v>
          </cell>
          <cell r="H1536">
            <v>0</v>
          </cell>
          <cell r="I1536">
            <v>0</v>
          </cell>
          <cell r="J1536">
            <v>0</v>
          </cell>
          <cell r="K1536">
            <v>0</v>
          </cell>
          <cell r="L1536">
            <v>0</v>
          </cell>
          <cell r="M1536">
            <v>0</v>
          </cell>
          <cell r="N1536">
            <v>0</v>
          </cell>
          <cell r="O1536">
            <v>89517</v>
          </cell>
          <cell r="P1536">
            <v>0</v>
          </cell>
          <cell r="Q1536">
            <v>0</v>
          </cell>
        </row>
        <row r="1537">
          <cell r="C1537">
            <v>0</v>
          </cell>
          <cell r="D1537">
            <v>0</v>
          </cell>
          <cell r="E1537">
            <v>0</v>
          </cell>
          <cell r="F1537">
            <v>0</v>
          </cell>
          <cell r="G1537">
            <v>0</v>
          </cell>
          <cell r="H1537">
            <v>0</v>
          </cell>
          <cell r="I1537">
            <v>0</v>
          </cell>
          <cell r="J1537">
            <v>0</v>
          </cell>
          <cell r="K1537">
            <v>0</v>
          </cell>
          <cell r="L1537">
            <v>0</v>
          </cell>
          <cell r="M1537">
            <v>0</v>
          </cell>
          <cell r="N1537">
            <v>0</v>
          </cell>
          <cell r="O1537">
            <v>0</v>
          </cell>
          <cell r="P1537">
            <v>0</v>
          </cell>
          <cell r="Q1537">
            <v>0</v>
          </cell>
        </row>
        <row r="1538">
          <cell r="C1538">
            <v>0</v>
          </cell>
          <cell r="D1538">
            <v>0</v>
          </cell>
          <cell r="E1538">
            <v>0</v>
          </cell>
          <cell r="F1538">
            <v>0</v>
          </cell>
          <cell r="G1538">
            <v>0</v>
          </cell>
          <cell r="H1538">
            <v>0</v>
          </cell>
          <cell r="I1538">
            <v>0</v>
          </cell>
          <cell r="J1538">
            <v>0</v>
          </cell>
          <cell r="K1538">
            <v>0</v>
          </cell>
          <cell r="L1538">
            <v>0</v>
          </cell>
          <cell r="M1538">
            <v>0</v>
          </cell>
          <cell r="N1538">
            <v>0</v>
          </cell>
          <cell r="O1538">
            <v>0</v>
          </cell>
          <cell r="P1538">
            <v>0</v>
          </cell>
          <cell r="Q1538">
            <v>0</v>
          </cell>
        </row>
        <row r="1539">
          <cell r="C1539">
            <v>0</v>
          </cell>
          <cell r="D1539">
            <v>0</v>
          </cell>
          <cell r="E1539">
            <v>0</v>
          </cell>
          <cell r="F1539">
            <v>0</v>
          </cell>
          <cell r="G1539">
            <v>0</v>
          </cell>
          <cell r="H1539" t="str">
            <v>Firma</v>
          </cell>
          <cell r="I1539">
            <v>0</v>
          </cell>
          <cell r="J1539">
            <v>0</v>
          </cell>
          <cell r="K1539">
            <v>0</v>
          </cell>
          <cell r="L1539">
            <v>0</v>
          </cell>
          <cell r="M1539">
            <v>0</v>
          </cell>
          <cell r="N1539">
            <v>0</v>
          </cell>
          <cell r="O1539">
            <v>0</v>
          </cell>
          <cell r="P1539">
            <v>0</v>
          </cell>
          <cell r="Q1539">
            <v>0</v>
          </cell>
        </row>
        <row r="1540">
          <cell r="C1540">
            <v>0</v>
          </cell>
          <cell r="D1540">
            <v>0</v>
          </cell>
          <cell r="E1540">
            <v>0</v>
          </cell>
          <cell r="F1540">
            <v>0</v>
          </cell>
          <cell r="G1540">
            <v>0</v>
          </cell>
          <cell r="H1540" t="str">
            <v>Nombre:</v>
          </cell>
          <cell r="I1540">
            <v>0</v>
          </cell>
          <cell r="J1540">
            <v>0</v>
          </cell>
          <cell r="K1540">
            <v>0</v>
          </cell>
          <cell r="L1540">
            <v>0</v>
          </cell>
          <cell r="M1540">
            <v>0</v>
          </cell>
          <cell r="N1540">
            <v>0</v>
          </cell>
          <cell r="O1540">
            <v>0</v>
          </cell>
          <cell r="P1540">
            <v>0</v>
          </cell>
          <cell r="Q1540">
            <v>0</v>
          </cell>
        </row>
        <row r="1541">
          <cell r="C1541">
            <v>0</v>
          </cell>
          <cell r="D1541">
            <v>0</v>
          </cell>
          <cell r="E1541">
            <v>0</v>
          </cell>
          <cell r="F1541">
            <v>0</v>
          </cell>
          <cell r="G1541">
            <v>0</v>
          </cell>
          <cell r="H1541" t="str">
            <v>Representante Legal del Contratista o su Apoderado</v>
          </cell>
          <cell r="I1541">
            <v>0</v>
          </cell>
          <cell r="J1541">
            <v>0</v>
          </cell>
          <cell r="K1541">
            <v>0</v>
          </cell>
          <cell r="L1541">
            <v>0</v>
          </cell>
          <cell r="M1541">
            <v>0</v>
          </cell>
          <cell r="N1541">
            <v>0</v>
          </cell>
          <cell r="O1541">
            <v>0</v>
          </cell>
          <cell r="P1541">
            <v>0</v>
          </cell>
          <cell r="Q1541">
            <v>0</v>
          </cell>
        </row>
        <row r="1542">
          <cell r="C1542">
            <v>0</v>
          </cell>
          <cell r="D1542">
            <v>0</v>
          </cell>
          <cell r="E1542">
            <v>0</v>
          </cell>
          <cell r="F1542">
            <v>0</v>
          </cell>
          <cell r="G1542">
            <v>0</v>
          </cell>
          <cell r="H1542" t="str">
            <v>Matricula No. :</v>
          </cell>
          <cell r="I1542">
            <v>0</v>
          </cell>
          <cell r="J1542">
            <v>0</v>
          </cell>
          <cell r="K1542">
            <v>0</v>
          </cell>
          <cell r="L1542">
            <v>0</v>
          </cell>
          <cell r="M1542">
            <v>0</v>
          </cell>
          <cell r="N1542">
            <v>0</v>
          </cell>
          <cell r="O1542">
            <v>0</v>
          </cell>
          <cell r="P1542">
            <v>0</v>
          </cell>
          <cell r="Q1542">
            <v>0</v>
          </cell>
        </row>
        <row r="1543">
          <cell r="C1543">
            <v>0</v>
          </cell>
          <cell r="D1543">
            <v>0</v>
          </cell>
          <cell r="E1543">
            <v>0</v>
          </cell>
          <cell r="F1543">
            <v>0</v>
          </cell>
          <cell r="G1543">
            <v>0</v>
          </cell>
          <cell r="H1543" t="str">
            <v xml:space="preserve"> </v>
          </cell>
          <cell r="I1543">
            <v>0</v>
          </cell>
          <cell r="J1543">
            <v>0</v>
          </cell>
          <cell r="K1543">
            <v>0</v>
          </cell>
          <cell r="L1543">
            <v>0</v>
          </cell>
          <cell r="M1543">
            <v>0</v>
          </cell>
          <cell r="N1543">
            <v>0</v>
          </cell>
          <cell r="O1543">
            <v>0</v>
          </cell>
          <cell r="P1543">
            <v>0</v>
          </cell>
          <cell r="Q1543">
            <v>0</v>
          </cell>
        </row>
        <row r="1544">
          <cell r="C1544" t="str">
            <v>OBSERVACIONES INTERVENTORÍA</v>
          </cell>
          <cell r="D1544">
            <v>0</v>
          </cell>
          <cell r="E1544">
            <v>0</v>
          </cell>
          <cell r="F1544">
            <v>0</v>
          </cell>
          <cell r="G1544">
            <v>0</v>
          </cell>
          <cell r="H1544">
            <v>0</v>
          </cell>
          <cell r="I1544">
            <v>0</v>
          </cell>
          <cell r="J1544">
            <v>0</v>
          </cell>
          <cell r="K1544">
            <v>0</v>
          </cell>
          <cell r="L1544">
            <v>0</v>
          </cell>
          <cell r="M1544">
            <v>0</v>
          </cell>
          <cell r="N1544">
            <v>0</v>
          </cell>
          <cell r="O1544">
            <v>0</v>
          </cell>
          <cell r="P1544">
            <v>0</v>
          </cell>
          <cell r="Q1544">
            <v>0</v>
          </cell>
        </row>
        <row r="1545">
          <cell r="C1545">
            <v>0</v>
          </cell>
          <cell r="D1545">
            <v>0</v>
          </cell>
          <cell r="E1545">
            <v>0</v>
          </cell>
          <cell r="F1545">
            <v>0</v>
          </cell>
          <cell r="G1545">
            <v>0</v>
          </cell>
          <cell r="H1545">
            <v>0</v>
          </cell>
          <cell r="I1545">
            <v>0</v>
          </cell>
          <cell r="J1545">
            <v>0</v>
          </cell>
          <cell r="K1545">
            <v>0</v>
          </cell>
          <cell r="L1545">
            <v>0</v>
          </cell>
          <cell r="M1545">
            <v>0</v>
          </cell>
          <cell r="N1545">
            <v>0</v>
          </cell>
          <cell r="O1545">
            <v>0</v>
          </cell>
          <cell r="P1545">
            <v>0</v>
          </cell>
          <cell r="Q1545">
            <v>0</v>
          </cell>
        </row>
        <row r="1546">
          <cell r="C1546">
            <v>0</v>
          </cell>
          <cell r="D1546">
            <v>0</v>
          </cell>
          <cell r="E1546">
            <v>0</v>
          </cell>
          <cell r="F1546">
            <v>0</v>
          </cell>
          <cell r="G1546">
            <v>0</v>
          </cell>
          <cell r="H1546">
            <v>0</v>
          </cell>
          <cell r="I1546">
            <v>0</v>
          </cell>
          <cell r="J1546">
            <v>0</v>
          </cell>
          <cell r="K1546">
            <v>0</v>
          </cell>
          <cell r="L1546">
            <v>0</v>
          </cell>
          <cell r="M1546">
            <v>0</v>
          </cell>
          <cell r="N1546">
            <v>0</v>
          </cell>
          <cell r="O1546">
            <v>0</v>
          </cell>
          <cell r="P1546">
            <v>0</v>
          </cell>
          <cell r="Q1546">
            <v>0</v>
          </cell>
        </row>
        <row r="1547">
          <cell r="C1547">
            <v>0</v>
          </cell>
          <cell r="D1547">
            <v>0</v>
          </cell>
          <cell r="E1547">
            <v>0</v>
          </cell>
          <cell r="F1547">
            <v>0</v>
          </cell>
          <cell r="G1547">
            <v>0</v>
          </cell>
          <cell r="H1547">
            <v>0</v>
          </cell>
          <cell r="I1547">
            <v>0</v>
          </cell>
          <cell r="J1547">
            <v>0</v>
          </cell>
          <cell r="K1547">
            <v>0</v>
          </cell>
          <cell r="L1547">
            <v>0</v>
          </cell>
          <cell r="M1547">
            <v>0</v>
          </cell>
          <cell r="N1547">
            <v>0</v>
          </cell>
          <cell r="O1547">
            <v>0</v>
          </cell>
          <cell r="P1547">
            <v>0</v>
          </cell>
          <cell r="Q1547">
            <v>0</v>
          </cell>
        </row>
        <row r="1548">
          <cell r="C1548" t="str">
            <v>APROBACIÓN POR INTERVENTORÍA</v>
          </cell>
          <cell r="D1548">
            <v>0</v>
          </cell>
          <cell r="E1548">
            <v>0</v>
          </cell>
          <cell r="F1548">
            <v>0</v>
          </cell>
          <cell r="G1548">
            <v>0</v>
          </cell>
          <cell r="H1548">
            <v>0</v>
          </cell>
          <cell r="I1548">
            <v>0</v>
          </cell>
          <cell r="J1548">
            <v>0</v>
          </cell>
          <cell r="K1548">
            <v>0</v>
          </cell>
          <cell r="L1548">
            <v>0</v>
          </cell>
          <cell r="M1548">
            <v>0</v>
          </cell>
          <cell r="N1548">
            <v>0</v>
          </cell>
          <cell r="O1548">
            <v>0</v>
          </cell>
          <cell r="P1548">
            <v>0</v>
          </cell>
          <cell r="Q1548">
            <v>0</v>
          </cell>
        </row>
        <row r="1549">
          <cell r="C1549"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1549">
            <v>0</v>
          </cell>
          <cell r="E1549">
            <v>0</v>
          </cell>
          <cell r="F1549">
            <v>0</v>
          </cell>
          <cell r="G1549">
            <v>0</v>
          </cell>
          <cell r="H1549">
            <v>0</v>
          </cell>
          <cell r="I1549">
            <v>0</v>
          </cell>
          <cell r="J1549">
            <v>0</v>
          </cell>
          <cell r="K1549">
            <v>0</v>
          </cell>
          <cell r="L1549">
            <v>0</v>
          </cell>
          <cell r="M1549">
            <v>0</v>
          </cell>
          <cell r="N1549">
            <v>0</v>
          </cell>
          <cell r="O1549">
            <v>0</v>
          </cell>
          <cell r="P1549">
            <v>0</v>
          </cell>
          <cell r="Q1549">
            <v>0</v>
          </cell>
        </row>
        <row r="1550">
          <cell r="C1550">
            <v>0</v>
          </cell>
          <cell r="D1550">
            <v>0</v>
          </cell>
          <cell r="E1550">
            <v>0</v>
          </cell>
          <cell r="F1550">
            <v>0</v>
          </cell>
          <cell r="G1550">
            <v>0</v>
          </cell>
          <cell r="H1550">
            <v>0</v>
          </cell>
          <cell r="I1550">
            <v>0</v>
          </cell>
          <cell r="J1550">
            <v>0</v>
          </cell>
          <cell r="K1550">
            <v>0</v>
          </cell>
          <cell r="L1550">
            <v>0</v>
          </cell>
          <cell r="M1550">
            <v>0</v>
          </cell>
          <cell r="N1550">
            <v>0</v>
          </cell>
          <cell r="O1550">
            <v>0</v>
          </cell>
          <cell r="P1550">
            <v>0</v>
          </cell>
          <cell r="Q1550">
            <v>0</v>
          </cell>
        </row>
        <row r="1551">
          <cell r="C1551"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1551">
            <v>0</v>
          </cell>
          <cell r="E1551">
            <v>0</v>
          </cell>
          <cell r="F1551">
            <v>0</v>
          </cell>
          <cell r="G1551">
            <v>0</v>
          </cell>
          <cell r="H1551">
            <v>0</v>
          </cell>
          <cell r="I1551">
            <v>0</v>
          </cell>
          <cell r="J1551">
            <v>0</v>
          </cell>
          <cell r="K1551">
            <v>0</v>
          </cell>
          <cell r="L1551">
            <v>0</v>
          </cell>
          <cell r="M1551">
            <v>0</v>
          </cell>
          <cell r="N1551">
            <v>0</v>
          </cell>
          <cell r="O1551">
            <v>0</v>
          </cell>
          <cell r="P1551">
            <v>0</v>
          </cell>
          <cell r="Q1551">
            <v>0</v>
          </cell>
        </row>
        <row r="1552">
          <cell r="C1552">
            <v>0</v>
          </cell>
          <cell r="D1552">
            <v>0</v>
          </cell>
          <cell r="E1552">
            <v>0</v>
          </cell>
          <cell r="F1552">
            <v>0</v>
          </cell>
          <cell r="G1552">
            <v>0</v>
          </cell>
          <cell r="H1552">
            <v>0</v>
          </cell>
          <cell r="I1552">
            <v>0</v>
          </cell>
          <cell r="J1552">
            <v>0</v>
          </cell>
          <cell r="K1552">
            <v>0</v>
          </cell>
          <cell r="L1552">
            <v>0</v>
          </cell>
          <cell r="M1552">
            <v>0</v>
          </cell>
          <cell r="N1552">
            <v>0</v>
          </cell>
          <cell r="O1552">
            <v>0</v>
          </cell>
          <cell r="P1552">
            <v>0</v>
          </cell>
          <cell r="Q1552">
            <v>0</v>
          </cell>
        </row>
        <row r="1553">
          <cell r="C1553">
            <v>0</v>
          </cell>
          <cell r="D1553">
            <v>0</v>
          </cell>
          <cell r="E1553">
            <v>0</v>
          </cell>
          <cell r="F1553">
            <v>0</v>
          </cell>
          <cell r="G1553">
            <v>0</v>
          </cell>
          <cell r="H1553">
            <v>0</v>
          </cell>
          <cell r="I1553">
            <v>0</v>
          </cell>
          <cell r="J1553">
            <v>0</v>
          </cell>
          <cell r="K1553">
            <v>0</v>
          </cell>
          <cell r="L1553">
            <v>0</v>
          </cell>
          <cell r="M1553">
            <v>0</v>
          </cell>
          <cell r="N1553">
            <v>0</v>
          </cell>
          <cell r="O1553">
            <v>0</v>
          </cell>
          <cell r="P1553">
            <v>0</v>
          </cell>
          <cell r="Q1553">
            <v>0</v>
          </cell>
        </row>
        <row r="1554">
          <cell r="C1554">
            <v>0</v>
          </cell>
          <cell r="D1554">
            <v>0</v>
          </cell>
          <cell r="E1554">
            <v>0</v>
          </cell>
          <cell r="F1554">
            <v>0</v>
          </cell>
          <cell r="G1554">
            <v>0</v>
          </cell>
          <cell r="H1554" t="str">
            <v>Firma</v>
          </cell>
          <cell r="I1554">
            <v>0</v>
          </cell>
          <cell r="J1554">
            <v>0</v>
          </cell>
          <cell r="K1554">
            <v>0</v>
          </cell>
          <cell r="L1554">
            <v>0</v>
          </cell>
          <cell r="M1554">
            <v>0</v>
          </cell>
          <cell r="N1554">
            <v>0</v>
          </cell>
          <cell r="O1554">
            <v>0</v>
          </cell>
          <cell r="P1554">
            <v>0</v>
          </cell>
          <cell r="Q1554">
            <v>0</v>
          </cell>
        </row>
        <row r="1555">
          <cell r="C1555">
            <v>0</v>
          </cell>
          <cell r="D1555">
            <v>0</v>
          </cell>
          <cell r="E1555">
            <v>0</v>
          </cell>
          <cell r="F1555">
            <v>0</v>
          </cell>
          <cell r="G1555">
            <v>0</v>
          </cell>
          <cell r="H1555" t="str">
            <v>Nombre:</v>
          </cell>
          <cell r="I1555">
            <v>0</v>
          </cell>
          <cell r="J1555">
            <v>0</v>
          </cell>
          <cell r="K1555">
            <v>0</v>
          </cell>
          <cell r="L1555">
            <v>0</v>
          </cell>
          <cell r="M1555">
            <v>0</v>
          </cell>
          <cell r="N1555">
            <v>0</v>
          </cell>
          <cell r="O1555">
            <v>0</v>
          </cell>
          <cell r="P1555">
            <v>0</v>
          </cell>
          <cell r="Q1555">
            <v>0</v>
          </cell>
        </row>
        <row r="1556">
          <cell r="C1556">
            <v>0</v>
          </cell>
          <cell r="D1556">
            <v>0</v>
          </cell>
          <cell r="E1556">
            <v>0</v>
          </cell>
          <cell r="F1556">
            <v>0</v>
          </cell>
          <cell r="G1556">
            <v>0</v>
          </cell>
          <cell r="H1556" t="str">
            <v>Representante Legal del Interventor o su Apoderado</v>
          </cell>
          <cell r="I1556">
            <v>0</v>
          </cell>
          <cell r="J1556">
            <v>0</v>
          </cell>
          <cell r="K1556">
            <v>0</v>
          </cell>
          <cell r="L1556">
            <v>0</v>
          </cell>
          <cell r="M1556">
            <v>0</v>
          </cell>
          <cell r="N1556">
            <v>0</v>
          </cell>
          <cell r="O1556">
            <v>0</v>
          </cell>
          <cell r="P1556">
            <v>0</v>
          </cell>
          <cell r="Q1556">
            <v>0</v>
          </cell>
        </row>
        <row r="1557">
          <cell r="C1557">
            <v>0</v>
          </cell>
          <cell r="D1557">
            <v>0</v>
          </cell>
          <cell r="E1557">
            <v>0</v>
          </cell>
          <cell r="F1557">
            <v>0</v>
          </cell>
          <cell r="G1557">
            <v>0</v>
          </cell>
          <cell r="H1557" t="str">
            <v>Matricula No. :</v>
          </cell>
          <cell r="I1557">
            <v>0</v>
          </cell>
          <cell r="J1557">
            <v>0</v>
          </cell>
          <cell r="K1557">
            <v>0</v>
          </cell>
          <cell r="L1557">
            <v>0</v>
          </cell>
          <cell r="M1557">
            <v>0</v>
          </cell>
          <cell r="N1557">
            <v>0</v>
          </cell>
          <cell r="O1557">
            <v>0</v>
          </cell>
          <cell r="P1557">
            <v>0</v>
          </cell>
          <cell r="Q1557">
            <v>0</v>
          </cell>
        </row>
        <row r="1558">
          <cell r="C1558">
            <v>0</v>
          </cell>
          <cell r="D1558">
            <v>0</v>
          </cell>
          <cell r="E1558">
            <v>0</v>
          </cell>
          <cell r="F1558">
            <v>0</v>
          </cell>
          <cell r="G1558">
            <v>0</v>
          </cell>
          <cell r="H1558">
            <v>0</v>
          </cell>
          <cell r="I1558">
            <v>0</v>
          </cell>
          <cell r="J1558">
            <v>0</v>
          </cell>
          <cell r="K1558">
            <v>0</v>
          </cell>
          <cell r="L1558">
            <v>0</v>
          </cell>
          <cell r="M1558">
            <v>0</v>
          </cell>
          <cell r="N1558">
            <v>0</v>
          </cell>
          <cell r="O1558">
            <v>0</v>
          </cell>
          <cell r="P1558">
            <v>0</v>
          </cell>
          <cell r="Q1558">
            <v>0</v>
          </cell>
        </row>
        <row r="1559">
          <cell r="C1559">
            <v>0</v>
          </cell>
          <cell r="D1559">
            <v>0</v>
          </cell>
          <cell r="E1559">
            <v>0</v>
          </cell>
          <cell r="F1559">
            <v>0</v>
          </cell>
          <cell r="G1559">
            <v>0</v>
          </cell>
          <cell r="H1559">
            <v>0</v>
          </cell>
          <cell r="I1559">
            <v>0</v>
          </cell>
          <cell r="J1559">
            <v>0</v>
          </cell>
          <cell r="K1559">
            <v>0</v>
          </cell>
          <cell r="L1559">
            <v>0</v>
          </cell>
          <cell r="M1559">
            <v>0</v>
          </cell>
          <cell r="N1559">
            <v>0</v>
          </cell>
          <cell r="O1559">
            <v>0</v>
          </cell>
          <cell r="P1559">
            <v>0</v>
          </cell>
          <cell r="Q1559">
            <v>0</v>
          </cell>
        </row>
        <row r="1561">
          <cell r="C1561">
            <v>0</v>
          </cell>
          <cell r="D1561">
            <v>0</v>
          </cell>
          <cell r="E1561">
            <v>0</v>
          </cell>
          <cell r="F1561">
            <v>0</v>
          </cell>
          <cell r="G1561">
            <v>0</v>
          </cell>
          <cell r="H1561">
            <v>0</v>
          </cell>
          <cell r="I1561">
            <v>0</v>
          </cell>
          <cell r="J1561">
            <v>0</v>
          </cell>
          <cell r="K1561">
            <v>0</v>
          </cell>
          <cell r="L1561">
            <v>0</v>
          </cell>
          <cell r="M1561">
            <v>0</v>
          </cell>
          <cell r="N1561">
            <v>0</v>
          </cell>
          <cell r="O1561">
            <v>0</v>
          </cell>
          <cell r="P1561">
            <v>0</v>
          </cell>
          <cell r="Q1561">
            <v>0</v>
          </cell>
        </row>
        <row r="1562">
          <cell r="C1562" t="str">
            <v>Formulario 1 - Propuesta económica  - Documento tipo de selección abreviada de menor cuantía - versión 2</v>
          </cell>
          <cell r="D1562">
            <v>0</v>
          </cell>
          <cell r="E1562">
            <v>0</v>
          </cell>
          <cell r="F1562">
            <v>0</v>
          </cell>
          <cell r="G1562">
            <v>0</v>
          </cell>
          <cell r="H1562">
            <v>0</v>
          </cell>
          <cell r="I1562">
            <v>0</v>
          </cell>
          <cell r="J1562">
            <v>0</v>
          </cell>
          <cell r="K1562">
            <v>0</v>
          </cell>
          <cell r="L1562">
            <v>0</v>
          </cell>
          <cell r="M1562">
            <v>0</v>
          </cell>
          <cell r="N1562">
            <v>0</v>
          </cell>
          <cell r="O1562">
            <v>0</v>
          </cell>
          <cell r="P1562">
            <v>0</v>
          </cell>
          <cell r="Q1562">
            <v>0</v>
          </cell>
        </row>
        <row r="1563">
          <cell r="C1563" t="str">
            <v>Código</v>
          </cell>
          <cell r="D1563" t="str">
            <v>CCE-EICP-FM-25</v>
          </cell>
          <cell r="E1563" t="str">
            <v>Versión</v>
          </cell>
          <cell r="F1563">
            <v>2</v>
          </cell>
          <cell r="G1563">
            <v>0</v>
          </cell>
          <cell r="H1563">
            <v>0</v>
          </cell>
          <cell r="I1563">
            <v>0</v>
          </cell>
          <cell r="J1563">
            <v>0</v>
          </cell>
          <cell r="K1563">
            <v>0</v>
          </cell>
          <cell r="L1563">
            <v>0</v>
          </cell>
          <cell r="M1563">
            <v>0</v>
          </cell>
          <cell r="N1563">
            <v>0</v>
          </cell>
          <cell r="O1563">
            <v>0</v>
          </cell>
          <cell r="P1563">
            <v>0</v>
          </cell>
          <cell r="Q1563">
            <v>0</v>
          </cell>
        </row>
        <row r="1564">
          <cell r="C1564">
            <v>0</v>
          </cell>
          <cell r="D1564">
            <v>0</v>
          </cell>
          <cell r="E1564">
            <v>0</v>
          </cell>
          <cell r="F1564">
            <v>0</v>
          </cell>
          <cell r="G1564">
            <v>0</v>
          </cell>
          <cell r="H1564">
            <v>0</v>
          </cell>
          <cell r="I1564">
            <v>0</v>
          </cell>
          <cell r="J1564">
            <v>0</v>
          </cell>
          <cell r="K1564">
            <v>0</v>
          </cell>
          <cell r="L1564">
            <v>0</v>
          </cell>
          <cell r="M1564">
            <v>0</v>
          </cell>
          <cell r="N1564">
            <v>0</v>
          </cell>
          <cell r="O1564">
            <v>0</v>
          </cell>
          <cell r="P1564">
            <v>0</v>
          </cell>
          <cell r="Q1564">
            <v>0</v>
          </cell>
        </row>
        <row r="1565">
          <cell r="C1565" t="str">
            <v>[La entidad podrá utilizar este formato para la presentación de los análisis de precios unitarios el contratista en la oportunidad prevista en el numeral 8.1. del Documento Base]</v>
          </cell>
          <cell r="D1565">
            <v>0</v>
          </cell>
          <cell r="E1565">
            <v>0</v>
          </cell>
          <cell r="F1565">
            <v>0</v>
          </cell>
          <cell r="G1565">
            <v>0</v>
          </cell>
          <cell r="H1565">
            <v>0</v>
          </cell>
          <cell r="I1565">
            <v>0</v>
          </cell>
          <cell r="J1565">
            <v>0</v>
          </cell>
          <cell r="K1565">
            <v>0</v>
          </cell>
          <cell r="L1565">
            <v>0</v>
          </cell>
          <cell r="M1565">
            <v>0</v>
          </cell>
          <cell r="N1565">
            <v>0</v>
          </cell>
          <cell r="O1565">
            <v>0</v>
          </cell>
          <cell r="P1565">
            <v>0</v>
          </cell>
          <cell r="Q1565">
            <v>0</v>
          </cell>
        </row>
        <row r="1566">
          <cell r="C1566">
            <v>0</v>
          </cell>
          <cell r="D1566">
            <v>0</v>
          </cell>
          <cell r="E1566">
            <v>0</v>
          </cell>
          <cell r="F1566">
            <v>0</v>
          </cell>
          <cell r="G1566">
            <v>0</v>
          </cell>
          <cell r="H1566">
            <v>0</v>
          </cell>
          <cell r="I1566">
            <v>0</v>
          </cell>
          <cell r="J1566">
            <v>0</v>
          </cell>
          <cell r="K1566">
            <v>0</v>
          </cell>
          <cell r="L1566">
            <v>0</v>
          </cell>
          <cell r="M1566">
            <v>0</v>
          </cell>
          <cell r="N1566">
            <v>0</v>
          </cell>
          <cell r="O1566">
            <v>0</v>
          </cell>
          <cell r="P1566">
            <v>0</v>
          </cell>
          <cell r="Q1566">
            <v>0</v>
          </cell>
        </row>
        <row r="1567">
          <cell r="C1567">
            <v>0</v>
          </cell>
          <cell r="D1567">
            <v>0</v>
          </cell>
          <cell r="E1567">
            <v>0</v>
          </cell>
          <cell r="F1567">
            <v>0</v>
          </cell>
          <cell r="G1567">
            <v>0</v>
          </cell>
          <cell r="H1567">
            <v>0</v>
          </cell>
          <cell r="I1567">
            <v>0</v>
          </cell>
          <cell r="J1567">
            <v>0</v>
          </cell>
          <cell r="K1567">
            <v>0</v>
          </cell>
          <cell r="L1567">
            <v>0</v>
          </cell>
          <cell r="M1567">
            <v>0</v>
          </cell>
          <cell r="N1567">
            <v>0</v>
          </cell>
          <cell r="O1567">
            <v>0</v>
          </cell>
          <cell r="P1567">
            <v>0</v>
          </cell>
          <cell r="Q1567">
            <v>0</v>
          </cell>
        </row>
        <row r="1568">
          <cell r="C1568">
            <v>0</v>
          </cell>
          <cell r="D1568" t="str">
            <v>MUNICIPIO DE CONCORDIA, ANTIOQUIA</v>
          </cell>
          <cell r="E1568">
            <v>0</v>
          </cell>
          <cell r="F1568">
            <v>0</v>
          </cell>
          <cell r="G1568">
            <v>0</v>
          </cell>
          <cell r="H1568">
            <v>0</v>
          </cell>
          <cell r="I1568">
            <v>0</v>
          </cell>
          <cell r="J1568">
            <v>0</v>
          </cell>
          <cell r="K1568">
            <v>0</v>
          </cell>
          <cell r="L1568">
            <v>0</v>
          </cell>
          <cell r="M1568">
            <v>0</v>
          </cell>
          <cell r="N1568">
            <v>0</v>
          </cell>
          <cell r="O1568">
            <v>0</v>
          </cell>
          <cell r="P1568">
            <v>0</v>
          </cell>
          <cell r="Q1568">
            <v>0</v>
          </cell>
        </row>
        <row r="1569">
          <cell r="C1569">
            <v>0</v>
          </cell>
          <cell r="D1569">
            <v>0</v>
          </cell>
          <cell r="E1569">
            <v>0</v>
          </cell>
          <cell r="F1569">
            <v>0</v>
          </cell>
          <cell r="G1569">
            <v>0</v>
          </cell>
          <cell r="H1569">
            <v>0</v>
          </cell>
          <cell r="I1569">
            <v>0</v>
          </cell>
          <cell r="J1569">
            <v>0</v>
          </cell>
          <cell r="K1569">
            <v>0</v>
          </cell>
          <cell r="L1569" t="str">
            <v>VERSIÓN</v>
          </cell>
          <cell r="M1569">
            <v>0</v>
          </cell>
          <cell r="N1569">
            <v>0</v>
          </cell>
          <cell r="O1569">
            <v>0</v>
          </cell>
          <cell r="P1569">
            <v>0</v>
          </cell>
          <cell r="Q1569">
            <v>0</v>
          </cell>
        </row>
        <row r="1570">
          <cell r="C1570">
            <v>0</v>
          </cell>
          <cell r="D1570" t="str">
            <v xml:space="preserve">[NÚMERO DEL PROCESO] </v>
          </cell>
          <cell r="E1570">
            <v>0</v>
          </cell>
          <cell r="F1570">
            <v>0</v>
          </cell>
          <cell r="G1570">
            <v>0</v>
          </cell>
          <cell r="H1570">
            <v>0</v>
          </cell>
          <cell r="I1570">
            <v>0</v>
          </cell>
          <cell r="J1570">
            <v>0</v>
          </cell>
          <cell r="K1570">
            <v>0</v>
          </cell>
          <cell r="L1570">
            <v>0</v>
          </cell>
          <cell r="M1570">
            <v>0</v>
          </cell>
          <cell r="N1570">
            <v>0</v>
          </cell>
          <cell r="O1570">
            <v>0</v>
          </cell>
          <cell r="P1570">
            <v>0</v>
          </cell>
          <cell r="Q1570">
            <v>0</v>
          </cell>
        </row>
        <row r="1571">
          <cell r="C1571">
            <v>0</v>
          </cell>
          <cell r="D1571">
            <v>0</v>
          </cell>
          <cell r="E1571">
            <v>0</v>
          </cell>
          <cell r="F1571">
            <v>0</v>
          </cell>
          <cell r="G1571">
            <v>0</v>
          </cell>
          <cell r="H1571">
            <v>0</v>
          </cell>
          <cell r="I1571">
            <v>0</v>
          </cell>
          <cell r="J1571">
            <v>0</v>
          </cell>
          <cell r="K1571">
            <v>0</v>
          </cell>
          <cell r="L1571" t="str">
            <v>PÁGINA</v>
          </cell>
          <cell r="M1571">
            <v>1</v>
          </cell>
          <cell r="N1571" t="str">
            <v>DE</v>
          </cell>
          <cell r="O1571">
            <v>1</v>
          </cell>
          <cell r="P1571">
            <v>0</v>
          </cell>
          <cell r="Q1571">
            <v>0</v>
          </cell>
        </row>
        <row r="1572">
          <cell r="C1572">
            <v>0</v>
          </cell>
          <cell r="D1572" t="str">
            <v xml:space="preserve">ANALISIS DE PRECIOS UNITARIOS </v>
          </cell>
          <cell r="E1572">
            <v>0</v>
          </cell>
          <cell r="F1572">
            <v>0</v>
          </cell>
          <cell r="G1572">
            <v>0</v>
          </cell>
          <cell r="H1572">
            <v>0</v>
          </cell>
          <cell r="I1572">
            <v>0</v>
          </cell>
          <cell r="J1572">
            <v>0</v>
          </cell>
          <cell r="K1572">
            <v>0</v>
          </cell>
          <cell r="L1572">
            <v>0</v>
          </cell>
          <cell r="M1572">
            <v>0</v>
          </cell>
          <cell r="N1572">
            <v>0</v>
          </cell>
          <cell r="O1572">
            <v>0</v>
          </cell>
          <cell r="P1572">
            <v>0</v>
          </cell>
          <cell r="Q1572">
            <v>0</v>
          </cell>
        </row>
        <row r="1573">
          <cell r="C1573">
            <v>0</v>
          </cell>
          <cell r="D1573">
            <v>0</v>
          </cell>
          <cell r="E1573">
            <v>0</v>
          </cell>
          <cell r="F1573">
            <v>0</v>
          </cell>
          <cell r="G1573">
            <v>0</v>
          </cell>
          <cell r="H1573">
            <v>0</v>
          </cell>
          <cell r="I1573">
            <v>0</v>
          </cell>
          <cell r="J1573">
            <v>0</v>
          </cell>
          <cell r="K1573">
            <v>0</v>
          </cell>
          <cell r="L1573">
            <v>0</v>
          </cell>
          <cell r="M1573">
            <v>0</v>
          </cell>
          <cell r="N1573">
            <v>0</v>
          </cell>
          <cell r="O1573">
            <v>0</v>
          </cell>
          <cell r="P1573">
            <v>0</v>
          </cell>
          <cell r="Q1573">
            <v>0</v>
          </cell>
        </row>
        <row r="1574">
          <cell r="C1574">
            <v>0</v>
          </cell>
          <cell r="D1574">
            <v>0</v>
          </cell>
          <cell r="E1574">
            <v>0</v>
          </cell>
          <cell r="F1574">
            <v>0</v>
          </cell>
          <cell r="G1574">
            <v>0</v>
          </cell>
          <cell r="H1574">
            <v>0</v>
          </cell>
          <cell r="I1574">
            <v>0</v>
          </cell>
          <cell r="J1574">
            <v>0</v>
          </cell>
          <cell r="K1574">
            <v>0</v>
          </cell>
          <cell r="L1574" t="str">
            <v>FECHA</v>
          </cell>
          <cell r="M1574" t="str">
            <v>DD</v>
          </cell>
          <cell r="N1574" t="str">
            <v>MM</v>
          </cell>
          <cell r="O1574" t="str">
            <v>AA</v>
          </cell>
          <cell r="P1574">
            <v>0</v>
          </cell>
          <cell r="Q1574">
            <v>0</v>
          </cell>
        </row>
        <row r="1575">
          <cell r="C1575">
            <v>0</v>
          </cell>
          <cell r="D1575">
            <v>0</v>
          </cell>
          <cell r="E1575">
            <v>0</v>
          </cell>
          <cell r="F1575">
            <v>0</v>
          </cell>
          <cell r="G1575">
            <v>0</v>
          </cell>
          <cell r="H1575">
            <v>0</v>
          </cell>
          <cell r="I1575">
            <v>0</v>
          </cell>
          <cell r="J1575">
            <v>0</v>
          </cell>
          <cell r="K1575">
            <v>0</v>
          </cell>
          <cell r="L1575">
            <v>0</v>
          </cell>
          <cell r="M1575">
            <v>8</v>
          </cell>
          <cell r="N1575">
            <v>5</v>
          </cell>
          <cell r="O1575">
            <v>2023</v>
          </cell>
          <cell r="P1575">
            <v>0</v>
          </cell>
          <cell r="Q1575">
            <v>0</v>
          </cell>
        </row>
        <row r="1576">
          <cell r="C1576" t="str">
            <v>ITEMS DE LA PROPUESTA ECONÓMICA</v>
          </cell>
          <cell r="D1576">
            <v>0</v>
          </cell>
          <cell r="E1576">
            <v>0</v>
          </cell>
          <cell r="F1576">
            <v>0</v>
          </cell>
          <cell r="G1576">
            <v>0</v>
          </cell>
          <cell r="H1576">
            <v>0</v>
          </cell>
          <cell r="I1576" t="str">
            <v>ITEMS NO PREVISTOS</v>
          </cell>
          <cell r="J1576">
            <v>0</v>
          </cell>
          <cell r="K1576">
            <v>0</v>
          </cell>
          <cell r="L1576">
            <v>0</v>
          </cell>
          <cell r="M1576">
            <v>0</v>
          </cell>
          <cell r="N1576">
            <v>0</v>
          </cell>
          <cell r="O1576">
            <v>0</v>
          </cell>
          <cell r="P1576">
            <v>0</v>
          </cell>
          <cell r="Q1576">
            <v>0</v>
          </cell>
        </row>
        <row r="1577">
          <cell r="C1577">
            <v>0</v>
          </cell>
          <cell r="D1577">
            <v>0</v>
          </cell>
          <cell r="E1577">
            <v>0</v>
          </cell>
          <cell r="F1577">
            <v>0</v>
          </cell>
          <cell r="G1577">
            <v>0</v>
          </cell>
          <cell r="H1577">
            <v>0</v>
          </cell>
          <cell r="I1577">
            <v>0</v>
          </cell>
          <cell r="J1577">
            <v>0</v>
          </cell>
          <cell r="K1577">
            <v>0</v>
          </cell>
          <cell r="L1577">
            <v>0</v>
          </cell>
          <cell r="M1577">
            <v>0</v>
          </cell>
          <cell r="N1577">
            <v>0</v>
          </cell>
          <cell r="O1577">
            <v>0</v>
          </cell>
          <cell r="P1577">
            <v>0</v>
          </cell>
          <cell r="Q1577">
            <v>0</v>
          </cell>
        </row>
        <row r="1578">
          <cell r="C1578">
            <v>0</v>
          </cell>
          <cell r="D1578">
            <v>0</v>
          </cell>
          <cell r="E1578">
            <v>0</v>
          </cell>
          <cell r="F1578">
            <v>0</v>
          </cell>
          <cell r="G1578">
            <v>0</v>
          </cell>
          <cell r="H1578">
            <v>0</v>
          </cell>
          <cell r="I1578">
            <v>0</v>
          </cell>
          <cell r="J1578">
            <v>0</v>
          </cell>
          <cell r="K1578">
            <v>0</v>
          </cell>
          <cell r="L1578">
            <v>0</v>
          </cell>
          <cell r="M1578">
            <v>0</v>
          </cell>
          <cell r="N1578">
            <v>0</v>
          </cell>
          <cell r="O1578">
            <v>0</v>
          </cell>
          <cell r="P1578">
            <v>0</v>
          </cell>
          <cell r="Q1578">
            <v>0</v>
          </cell>
        </row>
        <row r="1579">
          <cell r="C1579">
            <v>0</v>
          </cell>
          <cell r="D1579">
            <v>0</v>
          </cell>
          <cell r="E1579">
            <v>0</v>
          </cell>
          <cell r="F1579">
            <v>0</v>
          </cell>
          <cell r="G1579">
            <v>0</v>
          </cell>
          <cell r="H1579">
            <v>0</v>
          </cell>
          <cell r="I1579">
            <v>0</v>
          </cell>
          <cell r="J1579">
            <v>0</v>
          </cell>
          <cell r="K1579">
            <v>0</v>
          </cell>
          <cell r="L1579">
            <v>0</v>
          </cell>
          <cell r="M1579">
            <v>0</v>
          </cell>
          <cell r="N1579">
            <v>0</v>
          </cell>
          <cell r="O1579">
            <v>0</v>
          </cell>
          <cell r="P1579">
            <v>0</v>
          </cell>
          <cell r="Q1579">
            <v>0</v>
          </cell>
        </row>
        <row r="1580">
          <cell r="C1580" t="str">
            <v>DATOS ESPECÍFICOS</v>
          </cell>
          <cell r="D1580">
            <v>0</v>
          </cell>
          <cell r="E1580">
            <v>0</v>
          </cell>
          <cell r="F1580">
            <v>0</v>
          </cell>
          <cell r="G1580">
            <v>0</v>
          </cell>
          <cell r="H1580">
            <v>0</v>
          </cell>
          <cell r="I1580">
            <v>0</v>
          </cell>
          <cell r="J1580">
            <v>0</v>
          </cell>
          <cell r="K1580">
            <v>0</v>
          </cell>
          <cell r="L1580">
            <v>0</v>
          </cell>
          <cell r="M1580">
            <v>0</v>
          </cell>
          <cell r="N1580">
            <v>0</v>
          </cell>
          <cell r="O1580">
            <v>0</v>
          </cell>
          <cell r="P1580">
            <v>0</v>
          </cell>
          <cell r="Q1580">
            <v>0</v>
          </cell>
        </row>
        <row r="1581">
          <cell r="C1581">
            <v>0</v>
          </cell>
          <cell r="D1581">
            <v>0</v>
          </cell>
          <cell r="E1581">
            <v>0</v>
          </cell>
          <cell r="F1581">
            <v>0</v>
          </cell>
          <cell r="G1581">
            <v>0</v>
          </cell>
          <cell r="H1581">
            <v>0</v>
          </cell>
          <cell r="I1581">
            <v>0</v>
          </cell>
          <cell r="J1581">
            <v>0</v>
          </cell>
          <cell r="K1581">
            <v>0</v>
          </cell>
          <cell r="L1581">
            <v>0</v>
          </cell>
          <cell r="M1581">
            <v>0</v>
          </cell>
          <cell r="N1581">
            <v>0</v>
          </cell>
          <cell r="O1581">
            <v>0</v>
          </cell>
          <cell r="P1581">
            <v>0</v>
          </cell>
          <cell r="Q1581">
            <v>0</v>
          </cell>
        </row>
        <row r="1582">
          <cell r="C1582" t="str">
            <v>ITEM</v>
          </cell>
          <cell r="D1582" t="str">
            <v>DESCRIPCIÓN</v>
          </cell>
          <cell r="E1582">
            <v>0</v>
          </cell>
          <cell r="F1582">
            <v>0</v>
          </cell>
          <cell r="G1582">
            <v>0</v>
          </cell>
          <cell r="H1582">
            <v>0</v>
          </cell>
          <cell r="I1582">
            <v>0</v>
          </cell>
          <cell r="J1582">
            <v>0</v>
          </cell>
          <cell r="K1582">
            <v>0</v>
          </cell>
          <cell r="L1582">
            <v>0</v>
          </cell>
          <cell r="M1582" t="str">
            <v>UNIDAD</v>
          </cell>
          <cell r="N1582">
            <v>0</v>
          </cell>
          <cell r="O1582" t="str">
            <v>CANTIDAD</v>
          </cell>
          <cell r="P1582">
            <v>0</v>
          </cell>
          <cell r="Q1582">
            <v>0</v>
          </cell>
        </row>
        <row r="1583">
          <cell r="C1583" t="str">
            <v>5.5.2</v>
          </cell>
          <cell r="D1583" t="str">
            <v>Construcción de  Mampostería en  Adobe 15 x 20 x 40 cm. Incluye el suministro y transporte. Mortero de pega 1:4 (cemento:arena) espesor máx=0,02m para ranurado o revite de ambas caras, lavado final con agua (sin uso de ácido), cortes a máquina, trabas, machones, cuchillas, buitrones, chapa para reparar cámaras de inspección que solicite la interventoría, encorozados, áticos terminales y todo lo necesario para su correcta construcción y  funcionamiento. El acero de refuerzo, las dilataciones contra estructura y el hidrófugo, se pagará en su ítem respectivo.</v>
          </cell>
          <cell r="E1583">
            <v>0</v>
          </cell>
          <cell r="F1583">
            <v>0</v>
          </cell>
          <cell r="G1583">
            <v>0</v>
          </cell>
          <cell r="H1583">
            <v>0</v>
          </cell>
          <cell r="I1583">
            <v>0</v>
          </cell>
          <cell r="J1583">
            <v>0</v>
          </cell>
          <cell r="K1583">
            <v>0</v>
          </cell>
          <cell r="L1583">
            <v>0</v>
          </cell>
          <cell r="M1583" t="str">
            <v>m2</v>
          </cell>
          <cell r="N1583">
            <v>0</v>
          </cell>
          <cell r="O1583">
            <v>56</v>
          </cell>
          <cell r="P1583">
            <v>0</v>
          </cell>
          <cell r="Q1583">
            <v>0</v>
          </cell>
          <cell r="R1583">
            <v>90329</v>
          </cell>
          <cell r="S1583">
            <v>116461</v>
          </cell>
          <cell r="T1583">
            <v>3.6600000000000001E-2</v>
          </cell>
          <cell r="U1583">
            <v>0.54249999999999998</v>
          </cell>
          <cell r="V1583">
            <v>0.1764</v>
          </cell>
          <cell r="W1583">
            <v>0.2445</v>
          </cell>
        </row>
        <row r="1584">
          <cell r="C1584" t="str">
            <v>I. EQUIPO</v>
          </cell>
          <cell r="D1584">
            <v>0</v>
          </cell>
          <cell r="E1584">
            <v>0</v>
          </cell>
          <cell r="F1584">
            <v>0</v>
          </cell>
          <cell r="G1584">
            <v>0</v>
          </cell>
          <cell r="H1584">
            <v>0</v>
          </cell>
          <cell r="I1584">
            <v>0</v>
          </cell>
          <cell r="J1584">
            <v>0</v>
          </cell>
          <cell r="K1584">
            <v>0</v>
          </cell>
          <cell r="L1584">
            <v>0</v>
          </cell>
          <cell r="M1584">
            <v>0</v>
          </cell>
          <cell r="N1584">
            <v>0</v>
          </cell>
          <cell r="O1584">
            <v>0</v>
          </cell>
          <cell r="P1584">
            <v>0</v>
          </cell>
          <cell r="Q1584">
            <v>0</v>
          </cell>
        </row>
        <row r="1585">
          <cell r="C1585">
            <v>0</v>
          </cell>
          <cell r="D1585">
            <v>0</v>
          </cell>
          <cell r="E1585">
            <v>0</v>
          </cell>
          <cell r="F1585">
            <v>0</v>
          </cell>
          <cell r="G1585">
            <v>0</v>
          </cell>
          <cell r="H1585">
            <v>0</v>
          </cell>
          <cell r="I1585">
            <v>0</v>
          </cell>
          <cell r="J1585">
            <v>0</v>
          </cell>
          <cell r="K1585">
            <v>0</v>
          </cell>
          <cell r="L1585">
            <v>0</v>
          </cell>
          <cell r="M1585">
            <v>0</v>
          </cell>
          <cell r="N1585">
            <v>0</v>
          </cell>
          <cell r="O1585">
            <v>0</v>
          </cell>
          <cell r="P1585">
            <v>0</v>
          </cell>
          <cell r="Q1585">
            <v>0</v>
          </cell>
        </row>
        <row r="1586">
          <cell r="C1586" t="str">
            <v>DESCRIPCIÓN</v>
          </cell>
          <cell r="D1586">
            <v>0</v>
          </cell>
          <cell r="E1586">
            <v>0</v>
          </cell>
          <cell r="F1586">
            <v>0</v>
          </cell>
          <cell r="G1586">
            <v>0</v>
          </cell>
          <cell r="H1586" t="str">
            <v>MARCA</v>
          </cell>
          <cell r="I1586">
            <v>0</v>
          </cell>
          <cell r="J1586" t="str">
            <v>TIPO</v>
          </cell>
          <cell r="K1586">
            <v>0</v>
          </cell>
          <cell r="L1586" t="str">
            <v>TARIFA/HORA</v>
          </cell>
          <cell r="M1586" t="str">
            <v>RENDIMIENTO</v>
          </cell>
          <cell r="N1586">
            <v>0</v>
          </cell>
          <cell r="O1586" t="str">
            <v>Vr. UNITARIO</v>
          </cell>
          <cell r="P1586">
            <v>0</v>
          </cell>
          <cell r="Q1586">
            <v>0</v>
          </cell>
        </row>
        <row r="1587">
          <cell r="C1587" t="str">
            <v>Sección completa de andamio (1.2m-1.5m) x 1.5 m. (+ 4 ruedas) Incluye transporte.</v>
          </cell>
          <cell r="D1587">
            <v>0</v>
          </cell>
          <cell r="E1587">
            <v>0</v>
          </cell>
          <cell r="F1587">
            <v>0</v>
          </cell>
          <cell r="G1587">
            <v>0</v>
          </cell>
          <cell r="H1587">
            <v>0</v>
          </cell>
          <cell r="I1587">
            <v>0</v>
          </cell>
          <cell r="J1587" t="str">
            <v>Dia</v>
          </cell>
          <cell r="K1587">
            <v>0</v>
          </cell>
          <cell r="L1587">
            <v>2565</v>
          </cell>
          <cell r="M1587">
            <v>7.5</v>
          </cell>
          <cell r="N1587">
            <v>0</v>
          </cell>
          <cell r="O1587">
            <v>342</v>
          </cell>
          <cell r="P1587">
            <v>0</v>
          </cell>
          <cell r="Q1587">
            <v>0</v>
          </cell>
          <cell r="R1587">
            <v>7.47</v>
          </cell>
          <cell r="T1587" t="str">
            <v>Sección completa de andamio (1.2m-1.5m) x 1.5 m. (+ 4 ruedas) Incluye transporte.</v>
          </cell>
        </row>
        <row r="1588">
          <cell r="C1588" t="str">
            <v>Can zunchado en madera común de 5,0cmx20cmx3,0m (alquiler). Incluye transporte.</v>
          </cell>
          <cell r="D1588">
            <v>0</v>
          </cell>
          <cell r="E1588">
            <v>0</v>
          </cell>
          <cell r="F1588">
            <v>0</v>
          </cell>
          <cell r="G1588">
            <v>0</v>
          </cell>
          <cell r="H1588">
            <v>0</v>
          </cell>
          <cell r="I1588">
            <v>0</v>
          </cell>
          <cell r="J1588" t="str">
            <v>Dia</v>
          </cell>
          <cell r="K1588">
            <v>0</v>
          </cell>
          <cell r="L1588">
            <v>1500</v>
          </cell>
          <cell r="M1588">
            <v>7.5</v>
          </cell>
          <cell r="N1588">
            <v>0</v>
          </cell>
          <cell r="O1588">
            <v>200</v>
          </cell>
          <cell r="P1588">
            <v>0</v>
          </cell>
          <cell r="Q1588">
            <v>0</v>
          </cell>
          <cell r="R1588">
            <v>7.47</v>
          </cell>
          <cell r="T1588" t="str">
            <v>Can zunchado en madera común de 5,0cmx20cmx3,0m (alquiler). Incluye transporte.</v>
          </cell>
        </row>
        <row r="1589">
          <cell r="C1589" t="str">
            <v>Cortadora De Ladrillo G 6.6 Hp</v>
          </cell>
          <cell r="D1589">
            <v>0</v>
          </cell>
          <cell r="E1589">
            <v>0</v>
          </cell>
          <cell r="F1589">
            <v>0</v>
          </cell>
          <cell r="G1589">
            <v>0</v>
          </cell>
          <cell r="H1589">
            <v>0</v>
          </cell>
          <cell r="I1589">
            <v>0</v>
          </cell>
          <cell r="J1589" t="str">
            <v>Dia</v>
          </cell>
          <cell r="K1589">
            <v>0</v>
          </cell>
          <cell r="L1589">
            <v>49893</v>
          </cell>
          <cell r="M1589">
            <v>30</v>
          </cell>
          <cell r="N1589">
            <v>0</v>
          </cell>
          <cell r="O1589">
            <v>1663</v>
          </cell>
          <cell r="P1589">
            <v>0</v>
          </cell>
          <cell r="Q1589">
            <v>0</v>
          </cell>
          <cell r="R1589">
            <v>1.87</v>
          </cell>
          <cell r="T1589" t="str">
            <v>Cortadora De Ladrillo G 6.6 Hp</v>
          </cell>
        </row>
        <row r="1590">
          <cell r="C1590" t="str">
            <v>Herramienta Menor (Como % de Mano de Obra)</v>
          </cell>
          <cell r="D1590">
            <v>0</v>
          </cell>
          <cell r="E1590">
            <v>0</v>
          </cell>
          <cell r="F1590">
            <v>0</v>
          </cell>
          <cell r="G1590">
            <v>0</v>
          </cell>
          <cell r="H1590">
            <v>0</v>
          </cell>
          <cell r="I1590">
            <v>0</v>
          </cell>
          <cell r="J1590" t="str">
            <v>Dia</v>
          </cell>
          <cell r="K1590">
            <v>0</v>
          </cell>
          <cell r="L1590">
            <v>22086</v>
          </cell>
          <cell r="M1590">
            <v>0.05</v>
          </cell>
          <cell r="N1590">
            <v>0</v>
          </cell>
          <cell r="O1590">
            <v>1104</v>
          </cell>
          <cell r="P1590">
            <v>0</v>
          </cell>
          <cell r="Q1590">
            <v>0</v>
          </cell>
          <cell r="R1590">
            <v>61824</v>
          </cell>
          <cell r="T1590" t="str">
            <v>Herramienta Menor (Como % de Mano de Obra)</v>
          </cell>
        </row>
        <row r="1591">
          <cell r="C1591">
            <v>0</v>
          </cell>
          <cell r="D1591">
            <v>0</v>
          </cell>
          <cell r="E1591">
            <v>0</v>
          </cell>
          <cell r="F1591">
            <v>0</v>
          </cell>
          <cell r="G1591">
            <v>0</v>
          </cell>
          <cell r="H1591">
            <v>0</v>
          </cell>
          <cell r="I1591">
            <v>0</v>
          </cell>
          <cell r="J1591">
            <v>0</v>
          </cell>
          <cell r="K1591">
            <v>0</v>
          </cell>
          <cell r="L1591">
            <v>3.6600000000000001E-2</v>
          </cell>
          <cell r="M1591" t="str">
            <v>SUBTOTAL $</v>
          </cell>
          <cell r="N1591">
            <v>0</v>
          </cell>
          <cell r="O1591">
            <v>3309</v>
          </cell>
          <cell r="P1591">
            <v>0</v>
          </cell>
          <cell r="Q1591">
            <v>0</v>
          </cell>
          <cell r="T1591">
            <v>0</v>
          </cell>
        </row>
        <row r="1592">
          <cell r="C1592" t="str">
            <v>II. MATERIALES</v>
          </cell>
          <cell r="D1592">
            <v>0</v>
          </cell>
          <cell r="E1592">
            <v>0</v>
          </cell>
          <cell r="F1592">
            <v>0</v>
          </cell>
          <cell r="G1592">
            <v>0</v>
          </cell>
          <cell r="H1592">
            <v>0</v>
          </cell>
          <cell r="I1592">
            <v>0</v>
          </cell>
          <cell r="J1592">
            <v>0</v>
          </cell>
          <cell r="K1592">
            <v>0</v>
          </cell>
          <cell r="L1592">
            <v>0</v>
          </cell>
          <cell r="M1592">
            <v>0</v>
          </cell>
          <cell r="N1592">
            <v>0</v>
          </cell>
          <cell r="O1592">
            <v>0</v>
          </cell>
          <cell r="P1592">
            <v>0</v>
          </cell>
          <cell r="Q1592">
            <v>0</v>
          </cell>
          <cell r="T1592">
            <v>0</v>
          </cell>
        </row>
        <row r="1593">
          <cell r="C1593">
            <v>0</v>
          </cell>
          <cell r="D1593">
            <v>0</v>
          </cell>
          <cell r="E1593">
            <v>0</v>
          </cell>
          <cell r="F1593">
            <v>0</v>
          </cell>
          <cell r="G1593">
            <v>0</v>
          </cell>
          <cell r="H1593">
            <v>0</v>
          </cell>
          <cell r="I1593">
            <v>0</v>
          </cell>
          <cell r="J1593">
            <v>0</v>
          </cell>
          <cell r="K1593">
            <v>0</v>
          </cell>
          <cell r="L1593">
            <v>0</v>
          </cell>
          <cell r="M1593">
            <v>0</v>
          </cell>
          <cell r="N1593">
            <v>0</v>
          </cell>
          <cell r="O1593">
            <v>0</v>
          </cell>
          <cell r="P1593">
            <v>0</v>
          </cell>
          <cell r="Q1593">
            <v>0</v>
          </cell>
          <cell r="T1593">
            <v>0</v>
          </cell>
        </row>
        <row r="1594">
          <cell r="C1594" t="str">
            <v>DESCRIPCIÓN</v>
          </cell>
          <cell r="D1594">
            <v>0</v>
          </cell>
          <cell r="E1594">
            <v>0</v>
          </cell>
          <cell r="F1594">
            <v>0</v>
          </cell>
          <cell r="G1594">
            <v>0</v>
          </cell>
          <cell r="H1594">
            <v>0</v>
          </cell>
          <cell r="I1594">
            <v>0</v>
          </cell>
          <cell r="J1594">
            <v>0</v>
          </cell>
          <cell r="K1594" t="str">
            <v>UNIDAD</v>
          </cell>
          <cell r="L1594" t="str">
            <v>CANTIDAD</v>
          </cell>
          <cell r="M1594" t="str">
            <v>PRECIO UNIT.</v>
          </cell>
          <cell r="N1594">
            <v>0</v>
          </cell>
          <cell r="O1594" t="str">
            <v>Vr. UNITARIO</v>
          </cell>
          <cell r="P1594">
            <v>0</v>
          </cell>
          <cell r="Q1594">
            <v>0</v>
          </cell>
          <cell r="T1594">
            <v>0</v>
          </cell>
        </row>
        <row r="1595">
          <cell r="C1595" t="str">
            <v>Adobe tolete sc 15 cm largo x 20 cm alto x 40 cm ancho 9 kilos 12,5u/m2</v>
          </cell>
          <cell r="D1595">
            <v>0</v>
          </cell>
          <cell r="E1595">
            <v>0</v>
          </cell>
          <cell r="F1595">
            <v>0</v>
          </cell>
          <cell r="G1595">
            <v>0</v>
          </cell>
          <cell r="H1595">
            <v>0</v>
          </cell>
          <cell r="I1595">
            <v>0</v>
          </cell>
          <cell r="J1595">
            <v>0</v>
          </cell>
          <cell r="K1595" t="str">
            <v>u</v>
          </cell>
          <cell r="L1595">
            <v>13.12</v>
          </cell>
          <cell r="M1595">
            <v>2800</v>
          </cell>
          <cell r="N1595">
            <v>0</v>
          </cell>
          <cell r="O1595">
            <v>36736</v>
          </cell>
          <cell r="P1595">
            <v>0</v>
          </cell>
          <cell r="Q1595">
            <v>0</v>
          </cell>
          <cell r="R1595">
            <v>734.72</v>
          </cell>
          <cell r="T1595" t="str">
            <v>Adobe tolete sc 15 cm largo x 20 cm alto x 40 cm ancho 9 kilos 12,5u/m2</v>
          </cell>
        </row>
        <row r="1596">
          <cell r="C1596" t="str">
            <v>Mortero 1:4</v>
          </cell>
          <cell r="D1596">
            <v>0</v>
          </cell>
          <cell r="E1596">
            <v>0</v>
          </cell>
          <cell r="F1596">
            <v>0</v>
          </cell>
          <cell r="G1596">
            <v>0</v>
          </cell>
          <cell r="H1596">
            <v>0</v>
          </cell>
          <cell r="I1596">
            <v>0</v>
          </cell>
          <cell r="J1596">
            <v>0</v>
          </cell>
          <cell r="K1596" t="str">
            <v>m3</v>
          </cell>
          <cell r="L1596">
            <v>2.5000000000000001E-2</v>
          </cell>
          <cell r="M1596">
            <v>490729</v>
          </cell>
          <cell r="N1596">
            <v>0</v>
          </cell>
          <cell r="O1596">
            <v>12268</v>
          </cell>
          <cell r="P1596">
            <v>0</v>
          </cell>
          <cell r="Q1596">
            <v>0</v>
          </cell>
          <cell r="R1596">
            <v>1.4</v>
          </cell>
          <cell r="T1596" t="str">
            <v>Mortero 1:4</v>
          </cell>
        </row>
        <row r="1597">
          <cell r="C1597">
            <v>0</v>
          </cell>
          <cell r="D1597">
            <v>0</v>
          </cell>
          <cell r="E1597">
            <v>0</v>
          </cell>
          <cell r="F1597">
            <v>0</v>
          </cell>
          <cell r="G1597">
            <v>0</v>
          </cell>
          <cell r="H1597">
            <v>0</v>
          </cell>
          <cell r="I1597">
            <v>0</v>
          </cell>
          <cell r="J1597">
            <v>0</v>
          </cell>
          <cell r="K1597" t="str">
            <v/>
          </cell>
          <cell r="L1597">
            <v>0</v>
          </cell>
          <cell r="M1597">
            <v>0</v>
          </cell>
          <cell r="N1597">
            <v>0</v>
          </cell>
          <cell r="O1597">
            <v>0</v>
          </cell>
          <cell r="P1597">
            <v>0</v>
          </cell>
          <cell r="Q1597">
            <v>0</v>
          </cell>
          <cell r="R1597">
            <v>0</v>
          </cell>
          <cell r="T1597">
            <v>0</v>
          </cell>
        </row>
        <row r="1598">
          <cell r="C1598">
            <v>0</v>
          </cell>
          <cell r="D1598">
            <v>0</v>
          </cell>
          <cell r="E1598">
            <v>0</v>
          </cell>
          <cell r="F1598">
            <v>0</v>
          </cell>
          <cell r="G1598">
            <v>0</v>
          </cell>
          <cell r="H1598">
            <v>0</v>
          </cell>
          <cell r="I1598">
            <v>0</v>
          </cell>
          <cell r="J1598">
            <v>0</v>
          </cell>
          <cell r="K1598" t="str">
            <v/>
          </cell>
          <cell r="L1598">
            <v>0</v>
          </cell>
          <cell r="M1598">
            <v>0</v>
          </cell>
          <cell r="N1598">
            <v>0</v>
          </cell>
          <cell r="O1598">
            <v>0</v>
          </cell>
          <cell r="P1598">
            <v>0</v>
          </cell>
          <cell r="Q1598">
            <v>0</v>
          </cell>
          <cell r="R1598">
            <v>0</v>
          </cell>
          <cell r="T1598">
            <v>0</v>
          </cell>
        </row>
        <row r="1599">
          <cell r="C1599">
            <v>0</v>
          </cell>
          <cell r="D1599">
            <v>0</v>
          </cell>
          <cell r="E1599">
            <v>0</v>
          </cell>
          <cell r="F1599">
            <v>0</v>
          </cell>
          <cell r="G1599">
            <v>0</v>
          </cell>
          <cell r="H1599">
            <v>0</v>
          </cell>
          <cell r="I1599">
            <v>0</v>
          </cell>
          <cell r="J1599">
            <v>0</v>
          </cell>
          <cell r="K1599" t="str">
            <v/>
          </cell>
          <cell r="L1599">
            <v>0</v>
          </cell>
          <cell r="M1599">
            <v>0</v>
          </cell>
          <cell r="N1599">
            <v>0</v>
          </cell>
          <cell r="O1599">
            <v>0</v>
          </cell>
          <cell r="P1599">
            <v>0</v>
          </cell>
          <cell r="Q1599">
            <v>0</v>
          </cell>
          <cell r="R1599">
            <v>0</v>
          </cell>
          <cell r="T1599">
            <v>0</v>
          </cell>
        </row>
        <row r="1600">
          <cell r="C1600">
            <v>0</v>
          </cell>
          <cell r="D1600">
            <v>0</v>
          </cell>
          <cell r="E1600">
            <v>0</v>
          </cell>
          <cell r="F1600">
            <v>0</v>
          </cell>
          <cell r="G1600">
            <v>0</v>
          </cell>
          <cell r="H1600">
            <v>0</v>
          </cell>
          <cell r="I1600">
            <v>0</v>
          </cell>
          <cell r="J1600">
            <v>0</v>
          </cell>
          <cell r="K1600" t="str">
            <v/>
          </cell>
          <cell r="L1600">
            <v>0</v>
          </cell>
          <cell r="M1600">
            <v>0</v>
          </cell>
          <cell r="N1600">
            <v>0</v>
          </cell>
          <cell r="O1600">
            <v>0</v>
          </cell>
          <cell r="P1600">
            <v>0</v>
          </cell>
          <cell r="Q1600">
            <v>0</v>
          </cell>
          <cell r="R1600">
            <v>0</v>
          </cell>
          <cell r="T1600">
            <v>0</v>
          </cell>
        </row>
        <row r="1601">
          <cell r="C1601">
            <v>0</v>
          </cell>
          <cell r="D1601">
            <v>0</v>
          </cell>
          <cell r="E1601">
            <v>0</v>
          </cell>
          <cell r="F1601">
            <v>0</v>
          </cell>
          <cell r="G1601">
            <v>0</v>
          </cell>
          <cell r="H1601">
            <v>0</v>
          </cell>
          <cell r="I1601">
            <v>0</v>
          </cell>
          <cell r="J1601">
            <v>0</v>
          </cell>
          <cell r="K1601" t="str">
            <v/>
          </cell>
          <cell r="L1601">
            <v>0</v>
          </cell>
          <cell r="M1601">
            <v>0</v>
          </cell>
          <cell r="N1601">
            <v>0</v>
          </cell>
          <cell r="O1601">
            <v>0</v>
          </cell>
          <cell r="P1601">
            <v>0</v>
          </cell>
          <cell r="Q1601">
            <v>0</v>
          </cell>
          <cell r="R1601">
            <v>0</v>
          </cell>
          <cell r="T1601">
            <v>0</v>
          </cell>
        </row>
        <row r="1602">
          <cell r="C1602">
            <v>0</v>
          </cell>
          <cell r="D1602">
            <v>0</v>
          </cell>
          <cell r="E1602">
            <v>0</v>
          </cell>
          <cell r="F1602">
            <v>0</v>
          </cell>
          <cell r="G1602">
            <v>0</v>
          </cell>
          <cell r="H1602">
            <v>0</v>
          </cell>
          <cell r="I1602">
            <v>0</v>
          </cell>
          <cell r="J1602">
            <v>0</v>
          </cell>
          <cell r="K1602">
            <v>0</v>
          </cell>
          <cell r="L1602">
            <v>0.54249999999999998</v>
          </cell>
          <cell r="M1602" t="str">
            <v>SUBTOTAL $</v>
          </cell>
          <cell r="N1602">
            <v>0</v>
          </cell>
          <cell r="O1602">
            <v>49004</v>
          </cell>
          <cell r="P1602">
            <v>0</v>
          </cell>
          <cell r="Q1602">
            <v>0</v>
          </cell>
          <cell r="T1602">
            <v>0</v>
          </cell>
        </row>
        <row r="1603">
          <cell r="C1603" t="str">
            <v>III. TRANSPORTES</v>
          </cell>
          <cell r="D1603">
            <v>0</v>
          </cell>
          <cell r="E1603">
            <v>0</v>
          </cell>
          <cell r="F1603">
            <v>0</v>
          </cell>
          <cell r="G1603">
            <v>0</v>
          </cell>
          <cell r="H1603">
            <v>0</v>
          </cell>
          <cell r="I1603">
            <v>0</v>
          </cell>
          <cell r="J1603">
            <v>0</v>
          </cell>
          <cell r="K1603">
            <v>0</v>
          </cell>
          <cell r="L1603">
            <v>0</v>
          </cell>
          <cell r="M1603">
            <v>0</v>
          </cell>
          <cell r="N1603">
            <v>0</v>
          </cell>
          <cell r="O1603">
            <v>0</v>
          </cell>
          <cell r="P1603">
            <v>0</v>
          </cell>
          <cell r="Q1603">
            <v>0</v>
          </cell>
          <cell r="T1603">
            <v>0</v>
          </cell>
        </row>
        <row r="1604">
          <cell r="C1604">
            <v>0</v>
          </cell>
          <cell r="D1604">
            <v>0</v>
          </cell>
          <cell r="E1604">
            <v>0</v>
          </cell>
          <cell r="F1604">
            <v>0</v>
          </cell>
          <cell r="G1604">
            <v>0</v>
          </cell>
          <cell r="H1604">
            <v>0</v>
          </cell>
          <cell r="I1604">
            <v>0</v>
          </cell>
          <cell r="J1604">
            <v>0</v>
          </cell>
          <cell r="K1604">
            <v>0</v>
          </cell>
          <cell r="L1604">
            <v>0</v>
          </cell>
          <cell r="M1604">
            <v>0</v>
          </cell>
          <cell r="N1604">
            <v>0</v>
          </cell>
          <cell r="O1604">
            <v>0</v>
          </cell>
          <cell r="P1604">
            <v>0</v>
          </cell>
          <cell r="Q1604">
            <v>0</v>
          </cell>
          <cell r="T1604">
            <v>0</v>
          </cell>
        </row>
        <row r="1605">
          <cell r="C1605" t="str">
            <v>MATERIAL</v>
          </cell>
          <cell r="D1605">
            <v>0</v>
          </cell>
          <cell r="E1605">
            <v>0</v>
          </cell>
          <cell r="F1605">
            <v>0</v>
          </cell>
          <cell r="G1605">
            <v>0</v>
          </cell>
          <cell r="H1605">
            <v>0</v>
          </cell>
          <cell r="I1605">
            <v>0</v>
          </cell>
          <cell r="J1605" t="str">
            <v>VOL. o PESO</v>
          </cell>
          <cell r="K1605" t="str">
            <v>DISTANCIA</v>
          </cell>
          <cell r="L1605" t="str">
            <v>M3 o Ton/Km</v>
          </cell>
          <cell r="M1605" t="str">
            <v>TARIFA</v>
          </cell>
          <cell r="N1605">
            <v>0</v>
          </cell>
          <cell r="O1605" t="str">
            <v>Vr. UNITARIO</v>
          </cell>
          <cell r="P1605">
            <v>0</v>
          </cell>
          <cell r="Q1605">
            <v>0</v>
          </cell>
          <cell r="T1605">
            <v>0</v>
          </cell>
        </row>
        <row r="1606">
          <cell r="C1606" t="str">
            <v>Transporte de ladrillos, bloques y adoquines</v>
          </cell>
          <cell r="D1606">
            <v>0</v>
          </cell>
          <cell r="E1606">
            <v>0</v>
          </cell>
          <cell r="F1606">
            <v>0</v>
          </cell>
          <cell r="G1606">
            <v>0</v>
          </cell>
          <cell r="H1606">
            <v>0</v>
          </cell>
          <cell r="I1606">
            <v>0</v>
          </cell>
          <cell r="J1606" t="str">
            <v>tkm</v>
          </cell>
          <cell r="K1606">
            <v>100</v>
          </cell>
          <cell r="L1606">
            <v>0.11799999999999999</v>
          </cell>
          <cell r="M1606">
            <v>1350</v>
          </cell>
          <cell r="N1606">
            <v>0</v>
          </cell>
          <cell r="O1606">
            <v>15930</v>
          </cell>
          <cell r="P1606">
            <v>0</v>
          </cell>
          <cell r="Q1606">
            <v>0</v>
          </cell>
          <cell r="R1606">
            <v>660.8</v>
          </cell>
          <cell r="T1606" t="str">
            <v>Transporte de ladrillos, bloques y adoquines</v>
          </cell>
        </row>
        <row r="1607">
          <cell r="C1607">
            <v>0</v>
          </cell>
          <cell r="D1607">
            <v>0</v>
          </cell>
          <cell r="E1607">
            <v>0</v>
          </cell>
          <cell r="F1607">
            <v>0</v>
          </cell>
          <cell r="G1607">
            <v>0</v>
          </cell>
          <cell r="H1607">
            <v>0</v>
          </cell>
          <cell r="I1607">
            <v>0</v>
          </cell>
          <cell r="J1607" t="str">
            <v/>
          </cell>
          <cell r="K1607">
            <v>0</v>
          </cell>
          <cell r="L1607">
            <v>0</v>
          </cell>
          <cell r="M1607">
            <v>0</v>
          </cell>
          <cell r="N1607">
            <v>0</v>
          </cell>
          <cell r="O1607">
            <v>0</v>
          </cell>
          <cell r="P1607">
            <v>0</v>
          </cell>
          <cell r="Q1607">
            <v>0</v>
          </cell>
          <cell r="R1607">
            <v>0</v>
          </cell>
          <cell r="T1607">
            <v>0</v>
          </cell>
        </row>
        <row r="1608">
          <cell r="C1608">
            <v>0</v>
          </cell>
          <cell r="D1608">
            <v>0</v>
          </cell>
          <cell r="E1608">
            <v>0</v>
          </cell>
          <cell r="F1608">
            <v>0</v>
          </cell>
          <cell r="G1608">
            <v>0</v>
          </cell>
          <cell r="H1608">
            <v>0</v>
          </cell>
          <cell r="I1608">
            <v>0</v>
          </cell>
          <cell r="J1608" t="str">
            <v/>
          </cell>
          <cell r="K1608">
            <v>0</v>
          </cell>
          <cell r="L1608">
            <v>0</v>
          </cell>
          <cell r="M1608">
            <v>0</v>
          </cell>
          <cell r="N1608">
            <v>0</v>
          </cell>
          <cell r="O1608">
            <v>0</v>
          </cell>
          <cell r="P1608">
            <v>0</v>
          </cell>
          <cell r="Q1608">
            <v>0</v>
          </cell>
          <cell r="R1608">
            <v>0</v>
          </cell>
          <cell r="T1608">
            <v>0</v>
          </cell>
        </row>
        <row r="1609">
          <cell r="C1609">
            <v>0</v>
          </cell>
          <cell r="D1609">
            <v>0</v>
          </cell>
          <cell r="E1609">
            <v>0</v>
          </cell>
          <cell r="F1609">
            <v>0</v>
          </cell>
          <cell r="G1609">
            <v>0</v>
          </cell>
          <cell r="H1609">
            <v>0</v>
          </cell>
          <cell r="I1609">
            <v>0</v>
          </cell>
          <cell r="J1609">
            <v>0</v>
          </cell>
          <cell r="K1609">
            <v>0</v>
          </cell>
          <cell r="L1609">
            <v>0.1764</v>
          </cell>
          <cell r="M1609" t="str">
            <v>SUBTOTAL $</v>
          </cell>
          <cell r="N1609">
            <v>0</v>
          </cell>
          <cell r="O1609">
            <v>15930</v>
          </cell>
          <cell r="P1609">
            <v>0</v>
          </cell>
          <cell r="Q1609">
            <v>0</v>
          </cell>
          <cell r="T1609">
            <v>0</v>
          </cell>
        </row>
        <row r="1610">
          <cell r="C1610" t="str">
            <v>IV. MANO DE OBRA</v>
          </cell>
          <cell r="D1610">
            <v>0</v>
          </cell>
          <cell r="E1610">
            <v>0</v>
          </cell>
          <cell r="F1610">
            <v>0</v>
          </cell>
          <cell r="G1610">
            <v>0</v>
          </cell>
          <cell r="H1610">
            <v>0</v>
          </cell>
          <cell r="I1610">
            <v>0</v>
          </cell>
          <cell r="J1610">
            <v>0</v>
          </cell>
          <cell r="K1610">
            <v>0</v>
          </cell>
          <cell r="L1610">
            <v>0</v>
          </cell>
          <cell r="M1610">
            <v>0</v>
          </cell>
          <cell r="N1610">
            <v>0</v>
          </cell>
          <cell r="O1610">
            <v>0</v>
          </cell>
          <cell r="P1610">
            <v>0</v>
          </cell>
          <cell r="Q1610">
            <v>0</v>
          </cell>
          <cell r="T1610">
            <v>0</v>
          </cell>
        </row>
        <row r="1611">
          <cell r="C1611">
            <v>0</v>
          </cell>
          <cell r="D1611">
            <v>0</v>
          </cell>
          <cell r="E1611">
            <v>0</v>
          </cell>
          <cell r="F1611">
            <v>0</v>
          </cell>
          <cell r="G1611">
            <v>0</v>
          </cell>
          <cell r="H1611">
            <v>0</v>
          </cell>
          <cell r="I1611">
            <v>0</v>
          </cell>
          <cell r="J1611">
            <v>0</v>
          </cell>
          <cell r="K1611">
            <v>0</v>
          </cell>
          <cell r="L1611">
            <v>0</v>
          </cell>
          <cell r="M1611">
            <v>0</v>
          </cell>
          <cell r="N1611">
            <v>0</v>
          </cell>
          <cell r="O1611">
            <v>0</v>
          </cell>
          <cell r="P1611">
            <v>0</v>
          </cell>
          <cell r="Q1611">
            <v>0</v>
          </cell>
          <cell r="T1611">
            <v>0</v>
          </cell>
        </row>
        <row r="1612">
          <cell r="C1612" t="str">
            <v>TRABAJADOR</v>
          </cell>
          <cell r="D1612">
            <v>0</v>
          </cell>
          <cell r="E1612">
            <v>0</v>
          </cell>
          <cell r="F1612">
            <v>0</v>
          </cell>
          <cell r="G1612">
            <v>0</v>
          </cell>
          <cell r="H1612">
            <v>0</v>
          </cell>
          <cell r="I1612" t="str">
            <v>CANTIDAD</v>
          </cell>
          <cell r="J1612" t="str">
            <v>JORNAL</v>
          </cell>
          <cell r="K1612" t="str">
            <v>PRESTACIONES</v>
          </cell>
          <cell r="L1612" t="str">
            <v>JORNAL TOTAL</v>
          </cell>
          <cell r="M1612" t="str">
            <v>RENDIMIENTO</v>
          </cell>
          <cell r="N1612">
            <v>0</v>
          </cell>
          <cell r="O1612" t="str">
            <v>Vr. UNITARIO</v>
          </cell>
          <cell r="P1612">
            <v>0</v>
          </cell>
          <cell r="Q1612">
            <v>0</v>
          </cell>
          <cell r="R1612">
            <v>0</v>
          </cell>
          <cell r="T1612">
            <v>0</v>
          </cell>
        </row>
        <row r="1613">
          <cell r="C1613" t="str">
            <v>Oficial</v>
          </cell>
          <cell r="D1613">
            <v>0</v>
          </cell>
          <cell r="E1613">
            <v>0</v>
          </cell>
          <cell r="F1613">
            <v>0</v>
          </cell>
          <cell r="G1613">
            <v>0</v>
          </cell>
          <cell r="H1613">
            <v>0</v>
          </cell>
          <cell r="I1613">
            <v>1</v>
          </cell>
          <cell r="J1613">
            <v>88160</v>
          </cell>
          <cell r="K1613">
            <v>1.6933</v>
          </cell>
          <cell r="L1613">
            <v>149281</v>
          </cell>
          <cell r="M1613">
            <v>15</v>
          </cell>
          <cell r="N1613">
            <v>0</v>
          </cell>
          <cell r="O1613">
            <v>9952</v>
          </cell>
          <cell r="P1613">
            <v>0</v>
          </cell>
          <cell r="Q1613">
            <v>0</v>
          </cell>
          <cell r="R1613">
            <v>3.73</v>
          </cell>
          <cell r="T1613" t="str">
            <v>Oficial</v>
          </cell>
        </row>
        <row r="1614">
          <cell r="C1614" t="str">
            <v>Ayudante Entendido</v>
          </cell>
          <cell r="D1614">
            <v>0</v>
          </cell>
          <cell r="E1614">
            <v>0</v>
          </cell>
          <cell r="F1614">
            <v>0</v>
          </cell>
          <cell r="G1614">
            <v>0</v>
          </cell>
          <cell r="H1614">
            <v>0</v>
          </cell>
          <cell r="I1614">
            <v>1</v>
          </cell>
          <cell r="J1614">
            <v>60367</v>
          </cell>
          <cell r="K1614">
            <v>1.7181</v>
          </cell>
          <cell r="L1614">
            <v>103717</v>
          </cell>
          <cell r="M1614">
            <v>15</v>
          </cell>
          <cell r="N1614">
            <v>0</v>
          </cell>
          <cell r="O1614">
            <v>6914</v>
          </cell>
          <cell r="P1614">
            <v>0</v>
          </cell>
          <cell r="Q1614">
            <v>0</v>
          </cell>
          <cell r="R1614">
            <v>3.73</v>
          </cell>
          <cell r="T1614" t="str">
            <v>Ayudante Entendido</v>
          </cell>
        </row>
        <row r="1615">
          <cell r="C1615" t="str">
            <v>Ayudante Raso</v>
          </cell>
          <cell r="D1615">
            <v>0</v>
          </cell>
          <cell r="E1615">
            <v>0</v>
          </cell>
          <cell r="F1615">
            <v>0</v>
          </cell>
          <cell r="G1615">
            <v>0</v>
          </cell>
          <cell r="H1615">
            <v>0</v>
          </cell>
          <cell r="I1615">
            <v>1</v>
          </cell>
          <cell r="J1615">
            <v>44900</v>
          </cell>
          <cell r="K1615">
            <v>1.744</v>
          </cell>
          <cell r="L1615">
            <v>78306</v>
          </cell>
          <cell r="M1615">
            <v>15</v>
          </cell>
          <cell r="N1615">
            <v>0</v>
          </cell>
          <cell r="O1615">
            <v>5220</v>
          </cell>
          <cell r="P1615">
            <v>0</v>
          </cell>
          <cell r="Q1615">
            <v>0</v>
          </cell>
          <cell r="R1615">
            <v>3.73</v>
          </cell>
          <cell r="T1615" t="str">
            <v>Ayudante Raso</v>
          </cell>
        </row>
        <row r="1616">
          <cell r="C1616">
            <v>0</v>
          </cell>
          <cell r="D1616">
            <v>0</v>
          </cell>
          <cell r="E1616">
            <v>0</v>
          </cell>
          <cell r="F1616">
            <v>0</v>
          </cell>
          <cell r="G1616">
            <v>0</v>
          </cell>
          <cell r="H1616">
            <v>0</v>
          </cell>
          <cell r="I1616">
            <v>0</v>
          </cell>
          <cell r="J1616">
            <v>0</v>
          </cell>
          <cell r="K1616">
            <v>0</v>
          </cell>
          <cell r="L1616">
            <v>0.2445</v>
          </cell>
          <cell r="M1616" t="str">
            <v>SUBTOTAL $</v>
          </cell>
          <cell r="N1616">
            <v>0</v>
          </cell>
          <cell r="O1616">
            <v>22086</v>
          </cell>
          <cell r="P1616">
            <v>0</v>
          </cell>
          <cell r="Q1616">
            <v>0</v>
          </cell>
          <cell r="T1616">
            <v>0</v>
          </cell>
        </row>
        <row r="1617">
          <cell r="C1617">
            <v>0</v>
          </cell>
          <cell r="D1617">
            <v>0</v>
          </cell>
          <cell r="E1617">
            <v>0</v>
          </cell>
          <cell r="F1617">
            <v>0</v>
          </cell>
          <cell r="G1617">
            <v>0</v>
          </cell>
          <cell r="H1617">
            <v>0</v>
          </cell>
          <cell r="I1617">
            <v>0</v>
          </cell>
          <cell r="J1617">
            <v>0</v>
          </cell>
          <cell r="K1617">
            <v>0</v>
          </cell>
          <cell r="L1617">
            <v>0</v>
          </cell>
          <cell r="M1617">
            <v>0</v>
          </cell>
          <cell r="N1617">
            <v>0</v>
          </cell>
          <cell r="O1617">
            <v>0</v>
          </cell>
          <cell r="P1617">
            <v>0</v>
          </cell>
          <cell r="Q1617">
            <v>0</v>
          </cell>
        </row>
        <row r="1618">
          <cell r="C1618" t="str">
            <v>TOTAL COSTO DIRECTO $</v>
          </cell>
          <cell r="D1618">
            <v>0</v>
          </cell>
          <cell r="E1618">
            <v>0</v>
          </cell>
          <cell r="F1618">
            <v>0</v>
          </cell>
          <cell r="G1618">
            <v>0</v>
          </cell>
          <cell r="H1618">
            <v>0</v>
          </cell>
          <cell r="I1618">
            <v>0</v>
          </cell>
          <cell r="J1618">
            <v>0</v>
          </cell>
          <cell r="K1618">
            <v>0</v>
          </cell>
          <cell r="L1618">
            <v>0</v>
          </cell>
          <cell r="M1618">
            <v>0</v>
          </cell>
          <cell r="N1618">
            <v>0</v>
          </cell>
          <cell r="O1618">
            <v>90329</v>
          </cell>
          <cell r="P1618">
            <v>0</v>
          </cell>
          <cell r="Q1618">
            <v>0</v>
          </cell>
        </row>
        <row r="1619">
          <cell r="C1619" t="str">
            <v>V. COSTOS INDIRECTOS</v>
          </cell>
          <cell r="D1619">
            <v>0</v>
          </cell>
          <cell r="E1619">
            <v>0</v>
          </cell>
          <cell r="F1619">
            <v>0</v>
          </cell>
          <cell r="G1619">
            <v>0</v>
          </cell>
          <cell r="H1619">
            <v>0</v>
          </cell>
          <cell r="I1619">
            <v>0</v>
          </cell>
          <cell r="J1619">
            <v>0</v>
          </cell>
          <cell r="K1619">
            <v>0</v>
          </cell>
          <cell r="L1619">
            <v>0</v>
          </cell>
          <cell r="M1619">
            <v>0</v>
          </cell>
          <cell r="N1619">
            <v>0</v>
          </cell>
          <cell r="O1619">
            <v>0</v>
          </cell>
          <cell r="P1619">
            <v>0</v>
          </cell>
          <cell r="Q1619">
            <v>0</v>
          </cell>
        </row>
        <row r="1620">
          <cell r="C1620">
            <v>0</v>
          </cell>
          <cell r="D1620">
            <v>0</v>
          </cell>
          <cell r="E1620">
            <v>0</v>
          </cell>
          <cell r="F1620">
            <v>0</v>
          </cell>
          <cell r="G1620">
            <v>0</v>
          </cell>
          <cell r="H1620">
            <v>0</v>
          </cell>
          <cell r="I1620">
            <v>0</v>
          </cell>
          <cell r="J1620">
            <v>0</v>
          </cell>
          <cell r="K1620">
            <v>0</v>
          </cell>
          <cell r="L1620">
            <v>0</v>
          </cell>
          <cell r="M1620">
            <v>0</v>
          </cell>
          <cell r="N1620">
            <v>0</v>
          </cell>
          <cell r="O1620">
            <v>0</v>
          </cell>
          <cell r="P1620">
            <v>0</v>
          </cell>
          <cell r="Q1620">
            <v>0</v>
          </cell>
        </row>
        <row r="1621">
          <cell r="C1621" t="str">
            <v>Descripción</v>
          </cell>
          <cell r="D1621">
            <v>0</v>
          </cell>
          <cell r="E1621">
            <v>0</v>
          </cell>
          <cell r="F1621">
            <v>0</v>
          </cell>
          <cell r="G1621">
            <v>0</v>
          </cell>
          <cell r="H1621">
            <v>0</v>
          </cell>
          <cell r="I1621">
            <v>0</v>
          </cell>
          <cell r="J1621">
            <v>0</v>
          </cell>
          <cell r="K1621">
            <v>0</v>
          </cell>
          <cell r="L1621" t="str">
            <v>Porcentaje</v>
          </cell>
          <cell r="M1621" t="str">
            <v>Valor Total</v>
          </cell>
          <cell r="N1621">
            <v>0</v>
          </cell>
          <cell r="O1621">
            <v>0</v>
          </cell>
          <cell r="P1621">
            <v>0</v>
          </cell>
          <cell r="Q1621">
            <v>0</v>
          </cell>
        </row>
        <row r="1622">
          <cell r="C1622" t="str">
            <v>ADMINISTRACION</v>
          </cell>
          <cell r="D1622">
            <v>0</v>
          </cell>
          <cell r="E1622">
            <v>0</v>
          </cell>
          <cell r="F1622">
            <v>0</v>
          </cell>
          <cell r="G1622">
            <v>0</v>
          </cell>
          <cell r="H1622">
            <v>0</v>
          </cell>
          <cell r="I1622">
            <v>0</v>
          </cell>
          <cell r="J1622">
            <v>0</v>
          </cell>
          <cell r="K1622">
            <v>0</v>
          </cell>
          <cell r="L1622">
            <v>0.23930000000000001</v>
          </cell>
          <cell r="M1622">
            <v>21616</v>
          </cell>
          <cell r="N1622">
            <v>0</v>
          </cell>
          <cell r="O1622">
            <v>0</v>
          </cell>
          <cell r="P1622">
            <v>0</v>
          </cell>
          <cell r="Q1622">
            <v>0</v>
          </cell>
        </row>
        <row r="1623">
          <cell r="C1623" t="str">
            <v xml:space="preserve">IMPREVISTOS </v>
          </cell>
          <cell r="D1623">
            <v>0</v>
          </cell>
          <cell r="E1623">
            <v>0</v>
          </cell>
          <cell r="F1623">
            <v>0</v>
          </cell>
          <cell r="G1623">
            <v>0</v>
          </cell>
          <cell r="H1623">
            <v>0</v>
          </cell>
          <cell r="I1623">
            <v>0</v>
          </cell>
          <cell r="J1623">
            <v>0</v>
          </cell>
          <cell r="K1623">
            <v>0</v>
          </cell>
          <cell r="L1623">
            <v>0</v>
          </cell>
          <cell r="M1623">
            <v>0</v>
          </cell>
          <cell r="N1623">
            <v>0</v>
          </cell>
          <cell r="O1623">
            <v>0</v>
          </cell>
          <cell r="P1623">
            <v>0</v>
          </cell>
          <cell r="Q1623">
            <v>0</v>
          </cell>
        </row>
        <row r="1624">
          <cell r="C1624" t="str">
            <v>UTILIDAD</v>
          </cell>
          <cell r="D1624">
            <v>0</v>
          </cell>
          <cell r="E1624">
            <v>0</v>
          </cell>
          <cell r="F1624">
            <v>0</v>
          </cell>
          <cell r="G1624">
            <v>0</v>
          </cell>
          <cell r="H1624">
            <v>0</v>
          </cell>
          <cell r="I1624">
            <v>0</v>
          </cell>
          <cell r="J1624">
            <v>0</v>
          </cell>
          <cell r="K1624">
            <v>0</v>
          </cell>
          <cell r="L1624">
            <v>0.05</v>
          </cell>
          <cell r="M1624">
            <v>4516</v>
          </cell>
          <cell r="N1624">
            <v>0</v>
          </cell>
          <cell r="O1624">
            <v>0</v>
          </cell>
          <cell r="P1624">
            <v>0</v>
          </cell>
          <cell r="Q1624">
            <v>0</v>
          </cell>
        </row>
        <row r="1625">
          <cell r="C1625" t="str">
            <v>SUBTOTAL $</v>
          </cell>
          <cell r="D1625">
            <v>0</v>
          </cell>
          <cell r="E1625">
            <v>0</v>
          </cell>
          <cell r="F1625">
            <v>0</v>
          </cell>
          <cell r="G1625">
            <v>0</v>
          </cell>
          <cell r="H1625">
            <v>0</v>
          </cell>
          <cell r="I1625">
            <v>0</v>
          </cell>
          <cell r="J1625">
            <v>0</v>
          </cell>
          <cell r="K1625">
            <v>0</v>
          </cell>
          <cell r="L1625">
            <v>0</v>
          </cell>
          <cell r="M1625">
            <v>0</v>
          </cell>
          <cell r="N1625">
            <v>0</v>
          </cell>
          <cell r="O1625">
            <v>26132</v>
          </cell>
          <cell r="P1625">
            <v>0</v>
          </cell>
          <cell r="Q1625">
            <v>0</v>
          </cell>
        </row>
        <row r="1626">
          <cell r="C1626">
            <v>0</v>
          </cell>
          <cell r="D1626">
            <v>0</v>
          </cell>
          <cell r="E1626">
            <v>0</v>
          </cell>
          <cell r="F1626">
            <v>0</v>
          </cell>
          <cell r="G1626">
            <v>0</v>
          </cell>
          <cell r="H1626">
            <v>0</v>
          </cell>
          <cell r="I1626">
            <v>0</v>
          </cell>
          <cell r="J1626">
            <v>0</v>
          </cell>
          <cell r="K1626">
            <v>0</v>
          </cell>
          <cell r="L1626">
            <v>0</v>
          </cell>
          <cell r="M1626">
            <v>0</v>
          </cell>
          <cell r="N1626">
            <v>0</v>
          </cell>
          <cell r="O1626">
            <v>0</v>
          </cell>
          <cell r="P1626">
            <v>0</v>
          </cell>
          <cell r="Q1626">
            <v>0</v>
          </cell>
        </row>
        <row r="1627">
          <cell r="C1627" t="str">
            <v>Precio Unitario Total Aproximado al peso $</v>
          </cell>
          <cell r="D1627">
            <v>0</v>
          </cell>
          <cell r="E1627">
            <v>0</v>
          </cell>
          <cell r="F1627">
            <v>0</v>
          </cell>
          <cell r="G1627">
            <v>0</v>
          </cell>
          <cell r="H1627">
            <v>0</v>
          </cell>
          <cell r="I1627">
            <v>0</v>
          </cell>
          <cell r="J1627">
            <v>0</v>
          </cell>
          <cell r="K1627">
            <v>0</v>
          </cell>
          <cell r="L1627">
            <v>0</v>
          </cell>
          <cell r="M1627">
            <v>0</v>
          </cell>
          <cell r="N1627">
            <v>0</v>
          </cell>
          <cell r="O1627">
            <v>116461</v>
          </cell>
          <cell r="P1627">
            <v>0</v>
          </cell>
          <cell r="Q1627">
            <v>0</v>
          </cell>
        </row>
        <row r="1628">
          <cell r="C1628">
            <v>0</v>
          </cell>
          <cell r="D1628">
            <v>0</v>
          </cell>
          <cell r="E1628">
            <v>0</v>
          </cell>
          <cell r="F1628">
            <v>0</v>
          </cell>
          <cell r="G1628">
            <v>0</v>
          </cell>
          <cell r="H1628">
            <v>0</v>
          </cell>
          <cell r="I1628">
            <v>0</v>
          </cell>
          <cell r="J1628">
            <v>0</v>
          </cell>
          <cell r="K1628">
            <v>0</v>
          </cell>
          <cell r="L1628">
            <v>0</v>
          </cell>
          <cell r="M1628">
            <v>0</v>
          </cell>
          <cell r="N1628">
            <v>0</v>
          </cell>
          <cell r="O1628">
            <v>0</v>
          </cell>
          <cell r="P1628">
            <v>0</v>
          </cell>
          <cell r="Q1628">
            <v>0</v>
          </cell>
        </row>
        <row r="1629">
          <cell r="C1629">
            <v>0</v>
          </cell>
          <cell r="D1629">
            <v>0</v>
          </cell>
          <cell r="E1629">
            <v>0</v>
          </cell>
          <cell r="F1629">
            <v>0</v>
          </cell>
          <cell r="G1629">
            <v>0</v>
          </cell>
          <cell r="H1629">
            <v>0</v>
          </cell>
          <cell r="I1629">
            <v>0</v>
          </cell>
          <cell r="J1629">
            <v>0</v>
          </cell>
          <cell r="K1629">
            <v>0</v>
          </cell>
          <cell r="L1629">
            <v>0</v>
          </cell>
          <cell r="M1629">
            <v>0</v>
          </cell>
          <cell r="N1629">
            <v>0</v>
          </cell>
          <cell r="O1629">
            <v>0</v>
          </cell>
          <cell r="P1629">
            <v>0</v>
          </cell>
          <cell r="Q1629">
            <v>0</v>
          </cell>
        </row>
        <row r="1630">
          <cell r="C1630">
            <v>0</v>
          </cell>
          <cell r="D1630">
            <v>0</v>
          </cell>
          <cell r="E1630">
            <v>0</v>
          </cell>
          <cell r="F1630">
            <v>0</v>
          </cell>
          <cell r="G1630">
            <v>0</v>
          </cell>
          <cell r="H1630" t="str">
            <v>Firma</v>
          </cell>
          <cell r="I1630">
            <v>0</v>
          </cell>
          <cell r="J1630">
            <v>0</v>
          </cell>
          <cell r="K1630">
            <v>0</v>
          </cell>
          <cell r="L1630">
            <v>0</v>
          </cell>
          <cell r="M1630">
            <v>0</v>
          </cell>
          <cell r="N1630">
            <v>0</v>
          </cell>
          <cell r="O1630">
            <v>0</v>
          </cell>
          <cell r="P1630">
            <v>0</v>
          </cell>
          <cell r="Q1630">
            <v>0</v>
          </cell>
        </row>
        <row r="1631">
          <cell r="C1631">
            <v>0</v>
          </cell>
          <cell r="D1631">
            <v>0</v>
          </cell>
          <cell r="E1631">
            <v>0</v>
          </cell>
          <cell r="F1631">
            <v>0</v>
          </cell>
          <cell r="G1631">
            <v>0</v>
          </cell>
          <cell r="H1631" t="str">
            <v>Nombre:</v>
          </cell>
          <cell r="I1631">
            <v>0</v>
          </cell>
          <cell r="J1631">
            <v>0</v>
          </cell>
          <cell r="K1631">
            <v>0</v>
          </cell>
          <cell r="L1631">
            <v>0</v>
          </cell>
          <cell r="M1631">
            <v>0</v>
          </cell>
          <cell r="N1631">
            <v>0</v>
          </cell>
          <cell r="O1631">
            <v>0</v>
          </cell>
          <cell r="P1631">
            <v>0</v>
          </cell>
          <cell r="Q1631">
            <v>0</v>
          </cell>
        </row>
        <row r="1632">
          <cell r="C1632">
            <v>0</v>
          </cell>
          <cell r="D1632">
            <v>0</v>
          </cell>
          <cell r="E1632">
            <v>0</v>
          </cell>
          <cell r="F1632">
            <v>0</v>
          </cell>
          <cell r="G1632">
            <v>0</v>
          </cell>
          <cell r="H1632" t="str">
            <v>Representante Legal del Contratista o su Apoderado</v>
          </cell>
          <cell r="I1632">
            <v>0</v>
          </cell>
          <cell r="J1632">
            <v>0</v>
          </cell>
          <cell r="K1632">
            <v>0</v>
          </cell>
          <cell r="L1632">
            <v>0</v>
          </cell>
          <cell r="M1632">
            <v>0</v>
          </cell>
          <cell r="N1632">
            <v>0</v>
          </cell>
          <cell r="O1632">
            <v>0</v>
          </cell>
          <cell r="P1632">
            <v>0</v>
          </cell>
          <cell r="Q1632">
            <v>0</v>
          </cell>
        </row>
        <row r="1633">
          <cell r="C1633">
            <v>0</v>
          </cell>
          <cell r="D1633">
            <v>0</v>
          </cell>
          <cell r="E1633">
            <v>0</v>
          </cell>
          <cell r="F1633">
            <v>0</v>
          </cell>
          <cell r="G1633">
            <v>0</v>
          </cell>
          <cell r="H1633" t="str">
            <v>Matricula No. :</v>
          </cell>
          <cell r="I1633">
            <v>0</v>
          </cell>
          <cell r="J1633">
            <v>0</v>
          </cell>
          <cell r="K1633">
            <v>0</v>
          </cell>
          <cell r="L1633">
            <v>0</v>
          </cell>
          <cell r="M1633">
            <v>0</v>
          </cell>
          <cell r="N1633">
            <v>0</v>
          </cell>
          <cell r="O1633">
            <v>0</v>
          </cell>
          <cell r="P1633">
            <v>0</v>
          </cell>
          <cell r="Q1633">
            <v>0</v>
          </cell>
        </row>
        <row r="1634">
          <cell r="C1634">
            <v>0</v>
          </cell>
          <cell r="D1634">
            <v>0</v>
          </cell>
          <cell r="E1634">
            <v>0</v>
          </cell>
          <cell r="F1634">
            <v>0</v>
          </cell>
          <cell r="G1634">
            <v>0</v>
          </cell>
          <cell r="H1634" t="str">
            <v xml:space="preserve"> </v>
          </cell>
          <cell r="I1634">
            <v>0</v>
          </cell>
          <cell r="J1634">
            <v>0</v>
          </cell>
          <cell r="K1634">
            <v>0</v>
          </cell>
          <cell r="L1634">
            <v>0</v>
          </cell>
          <cell r="M1634">
            <v>0</v>
          </cell>
          <cell r="N1634">
            <v>0</v>
          </cell>
          <cell r="O1634">
            <v>0</v>
          </cell>
          <cell r="P1634">
            <v>0</v>
          </cell>
          <cell r="Q1634">
            <v>0</v>
          </cell>
        </row>
        <row r="1635">
          <cell r="C1635" t="str">
            <v>OBSERVACIONES INTERVENTORÍA</v>
          </cell>
          <cell r="D1635">
            <v>0</v>
          </cell>
          <cell r="E1635">
            <v>0</v>
          </cell>
          <cell r="F1635">
            <v>0</v>
          </cell>
          <cell r="G1635">
            <v>0</v>
          </cell>
          <cell r="H1635">
            <v>0</v>
          </cell>
          <cell r="I1635">
            <v>0</v>
          </cell>
          <cell r="J1635">
            <v>0</v>
          </cell>
          <cell r="K1635">
            <v>0</v>
          </cell>
          <cell r="L1635">
            <v>0</v>
          </cell>
          <cell r="M1635">
            <v>0</v>
          </cell>
          <cell r="N1635">
            <v>0</v>
          </cell>
          <cell r="O1635">
            <v>0</v>
          </cell>
          <cell r="P1635">
            <v>0</v>
          </cell>
          <cell r="Q1635">
            <v>0</v>
          </cell>
        </row>
        <row r="1636">
          <cell r="C1636">
            <v>0</v>
          </cell>
          <cell r="D1636">
            <v>0</v>
          </cell>
          <cell r="E1636">
            <v>0</v>
          </cell>
          <cell r="F1636">
            <v>0</v>
          </cell>
          <cell r="G1636">
            <v>0</v>
          </cell>
          <cell r="H1636">
            <v>0</v>
          </cell>
          <cell r="I1636">
            <v>0</v>
          </cell>
          <cell r="J1636">
            <v>0</v>
          </cell>
          <cell r="K1636">
            <v>0</v>
          </cell>
          <cell r="L1636">
            <v>0</v>
          </cell>
          <cell r="M1636">
            <v>0</v>
          </cell>
          <cell r="N1636">
            <v>0</v>
          </cell>
          <cell r="O1636">
            <v>0</v>
          </cell>
          <cell r="P1636">
            <v>0</v>
          </cell>
          <cell r="Q1636">
            <v>0</v>
          </cell>
        </row>
        <row r="1637">
          <cell r="C1637">
            <v>0</v>
          </cell>
          <cell r="D1637">
            <v>0</v>
          </cell>
          <cell r="E1637">
            <v>0</v>
          </cell>
          <cell r="F1637">
            <v>0</v>
          </cell>
          <cell r="G1637">
            <v>0</v>
          </cell>
          <cell r="H1637">
            <v>0</v>
          </cell>
          <cell r="I1637">
            <v>0</v>
          </cell>
          <cell r="J1637">
            <v>0</v>
          </cell>
          <cell r="K1637">
            <v>0</v>
          </cell>
          <cell r="L1637">
            <v>0</v>
          </cell>
          <cell r="M1637">
            <v>0</v>
          </cell>
          <cell r="N1637">
            <v>0</v>
          </cell>
          <cell r="O1637">
            <v>0</v>
          </cell>
          <cell r="P1637">
            <v>0</v>
          </cell>
          <cell r="Q1637">
            <v>0</v>
          </cell>
        </row>
        <row r="1638">
          <cell r="C1638">
            <v>0</v>
          </cell>
          <cell r="D1638">
            <v>0</v>
          </cell>
          <cell r="E1638">
            <v>0</v>
          </cell>
          <cell r="F1638">
            <v>0</v>
          </cell>
          <cell r="G1638">
            <v>0</v>
          </cell>
          <cell r="H1638">
            <v>0</v>
          </cell>
          <cell r="I1638">
            <v>0</v>
          </cell>
          <cell r="J1638">
            <v>0</v>
          </cell>
          <cell r="K1638">
            <v>0</v>
          </cell>
          <cell r="L1638">
            <v>0</v>
          </cell>
          <cell r="M1638">
            <v>0</v>
          </cell>
          <cell r="N1638">
            <v>0</v>
          </cell>
          <cell r="O1638">
            <v>0</v>
          </cell>
          <cell r="P1638">
            <v>0</v>
          </cell>
          <cell r="Q1638">
            <v>0</v>
          </cell>
        </row>
        <row r="1639">
          <cell r="C1639" t="str">
            <v>APROBACIÓN POR INTERVENTORÍA</v>
          </cell>
          <cell r="D1639">
            <v>0</v>
          </cell>
          <cell r="E1639">
            <v>0</v>
          </cell>
          <cell r="F1639">
            <v>0</v>
          </cell>
          <cell r="G1639">
            <v>0</v>
          </cell>
          <cell r="H1639">
            <v>0</v>
          </cell>
          <cell r="I1639">
            <v>0</v>
          </cell>
          <cell r="J1639">
            <v>0</v>
          </cell>
          <cell r="K1639">
            <v>0</v>
          </cell>
          <cell r="L1639">
            <v>0</v>
          </cell>
          <cell r="M1639">
            <v>0</v>
          </cell>
          <cell r="N1639">
            <v>0</v>
          </cell>
          <cell r="O1639">
            <v>0</v>
          </cell>
          <cell r="P1639">
            <v>0</v>
          </cell>
          <cell r="Q1639">
            <v>0</v>
          </cell>
        </row>
        <row r="1640">
          <cell r="C1640"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1640">
            <v>0</v>
          </cell>
          <cell r="E1640">
            <v>0</v>
          </cell>
          <cell r="F1640">
            <v>0</v>
          </cell>
          <cell r="G1640">
            <v>0</v>
          </cell>
          <cell r="H1640">
            <v>0</v>
          </cell>
          <cell r="I1640">
            <v>0</v>
          </cell>
          <cell r="J1640">
            <v>0</v>
          </cell>
          <cell r="K1640">
            <v>0</v>
          </cell>
          <cell r="L1640">
            <v>0</v>
          </cell>
          <cell r="M1640">
            <v>0</v>
          </cell>
          <cell r="N1640">
            <v>0</v>
          </cell>
          <cell r="O1640">
            <v>0</v>
          </cell>
          <cell r="P1640">
            <v>0</v>
          </cell>
          <cell r="Q1640">
            <v>0</v>
          </cell>
        </row>
        <row r="1641">
          <cell r="C1641">
            <v>0</v>
          </cell>
          <cell r="D1641">
            <v>0</v>
          </cell>
          <cell r="E1641">
            <v>0</v>
          </cell>
          <cell r="F1641">
            <v>0</v>
          </cell>
          <cell r="G1641">
            <v>0</v>
          </cell>
          <cell r="H1641">
            <v>0</v>
          </cell>
          <cell r="I1641">
            <v>0</v>
          </cell>
          <cell r="J1641">
            <v>0</v>
          </cell>
          <cell r="K1641">
            <v>0</v>
          </cell>
          <cell r="L1641">
            <v>0</v>
          </cell>
          <cell r="M1641">
            <v>0</v>
          </cell>
          <cell r="N1641">
            <v>0</v>
          </cell>
          <cell r="O1641">
            <v>0</v>
          </cell>
          <cell r="P1641">
            <v>0</v>
          </cell>
          <cell r="Q1641">
            <v>0</v>
          </cell>
        </row>
        <row r="1642">
          <cell r="C1642"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1642">
            <v>0</v>
          </cell>
          <cell r="E1642">
            <v>0</v>
          </cell>
          <cell r="F1642">
            <v>0</v>
          </cell>
          <cell r="G1642">
            <v>0</v>
          </cell>
          <cell r="H1642">
            <v>0</v>
          </cell>
          <cell r="I1642">
            <v>0</v>
          </cell>
          <cell r="J1642">
            <v>0</v>
          </cell>
          <cell r="K1642">
            <v>0</v>
          </cell>
          <cell r="L1642">
            <v>0</v>
          </cell>
          <cell r="M1642">
            <v>0</v>
          </cell>
          <cell r="N1642">
            <v>0</v>
          </cell>
          <cell r="O1642">
            <v>0</v>
          </cell>
          <cell r="P1642">
            <v>0</v>
          </cell>
          <cell r="Q1642">
            <v>0</v>
          </cell>
        </row>
        <row r="1643">
          <cell r="C1643">
            <v>0</v>
          </cell>
          <cell r="D1643">
            <v>0</v>
          </cell>
          <cell r="E1643">
            <v>0</v>
          </cell>
          <cell r="F1643">
            <v>0</v>
          </cell>
          <cell r="G1643">
            <v>0</v>
          </cell>
          <cell r="H1643">
            <v>0</v>
          </cell>
          <cell r="I1643">
            <v>0</v>
          </cell>
          <cell r="J1643">
            <v>0</v>
          </cell>
          <cell r="K1643">
            <v>0</v>
          </cell>
          <cell r="L1643">
            <v>0</v>
          </cell>
          <cell r="M1643">
            <v>0</v>
          </cell>
          <cell r="N1643">
            <v>0</v>
          </cell>
          <cell r="O1643">
            <v>0</v>
          </cell>
          <cell r="P1643">
            <v>0</v>
          </cell>
          <cell r="Q1643">
            <v>0</v>
          </cell>
        </row>
        <row r="1644">
          <cell r="C1644">
            <v>0</v>
          </cell>
          <cell r="D1644">
            <v>0</v>
          </cell>
          <cell r="E1644">
            <v>0</v>
          </cell>
          <cell r="F1644">
            <v>0</v>
          </cell>
          <cell r="G1644">
            <v>0</v>
          </cell>
          <cell r="H1644">
            <v>0</v>
          </cell>
          <cell r="I1644">
            <v>0</v>
          </cell>
          <cell r="J1644">
            <v>0</v>
          </cell>
          <cell r="K1644">
            <v>0</v>
          </cell>
          <cell r="L1644">
            <v>0</v>
          </cell>
          <cell r="M1644">
            <v>0</v>
          </cell>
          <cell r="N1644">
            <v>0</v>
          </cell>
          <cell r="O1644">
            <v>0</v>
          </cell>
          <cell r="P1644">
            <v>0</v>
          </cell>
          <cell r="Q1644">
            <v>0</v>
          </cell>
        </row>
        <row r="1645">
          <cell r="C1645">
            <v>0</v>
          </cell>
          <cell r="D1645">
            <v>0</v>
          </cell>
          <cell r="E1645">
            <v>0</v>
          </cell>
          <cell r="F1645">
            <v>0</v>
          </cell>
          <cell r="G1645">
            <v>0</v>
          </cell>
          <cell r="H1645" t="str">
            <v>Firma</v>
          </cell>
          <cell r="I1645">
            <v>0</v>
          </cell>
          <cell r="J1645">
            <v>0</v>
          </cell>
          <cell r="K1645">
            <v>0</v>
          </cell>
          <cell r="L1645">
            <v>0</v>
          </cell>
          <cell r="M1645">
            <v>0</v>
          </cell>
          <cell r="N1645">
            <v>0</v>
          </cell>
          <cell r="O1645">
            <v>0</v>
          </cell>
          <cell r="P1645">
            <v>0</v>
          </cell>
          <cell r="Q1645">
            <v>0</v>
          </cell>
        </row>
        <row r="1646">
          <cell r="C1646">
            <v>0</v>
          </cell>
          <cell r="D1646">
            <v>0</v>
          </cell>
          <cell r="E1646">
            <v>0</v>
          </cell>
          <cell r="F1646">
            <v>0</v>
          </cell>
          <cell r="G1646">
            <v>0</v>
          </cell>
          <cell r="H1646" t="str">
            <v>Nombre:</v>
          </cell>
          <cell r="I1646">
            <v>0</v>
          </cell>
          <cell r="J1646">
            <v>0</v>
          </cell>
          <cell r="K1646">
            <v>0</v>
          </cell>
          <cell r="L1646">
            <v>0</v>
          </cell>
          <cell r="M1646">
            <v>0</v>
          </cell>
          <cell r="N1646">
            <v>0</v>
          </cell>
          <cell r="O1646">
            <v>0</v>
          </cell>
          <cell r="P1646">
            <v>0</v>
          </cell>
          <cell r="Q1646">
            <v>0</v>
          </cell>
        </row>
        <row r="1647">
          <cell r="C1647">
            <v>0</v>
          </cell>
          <cell r="D1647">
            <v>0</v>
          </cell>
          <cell r="E1647">
            <v>0</v>
          </cell>
          <cell r="F1647">
            <v>0</v>
          </cell>
          <cell r="G1647">
            <v>0</v>
          </cell>
          <cell r="H1647" t="str">
            <v>Representante Legal del Interventor o su Apoderado</v>
          </cell>
          <cell r="I1647">
            <v>0</v>
          </cell>
          <cell r="J1647">
            <v>0</v>
          </cell>
          <cell r="K1647">
            <v>0</v>
          </cell>
          <cell r="L1647">
            <v>0</v>
          </cell>
          <cell r="M1647">
            <v>0</v>
          </cell>
          <cell r="N1647">
            <v>0</v>
          </cell>
          <cell r="O1647">
            <v>0</v>
          </cell>
          <cell r="P1647">
            <v>0</v>
          </cell>
          <cell r="Q1647">
            <v>0</v>
          </cell>
        </row>
        <row r="1648">
          <cell r="C1648">
            <v>0</v>
          </cell>
          <cell r="D1648">
            <v>0</v>
          </cell>
          <cell r="E1648">
            <v>0</v>
          </cell>
          <cell r="F1648">
            <v>0</v>
          </cell>
          <cell r="G1648">
            <v>0</v>
          </cell>
          <cell r="H1648" t="str">
            <v>Matricula No. :</v>
          </cell>
          <cell r="I1648">
            <v>0</v>
          </cell>
          <cell r="J1648">
            <v>0</v>
          </cell>
          <cell r="K1648">
            <v>0</v>
          </cell>
          <cell r="L1648">
            <v>0</v>
          </cell>
          <cell r="M1648">
            <v>0</v>
          </cell>
          <cell r="N1648">
            <v>0</v>
          </cell>
          <cell r="O1648">
            <v>0</v>
          </cell>
          <cell r="P1648">
            <v>0</v>
          </cell>
          <cell r="Q1648">
            <v>0</v>
          </cell>
        </row>
        <row r="1649">
          <cell r="C1649">
            <v>0</v>
          </cell>
          <cell r="D1649">
            <v>0</v>
          </cell>
          <cell r="E1649">
            <v>0</v>
          </cell>
          <cell r="F1649">
            <v>0</v>
          </cell>
          <cell r="G1649">
            <v>0</v>
          </cell>
          <cell r="H1649">
            <v>0</v>
          </cell>
          <cell r="I1649">
            <v>0</v>
          </cell>
          <cell r="J1649">
            <v>0</v>
          </cell>
          <cell r="K1649">
            <v>0</v>
          </cell>
          <cell r="L1649">
            <v>0</v>
          </cell>
          <cell r="M1649">
            <v>0</v>
          </cell>
          <cell r="N1649">
            <v>0</v>
          </cell>
          <cell r="O1649">
            <v>0</v>
          </cell>
          <cell r="P1649">
            <v>0</v>
          </cell>
          <cell r="Q1649">
            <v>0</v>
          </cell>
        </row>
        <row r="1650">
          <cell r="C1650">
            <v>0</v>
          </cell>
          <cell r="D1650">
            <v>0</v>
          </cell>
          <cell r="E1650">
            <v>0</v>
          </cell>
          <cell r="F1650">
            <v>0</v>
          </cell>
          <cell r="G1650">
            <v>0</v>
          </cell>
          <cell r="H1650">
            <v>0</v>
          </cell>
          <cell r="I1650">
            <v>0</v>
          </cell>
          <cell r="J1650">
            <v>0</v>
          </cell>
          <cell r="K1650">
            <v>0</v>
          </cell>
          <cell r="L1650">
            <v>0</v>
          </cell>
          <cell r="M1650">
            <v>0</v>
          </cell>
          <cell r="N1650">
            <v>0</v>
          </cell>
          <cell r="O1650">
            <v>0</v>
          </cell>
          <cell r="P1650">
            <v>0</v>
          </cell>
          <cell r="Q1650">
            <v>0</v>
          </cell>
        </row>
        <row r="1652">
          <cell r="C1652">
            <v>0</v>
          </cell>
          <cell r="D1652">
            <v>0</v>
          </cell>
          <cell r="E1652">
            <v>0</v>
          </cell>
          <cell r="F1652">
            <v>0</v>
          </cell>
          <cell r="G1652">
            <v>0</v>
          </cell>
          <cell r="H1652">
            <v>0</v>
          </cell>
          <cell r="I1652">
            <v>0</v>
          </cell>
          <cell r="J1652">
            <v>0</v>
          </cell>
          <cell r="K1652">
            <v>0</v>
          </cell>
          <cell r="L1652">
            <v>0</v>
          </cell>
          <cell r="M1652">
            <v>0</v>
          </cell>
          <cell r="N1652">
            <v>0</v>
          </cell>
          <cell r="O1652">
            <v>0</v>
          </cell>
          <cell r="P1652">
            <v>0</v>
          </cell>
          <cell r="Q1652">
            <v>0</v>
          </cell>
        </row>
        <row r="1653">
          <cell r="C1653" t="str">
            <v>Formulario 1 - Propuesta económica  - Documento tipo de selección abreviada de menor cuantía - versión 2</v>
          </cell>
          <cell r="D1653">
            <v>0</v>
          </cell>
          <cell r="E1653">
            <v>0</v>
          </cell>
          <cell r="F1653">
            <v>0</v>
          </cell>
          <cell r="G1653">
            <v>0</v>
          </cell>
          <cell r="H1653">
            <v>0</v>
          </cell>
          <cell r="I1653">
            <v>0</v>
          </cell>
          <cell r="J1653">
            <v>0</v>
          </cell>
          <cell r="K1653">
            <v>0</v>
          </cell>
          <cell r="L1653">
            <v>0</v>
          </cell>
          <cell r="M1653">
            <v>0</v>
          </cell>
          <cell r="N1653">
            <v>0</v>
          </cell>
          <cell r="O1653">
            <v>0</v>
          </cell>
          <cell r="P1653">
            <v>0</v>
          </cell>
          <cell r="Q1653">
            <v>0</v>
          </cell>
        </row>
        <row r="1654">
          <cell r="C1654" t="str">
            <v>Código</v>
          </cell>
          <cell r="D1654" t="str">
            <v>CCE-EICP-FM-25</v>
          </cell>
          <cell r="E1654" t="str">
            <v>Versión</v>
          </cell>
          <cell r="F1654">
            <v>2</v>
          </cell>
          <cell r="G1654">
            <v>0</v>
          </cell>
          <cell r="H1654">
            <v>0</v>
          </cell>
          <cell r="I1654">
            <v>0</v>
          </cell>
          <cell r="J1654">
            <v>0</v>
          </cell>
          <cell r="K1654">
            <v>0</v>
          </cell>
          <cell r="L1654">
            <v>0</v>
          </cell>
          <cell r="M1654">
            <v>0</v>
          </cell>
          <cell r="N1654">
            <v>0</v>
          </cell>
          <cell r="O1654">
            <v>0</v>
          </cell>
          <cell r="P1654">
            <v>0</v>
          </cell>
          <cell r="Q1654">
            <v>0</v>
          </cell>
        </row>
        <row r="1655">
          <cell r="C1655">
            <v>0</v>
          </cell>
          <cell r="D1655">
            <v>0</v>
          </cell>
          <cell r="E1655">
            <v>0</v>
          </cell>
          <cell r="F1655">
            <v>0</v>
          </cell>
          <cell r="G1655">
            <v>0</v>
          </cell>
          <cell r="H1655">
            <v>0</v>
          </cell>
          <cell r="I1655">
            <v>0</v>
          </cell>
          <cell r="J1655">
            <v>0</v>
          </cell>
          <cell r="K1655">
            <v>0</v>
          </cell>
          <cell r="L1655">
            <v>0</v>
          </cell>
          <cell r="M1655">
            <v>0</v>
          </cell>
          <cell r="N1655">
            <v>0</v>
          </cell>
          <cell r="O1655">
            <v>0</v>
          </cell>
          <cell r="P1655">
            <v>0</v>
          </cell>
          <cell r="Q1655">
            <v>0</v>
          </cell>
        </row>
        <row r="1656">
          <cell r="C1656" t="str">
            <v>[La entidad podrá utilizar este formato para la presentación de los análisis de precios unitarios el contratista en la oportunidad prevista en el numeral 8.1. del Documento Base]</v>
          </cell>
          <cell r="D1656">
            <v>0</v>
          </cell>
          <cell r="E1656">
            <v>0</v>
          </cell>
          <cell r="F1656">
            <v>0</v>
          </cell>
          <cell r="G1656">
            <v>0</v>
          </cell>
          <cell r="H1656">
            <v>0</v>
          </cell>
          <cell r="I1656">
            <v>0</v>
          </cell>
          <cell r="J1656">
            <v>0</v>
          </cell>
          <cell r="K1656">
            <v>0</v>
          </cell>
          <cell r="L1656">
            <v>0</v>
          </cell>
          <cell r="M1656">
            <v>0</v>
          </cell>
          <cell r="N1656">
            <v>0</v>
          </cell>
          <cell r="O1656">
            <v>0</v>
          </cell>
          <cell r="P1656">
            <v>0</v>
          </cell>
          <cell r="Q1656">
            <v>0</v>
          </cell>
        </row>
        <row r="1657">
          <cell r="C1657">
            <v>0</v>
          </cell>
          <cell r="D1657">
            <v>0</v>
          </cell>
          <cell r="E1657">
            <v>0</v>
          </cell>
          <cell r="F1657">
            <v>0</v>
          </cell>
          <cell r="G1657">
            <v>0</v>
          </cell>
          <cell r="H1657">
            <v>0</v>
          </cell>
          <cell r="I1657">
            <v>0</v>
          </cell>
          <cell r="J1657">
            <v>0</v>
          </cell>
          <cell r="K1657">
            <v>0</v>
          </cell>
          <cell r="L1657">
            <v>0</v>
          </cell>
          <cell r="M1657">
            <v>0</v>
          </cell>
          <cell r="N1657">
            <v>0</v>
          </cell>
          <cell r="O1657">
            <v>0</v>
          </cell>
          <cell r="P1657">
            <v>0</v>
          </cell>
          <cell r="Q1657">
            <v>0</v>
          </cell>
        </row>
        <row r="1658">
          <cell r="C1658">
            <v>0</v>
          </cell>
          <cell r="D1658">
            <v>0</v>
          </cell>
          <cell r="E1658">
            <v>0</v>
          </cell>
          <cell r="F1658">
            <v>0</v>
          </cell>
          <cell r="G1658">
            <v>0</v>
          </cell>
          <cell r="H1658">
            <v>0</v>
          </cell>
          <cell r="I1658">
            <v>0</v>
          </cell>
          <cell r="J1658">
            <v>0</v>
          </cell>
          <cell r="K1658">
            <v>0</v>
          </cell>
          <cell r="L1658">
            <v>0</v>
          </cell>
          <cell r="M1658">
            <v>0</v>
          </cell>
          <cell r="N1658">
            <v>0</v>
          </cell>
          <cell r="O1658">
            <v>0</v>
          </cell>
          <cell r="P1658">
            <v>0</v>
          </cell>
          <cell r="Q1658">
            <v>0</v>
          </cell>
        </row>
        <row r="1659">
          <cell r="C1659">
            <v>0</v>
          </cell>
          <cell r="D1659" t="str">
            <v>MUNICIPIO DE CONCORDIA, ANTIOQUIA</v>
          </cell>
          <cell r="E1659">
            <v>0</v>
          </cell>
          <cell r="F1659">
            <v>0</v>
          </cell>
          <cell r="G1659">
            <v>0</v>
          </cell>
          <cell r="H1659">
            <v>0</v>
          </cell>
          <cell r="I1659">
            <v>0</v>
          </cell>
          <cell r="J1659">
            <v>0</v>
          </cell>
          <cell r="K1659">
            <v>0</v>
          </cell>
          <cell r="L1659">
            <v>0</v>
          </cell>
          <cell r="M1659">
            <v>0</v>
          </cell>
          <cell r="N1659">
            <v>0</v>
          </cell>
          <cell r="O1659">
            <v>0</v>
          </cell>
          <cell r="P1659">
            <v>0</v>
          </cell>
          <cell r="Q1659">
            <v>0</v>
          </cell>
        </row>
        <row r="1660">
          <cell r="C1660">
            <v>0</v>
          </cell>
          <cell r="D1660">
            <v>0</v>
          </cell>
          <cell r="E1660">
            <v>0</v>
          </cell>
          <cell r="F1660">
            <v>0</v>
          </cell>
          <cell r="G1660">
            <v>0</v>
          </cell>
          <cell r="H1660">
            <v>0</v>
          </cell>
          <cell r="I1660">
            <v>0</v>
          </cell>
          <cell r="J1660">
            <v>0</v>
          </cell>
          <cell r="K1660">
            <v>0</v>
          </cell>
          <cell r="L1660" t="str">
            <v>VERSIÓN</v>
          </cell>
          <cell r="M1660">
            <v>0</v>
          </cell>
          <cell r="N1660">
            <v>0</v>
          </cell>
          <cell r="O1660">
            <v>0</v>
          </cell>
          <cell r="P1660">
            <v>0</v>
          </cell>
          <cell r="Q1660">
            <v>0</v>
          </cell>
        </row>
        <row r="1661">
          <cell r="C1661">
            <v>0</v>
          </cell>
          <cell r="D1661" t="str">
            <v xml:space="preserve">[NÚMERO DEL PROCESO] </v>
          </cell>
          <cell r="E1661">
            <v>0</v>
          </cell>
          <cell r="F1661">
            <v>0</v>
          </cell>
          <cell r="G1661">
            <v>0</v>
          </cell>
          <cell r="H1661">
            <v>0</v>
          </cell>
          <cell r="I1661">
            <v>0</v>
          </cell>
          <cell r="J1661">
            <v>0</v>
          </cell>
          <cell r="K1661">
            <v>0</v>
          </cell>
          <cell r="L1661">
            <v>0</v>
          </cell>
          <cell r="M1661">
            <v>0</v>
          </cell>
          <cell r="N1661">
            <v>0</v>
          </cell>
          <cell r="O1661">
            <v>0</v>
          </cell>
          <cell r="P1661">
            <v>0</v>
          </cell>
          <cell r="Q1661">
            <v>0</v>
          </cell>
        </row>
        <row r="1662">
          <cell r="C1662">
            <v>0</v>
          </cell>
          <cell r="D1662">
            <v>0</v>
          </cell>
          <cell r="E1662">
            <v>0</v>
          </cell>
          <cell r="F1662">
            <v>0</v>
          </cell>
          <cell r="G1662">
            <v>0</v>
          </cell>
          <cell r="H1662">
            <v>0</v>
          </cell>
          <cell r="I1662">
            <v>0</v>
          </cell>
          <cell r="J1662">
            <v>0</v>
          </cell>
          <cell r="K1662">
            <v>0</v>
          </cell>
          <cell r="L1662" t="str">
            <v>PÁGINA</v>
          </cell>
          <cell r="M1662">
            <v>1</v>
          </cell>
          <cell r="N1662" t="str">
            <v>DE</v>
          </cell>
          <cell r="O1662">
            <v>1</v>
          </cell>
          <cell r="P1662">
            <v>0</v>
          </cell>
          <cell r="Q1662">
            <v>0</v>
          </cell>
        </row>
        <row r="1663">
          <cell r="C1663">
            <v>0</v>
          </cell>
          <cell r="D1663" t="str">
            <v xml:space="preserve">ANALISIS DE PRECIOS UNITARIOS </v>
          </cell>
          <cell r="E1663">
            <v>0</v>
          </cell>
          <cell r="F1663">
            <v>0</v>
          </cell>
          <cell r="G1663">
            <v>0</v>
          </cell>
          <cell r="H1663">
            <v>0</v>
          </cell>
          <cell r="I1663">
            <v>0</v>
          </cell>
          <cell r="J1663">
            <v>0</v>
          </cell>
          <cell r="K1663">
            <v>0</v>
          </cell>
          <cell r="L1663">
            <v>0</v>
          </cell>
          <cell r="M1663">
            <v>0</v>
          </cell>
          <cell r="N1663">
            <v>0</v>
          </cell>
          <cell r="O1663">
            <v>0</v>
          </cell>
          <cell r="P1663">
            <v>0</v>
          </cell>
          <cell r="Q1663">
            <v>0</v>
          </cell>
        </row>
        <row r="1664">
          <cell r="C1664">
            <v>0</v>
          </cell>
          <cell r="D1664">
            <v>0</v>
          </cell>
          <cell r="E1664">
            <v>0</v>
          </cell>
          <cell r="F1664">
            <v>0</v>
          </cell>
          <cell r="G1664">
            <v>0</v>
          </cell>
          <cell r="H1664">
            <v>0</v>
          </cell>
          <cell r="I1664">
            <v>0</v>
          </cell>
          <cell r="J1664">
            <v>0</v>
          </cell>
          <cell r="K1664">
            <v>0</v>
          </cell>
          <cell r="L1664">
            <v>0</v>
          </cell>
          <cell r="M1664">
            <v>0</v>
          </cell>
          <cell r="N1664">
            <v>0</v>
          </cell>
          <cell r="O1664">
            <v>0</v>
          </cell>
          <cell r="P1664">
            <v>0</v>
          </cell>
          <cell r="Q1664">
            <v>0</v>
          </cell>
        </row>
        <row r="1665">
          <cell r="C1665">
            <v>0</v>
          </cell>
          <cell r="D1665">
            <v>0</v>
          </cell>
          <cell r="E1665">
            <v>0</v>
          </cell>
          <cell r="F1665">
            <v>0</v>
          </cell>
          <cell r="G1665">
            <v>0</v>
          </cell>
          <cell r="H1665">
            <v>0</v>
          </cell>
          <cell r="I1665">
            <v>0</v>
          </cell>
          <cell r="J1665">
            <v>0</v>
          </cell>
          <cell r="K1665">
            <v>0</v>
          </cell>
          <cell r="L1665" t="str">
            <v>FECHA</v>
          </cell>
          <cell r="M1665" t="str">
            <v>DD</v>
          </cell>
          <cell r="N1665" t="str">
            <v>MM</v>
          </cell>
          <cell r="O1665" t="str">
            <v>AA</v>
          </cell>
          <cell r="P1665">
            <v>0</v>
          </cell>
          <cell r="Q1665">
            <v>0</v>
          </cell>
        </row>
        <row r="1666">
          <cell r="C1666">
            <v>0</v>
          </cell>
          <cell r="D1666">
            <v>0</v>
          </cell>
          <cell r="E1666">
            <v>0</v>
          </cell>
          <cell r="F1666">
            <v>0</v>
          </cell>
          <cell r="G1666">
            <v>0</v>
          </cell>
          <cell r="H1666">
            <v>0</v>
          </cell>
          <cell r="I1666">
            <v>0</v>
          </cell>
          <cell r="J1666">
            <v>0</v>
          </cell>
          <cell r="K1666">
            <v>0</v>
          </cell>
          <cell r="L1666">
            <v>0</v>
          </cell>
          <cell r="M1666">
            <v>8</v>
          </cell>
          <cell r="N1666">
            <v>5</v>
          </cell>
          <cell r="O1666">
            <v>2023</v>
          </cell>
          <cell r="P1666">
            <v>0</v>
          </cell>
          <cell r="Q1666">
            <v>0</v>
          </cell>
        </row>
        <row r="1667">
          <cell r="C1667" t="str">
            <v>ITEMS DE LA PROPUESTA ECONÓMICA</v>
          </cell>
          <cell r="D1667">
            <v>0</v>
          </cell>
          <cell r="E1667">
            <v>0</v>
          </cell>
          <cell r="F1667">
            <v>0</v>
          </cell>
          <cell r="G1667">
            <v>0</v>
          </cell>
          <cell r="H1667">
            <v>0</v>
          </cell>
          <cell r="I1667" t="str">
            <v>ITEMS NO PREVISTOS</v>
          </cell>
          <cell r="J1667">
            <v>0</v>
          </cell>
          <cell r="K1667">
            <v>0</v>
          </cell>
          <cell r="L1667">
            <v>0</v>
          </cell>
          <cell r="M1667">
            <v>0</v>
          </cell>
          <cell r="N1667">
            <v>0</v>
          </cell>
          <cell r="O1667">
            <v>0</v>
          </cell>
          <cell r="P1667">
            <v>0</v>
          </cell>
          <cell r="Q1667">
            <v>0</v>
          </cell>
        </row>
        <row r="1668">
          <cell r="C1668">
            <v>0</v>
          </cell>
          <cell r="D1668">
            <v>0</v>
          </cell>
          <cell r="E1668">
            <v>0</v>
          </cell>
          <cell r="F1668">
            <v>0</v>
          </cell>
          <cell r="G1668">
            <v>0</v>
          </cell>
          <cell r="H1668">
            <v>0</v>
          </cell>
          <cell r="I1668">
            <v>0</v>
          </cell>
          <cell r="J1668">
            <v>0</v>
          </cell>
          <cell r="K1668">
            <v>0</v>
          </cell>
          <cell r="L1668">
            <v>0</v>
          </cell>
          <cell r="M1668">
            <v>0</v>
          </cell>
          <cell r="N1668">
            <v>0</v>
          </cell>
          <cell r="O1668">
            <v>0</v>
          </cell>
          <cell r="P1668">
            <v>0</v>
          </cell>
          <cell r="Q1668">
            <v>0</v>
          </cell>
        </row>
        <row r="1669">
          <cell r="C1669">
            <v>0</v>
          </cell>
          <cell r="D1669">
            <v>0</v>
          </cell>
          <cell r="E1669">
            <v>0</v>
          </cell>
          <cell r="F1669">
            <v>0</v>
          </cell>
          <cell r="G1669">
            <v>0</v>
          </cell>
          <cell r="H1669">
            <v>0</v>
          </cell>
          <cell r="I1669">
            <v>0</v>
          </cell>
          <cell r="J1669">
            <v>0</v>
          </cell>
          <cell r="K1669">
            <v>0</v>
          </cell>
          <cell r="L1669">
            <v>0</v>
          </cell>
          <cell r="M1669">
            <v>0</v>
          </cell>
          <cell r="N1669">
            <v>0</v>
          </cell>
          <cell r="O1669">
            <v>0</v>
          </cell>
          <cell r="P1669">
            <v>0</v>
          </cell>
          <cell r="Q1669">
            <v>0</v>
          </cell>
        </row>
        <row r="1670">
          <cell r="C1670">
            <v>0</v>
          </cell>
          <cell r="D1670">
            <v>0</v>
          </cell>
          <cell r="E1670">
            <v>0</v>
          </cell>
          <cell r="F1670">
            <v>0</v>
          </cell>
          <cell r="G1670">
            <v>0</v>
          </cell>
          <cell r="H1670">
            <v>0</v>
          </cell>
          <cell r="I1670">
            <v>0</v>
          </cell>
          <cell r="J1670">
            <v>0</v>
          </cell>
          <cell r="K1670">
            <v>0</v>
          </cell>
          <cell r="L1670">
            <v>0</v>
          </cell>
          <cell r="M1670">
            <v>0</v>
          </cell>
          <cell r="N1670">
            <v>0</v>
          </cell>
          <cell r="O1670">
            <v>0</v>
          </cell>
          <cell r="P1670">
            <v>0</v>
          </cell>
          <cell r="Q1670">
            <v>0</v>
          </cell>
        </row>
        <row r="1671">
          <cell r="C1671" t="str">
            <v>DATOS ESPECÍFICOS</v>
          </cell>
          <cell r="D1671">
            <v>0</v>
          </cell>
          <cell r="E1671">
            <v>0</v>
          </cell>
          <cell r="F1671">
            <v>0</v>
          </cell>
          <cell r="G1671">
            <v>0</v>
          </cell>
          <cell r="H1671">
            <v>0</v>
          </cell>
          <cell r="I1671">
            <v>0</v>
          </cell>
          <cell r="J1671">
            <v>0</v>
          </cell>
          <cell r="K1671">
            <v>0</v>
          </cell>
          <cell r="L1671">
            <v>0</v>
          </cell>
          <cell r="M1671">
            <v>0</v>
          </cell>
          <cell r="N1671">
            <v>0</v>
          </cell>
          <cell r="O1671">
            <v>0</v>
          </cell>
          <cell r="P1671">
            <v>0</v>
          </cell>
          <cell r="Q1671">
            <v>0</v>
          </cell>
        </row>
        <row r="1672">
          <cell r="C1672">
            <v>0</v>
          </cell>
          <cell r="D1672">
            <v>0</v>
          </cell>
          <cell r="E1672">
            <v>0</v>
          </cell>
          <cell r="F1672">
            <v>0</v>
          </cell>
          <cell r="G1672">
            <v>0</v>
          </cell>
          <cell r="H1672">
            <v>0</v>
          </cell>
          <cell r="I1672">
            <v>0</v>
          </cell>
          <cell r="J1672">
            <v>0</v>
          </cell>
          <cell r="K1672">
            <v>0</v>
          </cell>
          <cell r="L1672">
            <v>0</v>
          </cell>
          <cell r="M1672">
            <v>0</v>
          </cell>
          <cell r="N1672">
            <v>0</v>
          </cell>
          <cell r="O1672">
            <v>0</v>
          </cell>
          <cell r="P1672">
            <v>0</v>
          </cell>
          <cell r="Q1672">
            <v>0</v>
          </cell>
        </row>
        <row r="1673">
          <cell r="C1673" t="str">
            <v>ITEM</v>
          </cell>
          <cell r="D1673" t="str">
            <v>DESCRIPCIÓN</v>
          </cell>
          <cell r="E1673">
            <v>0</v>
          </cell>
          <cell r="F1673">
            <v>0</v>
          </cell>
          <cell r="G1673">
            <v>0</v>
          </cell>
          <cell r="H1673">
            <v>0</v>
          </cell>
          <cell r="I1673">
            <v>0</v>
          </cell>
          <cell r="J1673">
            <v>0</v>
          </cell>
          <cell r="K1673">
            <v>0</v>
          </cell>
          <cell r="L1673">
            <v>0</v>
          </cell>
          <cell r="M1673" t="str">
            <v>UNIDAD</v>
          </cell>
          <cell r="N1673">
            <v>0</v>
          </cell>
          <cell r="O1673" t="str">
            <v>CANTIDAD</v>
          </cell>
          <cell r="P1673">
            <v>0</v>
          </cell>
          <cell r="Q1673">
            <v>0</v>
          </cell>
        </row>
        <row r="1674">
          <cell r="C1674" t="str">
            <v>5.6.1</v>
          </cell>
          <cell r="D1674" t="str">
            <v>S.T.I de Acero de Refuerzo Figurado FY=  420  MPa-60.000 PSI,  corrugado  G60.  Incluye  transporte  con descarga, transporte interno, corte y figuración, alambre de amarre Calibre 18, certificados y todos los elementos necesarios para su correcta instalación, según diseño y recomendaciones estructurales.</v>
          </cell>
          <cell r="E1674">
            <v>0</v>
          </cell>
          <cell r="F1674">
            <v>0</v>
          </cell>
          <cell r="G1674">
            <v>0</v>
          </cell>
          <cell r="H1674">
            <v>0</v>
          </cell>
          <cell r="I1674">
            <v>0</v>
          </cell>
          <cell r="J1674">
            <v>0</v>
          </cell>
          <cell r="K1674">
            <v>0</v>
          </cell>
          <cell r="L1674">
            <v>0</v>
          </cell>
          <cell r="M1674" t="str">
            <v>Kg</v>
          </cell>
          <cell r="N1674">
            <v>0</v>
          </cell>
          <cell r="O1674">
            <v>715.9</v>
          </cell>
          <cell r="P1674">
            <v>0</v>
          </cell>
          <cell r="Q1674">
            <v>0</v>
          </cell>
          <cell r="R1674">
            <v>6682</v>
          </cell>
          <cell r="S1674">
            <v>8615</v>
          </cell>
          <cell r="T1674">
            <v>1.7999999999999999E-2</v>
          </cell>
          <cell r="U1674">
            <v>0.7802</v>
          </cell>
          <cell r="V1674">
            <v>1.26E-2</v>
          </cell>
          <cell r="W1674">
            <v>0.1893</v>
          </cell>
        </row>
        <row r="1675">
          <cell r="C1675" t="str">
            <v>I. EQUIPO</v>
          </cell>
          <cell r="D1675">
            <v>0</v>
          </cell>
          <cell r="E1675">
            <v>0</v>
          </cell>
          <cell r="F1675">
            <v>0</v>
          </cell>
          <cell r="G1675">
            <v>0</v>
          </cell>
          <cell r="H1675">
            <v>0</v>
          </cell>
          <cell r="I1675">
            <v>0</v>
          </cell>
          <cell r="J1675">
            <v>0</v>
          </cell>
          <cell r="K1675">
            <v>0</v>
          </cell>
          <cell r="L1675">
            <v>0</v>
          </cell>
          <cell r="M1675">
            <v>0</v>
          </cell>
          <cell r="N1675">
            <v>0</v>
          </cell>
          <cell r="O1675">
            <v>0</v>
          </cell>
          <cell r="P1675">
            <v>0</v>
          </cell>
          <cell r="Q1675">
            <v>0</v>
          </cell>
        </row>
        <row r="1676">
          <cell r="C1676">
            <v>0</v>
          </cell>
          <cell r="D1676">
            <v>0</v>
          </cell>
          <cell r="E1676">
            <v>0</v>
          </cell>
          <cell r="F1676">
            <v>0</v>
          </cell>
          <cell r="G1676">
            <v>0</v>
          </cell>
          <cell r="H1676">
            <v>0</v>
          </cell>
          <cell r="I1676">
            <v>0</v>
          </cell>
          <cell r="J1676">
            <v>0</v>
          </cell>
          <cell r="K1676">
            <v>0</v>
          </cell>
          <cell r="L1676">
            <v>0</v>
          </cell>
          <cell r="M1676">
            <v>0</v>
          </cell>
          <cell r="N1676">
            <v>0</v>
          </cell>
          <cell r="O1676">
            <v>0</v>
          </cell>
          <cell r="P1676">
            <v>0</v>
          </cell>
          <cell r="Q1676">
            <v>0</v>
          </cell>
        </row>
        <row r="1677">
          <cell r="C1677" t="str">
            <v>DESCRIPCIÓN</v>
          </cell>
          <cell r="D1677">
            <v>0</v>
          </cell>
          <cell r="E1677">
            <v>0</v>
          </cell>
          <cell r="F1677">
            <v>0</v>
          </cell>
          <cell r="G1677">
            <v>0</v>
          </cell>
          <cell r="H1677" t="str">
            <v>MARCA</v>
          </cell>
          <cell r="I1677">
            <v>0</v>
          </cell>
          <cell r="J1677" t="str">
            <v>TIPO</v>
          </cell>
          <cell r="K1677">
            <v>0</v>
          </cell>
          <cell r="L1677" t="str">
            <v>TARIFA/HORA</v>
          </cell>
          <cell r="M1677" t="str">
            <v>RENDIMIENTO</v>
          </cell>
          <cell r="N1677">
            <v>0</v>
          </cell>
          <cell r="O1677" t="str">
            <v>Vr. UNITARIO</v>
          </cell>
          <cell r="P1677">
            <v>0</v>
          </cell>
          <cell r="Q1677">
            <v>0</v>
          </cell>
        </row>
        <row r="1678">
          <cell r="C1678" t="str">
            <v>Pulidora Manual de 4" 1/2"</v>
          </cell>
          <cell r="D1678">
            <v>0</v>
          </cell>
          <cell r="E1678">
            <v>0</v>
          </cell>
          <cell r="F1678">
            <v>0</v>
          </cell>
          <cell r="G1678">
            <v>0</v>
          </cell>
          <cell r="H1678">
            <v>0</v>
          </cell>
          <cell r="I1678">
            <v>0</v>
          </cell>
          <cell r="J1678" t="str">
            <v>Dia</v>
          </cell>
          <cell r="K1678">
            <v>0</v>
          </cell>
          <cell r="L1678">
            <v>11352</v>
          </cell>
          <cell r="M1678">
            <v>200</v>
          </cell>
          <cell r="N1678">
            <v>0</v>
          </cell>
          <cell r="O1678">
            <v>57</v>
          </cell>
          <cell r="P1678">
            <v>0</v>
          </cell>
          <cell r="Q1678">
            <v>0</v>
          </cell>
          <cell r="R1678">
            <v>3.58</v>
          </cell>
          <cell r="T1678" t="str">
            <v>Pulidora Manual de 4" 1/2"</v>
          </cell>
        </row>
        <row r="1679">
          <cell r="C1679">
            <v>0</v>
          </cell>
          <cell r="D1679">
            <v>0</v>
          </cell>
          <cell r="E1679">
            <v>0</v>
          </cell>
          <cell r="F1679">
            <v>0</v>
          </cell>
          <cell r="G1679">
            <v>0</v>
          </cell>
          <cell r="H1679">
            <v>0</v>
          </cell>
          <cell r="I1679">
            <v>0</v>
          </cell>
          <cell r="J1679" t="str">
            <v/>
          </cell>
          <cell r="K1679">
            <v>0</v>
          </cell>
          <cell r="L1679" t="str">
            <v/>
          </cell>
          <cell r="M1679">
            <v>0</v>
          </cell>
          <cell r="N1679">
            <v>0</v>
          </cell>
          <cell r="O1679">
            <v>0</v>
          </cell>
          <cell r="P1679">
            <v>0</v>
          </cell>
          <cell r="Q1679">
            <v>0</v>
          </cell>
          <cell r="R1679">
            <v>0</v>
          </cell>
          <cell r="T1679">
            <v>0</v>
          </cell>
        </row>
        <row r="1680">
          <cell r="C1680">
            <v>0</v>
          </cell>
          <cell r="D1680">
            <v>0</v>
          </cell>
          <cell r="E1680">
            <v>0</v>
          </cell>
          <cell r="F1680">
            <v>0</v>
          </cell>
          <cell r="G1680">
            <v>0</v>
          </cell>
          <cell r="H1680">
            <v>0</v>
          </cell>
          <cell r="I1680">
            <v>0</v>
          </cell>
          <cell r="J1680" t="str">
            <v/>
          </cell>
          <cell r="K1680">
            <v>0</v>
          </cell>
          <cell r="L1680" t="str">
            <v/>
          </cell>
          <cell r="M1680">
            <v>0</v>
          </cell>
          <cell r="N1680">
            <v>0</v>
          </cell>
          <cell r="O1680">
            <v>0</v>
          </cell>
          <cell r="P1680">
            <v>0</v>
          </cell>
          <cell r="Q1680">
            <v>0</v>
          </cell>
          <cell r="R1680">
            <v>0</v>
          </cell>
          <cell r="T1680">
            <v>0</v>
          </cell>
        </row>
        <row r="1681">
          <cell r="C1681" t="str">
            <v>Herramienta Menor (Como % de Mano de Obra)</v>
          </cell>
          <cell r="D1681">
            <v>0</v>
          </cell>
          <cell r="E1681">
            <v>0</v>
          </cell>
          <cell r="F1681">
            <v>0</v>
          </cell>
          <cell r="G1681">
            <v>0</v>
          </cell>
          <cell r="H1681">
            <v>0</v>
          </cell>
          <cell r="I1681">
            <v>0</v>
          </cell>
          <cell r="J1681" t="str">
            <v>Dia</v>
          </cell>
          <cell r="K1681">
            <v>0</v>
          </cell>
          <cell r="L1681">
            <v>1265</v>
          </cell>
          <cell r="M1681">
            <v>0.05</v>
          </cell>
          <cell r="N1681">
            <v>0</v>
          </cell>
          <cell r="O1681">
            <v>63</v>
          </cell>
          <cell r="P1681">
            <v>0</v>
          </cell>
          <cell r="Q1681">
            <v>0</v>
          </cell>
          <cell r="R1681">
            <v>45101.7</v>
          </cell>
          <cell r="T1681" t="str">
            <v>Herramienta Menor (Como % de Mano de Obra)</v>
          </cell>
        </row>
        <row r="1682">
          <cell r="C1682">
            <v>0</v>
          </cell>
          <cell r="D1682">
            <v>0</v>
          </cell>
          <cell r="E1682">
            <v>0</v>
          </cell>
          <cell r="F1682">
            <v>0</v>
          </cell>
          <cell r="G1682">
            <v>0</v>
          </cell>
          <cell r="H1682">
            <v>0</v>
          </cell>
          <cell r="I1682">
            <v>0</v>
          </cell>
          <cell r="J1682">
            <v>0</v>
          </cell>
          <cell r="K1682">
            <v>0</v>
          </cell>
          <cell r="L1682">
            <v>1.7999999999999999E-2</v>
          </cell>
          <cell r="M1682" t="str">
            <v>SUBTOTAL $</v>
          </cell>
          <cell r="N1682">
            <v>0</v>
          </cell>
          <cell r="O1682">
            <v>120</v>
          </cell>
          <cell r="P1682">
            <v>0</v>
          </cell>
          <cell r="Q1682">
            <v>0</v>
          </cell>
          <cell r="T1682">
            <v>0</v>
          </cell>
        </row>
        <row r="1683">
          <cell r="C1683" t="str">
            <v>II. MATERIALES</v>
          </cell>
          <cell r="D1683">
            <v>0</v>
          </cell>
          <cell r="E1683">
            <v>0</v>
          </cell>
          <cell r="F1683">
            <v>0</v>
          </cell>
          <cell r="G1683">
            <v>0</v>
          </cell>
          <cell r="H1683">
            <v>0</v>
          </cell>
          <cell r="I1683">
            <v>0</v>
          </cell>
          <cell r="J1683">
            <v>0</v>
          </cell>
          <cell r="K1683">
            <v>0</v>
          </cell>
          <cell r="L1683">
            <v>0</v>
          </cell>
          <cell r="M1683">
            <v>0</v>
          </cell>
          <cell r="N1683">
            <v>0</v>
          </cell>
          <cell r="O1683">
            <v>0</v>
          </cell>
          <cell r="P1683">
            <v>0</v>
          </cell>
          <cell r="Q1683">
            <v>0</v>
          </cell>
          <cell r="T1683">
            <v>0</v>
          </cell>
        </row>
        <row r="1684">
          <cell r="C1684">
            <v>0</v>
          </cell>
          <cell r="D1684">
            <v>0</v>
          </cell>
          <cell r="E1684">
            <v>0</v>
          </cell>
          <cell r="F1684">
            <v>0</v>
          </cell>
          <cell r="G1684">
            <v>0</v>
          </cell>
          <cell r="H1684">
            <v>0</v>
          </cell>
          <cell r="I1684">
            <v>0</v>
          </cell>
          <cell r="J1684">
            <v>0</v>
          </cell>
          <cell r="K1684">
            <v>0</v>
          </cell>
          <cell r="L1684">
            <v>0</v>
          </cell>
          <cell r="M1684">
            <v>0</v>
          </cell>
          <cell r="N1684">
            <v>0</v>
          </cell>
          <cell r="O1684">
            <v>0</v>
          </cell>
          <cell r="P1684">
            <v>0</v>
          </cell>
          <cell r="Q1684">
            <v>0</v>
          </cell>
          <cell r="T1684">
            <v>0</v>
          </cell>
        </row>
        <row r="1685">
          <cell r="C1685" t="str">
            <v>DESCRIPCIÓN</v>
          </cell>
          <cell r="D1685">
            <v>0</v>
          </cell>
          <cell r="E1685">
            <v>0</v>
          </cell>
          <cell r="F1685">
            <v>0</v>
          </cell>
          <cell r="G1685">
            <v>0</v>
          </cell>
          <cell r="H1685">
            <v>0</v>
          </cell>
          <cell r="I1685">
            <v>0</v>
          </cell>
          <cell r="J1685">
            <v>0</v>
          </cell>
          <cell r="K1685" t="str">
            <v>UNIDAD</v>
          </cell>
          <cell r="L1685" t="str">
            <v>CANTIDAD</v>
          </cell>
          <cell r="M1685" t="str">
            <v>PRECIO UNIT.</v>
          </cell>
          <cell r="N1685">
            <v>0</v>
          </cell>
          <cell r="O1685" t="str">
            <v>Vr. UNITARIO</v>
          </cell>
          <cell r="P1685">
            <v>0</v>
          </cell>
          <cell r="Q1685">
            <v>0</v>
          </cell>
          <cell r="T1685">
            <v>0</v>
          </cell>
        </row>
        <row r="1686">
          <cell r="C1686" t="str">
            <v>Acero refuerzo G-60</v>
          </cell>
          <cell r="D1686">
            <v>0</v>
          </cell>
          <cell r="E1686">
            <v>0</v>
          </cell>
          <cell r="F1686">
            <v>0</v>
          </cell>
          <cell r="G1686">
            <v>0</v>
          </cell>
          <cell r="H1686">
            <v>0</v>
          </cell>
          <cell r="I1686">
            <v>0</v>
          </cell>
          <cell r="J1686">
            <v>0</v>
          </cell>
          <cell r="K1686" t="str">
            <v>Kg</v>
          </cell>
          <cell r="L1686">
            <v>1.05</v>
          </cell>
          <cell r="M1686">
            <v>4850</v>
          </cell>
          <cell r="N1686">
            <v>0</v>
          </cell>
          <cell r="O1686">
            <v>5093</v>
          </cell>
          <cell r="P1686">
            <v>0</v>
          </cell>
          <cell r="Q1686">
            <v>0</v>
          </cell>
          <cell r="R1686">
            <v>751.7</v>
          </cell>
          <cell r="T1686" t="str">
            <v>Acero refuerzo G-60</v>
          </cell>
        </row>
        <row r="1687">
          <cell r="C1687" t="str">
            <v>Alambre negro para amarre calibre 18</v>
          </cell>
          <cell r="D1687">
            <v>0</v>
          </cell>
          <cell r="E1687">
            <v>0</v>
          </cell>
          <cell r="F1687">
            <v>0</v>
          </cell>
          <cell r="G1687">
            <v>0</v>
          </cell>
          <cell r="H1687">
            <v>0</v>
          </cell>
          <cell r="I1687">
            <v>0</v>
          </cell>
          <cell r="J1687">
            <v>0</v>
          </cell>
          <cell r="K1687" t="str">
            <v>kg</v>
          </cell>
          <cell r="L1687">
            <v>1.0500000000000001E-2</v>
          </cell>
          <cell r="M1687">
            <v>11400</v>
          </cell>
          <cell r="N1687">
            <v>0</v>
          </cell>
          <cell r="O1687">
            <v>120</v>
          </cell>
          <cell r="P1687">
            <v>0</v>
          </cell>
          <cell r="Q1687">
            <v>0</v>
          </cell>
          <cell r="R1687">
            <v>7.52</v>
          </cell>
          <cell r="T1687" t="str">
            <v>Alambre negro para amarre calibre 18</v>
          </cell>
        </row>
        <row r="1688">
          <cell r="C1688">
            <v>0</v>
          </cell>
          <cell r="D1688">
            <v>0</v>
          </cell>
          <cell r="E1688">
            <v>0</v>
          </cell>
          <cell r="F1688">
            <v>0</v>
          </cell>
          <cell r="G1688">
            <v>0</v>
          </cell>
          <cell r="H1688">
            <v>0</v>
          </cell>
          <cell r="I1688">
            <v>0</v>
          </cell>
          <cell r="J1688">
            <v>0</v>
          </cell>
          <cell r="K1688" t="str">
            <v/>
          </cell>
          <cell r="L1688">
            <v>0</v>
          </cell>
          <cell r="M1688">
            <v>0</v>
          </cell>
          <cell r="N1688">
            <v>0</v>
          </cell>
          <cell r="O1688">
            <v>0</v>
          </cell>
          <cell r="P1688">
            <v>0</v>
          </cell>
          <cell r="Q1688">
            <v>0</v>
          </cell>
          <cell r="R1688">
            <v>0</v>
          </cell>
          <cell r="T1688">
            <v>0</v>
          </cell>
        </row>
        <row r="1689">
          <cell r="C1689">
            <v>0</v>
          </cell>
          <cell r="D1689">
            <v>0</v>
          </cell>
          <cell r="E1689">
            <v>0</v>
          </cell>
          <cell r="F1689">
            <v>0</v>
          </cell>
          <cell r="G1689">
            <v>0</v>
          </cell>
          <cell r="H1689">
            <v>0</v>
          </cell>
          <cell r="I1689">
            <v>0</v>
          </cell>
          <cell r="J1689">
            <v>0</v>
          </cell>
          <cell r="K1689" t="str">
            <v/>
          </cell>
          <cell r="L1689">
            <v>0</v>
          </cell>
          <cell r="M1689">
            <v>0</v>
          </cell>
          <cell r="N1689">
            <v>0</v>
          </cell>
          <cell r="O1689">
            <v>0</v>
          </cell>
          <cell r="P1689">
            <v>0</v>
          </cell>
          <cell r="Q1689">
            <v>0</v>
          </cell>
          <cell r="R1689">
            <v>0</v>
          </cell>
          <cell r="T1689">
            <v>0</v>
          </cell>
        </row>
        <row r="1690">
          <cell r="C1690">
            <v>0</v>
          </cell>
          <cell r="D1690">
            <v>0</v>
          </cell>
          <cell r="E1690">
            <v>0</v>
          </cell>
          <cell r="F1690">
            <v>0</v>
          </cell>
          <cell r="G1690">
            <v>0</v>
          </cell>
          <cell r="H1690">
            <v>0</v>
          </cell>
          <cell r="I1690">
            <v>0</v>
          </cell>
          <cell r="J1690">
            <v>0</v>
          </cell>
          <cell r="K1690" t="str">
            <v/>
          </cell>
          <cell r="L1690">
            <v>0</v>
          </cell>
          <cell r="M1690">
            <v>0</v>
          </cell>
          <cell r="N1690">
            <v>0</v>
          </cell>
          <cell r="O1690">
            <v>0</v>
          </cell>
          <cell r="P1690">
            <v>0</v>
          </cell>
          <cell r="Q1690">
            <v>0</v>
          </cell>
          <cell r="R1690">
            <v>0</v>
          </cell>
          <cell r="T1690">
            <v>0</v>
          </cell>
        </row>
        <row r="1691">
          <cell r="C1691">
            <v>0</v>
          </cell>
          <cell r="D1691">
            <v>0</v>
          </cell>
          <cell r="E1691">
            <v>0</v>
          </cell>
          <cell r="F1691">
            <v>0</v>
          </cell>
          <cell r="G1691">
            <v>0</v>
          </cell>
          <cell r="H1691">
            <v>0</v>
          </cell>
          <cell r="I1691">
            <v>0</v>
          </cell>
          <cell r="J1691">
            <v>0</v>
          </cell>
          <cell r="K1691" t="str">
            <v/>
          </cell>
          <cell r="L1691">
            <v>0</v>
          </cell>
          <cell r="M1691">
            <v>0</v>
          </cell>
          <cell r="N1691">
            <v>0</v>
          </cell>
          <cell r="O1691">
            <v>0</v>
          </cell>
          <cell r="P1691">
            <v>0</v>
          </cell>
          <cell r="Q1691">
            <v>0</v>
          </cell>
          <cell r="R1691">
            <v>0</v>
          </cell>
          <cell r="T1691">
            <v>0</v>
          </cell>
        </row>
        <row r="1692">
          <cell r="C1692">
            <v>0</v>
          </cell>
          <cell r="D1692">
            <v>0</v>
          </cell>
          <cell r="E1692">
            <v>0</v>
          </cell>
          <cell r="F1692">
            <v>0</v>
          </cell>
          <cell r="G1692">
            <v>0</v>
          </cell>
          <cell r="H1692">
            <v>0</v>
          </cell>
          <cell r="I1692">
            <v>0</v>
          </cell>
          <cell r="J1692">
            <v>0</v>
          </cell>
          <cell r="K1692" t="str">
            <v/>
          </cell>
          <cell r="L1692">
            <v>0</v>
          </cell>
          <cell r="M1692">
            <v>0</v>
          </cell>
          <cell r="N1692">
            <v>0</v>
          </cell>
          <cell r="O1692">
            <v>0</v>
          </cell>
          <cell r="P1692">
            <v>0</v>
          </cell>
          <cell r="Q1692">
            <v>0</v>
          </cell>
          <cell r="R1692">
            <v>0</v>
          </cell>
          <cell r="T1692">
            <v>0</v>
          </cell>
        </row>
        <row r="1693">
          <cell r="C1693">
            <v>0</v>
          </cell>
          <cell r="D1693">
            <v>0</v>
          </cell>
          <cell r="E1693">
            <v>0</v>
          </cell>
          <cell r="F1693">
            <v>0</v>
          </cell>
          <cell r="G1693">
            <v>0</v>
          </cell>
          <cell r="H1693">
            <v>0</v>
          </cell>
          <cell r="I1693">
            <v>0</v>
          </cell>
          <cell r="J1693">
            <v>0</v>
          </cell>
          <cell r="K1693">
            <v>0</v>
          </cell>
          <cell r="L1693">
            <v>0.7802</v>
          </cell>
          <cell r="M1693" t="str">
            <v>SUBTOTAL $</v>
          </cell>
          <cell r="N1693">
            <v>0</v>
          </cell>
          <cell r="O1693">
            <v>5213</v>
          </cell>
          <cell r="P1693">
            <v>0</v>
          </cell>
          <cell r="Q1693">
            <v>0</v>
          </cell>
          <cell r="T1693">
            <v>0</v>
          </cell>
        </row>
        <row r="1694">
          <cell r="C1694" t="str">
            <v>III. TRANSPORTES</v>
          </cell>
          <cell r="D1694">
            <v>0</v>
          </cell>
          <cell r="E1694">
            <v>0</v>
          </cell>
          <cell r="F1694">
            <v>0</v>
          </cell>
          <cell r="G1694">
            <v>0</v>
          </cell>
          <cell r="H1694">
            <v>0</v>
          </cell>
          <cell r="I1694">
            <v>0</v>
          </cell>
          <cell r="J1694">
            <v>0</v>
          </cell>
          <cell r="K1694">
            <v>0</v>
          </cell>
          <cell r="L1694">
            <v>0</v>
          </cell>
          <cell r="M1694">
            <v>0</v>
          </cell>
          <cell r="N1694">
            <v>0</v>
          </cell>
          <cell r="O1694">
            <v>0</v>
          </cell>
          <cell r="P1694">
            <v>0</v>
          </cell>
          <cell r="Q1694">
            <v>0</v>
          </cell>
          <cell r="T1694">
            <v>0</v>
          </cell>
        </row>
        <row r="1695">
          <cell r="C1695">
            <v>0</v>
          </cell>
          <cell r="D1695">
            <v>0</v>
          </cell>
          <cell r="E1695">
            <v>0</v>
          </cell>
          <cell r="F1695">
            <v>0</v>
          </cell>
          <cell r="G1695">
            <v>0</v>
          </cell>
          <cell r="H1695">
            <v>0</v>
          </cell>
          <cell r="I1695">
            <v>0</v>
          </cell>
          <cell r="J1695">
            <v>0</v>
          </cell>
          <cell r="K1695">
            <v>0</v>
          </cell>
          <cell r="L1695">
            <v>0</v>
          </cell>
          <cell r="M1695">
            <v>0</v>
          </cell>
          <cell r="N1695">
            <v>0</v>
          </cell>
          <cell r="O1695">
            <v>0</v>
          </cell>
          <cell r="P1695">
            <v>0</v>
          </cell>
          <cell r="Q1695">
            <v>0</v>
          </cell>
          <cell r="T1695">
            <v>0</v>
          </cell>
        </row>
        <row r="1696">
          <cell r="C1696" t="str">
            <v>MATERIAL</v>
          </cell>
          <cell r="D1696">
            <v>0</v>
          </cell>
          <cell r="E1696">
            <v>0</v>
          </cell>
          <cell r="F1696">
            <v>0</v>
          </cell>
          <cell r="G1696">
            <v>0</v>
          </cell>
          <cell r="H1696">
            <v>0</v>
          </cell>
          <cell r="I1696">
            <v>0</v>
          </cell>
          <cell r="J1696" t="str">
            <v>VOL. o PESO</v>
          </cell>
          <cell r="K1696" t="str">
            <v>DISTANCIA</v>
          </cell>
          <cell r="L1696" t="str">
            <v>M3 o Ton/Km</v>
          </cell>
          <cell r="M1696" t="str">
            <v>TARIFA</v>
          </cell>
          <cell r="N1696">
            <v>0</v>
          </cell>
          <cell r="O1696" t="str">
            <v>Vr. UNITARIO</v>
          </cell>
          <cell r="P1696">
            <v>0</v>
          </cell>
          <cell r="Q1696">
            <v>0</v>
          </cell>
          <cell r="T1696">
            <v>0</v>
          </cell>
        </row>
        <row r="1697">
          <cell r="C1697" t="str">
            <v>Transporte de acero</v>
          </cell>
          <cell r="D1697">
            <v>0</v>
          </cell>
          <cell r="E1697">
            <v>0</v>
          </cell>
          <cell r="F1697">
            <v>0</v>
          </cell>
          <cell r="G1697">
            <v>0</v>
          </cell>
          <cell r="H1697">
            <v>0</v>
          </cell>
          <cell r="I1697">
            <v>0</v>
          </cell>
          <cell r="J1697" t="str">
            <v>tkm</v>
          </cell>
          <cell r="K1697">
            <v>100</v>
          </cell>
          <cell r="L1697">
            <v>1.0500000000000002E-3</v>
          </cell>
          <cell r="M1697">
            <v>800</v>
          </cell>
          <cell r="N1697">
            <v>0</v>
          </cell>
          <cell r="O1697">
            <v>84</v>
          </cell>
          <cell r="P1697">
            <v>0</v>
          </cell>
          <cell r="Q1697">
            <v>0</v>
          </cell>
          <cell r="R1697">
            <v>75.17</v>
          </cell>
          <cell r="T1697" t="str">
            <v>Transporte de acero</v>
          </cell>
        </row>
        <row r="1698">
          <cell r="C1698">
            <v>0</v>
          </cell>
          <cell r="D1698">
            <v>0</v>
          </cell>
          <cell r="E1698">
            <v>0</v>
          </cell>
          <cell r="F1698">
            <v>0</v>
          </cell>
          <cell r="G1698">
            <v>0</v>
          </cell>
          <cell r="H1698">
            <v>0</v>
          </cell>
          <cell r="I1698">
            <v>0</v>
          </cell>
          <cell r="J1698" t="str">
            <v/>
          </cell>
          <cell r="K1698">
            <v>0</v>
          </cell>
          <cell r="L1698">
            <v>0</v>
          </cell>
          <cell r="M1698">
            <v>0</v>
          </cell>
          <cell r="N1698">
            <v>0</v>
          </cell>
          <cell r="O1698">
            <v>0</v>
          </cell>
          <cell r="P1698">
            <v>0</v>
          </cell>
          <cell r="Q1698">
            <v>0</v>
          </cell>
          <cell r="R1698">
            <v>0</v>
          </cell>
          <cell r="T1698">
            <v>0</v>
          </cell>
        </row>
        <row r="1699">
          <cell r="C1699">
            <v>0</v>
          </cell>
          <cell r="D1699">
            <v>0</v>
          </cell>
          <cell r="E1699">
            <v>0</v>
          </cell>
          <cell r="F1699">
            <v>0</v>
          </cell>
          <cell r="G1699">
            <v>0</v>
          </cell>
          <cell r="H1699">
            <v>0</v>
          </cell>
          <cell r="I1699">
            <v>0</v>
          </cell>
          <cell r="J1699" t="str">
            <v/>
          </cell>
          <cell r="K1699">
            <v>0</v>
          </cell>
          <cell r="L1699">
            <v>0</v>
          </cell>
          <cell r="M1699">
            <v>0</v>
          </cell>
          <cell r="N1699">
            <v>0</v>
          </cell>
          <cell r="O1699">
            <v>0</v>
          </cell>
          <cell r="P1699">
            <v>0</v>
          </cell>
          <cell r="Q1699">
            <v>0</v>
          </cell>
          <cell r="R1699">
            <v>0</v>
          </cell>
          <cell r="T1699">
            <v>0</v>
          </cell>
        </row>
        <row r="1700">
          <cell r="C1700">
            <v>0</v>
          </cell>
          <cell r="D1700">
            <v>0</v>
          </cell>
          <cell r="E1700">
            <v>0</v>
          </cell>
          <cell r="F1700">
            <v>0</v>
          </cell>
          <cell r="G1700">
            <v>0</v>
          </cell>
          <cell r="H1700">
            <v>0</v>
          </cell>
          <cell r="I1700">
            <v>0</v>
          </cell>
          <cell r="J1700">
            <v>0</v>
          </cell>
          <cell r="K1700">
            <v>0</v>
          </cell>
          <cell r="L1700">
            <v>1.26E-2</v>
          </cell>
          <cell r="M1700" t="str">
            <v>SUBTOTAL $</v>
          </cell>
          <cell r="N1700">
            <v>0</v>
          </cell>
          <cell r="O1700">
            <v>84</v>
          </cell>
          <cell r="P1700">
            <v>0</v>
          </cell>
          <cell r="Q1700">
            <v>0</v>
          </cell>
          <cell r="T1700">
            <v>0</v>
          </cell>
        </row>
        <row r="1701">
          <cell r="C1701" t="str">
            <v>IV. MANO DE OBRA</v>
          </cell>
          <cell r="D1701">
            <v>0</v>
          </cell>
          <cell r="E1701">
            <v>0</v>
          </cell>
          <cell r="F1701">
            <v>0</v>
          </cell>
          <cell r="G1701">
            <v>0</v>
          </cell>
          <cell r="H1701">
            <v>0</v>
          </cell>
          <cell r="I1701">
            <v>0</v>
          </cell>
          <cell r="J1701">
            <v>0</v>
          </cell>
          <cell r="K1701">
            <v>0</v>
          </cell>
          <cell r="L1701">
            <v>0</v>
          </cell>
          <cell r="M1701">
            <v>0</v>
          </cell>
          <cell r="N1701">
            <v>0</v>
          </cell>
          <cell r="O1701">
            <v>0</v>
          </cell>
          <cell r="P1701">
            <v>0</v>
          </cell>
          <cell r="Q1701">
            <v>0</v>
          </cell>
          <cell r="T1701">
            <v>0</v>
          </cell>
        </row>
        <row r="1702">
          <cell r="C1702">
            <v>0</v>
          </cell>
          <cell r="D1702">
            <v>0</v>
          </cell>
          <cell r="E1702">
            <v>0</v>
          </cell>
          <cell r="F1702">
            <v>0</v>
          </cell>
          <cell r="G1702">
            <v>0</v>
          </cell>
          <cell r="H1702">
            <v>0</v>
          </cell>
          <cell r="I1702">
            <v>0</v>
          </cell>
          <cell r="J1702">
            <v>0</v>
          </cell>
          <cell r="K1702">
            <v>0</v>
          </cell>
          <cell r="L1702">
            <v>0</v>
          </cell>
          <cell r="M1702">
            <v>0</v>
          </cell>
          <cell r="N1702">
            <v>0</v>
          </cell>
          <cell r="O1702">
            <v>0</v>
          </cell>
          <cell r="P1702">
            <v>0</v>
          </cell>
          <cell r="Q1702">
            <v>0</v>
          </cell>
          <cell r="T1702">
            <v>0</v>
          </cell>
        </row>
        <row r="1703">
          <cell r="C1703" t="str">
            <v>TRABAJADOR</v>
          </cell>
          <cell r="D1703">
            <v>0</v>
          </cell>
          <cell r="E1703">
            <v>0</v>
          </cell>
          <cell r="F1703">
            <v>0</v>
          </cell>
          <cell r="G1703">
            <v>0</v>
          </cell>
          <cell r="H1703">
            <v>0</v>
          </cell>
          <cell r="I1703" t="str">
            <v>CANTIDAD</v>
          </cell>
          <cell r="J1703" t="str">
            <v>JORNAL</v>
          </cell>
          <cell r="K1703" t="str">
            <v>PRESTACIONES</v>
          </cell>
          <cell r="L1703" t="str">
            <v>JORNAL TOTAL</v>
          </cell>
          <cell r="M1703" t="str">
            <v>RENDIMIENTO</v>
          </cell>
          <cell r="N1703">
            <v>0</v>
          </cell>
          <cell r="O1703" t="str">
            <v>Vr. UNITARIO</v>
          </cell>
          <cell r="P1703">
            <v>0</v>
          </cell>
          <cell r="Q1703">
            <v>0</v>
          </cell>
          <cell r="R1703">
            <v>0</v>
          </cell>
          <cell r="T1703">
            <v>0</v>
          </cell>
        </row>
        <row r="1704">
          <cell r="C1704" t="str">
            <v>Oficial</v>
          </cell>
          <cell r="D1704">
            <v>0</v>
          </cell>
          <cell r="E1704">
            <v>0</v>
          </cell>
          <cell r="F1704">
            <v>0</v>
          </cell>
          <cell r="G1704">
            <v>0</v>
          </cell>
          <cell r="H1704">
            <v>0</v>
          </cell>
          <cell r="I1704">
            <v>1</v>
          </cell>
          <cell r="J1704">
            <v>88160</v>
          </cell>
          <cell r="K1704">
            <v>1.6933</v>
          </cell>
          <cell r="L1704">
            <v>149281</v>
          </cell>
          <cell r="M1704">
            <v>200</v>
          </cell>
          <cell r="N1704">
            <v>0</v>
          </cell>
          <cell r="O1704">
            <v>746</v>
          </cell>
          <cell r="P1704">
            <v>0</v>
          </cell>
          <cell r="Q1704">
            <v>0</v>
          </cell>
          <cell r="R1704">
            <v>3.58</v>
          </cell>
          <cell r="T1704" t="str">
            <v>Oficial</v>
          </cell>
        </row>
        <row r="1705">
          <cell r="C1705" t="str">
            <v>Ayudante Entendido</v>
          </cell>
          <cell r="D1705">
            <v>0</v>
          </cell>
          <cell r="E1705">
            <v>0</v>
          </cell>
          <cell r="F1705">
            <v>0</v>
          </cell>
          <cell r="G1705">
            <v>0</v>
          </cell>
          <cell r="H1705">
            <v>0</v>
          </cell>
          <cell r="I1705">
            <v>1</v>
          </cell>
          <cell r="J1705">
            <v>60367</v>
          </cell>
          <cell r="K1705">
            <v>1.7181</v>
          </cell>
          <cell r="L1705">
            <v>103717</v>
          </cell>
          <cell r="M1705">
            <v>200</v>
          </cell>
          <cell r="N1705">
            <v>0</v>
          </cell>
          <cell r="O1705">
            <v>519</v>
          </cell>
          <cell r="P1705">
            <v>0</v>
          </cell>
          <cell r="Q1705">
            <v>0</v>
          </cell>
          <cell r="R1705">
            <v>3.58</v>
          </cell>
          <cell r="T1705" t="str">
            <v>Ayudante Entendido</v>
          </cell>
        </row>
        <row r="1706">
          <cell r="C1706">
            <v>0</v>
          </cell>
          <cell r="D1706">
            <v>0</v>
          </cell>
          <cell r="E1706">
            <v>0</v>
          </cell>
          <cell r="F1706">
            <v>0</v>
          </cell>
          <cell r="G1706">
            <v>0</v>
          </cell>
          <cell r="H1706">
            <v>0</v>
          </cell>
          <cell r="I1706">
            <v>0</v>
          </cell>
          <cell r="J1706">
            <v>0</v>
          </cell>
          <cell r="K1706">
            <v>0</v>
          </cell>
          <cell r="L1706">
            <v>0</v>
          </cell>
          <cell r="M1706">
            <v>0</v>
          </cell>
          <cell r="N1706">
            <v>0</v>
          </cell>
          <cell r="O1706">
            <v>0</v>
          </cell>
          <cell r="P1706">
            <v>0</v>
          </cell>
          <cell r="Q1706">
            <v>0</v>
          </cell>
          <cell r="R1706">
            <v>0</v>
          </cell>
          <cell r="T1706">
            <v>0</v>
          </cell>
        </row>
        <row r="1707">
          <cell r="C1707">
            <v>0</v>
          </cell>
          <cell r="D1707">
            <v>0</v>
          </cell>
          <cell r="E1707">
            <v>0</v>
          </cell>
          <cell r="F1707">
            <v>0</v>
          </cell>
          <cell r="G1707">
            <v>0</v>
          </cell>
          <cell r="H1707">
            <v>0</v>
          </cell>
          <cell r="I1707">
            <v>0</v>
          </cell>
          <cell r="J1707">
            <v>0</v>
          </cell>
          <cell r="K1707">
            <v>0</v>
          </cell>
          <cell r="L1707">
            <v>0.1893</v>
          </cell>
          <cell r="M1707" t="str">
            <v>SUBTOTAL $</v>
          </cell>
          <cell r="N1707">
            <v>0</v>
          </cell>
          <cell r="O1707">
            <v>1265</v>
          </cell>
          <cell r="P1707">
            <v>0</v>
          </cell>
          <cell r="Q1707">
            <v>0</v>
          </cell>
          <cell r="T1707">
            <v>0</v>
          </cell>
        </row>
        <row r="1708">
          <cell r="C1708">
            <v>0</v>
          </cell>
          <cell r="D1708">
            <v>0</v>
          </cell>
          <cell r="E1708">
            <v>0</v>
          </cell>
          <cell r="F1708">
            <v>0</v>
          </cell>
          <cell r="G1708">
            <v>0</v>
          </cell>
          <cell r="H1708">
            <v>0</v>
          </cell>
          <cell r="I1708">
            <v>0</v>
          </cell>
          <cell r="J1708">
            <v>0</v>
          </cell>
          <cell r="K1708">
            <v>0</v>
          </cell>
          <cell r="L1708">
            <v>0</v>
          </cell>
          <cell r="M1708">
            <v>0</v>
          </cell>
          <cell r="N1708">
            <v>0</v>
          </cell>
          <cell r="O1708">
            <v>0</v>
          </cell>
          <cell r="P1708">
            <v>0</v>
          </cell>
          <cell r="Q1708">
            <v>0</v>
          </cell>
        </row>
        <row r="1709">
          <cell r="C1709" t="str">
            <v>TOTAL COSTO DIRECTO $</v>
          </cell>
          <cell r="D1709">
            <v>0</v>
          </cell>
          <cell r="E1709">
            <v>0</v>
          </cell>
          <cell r="F1709">
            <v>0</v>
          </cell>
          <cell r="G1709">
            <v>0</v>
          </cell>
          <cell r="H1709">
            <v>0</v>
          </cell>
          <cell r="I1709">
            <v>0</v>
          </cell>
          <cell r="J1709">
            <v>0</v>
          </cell>
          <cell r="K1709">
            <v>0</v>
          </cell>
          <cell r="L1709">
            <v>0</v>
          </cell>
          <cell r="M1709">
            <v>0</v>
          </cell>
          <cell r="N1709">
            <v>0</v>
          </cell>
          <cell r="O1709">
            <v>6682</v>
          </cell>
          <cell r="P1709">
            <v>0</v>
          </cell>
          <cell r="Q1709">
            <v>0</v>
          </cell>
        </row>
        <row r="1710">
          <cell r="C1710" t="str">
            <v>V. COSTOS INDIRECTOS</v>
          </cell>
          <cell r="D1710">
            <v>0</v>
          </cell>
          <cell r="E1710">
            <v>0</v>
          </cell>
          <cell r="F1710">
            <v>0</v>
          </cell>
          <cell r="G1710">
            <v>0</v>
          </cell>
          <cell r="H1710">
            <v>0</v>
          </cell>
          <cell r="I1710">
            <v>0</v>
          </cell>
          <cell r="J1710">
            <v>0</v>
          </cell>
          <cell r="K1710">
            <v>0</v>
          </cell>
          <cell r="L1710">
            <v>0</v>
          </cell>
          <cell r="M1710">
            <v>0</v>
          </cell>
          <cell r="N1710">
            <v>0</v>
          </cell>
          <cell r="O1710">
            <v>0</v>
          </cell>
          <cell r="P1710">
            <v>0</v>
          </cell>
          <cell r="Q1710">
            <v>0</v>
          </cell>
        </row>
        <row r="1711">
          <cell r="C1711">
            <v>0</v>
          </cell>
          <cell r="D1711">
            <v>0</v>
          </cell>
          <cell r="E1711">
            <v>0</v>
          </cell>
          <cell r="F1711">
            <v>0</v>
          </cell>
          <cell r="G1711">
            <v>0</v>
          </cell>
          <cell r="H1711">
            <v>0</v>
          </cell>
          <cell r="I1711">
            <v>0</v>
          </cell>
          <cell r="J1711">
            <v>0</v>
          </cell>
          <cell r="K1711">
            <v>0</v>
          </cell>
          <cell r="L1711">
            <v>0</v>
          </cell>
          <cell r="M1711">
            <v>0</v>
          </cell>
          <cell r="N1711">
            <v>0</v>
          </cell>
          <cell r="O1711">
            <v>0</v>
          </cell>
          <cell r="P1711">
            <v>0</v>
          </cell>
          <cell r="Q1711">
            <v>0</v>
          </cell>
        </row>
        <row r="1712">
          <cell r="C1712" t="str">
            <v>Descripción</v>
          </cell>
          <cell r="D1712">
            <v>0</v>
          </cell>
          <cell r="E1712">
            <v>0</v>
          </cell>
          <cell r="F1712">
            <v>0</v>
          </cell>
          <cell r="G1712">
            <v>0</v>
          </cell>
          <cell r="H1712">
            <v>0</v>
          </cell>
          <cell r="I1712">
            <v>0</v>
          </cell>
          <cell r="J1712">
            <v>0</v>
          </cell>
          <cell r="K1712">
            <v>0</v>
          </cell>
          <cell r="L1712" t="str">
            <v>Porcentaje</v>
          </cell>
          <cell r="M1712" t="str">
            <v>Valor Total</v>
          </cell>
          <cell r="N1712">
            <v>0</v>
          </cell>
          <cell r="O1712">
            <v>0</v>
          </cell>
          <cell r="P1712">
            <v>0</v>
          </cell>
          <cell r="Q1712">
            <v>0</v>
          </cell>
        </row>
        <row r="1713">
          <cell r="C1713" t="str">
            <v>ADMINISTRACION</v>
          </cell>
          <cell r="D1713">
            <v>0</v>
          </cell>
          <cell r="E1713">
            <v>0</v>
          </cell>
          <cell r="F1713">
            <v>0</v>
          </cell>
          <cell r="G1713">
            <v>0</v>
          </cell>
          <cell r="H1713">
            <v>0</v>
          </cell>
          <cell r="I1713">
            <v>0</v>
          </cell>
          <cell r="J1713">
            <v>0</v>
          </cell>
          <cell r="K1713">
            <v>0</v>
          </cell>
          <cell r="L1713">
            <v>0.23930000000000001</v>
          </cell>
          <cell r="M1713">
            <v>1599</v>
          </cell>
          <cell r="N1713">
            <v>0</v>
          </cell>
          <cell r="O1713">
            <v>0</v>
          </cell>
          <cell r="P1713">
            <v>0</v>
          </cell>
          <cell r="Q1713">
            <v>0</v>
          </cell>
        </row>
        <row r="1714">
          <cell r="C1714" t="str">
            <v xml:space="preserve">IMPREVISTOS </v>
          </cell>
          <cell r="D1714">
            <v>0</v>
          </cell>
          <cell r="E1714">
            <v>0</v>
          </cell>
          <cell r="F1714">
            <v>0</v>
          </cell>
          <cell r="G1714">
            <v>0</v>
          </cell>
          <cell r="H1714">
            <v>0</v>
          </cell>
          <cell r="I1714">
            <v>0</v>
          </cell>
          <cell r="J1714">
            <v>0</v>
          </cell>
          <cell r="K1714">
            <v>0</v>
          </cell>
          <cell r="L1714">
            <v>0</v>
          </cell>
          <cell r="M1714">
            <v>0</v>
          </cell>
          <cell r="N1714">
            <v>0</v>
          </cell>
          <cell r="O1714">
            <v>0</v>
          </cell>
          <cell r="P1714">
            <v>0</v>
          </cell>
          <cell r="Q1714">
            <v>0</v>
          </cell>
        </row>
        <row r="1715">
          <cell r="C1715" t="str">
            <v>UTILIDAD</v>
          </cell>
          <cell r="D1715">
            <v>0</v>
          </cell>
          <cell r="E1715">
            <v>0</v>
          </cell>
          <cell r="F1715">
            <v>0</v>
          </cell>
          <cell r="G1715">
            <v>0</v>
          </cell>
          <cell r="H1715">
            <v>0</v>
          </cell>
          <cell r="I1715">
            <v>0</v>
          </cell>
          <cell r="J1715">
            <v>0</v>
          </cell>
          <cell r="K1715">
            <v>0</v>
          </cell>
          <cell r="L1715">
            <v>0.05</v>
          </cell>
          <cell r="M1715">
            <v>334</v>
          </cell>
          <cell r="N1715">
            <v>0</v>
          </cell>
          <cell r="O1715">
            <v>0</v>
          </cell>
          <cell r="P1715">
            <v>0</v>
          </cell>
          <cell r="Q1715">
            <v>0</v>
          </cell>
        </row>
        <row r="1716">
          <cell r="C1716" t="str">
            <v>SUBTOTAL $</v>
          </cell>
          <cell r="D1716">
            <v>0</v>
          </cell>
          <cell r="E1716">
            <v>0</v>
          </cell>
          <cell r="F1716">
            <v>0</v>
          </cell>
          <cell r="G1716">
            <v>0</v>
          </cell>
          <cell r="H1716">
            <v>0</v>
          </cell>
          <cell r="I1716">
            <v>0</v>
          </cell>
          <cell r="J1716">
            <v>0</v>
          </cell>
          <cell r="K1716">
            <v>0</v>
          </cell>
          <cell r="L1716">
            <v>0</v>
          </cell>
          <cell r="M1716">
            <v>0</v>
          </cell>
          <cell r="N1716">
            <v>0</v>
          </cell>
          <cell r="O1716">
            <v>1933</v>
          </cell>
          <cell r="P1716">
            <v>0</v>
          </cell>
          <cell r="Q1716">
            <v>0</v>
          </cell>
        </row>
        <row r="1717">
          <cell r="C1717">
            <v>0</v>
          </cell>
          <cell r="D1717">
            <v>0</v>
          </cell>
          <cell r="E1717">
            <v>0</v>
          </cell>
          <cell r="F1717">
            <v>0</v>
          </cell>
          <cell r="G1717">
            <v>0</v>
          </cell>
          <cell r="H1717">
            <v>0</v>
          </cell>
          <cell r="I1717">
            <v>0</v>
          </cell>
          <cell r="J1717">
            <v>0</v>
          </cell>
          <cell r="K1717">
            <v>0</v>
          </cell>
          <cell r="L1717">
            <v>0</v>
          </cell>
          <cell r="M1717">
            <v>0</v>
          </cell>
          <cell r="N1717">
            <v>0</v>
          </cell>
          <cell r="O1717">
            <v>0</v>
          </cell>
          <cell r="P1717">
            <v>0</v>
          </cell>
          <cell r="Q1717">
            <v>0</v>
          </cell>
        </row>
        <row r="1718">
          <cell r="C1718" t="str">
            <v>Precio Unitario Total Aproximado al peso $</v>
          </cell>
          <cell r="D1718">
            <v>0</v>
          </cell>
          <cell r="E1718">
            <v>0</v>
          </cell>
          <cell r="F1718">
            <v>0</v>
          </cell>
          <cell r="G1718">
            <v>0</v>
          </cell>
          <cell r="H1718">
            <v>0</v>
          </cell>
          <cell r="I1718">
            <v>0</v>
          </cell>
          <cell r="J1718">
            <v>0</v>
          </cell>
          <cell r="K1718">
            <v>0</v>
          </cell>
          <cell r="L1718">
            <v>0</v>
          </cell>
          <cell r="M1718">
            <v>0</v>
          </cell>
          <cell r="N1718">
            <v>0</v>
          </cell>
          <cell r="O1718">
            <v>8615</v>
          </cell>
          <cell r="P1718">
            <v>0</v>
          </cell>
          <cell r="Q1718">
            <v>0</v>
          </cell>
        </row>
        <row r="1719">
          <cell r="C1719">
            <v>0</v>
          </cell>
          <cell r="D1719">
            <v>0</v>
          </cell>
          <cell r="E1719">
            <v>0</v>
          </cell>
          <cell r="F1719">
            <v>0</v>
          </cell>
          <cell r="G1719">
            <v>0</v>
          </cell>
          <cell r="H1719">
            <v>0</v>
          </cell>
          <cell r="I1719">
            <v>0</v>
          </cell>
          <cell r="J1719">
            <v>0</v>
          </cell>
          <cell r="K1719">
            <v>0</v>
          </cell>
          <cell r="L1719">
            <v>0</v>
          </cell>
          <cell r="M1719">
            <v>0</v>
          </cell>
          <cell r="N1719">
            <v>0</v>
          </cell>
          <cell r="O1719">
            <v>0</v>
          </cell>
          <cell r="P1719">
            <v>0</v>
          </cell>
          <cell r="Q1719">
            <v>0</v>
          </cell>
        </row>
        <row r="1720">
          <cell r="C1720">
            <v>0</v>
          </cell>
          <cell r="D1720">
            <v>0</v>
          </cell>
          <cell r="E1720">
            <v>0</v>
          </cell>
          <cell r="F1720">
            <v>0</v>
          </cell>
          <cell r="G1720">
            <v>0</v>
          </cell>
          <cell r="H1720">
            <v>0</v>
          </cell>
          <cell r="I1720">
            <v>0</v>
          </cell>
          <cell r="J1720">
            <v>0</v>
          </cell>
          <cell r="K1720">
            <v>0</v>
          </cell>
          <cell r="L1720">
            <v>0</v>
          </cell>
          <cell r="M1720">
            <v>0</v>
          </cell>
          <cell r="N1720">
            <v>0</v>
          </cell>
          <cell r="O1720">
            <v>0</v>
          </cell>
          <cell r="P1720">
            <v>0</v>
          </cell>
          <cell r="Q1720">
            <v>0</v>
          </cell>
        </row>
        <row r="1721">
          <cell r="C1721">
            <v>0</v>
          </cell>
          <cell r="D1721">
            <v>0</v>
          </cell>
          <cell r="E1721">
            <v>0</v>
          </cell>
          <cell r="F1721">
            <v>0</v>
          </cell>
          <cell r="G1721">
            <v>0</v>
          </cell>
          <cell r="H1721" t="str">
            <v>Firma</v>
          </cell>
          <cell r="I1721">
            <v>0</v>
          </cell>
          <cell r="J1721">
            <v>0</v>
          </cell>
          <cell r="K1721">
            <v>0</v>
          </cell>
          <cell r="L1721">
            <v>0</v>
          </cell>
          <cell r="M1721">
            <v>0</v>
          </cell>
          <cell r="N1721">
            <v>0</v>
          </cell>
          <cell r="O1721">
            <v>0</v>
          </cell>
          <cell r="P1721">
            <v>0</v>
          </cell>
          <cell r="Q1721">
            <v>0</v>
          </cell>
        </row>
        <row r="1722">
          <cell r="C1722">
            <v>0</v>
          </cell>
          <cell r="D1722">
            <v>0</v>
          </cell>
          <cell r="E1722">
            <v>0</v>
          </cell>
          <cell r="F1722">
            <v>0</v>
          </cell>
          <cell r="G1722">
            <v>0</v>
          </cell>
          <cell r="H1722" t="str">
            <v>Nombre:</v>
          </cell>
          <cell r="I1722">
            <v>0</v>
          </cell>
          <cell r="J1722">
            <v>0</v>
          </cell>
          <cell r="K1722">
            <v>0</v>
          </cell>
          <cell r="L1722">
            <v>0</v>
          </cell>
          <cell r="M1722">
            <v>0</v>
          </cell>
          <cell r="N1722">
            <v>0</v>
          </cell>
          <cell r="O1722">
            <v>0</v>
          </cell>
          <cell r="P1722">
            <v>0</v>
          </cell>
          <cell r="Q1722">
            <v>0</v>
          </cell>
        </row>
        <row r="1723">
          <cell r="C1723">
            <v>0</v>
          </cell>
          <cell r="D1723">
            <v>0</v>
          </cell>
          <cell r="E1723">
            <v>0</v>
          </cell>
          <cell r="F1723">
            <v>0</v>
          </cell>
          <cell r="G1723">
            <v>0</v>
          </cell>
          <cell r="H1723" t="str">
            <v>Representante Legal del Contratista o su Apoderado</v>
          </cell>
          <cell r="I1723">
            <v>0</v>
          </cell>
          <cell r="J1723">
            <v>0</v>
          </cell>
          <cell r="K1723">
            <v>0</v>
          </cell>
          <cell r="L1723">
            <v>0</v>
          </cell>
          <cell r="M1723">
            <v>0</v>
          </cell>
          <cell r="N1723">
            <v>0</v>
          </cell>
          <cell r="O1723">
            <v>0</v>
          </cell>
          <cell r="P1723">
            <v>0</v>
          </cell>
          <cell r="Q1723">
            <v>0</v>
          </cell>
        </row>
        <row r="1724">
          <cell r="C1724">
            <v>0</v>
          </cell>
          <cell r="D1724">
            <v>0</v>
          </cell>
          <cell r="E1724">
            <v>0</v>
          </cell>
          <cell r="F1724">
            <v>0</v>
          </cell>
          <cell r="G1724">
            <v>0</v>
          </cell>
          <cell r="H1724" t="str">
            <v>Matricula No. :</v>
          </cell>
          <cell r="I1724">
            <v>0</v>
          </cell>
          <cell r="J1724">
            <v>0</v>
          </cell>
          <cell r="K1724">
            <v>0</v>
          </cell>
          <cell r="L1724">
            <v>0</v>
          </cell>
          <cell r="M1724">
            <v>0</v>
          </cell>
          <cell r="N1724">
            <v>0</v>
          </cell>
          <cell r="O1724">
            <v>0</v>
          </cell>
          <cell r="P1724">
            <v>0</v>
          </cell>
          <cell r="Q1724">
            <v>0</v>
          </cell>
        </row>
        <row r="1725">
          <cell r="C1725">
            <v>0</v>
          </cell>
          <cell r="D1725">
            <v>0</v>
          </cell>
          <cell r="E1725">
            <v>0</v>
          </cell>
          <cell r="F1725">
            <v>0</v>
          </cell>
          <cell r="G1725">
            <v>0</v>
          </cell>
          <cell r="H1725" t="str">
            <v xml:space="preserve"> </v>
          </cell>
          <cell r="I1725">
            <v>0</v>
          </cell>
          <cell r="J1725">
            <v>0</v>
          </cell>
          <cell r="K1725">
            <v>0</v>
          </cell>
          <cell r="L1725">
            <v>0</v>
          </cell>
          <cell r="M1725">
            <v>0</v>
          </cell>
          <cell r="N1725">
            <v>0</v>
          </cell>
          <cell r="O1725">
            <v>0</v>
          </cell>
          <cell r="P1725">
            <v>0</v>
          </cell>
          <cell r="Q1725">
            <v>0</v>
          </cell>
        </row>
        <row r="1726">
          <cell r="C1726" t="str">
            <v>OBSERVACIONES INTERVENTORÍA</v>
          </cell>
          <cell r="D1726">
            <v>0</v>
          </cell>
          <cell r="E1726">
            <v>0</v>
          </cell>
          <cell r="F1726">
            <v>0</v>
          </cell>
          <cell r="G1726">
            <v>0</v>
          </cell>
          <cell r="H1726">
            <v>0</v>
          </cell>
          <cell r="I1726">
            <v>0</v>
          </cell>
          <cell r="J1726">
            <v>0</v>
          </cell>
          <cell r="K1726">
            <v>0</v>
          </cell>
          <cell r="L1726">
            <v>0</v>
          </cell>
          <cell r="M1726">
            <v>0</v>
          </cell>
          <cell r="N1726">
            <v>0</v>
          </cell>
          <cell r="O1726">
            <v>0</v>
          </cell>
          <cell r="P1726">
            <v>0</v>
          </cell>
          <cell r="Q1726">
            <v>0</v>
          </cell>
        </row>
        <row r="1727">
          <cell r="C1727">
            <v>0</v>
          </cell>
          <cell r="D1727">
            <v>0</v>
          </cell>
          <cell r="E1727">
            <v>0</v>
          </cell>
          <cell r="F1727">
            <v>0</v>
          </cell>
          <cell r="G1727">
            <v>0</v>
          </cell>
          <cell r="H1727">
            <v>0</v>
          </cell>
          <cell r="I1727">
            <v>0</v>
          </cell>
          <cell r="J1727">
            <v>0</v>
          </cell>
          <cell r="K1727">
            <v>0</v>
          </cell>
          <cell r="L1727">
            <v>0</v>
          </cell>
          <cell r="M1727">
            <v>0</v>
          </cell>
          <cell r="N1727">
            <v>0</v>
          </cell>
          <cell r="O1727">
            <v>0</v>
          </cell>
          <cell r="P1727">
            <v>0</v>
          </cell>
          <cell r="Q1727">
            <v>0</v>
          </cell>
        </row>
        <row r="1728">
          <cell r="C1728">
            <v>0</v>
          </cell>
          <cell r="D1728">
            <v>0</v>
          </cell>
          <cell r="E1728">
            <v>0</v>
          </cell>
          <cell r="F1728">
            <v>0</v>
          </cell>
          <cell r="G1728">
            <v>0</v>
          </cell>
          <cell r="H1728">
            <v>0</v>
          </cell>
          <cell r="I1728">
            <v>0</v>
          </cell>
          <cell r="J1728">
            <v>0</v>
          </cell>
          <cell r="K1728">
            <v>0</v>
          </cell>
          <cell r="L1728">
            <v>0</v>
          </cell>
          <cell r="M1728">
            <v>0</v>
          </cell>
          <cell r="N1728">
            <v>0</v>
          </cell>
          <cell r="O1728">
            <v>0</v>
          </cell>
          <cell r="P1728">
            <v>0</v>
          </cell>
          <cell r="Q1728">
            <v>0</v>
          </cell>
        </row>
        <row r="1729">
          <cell r="C1729">
            <v>0</v>
          </cell>
          <cell r="D1729">
            <v>0</v>
          </cell>
          <cell r="E1729">
            <v>0</v>
          </cell>
          <cell r="F1729">
            <v>0</v>
          </cell>
          <cell r="G1729">
            <v>0</v>
          </cell>
          <cell r="H1729">
            <v>0</v>
          </cell>
          <cell r="I1729">
            <v>0</v>
          </cell>
          <cell r="J1729">
            <v>0</v>
          </cell>
          <cell r="K1729">
            <v>0</v>
          </cell>
          <cell r="L1729">
            <v>0</v>
          </cell>
          <cell r="M1729">
            <v>0</v>
          </cell>
          <cell r="N1729">
            <v>0</v>
          </cell>
          <cell r="O1729">
            <v>0</v>
          </cell>
          <cell r="P1729">
            <v>0</v>
          </cell>
          <cell r="Q1729">
            <v>0</v>
          </cell>
        </row>
        <row r="1730">
          <cell r="C1730" t="str">
            <v>APROBACIÓN POR INTERVENTORÍA</v>
          </cell>
          <cell r="D1730">
            <v>0</v>
          </cell>
          <cell r="E1730">
            <v>0</v>
          </cell>
          <cell r="F1730">
            <v>0</v>
          </cell>
          <cell r="G1730">
            <v>0</v>
          </cell>
          <cell r="H1730">
            <v>0</v>
          </cell>
          <cell r="I1730">
            <v>0</v>
          </cell>
          <cell r="J1730">
            <v>0</v>
          </cell>
          <cell r="K1730">
            <v>0</v>
          </cell>
          <cell r="L1730">
            <v>0</v>
          </cell>
          <cell r="M1730">
            <v>0</v>
          </cell>
          <cell r="N1730">
            <v>0</v>
          </cell>
          <cell r="O1730">
            <v>0</v>
          </cell>
          <cell r="P1730">
            <v>0</v>
          </cell>
          <cell r="Q1730">
            <v>0</v>
          </cell>
        </row>
        <row r="1731">
          <cell r="C1731"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1731">
            <v>0</v>
          </cell>
          <cell r="E1731">
            <v>0</v>
          </cell>
          <cell r="F1731">
            <v>0</v>
          </cell>
          <cell r="G1731">
            <v>0</v>
          </cell>
          <cell r="H1731">
            <v>0</v>
          </cell>
          <cell r="I1731">
            <v>0</v>
          </cell>
          <cell r="J1731">
            <v>0</v>
          </cell>
          <cell r="K1731">
            <v>0</v>
          </cell>
          <cell r="L1731">
            <v>0</v>
          </cell>
          <cell r="M1731">
            <v>0</v>
          </cell>
          <cell r="N1731">
            <v>0</v>
          </cell>
          <cell r="O1731">
            <v>0</v>
          </cell>
          <cell r="P1731">
            <v>0</v>
          </cell>
          <cell r="Q1731">
            <v>0</v>
          </cell>
        </row>
        <row r="1732">
          <cell r="C1732">
            <v>0</v>
          </cell>
          <cell r="D1732">
            <v>0</v>
          </cell>
          <cell r="E1732">
            <v>0</v>
          </cell>
          <cell r="F1732">
            <v>0</v>
          </cell>
          <cell r="G1732">
            <v>0</v>
          </cell>
          <cell r="H1732">
            <v>0</v>
          </cell>
          <cell r="I1732">
            <v>0</v>
          </cell>
          <cell r="J1732">
            <v>0</v>
          </cell>
          <cell r="K1732">
            <v>0</v>
          </cell>
          <cell r="L1732">
            <v>0</v>
          </cell>
          <cell r="M1732">
            <v>0</v>
          </cell>
          <cell r="N1732">
            <v>0</v>
          </cell>
          <cell r="O1732">
            <v>0</v>
          </cell>
          <cell r="P1732">
            <v>0</v>
          </cell>
          <cell r="Q1732">
            <v>0</v>
          </cell>
        </row>
        <row r="1733">
          <cell r="C1733"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1733">
            <v>0</v>
          </cell>
          <cell r="E1733">
            <v>0</v>
          </cell>
          <cell r="F1733">
            <v>0</v>
          </cell>
          <cell r="G1733">
            <v>0</v>
          </cell>
          <cell r="H1733">
            <v>0</v>
          </cell>
          <cell r="I1733">
            <v>0</v>
          </cell>
          <cell r="J1733">
            <v>0</v>
          </cell>
          <cell r="K1733">
            <v>0</v>
          </cell>
          <cell r="L1733">
            <v>0</v>
          </cell>
          <cell r="M1733">
            <v>0</v>
          </cell>
          <cell r="N1733">
            <v>0</v>
          </cell>
          <cell r="O1733">
            <v>0</v>
          </cell>
          <cell r="P1733">
            <v>0</v>
          </cell>
          <cell r="Q1733">
            <v>0</v>
          </cell>
        </row>
        <row r="1734">
          <cell r="C1734">
            <v>0</v>
          </cell>
          <cell r="D1734">
            <v>0</v>
          </cell>
          <cell r="E1734">
            <v>0</v>
          </cell>
          <cell r="F1734">
            <v>0</v>
          </cell>
          <cell r="G1734">
            <v>0</v>
          </cell>
          <cell r="H1734">
            <v>0</v>
          </cell>
          <cell r="I1734">
            <v>0</v>
          </cell>
          <cell r="J1734">
            <v>0</v>
          </cell>
          <cell r="K1734">
            <v>0</v>
          </cell>
          <cell r="L1734">
            <v>0</v>
          </cell>
          <cell r="M1734">
            <v>0</v>
          </cell>
          <cell r="N1734">
            <v>0</v>
          </cell>
          <cell r="O1734">
            <v>0</v>
          </cell>
          <cell r="P1734">
            <v>0</v>
          </cell>
          <cell r="Q1734">
            <v>0</v>
          </cell>
        </row>
        <row r="1735">
          <cell r="C1735">
            <v>0</v>
          </cell>
          <cell r="D1735">
            <v>0</v>
          </cell>
          <cell r="E1735">
            <v>0</v>
          </cell>
          <cell r="F1735">
            <v>0</v>
          </cell>
          <cell r="G1735">
            <v>0</v>
          </cell>
          <cell r="H1735">
            <v>0</v>
          </cell>
          <cell r="I1735">
            <v>0</v>
          </cell>
          <cell r="J1735">
            <v>0</v>
          </cell>
          <cell r="K1735">
            <v>0</v>
          </cell>
          <cell r="L1735">
            <v>0</v>
          </cell>
          <cell r="M1735">
            <v>0</v>
          </cell>
          <cell r="N1735">
            <v>0</v>
          </cell>
          <cell r="O1735">
            <v>0</v>
          </cell>
          <cell r="P1735">
            <v>0</v>
          </cell>
          <cell r="Q1735">
            <v>0</v>
          </cell>
        </row>
        <row r="1736">
          <cell r="C1736">
            <v>0</v>
          </cell>
          <cell r="D1736">
            <v>0</v>
          </cell>
          <cell r="E1736">
            <v>0</v>
          </cell>
          <cell r="F1736">
            <v>0</v>
          </cell>
          <cell r="G1736">
            <v>0</v>
          </cell>
          <cell r="H1736" t="str">
            <v>Firma</v>
          </cell>
          <cell r="I1736">
            <v>0</v>
          </cell>
          <cell r="J1736">
            <v>0</v>
          </cell>
          <cell r="K1736">
            <v>0</v>
          </cell>
          <cell r="L1736">
            <v>0</v>
          </cell>
          <cell r="M1736">
            <v>0</v>
          </cell>
          <cell r="N1736">
            <v>0</v>
          </cell>
          <cell r="O1736">
            <v>0</v>
          </cell>
          <cell r="P1736">
            <v>0</v>
          </cell>
          <cell r="Q1736">
            <v>0</v>
          </cell>
        </row>
        <row r="1737">
          <cell r="C1737">
            <v>0</v>
          </cell>
          <cell r="D1737">
            <v>0</v>
          </cell>
          <cell r="E1737">
            <v>0</v>
          </cell>
          <cell r="F1737">
            <v>0</v>
          </cell>
          <cell r="G1737">
            <v>0</v>
          </cell>
          <cell r="H1737" t="str">
            <v>Nombre:</v>
          </cell>
          <cell r="I1737">
            <v>0</v>
          </cell>
          <cell r="J1737">
            <v>0</v>
          </cell>
          <cell r="K1737">
            <v>0</v>
          </cell>
          <cell r="L1737">
            <v>0</v>
          </cell>
          <cell r="M1737">
            <v>0</v>
          </cell>
          <cell r="N1737">
            <v>0</v>
          </cell>
          <cell r="O1737">
            <v>0</v>
          </cell>
          <cell r="P1737">
            <v>0</v>
          </cell>
          <cell r="Q1737">
            <v>0</v>
          </cell>
        </row>
        <row r="1738">
          <cell r="C1738">
            <v>0</v>
          </cell>
          <cell r="D1738">
            <v>0</v>
          </cell>
          <cell r="E1738">
            <v>0</v>
          </cell>
          <cell r="F1738">
            <v>0</v>
          </cell>
          <cell r="G1738">
            <v>0</v>
          </cell>
          <cell r="H1738" t="str">
            <v>Representante Legal del Interventor o su Apoderado</v>
          </cell>
          <cell r="I1738">
            <v>0</v>
          </cell>
          <cell r="J1738">
            <v>0</v>
          </cell>
          <cell r="K1738">
            <v>0</v>
          </cell>
          <cell r="L1738">
            <v>0</v>
          </cell>
          <cell r="M1738">
            <v>0</v>
          </cell>
          <cell r="N1738">
            <v>0</v>
          </cell>
          <cell r="O1738">
            <v>0</v>
          </cell>
          <cell r="P1738">
            <v>0</v>
          </cell>
          <cell r="Q1738">
            <v>0</v>
          </cell>
        </row>
        <row r="1739">
          <cell r="C1739">
            <v>0</v>
          </cell>
          <cell r="D1739">
            <v>0</v>
          </cell>
          <cell r="E1739">
            <v>0</v>
          </cell>
          <cell r="F1739">
            <v>0</v>
          </cell>
          <cell r="G1739">
            <v>0</v>
          </cell>
          <cell r="H1739" t="str">
            <v>Matricula No. :</v>
          </cell>
          <cell r="I1739">
            <v>0</v>
          </cell>
          <cell r="J1739">
            <v>0</v>
          </cell>
          <cell r="K1739">
            <v>0</v>
          </cell>
          <cell r="L1739">
            <v>0</v>
          </cell>
          <cell r="M1739">
            <v>0</v>
          </cell>
          <cell r="N1739">
            <v>0</v>
          </cell>
          <cell r="O1739">
            <v>0</v>
          </cell>
          <cell r="P1739">
            <v>0</v>
          </cell>
          <cell r="Q1739">
            <v>0</v>
          </cell>
        </row>
        <row r="1740">
          <cell r="C1740">
            <v>0</v>
          </cell>
          <cell r="D1740">
            <v>0</v>
          </cell>
          <cell r="E1740">
            <v>0</v>
          </cell>
          <cell r="F1740">
            <v>0</v>
          </cell>
          <cell r="G1740">
            <v>0</v>
          </cell>
          <cell r="H1740">
            <v>0</v>
          </cell>
          <cell r="I1740">
            <v>0</v>
          </cell>
          <cell r="J1740">
            <v>0</v>
          </cell>
          <cell r="K1740">
            <v>0</v>
          </cell>
          <cell r="L1740">
            <v>0</v>
          </cell>
          <cell r="M1740">
            <v>0</v>
          </cell>
          <cell r="N1740">
            <v>0</v>
          </cell>
          <cell r="O1740">
            <v>0</v>
          </cell>
          <cell r="P1740">
            <v>0</v>
          </cell>
          <cell r="Q1740">
            <v>0</v>
          </cell>
        </row>
        <row r="1741">
          <cell r="C1741">
            <v>0</v>
          </cell>
          <cell r="D1741">
            <v>0</v>
          </cell>
          <cell r="E1741">
            <v>0</v>
          </cell>
          <cell r="F1741">
            <v>0</v>
          </cell>
          <cell r="G1741">
            <v>0</v>
          </cell>
          <cell r="H1741">
            <v>0</v>
          </cell>
          <cell r="I1741">
            <v>0</v>
          </cell>
          <cell r="J1741">
            <v>0</v>
          </cell>
          <cell r="K1741">
            <v>0</v>
          </cell>
          <cell r="L1741">
            <v>0</v>
          </cell>
          <cell r="M1741">
            <v>0</v>
          </cell>
          <cell r="N1741">
            <v>0</v>
          </cell>
          <cell r="O1741">
            <v>0</v>
          </cell>
          <cell r="P1741">
            <v>0</v>
          </cell>
          <cell r="Q1741">
            <v>0</v>
          </cell>
        </row>
        <row r="1743">
          <cell r="C1743">
            <v>0</v>
          </cell>
          <cell r="D1743">
            <v>0</v>
          </cell>
          <cell r="E1743">
            <v>0</v>
          </cell>
          <cell r="F1743">
            <v>0</v>
          </cell>
          <cell r="G1743">
            <v>0</v>
          </cell>
          <cell r="H1743">
            <v>0</v>
          </cell>
          <cell r="I1743">
            <v>0</v>
          </cell>
          <cell r="J1743">
            <v>0</v>
          </cell>
          <cell r="K1743">
            <v>0</v>
          </cell>
          <cell r="L1743">
            <v>0</v>
          </cell>
          <cell r="M1743">
            <v>0</v>
          </cell>
          <cell r="N1743">
            <v>0</v>
          </cell>
          <cell r="O1743">
            <v>0</v>
          </cell>
          <cell r="P1743">
            <v>0</v>
          </cell>
          <cell r="Q1743">
            <v>0</v>
          </cell>
        </row>
        <row r="1744">
          <cell r="C1744" t="str">
            <v>Formulario 1 - Propuesta económica  - Documento tipo de selección abreviada de menor cuantía - versión 2</v>
          </cell>
          <cell r="D1744">
            <v>0</v>
          </cell>
          <cell r="E1744">
            <v>0</v>
          </cell>
          <cell r="F1744">
            <v>0</v>
          </cell>
          <cell r="G1744">
            <v>0</v>
          </cell>
          <cell r="H1744">
            <v>0</v>
          </cell>
          <cell r="I1744">
            <v>0</v>
          </cell>
          <cell r="J1744">
            <v>0</v>
          </cell>
          <cell r="K1744">
            <v>0</v>
          </cell>
          <cell r="L1744">
            <v>0</v>
          </cell>
          <cell r="M1744">
            <v>0</v>
          </cell>
          <cell r="N1744">
            <v>0</v>
          </cell>
          <cell r="O1744">
            <v>0</v>
          </cell>
          <cell r="P1744">
            <v>0</v>
          </cell>
          <cell r="Q1744">
            <v>0</v>
          </cell>
        </row>
        <row r="1745">
          <cell r="C1745" t="str">
            <v>Código</v>
          </cell>
          <cell r="D1745" t="str">
            <v>CCE-EICP-FM-25</v>
          </cell>
          <cell r="E1745" t="str">
            <v>Versión</v>
          </cell>
          <cell r="F1745">
            <v>2</v>
          </cell>
          <cell r="G1745">
            <v>0</v>
          </cell>
          <cell r="H1745">
            <v>0</v>
          </cell>
          <cell r="I1745">
            <v>0</v>
          </cell>
          <cell r="J1745">
            <v>0</v>
          </cell>
          <cell r="K1745">
            <v>0</v>
          </cell>
          <cell r="L1745">
            <v>0</v>
          </cell>
          <cell r="M1745">
            <v>0</v>
          </cell>
          <cell r="N1745">
            <v>0</v>
          </cell>
          <cell r="O1745">
            <v>0</v>
          </cell>
          <cell r="P1745">
            <v>0</v>
          </cell>
          <cell r="Q1745">
            <v>0</v>
          </cell>
        </row>
        <row r="1746">
          <cell r="C1746">
            <v>0</v>
          </cell>
          <cell r="D1746">
            <v>0</v>
          </cell>
          <cell r="E1746">
            <v>0</v>
          </cell>
          <cell r="F1746">
            <v>0</v>
          </cell>
          <cell r="G1746">
            <v>0</v>
          </cell>
          <cell r="H1746">
            <v>0</v>
          </cell>
          <cell r="I1746">
            <v>0</v>
          </cell>
          <cell r="J1746">
            <v>0</v>
          </cell>
          <cell r="K1746">
            <v>0</v>
          </cell>
          <cell r="L1746">
            <v>0</v>
          </cell>
          <cell r="M1746">
            <v>0</v>
          </cell>
          <cell r="N1746">
            <v>0</v>
          </cell>
          <cell r="O1746">
            <v>0</v>
          </cell>
          <cell r="P1746">
            <v>0</v>
          </cell>
          <cell r="Q1746">
            <v>0</v>
          </cell>
        </row>
        <row r="1747">
          <cell r="C1747" t="str">
            <v>[La entidad podrá utilizar este formato para la presentación de los análisis de precios unitarios el contratista en la oportunidad prevista en el numeral 8.1. del Documento Base]</v>
          </cell>
          <cell r="D1747">
            <v>0</v>
          </cell>
          <cell r="E1747">
            <v>0</v>
          </cell>
          <cell r="F1747">
            <v>0</v>
          </cell>
          <cell r="G1747">
            <v>0</v>
          </cell>
          <cell r="H1747">
            <v>0</v>
          </cell>
          <cell r="I1747">
            <v>0</v>
          </cell>
          <cell r="J1747">
            <v>0</v>
          </cell>
          <cell r="K1747">
            <v>0</v>
          </cell>
          <cell r="L1747">
            <v>0</v>
          </cell>
          <cell r="M1747">
            <v>0</v>
          </cell>
          <cell r="N1747">
            <v>0</v>
          </cell>
          <cell r="O1747">
            <v>0</v>
          </cell>
          <cell r="P1747">
            <v>0</v>
          </cell>
          <cell r="Q1747">
            <v>0</v>
          </cell>
        </row>
        <row r="1748">
          <cell r="C1748">
            <v>0</v>
          </cell>
          <cell r="D1748">
            <v>0</v>
          </cell>
          <cell r="E1748">
            <v>0</v>
          </cell>
          <cell r="F1748">
            <v>0</v>
          </cell>
          <cell r="G1748">
            <v>0</v>
          </cell>
          <cell r="H1748">
            <v>0</v>
          </cell>
          <cell r="I1748">
            <v>0</v>
          </cell>
          <cell r="J1748">
            <v>0</v>
          </cell>
          <cell r="K1748">
            <v>0</v>
          </cell>
          <cell r="L1748">
            <v>0</v>
          </cell>
          <cell r="M1748">
            <v>0</v>
          </cell>
          <cell r="N1748">
            <v>0</v>
          </cell>
          <cell r="O1748">
            <v>0</v>
          </cell>
          <cell r="P1748">
            <v>0</v>
          </cell>
          <cell r="Q1748">
            <v>0</v>
          </cell>
        </row>
        <row r="1749">
          <cell r="C1749">
            <v>0</v>
          </cell>
          <cell r="D1749">
            <v>0</v>
          </cell>
          <cell r="E1749">
            <v>0</v>
          </cell>
          <cell r="F1749">
            <v>0</v>
          </cell>
          <cell r="G1749">
            <v>0</v>
          </cell>
          <cell r="H1749">
            <v>0</v>
          </cell>
          <cell r="I1749">
            <v>0</v>
          </cell>
          <cell r="J1749">
            <v>0</v>
          </cell>
          <cell r="K1749">
            <v>0</v>
          </cell>
          <cell r="L1749">
            <v>0</v>
          </cell>
          <cell r="M1749">
            <v>0</v>
          </cell>
          <cell r="N1749">
            <v>0</v>
          </cell>
          <cell r="O1749">
            <v>0</v>
          </cell>
          <cell r="P1749">
            <v>0</v>
          </cell>
          <cell r="Q1749">
            <v>0</v>
          </cell>
        </row>
        <row r="1750">
          <cell r="C1750">
            <v>0</v>
          </cell>
          <cell r="D1750" t="str">
            <v>MUNICIPIO DE CONCORDIA, ANTIOQUIA</v>
          </cell>
          <cell r="E1750">
            <v>0</v>
          </cell>
          <cell r="F1750">
            <v>0</v>
          </cell>
          <cell r="G1750">
            <v>0</v>
          </cell>
          <cell r="H1750">
            <v>0</v>
          </cell>
          <cell r="I1750">
            <v>0</v>
          </cell>
          <cell r="J1750">
            <v>0</v>
          </cell>
          <cell r="K1750">
            <v>0</v>
          </cell>
          <cell r="L1750">
            <v>0</v>
          </cell>
          <cell r="M1750">
            <v>0</v>
          </cell>
          <cell r="N1750">
            <v>0</v>
          </cell>
          <cell r="O1750">
            <v>0</v>
          </cell>
          <cell r="P1750">
            <v>0</v>
          </cell>
          <cell r="Q1750">
            <v>0</v>
          </cell>
        </row>
        <row r="1751">
          <cell r="C1751">
            <v>0</v>
          </cell>
          <cell r="D1751">
            <v>0</v>
          </cell>
          <cell r="E1751">
            <v>0</v>
          </cell>
          <cell r="F1751">
            <v>0</v>
          </cell>
          <cell r="G1751">
            <v>0</v>
          </cell>
          <cell r="H1751">
            <v>0</v>
          </cell>
          <cell r="I1751">
            <v>0</v>
          </cell>
          <cell r="J1751">
            <v>0</v>
          </cell>
          <cell r="K1751">
            <v>0</v>
          </cell>
          <cell r="L1751" t="str">
            <v>VERSIÓN</v>
          </cell>
          <cell r="M1751">
            <v>0</v>
          </cell>
          <cell r="N1751">
            <v>0</v>
          </cell>
          <cell r="O1751">
            <v>0</v>
          </cell>
          <cell r="P1751">
            <v>0</v>
          </cell>
          <cell r="Q1751">
            <v>0</v>
          </cell>
        </row>
        <row r="1752">
          <cell r="C1752">
            <v>0</v>
          </cell>
          <cell r="D1752" t="str">
            <v xml:space="preserve">[NÚMERO DEL PROCESO] </v>
          </cell>
          <cell r="E1752">
            <v>0</v>
          </cell>
          <cell r="F1752">
            <v>0</v>
          </cell>
          <cell r="G1752">
            <v>0</v>
          </cell>
          <cell r="H1752">
            <v>0</v>
          </cell>
          <cell r="I1752">
            <v>0</v>
          </cell>
          <cell r="J1752">
            <v>0</v>
          </cell>
          <cell r="K1752">
            <v>0</v>
          </cell>
          <cell r="L1752">
            <v>0</v>
          </cell>
          <cell r="M1752">
            <v>0</v>
          </cell>
          <cell r="N1752">
            <v>0</v>
          </cell>
          <cell r="O1752">
            <v>0</v>
          </cell>
          <cell r="P1752">
            <v>0</v>
          </cell>
          <cell r="Q1752">
            <v>0</v>
          </cell>
        </row>
        <row r="1753">
          <cell r="C1753">
            <v>0</v>
          </cell>
          <cell r="D1753">
            <v>0</v>
          </cell>
          <cell r="E1753">
            <v>0</v>
          </cell>
          <cell r="F1753">
            <v>0</v>
          </cell>
          <cell r="G1753">
            <v>0</v>
          </cell>
          <cell r="H1753">
            <v>0</v>
          </cell>
          <cell r="I1753">
            <v>0</v>
          </cell>
          <cell r="J1753">
            <v>0</v>
          </cell>
          <cell r="K1753">
            <v>0</v>
          </cell>
          <cell r="L1753" t="str">
            <v>PÁGINA</v>
          </cell>
          <cell r="M1753">
            <v>1</v>
          </cell>
          <cell r="N1753" t="str">
            <v>DE</v>
          </cell>
          <cell r="O1753">
            <v>1</v>
          </cell>
          <cell r="P1753">
            <v>0</v>
          </cell>
          <cell r="Q1753">
            <v>0</v>
          </cell>
        </row>
        <row r="1754">
          <cell r="C1754">
            <v>0</v>
          </cell>
          <cell r="D1754" t="str">
            <v xml:space="preserve">ANALISIS DE PRECIOS UNITARIOS </v>
          </cell>
          <cell r="E1754">
            <v>0</v>
          </cell>
          <cell r="F1754">
            <v>0</v>
          </cell>
          <cell r="G1754">
            <v>0</v>
          </cell>
          <cell r="H1754">
            <v>0</v>
          </cell>
          <cell r="I1754">
            <v>0</v>
          </cell>
          <cell r="J1754">
            <v>0</v>
          </cell>
          <cell r="K1754">
            <v>0</v>
          </cell>
          <cell r="L1754">
            <v>0</v>
          </cell>
          <cell r="M1754">
            <v>0</v>
          </cell>
          <cell r="N1754">
            <v>0</v>
          </cell>
          <cell r="O1754">
            <v>0</v>
          </cell>
          <cell r="P1754">
            <v>0</v>
          </cell>
          <cell r="Q1754">
            <v>0</v>
          </cell>
        </row>
        <row r="1755">
          <cell r="C1755">
            <v>0</v>
          </cell>
          <cell r="D1755">
            <v>0</v>
          </cell>
          <cell r="E1755">
            <v>0</v>
          </cell>
          <cell r="F1755">
            <v>0</v>
          </cell>
          <cell r="G1755">
            <v>0</v>
          </cell>
          <cell r="H1755">
            <v>0</v>
          </cell>
          <cell r="I1755">
            <v>0</v>
          </cell>
          <cell r="J1755">
            <v>0</v>
          </cell>
          <cell r="K1755">
            <v>0</v>
          </cell>
          <cell r="L1755">
            <v>0</v>
          </cell>
          <cell r="M1755">
            <v>0</v>
          </cell>
          <cell r="N1755">
            <v>0</v>
          </cell>
          <cell r="O1755">
            <v>0</v>
          </cell>
          <cell r="P1755">
            <v>0</v>
          </cell>
          <cell r="Q1755">
            <v>0</v>
          </cell>
        </row>
        <row r="1756">
          <cell r="C1756">
            <v>0</v>
          </cell>
          <cell r="D1756">
            <v>0</v>
          </cell>
          <cell r="E1756">
            <v>0</v>
          </cell>
          <cell r="F1756">
            <v>0</v>
          </cell>
          <cell r="G1756">
            <v>0</v>
          </cell>
          <cell r="H1756">
            <v>0</v>
          </cell>
          <cell r="I1756">
            <v>0</v>
          </cell>
          <cell r="J1756">
            <v>0</v>
          </cell>
          <cell r="K1756">
            <v>0</v>
          </cell>
          <cell r="L1756" t="str">
            <v>FECHA</v>
          </cell>
          <cell r="M1756" t="str">
            <v>DD</v>
          </cell>
          <cell r="N1756" t="str">
            <v>MM</v>
          </cell>
          <cell r="O1756" t="str">
            <v>AA</v>
          </cell>
          <cell r="P1756">
            <v>0</v>
          </cell>
          <cell r="Q1756">
            <v>0</v>
          </cell>
        </row>
        <row r="1757">
          <cell r="C1757">
            <v>0</v>
          </cell>
          <cell r="D1757">
            <v>0</v>
          </cell>
          <cell r="E1757">
            <v>0</v>
          </cell>
          <cell r="F1757">
            <v>0</v>
          </cell>
          <cell r="G1757">
            <v>0</v>
          </cell>
          <cell r="H1757">
            <v>0</v>
          </cell>
          <cell r="I1757">
            <v>0</v>
          </cell>
          <cell r="J1757">
            <v>0</v>
          </cell>
          <cell r="K1757">
            <v>0</v>
          </cell>
          <cell r="L1757">
            <v>0</v>
          </cell>
          <cell r="M1757">
            <v>8</v>
          </cell>
          <cell r="N1757">
            <v>5</v>
          </cell>
          <cell r="O1757">
            <v>2023</v>
          </cell>
          <cell r="P1757">
            <v>0</v>
          </cell>
          <cell r="Q1757">
            <v>0</v>
          </cell>
        </row>
        <row r="1758">
          <cell r="C1758" t="str">
            <v>ITEMS DE LA PROPUESTA ECONÓMICA</v>
          </cell>
          <cell r="D1758">
            <v>0</v>
          </cell>
          <cell r="E1758">
            <v>0</v>
          </cell>
          <cell r="F1758">
            <v>0</v>
          </cell>
          <cell r="G1758">
            <v>0</v>
          </cell>
          <cell r="H1758">
            <v>0</v>
          </cell>
          <cell r="I1758" t="str">
            <v>ITEMS NO PREVISTOS</v>
          </cell>
          <cell r="J1758">
            <v>0</v>
          </cell>
          <cell r="K1758">
            <v>0</v>
          </cell>
          <cell r="L1758">
            <v>0</v>
          </cell>
          <cell r="M1758">
            <v>0</v>
          </cell>
          <cell r="N1758">
            <v>0</v>
          </cell>
          <cell r="O1758">
            <v>0</v>
          </cell>
          <cell r="P1758">
            <v>0</v>
          </cell>
          <cell r="Q1758">
            <v>0</v>
          </cell>
        </row>
        <row r="1759">
          <cell r="C1759">
            <v>0</v>
          </cell>
          <cell r="D1759">
            <v>0</v>
          </cell>
          <cell r="E1759">
            <v>0</v>
          </cell>
          <cell r="F1759">
            <v>0</v>
          </cell>
          <cell r="G1759">
            <v>0</v>
          </cell>
          <cell r="H1759">
            <v>0</v>
          </cell>
          <cell r="I1759">
            <v>0</v>
          </cell>
          <cell r="J1759">
            <v>0</v>
          </cell>
          <cell r="K1759">
            <v>0</v>
          </cell>
          <cell r="L1759">
            <v>0</v>
          </cell>
          <cell r="M1759">
            <v>0</v>
          </cell>
          <cell r="N1759">
            <v>0</v>
          </cell>
          <cell r="O1759">
            <v>0</v>
          </cell>
          <cell r="P1759">
            <v>0</v>
          </cell>
          <cell r="Q1759">
            <v>0</v>
          </cell>
        </row>
        <row r="1760">
          <cell r="C1760">
            <v>0</v>
          </cell>
          <cell r="D1760">
            <v>0</v>
          </cell>
          <cell r="E1760">
            <v>0</v>
          </cell>
          <cell r="F1760">
            <v>0</v>
          </cell>
          <cell r="G1760">
            <v>0</v>
          </cell>
          <cell r="H1760">
            <v>0</v>
          </cell>
          <cell r="I1760">
            <v>0</v>
          </cell>
          <cell r="J1760">
            <v>0</v>
          </cell>
          <cell r="K1760">
            <v>0</v>
          </cell>
          <cell r="L1760">
            <v>0</v>
          </cell>
          <cell r="M1760">
            <v>0</v>
          </cell>
          <cell r="N1760">
            <v>0</v>
          </cell>
          <cell r="O1760">
            <v>0</v>
          </cell>
          <cell r="P1760">
            <v>0</v>
          </cell>
          <cell r="Q1760">
            <v>0</v>
          </cell>
        </row>
        <row r="1761">
          <cell r="C1761">
            <v>0</v>
          </cell>
          <cell r="D1761">
            <v>0</v>
          </cell>
          <cell r="E1761">
            <v>0</v>
          </cell>
          <cell r="F1761">
            <v>0</v>
          </cell>
          <cell r="G1761">
            <v>0</v>
          </cell>
          <cell r="H1761">
            <v>0</v>
          </cell>
          <cell r="I1761">
            <v>0</v>
          </cell>
          <cell r="J1761">
            <v>0</v>
          </cell>
          <cell r="K1761">
            <v>0</v>
          </cell>
          <cell r="L1761">
            <v>0</v>
          </cell>
          <cell r="M1761">
            <v>0</v>
          </cell>
          <cell r="N1761">
            <v>0</v>
          </cell>
          <cell r="O1761">
            <v>0</v>
          </cell>
          <cell r="P1761">
            <v>0</v>
          </cell>
          <cell r="Q1761">
            <v>0</v>
          </cell>
        </row>
        <row r="1762">
          <cell r="C1762" t="str">
            <v>DATOS ESPECÍFICOS</v>
          </cell>
          <cell r="D1762">
            <v>0</v>
          </cell>
          <cell r="E1762">
            <v>0</v>
          </cell>
          <cell r="F1762">
            <v>0</v>
          </cell>
          <cell r="G1762">
            <v>0</v>
          </cell>
          <cell r="H1762">
            <v>0</v>
          </cell>
          <cell r="I1762">
            <v>0</v>
          </cell>
          <cell r="J1762">
            <v>0</v>
          </cell>
          <cell r="K1762">
            <v>0</v>
          </cell>
          <cell r="L1762">
            <v>0</v>
          </cell>
          <cell r="M1762">
            <v>0</v>
          </cell>
          <cell r="N1762">
            <v>0</v>
          </cell>
          <cell r="O1762">
            <v>0</v>
          </cell>
          <cell r="P1762">
            <v>0</v>
          </cell>
          <cell r="Q1762">
            <v>0</v>
          </cell>
        </row>
        <row r="1763">
          <cell r="C1763">
            <v>0</v>
          </cell>
          <cell r="D1763">
            <v>0</v>
          </cell>
          <cell r="E1763">
            <v>0</v>
          </cell>
          <cell r="F1763">
            <v>0</v>
          </cell>
          <cell r="G1763">
            <v>0</v>
          </cell>
          <cell r="H1763">
            <v>0</v>
          </cell>
          <cell r="I1763">
            <v>0</v>
          </cell>
          <cell r="J1763">
            <v>0</v>
          </cell>
          <cell r="K1763">
            <v>0</v>
          </cell>
          <cell r="L1763">
            <v>0</v>
          </cell>
          <cell r="M1763">
            <v>0</v>
          </cell>
          <cell r="N1763">
            <v>0</v>
          </cell>
          <cell r="O1763">
            <v>0</v>
          </cell>
          <cell r="P1763">
            <v>0</v>
          </cell>
          <cell r="Q1763">
            <v>0</v>
          </cell>
        </row>
        <row r="1764">
          <cell r="C1764" t="str">
            <v>ITEM</v>
          </cell>
          <cell r="D1764" t="str">
            <v>DESCRIPCIÓN</v>
          </cell>
          <cell r="E1764">
            <v>0</v>
          </cell>
          <cell r="F1764">
            <v>0</v>
          </cell>
          <cell r="G1764">
            <v>0</v>
          </cell>
          <cell r="H1764">
            <v>0</v>
          </cell>
          <cell r="I1764">
            <v>0</v>
          </cell>
          <cell r="J1764">
            <v>0</v>
          </cell>
          <cell r="K1764">
            <v>0</v>
          </cell>
          <cell r="L1764">
            <v>0</v>
          </cell>
          <cell r="M1764" t="str">
            <v>UNIDAD</v>
          </cell>
          <cell r="N1764">
            <v>0</v>
          </cell>
          <cell r="O1764" t="str">
            <v>CANTIDAD</v>
          </cell>
          <cell r="P1764">
            <v>0</v>
          </cell>
          <cell r="Q1764">
            <v>0</v>
          </cell>
        </row>
        <row r="1765">
          <cell r="C1765" t="str">
            <v>5.7.1</v>
          </cell>
          <cell r="D1765" t="str">
            <v>S.T.I de Tubería PVC RDE 21 de acueducto Ø = 13 mm. incluye accesorios, limpiador y todo lo necesario para su correcta construcción; la excavación y llenos se pagaran en su ítem respectivo.</v>
          </cell>
          <cell r="E1765">
            <v>0</v>
          </cell>
          <cell r="F1765">
            <v>0</v>
          </cell>
          <cell r="G1765">
            <v>0</v>
          </cell>
          <cell r="H1765">
            <v>0</v>
          </cell>
          <cell r="I1765">
            <v>0</v>
          </cell>
          <cell r="J1765">
            <v>0</v>
          </cell>
          <cell r="K1765">
            <v>0</v>
          </cell>
          <cell r="L1765">
            <v>0</v>
          </cell>
          <cell r="M1765" t="str">
            <v>m</v>
          </cell>
          <cell r="N1765">
            <v>0</v>
          </cell>
          <cell r="O1765">
            <v>30</v>
          </cell>
          <cell r="P1765">
            <v>0</v>
          </cell>
          <cell r="Q1765">
            <v>0</v>
          </cell>
          <cell r="R1765">
            <v>12963</v>
          </cell>
          <cell r="S1765">
            <v>16713</v>
          </cell>
          <cell r="T1765">
            <v>2.7099999999999999E-2</v>
          </cell>
          <cell r="U1765">
            <v>0.43080000000000002</v>
          </cell>
          <cell r="V1765">
            <v>0</v>
          </cell>
          <cell r="W1765">
            <v>0.54220000000000002</v>
          </cell>
        </row>
        <row r="1766">
          <cell r="C1766" t="str">
            <v>I. EQUIPO</v>
          </cell>
          <cell r="D1766">
            <v>0</v>
          </cell>
          <cell r="E1766">
            <v>0</v>
          </cell>
          <cell r="F1766">
            <v>0</v>
          </cell>
          <cell r="G1766">
            <v>0</v>
          </cell>
          <cell r="H1766">
            <v>0</v>
          </cell>
          <cell r="I1766">
            <v>0</v>
          </cell>
          <cell r="J1766">
            <v>0</v>
          </cell>
          <cell r="K1766">
            <v>0</v>
          </cell>
          <cell r="L1766">
            <v>0</v>
          </cell>
          <cell r="M1766">
            <v>0</v>
          </cell>
          <cell r="N1766">
            <v>0</v>
          </cell>
          <cell r="O1766">
            <v>0</v>
          </cell>
          <cell r="P1766">
            <v>0</v>
          </cell>
          <cell r="Q1766">
            <v>0</v>
          </cell>
        </row>
        <row r="1767">
          <cell r="C1767">
            <v>0</v>
          </cell>
          <cell r="D1767">
            <v>0</v>
          </cell>
          <cell r="E1767">
            <v>0</v>
          </cell>
          <cell r="F1767">
            <v>0</v>
          </cell>
          <cell r="G1767">
            <v>0</v>
          </cell>
          <cell r="H1767">
            <v>0</v>
          </cell>
          <cell r="I1767">
            <v>0</v>
          </cell>
          <cell r="J1767">
            <v>0</v>
          </cell>
          <cell r="K1767">
            <v>0</v>
          </cell>
          <cell r="L1767">
            <v>0</v>
          </cell>
          <cell r="M1767">
            <v>0</v>
          </cell>
          <cell r="N1767">
            <v>0</v>
          </cell>
          <cell r="O1767">
            <v>0</v>
          </cell>
          <cell r="P1767">
            <v>0</v>
          </cell>
          <cell r="Q1767">
            <v>0</v>
          </cell>
        </row>
        <row r="1768">
          <cell r="C1768" t="str">
            <v>DESCRIPCIÓN</v>
          </cell>
          <cell r="D1768">
            <v>0</v>
          </cell>
          <cell r="E1768">
            <v>0</v>
          </cell>
          <cell r="F1768">
            <v>0</v>
          </cell>
          <cell r="G1768">
            <v>0</v>
          </cell>
          <cell r="H1768" t="str">
            <v>MARCA</v>
          </cell>
          <cell r="I1768">
            <v>0</v>
          </cell>
          <cell r="J1768" t="str">
            <v>TIPO</v>
          </cell>
          <cell r="K1768">
            <v>0</v>
          </cell>
          <cell r="L1768" t="str">
            <v>TARIFA/HORA</v>
          </cell>
          <cell r="M1768" t="str">
            <v>RENDIMIENTO</v>
          </cell>
          <cell r="N1768">
            <v>0</v>
          </cell>
          <cell r="O1768" t="str">
            <v>Vr. UNITARIO</v>
          </cell>
          <cell r="P1768">
            <v>0</v>
          </cell>
          <cell r="Q1768">
            <v>0</v>
          </cell>
        </row>
        <row r="1769">
          <cell r="C1769">
            <v>0</v>
          </cell>
          <cell r="D1769">
            <v>0</v>
          </cell>
          <cell r="E1769">
            <v>0</v>
          </cell>
          <cell r="F1769">
            <v>0</v>
          </cell>
          <cell r="G1769">
            <v>0</v>
          </cell>
          <cell r="H1769">
            <v>0</v>
          </cell>
          <cell r="I1769">
            <v>0</v>
          </cell>
          <cell r="J1769" t="str">
            <v/>
          </cell>
          <cell r="K1769">
            <v>0</v>
          </cell>
          <cell r="L1769" t="str">
            <v/>
          </cell>
          <cell r="M1769">
            <v>0</v>
          </cell>
          <cell r="N1769">
            <v>0</v>
          </cell>
          <cell r="O1769">
            <v>0</v>
          </cell>
          <cell r="P1769">
            <v>0</v>
          </cell>
          <cell r="Q1769">
            <v>0</v>
          </cell>
          <cell r="R1769">
            <v>0</v>
          </cell>
          <cell r="T1769">
            <v>0</v>
          </cell>
        </row>
        <row r="1770">
          <cell r="C1770">
            <v>0</v>
          </cell>
          <cell r="D1770">
            <v>0</v>
          </cell>
          <cell r="E1770">
            <v>0</v>
          </cell>
          <cell r="F1770">
            <v>0</v>
          </cell>
          <cell r="G1770">
            <v>0</v>
          </cell>
          <cell r="H1770">
            <v>0</v>
          </cell>
          <cell r="I1770">
            <v>0</v>
          </cell>
          <cell r="J1770" t="str">
            <v/>
          </cell>
          <cell r="K1770">
            <v>0</v>
          </cell>
          <cell r="L1770" t="str">
            <v/>
          </cell>
          <cell r="M1770">
            <v>0</v>
          </cell>
          <cell r="N1770">
            <v>0</v>
          </cell>
          <cell r="O1770">
            <v>0</v>
          </cell>
          <cell r="P1770">
            <v>0</v>
          </cell>
          <cell r="Q1770">
            <v>0</v>
          </cell>
          <cell r="R1770">
            <v>0</v>
          </cell>
          <cell r="T1770">
            <v>0</v>
          </cell>
        </row>
        <row r="1771">
          <cell r="C1771">
            <v>0</v>
          </cell>
          <cell r="D1771">
            <v>0</v>
          </cell>
          <cell r="E1771">
            <v>0</v>
          </cell>
          <cell r="F1771">
            <v>0</v>
          </cell>
          <cell r="G1771">
            <v>0</v>
          </cell>
          <cell r="H1771">
            <v>0</v>
          </cell>
          <cell r="I1771">
            <v>0</v>
          </cell>
          <cell r="J1771" t="str">
            <v/>
          </cell>
          <cell r="K1771">
            <v>0</v>
          </cell>
          <cell r="L1771" t="str">
            <v/>
          </cell>
          <cell r="M1771">
            <v>0</v>
          </cell>
          <cell r="N1771">
            <v>0</v>
          </cell>
          <cell r="O1771">
            <v>0</v>
          </cell>
          <cell r="P1771">
            <v>0</v>
          </cell>
          <cell r="Q1771">
            <v>0</v>
          </cell>
          <cell r="R1771">
            <v>0</v>
          </cell>
          <cell r="T1771">
            <v>0</v>
          </cell>
        </row>
        <row r="1772">
          <cell r="C1772" t="str">
            <v>Herramienta Menor (Como % de Mano de Obra)</v>
          </cell>
          <cell r="D1772">
            <v>0</v>
          </cell>
          <cell r="E1772">
            <v>0</v>
          </cell>
          <cell r="F1772">
            <v>0</v>
          </cell>
          <cell r="G1772">
            <v>0</v>
          </cell>
          <cell r="H1772">
            <v>0</v>
          </cell>
          <cell r="I1772">
            <v>0</v>
          </cell>
          <cell r="J1772" t="str">
            <v>Dia</v>
          </cell>
          <cell r="K1772">
            <v>0</v>
          </cell>
          <cell r="L1772">
            <v>7028</v>
          </cell>
          <cell r="M1772">
            <v>0.05</v>
          </cell>
          <cell r="N1772">
            <v>0</v>
          </cell>
          <cell r="O1772">
            <v>351</v>
          </cell>
          <cell r="P1772">
            <v>0</v>
          </cell>
          <cell r="Q1772">
            <v>0</v>
          </cell>
          <cell r="R1772">
            <v>10530</v>
          </cell>
          <cell r="T1772" t="str">
            <v>Herramienta Menor (Como % de Mano de Obra)</v>
          </cell>
        </row>
        <row r="1773">
          <cell r="C1773">
            <v>0</v>
          </cell>
          <cell r="D1773">
            <v>0</v>
          </cell>
          <cell r="E1773">
            <v>0</v>
          </cell>
          <cell r="F1773">
            <v>0</v>
          </cell>
          <cell r="G1773">
            <v>0</v>
          </cell>
          <cell r="H1773">
            <v>0</v>
          </cell>
          <cell r="I1773">
            <v>0</v>
          </cell>
          <cell r="J1773">
            <v>0</v>
          </cell>
          <cell r="K1773">
            <v>0</v>
          </cell>
          <cell r="L1773">
            <v>2.7099999999999999E-2</v>
          </cell>
          <cell r="M1773" t="str">
            <v>SUBTOTAL $</v>
          </cell>
          <cell r="N1773">
            <v>0</v>
          </cell>
          <cell r="O1773">
            <v>351</v>
          </cell>
          <cell r="P1773">
            <v>0</v>
          </cell>
          <cell r="Q1773">
            <v>0</v>
          </cell>
          <cell r="T1773">
            <v>0</v>
          </cell>
        </row>
        <row r="1774">
          <cell r="C1774" t="str">
            <v>II. MATERIALES</v>
          </cell>
          <cell r="D1774">
            <v>0</v>
          </cell>
          <cell r="E1774">
            <v>0</v>
          </cell>
          <cell r="F1774">
            <v>0</v>
          </cell>
          <cell r="G1774">
            <v>0</v>
          </cell>
          <cell r="H1774">
            <v>0</v>
          </cell>
          <cell r="I1774">
            <v>0</v>
          </cell>
          <cell r="J1774">
            <v>0</v>
          </cell>
          <cell r="K1774">
            <v>0</v>
          </cell>
          <cell r="L1774">
            <v>0</v>
          </cell>
          <cell r="M1774">
            <v>0</v>
          </cell>
          <cell r="N1774">
            <v>0</v>
          </cell>
          <cell r="O1774">
            <v>0</v>
          </cell>
          <cell r="P1774">
            <v>0</v>
          </cell>
          <cell r="Q1774">
            <v>0</v>
          </cell>
          <cell r="T1774">
            <v>0</v>
          </cell>
        </row>
        <row r="1775">
          <cell r="C1775">
            <v>0</v>
          </cell>
          <cell r="D1775">
            <v>0</v>
          </cell>
          <cell r="E1775">
            <v>0</v>
          </cell>
          <cell r="F1775">
            <v>0</v>
          </cell>
          <cell r="G1775">
            <v>0</v>
          </cell>
          <cell r="H1775">
            <v>0</v>
          </cell>
          <cell r="I1775">
            <v>0</v>
          </cell>
          <cell r="J1775">
            <v>0</v>
          </cell>
          <cell r="K1775">
            <v>0</v>
          </cell>
          <cell r="L1775">
            <v>0</v>
          </cell>
          <cell r="M1775">
            <v>0</v>
          </cell>
          <cell r="N1775">
            <v>0</v>
          </cell>
          <cell r="O1775">
            <v>0</v>
          </cell>
          <cell r="P1775">
            <v>0</v>
          </cell>
          <cell r="Q1775">
            <v>0</v>
          </cell>
          <cell r="T1775">
            <v>0</v>
          </cell>
        </row>
        <row r="1776">
          <cell r="C1776" t="str">
            <v>DESCRIPCIÓN</v>
          </cell>
          <cell r="D1776">
            <v>0</v>
          </cell>
          <cell r="E1776">
            <v>0</v>
          </cell>
          <cell r="F1776">
            <v>0</v>
          </cell>
          <cell r="G1776">
            <v>0</v>
          </cell>
          <cell r="H1776">
            <v>0</v>
          </cell>
          <cell r="I1776">
            <v>0</v>
          </cell>
          <cell r="J1776">
            <v>0</v>
          </cell>
          <cell r="K1776" t="str">
            <v>UNIDAD</v>
          </cell>
          <cell r="L1776" t="str">
            <v>CANTIDAD</v>
          </cell>
          <cell r="M1776" t="str">
            <v>PRECIO UNIT.</v>
          </cell>
          <cell r="N1776">
            <v>0</v>
          </cell>
          <cell r="O1776" t="str">
            <v>Vr. UNITARIO</v>
          </cell>
          <cell r="P1776">
            <v>0</v>
          </cell>
          <cell r="Q1776">
            <v>0</v>
          </cell>
          <cell r="T1776">
            <v>0</v>
          </cell>
        </row>
        <row r="1777">
          <cell r="C1777" t="str">
            <v>Tubo 1/2" Presión 9-500 x 6 m</v>
          </cell>
          <cell r="D1777">
            <v>0</v>
          </cell>
          <cell r="E1777">
            <v>0</v>
          </cell>
          <cell r="F1777">
            <v>0</v>
          </cell>
          <cell r="G1777">
            <v>0</v>
          </cell>
          <cell r="H1777">
            <v>0</v>
          </cell>
          <cell r="I1777">
            <v>0</v>
          </cell>
          <cell r="J1777">
            <v>0</v>
          </cell>
          <cell r="K1777" t="str">
            <v>u</v>
          </cell>
          <cell r="L1777">
            <v>0.17499999999999999</v>
          </cell>
          <cell r="M1777">
            <v>26800</v>
          </cell>
          <cell r="N1777">
            <v>0</v>
          </cell>
          <cell r="O1777">
            <v>4690</v>
          </cell>
          <cell r="P1777">
            <v>0</v>
          </cell>
          <cell r="Q1777">
            <v>0</v>
          </cell>
          <cell r="R1777">
            <v>5.25</v>
          </cell>
          <cell r="T1777" t="str">
            <v>Tubo 1/2" Presión 9-500 x 6 m</v>
          </cell>
        </row>
        <row r="1778">
          <cell r="C1778" t="str">
            <v>Unión PVC-P, Ø= 1/2"</v>
          </cell>
          <cell r="D1778">
            <v>0</v>
          </cell>
          <cell r="E1778">
            <v>0</v>
          </cell>
          <cell r="F1778">
            <v>0</v>
          </cell>
          <cell r="G1778">
            <v>0</v>
          </cell>
          <cell r="H1778">
            <v>0</v>
          </cell>
          <cell r="I1778">
            <v>0</v>
          </cell>
          <cell r="J1778">
            <v>0</v>
          </cell>
          <cell r="K1778" t="str">
            <v>u</v>
          </cell>
          <cell r="L1778">
            <v>0.27562500000000001</v>
          </cell>
          <cell r="M1778">
            <v>700</v>
          </cell>
          <cell r="N1778">
            <v>0</v>
          </cell>
          <cell r="O1778">
            <v>193</v>
          </cell>
          <cell r="P1778">
            <v>0</v>
          </cell>
          <cell r="Q1778">
            <v>0</v>
          </cell>
          <cell r="R1778">
            <v>8.27</v>
          </cell>
          <cell r="T1778" t="str">
            <v>Unión PVC-P, Ø= 1/2"</v>
          </cell>
        </row>
        <row r="1779">
          <cell r="C1779" t="str">
            <v>Codo 90º PVC-P Ø= 1/2"</v>
          </cell>
          <cell r="D1779">
            <v>0</v>
          </cell>
          <cell r="E1779">
            <v>0</v>
          </cell>
          <cell r="F1779">
            <v>0</v>
          </cell>
          <cell r="G1779">
            <v>0</v>
          </cell>
          <cell r="H1779">
            <v>0</v>
          </cell>
          <cell r="I1779">
            <v>0</v>
          </cell>
          <cell r="J1779">
            <v>0</v>
          </cell>
          <cell r="K1779" t="str">
            <v>u</v>
          </cell>
          <cell r="L1779">
            <v>0.62489700000000004</v>
          </cell>
          <cell r="M1779">
            <v>704</v>
          </cell>
          <cell r="N1779">
            <v>0</v>
          </cell>
          <cell r="O1779">
            <v>440</v>
          </cell>
          <cell r="P1779">
            <v>0</v>
          </cell>
          <cell r="Q1779">
            <v>0</v>
          </cell>
          <cell r="R1779">
            <v>18.75</v>
          </cell>
          <cell r="T1779" t="str">
            <v>Codo 90º PVC-P Ø= 1/2"</v>
          </cell>
        </row>
        <row r="1780">
          <cell r="C1780" t="str">
            <v>Tee PVC-P Ø= 1/2"</v>
          </cell>
          <cell r="D1780">
            <v>0</v>
          </cell>
          <cell r="E1780">
            <v>0</v>
          </cell>
          <cell r="F1780">
            <v>0</v>
          </cell>
          <cell r="G1780">
            <v>0</v>
          </cell>
          <cell r="H1780">
            <v>0</v>
          </cell>
          <cell r="I1780">
            <v>0</v>
          </cell>
          <cell r="J1780">
            <v>0</v>
          </cell>
          <cell r="K1780" t="str">
            <v>u</v>
          </cell>
          <cell r="L1780">
            <v>0.100233</v>
          </cell>
          <cell r="M1780">
            <v>1049</v>
          </cell>
          <cell r="N1780">
            <v>0</v>
          </cell>
          <cell r="O1780">
            <v>105</v>
          </cell>
          <cell r="P1780">
            <v>0</v>
          </cell>
          <cell r="Q1780">
            <v>0</v>
          </cell>
          <cell r="R1780">
            <v>3.01</v>
          </cell>
          <cell r="T1780" t="str">
            <v>Tee PVC-P Ø= 1/2"</v>
          </cell>
        </row>
        <row r="1781">
          <cell r="C1781" t="str">
            <v>Soldadura liquida PVC 1/4 de Gl</v>
          </cell>
          <cell r="D1781">
            <v>0</v>
          </cell>
          <cell r="E1781">
            <v>0</v>
          </cell>
          <cell r="F1781">
            <v>0</v>
          </cell>
          <cell r="G1781">
            <v>0</v>
          </cell>
          <cell r="H1781">
            <v>0</v>
          </cell>
          <cell r="I1781">
            <v>0</v>
          </cell>
          <cell r="J1781">
            <v>0</v>
          </cell>
          <cell r="K1781" t="str">
            <v>u</v>
          </cell>
          <cell r="L1781">
            <v>3.5699999999999998E-3</v>
          </cell>
          <cell r="M1781">
            <v>10695</v>
          </cell>
          <cell r="N1781">
            <v>0</v>
          </cell>
          <cell r="O1781">
            <v>38</v>
          </cell>
          <cell r="P1781">
            <v>0</v>
          </cell>
          <cell r="Q1781">
            <v>0</v>
          </cell>
          <cell r="R1781">
            <v>0.11</v>
          </cell>
          <cell r="T1781" t="str">
            <v>Soldadura liquida PVC 1/4 de Gl</v>
          </cell>
        </row>
        <row r="1782">
          <cell r="C1782" t="str">
            <v xml:space="preserve">Removedor PVC 1/4 galon </v>
          </cell>
          <cell r="D1782">
            <v>0</v>
          </cell>
          <cell r="E1782">
            <v>0</v>
          </cell>
          <cell r="F1782">
            <v>0</v>
          </cell>
          <cell r="G1782">
            <v>0</v>
          </cell>
          <cell r="H1782">
            <v>0</v>
          </cell>
          <cell r="I1782">
            <v>0</v>
          </cell>
          <cell r="J1782">
            <v>0</v>
          </cell>
          <cell r="K1782" t="str">
            <v>u</v>
          </cell>
          <cell r="L1782">
            <v>3.5699999999999998E-3</v>
          </cell>
          <cell r="M1782">
            <v>32934</v>
          </cell>
          <cell r="N1782">
            <v>0</v>
          </cell>
          <cell r="O1782">
            <v>118</v>
          </cell>
          <cell r="P1782">
            <v>0</v>
          </cell>
          <cell r="Q1782">
            <v>0</v>
          </cell>
          <cell r="R1782">
            <v>0.11</v>
          </cell>
          <cell r="T1782" t="str">
            <v xml:space="preserve">Removedor PVC 1/4 galon </v>
          </cell>
        </row>
        <row r="1783">
          <cell r="C1783">
            <v>0</v>
          </cell>
          <cell r="D1783">
            <v>0</v>
          </cell>
          <cell r="E1783">
            <v>0</v>
          </cell>
          <cell r="F1783">
            <v>0</v>
          </cell>
          <cell r="G1783">
            <v>0</v>
          </cell>
          <cell r="H1783">
            <v>0</v>
          </cell>
          <cell r="I1783">
            <v>0</v>
          </cell>
          <cell r="J1783">
            <v>0</v>
          </cell>
          <cell r="K1783" t="str">
            <v/>
          </cell>
          <cell r="L1783">
            <v>0</v>
          </cell>
          <cell r="M1783">
            <v>0</v>
          </cell>
          <cell r="N1783">
            <v>0</v>
          </cell>
          <cell r="O1783">
            <v>0</v>
          </cell>
          <cell r="P1783">
            <v>0</v>
          </cell>
          <cell r="Q1783">
            <v>0</v>
          </cell>
          <cell r="R1783">
            <v>0</v>
          </cell>
          <cell r="T1783">
            <v>0</v>
          </cell>
        </row>
        <row r="1784">
          <cell r="C1784">
            <v>0</v>
          </cell>
          <cell r="D1784">
            <v>0</v>
          </cell>
          <cell r="E1784">
            <v>0</v>
          </cell>
          <cell r="F1784">
            <v>0</v>
          </cell>
          <cell r="G1784">
            <v>0</v>
          </cell>
          <cell r="H1784">
            <v>0</v>
          </cell>
          <cell r="I1784">
            <v>0</v>
          </cell>
          <cell r="J1784">
            <v>0</v>
          </cell>
          <cell r="K1784">
            <v>0</v>
          </cell>
          <cell r="L1784">
            <v>0.43080000000000002</v>
          </cell>
          <cell r="M1784" t="str">
            <v>SUBTOTAL $</v>
          </cell>
          <cell r="N1784">
            <v>0</v>
          </cell>
          <cell r="O1784">
            <v>5584</v>
          </cell>
          <cell r="P1784">
            <v>0</v>
          </cell>
          <cell r="Q1784">
            <v>0</v>
          </cell>
          <cell r="T1784">
            <v>0</v>
          </cell>
        </row>
        <row r="1785">
          <cell r="C1785" t="str">
            <v>III. TRANSPORTES</v>
          </cell>
          <cell r="D1785">
            <v>0</v>
          </cell>
          <cell r="E1785">
            <v>0</v>
          </cell>
          <cell r="F1785">
            <v>0</v>
          </cell>
          <cell r="G1785">
            <v>0</v>
          </cell>
          <cell r="H1785">
            <v>0</v>
          </cell>
          <cell r="I1785">
            <v>0</v>
          </cell>
          <cell r="J1785">
            <v>0</v>
          </cell>
          <cell r="K1785">
            <v>0</v>
          </cell>
          <cell r="L1785">
            <v>0</v>
          </cell>
          <cell r="M1785">
            <v>0</v>
          </cell>
          <cell r="N1785">
            <v>0</v>
          </cell>
          <cell r="O1785">
            <v>0</v>
          </cell>
          <cell r="P1785">
            <v>0</v>
          </cell>
          <cell r="Q1785">
            <v>0</v>
          </cell>
          <cell r="T1785">
            <v>0</v>
          </cell>
        </row>
        <row r="1786">
          <cell r="C1786">
            <v>0</v>
          </cell>
          <cell r="D1786">
            <v>0</v>
          </cell>
          <cell r="E1786">
            <v>0</v>
          </cell>
          <cell r="F1786">
            <v>0</v>
          </cell>
          <cell r="G1786">
            <v>0</v>
          </cell>
          <cell r="H1786">
            <v>0</v>
          </cell>
          <cell r="I1786">
            <v>0</v>
          </cell>
          <cell r="J1786">
            <v>0</v>
          </cell>
          <cell r="K1786">
            <v>0</v>
          </cell>
          <cell r="L1786">
            <v>0</v>
          </cell>
          <cell r="M1786">
            <v>0</v>
          </cell>
          <cell r="N1786">
            <v>0</v>
          </cell>
          <cell r="O1786">
            <v>0</v>
          </cell>
          <cell r="P1786">
            <v>0</v>
          </cell>
          <cell r="Q1786">
            <v>0</v>
          </cell>
          <cell r="T1786">
            <v>0</v>
          </cell>
        </row>
        <row r="1787">
          <cell r="C1787" t="str">
            <v>MATERIAL</v>
          </cell>
          <cell r="D1787">
            <v>0</v>
          </cell>
          <cell r="E1787">
            <v>0</v>
          </cell>
          <cell r="F1787">
            <v>0</v>
          </cell>
          <cell r="G1787">
            <v>0</v>
          </cell>
          <cell r="H1787">
            <v>0</v>
          </cell>
          <cell r="I1787">
            <v>0</v>
          </cell>
          <cell r="J1787" t="str">
            <v>VOL. o PESO</v>
          </cell>
          <cell r="K1787" t="str">
            <v>DISTANCIA</v>
          </cell>
          <cell r="L1787" t="str">
            <v>M3 o Ton/Km</v>
          </cell>
          <cell r="M1787" t="str">
            <v>TARIFA</v>
          </cell>
          <cell r="N1787">
            <v>0</v>
          </cell>
          <cell r="O1787" t="str">
            <v>Vr. UNITARIO</v>
          </cell>
          <cell r="P1787">
            <v>0</v>
          </cell>
          <cell r="Q1787">
            <v>0</v>
          </cell>
          <cell r="T1787">
            <v>0</v>
          </cell>
        </row>
        <row r="1788">
          <cell r="C1788">
            <v>0</v>
          </cell>
          <cell r="D1788">
            <v>0</v>
          </cell>
          <cell r="E1788">
            <v>0</v>
          </cell>
          <cell r="F1788">
            <v>0</v>
          </cell>
          <cell r="G1788">
            <v>0</v>
          </cell>
          <cell r="H1788">
            <v>0</v>
          </cell>
          <cell r="I1788">
            <v>0</v>
          </cell>
          <cell r="J1788" t="str">
            <v/>
          </cell>
          <cell r="K1788">
            <v>0</v>
          </cell>
          <cell r="L1788">
            <v>0</v>
          </cell>
          <cell r="M1788">
            <v>0</v>
          </cell>
          <cell r="N1788">
            <v>0</v>
          </cell>
          <cell r="O1788">
            <v>0</v>
          </cell>
          <cell r="P1788">
            <v>0</v>
          </cell>
          <cell r="Q1788">
            <v>0</v>
          </cell>
          <cell r="R1788">
            <v>0</v>
          </cell>
          <cell r="T1788">
            <v>0</v>
          </cell>
        </row>
        <row r="1789">
          <cell r="C1789">
            <v>0</v>
          </cell>
          <cell r="D1789">
            <v>0</v>
          </cell>
          <cell r="E1789">
            <v>0</v>
          </cell>
          <cell r="F1789">
            <v>0</v>
          </cell>
          <cell r="G1789">
            <v>0</v>
          </cell>
          <cell r="H1789">
            <v>0</v>
          </cell>
          <cell r="I1789">
            <v>0</v>
          </cell>
          <cell r="J1789" t="str">
            <v/>
          </cell>
          <cell r="K1789">
            <v>0</v>
          </cell>
          <cell r="L1789">
            <v>0</v>
          </cell>
          <cell r="M1789">
            <v>0</v>
          </cell>
          <cell r="N1789">
            <v>0</v>
          </cell>
          <cell r="O1789">
            <v>0</v>
          </cell>
          <cell r="P1789">
            <v>0</v>
          </cell>
          <cell r="Q1789">
            <v>0</v>
          </cell>
          <cell r="R1789">
            <v>0</v>
          </cell>
          <cell r="T1789">
            <v>0</v>
          </cell>
        </row>
        <row r="1790">
          <cell r="C1790">
            <v>0</v>
          </cell>
          <cell r="D1790">
            <v>0</v>
          </cell>
          <cell r="E1790">
            <v>0</v>
          </cell>
          <cell r="F1790">
            <v>0</v>
          </cell>
          <cell r="G1790">
            <v>0</v>
          </cell>
          <cell r="H1790">
            <v>0</v>
          </cell>
          <cell r="I1790">
            <v>0</v>
          </cell>
          <cell r="J1790" t="str">
            <v/>
          </cell>
          <cell r="K1790">
            <v>0</v>
          </cell>
          <cell r="L1790">
            <v>0</v>
          </cell>
          <cell r="M1790">
            <v>0</v>
          </cell>
          <cell r="N1790">
            <v>0</v>
          </cell>
          <cell r="O1790">
            <v>0</v>
          </cell>
          <cell r="P1790">
            <v>0</v>
          </cell>
          <cell r="Q1790">
            <v>0</v>
          </cell>
          <cell r="R1790">
            <v>0</v>
          </cell>
          <cell r="T1790">
            <v>0</v>
          </cell>
        </row>
        <row r="1791">
          <cell r="C1791">
            <v>0</v>
          </cell>
          <cell r="D1791">
            <v>0</v>
          </cell>
          <cell r="E1791">
            <v>0</v>
          </cell>
          <cell r="F1791">
            <v>0</v>
          </cell>
          <cell r="G1791">
            <v>0</v>
          </cell>
          <cell r="H1791">
            <v>0</v>
          </cell>
          <cell r="I1791">
            <v>0</v>
          </cell>
          <cell r="J1791">
            <v>0</v>
          </cell>
          <cell r="K1791">
            <v>0</v>
          </cell>
          <cell r="L1791">
            <v>0</v>
          </cell>
          <cell r="M1791" t="str">
            <v>SUBTOTAL $</v>
          </cell>
          <cell r="N1791">
            <v>0</v>
          </cell>
          <cell r="O1791">
            <v>0</v>
          </cell>
          <cell r="P1791">
            <v>0</v>
          </cell>
          <cell r="Q1791">
            <v>0</v>
          </cell>
          <cell r="T1791">
            <v>0</v>
          </cell>
        </row>
        <row r="1792">
          <cell r="C1792" t="str">
            <v>IV. MANO DE OBRA</v>
          </cell>
          <cell r="D1792">
            <v>0</v>
          </cell>
          <cell r="E1792">
            <v>0</v>
          </cell>
          <cell r="F1792">
            <v>0</v>
          </cell>
          <cell r="G1792">
            <v>0</v>
          </cell>
          <cell r="H1792">
            <v>0</v>
          </cell>
          <cell r="I1792">
            <v>0</v>
          </cell>
          <cell r="J1792">
            <v>0</v>
          </cell>
          <cell r="K1792">
            <v>0</v>
          </cell>
          <cell r="L1792">
            <v>0</v>
          </cell>
          <cell r="M1792">
            <v>0</v>
          </cell>
          <cell r="N1792">
            <v>0</v>
          </cell>
          <cell r="O1792">
            <v>0</v>
          </cell>
          <cell r="P1792">
            <v>0</v>
          </cell>
          <cell r="Q1792">
            <v>0</v>
          </cell>
          <cell r="T1792">
            <v>0</v>
          </cell>
        </row>
        <row r="1793">
          <cell r="C1793">
            <v>0</v>
          </cell>
          <cell r="D1793">
            <v>0</v>
          </cell>
          <cell r="E1793">
            <v>0</v>
          </cell>
          <cell r="F1793">
            <v>0</v>
          </cell>
          <cell r="G1793">
            <v>0</v>
          </cell>
          <cell r="H1793">
            <v>0</v>
          </cell>
          <cell r="I1793">
            <v>0</v>
          </cell>
          <cell r="J1793">
            <v>0</v>
          </cell>
          <cell r="K1793">
            <v>0</v>
          </cell>
          <cell r="L1793">
            <v>0</v>
          </cell>
          <cell r="M1793">
            <v>0</v>
          </cell>
          <cell r="N1793">
            <v>0</v>
          </cell>
          <cell r="O1793">
            <v>0</v>
          </cell>
          <cell r="P1793">
            <v>0</v>
          </cell>
          <cell r="Q1793">
            <v>0</v>
          </cell>
          <cell r="T1793">
            <v>0</v>
          </cell>
        </row>
        <row r="1794">
          <cell r="C1794" t="str">
            <v>TRABAJADOR</v>
          </cell>
          <cell r="D1794">
            <v>0</v>
          </cell>
          <cell r="E1794">
            <v>0</v>
          </cell>
          <cell r="F1794">
            <v>0</v>
          </cell>
          <cell r="G1794">
            <v>0</v>
          </cell>
          <cell r="H1794">
            <v>0</v>
          </cell>
          <cell r="I1794" t="str">
            <v>CANTIDAD</v>
          </cell>
          <cell r="J1794" t="str">
            <v>JORNAL</v>
          </cell>
          <cell r="K1794" t="str">
            <v>PRESTACIONES</v>
          </cell>
          <cell r="L1794" t="str">
            <v>JORNAL TOTAL</v>
          </cell>
          <cell r="M1794" t="str">
            <v>RENDIMIENTO</v>
          </cell>
          <cell r="N1794">
            <v>0</v>
          </cell>
          <cell r="O1794" t="str">
            <v>Vr. UNITARIO</v>
          </cell>
          <cell r="P1794">
            <v>0</v>
          </cell>
          <cell r="Q1794">
            <v>0</v>
          </cell>
          <cell r="R1794">
            <v>0</v>
          </cell>
          <cell r="T1794">
            <v>0</v>
          </cell>
        </row>
        <row r="1795">
          <cell r="C1795" t="str">
            <v>Oficial</v>
          </cell>
          <cell r="D1795">
            <v>0</v>
          </cell>
          <cell r="E1795">
            <v>0</v>
          </cell>
          <cell r="F1795">
            <v>0</v>
          </cell>
          <cell r="G1795">
            <v>0</v>
          </cell>
          <cell r="H1795">
            <v>0</v>
          </cell>
          <cell r="I1795">
            <v>1</v>
          </cell>
          <cell r="J1795">
            <v>88160</v>
          </cell>
          <cell r="K1795">
            <v>1.6933</v>
          </cell>
          <cell r="L1795">
            <v>149281</v>
          </cell>
          <cell r="M1795">
            <v>36</v>
          </cell>
          <cell r="N1795">
            <v>0</v>
          </cell>
          <cell r="O1795">
            <v>4147</v>
          </cell>
          <cell r="P1795">
            <v>0</v>
          </cell>
          <cell r="Q1795">
            <v>0</v>
          </cell>
          <cell r="R1795">
            <v>0.83</v>
          </cell>
          <cell r="T1795" t="str">
            <v>Oficial</v>
          </cell>
        </row>
        <row r="1796">
          <cell r="C1796" t="str">
            <v>Ayudante Entendido</v>
          </cell>
          <cell r="D1796">
            <v>0</v>
          </cell>
          <cell r="E1796">
            <v>0</v>
          </cell>
          <cell r="F1796">
            <v>0</v>
          </cell>
          <cell r="G1796">
            <v>0</v>
          </cell>
          <cell r="H1796">
            <v>0</v>
          </cell>
          <cell r="I1796">
            <v>1</v>
          </cell>
          <cell r="J1796">
            <v>60367</v>
          </cell>
          <cell r="K1796">
            <v>1.7181</v>
          </cell>
          <cell r="L1796">
            <v>103717</v>
          </cell>
          <cell r="M1796">
            <v>36</v>
          </cell>
          <cell r="N1796">
            <v>0</v>
          </cell>
          <cell r="O1796">
            <v>2881</v>
          </cell>
          <cell r="P1796">
            <v>0</v>
          </cell>
          <cell r="Q1796">
            <v>0</v>
          </cell>
          <cell r="R1796">
            <v>0.83</v>
          </cell>
          <cell r="T1796" t="str">
            <v>Ayudante Entendido</v>
          </cell>
        </row>
        <row r="1797">
          <cell r="C1797">
            <v>0</v>
          </cell>
          <cell r="D1797">
            <v>0</v>
          </cell>
          <cell r="E1797">
            <v>0</v>
          </cell>
          <cell r="F1797">
            <v>0</v>
          </cell>
          <cell r="G1797">
            <v>0</v>
          </cell>
          <cell r="H1797">
            <v>0</v>
          </cell>
          <cell r="I1797">
            <v>0</v>
          </cell>
          <cell r="J1797">
            <v>0</v>
          </cell>
          <cell r="K1797">
            <v>0</v>
          </cell>
          <cell r="L1797">
            <v>0</v>
          </cell>
          <cell r="M1797">
            <v>0</v>
          </cell>
          <cell r="N1797">
            <v>0</v>
          </cell>
          <cell r="O1797">
            <v>0</v>
          </cell>
          <cell r="P1797">
            <v>0</v>
          </cell>
          <cell r="Q1797">
            <v>0</v>
          </cell>
          <cell r="R1797">
            <v>0</v>
          </cell>
          <cell r="T1797">
            <v>0</v>
          </cell>
        </row>
        <row r="1798">
          <cell r="C1798">
            <v>0</v>
          </cell>
          <cell r="D1798">
            <v>0</v>
          </cell>
          <cell r="E1798">
            <v>0</v>
          </cell>
          <cell r="F1798">
            <v>0</v>
          </cell>
          <cell r="G1798">
            <v>0</v>
          </cell>
          <cell r="H1798">
            <v>0</v>
          </cell>
          <cell r="I1798">
            <v>0</v>
          </cell>
          <cell r="J1798">
            <v>0</v>
          </cell>
          <cell r="K1798">
            <v>0</v>
          </cell>
          <cell r="L1798">
            <v>0.54220000000000002</v>
          </cell>
          <cell r="M1798" t="str">
            <v>SUBTOTAL $</v>
          </cell>
          <cell r="N1798">
            <v>0</v>
          </cell>
          <cell r="O1798">
            <v>7028</v>
          </cell>
          <cell r="P1798">
            <v>0</v>
          </cell>
          <cell r="Q1798">
            <v>0</v>
          </cell>
          <cell r="T1798">
            <v>0</v>
          </cell>
        </row>
        <row r="1799">
          <cell r="C1799">
            <v>0</v>
          </cell>
          <cell r="D1799">
            <v>0</v>
          </cell>
          <cell r="E1799">
            <v>0</v>
          </cell>
          <cell r="F1799">
            <v>0</v>
          </cell>
          <cell r="G1799">
            <v>0</v>
          </cell>
          <cell r="H1799">
            <v>0</v>
          </cell>
          <cell r="I1799">
            <v>0</v>
          </cell>
          <cell r="J1799">
            <v>0</v>
          </cell>
          <cell r="K1799">
            <v>0</v>
          </cell>
          <cell r="L1799">
            <v>0</v>
          </cell>
          <cell r="M1799">
            <v>0</v>
          </cell>
          <cell r="N1799">
            <v>0</v>
          </cell>
          <cell r="O1799">
            <v>0</v>
          </cell>
          <cell r="P1799">
            <v>0</v>
          </cell>
          <cell r="Q1799">
            <v>0</v>
          </cell>
        </row>
        <row r="1800">
          <cell r="C1800" t="str">
            <v>TOTAL COSTO DIRECTO $</v>
          </cell>
          <cell r="D1800">
            <v>0</v>
          </cell>
          <cell r="E1800">
            <v>0</v>
          </cell>
          <cell r="F1800">
            <v>0</v>
          </cell>
          <cell r="G1800">
            <v>0</v>
          </cell>
          <cell r="H1800">
            <v>0</v>
          </cell>
          <cell r="I1800">
            <v>0</v>
          </cell>
          <cell r="J1800">
            <v>0</v>
          </cell>
          <cell r="K1800">
            <v>0</v>
          </cell>
          <cell r="L1800">
            <v>0</v>
          </cell>
          <cell r="M1800">
            <v>0</v>
          </cell>
          <cell r="N1800">
            <v>0</v>
          </cell>
          <cell r="O1800">
            <v>12963</v>
          </cell>
          <cell r="P1800">
            <v>0</v>
          </cell>
          <cell r="Q1800">
            <v>0</v>
          </cell>
        </row>
        <row r="1801">
          <cell r="C1801" t="str">
            <v>V. COSTOS INDIRECTOS</v>
          </cell>
          <cell r="D1801">
            <v>0</v>
          </cell>
          <cell r="E1801">
            <v>0</v>
          </cell>
          <cell r="F1801">
            <v>0</v>
          </cell>
          <cell r="G1801">
            <v>0</v>
          </cell>
          <cell r="H1801">
            <v>0</v>
          </cell>
          <cell r="I1801">
            <v>0</v>
          </cell>
          <cell r="J1801">
            <v>0</v>
          </cell>
          <cell r="K1801">
            <v>0</v>
          </cell>
          <cell r="L1801">
            <v>0</v>
          </cell>
          <cell r="M1801">
            <v>0</v>
          </cell>
          <cell r="N1801">
            <v>0</v>
          </cell>
          <cell r="O1801">
            <v>0</v>
          </cell>
          <cell r="P1801">
            <v>0</v>
          </cell>
          <cell r="Q1801">
            <v>0</v>
          </cell>
        </row>
        <row r="1802">
          <cell r="C1802">
            <v>0</v>
          </cell>
          <cell r="D1802">
            <v>0</v>
          </cell>
          <cell r="E1802">
            <v>0</v>
          </cell>
          <cell r="F1802">
            <v>0</v>
          </cell>
          <cell r="G1802">
            <v>0</v>
          </cell>
          <cell r="H1802">
            <v>0</v>
          </cell>
          <cell r="I1802">
            <v>0</v>
          </cell>
          <cell r="J1802">
            <v>0</v>
          </cell>
          <cell r="K1802">
            <v>0</v>
          </cell>
          <cell r="L1802">
            <v>0</v>
          </cell>
          <cell r="M1802">
            <v>0</v>
          </cell>
          <cell r="N1802">
            <v>0</v>
          </cell>
          <cell r="O1802">
            <v>0</v>
          </cell>
          <cell r="P1802">
            <v>0</v>
          </cell>
          <cell r="Q1802">
            <v>0</v>
          </cell>
        </row>
        <row r="1803">
          <cell r="C1803" t="str">
            <v>Descripción</v>
          </cell>
          <cell r="D1803">
            <v>0</v>
          </cell>
          <cell r="E1803">
            <v>0</v>
          </cell>
          <cell r="F1803">
            <v>0</v>
          </cell>
          <cell r="G1803">
            <v>0</v>
          </cell>
          <cell r="H1803">
            <v>0</v>
          </cell>
          <cell r="I1803">
            <v>0</v>
          </cell>
          <cell r="J1803">
            <v>0</v>
          </cell>
          <cell r="K1803">
            <v>0</v>
          </cell>
          <cell r="L1803" t="str">
            <v>Porcentaje</v>
          </cell>
          <cell r="M1803" t="str">
            <v>Valor Total</v>
          </cell>
          <cell r="N1803">
            <v>0</v>
          </cell>
          <cell r="O1803">
            <v>0</v>
          </cell>
          <cell r="P1803">
            <v>0</v>
          </cell>
          <cell r="Q1803">
            <v>0</v>
          </cell>
        </row>
        <row r="1804">
          <cell r="C1804" t="str">
            <v>ADMINISTRACION</v>
          </cell>
          <cell r="D1804">
            <v>0</v>
          </cell>
          <cell r="E1804">
            <v>0</v>
          </cell>
          <cell r="F1804">
            <v>0</v>
          </cell>
          <cell r="G1804">
            <v>0</v>
          </cell>
          <cell r="H1804">
            <v>0</v>
          </cell>
          <cell r="I1804">
            <v>0</v>
          </cell>
          <cell r="J1804">
            <v>0</v>
          </cell>
          <cell r="K1804">
            <v>0</v>
          </cell>
          <cell r="L1804">
            <v>0.23930000000000001</v>
          </cell>
          <cell r="M1804">
            <v>3102</v>
          </cell>
          <cell r="N1804">
            <v>0</v>
          </cell>
          <cell r="O1804">
            <v>0</v>
          </cell>
          <cell r="P1804">
            <v>0</v>
          </cell>
          <cell r="Q1804">
            <v>0</v>
          </cell>
        </row>
        <row r="1805">
          <cell r="C1805" t="str">
            <v xml:space="preserve">IMPREVISTOS </v>
          </cell>
          <cell r="D1805">
            <v>0</v>
          </cell>
          <cell r="E1805">
            <v>0</v>
          </cell>
          <cell r="F1805">
            <v>0</v>
          </cell>
          <cell r="G1805">
            <v>0</v>
          </cell>
          <cell r="H1805">
            <v>0</v>
          </cell>
          <cell r="I1805">
            <v>0</v>
          </cell>
          <cell r="J1805">
            <v>0</v>
          </cell>
          <cell r="K1805">
            <v>0</v>
          </cell>
          <cell r="L1805">
            <v>0</v>
          </cell>
          <cell r="M1805">
            <v>0</v>
          </cell>
          <cell r="N1805">
            <v>0</v>
          </cell>
          <cell r="O1805">
            <v>0</v>
          </cell>
          <cell r="P1805">
            <v>0</v>
          </cell>
          <cell r="Q1805">
            <v>0</v>
          </cell>
        </row>
        <row r="1806">
          <cell r="C1806" t="str">
            <v>UTILIDAD</v>
          </cell>
          <cell r="D1806">
            <v>0</v>
          </cell>
          <cell r="E1806">
            <v>0</v>
          </cell>
          <cell r="F1806">
            <v>0</v>
          </cell>
          <cell r="G1806">
            <v>0</v>
          </cell>
          <cell r="H1806">
            <v>0</v>
          </cell>
          <cell r="I1806">
            <v>0</v>
          </cell>
          <cell r="J1806">
            <v>0</v>
          </cell>
          <cell r="K1806">
            <v>0</v>
          </cell>
          <cell r="L1806">
            <v>0.05</v>
          </cell>
          <cell r="M1806">
            <v>648</v>
          </cell>
          <cell r="N1806">
            <v>0</v>
          </cell>
          <cell r="O1806">
            <v>0</v>
          </cell>
          <cell r="P1806">
            <v>0</v>
          </cell>
          <cell r="Q1806">
            <v>0</v>
          </cell>
        </row>
        <row r="1807">
          <cell r="C1807" t="str">
            <v>SUBTOTAL $</v>
          </cell>
          <cell r="D1807">
            <v>0</v>
          </cell>
          <cell r="E1807">
            <v>0</v>
          </cell>
          <cell r="F1807">
            <v>0</v>
          </cell>
          <cell r="G1807">
            <v>0</v>
          </cell>
          <cell r="H1807">
            <v>0</v>
          </cell>
          <cell r="I1807">
            <v>0</v>
          </cell>
          <cell r="J1807">
            <v>0</v>
          </cell>
          <cell r="K1807">
            <v>0</v>
          </cell>
          <cell r="L1807">
            <v>0</v>
          </cell>
          <cell r="M1807">
            <v>0</v>
          </cell>
          <cell r="N1807">
            <v>0</v>
          </cell>
          <cell r="O1807">
            <v>3750</v>
          </cell>
          <cell r="P1807">
            <v>0</v>
          </cell>
          <cell r="Q1807">
            <v>0</v>
          </cell>
        </row>
        <row r="1808">
          <cell r="C1808">
            <v>0</v>
          </cell>
          <cell r="D1808">
            <v>0</v>
          </cell>
          <cell r="E1808">
            <v>0</v>
          </cell>
          <cell r="F1808">
            <v>0</v>
          </cell>
          <cell r="G1808">
            <v>0</v>
          </cell>
          <cell r="H1808">
            <v>0</v>
          </cell>
          <cell r="I1808">
            <v>0</v>
          </cell>
          <cell r="J1808">
            <v>0</v>
          </cell>
          <cell r="K1808">
            <v>0</v>
          </cell>
          <cell r="L1808">
            <v>0</v>
          </cell>
          <cell r="M1808">
            <v>0</v>
          </cell>
          <cell r="N1808">
            <v>0</v>
          </cell>
          <cell r="O1808">
            <v>0</v>
          </cell>
          <cell r="P1808">
            <v>0</v>
          </cell>
          <cell r="Q1808">
            <v>0</v>
          </cell>
        </row>
        <row r="1809">
          <cell r="C1809" t="str">
            <v>Precio Unitario Total Aproximado al peso $</v>
          </cell>
          <cell r="D1809">
            <v>0</v>
          </cell>
          <cell r="E1809">
            <v>0</v>
          </cell>
          <cell r="F1809">
            <v>0</v>
          </cell>
          <cell r="G1809">
            <v>0</v>
          </cell>
          <cell r="H1809">
            <v>0</v>
          </cell>
          <cell r="I1809">
            <v>0</v>
          </cell>
          <cell r="J1809">
            <v>0</v>
          </cell>
          <cell r="K1809">
            <v>0</v>
          </cell>
          <cell r="L1809">
            <v>0</v>
          </cell>
          <cell r="M1809">
            <v>0</v>
          </cell>
          <cell r="N1809">
            <v>0</v>
          </cell>
          <cell r="O1809">
            <v>16713</v>
          </cell>
          <cell r="P1809">
            <v>0</v>
          </cell>
          <cell r="Q1809">
            <v>0</v>
          </cell>
        </row>
        <row r="1810">
          <cell r="C1810">
            <v>0</v>
          </cell>
          <cell r="D1810">
            <v>0</v>
          </cell>
          <cell r="E1810">
            <v>0</v>
          </cell>
          <cell r="F1810">
            <v>0</v>
          </cell>
          <cell r="G1810">
            <v>0</v>
          </cell>
          <cell r="H1810">
            <v>0</v>
          </cell>
          <cell r="I1810">
            <v>0</v>
          </cell>
          <cell r="J1810">
            <v>0</v>
          </cell>
          <cell r="K1810">
            <v>0</v>
          </cell>
          <cell r="L1810">
            <v>0</v>
          </cell>
          <cell r="M1810">
            <v>0</v>
          </cell>
          <cell r="N1810">
            <v>0</v>
          </cell>
          <cell r="O1810">
            <v>0</v>
          </cell>
          <cell r="P1810">
            <v>0</v>
          </cell>
          <cell r="Q1810">
            <v>0</v>
          </cell>
        </row>
        <row r="1811">
          <cell r="C1811">
            <v>0</v>
          </cell>
          <cell r="D1811">
            <v>0</v>
          </cell>
          <cell r="E1811">
            <v>0</v>
          </cell>
          <cell r="F1811">
            <v>0</v>
          </cell>
          <cell r="G1811">
            <v>0</v>
          </cell>
          <cell r="H1811">
            <v>0</v>
          </cell>
          <cell r="I1811">
            <v>0</v>
          </cell>
          <cell r="J1811">
            <v>0</v>
          </cell>
          <cell r="K1811">
            <v>0</v>
          </cell>
          <cell r="L1811">
            <v>0</v>
          </cell>
          <cell r="M1811">
            <v>0</v>
          </cell>
          <cell r="N1811">
            <v>0</v>
          </cell>
          <cell r="O1811">
            <v>0</v>
          </cell>
          <cell r="P1811">
            <v>0</v>
          </cell>
          <cell r="Q1811">
            <v>0</v>
          </cell>
        </row>
        <row r="1812">
          <cell r="C1812">
            <v>0</v>
          </cell>
          <cell r="D1812">
            <v>0</v>
          </cell>
          <cell r="E1812">
            <v>0</v>
          </cell>
          <cell r="F1812">
            <v>0</v>
          </cell>
          <cell r="G1812">
            <v>0</v>
          </cell>
          <cell r="H1812" t="str">
            <v>Firma</v>
          </cell>
          <cell r="I1812">
            <v>0</v>
          </cell>
          <cell r="J1812">
            <v>0</v>
          </cell>
          <cell r="K1812">
            <v>0</v>
          </cell>
          <cell r="L1812">
            <v>0</v>
          </cell>
          <cell r="M1812">
            <v>0</v>
          </cell>
          <cell r="N1812">
            <v>0</v>
          </cell>
          <cell r="O1812">
            <v>0</v>
          </cell>
          <cell r="P1812">
            <v>0</v>
          </cell>
          <cell r="Q1812">
            <v>0</v>
          </cell>
        </row>
        <row r="1813">
          <cell r="C1813">
            <v>0</v>
          </cell>
          <cell r="D1813">
            <v>0</v>
          </cell>
          <cell r="E1813">
            <v>0</v>
          </cell>
          <cell r="F1813">
            <v>0</v>
          </cell>
          <cell r="G1813">
            <v>0</v>
          </cell>
          <cell r="H1813" t="str">
            <v>Nombre:</v>
          </cell>
          <cell r="I1813">
            <v>0</v>
          </cell>
          <cell r="J1813">
            <v>0</v>
          </cell>
          <cell r="K1813">
            <v>0</v>
          </cell>
          <cell r="L1813">
            <v>0</v>
          </cell>
          <cell r="M1813">
            <v>0</v>
          </cell>
          <cell r="N1813">
            <v>0</v>
          </cell>
          <cell r="O1813">
            <v>0</v>
          </cell>
          <cell r="P1813">
            <v>0</v>
          </cell>
          <cell r="Q1813">
            <v>0</v>
          </cell>
        </row>
        <row r="1814">
          <cell r="C1814">
            <v>0</v>
          </cell>
          <cell r="D1814">
            <v>0</v>
          </cell>
          <cell r="E1814">
            <v>0</v>
          </cell>
          <cell r="F1814">
            <v>0</v>
          </cell>
          <cell r="G1814">
            <v>0</v>
          </cell>
          <cell r="H1814" t="str">
            <v>Representante Legal del Contratista o su Apoderado</v>
          </cell>
          <cell r="I1814">
            <v>0</v>
          </cell>
          <cell r="J1814">
            <v>0</v>
          </cell>
          <cell r="K1814">
            <v>0</v>
          </cell>
          <cell r="L1814">
            <v>0</v>
          </cell>
          <cell r="M1814">
            <v>0</v>
          </cell>
          <cell r="N1814">
            <v>0</v>
          </cell>
          <cell r="O1814">
            <v>0</v>
          </cell>
          <cell r="P1814">
            <v>0</v>
          </cell>
          <cell r="Q1814">
            <v>0</v>
          </cell>
        </row>
        <row r="1815">
          <cell r="C1815">
            <v>0</v>
          </cell>
          <cell r="D1815">
            <v>0</v>
          </cell>
          <cell r="E1815">
            <v>0</v>
          </cell>
          <cell r="F1815">
            <v>0</v>
          </cell>
          <cell r="G1815">
            <v>0</v>
          </cell>
          <cell r="H1815" t="str">
            <v>Matricula No. :</v>
          </cell>
          <cell r="I1815">
            <v>0</v>
          </cell>
          <cell r="J1815">
            <v>0</v>
          </cell>
          <cell r="K1815">
            <v>0</v>
          </cell>
          <cell r="L1815">
            <v>0</v>
          </cell>
          <cell r="M1815">
            <v>0</v>
          </cell>
          <cell r="N1815">
            <v>0</v>
          </cell>
          <cell r="O1815">
            <v>0</v>
          </cell>
          <cell r="P1815">
            <v>0</v>
          </cell>
          <cell r="Q1815">
            <v>0</v>
          </cell>
        </row>
        <row r="1816">
          <cell r="C1816">
            <v>0</v>
          </cell>
          <cell r="D1816">
            <v>0</v>
          </cell>
          <cell r="E1816">
            <v>0</v>
          </cell>
          <cell r="F1816">
            <v>0</v>
          </cell>
          <cell r="G1816">
            <v>0</v>
          </cell>
          <cell r="H1816" t="str">
            <v xml:space="preserve"> </v>
          </cell>
          <cell r="I1816">
            <v>0</v>
          </cell>
          <cell r="J1816">
            <v>0</v>
          </cell>
          <cell r="K1816">
            <v>0</v>
          </cell>
          <cell r="L1816">
            <v>0</v>
          </cell>
          <cell r="M1816">
            <v>0</v>
          </cell>
          <cell r="N1816">
            <v>0</v>
          </cell>
          <cell r="O1816">
            <v>0</v>
          </cell>
          <cell r="P1816">
            <v>0</v>
          </cell>
          <cell r="Q1816">
            <v>0</v>
          </cell>
        </row>
        <row r="1817">
          <cell r="C1817" t="str">
            <v>OBSERVACIONES INTERVENTORÍA</v>
          </cell>
          <cell r="D1817">
            <v>0</v>
          </cell>
          <cell r="E1817">
            <v>0</v>
          </cell>
          <cell r="F1817">
            <v>0</v>
          </cell>
          <cell r="G1817">
            <v>0</v>
          </cell>
          <cell r="H1817">
            <v>0</v>
          </cell>
          <cell r="I1817">
            <v>0</v>
          </cell>
          <cell r="J1817">
            <v>0</v>
          </cell>
          <cell r="K1817">
            <v>0</v>
          </cell>
          <cell r="L1817">
            <v>0</v>
          </cell>
          <cell r="M1817">
            <v>0</v>
          </cell>
          <cell r="N1817">
            <v>0</v>
          </cell>
          <cell r="O1817">
            <v>0</v>
          </cell>
          <cell r="P1817">
            <v>0</v>
          </cell>
          <cell r="Q1817">
            <v>0</v>
          </cell>
        </row>
        <row r="1818">
          <cell r="C1818">
            <v>0</v>
          </cell>
          <cell r="D1818">
            <v>0</v>
          </cell>
          <cell r="E1818">
            <v>0</v>
          </cell>
          <cell r="F1818">
            <v>0</v>
          </cell>
          <cell r="G1818">
            <v>0</v>
          </cell>
          <cell r="H1818">
            <v>0</v>
          </cell>
          <cell r="I1818">
            <v>0</v>
          </cell>
          <cell r="J1818">
            <v>0</v>
          </cell>
          <cell r="K1818">
            <v>0</v>
          </cell>
          <cell r="L1818">
            <v>0</v>
          </cell>
          <cell r="M1818">
            <v>0</v>
          </cell>
          <cell r="N1818">
            <v>0</v>
          </cell>
          <cell r="O1818">
            <v>0</v>
          </cell>
          <cell r="P1818">
            <v>0</v>
          </cell>
          <cell r="Q1818">
            <v>0</v>
          </cell>
        </row>
        <row r="1819">
          <cell r="C1819">
            <v>0</v>
          </cell>
          <cell r="D1819">
            <v>0</v>
          </cell>
          <cell r="E1819">
            <v>0</v>
          </cell>
          <cell r="F1819">
            <v>0</v>
          </cell>
          <cell r="G1819">
            <v>0</v>
          </cell>
          <cell r="H1819">
            <v>0</v>
          </cell>
          <cell r="I1819">
            <v>0</v>
          </cell>
          <cell r="J1819">
            <v>0</v>
          </cell>
          <cell r="K1819">
            <v>0</v>
          </cell>
          <cell r="L1819">
            <v>0</v>
          </cell>
          <cell r="M1819">
            <v>0</v>
          </cell>
          <cell r="N1819">
            <v>0</v>
          </cell>
          <cell r="O1819">
            <v>0</v>
          </cell>
          <cell r="P1819">
            <v>0</v>
          </cell>
          <cell r="Q1819">
            <v>0</v>
          </cell>
        </row>
        <row r="1820">
          <cell r="C1820">
            <v>0</v>
          </cell>
          <cell r="D1820">
            <v>0</v>
          </cell>
          <cell r="E1820">
            <v>0</v>
          </cell>
          <cell r="F1820">
            <v>0</v>
          </cell>
          <cell r="G1820">
            <v>0</v>
          </cell>
          <cell r="H1820">
            <v>0</v>
          </cell>
          <cell r="I1820">
            <v>0</v>
          </cell>
          <cell r="J1820">
            <v>0</v>
          </cell>
          <cell r="K1820">
            <v>0</v>
          </cell>
          <cell r="L1820">
            <v>0</v>
          </cell>
          <cell r="M1820">
            <v>0</v>
          </cell>
          <cell r="N1820">
            <v>0</v>
          </cell>
          <cell r="O1820">
            <v>0</v>
          </cell>
          <cell r="P1820">
            <v>0</v>
          </cell>
          <cell r="Q1820">
            <v>0</v>
          </cell>
        </row>
        <row r="1821">
          <cell r="C1821" t="str">
            <v>APROBACIÓN POR INTERVENTORÍA</v>
          </cell>
          <cell r="D1821">
            <v>0</v>
          </cell>
          <cell r="E1821">
            <v>0</v>
          </cell>
          <cell r="F1821">
            <v>0</v>
          </cell>
          <cell r="G1821">
            <v>0</v>
          </cell>
          <cell r="H1821">
            <v>0</v>
          </cell>
          <cell r="I1821">
            <v>0</v>
          </cell>
          <cell r="J1821">
            <v>0</v>
          </cell>
          <cell r="K1821">
            <v>0</v>
          </cell>
          <cell r="L1821">
            <v>0</v>
          </cell>
          <cell r="M1821">
            <v>0</v>
          </cell>
          <cell r="N1821">
            <v>0</v>
          </cell>
          <cell r="O1821">
            <v>0</v>
          </cell>
          <cell r="P1821">
            <v>0</v>
          </cell>
          <cell r="Q1821">
            <v>0</v>
          </cell>
        </row>
        <row r="1822">
          <cell r="C1822"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1822">
            <v>0</v>
          </cell>
          <cell r="E1822">
            <v>0</v>
          </cell>
          <cell r="F1822">
            <v>0</v>
          </cell>
          <cell r="G1822">
            <v>0</v>
          </cell>
          <cell r="H1822">
            <v>0</v>
          </cell>
          <cell r="I1822">
            <v>0</v>
          </cell>
          <cell r="J1822">
            <v>0</v>
          </cell>
          <cell r="K1822">
            <v>0</v>
          </cell>
          <cell r="L1822">
            <v>0</v>
          </cell>
          <cell r="M1822">
            <v>0</v>
          </cell>
          <cell r="N1822">
            <v>0</v>
          </cell>
          <cell r="O1822">
            <v>0</v>
          </cell>
          <cell r="P1822">
            <v>0</v>
          </cell>
          <cell r="Q1822">
            <v>0</v>
          </cell>
        </row>
        <row r="1823">
          <cell r="C1823">
            <v>0</v>
          </cell>
          <cell r="D1823">
            <v>0</v>
          </cell>
          <cell r="E1823">
            <v>0</v>
          </cell>
          <cell r="F1823">
            <v>0</v>
          </cell>
          <cell r="G1823">
            <v>0</v>
          </cell>
          <cell r="H1823">
            <v>0</v>
          </cell>
          <cell r="I1823">
            <v>0</v>
          </cell>
          <cell r="J1823">
            <v>0</v>
          </cell>
          <cell r="K1823">
            <v>0</v>
          </cell>
          <cell r="L1823">
            <v>0</v>
          </cell>
          <cell r="M1823">
            <v>0</v>
          </cell>
          <cell r="N1823">
            <v>0</v>
          </cell>
          <cell r="O1823">
            <v>0</v>
          </cell>
          <cell r="P1823">
            <v>0</v>
          </cell>
          <cell r="Q1823">
            <v>0</v>
          </cell>
        </row>
        <row r="1824">
          <cell r="C1824"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1824">
            <v>0</v>
          </cell>
          <cell r="E1824">
            <v>0</v>
          </cell>
          <cell r="F1824">
            <v>0</v>
          </cell>
          <cell r="G1824">
            <v>0</v>
          </cell>
          <cell r="H1824">
            <v>0</v>
          </cell>
          <cell r="I1824">
            <v>0</v>
          </cell>
          <cell r="J1824">
            <v>0</v>
          </cell>
          <cell r="K1824">
            <v>0</v>
          </cell>
          <cell r="L1824">
            <v>0</v>
          </cell>
          <cell r="M1824">
            <v>0</v>
          </cell>
          <cell r="N1824">
            <v>0</v>
          </cell>
          <cell r="O1824">
            <v>0</v>
          </cell>
          <cell r="P1824">
            <v>0</v>
          </cell>
          <cell r="Q1824">
            <v>0</v>
          </cell>
        </row>
        <row r="1825">
          <cell r="C1825">
            <v>0</v>
          </cell>
          <cell r="D1825">
            <v>0</v>
          </cell>
          <cell r="E1825">
            <v>0</v>
          </cell>
          <cell r="F1825">
            <v>0</v>
          </cell>
          <cell r="G1825">
            <v>0</v>
          </cell>
          <cell r="H1825">
            <v>0</v>
          </cell>
          <cell r="I1825">
            <v>0</v>
          </cell>
          <cell r="J1825">
            <v>0</v>
          </cell>
          <cell r="K1825">
            <v>0</v>
          </cell>
          <cell r="L1825">
            <v>0</v>
          </cell>
          <cell r="M1825">
            <v>0</v>
          </cell>
          <cell r="N1825">
            <v>0</v>
          </cell>
          <cell r="O1825">
            <v>0</v>
          </cell>
          <cell r="P1825">
            <v>0</v>
          </cell>
          <cell r="Q1825">
            <v>0</v>
          </cell>
        </row>
        <row r="1826">
          <cell r="C1826">
            <v>0</v>
          </cell>
          <cell r="D1826">
            <v>0</v>
          </cell>
          <cell r="E1826">
            <v>0</v>
          </cell>
          <cell r="F1826">
            <v>0</v>
          </cell>
          <cell r="G1826">
            <v>0</v>
          </cell>
          <cell r="H1826">
            <v>0</v>
          </cell>
          <cell r="I1826">
            <v>0</v>
          </cell>
          <cell r="J1826">
            <v>0</v>
          </cell>
          <cell r="K1826">
            <v>0</v>
          </cell>
          <cell r="L1826">
            <v>0</v>
          </cell>
          <cell r="M1826">
            <v>0</v>
          </cell>
          <cell r="N1826">
            <v>0</v>
          </cell>
          <cell r="O1826">
            <v>0</v>
          </cell>
          <cell r="P1826">
            <v>0</v>
          </cell>
          <cell r="Q1826">
            <v>0</v>
          </cell>
        </row>
        <row r="1827">
          <cell r="C1827">
            <v>0</v>
          </cell>
          <cell r="D1827">
            <v>0</v>
          </cell>
          <cell r="E1827">
            <v>0</v>
          </cell>
          <cell r="F1827">
            <v>0</v>
          </cell>
          <cell r="G1827">
            <v>0</v>
          </cell>
          <cell r="H1827" t="str">
            <v>Firma</v>
          </cell>
          <cell r="I1827">
            <v>0</v>
          </cell>
          <cell r="J1827">
            <v>0</v>
          </cell>
          <cell r="K1827">
            <v>0</v>
          </cell>
          <cell r="L1827">
            <v>0</v>
          </cell>
          <cell r="M1827">
            <v>0</v>
          </cell>
          <cell r="N1827">
            <v>0</v>
          </cell>
          <cell r="O1827">
            <v>0</v>
          </cell>
          <cell r="P1827">
            <v>0</v>
          </cell>
          <cell r="Q1827">
            <v>0</v>
          </cell>
        </row>
        <row r="1828">
          <cell r="C1828">
            <v>0</v>
          </cell>
          <cell r="D1828">
            <v>0</v>
          </cell>
          <cell r="E1828">
            <v>0</v>
          </cell>
          <cell r="F1828">
            <v>0</v>
          </cell>
          <cell r="G1828">
            <v>0</v>
          </cell>
          <cell r="H1828" t="str">
            <v>Nombre:</v>
          </cell>
          <cell r="I1828">
            <v>0</v>
          </cell>
          <cell r="J1828">
            <v>0</v>
          </cell>
          <cell r="K1828">
            <v>0</v>
          </cell>
          <cell r="L1828">
            <v>0</v>
          </cell>
          <cell r="M1828">
            <v>0</v>
          </cell>
          <cell r="N1828">
            <v>0</v>
          </cell>
          <cell r="O1828">
            <v>0</v>
          </cell>
          <cell r="P1828">
            <v>0</v>
          </cell>
          <cell r="Q1828">
            <v>0</v>
          </cell>
        </row>
        <row r="1829">
          <cell r="C1829">
            <v>0</v>
          </cell>
          <cell r="D1829">
            <v>0</v>
          </cell>
          <cell r="E1829">
            <v>0</v>
          </cell>
          <cell r="F1829">
            <v>0</v>
          </cell>
          <cell r="G1829">
            <v>0</v>
          </cell>
          <cell r="H1829" t="str">
            <v>Representante Legal del Interventor o su Apoderado</v>
          </cell>
          <cell r="I1829">
            <v>0</v>
          </cell>
          <cell r="J1829">
            <v>0</v>
          </cell>
          <cell r="K1829">
            <v>0</v>
          </cell>
          <cell r="L1829">
            <v>0</v>
          </cell>
          <cell r="M1829">
            <v>0</v>
          </cell>
          <cell r="N1829">
            <v>0</v>
          </cell>
          <cell r="O1829">
            <v>0</v>
          </cell>
          <cell r="P1829">
            <v>0</v>
          </cell>
          <cell r="Q1829">
            <v>0</v>
          </cell>
        </row>
        <row r="1830">
          <cell r="C1830">
            <v>0</v>
          </cell>
          <cell r="D1830">
            <v>0</v>
          </cell>
          <cell r="E1830">
            <v>0</v>
          </cell>
          <cell r="F1830">
            <v>0</v>
          </cell>
          <cell r="G1830">
            <v>0</v>
          </cell>
          <cell r="H1830" t="str">
            <v>Matricula No. :</v>
          </cell>
          <cell r="I1830">
            <v>0</v>
          </cell>
          <cell r="J1830">
            <v>0</v>
          </cell>
          <cell r="K1830">
            <v>0</v>
          </cell>
          <cell r="L1830">
            <v>0</v>
          </cell>
          <cell r="M1830">
            <v>0</v>
          </cell>
          <cell r="N1830">
            <v>0</v>
          </cell>
          <cell r="O1830">
            <v>0</v>
          </cell>
          <cell r="P1830">
            <v>0</v>
          </cell>
          <cell r="Q1830">
            <v>0</v>
          </cell>
        </row>
        <row r="1831">
          <cell r="C1831">
            <v>0</v>
          </cell>
          <cell r="D1831">
            <v>0</v>
          </cell>
          <cell r="E1831">
            <v>0</v>
          </cell>
          <cell r="F1831">
            <v>0</v>
          </cell>
          <cell r="G1831">
            <v>0</v>
          </cell>
          <cell r="H1831">
            <v>0</v>
          </cell>
          <cell r="I1831">
            <v>0</v>
          </cell>
          <cell r="J1831">
            <v>0</v>
          </cell>
          <cell r="K1831">
            <v>0</v>
          </cell>
          <cell r="L1831">
            <v>0</v>
          </cell>
          <cell r="M1831">
            <v>0</v>
          </cell>
          <cell r="N1831">
            <v>0</v>
          </cell>
          <cell r="O1831">
            <v>0</v>
          </cell>
          <cell r="P1831">
            <v>0</v>
          </cell>
          <cell r="Q1831">
            <v>0</v>
          </cell>
        </row>
        <row r="1832">
          <cell r="C1832">
            <v>0</v>
          </cell>
          <cell r="D1832">
            <v>0</v>
          </cell>
          <cell r="E1832">
            <v>0</v>
          </cell>
          <cell r="F1832">
            <v>0</v>
          </cell>
          <cell r="G1832">
            <v>0</v>
          </cell>
          <cell r="H1832">
            <v>0</v>
          </cell>
          <cell r="I1832">
            <v>0</v>
          </cell>
          <cell r="J1832">
            <v>0</v>
          </cell>
          <cell r="K1832">
            <v>0</v>
          </cell>
          <cell r="L1832">
            <v>0</v>
          </cell>
          <cell r="M1832">
            <v>0</v>
          </cell>
          <cell r="N1832">
            <v>0</v>
          </cell>
          <cell r="O1832">
            <v>0</v>
          </cell>
          <cell r="P1832">
            <v>0</v>
          </cell>
          <cell r="Q1832">
            <v>0</v>
          </cell>
        </row>
        <row r="1834">
          <cell r="C1834">
            <v>0</v>
          </cell>
          <cell r="D1834">
            <v>0</v>
          </cell>
          <cell r="E1834">
            <v>0</v>
          </cell>
          <cell r="F1834">
            <v>0</v>
          </cell>
          <cell r="G1834">
            <v>0</v>
          </cell>
          <cell r="H1834">
            <v>0</v>
          </cell>
          <cell r="I1834">
            <v>0</v>
          </cell>
          <cell r="J1834">
            <v>0</v>
          </cell>
          <cell r="K1834">
            <v>0</v>
          </cell>
          <cell r="L1834">
            <v>0</v>
          </cell>
          <cell r="M1834">
            <v>0</v>
          </cell>
          <cell r="N1834">
            <v>0</v>
          </cell>
          <cell r="O1834">
            <v>0</v>
          </cell>
          <cell r="P1834">
            <v>0</v>
          </cell>
          <cell r="Q1834">
            <v>0</v>
          </cell>
        </row>
        <row r="1835">
          <cell r="C1835" t="str">
            <v>Formulario 1 - Propuesta económica  - Documento tipo de selección abreviada de menor cuantía - versión 2</v>
          </cell>
          <cell r="D1835">
            <v>0</v>
          </cell>
          <cell r="E1835">
            <v>0</v>
          </cell>
          <cell r="F1835">
            <v>0</v>
          </cell>
          <cell r="G1835">
            <v>0</v>
          </cell>
          <cell r="H1835">
            <v>0</v>
          </cell>
          <cell r="I1835">
            <v>0</v>
          </cell>
          <cell r="J1835">
            <v>0</v>
          </cell>
          <cell r="K1835">
            <v>0</v>
          </cell>
          <cell r="L1835">
            <v>0</v>
          </cell>
          <cell r="M1835">
            <v>0</v>
          </cell>
          <cell r="N1835">
            <v>0</v>
          </cell>
          <cell r="O1835">
            <v>0</v>
          </cell>
          <cell r="P1835">
            <v>0</v>
          </cell>
          <cell r="Q1835">
            <v>0</v>
          </cell>
        </row>
        <row r="1836">
          <cell r="C1836" t="str">
            <v>Código</v>
          </cell>
          <cell r="D1836" t="str">
            <v>CCE-EICP-FM-25</v>
          </cell>
          <cell r="E1836" t="str">
            <v>Versión</v>
          </cell>
          <cell r="F1836">
            <v>2</v>
          </cell>
          <cell r="G1836">
            <v>0</v>
          </cell>
          <cell r="H1836">
            <v>0</v>
          </cell>
          <cell r="I1836">
            <v>0</v>
          </cell>
          <cell r="J1836">
            <v>0</v>
          </cell>
          <cell r="K1836">
            <v>0</v>
          </cell>
          <cell r="L1836">
            <v>0</v>
          </cell>
          <cell r="M1836">
            <v>0</v>
          </cell>
          <cell r="N1836">
            <v>0</v>
          </cell>
          <cell r="O1836">
            <v>0</v>
          </cell>
          <cell r="P1836">
            <v>0</v>
          </cell>
          <cell r="Q1836">
            <v>0</v>
          </cell>
        </row>
        <row r="1837">
          <cell r="C1837">
            <v>0</v>
          </cell>
          <cell r="D1837">
            <v>0</v>
          </cell>
          <cell r="E1837">
            <v>0</v>
          </cell>
          <cell r="F1837">
            <v>0</v>
          </cell>
          <cell r="G1837">
            <v>0</v>
          </cell>
          <cell r="H1837">
            <v>0</v>
          </cell>
          <cell r="I1837">
            <v>0</v>
          </cell>
          <cell r="J1837">
            <v>0</v>
          </cell>
          <cell r="K1837">
            <v>0</v>
          </cell>
          <cell r="L1837">
            <v>0</v>
          </cell>
          <cell r="M1837">
            <v>0</v>
          </cell>
          <cell r="N1837">
            <v>0</v>
          </cell>
          <cell r="O1837">
            <v>0</v>
          </cell>
          <cell r="P1837">
            <v>0</v>
          </cell>
          <cell r="Q1837">
            <v>0</v>
          </cell>
        </row>
        <row r="1838">
          <cell r="C1838" t="str">
            <v>[La entidad podrá utilizar este formato para la presentación de los análisis de precios unitarios el contratista en la oportunidad prevista en el numeral 8.1. del Documento Base]</v>
          </cell>
          <cell r="D1838">
            <v>0</v>
          </cell>
          <cell r="E1838">
            <v>0</v>
          </cell>
          <cell r="F1838">
            <v>0</v>
          </cell>
          <cell r="G1838">
            <v>0</v>
          </cell>
          <cell r="H1838">
            <v>0</v>
          </cell>
          <cell r="I1838">
            <v>0</v>
          </cell>
          <cell r="J1838">
            <v>0</v>
          </cell>
          <cell r="K1838">
            <v>0</v>
          </cell>
          <cell r="L1838">
            <v>0</v>
          </cell>
          <cell r="M1838">
            <v>0</v>
          </cell>
          <cell r="N1838">
            <v>0</v>
          </cell>
          <cell r="O1838">
            <v>0</v>
          </cell>
          <cell r="P1838">
            <v>0</v>
          </cell>
          <cell r="Q1838">
            <v>0</v>
          </cell>
        </row>
        <row r="1839">
          <cell r="C1839">
            <v>0</v>
          </cell>
          <cell r="D1839">
            <v>0</v>
          </cell>
          <cell r="E1839">
            <v>0</v>
          </cell>
          <cell r="F1839">
            <v>0</v>
          </cell>
          <cell r="G1839">
            <v>0</v>
          </cell>
          <cell r="H1839">
            <v>0</v>
          </cell>
          <cell r="I1839">
            <v>0</v>
          </cell>
          <cell r="J1839">
            <v>0</v>
          </cell>
          <cell r="K1839">
            <v>0</v>
          </cell>
          <cell r="L1839">
            <v>0</v>
          </cell>
          <cell r="M1839">
            <v>0</v>
          </cell>
          <cell r="N1839">
            <v>0</v>
          </cell>
          <cell r="O1839">
            <v>0</v>
          </cell>
          <cell r="P1839">
            <v>0</v>
          </cell>
          <cell r="Q1839">
            <v>0</v>
          </cell>
        </row>
        <row r="1840">
          <cell r="C1840">
            <v>0</v>
          </cell>
          <cell r="D1840">
            <v>0</v>
          </cell>
          <cell r="E1840">
            <v>0</v>
          </cell>
          <cell r="F1840">
            <v>0</v>
          </cell>
          <cell r="G1840">
            <v>0</v>
          </cell>
          <cell r="H1840">
            <v>0</v>
          </cell>
          <cell r="I1840">
            <v>0</v>
          </cell>
          <cell r="J1840">
            <v>0</v>
          </cell>
          <cell r="K1840">
            <v>0</v>
          </cell>
          <cell r="L1840">
            <v>0</v>
          </cell>
          <cell r="M1840">
            <v>0</v>
          </cell>
          <cell r="N1840">
            <v>0</v>
          </cell>
          <cell r="O1840">
            <v>0</v>
          </cell>
          <cell r="P1840">
            <v>0</v>
          </cell>
          <cell r="Q1840">
            <v>0</v>
          </cell>
        </row>
        <row r="1841">
          <cell r="C1841">
            <v>0</v>
          </cell>
          <cell r="D1841" t="str">
            <v>MUNICIPIO DE CONCORDIA, ANTIOQUIA</v>
          </cell>
          <cell r="E1841">
            <v>0</v>
          </cell>
          <cell r="F1841">
            <v>0</v>
          </cell>
          <cell r="G1841">
            <v>0</v>
          </cell>
          <cell r="H1841">
            <v>0</v>
          </cell>
          <cell r="I1841">
            <v>0</v>
          </cell>
          <cell r="J1841">
            <v>0</v>
          </cell>
          <cell r="K1841">
            <v>0</v>
          </cell>
          <cell r="L1841">
            <v>0</v>
          </cell>
          <cell r="M1841">
            <v>0</v>
          </cell>
          <cell r="N1841">
            <v>0</v>
          </cell>
          <cell r="O1841">
            <v>0</v>
          </cell>
          <cell r="P1841">
            <v>0</v>
          </cell>
          <cell r="Q1841">
            <v>0</v>
          </cell>
        </row>
        <row r="1842">
          <cell r="C1842">
            <v>0</v>
          </cell>
          <cell r="D1842">
            <v>0</v>
          </cell>
          <cell r="E1842">
            <v>0</v>
          </cell>
          <cell r="F1842">
            <v>0</v>
          </cell>
          <cell r="G1842">
            <v>0</v>
          </cell>
          <cell r="H1842">
            <v>0</v>
          </cell>
          <cell r="I1842">
            <v>0</v>
          </cell>
          <cell r="J1842">
            <v>0</v>
          </cell>
          <cell r="K1842">
            <v>0</v>
          </cell>
          <cell r="L1842" t="str">
            <v>VERSIÓN</v>
          </cell>
          <cell r="M1842">
            <v>0</v>
          </cell>
          <cell r="N1842">
            <v>0</v>
          </cell>
          <cell r="O1842">
            <v>0</v>
          </cell>
          <cell r="P1842">
            <v>0</v>
          </cell>
          <cell r="Q1842">
            <v>0</v>
          </cell>
        </row>
        <row r="1843">
          <cell r="C1843">
            <v>0</v>
          </cell>
          <cell r="D1843" t="str">
            <v xml:space="preserve">[NÚMERO DEL PROCESO] </v>
          </cell>
          <cell r="E1843">
            <v>0</v>
          </cell>
          <cell r="F1843">
            <v>0</v>
          </cell>
          <cell r="G1843">
            <v>0</v>
          </cell>
          <cell r="H1843">
            <v>0</v>
          </cell>
          <cell r="I1843">
            <v>0</v>
          </cell>
          <cell r="J1843">
            <v>0</v>
          </cell>
          <cell r="K1843">
            <v>0</v>
          </cell>
          <cell r="L1843">
            <v>0</v>
          </cell>
          <cell r="M1843">
            <v>0</v>
          </cell>
          <cell r="N1843">
            <v>0</v>
          </cell>
          <cell r="O1843">
            <v>0</v>
          </cell>
          <cell r="P1843">
            <v>0</v>
          </cell>
          <cell r="Q1843">
            <v>0</v>
          </cell>
        </row>
        <row r="1844">
          <cell r="C1844">
            <v>0</v>
          </cell>
          <cell r="D1844">
            <v>0</v>
          </cell>
          <cell r="E1844">
            <v>0</v>
          </cell>
          <cell r="F1844">
            <v>0</v>
          </cell>
          <cell r="G1844">
            <v>0</v>
          </cell>
          <cell r="H1844">
            <v>0</v>
          </cell>
          <cell r="I1844">
            <v>0</v>
          </cell>
          <cell r="J1844">
            <v>0</v>
          </cell>
          <cell r="K1844">
            <v>0</v>
          </cell>
          <cell r="L1844" t="str">
            <v>PÁGINA</v>
          </cell>
          <cell r="M1844">
            <v>1</v>
          </cell>
          <cell r="N1844" t="str">
            <v>DE</v>
          </cell>
          <cell r="O1844">
            <v>1</v>
          </cell>
          <cell r="P1844">
            <v>0</v>
          </cell>
          <cell r="Q1844">
            <v>0</v>
          </cell>
        </row>
        <row r="1845">
          <cell r="C1845">
            <v>0</v>
          </cell>
          <cell r="D1845" t="str">
            <v xml:space="preserve">ANALISIS DE PRECIOS UNITARIOS </v>
          </cell>
          <cell r="E1845">
            <v>0</v>
          </cell>
          <cell r="F1845">
            <v>0</v>
          </cell>
          <cell r="G1845">
            <v>0</v>
          </cell>
          <cell r="H1845">
            <v>0</v>
          </cell>
          <cell r="I1845">
            <v>0</v>
          </cell>
          <cell r="J1845">
            <v>0</v>
          </cell>
          <cell r="K1845">
            <v>0</v>
          </cell>
          <cell r="L1845">
            <v>0</v>
          </cell>
          <cell r="M1845">
            <v>0</v>
          </cell>
          <cell r="N1845">
            <v>0</v>
          </cell>
          <cell r="O1845">
            <v>0</v>
          </cell>
          <cell r="P1845">
            <v>0</v>
          </cell>
          <cell r="Q1845">
            <v>0</v>
          </cell>
        </row>
        <row r="1846">
          <cell r="C1846">
            <v>0</v>
          </cell>
          <cell r="D1846">
            <v>0</v>
          </cell>
          <cell r="E1846">
            <v>0</v>
          </cell>
          <cell r="F1846">
            <v>0</v>
          </cell>
          <cell r="G1846">
            <v>0</v>
          </cell>
          <cell r="H1846">
            <v>0</v>
          </cell>
          <cell r="I1846">
            <v>0</v>
          </cell>
          <cell r="J1846">
            <v>0</v>
          </cell>
          <cell r="K1846">
            <v>0</v>
          </cell>
          <cell r="L1846">
            <v>0</v>
          </cell>
          <cell r="M1846">
            <v>0</v>
          </cell>
          <cell r="N1846">
            <v>0</v>
          </cell>
          <cell r="O1846">
            <v>0</v>
          </cell>
          <cell r="P1846">
            <v>0</v>
          </cell>
          <cell r="Q1846">
            <v>0</v>
          </cell>
        </row>
        <row r="1847">
          <cell r="C1847">
            <v>0</v>
          </cell>
          <cell r="D1847">
            <v>0</v>
          </cell>
          <cell r="E1847">
            <v>0</v>
          </cell>
          <cell r="F1847">
            <v>0</v>
          </cell>
          <cell r="G1847">
            <v>0</v>
          </cell>
          <cell r="H1847">
            <v>0</v>
          </cell>
          <cell r="I1847">
            <v>0</v>
          </cell>
          <cell r="J1847">
            <v>0</v>
          </cell>
          <cell r="K1847">
            <v>0</v>
          </cell>
          <cell r="L1847" t="str">
            <v>FECHA</v>
          </cell>
          <cell r="M1847" t="str">
            <v>DD</v>
          </cell>
          <cell r="N1847" t="str">
            <v>MM</v>
          </cell>
          <cell r="O1847" t="str">
            <v>AA</v>
          </cell>
          <cell r="P1847">
            <v>0</v>
          </cell>
          <cell r="Q1847">
            <v>0</v>
          </cell>
        </row>
        <row r="1848">
          <cell r="C1848">
            <v>0</v>
          </cell>
          <cell r="D1848">
            <v>0</v>
          </cell>
          <cell r="E1848">
            <v>0</v>
          </cell>
          <cell r="F1848">
            <v>0</v>
          </cell>
          <cell r="G1848">
            <v>0</v>
          </cell>
          <cell r="H1848">
            <v>0</v>
          </cell>
          <cell r="I1848">
            <v>0</v>
          </cell>
          <cell r="J1848">
            <v>0</v>
          </cell>
          <cell r="K1848">
            <v>0</v>
          </cell>
          <cell r="L1848">
            <v>0</v>
          </cell>
          <cell r="M1848">
            <v>8</v>
          </cell>
          <cell r="N1848">
            <v>5</v>
          </cell>
          <cell r="O1848">
            <v>2023</v>
          </cell>
          <cell r="P1848">
            <v>0</v>
          </cell>
          <cell r="Q1848">
            <v>0</v>
          </cell>
        </row>
        <row r="1849">
          <cell r="C1849" t="str">
            <v>ITEMS DE LA PROPUESTA ECONÓMICA</v>
          </cell>
          <cell r="D1849">
            <v>0</v>
          </cell>
          <cell r="E1849">
            <v>0</v>
          </cell>
          <cell r="F1849">
            <v>0</v>
          </cell>
          <cell r="G1849">
            <v>0</v>
          </cell>
          <cell r="H1849">
            <v>0</v>
          </cell>
          <cell r="I1849" t="str">
            <v>ITEMS NO PREVISTOS</v>
          </cell>
          <cell r="J1849">
            <v>0</v>
          </cell>
          <cell r="K1849">
            <v>0</v>
          </cell>
          <cell r="L1849">
            <v>0</v>
          </cell>
          <cell r="M1849">
            <v>0</v>
          </cell>
          <cell r="N1849">
            <v>0</v>
          </cell>
          <cell r="O1849">
            <v>0</v>
          </cell>
          <cell r="P1849">
            <v>0</v>
          </cell>
          <cell r="Q1849">
            <v>0</v>
          </cell>
        </row>
        <row r="1850">
          <cell r="C1850">
            <v>0</v>
          </cell>
          <cell r="D1850">
            <v>0</v>
          </cell>
          <cell r="E1850">
            <v>0</v>
          </cell>
          <cell r="F1850">
            <v>0</v>
          </cell>
          <cell r="G1850">
            <v>0</v>
          </cell>
          <cell r="H1850">
            <v>0</v>
          </cell>
          <cell r="I1850">
            <v>0</v>
          </cell>
          <cell r="J1850">
            <v>0</v>
          </cell>
          <cell r="K1850">
            <v>0</v>
          </cell>
          <cell r="L1850">
            <v>0</v>
          </cell>
          <cell r="M1850">
            <v>0</v>
          </cell>
          <cell r="N1850">
            <v>0</v>
          </cell>
          <cell r="O1850">
            <v>0</v>
          </cell>
          <cell r="P1850">
            <v>0</v>
          </cell>
          <cell r="Q1850">
            <v>0</v>
          </cell>
        </row>
        <row r="1851">
          <cell r="C1851">
            <v>0</v>
          </cell>
          <cell r="D1851">
            <v>0</v>
          </cell>
          <cell r="E1851">
            <v>0</v>
          </cell>
          <cell r="F1851">
            <v>0</v>
          </cell>
          <cell r="G1851">
            <v>0</v>
          </cell>
          <cell r="H1851">
            <v>0</v>
          </cell>
          <cell r="I1851">
            <v>0</v>
          </cell>
          <cell r="J1851">
            <v>0</v>
          </cell>
          <cell r="K1851">
            <v>0</v>
          </cell>
          <cell r="L1851">
            <v>0</v>
          </cell>
          <cell r="M1851">
            <v>0</v>
          </cell>
          <cell r="N1851">
            <v>0</v>
          </cell>
          <cell r="O1851">
            <v>0</v>
          </cell>
          <cell r="P1851">
            <v>0</v>
          </cell>
          <cell r="Q1851">
            <v>0</v>
          </cell>
        </row>
        <row r="1852">
          <cell r="C1852">
            <v>0</v>
          </cell>
          <cell r="D1852">
            <v>0</v>
          </cell>
          <cell r="E1852">
            <v>0</v>
          </cell>
          <cell r="F1852">
            <v>0</v>
          </cell>
          <cell r="G1852">
            <v>0</v>
          </cell>
          <cell r="H1852">
            <v>0</v>
          </cell>
          <cell r="I1852">
            <v>0</v>
          </cell>
          <cell r="J1852">
            <v>0</v>
          </cell>
          <cell r="K1852">
            <v>0</v>
          </cell>
          <cell r="L1852">
            <v>0</v>
          </cell>
          <cell r="M1852">
            <v>0</v>
          </cell>
          <cell r="N1852">
            <v>0</v>
          </cell>
          <cell r="O1852">
            <v>0</v>
          </cell>
          <cell r="P1852">
            <v>0</v>
          </cell>
          <cell r="Q1852">
            <v>0</v>
          </cell>
        </row>
        <row r="1853">
          <cell r="C1853" t="str">
            <v>DATOS ESPECÍFICOS</v>
          </cell>
          <cell r="D1853">
            <v>0</v>
          </cell>
          <cell r="E1853">
            <v>0</v>
          </cell>
          <cell r="F1853">
            <v>0</v>
          </cell>
          <cell r="G1853">
            <v>0</v>
          </cell>
          <cell r="H1853">
            <v>0</v>
          </cell>
          <cell r="I1853">
            <v>0</v>
          </cell>
          <cell r="J1853">
            <v>0</v>
          </cell>
          <cell r="K1853">
            <v>0</v>
          </cell>
          <cell r="L1853">
            <v>0</v>
          </cell>
          <cell r="M1853">
            <v>0</v>
          </cell>
          <cell r="N1853">
            <v>0</v>
          </cell>
          <cell r="O1853">
            <v>0</v>
          </cell>
          <cell r="P1853">
            <v>0</v>
          </cell>
          <cell r="Q1853">
            <v>0</v>
          </cell>
        </row>
        <row r="1854">
          <cell r="C1854">
            <v>0</v>
          </cell>
          <cell r="D1854">
            <v>0</v>
          </cell>
          <cell r="E1854">
            <v>0</v>
          </cell>
          <cell r="F1854">
            <v>0</v>
          </cell>
          <cell r="G1854">
            <v>0</v>
          </cell>
          <cell r="H1854">
            <v>0</v>
          </cell>
          <cell r="I1854">
            <v>0</v>
          </cell>
          <cell r="J1854">
            <v>0</v>
          </cell>
          <cell r="K1854">
            <v>0</v>
          </cell>
          <cell r="L1854">
            <v>0</v>
          </cell>
          <cell r="M1854">
            <v>0</v>
          </cell>
          <cell r="N1854">
            <v>0</v>
          </cell>
          <cell r="O1854">
            <v>0</v>
          </cell>
          <cell r="P1854">
            <v>0</v>
          </cell>
          <cell r="Q1854">
            <v>0</v>
          </cell>
        </row>
        <row r="1855">
          <cell r="C1855" t="str">
            <v>ITEM</v>
          </cell>
          <cell r="D1855" t="str">
            <v>DESCRIPCIÓN</v>
          </cell>
          <cell r="E1855">
            <v>0</v>
          </cell>
          <cell r="F1855">
            <v>0</v>
          </cell>
          <cell r="G1855">
            <v>0</v>
          </cell>
          <cell r="H1855">
            <v>0</v>
          </cell>
          <cell r="I1855">
            <v>0</v>
          </cell>
          <cell r="J1855">
            <v>0</v>
          </cell>
          <cell r="K1855">
            <v>0</v>
          </cell>
          <cell r="L1855">
            <v>0</v>
          </cell>
          <cell r="M1855" t="str">
            <v>UNIDAD</v>
          </cell>
          <cell r="N1855">
            <v>0</v>
          </cell>
          <cell r="O1855" t="str">
            <v>CANTIDAD</v>
          </cell>
          <cell r="P1855">
            <v>0</v>
          </cell>
          <cell r="Q1855">
            <v>0</v>
          </cell>
        </row>
        <row r="1856">
          <cell r="C1856" t="str">
            <v>5.7.2</v>
          </cell>
          <cell r="D1856" t="str">
            <v>S.T.I de Tubería PVC RDE 21 de acueducto Ø = 19 mm. incluye accesorios, limpiador y todo lo necesario para su correcta construcción; la excavación y llenos se pagaran en su ítem respectivo.</v>
          </cell>
          <cell r="E1856">
            <v>0</v>
          </cell>
          <cell r="F1856">
            <v>0</v>
          </cell>
          <cell r="G1856">
            <v>0</v>
          </cell>
          <cell r="H1856">
            <v>0</v>
          </cell>
          <cell r="I1856">
            <v>0</v>
          </cell>
          <cell r="J1856">
            <v>0</v>
          </cell>
          <cell r="K1856">
            <v>0</v>
          </cell>
          <cell r="L1856">
            <v>0</v>
          </cell>
          <cell r="M1856" t="str">
            <v>m</v>
          </cell>
          <cell r="N1856">
            <v>0</v>
          </cell>
          <cell r="O1856">
            <v>18</v>
          </cell>
          <cell r="P1856">
            <v>0</v>
          </cell>
          <cell r="Q1856">
            <v>0</v>
          </cell>
          <cell r="R1856">
            <v>14946</v>
          </cell>
          <cell r="S1856">
            <v>19270</v>
          </cell>
          <cell r="T1856">
            <v>2.35E-2</v>
          </cell>
          <cell r="U1856">
            <v>0.50629999999999997</v>
          </cell>
          <cell r="V1856">
            <v>0</v>
          </cell>
          <cell r="W1856">
            <v>0.47020000000000001</v>
          </cell>
        </row>
        <row r="1857">
          <cell r="C1857" t="str">
            <v>I. EQUIPO</v>
          </cell>
          <cell r="D1857">
            <v>0</v>
          </cell>
          <cell r="E1857">
            <v>0</v>
          </cell>
          <cell r="F1857">
            <v>0</v>
          </cell>
          <cell r="G1857">
            <v>0</v>
          </cell>
          <cell r="H1857">
            <v>0</v>
          </cell>
          <cell r="I1857">
            <v>0</v>
          </cell>
          <cell r="J1857">
            <v>0</v>
          </cell>
          <cell r="K1857">
            <v>0</v>
          </cell>
          <cell r="L1857">
            <v>0</v>
          </cell>
          <cell r="M1857">
            <v>0</v>
          </cell>
          <cell r="N1857">
            <v>0</v>
          </cell>
          <cell r="O1857">
            <v>0</v>
          </cell>
          <cell r="P1857">
            <v>0</v>
          </cell>
          <cell r="Q1857">
            <v>0</v>
          </cell>
        </row>
        <row r="1858">
          <cell r="C1858">
            <v>0</v>
          </cell>
          <cell r="D1858">
            <v>0</v>
          </cell>
          <cell r="E1858">
            <v>0</v>
          </cell>
          <cell r="F1858">
            <v>0</v>
          </cell>
          <cell r="G1858">
            <v>0</v>
          </cell>
          <cell r="H1858">
            <v>0</v>
          </cell>
          <cell r="I1858">
            <v>0</v>
          </cell>
          <cell r="J1858">
            <v>0</v>
          </cell>
          <cell r="K1858">
            <v>0</v>
          </cell>
          <cell r="L1858">
            <v>0</v>
          </cell>
          <cell r="M1858">
            <v>0</v>
          </cell>
          <cell r="N1858">
            <v>0</v>
          </cell>
          <cell r="O1858">
            <v>0</v>
          </cell>
          <cell r="P1858">
            <v>0</v>
          </cell>
          <cell r="Q1858">
            <v>0</v>
          </cell>
        </row>
        <row r="1859">
          <cell r="C1859" t="str">
            <v>DESCRIPCIÓN</v>
          </cell>
          <cell r="D1859">
            <v>0</v>
          </cell>
          <cell r="E1859">
            <v>0</v>
          </cell>
          <cell r="F1859">
            <v>0</v>
          </cell>
          <cell r="G1859">
            <v>0</v>
          </cell>
          <cell r="H1859" t="str">
            <v>MARCA</v>
          </cell>
          <cell r="I1859">
            <v>0</v>
          </cell>
          <cell r="J1859" t="str">
            <v>TIPO</v>
          </cell>
          <cell r="K1859">
            <v>0</v>
          </cell>
          <cell r="L1859" t="str">
            <v>TARIFA/HORA</v>
          </cell>
          <cell r="M1859" t="str">
            <v>RENDIMIENTO</v>
          </cell>
          <cell r="N1859">
            <v>0</v>
          </cell>
          <cell r="O1859" t="str">
            <v>Vr. UNITARIO</v>
          </cell>
          <cell r="P1859">
            <v>0</v>
          </cell>
          <cell r="Q1859">
            <v>0</v>
          </cell>
        </row>
        <row r="1860">
          <cell r="C1860">
            <v>0</v>
          </cell>
          <cell r="D1860">
            <v>0</v>
          </cell>
          <cell r="E1860">
            <v>0</v>
          </cell>
          <cell r="F1860">
            <v>0</v>
          </cell>
          <cell r="G1860">
            <v>0</v>
          </cell>
          <cell r="H1860">
            <v>0</v>
          </cell>
          <cell r="I1860">
            <v>0</v>
          </cell>
          <cell r="J1860" t="str">
            <v/>
          </cell>
          <cell r="K1860">
            <v>0</v>
          </cell>
          <cell r="L1860" t="str">
            <v/>
          </cell>
          <cell r="M1860">
            <v>0</v>
          </cell>
          <cell r="N1860">
            <v>0</v>
          </cell>
          <cell r="O1860">
            <v>0</v>
          </cell>
          <cell r="P1860">
            <v>0</v>
          </cell>
          <cell r="Q1860">
            <v>0</v>
          </cell>
          <cell r="R1860">
            <v>0</v>
          </cell>
          <cell r="T1860">
            <v>0</v>
          </cell>
        </row>
        <row r="1861">
          <cell r="C1861">
            <v>0</v>
          </cell>
          <cell r="D1861">
            <v>0</v>
          </cell>
          <cell r="E1861">
            <v>0</v>
          </cell>
          <cell r="F1861">
            <v>0</v>
          </cell>
          <cell r="G1861">
            <v>0</v>
          </cell>
          <cell r="H1861">
            <v>0</v>
          </cell>
          <cell r="I1861">
            <v>0</v>
          </cell>
          <cell r="J1861" t="str">
            <v/>
          </cell>
          <cell r="K1861">
            <v>0</v>
          </cell>
          <cell r="L1861" t="str">
            <v/>
          </cell>
          <cell r="M1861">
            <v>0</v>
          </cell>
          <cell r="N1861">
            <v>0</v>
          </cell>
          <cell r="O1861">
            <v>0</v>
          </cell>
          <cell r="P1861">
            <v>0</v>
          </cell>
          <cell r="Q1861">
            <v>0</v>
          </cell>
          <cell r="R1861">
            <v>0</v>
          </cell>
          <cell r="T1861">
            <v>0</v>
          </cell>
        </row>
        <row r="1862">
          <cell r="C1862">
            <v>0</v>
          </cell>
          <cell r="D1862">
            <v>0</v>
          </cell>
          <cell r="E1862">
            <v>0</v>
          </cell>
          <cell r="F1862">
            <v>0</v>
          </cell>
          <cell r="G1862">
            <v>0</v>
          </cell>
          <cell r="H1862">
            <v>0</v>
          </cell>
          <cell r="I1862">
            <v>0</v>
          </cell>
          <cell r="J1862" t="str">
            <v/>
          </cell>
          <cell r="K1862">
            <v>0</v>
          </cell>
          <cell r="L1862" t="str">
            <v/>
          </cell>
          <cell r="M1862">
            <v>0</v>
          </cell>
          <cell r="N1862">
            <v>0</v>
          </cell>
          <cell r="O1862">
            <v>0</v>
          </cell>
          <cell r="P1862">
            <v>0</v>
          </cell>
          <cell r="Q1862">
            <v>0</v>
          </cell>
          <cell r="R1862">
            <v>0</v>
          </cell>
          <cell r="T1862">
            <v>0</v>
          </cell>
        </row>
        <row r="1863">
          <cell r="C1863" t="str">
            <v>Herramienta Menor (Como % de Mano de Obra)</v>
          </cell>
          <cell r="D1863">
            <v>0</v>
          </cell>
          <cell r="E1863">
            <v>0</v>
          </cell>
          <cell r="F1863">
            <v>0</v>
          </cell>
          <cell r="G1863">
            <v>0</v>
          </cell>
          <cell r="H1863">
            <v>0</v>
          </cell>
          <cell r="I1863">
            <v>0</v>
          </cell>
          <cell r="J1863" t="str">
            <v>Dia</v>
          </cell>
          <cell r="K1863">
            <v>0</v>
          </cell>
          <cell r="L1863">
            <v>7028</v>
          </cell>
          <cell r="M1863">
            <v>0.05</v>
          </cell>
          <cell r="N1863">
            <v>0</v>
          </cell>
          <cell r="O1863">
            <v>351</v>
          </cell>
          <cell r="P1863">
            <v>0</v>
          </cell>
          <cell r="Q1863">
            <v>0</v>
          </cell>
          <cell r="R1863">
            <v>6318</v>
          </cell>
          <cell r="T1863" t="str">
            <v>Herramienta Menor (Como % de Mano de Obra)</v>
          </cell>
        </row>
        <row r="1864">
          <cell r="C1864">
            <v>0</v>
          </cell>
          <cell r="D1864">
            <v>0</v>
          </cell>
          <cell r="E1864">
            <v>0</v>
          </cell>
          <cell r="F1864">
            <v>0</v>
          </cell>
          <cell r="G1864">
            <v>0</v>
          </cell>
          <cell r="H1864">
            <v>0</v>
          </cell>
          <cell r="I1864">
            <v>0</v>
          </cell>
          <cell r="J1864">
            <v>0</v>
          </cell>
          <cell r="K1864">
            <v>0</v>
          </cell>
          <cell r="L1864">
            <v>2.35E-2</v>
          </cell>
          <cell r="M1864" t="str">
            <v>SUBTOTAL $</v>
          </cell>
          <cell r="N1864">
            <v>0</v>
          </cell>
          <cell r="O1864">
            <v>351</v>
          </cell>
          <cell r="P1864">
            <v>0</v>
          </cell>
          <cell r="Q1864">
            <v>0</v>
          </cell>
          <cell r="T1864">
            <v>0</v>
          </cell>
        </row>
        <row r="1865">
          <cell r="C1865" t="str">
            <v>II. MATERIALES</v>
          </cell>
          <cell r="D1865">
            <v>0</v>
          </cell>
          <cell r="E1865">
            <v>0</v>
          </cell>
          <cell r="F1865">
            <v>0</v>
          </cell>
          <cell r="G1865">
            <v>0</v>
          </cell>
          <cell r="H1865">
            <v>0</v>
          </cell>
          <cell r="I1865">
            <v>0</v>
          </cell>
          <cell r="J1865">
            <v>0</v>
          </cell>
          <cell r="K1865">
            <v>0</v>
          </cell>
          <cell r="L1865">
            <v>0</v>
          </cell>
          <cell r="M1865">
            <v>0</v>
          </cell>
          <cell r="N1865">
            <v>0</v>
          </cell>
          <cell r="O1865">
            <v>0</v>
          </cell>
          <cell r="P1865">
            <v>0</v>
          </cell>
          <cell r="Q1865">
            <v>0</v>
          </cell>
          <cell r="T1865">
            <v>0</v>
          </cell>
        </row>
        <row r="1866">
          <cell r="C1866">
            <v>0</v>
          </cell>
          <cell r="D1866">
            <v>0</v>
          </cell>
          <cell r="E1866">
            <v>0</v>
          </cell>
          <cell r="F1866">
            <v>0</v>
          </cell>
          <cell r="G1866">
            <v>0</v>
          </cell>
          <cell r="H1866">
            <v>0</v>
          </cell>
          <cell r="I1866">
            <v>0</v>
          </cell>
          <cell r="J1866">
            <v>0</v>
          </cell>
          <cell r="K1866">
            <v>0</v>
          </cell>
          <cell r="L1866">
            <v>0</v>
          </cell>
          <cell r="M1866">
            <v>0</v>
          </cell>
          <cell r="N1866">
            <v>0</v>
          </cell>
          <cell r="O1866">
            <v>0</v>
          </cell>
          <cell r="P1866">
            <v>0</v>
          </cell>
          <cell r="Q1866">
            <v>0</v>
          </cell>
          <cell r="T1866">
            <v>0</v>
          </cell>
        </row>
        <row r="1867">
          <cell r="C1867" t="str">
            <v>DESCRIPCIÓN</v>
          </cell>
          <cell r="D1867">
            <v>0</v>
          </cell>
          <cell r="E1867">
            <v>0</v>
          </cell>
          <cell r="F1867">
            <v>0</v>
          </cell>
          <cell r="G1867">
            <v>0</v>
          </cell>
          <cell r="H1867">
            <v>0</v>
          </cell>
          <cell r="I1867">
            <v>0</v>
          </cell>
          <cell r="J1867">
            <v>0</v>
          </cell>
          <cell r="K1867" t="str">
            <v>UNIDAD</v>
          </cell>
          <cell r="L1867" t="str">
            <v>CANTIDAD</v>
          </cell>
          <cell r="M1867" t="str">
            <v>PRECIO UNIT.</v>
          </cell>
          <cell r="N1867">
            <v>0</v>
          </cell>
          <cell r="O1867" t="str">
            <v>Vr. UNITARIO</v>
          </cell>
          <cell r="P1867">
            <v>0</v>
          </cell>
          <cell r="Q1867">
            <v>0</v>
          </cell>
          <cell r="T1867">
            <v>0</v>
          </cell>
        </row>
        <row r="1868">
          <cell r="C1868" t="str">
            <v>Tubo de Presión de 3/4" 11-400psi x 6 m</v>
          </cell>
          <cell r="D1868">
            <v>0</v>
          </cell>
          <cell r="E1868">
            <v>0</v>
          </cell>
          <cell r="F1868">
            <v>0</v>
          </cell>
          <cell r="G1868">
            <v>0</v>
          </cell>
          <cell r="H1868">
            <v>0</v>
          </cell>
          <cell r="I1868">
            <v>0</v>
          </cell>
          <cell r="J1868">
            <v>0</v>
          </cell>
          <cell r="K1868" t="str">
            <v>u</v>
          </cell>
          <cell r="L1868">
            <v>0.17499999999999999</v>
          </cell>
          <cell r="M1868">
            <v>29800</v>
          </cell>
          <cell r="N1868">
            <v>0</v>
          </cell>
          <cell r="O1868">
            <v>5215</v>
          </cell>
          <cell r="P1868">
            <v>0</v>
          </cell>
          <cell r="Q1868">
            <v>0</v>
          </cell>
          <cell r="R1868">
            <v>3.15</v>
          </cell>
          <cell r="T1868" t="str">
            <v>Tubo de Presión de 3/4" 11-400psi x 6 m</v>
          </cell>
        </row>
        <row r="1869">
          <cell r="C1869" t="str">
            <v>Unión PVC-P, Ø= 3/4"</v>
          </cell>
          <cell r="D1869">
            <v>0</v>
          </cell>
          <cell r="E1869">
            <v>0</v>
          </cell>
          <cell r="F1869">
            <v>0</v>
          </cell>
          <cell r="G1869">
            <v>0</v>
          </cell>
          <cell r="H1869">
            <v>0</v>
          </cell>
          <cell r="I1869">
            <v>0</v>
          </cell>
          <cell r="J1869">
            <v>0</v>
          </cell>
          <cell r="K1869" t="str">
            <v>u</v>
          </cell>
          <cell r="L1869">
            <v>0.27562500000000001</v>
          </cell>
          <cell r="M1869">
            <v>1866</v>
          </cell>
          <cell r="N1869">
            <v>0</v>
          </cell>
          <cell r="O1869">
            <v>514</v>
          </cell>
          <cell r="P1869">
            <v>0</v>
          </cell>
          <cell r="Q1869">
            <v>0</v>
          </cell>
          <cell r="R1869">
            <v>4.96</v>
          </cell>
          <cell r="T1869" t="str">
            <v>Unión PVC-P, Ø= 3/4"</v>
          </cell>
        </row>
        <row r="1870">
          <cell r="C1870" t="str">
            <v>Codo 90º PVC-P Ø= 3/4"</v>
          </cell>
          <cell r="D1870">
            <v>0</v>
          </cell>
          <cell r="E1870">
            <v>0</v>
          </cell>
          <cell r="F1870">
            <v>0</v>
          </cell>
          <cell r="G1870">
            <v>0</v>
          </cell>
          <cell r="H1870">
            <v>0</v>
          </cell>
          <cell r="I1870">
            <v>0</v>
          </cell>
          <cell r="J1870">
            <v>0</v>
          </cell>
          <cell r="K1870" t="str">
            <v>u</v>
          </cell>
          <cell r="L1870">
            <v>0.62489700000000004</v>
          </cell>
          <cell r="M1870">
            <v>2215</v>
          </cell>
          <cell r="N1870">
            <v>0</v>
          </cell>
          <cell r="O1870">
            <v>1384</v>
          </cell>
          <cell r="P1870">
            <v>0</v>
          </cell>
          <cell r="Q1870">
            <v>0</v>
          </cell>
          <cell r="R1870">
            <v>11.25</v>
          </cell>
          <cell r="T1870" t="str">
            <v>Codo 90º PVC-P Ø= 3/4"</v>
          </cell>
        </row>
        <row r="1871">
          <cell r="C1871" t="str">
            <v>Tee PVC-P Ø= 3/4"</v>
          </cell>
          <cell r="D1871">
            <v>0</v>
          </cell>
          <cell r="E1871">
            <v>0</v>
          </cell>
          <cell r="F1871">
            <v>0</v>
          </cell>
          <cell r="G1871">
            <v>0</v>
          </cell>
          <cell r="H1871">
            <v>0</v>
          </cell>
          <cell r="I1871">
            <v>0</v>
          </cell>
          <cell r="J1871">
            <v>0</v>
          </cell>
          <cell r="K1871" t="str">
            <v>u</v>
          </cell>
          <cell r="L1871">
            <v>0.100233</v>
          </cell>
          <cell r="M1871">
            <v>2215</v>
          </cell>
          <cell r="N1871">
            <v>0</v>
          </cell>
          <cell r="O1871">
            <v>222</v>
          </cell>
          <cell r="P1871">
            <v>0</v>
          </cell>
          <cell r="Q1871">
            <v>0</v>
          </cell>
          <cell r="R1871">
            <v>1.8</v>
          </cell>
          <cell r="T1871" t="str">
            <v>Tee PVC-P Ø= 3/4"</v>
          </cell>
        </row>
        <row r="1872">
          <cell r="C1872" t="str">
            <v>Adaptador macho PVC-P Ø= 3/4"</v>
          </cell>
          <cell r="D1872">
            <v>0</v>
          </cell>
          <cell r="E1872">
            <v>0</v>
          </cell>
          <cell r="F1872">
            <v>0</v>
          </cell>
          <cell r="G1872">
            <v>0</v>
          </cell>
          <cell r="H1872">
            <v>0</v>
          </cell>
          <cell r="I1872">
            <v>0</v>
          </cell>
          <cell r="J1872">
            <v>0</v>
          </cell>
          <cell r="K1872" t="str">
            <v>u</v>
          </cell>
          <cell r="L1872">
            <v>3.5699999999999998E-3</v>
          </cell>
          <cell r="M1872">
            <v>944</v>
          </cell>
          <cell r="N1872">
            <v>0</v>
          </cell>
          <cell r="O1872">
            <v>3</v>
          </cell>
          <cell r="P1872">
            <v>0</v>
          </cell>
          <cell r="Q1872">
            <v>0</v>
          </cell>
          <cell r="R1872">
            <v>0.06</v>
          </cell>
          <cell r="T1872" t="str">
            <v>Adaptador macho PVC-P Ø= 3/4"</v>
          </cell>
        </row>
        <row r="1873">
          <cell r="C1873" t="str">
            <v>Soldadura liquida PVC 1/4 de Gl</v>
          </cell>
          <cell r="D1873">
            <v>0</v>
          </cell>
          <cell r="E1873">
            <v>0</v>
          </cell>
          <cell r="F1873">
            <v>0</v>
          </cell>
          <cell r="G1873">
            <v>0</v>
          </cell>
          <cell r="H1873">
            <v>0</v>
          </cell>
          <cell r="I1873">
            <v>0</v>
          </cell>
          <cell r="J1873">
            <v>0</v>
          </cell>
          <cell r="K1873" t="str">
            <v>u</v>
          </cell>
          <cell r="L1873">
            <v>5.2500000000000003E-3</v>
          </cell>
          <cell r="M1873">
            <v>10695</v>
          </cell>
          <cell r="N1873">
            <v>0</v>
          </cell>
          <cell r="O1873">
            <v>56</v>
          </cell>
          <cell r="P1873">
            <v>0</v>
          </cell>
          <cell r="Q1873">
            <v>0</v>
          </cell>
          <cell r="R1873">
            <v>0.09</v>
          </cell>
          <cell r="T1873" t="str">
            <v>Soldadura liquida PVC 1/4 de Gl</v>
          </cell>
        </row>
        <row r="1874">
          <cell r="C1874" t="str">
            <v xml:space="preserve">Removedor PVC 1/4 galon </v>
          </cell>
          <cell r="D1874">
            <v>0</v>
          </cell>
          <cell r="E1874">
            <v>0</v>
          </cell>
          <cell r="F1874">
            <v>0</v>
          </cell>
          <cell r="G1874">
            <v>0</v>
          </cell>
          <cell r="H1874">
            <v>0</v>
          </cell>
          <cell r="I1874">
            <v>0</v>
          </cell>
          <cell r="J1874">
            <v>0</v>
          </cell>
          <cell r="K1874" t="str">
            <v>u</v>
          </cell>
          <cell r="L1874">
            <v>5.2500000000000003E-3</v>
          </cell>
          <cell r="M1874">
            <v>32934</v>
          </cell>
          <cell r="N1874">
            <v>0</v>
          </cell>
          <cell r="O1874">
            <v>173</v>
          </cell>
          <cell r="P1874">
            <v>0</v>
          </cell>
          <cell r="Q1874">
            <v>0</v>
          </cell>
          <cell r="R1874">
            <v>0.09</v>
          </cell>
          <cell r="T1874" t="str">
            <v xml:space="preserve">Removedor PVC 1/4 galon </v>
          </cell>
        </row>
        <row r="1875">
          <cell r="C1875">
            <v>0</v>
          </cell>
          <cell r="D1875">
            <v>0</v>
          </cell>
          <cell r="E1875">
            <v>0</v>
          </cell>
          <cell r="F1875">
            <v>0</v>
          </cell>
          <cell r="G1875">
            <v>0</v>
          </cell>
          <cell r="H1875">
            <v>0</v>
          </cell>
          <cell r="I1875">
            <v>0</v>
          </cell>
          <cell r="J1875">
            <v>0</v>
          </cell>
          <cell r="K1875">
            <v>0</v>
          </cell>
          <cell r="L1875">
            <v>0.50629999999999997</v>
          </cell>
          <cell r="M1875" t="str">
            <v>SUBTOTAL $</v>
          </cell>
          <cell r="N1875">
            <v>0</v>
          </cell>
          <cell r="O1875">
            <v>7567</v>
          </cell>
          <cell r="P1875">
            <v>0</v>
          </cell>
          <cell r="Q1875">
            <v>0</v>
          </cell>
          <cell r="T1875">
            <v>0</v>
          </cell>
        </row>
        <row r="1876">
          <cell r="C1876" t="str">
            <v>III. TRANSPORTES</v>
          </cell>
          <cell r="D1876">
            <v>0</v>
          </cell>
          <cell r="E1876">
            <v>0</v>
          </cell>
          <cell r="F1876">
            <v>0</v>
          </cell>
          <cell r="G1876">
            <v>0</v>
          </cell>
          <cell r="H1876">
            <v>0</v>
          </cell>
          <cell r="I1876">
            <v>0</v>
          </cell>
          <cell r="J1876">
            <v>0</v>
          </cell>
          <cell r="K1876">
            <v>0</v>
          </cell>
          <cell r="L1876">
            <v>0</v>
          </cell>
          <cell r="M1876">
            <v>0</v>
          </cell>
          <cell r="N1876">
            <v>0</v>
          </cell>
          <cell r="O1876">
            <v>0</v>
          </cell>
          <cell r="P1876">
            <v>0</v>
          </cell>
          <cell r="Q1876">
            <v>0</v>
          </cell>
          <cell r="T1876">
            <v>0</v>
          </cell>
        </row>
        <row r="1877">
          <cell r="C1877">
            <v>0</v>
          </cell>
          <cell r="D1877">
            <v>0</v>
          </cell>
          <cell r="E1877">
            <v>0</v>
          </cell>
          <cell r="F1877">
            <v>0</v>
          </cell>
          <cell r="G1877">
            <v>0</v>
          </cell>
          <cell r="H1877">
            <v>0</v>
          </cell>
          <cell r="I1877">
            <v>0</v>
          </cell>
          <cell r="J1877">
            <v>0</v>
          </cell>
          <cell r="K1877">
            <v>0</v>
          </cell>
          <cell r="L1877">
            <v>0</v>
          </cell>
          <cell r="M1877">
            <v>0</v>
          </cell>
          <cell r="N1877">
            <v>0</v>
          </cell>
          <cell r="O1877">
            <v>0</v>
          </cell>
          <cell r="P1877">
            <v>0</v>
          </cell>
          <cell r="Q1877">
            <v>0</v>
          </cell>
          <cell r="T1877">
            <v>0</v>
          </cell>
        </row>
        <row r="1878">
          <cell r="C1878" t="str">
            <v>MATERIAL</v>
          </cell>
          <cell r="D1878">
            <v>0</v>
          </cell>
          <cell r="E1878">
            <v>0</v>
          </cell>
          <cell r="F1878">
            <v>0</v>
          </cell>
          <cell r="G1878">
            <v>0</v>
          </cell>
          <cell r="H1878">
            <v>0</v>
          </cell>
          <cell r="I1878">
            <v>0</v>
          </cell>
          <cell r="J1878" t="str">
            <v>VOL. o PESO</v>
          </cell>
          <cell r="K1878" t="str">
            <v>DISTANCIA</v>
          </cell>
          <cell r="L1878" t="str">
            <v>M3 o Ton/Km</v>
          </cell>
          <cell r="M1878" t="str">
            <v>TARIFA</v>
          </cell>
          <cell r="N1878">
            <v>0</v>
          </cell>
          <cell r="O1878" t="str">
            <v>Vr. UNITARIO</v>
          </cell>
          <cell r="P1878">
            <v>0</v>
          </cell>
          <cell r="Q1878">
            <v>0</v>
          </cell>
          <cell r="T1878">
            <v>0</v>
          </cell>
        </row>
        <row r="1879">
          <cell r="C1879">
            <v>0</v>
          </cell>
          <cell r="D1879">
            <v>0</v>
          </cell>
          <cell r="E1879">
            <v>0</v>
          </cell>
          <cell r="F1879">
            <v>0</v>
          </cell>
          <cell r="G1879">
            <v>0</v>
          </cell>
          <cell r="H1879">
            <v>0</v>
          </cell>
          <cell r="I1879">
            <v>0</v>
          </cell>
          <cell r="J1879" t="str">
            <v/>
          </cell>
          <cell r="K1879">
            <v>0</v>
          </cell>
          <cell r="L1879">
            <v>0</v>
          </cell>
          <cell r="M1879">
            <v>0</v>
          </cell>
          <cell r="N1879">
            <v>0</v>
          </cell>
          <cell r="O1879">
            <v>0</v>
          </cell>
          <cell r="P1879">
            <v>0</v>
          </cell>
          <cell r="Q1879">
            <v>0</v>
          </cell>
          <cell r="R1879">
            <v>0</v>
          </cell>
          <cell r="T1879">
            <v>0</v>
          </cell>
        </row>
        <row r="1880">
          <cell r="C1880">
            <v>0</v>
          </cell>
          <cell r="D1880">
            <v>0</v>
          </cell>
          <cell r="E1880">
            <v>0</v>
          </cell>
          <cell r="F1880">
            <v>0</v>
          </cell>
          <cell r="G1880">
            <v>0</v>
          </cell>
          <cell r="H1880">
            <v>0</v>
          </cell>
          <cell r="I1880">
            <v>0</v>
          </cell>
          <cell r="J1880" t="str">
            <v/>
          </cell>
          <cell r="K1880">
            <v>0</v>
          </cell>
          <cell r="L1880">
            <v>0</v>
          </cell>
          <cell r="M1880">
            <v>0</v>
          </cell>
          <cell r="N1880">
            <v>0</v>
          </cell>
          <cell r="O1880">
            <v>0</v>
          </cell>
          <cell r="P1880">
            <v>0</v>
          </cell>
          <cell r="Q1880">
            <v>0</v>
          </cell>
          <cell r="R1880">
            <v>0</v>
          </cell>
          <cell r="T1880">
            <v>0</v>
          </cell>
        </row>
        <row r="1881">
          <cell r="C1881">
            <v>0</v>
          </cell>
          <cell r="D1881">
            <v>0</v>
          </cell>
          <cell r="E1881">
            <v>0</v>
          </cell>
          <cell r="F1881">
            <v>0</v>
          </cell>
          <cell r="G1881">
            <v>0</v>
          </cell>
          <cell r="H1881">
            <v>0</v>
          </cell>
          <cell r="I1881">
            <v>0</v>
          </cell>
          <cell r="J1881" t="str">
            <v/>
          </cell>
          <cell r="K1881">
            <v>0</v>
          </cell>
          <cell r="L1881">
            <v>0</v>
          </cell>
          <cell r="M1881">
            <v>0</v>
          </cell>
          <cell r="N1881">
            <v>0</v>
          </cell>
          <cell r="O1881">
            <v>0</v>
          </cell>
          <cell r="P1881">
            <v>0</v>
          </cell>
          <cell r="Q1881">
            <v>0</v>
          </cell>
          <cell r="R1881">
            <v>0</v>
          </cell>
          <cell r="T1881">
            <v>0</v>
          </cell>
        </row>
        <row r="1882">
          <cell r="C1882">
            <v>0</v>
          </cell>
          <cell r="D1882">
            <v>0</v>
          </cell>
          <cell r="E1882">
            <v>0</v>
          </cell>
          <cell r="F1882">
            <v>0</v>
          </cell>
          <cell r="G1882">
            <v>0</v>
          </cell>
          <cell r="H1882">
            <v>0</v>
          </cell>
          <cell r="I1882">
            <v>0</v>
          </cell>
          <cell r="J1882">
            <v>0</v>
          </cell>
          <cell r="K1882">
            <v>0</v>
          </cell>
          <cell r="L1882">
            <v>0</v>
          </cell>
          <cell r="M1882" t="str">
            <v>SUBTOTAL $</v>
          </cell>
          <cell r="N1882">
            <v>0</v>
          </cell>
          <cell r="O1882">
            <v>0</v>
          </cell>
          <cell r="P1882">
            <v>0</v>
          </cell>
          <cell r="Q1882">
            <v>0</v>
          </cell>
          <cell r="T1882">
            <v>0</v>
          </cell>
        </row>
        <row r="1883">
          <cell r="C1883" t="str">
            <v>IV. MANO DE OBRA</v>
          </cell>
          <cell r="D1883">
            <v>0</v>
          </cell>
          <cell r="E1883">
            <v>0</v>
          </cell>
          <cell r="F1883">
            <v>0</v>
          </cell>
          <cell r="G1883">
            <v>0</v>
          </cell>
          <cell r="H1883">
            <v>0</v>
          </cell>
          <cell r="I1883">
            <v>0</v>
          </cell>
          <cell r="J1883">
            <v>0</v>
          </cell>
          <cell r="K1883">
            <v>0</v>
          </cell>
          <cell r="L1883">
            <v>0</v>
          </cell>
          <cell r="M1883">
            <v>0</v>
          </cell>
          <cell r="N1883">
            <v>0</v>
          </cell>
          <cell r="O1883">
            <v>0</v>
          </cell>
          <cell r="P1883">
            <v>0</v>
          </cell>
          <cell r="Q1883">
            <v>0</v>
          </cell>
          <cell r="T1883">
            <v>0</v>
          </cell>
        </row>
        <row r="1884">
          <cell r="C1884">
            <v>0</v>
          </cell>
          <cell r="D1884">
            <v>0</v>
          </cell>
          <cell r="E1884">
            <v>0</v>
          </cell>
          <cell r="F1884">
            <v>0</v>
          </cell>
          <cell r="G1884">
            <v>0</v>
          </cell>
          <cell r="H1884">
            <v>0</v>
          </cell>
          <cell r="I1884">
            <v>0</v>
          </cell>
          <cell r="J1884">
            <v>0</v>
          </cell>
          <cell r="K1884">
            <v>0</v>
          </cell>
          <cell r="L1884">
            <v>0</v>
          </cell>
          <cell r="M1884">
            <v>0</v>
          </cell>
          <cell r="N1884">
            <v>0</v>
          </cell>
          <cell r="O1884">
            <v>0</v>
          </cell>
          <cell r="P1884">
            <v>0</v>
          </cell>
          <cell r="Q1884">
            <v>0</v>
          </cell>
          <cell r="T1884">
            <v>0</v>
          </cell>
        </row>
        <row r="1885">
          <cell r="C1885" t="str">
            <v>TRABAJADOR</v>
          </cell>
          <cell r="D1885">
            <v>0</v>
          </cell>
          <cell r="E1885">
            <v>0</v>
          </cell>
          <cell r="F1885">
            <v>0</v>
          </cell>
          <cell r="G1885">
            <v>0</v>
          </cell>
          <cell r="H1885">
            <v>0</v>
          </cell>
          <cell r="I1885" t="str">
            <v>CANTIDAD</v>
          </cell>
          <cell r="J1885" t="str">
            <v>JORNAL</v>
          </cell>
          <cell r="K1885" t="str">
            <v>PRESTACIONES</v>
          </cell>
          <cell r="L1885" t="str">
            <v>JORNAL TOTAL</v>
          </cell>
          <cell r="M1885" t="str">
            <v>RENDIMIENTO</v>
          </cell>
          <cell r="N1885">
            <v>0</v>
          </cell>
          <cell r="O1885" t="str">
            <v>Vr. UNITARIO</v>
          </cell>
          <cell r="P1885">
            <v>0</v>
          </cell>
          <cell r="Q1885">
            <v>0</v>
          </cell>
          <cell r="R1885">
            <v>0</v>
          </cell>
          <cell r="T1885">
            <v>0</v>
          </cell>
        </row>
        <row r="1886">
          <cell r="C1886" t="str">
            <v>Oficial</v>
          </cell>
          <cell r="D1886">
            <v>0</v>
          </cell>
          <cell r="E1886">
            <v>0</v>
          </cell>
          <cell r="F1886">
            <v>0</v>
          </cell>
          <cell r="G1886">
            <v>0</v>
          </cell>
          <cell r="H1886">
            <v>0</v>
          </cell>
          <cell r="I1886">
            <v>1</v>
          </cell>
          <cell r="J1886">
            <v>88160</v>
          </cell>
          <cell r="K1886">
            <v>1.6933</v>
          </cell>
          <cell r="L1886">
            <v>149281</v>
          </cell>
          <cell r="M1886">
            <v>36</v>
          </cell>
          <cell r="N1886">
            <v>0</v>
          </cell>
          <cell r="O1886">
            <v>4147</v>
          </cell>
          <cell r="P1886">
            <v>0</v>
          </cell>
          <cell r="Q1886">
            <v>0</v>
          </cell>
          <cell r="R1886">
            <v>0.5</v>
          </cell>
          <cell r="T1886" t="str">
            <v>Oficial</v>
          </cell>
        </row>
        <row r="1887">
          <cell r="C1887" t="str">
            <v>Ayudante Entendido</v>
          </cell>
          <cell r="D1887">
            <v>0</v>
          </cell>
          <cell r="E1887">
            <v>0</v>
          </cell>
          <cell r="F1887">
            <v>0</v>
          </cell>
          <cell r="G1887">
            <v>0</v>
          </cell>
          <cell r="H1887">
            <v>0</v>
          </cell>
          <cell r="I1887">
            <v>1</v>
          </cell>
          <cell r="J1887">
            <v>60367</v>
          </cell>
          <cell r="K1887">
            <v>1.7181</v>
          </cell>
          <cell r="L1887">
            <v>103717</v>
          </cell>
          <cell r="M1887">
            <v>36</v>
          </cell>
          <cell r="N1887">
            <v>0</v>
          </cell>
          <cell r="O1887">
            <v>2881</v>
          </cell>
          <cell r="P1887">
            <v>0</v>
          </cell>
          <cell r="Q1887">
            <v>0</v>
          </cell>
          <cell r="R1887">
            <v>0.5</v>
          </cell>
          <cell r="T1887" t="str">
            <v>Ayudante Entendido</v>
          </cell>
        </row>
        <row r="1888">
          <cell r="C1888">
            <v>0</v>
          </cell>
          <cell r="D1888">
            <v>0</v>
          </cell>
          <cell r="E1888">
            <v>0</v>
          </cell>
          <cell r="F1888">
            <v>0</v>
          </cell>
          <cell r="G1888">
            <v>0</v>
          </cell>
          <cell r="H1888">
            <v>0</v>
          </cell>
          <cell r="I1888">
            <v>0</v>
          </cell>
          <cell r="J1888">
            <v>0</v>
          </cell>
          <cell r="K1888">
            <v>0</v>
          </cell>
          <cell r="L1888">
            <v>0</v>
          </cell>
          <cell r="M1888">
            <v>0</v>
          </cell>
          <cell r="N1888">
            <v>0</v>
          </cell>
          <cell r="O1888">
            <v>0</v>
          </cell>
          <cell r="P1888">
            <v>0</v>
          </cell>
          <cell r="Q1888">
            <v>0</v>
          </cell>
          <cell r="R1888">
            <v>0</v>
          </cell>
          <cell r="T1888">
            <v>0</v>
          </cell>
        </row>
        <row r="1889">
          <cell r="C1889">
            <v>0</v>
          </cell>
          <cell r="D1889">
            <v>0</v>
          </cell>
          <cell r="E1889">
            <v>0</v>
          </cell>
          <cell r="F1889">
            <v>0</v>
          </cell>
          <cell r="G1889">
            <v>0</v>
          </cell>
          <cell r="H1889">
            <v>0</v>
          </cell>
          <cell r="I1889">
            <v>0</v>
          </cell>
          <cell r="J1889">
            <v>0</v>
          </cell>
          <cell r="K1889">
            <v>0</v>
          </cell>
          <cell r="L1889">
            <v>0.47020000000000001</v>
          </cell>
          <cell r="M1889" t="str">
            <v>SUBTOTAL $</v>
          </cell>
          <cell r="N1889">
            <v>0</v>
          </cell>
          <cell r="O1889">
            <v>7028</v>
          </cell>
          <cell r="P1889">
            <v>0</v>
          </cell>
          <cell r="Q1889">
            <v>0</v>
          </cell>
          <cell r="T1889">
            <v>0</v>
          </cell>
        </row>
        <row r="1890">
          <cell r="C1890">
            <v>0</v>
          </cell>
          <cell r="D1890">
            <v>0</v>
          </cell>
          <cell r="E1890">
            <v>0</v>
          </cell>
          <cell r="F1890">
            <v>0</v>
          </cell>
          <cell r="G1890">
            <v>0</v>
          </cell>
          <cell r="H1890">
            <v>0</v>
          </cell>
          <cell r="I1890">
            <v>0</v>
          </cell>
          <cell r="J1890">
            <v>0</v>
          </cell>
          <cell r="K1890">
            <v>0</v>
          </cell>
          <cell r="L1890">
            <v>0</v>
          </cell>
          <cell r="M1890">
            <v>0</v>
          </cell>
          <cell r="N1890">
            <v>0</v>
          </cell>
          <cell r="O1890">
            <v>0</v>
          </cell>
          <cell r="P1890">
            <v>0</v>
          </cell>
          <cell r="Q1890">
            <v>0</v>
          </cell>
        </row>
        <row r="1891">
          <cell r="C1891" t="str">
            <v>TOTAL COSTO DIRECTO $</v>
          </cell>
          <cell r="D1891">
            <v>0</v>
          </cell>
          <cell r="E1891">
            <v>0</v>
          </cell>
          <cell r="F1891">
            <v>0</v>
          </cell>
          <cell r="G1891">
            <v>0</v>
          </cell>
          <cell r="H1891">
            <v>0</v>
          </cell>
          <cell r="I1891">
            <v>0</v>
          </cell>
          <cell r="J1891">
            <v>0</v>
          </cell>
          <cell r="K1891">
            <v>0</v>
          </cell>
          <cell r="L1891">
            <v>0</v>
          </cell>
          <cell r="M1891">
            <v>0</v>
          </cell>
          <cell r="N1891">
            <v>0</v>
          </cell>
          <cell r="O1891">
            <v>14946</v>
          </cell>
          <cell r="P1891">
            <v>0</v>
          </cell>
          <cell r="Q1891">
            <v>0</v>
          </cell>
        </row>
        <row r="1892">
          <cell r="C1892" t="str">
            <v>V. COSTOS INDIRECTOS</v>
          </cell>
          <cell r="D1892">
            <v>0</v>
          </cell>
          <cell r="E1892">
            <v>0</v>
          </cell>
          <cell r="F1892">
            <v>0</v>
          </cell>
          <cell r="G1892">
            <v>0</v>
          </cell>
          <cell r="H1892">
            <v>0</v>
          </cell>
          <cell r="I1892">
            <v>0</v>
          </cell>
          <cell r="J1892">
            <v>0</v>
          </cell>
          <cell r="K1892">
            <v>0</v>
          </cell>
          <cell r="L1892">
            <v>0</v>
          </cell>
          <cell r="M1892">
            <v>0</v>
          </cell>
          <cell r="N1892">
            <v>0</v>
          </cell>
          <cell r="O1892">
            <v>0</v>
          </cell>
          <cell r="P1892">
            <v>0</v>
          </cell>
          <cell r="Q1892">
            <v>0</v>
          </cell>
        </row>
        <row r="1893">
          <cell r="C1893">
            <v>0</v>
          </cell>
          <cell r="D1893">
            <v>0</v>
          </cell>
          <cell r="E1893">
            <v>0</v>
          </cell>
          <cell r="F1893">
            <v>0</v>
          </cell>
          <cell r="G1893">
            <v>0</v>
          </cell>
          <cell r="H1893">
            <v>0</v>
          </cell>
          <cell r="I1893">
            <v>0</v>
          </cell>
          <cell r="J1893">
            <v>0</v>
          </cell>
          <cell r="K1893">
            <v>0</v>
          </cell>
          <cell r="L1893">
            <v>0</v>
          </cell>
          <cell r="M1893">
            <v>0</v>
          </cell>
          <cell r="N1893">
            <v>0</v>
          </cell>
          <cell r="O1893">
            <v>0</v>
          </cell>
          <cell r="P1893">
            <v>0</v>
          </cell>
          <cell r="Q1893">
            <v>0</v>
          </cell>
        </row>
        <row r="1894">
          <cell r="C1894" t="str">
            <v>Descripción</v>
          </cell>
          <cell r="D1894">
            <v>0</v>
          </cell>
          <cell r="E1894">
            <v>0</v>
          </cell>
          <cell r="F1894">
            <v>0</v>
          </cell>
          <cell r="G1894">
            <v>0</v>
          </cell>
          <cell r="H1894">
            <v>0</v>
          </cell>
          <cell r="I1894">
            <v>0</v>
          </cell>
          <cell r="J1894">
            <v>0</v>
          </cell>
          <cell r="K1894">
            <v>0</v>
          </cell>
          <cell r="L1894" t="str">
            <v>Porcentaje</v>
          </cell>
          <cell r="M1894" t="str">
            <v>Valor Total</v>
          </cell>
          <cell r="N1894">
            <v>0</v>
          </cell>
          <cell r="O1894">
            <v>0</v>
          </cell>
          <cell r="P1894">
            <v>0</v>
          </cell>
          <cell r="Q1894">
            <v>0</v>
          </cell>
        </row>
        <row r="1895">
          <cell r="C1895" t="str">
            <v>ADMINISTRACION</v>
          </cell>
          <cell r="D1895">
            <v>0</v>
          </cell>
          <cell r="E1895">
            <v>0</v>
          </cell>
          <cell r="F1895">
            <v>0</v>
          </cell>
          <cell r="G1895">
            <v>0</v>
          </cell>
          <cell r="H1895">
            <v>0</v>
          </cell>
          <cell r="I1895">
            <v>0</v>
          </cell>
          <cell r="J1895">
            <v>0</v>
          </cell>
          <cell r="K1895">
            <v>0</v>
          </cell>
          <cell r="L1895">
            <v>0.23930000000000001</v>
          </cell>
          <cell r="M1895">
            <v>3577</v>
          </cell>
          <cell r="N1895">
            <v>0</v>
          </cell>
          <cell r="O1895">
            <v>0</v>
          </cell>
          <cell r="P1895">
            <v>0</v>
          </cell>
          <cell r="Q1895">
            <v>0</v>
          </cell>
        </row>
        <row r="1896">
          <cell r="C1896" t="str">
            <v xml:space="preserve">IMPREVISTOS </v>
          </cell>
          <cell r="D1896">
            <v>0</v>
          </cell>
          <cell r="E1896">
            <v>0</v>
          </cell>
          <cell r="F1896">
            <v>0</v>
          </cell>
          <cell r="G1896">
            <v>0</v>
          </cell>
          <cell r="H1896">
            <v>0</v>
          </cell>
          <cell r="I1896">
            <v>0</v>
          </cell>
          <cell r="J1896">
            <v>0</v>
          </cell>
          <cell r="K1896">
            <v>0</v>
          </cell>
          <cell r="L1896">
            <v>0</v>
          </cell>
          <cell r="M1896">
            <v>0</v>
          </cell>
          <cell r="N1896">
            <v>0</v>
          </cell>
          <cell r="O1896">
            <v>0</v>
          </cell>
          <cell r="P1896">
            <v>0</v>
          </cell>
          <cell r="Q1896">
            <v>0</v>
          </cell>
        </row>
        <row r="1897">
          <cell r="C1897" t="str">
            <v>UTILIDAD</v>
          </cell>
          <cell r="D1897">
            <v>0</v>
          </cell>
          <cell r="E1897">
            <v>0</v>
          </cell>
          <cell r="F1897">
            <v>0</v>
          </cell>
          <cell r="G1897">
            <v>0</v>
          </cell>
          <cell r="H1897">
            <v>0</v>
          </cell>
          <cell r="I1897">
            <v>0</v>
          </cell>
          <cell r="J1897">
            <v>0</v>
          </cell>
          <cell r="K1897">
            <v>0</v>
          </cell>
          <cell r="L1897">
            <v>0.05</v>
          </cell>
          <cell r="M1897">
            <v>747</v>
          </cell>
          <cell r="N1897">
            <v>0</v>
          </cell>
          <cell r="O1897">
            <v>0</v>
          </cell>
          <cell r="P1897">
            <v>0</v>
          </cell>
          <cell r="Q1897">
            <v>0</v>
          </cell>
        </row>
        <row r="1898">
          <cell r="C1898" t="str">
            <v>SUBTOTAL $</v>
          </cell>
          <cell r="D1898">
            <v>0</v>
          </cell>
          <cell r="E1898">
            <v>0</v>
          </cell>
          <cell r="F1898">
            <v>0</v>
          </cell>
          <cell r="G1898">
            <v>0</v>
          </cell>
          <cell r="H1898">
            <v>0</v>
          </cell>
          <cell r="I1898">
            <v>0</v>
          </cell>
          <cell r="J1898">
            <v>0</v>
          </cell>
          <cell r="K1898">
            <v>0</v>
          </cell>
          <cell r="L1898">
            <v>0</v>
          </cell>
          <cell r="M1898">
            <v>0</v>
          </cell>
          <cell r="N1898">
            <v>0</v>
          </cell>
          <cell r="O1898">
            <v>4324</v>
          </cell>
          <cell r="P1898">
            <v>0</v>
          </cell>
          <cell r="Q1898">
            <v>0</v>
          </cell>
        </row>
        <row r="1899">
          <cell r="C1899">
            <v>0</v>
          </cell>
          <cell r="D1899">
            <v>0</v>
          </cell>
          <cell r="E1899">
            <v>0</v>
          </cell>
          <cell r="F1899">
            <v>0</v>
          </cell>
          <cell r="G1899">
            <v>0</v>
          </cell>
          <cell r="H1899">
            <v>0</v>
          </cell>
          <cell r="I1899">
            <v>0</v>
          </cell>
          <cell r="J1899">
            <v>0</v>
          </cell>
          <cell r="K1899">
            <v>0</v>
          </cell>
          <cell r="L1899">
            <v>0</v>
          </cell>
          <cell r="M1899">
            <v>0</v>
          </cell>
          <cell r="N1899">
            <v>0</v>
          </cell>
          <cell r="O1899">
            <v>0</v>
          </cell>
          <cell r="P1899">
            <v>0</v>
          </cell>
          <cell r="Q1899">
            <v>0</v>
          </cell>
        </row>
        <row r="1900">
          <cell r="C1900" t="str">
            <v>Precio Unitario Total Aproximado al peso $</v>
          </cell>
          <cell r="D1900">
            <v>0</v>
          </cell>
          <cell r="E1900">
            <v>0</v>
          </cell>
          <cell r="F1900">
            <v>0</v>
          </cell>
          <cell r="G1900">
            <v>0</v>
          </cell>
          <cell r="H1900">
            <v>0</v>
          </cell>
          <cell r="I1900">
            <v>0</v>
          </cell>
          <cell r="J1900">
            <v>0</v>
          </cell>
          <cell r="K1900">
            <v>0</v>
          </cell>
          <cell r="L1900">
            <v>0</v>
          </cell>
          <cell r="M1900">
            <v>0</v>
          </cell>
          <cell r="N1900">
            <v>0</v>
          </cell>
          <cell r="O1900">
            <v>19270</v>
          </cell>
          <cell r="P1900">
            <v>0</v>
          </cell>
          <cell r="Q1900">
            <v>0</v>
          </cell>
        </row>
        <row r="1901">
          <cell r="C1901">
            <v>0</v>
          </cell>
          <cell r="D1901">
            <v>0</v>
          </cell>
          <cell r="E1901">
            <v>0</v>
          </cell>
          <cell r="F1901">
            <v>0</v>
          </cell>
          <cell r="G1901">
            <v>0</v>
          </cell>
          <cell r="H1901">
            <v>0</v>
          </cell>
          <cell r="I1901">
            <v>0</v>
          </cell>
          <cell r="J1901">
            <v>0</v>
          </cell>
          <cell r="K1901">
            <v>0</v>
          </cell>
          <cell r="L1901">
            <v>0</v>
          </cell>
          <cell r="M1901">
            <v>0</v>
          </cell>
          <cell r="N1901">
            <v>0</v>
          </cell>
          <cell r="O1901">
            <v>0</v>
          </cell>
          <cell r="P1901">
            <v>0</v>
          </cell>
          <cell r="Q1901">
            <v>0</v>
          </cell>
        </row>
        <row r="1902">
          <cell r="C1902">
            <v>0</v>
          </cell>
          <cell r="D1902">
            <v>0</v>
          </cell>
          <cell r="E1902">
            <v>0</v>
          </cell>
          <cell r="F1902">
            <v>0</v>
          </cell>
          <cell r="G1902">
            <v>0</v>
          </cell>
          <cell r="H1902">
            <v>0</v>
          </cell>
          <cell r="I1902">
            <v>0</v>
          </cell>
          <cell r="J1902">
            <v>0</v>
          </cell>
          <cell r="K1902">
            <v>0</v>
          </cell>
          <cell r="L1902">
            <v>0</v>
          </cell>
          <cell r="M1902">
            <v>0</v>
          </cell>
          <cell r="N1902">
            <v>0</v>
          </cell>
          <cell r="O1902">
            <v>0</v>
          </cell>
          <cell r="P1902">
            <v>0</v>
          </cell>
          <cell r="Q1902">
            <v>0</v>
          </cell>
        </row>
        <row r="1903">
          <cell r="C1903">
            <v>0</v>
          </cell>
          <cell r="D1903">
            <v>0</v>
          </cell>
          <cell r="E1903">
            <v>0</v>
          </cell>
          <cell r="F1903">
            <v>0</v>
          </cell>
          <cell r="G1903">
            <v>0</v>
          </cell>
          <cell r="H1903" t="str">
            <v>Firma</v>
          </cell>
          <cell r="I1903">
            <v>0</v>
          </cell>
          <cell r="J1903">
            <v>0</v>
          </cell>
          <cell r="K1903">
            <v>0</v>
          </cell>
          <cell r="L1903">
            <v>0</v>
          </cell>
          <cell r="M1903">
            <v>0</v>
          </cell>
          <cell r="N1903">
            <v>0</v>
          </cell>
          <cell r="O1903">
            <v>0</v>
          </cell>
          <cell r="P1903">
            <v>0</v>
          </cell>
          <cell r="Q1903">
            <v>0</v>
          </cell>
        </row>
        <row r="1904">
          <cell r="C1904">
            <v>0</v>
          </cell>
          <cell r="D1904">
            <v>0</v>
          </cell>
          <cell r="E1904">
            <v>0</v>
          </cell>
          <cell r="F1904">
            <v>0</v>
          </cell>
          <cell r="G1904">
            <v>0</v>
          </cell>
          <cell r="H1904" t="str">
            <v>Nombre:</v>
          </cell>
          <cell r="I1904">
            <v>0</v>
          </cell>
          <cell r="J1904">
            <v>0</v>
          </cell>
          <cell r="K1904">
            <v>0</v>
          </cell>
          <cell r="L1904">
            <v>0</v>
          </cell>
          <cell r="M1904">
            <v>0</v>
          </cell>
          <cell r="N1904">
            <v>0</v>
          </cell>
          <cell r="O1904">
            <v>0</v>
          </cell>
          <cell r="P1904">
            <v>0</v>
          </cell>
          <cell r="Q1904">
            <v>0</v>
          </cell>
        </row>
        <row r="1905">
          <cell r="C1905">
            <v>0</v>
          </cell>
          <cell r="D1905">
            <v>0</v>
          </cell>
          <cell r="E1905">
            <v>0</v>
          </cell>
          <cell r="F1905">
            <v>0</v>
          </cell>
          <cell r="G1905">
            <v>0</v>
          </cell>
          <cell r="H1905" t="str">
            <v>Representante Legal del Contratista o su Apoderado</v>
          </cell>
          <cell r="I1905">
            <v>0</v>
          </cell>
          <cell r="J1905">
            <v>0</v>
          </cell>
          <cell r="K1905">
            <v>0</v>
          </cell>
          <cell r="L1905">
            <v>0</v>
          </cell>
          <cell r="M1905">
            <v>0</v>
          </cell>
          <cell r="N1905">
            <v>0</v>
          </cell>
          <cell r="O1905">
            <v>0</v>
          </cell>
          <cell r="P1905">
            <v>0</v>
          </cell>
          <cell r="Q1905">
            <v>0</v>
          </cell>
        </row>
        <row r="1906">
          <cell r="C1906">
            <v>0</v>
          </cell>
          <cell r="D1906">
            <v>0</v>
          </cell>
          <cell r="E1906">
            <v>0</v>
          </cell>
          <cell r="F1906">
            <v>0</v>
          </cell>
          <cell r="G1906">
            <v>0</v>
          </cell>
          <cell r="H1906" t="str">
            <v>Matricula No. :</v>
          </cell>
          <cell r="I1906">
            <v>0</v>
          </cell>
          <cell r="J1906">
            <v>0</v>
          </cell>
          <cell r="K1906">
            <v>0</v>
          </cell>
          <cell r="L1906">
            <v>0</v>
          </cell>
          <cell r="M1906">
            <v>0</v>
          </cell>
          <cell r="N1906">
            <v>0</v>
          </cell>
          <cell r="O1906">
            <v>0</v>
          </cell>
          <cell r="P1906">
            <v>0</v>
          </cell>
          <cell r="Q1906">
            <v>0</v>
          </cell>
        </row>
        <row r="1907">
          <cell r="C1907">
            <v>0</v>
          </cell>
          <cell r="D1907">
            <v>0</v>
          </cell>
          <cell r="E1907">
            <v>0</v>
          </cell>
          <cell r="F1907">
            <v>0</v>
          </cell>
          <cell r="G1907">
            <v>0</v>
          </cell>
          <cell r="H1907" t="str">
            <v xml:space="preserve"> </v>
          </cell>
          <cell r="I1907">
            <v>0</v>
          </cell>
          <cell r="J1907">
            <v>0</v>
          </cell>
          <cell r="K1907">
            <v>0</v>
          </cell>
          <cell r="L1907">
            <v>0</v>
          </cell>
          <cell r="M1907">
            <v>0</v>
          </cell>
          <cell r="N1907">
            <v>0</v>
          </cell>
          <cell r="O1907">
            <v>0</v>
          </cell>
          <cell r="P1907">
            <v>0</v>
          </cell>
          <cell r="Q1907">
            <v>0</v>
          </cell>
        </row>
        <row r="1908">
          <cell r="C1908" t="str">
            <v>OBSERVACIONES INTERVENTORÍA</v>
          </cell>
          <cell r="D1908">
            <v>0</v>
          </cell>
          <cell r="E1908">
            <v>0</v>
          </cell>
          <cell r="F1908">
            <v>0</v>
          </cell>
          <cell r="G1908">
            <v>0</v>
          </cell>
          <cell r="H1908">
            <v>0</v>
          </cell>
          <cell r="I1908">
            <v>0</v>
          </cell>
          <cell r="J1908">
            <v>0</v>
          </cell>
          <cell r="K1908">
            <v>0</v>
          </cell>
          <cell r="L1908">
            <v>0</v>
          </cell>
          <cell r="M1908">
            <v>0</v>
          </cell>
          <cell r="N1908">
            <v>0</v>
          </cell>
          <cell r="O1908">
            <v>0</v>
          </cell>
          <cell r="P1908">
            <v>0</v>
          </cell>
          <cell r="Q1908">
            <v>0</v>
          </cell>
        </row>
        <row r="1909">
          <cell r="C1909">
            <v>0</v>
          </cell>
          <cell r="D1909">
            <v>0</v>
          </cell>
          <cell r="E1909">
            <v>0</v>
          </cell>
          <cell r="F1909">
            <v>0</v>
          </cell>
          <cell r="G1909">
            <v>0</v>
          </cell>
          <cell r="H1909">
            <v>0</v>
          </cell>
          <cell r="I1909">
            <v>0</v>
          </cell>
          <cell r="J1909">
            <v>0</v>
          </cell>
          <cell r="K1909">
            <v>0</v>
          </cell>
          <cell r="L1909">
            <v>0</v>
          </cell>
          <cell r="M1909">
            <v>0</v>
          </cell>
          <cell r="N1909">
            <v>0</v>
          </cell>
          <cell r="O1909">
            <v>0</v>
          </cell>
          <cell r="P1909">
            <v>0</v>
          </cell>
          <cell r="Q1909">
            <v>0</v>
          </cell>
        </row>
        <row r="1910">
          <cell r="C1910">
            <v>0</v>
          </cell>
          <cell r="D1910">
            <v>0</v>
          </cell>
          <cell r="E1910">
            <v>0</v>
          </cell>
          <cell r="F1910">
            <v>0</v>
          </cell>
          <cell r="G1910">
            <v>0</v>
          </cell>
          <cell r="H1910">
            <v>0</v>
          </cell>
          <cell r="I1910">
            <v>0</v>
          </cell>
          <cell r="J1910">
            <v>0</v>
          </cell>
          <cell r="K1910">
            <v>0</v>
          </cell>
          <cell r="L1910">
            <v>0</v>
          </cell>
          <cell r="M1910">
            <v>0</v>
          </cell>
          <cell r="N1910">
            <v>0</v>
          </cell>
          <cell r="O1910">
            <v>0</v>
          </cell>
          <cell r="P1910">
            <v>0</v>
          </cell>
          <cell r="Q1910">
            <v>0</v>
          </cell>
        </row>
        <row r="1911">
          <cell r="C1911">
            <v>0</v>
          </cell>
          <cell r="D1911">
            <v>0</v>
          </cell>
          <cell r="E1911">
            <v>0</v>
          </cell>
          <cell r="F1911">
            <v>0</v>
          </cell>
          <cell r="G1911">
            <v>0</v>
          </cell>
          <cell r="H1911">
            <v>0</v>
          </cell>
          <cell r="I1911">
            <v>0</v>
          </cell>
          <cell r="J1911">
            <v>0</v>
          </cell>
          <cell r="K1911">
            <v>0</v>
          </cell>
          <cell r="L1911">
            <v>0</v>
          </cell>
          <cell r="M1911">
            <v>0</v>
          </cell>
          <cell r="N1911">
            <v>0</v>
          </cell>
          <cell r="O1911">
            <v>0</v>
          </cell>
          <cell r="P1911">
            <v>0</v>
          </cell>
          <cell r="Q1911">
            <v>0</v>
          </cell>
        </row>
        <row r="1912">
          <cell r="C1912" t="str">
            <v>APROBACIÓN POR INTERVENTORÍA</v>
          </cell>
          <cell r="D1912">
            <v>0</v>
          </cell>
          <cell r="E1912">
            <v>0</v>
          </cell>
          <cell r="F1912">
            <v>0</v>
          </cell>
          <cell r="G1912">
            <v>0</v>
          </cell>
          <cell r="H1912">
            <v>0</v>
          </cell>
          <cell r="I1912">
            <v>0</v>
          </cell>
          <cell r="J1912">
            <v>0</v>
          </cell>
          <cell r="K1912">
            <v>0</v>
          </cell>
          <cell r="L1912">
            <v>0</v>
          </cell>
          <cell r="M1912">
            <v>0</v>
          </cell>
          <cell r="N1912">
            <v>0</v>
          </cell>
          <cell r="O1912">
            <v>0</v>
          </cell>
          <cell r="P1912">
            <v>0</v>
          </cell>
          <cell r="Q1912">
            <v>0</v>
          </cell>
        </row>
        <row r="1913">
          <cell r="C1913"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1913">
            <v>0</v>
          </cell>
          <cell r="E1913">
            <v>0</v>
          </cell>
          <cell r="F1913">
            <v>0</v>
          </cell>
          <cell r="G1913">
            <v>0</v>
          </cell>
          <cell r="H1913">
            <v>0</v>
          </cell>
          <cell r="I1913">
            <v>0</v>
          </cell>
          <cell r="J1913">
            <v>0</v>
          </cell>
          <cell r="K1913">
            <v>0</v>
          </cell>
          <cell r="L1913">
            <v>0</v>
          </cell>
          <cell r="M1913">
            <v>0</v>
          </cell>
          <cell r="N1913">
            <v>0</v>
          </cell>
          <cell r="O1913">
            <v>0</v>
          </cell>
          <cell r="P1913">
            <v>0</v>
          </cell>
          <cell r="Q1913">
            <v>0</v>
          </cell>
        </row>
        <row r="1914">
          <cell r="C1914">
            <v>0</v>
          </cell>
          <cell r="D1914">
            <v>0</v>
          </cell>
          <cell r="E1914">
            <v>0</v>
          </cell>
          <cell r="F1914">
            <v>0</v>
          </cell>
          <cell r="G1914">
            <v>0</v>
          </cell>
          <cell r="H1914">
            <v>0</v>
          </cell>
          <cell r="I1914">
            <v>0</v>
          </cell>
          <cell r="J1914">
            <v>0</v>
          </cell>
          <cell r="K1914">
            <v>0</v>
          </cell>
          <cell r="L1914">
            <v>0</v>
          </cell>
          <cell r="M1914">
            <v>0</v>
          </cell>
          <cell r="N1914">
            <v>0</v>
          </cell>
          <cell r="O1914">
            <v>0</v>
          </cell>
          <cell r="P1914">
            <v>0</v>
          </cell>
          <cell r="Q1914">
            <v>0</v>
          </cell>
        </row>
        <row r="1915">
          <cell r="C1915"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1915">
            <v>0</v>
          </cell>
          <cell r="E1915">
            <v>0</v>
          </cell>
          <cell r="F1915">
            <v>0</v>
          </cell>
          <cell r="G1915">
            <v>0</v>
          </cell>
          <cell r="H1915">
            <v>0</v>
          </cell>
          <cell r="I1915">
            <v>0</v>
          </cell>
          <cell r="J1915">
            <v>0</v>
          </cell>
          <cell r="K1915">
            <v>0</v>
          </cell>
          <cell r="L1915">
            <v>0</v>
          </cell>
          <cell r="M1915">
            <v>0</v>
          </cell>
          <cell r="N1915">
            <v>0</v>
          </cell>
          <cell r="O1915">
            <v>0</v>
          </cell>
          <cell r="P1915">
            <v>0</v>
          </cell>
          <cell r="Q1915">
            <v>0</v>
          </cell>
        </row>
        <row r="1916">
          <cell r="C1916">
            <v>0</v>
          </cell>
          <cell r="D1916">
            <v>0</v>
          </cell>
          <cell r="E1916">
            <v>0</v>
          </cell>
          <cell r="F1916">
            <v>0</v>
          </cell>
          <cell r="G1916">
            <v>0</v>
          </cell>
          <cell r="H1916">
            <v>0</v>
          </cell>
          <cell r="I1916">
            <v>0</v>
          </cell>
          <cell r="J1916">
            <v>0</v>
          </cell>
          <cell r="K1916">
            <v>0</v>
          </cell>
          <cell r="L1916">
            <v>0</v>
          </cell>
          <cell r="M1916">
            <v>0</v>
          </cell>
          <cell r="N1916">
            <v>0</v>
          </cell>
          <cell r="O1916">
            <v>0</v>
          </cell>
          <cell r="P1916">
            <v>0</v>
          </cell>
          <cell r="Q1916">
            <v>0</v>
          </cell>
        </row>
        <row r="1917">
          <cell r="C1917">
            <v>0</v>
          </cell>
          <cell r="D1917">
            <v>0</v>
          </cell>
          <cell r="E1917">
            <v>0</v>
          </cell>
          <cell r="F1917">
            <v>0</v>
          </cell>
          <cell r="G1917">
            <v>0</v>
          </cell>
          <cell r="H1917">
            <v>0</v>
          </cell>
          <cell r="I1917">
            <v>0</v>
          </cell>
          <cell r="J1917">
            <v>0</v>
          </cell>
          <cell r="K1917">
            <v>0</v>
          </cell>
          <cell r="L1917">
            <v>0</v>
          </cell>
          <cell r="M1917">
            <v>0</v>
          </cell>
          <cell r="N1917">
            <v>0</v>
          </cell>
          <cell r="O1917">
            <v>0</v>
          </cell>
          <cell r="P1917">
            <v>0</v>
          </cell>
          <cell r="Q1917">
            <v>0</v>
          </cell>
        </row>
        <row r="1918">
          <cell r="C1918">
            <v>0</v>
          </cell>
          <cell r="D1918">
            <v>0</v>
          </cell>
          <cell r="E1918">
            <v>0</v>
          </cell>
          <cell r="F1918">
            <v>0</v>
          </cell>
          <cell r="G1918">
            <v>0</v>
          </cell>
          <cell r="H1918" t="str">
            <v>Firma</v>
          </cell>
          <cell r="I1918">
            <v>0</v>
          </cell>
          <cell r="J1918">
            <v>0</v>
          </cell>
          <cell r="K1918">
            <v>0</v>
          </cell>
          <cell r="L1918">
            <v>0</v>
          </cell>
          <cell r="M1918">
            <v>0</v>
          </cell>
          <cell r="N1918">
            <v>0</v>
          </cell>
          <cell r="O1918">
            <v>0</v>
          </cell>
          <cell r="P1918">
            <v>0</v>
          </cell>
          <cell r="Q1918">
            <v>0</v>
          </cell>
        </row>
        <row r="1919">
          <cell r="C1919">
            <v>0</v>
          </cell>
          <cell r="D1919">
            <v>0</v>
          </cell>
          <cell r="E1919">
            <v>0</v>
          </cell>
          <cell r="F1919">
            <v>0</v>
          </cell>
          <cell r="G1919">
            <v>0</v>
          </cell>
          <cell r="H1919" t="str">
            <v>Nombre:</v>
          </cell>
          <cell r="I1919">
            <v>0</v>
          </cell>
          <cell r="J1919">
            <v>0</v>
          </cell>
          <cell r="K1919">
            <v>0</v>
          </cell>
          <cell r="L1919">
            <v>0</v>
          </cell>
          <cell r="M1919">
            <v>0</v>
          </cell>
          <cell r="N1919">
            <v>0</v>
          </cell>
          <cell r="O1919">
            <v>0</v>
          </cell>
          <cell r="P1919">
            <v>0</v>
          </cell>
          <cell r="Q1919">
            <v>0</v>
          </cell>
        </row>
        <row r="1920">
          <cell r="C1920">
            <v>0</v>
          </cell>
          <cell r="D1920">
            <v>0</v>
          </cell>
          <cell r="E1920">
            <v>0</v>
          </cell>
          <cell r="F1920">
            <v>0</v>
          </cell>
          <cell r="G1920">
            <v>0</v>
          </cell>
          <cell r="H1920" t="str">
            <v>Representante Legal del Interventor o su Apoderado</v>
          </cell>
          <cell r="I1920">
            <v>0</v>
          </cell>
          <cell r="J1920">
            <v>0</v>
          </cell>
          <cell r="K1920">
            <v>0</v>
          </cell>
          <cell r="L1920">
            <v>0</v>
          </cell>
          <cell r="M1920">
            <v>0</v>
          </cell>
          <cell r="N1920">
            <v>0</v>
          </cell>
          <cell r="O1920">
            <v>0</v>
          </cell>
          <cell r="P1920">
            <v>0</v>
          </cell>
          <cell r="Q1920">
            <v>0</v>
          </cell>
        </row>
        <row r="1921">
          <cell r="C1921">
            <v>0</v>
          </cell>
          <cell r="D1921">
            <v>0</v>
          </cell>
          <cell r="E1921">
            <v>0</v>
          </cell>
          <cell r="F1921">
            <v>0</v>
          </cell>
          <cell r="G1921">
            <v>0</v>
          </cell>
          <cell r="H1921" t="str">
            <v>Matricula No. :</v>
          </cell>
          <cell r="I1921">
            <v>0</v>
          </cell>
          <cell r="J1921">
            <v>0</v>
          </cell>
          <cell r="K1921">
            <v>0</v>
          </cell>
          <cell r="L1921">
            <v>0</v>
          </cell>
          <cell r="M1921">
            <v>0</v>
          </cell>
          <cell r="N1921">
            <v>0</v>
          </cell>
          <cell r="O1921">
            <v>0</v>
          </cell>
          <cell r="P1921">
            <v>0</v>
          </cell>
          <cell r="Q1921">
            <v>0</v>
          </cell>
        </row>
        <row r="1922">
          <cell r="C1922">
            <v>0</v>
          </cell>
          <cell r="D1922">
            <v>0</v>
          </cell>
          <cell r="E1922">
            <v>0</v>
          </cell>
          <cell r="F1922">
            <v>0</v>
          </cell>
          <cell r="G1922">
            <v>0</v>
          </cell>
          <cell r="H1922">
            <v>0</v>
          </cell>
          <cell r="I1922">
            <v>0</v>
          </cell>
          <cell r="J1922">
            <v>0</v>
          </cell>
          <cell r="K1922">
            <v>0</v>
          </cell>
          <cell r="L1922">
            <v>0</v>
          </cell>
          <cell r="M1922">
            <v>0</v>
          </cell>
          <cell r="N1922">
            <v>0</v>
          </cell>
          <cell r="O1922">
            <v>0</v>
          </cell>
          <cell r="P1922">
            <v>0</v>
          </cell>
          <cell r="Q1922">
            <v>0</v>
          </cell>
        </row>
        <row r="1923">
          <cell r="C1923">
            <v>0</v>
          </cell>
          <cell r="D1923">
            <v>0</v>
          </cell>
          <cell r="E1923">
            <v>0</v>
          </cell>
          <cell r="F1923">
            <v>0</v>
          </cell>
          <cell r="G1923">
            <v>0</v>
          </cell>
          <cell r="H1923">
            <v>0</v>
          </cell>
          <cell r="I1923">
            <v>0</v>
          </cell>
          <cell r="J1923">
            <v>0</v>
          </cell>
          <cell r="K1923">
            <v>0</v>
          </cell>
          <cell r="L1923">
            <v>0</v>
          </cell>
          <cell r="M1923">
            <v>0</v>
          </cell>
          <cell r="N1923">
            <v>0</v>
          </cell>
          <cell r="O1923">
            <v>0</v>
          </cell>
          <cell r="P1923">
            <v>0</v>
          </cell>
          <cell r="Q1923">
            <v>0</v>
          </cell>
        </row>
        <row r="1925">
          <cell r="C1925">
            <v>0</v>
          </cell>
          <cell r="D1925">
            <v>0</v>
          </cell>
          <cell r="E1925">
            <v>0</v>
          </cell>
          <cell r="F1925">
            <v>0</v>
          </cell>
          <cell r="G1925">
            <v>0</v>
          </cell>
          <cell r="H1925">
            <v>0</v>
          </cell>
          <cell r="I1925">
            <v>0</v>
          </cell>
          <cell r="J1925">
            <v>0</v>
          </cell>
          <cell r="K1925">
            <v>0</v>
          </cell>
          <cell r="L1925">
            <v>0</v>
          </cell>
          <cell r="M1925">
            <v>0</v>
          </cell>
          <cell r="N1925">
            <v>0</v>
          </cell>
          <cell r="O1925">
            <v>0</v>
          </cell>
          <cell r="P1925">
            <v>0</v>
          </cell>
          <cell r="Q1925">
            <v>0</v>
          </cell>
        </row>
        <row r="1926">
          <cell r="C1926" t="str">
            <v>Formulario 1 - Propuesta económica  - Documento tipo de selección abreviada de menor cuantía - versión 2</v>
          </cell>
          <cell r="D1926">
            <v>0</v>
          </cell>
          <cell r="E1926">
            <v>0</v>
          </cell>
          <cell r="F1926">
            <v>0</v>
          </cell>
          <cell r="G1926">
            <v>0</v>
          </cell>
          <cell r="H1926">
            <v>0</v>
          </cell>
          <cell r="I1926">
            <v>0</v>
          </cell>
          <cell r="J1926">
            <v>0</v>
          </cell>
          <cell r="K1926">
            <v>0</v>
          </cell>
          <cell r="L1926">
            <v>0</v>
          </cell>
          <cell r="M1926">
            <v>0</v>
          </cell>
          <cell r="N1926">
            <v>0</v>
          </cell>
          <cell r="O1926">
            <v>0</v>
          </cell>
          <cell r="P1926">
            <v>0</v>
          </cell>
          <cell r="Q1926">
            <v>0</v>
          </cell>
        </row>
        <row r="1927">
          <cell r="C1927" t="str">
            <v>Código</v>
          </cell>
          <cell r="D1927" t="str">
            <v>CCE-EICP-FM-25</v>
          </cell>
          <cell r="E1927" t="str">
            <v>Versión</v>
          </cell>
          <cell r="F1927">
            <v>2</v>
          </cell>
          <cell r="G1927">
            <v>0</v>
          </cell>
          <cell r="H1927">
            <v>0</v>
          </cell>
          <cell r="I1927">
            <v>0</v>
          </cell>
          <cell r="J1927">
            <v>0</v>
          </cell>
          <cell r="K1927">
            <v>0</v>
          </cell>
          <cell r="L1927">
            <v>0</v>
          </cell>
          <cell r="M1927">
            <v>0</v>
          </cell>
          <cell r="N1927">
            <v>0</v>
          </cell>
          <cell r="O1927">
            <v>0</v>
          </cell>
          <cell r="P1927">
            <v>0</v>
          </cell>
          <cell r="Q1927">
            <v>0</v>
          </cell>
        </row>
        <row r="1928">
          <cell r="C1928">
            <v>0</v>
          </cell>
          <cell r="D1928">
            <v>0</v>
          </cell>
          <cell r="E1928">
            <v>0</v>
          </cell>
          <cell r="F1928">
            <v>0</v>
          </cell>
          <cell r="G1928">
            <v>0</v>
          </cell>
          <cell r="H1928">
            <v>0</v>
          </cell>
          <cell r="I1928">
            <v>0</v>
          </cell>
          <cell r="J1928">
            <v>0</v>
          </cell>
          <cell r="K1928">
            <v>0</v>
          </cell>
          <cell r="L1928">
            <v>0</v>
          </cell>
          <cell r="M1928">
            <v>0</v>
          </cell>
          <cell r="N1928">
            <v>0</v>
          </cell>
          <cell r="O1928">
            <v>0</v>
          </cell>
          <cell r="P1928">
            <v>0</v>
          </cell>
          <cell r="Q1928">
            <v>0</v>
          </cell>
        </row>
        <row r="1929">
          <cell r="C1929" t="str">
            <v>[La entidad podrá utilizar este formato para la presentación de los análisis de precios unitarios el contratista en la oportunidad prevista en el numeral 8.1. del Documento Base]</v>
          </cell>
          <cell r="D1929">
            <v>0</v>
          </cell>
          <cell r="E1929">
            <v>0</v>
          </cell>
          <cell r="F1929">
            <v>0</v>
          </cell>
          <cell r="G1929">
            <v>0</v>
          </cell>
          <cell r="H1929">
            <v>0</v>
          </cell>
          <cell r="I1929">
            <v>0</v>
          </cell>
          <cell r="J1929">
            <v>0</v>
          </cell>
          <cell r="K1929">
            <v>0</v>
          </cell>
          <cell r="L1929">
            <v>0</v>
          </cell>
          <cell r="M1929">
            <v>0</v>
          </cell>
          <cell r="N1929">
            <v>0</v>
          </cell>
          <cell r="O1929">
            <v>0</v>
          </cell>
          <cell r="P1929">
            <v>0</v>
          </cell>
          <cell r="Q1929">
            <v>0</v>
          </cell>
        </row>
        <row r="1930">
          <cell r="C1930">
            <v>0</v>
          </cell>
          <cell r="D1930">
            <v>0</v>
          </cell>
          <cell r="E1930">
            <v>0</v>
          </cell>
          <cell r="F1930">
            <v>0</v>
          </cell>
          <cell r="G1930">
            <v>0</v>
          </cell>
          <cell r="H1930">
            <v>0</v>
          </cell>
          <cell r="I1930">
            <v>0</v>
          </cell>
          <cell r="J1930">
            <v>0</v>
          </cell>
          <cell r="K1930">
            <v>0</v>
          </cell>
          <cell r="L1930">
            <v>0</v>
          </cell>
          <cell r="M1930">
            <v>0</v>
          </cell>
          <cell r="N1930">
            <v>0</v>
          </cell>
          <cell r="O1930">
            <v>0</v>
          </cell>
          <cell r="P1930">
            <v>0</v>
          </cell>
          <cell r="Q1930">
            <v>0</v>
          </cell>
        </row>
        <row r="1931">
          <cell r="C1931">
            <v>0</v>
          </cell>
          <cell r="D1931">
            <v>0</v>
          </cell>
          <cell r="E1931">
            <v>0</v>
          </cell>
          <cell r="F1931">
            <v>0</v>
          </cell>
          <cell r="G1931">
            <v>0</v>
          </cell>
          <cell r="H1931">
            <v>0</v>
          </cell>
          <cell r="I1931">
            <v>0</v>
          </cell>
          <cell r="J1931">
            <v>0</v>
          </cell>
          <cell r="K1931">
            <v>0</v>
          </cell>
          <cell r="L1931">
            <v>0</v>
          </cell>
          <cell r="M1931">
            <v>0</v>
          </cell>
          <cell r="N1931">
            <v>0</v>
          </cell>
          <cell r="O1931">
            <v>0</v>
          </cell>
          <cell r="P1931">
            <v>0</v>
          </cell>
          <cell r="Q1931">
            <v>0</v>
          </cell>
        </row>
        <row r="1932">
          <cell r="C1932">
            <v>0</v>
          </cell>
          <cell r="D1932" t="str">
            <v>MUNICIPIO DE CONCORDIA, ANTIOQUIA</v>
          </cell>
          <cell r="E1932">
            <v>0</v>
          </cell>
          <cell r="F1932">
            <v>0</v>
          </cell>
          <cell r="G1932">
            <v>0</v>
          </cell>
          <cell r="H1932">
            <v>0</v>
          </cell>
          <cell r="I1932">
            <v>0</v>
          </cell>
          <cell r="J1932">
            <v>0</v>
          </cell>
          <cell r="K1932">
            <v>0</v>
          </cell>
          <cell r="L1932">
            <v>0</v>
          </cell>
          <cell r="M1932">
            <v>0</v>
          </cell>
          <cell r="N1932">
            <v>0</v>
          </cell>
          <cell r="O1932">
            <v>0</v>
          </cell>
          <cell r="P1932">
            <v>0</v>
          </cell>
          <cell r="Q1932">
            <v>0</v>
          </cell>
        </row>
        <row r="1933">
          <cell r="C1933">
            <v>0</v>
          </cell>
          <cell r="D1933">
            <v>0</v>
          </cell>
          <cell r="E1933">
            <v>0</v>
          </cell>
          <cell r="F1933">
            <v>0</v>
          </cell>
          <cell r="G1933">
            <v>0</v>
          </cell>
          <cell r="H1933">
            <v>0</v>
          </cell>
          <cell r="I1933">
            <v>0</v>
          </cell>
          <cell r="J1933">
            <v>0</v>
          </cell>
          <cell r="K1933">
            <v>0</v>
          </cell>
          <cell r="L1933" t="str">
            <v>VERSIÓN</v>
          </cell>
          <cell r="M1933">
            <v>0</v>
          </cell>
          <cell r="N1933">
            <v>0</v>
          </cell>
          <cell r="O1933">
            <v>0</v>
          </cell>
          <cell r="P1933">
            <v>0</v>
          </cell>
          <cell r="Q1933">
            <v>0</v>
          </cell>
        </row>
        <row r="1934">
          <cell r="C1934">
            <v>0</v>
          </cell>
          <cell r="D1934" t="str">
            <v xml:space="preserve">[NÚMERO DEL PROCESO] </v>
          </cell>
          <cell r="E1934">
            <v>0</v>
          </cell>
          <cell r="F1934">
            <v>0</v>
          </cell>
          <cell r="G1934">
            <v>0</v>
          </cell>
          <cell r="H1934">
            <v>0</v>
          </cell>
          <cell r="I1934">
            <v>0</v>
          </cell>
          <cell r="J1934">
            <v>0</v>
          </cell>
          <cell r="K1934">
            <v>0</v>
          </cell>
          <cell r="L1934">
            <v>0</v>
          </cell>
          <cell r="M1934">
            <v>0</v>
          </cell>
          <cell r="N1934">
            <v>0</v>
          </cell>
          <cell r="O1934">
            <v>0</v>
          </cell>
          <cell r="P1934">
            <v>0</v>
          </cell>
          <cell r="Q1934">
            <v>0</v>
          </cell>
        </row>
        <row r="1935">
          <cell r="C1935">
            <v>0</v>
          </cell>
          <cell r="D1935">
            <v>0</v>
          </cell>
          <cell r="E1935">
            <v>0</v>
          </cell>
          <cell r="F1935">
            <v>0</v>
          </cell>
          <cell r="G1935">
            <v>0</v>
          </cell>
          <cell r="H1935">
            <v>0</v>
          </cell>
          <cell r="I1935">
            <v>0</v>
          </cell>
          <cell r="J1935">
            <v>0</v>
          </cell>
          <cell r="K1935">
            <v>0</v>
          </cell>
          <cell r="L1935" t="str">
            <v>PÁGINA</v>
          </cell>
          <cell r="M1935">
            <v>1</v>
          </cell>
          <cell r="N1935" t="str">
            <v>DE</v>
          </cell>
          <cell r="O1935">
            <v>1</v>
          </cell>
          <cell r="P1935">
            <v>0</v>
          </cell>
          <cell r="Q1935">
            <v>0</v>
          </cell>
        </row>
        <row r="1936">
          <cell r="C1936">
            <v>0</v>
          </cell>
          <cell r="D1936" t="str">
            <v xml:space="preserve">ANALISIS DE PRECIOS UNITARIOS </v>
          </cell>
          <cell r="E1936">
            <v>0</v>
          </cell>
          <cell r="F1936">
            <v>0</v>
          </cell>
          <cell r="G1936">
            <v>0</v>
          </cell>
          <cell r="H1936">
            <v>0</v>
          </cell>
          <cell r="I1936">
            <v>0</v>
          </cell>
          <cell r="J1936">
            <v>0</v>
          </cell>
          <cell r="K1936">
            <v>0</v>
          </cell>
          <cell r="L1936">
            <v>0</v>
          </cell>
          <cell r="M1936">
            <v>0</v>
          </cell>
          <cell r="N1936">
            <v>0</v>
          </cell>
          <cell r="O1936">
            <v>0</v>
          </cell>
          <cell r="P1936">
            <v>0</v>
          </cell>
          <cell r="Q1936">
            <v>0</v>
          </cell>
        </row>
        <row r="1937">
          <cell r="C1937">
            <v>0</v>
          </cell>
          <cell r="D1937">
            <v>0</v>
          </cell>
          <cell r="E1937">
            <v>0</v>
          </cell>
          <cell r="F1937">
            <v>0</v>
          </cell>
          <cell r="G1937">
            <v>0</v>
          </cell>
          <cell r="H1937">
            <v>0</v>
          </cell>
          <cell r="I1937">
            <v>0</v>
          </cell>
          <cell r="J1937">
            <v>0</v>
          </cell>
          <cell r="K1937">
            <v>0</v>
          </cell>
          <cell r="L1937">
            <v>0</v>
          </cell>
          <cell r="M1937">
            <v>0</v>
          </cell>
          <cell r="N1937">
            <v>0</v>
          </cell>
          <cell r="O1937">
            <v>0</v>
          </cell>
          <cell r="P1937">
            <v>0</v>
          </cell>
          <cell r="Q1937">
            <v>0</v>
          </cell>
        </row>
        <row r="1938">
          <cell r="C1938">
            <v>0</v>
          </cell>
          <cell r="D1938">
            <v>0</v>
          </cell>
          <cell r="E1938">
            <v>0</v>
          </cell>
          <cell r="F1938">
            <v>0</v>
          </cell>
          <cell r="G1938">
            <v>0</v>
          </cell>
          <cell r="H1938">
            <v>0</v>
          </cell>
          <cell r="I1938">
            <v>0</v>
          </cell>
          <cell r="J1938">
            <v>0</v>
          </cell>
          <cell r="K1938">
            <v>0</v>
          </cell>
          <cell r="L1938" t="str">
            <v>FECHA</v>
          </cell>
          <cell r="M1938" t="str">
            <v>DD</v>
          </cell>
          <cell r="N1938" t="str">
            <v>MM</v>
          </cell>
          <cell r="O1938" t="str">
            <v>AA</v>
          </cell>
          <cell r="P1938">
            <v>0</v>
          </cell>
          <cell r="Q1938">
            <v>0</v>
          </cell>
        </row>
        <row r="1939">
          <cell r="C1939">
            <v>0</v>
          </cell>
          <cell r="D1939">
            <v>0</v>
          </cell>
          <cell r="E1939">
            <v>0</v>
          </cell>
          <cell r="F1939">
            <v>0</v>
          </cell>
          <cell r="G1939">
            <v>0</v>
          </cell>
          <cell r="H1939">
            <v>0</v>
          </cell>
          <cell r="I1939">
            <v>0</v>
          </cell>
          <cell r="J1939">
            <v>0</v>
          </cell>
          <cell r="K1939">
            <v>0</v>
          </cell>
          <cell r="L1939">
            <v>0</v>
          </cell>
          <cell r="M1939">
            <v>8</v>
          </cell>
          <cell r="N1939">
            <v>5</v>
          </cell>
          <cell r="O1939">
            <v>2023</v>
          </cell>
          <cell r="P1939">
            <v>0</v>
          </cell>
          <cell r="Q1939">
            <v>0</v>
          </cell>
        </row>
        <row r="1940">
          <cell r="C1940" t="str">
            <v>ITEMS DE LA PROPUESTA ECONÓMICA</v>
          </cell>
          <cell r="D1940">
            <v>0</v>
          </cell>
          <cell r="E1940">
            <v>0</v>
          </cell>
          <cell r="F1940">
            <v>0</v>
          </cell>
          <cell r="G1940">
            <v>0</v>
          </cell>
          <cell r="H1940">
            <v>0</v>
          </cell>
          <cell r="I1940" t="str">
            <v>ITEMS NO PREVISTOS</v>
          </cell>
          <cell r="J1940">
            <v>0</v>
          </cell>
          <cell r="K1940">
            <v>0</v>
          </cell>
          <cell r="L1940">
            <v>0</v>
          </cell>
          <cell r="M1940">
            <v>0</v>
          </cell>
          <cell r="N1940">
            <v>0</v>
          </cell>
          <cell r="O1940">
            <v>0</v>
          </cell>
          <cell r="P1940">
            <v>0</v>
          </cell>
          <cell r="Q1940">
            <v>0</v>
          </cell>
        </row>
        <row r="1941">
          <cell r="C1941">
            <v>0</v>
          </cell>
          <cell r="D1941">
            <v>0</v>
          </cell>
          <cell r="E1941">
            <v>0</v>
          </cell>
          <cell r="F1941">
            <v>0</v>
          </cell>
          <cell r="G1941">
            <v>0</v>
          </cell>
          <cell r="H1941">
            <v>0</v>
          </cell>
          <cell r="I1941">
            <v>0</v>
          </cell>
          <cell r="J1941">
            <v>0</v>
          </cell>
          <cell r="K1941">
            <v>0</v>
          </cell>
          <cell r="L1941">
            <v>0</v>
          </cell>
          <cell r="M1941">
            <v>0</v>
          </cell>
          <cell r="N1941">
            <v>0</v>
          </cell>
          <cell r="O1941">
            <v>0</v>
          </cell>
          <cell r="P1941">
            <v>0</v>
          </cell>
          <cell r="Q1941">
            <v>0</v>
          </cell>
        </row>
        <row r="1942">
          <cell r="C1942">
            <v>0</v>
          </cell>
          <cell r="D1942">
            <v>0</v>
          </cell>
          <cell r="E1942">
            <v>0</v>
          </cell>
          <cell r="F1942">
            <v>0</v>
          </cell>
          <cell r="G1942">
            <v>0</v>
          </cell>
          <cell r="H1942">
            <v>0</v>
          </cell>
          <cell r="I1942">
            <v>0</v>
          </cell>
          <cell r="J1942">
            <v>0</v>
          </cell>
          <cell r="K1942">
            <v>0</v>
          </cell>
          <cell r="L1942">
            <v>0</v>
          </cell>
          <cell r="M1942">
            <v>0</v>
          </cell>
          <cell r="N1942">
            <v>0</v>
          </cell>
          <cell r="O1942">
            <v>0</v>
          </cell>
          <cell r="P1942">
            <v>0</v>
          </cell>
          <cell r="Q1942">
            <v>0</v>
          </cell>
        </row>
        <row r="1943">
          <cell r="C1943">
            <v>0</v>
          </cell>
          <cell r="D1943">
            <v>0</v>
          </cell>
          <cell r="E1943">
            <v>0</v>
          </cell>
          <cell r="F1943">
            <v>0</v>
          </cell>
          <cell r="G1943">
            <v>0</v>
          </cell>
          <cell r="H1943">
            <v>0</v>
          </cell>
          <cell r="I1943">
            <v>0</v>
          </cell>
          <cell r="J1943">
            <v>0</v>
          </cell>
          <cell r="K1943">
            <v>0</v>
          </cell>
          <cell r="L1943">
            <v>0</v>
          </cell>
          <cell r="M1943">
            <v>0</v>
          </cell>
          <cell r="N1943">
            <v>0</v>
          </cell>
          <cell r="O1943">
            <v>0</v>
          </cell>
          <cell r="P1943">
            <v>0</v>
          </cell>
          <cell r="Q1943">
            <v>0</v>
          </cell>
        </row>
        <row r="1944">
          <cell r="C1944" t="str">
            <v>DATOS ESPECÍFICOS</v>
          </cell>
          <cell r="D1944">
            <v>0</v>
          </cell>
          <cell r="E1944">
            <v>0</v>
          </cell>
          <cell r="F1944">
            <v>0</v>
          </cell>
          <cell r="G1944">
            <v>0</v>
          </cell>
          <cell r="H1944">
            <v>0</v>
          </cell>
          <cell r="I1944">
            <v>0</v>
          </cell>
          <cell r="J1944">
            <v>0</v>
          </cell>
          <cell r="K1944">
            <v>0</v>
          </cell>
          <cell r="L1944">
            <v>0</v>
          </cell>
          <cell r="M1944">
            <v>0</v>
          </cell>
          <cell r="N1944">
            <v>0</v>
          </cell>
          <cell r="O1944">
            <v>0</v>
          </cell>
          <cell r="P1944">
            <v>0</v>
          </cell>
          <cell r="Q1944">
            <v>0</v>
          </cell>
        </row>
        <row r="1945">
          <cell r="C1945">
            <v>0</v>
          </cell>
          <cell r="D1945">
            <v>0</v>
          </cell>
          <cell r="E1945">
            <v>0</v>
          </cell>
          <cell r="F1945">
            <v>0</v>
          </cell>
          <cell r="G1945">
            <v>0</v>
          </cell>
          <cell r="H1945">
            <v>0</v>
          </cell>
          <cell r="I1945">
            <v>0</v>
          </cell>
          <cell r="J1945">
            <v>0</v>
          </cell>
          <cell r="K1945">
            <v>0</v>
          </cell>
          <cell r="L1945">
            <v>0</v>
          </cell>
          <cell r="M1945">
            <v>0</v>
          </cell>
          <cell r="N1945">
            <v>0</v>
          </cell>
          <cell r="O1945">
            <v>0</v>
          </cell>
          <cell r="P1945">
            <v>0</v>
          </cell>
          <cell r="Q1945">
            <v>0</v>
          </cell>
        </row>
        <row r="1946">
          <cell r="C1946" t="str">
            <v>ITEM</v>
          </cell>
          <cell r="D1946" t="str">
            <v>DESCRIPCIÓN</v>
          </cell>
          <cell r="E1946">
            <v>0</v>
          </cell>
          <cell r="F1946">
            <v>0</v>
          </cell>
          <cell r="G1946">
            <v>0</v>
          </cell>
          <cell r="H1946">
            <v>0</v>
          </cell>
          <cell r="I1946">
            <v>0</v>
          </cell>
          <cell r="J1946">
            <v>0</v>
          </cell>
          <cell r="K1946">
            <v>0</v>
          </cell>
          <cell r="L1946">
            <v>0</v>
          </cell>
          <cell r="M1946" t="str">
            <v>UNIDAD</v>
          </cell>
          <cell r="N1946">
            <v>0</v>
          </cell>
          <cell r="O1946" t="str">
            <v>CANTIDAD</v>
          </cell>
          <cell r="P1946">
            <v>0</v>
          </cell>
          <cell r="Q1946">
            <v>0</v>
          </cell>
        </row>
        <row r="1947">
          <cell r="C1947" t="str">
            <v>5.7.3</v>
          </cell>
          <cell r="D1947" t="str">
            <v xml:space="preserve">S.T.I  de bocas para salida de tubería  PVC  para red de abastecemimiento, Ø = 13 mm, RDE 9. Incluye accesorios y demás elementos para su correcta instalación. </v>
          </cell>
          <cell r="E1947">
            <v>0</v>
          </cell>
          <cell r="F1947">
            <v>0</v>
          </cell>
          <cell r="G1947">
            <v>0</v>
          </cell>
          <cell r="H1947">
            <v>0</v>
          </cell>
          <cell r="I1947">
            <v>0</v>
          </cell>
          <cell r="J1947">
            <v>0</v>
          </cell>
          <cell r="K1947">
            <v>0</v>
          </cell>
          <cell r="L1947">
            <v>0</v>
          </cell>
          <cell r="M1947" t="str">
            <v>u</v>
          </cell>
          <cell r="N1947">
            <v>0</v>
          </cell>
          <cell r="O1947">
            <v>5</v>
          </cell>
          <cell r="P1947">
            <v>0</v>
          </cell>
          <cell r="Q1947">
            <v>0</v>
          </cell>
          <cell r="R1947">
            <v>32157</v>
          </cell>
          <cell r="S1947">
            <v>41460</v>
          </cell>
          <cell r="T1947">
            <v>2.6200000000000001E-2</v>
          </cell>
          <cell r="U1947">
            <v>0.44929999999999998</v>
          </cell>
          <cell r="V1947">
            <v>0</v>
          </cell>
          <cell r="W1947">
            <v>0.52449999999999997</v>
          </cell>
        </row>
        <row r="1948">
          <cell r="C1948" t="str">
            <v>I. EQUIPO</v>
          </cell>
          <cell r="D1948">
            <v>0</v>
          </cell>
          <cell r="E1948">
            <v>0</v>
          </cell>
          <cell r="F1948">
            <v>0</v>
          </cell>
          <cell r="G1948">
            <v>0</v>
          </cell>
          <cell r="H1948">
            <v>0</v>
          </cell>
          <cell r="I1948">
            <v>0</v>
          </cell>
          <cell r="J1948">
            <v>0</v>
          </cell>
          <cell r="K1948">
            <v>0</v>
          </cell>
          <cell r="L1948">
            <v>0</v>
          </cell>
          <cell r="M1948">
            <v>0</v>
          </cell>
          <cell r="N1948">
            <v>0</v>
          </cell>
          <cell r="O1948">
            <v>0</v>
          </cell>
          <cell r="P1948">
            <v>0</v>
          </cell>
          <cell r="Q1948">
            <v>0</v>
          </cell>
        </row>
        <row r="1949">
          <cell r="C1949">
            <v>0</v>
          </cell>
          <cell r="D1949">
            <v>0</v>
          </cell>
          <cell r="E1949">
            <v>0</v>
          </cell>
          <cell r="F1949">
            <v>0</v>
          </cell>
          <cell r="G1949">
            <v>0</v>
          </cell>
          <cell r="H1949">
            <v>0</v>
          </cell>
          <cell r="I1949">
            <v>0</v>
          </cell>
          <cell r="J1949">
            <v>0</v>
          </cell>
          <cell r="K1949">
            <v>0</v>
          </cell>
          <cell r="L1949">
            <v>0</v>
          </cell>
          <cell r="M1949">
            <v>0</v>
          </cell>
          <cell r="N1949">
            <v>0</v>
          </cell>
          <cell r="O1949">
            <v>0</v>
          </cell>
          <cell r="P1949">
            <v>0</v>
          </cell>
          <cell r="Q1949">
            <v>0</v>
          </cell>
        </row>
        <row r="1950">
          <cell r="C1950" t="str">
            <v>DESCRIPCIÓN</v>
          </cell>
          <cell r="D1950">
            <v>0</v>
          </cell>
          <cell r="E1950">
            <v>0</v>
          </cell>
          <cell r="F1950">
            <v>0</v>
          </cell>
          <cell r="G1950">
            <v>0</v>
          </cell>
          <cell r="H1950" t="str">
            <v>MARCA</v>
          </cell>
          <cell r="I1950">
            <v>0</v>
          </cell>
          <cell r="J1950" t="str">
            <v>TIPO</v>
          </cell>
          <cell r="K1950">
            <v>0</v>
          </cell>
          <cell r="L1950" t="str">
            <v>TARIFA/HORA</v>
          </cell>
          <cell r="M1950" t="str">
            <v>RENDIMIENTO</v>
          </cell>
          <cell r="N1950">
            <v>0</v>
          </cell>
          <cell r="O1950" t="str">
            <v>Vr. UNITARIO</v>
          </cell>
          <cell r="P1950">
            <v>0</v>
          </cell>
          <cell r="Q1950">
            <v>0</v>
          </cell>
        </row>
        <row r="1951">
          <cell r="C1951">
            <v>0</v>
          </cell>
          <cell r="D1951">
            <v>0</v>
          </cell>
          <cell r="E1951">
            <v>0</v>
          </cell>
          <cell r="F1951">
            <v>0</v>
          </cell>
          <cell r="G1951">
            <v>0</v>
          </cell>
          <cell r="H1951">
            <v>0</v>
          </cell>
          <cell r="I1951">
            <v>0</v>
          </cell>
          <cell r="J1951" t="str">
            <v/>
          </cell>
          <cell r="K1951">
            <v>0</v>
          </cell>
          <cell r="L1951" t="str">
            <v/>
          </cell>
          <cell r="M1951">
            <v>0</v>
          </cell>
          <cell r="N1951">
            <v>0</v>
          </cell>
          <cell r="O1951">
            <v>0</v>
          </cell>
          <cell r="P1951">
            <v>0</v>
          </cell>
          <cell r="Q1951">
            <v>0</v>
          </cell>
          <cell r="R1951">
            <v>0</v>
          </cell>
          <cell r="T1951">
            <v>0</v>
          </cell>
        </row>
        <row r="1952">
          <cell r="C1952">
            <v>0</v>
          </cell>
          <cell r="D1952">
            <v>0</v>
          </cell>
          <cell r="E1952">
            <v>0</v>
          </cell>
          <cell r="F1952">
            <v>0</v>
          </cell>
          <cell r="G1952">
            <v>0</v>
          </cell>
          <cell r="H1952">
            <v>0</v>
          </cell>
          <cell r="I1952">
            <v>0</v>
          </cell>
          <cell r="J1952" t="str">
            <v/>
          </cell>
          <cell r="K1952">
            <v>0</v>
          </cell>
          <cell r="L1952" t="str">
            <v/>
          </cell>
          <cell r="M1952">
            <v>0</v>
          </cell>
          <cell r="N1952">
            <v>0</v>
          </cell>
          <cell r="O1952">
            <v>0</v>
          </cell>
          <cell r="P1952">
            <v>0</v>
          </cell>
          <cell r="Q1952">
            <v>0</v>
          </cell>
          <cell r="R1952">
            <v>0</v>
          </cell>
          <cell r="T1952">
            <v>0</v>
          </cell>
        </row>
        <row r="1953">
          <cell r="C1953">
            <v>0</v>
          </cell>
          <cell r="D1953">
            <v>0</v>
          </cell>
          <cell r="E1953">
            <v>0</v>
          </cell>
          <cell r="F1953">
            <v>0</v>
          </cell>
          <cell r="G1953">
            <v>0</v>
          </cell>
          <cell r="H1953">
            <v>0</v>
          </cell>
          <cell r="I1953">
            <v>0</v>
          </cell>
          <cell r="J1953" t="str">
            <v/>
          </cell>
          <cell r="K1953">
            <v>0</v>
          </cell>
          <cell r="L1953" t="str">
            <v/>
          </cell>
          <cell r="M1953">
            <v>0</v>
          </cell>
          <cell r="N1953">
            <v>0</v>
          </cell>
          <cell r="O1953">
            <v>0</v>
          </cell>
          <cell r="P1953">
            <v>0</v>
          </cell>
          <cell r="Q1953">
            <v>0</v>
          </cell>
          <cell r="R1953">
            <v>0</v>
          </cell>
          <cell r="T1953">
            <v>0</v>
          </cell>
        </row>
        <row r="1954">
          <cell r="C1954" t="str">
            <v>Herramienta Menor (Como % de Mano de Obra)</v>
          </cell>
          <cell r="D1954">
            <v>0</v>
          </cell>
          <cell r="E1954">
            <v>0</v>
          </cell>
          <cell r="F1954">
            <v>0</v>
          </cell>
          <cell r="G1954">
            <v>0</v>
          </cell>
          <cell r="H1954">
            <v>0</v>
          </cell>
          <cell r="I1954">
            <v>0</v>
          </cell>
          <cell r="J1954" t="str">
            <v>Dia</v>
          </cell>
          <cell r="K1954">
            <v>0</v>
          </cell>
          <cell r="L1954">
            <v>16866</v>
          </cell>
          <cell r="M1954">
            <v>0.05</v>
          </cell>
          <cell r="N1954">
            <v>0</v>
          </cell>
          <cell r="O1954">
            <v>843</v>
          </cell>
          <cell r="P1954">
            <v>0</v>
          </cell>
          <cell r="Q1954">
            <v>0</v>
          </cell>
          <cell r="R1954">
            <v>4215</v>
          </cell>
          <cell r="T1954" t="str">
            <v>Herramienta Menor (Como % de Mano de Obra)</v>
          </cell>
        </row>
        <row r="1955">
          <cell r="C1955">
            <v>0</v>
          </cell>
          <cell r="D1955">
            <v>0</v>
          </cell>
          <cell r="E1955">
            <v>0</v>
          </cell>
          <cell r="F1955">
            <v>0</v>
          </cell>
          <cell r="G1955">
            <v>0</v>
          </cell>
          <cell r="H1955">
            <v>0</v>
          </cell>
          <cell r="I1955">
            <v>0</v>
          </cell>
          <cell r="J1955">
            <v>0</v>
          </cell>
          <cell r="K1955">
            <v>0</v>
          </cell>
          <cell r="L1955">
            <v>2.6200000000000001E-2</v>
          </cell>
          <cell r="M1955" t="str">
            <v>SUBTOTAL $</v>
          </cell>
          <cell r="N1955">
            <v>0</v>
          </cell>
          <cell r="O1955">
            <v>843</v>
          </cell>
          <cell r="P1955">
            <v>0</v>
          </cell>
          <cell r="Q1955">
            <v>0</v>
          </cell>
          <cell r="T1955">
            <v>0</v>
          </cell>
        </row>
        <row r="1956">
          <cell r="C1956" t="str">
            <v>II. MATERIALES</v>
          </cell>
          <cell r="D1956">
            <v>0</v>
          </cell>
          <cell r="E1956">
            <v>0</v>
          </cell>
          <cell r="F1956">
            <v>0</v>
          </cell>
          <cell r="G1956">
            <v>0</v>
          </cell>
          <cell r="H1956">
            <v>0</v>
          </cell>
          <cell r="I1956">
            <v>0</v>
          </cell>
          <cell r="J1956">
            <v>0</v>
          </cell>
          <cell r="K1956">
            <v>0</v>
          </cell>
          <cell r="L1956">
            <v>0</v>
          </cell>
          <cell r="M1956">
            <v>0</v>
          </cell>
          <cell r="N1956">
            <v>0</v>
          </cell>
          <cell r="O1956">
            <v>0</v>
          </cell>
          <cell r="P1956">
            <v>0</v>
          </cell>
          <cell r="Q1956">
            <v>0</v>
          </cell>
          <cell r="T1956">
            <v>0</v>
          </cell>
        </row>
        <row r="1957">
          <cell r="C1957">
            <v>0</v>
          </cell>
          <cell r="D1957">
            <v>0</v>
          </cell>
          <cell r="E1957">
            <v>0</v>
          </cell>
          <cell r="F1957">
            <v>0</v>
          </cell>
          <cell r="G1957">
            <v>0</v>
          </cell>
          <cell r="H1957">
            <v>0</v>
          </cell>
          <cell r="I1957">
            <v>0</v>
          </cell>
          <cell r="J1957">
            <v>0</v>
          </cell>
          <cell r="K1957">
            <v>0</v>
          </cell>
          <cell r="L1957">
            <v>0</v>
          </cell>
          <cell r="M1957">
            <v>0</v>
          </cell>
          <cell r="N1957">
            <v>0</v>
          </cell>
          <cell r="O1957">
            <v>0</v>
          </cell>
          <cell r="P1957">
            <v>0</v>
          </cell>
          <cell r="Q1957">
            <v>0</v>
          </cell>
          <cell r="T1957">
            <v>0</v>
          </cell>
        </row>
        <row r="1958">
          <cell r="C1958" t="str">
            <v>DESCRIPCIÓN</v>
          </cell>
          <cell r="D1958">
            <v>0</v>
          </cell>
          <cell r="E1958">
            <v>0</v>
          </cell>
          <cell r="F1958">
            <v>0</v>
          </cell>
          <cell r="G1958">
            <v>0</v>
          </cell>
          <cell r="H1958">
            <v>0</v>
          </cell>
          <cell r="I1958">
            <v>0</v>
          </cell>
          <cell r="J1958">
            <v>0</v>
          </cell>
          <cell r="K1958" t="str">
            <v>UNIDAD</v>
          </cell>
          <cell r="L1958" t="str">
            <v>CANTIDAD</v>
          </cell>
          <cell r="M1958" t="str">
            <v>PRECIO UNIT.</v>
          </cell>
          <cell r="N1958">
            <v>0</v>
          </cell>
          <cell r="O1958" t="str">
            <v>Vr. UNITARIO</v>
          </cell>
          <cell r="P1958">
            <v>0</v>
          </cell>
          <cell r="Q1958">
            <v>0</v>
          </cell>
          <cell r="T1958">
            <v>0</v>
          </cell>
        </row>
        <row r="1959">
          <cell r="C1959" t="str">
            <v>Tubo 1/2" Presión 9-500 x 6 m</v>
          </cell>
          <cell r="D1959">
            <v>0</v>
          </cell>
          <cell r="E1959">
            <v>0</v>
          </cell>
          <cell r="F1959">
            <v>0</v>
          </cell>
          <cell r="G1959">
            <v>0</v>
          </cell>
          <cell r="H1959">
            <v>0</v>
          </cell>
          <cell r="I1959">
            <v>0</v>
          </cell>
          <cell r="J1959">
            <v>0</v>
          </cell>
          <cell r="K1959" t="str">
            <v>u</v>
          </cell>
          <cell r="L1959">
            <v>0.35</v>
          </cell>
          <cell r="M1959">
            <v>26800</v>
          </cell>
          <cell r="N1959">
            <v>0</v>
          </cell>
          <cell r="O1959">
            <v>9380</v>
          </cell>
          <cell r="P1959">
            <v>0</v>
          </cell>
          <cell r="Q1959">
            <v>0</v>
          </cell>
          <cell r="R1959">
            <v>1.75</v>
          </cell>
          <cell r="T1959" t="str">
            <v>Tubo 1/2" Presión 9-500 x 6 m</v>
          </cell>
        </row>
        <row r="1960">
          <cell r="C1960" t="str">
            <v>Unión PVC-P, Ø= 1/2"</v>
          </cell>
          <cell r="D1960">
            <v>0</v>
          </cell>
          <cell r="E1960">
            <v>0</v>
          </cell>
          <cell r="F1960">
            <v>0</v>
          </cell>
          <cell r="G1960">
            <v>0</v>
          </cell>
          <cell r="H1960">
            <v>0</v>
          </cell>
          <cell r="I1960">
            <v>0</v>
          </cell>
          <cell r="J1960">
            <v>0</v>
          </cell>
          <cell r="K1960" t="str">
            <v>u</v>
          </cell>
          <cell r="L1960">
            <v>1.05</v>
          </cell>
          <cell r="M1960">
            <v>700</v>
          </cell>
          <cell r="N1960">
            <v>0</v>
          </cell>
          <cell r="O1960">
            <v>735</v>
          </cell>
          <cell r="P1960">
            <v>0</v>
          </cell>
          <cell r="Q1960">
            <v>0</v>
          </cell>
          <cell r="R1960">
            <v>5.25</v>
          </cell>
          <cell r="T1960" t="str">
            <v>Unión PVC-P, Ø= 1/2"</v>
          </cell>
        </row>
        <row r="1961">
          <cell r="C1961" t="str">
            <v>Codo 90º PVC-P Ø= 1/2"</v>
          </cell>
          <cell r="D1961">
            <v>0</v>
          </cell>
          <cell r="E1961">
            <v>0</v>
          </cell>
          <cell r="F1961">
            <v>0</v>
          </cell>
          <cell r="G1961">
            <v>0</v>
          </cell>
          <cell r="H1961">
            <v>0</v>
          </cell>
          <cell r="I1961">
            <v>0</v>
          </cell>
          <cell r="J1961">
            <v>0</v>
          </cell>
          <cell r="K1961" t="str">
            <v>u</v>
          </cell>
          <cell r="L1961">
            <v>2.1</v>
          </cell>
          <cell r="M1961">
            <v>704</v>
          </cell>
          <cell r="N1961">
            <v>0</v>
          </cell>
          <cell r="O1961">
            <v>1478</v>
          </cell>
          <cell r="P1961">
            <v>0</v>
          </cell>
          <cell r="Q1961">
            <v>0</v>
          </cell>
          <cell r="R1961">
            <v>10.5</v>
          </cell>
          <cell r="T1961" t="str">
            <v>Codo 90º PVC-P Ø= 1/2"</v>
          </cell>
        </row>
        <row r="1962">
          <cell r="C1962" t="str">
            <v>Tee PVC-P Ø= 1/2"</v>
          </cell>
          <cell r="D1962">
            <v>0</v>
          </cell>
          <cell r="E1962">
            <v>0</v>
          </cell>
          <cell r="F1962">
            <v>0</v>
          </cell>
          <cell r="G1962">
            <v>0</v>
          </cell>
          <cell r="H1962">
            <v>0</v>
          </cell>
          <cell r="I1962">
            <v>0</v>
          </cell>
          <cell r="J1962">
            <v>0</v>
          </cell>
          <cell r="K1962" t="str">
            <v>u</v>
          </cell>
          <cell r="L1962">
            <v>1.05</v>
          </cell>
          <cell r="M1962">
            <v>1049</v>
          </cell>
          <cell r="N1962">
            <v>0</v>
          </cell>
          <cell r="O1962">
            <v>1101</v>
          </cell>
          <cell r="P1962">
            <v>0</v>
          </cell>
          <cell r="Q1962">
            <v>0</v>
          </cell>
          <cell r="R1962">
            <v>5.25</v>
          </cell>
          <cell r="T1962" t="str">
            <v>Tee PVC-P Ø= 1/2"</v>
          </cell>
        </row>
        <row r="1963">
          <cell r="C1963" t="str">
            <v>Adaptador macho PVC-P Ø= 1/2"</v>
          </cell>
          <cell r="D1963">
            <v>0</v>
          </cell>
          <cell r="E1963">
            <v>0</v>
          </cell>
          <cell r="F1963">
            <v>0</v>
          </cell>
          <cell r="G1963">
            <v>0</v>
          </cell>
          <cell r="H1963">
            <v>0</v>
          </cell>
          <cell r="I1963">
            <v>0</v>
          </cell>
          <cell r="J1963">
            <v>0</v>
          </cell>
          <cell r="K1963" t="str">
            <v>u</v>
          </cell>
          <cell r="L1963">
            <v>1.05</v>
          </cell>
          <cell r="M1963">
            <v>944</v>
          </cell>
          <cell r="N1963">
            <v>0</v>
          </cell>
          <cell r="O1963">
            <v>991</v>
          </cell>
          <cell r="P1963">
            <v>0</v>
          </cell>
          <cell r="Q1963">
            <v>0</v>
          </cell>
          <cell r="R1963">
            <v>5.25</v>
          </cell>
          <cell r="T1963" t="str">
            <v>Adaptador macho PVC-P Ø= 1/2"</v>
          </cell>
        </row>
        <row r="1964">
          <cell r="C1964" t="str">
            <v>Soldadura liquida PVC 1/4 de Gl</v>
          </cell>
          <cell r="D1964">
            <v>0</v>
          </cell>
          <cell r="E1964">
            <v>0</v>
          </cell>
          <cell r="F1964">
            <v>0</v>
          </cell>
          <cell r="G1964">
            <v>0</v>
          </cell>
          <cell r="H1964">
            <v>0</v>
          </cell>
          <cell r="I1964">
            <v>0</v>
          </cell>
          <cell r="J1964">
            <v>0</v>
          </cell>
          <cell r="K1964" t="str">
            <v>u</v>
          </cell>
          <cell r="L1964">
            <v>6.783E-3</v>
          </cell>
          <cell r="M1964">
            <v>10695</v>
          </cell>
          <cell r="N1964">
            <v>0</v>
          </cell>
          <cell r="O1964">
            <v>73</v>
          </cell>
          <cell r="P1964">
            <v>0</v>
          </cell>
          <cell r="Q1964">
            <v>0</v>
          </cell>
          <cell r="R1964">
            <v>0.03</v>
          </cell>
          <cell r="T1964" t="str">
            <v>Soldadura liquida PVC 1/4 de Gl</v>
          </cell>
        </row>
        <row r="1965">
          <cell r="C1965" t="str">
            <v xml:space="preserve">Removedor PVC 1/4 galon </v>
          </cell>
          <cell r="D1965">
            <v>0</v>
          </cell>
          <cell r="E1965">
            <v>0</v>
          </cell>
          <cell r="F1965">
            <v>0</v>
          </cell>
          <cell r="G1965">
            <v>0</v>
          </cell>
          <cell r="H1965">
            <v>0</v>
          </cell>
          <cell r="I1965">
            <v>0</v>
          </cell>
          <cell r="J1965">
            <v>0</v>
          </cell>
          <cell r="K1965" t="str">
            <v>u</v>
          </cell>
          <cell r="L1965">
            <v>2.0958000000000001E-2</v>
          </cell>
          <cell r="M1965">
            <v>32934</v>
          </cell>
          <cell r="N1965">
            <v>0</v>
          </cell>
          <cell r="O1965">
            <v>690</v>
          </cell>
          <cell r="P1965">
            <v>0</v>
          </cell>
          <cell r="Q1965">
            <v>0</v>
          </cell>
          <cell r="R1965">
            <v>0.1</v>
          </cell>
          <cell r="T1965" t="str">
            <v xml:space="preserve">Removedor PVC 1/4 galon </v>
          </cell>
        </row>
        <row r="1966">
          <cell r="C1966">
            <v>0</v>
          </cell>
          <cell r="D1966">
            <v>0</v>
          </cell>
          <cell r="E1966">
            <v>0</v>
          </cell>
          <cell r="F1966">
            <v>0</v>
          </cell>
          <cell r="G1966">
            <v>0</v>
          </cell>
          <cell r="H1966">
            <v>0</v>
          </cell>
          <cell r="I1966">
            <v>0</v>
          </cell>
          <cell r="J1966">
            <v>0</v>
          </cell>
          <cell r="K1966">
            <v>0</v>
          </cell>
          <cell r="L1966">
            <v>0.44929999999999998</v>
          </cell>
          <cell r="M1966" t="str">
            <v>SUBTOTAL $</v>
          </cell>
          <cell r="N1966">
            <v>0</v>
          </cell>
          <cell r="O1966">
            <v>14448</v>
          </cell>
          <cell r="P1966">
            <v>0</v>
          </cell>
          <cell r="Q1966">
            <v>0</v>
          </cell>
          <cell r="T1966">
            <v>0</v>
          </cell>
        </row>
        <row r="1967">
          <cell r="C1967" t="str">
            <v>III. TRANSPORTES</v>
          </cell>
          <cell r="D1967">
            <v>0</v>
          </cell>
          <cell r="E1967">
            <v>0</v>
          </cell>
          <cell r="F1967">
            <v>0</v>
          </cell>
          <cell r="G1967">
            <v>0</v>
          </cell>
          <cell r="H1967">
            <v>0</v>
          </cell>
          <cell r="I1967">
            <v>0</v>
          </cell>
          <cell r="J1967">
            <v>0</v>
          </cell>
          <cell r="K1967">
            <v>0</v>
          </cell>
          <cell r="L1967">
            <v>0</v>
          </cell>
          <cell r="M1967">
            <v>0</v>
          </cell>
          <cell r="N1967">
            <v>0</v>
          </cell>
          <cell r="O1967">
            <v>0</v>
          </cell>
          <cell r="P1967">
            <v>0</v>
          </cell>
          <cell r="Q1967">
            <v>0</v>
          </cell>
          <cell r="T1967">
            <v>0</v>
          </cell>
        </row>
        <row r="1968">
          <cell r="C1968">
            <v>0</v>
          </cell>
          <cell r="D1968">
            <v>0</v>
          </cell>
          <cell r="E1968">
            <v>0</v>
          </cell>
          <cell r="F1968">
            <v>0</v>
          </cell>
          <cell r="G1968">
            <v>0</v>
          </cell>
          <cell r="H1968">
            <v>0</v>
          </cell>
          <cell r="I1968">
            <v>0</v>
          </cell>
          <cell r="J1968">
            <v>0</v>
          </cell>
          <cell r="K1968">
            <v>0</v>
          </cell>
          <cell r="L1968">
            <v>0</v>
          </cell>
          <cell r="M1968">
            <v>0</v>
          </cell>
          <cell r="N1968">
            <v>0</v>
          </cell>
          <cell r="O1968">
            <v>0</v>
          </cell>
          <cell r="P1968">
            <v>0</v>
          </cell>
          <cell r="Q1968">
            <v>0</v>
          </cell>
          <cell r="T1968">
            <v>0</v>
          </cell>
        </row>
        <row r="1969">
          <cell r="C1969" t="str">
            <v>MATERIAL</v>
          </cell>
          <cell r="D1969">
            <v>0</v>
          </cell>
          <cell r="E1969">
            <v>0</v>
          </cell>
          <cell r="F1969">
            <v>0</v>
          </cell>
          <cell r="G1969">
            <v>0</v>
          </cell>
          <cell r="H1969">
            <v>0</v>
          </cell>
          <cell r="I1969">
            <v>0</v>
          </cell>
          <cell r="J1969" t="str">
            <v>VOL. o PESO</v>
          </cell>
          <cell r="K1969" t="str">
            <v>DISTANCIA</v>
          </cell>
          <cell r="L1969" t="str">
            <v>M3 o Ton/Km</v>
          </cell>
          <cell r="M1969" t="str">
            <v>TARIFA</v>
          </cell>
          <cell r="N1969">
            <v>0</v>
          </cell>
          <cell r="O1969" t="str">
            <v>Vr. UNITARIO</v>
          </cell>
          <cell r="P1969">
            <v>0</v>
          </cell>
          <cell r="Q1969">
            <v>0</v>
          </cell>
          <cell r="T1969">
            <v>0</v>
          </cell>
        </row>
        <row r="1970">
          <cell r="C1970">
            <v>0</v>
          </cell>
          <cell r="D1970">
            <v>0</v>
          </cell>
          <cell r="E1970">
            <v>0</v>
          </cell>
          <cell r="F1970">
            <v>0</v>
          </cell>
          <cell r="G1970">
            <v>0</v>
          </cell>
          <cell r="H1970">
            <v>0</v>
          </cell>
          <cell r="I1970">
            <v>0</v>
          </cell>
          <cell r="J1970" t="str">
            <v/>
          </cell>
          <cell r="K1970">
            <v>0</v>
          </cell>
          <cell r="L1970">
            <v>0</v>
          </cell>
          <cell r="M1970">
            <v>0</v>
          </cell>
          <cell r="N1970">
            <v>0</v>
          </cell>
          <cell r="O1970">
            <v>0</v>
          </cell>
          <cell r="P1970">
            <v>0</v>
          </cell>
          <cell r="Q1970">
            <v>0</v>
          </cell>
          <cell r="R1970">
            <v>0</v>
          </cell>
          <cell r="T1970">
            <v>0</v>
          </cell>
        </row>
        <row r="1971">
          <cell r="C1971">
            <v>0</v>
          </cell>
          <cell r="D1971">
            <v>0</v>
          </cell>
          <cell r="E1971">
            <v>0</v>
          </cell>
          <cell r="F1971">
            <v>0</v>
          </cell>
          <cell r="G1971">
            <v>0</v>
          </cell>
          <cell r="H1971">
            <v>0</v>
          </cell>
          <cell r="I1971">
            <v>0</v>
          </cell>
          <cell r="J1971" t="str">
            <v/>
          </cell>
          <cell r="K1971">
            <v>0</v>
          </cell>
          <cell r="L1971">
            <v>0</v>
          </cell>
          <cell r="M1971">
            <v>0</v>
          </cell>
          <cell r="N1971">
            <v>0</v>
          </cell>
          <cell r="O1971">
            <v>0</v>
          </cell>
          <cell r="P1971">
            <v>0</v>
          </cell>
          <cell r="Q1971">
            <v>0</v>
          </cell>
          <cell r="R1971">
            <v>0</v>
          </cell>
          <cell r="T1971">
            <v>0</v>
          </cell>
        </row>
        <row r="1972">
          <cell r="C1972">
            <v>0</v>
          </cell>
          <cell r="D1972">
            <v>0</v>
          </cell>
          <cell r="E1972">
            <v>0</v>
          </cell>
          <cell r="F1972">
            <v>0</v>
          </cell>
          <cell r="G1972">
            <v>0</v>
          </cell>
          <cell r="H1972">
            <v>0</v>
          </cell>
          <cell r="I1972">
            <v>0</v>
          </cell>
          <cell r="J1972" t="str">
            <v/>
          </cell>
          <cell r="K1972">
            <v>0</v>
          </cell>
          <cell r="L1972">
            <v>0</v>
          </cell>
          <cell r="M1972">
            <v>0</v>
          </cell>
          <cell r="N1972">
            <v>0</v>
          </cell>
          <cell r="O1972">
            <v>0</v>
          </cell>
          <cell r="P1972">
            <v>0</v>
          </cell>
          <cell r="Q1972">
            <v>0</v>
          </cell>
          <cell r="R1972">
            <v>0</v>
          </cell>
          <cell r="T1972">
            <v>0</v>
          </cell>
        </row>
        <row r="1973">
          <cell r="C1973">
            <v>0</v>
          </cell>
          <cell r="D1973">
            <v>0</v>
          </cell>
          <cell r="E1973">
            <v>0</v>
          </cell>
          <cell r="F1973">
            <v>0</v>
          </cell>
          <cell r="G1973">
            <v>0</v>
          </cell>
          <cell r="H1973">
            <v>0</v>
          </cell>
          <cell r="I1973">
            <v>0</v>
          </cell>
          <cell r="J1973">
            <v>0</v>
          </cell>
          <cell r="K1973">
            <v>0</v>
          </cell>
          <cell r="L1973">
            <v>0</v>
          </cell>
          <cell r="M1973" t="str">
            <v>SUBTOTAL $</v>
          </cell>
          <cell r="N1973">
            <v>0</v>
          </cell>
          <cell r="O1973">
            <v>0</v>
          </cell>
          <cell r="P1973">
            <v>0</v>
          </cell>
          <cell r="Q1973">
            <v>0</v>
          </cell>
          <cell r="T1973">
            <v>0</v>
          </cell>
        </row>
        <row r="1974">
          <cell r="C1974" t="str">
            <v>IV. MANO DE OBRA</v>
          </cell>
          <cell r="D1974">
            <v>0</v>
          </cell>
          <cell r="E1974">
            <v>0</v>
          </cell>
          <cell r="F1974">
            <v>0</v>
          </cell>
          <cell r="G1974">
            <v>0</v>
          </cell>
          <cell r="H1974">
            <v>0</v>
          </cell>
          <cell r="I1974">
            <v>0</v>
          </cell>
          <cell r="J1974">
            <v>0</v>
          </cell>
          <cell r="K1974">
            <v>0</v>
          </cell>
          <cell r="L1974">
            <v>0</v>
          </cell>
          <cell r="M1974">
            <v>0</v>
          </cell>
          <cell r="N1974">
            <v>0</v>
          </cell>
          <cell r="O1974">
            <v>0</v>
          </cell>
          <cell r="P1974">
            <v>0</v>
          </cell>
          <cell r="Q1974">
            <v>0</v>
          </cell>
          <cell r="T1974">
            <v>0</v>
          </cell>
        </row>
        <row r="1975">
          <cell r="C1975">
            <v>0</v>
          </cell>
          <cell r="D1975">
            <v>0</v>
          </cell>
          <cell r="E1975">
            <v>0</v>
          </cell>
          <cell r="F1975">
            <v>0</v>
          </cell>
          <cell r="G1975">
            <v>0</v>
          </cell>
          <cell r="H1975">
            <v>0</v>
          </cell>
          <cell r="I1975">
            <v>0</v>
          </cell>
          <cell r="J1975">
            <v>0</v>
          </cell>
          <cell r="K1975">
            <v>0</v>
          </cell>
          <cell r="L1975">
            <v>0</v>
          </cell>
          <cell r="M1975">
            <v>0</v>
          </cell>
          <cell r="N1975">
            <v>0</v>
          </cell>
          <cell r="O1975">
            <v>0</v>
          </cell>
          <cell r="P1975">
            <v>0</v>
          </cell>
          <cell r="Q1975">
            <v>0</v>
          </cell>
          <cell r="T1975">
            <v>0</v>
          </cell>
        </row>
        <row r="1976">
          <cell r="C1976" t="str">
            <v>TRABAJADOR</v>
          </cell>
          <cell r="D1976">
            <v>0</v>
          </cell>
          <cell r="E1976">
            <v>0</v>
          </cell>
          <cell r="F1976">
            <v>0</v>
          </cell>
          <cell r="G1976">
            <v>0</v>
          </cell>
          <cell r="H1976">
            <v>0</v>
          </cell>
          <cell r="I1976" t="str">
            <v>CANTIDAD</v>
          </cell>
          <cell r="J1976" t="str">
            <v>JORNAL</v>
          </cell>
          <cell r="K1976" t="str">
            <v>PRESTACIONES</v>
          </cell>
          <cell r="L1976" t="str">
            <v>JORNAL TOTAL</v>
          </cell>
          <cell r="M1976" t="str">
            <v>RENDIMIENTO</v>
          </cell>
          <cell r="N1976">
            <v>0</v>
          </cell>
          <cell r="O1976" t="str">
            <v>Vr. UNITARIO</v>
          </cell>
          <cell r="P1976">
            <v>0</v>
          </cell>
          <cell r="Q1976">
            <v>0</v>
          </cell>
          <cell r="R1976">
            <v>0</v>
          </cell>
          <cell r="T1976">
            <v>0</v>
          </cell>
        </row>
        <row r="1977">
          <cell r="C1977" t="str">
            <v>Oficial</v>
          </cell>
          <cell r="D1977">
            <v>0</v>
          </cell>
          <cell r="E1977">
            <v>0</v>
          </cell>
          <cell r="F1977">
            <v>0</v>
          </cell>
          <cell r="G1977">
            <v>0</v>
          </cell>
          <cell r="H1977">
            <v>0</v>
          </cell>
          <cell r="I1977">
            <v>1</v>
          </cell>
          <cell r="J1977">
            <v>88160</v>
          </cell>
          <cell r="K1977">
            <v>1.6933</v>
          </cell>
          <cell r="L1977">
            <v>149281</v>
          </cell>
          <cell r="M1977">
            <v>15</v>
          </cell>
          <cell r="N1977">
            <v>0</v>
          </cell>
          <cell r="O1977">
            <v>9952</v>
          </cell>
          <cell r="P1977">
            <v>0</v>
          </cell>
          <cell r="Q1977">
            <v>0</v>
          </cell>
          <cell r="R1977">
            <v>0.33</v>
          </cell>
          <cell r="T1977" t="str">
            <v>Oficial</v>
          </cell>
        </row>
        <row r="1978">
          <cell r="C1978" t="str">
            <v>Ayudante Entendido</v>
          </cell>
          <cell r="D1978">
            <v>0</v>
          </cell>
          <cell r="E1978">
            <v>0</v>
          </cell>
          <cell r="F1978">
            <v>0</v>
          </cell>
          <cell r="G1978">
            <v>0</v>
          </cell>
          <cell r="H1978">
            <v>0</v>
          </cell>
          <cell r="I1978">
            <v>1</v>
          </cell>
          <cell r="J1978">
            <v>60367</v>
          </cell>
          <cell r="K1978">
            <v>1.7181</v>
          </cell>
          <cell r="L1978">
            <v>103717</v>
          </cell>
          <cell r="M1978">
            <v>15</v>
          </cell>
          <cell r="N1978">
            <v>0</v>
          </cell>
          <cell r="O1978">
            <v>6914</v>
          </cell>
          <cell r="P1978">
            <v>0</v>
          </cell>
          <cell r="Q1978">
            <v>0</v>
          </cell>
          <cell r="R1978">
            <v>0.33</v>
          </cell>
          <cell r="T1978" t="str">
            <v>Ayudante Entendido</v>
          </cell>
        </row>
        <row r="1979">
          <cell r="C1979">
            <v>0</v>
          </cell>
          <cell r="D1979">
            <v>0</v>
          </cell>
          <cell r="E1979">
            <v>0</v>
          </cell>
          <cell r="F1979">
            <v>0</v>
          </cell>
          <cell r="G1979">
            <v>0</v>
          </cell>
          <cell r="H1979">
            <v>0</v>
          </cell>
          <cell r="I1979">
            <v>0</v>
          </cell>
          <cell r="J1979">
            <v>0</v>
          </cell>
          <cell r="K1979">
            <v>0</v>
          </cell>
          <cell r="L1979">
            <v>0</v>
          </cell>
          <cell r="M1979">
            <v>0</v>
          </cell>
          <cell r="N1979">
            <v>0</v>
          </cell>
          <cell r="O1979">
            <v>0</v>
          </cell>
          <cell r="P1979">
            <v>0</v>
          </cell>
          <cell r="Q1979">
            <v>0</v>
          </cell>
          <cell r="R1979">
            <v>0</v>
          </cell>
          <cell r="T1979">
            <v>0</v>
          </cell>
        </row>
        <row r="1980">
          <cell r="C1980">
            <v>0</v>
          </cell>
          <cell r="D1980">
            <v>0</v>
          </cell>
          <cell r="E1980">
            <v>0</v>
          </cell>
          <cell r="F1980">
            <v>0</v>
          </cell>
          <cell r="G1980">
            <v>0</v>
          </cell>
          <cell r="H1980">
            <v>0</v>
          </cell>
          <cell r="I1980">
            <v>0</v>
          </cell>
          <cell r="J1980">
            <v>0</v>
          </cell>
          <cell r="K1980">
            <v>0</v>
          </cell>
          <cell r="L1980">
            <v>0.52449999999999997</v>
          </cell>
          <cell r="M1980" t="str">
            <v>SUBTOTAL $</v>
          </cell>
          <cell r="N1980">
            <v>0</v>
          </cell>
          <cell r="O1980">
            <v>16866</v>
          </cell>
          <cell r="P1980">
            <v>0</v>
          </cell>
          <cell r="Q1980">
            <v>0</v>
          </cell>
          <cell r="T1980">
            <v>0</v>
          </cell>
        </row>
        <row r="1981">
          <cell r="C1981">
            <v>0</v>
          </cell>
          <cell r="D1981">
            <v>0</v>
          </cell>
          <cell r="E1981">
            <v>0</v>
          </cell>
          <cell r="F1981">
            <v>0</v>
          </cell>
          <cell r="G1981">
            <v>0</v>
          </cell>
          <cell r="H1981">
            <v>0</v>
          </cell>
          <cell r="I1981">
            <v>0</v>
          </cell>
          <cell r="J1981">
            <v>0</v>
          </cell>
          <cell r="K1981">
            <v>0</v>
          </cell>
          <cell r="L1981">
            <v>0</v>
          </cell>
          <cell r="M1981">
            <v>0</v>
          </cell>
          <cell r="N1981">
            <v>0</v>
          </cell>
          <cell r="O1981">
            <v>0</v>
          </cell>
          <cell r="P1981">
            <v>0</v>
          </cell>
          <cell r="Q1981">
            <v>0</v>
          </cell>
        </row>
        <row r="1982">
          <cell r="C1982" t="str">
            <v>TOTAL COSTO DIRECTO $</v>
          </cell>
          <cell r="D1982">
            <v>0</v>
          </cell>
          <cell r="E1982">
            <v>0</v>
          </cell>
          <cell r="F1982">
            <v>0</v>
          </cell>
          <cell r="G1982">
            <v>0</v>
          </cell>
          <cell r="H1982">
            <v>0</v>
          </cell>
          <cell r="I1982">
            <v>0</v>
          </cell>
          <cell r="J1982">
            <v>0</v>
          </cell>
          <cell r="K1982">
            <v>0</v>
          </cell>
          <cell r="L1982">
            <v>0</v>
          </cell>
          <cell r="M1982">
            <v>0</v>
          </cell>
          <cell r="N1982">
            <v>0</v>
          </cell>
          <cell r="O1982">
            <v>32157</v>
          </cell>
          <cell r="P1982">
            <v>0</v>
          </cell>
          <cell r="Q1982">
            <v>0</v>
          </cell>
        </row>
        <row r="1983">
          <cell r="C1983" t="str">
            <v>V. COSTOS INDIRECTOS</v>
          </cell>
          <cell r="D1983">
            <v>0</v>
          </cell>
          <cell r="E1983">
            <v>0</v>
          </cell>
          <cell r="F1983">
            <v>0</v>
          </cell>
          <cell r="G1983">
            <v>0</v>
          </cell>
          <cell r="H1983">
            <v>0</v>
          </cell>
          <cell r="I1983">
            <v>0</v>
          </cell>
          <cell r="J1983">
            <v>0</v>
          </cell>
          <cell r="K1983">
            <v>0</v>
          </cell>
          <cell r="L1983">
            <v>0</v>
          </cell>
          <cell r="M1983">
            <v>0</v>
          </cell>
          <cell r="N1983">
            <v>0</v>
          </cell>
          <cell r="O1983">
            <v>0</v>
          </cell>
          <cell r="P1983">
            <v>0</v>
          </cell>
          <cell r="Q1983">
            <v>0</v>
          </cell>
        </row>
        <row r="1984">
          <cell r="C1984">
            <v>0</v>
          </cell>
          <cell r="D1984">
            <v>0</v>
          </cell>
          <cell r="E1984">
            <v>0</v>
          </cell>
          <cell r="F1984">
            <v>0</v>
          </cell>
          <cell r="G1984">
            <v>0</v>
          </cell>
          <cell r="H1984">
            <v>0</v>
          </cell>
          <cell r="I1984">
            <v>0</v>
          </cell>
          <cell r="J1984">
            <v>0</v>
          </cell>
          <cell r="K1984">
            <v>0</v>
          </cell>
          <cell r="L1984">
            <v>0</v>
          </cell>
          <cell r="M1984">
            <v>0</v>
          </cell>
          <cell r="N1984">
            <v>0</v>
          </cell>
          <cell r="O1984">
            <v>0</v>
          </cell>
          <cell r="P1984">
            <v>0</v>
          </cell>
          <cell r="Q1984">
            <v>0</v>
          </cell>
        </row>
        <row r="1985">
          <cell r="C1985" t="str">
            <v>Descripción</v>
          </cell>
          <cell r="D1985">
            <v>0</v>
          </cell>
          <cell r="E1985">
            <v>0</v>
          </cell>
          <cell r="F1985">
            <v>0</v>
          </cell>
          <cell r="G1985">
            <v>0</v>
          </cell>
          <cell r="H1985">
            <v>0</v>
          </cell>
          <cell r="I1985">
            <v>0</v>
          </cell>
          <cell r="J1985">
            <v>0</v>
          </cell>
          <cell r="K1985">
            <v>0</v>
          </cell>
          <cell r="L1985" t="str">
            <v>Porcentaje</v>
          </cell>
          <cell r="M1985" t="str">
            <v>Valor Total</v>
          </cell>
          <cell r="N1985">
            <v>0</v>
          </cell>
          <cell r="O1985">
            <v>0</v>
          </cell>
          <cell r="P1985">
            <v>0</v>
          </cell>
          <cell r="Q1985">
            <v>0</v>
          </cell>
        </row>
        <row r="1986">
          <cell r="C1986" t="str">
            <v>ADMINISTRACION</v>
          </cell>
          <cell r="D1986">
            <v>0</v>
          </cell>
          <cell r="E1986">
            <v>0</v>
          </cell>
          <cell r="F1986">
            <v>0</v>
          </cell>
          <cell r="G1986">
            <v>0</v>
          </cell>
          <cell r="H1986">
            <v>0</v>
          </cell>
          <cell r="I1986">
            <v>0</v>
          </cell>
          <cell r="J1986">
            <v>0</v>
          </cell>
          <cell r="K1986">
            <v>0</v>
          </cell>
          <cell r="L1986">
            <v>0.23930000000000001</v>
          </cell>
          <cell r="M1986">
            <v>7695</v>
          </cell>
          <cell r="N1986">
            <v>0</v>
          </cell>
          <cell r="O1986">
            <v>0</v>
          </cell>
          <cell r="P1986">
            <v>0</v>
          </cell>
          <cell r="Q1986">
            <v>0</v>
          </cell>
        </row>
        <row r="1987">
          <cell r="C1987" t="str">
            <v xml:space="preserve">IMPREVISTOS </v>
          </cell>
          <cell r="D1987">
            <v>0</v>
          </cell>
          <cell r="E1987">
            <v>0</v>
          </cell>
          <cell r="F1987">
            <v>0</v>
          </cell>
          <cell r="G1987">
            <v>0</v>
          </cell>
          <cell r="H1987">
            <v>0</v>
          </cell>
          <cell r="I1987">
            <v>0</v>
          </cell>
          <cell r="J1987">
            <v>0</v>
          </cell>
          <cell r="K1987">
            <v>0</v>
          </cell>
          <cell r="L1987">
            <v>0</v>
          </cell>
          <cell r="M1987">
            <v>0</v>
          </cell>
          <cell r="N1987">
            <v>0</v>
          </cell>
          <cell r="O1987">
            <v>0</v>
          </cell>
          <cell r="P1987">
            <v>0</v>
          </cell>
          <cell r="Q1987">
            <v>0</v>
          </cell>
        </row>
        <row r="1988">
          <cell r="C1988" t="str">
            <v>UTILIDAD</v>
          </cell>
          <cell r="D1988">
            <v>0</v>
          </cell>
          <cell r="E1988">
            <v>0</v>
          </cell>
          <cell r="F1988">
            <v>0</v>
          </cell>
          <cell r="G1988">
            <v>0</v>
          </cell>
          <cell r="H1988">
            <v>0</v>
          </cell>
          <cell r="I1988">
            <v>0</v>
          </cell>
          <cell r="J1988">
            <v>0</v>
          </cell>
          <cell r="K1988">
            <v>0</v>
          </cell>
          <cell r="L1988">
            <v>0.05</v>
          </cell>
          <cell r="M1988">
            <v>1608</v>
          </cell>
          <cell r="N1988">
            <v>0</v>
          </cell>
          <cell r="O1988">
            <v>0</v>
          </cell>
          <cell r="P1988">
            <v>0</v>
          </cell>
          <cell r="Q1988">
            <v>0</v>
          </cell>
        </row>
        <row r="1989">
          <cell r="C1989" t="str">
            <v>SUBTOTAL $</v>
          </cell>
          <cell r="D1989">
            <v>0</v>
          </cell>
          <cell r="E1989">
            <v>0</v>
          </cell>
          <cell r="F1989">
            <v>0</v>
          </cell>
          <cell r="G1989">
            <v>0</v>
          </cell>
          <cell r="H1989">
            <v>0</v>
          </cell>
          <cell r="I1989">
            <v>0</v>
          </cell>
          <cell r="J1989">
            <v>0</v>
          </cell>
          <cell r="K1989">
            <v>0</v>
          </cell>
          <cell r="L1989">
            <v>0</v>
          </cell>
          <cell r="M1989">
            <v>0</v>
          </cell>
          <cell r="N1989">
            <v>0</v>
          </cell>
          <cell r="O1989">
            <v>9303</v>
          </cell>
          <cell r="P1989">
            <v>0</v>
          </cell>
          <cell r="Q1989">
            <v>0</v>
          </cell>
        </row>
        <row r="1990">
          <cell r="C1990">
            <v>0</v>
          </cell>
          <cell r="D1990">
            <v>0</v>
          </cell>
          <cell r="E1990">
            <v>0</v>
          </cell>
          <cell r="F1990">
            <v>0</v>
          </cell>
          <cell r="G1990">
            <v>0</v>
          </cell>
          <cell r="H1990">
            <v>0</v>
          </cell>
          <cell r="I1990">
            <v>0</v>
          </cell>
          <cell r="J1990">
            <v>0</v>
          </cell>
          <cell r="K1990">
            <v>0</v>
          </cell>
          <cell r="L1990">
            <v>0</v>
          </cell>
          <cell r="M1990">
            <v>0</v>
          </cell>
          <cell r="N1990">
            <v>0</v>
          </cell>
          <cell r="O1990">
            <v>0</v>
          </cell>
          <cell r="P1990">
            <v>0</v>
          </cell>
          <cell r="Q1990">
            <v>0</v>
          </cell>
        </row>
        <row r="1991">
          <cell r="C1991" t="str">
            <v>Precio Unitario Total Aproximado al peso $</v>
          </cell>
          <cell r="D1991">
            <v>0</v>
          </cell>
          <cell r="E1991">
            <v>0</v>
          </cell>
          <cell r="F1991">
            <v>0</v>
          </cell>
          <cell r="G1991">
            <v>0</v>
          </cell>
          <cell r="H1991">
            <v>0</v>
          </cell>
          <cell r="I1991">
            <v>0</v>
          </cell>
          <cell r="J1991">
            <v>0</v>
          </cell>
          <cell r="K1991">
            <v>0</v>
          </cell>
          <cell r="L1991">
            <v>0</v>
          </cell>
          <cell r="M1991">
            <v>0</v>
          </cell>
          <cell r="N1991">
            <v>0</v>
          </cell>
          <cell r="O1991">
            <v>41460</v>
          </cell>
          <cell r="P1991">
            <v>0</v>
          </cell>
          <cell r="Q1991">
            <v>0</v>
          </cell>
        </row>
        <row r="1992">
          <cell r="C1992">
            <v>0</v>
          </cell>
          <cell r="D1992">
            <v>0</v>
          </cell>
          <cell r="E1992">
            <v>0</v>
          </cell>
          <cell r="F1992">
            <v>0</v>
          </cell>
          <cell r="G1992">
            <v>0</v>
          </cell>
          <cell r="H1992">
            <v>0</v>
          </cell>
          <cell r="I1992">
            <v>0</v>
          </cell>
          <cell r="J1992">
            <v>0</v>
          </cell>
          <cell r="K1992">
            <v>0</v>
          </cell>
          <cell r="L1992">
            <v>0</v>
          </cell>
          <cell r="M1992">
            <v>0</v>
          </cell>
          <cell r="N1992">
            <v>0</v>
          </cell>
          <cell r="O1992">
            <v>0</v>
          </cell>
          <cell r="P1992">
            <v>0</v>
          </cell>
          <cell r="Q1992">
            <v>0</v>
          </cell>
        </row>
        <row r="1993">
          <cell r="C1993">
            <v>0</v>
          </cell>
          <cell r="D1993">
            <v>0</v>
          </cell>
          <cell r="E1993">
            <v>0</v>
          </cell>
          <cell r="F1993">
            <v>0</v>
          </cell>
          <cell r="G1993">
            <v>0</v>
          </cell>
          <cell r="H1993">
            <v>0</v>
          </cell>
          <cell r="I1993">
            <v>0</v>
          </cell>
          <cell r="J1993">
            <v>0</v>
          </cell>
          <cell r="K1993">
            <v>0</v>
          </cell>
          <cell r="L1993">
            <v>0</v>
          </cell>
          <cell r="M1993">
            <v>0</v>
          </cell>
          <cell r="N1993">
            <v>0</v>
          </cell>
          <cell r="O1993">
            <v>0</v>
          </cell>
          <cell r="P1993">
            <v>0</v>
          </cell>
          <cell r="Q1993">
            <v>0</v>
          </cell>
        </row>
        <row r="1994">
          <cell r="C1994">
            <v>0</v>
          </cell>
          <cell r="D1994">
            <v>0</v>
          </cell>
          <cell r="E1994">
            <v>0</v>
          </cell>
          <cell r="F1994">
            <v>0</v>
          </cell>
          <cell r="G1994">
            <v>0</v>
          </cell>
          <cell r="H1994" t="str">
            <v>Firma</v>
          </cell>
          <cell r="I1994">
            <v>0</v>
          </cell>
          <cell r="J1994">
            <v>0</v>
          </cell>
          <cell r="K1994">
            <v>0</v>
          </cell>
          <cell r="L1994">
            <v>0</v>
          </cell>
          <cell r="M1994">
            <v>0</v>
          </cell>
          <cell r="N1994">
            <v>0</v>
          </cell>
          <cell r="O1994">
            <v>0</v>
          </cell>
          <cell r="P1994">
            <v>0</v>
          </cell>
          <cell r="Q1994">
            <v>0</v>
          </cell>
        </row>
        <row r="1995">
          <cell r="C1995">
            <v>0</v>
          </cell>
          <cell r="D1995">
            <v>0</v>
          </cell>
          <cell r="E1995">
            <v>0</v>
          </cell>
          <cell r="F1995">
            <v>0</v>
          </cell>
          <cell r="G1995">
            <v>0</v>
          </cell>
          <cell r="H1995" t="str">
            <v>Nombre:</v>
          </cell>
          <cell r="I1995">
            <v>0</v>
          </cell>
          <cell r="J1995">
            <v>0</v>
          </cell>
          <cell r="K1995">
            <v>0</v>
          </cell>
          <cell r="L1995">
            <v>0</v>
          </cell>
          <cell r="M1995">
            <v>0</v>
          </cell>
          <cell r="N1995">
            <v>0</v>
          </cell>
          <cell r="O1995">
            <v>0</v>
          </cell>
          <cell r="P1995">
            <v>0</v>
          </cell>
          <cell r="Q1995">
            <v>0</v>
          </cell>
        </row>
        <row r="1996">
          <cell r="C1996">
            <v>0</v>
          </cell>
          <cell r="D1996">
            <v>0</v>
          </cell>
          <cell r="E1996">
            <v>0</v>
          </cell>
          <cell r="F1996">
            <v>0</v>
          </cell>
          <cell r="G1996">
            <v>0</v>
          </cell>
          <cell r="H1996" t="str">
            <v>Representante Legal del Contratista o su Apoderado</v>
          </cell>
          <cell r="I1996">
            <v>0</v>
          </cell>
          <cell r="J1996">
            <v>0</v>
          </cell>
          <cell r="K1996">
            <v>0</v>
          </cell>
          <cell r="L1996">
            <v>0</v>
          </cell>
          <cell r="M1996">
            <v>0</v>
          </cell>
          <cell r="N1996">
            <v>0</v>
          </cell>
          <cell r="O1996">
            <v>0</v>
          </cell>
          <cell r="P1996">
            <v>0</v>
          </cell>
          <cell r="Q1996">
            <v>0</v>
          </cell>
        </row>
        <row r="1997">
          <cell r="C1997">
            <v>0</v>
          </cell>
          <cell r="D1997">
            <v>0</v>
          </cell>
          <cell r="E1997">
            <v>0</v>
          </cell>
          <cell r="F1997">
            <v>0</v>
          </cell>
          <cell r="G1997">
            <v>0</v>
          </cell>
          <cell r="H1997" t="str">
            <v>Matricula No. :</v>
          </cell>
          <cell r="I1997">
            <v>0</v>
          </cell>
          <cell r="J1997">
            <v>0</v>
          </cell>
          <cell r="K1997">
            <v>0</v>
          </cell>
          <cell r="L1997">
            <v>0</v>
          </cell>
          <cell r="M1997">
            <v>0</v>
          </cell>
          <cell r="N1997">
            <v>0</v>
          </cell>
          <cell r="O1997">
            <v>0</v>
          </cell>
          <cell r="P1997">
            <v>0</v>
          </cell>
          <cell r="Q1997">
            <v>0</v>
          </cell>
        </row>
        <row r="1998">
          <cell r="C1998">
            <v>0</v>
          </cell>
          <cell r="D1998">
            <v>0</v>
          </cell>
          <cell r="E1998">
            <v>0</v>
          </cell>
          <cell r="F1998">
            <v>0</v>
          </cell>
          <cell r="G1998">
            <v>0</v>
          </cell>
          <cell r="H1998" t="str">
            <v xml:space="preserve"> </v>
          </cell>
          <cell r="I1998">
            <v>0</v>
          </cell>
          <cell r="J1998">
            <v>0</v>
          </cell>
          <cell r="K1998">
            <v>0</v>
          </cell>
          <cell r="L1998">
            <v>0</v>
          </cell>
          <cell r="M1998">
            <v>0</v>
          </cell>
          <cell r="N1998">
            <v>0</v>
          </cell>
          <cell r="O1998">
            <v>0</v>
          </cell>
          <cell r="P1998">
            <v>0</v>
          </cell>
          <cell r="Q1998">
            <v>0</v>
          </cell>
        </row>
        <row r="1999">
          <cell r="C1999" t="str">
            <v>OBSERVACIONES INTERVENTORÍA</v>
          </cell>
          <cell r="D1999">
            <v>0</v>
          </cell>
          <cell r="E1999">
            <v>0</v>
          </cell>
          <cell r="F1999">
            <v>0</v>
          </cell>
          <cell r="G1999">
            <v>0</v>
          </cell>
          <cell r="H1999">
            <v>0</v>
          </cell>
          <cell r="I1999">
            <v>0</v>
          </cell>
          <cell r="J1999">
            <v>0</v>
          </cell>
          <cell r="K1999">
            <v>0</v>
          </cell>
          <cell r="L1999">
            <v>0</v>
          </cell>
          <cell r="M1999">
            <v>0</v>
          </cell>
          <cell r="N1999">
            <v>0</v>
          </cell>
          <cell r="O1999">
            <v>0</v>
          </cell>
          <cell r="P1999">
            <v>0</v>
          </cell>
          <cell r="Q1999">
            <v>0</v>
          </cell>
        </row>
        <row r="2000">
          <cell r="C2000">
            <v>0</v>
          </cell>
          <cell r="D2000">
            <v>0</v>
          </cell>
          <cell r="E2000">
            <v>0</v>
          </cell>
          <cell r="F2000">
            <v>0</v>
          </cell>
          <cell r="G2000">
            <v>0</v>
          </cell>
          <cell r="H2000">
            <v>0</v>
          </cell>
          <cell r="I2000">
            <v>0</v>
          </cell>
          <cell r="J2000">
            <v>0</v>
          </cell>
          <cell r="K2000">
            <v>0</v>
          </cell>
          <cell r="L2000">
            <v>0</v>
          </cell>
          <cell r="M2000">
            <v>0</v>
          </cell>
          <cell r="N2000">
            <v>0</v>
          </cell>
          <cell r="O2000">
            <v>0</v>
          </cell>
          <cell r="P2000">
            <v>0</v>
          </cell>
          <cell r="Q2000">
            <v>0</v>
          </cell>
        </row>
        <row r="2001">
          <cell r="C2001">
            <v>0</v>
          </cell>
          <cell r="D2001">
            <v>0</v>
          </cell>
          <cell r="E2001">
            <v>0</v>
          </cell>
          <cell r="F2001">
            <v>0</v>
          </cell>
          <cell r="G2001">
            <v>0</v>
          </cell>
          <cell r="H2001">
            <v>0</v>
          </cell>
          <cell r="I2001">
            <v>0</v>
          </cell>
          <cell r="J2001">
            <v>0</v>
          </cell>
          <cell r="K2001">
            <v>0</v>
          </cell>
          <cell r="L2001">
            <v>0</v>
          </cell>
          <cell r="M2001">
            <v>0</v>
          </cell>
          <cell r="N2001">
            <v>0</v>
          </cell>
          <cell r="O2001">
            <v>0</v>
          </cell>
          <cell r="P2001">
            <v>0</v>
          </cell>
          <cell r="Q2001">
            <v>0</v>
          </cell>
        </row>
        <row r="2002">
          <cell r="C2002">
            <v>0</v>
          </cell>
          <cell r="D2002">
            <v>0</v>
          </cell>
          <cell r="E2002">
            <v>0</v>
          </cell>
          <cell r="F2002">
            <v>0</v>
          </cell>
          <cell r="G2002">
            <v>0</v>
          </cell>
          <cell r="H2002">
            <v>0</v>
          </cell>
          <cell r="I2002">
            <v>0</v>
          </cell>
          <cell r="J2002">
            <v>0</v>
          </cell>
          <cell r="K2002">
            <v>0</v>
          </cell>
          <cell r="L2002">
            <v>0</v>
          </cell>
          <cell r="M2002">
            <v>0</v>
          </cell>
          <cell r="N2002">
            <v>0</v>
          </cell>
          <cell r="O2002">
            <v>0</v>
          </cell>
          <cell r="P2002">
            <v>0</v>
          </cell>
          <cell r="Q2002">
            <v>0</v>
          </cell>
        </row>
        <row r="2003">
          <cell r="C2003" t="str">
            <v>APROBACIÓN POR INTERVENTORÍA</v>
          </cell>
          <cell r="D2003">
            <v>0</v>
          </cell>
          <cell r="E2003">
            <v>0</v>
          </cell>
          <cell r="F2003">
            <v>0</v>
          </cell>
          <cell r="G2003">
            <v>0</v>
          </cell>
          <cell r="H2003">
            <v>0</v>
          </cell>
          <cell r="I2003">
            <v>0</v>
          </cell>
          <cell r="J2003">
            <v>0</v>
          </cell>
          <cell r="K2003">
            <v>0</v>
          </cell>
          <cell r="L2003">
            <v>0</v>
          </cell>
          <cell r="M2003">
            <v>0</v>
          </cell>
          <cell r="N2003">
            <v>0</v>
          </cell>
          <cell r="O2003">
            <v>0</v>
          </cell>
          <cell r="P2003">
            <v>0</v>
          </cell>
          <cell r="Q2003">
            <v>0</v>
          </cell>
        </row>
        <row r="2004">
          <cell r="C2004"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2004">
            <v>0</v>
          </cell>
          <cell r="E2004">
            <v>0</v>
          </cell>
          <cell r="F2004">
            <v>0</v>
          </cell>
          <cell r="G2004">
            <v>0</v>
          </cell>
          <cell r="H2004">
            <v>0</v>
          </cell>
          <cell r="I2004">
            <v>0</v>
          </cell>
          <cell r="J2004">
            <v>0</v>
          </cell>
          <cell r="K2004">
            <v>0</v>
          </cell>
          <cell r="L2004">
            <v>0</v>
          </cell>
          <cell r="M2004">
            <v>0</v>
          </cell>
          <cell r="N2004">
            <v>0</v>
          </cell>
          <cell r="O2004">
            <v>0</v>
          </cell>
          <cell r="P2004">
            <v>0</v>
          </cell>
          <cell r="Q2004">
            <v>0</v>
          </cell>
        </row>
        <row r="2005">
          <cell r="C2005">
            <v>0</v>
          </cell>
          <cell r="D2005">
            <v>0</v>
          </cell>
          <cell r="E2005">
            <v>0</v>
          </cell>
          <cell r="F2005">
            <v>0</v>
          </cell>
          <cell r="G2005">
            <v>0</v>
          </cell>
          <cell r="H2005">
            <v>0</v>
          </cell>
          <cell r="I2005">
            <v>0</v>
          </cell>
          <cell r="J2005">
            <v>0</v>
          </cell>
          <cell r="K2005">
            <v>0</v>
          </cell>
          <cell r="L2005">
            <v>0</v>
          </cell>
          <cell r="M2005">
            <v>0</v>
          </cell>
          <cell r="N2005">
            <v>0</v>
          </cell>
          <cell r="O2005">
            <v>0</v>
          </cell>
          <cell r="P2005">
            <v>0</v>
          </cell>
          <cell r="Q2005">
            <v>0</v>
          </cell>
        </row>
        <row r="2006">
          <cell r="C2006"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2006">
            <v>0</v>
          </cell>
          <cell r="E2006">
            <v>0</v>
          </cell>
          <cell r="F2006">
            <v>0</v>
          </cell>
          <cell r="G2006">
            <v>0</v>
          </cell>
          <cell r="H2006">
            <v>0</v>
          </cell>
          <cell r="I2006">
            <v>0</v>
          </cell>
          <cell r="J2006">
            <v>0</v>
          </cell>
          <cell r="K2006">
            <v>0</v>
          </cell>
          <cell r="L2006">
            <v>0</v>
          </cell>
          <cell r="M2006">
            <v>0</v>
          </cell>
          <cell r="N2006">
            <v>0</v>
          </cell>
          <cell r="O2006">
            <v>0</v>
          </cell>
          <cell r="P2006">
            <v>0</v>
          </cell>
          <cell r="Q2006">
            <v>0</v>
          </cell>
        </row>
        <row r="2007">
          <cell r="C2007">
            <v>0</v>
          </cell>
          <cell r="D2007">
            <v>0</v>
          </cell>
          <cell r="E2007">
            <v>0</v>
          </cell>
          <cell r="F2007">
            <v>0</v>
          </cell>
          <cell r="G2007">
            <v>0</v>
          </cell>
          <cell r="H2007">
            <v>0</v>
          </cell>
          <cell r="I2007">
            <v>0</v>
          </cell>
          <cell r="J2007">
            <v>0</v>
          </cell>
          <cell r="K2007">
            <v>0</v>
          </cell>
          <cell r="L2007">
            <v>0</v>
          </cell>
          <cell r="M2007">
            <v>0</v>
          </cell>
          <cell r="N2007">
            <v>0</v>
          </cell>
          <cell r="O2007">
            <v>0</v>
          </cell>
          <cell r="P2007">
            <v>0</v>
          </cell>
          <cell r="Q2007">
            <v>0</v>
          </cell>
        </row>
        <row r="2008">
          <cell r="C2008">
            <v>0</v>
          </cell>
          <cell r="D2008">
            <v>0</v>
          </cell>
          <cell r="E2008">
            <v>0</v>
          </cell>
          <cell r="F2008">
            <v>0</v>
          </cell>
          <cell r="G2008">
            <v>0</v>
          </cell>
          <cell r="H2008">
            <v>0</v>
          </cell>
          <cell r="I2008">
            <v>0</v>
          </cell>
          <cell r="J2008">
            <v>0</v>
          </cell>
          <cell r="K2008">
            <v>0</v>
          </cell>
          <cell r="L2008">
            <v>0</v>
          </cell>
          <cell r="M2008">
            <v>0</v>
          </cell>
          <cell r="N2008">
            <v>0</v>
          </cell>
          <cell r="O2008">
            <v>0</v>
          </cell>
          <cell r="P2008">
            <v>0</v>
          </cell>
          <cell r="Q2008">
            <v>0</v>
          </cell>
        </row>
        <row r="2009">
          <cell r="C2009">
            <v>0</v>
          </cell>
          <cell r="D2009">
            <v>0</v>
          </cell>
          <cell r="E2009">
            <v>0</v>
          </cell>
          <cell r="F2009">
            <v>0</v>
          </cell>
          <cell r="G2009">
            <v>0</v>
          </cell>
          <cell r="H2009" t="str">
            <v>Firma</v>
          </cell>
          <cell r="I2009">
            <v>0</v>
          </cell>
          <cell r="J2009">
            <v>0</v>
          </cell>
          <cell r="K2009">
            <v>0</v>
          </cell>
          <cell r="L2009">
            <v>0</v>
          </cell>
          <cell r="M2009">
            <v>0</v>
          </cell>
          <cell r="N2009">
            <v>0</v>
          </cell>
          <cell r="O2009">
            <v>0</v>
          </cell>
          <cell r="P2009">
            <v>0</v>
          </cell>
          <cell r="Q2009">
            <v>0</v>
          </cell>
        </row>
        <row r="2010">
          <cell r="C2010">
            <v>0</v>
          </cell>
          <cell r="D2010">
            <v>0</v>
          </cell>
          <cell r="E2010">
            <v>0</v>
          </cell>
          <cell r="F2010">
            <v>0</v>
          </cell>
          <cell r="G2010">
            <v>0</v>
          </cell>
          <cell r="H2010" t="str">
            <v>Nombre:</v>
          </cell>
          <cell r="I2010">
            <v>0</v>
          </cell>
          <cell r="J2010">
            <v>0</v>
          </cell>
          <cell r="K2010">
            <v>0</v>
          </cell>
          <cell r="L2010">
            <v>0</v>
          </cell>
          <cell r="M2010">
            <v>0</v>
          </cell>
          <cell r="N2010">
            <v>0</v>
          </cell>
          <cell r="O2010">
            <v>0</v>
          </cell>
          <cell r="P2010">
            <v>0</v>
          </cell>
          <cell r="Q2010">
            <v>0</v>
          </cell>
        </row>
        <row r="2011">
          <cell r="C2011">
            <v>0</v>
          </cell>
          <cell r="D2011">
            <v>0</v>
          </cell>
          <cell r="E2011">
            <v>0</v>
          </cell>
          <cell r="F2011">
            <v>0</v>
          </cell>
          <cell r="G2011">
            <v>0</v>
          </cell>
          <cell r="H2011" t="str">
            <v>Representante Legal del Interventor o su Apoderado</v>
          </cell>
          <cell r="I2011">
            <v>0</v>
          </cell>
          <cell r="J2011">
            <v>0</v>
          </cell>
          <cell r="K2011">
            <v>0</v>
          </cell>
          <cell r="L2011">
            <v>0</v>
          </cell>
          <cell r="M2011">
            <v>0</v>
          </cell>
          <cell r="N2011">
            <v>0</v>
          </cell>
          <cell r="O2011">
            <v>0</v>
          </cell>
          <cell r="P2011">
            <v>0</v>
          </cell>
          <cell r="Q2011">
            <v>0</v>
          </cell>
        </row>
        <row r="2012">
          <cell r="C2012">
            <v>0</v>
          </cell>
          <cell r="D2012">
            <v>0</v>
          </cell>
          <cell r="E2012">
            <v>0</v>
          </cell>
          <cell r="F2012">
            <v>0</v>
          </cell>
          <cell r="G2012">
            <v>0</v>
          </cell>
          <cell r="H2012" t="str">
            <v>Matricula No. :</v>
          </cell>
          <cell r="I2012">
            <v>0</v>
          </cell>
          <cell r="J2012">
            <v>0</v>
          </cell>
          <cell r="K2012">
            <v>0</v>
          </cell>
          <cell r="L2012">
            <v>0</v>
          </cell>
          <cell r="M2012">
            <v>0</v>
          </cell>
          <cell r="N2012">
            <v>0</v>
          </cell>
          <cell r="O2012">
            <v>0</v>
          </cell>
          <cell r="P2012">
            <v>0</v>
          </cell>
          <cell r="Q2012">
            <v>0</v>
          </cell>
        </row>
        <row r="2013">
          <cell r="C2013">
            <v>0</v>
          </cell>
          <cell r="D2013">
            <v>0</v>
          </cell>
          <cell r="E2013">
            <v>0</v>
          </cell>
          <cell r="F2013">
            <v>0</v>
          </cell>
          <cell r="G2013">
            <v>0</v>
          </cell>
          <cell r="H2013">
            <v>0</v>
          </cell>
          <cell r="I2013">
            <v>0</v>
          </cell>
          <cell r="J2013">
            <v>0</v>
          </cell>
          <cell r="K2013">
            <v>0</v>
          </cell>
          <cell r="L2013">
            <v>0</v>
          </cell>
          <cell r="M2013">
            <v>0</v>
          </cell>
          <cell r="N2013">
            <v>0</v>
          </cell>
          <cell r="O2013">
            <v>0</v>
          </cell>
          <cell r="P2013">
            <v>0</v>
          </cell>
          <cell r="Q2013">
            <v>0</v>
          </cell>
        </row>
        <row r="2014">
          <cell r="C2014">
            <v>0</v>
          </cell>
          <cell r="D2014">
            <v>0</v>
          </cell>
          <cell r="E2014">
            <v>0</v>
          </cell>
          <cell r="F2014">
            <v>0</v>
          </cell>
          <cell r="G2014">
            <v>0</v>
          </cell>
          <cell r="H2014">
            <v>0</v>
          </cell>
          <cell r="I2014">
            <v>0</v>
          </cell>
          <cell r="J2014">
            <v>0</v>
          </cell>
          <cell r="K2014">
            <v>0</v>
          </cell>
          <cell r="L2014">
            <v>0</v>
          </cell>
          <cell r="M2014">
            <v>0</v>
          </cell>
          <cell r="N2014">
            <v>0</v>
          </cell>
          <cell r="O2014">
            <v>0</v>
          </cell>
          <cell r="P2014">
            <v>0</v>
          </cell>
          <cell r="Q2014">
            <v>0</v>
          </cell>
        </row>
        <row r="2016">
          <cell r="C2016">
            <v>0</v>
          </cell>
          <cell r="D2016">
            <v>0</v>
          </cell>
          <cell r="E2016">
            <v>0</v>
          </cell>
          <cell r="F2016">
            <v>0</v>
          </cell>
          <cell r="G2016">
            <v>0</v>
          </cell>
          <cell r="H2016">
            <v>0</v>
          </cell>
          <cell r="I2016">
            <v>0</v>
          </cell>
          <cell r="J2016">
            <v>0</v>
          </cell>
          <cell r="K2016">
            <v>0</v>
          </cell>
          <cell r="L2016">
            <v>0</v>
          </cell>
          <cell r="M2016">
            <v>0</v>
          </cell>
          <cell r="N2016">
            <v>0</v>
          </cell>
          <cell r="O2016">
            <v>0</v>
          </cell>
          <cell r="P2016">
            <v>0</v>
          </cell>
          <cell r="Q2016">
            <v>0</v>
          </cell>
        </row>
        <row r="2017">
          <cell r="C2017" t="str">
            <v>Formulario 1 - Propuesta económica  - Documento tipo de selección abreviada de menor cuantía - versión 2</v>
          </cell>
          <cell r="D2017">
            <v>0</v>
          </cell>
          <cell r="E2017">
            <v>0</v>
          </cell>
          <cell r="F2017">
            <v>0</v>
          </cell>
          <cell r="G2017">
            <v>0</v>
          </cell>
          <cell r="H2017">
            <v>0</v>
          </cell>
          <cell r="I2017">
            <v>0</v>
          </cell>
          <cell r="J2017">
            <v>0</v>
          </cell>
          <cell r="K2017">
            <v>0</v>
          </cell>
          <cell r="L2017">
            <v>0</v>
          </cell>
          <cell r="M2017">
            <v>0</v>
          </cell>
          <cell r="N2017">
            <v>0</v>
          </cell>
          <cell r="O2017">
            <v>0</v>
          </cell>
          <cell r="P2017">
            <v>0</v>
          </cell>
          <cell r="Q2017">
            <v>0</v>
          </cell>
        </row>
        <row r="2018">
          <cell r="C2018" t="str">
            <v>Código</v>
          </cell>
          <cell r="D2018" t="str">
            <v>CCE-EICP-FM-25</v>
          </cell>
          <cell r="E2018" t="str">
            <v>Versión</v>
          </cell>
          <cell r="F2018">
            <v>2</v>
          </cell>
          <cell r="G2018">
            <v>0</v>
          </cell>
          <cell r="H2018">
            <v>0</v>
          </cell>
          <cell r="I2018">
            <v>0</v>
          </cell>
          <cell r="J2018">
            <v>0</v>
          </cell>
          <cell r="K2018">
            <v>0</v>
          </cell>
          <cell r="L2018">
            <v>0</v>
          </cell>
          <cell r="M2018">
            <v>0</v>
          </cell>
          <cell r="N2018">
            <v>0</v>
          </cell>
          <cell r="O2018">
            <v>0</v>
          </cell>
          <cell r="P2018">
            <v>0</v>
          </cell>
          <cell r="Q2018">
            <v>0</v>
          </cell>
        </row>
        <row r="2019">
          <cell r="C2019">
            <v>0</v>
          </cell>
          <cell r="D2019">
            <v>0</v>
          </cell>
          <cell r="E2019">
            <v>0</v>
          </cell>
          <cell r="F2019">
            <v>0</v>
          </cell>
          <cell r="G2019">
            <v>0</v>
          </cell>
          <cell r="H2019">
            <v>0</v>
          </cell>
          <cell r="I2019">
            <v>0</v>
          </cell>
          <cell r="J2019">
            <v>0</v>
          </cell>
          <cell r="K2019">
            <v>0</v>
          </cell>
          <cell r="L2019">
            <v>0</v>
          </cell>
          <cell r="M2019">
            <v>0</v>
          </cell>
          <cell r="N2019">
            <v>0</v>
          </cell>
          <cell r="O2019">
            <v>0</v>
          </cell>
          <cell r="P2019">
            <v>0</v>
          </cell>
          <cell r="Q2019">
            <v>0</v>
          </cell>
        </row>
        <row r="2020">
          <cell r="C2020" t="str">
            <v>[La entidad podrá utilizar este formato para la presentación de los análisis de precios unitarios el contratista en la oportunidad prevista en el numeral 8.1. del Documento Base]</v>
          </cell>
          <cell r="D2020">
            <v>0</v>
          </cell>
          <cell r="E2020">
            <v>0</v>
          </cell>
          <cell r="F2020">
            <v>0</v>
          </cell>
          <cell r="G2020">
            <v>0</v>
          </cell>
          <cell r="H2020">
            <v>0</v>
          </cell>
          <cell r="I2020">
            <v>0</v>
          </cell>
          <cell r="J2020">
            <v>0</v>
          </cell>
          <cell r="K2020">
            <v>0</v>
          </cell>
          <cell r="L2020">
            <v>0</v>
          </cell>
          <cell r="M2020">
            <v>0</v>
          </cell>
          <cell r="N2020">
            <v>0</v>
          </cell>
          <cell r="O2020">
            <v>0</v>
          </cell>
          <cell r="P2020">
            <v>0</v>
          </cell>
          <cell r="Q2020">
            <v>0</v>
          </cell>
        </row>
        <row r="2021">
          <cell r="C2021">
            <v>0</v>
          </cell>
          <cell r="D2021">
            <v>0</v>
          </cell>
          <cell r="E2021">
            <v>0</v>
          </cell>
          <cell r="F2021">
            <v>0</v>
          </cell>
          <cell r="G2021">
            <v>0</v>
          </cell>
          <cell r="H2021">
            <v>0</v>
          </cell>
          <cell r="I2021">
            <v>0</v>
          </cell>
          <cell r="J2021">
            <v>0</v>
          </cell>
          <cell r="K2021">
            <v>0</v>
          </cell>
          <cell r="L2021">
            <v>0</v>
          </cell>
          <cell r="M2021">
            <v>0</v>
          </cell>
          <cell r="N2021">
            <v>0</v>
          </cell>
          <cell r="O2021">
            <v>0</v>
          </cell>
          <cell r="P2021">
            <v>0</v>
          </cell>
          <cell r="Q2021">
            <v>0</v>
          </cell>
        </row>
        <row r="2022">
          <cell r="C2022">
            <v>0</v>
          </cell>
          <cell r="D2022">
            <v>0</v>
          </cell>
          <cell r="E2022">
            <v>0</v>
          </cell>
          <cell r="F2022">
            <v>0</v>
          </cell>
          <cell r="G2022">
            <v>0</v>
          </cell>
          <cell r="H2022">
            <v>0</v>
          </cell>
          <cell r="I2022">
            <v>0</v>
          </cell>
          <cell r="J2022">
            <v>0</v>
          </cell>
          <cell r="K2022">
            <v>0</v>
          </cell>
          <cell r="L2022">
            <v>0</v>
          </cell>
          <cell r="M2022">
            <v>0</v>
          </cell>
          <cell r="N2022">
            <v>0</v>
          </cell>
          <cell r="O2022">
            <v>0</v>
          </cell>
          <cell r="P2022">
            <v>0</v>
          </cell>
          <cell r="Q2022">
            <v>0</v>
          </cell>
        </row>
        <row r="2023">
          <cell r="C2023">
            <v>0</v>
          </cell>
          <cell r="D2023" t="str">
            <v>MUNICIPIO DE CONCORDIA, ANTIOQUIA</v>
          </cell>
          <cell r="E2023">
            <v>0</v>
          </cell>
          <cell r="F2023">
            <v>0</v>
          </cell>
          <cell r="G2023">
            <v>0</v>
          </cell>
          <cell r="H2023">
            <v>0</v>
          </cell>
          <cell r="I2023">
            <v>0</v>
          </cell>
          <cell r="J2023">
            <v>0</v>
          </cell>
          <cell r="K2023">
            <v>0</v>
          </cell>
          <cell r="L2023">
            <v>0</v>
          </cell>
          <cell r="M2023">
            <v>0</v>
          </cell>
          <cell r="N2023">
            <v>0</v>
          </cell>
          <cell r="O2023">
            <v>0</v>
          </cell>
          <cell r="P2023">
            <v>0</v>
          </cell>
          <cell r="Q2023">
            <v>0</v>
          </cell>
        </row>
        <row r="2024">
          <cell r="C2024">
            <v>0</v>
          </cell>
          <cell r="D2024">
            <v>0</v>
          </cell>
          <cell r="E2024">
            <v>0</v>
          </cell>
          <cell r="F2024">
            <v>0</v>
          </cell>
          <cell r="G2024">
            <v>0</v>
          </cell>
          <cell r="H2024">
            <v>0</v>
          </cell>
          <cell r="I2024">
            <v>0</v>
          </cell>
          <cell r="J2024">
            <v>0</v>
          </cell>
          <cell r="K2024">
            <v>0</v>
          </cell>
          <cell r="L2024" t="str">
            <v>VERSIÓN</v>
          </cell>
          <cell r="M2024">
            <v>0</v>
          </cell>
          <cell r="N2024">
            <v>0</v>
          </cell>
          <cell r="O2024">
            <v>0</v>
          </cell>
          <cell r="P2024">
            <v>0</v>
          </cell>
          <cell r="Q2024">
            <v>0</v>
          </cell>
        </row>
        <row r="2025">
          <cell r="C2025">
            <v>0</v>
          </cell>
          <cell r="D2025" t="str">
            <v xml:space="preserve">[NÚMERO DEL PROCESO] </v>
          </cell>
          <cell r="E2025">
            <v>0</v>
          </cell>
          <cell r="F2025">
            <v>0</v>
          </cell>
          <cell r="G2025">
            <v>0</v>
          </cell>
          <cell r="H2025">
            <v>0</v>
          </cell>
          <cell r="I2025">
            <v>0</v>
          </cell>
          <cell r="J2025">
            <v>0</v>
          </cell>
          <cell r="K2025">
            <v>0</v>
          </cell>
          <cell r="L2025">
            <v>0</v>
          </cell>
          <cell r="M2025">
            <v>0</v>
          </cell>
          <cell r="N2025">
            <v>0</v>
          </cell>
          <cell r="O2025">
            <v>0</v>
          </cell>
          <cell r="P2025">
            <v>0</v>
          </cell>
          <cell r="Q2025">
            <v>0</v>
          </cell>
        </row>
        <row r="2026">
          <cell r="C2026">
            <v>0</v>
          </cell>
          <cell r="D2026">
            <v>0</v>
          </cell>
          <cell r="E2026">
            <v>0</v>
          </cell>
          <cell r="F2026">
            <v>0</v>
          </cell>
          <cell r="G2026">
            <v>0</v>
          </cell>
          <cell r="H2026">
            <v>0</v>
          </cell>
          <cell r="I2026">
            <v>0</v>
          </cell>
          <cell r="J2026">
            <v>0</v>
          </cell>
          <cell r="K2026">
            <v>0</v>
          </cell>
          <cell r="L2026" t="str">
            <v>PÁGINA</v>
          </cell>
          <cell r="M2026">
            <v>1</v>
          </cell>
          <cell r="N2026" t="str">
            <v>DE</v>
          </cell>
          <cell r="O2026">
            <v>1</v>
          </cell>
          <cell r="P2026">
            <v>0</v>
          </cell>
          <cell r="Q2026">
            <v>0</v>
          </cell>
        </row>
        <row r="2027">
          <cell r="C2027">
            <v>0</v>
          </cell>
          <cell r="D2027" t="str">
            <v xml:space="preserve">ANALISIS DE PRECIOS UNITARIOS </v>
          </cell>
          <cell r="E2027">
            <v>0</v>
          </cell>
          <cell r="F2027">
            <v>0</v>
          </cell>
          <cell r="G2027">
            <v>0</v>
          </cell>
          <cell r="H2027">
            <v>0</v>
          </cell>
          <cell r="I2027">
            <v>0</v>
          </cell>
          <cell r="J2027">
            <v>0</v>
          </cell>
          <cell r="K2027">
            <v>0</v>
          </cell>
          <cell r="L2027">
            <v>0</v>
          </cell>
          <cell r="M2027">
            <v>0</v>
          </cell>
          <cell r="N2027">
            <v>0</v>
          </cell>
          <cell r="O2027">
            <v>0</v>
          </cell>
          <cell r="P2027">
            <v>0</v>
          </cell>
          <cell r="Q2027">
            <v>0</v>
          </cell>
        </row>
        <row r="2028">
          <cell r="C2028">
            <v>0</v>
          </cell>
          <cell r="D2028">
            <v>0</v>
          </cell>
          <cell r="E2028">
            <v>0</v>
          </cell>
          <cell r="F2028">
            <v>0</v>
          </cell>
          <cell r="G2028">
            <v>0</v>
          </cell>
          <cell r="H2028">
            <v>0</v>
          </cell>
          <cell r="I2028">
            <v>0</v>
          </cell>
          <cell r="J2028">
            <v>0</v>
          </cell>
          <cell r="K2028">
            <v>0</v>
          </cell>
          <cell r="L2028">
            <v>0</v>
          </cell>
          <cell r="M2028">
            <v>0</v>
          </cell>
          <cell r="N2028">
            <v>0</v>
          </cell>
          <cell r="O2028">
            <v>0</v>
          </cell>
          <cell r="P2028">
            <v>0</v>
          </cell>
          <cell r="Q2028">
            <v>0</v>
          </cell>
        </row>
        <row r="2029">
          <cell r="C2029">
            <v>0</v>
          </cell>
          <cell r="D2029">
            <v>0</v>
          </cell>
          <cell r="E2029">
            <v>0</v>
          </cell>
          <cell r="F2029">
            <v>0</v>
          </cell>
          <cell r="G2029">
            <v>0</v>
          </cell>
          <cell r="H2029">
            <v>0</v>
          </cell>
          <cell r="I2029">
            <v>0</v>
          </cell>
          <cell r="J2029">
            <v>0</v>
          </cell>
          <cell r="K2029">
            <v>0</v>
          </cell>
          <cell r="L2029" t="str">
            <v>FECHA</v>
          </cell>
          <cell r="M2029" t="str">
            <v>DD</v>
          </cell>
          <cell r="N2029" t="str">
            <v>MM</v>
          </cell>
          <cell r="O2029" t="str">
            <v>AA</v>
          </cell>
          <cell r="P2029">
            <v>0</v>
          </cell>
          <cell r="Q2029">
            <v>0</v>
          </cell>
        </row>
        <row r="2030">
          <cell r="C2030">
            <v>0</v>
          </cell>
          <cell r="D2030">
            <v>0</v>
          </cell>
          <cell r="E2030">
            <v>0</v>
          </cell>
          <cell r="F2030">
            <v>0</v>
          </cell>
          <cell r="G2030">
            <v>0</v>
          </cell>
          <cell r="H2030">
            <v>0</v>
          </cell>
          <cell r="I2030">
            <v>0</v>
          </cell>
          <cell r="J2030">
            <v>0</v>
          </cell>
          <cell r="K2030">
            <v>0</v>
          </cell>
          <cell r="L2030">
            <v>0</v>
          </cell>
          <cell r="M2030">
            <v>8</v>
          </cell>
          <cell r="N2030">
            <v>5</v>
          </cell>
          <cell r="O2030">
            <v>2023</v>
          </cell>
          <cell r="P2030">
            <v>0</v>
          </cell>
          <cell r="Q2030">
            <v>0</v>
          </cell>
        </row>
        <row r="2031">
          <cell r="C2031" t="str">
            <v>ITEMS DE LA PROPUESTA ECONÓMICA</v>
          </cell>
          <cell r="D2031">
            <v>0</v>
          </cell>
          <cell r="E2031">
            <v>0</v>
          </cell>
          <cell r="F2031">
            <v>0</v>
          </cell>
          <cell r="G2031">
            <v>0</v>
          </cell>
          <cell r="H2031">
            <v>0</v>
          </cell>
          <cell r="I2031" t="str">
            <v>ITEMS NO PREVISTOS</v>
          </cell>
          <cell r="J2031">
            <v>0</v>
          </cell>
          <cell r="K2031">
            <v>0</v>
          </cell>
          <cell r="L2031">
            <v>0</v>
          </cell>
          <cell r="M2031">
            <v>0</v>
          </cell>
          <cell r="N2031">
            <v>0</v>
          </cell>
          <cell r="O2031">
            <v>0</v>
          </cell>
          <cell r="P2031">
            <v>0</v>
          </cell>
          <cell r="Q2031">
            <v>0</v>
          </cell>
        </row>
        <row r="2032">
          <cell r="C2032">
            <v>0</v>
          </cell>
          <cell r="D2032">
            <v>0</v>
          </cell>
          <cell r="E2032">
            <v>0</v>
          </cell>
          <cell r="F2032">
            <v>0</v>
          </cell>
          <cell r="G2032">
            <v>0</v>
          </cell>
          <cell r="H2032">
            <v>0</v>
          </cell>
          <cell r="I2032">
            <v>0</v>
          </cell>
          <cell r="J2032">
            <v>0</v>
          </cell>
          <cell r="K2032">
            <v>0</v>
          </cell>
          <cell r="L2032">
            <v>0</v>
          </cell>
          <cell r="M2032">
            <v>0</v>
          </cell>
          <cell r="N2032">
            <v>0</v>
          </cell>
          <cell r="O2032">
            <v>0</v>
          </cell>
          <cell r="P2032">
            <v>0</v>
          </cell>
          <cell r="Q2032">
            <v>0</v>
          </cell>
        </row>
        <row r="2033">
          <cell r="C2033">
            <v>0</v>
          </cell>
          <cell r="D2033">
            <v>0</v>
          </cell>
          <cell r="E2033">
            <v>0</v>
          </cell>
          <cell r="F2033">
            <v>0</v>
          </cell>
          <cell r="G2033">
            <v>0</v>
          </cell>
          <cell r="H2033">
            <v>0</v>
          </cell>
          <cell r="I2033">
            <v>0</v>
          </cell>
          <cell r="J2033">
            <v>0</v>
          </cell>
          <cell r="K2033">
            <v>0</v>
          </cell>
          <cell r="L2033">
            <v>0</v>
          </cell>
          <cell r="M2033">
            <v>0</v>
          </cell>
          <cell r="N2033">
            <v>0</v>
          </cell>
          <cell r="O2033">
            <v>0</v>
          </cell>
          <cell r="P2033">
            <v>0</v>
          </cell>
          <cell r="Q2033">
            <v>0</v>
          </cell>
        </row>
        <row r="2034">
          <cell r="C2034">
            <v>0</v>
          </cell>
          <cell r="D2034">
            <v>0</v>
          </cell>
          <cell r="E2034">
            <v>0</v>
          </cell>
          <cell r="F2034">
            <v>0</v>
          </cell>
          <cell r="G2034">
            <v>0</v>
          </cell>
          <cell r="H2034">
            <v>0</v>
          </cell>
          <cell r="I2034">
            <v>0</v>
          </cell>
          <cell r="J2034">
            <v>0</v>
          </cell>
          <cell r="K2034">
            <v>0</v>
          </cell>
          <cell r="L2034">
            <v>0</v>
          </cell>
          <cell r="M2034">
            <v>0</v>
          </cell>
          <cell r="N2034">
            <v>0</v>
          </cell>
          <cell r="O2034">
            <v>0</v>
          </cell>
          <cell r="P2034">
            <v>0</v>
          </cell>
          <cell r="Q2034">
            <v>0</v>
          </cell>
        </row>
        <row r="2035">
          <cell r="C2035" t="str">
            <v>DATOS ESPECÍFICOS</v>
          </cell>
          <cell r="D2035">
            <v>0</v>
          </cell>
          <cell r="E2035">
            <v>0</v>
          </cell>
          <cell r="F2035">
            <v>0</v>
          </cell>
          <cell r="G2035">
            <v>0</v>
          </cell>
          <cell r="H2035">
            <v>0</v>
          </cell>
          <cell r="I2035">
            <v>0</v>
          </cell>
          <cell r="J2035">
            <v>0</v>
          </cell>
          <cell r="K2035">
            <v>0</v>
          </cell>
          <cell r="L2035">
            <v>0</v>
          </cell>
          <cell r="M2035">
            <v>0</v>
          </cell>
          <cell r="N2035">
            <v>0</v>
          </cell>
          <cell r="O2035">
            <v>0</v>
          </cell>
          <cell r="P2035">
            <v>0</v>
          </cell>
          <cell r="Q2035">
            <v>0</v>
          </cell>
        </row>
        <row r="2036">
          <cell r="C2036">
            <v>0</v>
          </cell>
          <cell r="D2036">
            <v>0</v>
          </cell>
          <cell r="E2036">
            <v>0</v>
          </cell>
          <cell r="F2036">
            <v>0</v>
          </cell>
          <cell r="G2036">
            <v>0</v>
          </cell>
          <cell r="H2036">
            <v>0</v>
          </cell>
          <cell r="I2036">
            <v>0</v>
          </cell>
          <cell r="J2036">
            <v>0</v>
          </cell>
          <cell r="K2036">
            <v>0</v>
          </cell>
          <cell r="L2036">
            <v>0</v>
          </cell>
          <cell r="M2036">
            <v>0</v>
          </cell>
          <cell r="N2036">
            <v>0</v>
          </cell>
          <cell r="O2036">
            <v>0</v>
          </cell>
          <cell r="P2036">
            <v>0</v>
          </cell>
          <cell r="Q2036">
            <v>0</v>
          </cell>
        </row>
        <row r="2037">
          <cell r="C2037" t="str">
            <v>ITEM</v>
          </cell>
          <cell r="D2037" t="str">
            <v>DESCRIPCIÓN</v>
          </cell>
          <cell r="E2037">
            <v>0</v>
          </cell>
          <cell r="F2037">
            <v>0</v>
          </cell>
          <cell r="G2037">
            <v>0</v>
          </cell>
          <cell r="H2037">
            <v>0</v>
          </cell>
          <cell r="I2037">
            <v>0</v>
          </cell>
          <cell r="J2037">
            <v>0</v>
          </cell>
          <cell r="K2037">
            <v>0</v>
          </cell>
          <cell r="L2037">
            <v>0</v>
          </cell>
          <cell r="M2037" t="str">
            <v>UNIDAD</v>
          </cell>
          <cell r="N2037">
            <v>0</v>
          </cell>
          <cell r="O2037" t="str">
            <v>CANTIDAD</v>
          </cell>
          <cell r="P2037">
            <v>0</v>
          </cell>
          <cell r="Q2037">
            <v>0</v>
          </cell>
        </row>
        <row r="2038">
          <cell r="C2038" t="str">
            <v>5.7.4</v>
          </cell>
          <cell r="D2038" t="str">
            <v>S.T.I de TERMINAL CON CÁMARA DE AIRE, en TUBERÍA DE PVC , con un DIÁMETRO DE 1/2". Incluye suministro y transporte de los materiales, canche, accesorios de PVC, sellante, soldadura, teflón, y todo lo necesario para su correcta instalación y funcionamiento.</v>
          </cell>
          <cell r="E2038">
            <v>0</v>
          </cell>
          <cell r="F2038">
            <v>0</v>
          </cell>
          <cell r="G2038">
            <v>0</v>
          </cell>
          <cell r="H2038">
            <v>0</v>
          </cell>
          <cell r="I2038">
            <v>0</v>
          </cell>
          <cell r="J2038">
            <v>0</v>
          </cell>
          <cell r="K2038">
            <v>0</v>
          </cell>
          <cell r="L2038">
            <v>0</v>
          </cell>
          <cell r="M2038" t="str">
            <v>u</v>
          </cell>
          <cell r="N2038">
            <v>0</v>
          </cell>
          <cell r="O2038">
            <v>5</v>
          </cell>
          <cell r="P2038">
            <v>0</v>
          </cell>
          <cell r="Q2038">
            <v>0</v>
          </cell>
          <cell r="R2038">
            <v>22404</v>
          </cell>
          <cell r="S2038">
            <v>28885</v>
          </cell>
          <cell r="T2038">
            <v>3.5299999999999998E-2</v>
          </cell>
          <cell r="U2038">
            <v>0.25890000000000002</v>
          </cell>
          <cell r="V2038">
            <v>0</v>
          </cell>
          <cell r="W2038">
            <v>0.70579999999999998</v>
          </cell>
        </row>
        <row r="2039">
          <cell r="C2039" t="str">
            <v>I. EQUIPO</v>
          </cell>
          <cell r="D2039">
            <v>0</v>
          </cell>
          <cell r="E2039">
            <v>0</v>
          </cell>
          <cell r="F2039">
            <v>0</v>
          </cell>
          <cell r="G2039">
            <v>0</v>
          </cell>
          <cell r="H2039">
            <v>0</v>
          </cell>
          <cell r="I2039">
            <v>0</v>
          </cell>
          <cell r="J2039">
            <v>0</v>
          </cell>
          <cell r="K2039">
            <v>0</v>
          </cell>
          <cell r="L2039">
            <v>0</v>
          </cell>
          <cell r="M2039">
            <v>0</v>
          </cell>
          <cell r="N2039">
            <v>0</v>
          </cell>
          <cell r="O2039">
            <v>0</v>
          </cell>
          <cell r="P2039">
            <v>0</v>
          </cell>
          <cell r="Q2039">
            <v>0</v>
          </cell>
        </row>
        <row r="2040">
          <cell r="C2040">
            <v>0</v>
          </cell>
          <cell r="D2040">
            <v>0</v>
          </cell>
          <cell r="E2040">
            <v>0</v>
          </cell>
          <cell r="F2040">
            <v>0</v>
          </cell>
          <cell r="G2040">
            <v>0</v>
          </cell>
          <cell r="H2040">
            <v>0</v>
          </cell>
          <cell r="I2040">
            <v>0</v>
          </cell>
          <cell r="J2040">
            <v>0</v>
          </cell>
          <cell r="K2040">
            <v>0</v>
          </cell>
          <cell r="L2040">
            <v>0</v>
          </cell>
          <cell r="M2040">
            <v>0</v>
          </cell>
          <cell r="N2040">
            <v>0</v>
          </cell>
          <cell r="O2040">
            <v>0</v>
          </cell>
          <cell r="P2040">
            <v>0</v>
          </cell>
          <cell r="Q2040">
            <v>0</v>
          </cell>
        </row>
        <row r="2041">
          <cell r="C2041" t="str">
            <v>DESCRIPCIÓN</v>
          </cell>
          <cell r="D2041">
            <v>0</v>
          </cell>
          <cell r="E2041">
            <v>0</v>
          </cell>
          <cell r="F2041">
            <v>0</v>
          </cell>
          <cell r="G2041">
            <v>0</v>
          </cell>
          <cell r="H2041" t="str">
            <v>MARCA</v>
          </cell>
          <cell r="I2041">
            <v>0</v>
          </cell>
          <cell r="J2041" t="str">
            <v>TIPO</v>
          </cell>
          <cell r="K2041">
            <v>0</v>
          </cell>
          <cell r="L2041" t="str">
            <v>TARIFA/HORA</v>
          </cell>
          <cell r="M2041" t="str">
            <v>RENDIMIENTO</v>
          </cell>
          <cell r="N2041">
            <v>0</v>
          </cell>
          <cell r="O2041" t="str">
            <v>Vr. UNITARIO</v>
          </cell>
          <cell r="P2041">
            <v>0</v>
          </cell>
          <cell r="Q2041">
            <v>0</v>
          </cell>
        </row>
        <row r="2042">
          <cell r="C2042">
            <v>0</v>
          </cell>
          <cell r="D2042">
            <v>0</v>
          </cell>
          <cell r="E2042">
            <v>0</v>
          </cell>
          <cell r="F2042">
            <v>0</v>
          </cell>
          <cell r="G2042">
            <v>0</v>
          </cell>
          <cell r="H2042">
            <v>0</v>
          </cell>
          <cell r="I2042">
            <v>0</v>
          </cell>
          <cell r="J2042" t="str">
            <v/>
          </cell>
          <cell r="K2042">
            <v>0</v>
          </cell>
          <cell r="L2042" t="str">
            <v/>
          </cell>
          <cell r="M2042">
            <v>0</v>
          </cell>
          <cell r="N2042">
            <v>0</v>
          </cell>
          <cell r="O2042">
            <v>0</v>
          </cell>
          <cell r="P2042">
            <v>0</v>
          </cell>
          <cell r="Q2042">
            <v>0</v>
          </cell>
          <cell r="R2042">
            <v>0</v>
          </cell>
          <cell r="T2042">
            <v>0</v>
          </cell>
        </row>
        <row r="2043">
          <cell r="C2043">
            <v>0</v>
          </cell>
          <cell r="D2043">
            <v>0</v>
          </cell>
          <cell r="E2043">
            <v>0</v>
          </cell>
          <cell r="F2043">
            <v>0</v>
          </cell>
          <cell r="G2043">
            <v>0</v>
          </cell>
          <cell r="H2043">
            <v>0</v>
          </cell>
          <cell r="I2043">
            <v>0</v>
          </cell>
          <cell r="J2043" t="str">
            <v/>
          </cell>
          <cell r="K2043">
            <v>0</v>
          </cell>
          <cell r="L2043" t="str">
            <v/>
          </cell>
          <cell r="M2043">
            <v>0</v>
          </cell>
          <cell r="N2043">
            <v>0</v>
          </cell>
          <cell r="O2043">
            <v>0</v>
          </cell>
          <cell r="P2043">
            <v>0</v>
          </cell>
          <cell r="Q2043">
            <v>0</v>
          </cell>
          <cell r="R2043">
            <v>0</v>
          </cell>
          <cell r="T2043">
            <v>0</v>
          </cell>
        </row>
        <row r="2044">
          <cell r="C2044">
            <v>0</v>
          </cell>
          <cell r="D2044">
            <v>0</v>
          </cell>
          <cell r="E2044">
            <v>0</v>
          </cell>
          <cell r="F2044">
            <v>0</v>
          </cell>
          <cell r="G2044">
            <v>0</v>
          </cell>
          <cell r="H2044">
            <v>0</v>
          </cell>
          <cell r="I2044">
            <v>0</v>
          </cell>
          <cell r="J2044" t="str">
            <v/>
          </cell>
          <cell r="K2044">
            <v>0</v>
          </cell>
          <cell r="L2044" t="str">
            <v/>
          </cell>
          <cell r="M2044">
            <v>0</v>
          </cell>
          <cell r="N2044">
            <v>0</v>
          </cell>
          <cell r="O2044">
            <v>0</v>
          </cell>
          <cell r="P2044">
            <v>0</v>
          </cell>
          <cell r="Q2044">
            <v>0</v>
          </cell>
          <cell r="R2044">
            <v>0</v>
          </cell>
          <cell r="T2044">
            <v>0</v>
          </cell>
        </row>
        <row r="2045">
          <cell r="C2045" t="str">
            <v>Herramienta Menor (Como % de Mano de Obra)</v>
          </cell>
          <cell r="D2045">
            <v>0</v>
          </cell>
          <cell r="E2045">
            <v>0</v>
          </cell>
          <cell r="F2045">
            <v>0</v>
          </cell>
          <cell r="G2045">
            <v>0</v>
          </cell>
          <cell r="H2045">
            <v>0</v>
          </cell>
          <cell r="I2045">
            <v>0</v>
          </cell>
          <cell r="J2045" t="str">
            <v>Dia</v>
          </cell>
          <cell r="K2045">
            <v>0</v>
          </cell>
          <cell r="L2045">
            <v>15812</v>
          </cell>
          <cell r="M2045">
            <v>0.05</v>
          </cell>
          <cell r="N2045">
            <v>0</v>
          </cell>
          <cell r="O2045">
            <v>791</v>
          </cell>
          <cell r="P2045">
            <v>0</v>
          </cell>
          <cell r="Q2045">
            <v>0</v>
          </cell>
          <cell r="R2045">
            <v>3955</v>
          </cell>
          <cell r="T2045" t="str">
            <v>Herramienta Menor (Como % de Mano de Obra)</v>
          </cell>
        </row>
        <row r="2046">
          <cell r="C2046">
            <v>0</v>
          </cell>
          <cell r="D2046">
            <v>0</v>
          </cell>
          <cell r="E2046">
            <v>0</v>
          </cell>
          <cell r="F2046">
            <v>0</v>
          </cell>
          <cell r="G2046">
            <v>0</v>
          </cell>
          <cell r="H2046">
            <v>0</v>
          </cell>
          <cell r="I2046">
            <v>0</v>
          </cell>
          <cell r="J2046">
            <v>0</v>
          </cell>
          <cell r="K2046">
            <v>0</v>
          </cell>
          <cell r="L2046">
            <v>3.5299999999999998E-2</v>
          </cell>
          <cell r="M2046" t="str">
            <v>SUBTOTAL $</v>
          </cell>
          <cell r="N2046">
            <v>0</v>
          </cell>
          <cell r="O2046">
            <v>791</v>
          </cell>
          <cell r="P2046">
            <v>0</v>
          </cell>
          <cell r="Q2046">
            <v>0</v>
          </cell>
          <cell r="T2046">
            <v>0</v>
          </cell>
        </row>
        <row r="2047">
          <cell r="C2047" t="str">
            <v>II. MATERIALES</v>
          </cell>
          <cell r="D2047">
            <v>0</v>
          </cell>
          <cell r="E2047">
            <v>0</v>
          </cell>
          <cell r="F2047">
            <v>0</v>
          </cell>
          <cell r="G2047">
            <v>0</v>
          </cell>
          <cell r="H2047">
            <v>0</v>
          </cell>
          <cell r="I2047">
            <v>0</v>
          </cell>
          <cell r="J2047">
            <v>0</v>
          </cell>
          <cell r="K2047">
            <v>0</v>
          </cell>
          <cell r="L2047">
            <v>0</v>
          </cell>
          <cell r="M2047">
            <v>0</v>
          </cell>
          <cell r="N2047">
            <v>0</v>
          </cell>
          <cell r="O2047">
            <v>0</v>
          </cell>
          <cell r="P2047">
            <v>0</v>
          </cell>
          <cell r="Q2047">
            <v>0</v>
          </cell>
          <cell r="T2047">
            <v>0</v>
          </cell>
        </row>
        <row r="2048">
          <cell r="C2048">
            <v>0</v>
          </cell>
          <cell r="D2048">
            <v>0</v>
          </cell>
          <cell r="E2048">
            <v>0</v>
          </cell>
          <cell r="F2048">
            <v>0</v>
          </cell>
          <cell r="G2048">
            <v>0</v>
          </cell>
          <cell r="H2048">
            <v>0</v>
          </cell>
          <cell r="I2048">
            <v>0</v>
          </cell>
          <cell r="J2048">
            <v>0</v>
          </cell>
          <cell r="K2048">
            <v>0</v>
          </cell>
          <cell r="L2048">
            <v>0</v>
          </cell>
          <cell r="M2048">
            <v>0</v>
          </cell>
          <cell r="N2048">
            <v>0</v>
          </cell>
          <cell r="O2048">
            <v>0</v>
          </cell>
          <cell r="P2048">
            <v>0</v>
          </cell>
          <cell r="Q2048">
            <v>0</v>
          </cell>
          <cell r="T2048">
            <v>0</v>
          </cell>
        </row>
        <row r="2049">
          <cell r="C2049" t="str">
            <v>DESCRIPCIÓN</v>
          </cell>
          <cell r="D2049">
            <v>0</v>
          </cell>
          <cell r="E2049">
            <v>0</v>
          </cell>
          <cell r="F2049">
            <v>0</v>
          </cell>
          <cell r="G2049">
            <v>0</v>
          </cell>
          <cell r="H2049">
            <v>0</v>
          </cell>
          <cell r="I2049">
            <v>0</v>
          </cell>
          <cell r="J2049">
            <v>0</v>
          </cell>
          <cell r="K2049" t="str">
            <v>UNIDAD</v>
          </cell>
          <cell r="L2049" t="str">
            <v>CANTIDAD</v>
          </cell>
          <cell r="M2049" t="str">
            <v>PRECIO UNIT.</v>
          </cell>
          <cell r="N2049">
            <v>0</v>
          </cell>
          <cell r="O2049" t="str">
            <v>Vr. UNITARIO</v>
          </cell>
          <cell r="P2049">
            <v>0</v>
          </cell>
          <cell r="Q2049">
            <v>0</v>
          </cell>
          <cell r="T2049">
            <v>0</v>
          </cell>
        </row>
        <row r="2050">
          <cell r="C2050" t="str">
            <v>Tubo 1/2" Presión 9-500 x 6 m</v>
          </cell>
          <cell r="D2050">
            <v>0</v>
          </cell>
          <cell r="E2050">
            <v>0</v>
          </cell>
          <cell r="F2050">
            <v>0</v>
          </cell>
          <cell r="G2050">
            <v>0</v>
          </cell>
          <cell r="H2050">
            <v>0</v>
          </cell>
          <cell r="I2050">
            <v>0</v>
          </cell>
          <cell r="J2050">
            <v>0</v>
          </cell>
          <cell r="K2050" t="str">
            <v>u</v>
          </cell>
          <cell r="L2050">
            <v>8.7499999999999994E-2</v>
          </cell>
          <cell r="M2050">
            <v>26800</v>
          </cell>
          <cell r="N2050">
            <v>0</v>
          </cell>
          <cell r="O2050">
            <v>2345</v>
          </cell>
          <cell r="P2050">
            <v>0</v>
          </cell>
          <cell r="Q2050">
            <v>0</v>
          </cell>
          <cell r="R2050">
            <v>0.44</v>
          </cell>
          <cell r="T2050" t="str">
            <v>Tubo 1/2" Presión 9-500 x 6 m</v>
          </cell>
        </row>
        <row r="2051">
          <cell r="C2051" t="str">
            <v>Tee PVC-P Ø= 1/2"</v>
          </cell>
          <cell r="D2051">
            <v>0</v>
          </cell>
          <cell r="E2051">
            <v>0</v>
          </cell>
          <cell r="F2051">
            <v>0</v>
          </cell>
          <cell r="G2051">
            <v>0</v>
          </cell>
          <cell r="H2051">
            <v>0</v>
          </cell>
          <cell r="I2051">
            <v>0</v>
          </cell>
          <cell r="J2051">
            <v>0</v>
          </cell>
          <cell r="K2051" t="str">
            <v>u</v>
          </cell>
          <cell r="L2051">
            <v>1</v>
          </cell>
          <cell r="M2051">
            <v>1049</v>
          </cell>
          <cell r="N2051">
            <v>0</v>
          </cell>
          <cell r="O2051">
            <v>1049</v>
          </cell>
          <cell r="P2051">
            <v>0</v>
          </cell>
          <cell r="Q2051">
            <v>0</v>
          </cell>
          <cell r="R2051">
            <v>5</v>
          </cell>
          <cell r="T2051" t="str">
            <v>Tee PVC-P Ø= 1/2"</v>
          </cell>
        </row>
        <row r="2052">
          <cell r="C2052" t="str">
            <v>Adaptador macho PVC-P Ø= 1/2"</v>
          </cell>
          <cell r="D2052">
            <v>0</v>
          </cell>
          <cell r="E2052">
            <v>0</v>
          </cell>
          <cell r="F2052">
            <v>0</v>
          </cell>
          <cell r="G2052">
            <v>0</v>
          </cell>
          <cell r="H2052">
            <v>0</v>
          </cell>
          <cell r="I2052">
            <v>0</v>
          </cell>
          <cell r="J2052">
            <v>0</v>
          </cell>
          <cell r="K2052" t="str">
            <v>u</v>
          </cell>
          <cell r="L2052">
            <v>1</v>
          </cell>
          <cell r="M2052">
            <v>944</v>
          </cell>
          <cell r="N2052">
            <v>0</v>
          </cell>
          <cell r="O2052">
            <v>944</v>
          </cell>
          <cell r="P2052">
            <v>0</v>
          </cell>
          <cell r="Q2052">
            <v>0</v>
          </cell>
          <cell r="R2052">
            <v>5</v>
          </cell>
          <cell r="T2052" t="str">
            <v>Adaptador macho PVC-P Ø= 1/2"</v>
          </cell>
        </row>
        <row r="2053">
          <cell r="C2053" t="str">
            <v>Tapón Roscado 1/2 Presión</v>
          </cell>
          <cell r="D2053">
            <v>0</v>
          </cell>
          <cell r="E2053">
            <v>0</v>
          </cell>
          <cell r="F2053">
            <v>0</v>
          </cell>
          <cell r="G2053">
            <v>0</v>
          </cell>
          <cell r="H2053">
            <v>0</v>
          </cell>
          <cell r="I2053">
            <v>0</v>
          </cell>
          <cell r="J2053">
            <v>0</v>
          </cell>
          <cell r="K2053" t="str">
            <v>u</v>
          </cell>
          <cell r="L2053">
            <v>1</v>
          </cell>
          <cell r="M2053">
            <v>700</v>
          </cell>
          <cell r="N2053">
            <v>0</v>
          </cell>
          <cell r="O2053">
            <v>700</v>
          </cell>
          <cell r="P2053">
            <v>0</v>
          </cell>
          <cell r="Q2053">
            <v>0</v>
          </cell>
          <cell r="R2053">
            <v>5</v>
          </cell>
          <cell r="T2053" t="str">
            <v>Tapón Roscado 1/2 Presión</v>
          </cell>
        </row>
        <row r="2054">
          <cell r="C2054" t="str">
            <v>Soldadura liquida PVC 1/4 de Gl</v>
          </cell>
          <cell r="D2054">
            <v>0</v>
          </cell>
          <cell r="E2054">
            <v>0</v>
          </cell>
          <cell r="F2054">
            <v>0</v>
          </cell>
          <cell r="G2054">
            <v>0</v>
          </cell>
          <cell r="H2054">
            <v>0</v>
          </cell>
          <cell r="I2054">
            <v>0</v>
          </cell>
          <cell r="J2054">
            <v>0</v>
          </cell>
          <cell r="K2054" t="str">
            <v>u</v>
          </cell>
          <cell r="L2054">
            <v>6.783E-3</v>
          </cell>
          <cell r="M2054">
            <v>10695</v>
          </cell>
          <cell r="N2054">
            <v>0</v>
          </cell>
          <cell r="O2054">
            <v>73</v>
          </cell>
          <cell r="P2054">
            <v>0</v>
          </cell>
          <cell r="Q2054">
            <v>0</v>
          </cell>
          <cell r="R2054">
            <v>0.03</v>
          </cell>
          <cell r="T2054" t="str">
            <v>Soldadura liquida PVC 1/4 de Gl</v>
          </cell>
        </row>
        <row r="2055">
          <cell r="C2055" t="str">
            <v xml:space="preserve">Removedor PVC 1/4 galon </v>
          </cell>
          <cell r="D2055">
            <v>0</v>
          </cell>
          <cell r="E2055">
            <v>0</v>
          </cell>
          <cell r="F2055">
            <v>0</v>
          </cell>
          <cell r="G2055">
            <v>0</v>
          </cell>
          <cell r="H2055">
            <v>0</v>
          </cell>
          <cell r="I2055">
            <v>0</v>
          </cell>
          <cell r="J2055">
            <v>0</v>
          </cell>
          <cell r="K2055" t="str">
            <v>u</v>
          </cell>
          <cell r="L2055">
            <v>2.0958000000000001E-2</v>
          </cell>
          <cell r="M2055">
            <v>32934</v>
          </cell>
          <cell r="N2055">
            <v>0</v>
          </cell>
          <cell r="O2055">
            <v>690</v>
          </cell>
          <cell r="P2055">
            <v>0</v>
          </cell>
          <cell r="Q2055">
            <v>0</v>
          </cell>
          <cell r="R2055">
            <v>0.1</v>
          </cell>
          <cell r="T2055" t="str">
            <v xml:space="preserve">Removedor PVC 1/4 galon </v>
          </cell>
        </row>
        <row r="2056">
          <cell r="C2056">
            <v>0</v>
          </cell>
          <cell r="D2056">
            <v>0</v>
          </cell>
          <cell r="E2056">
            <v>0</v>
          </cell>
          <cell r="F2056">
            <v>0</v>
          </cell>
          <cell r="G2056">
            <v>0</v>
          </cell>
          <cell r="H2056">
            <v>0</v>
          </cell>
          <cell r="I2056">
            <v>0</v>
          </cell>
          <cell r="J2056">
            <v>0</v>
          </cell>
          <cell r="K2056" t="str">
            <v/>
          </cell>
          <cell r="L2056">
            <v>0</v>
          </cell>
          <cell r="M2056">
            <v>0</v>
          </cell>
          <cell r="N2056">
            <v>0</v>
          </cell>
          <cell r="O2056">
            <v>0</v>
          </cell>
          <cell r="P2056">
            <v>0</v>
          </cell>
          <cell r="Q2056">
            <v>0</v>
          </cell>
          <cell r="R2056">
            <v>0</v>
          </cell>
          <cell r="T2056">
            <v>0</v>
          </cell>
        </row>
        <row r="2057">
          <cell r="C2057">
            <v>0</v>
          </cell>
          <cell r="D2057">
            <v>0</v>
          </cell>
          <cell r="E2057">
            <v>0</v>
          </cell>
          <cell r="F2057">
            <v>0</v>
          </cell>
          <cell r="G2057">
            <v>0</v>
          </cell>
          <cell r="H2057">
            <v>0</v>
          </cell>
          <cell r="I2057">
            <v>0</v>
          </cell>
          <cell r="J2057">
            <v>0</v>
          </cell>
          <cell r="K2057">
            <v>0</v>
          </cell>
          <cell r="L2057">
            <v>0.25890000000000002</v>
          </cell>
          <cell r="M2057" t="str">
            <v>SUBTOTAL $</v>
          </cell>
          <cell r="N2057">
            <v>0</v>
          </cell>
          <cell r="O2057">
            <v>5801</v>
          </cell>
          <cell r="P2057">
            <v>0</v>
          </cell>
          <cell r="Q2057">
            <v>0</v>
          </cell>
          <cell r="T2057">
            <v>0</v>
          </cell>
        </row>
        <row r="2058">
          <cell r="C2058" t="str">
            <v>III. TRANSPORTES</v>
          </cell>
          <cell r="D2058">
            <v>0</v>
          </cell>
          <cell r="E2058">
            <v>0</v>
          </cell>
          <cell r="F2058">
            <v>0</v>
          </cell>
          <cell r="G2058">
            <v>0</v>
          </cell>
          <cell r="H2058">
            <v>0</v>
          </cell>
          <cell r="I2058">
            <v>0</v>
          </cell>
          <cell r="J2058">
            <v>0</v>
          </cell>
          <cell r="K2058">
            <v>0</v>
          </cell>
          <cell r="L2058">
            <v>0</v>
          </cell>
          <cell r="M2058">
            <v>0</v>
          </cell>
          <cell r="N2058">
            <v>0</v>
          </cell>
          <cell r="O2058">
            <v>0</v>
          </cell>
          <cell r="P2058">
            <v>0</v>
          </cell>
          <cell r="Q2058">
            <v>0</v>
          </cell>
          <cell r="T2058">
            <v>0</v>
          </cell>
        </row>
        <row r="2059">
          <cell r="C2059">
            <v>0</v>
          </cell>
          <cell r="D2059">
            <v>0</v>
          </cell>
          <cell r="E2059">
            <v>0</v>
          </cell>
          <cell r="F2059">
            <v>0</v>
          </cell>
          <cell r="G2059">
            <v>0</v>
          </cell>
          <cell r="H2059">
            <v>0</v>
          </cell>
          <cell r="I2059">
            <v>0</v>
          </cell>
          <cell r="J2059">
            <v>0</v>
          </cell>
          <cell r="K2059">
            <v>0</v>
          </cell>
          <cell r="L2059">
            <v>0</v>
          </cell>
          <cell r="M2059">
            <v>0</v>
          </cell>
          <cell r="N2059">
            <v>0</v>
          </cell>
          <cell r="O2059">
            <v>0</v>
          </cell>
          <cell r="P2059">
            <v>0</v>
          </cell>
          <cell r="Q2059">
            <v>0</v>
          </cell>
          <cell r="T2059">
            <v>0</v>
          </cell>
        </row>
        <row r="2060">
          <cell r="C2060" t="str">
            <v>MATERIAL</v>
          </cell>
          <cell r="D2060">
            <v>0</v>
          </cell>
          <cell r="E2060">
            <v>0</v>
          </cell>
          <cell r="F2060">
            <v>0</v>
          </cell>
          <cell r="G2060">
            <v>0</v>
          </cell>
          <cell r="H2060">
            <v>0</v>
          </cell>
          <cell r="I2060">
            <v>0</v>
          </cell>
          <cell r="J2060" t="str">
            <v>VOL. o PESO</v>
          </cell>
          <cell r="K2060" t="str">
            <v>DISTANCIA</v>
          </cell>
          <cell r="L2060" t="str">
            <v>M3 o Ton/Km</v>
          </cell>
          <cell r="M2060" t="str">
            <v>TARIFA</v>
          </cell>
          <cell r="N2060">
            <v>0</v>
          </cell>
          <cell r="O2060" t="str">
            <v>Vr. UNITARIO</v>
          </cell>
          <cell r="P2060">
            <v>0</v>
          </cell>
          <cell r="Q2060">
            <v>0</v>
          </cell>
          <cell r="T2060">
            <v>0</v>
          </cell>
        </row>
        <row r="2061">
          <cell r="C2061">
            <v>0</v>
          </cell>
          <cell r="D2061">
            <v>0</v>
          </cell>
          <cell r="E2061">
            <v>0</v>
          </cell>
          <cell r="F2061">
            <v>0</v>
          </cell>
          <cell r="G2061">
            <v>0</v>
          </cell>
          <cell r="H2061">
            <v>0</v>
          </cell>
          <cell r="I2061">
            <v>0</v>
          </cell>
          <cell r="J2061" t="str">
            <v/>
          </cell>
          <cell r="K2061">
            <v>0</v>
          </cell>
          <cell r="L2061">
            <v>0</v>
          </cell>
          <cell r="M2061">
            <v>0</v>
          </cell>
          <cell r="N2061">
            <v>0</v>
          </cell>
          <cell r="O2061">
            <v>0</v>
          </cell>
          <cell r="P2061">
            <v>0</v>
          </cell>
          <cell r="Q2061">
            <v>0</v>
          </cell>
          <cell r="R2061">
            <v>0</v>
          </cell>
          <cell r="T2061">
            <v>0</v>
          </cell>
        </row>
        <row r="2062">
          <cell r="C2062">
            <v>0</v>
          </cell>
          <cell r="D2062">
            <v>0</v>
          </cell>
          <cell r="E2062">
            <v>0</v>
          </cell>
          <cell r="F2062">
            <v>0</v>
          </cell>
          <cell r="G2062">
            <v>0</v>
          </cell>
          <cell r="H2062">
            <v>0</v>
          </cell>
          <cell r="I2062">
            <v>0</v>
          </cell>
          <cell r="J2062" t="str">
            <v/>
          </cell>
          <cell r="K2062">
            <v>0</v>
          </cell>
          <cell r="L2062">
            <v>0</v>
          </cell>
          <cell r="M2062">
            <v>0</v>
          </cell>
          <cell r="N2062">
            <v>0</v>
          </cell>
          <cell r="O2062">
            <v>0</v>
          </cell>
          <cell r="P2062">
            <v>0</v>
          </cell>
          <cell r="Q2062">
            <v>0</v>
          </cell>
          <cell r="R2062">
            <v>0</v>
          </cell>
          <cell r="T2062">
            <v>0</v>
          </cell>
        </row>
        <row r="2063">
          <cell r="C2063">
            <v>0</v>
          </cell>
          <cell r="D2063">
            <v>0</v>
          </cell>
          <cell r="E2063">
            <v>0</v>
          </cell>
          <cell r="F2063">
            <v>0</v>
          </cell>
          <cell r="G2063">
            <v>0</v>
          </cell>
          <cell r="H2063">
            <v>0</v>
          </cell>
          <cell r="I2063">
            <v>0</v>
          </cell>
          <cell r="J2063" t="str">
            <v/>
          </cell>
          <cell r="K2063">
            <v>0</v>
          </cell>
          <cell r="L2063">
            <v>0</v>
          </cell>
          <cell r="M2063">
            <v>0</v>
          </cell>
          <cell r="N2063">
            <v>0</v>
          </cell>
          <cell r="O2063">
            <v>0</v>
          </cell>
          <cell r="P2063">
            <v>0</v>
          </cell>
          <cell r="Q2063">
            <v>0</v>
          </cell>
          <cell r="R2063">
            <v>0</v>
          </cell>
          <cell r="T2063">
            <v>0</v>
          </cell>
        </row>
        <row r="2064">
          <cell r="C2064">
            <v>0</v>
          </cell>
          <cell r="D2064">
            <v>0</v>
          </cell>
          <cell r="E2064">
            <v>0</v>
          </cell>
          <cell r="F2064">
            <v>0</v>
          </cell>
          <cell r="G2064">
            <v>0</v>
          </cell>
          <cell r="H2064">
            <v>0</v>
          </cell>
          <cell r="I2064">
            <v>0</v>
          </cell>
          <cell r="J2064">
            <v>0</v>
          </cell>
          <cell r="K2064">
            <v>0</v>
          </cell>
          <cell r="L2064">
            <v>0</v>
          </cell>
          <cell r="M2064" t="str">
            <v>SUBTOTAL $</v>
          </cell>
          <cell r="N2064">
            <v>0</v>
          </cell>
          <cell r="O2064">
            <v>0</v>
          </cell>
          <cell r="P2064">
            <v>0</v>
          </cell>
          <cell r="Q2064">
            <v>0</v>
          </cell>
          <cell r="T2064">
            <v>0</v>
          </cell>
        </row>
        <row r="2065">
          <cell r="C2065" t="str">
            <v>IV. MANO DE OBRA</v>
          </cell>
          <cell r="D2065">
            <v>0</v>
          </cell>
          <cell r="E2065">
            <v>0</v>
          </cell>
          <cell r="F2065">
            <v>0</v>
          </cell>
          <cell r="G2065">
            <v>0</v>
          </cell>
          <cell r="H2065">
            <v>0</v>
          </cell>
          <cell r="I2065">
            <v>0</v>
          </cell>
          <cell r="J2065">
            <v>0</v>
          </cell>
          <cell r="K2065">
            <v>0</v>
          </cell>
          <cell r="L2065">
            <v>0</v>
          </cell>
          <cell r="M2065">
            <v>0</v>
          </cell>
          <cell r="N2065">
            <v>0</v>
          </cell>
          <cell r="O2065">
            <v>0</v>
          </cell>
          <cell r="P2065">
            <v>0</v>
          </cell>
          <cell r="Q2065">
            <v>0</v>
          </cell>
          <cell r="T2065">
            <v>0</v>
          </cell>
        </row>
        <row r="2066">
          <cell r="C2066">
            <v>0</v>
          </cell>
          <cell r="D2066">
            <v>0</v>
          </cell>
          <cell r="E2066">
            <v>0</v>
          </cell>
          <cell r="F2066">
            <v>0</v>
          </cell>
          <cell r="G2066">
            <v>0</v>
          </cell>
          <cell r="H2066">
            <v>0</v>
          </cell>
          <cell r="I2066">
            <v>0</v>
          </cell>
          <cell r="J2066">
            <v>0</v>
          </cell>
          <cell r="K2066">
            <v>0</v>
          </cell>
          <cell r="L2066">
            <v>0</v>
          </cell>
          <cell r="M2066">
            <v>0</v>
          </cell>
          <cell r="N2066">
            <v>0</v>
          </cell>
          <cell r="O2066">
            <v>0</v>
          </cell>
          <cell r="P2066">
            <v>0</v>
          </cell>
          <cell r="Q2066">
            <v>0</v>
          </cell>
          <cell r="T2066">
            <v>0</v>
          </cell>
        </row>
        <row r="2067">
          <cell r="C2067" t="str">
            <v>TRABAJADOR</v>
          </cell>
          <cell r="D2067">
            <v>0</v>
          </cell>
          <cell r="E2067">
            <v>0</v>
          </cell>
          <cell r="F2067">
            <v>0</v>
          </cell>
          <cell r="G2067">
            <v>0</v>
          </cell>
          <cell r="H2067">
            <v>0</v>
          </cell>
          <cell r="I2067" t="str">
            <v>CANTIDAD</v>
          </cell>
          <cell r="J2067" t="str">
            <v>JORNAL</v>
          </cell>
          <cell r="K2067" t="str">
            <v>PRESTACIONES</v>
          </cell>
          <cell r="L2067" t="str">
            <v>JORNAL TOTAL</v>
          </cell>
          <cell r="M2067" t="str">
            <v>RENDIMIENTO</v>
          </cell>
          <cell r="N2067">
            <v>0</v>
          </cell>
          <cell r="O2067" t="str">
            <v>Vr. UNITARIO</v>
          </cell>
          <cell r="P2067">
            <v>0</v>
          </cell>
          <cell r="Q2067">
            <v>0</v>
          </cell>
          <cell r="R2067">
            <v>0</v>
          </cell>
          <cell r="T2067">
            <v>0</v>
          </cell>
        </row>
        <row r="2068">
          <cell r="C2068" t="str">
            <v>Oficial</v>
          </cell>
          <cell r="D2068">
            <v>0</v>
          </cell>
          <cell r="E2068">
            <v>0</v>
          </cell>
          <cell r="F2068">
            <v>0</v>
          </cell>
          <cell r="G2068">
            <v>0</v>
          </cell>
          <cell r="H2068">
            <v>0</v>
          </cell>
          <cell r="I2068">
            <v>1</v>
          </cell>
          <cell r="J2068">
            <v>88160</v>
          </cell>
          <cell r="K2068">
            <v>1.6933</v>
          </cell>
          <cell r="L2068">
            <v>149281</v>
          </cell>
          <cell r="M2068">
            <v>16</v>
          </cell>
          <cell r="N2068">
            <v>0</v>
          </cell>
          <cell r="O2068">
            <v>9330</v>
          </cell>
          <cell r="P2068">
            <v>0</v>
          </cell>
          <cell r="Q2068">
            <v>0</v>
          </cell>
          <cell r="R2068">
            <v>0.31</v>
          </cell>
          <cell r="T2068" t="str">
            <v>Oficial</v>
          </cell>
        </row>
        <row r="2069">
          <cell r="C2069" t="str">
            <v>Ayudante Entendido</v>
          </cell>
          <cell r="D2069">
            <v>0</v>
          </cell>
          <cell r="E2069">
            <v>0</v>
          </cell>
          <cell r="F2069">
            <v>0</v>
          </cell>
          <cell r="G2069">
            <v>0</v>
          </cell>
          <cell r="H2069">
            <v>0</v>
          </cell>
          <cell r="I2069">
            <v>1</v>
          </cell>
          <cell r="J2069">
            <v>60367</v>
          </cell>
          <cell r="K2069">
            <v>1.7181</v>
          </cell>
          <cell r="L2069">
            <v>103717</v>
          </cell>
          <cell r="M2069">
            <v>16</v>
          </cell>
          <cell r="N2069">
            <v>0</v>
          </cell>
          <cell r="O2069">
            <v>6482</v>
          </cell>
          <cell r="P2069">
            <v>0</v>
          </cell>
          <cell r="Q2069">
            <v>0</v>
          </cell>
          <cell r="R2069">
            <v>0.31</v>
          </cell>
          <cell r="T2069" t="str">
            <v>Ayudante Entendido</v>
          </cell>
        </row>
        <row r="2070">
          <cell r="C2070">
            <v>0</v>
          </cell>
          <cell r="D2070">
            <v>0</v>
          </cell>
          <cell r="E2070">
            <v>0</v>
          </cell>
          <cell r="F2070">
            <v>0</v>
          </cell>
          <cell r="G2070">
            <v>0</v>
          </cell>
          <cell r="H2070">
            <v>0</v>
          </cell>
          <cell r="I2070">
            <v>0</v>
          </cell>
          <cell r="J2070">
            <v>0</v>
          </cell>
          <cell r="K2070">
            <v>0</v>
          </cell>
          <cell r="L2070">
            <v>0</v>
          </cell>
          <cell r="M2070">
            <v>0</v>
          </cell>
          <cell r="N2070">
            <v>0</v>
          </cell>
          <cell r="O2070">
            <v>0</v>
          </cell>
          <cell r="P2070">
            <v>0</v>
          </cell>
          <cell r="Q2070">
            <v>0</v>
          </cell>
          <cell r="R2070">
            <v>0</v>
          </cell>
          <cell r="T2070">
            <v>0</v>
          </cell>
        </row>
        <row r="2071">
          <cell r="C2071">
            <v>0</v>
          </cell>
          <cell r="D2071">
            <v>0</v>
          </cell>
          <cell r="E2071">
            <v>0</v>
          </cell>
          <cell r="F2071">
            <v>0</v>
          </cell>
          <cell r="G2071">
            <v>0</v>
          </cell>
          <cell r="H2071">
            <v>0</v>
          </cell>
          <cell r="I2071">
            <v>0</v>
          </cell>
          <cell r="J2071">
            <v>0</v>
          </cell>
          <cell r="K2071">
            <v>0</v>
          </cell>
          <cell r="L2071">
            <v>0.70579999999999998</v>
          </cell>
          <cell r="M2071" t="str">
            <v>SUBTOTAL $</v>
          </cell>
          <cell r="N2071">
            <v>0</v>
          </cell>
          <cell r="O2071">
            <v>15812</v>
          </cell>
          <cell r="P2071">
            <v>0</v>
          </cell>
          <cell r="Q2071">
            <v>0</v>
          </cell>
          <cell r="T2071">
            <v>0</v>
          </cell>
        </row>
        <row r="2072">
          <cell r="C2072">
            <v>0</v>
          </cell>
          <cell r="D2072">
            <v>0</v>
          </cell>
          <cell r="E2072">
            <v>0</v>
          </cell>
          <cell r="F2072">
            <v>0</v>
          </cell>
          <cell r="G2072">
            <v>0</v>
          </cell>
          <cell r="H2072">
            <v>0</v>
          </cell>
          <cell r="I2072">
            <v>0</v>
          </cell>
          <cell r="J2072">
            <v>0</v>
          </cell>
          <cell r="K2072">
            <v>0</v>
          </cell>
          <cell r="L2072">
            <v>0</v>
          </cell>
          <cell r="M2072">
            <v>0</v>
          </cell>
          <cell r="N2072">
            <v>0</v>
          </cell>
          <cell r="O2072">
            <v>0</v>
          </cell>
          <cell r="P2072">
            <v>0</v>
          </cell>
          <cell r="Q2072">
            <v>0</v>
          </cell>
        </row>
        <row r="2073">
          <cell r="C2073" t="str">
            <v>TOTAL COSTO DIRECTO $</v>
          </cell>
          <cell r="D2073">
            <v>0</v>
          </cell>
          <cell r="E2073">
            <v>0</v>
          </cell>
          <cell r="F2073">
            <v>0</v>
          </cell>
          <cell r="G2073">
            <v>0</v>
          </cell>
          <cell r="H2073">
            <v>0</v>
          </cell>
          <cell r="I2073">
            <v>0</v>
          </cell>
          <cell r="J2073">
            <v>0</v>
          </cell>
          <cell r="K2073">
            <v>0</v>
          </cell>
          <cell r="L2073">
            <v>0</v>
          </cell>
          <cell r="M2073">
            <v>0</v>
          </cell>
          <cell r="N2073">
            <v>0</v>
          </cell>
          <cell r="O2073">
            <v>22404</v>
          </cell>
          <cell r="P2073">
            <v>0</v>
          </cell>
          <cell r="Q2073">
            <v>0</v>
          </cell>
        </row>
        <row r="2074">
          <cell r="C2074" t="str">
            <v>V. COSTOS INDIRECTOS</v>
          </cell>
          <cell r="D2074">
            <v>0</v>
          </cell>
          <cell r="E2074">
            <v>0</v>
          </cell>
          <cell r="F2074">
            <v>0</v>
          </cell>
          <cell r="G2074">
            <v>0</v>
          </cell>
          <cell r="H2074">
            <v>0</v>
          </cell>
          <cell r="I2074">
            <v>0</v>
          </cell>
          <cell r="J2074">
            <v>0</v>
          </cell>
          <cell r="K2074">
            <v>0</v>
          </cell>
          <cell r="L2074">
            <v>0</v>
          </cell>
          <cell r="M2074">
            <v>0</v>
          </cell>
          <cell r="N2074">
            <v>0</v>
          </cell>
          <cell r="O2074">
            <v>0</v>
          </cell>
          <cell r="P2074">
            <v>0</v>
          </cell>
          <cell r="Q2074">
            <v>0</v>
          </cell>
        </row>
        <row r="2075">
          <cell r="C2075">
            <v>0</v>
          </cell>
          <cell r="D2075">
            <v>0</v>
          </cell>
          <cell r="E2075">
            <v>0</v>
          </cell>
          <cell r="F2075">
            <v>0</v>
          </cell>
          <cell r="G2075">
            <v>0</v>
          </cell>
          <cell r="H2075">
            <v>0</v>
          </cell>
          <cell r="I2075">
            <v>0</v>
          </cell>
          <cell r="J2075">
            <v>0</v>
          </cell>
          <cell r="K2075">
            <v>0</v>
          </cell>
          <cell r="L2075">
            <v>0</v>
          </cell>
          <cell r="M2075">
            <v>0</v>
          </cell>
          <cell r="N2075">
            <v>0</v>
          </cell>
          <cell r="O2075">
            <v>0</v>
          </cell>
          <cell r="P2075">
            <v>0</v>
          </cell>
          <cell r="Q2075">
            <v>0</v>
          </cell>
        </row>
        <row r="2076">
          <cell r="C2076" t="str">
            <v>Descripción</v>
          </cell>
          <cell r="D2076">
            <v>0</v>
          </cell>
          <cell r="E2076">
            <v>0</v>
          </cell>
          <cell r="F2076">
            <v>0</v>
          </cell>
          <cell r="G2076">
            <v>0</v>
          </cell>
          <cell r="H2076">
            <v>0</v>
          </cell>
          <cell r="I2076">
            <v>0</v>
          </cell>
          <cell r="J2076">
            <v>0</v>
          </cell>
          <cell r="K2076">
            <v>0</v>
          </cell>
          <cell r="L2076" t="str">
            <v>Porcentaje</v>
          </cell>
          <cell r="M2076" t="str">
            <v>Valor Total</v>
          </cell>
          <cell r="N2076">
            <v>0</v>
          </cell>
          <cell r="O2076">
            <v>0</v>
          </cell>
          <cell r="P2076">
            <v>0</v>
          </cell>
          <cell r="Q2076">
            <v>0</v>
          </cell>
        </row>
        <row r="2077">
          <cell r="C2077" t="str">
            <v>ADMINISTRACION</v>
          </cell>
          <cell r="D2077">
            <v>0</v>
          </cell>
          <cell r="E2077">
            <v>0</v>
          </cell>
          <cell r="F2077">
            <v>0</v>
          </cell>
          <cell r="G2077">
            <v>0</v>
          </cell>
          <cell r="H2077">
            <v>0</v>
          </cell>
          <cell r="I2077">
            <v>0</v>
          </cell>
          <cell r="J2077">
            <v>0</v>
          </cell>
          <cell r="K2077">
            <v>0</v>
          </cell>
          <cell r="L2077">
            <v>0.23930000000000001</v>
          </cell>
          <cell r="M2077">
            <v>5361</v>
          </cell>
          <cell r="N2077">
            <v>0</v>
          </cell>
          <cell r="O2077">
            <v>0</v>
          </cell>
          <cell r="P2077">
            <v>0</v>
          </cell>
          <cell r="Q2077">
            <v>0</v>
          </cell>
        </row>
        <row r="2078">
          <cell r="C2078" t="str">
            <v xml:space="preserve">IMPREVISTOS </v>
          </cell>
          <cell r="D2078">
            <v>0</v>
          </cell>
          <cell r="E2078">
            <v>0</v>
          </cell>
          <cell r="F2078">
            <v>0</v>
          </cell>
          <cell r="G2078">
            <v>0</v>
          </cell>
          <cell r="H2078">
            <v>0</v>
          </cell>
          <cell r="I2078">
            <v>0</v>
          </cell>
          <cell r="J2078">
            <v>0</v>
          </cell>
          <cell r="K2078">
            <v>0</v>
          </cell>
          <cell r="L2078">
            <v>0</v>
          </cell>
          <cell r="M2078">
            <v>0</v>
          </cell>
          <cell r="N2078">
            <v>0</v>
          </cell>
          <cell r="O2078">
            <v>0</v>
          </cell>
          <cell r="P2078">
            <v>0</v>
          </cell>
          <cell r="Q2078">
            <v>0</v>
          </cell>
        </row>
        <row r="2079">
          <cell r="C2079" t="str">
            <v>UTILIDAD</v>
          </cell>
          <cell r="D2079">
            <v>0</v>
          </cell>
          <cell r="E2079">
            <v>0</v>
          </cell>
          <cell r="F2079">
            <v>0</v>
          </cell>
          <cell r="G2079">
            <v>0</v>
          </cell>
          <cell r="H2079">
            <v>0</v>
          </cell>
          <cell r="I2079">
            <v>0</v>
          </cell>
          <cell r="J2079">
            <v>0</v>
          </cell>
          <cell r="K2079">
            <v>0</v>
          </cell>
          <cell r="L2079">
            <v>0.05</v>
          </cell>
          <cell r="M2079">
            <v>1120</v>
          </cell>
          <cell r="N2079">
            <v>0</v>
          </cell>
          <cell r="O2079">
            <v>0</v>
          </cell>
          <cell r="P2079">
            <v>0</v>
          </cell>
          <cell r="Q2079">
            <v>0</v>
          </cell>
        </row>
        <row r="2080">
          <cell r="C2080" t="str">
            <v>SUBTOTAL $</v>
          </cell>
          <cell r="D2080">
            <v>0</v>
          </cell>
          <cell r="E2080">
            <v>0</v>
          </cell>
          <cell r="F2080">
            <v>0</v>
          </cell>
          <cell r="G2080">
            <v>0</v>
          </cell>
          <cell r="H2080">
            <v>0</v>
          </cell>
          <cell r="I2080">
            <v>0</v>
          </cell>
          <cell r="J2080">
            <v>0</v>
          </cell>
          <cell r="K2080">
            <v>0</v>
          </cell>
          <cell r="L2080">
            <v>0</v>
          </cell>
          <cell r="M2080">
            <v>0</v>
          </cell>
          <cell r="N2080">
            <v>0</v>
          </cell>
          <cell r="O2080">
            <v>6481</v>
          </cell>
          <cell r="P2080">
            <v>0</v>
          </cell>
          <cell r="Q2080">
            <v>0</v>
          </cell>
        </row>
        <row r="2081">
          <cell r="C2081">
            <v>0</v>
          </cell>
          <cell r="D2081">
            <v>0</v>
          </cell>
          <cell r="E2081">
            <v>0</v>
          </cell>
          <cell r="F2081">
            <v>0</v>
          </cell>
          <cell r="G2081">
            <v>0</v>
          </cell>
          <cell r="H2081">
            <v>0</v>
          </cell>
          <cell r="I2081">
            <v>0</v>
          </cell>
          <cell r="J2081">
            <v>0</v>
          </cell>
          <cell r="K2081">
            <v>0</v>
          </cell>
          <cell r="L2081">
            <v>0</v>
          </cell>
          <cell r="M2081">
            <v>0</v>
          </cell>
          <cell r="N2081">
            <v>0</v>
          </cell>
          <cell r="O2081">
            <v>0</v>
          </cell>
          <cell r="P2081">
            <v>0</v>
          </cell>
          <cell r="Q2081">
            <v>0</v>
          </cell>
        </row>
        <row r="2082">
          <cell r="C2082" t="str">
            <v>Precio Unitario Total Aproximado al peso $</v>
          </cell>
          <cell r="D2082">
            <v>0</v>
          </cell>
          <cell r="E2082">
            <v>0</v>
          </cell>
          <cell r="F2082">
            <v>0</v>
          </cell>
          <cell r="G2082">
            <v>0</v>
          </cell>
          <cell r="H2082">
            <v>0</v>
          </cell>
          <cell r="I2082">
            <v>0</v>
          </cell>
          <cell r="J2082">
            <v>0</v>
          </cell>
          <cell r="K2082">
            <v>0</v>
          </cell>
          <cell r="L2082">
            <v>0</v>
          </cell>
          <cell r="M2082">
            <v>0</v>
          </cell>
          <cell r="N2082">
            <v>0</v>
          </cell>
          <cell r="O2082">
            <v>28885</v>
          </cell>
          <cell r="P2082">
            <v>0</v>
          </cell>
          <cell r="Q2082">
            <v>0</v>
          </cell>
        </row>
        <row r="2083">
          <cell r="C2083">
            <v>0</v>
          </cell>
          <cell r="D2083">
            <v>0</v>
          </cell>
          <cell r="E2083">
            <v>0</v>
          </cell>
          <cell r="F2083">
            <v>0</v>
          </cell>
          <cell r="G2083">
            <v>0</v>
          </cell>
          <cell r="H2083">
            <v>0</v>
          </cell>
          <cell r="I2083">
            <v>0</v>
          </cell>
          <cell r="J2083">
            <v>0</v>
          </cell>
          <cell r="K2083">
            <v>0</v>
          </cell>
          <cell r="L2083">
            <v>0</v>
          </cell>
          <cell r="M2083">
            <v>0</v>
          </cell>
          <cell r="N2083">
            <v>0</v>
          </cell>
          <cell r="O2083">
            <v>0</v>
          </cell>
          <cell r="P2083">
            <v>0</v>
          </cell>
          <cell r="Q2083">
            <v>0</v>
          </cell>
        </row>
        <row r="2084">
          <cell r="C2084">
            <v>0</v>
          </cell>
          <cell r="D2084">
            <v>0</v>
          </cell>
          <cell r="E2084">
            <v>0</v>
          </cell>
          <cell r="F2084">
            <v>0</v>
          </cell>
          <cell r="G2084">
            <v>0</v>
          </cell>
          <cell r="H2084">
            <v>0</v>
          </cell>
          <cell r="I2084">
            <v>0</v>
          </cell>
          <cell r="J2084">
            <v>0</v>
          </cell>
          <cell r="K2084">
            <v>0</v>
          </cell>
          <cell r="L2084">
            <v>0</v>
          </cell>
          <cell r="M2084">
            <v>0</v>
          </cell>
          <cell r="N2084">
            <v>0</v>
          </cell>
          <cell r="O2084">
            <v>0</v>
          </cell>
          <cell r="P2084">
            <v>0</v>
          </cell>
          <cell r="Q2084">
            <v>0</v>
          </cell>
        </row>
        <row r="2085">
          <cell r="C2085">
            <v>0</v>
          </cell>
          <cell r="D2085">
            <v>0</v>
          </cell>
          <cell r="E2085">
            <v>0</v>
          </cell>
          <cell r="F2085">
            <v>0</v>
          </cell>
          <cell r="G2085">
            <v>0</v>
          </cell>
          <cell r="H2085" t="str">
            <v>Firma</v>
          </cell>
          <cell r="I2085">
            <v>0</v>
          </cell>
          <cell r="J2085">
            <v>0</v>
          </cell>
          <cell r="K2085">
            <v>0</v>
          </cell>
          <cell r="L2085">
            <v>0</v>
          </cell>
          <cell r="M2085">
            <v>0</v>
          </cell>
          <cell r="N2085">
            <v>0</v>
          </cell>
          <cell r="O2085">
            <v>0</v>
          </cell>
          <cell r="P2085">
            <v>0</v>
          </cell>
          <cell r="Q2085">
            <v>0</v>
          </cell>
        </row>
        <row r="2086">
          <cell r="C2086">
            <v>0</v>
          </cell>
          <cell r="D2086">
            <v>0</v>
          </cell>
          <cell r="E2086">
            <v>0</v>
          </cell>
          <cell r="F2086">
            <v>0</v>
          </cell>
          <cell r="G2086">
            <v>0</v>
          </cell>
          <cell r="H2086" t="str">
            <v>Nombre:</v>
          </cell>
          <cell r="I2086">
            <v>0</v>
          </cell>
          <cell r="J2086">
            <v>0</v>
          </cell>
          <cell r="K2086">
            <v>0</v>
          </cell>
          <cell r="L2086">
            <v>0</v>
          </cell>
          <cell r="M2086">
            <v>0</v>
          </cell>
          <cell r="N2086">
            <v>0</v>
          </cell>
          <cell r="O2086">
            <v>0</v>
          </cell>
          <cell r="P2086">
            <v>0</v>
          </cell>
          <cell r="Q2086">
            <v>0</v>
          </cell>
        </row>
        <row r="2087">
          <cell r="C2087">
            <v>0</v>
          </cell>
          <cell r="D2087">
            <v>0</v>
          </cell>
          <cell r="E2087">
            <v>0</v>
          </cell>
          <cell r="F2087">
            <v>0</v>
          </cell>
          <cell r="G2087">
            <v>0</v>
          </cell>
          <cell r="H2087" t="str">
            <v>Representante Legal del Contratista o su Apoderado</v>
          </cell>
          <cell r="I2087">
            <v>0</v>
          </cell>
          <cell r="J2087">
            <v>0</v>
          </cell>
          <cell r="K2087">
            <v>0</v>
          </cell>
          <cell r="L2087">
            <v>0</v>
          </cell>
          <cell r="M2087">
            <v>0</v>
          </cell>
          <cell r="N2087">
            <v>0</v>
          </cell>
          <cell r="O2087">
            <v>0</v>
          </cell>
          <cell r="P2087">
            <v>0</v>
          </cell>
          <cell r="Q2087">
            <v>0</v>
          </cell>
        </row>
        <row r="2088">
          <cell r="C2088">
            <v>0</v>
          </cell>
          <cell r="D2088">
            <v>0</v>
          </cell>
          <cell r="E2088">
            <v>0</v>
          </cell>
          <cell r="F2088">
            <v>0</v>
          </cell>
          <cell r="G2088">
            <v>0</v>
          </cell>
          <cell r="H2088" t="str">
            <v>Matricula No. :</v>
          </cell>
          <cell r="I2088">
            <v>0</v>
          </cell>
          <cell r="J2088">
            <v>0</v>
          </cell>
          <cell r="K2088">
            <v>0</v>
          </cell>
          <cell r="L2088">
            <v>0</v>
          </cell>
          <cell r="M2088">
            <v>0</v>
          </cell>
          <cell r="N2088">
            <v>0</v>
          </cell>
          <cell r="O2088">
            <v>0</v>
          </cell>
          <cell r="P2088">
            <v>0</v>
          </cell>
          <cell r="Q2088">
            <v>0</v>
          </cell>
        </row>
        <row r="2089">
          <cell r="C2089">
            <v>0</v>
          </cell>
          <cell r="D2089">
            <v>0</v>
          </cell>
          <cell r="E2089">
            <v>0</v>
          </cell>
          <cell r="F2089">
            <v>0</v>
          </cell>
          <cell r="G2089">
            <v>0</v>
          </cell>
          <cell r="H2089" t="str">
            <v xml:space="preserve"> </v>
          </cell>
          <cell r="I2089">
            <v>0</v>
          </cell>
          <cell r="J2089">
            <v>0</v>
          </cell>
          <cell r="K2089">
            <v>0</v>
          </cell>
          <cell r="L2089">
            <v>0</v>
          </cell>
          <cell r="M2089">
            <v>0</v>
          </cell>
          <cell r="N2089">
            <v>0</v>
          </cell>
          <cell r="O2089">
            <v>0</v>
          </cell>
          <cell r="P2089">
            <v>0</v>
          </cell>
          <cell r="Q2089">
            <v>0</v>
          </cell>
        </row>
        <row r="2090">
          <cell r="C2090" t="str">
            <v>OBSERVACIONES INTERVENTORÍA</v>
          </cell>
          <cell r="D2090">
            <v>0</v>
          </cell>
          <cell r="E2090">
            <v>0</v>
          </cell>
          <cell r="F2090">
            <v>0</v>
          </cell>
          <cell r="G2090">
            <v>0</v>
          </cell>
          <cell r="H2090">
            <v>0</v>
          </cell>
          <cell r="I2090">
            <v>0</v>
          </cell>
          <cell r="J2090">
            <v>0</v>
          </cell>
          <cell r="K2090">
            <v>0</v>
          </cell>
          <cell r="L2090">
            <v>0</v>
          </cell>
          <cell r="M2090">
            <v>0</v>
          </cell>
          <cell r="N2090">
            <v>0</v>
          </cell>
          <cell r="O2090">
            <v>0</v>
          </cell>
          <cell r="P2090">
            <v>0</v>
          </cell>
          <cell r="Q2090">
            <v>0</v>
          </cell>
        </row>
        <row r="2091">
          <cell r="C2091">
            <v>0</v>
          </cell>
          <cell r="D2091">
            <v>0</v>
          </cell>
          <cell r="E2091">
            <v>0</v>
          </cell>
          <cell r="F2091">
            <v>0</v>
          </cell>
          <cell r="G2091">
            <v>0</v>
          </cell>
          <cell r="H2091">
            <v>0</v>
          </cell>
          <cell r="I2091">
            <v>0</v>
          </cell>
          <cell r="J2091">
            <v>0</v>
          </cell>
          <cell r="K2091">
            <v>0</v>
          </cell>
          <cell r="L2091">
            <v>0</v>
          </cell>
          <cell r="M2091">
            <v>0</v>
          </cell>
          <cell r="N2091">
            <v>0</v>
          </cell>
          <cell r="O2091">
            <v>0</v>
          </cell>
          <cell r="P2091">
            <v>0</v>
          </cell>
          <cell r="Q2091">
            <v>0</v>
          </cell>
        </row>
        <row r="2092">
          <cell r="C2092">
            <v>0</v>
          </cell>
          <cell r="D2092">
            <v>0</v>
          </cell>
          <cell r="E2092">
            <v>0</v>
          </cell>
          <cell r="F2092">
            <v>0</v>
          </cell>
          <cell r="G2092">
            <v>0</v>
          </cell>
          <cell r="H2092">
            <v>0</v>
          </cell>
          <cell r="I2092">
            <v>0</v>
          </cell>
          <cell r="J2092">
            <v>0</v>
          </cell>
          <cell r="K2092">
            <v>0</v>
          </cell>
          <cell r="L2092">
            <v>0</v>
          </cell>
          <cell r="M2092">
            <v>0</v>
          </cell>
          <cell r="N2092">
            <v>0</v>
          </cell>
          <cell r="O2092">
            <v>0</v>
          </cell>
          <cell r="P2092">
            <v>0</v>
          </cell>
          <cell r="Q2092">
            <v>0</v>
          </cell>
        </row>
        <row r="2093">
          <cell r="C2093">
            <v>0</v>
          </cell>
          <cell r="D2093">
            <v>0</v>
          </cell>
          <cell r="E2093">
            <v>0</v>
          </cell>
          <cell r="F2093">
            <v>0</v>
          </cell>
          <cell r="G2093">
            <v>0</v>
          </cell>
          <cell r="H2093">
            <v>0</v>
          </cell>
          <cell r="I2093">
            <v>0</v>
          </cell>
          <cell r="J2093">
            <v>0</v>
          </cell>
          <cell r="K2093">
            <v>0</v>
          </cell>
          <cell r="L2093">
            <v>0</v>
          </cell>
          <cell r="M2093">
            <v>0</v>
          </cell>
          <cell r="N2093">
            <v>0</v>
          </cell>
          <cell r="O2093">
            <v>0</v>
          </cell>
          <cell r="P2093">
            <v>0</v>
          </cell>
          <cell r="Q2093">
            <v>0</v>
          </cell>
        </row>
        <row r="2094">
          <cell r="C2094" t="str">
            <v>APROBACIÓN POR INTERVENTORÍA</v>
          </cell>
          <cell r="D2094">
            <v>0</v>
          </cell>
          <cell r="E2094">
            <v>0</v>
          </cell>
          <cell r="F2094">
            <v>0</v>
          </cell>
          <cell r="G2094">
            <v>0</v>
          </cell>
          <cell r="H2094">
            <v>0</v>
          </cell>
          <cell r="I2094">
            <v>0</v>
          </cell>
          <cell r="J2094">
            <v>0</v>
          </cell>
          <cell r="K2094">
            <v>0</v>
          </cell>
          <cell r="L2094">
            <v>0</v>
          </cell>
          <cell r="M2094">
            <v>0</v>
          </cell>
          <cell r="N2094">
            <v>0</v>
          </cell>
          <cell r="O2094">
            <v>0</v>
          </cell>
          <cell r="P2094">
            <v>0</v>
          </cell>
          <cell r="Q2094">
            <v>0</v>
          </cell>
        </row>
        <row r="2095">
          <cell r="C209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2095">
            <v>0</v>
          </cell>
          <cell r="E2095">
            <v>0</v>
          </cell>
          <cell r="F2095">
            <v>0</v>
          </cell>
          <cell r="G2095">
            <v>0</v>
          </cell>
          <cell r="H2095">
            <v>0</v>
          </cell>
          <cell r="I2095">
            <v>0</v>
          </cell>
          <cell r="J2095">
            <v>0</v>
          </cell>
          <cell r="K2095">
            <v>0</v>
          </cell>
          <cell r="L2095">
            <v>0</v>
          </cell>
          <cell r="M2095">
            <v>0</v>
          </cell>
          <cell r="N2095">
            <v>0</v>
          </cell>
          <cell r="O2095">
            <v>0</v>
          </cell>
          <cell r="P2095">
            <v>0</v>
          </cell>
          <cell r="Q2095">
            <v>0</v>
          </cell>
        </row>
        <row r="2096">
          <cell r="C2096">
            <v>0</v>
          </cell>
          <cell r="D2096">
            <v>0</v>
          </cell>
          <cell r="E2096">
            <v>0</v>
          </cell>
          <cell r="F2096">
            <v>0</v>
          </cell>
          <cell r="G2096">
            <v>0</v>
          </cell>
          <cell r="H2096">
            <v>0</v>
          </cell>
          <cell r="I2096">
            <v>0</v>
          </cell>
          <cell r="J2096">
            <v>0</v>
          </cell>
          <cell r="K2096">
            <v>0</v>
          </cell>
          <cell r="L2096">
            <v>0</v>
          </cell>
          <cell r="M2096">
            <v>0</v>
          </cell>
          <cell r="N2096">
            <v>0</v>
          </cell>
          <cell r="O2096">
            <v>0</v>
          </cell>
          <cell r="P2096">
            <v>0</v>
          </cell>
          <cell r="Q2096">
            <v>0</v>
          </cell>
        </row>
        <row r="2097">
          <cell r="C209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2097">
            <v>0</v>
          </cell>
          <cell r="E2097">
            <v>0</v>
          </cell>
          <cell r="F2097">
            <v>0</v>
          </cell>
          <cell r="G2097">
            <v>0</v>
          </cell>
          <cell r="H2097">
            <v>0</v>
          </cell>
          <cell r="I2097">
            <v>0</v>
          </cell>
          <cell r="J2097">
            <v>0</v>
          </cell>
          <cell r="K2097">
            <v>0</v>
          </cell>
          <cell r="L2097">
            <v>0</v>
          </cell>
          <cell r="M2097">
            <v>0</v>
          </cell>
          <cell r="N2097">
            <v>0</v>
          </cell>
          <cell r="O2097">
            <v>0</v>
          </cell>
          <cell r="P2097">
            <v>0</v>
          </cell>
          <cell r="Q2097">
            <v>0</v>
          </cell>
        </row>
        <row r="2098">
          <cell r="C2098">
            <v>0</v>
          </cell>
          <cell r="D2098">
            <v>0</v>
          </cell>
          <cell r="E2098">
            <v>0</v>
          </cell>
          <cell r="F2098">
            <v>0</v>
          </cell>
          <cell r="G2098">
            <v>0</v>
          </cell>
          <cell r="H2098">
            <v>0</v>
          </cell>
          <cell r="I2098">
            <v>0</v>
          </cell>
          <cell r="J2098">
            <v>0</v>
          </cell>
          <cell r="K2098">
            <v>0</v>
          </cell>
          <cell r="L2098">
            <v>0</v>
          </cell>
          <cell r="M2098">
            <v>0</v>
          </cell>
          <cell r="N2098">
            <v>0</v>
          </cell>
          <cell r="O2098">
            <v>0</v>
          </cell>
          <cell r="P2098">
            <v>0</v>
          </cell>
          <cell r="Q2098">
            <v>0</v>
          </cell>
        </row>
        <row r="2099">
          <cell r="C2099">
            <v>0</v>
          </cell>
          <cell r="D2099">
            <v>0</v>
          </cell>
          <cell r="E2099">
            <v>0</v>
          </cell>
          <cell r="F2099">
            <v>0</v>
          </cell>
          <cell r="G2099">
            <v>0</v>
          </cell>
          <cell r="H2099">
            <v>0</v>
          </cell>
          <cell r="I2099">
            <v>0</v>
          </cell>
          <cell r="J2099">
            <v>0</v>
          </cell>
          <cell r="K2099">
            <v>0</v>
          </cell>
          <cell r="L2099">
            <v>0</v>
          </cell>
          <cell r="M2099">
            <v>0</v>
          </cell>
          <cell r="N2099">
            <v>0</v>
          </cell>
          <cell r="O2099">
            <v>0</v>
          </cell>
          <cell r="P2099">
            <v>0</v>
          </cell>
          <cell r="Q2099">
            <v>0</v>
          </cell>
        </row>
        <row r="2100">
          <cell r="C2100">
            <v>0</v>
          </cell>
          <cell r="D2100">
            <v>0</v>
          </cell>
          <cell r="E2100">
            <v>0</v>
          </cell>
          <cell r="F2100">
            <v>0</v>
          </cell>
          <cell r="G2100">
            <v>0</v>
          </cell>
          <cell r="H2100" t="str">
            <v>Firma</v>
          </cell>
          <cell r="I2100">
            <v>0</v>
          </cell>
          <cell r="J2100">
            <v>0</v>
          </cell>
          <cell r="K2100">
            <v>0</v>
          </cell>
          <cell r="L2100">
            <v>0</v>
          </cell>
          <cell r="M2100">
            <v>0</v>
          </cell>
          <cell r="N2100">
            <v>0</v>
          </cell>
          <cell r="O2100">
            <v>0</v>
          </cell>
          <cell r="P2100">
            <v>0</v>
          </cell>
          <cell r="Q2100">
            <v>0</v>
          </cell>
        </row>
        <row r="2101">
          <cell r="C2101">
            <v>0</v>
          </cell>
          <cell r="D2101">
            <v>0</v>
          </cell>
          <cell r="E2101">
            <v>0</v>
          </cell>
          <cell r="F2101">
            <v>0</v>
          </cell>
          <cell r="G2101">
            <v>0</v>
          </cell>
          <cell r="H2101" t="str">
            <v>Nombre:</v>
          </cell>
          <cell r="I2101">
            <v>0</v>
          </cell>
          <cell r="J2101">
            <v>0</v>
          </cell>
          <cell r="K2101">
            <v>0</v>
          </cell>
          <cell r="L2101">
            <v>0</v>
          </cell>
          <cell r="M2101">
            <v>0</v>
          </cell>
          <cell r="N2101">
            <v>0</v>
          </cell>
          <cell r="O2101">
            <v>0</v>
          </cell>
          <cell r="P2101">
            <v>0</v>
          </cell>
          <cell r="Q2101">
            <v>0</v>
          </cell>
        </row>
        <row r="2102">
          <cell r="C2102">
            <v>0</v>
          </cell>
          <cell r="D2102">
            <v>0</v>
          </cell>
          <cell r="E2102">
            <v>0</v>
          </cell>
          <cell r="F2102">
            <v>0</v>
          </cell>
          <cell r="G2102">
            <v>0</v>
          </cell>
          <cell r="H2102" t="str">
            <v>Representante Legal del Interventor o su Apoderado</v>
          </cell>
          <cell r="I2102">
            <v>0</v>
          </cell>
          <cell r="J2102">
            <v>0</v>
          </cell>
          <cell r="K2102">
            <v>0</v>
          </cell>
          <cell r="L2102">
            <v>0</v>
          </cell>
          <cell r="M2102">
            <v>0</v>
          </cell>
          <cell r="N2102">
            <v>0</v>
          </cell>
          <cell r="O2102">
            <v>0</v>
          </cell>
          <cell r="P2102">
            <v>0</v>
          </cell>
          <cell r="Q2102">
            <v>0</v>
          </cell>
        </row>
        <row r="2103">
          <cell r="C2103">
            <v>0</v>
          </cell>
          <cell r="D2103">
            <v>0</v>
          </cell>
          <cell r="E2103">
            <v>0</v>
          </cell>
          <cell r="F2103">
            <v>0</v>
          </cell>
          <cell r="G2103">
            <v>0</v>
          </cell>
          <cell r="H2103" t="str">
            <v>Matricula No. :</v>
          </cell>
          <cell r="I2103">
            <v>0</v>
          </cell>
          <cell r="J2103">
            <v>0</v>
          </cell>
          <cell r="K2103">
            <v>0</v>
          </cell>
          <cell r="L2103">
            <v>0</v>
          </cell>
          <cell r="M2103">
            <v>0</v>
          </cell>
          <cell r="N2103">
            <v>0</v>
          </cell>
          <cell r="O2103">
            <v>0</v>
          </cell>
          <cell r="P2103">
            <v>0</v>
          </cell>
          <cell r="Q2103">
            <v>0</v>
          </cell>
        </row>
        <row r="2104">
          <cell r="C2104">
            <v>0</v>
          </cell>
          <cell r="D2104">
            <v>0</v>
          </cell>
          <cell r="E2104">
            <v>0</v>
          </cell>
          <cell r="F2104">
            <v>0</v>
          </cell>
          <cell r="G2104">
            <v>0</v>
          </cell>
          <cell r="H2104">
            <v>0</v>
          </cell>
          <cell r="I2104">
            <v>0</v>
          </cell>
          <cell r="J2104">
            <v>0</v>
          </cell>
          <cell r="K2104">
            <v>0</v>
          </cell>
          <cell r="L2104">
            <v>0</v>
          </cell>
          <cell r="M2104">
            <v>0</v>
          </cell>
          <cell r="N2104">
            <v>0</v>
          </cell>
          <cell r="O2104">
            <v>0</v>
          </cell>
          <cell r="P2104">
            <v>0</v>
          </cell>
          <cell r="Q2104">
            <v>0</v>
          </cell>
        </row>
        <row r="2105">
          <cell r="C2105">
            <v>0</v>
          </cell>
          <cell r="D2105">
            <v>0</v>
          </cell>
          <cell r="E2105">
            <v>0</v>
          </cell>
          <cell r="F2105">
            <v>0</v>
          </cell>
          <cell r="G2105">
            <v>0</v>
          </cell>
          <cell r="H2105">
            <v>0</v>
          </cell>
          <cell r="I2105">
            <v>0</v>
          </cell>
          <cell r="J2105">
            <v>0</v>
          </cell>
          <cell r="K2105">
            <v>0</v>
          </cell>
          <cell r="L2105">
            <v>0</v>
          </cell>
          <cell r="M2105">
            <v>0</v>
          </cell>
          <cell r="N2105">
            <v>0</v>
          </cell>
          <cell r="O2105">
            <v>0</v>
          </cell>
          <cell r="P2105">
            <v>0</v>
          </cell>
          <cell r="Q2105">
            <v>0</v>
          </cell>
        </row>
        <row r="2107">
          <cell r="C2107">
            <v>0</v>
          </cell>
          <cell r="D2107">
            <v>0</v>
          </cell>
          <cell r="E2107">
            <v>0</v>
          </cell>
          <cell r="F2107">
            <v>0</v>
          </cell>
          <cell r="G2107">
            <v>0</v>
          </cell>
          <cell r="H2107">
            <v>0</v>
          </cell>
          <cell r="I2107">
            <v>0</v>
          </cell>
          <cell r="J2107">
            <v>0</v>
          </cell>
          <cell r="K2107">
            <v>0</v>
          </cell>
          <cell r="L2107">
            <v>0</v>
          </cell>
          <cell r="M2107">
            <v>0</v>
          </cell>
          <cell r="N2107">
            <v>0</v>
          </cell>
          <cell r="O2107">
            <v>0</v>
          </cell>
          <cell r="P2107">
            <v>0</v>
          </cell>
          <cell r="Q2107">
            <v>0</v>
          </cell>
        </row>
        <row r="2108">
          <cell r="C2108" t="str">
            <v>Formulario 1 - Propuesta económica  - Documento tipo de selección abreviada de menor cuantía - versión 2</v>
          </cell>
          <cell r="D2108">
            <v>0</v>
          </cell>
          <cell r="E2108">
            <v>0</v>
          </cell>
          <cell r="F2108">
            <v>0</v>
          </cell>
          <cell r="G2108">
            <v>0</v>
          </cell>
          <cell r="H2108">
            <v>0</v>
          </cell>
          <cell r="I2108">
            <v>0</v>
          </cell>
          <cell r="J2108">
            <v>0</v>
          </cell>
          <cell r="K2108">
            <v>0</v>
          </cell>
          <cell r="L2108">
            <v>0</v>
          </cell>
          <cell r="M2108">
            <v>0</v>
          </cell>
          <cell r="N2108">
            <v>0</v>
          </cell>
          <cell r="O2108">
            <v>0</v>
          </cell>
          <cell r="P2108">
            <v>0</v>
          </cell>
          <cell r="Q2108">
            <v>0</v>
          </cell>
        </row>
        <row r="2109">
          <cell r="C2109" t="str">
            <v>Código</v>
          </cell>
          <cell r="D2109" t="str">
            <v>CCE-EICP-FM-25</v>
          </cell>
          <cell r="E2109" t="str">
            <v>Versión</v>
          </cell>
          <cell r="F2109">
            <v>2</v>
          </cell>
          <cell r="G2109">
            <v>0</v>
          </cell>
          <cell r="H2109">
            <v>0</v>
          </cell>
          <cell r="I2109">
            <v>0</v>
          </cell>
          <cell r="J2109">
            <v>0</v>
          </cell>
          <cell r="K2109">
            <v>0</v>
          </cell>
          <cell r="L2109">
            <v>0</v>
          </cell>
          <cell r="M2109">
            <v>0</v>
          </cell>
          <cell r="N2109">
            <v>0</v>
          </cell>
          <cell r="O2109">
            <v>0</v>
          </cell>
          <cell r="P2109">
            <v>0</v>
          </cell>
          <cell r="Q2109">
            <v>0</v>
          </cell>
        </row>
        <row r="2110">
          <cell r="C2110">
            <v>0</v>
          </cell>
          <cell r="D2110">
            <v>0</v>
          </cell>
          <cell r="E2110">
            <v>0</v>
          </cell>
          <cell r="F2110">
            <v>0</v>
          </cell>
          <cell r="G2110">
            <v>0</v>
          </cell>
          <cell r="H2110">
            <v>0</v>
          </cell>
          <cell r="I2110">
            <v>0</v>
          </cell>
          <cell r="J2110">
            <v>0</v>
          </cell>
          <cell r="K2110">
            <v>0</v>
          </cell>
          <cell r="L2110">
            <v>0</v>
          </cell>
          <cell r="M2110">
            <v>0</v>
          </cell>
          <cell r="N2110">
            <v>0</v>
          </cell>
          <cell r="O2110">
            <v>0</v>
          </cell>
          <cell r="P2110">
            <v>0</v>
          </cell>
          <cell r="Q2110">
            <v>0</v>
          </cell>
        </row>
        <row r="2111">
          <cell r="C2111" t="str">
            <v>[La entidad podrá utilizar este formato para la presentación de los análisis de precios unitarios el contratista en la oportunidad prevista en el numeral 8.1. del Documento Base]</v>
          </cell>
          <cell r="D2111">
            <v>0</v>
          </cell>
          <cell r="E2111">
            <v>0</v>
          </cell>
          <cell r="F2111">
            <v>0</v>
          </cell>
          <cell r="G2111">
            <v>0</v>
          </cell>
          <cell r="H2111">
            <v>0</v>
          </cell>
          <cell r="I2111">
            <v>0</v>
          </cell>
          <cell r="J2111">
            <v>0</v>
          </cell>
          <cell r="K2111">
            <v>0</v>
          </cell>
          <cell r="L2111">
            <v>0</v>
          </cell>
          <cell r="M2111">
            <v>0</v>
          </cell>
          <cell r="N2111">
            <v>0</v>
          </cell>
          <cell r="O2111">
            <v>0</v>
          </cell>
          <cell r="P2111">
            <v>0</v>
          </cell>
          <cell r="Q2111">
            <v>0</v>
          </cell>
        </row>
        <row r="2112">
          <cell r="C2112">
            <v>0</v>
          </cell>
          <cell r="D2112">
            <v>0</v>
          </cell>
          <cell r="E2112">
            <v>0</v>
          </cell>
          <cell r="F2112">
            <v>0</v>
          </cell>
          <cell r="G2112">
            <v>0</v>
          </cell>
          <cell r="H2112">
            <v>0</v>
          </cell>
          <cell r="I2112">
            <v>0</v>
          </cell>
          <cell r="J2112">
            <v>0</v>
          </cell>
          <cell r="K2112">
            <v>0</v>
          </cell>
          <cell r="L2112">
            <v>0</v>
          </cell>
          <cell r="M2112">
            <v>0</v>
          </cell>
          <cell r="N2112">
            <v>0</v>
          </cell>
          <cell r="O2112">
            <v>0</v>
          </cell>
          <cell r="P2112">
            <v>0</v>
          </cell>
          <cell r="Q2112">
            <v>0</v>
          </cell>
        </row>
        <row r="2113">
          <cell r="C2113">
            <v>0</v>
          </cell>
          <cell r="D2113">
            <v>0</v>
          </cell>
          <cell r="E2113">
            <v>0</v>
          </cell>
          <cell r="F2113">
            <v>0</v>
          </cell>
          <cell r="G2113">
            <v>0</v>
          </cell>
          <cell r="H2113">
            <v>0</v>
          </cell>
          <cell r="I2113">
            <v>0</v>
          </cell>
          <cell r="J2113">
            <v>0</v>
          </cell>
          <cell r="K2113">
            <v>0</v>
          </cell>
          <cell r="L2113">
            <v>0</v>
          </cell>
          <cell r="M2113">
            <v>0</v>
          </cell>
          <cell r="N2113">
            <v>0</v>
          </cell>
          <cell r="O2113">
            <v>0</v>
          </cell>
          <cell r="P2113">
            <v>0</v>
          </cell>
          <cell r="Q2113">
            <v>0</v>
          </cell>
        </row>
        <row r="2114">
          <cell r="C2114">
            <v>0</v>
          </cell>
          <cell r="D2114" t="str">
            <v>MUNICIPIO DE CONCORDIA, ANTIOQUIA</v>
          </cell>
          <cell r="E2114">
            <v>0</v>
          </cell>
          <cell r="F2114">
            <v>0</v>
          </cell>
          <cell r="G2114">
            <v>0</v>
          </cell>
          <cell r="H2114">
            <v>0</v>
          </cell>
          <cell r="I2114">
            <v>0</v>
          </cell>
          <cell r="J2114">
            <v>0</v>
          </cell>
          <cell r="K2114">
            <v>0</v>
          </cell>
          <cell r="L2114">
            <v>0</v>
          </cell>
          <cell r="M2114">
            <v>0</v>
          </cell>
          <cell r="N2114">
            <v>0</v>
          </cell>
          <cell r="O2114">
            <v>0</v>
          </cell>
          <cell r="P2114">
            <v>0</v>
          </cell>
          <cell r="Q2114">
            <v>0</v>
          </cell>
        </row>
        <row r="2115">
          <cell r="C2115">
            <v>0</v>
          </cell>
          <cell r="D2115">
            <v>0</v>
          </cell>
          <cell r="E2115">
            <v>0</v>
          </cell>
          <cell r="F2115">
            <v>0</v>
          </cell>
          <cell r="G2115">
            <v>0</v>
          </cell>
          <cell r="H2115">
            <v>0</v>
          </cell>
          <cell r="I2115">
            <v>0</v>
          </cell>
          <cell r="J2115">
            <v>0</v>
          </cell>
          <cell r="K2115">
            <v>0</v>
          </cell>
          <cell r="L2115" t="str">
            <v>VERSIÓN</v>
          </cell>
          <cell r="M2115">
            <v>0</v>
          </cell>
          <cell r="N2115">
            <v>0</v>
          </cell>
          <cell r="O2115">
            <v>0</v>
          </cell>
          <cell r="P2115">
            <v>0</v>
          </cell>
          <cell r="Q2115">
            <v>0</v>
          </cell>
        </row>
        <row r="2116">
          <cell r="C2116">
            <v>0</v>
          </cell>
          <cell r="D2116" t="str">
            <v xml:space="preserve">[NÚMERO DEL PROCESO] </v>
          </cell>
          <cell r="E2116">
            <v>0</v>
          </cell>
          <cell r="F2116">
            <v>0</v>
          </cell>
          <cell r="G2116">
            <v>0</v>
          </cell>
          <cell r="H2116">
            <v>0</v>
          </cell>
          <cell r="I2116">
            <v>0</v>
          </cell>
          <cell r="J2116">
            <v>0</v>
          </cell>
          <cell r="K2116">
            <v>0</v>
          </cell>
          <cell r="L2116">
            <v>0</v>
          </cell>
          <cell r="M2116">
            <v>0</v>
          </cell>
          <cell r="N2116">
            <v>0</v>
          </cell>
          <cell r="O2116">
            <v>0</v>
          </cell>
          <cell r="P2116">
            <v>0</v>
          </cell>
          <cell r="Q2116">
            <v>0</v>
          </cell>
        </row>
        <row r="2117">
          <cell r="C2117">
            <v>0</v>
          </cell>
          <cell r="D2117">
            <v>0</v>
          </cell>
          <cell r="E2117">
            <v>0</v>
          </cell>
          <cell r="F2117">
            <v>0</v>
          </cell>
          <cell r="G2117">
            <v>0</v>
          </cell>
          <cell r="H2117">
            <v>0</v>
          </cell>
          <cell r="I2117">
            <v>0</v>
          </cell>
          <cell r="J2117">
            <v>0</v>
          </cell>
          <cell r="K2117">
            <v>0</v>
          </cell>
          <cell r="L2117" t="str">
            <v>PÁGINA</v>
          </cell>
          <cell r="M2117">
            <v>1</v>
          </cell>
          <cell r="N2117" t="str">
            <v>DE</v>
          </cell>
          <cell r="O2117">
            <v>1</v>
          </cell>
          <cell r="P2117">
            <v>0</v>
          </cell>
          <cell r="Q2117">
            <v>0</v>
          </cell>
        </row>
        <row r="2118">
          <cell r="C2118">
            <v>0</v>
          </cell>
          <cell r="D2118" t="str">
            <v xml:space="preserve">ANALISIS DE PRECIOS UNITARIOS </v>
          </cell>
          <cell r="E2118">
            <v>0</v>
          </cell>
          <cell r="F2118">
            <v>0</v>
          </cell>
          <cell r="G2118">
            <v>0</v>
          </cell>
          <cell r="H2118">
            <v>0</v>
          </cell>
          <cell r="I2118">
            <v>0</v>
          </cell>
          <cell r="J2118">
            <v>0</v>
          </cell>
          <cell r="K2118">
            <v>0</v>
          </cell>
          <cell r="L2118">
            <v>0</v>
          </cell>
          <cell r="M2118">
            <v>0</v>
          </cell>
          <cell r="N2118">
            <v>0</v>
          </cell>
          <cell r="O2118">
            <v>0</v>
          </cell>
          <cell r="P2118">
            <v>0</v>
          </cell>
          <cell r="Q2118">
            <v>0</v>
          </cell>
        </row>
        <row r="2119">
          <cell r="C2119">
            <v>0</v>
          </cell>
          <cell r="D2119">
            <v>0</v>
          </cell>
          <cell r="E2119">
            <v>0</v>
          </cell>
          <cell r="F2119">
            <v>0</v>
          </cell>
          <cell r="G2119">
            <v>0</v>
          </cell>
          <cell r="H2119">
            <v>0</v>
          </cell>
          <cell r="I2119">
            <v>0</v>
          </cell>
          <cell r="J2119">
            <v>0</v>
          </cell>
          <cell r="K2119">
            <v>0</v>
          </cell>
          <cell r="L2119">
            <v>0</v>
          </cell>
          <cell r="M2119">
            <v>0</v>
          </cell>
          <cell r="N2119">
            <v>0</v>
          </cell>
          <cell r="O2119">
            <v>0</v>
          </cell>
          <cell r="P2119">
            <v>0</v>
          </cell>
          <cell r="Q2119">
            <v>0</v>
          </cell>
        </row>
        <row r="2120">
          <cell r="C2120">
            <v>0</v>
          </cell>
          <cell r="D2120">
            <v>0</v>
          </cell>
          <cell r="E2120">
            <v>0</v>
          </cell>
          <cell r="F2120">
            <v>0</v>
          </cell>
          <cell r="G2120">
            <v>0</v>
          </cell>
          <cell r="H2120">
            <v>0</v>
          </cell>
          <cell r="I2120">
            <v>0</v>
          </cell>
          <cell r="J2120">
            <v>0</v>
          </cell>
          <cell r="K2120">
            <v>0</v>
          </cell>
          <cell r="L2120" t="str">
            <v>FECHA</v>
          </cell>
          <cell r="M2120" t="str">
            <v>DD</v>
          </cell>
          <cell r="N2120" t="str">
            <v>MM</v>
          </cell>
          <cell r="O2120" t="str">
            <v>AA</v>
          </cell>
          <cell r="P2120">
            <v>0</v>
          </cell>
          <cell r="Q2120">
            <v>0</v>
          </cell>
        </row>
        <row r="2121">
          <cell r="C2121">
            <v>0</v>
          </cell>
          <cell r="D2121">
            <v>0</v>
          </cell>
          <cell r="E2121">
            <v>0</v>
          </cell>
          <cell r="F2121">
            <v>0</v>
          </cell>
          <cell r="G2121">
            <v>0</v>
          </cell>
          <cell r="H2121">
            <v>0</v>
          </cell>
          <cell r="I2121">
            <v>0</v>
          </cell>
          <cell r="J2121">
            <v>0</v>
          </cell>
          <cell r="K2121">
            <v>0</v>
          </cell>
          <cell r="L2121">
            <v>0</v>
          </cell>
          <cell r="M2121">
            <v>8</v>
          </cell>
          <cell r="N2121">
            <v>5</v>
          </cell>
          <cell r="O2121">
            <v>2023</v>
          </cell>
          <cell r="P2121">
            <v>0</v>
          </cell>
          <cell r="Q2121">
            <v>0</v>
          </cell>
        </row>
        <row r="2122">
          <cell r="C2122" t="str">
            <v>ITEMS DE LA PROPUESTA ECONÓMICA</v>
          </cell>
          <cell r="D2122">
            <v>0</v>
          </cell>
          <cell r="E2122">
            <v>0</v>
          </cell>
          <cell r="F2122">
            <v>0</v>
          </cell>
          <cell r="G2122">
            <v>0</v>
          </cell>
          <cell r="H2122">
            <v>0</v>
          </cell>
          <cell r="I2122" t="str">
            <v>ITEMS NO PREVISTOS</v>
          </cell>
          <cell r="J2122">
            <v>0</v>
          </cell>
          <cell r="K2122">
            <v>0</v>
          </cell>
          <cell r="L2122">
            <v>0</v>
          </cell>
          <cell r="M2122">
            <v>0</v>
          </cell>
          <cell r="N2122">
            <v>0</v>
          </cell>
          <cell r="O2122">
            <v>0</v>
          </cell>
          <cell r="P2122">
            <v>0</v>
          </cell>
          <cell r="Q2122">
            <v>0</v>
          </cell>
        </row>
        <row r="2123">
          <cell r="C2123">
            <v>0</v>
          </cell>
          <cell r="D2123">
            <v>0</v>
          </cell>
          <cell r="E2123">
            <v>0</v>
          </cell>
          <cell r="F2123">
            <v>0</v>
          </cell>
          <cell r="G2123">
            <v>0</v>
          </cell>
          <cell r="H2123">
            <v>0</v>
          </cell>
          <cell r="I2123">
            <v>0</v>
          </cell>
          <cell r="J2123">
            <v>0</v>
          </cell>
          <cell r="K2123">
            <v>0</v>
          </cell>
          <cell r="L2123">
            <v>0</v>
          </cell>
          <cell r="M2123">
            <v>0</v>
          </cell>
          <cell r="N2123">
            <v>0</v>
          </cell>
          <cell r="O2123">
            <v>0</v>
          </cell>
          <cell r="P2123">
            <v>0</v>
          </cell>
          <cell r="Q2123">
            <v>0</v>
          </cell>
        </row>
        <row r="2124">
          <cell r="C2124">
            <v>0</v>
          </cell>
          <cell r="D2124">
            <v>0</v>
          </cell>
          <cell r="E2124">
            <v>0</v>
          </cell>
          <cell r="F2124">
            <v>0</v>
          </cell>
          <cell r="G2124">
            <v>0</v>
          </cell>
          <cell r="H2124">
            <v>0</v>
          </cell>
          <cell r="I2124">
            <v>0</v>
          </cell>
          <cell r="J2124">
            <v>0</v>
          </cell>
          <cell r="K2124">
            <v>0</v>
          </cell>
          <cell r="L2124">
            <v>0</v>
          </cell>
          <cell r="M2124">
            <v>0</v>
          </cell>
          <cell r="N2124">
            <v>0</v>
          </cell>
          <cell r="O2124">
            <v>0</v>
          </cell>
          <cell r="P2124">
            <v>0</v>
          </cell>
          <cell r="Q2124">
            <v>0</v>
          </cell>
        </row>
        <row r="2125">
          <cell r="C2125">
            <v>0</v>
          </cell>
          <cell r="D2125">
            <v>0</v>
          </cell>
          <cell r="E2125">
            <v>0</v>
          </cell>
          <cell r="F2125">
            <v>0</v>
          </cell>
          <cell r="G2125">
            <v>0</v>
          </cell>
          <cell r="H2125">
            <v>0</v>
          </cell>
          <cell r="I2125">
            <v>0</v>
          </cell>
          <cell r="J2125">
            <v>0</v>
          </cell>
          <cell r="K2125">
            <v>0</v>
          </cell>
          <cell r="L2125">
            <v>0</v>
          </cell>
          <cell r="M2125">
            <v>0</v>
          </cell>
          <cell r="N2125">
            <v>0</v>
          </cell>
          <cell r="O2125">
            <v>0</v>
          </cell>
          <cell r="P2125">
            <v>0</v>
          </cell>
          <cell r="Q2125">
            <v>0</v>
          </cell>
        </row>
        <row r="2126">
          <cell r="C2126" t="str">
            <v>DATOS ESPECÍFICOS</v>
          </cell>
          <cell r="D2126">
            <v>0</v>
          </cell>
          <cell r="E2126">
            <v>0</v>
          </cell>
          <cell r="F2126">
            <v>0</v>
          </cell>
          <cell r="G2126">
            <v>0</v>
          </cell>
          <cell r="H2126">
            <v>0</v>
          </cell>
          <cell r="I2126">
            <v>0</v>
          </cell>
          <cell r="J2126">
            <v>0</v>
          </cell>
          <cell r="K2126">
            <v>0</v>
          </cell>
          <cell r="L2126">
            <v>0</v>
          </cell>
          <cell r="M2126">
            <v>0</v>
          </cell>
          <cell r="N2126">
            <v>0</v>
          </cell>
          <cell r="O2126">
            <v>0</v>
          </cell>
          <cell r="P2126">
            <v>0</v>
          </cell>
          <cell r="Q2126">
            <v>0</v>
          </cell>
        </row>
        <row r="2127">
          <cell r="C2127">
            <v>0</v>
          </cell>
          <cell r="D2127">
            <v>0</v>
          </cell>
          <cell r="E2127">
            <v>0</v>
          </cell>
          <cell r="F2127">
            <v>0</v>
          </cell>
          <cell r="G2127">
            <v>0</v>
          </cell>
          <cell r="H2127">
            <v>0</v>
          </cell>
          <cell r="I2127">
            <v>0</v>
          </cell>
          <cell r="J2127">
            <v>0</v>
          </cell>
          <cell r="K2127">
            <v>0</v>
          </cell>
          <cell r="L2127">
            <v>0</v>
          </cell>
          <cell r="M2127">
            <v>0</v>
          </cell>
          <cell r="N2127">
            <v>0</v>
          </cell>
          <cell r="O2127">
            <v>0</v>
          </cell>
          <cell r="P2127">
            <v>0</v>
          </cell>
          <cell r="Q2127">
            <v>0</v>
          </cell>
        </row>
        <row r="2128">
          <cell r="C2128" t="str">
            <v>ITEM</v>
          </cell>
          <cell r="D2128" t="str">
            <v>DESCRIPCIÓN</v>
          </cell>
          <cell r="E2128">
            <v>0</v>
          </cell>
          <cell r="F2128">
            <v>0</v>
          </cell>
          <cell r="G2128">
            <v>0</v>
          </cell>
          <cell r="H2128">
            <v>0</v>
          </cell>
          <cell r="I2128">
            <v>0</v>
          </cell>
          <cell r="J2128">
            <v>0</v>
          </cell>
          <cell r="K2128">
            <v>0</v>
          </cell>
          <cell r="L2128">
            <v>0</v>
          </cell>
          <cell r="M2128" t="str">
            <v>UNIDAD</v>
          </cell>
          <cell r="N2128">
            <v>0</v>
          </cell>
          <cell r="O2128" t="str">
            <v>CANTIDAD</v>
          </cell>
          <cell r="P2128">
            <v>0</v>
          </cell>
          <cell r="Q2128">
            <v>0</v>
          </cell>
        </row>
        <row r="2129">
          <cell r="C2129" t="str">
            <v>5.8.1</v>
          </cell>
          <cell r="D2129" t="str">
            <v>S.T.I de Tubería PVC-S Ø = 100 mm . Incluye limpiador, accesorios, pegante y todo lo necesario para su correcta construcción. La excavación y los llenos se pagaran en su ítem respectivo.</v>
          </cell>
          <cell r="E2129">
            <v>0</v>
          </cell>
          <cell r="F2129">
            <v>0</v>
          </cell>
          <cell r="G2129">
            <v>0</v>
          </cell>
          <cell r="H2129">
            <v>0</v>
          </cell>
          <cell r="I2129">
            <v>0</v>
          </cell>
          <cell r="J2129">
            <v>0</v>
          </cell>
          <cell r="K2129">
            <v>0</v>
          </cell>
          <cell r="L2129">
            <v>0</v>
          </cell>
          <cell r="M2129" t="str">
            <v>m</v>
          </cell>
          <cell r="N2129">
            <v>0</v>
          </cell>
          <cell r="O2129">
            <v>30</v>
          </cell>
          <cell r="P2129">
            <v>0</v>
          </cell>
          <cell r="Q2129">
            <v>0</v>
          </cell>
          <cell r="R2129">
            <v>44069</v>
          </cell>
          <cell r="S2129">
            <v>56818</v>
          </cell>
          <cell r="T2129">
            <v>8.0000000000000002E-3</v>
          </cell>
          <cell r="U2129">
            <v>0.83260000000000001</v>
          </cell>
          <cell r="V2129">
            <v>0</v>
          </cell>
          <cell r="W2129">
            <v>0.1595</v>
          </cell>
        </row>
        <row r="2130">
          <cell r="C2130" t="str">
            <v>I. EQUIPO</v>
          </cell>
          <cell r="D2130">
            <v>0</v>
          </cell>
          <cell r="E2130">
            <v>0</v>
          </cell>
          <cell r="F2130">
            <v>0</v>
          </cell>
          <cell r="G2130">
            <v>0</v>
          </cell>
          <cell r="H2130">
            <v>0</v>
          </cell>
          <cell r="I2130">
            <v>0</v>
          </cell>
          <cell r="J2130">
            <v>0</v>
          </cell>
          <cell r="K2130">
            <v>0</v>
          </cell>
          <cell r="L2130">
            <v>0</v>
          </cell>
          <cell r="M2130">
            <v>0</v>
          </cell>
          <cell r="N2130">
            <v>0</v>
          </cell>
          <cell r="O2130">
            <v>0</v>
          </cell>
          <cell r="P2130">
            <v>0</v>
          </cell>
          <cell r="Q2130">
            <v>0</v>
          </cell>
        </row>
        <row r="2131">
          <cell r="C2131">
            <v>0</v>
          </cell>
          <cell r="D2131">
            <v>0</v>
          </cell>
          <cell r="E2131">
            <v>0</v>
          </cell>
          <cell r="F2131">
            <v>0</v>
          </cell>
          <cell r="G2131">
            <v>0</v>
          </cell>
          <cell r="H2131">
            <v>0</v>
          </cell>
          <cell r="I2131">
            <v>0</v>
          </cell>
          <cell r="J2131">
            <v>0</v>
          </cell>
          <cell r="K2131">
            <v>0</v>
          </cell>
          <cell r="L2131">
            <v>0</v>
          </cell>
          <cell r="M2131">
            <v>0</v>
          </cell>
          <cell r="N2131">
            <v>0</v>
          </cell>
          <cell r="O2131">
            <v>0</v>
          </cell>
          <cell r="P2131">
            <v>0</v>
          </cell>
          <cell r="Q2131">
            <v>0</v>
          </cell>
        </row>
        <row r="2132">
          <cell r="C2132" t="str">
            <v>DESCRIPCIÓN</v>
          </cell>
          <cell r="D2132">
            <v>0</v>
          </cell>
          <cell r="E2132">
            <v>0</v>
          </cell>
          <cell r="F2132">
            <v>0</v>
          </cell>
          <cell r="G2132">
            <v>0</v>
          </cell>
          <cell r="H2132" t="str">
            <v>MARCA</v>
          </cell>
          <cell r="I2132">
            <v>0</v>
          </cell>
          <cell r="J2132" t="str">
            <v>TIPO</v>
          </cell>
          <cell r="K2132">
            <v>0</v>
          </cell>
          <cell r="L2132" t="str">
            <v>TARIFA/HORA</v>
          </cell>
          <cell r="M2132" t="str">
            <v>RENDIMIENTO</v>
          </cell>
          <cell r="N2132">
            <v>0</v>
          </cell>
          <cell r="O2132" t="str">
            <v>Vr. UNITARIO</v>
          </cell>
          <cell r="P2132">
            <v>0</v>
          </cell>
          <cell r="Q2132">
            <v>0</v>
          </cell>
        </row>
        <row r="2133">
          <cell r="C2133">
            <v>0</v>
          </cell>
          <cell r="D2133">
            <v>0</v>
          </cell>
          <cell r="E2133">
            <v>0</v>
          </cell>
          <cell r="F2133">
            <v>0</v>
          </cell>
          <cell r="G2133">
            <v>0</v>
          </cell>
          <cell r="H2133">
            <v>0</v>
          </cell>
          <cell r="I2133">
            <v>0</v>
          </cell>
          <cell r="J2133" t="str">
            <v/>
          </cell>
          <cell r="K2133">
            <v>0</v>
          </cell>
          <cell r="L2133" t="str">
            <v/>
          </cell>
          <cell r="M2133">
            <v>0</v>
          </cell>
          <cell r="N2133">
            <v>0</v>
          </cell>
          <cell r="O2133">
            <v>0</v>
          </cell>
          <cell r="P2133">
            <v>0</v>
          </cell>
          <cell r="Q2133">
            <v>0</v>
          </cell>
          <cell r="R2133">
            <v>0</v>
          </cell>
          <cell r="T2133">
            <v>0</v>
          </cell>
        </row>
        <row r="2134">
          <cell r="C2134">
            <v>0</v>
          </cell>
          <cell r="D2134">
            <v>0</v>
          </cell>
          <cell r="E2134">
            <v>0</v>
          </cell>
          <cell r="F2134">
            <v>0</v>
          </cell>
          <cell r="G2134">
            <v>0</v>
          </cell>
          <cell r="H2134">
            <v>0</v>
          </cell>
          <cell r="I2134">
            <v>0</v>
          </cell>
          <cell r="J2134" t="str">
            <v/>
          </cell>
          <cell r="K2134">
            <v>0</v>
          </cell>
          <cell r="L2134" t="str">
            <v/>
          </cell>
          <cell r="M2134">
            <v>0</v>
          </cell>
          <cell r="N2134">
            <v>0</v>
          </cell>
          <cell r="O2134">
            <v>0</v>
          </cell>
          <cell r="P2134">
            <v>0</v>
          </cell>
          <cell r="Q2134">
            <v>0</v>
          </cell>
          <cell r="R2134">
            <v>0</v>
          </cell>
          <cell r="T2134">
            <v>0</v>
          </cell>
        </row>
        <row r="2135">
          <cell r="C2135">
            <v>0</v>
          </cell>
          <cell r="D2135">
            <v>0</v>
          </cell>
          <cell r="E2135">
            <v>0</v>
          </cell>
          <cell r="F2135">
            <v>0</v>
          </cell>
          <cell r="G2135">
            <v>0</v>
          </cell>
          <cell r="H2135">
            <v>0</v>
          </cell>
          <cell r="I2135">
            <v>0</v>
          </cell>
          <cell r="J2135" t="str">
            <v/>
          </cell>
          <cell r="K2135">
            <v>0</v>
          </cell>
          <cell r="L2135" t="str">
            <v/>
          </cell>
          <cell r="M2135">
            <v>0</v>
          </cell>
          <cell r="N2135">
            <v>0</v>
          </cell>
          <cell r="O2135">
            <v>0</v>
          </cell>
          <cell r="P2135">
            <v>0</v>
          </cell>
          <cell r="Q2135">
            <v>0</v>
          </cell>
          <cell r="R2135">
            <v>0</v>
          </cell>
          <cell r="T2135">
            <v>0</v>
          </cell>
        </row>
        <row r="2136">
          <cell r="C2136" t="str">
            <v>Herramienta Menor (Como % de Mano de Obra)</v>
          </cell>
          <cell r="D2136">
            <v>0</v>
          </cell>
          <cell r="E2136">
            <v>0</v>
          </cell>
          <cell r="F2136">
            <v>0</v>
          </cell>
          <cell r="G2136">
            <v>0</v>
          </cell>
          <cell r="H2136">
            <v>0</v>
          </cell>
          <cell r="I2136">
            <v>0</v>
          </cell>
          <cell r="J2136" t="str">
            <v>Dia</v>
          </cell>
          <cell r="K2136">
            <v>0</v>
          </cell>
          <cell r="L2136">
            <v>7028</v>
          </cell>
          <cell r="M2136">
            <v>0.05</v>
          </cell>
          <cell r="N2136">
            <v>0</v>
          </cell>
          <cell r="O2136">
            <v>351</v>
          </cell>
          <cell r="P2136">
            <v>0</v>
          </cell>
          <cell r="Q2136">
            <v>0</v>
          </cell>
          <cell r="R2136">
            <v>10530</v>
          </cell>
          <cell r="T2136" t="str">
            <v>Herramienta Menor (Como % de Mano de Obra)</v>
          </cell>
        </row>
        <row r="2137">
          <cell r="C2137">
            <v>0</v>
          </cell>
          <cell r="D2137">
            <v>0</v>
          </cell>
          <cell r="E2137">
            <v>0</v>
          </cell>
          <cell r="F2137">
            <v>0</v>
          </cell>
          <cell r="G2137">
            <v>0</v>
          </cell>
          <cell r="H2137">
            <v>0</v>
          </cell>
          <cell r="I2137">
            <v>0</v>
          </cell>
          <cell r="J2137">
            <v>0</v>
          </cell>
          <cell r="K2137">
            <v>0</v>
          </cell>
          <cell r="L2137">
            <v>8.0000000000000002E-3</v>
          </cell>
          <cell r="M2137" t="str">
            <v>SUBTOTAL $</v>
          </cell>
          <cell r="N2137">
            <v>0</v>
          </cell>
          <cell r="O2137">
            <v>351</v>
          </cell>
          <cell r="P2137">
            <v>0</v>
          </cell>
          <cell r="Q2137">
            <v>0</v>
          </cell>
          <cell r="T2137">
            <v>0</v>
          </cell>
        </row>
        <row r="2138">
          <cell r="C2138" t="str">
            <v>II. MATERIALES</v>
          </cell>
          <cell r="D2138">
            <v>0</v>
          </cell>
          <cell r="E2138">
            <v>0</v>
          </cell>
          <cell r="F2138">
            <v>0</v>
          </cell>
          <cell r="G2138">
            <v>0</v>
          </cell>
          <cell r="H2138">
            <v>0</v>
          </cell>
          <cell r="I2138">
            <v>0</v>
          </cell>
          <cell r="J2138">
            <v>0</v>
          </cell>
          <cell r="K2138">
            <v>0</v>
          </cell>
          <cell r="L2138">
            <v>0</v>
          </cell>
          <cell r="M2138">
            <v>0</v>
          </cell>
          <cell r="N2138">
            <v>0</v>
          </cell>
          <cell r="O2138">
            <v>0</v>
          </cell>
          <cell r="P2138">
            <v>0</v>
          </cell>
          <cell r="Q2138">
            <v>0</v>
          </cell>
          <cell r="T2138">
            <v>0</v>
          </cell>
        </row>
        <row r="2139">
          <cell r="C2139">
            <v>0</v>
          </cell>
          <cell r="D2139">
            <v>0</v>
          </cell>
          <cell r="E2139">
            <v>0</v>
          </cell>
          <cell r="F2139">
            <v>0</v>
          </cell>
          <cell r="G2139">
            <v>0</v>
          </cell>
          <cell r="H2139">
            <v>0</v>
          </cell>
          <cell r="I2139">
            <v>0</v>
          </cell>
          <cell r="J2139">
            <v>0</v>
          </cell>
          <cell r="K2139">
            <v>0</v>
          </cell>
          <cell r="L2139">
            <v>0</v>
          </cell>
          <cell r="M2139">
            <v>0</v>
          </cell>
          <cell r="N2139">
            <v>0</v>
          </cell>
          <cell r="O2139">
            <v>0</v>
          </cell>
          <cell r="P2139">
            <v>0</v>
          </cell>
          <cell r="Q2139">
            <v>0</v>
          </cell>
          <cell r="T2139">
            <v>0</v>
          </cell>
        </row>
        <row r="2140">
          <cell r="C2140" t="str">
            <v>DESCRIPCIÓN</v>
          </cell>
          <cell r="D2140">
            <v>0</v>
          </cell>
          <cell r="E2140">
            <v>0</v>
          </cell>
          <cell r="F2140">
            <v>0</v>
          </cell>
          <cell r="G2140">
            <v>0</v>
          </cell>
          <cell r="H2140">
            <v>0</v>
          </cell>
          <cell r="I2140">
            <v>0</v>
          </cell>
          <cell r="J2140">
            <v>0</v>
          </cell>
          <cell r="K2140" t="str">
            <v>UNIDAD</v>
          </cell>
          <cell r="L2140" t="str">
            <v>CANTIDAD</v>
          </cell>
          <cell r="M2140" t="str">
            <v>PRECIO UNIT.</v>
          </cell>
          <cell r="N2140">
            <v>0</v>
          </cell>
          <cell r="O2140" t="str">
            <v>Vr. UNITARIO</v>
          </cell>
          <cell r="P2140">
            <v>0</v>
          </cell>
          <cell r="Q2140">
            <v>0</v>
          </cell>
          <cell r="T2140">
            <v>0</v>
          </cell>
        </row>
        <row r="2141">
          <cell r="C2141" t="str">
            <v>Tubería PVC-S Ø= 4" x 6 m</v>
          </cell>
          <cell r="D2141">
            <v>0</v>
          </cell>
          <cell r="E2141">
            <v>0</v>
          </cell>
          <cell r="F2141">
            <v>0</v>
          </cell>
          <cell r="G2141">
            <v>0</v>
          </cell>
          <cell r="H2141">
            <v>0</v>
          </cell>
          <cell r="I2141">
            <v>0</v>
          </cell>
          <cell r="J2141">
            <v>0</v>
          </cell>
          <cell r="K2141" t="str">
            <v>u</v>
          </cell>
          <cell r="L2141">
            <v>0.18329999999999999</v>
          </cell>
          <cell r="M2141">
            <v>150000</v>
          </cell>
          <cell r="N2141">
            <v>0</v>
          </cell>
          <cell r="O2141">
            <v>27495</v>
          </cell>
          <cell r="P2141">
            <v>0</v>
          </cell>
          <cell r="Q2141">
            <v>0</v>
          </cell>
          <cell r="R2141">
            <v>5.5</v>
          </cell>
          <cell r="T2141" t="str">
            <v>Tubería PVC-S Ø= 4" x 6 m</v>
          </cell>
        </row>
        <row r="2142">
          <cell r="C2142" t="str">
            <v>Unión PVC-S Ø= 4"</v>
          </cell>
          <cell r="D2142">
            <v>0</v>
          </cell>
          <cell r="E2142">
            <v>0</v>
          </cell>
          <cell r="F2142">
            <v>0</v>
          </cell>
          <cell r="G2142">
            <v>0</v>
          </cell>
          <cell r="H2142">
            <v>0</v>
          </cell>
          <cell r="I2142">
            <v>0</v>
          </cell>
          <cell r="J2142">
            <v>0</v>
          </cell>
          <cell r="K2142" t="str">
            <v>u</v>
          </cell>
          <cell r="L2142">
            <v>0.175035</v>
          </cell>
          <cell r="M2142">
            <v>8500</v>
          </cell>
          <cell r="N2142">
            <v>0</v>
          </cell>
          <cell r="O2142">
            <v>1488</v>
          </cell>
          <cell r="P2142">
            <v>0</v>
          </cell>
          <cell r="Q2142">
            <v>0</v>
          </cell>
          <cell r="R2142">
            <v>5.25</v>
          </cell>
          <cell r="T2142" t="str">
            <v>Unión PVC-S Ø= 4"</v>
          </cell>
        </row>
        <row r="2143">
          <cell r="C2143" t="str">
            <v>Codo 45º PVC-S CxC, Ø= 4".</v>
          </cell>
          <cell r="D2143">
            <v>0</v>
          </cell>
          <cell r="E2143">
            <v>0</v>
          </cell>
          <cell r="F2143">
            <v>0</v>
          </cell>
          <cell r="G2143">
            <v>0</v>
          </cell>
          <cell r="H2143">
            <v>0</v>
          </cell>
          <cell r="I2143">
            <v>0</v>
          </cell>
          <cell r="J2143">
            <v>0</v>
          </cell>
          <cell r="K2143" t="str">
            <v>U</v>
          </cell>
          <cell r="L2143">
            <v>0.10500000000000001</v>
          </cell>
          <cell r="M2143">
            <v>12614</v>
          </cell>
          <cell r="N2143">
            <v>0</v>
          </cell>
          <cell r="O2143">
            <v>1324</v>
          </cell>
          <cell r="P2143">
            <v>0</v>
          </cell>
          <cell r="Q2143">
            <v>0</v>
          </cell>
          <cell r="R2143">
            <v>3.15</v>
          </cell>
          <cell r="T2143" t="str">
            <v>Codo 45º PVC-S CxC, Ø= 4".</v>
          </cell>
        </row>
        <row r="2144">
          <cell r="C2144" t="str">
            <v>Codo 90º PVC-S CxC, Ø= 4".</v>
          </cell>
          <cell r="D2144">
            <v>0</v>
          </cell>
          <cell r="E2144">
            <v>0</v>
          </cell>
          <cell r="F2144">
            <v>0</v>
          </cell>
          <cell r="G2144">
            <v>0</v>
          </cell>
          <cell r="H2144">
            <v>0</v>
          </cell>
          <cell r="I2144">
            <v>0</v>
          </cell>
          <cell r="J2144">
            <v>0</v>
          </cell>
          <cell r="K2144" t="str">
            <v>U</v>
          </cell>
          <cell r="L2144">
            <v>0.10500000000000001</v>
          </cell>
          <cell r="M2144">
            <v>16207</v>
          </cell>
          <cell r="N2144">
            <v>0</v>
          </cell>
          <cell r="O2144">
            <v>1702</v>
          </cell>
          <cell r="P2144">
            <v>0</v>
          </cell>
          <cell r="Q2144">
            <v>0</v>
          </cell>
          <cell r="R2144">
            <v>3.15</v>
          </cell>
          <cell r="T2144" t="str">
            <v>Codo 90º PVC-S CxC, Ø= 4".</v>
          </cell>
        </row>
        <row r="2145">
          <cell r="C2145" t="str">
            <v>Yee PVC-S Ø= 4" - Pavco o equivalente.</v>
          </cell>
          <cell r="D2145">
            <v>0</v>
          </cell>
          <cell r="E2145">
            <v>0</v>
          </cell>
          <cell r="F2145">
            <v>0</v>
          </cell>
          <cell r="G2145">
            <v>0</v>
          </cell>
          <cell r="H2145">
            <v>0</v>
          </cell>
          <cell r="I2145">
            <v>0</v>
          </cell>
          <cell r="J2145">
            <v>0</v>
          </cell>
          <cell r="K2145" t="str">
            <v>U</v>
          </cell>
          <cell r="L2145">
            <v>0.10500000000000001</v>
          </cell>
          <cell r="M2145">
            <v>25334</v>
          </cell>
          <cell r="N2145">
            <v>0</v>
          </cell>
          <cell r="O2145">
            <v>2660</v>
          </cell>
          <cell r="P2145">
            <v>0</v>
          </cell>
          <cell r="Q2145">
            <v>0</v>
          </cell>
          <cell r="R2145">
            <v>3.15</v>
          </cell>
          <cell r="T2145" t="str">
            <v>Yee PVC-S Ø= 4" - Pavco o equivalente.</v>
          </cell>
        </row>
        <row r="2146">
          <cell r="C2146" t="str">
            <v xml:space="preserve">Tee PVC-S Ø= 4" </v>
          </cell>
          <cell r="D2146">
            <v>0</v>
          </cell>
          <cell r="E2146">
            <v>0</v>
          </cell>
          <cell r="F2146">
            <v>0</v>
          </cell>
          <cell r="G2146">
            <v>0</v>
          </cell>
          <cell r="H2146">
            <v>0</v>
          </cell>
          <cell r="I2146">
            <v>0</v>
          </cell>
          <cell r="J2146">
            <v>0</v>
          </cell>
          <cell r="K2146" t="str">
            <v>u</v>
          </cell>
          <cell r="L2146">
            <v>5.2500000000000005E-2</v>
          </cell>
          <cell r="M2146">
            <v>19300</v>
          </cell>
          <cell r="N2146">
            <v>0</v>
          </cell>
          <cell r="O2146">
            <v>1013</v>
          </cell>
          <cell r="P2146">
            <v>0</v>
          </cell>
          <cell r="Q2146">
            <v>0</v>
          </cell>
          <cell r="R2146">
            <v>1.58</v>
          </cell>
          <cell r="T2146" t="str">
            <v xml:space="preserve">Tee PVC-S Ø= 4" </v>
          </cell>
        </row>
        <row r="2147">
          <cell r="C2147" t="str">
            <v>Soldadura liquida PVC 1/4 de Gl</v>
          </cell>
          <cell r="D2147">
            <v>0</v>
          </cell>
          <cell r="E2147">
            <v>0</v>
          </cell>
          <cell r="F2147">
            <v>0</v>
          </cell>
          <cell r="G2147">
            <v>0</v>
          </cell>
          <cell r="H2147">
            <v>0</v>
          </cell>
          <cell r="I2147">
            <v>0</v>
          </cell>
          <cell r="J2147">
            <v>0</v>
          </cell>
          <cell r="K2147" t="str">
            <v>u</v>
          </cell>
          <cell r="L2147">
            <v>2.3099999999999999E-2</v>
          </cell>
          <cell r="M2147">
            <v>10695</v>
          </cell>
          <cell r="N2147">
            <v>0</v>
          </cell>
          <cell r="O2147">
            <v>247</v>
          </cell>
          <cell r="P2147">
            <v>0</v>
          </cell>
          <cell r="Q2147">
            <v>0</v>
          </cell>
          <cell r="R2147">
            <v>0.69</v>
          </cell>
          <cell r="T2147" t="str">
            <v>Soldadura liquida PVC 1/4 de Gl</v>
          </cell>
        </row>
        <row r="2148">
          <cell r="C2148" t="str">
            <v xml:space="preserve">Removedor PVC 1/4 galon </v>
          </cell>
          <cell r="D2148">
            <v>0</v>
          </cell>
          <cell r="E2148">
            <v>0</v>
          </cell>
          <cell r="F2148">
            <v>0</v>
          </cell>
          <cell r="G2148">
            <v>0</v>
          </cell>
          <cell r="H2148">
            <v>0</v>
          </cell>
          <cell r="I2148">
            <v>0</v>
          </cell>
          <cell r="J2148">
            <v>0</v>
          </cell>
          <cell r="K2148" t="str">
            <v>u</v>
          </cell>
          <cell r="L2148">
            <v>2.3099999999999999E-2</v>
          </cell>
          <cell r="M2148">
            <v>32934</v>
          </cell>
          <cell r="N2148">
            <v>0</v>
          </cell>
          <cell r="O2148">
            <v>761</v>
          </cell>
          <cell r="P2148">
            <v>0</v>
          </cell>
          <cell r="Q2148">
            <v>0</v>
          </cell>
          <cell r="R2148">
            <v>0.69</v>
          </cell>
          <cell r="T2148" t="str">
            <v xml:space="preserve">Removedor PVC 1/4 galon </v>
          </cell>
        </row>
        <row r="2149">
          <cell r="C2149">
            <v>0</v>
          </cell>
          <cell r="D2149">
            <v>0</v>
          </cell>
          <cell r="E2149">
            <v>0</v>
          </cell>
          <cell r="F2149">
            <v>0</v>
          </cell>
          <cell r="G2149">
            <v>0</v>
          </cell>
          <cell r="H2149">
            <v>0</v>
          </cell>
          <cell r="I2149">
            <v>0</v>
          </cell>
          <cell r="J2149">
            <v>0</v>
          </cell>
          <cell r="K2149">
            <v>0</v>
          </cell>
          <cell r="L2149">
            <v>0.83260000000000001</v>
          </cell>
          <cell r="M2149" t="str">
            <v>SUBTOTAL $</v>
          </cell>
          <cell r="N2149">
            <v>0</v>
          </cell>
          <cell r="O2149">
            <v>36690</v>
          </cell>
          <cell r="P2149">
            <v>0</v>
          </cell>
          <cell r="Q2149">
            <v>0</v>
          </cell>
          <cell r="T2149">
            <v>0</v>
          </cell>
        </row>
        <row r="2150">
          <cell r="C2150" t="str">
            <v>III. TRANSPORTES</v>
          </cell>
          <cell r="D2150">
            <v>0</v>
          </cell>
          <cell r="E2150">
            <v>0</v>
          </cell>
          <cell r="F2150">
            <v>0</v>
          </cell>
          <cell r="G2150">
            <v>0</v>
          </cell>
          <cell r="H2150">
            <v>0</v>
          </cell>
          <cell r="I2150">
            <v>0</v>
          </cell>
          <cell r="J2150">
            <v>0</v>
          </cell>
          <cell r="K2150">
            <v>0</v>
          </cell>
          <cell r="L2150">
            <v>0</v>
          </cell>
          <cell r="M2150">
            <v>0</v>
          </cell>
          <cell r="N2150">
            <v>0</v>
          </cell>
          <cell r="O2150">
            <v>0</v>
          </cell>
          <cell r="P2150">
            <v>0</v>
          </cell>
          <cell r="Q2150">
            <v>0</v>
          </cell>
          <cell r="T2150">
            <v>0</v>
          </cell>
        </row>
        <row r="2151">
          <cell r="C2151">
            <v>0</v>
          </cell>
          <cell r="D2151">
            <v>0</v>
          </cell>
          <cell r="E2151">
            <v>0</v>
          </cell>
          <cell r="F2151">
            <v>0</v>
          </cell>
          <cell r="G2151">
            <v>0</v>
          </cell>
          <cell r="H2151">
            <v>0</v>
          </cell>
          <cell r="I2151">
            <v>0</v>
          </cell>
          <cell r="J2151">
            <v>0</v>
          </cell>
          <cell r="K2151">
            <v>0</v>
          </cell>
          <cell r="L2151">
            <v>0</v>
          </cell>
          <cell r="M2151">
            <v>0</v>
          </cell>
          <cell r="N2151">
            <v>0</v>
          </cell>
          <cell r="O2151">
            <v>0</v>
          </cell>
          <cell r="P2151">
            <v>0</v>
          </cell>
          <cell r="Q2151">
            <v>0</v>
          </cell>
          <cell r="T2151">
            <v>0</v>
          </cell>
        </row>
        <row r="2152">
          <cell r="C2152" t="str">
            <v>MATERIAL</v>
          </cell>
          <cell r="D2152">
            <v>0</v>
          </cell>
          <cell r="E2152">
            <v>0</v>
          </cell>
          <cell r="F2152">
            <v>0</v>
          </cell>
          <cell r="G2152">
            <v>0</v>
          </cell>
          <cell r="H2152">
            <v>0</v>
          </cell>
          <cell r="I2152">
            <v>0</v>
          </cell>
          <cell r="J2152" t="str">
            <v>VOL. o PESO</v>
          </cell>
          <cell r="K2152" t="str">
            <v>DISTANCIA</v>
          </cell>
          <cell r="L2152" t="str">
            <v>M3 o Ton/Km</v>
          </cell>
          <cell r="M2152" t="str">
            <v>TARIFA</v>
          </cell>
          <cell r="N2152">
            <v>0</v>
          </cell>
          <cell r="O2152" t="str">
            <v>Vr. UNITARIO</v>
          </cell>
          <cell r="P2152">
            <v>0</v>
          </cell>
          <cell r="Q2152">
            <v>0</v>
          </cell>
          <cell r="T2152">
            <v>0</v>
          </cell>
        </row>
        <row r="2153">
          <cell r="C2153">
            <v>0</v>
          </cell>
          <cell r="D2153">
            <v>0</v>
          </cell>
          <cell r="E2153">
            <v>0</v>
          </cell>
          <cell r="F2153">
            <v>0</v>
          </cell>
          <cell r="G2153">
            <v>0</v>
          </cell>
          <cell r="H2153">
            <v>0</v>
          </cell>
          <cell r="I2153">
            <v>0</v>
          </cell>
          <cell r="J2153" t="str">
            <v/>
          </cell>
          <cell r="K2153">
            <v>0</v>
          </cell>
          <cell r="L2153">
            <v>0</v>
          </cell>
          <cell r="M2153">
            <v>0</v>
          </cell>
          <cell r="N2153">
            <v>0</v>
          </cell>
          <cell r="O2153">
            <v>0</v>
          </cell>
          <cell r="P2153">
            <v>0</v>
          </cell>
          <cell r="Q2153">
            <v>0</v>
          </cell>
          <cell r="R2153">
            <v>0</v>
          </cell>
          <cell r="T2153">
            <v>0</v>
          </cell>
        </row>
        <row r="2154">
          <cell r="C2154">
            <v>0</v>
          </cell>
          <cell r="D2154">
            <v>0</v>
          </cell>
          <cell r="E2154">
            <v>0</v>
          </cell>
          <cell r="F2154">
            <v>0</v>
          </cell>
          <cell r="G2154">
            <v>0</v>
          </cell>
          <cell r="H2154">
            <v>0</v>
          </cell>
          <cell r="I2154">
            <v>0</v>
          </cell>
          <cell r="J2154" t="str">
            <v/>
          </cell>
          <cell r="K2154">
            <v>0</v>
          </cell>
          <cell r="L2154">
            <v>0</v>
          </cell>
          <cell r="M2154">
            <v>0</v>
          </cell>
          <cell r="N2154">
            <v>0</v>
          </cell>
          <cell r="O2154">
            <v>0</v>
          </cell>
          <cell r="P2154">
            <v>0</v>
          </cell>
          <cell r="Q2154">
            <v>0</v>
          </cell>
          <cell r="R2154">
            <v>0</v>
          </cell>
          <cell r="T2154">
            <v>0</v>
          </cell>
        </row>
        <row r="2155">
          <cell r="C2155">
            <v>0</v>
          </cell>
          <cell r="D2155">
            <v>0</v>
          </cell>
          <cell r="E2155">
            <v>0</v>
          </cell>
          <cell r="F2155">
            <v>0</v>
          </cell>
          <cell r="G2155">
            <v>0</v>
          </cell>
          <cell r="H2155">
            <v>0</v>
          </cell>
          <cell r="I2155">
            <v>0</v>
          </cell>
          <cell r="J2155" t="str">
            <v/>
          </cell>
          <cell r="K2155">
            <v>0</v>
          </cell>
          <cell r="L2155">
            <v>0</v>
          </cell>
          <cell r="M2155">
            <v>0</v>
          </cell>
          <cell r="N2155">
            <v>0</v>
          </cell>
          <cell r="O2155">
            <v>0</v>
          </cell>
          <cell r="P2155">
            <v>0</v>
          </cell>
          <cell r="Q2155">
            <v>0</v>
          </cell>
          <cell r="R2155">
            <v>0</v>
          </cell>
          <cell r="T2155">
            <v>0</v>
          </cell>
        </row>
        <row r="2156">
          <cell r="C2156">
            <v>0</v>
          </cell>
          <cell r="D2156">
            <v>0</v>
          </cell>
          <cell r="E2156">
            <v>0</v>
          </cell>
          <cell r="F2156">
            <v>0</v>
          </cell>
          <cell r="G2156">
            <v>0</v>
          </cell>
          <cell r="H2156">
            <v>0</v>
          </cell>
          <cell r="I2156">
            <v>0</v>
          </cell>
          <cell r="J2156">
            <v>0</v>
          </cell>
          <cell r="K2156">
            <v>0</v>
          </cell>
          <cell r="L2156">
            <v>0</v>
          </cell>
          <cell r="M2156" t="str">
            <v>SUBTOTAL $</v>
          </cell>
          <cell r="N2156">
            <v>0</v>
          </cell>
          <cell r="O2156">
            <v>0</v>
          </cell>
          <cell r="P2156">
            <v>0</v>
          </cell>
          <cell r="Q2156">
            <v>0</v>
          </cell>
          <cell r="T2156">
            <v>0</v>
          </cell>
        </row>
        <row r="2157">
          <cell r="C2157" t="str">
            <v>IV. MANO DE OBRA</v>
          </cell>
          <cell r="D2157">
            <v>0</v>
          </cell>
          <cell r="E2157">
            <v>0</v>
          </cell>
          <cell r="F2157">
            <v>0</v>
          </cell>
          <cell r="G2157">
            <v>0</v>
          </cell>
          <cell r="H2157">
            <v>0</v>
          </cell>
          <cell r="I2157">
            <v>0</v>
          </cell>
          <cell r="J2157">
            <v>0</v>
          </cell>
          <cell r="K2157">
            <v>0</v>
          </cell>
          <cell r="L2157">
            <v>0</v>
          </cell>
          <cell r="M2157">
            <v>0</v>
          </cell>
          <cell r="N2157">
            <v>0</v>
          </cell>
          <cell r="O2157">
            <v>0</v>
          </cell>
          <cell r="P2157">
            <v>0</v>
          </cell>
          <cell r="Q2157">
            <v>0</v>
          </cell>
          <cell r="T2157">
            <v>0</v>
          </cell>
        </row>
        <row r="2158">
          <cell r="C2158">
            <v>0</v>
          </cell>
          <cell r="D2158">
            <v>0</v>
          </cell>
          <cell r="E2158">
            <v>0</v>
          </cell>
          <cell r="F2158">
            <v>0</v>
          </cell>
          <cell r="G2158">
            <v>0</v>
          </cell>
          <cell r="H2158">
            <v>0</v>
          </cell>
          <cell r="I2158">
            <v>0</v>
          </cell>
          <cell r="J2158">
            <v>0</v>
          </cell>
          <cell r="K2158">
            <v>0</v>
          </cell>
          <cell r="L2158">
            <v>0</v>
          </cell>
          <cell r="M2158">
            <v>0</v>
          </cell>
          <cell r="N2158">
            <v>0</v>
          </cell>
          <cell r="O2158">
            <v>0</v>
          </cell>
          <cell r="P2158">
            <v>0</v>
          </cell>
          <cell r="Q2158">
            <v>0</v>
          </cell>
          <cell r="T2158">
            <v>0</v>
          </cell>
        </row>
        <row r="2159">
          <cell r="C2159" t="str">
            <v>TRABAJADOR</v>
          </cell>
          <cell r="D2159">
            <v>0</v>
          </cell>
          <cell r="E2159">
            <v>0</v>
          </cell>
          <cell r="F2159">
            <v>0</v>
          </cell>
          <cell r="G2159">
            <v>0</v>
          </cell>
          <cell r="H2159">
            <v>0</v>
          </cell>
          <cell r="I2159" t="str">
            <v>CANTIDAD</v>
          </cell>
          <cell r="J2159" t="str">
            <v>JORNAL</v>
          </cell>
          <cell r="K2159" t="str">
            <v>PRESTACIONES</v>
          </cell>
          <cell r="L2159" t="str">
            <v>JORNAL TOTAL</v>
          </cell>
          <cell r="M2159" t="str">
            <v>RENDIMIENTO</v>
          </cell>
          <cell r="N2159">
            <v>0</v>
          </cell>
          <cell r="O2159" t="str">
            <v>Vr. UNITARIO</v>
          </cell>
          <cell r="P2159">
            <v>0</v>
          </cell>
          <cell r="Q2159">
            <v>0</v>
          </cell>
          <cell r="R2159">
            <v>0</v>
          </cell>
          <cell r="T2159">
            <v>0</v>
          </cell>
        </row>
        <row r="2160">
          <cell r="C2160" t="str">
            <v>Oficial</v>
          </cell>
          <cell r="D2160">
            <v>0</v>
          </cell>
          <cell r="E2160">
            <v>0</v>
          </cell>
          <cell r="F2160">
            <v>0</v>
          </cell>
          <cell r="G2160">
            <v>0</v>
          </cell>
          <cell r="H2160">
            <v>0</v>
          </cell>
          <cell r="I2160">
            <v>1</v>
          </cell>
          <cell r="J2160">
            <v>88160</v>
          </cell>
          <cell r="K2160">
            <v>1.6933</v>
          </cell>
          <cell r="L2160">
            <v>149281</v>
          </cell>
          <cell r="M2160">
            <v>36</v>
          </cell>
          <cell r="N2160">
            <v>0</v>
          </cell>
          <cell r="O2160">
            <v>4147</v>
          </cell>
          <cell r="P2160">
            <v>0</v>
          </cell>
          <cell r="Q2160">
            <v>0</v>
          </cell>
          <cell r="R2160">
            <v>0.83</v>
          </cell>
          <cell r="T2160" t="str">
            <v>Oficial</v>
          </cell>
        </row>
        <row r="2161">
          <cell r="C2161" t="str">
            <v>Ayudante Entendido</v>
          </cell>
          <cell r="D2161">
            <v>0</v>
          </cell>
          <cell r="E2161">
            <v>0</v>
          </cell>
          <cell r="F2161">
            <v>0</v>
          </cell>
          <cell r="G2161">
            <v>0</v>
          </cell>
          <cell r="H2161">
            <v>0</v>
          </cell>
          <cell r="I2161">
            <v>1</v>
          </cell>
          <cell r="J2161">
            <v>60367</v>
          </cell>
          <cell r="K2161">
            <v>1.7181</v>
          </cell>
          <cell r="L2161">
            <v>103717</v>
          </cell>
          <cell r="M2161">
            <v>36</v>
          </cell>
          <cell r="N2161">
            <v>0</v>
          </cell>
          <cell r="O2161">
            <v>2881</v>
          </cell>
          <cell r="P2161">
            <v>0</v>
          </cell>
          <cell r="Q2161">
            <v>0</v>
          </cell>
          <cell r="R2161">
            <v>0.83</v>
          </cell>
          <cell r="T2161" t="str">
            <v>Ayudante Entendido</v>
          </cell>
        </row>
        <row r="2162">
          <cell r="C2162">
            <v>0</v>
          </cell>
          <cell r="D2162">
            <v>0</v>
          </cell>
          <cell r="E2162">
            <v>0</v>
          </cell>
          <cell r="F2162">
            <v>0</v>
          </cell>
          <cell r="G2162">
            <v>0</v>
          </cell>
          <cell r="H2162">
            <v>0</v>
          </cell>
          <cell r="I2162">
            <v>0</v>
          </cell>
          <cell r="J2162">
            <v>0</v>
          </cell>
          <cell r="K2162">
            <v>0</v>
          </cell>
          <cell r="L2162">
            <v>0</v>
          </cell>
          <cell r="M2162">
            <v>0</v>
          </cell>
          <cell r="N2162">
            <v>0</v>
          </cell>
          <cell r="O2162">
            <v>0</v>
          </cell>
          <cell r="P2162">
            <v>0</v>
          </cell>
          <cell r="Q2162">
            <v>0</v>
          </cell>
          <cell r="R2162">
            <v>0</v>
          </cell>
          <cell r="T2162">
            <v>0</v>
          </cell>
        </row>
        <row r="2163">
          <cell r="C2163">
            <v>0</v>
          </cell>
          <cell r="D2163">
            <v>0</v>
          </cell>
          <cell r="E2163">
            <v>0</v>
          </cell>
          <cell r="F2163">
            <v>0</v>
          </cell>
          <cell r="G2163">
            <v>0</v>
          </cell>
          <cell r="H2163">
            <v>0</v>
          </cell>
          <cell r="I2163">
            <v>0</v>
          </cell>
          <cell r="J2163">
            <v>0</v>
          </cell>
          <cell r="K2163">
            <v>0</v>
          </cell>
          <cell r="L2163">
            <v>0.1595</v>
          </cell>
          <cell r="M2163" t="str">
            <v>SUBTOTAL $</v>
          </cell>
          <cell r="N2163">
            <v>0</v>
          </cell>
          <cell r="O2163">
            <v>7028</v>
          </cell>
          <cell r="P2163">
            <v>0</v>
          </cell>
          <cell r="Q2163">
            <v>0</v>
          </cell>
          <cell r="T2163">
            <v>0</v>
          </cell>
        </row>
        <row r="2164">
          <cell r="C2164">
            <v>0</v>
          </cell>
          <cell r="D2164">
            <v>0</v>
          </cell>
          <cell r="E2164">
            <v>0</v>
          </cell>
          <cell r="F2164">
            <v>0</v>
          </cell>
          <cell r="G2164">
            <v>0</v>
          </cell>
          <cell r="H2164">
            <v>0</v>
          </cell>
          <cell r="I2164">
            <v>0</v>
          </cell>
          <cell r="J2164">
            <v>0</v>
          </cell>
          <cell r="K2164">
            <v>0</v>
          </cell>
          <cell r="L2164">
            <v>0</v>
          </cell>
          <cell r="M2164">
            <v>0</v>
          </cell>
          <cell r="N2164">
            <v>0</v>
          </cell>
          <cell r="O2164">
            <v>0</v>
          </cell>
          <cell r="P2164">
            <v>0</v>
          </cell>
          <cell r="Q2164">
            <v>0</v>
          </cell>
        </row>
        <row r="2165">
          <cell r="C2165" t="str">
            <v>TOTAL COSTO DIRECTO $</v>
          </cell>
          <cell r="D2165">
            <v>0</v>
          </cell>
          <cell r="E2165">
            <v>0</v>
          </cell>
          <cell r="F2165">
            <v>0</v>
          </cell>
          <cell r="G2165">
            <v>0</v>
          </cell>
          <cell r="H2165">
            <v>0</v>
          </cell>
          <cell r="I2165">
            <v>0</v>
          </cell>
          <cell r="J2165">
            <v>0</v>
          </cell>
          <cell r="K2165">
            <v>0</v>
          </cell>
          <cell r="L2165">
            <v>0</v>
          </cell>
          <cell r="M2165">
            <v>0</v>
          </cell>
          <cell r="N2165">
            <v>0</v>
          </cell>
          <cell r="O2165">
            <v>44069</v>
          </cell>
          <cell r="P2165">
            <v>0</v>
          </cell>
          <cell r="Q2165">
            <v>0</v>
          </cell>
        </row>
        <row r="2166">
          <cell r="C2166" t="str">
            <v>V. COSTOS INDIRECTOS</v>
          </cell>
          <cell r="D2166">
            <v>0</v>
          </cell>
          <cell r="E2166">
            <v>0</v>
          </cell>
          <cell r="F2166">
            <v>0</v>
          </cell>
          <cell r="G2166">
            <v>0</v>
          </cell>
          <cell r="H2166">
            <v>0</v>
          </cell>
          <cell r="I2166">
            <v>0</v>
          </cell>
          <cell r="J2166">
            <v>0</v>
          </cell>
          <cell r="K2166">
            <v>0</v>
          </cell>
          <cell r="L2166">
            <v>0</v>
          </cell>
          <cell r="M2166">
            <v>0</v>
          </cell>
          <cell r="N2166">
            <v>0</v>
          </cell>
          <cell r="O2166">
            <v>0</v>
          </cell>
          <cell r="P2166">
            <v>0</v>
          </cell>
          <cell r="Q2166">
            <v>0</v>
          </cell>
        </row>
        <row r="2167">
          <cell r="C2167">
            <v>0</v>
          </cell>
          <cell r="D2167">
            <v>0</v>
          </cell>
          <cell r="E2167">
            <v>0</v>
          </cell>
          <cell r="F2167">
            <v>0</v>
          </cell>
          <cell r="G2167">
            <v>0</v>
          </cell>
          <cell r="H2167">
            <v>0</v>
          </cell>
          <cell r="I2167">
            <v>0</v>
          </cell>
          <cell r="J2167">
            <v>0</v>
          </cell>
          <cell r="K2167">
            <v>0</v>
          </cell>
          <cell r="L2167">
            <v>0</v>
          </cell>
          <cell r="M2167">
            <v>0</v>
          </cell>
          <cell r="N2167">
            <v>0</v>
          </cell>
          <cell r="O2167">
            <v>0</v>
          </cell>
          <cell r="P2167">
            <v>0</v>
          </cell>
          <cell r="Q2167">
            <v>0</v>
          </cell>
        </row>
        <row r="2168">
          <cell r="C2168" t="str">
            <v>Descripción</v>
          </cell>
          <cell r="D2168">
            <v>0</v>
          </cell>
          <cell r="E2168">
            <v>0</v>
          </cell>
          <cell r="F2168">
            <v>0</v>
          </cell>
          <cell r="G2168">
            <v>0</v>
          </cell>
          <cell r="H2168">
            <v>0</v>
          </cell>
          <cell r="I2168">
            <v>0</v>
          </cell>
          <cell r="J2168">
            <v>0</v>
          </cell>
          <cell r="K2168">
            <v>0</v>
          </cell>
          <cell r="L2168" t="str">
            <v>Porcentaje</v>
          </cell>
          <cell r="M2168" t="str">
            <v>Valor Total</v>
          </cell>
          <cell r="N2168">
            <v>0</v>
          </cell>
          <cell r="O2168">
            <v>0</v>
          </cell>
          <cell r="P2168">
            <v>0</v>
          </cell>
          <cell r="Q2168">
            <v>0</v>
          </cell>
        </row>
        <row r="2169">
          <cell r="C2169" t="str">
            <v>ADMINISTRACION</v>
          </cell>
          <cell r="D2169">
            <v>0</v>
          </cell>
          <cell r="E2169">
            <v>0</v>
          </cell>
          <cell r="F2169">
            <v>0</v>
          </cell>
          <cell r="G2169">
            <v>0</v>
          </cell>
          <cell r="H2169">
            <v>0</v>
          </cell>
          <cell r="I2169">
            <v>0</v>
          </cell>
          <cell r="J2169">
            <v>0</v>
          </cell>
          <cell r="K2169">
            <v>0</v>
          </cell>
          <cell r="L2169">
            <v>0.23930000000000001</v>
          </cell>
          <cell r="M2169">
            <v>10546</v>
          </cell>
          <cell r="N2169">
            <v>0</v>
          </cell>
          <cell r="O2169">
            <v>0</v>
          </cell>
          <cell r="P2169">
            <v>0</v>
          </cell>
          <cell r="Q2169">
            <v>0</v>
          </cell>
        </row>
        <row r="2170">
          <cell r="C2170" t="str">
            <v xml:space="preserve">IMPREVISTOS </v>
          </cell>
          <cell r="D2170">
            <v>0</v>
          </cell>
          <cell r="E2170">
            <v>0</v>
          </cell>
          <cell r="F2170">
            <v>0</v>
          </cell>
          <cell r="G2170">
            <v>0</v>
          </cell>
          <cell r="H2170">
            <v>0</v>
          </cell>
          <cell r="I2170">
            <v>0</v>
          </cell>
          <cell r="J2170">
            <v>0</v>
          </cell>
          <cell r="K2170">
            <v>0</v>
          </cell>
          <cell r="L2170">
            <v>0</v>
          </cell>
          <cell r="M2170">
            <v>0</v>
          </cell>
          <cell r="N2170">
            <v>0</v>
          </cell>
          <cell r="O2170">
            <v>0</v>
          </cell>
          <cell r="P2170">
            <v>0</v>
          </cell>
          <cell r="Q2170">
            <v>0</v>
          </cell>
        </row>
        <row r="2171">
          <cell r="C2171" t="str">
            <v>UTILIDAD</v>
          </cell>
          <cell r="D2171">
            <v>0</v>
          </cell>
          <cell r="E2171">
            <v>0</v>
          </cell>
          <cell r="F2171">
            <v>0</v>
          </cell>
          <cell r="G2171">
            <v>0</v>
          </cell>
          <cell r="H2171">
            <v>0</v>
          </cell>
          <cell r="I2171">
            <v>0</v>
          </cell>
          <cell r="J2171">
            <v>0</v>
          </cell>
          <cell r="K2171">
            <v>0</v>
          </cell>
          <cell r="L2171">
            <v>0.05</v>
          </cell>
          <cell r="M2171">
            <v>2203</v>
          </cell>
          <cell r="N2171">
            <v>0</v>
          </cell>
          <cell r="O2171">
            <v>0</v>
          </cell>
          <cell r="P2171">
            <v>0</v>
          </cell>
          <cell r="Q2171">
            <v>0</v>
          </cell>
        </row>
        <row r="2172">
          <cell r="C2172" t="str">
            <v>SUBTOTAL $</v>
          </cell>
          <cell r="D2172">
            <v>0</v>
          </cell>
          <cell r="E2172">
            <v>0</v>
          </cell>
          <cell r="F2172">
            <v>0</v>
          </cell>
          <cell r="G2172">
            <v>0</v>
          </cell>
          <cell r="H2172">
            <v>0</v>
          </cell>
          <cell r="I2172">
            <v>0</v>
          </cell>
          <cell r="J2172">
            <v>0</v>
          </cell>
          <cell r="K2172">
            <v>0</v>
          </cell>
          <cell r="L2172">
            <v>0</v>
          </cell>
          <cell r="M2172">
            <v>0</v>
          </cell>
          <cell r="N2172">
            <v>0</v>
          </cell>
          <cell r="O2172">
            <v>12749</v>
          </cell>
          <cell r="P2172">
            <v>0</v>
          </cell>
          <cell r="Q2172">
            <v>0</v>
          </cell>
        </row>
        <row r="2173">
          <cell r="C2173">
            <v>0</v>
          </cell>
          <cell r="D2173">
            <v>0</v>
          </cell>
          <cell r="E2173">
            <v>0</v>
          </cell>
          <cell r="F2173">
            <v>0</v>
          </cell>
          <cell r="G2173">
            <v>0</v>
          </cell>
          <cell r="H2173">
            <v>0</v>
          </cell>
          <cell r="I2173">
            <v>0</v>
          </cell>
          <cell r="J2173">
            <v>0</v>
          </cell>
          <cell r="K2173">
            <v>0</v>
          </cell>
          <cell r="L2173">
            <v>0</v>
          </cell>
          <cell r="M2173">
            <v>0</v>
          </cell>
          <cell r="N2173">
            <v>0</v>
          </cell>
          <cell r="O2173">
            <v>0</v>
          </cell>
          <cell r="P2173">
            <v>0</v>
          </cell>
          <cell r="Q2173">
            <v>0</v>
          </cell>
        </row>
        <row r="2174">
          <cell r="C2174" t="str">
            <v>Precio Unitario Total Aproximado al peso $</v>
          </cell>
          <cell r="D2174">
            <v>0</v>
          </cell>
          <cell r="E2174">
            <v>0</v>
          </cell>
          <cell r="F2174">
            <v>0</v>
          </cell>
          <cell r="G2174">
            <v>0</v>
          </cell>
          <cell r="H2174">
            <v>0</v>
          </cell>
          <cell r="I2174">
            <v>0</v>
          </cell>
          <cell r="J2174">
            <v>0</v>
          </cell>
          <cell r="K2174">
            <v>0</v>
          </cell>
          <cell r="L2174">
            <v>0</v>
          </cell>
          <cell r="M2174">
            <v>0</v>
          </cell>
          <cell r="N2174">
            <v>0</v>
          </cell>
          <cell r="O2174">
            <v>56818</v>
          </cell>
          <cell r="P2174">
            <v>0</v>
          </cell>
          <cell r="Q2174">
            <v>0</v>
          </cell>
        </row>
        <row r="2175">
          <cell r="C2175">
            <v>0</v>
          </cell>
          <cell r="D2175">
            <v>0</v>
          </cell>
          <cell r="E2175">
            <v>0</v>
          </cell>
          <cell r="F2175">
            <v>0</v>
          </cell>
          <cell r="G2175">
            <v>0</v>
          </cell>
          <cell r="H2175">
            <v>0</v>
          </cell>
          <cell r="I2175">
            <v>0</v>
          </cell>
          <cell r="J2175">
            <v>0</v>
          </cell>
          <cell r="K2175">
            <v>0</v>
          </cell>
          <cell r="L2175">
            <v>0</v>
          </cell>
          <cell r="M2175">
            <v>0</v>
          </cell>
          <cell r="N2175">
            <v>0</v>
          </cell>
          <cell r="O2175">
            <v>0</v>
          </cell>
          <cell r="P2175">
            <v>0</v>
          </cell>
          <cell r="Q2175">
            <v>0</v>
          </cell>
        </row>
        <row r="2176">
          <cell r="C2176">
            <v>0</v>
          </cell>
          <cell r="D2176">
            <v>0</v>
          </cell>
          <cell r="E2176">
            <v>0</v>
          </cell>
          <cell r="F2176">
            <v>0</v>
          </cell>
          <cell r="G2176">
            <v>0</v>
          </cell>
          <cell r="H2176">
            <v>0</v>
          </cell>
          <cell r="I2176">
            <v>0</v>
          </cell>
          <cell r="J2176">
            <v>0</v>
          </cell>
          <cell r="K2176">
            <v>0</v>
          </cell>
          <cell r="L2176">
            <v>0</v>
          </cell>
          <cell r="M2176">
            <v>0</v>
          </cell>
          <cell r="N2176">
            <v>0</v>
          </cell>
          <cell r="O2176">
            <v>0</v>
          </cell>
          <cell r="P2176">
            <v>0</v>
          </cell>
          <cell r="Q2176">
            <v>0</v>
          </cell>
        </row>
        <row r="2177">
          <cell r="C2177">
            <v>0</v>
          </cell>
          <cell r="D2177">
            <v>0</v>
          </cell>
          <cell r="E2177">
            <v>0</v>
          </cell>
          <cell r="F2177">
            <v>0</v>
          </cell>
          <cell r="G2177">
            <v>0</v>
          </cell>
          <cell r="H2177" t="str">
            <v>Firma</v>
          </cell>
          <cell r="I2177">
            <v>0</v>
          </cell>
          <cell r="J2177">
            <v>0</v>
          </cell>
          <cell r="K2177">
            <v>0</v>
          </cell>
          <cell r="L2177">
            <v>0</v>
          </cell>
          <cell r="M2177">
            <v>0</v>
          </cell>
          <cell r="N2177">
            <v>0</v>
          </cell>
          <cell r="O2177">
            <v>0</v>
          </cell>
          <cell r="P2177">
            <v>0</v>
          </cell>
          <cell r="Q2177">
            <v>0</v>
          </cell>
        </row>
        <row r="2178">
          <cell r="C2178">
            <v>0</v>
          </cell>
          <cell r="D2178">
            <v>0</v>
          </cell>
          <cell r="E2178">
            <v>0</v>
          </cell>
          <cell r="F2178">
            <v>0</v>
          </cell>
          <cell r="G2178">
            <v>0</v>
          </cell>
          <cell r="H2178" t="str">
            <v>Nombre:</v>
          </cell>
          <cell r="I2178">
            <v>0</v>
          </cell>
          <cell r="J2178">
            <v>0</v>
          </cell>
          <cell r="K2178">
            <v>0</v>
          </cell>
          <cell r="L2178">
            <v>0</v>
          </cell>
          <cell r="M2178">
            <v>0</v>
          </cell>
          <cell r="N2178">
            <v>0</v>
          </cell>
          <cell r="O2178">
            <v>0</v>
          </cell>
          <cell r="P2178">
            <v>0</v>
          </cell>
          <cell r="Q2178">
            <v>0</v>
          </cell>
        </row>
        <row r="2179">
          <cell r="C2179">
            <v>0</v>
          </cell>
          <cell r="D2179">
            <v>0</v>
          </cell>
          <cell r="E2179">
            <v>0</v>
          </cell>
          <cell r="F2179">
            <v>0</v>
          </cell>
          <cell r="G2179">
            <v>0</v>
          </cell>
          <cell r="H2179" t="str">
            <v>Representante Legal del Contratista o su Apoderado</v>
          </cell>
          <cell r="I2179">
            <v>0</v>
          </cell>
          <cell r="J2179">
            <v>0</v>
          </cell>
          <cell r="K2179">
            <v>0</v>
          </cell>
          <cell r="L2179">
            <v>0</v>
          </cell>
          <cell r="M2179">
            <v>0</v>
          </cell>
          <cell r="N2179">
            <v>0</v>
          </cell>
          <cell r="O2179">
            <v>0</v>
          </cell>
          <cell r="P2179">
            <v>0</v>
          </cell>
          <cell r="Q2179">
            <v>0</v>
          </cell>
        </row>
        <row r="2180">
          <cell r="C2180">
            <v>0</v>
          </cell>
          <cell r="D2180">
            <v>0</v>
          </cell>
          <cell r="E2180">
            <v>0</v>
          </cell>
          <cell r="F2180">
            <v>0</v>
          </cell>
          <cell r="G2180">
            <v>0</v>
          </cell>
          <cell r="H2180" t="str">
            <v>Matricula No. :</v>
          </cell>
          <cell r="I2180">
            <v>0</v>
          </cell>
          <cell r="J2180">
            <v>0</v>
          </cell>
          <cell r="K2180">
            <v>0</v>
          </cell>
          <cell r="L2180">
            <v>0</v>
          </cell>
          <cell r="M2180">
            <v>0</v>
          </cell>
          <cell r="N2180">
            <v>0</v>
          </cell>
          <cell r="O2180">
            <v>0</v>
          </cell>
          <cell r="P2180">
            <v>0</v>
          </cell>
          <cell r="Q2180">
            <v>0</v>
          </cell>
        </row>
        <row r="2181">
          <cell r="C2181">
            <v>0</v>
          </cell>
          <cell r="D2181">
            <v>0</v>
          </cell>
          <cell r="E2181">
            <v>0</v>
          </cell>
          <cell r="F2181">
            <v>0</v>
          </cell>
          <cell r="G2181">
            <v>0</v>
          </cell>
          <cell r="H2181" t="str">
            <v xml:space="preserve"> </v>
          </cell>
          <cell r="I2181">
            <v>0</v>
          </cell>
          <cell r="J2181">
            <v>0</v>
          </cell>
          <cell r="K2181">
            <v>0</v>
          </cell>
          <cell r="L2181">
            <v>0</v>
          </cell>
          <cell r="M2181">
            <v>0</v>
          </cell>
          <cell r="N2181">
            <v>0</v>
          </cell>
          <cell r="O2181">
            <v>0</v>
          </cell>
          <cell r="P2181">
            <v>0</v>
          </cell>
          <cell r="Q2181">
            <v>0</v>
          </cell>
        </row>
        <row r="2182">
          <cell r="C2182" t="str">
            <v>OBSERVACIONES INTERVENTORÍA</v>
          </cell>
          <cell r="D2182">
            <v>0</v>
          </cell>
          <cell r="E2182">
            <v>0</v>
          </cell>
          <cell r="F2182">
            <v>0</v>
          </cell>
          <cell r="G2182">
            <v>0</v>
          </cell>
          <cell r="H2182">
            <v>0</v>
          </cell>
          <cell r="I2182">
            <v>0</v>
          </cell>
          <cell r="J2182">
            <v>0</v>
          </cell>
          <cell r="K2182">
            <v>0</v>
          </cell>
          <cell r="L2182">
            <v>0</v>
          </cell>
          <cell r="M2182">
            <v>0</v>
          </cell>
          <cell r="N2182">
            <v>0</v>
          </cell>
          <cell r="O2182">
            <v>0</v>
          </cell>
          <cell r="P2182">
            <v>0</v>
          </cell>
          <cell r="Q2182">
            <v>0</v>
          </cell>
        </row>
        <row r="2183">
          <cell r="C2183">
            <v>0</v>
          </cell>
          <cell r="D2183">
            <v>0</v>
          </cell>
          <cell r="E2183">
            <v>0</v>
          </cell>
          <cell r="F2183">
            <v>0</v>
          </cell>
          <cell r="G2183">
            <v>0</v>
          </cell>
          <cell r="H2183">
            <v>0</v>
          </cell>
          <cell r="I2183">
            <v>0</v>
          </cell>
          <cell r="J2183">
            <v>0</v>
          </cell>
          <cell r="K2183">
            <v>0</v>
          </cell>
          <cell r="L2183">
            <v>0</v>
          </cell>
          <cell r="M2183">
            <v>0</v>
          </cell>
          <cell r="N2183">
            <v>0</v>
          </cell>
          <cell r="O2183">
            <v>0</v>
          </cell>
          <cell r="P2183">
            <v>0</v>
          </cell>
          <cell r="Q2183">
            <v>0</v>
          </cell>
        </row>
        <row r="2184">
          <cell r="C2184">
            <v>0</v>
          </cell>
          <cell r="D2184">
            <v>0</v>
          </cell>
          <cell r="E2184">
            <v>0</v>
          </cell>
          <cell r="F2184">
            <v>0</v>
          </cell>
          <cell r="G2184">
            <v>0</v>
          </cell>
          <cell r="H2184">
            <v>0</v>
          </cell>
          <cell r="I2184">
            <v>0</v>
          </cell>
          <cell r="J2184">
            <v>0</v>
          </cell>
          <cell r="K2184">
            <v>0</v>
          </cell>
          <cell r="L2184">
            <v>0</v>
          </cell>
          <cell r="M2184">
            <v>0</v>
          </cell>
          <cell r="N2184">
            <v>0</v>
          </cell>
          <cell r="O2184">
            <v>0</v>
          </cell>
          <cell r="P2184">
            <v>0</v>
          </cell>
          <cell r="Q2184">
            <v>0</v>
          </cell>
        </row>
        <row r="2185">
          <cell r="C2185">
            <v>0</v>
          </cell>
          <cell r="D2185">
            <v>0</v>
          </cell>
          <cell r="E2185">
            <v>0</v>
          </cell>
          <cell r="F2185">
            <v>0</v>
          </cell>
          <cell r="G2185">
            <v>0</v>
          </cell>
          <cell r="H2185">
            <v>0</v>
          </cell>
          <cell r="I2185">
            <v>0</v>
          </cell>
          <cell r="J2185">
            <v>0</v>
          </cell>
          <cell r="K2185">
            <v>0</v>
          </cell>
          <cell r="L2185">
            <v>0</v>
          </cell>
          <cell r="M2185">
            <v>0</v>
          </cell>
          <cell r="N2185">
            <v>0</v>
          </cell>
          <cell r="O2185">
            <v>0</v>
          </cell>
          <cell r="P2185">
            <v>0</v>
          </cell>
          <cell r="Q2185">
            <v>0</v>
          </cell>
        </row>
        <row r="2186">
          <cell r="C2186" t="str">
            <v>APROBACIÓN POR INTERVENTORÍA</v>
          </cell>
          <cell r="D2186">
            <v>0</v>
          </cell>
          <cell r="E2186">
            <v>0</v>
          </cell>
          <cell r="F2186">
            <v>0</v>
          </cell>
          <cell r="G2186">
            <v>0</v>
          </cell>
          <cell r="H2186">
            <v>0</v>
          </cell>
          <cell r="I2186">
            <v>0</v>
          </cell>
          <cell r="J2186">
            <v>0</v>
          </cell>
          <cell r="K2186">
            <v>0</v>
          </cell>
          <cell r="L2186">
            <v>0</v>
          </cell>
          <cell r="M2186">
            <v>0</v>
          </cell>
          <cell r="N2186">
            <v>0</v>
          </cell>
          <cell r="O2186">
            <v>0</v>
          </cell>
          <cell r="P2186">
            <v>0</v>
          </cell>
          <cell r="Q2186">
            <v>0</v>
          </cell>
        </row>
        <row r="2187">
          <cell r="C2187"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2187">
            <v>0</v>
          </cell>
          <cell r="E2187">
            <v>0</v>
          </cell>
          <cell r="F2187">
            <v>0</v>
          </cell>
          <cell r="G2187">
            <v>0</v>
          </cell>
          <cell r="H2187">
            <v>0</v>
          </cell>
          <cell r="I2187">
            <v>0</v>
          </cell>
          <cell r="J2187">
            <v>0</v>
          </cell>
          <cell r="K2187">
            <v>0</v>
          </cell>
          <cell r="L2187">
            <v>0</v>
          </cell>
          <cell r="M2187">
            <v>0</v>
          </cell>
          <cell r="N2187">
            <v>0</v>
          </cell>
          <cell r="O2187">
            <v>0</v>
          </cell>
          <cell r="P2187">
            <v>0</v>
          </cell>
          <cell r="Q2187">
            <v>0</v>
          </cell>
        </row>
        <row r="2188">
          <cell r="C2188">
            <v>0</v>
          </cell>
          <cell r="D2188">
            <v>0</v>
          </cell>
          <cell r="E2188">
            <v>0</v>
          </cell>
          <cell r="F2188">
            <v>0</v>
          </cell>
          <cell r="G2188">
            <v>0</v>
          </cell>
          <cell r="H2188">
            <v>0</v>
          </cell>
          <cell r="I2188">
            <v>0</v>
          </cell>
          <cell r="J2188">
            <v>0</v>
          </cell>
          <cell r="K2188">
            <v>0</v>
          </cell>
          <cell r="L2188">
            <v>0</v>
          </cell>
          <cell r="M2188">
            <v>0</v>
          </cell>
          <cell r="N2188">
            <v>0</v>
          </cell>
          <cell r="O2188">
            <v>0</v>
          </cell>
          <cell r="P2188">
            <v>0</v>
          </cell>
          <cell r="Q2188">
            <v>0</v>
          </cell>
        </row>
        <row r="2189">
          <cell r="C2189"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2189">
            <v>0</v>
          </cell>
          <cell r="E2189">
            <v>0</v>
          </cell>
          <cell r="F2189">
            <v>0</v>
          </cell>
          <cell r="G2189">
            <v>0</v>
          </cell>
          <cell r="H2189">
            <v>0</v>
          </cell>
          <cell r="I2189">
            <v>0</v>
          </cell>
          <cell r="J2189">
            <v>0</v>
          </cell>
          <cell r="K2189">
            <v>0</v>
          </cell>
          <cell r="L2189">
            <v>0</v>
          </cell>
          <cell r="M2189">
            <v>0</v>
          </cell>
          <cell r="N2189">
            <v>0</v>
          </cell>
          <cell r="O2189">
            <v>0</v>
          </cell>
          <cell r="P2189">
            <v>0</v>
          </cell>
          <cell r="Q2189">
            <v>0</v>
          </cell>
        </row>
        <row r="2190">
          <cell r="C2190">
            <v>0</v>
          </cell>
          <cell r="D2190">
            <v>0</v>
          </cell>
          <cell r="E2190">
            <v>0</v>
          </cell>
          <cell r="F2190">
            <v>0</v>
          </cell>
          <cell r="G2190">
            <v>0</v>
          </cell>
          <cell r="H2190">
            <v>0</v>
          </cell>
          <cell r="I2190">
            <v>0</v>
          </cell>
          <cell r="J2190">
            <v>0</v>
          </cell>
          <cell r="K2190">
            <v>0</v>
          </cell>
          <cell r="L2190">
            <v>0</v>
          </cell>
          <cell r="M2190">
            <v>0</v>
          </cell>
          <cell r="N2190">
            <v>0</v>
          </cell>
          <cell r="O2190">
            <v>0</v>
          </cell>
          <cell r="P2190">
            <v>0</v>
          </cell>
          <cell r="Q2190">
            <v>0</v>
          </cell>
        </row>
        <row r="2191">
          <cell r="C2191">
            <v>0</v>
          </cell>
          <cell r="D2191">
            <v>0</v>
          </cell>
          <cell r="E2191">
            <v>0</v>
          </cell>
          <cell r="F2191">
            <v>0</v>
          </cell>
          <cell r="G2191">
            <v>0</v>
          </cell>
          <cell r="H2191">
            <v>0</v>
          </cell>
          <cell r="I2191">
            <v>0</v>
          </cell>
          <cell r="J2191">
            <v>0</v>
          </cell>
          <cell r="K2191">
            <v>0</v>
          </cell>
          <cell r="L2191">
            <v>0</v>
          </cell>
          <cell r="M2191">
            <v>0</v>
          </cell>
          <cell r="N2191">
            <v>0</v>
          </cell>
          <cell r="O2191">
            <v>0</v>
          </cell>
          <cell r="P2191">
            <v>0</v>
          </cell>
          <cell r="Q2191">
            <v>0</v>
          </cell>
        </row>
        <row r="2192">
          <cell r="C2192">
            <v>0</v>
          </cell>
          <cell r="D2192">
            <v>0</v>
          </cell>
          <cell r="E2192">
            <v>0</v>
          </cell>
          <cell r="F2192">
            <v>0</v>
          </cell>
          <cell r="G2192">
            <v>0</v>
          </cell>
          <cell r="H2192" t="str">
            <v>Firma</v>
          </cell>
          <cell r="I2192">
            <v>0</v>
          </cell>
          <cell r="J2192">
            <v>0</v>
          </cell>
          <cell r="K2192">
            <v>0</v>
          </cell>
          <cell r="L2192">
            <v>0</v>
          </cell>
          <cell r="M2192">
            <v>0</v>
          </cell>
          <cell r="N2192">
            <v>0</v>
          </cell>
          <cell r="O2192">
            <v>0</v>
          </cell>
          <cell r="P2192">
            <v>0</v>
          </cell>
          <cell r="Q2192">
            <v>0</v>
          </cell>
        </row>
        <row r="2193">
          <cell r="C2193">
            <v>0</v>
          </cell>
          <cell r="D2193">
            <v>0</v>
          </cell>
          <cell r="E2193">
            <v>0</v>
          </cell>
          <cell r="F2193">
            <v>0</v>
          </cell>
          <cell r="G2193">
            <v>0</v>
          </cell>
          <cell r="H2193" t="str">
            <v>Nombre:</v>
          </cell>
          <cell r="I2193">
            <v>0</v>
          </cell>
          <cell r="J2193">
            <v>0</v>
          </cell>
          <cell r="K2193">
            <v>0</v>
          </cell>
          <cell r="L2193">
            <v>0</v>
          </cell>
          <cell r="M2193">
            <v>0</v>
          </cell>
          <cell r="N2193">
            <v>0</v>
          </cell>
          <cell r="O2193">
            <v>0</v>
          </cell>
          <cell r="P2193">
            <v>0</v>
          </cell>
          <cell r="Q2193">
            <v>0</v>
          </cell>
        </row>
        <row r="2194">
          <cell r="C2194">
            <v>0</v>
          </cell>
          <cell r="D2194">
            <v>0</v>
          </cell>
          <cell r="E2194">
            <v>0</v>
          </cell>
          <cell r="F2194">
            <v>0</v>
          </cell>
          <cell r="G2194">
            <v>0</v>
          </cell>
          <cell r="H2194" t="str">
            <v>Representante Legal del Interventor o su Apoderado</v>
          </cell>
          <cell r="I2194">
            <v>0</v>
          </cell>
          <cell r="J2194">
            <v>0</v>
          </cell>
          <cell r="K2194">
            <v>0</v>
          </cell>
          <cell r="L2194">
            <v>0</v>
          </cell>
          <cell r="M2194">
            <v>0</v>
          </cell>
          <cell r="N2194">
            <v>0</v>
          </cell>
          <cell r="O2194">
            <v>0</v>
          </cell>
          <cell r="P2194">
            <v>0</v>
          </cell>
          <cell r="Q2194">
            <v>0</v>
          </cell>
        </row>
        <row r="2195">
          <cell r="C2195">
            <v>0</v>
          </cell>
          <cell r="D2195">
            <v>0</v>
          </cell>
          <cell r="E2195">
            <v>0</v>
          </cell>
          <cell r="F2195">
            <v>0</v>
          </cell>
          <cell r="G2195">
            <v>0</v>
          </cell>
          <cell r="H2195" t="str">
            <v>Matricula No. :</v>
          </cell>
          <cell r="I2195">
            <v>0</v>
          </cell>
          <cell r="J2195">
            <v>0</v>
          </cell>
          <cell r="K2195">
            <v>0</v>
          </cell>
          <cell r="L2195">
            <v>0</v>
          </cell>
          <cell r="M2195">
            <v>0</v>
          </cell>
          <cell r="N2195">
            <v>0</v>
          </cell>
          <cell r="O2195">
            <v>0</v>
          </cell>
          <cell r="P2195">
            <v>0</v>
          </cell>
          <cell r="Q2195">
            <v>0</v>
          </cell>
        </row>
        <row r="2196">
          <cell r="C2196">
            <v>0</v>
          </cell>
          <cell r="D2196">
            <v>0</v>
          </cell>
          <cell r="E2196">
            <v>0</v>
          </cell>
          <cell r="F2196">
            <v>0</v>
          </cell>
          <cell r="G2196">
            <v>0</v>
          </cell>
          <cell r="H2196">
            <v>0</v>
          </cell>
          <cell r="I2196">
            <v>0</v>
          </cell>
          <cell r="J2196">
            <v>0</v>
          </cell>
          <cell r="K2196">
            <v>0</v>
          </cell>
          <cell r="L2196">
            <v>0</v>
          </cell>
          <cell r="M2196">
            <v>0</v>
          </cell>
          <cell r="N2196">
            <v>0</v>
          </cell>
          <cell r="O2196">
            <v>0</v>
          </cell>
          <cell r="P2196">
            <v>0</v>
          </cell>
          <cell r="Q2196">
            <v>0</v>
          </cell>
        </row>
        <row r="2197">
          <cell r="C2197">
            <v>0</v>
          </cell>
          <cell r="D2197">
            <v>0</v>
          </cell>
          <cell r="E2197">
            <v>0</v>
          </cell>
          <cell r="F2197">
            <v>0</v>
          </cell>
          <cell r="G2197">
            <v>0</v>
          </cell>
          <cell r="H2197">
            <v>0</v>
          </cell>
          <cell r="I2197">
            <v>0</v>
          </cell>
          <cell r="J2197">
            <v>0</v>
          </cell>
          <cell r="K2197">
            <v>0</v>
          </cell>
          <cell r="L2197">
            <v>0</v>
          </cell>
          <cell r="M2197">
            <v>0</v>
          </cell>
          <cell r="N2197">
            <v>0</v>
          </cell>
          <cell r="O2197">
            <v>0</v>
          </cell>
          <cell r="P2197">
            <v>0</v>
          </cell>
          <cell r="Q2197">
            <v>0</v>
          </cell>
        </row>
        <row r="2199">
          <cell r="C2199">
            <v>0</v>
          </cell>
          <cell r="D2199">
            <v>0</v>
          </cell>
          <cell r="E2199">
            <v>0</v>
          </cell>
          <cell r="F2199">
            <v>0</v>
          </cell>
          <cell r="G2199">
            <v>0</v>
          </cell>
          <cell r="H2199">
            <v>0</v>
          </cell>
          <cell r="I2199">
            <v>0</v>
          </cell>
          <cell r="J2199">
            <v>0</v>
          </cell>
          <cell r="K2199">
            <v>0</v>
          </cell>
          <cell r="L2199">
            <v>0</v>
          </cell>
          <cell r="M2199">
            <v>0</v>
          </cell>
          <cell r="N2199">
            <v>0</v>
          </cell>
          <cell r="O2199">
            <v>0</v>
          </cell>
          <cell r="P2199">
            <v>0</v>
          </cell>
          <cell r="Q2199">
            <v>0</v>
          </cell>
        </row>
        <row r="2200">
          <cell r="C2200" t="str">
            <v>Formulario 1 - Propuesta económica  - Documento tipo de selección abreviada de menor cuantía - versión 2</v>
          </cell>
          <cell r="D2200">
            <v>0</v>
          </cell>
          <cell r="E2200">
            <v>0</v>
          </cell>
          <cell r="F2200">
            <v>0</v>
          </cell>
          <cell r="G2200">
            <v>0</v>
          </cell>
          <cell r="H2200">
            <v>0</v>
          </cell>
          <cell r="I2200">
            <v>0</v>
          </cell>
          <cell r="J2200">
            <v>0</v>
          </cell>
          <cell r="K2200">
            <v>0</v>
          </cell>
          <cell r="L2200">
            <v>0</v>
          </cell>
          <cell r="M2200">
            <v>0</v>
          </cell>
          <cell r="N2200">
            <v>0</v>
          </cell>
          <cell r="O2200">
            <v>0</v>
          </cell>
          <cell r="P2200">
            <v>0</v>
          </cell>
          <cell r="Q2200">
            <v>0</v>
          </cell>
        </row>
        <row r="2201">
          <cell r="C2201" t="str">
            <v>Código</v>
          </cell>
          <cell r="D2201" t="str">
            <v>CCE-EICP-FM-25</v>
          </cell>
          <cell r="E2201" t="str">
            <v>Versión</v>
          </cell>
          <cell r="F2201">
            <v>2</v>
          </cell>
          <cell r="G2201">
            <v>0</v>
          </cell>
          <cell r="H2201">
            <v>0</v>
          </cell>
          <cell r="I2201">
            <v>0</v>
          </cell>
          <cell r="J2201">
            <v>0</v>
          </cell>
          <cell r="K2201">
            <v>0</v>
          </cell>
          <cell r="L2201">
            <v>0</v>
          </cell>
          <cell r="M2201">
            <v>0</v>
          </cell>
          <cell r="N2201">
            <v>0</v>
          </cell>
          <cell r="O2201">
            <v>0</v>
          </cell>
          <cell r="P2201">
            <v>0</v>
          </cell>
          <cell r="Q2201">
            <v>0</v>
          </cell>
        </row>
        <row r="2202">
          <cell r="C2202">
            <v>0</v>
          </cell>
          <cell r="D2202">
            <v>0</v>
          </cell>
          <cell r="E2202">
            <v>0</v>
          </cell>
          <cell r="F2202">
            <v>0</v>
          </cell>
          <cell r="G2202">
            <v>0</v>
          </cell>
          <cell r="H2202">
            <v>0</v>
          </cell>
          <cell r="I2202">
            <v>0</v>
          </cell>
          <cell r="J2202">
            <v>0</v>
          </cell>
          <cell r="K2202">
            <v>0</v>
          </cell>
          <cell r="L2202">
            <v>0</v>
          </cell>
          <cell r="M2202">
            <v>0</v>
          </cell>
          <cell r="N2202">
            <v>0</v>
          </cell>
          <cell r="O2202">
            <v>0</v>
          </cell>
          <cell r="P2202">
            <v>0</v>
          </cell>
          <cell r="Q2202">
            <v>0</v>
          </cell>
        </row>
        <row r="2203">
          <cell r="C2203" t="str">
            <v>[La entidad podrá utilizar este formato para la presentación de los análisis de precios unitarios el contratista en la oportunidad prevista en el numeral 8.1. del Documento Base]</v>
          </cell>
          <cell r="D2203">
            <v>0</v>
          </cell>
          <cell r="E2203">
            <v>0</v>
          </cell>
          <cell r="F2203">
            <v>0</v>
          </cell>
          <cell r="G2203">
            <v>0</v>
          </cell>
          <cell r="H2203">
            <v>0</v>
          </cell>
          <cell r="I2203">
            <v>0</v>
          </cell>
          <cell r="J2203">
            <v>0</v>
          </cell>
          <cell r="K2203">
            <v>0</v>
          </cell>
          <cell r="L2203">
            <v>0</v>
          </cell>
          <cell r="M2203">
            <v>0</v>
          </cell>
          <cell r="N2203">
            <v>0</v>
          </cell>
          <cell r="O2203">
            <v>0</v>
          </cell>
          <cell r="P2203">
            <v>0</v>
          </cell>
          <cell r="Q2203">
            <v>0</v>
          </cell>
        </row>
        <row r="2204">
          <cell r="C2204">
            <v>0</v>
          </cell>
          <cell r="D2204">
            <v>0</v>
          </cell>
          <cell r="E2204">
            <v>0</v>
          </cell>
          <cell r="F2204">
            <v>0</v>
          </cell>
          <cell r="G2204">
            <v>0</v>
          </cell>
          <cell r="H2204">
            <v>0</v>
          </cell>
          <cell r="I2204">
            <v>0</v>
          </cell>
          <cell r="J2204">
            <v>0</v>
          </cell>
          <cell r="K2204">
            <v>0</v>
          </cell>
          <cell r="L2204">
            <v>0</v>
          </cell>
          <cell r="M2204">
            <v>0</v>
          </cell>
          <cell r="N2204">
            <v>0</v>
          </cell>
          <cell r="O2204">
            <v>0</v>
          </cell>
          <cell r="P2204">
            <v>0</v>
          </cell>
          <cell r="Q2204">
            <v>0</v>
          </cell>
        </row>
        <row r="2205">
          <cell r="C2205">
            <v>0</v>
          </cell>
          <cell r="D2205">
            <v>0</v>
          </cell>
          <cell r="E2205">
            <v>0</v>
          </cell>
          <cell r="F2205">
            <v>0</v>
          </cell>
          <cell r="G2205">
            <v>0</v>
          </cell>
          <cell r="H2205">
            <v>0</v>
          </cell>
          <cell r="I2205">
            <v>0</v>
          </cell>
          <cell r="J2205">
            <v>0</v>
          </cell>
          <cell r="K2205">
            <v>0</v>
          </cell>
          <cell r="L2205">
            <v>0</v>
          </cell>
          <cell r="M2205">
            <v>0</v>
          </cell>
          <cell r="N2205">
            <v>0</v>
          </cell>
          <cell r="O2205">
            <v>0</v>
          </cell>
          <cell r="P2205">
            <v>0</v>
          </cell>
          <cell r="Q2205">
            <v>0</v>
          </cell>
        </row>
        <row r="2206">
          <cell r="C2206">
            <v>0</v>
          </cell>
          <cell r="D2206" t="str">
            <v>MUNICIPIO DE CONCORDIA, ANTIOQUIA</v>
          </cell>
          <cell r="E2206">
            <v>0</v>
          </cell>
          <cell r="F2206">
            <v>0</v>
          </cell>
          <cell r="G2206">
            <v>0</v>
          </cell>
          <cell r="H2206">
            <v>0</v>
          </cell>
          <cell r="I2206">
            <v>0</v>
          </cell>
          <cell r="J2206">
            <v>0</v>
          </cell>
          <cell r="K2206">
            <v>0</v>
          </cell>
          <cell r="L2206">
            <v>0</v>
          </cell>
          <cell r="M2206">
            <v>0</v>
          </cell>
          <cell r="N2206">
            <v>0</v>
          </cell>
          <cell r="O2206">
            <v>0</v>
          </cell>
          <cell r="P2206">
            <v>0</v>
          </cell>
          <cell r="Q2206">
            <v>0</v>
          </cell>
        </row>
        <row r="2207">
          <cell r="C2207">
            <v>0</v>
          </cell>
          <cell r="D2207">
            <v>0</v>
          </cell>
          <cell r="E2207">
            <v>0</v>
          </cell>
          <cell r="F2207">
            <v>0</v>
          </cell>
          <cell r="G2207">
            <v>0</v>
          </cell>
          <cell r="H2207">
            <v>0</v>
          </cell>
          <cell r="I2207">
            <v>0</v>
          </cell>
          <cell r="J2207">
            <v>0</v>
          </cell>
          <cell r="K2207">
            <v>0</v>
          </cell>
          <cell r="L2207" t="str">
            <v>VERSIÓN</v>
          </cell>
          <cell r="M2207">
            <v>0</v>
          </cell>
          <cell r="N2207">
            <v>0</v>
          </cell>
          <cell r="O2207">
            <v>0</v>
          </cell>
          <cell r="P2207">
            <v>0</v>
          </cell>
          <cell r="Q2207">
            <v>0</v>
          </cell>
        </row>
        <row r="2208">
          <cell r="C2208">
            <v>0</v>
          </cell>
          <cell r="D2208" t="str">
            <v xml:space="preserve">[NÚMERO DEL PROCESO] </v>
          </cell>
          <cell r="E2208">
            <v>0</v>
          </cell>
          <cell r="F2208">
            <v>0</v>
          </cell>
          <cell r="G2208">
            <v>0</v>
          </cell>
          <cell r="H2208">
            <v>0</v>
          </cell>
          <cell r="I2208">
            <v>0</v>
          </cell>
          <cell r="J2208">
            <v>0</v>
          </cell>
          <cell r="K2208">
            <v>0</v>
          </cell>
          <cell r="L2208">
            <v>0</v>
          </cell>
          <cell r="M2208">
            <v>0</v>
          </cell>
          <cell r="N2208">
            <v>0</v>
          </cell>
          <cell r="O2208">
            <v>0</v>
          </cell>
          <cell r="P2208">
            <v>0</v>
          </cell>
          <cell r="Q2208">
            <v>0</v>
          </cell>
        </row>
        <row r="2209">
          <cell r="C2209">
            <v>0</v>
          </cell>
          <cell r="D2209">
            <v>0</v>
          </cell>
          <cell r="E2209">
            <v>0</v>
          </cell>
          <cell r="F2209">
            <v>0</v>
          </cell>
          <cell r="G2209">
            <v>0</v>
          </cell>
          <cell r="H2209">
            <v>0</v>
          </cell>
          <cell r="I2209">
            <v>0</v>
          </cell>
          <cell r="J2209">
            <v>0</v>
          </cell>
          <cell r="K2209">
            <v>0</v>
          </cell>
          <cell r="L2209" t="str">
            <v>PÁGINA</v>
          </cell>
          <cell r="M2209">
            <v>1</v>
          </cell>
          <cell r="N2209" t="str">
            <v>DE</v>
          </cell>
          <cell r="O2209">
            <v>1</v>
          </cell>
          <cell r="P2209">
            <v>0</v>
          </cell>
          <cell r="Q2209">
            <v>0</v>
          </cell>
        </row>
        <row r="2210">
          <cell r="C2210">
            <v>0</v>
          </cell>
          <cell r="D2210" t="str">
            <v xml:space="preserve">ANALISIS DE PRECIOS UNITARIOS </v>
          </cell>
          <cell r="E2210">
            <v>0</v>
          </cell>
          <cell r="F2210">
            <v>0</v>
          </cell>
          <cell r="G2210">
            <v>0</v>
          </cell>
          <cell r="H2210">
            <v>0</v>
          </cell>
          <cell r="I2210">
            <v>0</v>
          </cell>
          <cell r="J2210">
            <v>0</v>
          </cell>
          <cell r="K2210">
            <v>0</v>
          </cell>
          <cell r="L2210">
            <v>0</v>
          </cell>
          <cell r="M2210">
            <v>0</v>
          </cell>
          <cell r="N2210">
            <v>0</v>
          </cell>
          <cell r="O2210">
            <v>0</v>
          </cell>
          <cell r="P2210">
            <v>0</v>
          </cell>
          <cell r="Q2210">
            <v>0</v>
          </cell>
        </row>
        <row r="2211">
          <cell r="C2211">
            <v>0</v>
          </cell>
          <cell r="D2211">
            <v>0</v>
          </cell>
          <cell r="E2211">
            <v>0</v>
          </cell>
          <cell r="F2211">
            <v>0</v>
          </cell>
          <cell r="G2211">
            <v>0</v>
          </cell>
          <cell r="H2211">
            <v>0</v>
          </cell>
          <cell r="I2211">
            <v>0</v>
          </cell>
          <cell r="J2211">
            <v>0</v>
          </cell>
          <cell r="K2211">
            <v>0</v>
          </cell>
          <cell r="L2211">
            <v>0</v>
          </cell>
          <cell r="M2211">
            <v>0</v>
          </cell>
          <cell r="N2211">
            <v>0</v>
          </cell>
          <cell r="O2211">
            <v>0</v>
          </cell>
          <cell r="P2211">
            <v>0</v>
          </cell>
          <cell r="Q2211">
            <v>0</v>
          </cell>
        </row>
        <row r="2212">
          <cell r="C2212">
            <v>0</v>
          </cell>
          <cell r="D2212">
            <v>0</v>
          </cell>
          <cell r="E2212">
            <v>0</v>
          </cell>
          <cell r="F2212">
            <v>0</v>
          </cell>
          <cell r="G2212">
            <v>0</v>
          </cell>
          <cell r="H2212">
            <v>0</v>
          </cell>
          <cell r="I2212">
            <v>0</v>
          </cell>
          <cell r="J2212">
            <v>0</v>
          </cell>
          <cell r="K2212">
            <v>0</v>
          </cell>
          <cell r="L2212" t="str">
            <v>FECHA</v>
          </cell>
          <cell r="M2212" t="str">
            <v>DD</v>
          </cell>
          <cell r="N2212" t="str">
            <v>MM</v>
          </cell>
          <cell r="O2212" t="str">
            <v>AA</v>
          </cell>
          <cell r="P2212">
            <v>0</v>
          </cell>
          <cell r="Q2212">
            <v>0</v>
          </cell>
        </row>
        <row r="2213">
          <cell r="C2213">
            <v>0</v>
          </cell>
          <cell r="D2213">
            <v>0</v>
          </cell>
          <cell r="E2213">
            <v>0</v>
          </cell>
          <cell r="F2213">
            <v>0</v>
          </cell>
          <cell r="G2213">
            <v>0</v>
          </cell>
          <cell r="H2213">
            <v>0</v>
          </cell>
          <cell r="I2213">
            <v>0</v>
          </cell>
          <cell r="J2213">
            <v>0</v>
          </cell>
          <cell r="K2213">
            <v>0</v>
          </cell>
          <cell r="L2213">
            <v>0</v>
          </cell>
          <cell r="M2213">
            <v>8</v>
          </cell>
          <cell r="N2213">
            <v>5</v>
          </cell>
          <cell r="O2213">
            <v>2023</v>
          </cell>
          <cell r="P2213">
            <v>0</v>
          </cell>
          <cell r="Q2213">
            <v>0</v>
          </cell>
        </row>
        <row r="2214">
          <cell r="C2214" t="str">
            <v>ITEMS DE LA PROPUESTA ECONÓMICA</v>
          </cell>
          <cell r="D2214">
            <v>0</v>
          </cell>
          <cell r="E2214">
            <v>0</v>
          </cell>
          <cell r="F2214">
            <v>0</v>
          </cell>
          <cell r="G2214">
            <v>0</v>
          </cell>
          <cell r="H2214">
            <v>0</v>
          </cell>
          <cell r="I2214" t="str">
            <v>ITEMS NO PREVISTOS</v>
          </cell>
          <cell r="J2214">
            <v>0</v>
          </cell>
          <cell r="K2214">
            <v>0</v>
          </cell>
          <cell r="L2214">
            <v>0</v>
          </cell>
          <cell r="M2214">
            <v>0</v>
          </cell>
          <cell r="N2214">
            <v>0</v>
          </cell>
          <cell r="O2214">
            <v>0</v>
          </cell>
          <cell r="P2214">
            <v>0</v>
          </cell>
          <cell r="Q2214">
            <v>0</v>
          </cell>
        </row>
        <row r="2215">
          <cell r="C2215">
            <v>0</v>
          </cell>
          <cell r="D2215">
            <v>0</v>
          </cell>
          <cell r="E2215">
            <v>0</v>
          </cell>
          <cell r="F2215">
            <v>0</v>
          </cell>
          <cell r="G2215">
            <v>0</v>
          </cell>
          <cell r="H2215">
            <v>0</v>
          </cell>
          <cell r="I2215">
            <v>0</v>
          </cell>
          <cell r="J2215">
            <v>0</v>
          </cell>
          <cell r="K2215">
            <v>0</v>
          </cell>
          <cell r="L2215">
            <v>0</v>
          </cell>
          <cell r="M2215">
            <v>0</v>
          </cell>
          <cell r="N2215">
            <v>0</v>
          </cell>
          <cell r="O2215">
            <v>0</v>
          </cell>
          <cell r="P2215">
            <v>0</v>
          </cell>
          <cell r="Q2215">
            <v>0</v>
          </cell>
        </row>
        <row r="2216">
          <cell r="C2216">
            <v>0</v>
          </cell>
          <cell r="D2216">
            <v>0</v>
          </cell>
          <cell r="E2216">
            <v>0</v>
          </cell>
          <cell r="F2216">
            <v>0</v>
          </cell>
          <cell r="G2216">
            <v>0</v>
          </cell>
          <cell r="H2216">
            <v>0</v>
          </cell>
          <cell r="I2216">
            <v>0</v>
          </cell>
          <cell r="J2216">
            <v>0</v>
          </cell>
          <cell r="K2216">
            <v>0</v>
          </cell>
          <cell r="L2216">
            <v>0</v>
          </cell>
          <cell r="M2216">
            <v>0</v>
          </cell>
          <cell r="N2216">
            <v>0</v>
          </cell>
          <cell r="O2216">
            <v>0</v>
          </cell>
          <cell r="P2216">
            <v>0</v>
          </cell>
          <cell r="Q2216">
            <v>0</v>
          </cell>
        </row>
        <row r="2217">
          <cell r="C2217">
            <v>0</v>
          </cell>
          <cell r="D2217">
            <v>0</v>
          </cell>
          <cell r="E2217">
            <v>0</v>
          </cell>
          <cell r="F2217">
            <v>0</v>
          </cell>
          <cell r="G2217">
            <v>0</v>
          </cell>
          <cell r="H2217">
            <v>0</v>
          </cell>
          <cell r="I2217">
            <v>0</v>
          </cell>
          <cell r="J2217">
            <v>0</v>
          </cell>
          <cell r="K2217">
            <v>0</v>
          </cell>
          <cell r="L2217">
            <v>0</v>
          </cell>
          <cell r="M2217">
            <v>0</v>
          </cell>
          <cell r="N2217">
            <v>0</v>
          </cell>
          <cell r="O2217">
            <v>0</v>
          </cell>
          <cell r="P2217">
            <v>0</v>
          </cell>
          <cell r="Q2217">
            <v>0</v>
          </cell>
        </row>
        <row r="2218">
          <cell r="C2218" t="str">
            <v>DATOS ESPECÍFICOS</v>
          </cell>
          <cell r="D2218">
            <v>0</v>
          </cell>
          <cell r="E2218">
            <v>0</v>
          </cell>
          <cell r="F2218">
            <v>0</v>
          </cell>
          <cell r="G2218">
            <v>0</v>
          </cell>
          <cell r="H2218">
            <v>0</v>
          </cell>
          <cell r="I2218">
            <v>0</v>
          </cell>
          <cell r="J2218">
            <v>0</v>
          </cell>
          <cell r="K2218">
            <v>0</v>
          </cell>
          <cell r="L2218">
            <v>0</v>
          </cell>
          <cell r="M2218">
            <v>0</v>
          </cell>
          <cell r="N2218">
            <v>0</v>
          </cell>
          <cell r="O2218">
            <v>0</v>
          </cell>
          <cell r="P2218">
            <v>0</v>
          </cell>
          <cell r="Q2218">
            <v>0</v>
          </cell>
        </row>
        <row r="2219">
          <cell r="C2219">
            <v>0</v>
          </cell>
          <cell r="D2219">
            <v>0</v>
          </cell>
          <cell r="E2219">
            <v>0</v>
          </cell>
          <cell r="F2219">
            <v>0</v>
          </cell>
          <cell r="G2219">
            <v>0</v>
          </cell>
          <cell r="H2219">
            <v>0</v>
          </cell>
          <cell r="I2219">
            <v>0</v>
          </cell>
          <cell r="J2219">
            <v>0</v>
          </cell>
          <cell r="K2219">
            <v>0</v>
          </cell>
          <cell r="L2219">
            <v>0</v>
          </cell>
          <cell r="M2219">
            <v>0</v>
          </cell>
          <cell r="N2219">
            <v>0</v>
          </cell>
          <cell r="O2219">
            <v>0</v>
          </cell>
          <cell r="P2219">
            <v>0</v>
          </cell>
          <cell r="Q2219">
            <v>0</v>
          </cell>
        </row>
        <row r="2220">
          <cell r="C2220" t="str">
            <v>ITEM</v>
          </cell>
          <cell r="D2220" t="str">
            <v>DESCRIPCIÓN</v>
          </cell>
          <cell r="E2220">
            <v>0</v>
          </cell>
          <cell r="F2220">
            <v>0</v>
          </cell>
          <cell r="G2220">
            <v>0</v>
          </cell>
          <cell r="H2220">
            <v>0</v>
          </cell>
          <cell r="I2220">
            <v>0</v>
          </cell>
          <cell r="J2220">
            <v>0</v>
          </cell>
          <cell r="K2220">
            <v>0</v>
          </cell>
          <cell r="L2220">
            <v>0</v>
          </cell>
          <cell r="M2220" t="str">
            <v>UNIDAD</v>
          </cell>
          <cell r="N2220">
            <v>0</v>
          </cell>
          <cell r="O2220" t="str">
            <v>CANTIDAD</v>
          </cell>
          <cell r="P2220">
            <v>0</v>
          </cell>
          <cell r="Q2220">
            <v>0</v>
          </cell>
        </row>
        <row r="2221">
          <cell r="C2221" t="str">
            <v>5.8.2</v>
          </cell>
          <cell r="D2221" t="str">
            <v>S.T.I de Tubería PVC-S Ø = 50 mm. Incluye limpiador, accesorios, pegante y todo lo necesario para su correcta construcción. La excavación y los llenos se pagaran en su ítem respectivo.</v>
          </cell>
          <cell r="E2221">
            <v>0</v>
          </cell>
          <cell r="F2221">
            <v>0</v>
          </cell>
          <cell r="G2221">
            <v>0</v>
          </cell>
          <cell r="H2221">
            <v>0</v>
          </cell>
          <cell r="I2221">
            <v>0</v>
          </cell>
          <cell r="J2221">
            <v>0</v>
          </cell>
          <cell r="K2221">
            <v>0</v>
          </cell>
          <cell r="L2221">
            <v>0</v>
          </cell>
          <cell r="M2221" t="str">
            <v>m</v>
          </cell>
          <cell r="N2221">
            <v>0</v>
          </cell>
          <cell r="O2221">
            <v>30</v>
          </cell>
          <cell r="P2221">
            <v>0</v>
          </cell>
          <cell r="Q2221">
            <v>0</v>
          </cell>
          <cell r="R2221">
            <v>22741</v>
          </cell>
          <cell r="S2221">
            <v>29320</v>
          </cell>
          <cell r="T2221">
            <v>1.54E-2</v>
          </cell>
          <cell r="U2221">
            <v>0.67549999999999999</v>
          </cell>
          <cell r="V2221">
            <v>0</v>
          </cell>
          <cell r="W2221">
            <v>0.309</v>
          </cell>
        </row>
        <row r="2222">
          <cell r="C2222" t="str">
            <v>I. EQUIPO</v>
          </cell>
          <cell r="D2222">
            <v>0</v>
          </cell>
          <cell r="E2222">
            <v>0</v>
          </cell>
          <cell r="F2222">
            <v>0</v>
          </cell>
          <cell r="G2222">
            <v>0</v>
          </cell>
          <cell r="H2222">
            <v>0</v>
          </cell>
          <cell r="I2222">
            <v>0</v>
          </cell>
          <cell r="J2222">
            <v>0</v>
          </cell>
          <cell r="K2222">
            <v>0</v>
          </cell>
          <cell r="L2222">
            <v>0</v>
          </cell>
          <cell r="M2222">
            <v>0</v>
          </cell>
          <cell r="N2222">
            <v>0</v>
          </cell>
          <cell r="O2222">
            <v>0</v>
          </cell>
          <cell r="P2222">
            <v>0</v>
          </cell>
          <cell r="Q2222">
            <v>0</v>
          </cell>
        </row>
        <row r="2223">
          <cell r="C2223">
            <v>0</v>
          </cell>
          <cell r="D2223">
            <v>0</v>
          </cell>
          <cell r="E2223">
            <v>0</v>
          </cell>
          <cell r="F2223">
            <v>0</v>
          </cell>
          <cell r="G2223">
            <v>0</v>
          </cell>
          <cell r="H2223">
            <v>0</v>
          </cell>
          <cell r="I2223">
            <v>0</v>
          </cell>
          <cell r="J2223">
            <v>0</v>
          </cell>
          <cell r="K2223">
            <v>0</v>
          </cell>
          <cell r="L2223">
            <v>0</v>
          </cell>
          <cell r="M2223">
            <v>0</v>
          </cell>
          <cell r="N2223">
            <v>0</v>
          </cell>
          <cell r="O2223">
            <v>0</v>
          </cell>
          <cell r="P2223">
            <v>0</v>
          </cell>
          <cell r="Q2223">
            <v>0</v>
          </cell>
        </row>
        <row r="2224">
          <cell r="C2224" t="str">
            <v>DESCRIPCIÓN</v>
          </cell>
          <cell r="D2224">
            <v>0</v>
          </cell>
          <cell r="E2224">
            <v>0</v>
          </cell>
          <cell r="F2224">
            <v>0</v>
          </cell>
          <cell r="G2224">
            <v>0</v>
          </cell>
          <cell r="H2224" t="str">
            <v>MARCA</v>
          </cell>
          <cell r="I2224">
            <v>0</v>
          </cell>
          <cell r="J2224" t="str">
            <v>TIPO</v>
          </cell>
          <cell r="K2224">
            <v>0</v>
          </cell>
          <cell r="L2224" t="str">
            <v>TARIFA/HORA</v>
          </cell>
          <cell r="M2224" t="str">
            <v>RENDIMIENTO</v>
          </cell>
          <cell r="N2224">
            <v>0</v>
          </cell>
          <cell r="O2224" t="str">
            <v>Vr. UNITARIO</v>
          </cell>
          <cell r="P2224">
            <v>0</v>
          </cell>
          <cell r="Q2224">
            <v>0</v>
          </cell>
        </row>
        <row r="2225">
          <cell r="C2225">
            <v>0</v>
          </cell>
          <cell r="D2225">
            <v>0</v>
          </cell>
          <cell r="E2225">
            <v>0</v>
          </cell>
          <cell r="F2225">
            <v>0</v>
          </cell>
          <cell r="G2225">
            <v>0</v>
          </cell>
          <cell r="H2225">
            <v>0</v>
          </cell>
          <cell r="I2225">
            <v>0</v>
          </cell>
          <cell r="J2225" t="str">
            <v/>
          </cell>
          <cell r="K2225">
            <v>0</v>
          </cell>
          <cell r="L2225" t="str">
            <v/>
          </cell>
          <cell r="M2225">
            <v>0</v>
          </cell>
          <cell r="N2225">
            <v>0</v>
          </cell>
          <cell r="O2225">
            <v>0</v>
          </cell>
          <cell r="P2225">
            <v>0</v>
          </cell>
          <cell r="Q2225">
            <v>0</v>
          </cell>
          <cell r="R2225">
            <v>0</v>
          </cell>
          <cell r="T2225">
            <v>0</v>
          </cell>
        </row>
        <row r="2226">
          <cell r="C2226">
            <v>0</v>
          </cell>
          <cell r="D2226">
            <v>0</v>
          </cell>
          <cell r="E2226">
            <v>0</v>
          </cell>
          <cell r="F2226">
            <v>0</v>
          </cell>
          <cell r="G2226">
            <v>0</v>
          </cell>
          <cell r="H2226">
            <v>0</v>
          </cell>
          <cell r="I2226">
            <v>0</v>
          </cell>
          <cell r="J2226" t="str">
            <v/>
          </cell>
          <cell r="K2226">
            <v>0</v>
          </cell>
          <cell r="L2226" t="str">
            <v/>
          </cell>
          <cell r="M2226">
            <v>0</v>
          </cell>
          <cell r="N2226">
            <v>0</v>
          </cell>
          <cell r="O2226">
            <v>0</v>
          </cell>
          <cell r="P2226">
            <v>0</v>
          </cell>
          <cell r="Q2226">
            <v>0</v>
          </cell>
          <cell r="R2226">
            <v>0</v>
          </cell>
          <cell r="T2226">
            <v>0</v>
          </cell>
        </row>
        <row r="2227">
          <cell r="C2227">
            <v>0</v>
          </cell>
          <cell r="D2227">
            <v>0</v>
          </cell>
          <cell r="E2227">
            <v>0</v>
          </cell>
          <cell r="F2227">
            <v>0</v>
          </cell>
          <cell r="G2227">
            <v>0</v>
          </cell>
          <cell r="H2227">
            <v>0</v>
          </cell>
          <cell r="I2227">
            <v>0</v>
          </cell>
          <cell r="J2227" t="str">
            <v/>
          </cell>
          <cell r="K2227">
            <v>0</v>
          </cell>
          <cell r="L2227" t="str">
            <v/>
          </cell>
          <cell r="M2227">
            <v>0</v>
          </cell>
          <cell r="N2227">
            <v>0</v>
          </cell>
          <cell r="O2227">
            <v>0</v>
          </cell>
          <cell r="P2227">
            <v>0</v>
          </cell>
          <cell r="Q2227">
            <v>0</v>
          </cell>
          <cell r="R2227">
            <v>0</v>
          </cell>
          <cell r="T2227">
            <v>0</v>
          </cell>
        </row>
        <row r="2228">
          <cell r="C2228" t="str">
            <v>Herramienta Menor (Como % de Mano de Obra)</v>
          </cell>
          <cell r="D2228">
            <v>0</v>
          </cell>
          <cell r="E2228">
            <v>0</v>
          </cell>
          <cell r="F2228">
            <v>0</v>
          </cell>
          <cell r="G2228">
            <v>0</v>
          </cell>
          <cell r="H2228">
            <v>0</v>
          </cell>
          <cell r="I2228">
            <v>0</v>
          </cell>
          <cell r="J2228" t="str">
            <v>Dia</v>
          </cell>
          <cell r="K2228">
            <v>0</v>
          </cell>
          <cell r="L2228">
            <v>7028</v>
          </cell>
          <cell r="M2228">
            <v>0.05</v>
          </cell>
          <cell r="N2228">
            <v>0</v>
          </cell>
          <cell r="O2228">
            <v>351</v>
          </cell>
          <cell r="P2228">
            <v>0</v>
          </cell>
          <cell r="Q2228">
            <v>0</v>
          </cell>
          <cell r="R2228">
            <v>10530</v>
          </cell>
          <cell r="T2228" t="str">
            <v>Herramienta Menor (Como % de Mano de Obra)</v>
          </cell>
        </row>
        <row r="2229">
          <cell r="C2229">
            <v>0</v>
          </cell>
          <cell r="D2229">
            <v>0</v>
          </cell>
          <cell r="E2229">
            <v>0</v>
          </cell>
          <cell r="F2229">
            <v>0</v>
          </cell>
          <cell r="G2229">
            <v>0</v>
          </cell>
          <cell r="H2229">
            <v>0</v>
          </cell>
          <cell r="I2229">
            <v>0</v>
          </cell>
          <cell r="J2229">
            <v>0</v>
          </cell>
          <cell r="K2229">
            <v>0</v>
          </cell>
          <cell r="L2229">
            <v>1.54E-2</v>
          </cell>
          <cell r="M2229" t="str">
            <v>SUBTOTAL $</v>
          </cell>
          <cell r="N2229">
            <v>0</v>
          </cell>
          <cell r="O2229">
            <v>351</v>
          </cell>
          <cell r="P2229">
            <v>0</v>
          </cell>
          <cell r="Q2229">
            <v>0</v>
          </cell>
          <cell r="T2229">
            <v>0</v>
          </cell>
        </row>
        <row r="2230">
          <cell r="C2230" t="str">
            <v>II. MATERIALES</v>
          </cell>
          <cell r="D2230">
            <v>0</v>
          </cell>
          <cell r="E2230">
            <v>0</v>
          </cell>
          <cell r="F2230">
            <v>0</v>
          </cell>
          <cell r="G2230">
            <v>0</v>
          </cell>
          <cell r="H2230">
            <v>0</v>
          </cell>
          <cell r="I2230">
            <v>0</v>
          </cell>
          <cell r="J2230">
            <v>0</v>
          </cell>
          <cell r="K2230">
            <v>0</v>
          </cell>
          <cell r="L2230">
            <v>0</v>
          </cell>
          <cell r="M2230">
            <v>0</v>
          </cell>
          <cell r="N2230">
            <v>0</v>
          </cell>
          <cell r="O2230">
            <v>0</v>
          </cell>
          <cell r="P2230">
            <v>0</v>
          </cell>
          <cell r="Q2230">
            <v>0</v>
          </cell>
          <cell r="T2230">
            <v>0</v>
          </cell>
        </row>
        <row r="2231">
          <cell r="C2231">
            <v>0</v>
          </cell>
          <cell r="D2231">
            <v>0</v>
          </cell>
          <cell r="E2231">
            <v>0</v>
          </cell>
          <cell r="F2231">
            <v>0</v>
          </cell>
          <cell r="G2231">
            <v>0</v>
          </cell>
          <cell r="H2231">
            <v>0</v>
          </cell>
          <cell r="I2231">
            <v>0</v>
          </cell>
          <cell r="J2231">
            <v>0</v>
          </cell>
          <cell r="K2231">
            <v>0</v>
          </cell>
          <cell r="L2231">
            <v>0</v>
          </cell>
          <cell r="M2231">
            <v>0</v>
          </cell>
          <cell r="N2231">
            <v>0</v>
          </cell>
          <cell r="O2231">
            <v>0</v>
          </cell>
          <cell r="P2231">
            <v>0</v>
          </cell>
          <cell r="Q2231">
            <v>0</v>
          </cell>
          <cell r="T2231">
            <v>0</v>
          </cell>
        </row>
        <row r="2232">
          <cell r="C2232" t="str">
            <v>DESCRIPCIÓN</v>
          </cell>
          <cell r="D2232">
            <v>0</v>
          </cell>
          <cell r="E2232">
            <v>0</v>
          </cell>
          <cell r="F2232">
            <v>0</v>
          </cell>
          <cell r="G2232">
            <v>0</v>
          </cell>
          <cell r="H2232">
            <v>0</v>
          </cell>
          <cell r="I2232">
            <v>0</v>
          </cell>
          <cell r="J2232">
            <v>0</v>
          </cell>
          <cell r="K2232" t="str">
            <v>UNIDAD</v>
          </cell>
          <cell r="L2232" t="str">
            <v>CANTIDAD</v>
          </cell>
          <cell r="M2232" t="str">
            <v>PRECIO UNIT.</v>
          </cell>
          <cell r="N2232">
            <v>0</v>
          </cell>
          <cell r="O2232" t="str">
            <v>Vr. UNITARIO</v>
          </cell>
          <cell r="P2232">
            <v>0</v>
          </cell>
          <cell r="Q2232">
            <v>0</v>
          </cell>
          <cell r="T2232">
            <v>0</v>
          </cell>
        </row>
        <row r="2233">
          <cell r="C2233" t="str">
            <v>Tubería PVC-S Ø= 2" x 6 m</v>
          </cell>
          <cell r="D2233">
            <v>0</v>
          </cell>
          <cell r="E2233">
            <v>0</v>
          </cell>
          <cell r="F2233">
            <v>0</v>
          </cell>
          <cell r="G2233">
            <v>0</v>
          </cell>
          <cell r="H2233">
            <v>0</v>
          </cell>
          <cell r="I2233">
            <v>0</v>
          </cell>
          <cell r="J2233">
            <v>0</v>
          </cell>
          <cell r="K2233" t="str">
            <v>u</v>
          </cell>
          <cell r="L2233">
            <v>0.17499999999999999</v>
          </cell>
          <cell r="M2233">
            <v>70800</v>
          </cell>
          <cell r="N2233">
            <v>0</v>
          </cell>
          <cell r="O2233">
            <v>12390</v>
          </cell>
          <cell r="P2233">
            <v>0</v>
          </cell>
          <cell r="Q2233">
            <v>0</v>
          </cell>
          <cell r="R2233">
            <v>5.25</v>
          </cell>
          <cell r="T2233" t="str">
            <v>Tubería PVC-S Ø= 2" x 6 m</v>
          </cell>
        </row>
        <row r="2234">
          <cell r="C2234" t="str">
            <v>Unión PVC-S Ø= 2"</v>
          </cell>
          <cell r="D2234">
            <v>0</v>
          </cell>
          <cell r="E2234">
            <v>0</v>
          </cell>
          <cell r="F2234">
            <v>0</v>
          </cell>
          <cell r="G2234">
            <v>0</v>
          </cell>
          <cell r="H2234">
            <v>0</v>
          </cell>
          <cell r="I2234">
            <v>0</v>
          </cell>
          <cell r="J2234">
            <v>0</v>
          </cell>
          <cell r="K2234" t="str">
            <v>u</v>
          </cell>
          <cell r="L2234">
            <v>0.16669999999999999</v>
          </cell>
          <cell r="M2234">
            <v>2438</v>
          </cell>
          <cell r="N2234">
            <v>0</v>
          </cell>
          <cell r="O2234">
            <v>406</v>
          </cell>
          <cell r="P2234">
            <v>0</v>
          </cell>
          <cell r="Q2234">
            <v>0</v>
          </cell>
          <cell r="R2234">
            <v>5</v>
          </cell>
          <cell r="T2234" t="str">
            <v>Unión PVC-S Ø= 2"</v>
          </cell>
        </row>
        <row r="2235">
          <cell r="C2235" t="str">
            <v>Codo 45º PVC-S CxC, Ø= 2".</v>
          </cell>
          <cell r="D2235">
            <v>0</v>
          </cell>
          <cell r="E2235">
            <v>0</v>
          </cell>
          <cell r="F2235">
            <v>0</v>
          </cell>
          <cell r="G2235">
            <v>0</v>
          </cell>
          <cell r="H2235">
            <v>0</v>
          </cell>
          <cell r="I2235">
            <v>0</v>
          </cell>
          <cell r="J2235">
            <v>0</v>
          </cell>
          <cell r="K2235" t="str">
            <v>U</v>
          </cell>
          <cell r="L2235">
            <v>0.1</v>
          </cell>
          <cell r="M2235">
            <v>3922</v>
          </cell>
          <cell r="N2235">
            <v>0</v>
          </cell>
          <cell r="O2235">
            <v>392</v>
          </cell>
          <cell r="P2235">
            <v>0</v>
          </cell>
          <cell r="Q2235">
            <v>0</v>
          </cell>
          <cell r="R2235">
            <v>3</v>
          </cell>
          <cell r="T2235" t="str">
            <v>Codo 45º PVC-S CxC, Ø= 2".</v>
          </cell>
        </row>
        <row r="2236">
          <cell r="C2236" t="str">
            <v>Codo 90º PVC-S CxC, Ø= 2".</v>
          </cell>
          <cell r="D2236">
            <v>0</v>
          </cell>
          <cell r="E2236">
            <v>0</v>
          </cell>
          <cell r="F2236">
            <v>0</v>
          </cell>
          <cell r="G2236">
            <v>0</v>
          </cell>
          <cell r="H2236">
            <v>0</v>
          </cell>
          <cell r="I2236">
            <v>0</v>
          </cell>
          <cell r="J2236">
            <v>0</v>
          </cell>
          <cell r="K2236" t="str">
            <v>U</v>
          </cell>
          <cell r="L2236">
            <v>0.1</v>
          </cell>
          <cell r="M2236">
            <v>3500</v>
          </cell>
          <cell r="N2236">
            <v>0</v>
          </cell>
          <cell r="O2236">
            <v>350</v>
          </cell>
          <cell r="P2236">
            <v>0</v>
          </cell>
          <cell r="Q2236">
            <v>0</v>
          </cell>
          <cell r="R2236">
            <v>3</v>
          </cell>
          <cell r="T2236" t="str">
            <v>Codo 90º PVC-S CxC, Ø= 2".</v>
          </cell>
        </row>
        <row r="2237">
          <cell r="C2237" t="str">
            <v>Yee PVC-S Ø= 2" - Pavco o equivalente.</v>
          </cell>
          <cell r="D2237">
            <v>0</v>
          </cell>
          <cell r="E2237">
            <v>0</v>
          </cell>
          <cell r="F2237">
            <v>0</v>
          </cell>
          <cell r="G2237">
            <v>0</v>
          </cell>
          <cell r="H2237">
            <v>0</v>
          </cell>
          <cell r="I2237">
            <v>0</v>
          </cell>
          <cell r="J2237">
            <v>0</v>
          </cell>
          <cell r="K2237" t="str">
            <v>U</v>
          </cell>
          <cell r="L2237">
            <v>0.1</v>
          </cell>
          <cell r="M2237">
            <v>6890</v>
          </cell>
          <cell r="N2237">
            <v>0</v>
          </cell>
          <cell r="O2237">
            <v>689</v>
          </cell>
          <cell r="P2237">
            <v>0</v>
          </cell>
          <cell r="Q2237">
            <v>0</v>
          </cell>
          <cell r="R2237">
            <v>3</v>
          </cell>
          <cell r="T2237" t="str">
            <v>Yee PVC-S Ø= 2" - Pavco o equivalente.</v>
          </cell>
        </row>
        <row r="2238">
          <cell r="C2238" t="str">
            <v xml:space="preserve">Sifon PVC-S Ø= 2" </v>
          </cell>
          <cell r="D2238">
            <v>0</v>
          </cell>
          <cell r="E2238">
            <v>0</v>
          </cell>
          <cell r="F2238">
            <v>0</v>
          </cell>
          <cell r="G2238">
            <v>0</v>
          </cell>
          <cell r="H2238">
            <v>0</v>
          </cell>
          <cell r="I2238">
            <v>0</v>
          </cell>
          <cell r="J2238">
            <v>0</v>
          </cell>
          <cell r="K2238" t="str">
            <v>u</v>
          </cell>
          <cell r="L2238">
            <v>0.05</v>
          </cell>
          <cell r="M2238">
            <v>3498</v>
          </cell>
          <cell r="N2238">
            <v>0</v>
          </cell>
          <cell r="O2238">
            <v>175</v>
          </cell>
          <cell r="P2238">
            <v>0</v>
          </cell>
          <cell r="Q2238">
            <v>0</v>
          </cell>
          <cell r="R2238">
            <v>1.5</v>
          </cell>
          <cell r="T2238" t="str">
            <v xml:space="preserve">Sifon PVC-S Ø= 2" </v>
          </cell>
        </row>
        <row r="2239">
          <cell r="C2239" t="str">
            <v>Soldadura liquida PVC 1/4 de Gl</v>
          </cell>
          <cell r="D2239">
            <v>0</v>
          </cell>
          <cell r="E2239">
            <v>0</v>
          </cell>
          <cell r="F2239">
            <v>0</v>
          </cell>
          <cell r="G2239">
            <v>0</v>
          </cell>
          <cell r="H2239">
            <v>0</v>
          </cell>
          <cell r="I2239">
            <v>0</v>
          </cell>
          <cell r="J2239">
            <v>0</v>
          </cell>
          <cell r="K2239" t="str">
            <v>u</v>
          </cell>
          <cell r="L2239">
            <v>2.1999999999999999E-2</v>
          </cell>
          <cell r="M2239">
            <v>10695</v>
          </cell>
          <cell r="N2239">
            <v>0</v>
          </cell>
          <cell r="O2239">
            <v>235</v>
          </cell>
          <cell r="P2239">
            <v>0</v>
          </cell>
          <cell r="Q2239">
            <v>0</v>
          </cell>
          <cell r="R2239">
            <v>0.66</v>
          </cell>
          <cell r="T2239" t="str">
            <v>Soldadura liquida PVC 1/4 de Gl</v>
          </cell>
        </row>
        <row r="2240">
          <cell r="C2240" t="str">
            <v xml:space="preserve">Removedor PVC 1/4 galon </v>
          </cell>
          <cell r="D2240">
            <v>0</v>
          </cell>
          <cell r="E2240">
            <v>0</v>
          </cell>
          <cell r="F2240">
            <v>0</v>
          </cell>
          <cell r="G2240">
            <v>0</v>
          </cell>
          <cell r="H2240">
            <v>0</v>
          </cell>
          <cell r="I2240">
            <v>0</v>
          </cell>
          <cell r="J2240">
            <v>0</v>
          </cell>
          <cell r="K2240" t="str">
            <v>u</v>
          </cell>
          <cell r="L2240">
            <v>2.1999999999999999E-2</v>
          </cell>
          <cell r="M2240">
            <v>32934</v>
          </cell>
          <cell r="N2240">
            <v>0</v>
          </cell>
          <cell r="O2240">
            <v>725</v>
          </cell>
          <cell r="P2240">
            <v>0</v>
          </cell>
          <cell r="Q2240">
            <v>0</v>
          </cell>
          <cell r="R2240">
            <v>0.66</v>
          </cell>
          <cell r="T2240" t="str">
            <v xml:space="preserve">Removedor PVC 1/4 galon </v>
          </cell>
        </row>
        <row r="2241">
          <cell r="C2241">
            <v>0</v>
          </cell>
          <cell r="D2241">
            <v>0</v>
          </cell>
          <cell r="E2241">
            <v>0</v>
          </cell>
          <cell r="F2241">
            <v>0</v>
          </cell>
          <cell r="G2241">
            <v>0</v>
          </cell>
          <cell r="H2241">
            <v>0</v>
          </cell>
          <cell r="I2241">
            <v>0</v>
          </cell>
          <cell r="J2241">
            <v>0</v>
          </cell>
          <cell r="K2241">
            <v>0</v>
          </cell>
          <cell r="L2241">
            <v>0.67549999999999999</v>
          </cell>
          <cell r="M2241" t="str">
            <v>SUBTOTAL $</v>
          </cell>
          <cell r="N2241">
            <v>0</v>
          </cell>
          <cell r="O2241">
            <v>15362</v>
          </cell>
          <cell r="P2241">
            <v>0</v>
          </cell>
          <cell r="Q2241">
            <v>0</v>
          </cell>
          <cell r="T2241">
            <v>0</v>
          </cell>
        </row>
        <row r="2242">
          <cell r="C2242" t="str">
            <v>III. TRANSPORTES</v>
          </cell>
          <cell r="D2242">
            <v>0</v>
          </cell>
          <cell r="E2242">
            <v>0</v>
          </cell>
          <cell r="F2242">
            <v>0</v>
          </cell>
          <cell r="G2242">
            <v>0</v>
          </cell>
          <cell r="H2242">
            <v>0</v>
          </cell>
          <cell r="I2242">
            <v>0</v>
          </cell>
          <cell r="J2242">
            <v>0</v>
          </cell>
          <cell r="K2242">
            <v>0</v>
          </cell>
          <cell r="L2242">
            <v>0</v>
          </cell>
          <cell r="M2242">
            <v>0</v>
          </cell>
          <cell r="N2242">
            <v>0</v>
          </cell>
          <cell r="O2242">
            <v>0</v>
          </cell>
          <cell r="P2242">
            <v>0</v>
          </cell>
          <cell r="Q2242">
            <v>0</v>
          </cell>
          <cell r="T2242">
            <v>0</v>
          </cell>
        </row>
        <row r="2243">
          <cell r="C2243">
            <v>0</v>
          </cell>
          <cell r="D2243">
            <v>0</v>
          </cell>
          <cell r="E2243">
            <v>0</v>
          </cell>
          <cell r="F2243">
            <v>0</v>
          </cell>
          <cell r="G2243">
            <v>0</v>
          </cell>
          <cell r="H2243">
            <v>0</v>
          </cell>
          <cell r="I2243">
            <v>0</v>
          </cell>
          <cell r="J2243">
            <v>0</v>
          </cell>
          <cell r="K2243">
            <v>0</v>
          </cell>
          <cell r="L2243">
            <v>0</v>
          </cell>
          <cell r="M2243">
            <v>0</v>
          </cell>
          <cell r="N2243">
            <v>0</v>
          </cell>
          <cell r="O2243">
            <v>0</v>
          </cell>
          <cell r="P2243">
            <v>0</v>
          </cell>
          <cell r="Q2243">
            <v>0</v>
          </cell>
          <cell r="T2243">
            <v>0</v>
          </cell>
        </row>
        <row r="2244">
          <cell r="C2244" t="str">
            <v>MATERIAL</v>
          </cell>
          <cell r="D2244">
            <v>0</v>
          </cell>
          <cell r="E2244">
            <v>0</v>
          </cell>
          <cell r="F2244">
            <v>0</v>
          </cell>
          <cell r="G2244">
            <v>0</v>
          </cell>
          <cell r="H2244">
            <v>0</v>
          </cell>
          <cell r="I2244">
            <v>0</v>
          </cell>
          <cell r="J2244" t="str">
            <v>VOL. o PESO</v>
          </cell>
          <cell r="K2244" t="str">
            <v>DISTANCIA</v>
          </cell>
          <cell r="L2244" t="str">
            <v>M3 o Ton/Km</v>
          </cell>
          <cell r="M2244" t="str">
            <v>TARIFA</v>
          </cell>
          <cell r="N2244">
            <v>0</v>
          </cell>
          <cell r="O2244" t="str">
            <v>Vr. UNITARIO</v>
          </cell>
          <cell r="P2244">
            <v>0</v>
          </cell>
          <cell r="Q2244">
            <v>0</v>
          </cell>
          <cell r="T2244">
            <v>0</v>
          </cell>
        </row>
        <row r="2245">
          <cell r="C2245">
            <v>0</v>
          </cell>
          <cell r="D2245">
            <v>0</v>
          </cell>
          <cell r="E2245">
            <v>0</v>
          </cell>
          <cell r="F2245">
            <v>0</v>
          </cell>
          <cell r="G2245">
            <v>0</v>
          </cell>
          <cell r="H2245">
            <v>0</v>
          </cell>
          <cell r="I2245">
            <v>0</v>
          </cell>
          <cell r="J2245" t="str">
            <v/>
          </cell>
          <cell r="K2245">
            <v>0</v>
          </cell>
          <cell r="L2245">
            <v>0</v>
          </cell>
          <cell r="M2245">
            <v>0</v>
          </cell>
          <cell r="N2245">
            <v>0</v>
          </cell>
          <cell r="O2245">
            <v>0</v>
          </cell>
          <cell r="P2245">
            <v>0</v>
          </cell>
          <cell r="Q2245">
            <v>0</v>
          </cell>
          <cell r="R2245">
            <v>0</v>
          </cell>
          <cell r="T2245">
            <v>0</v>
          </cell>
        </row>
        <row r="2246">
          <cell r="C2246">
            <v>0</v>
          </cell>
          <cell r="D2246">
            <v>0</v>
          </cell>
          <cell r="E2246">
            <v>0</v>
          </cell>
          <cell r="F2246">
            <v>0</v>
          </cell>
          <cell r="G2246">
            <v>0</v>
          </cell>
          <cell r="H2246">
            <v>0</v>
          </cell>
          <cell r="I2246">
            <v>0</v>
          </cell>
          <cell r="J2246" t="str">
            <v/>
          </cell>
          <cell r="K2246">
            <v>0</v>
          </cell>
          <cell r="L2246">
            <v>0</v>
          </cell>
          <cell r="M2246">
            <v>0</v>
          </cell>
          <cell r="N2246">
            <v>0</v>
          </cell>
          <cell r="O2246">
            <v>0</v>
          </cell>
          <cell r="P2246">
            <v>0</v>
          </cell>
          <cell r="Q2246">
            <v>0</v>
          </cell>
          <cell r="R2246">
            <v>0</v>
          </cell>
          <cell r="T2246">
            <v>0</v>
          </cell>
        </row>
        <row r="2247">
          <cell r="C2247">
            <v>0</v>
          </cell>
          <cell r="D2247">
            <v>0</v>
          </cell>
          <cell r="E2247">
            <v>0</v>
          </cell>
          <cell r="F2247">
            <v>0</v>
          </cell>
          <cell r="G2247">
            <v>0</v>
          </cell>
          <cell r="H2247">
            <v>0</v>
          </cell>
          <cell r="I2247">
            <v>0</v>
          </cell>
          <cell r="J2247" t="str">
            <v/>
          </cell>
          <cell r="K2247">
            <v>0</v>
          </cell>
          <cell r="L2247">
            <v>0</v>
          </cell>
          <cell r="M2247">
            <v>0</v>
          </cell>
          <cell r="N2247">
            <v>0</v>
          </cell>
          <cell r="O2247">
            <v>0</v>
          </cell>
          <cell r="P2247">
            <v>0</v>
          </cell>
          <cell r="Q2247">
            <v>0</v>
          </cell>
          <cell r="R2247">
            <v>0</v>
          </cell>
          <cell r="T2247">
            <v>0</v>
          </cell>
        </row>
        <row r="2248">
          <cell r="C2248">
            <v>0</v>
          </cell>
          <cell r="D2248">
            <v>0</v>
          </cell>
          <cell r="E2248">
            <v>0</v>
          </cell>
          <cell r="F2248">
            <v>0</v>
          </cell>
          <cell r="G2248">
            <v>0</v>
          </cell>
          <cell r="H2248">
            <v>0</v>
          </cell>
          <cell r="I2248">
            <v>0</v>
          </cell>
          <cell r="J2248">
            <v>0</v>
          </cell>
          <cell r="K2248">
            <v>0</v>
          </cell>
          <cell r="L2248">
            <v>0</v>
          </cell>
          <cell r="M2248" t="str">
            <v>SUBTOTAL $</v>
          </cell>
          <cell r="N2248">
            <v>0</v>
          </cell>
          <cell r="O2248">
            <v>0</v>
          </cell>
          <cell r="P2248">
            <v>0</v>
          </cell>
          <cell r="Q2248">
            <v>0</v>
          </cell>
          <cell r="T2248">
            <v>0</v>
          </cell>
        </row>
        <row r="2249">
          <cell r="C2249" t="str">
            <v>IV. MANO DE OBRA</v>
          </cell>
          <cell r="D2249">
            <v>0</v>
          </cell>
          <cell r="E2249">
            <v>0</v>
          </cell>
          <cell r="F2249">
            <v>0</v>
          </cell>
          <cell r="G2249">
            <v>0</v>
          </cell>
          <cell r="H2249">
            <v>0</v>
          </cell>
          <cell r="I2249">
            <v>0</v>
          </cell>
          <cell r="J2249">
            <v>0</v>
          </cell>
          <cell r="K2249">
            <v>0</v>
          </cell>
          <cell r="L2249">
            <v>0</v>
          </cell>
          <cell r="M2249">
            <v>0</v>
          </cell>
          <cell r="N2249">
            <v>0</v>
          </cell>
          <cell r="O2249">
            <v>0</v>
          </cell>
          <cell r="P2249">
            <v>0</v>
          </cell>
          <cell r="Q2249">
            <v>0</v>
          </cell>
          <cell r="T2249">
            <v>0</v>
          </cell>
        </row>
        <row r="2250">
          <cell r="C2250">
            <v>0</v>
          </cell>
          <cell r="D2250">
            <v>0</v>
          </cell>
          <cell r="E2250">
            <v>0</v>
          </cell>
          <cell r="F2250">
            <v>0</v>
          </cell>
          <cell r="G2250">
            <v>0</v>
          </cell>
          <cell r="H2250">
            <v>0</v>
          </cell>
          <cell r="I2250">
            <v>0</v>
          </cell>
          <cell r="J2250">
            <v>0</v>
          </cell>
          <cell r="K2250">
            <v>0</v>
          </cell>
          <cell r="L2250">
            <v>0</v>
          </cell>
          <cell r="M2250">
            <v>0</v>
          </cell>
          <cell r="N2250">
            <v>0</v>
          </cell>
          <cell r="O2250">
            <v>0</v>
          </cell>
          <cell r="P2250">
            <v>0</v>
          </cell>
          <cell r="Q2250">
            <v>0</v>
          </cell>
          <cell r="T2250">
            <v>0</v>
          </cell>
        </row>
        <row r="2251">
          <cell r="C2251" t="str">
            <v>TRABAJADOR</v>
          </cell>
          <cell r="D2251">
            <v>0</v>
          </cell>
          <cell r="E2251">
            <v>0</v>
          </cell>
          <cell r="F2251">
            <v>0</v>
          </cell>
          <cell r="G2251">
            <v>0</v>
          </cell>
          <cell r="H2251">
            <v>0</v>
          </cell>
          <cell r="I2251" t="str">
            <v>CANTIDAD</v>
          </cell>
          <cell r="J2251" t="str">
            <v>JORNAL</v>
          </cell>
          <cell r="K2251" t="str">
            <v>PRESTACIONES</v>
          </cell>
          <cell r="L2251" t="str">
            <v>JORNAL TOTAL</v>
          </cell>
          <cell r="M2251" t="str">
            <v>RENDIMIENTO</v>
          </cell>
          <cell r="N2251">
            <v>0</v>
          </cell>
          <cell r="O2251" t="str">
            <v>Vr. UNITARIO</v>
          </cell>
          <cell r="P2251">
            <v>0</v>
          </cell>
          <cell r="Q2251">
            <v>0</v>
          </cell>
          <cell r="R2251">
            <v>0</v>
          </cell>
          <cell r="T2251">
            <v>0</v>
          </cell>
        </row>
        <row r="2252">
          <cell r="C2252" t="str">
            <v>Oficial</v>
          </cell>
          <cell r="D2252">
            <v>0</v>
          </cell>
          <cell r="E2252">
            <v>0</v>
          </cell>
          <cell r="F2252">
            <v>0</v>
          </cell>
          <cell r="G2252">
            <v>0</v>
          </cell>
          <cell r="H2252">
            <v>0</v>
          </cell>
          <cell r="I2252">
            <v>1</v>
          </cell>
          <cell r="J2252">
            <v>88160</v>
          </cell>
          <cell r="K2252">
            <v>1.6933</v>
          </cell>
          <cell r="L2252">
            <v>149281</v>
          </cell>
          <cell r="M2252">
            <v>36</v>
          </cell>
          <cell r="N2252">
            <v>0</v>
          </cell>
          <cell r="O2252">
            <v>4147</v>
          </cell>
          <cell r="P2252">
            <v>0</v>
          </cell>
          <cell r="Q2252">
            <v>0</v>
          </cell>
          <cell r="R2252">
            <v>0.83</v>
          </cell>
          <cell r="T2252" t="str">
            <v>Oficial</v>
          </cell>
        </row>
        <row r="2253">
          <cell r="C2253" t="str">
            <v>Ayudante Entendido</v>
          </cell>
          <cell r="D2253">
            <v>0</v>
          </cell>
          <cell r="E2253">
            <v>0</v>
          </cell>
          <cell r="F2253">
            <v>0</v>
          </cell>
          <cell r="G2253">
            <v>0</v>
          </cell>
          <cell r="H2253">
            <v>0</v>
          </cell>
          <cell r="I2253">
            <v>1</v>
          </cell>
          <cell r="J2253">
            <v>60367</v>
          </cell>
          <cell r="K2253">
            <v>1.7181</v>
          </cell>
          <cell r="L2253">
            <v>103717</v>
          </cell>
          <cell r="M2253">
            <v>36</v>
          </cell>
          <cell r="N2253">
            <v>0</v>
          </cell>
          <cell r="O2253">
            <v>2881</v>
          </cell>
          <cell r="P2253">
            <v>0</v>
          </cell>
          <cell r="Q2253">
            <v>0</v>
          </cell>
          <cell r="R2253">
            <v>0.83</v>
          </cell>
          <cell r="T2253" t="str">
            <v>Ayudante Entendido</v>
          </cell>
        </row>
        <row r="2254">
          <cell r="C2254">
            <v>0</v>
          </cell>
          <cell r="D2254">
            <v>0</v>
          </cell>
          <cell r="E2254">
            <v>0</v>
          </cell>
          <cell r="F2254">
            <v>0</v>
          </cell>
          <cell r="G2254">
            <v>0</v>
          </cell>
          <cell r="H2254">
            <v>0</v>
          </cell>
          <cell r="I2254">
            <v>0</v>
          </cell>
          <cell r="J2254">
            <v>0</v>
          </cell>
          <cell r="K2254">
            <v>0</v>
          </cell>
          <cell r="L2254">
            <v>0</v>
          </cell>
          <cell r="M2254">
            <v>0</v>
          </cell>
          <cell r="N2254">
            <v>0</v>
          </cell>
          <cell r="O2254">
            <v>0</v>
          </cell>
          <cell r="P2254">
            <v>0</v>
          </cell>
          <cell r="Q2254">
            <v>0</v>
          </cell>
          <cell r="R2254">
            <v>0</v>
          </cell>
          <cell r="T2254">
            <v>0</v>
          </cell>
        </row>
        <row r="2255">
          <cell r="C2255">
            <v>0</v>
          </cell>
          <cell r="D2255">
            <v>0</v>
          </cell>
          <cell r="E2255">
            <v>0</v>
          </cell>
          <cell r="F2255">
            <v>0</v>
          </cell>
          <cell r="G2255">
            <v>0</v>
          </cell>
          <cell r="H2255">
            <v>0</v>
          </cell>
          <cell r="I2255">
            <v>0</v>
          </cell>
          <cell r="J2255">
            <v>0</v>
          </cell>
          <cell r="K2255">
            <v>0</v>
          </cell>
          <cell r="L2255">
            <v>0.309</v>
          </cell>
          <cell r="M2255" t="str">
            <v>SUBTOTAL $</v>
          </cell>
          <cell r="N2255">
            <v>0</v>
          </cell>
          <cell r="O2255">
            <v>7028</v>
          </cell>
          <cell r="P2255">
            <v>0</v>
          </cell>
          <cell r="Q2255">
            <v>0</v>
          </cell>
          <cell r="T2255">
            <v>0</v>
          </cell>
        </row>
        <row r="2256">
          <cell r="C2256">
            <v>0</v>
          </cell>
          <cell r="D2256">
            <v>0</v>
          </cell>
          <cell r="E2256">
            <v>0</v>
          </cell>
          <cell r="F2256">
            <v>0</v>
          </cell>
          <cell r="G2256">
            <v>0</v>
          </cell>
          <cell r="H2256">
            <v>0</v>
          </cell>
          <cell r="I2256">
            <v>0</v>
          </cell>
          <cell r="J2256">
            <v>0</v>
          </cell>
          <cell r="K2256">
            <v>0</v>
          </cell>
          <cell r="L2256">
            <v>0</v>
          </cell>
          <cell r="M2256">
            <v>0</v>
          </cell>
          <cell r="N2256">
            <v>0</v>
          </cell>
          <cell r="O2256">
            <v>0</v>
          </cell>
          <cell r="P2256">
            <v>0</v>
          </cell>
          <cell r="Q2256">
            <v>0</v>
          </cell>
        </row>
        <row r="2257">
          <cell r="C2257" t="str">
            <v>TOTAL COSTO DIRECTO $</v>
          </cell>
          <cell r="D2257">
            <v>0</v>
          </cell>
          <cell r="E2257">
            <v>0</v>
          </cell>
          <cell r="F2257">
            <v>0</v>
          </cell>
          <cell r="G2257">
            <v>0</v>
          </cell>
          <cell r="H2257">
            <v>0</v>
          </cell>
          <cell r="I2257">
            <v>0</v>
          </cell>
          <cell r="J2257">
            <v>0</v>
          </cell>
          <cell r="K2257">
            <v>0</v>
          </cell>
          <cell r="L2257">
            <v>0</v>
          </cell>
          <cell r="M2257">
            <v>0</v>
          </cell>
          <cell r="N2257">
            <v>0</v>
          </cell>
          <cell r="O2257">
            <v>22741</v>
          </cell>
          <cell r="P2257">
            <v>0</v>
          </cell>
          <cell r="Q2257">
            <v>0</v>
          </cell>
        </row>
        <row r="2258">
          <cell r="C2258" t="str">
            <v>V. COSTOS INDIRECTOS</v>
          </cell>
          <cell r="D2258">
            <v>0</v>
          </cell>
          <cell r="E2258">
            <v>0</v>
          </cell>
          <cell r="F2258">
            <v>0</v>
          </cell>
          <cell r="G2258">
            <v>0</v>
          </cell>
          <cell r="H2258">
            <v>0</v>
          </cell>
          <cell r="I2258">
            <v>0</v>
          </cell>
          <cell r="J2258">
            <v>0</v>
          </cell>
          <cell r="K2258">
            <v>0</v>
          </cell>
          <cell r="L2258">
            <v>0</v>
          </cell>
          <cell r="M2258">
            <v>0</v>
          </cell>
          <cell r="N2258">
            <v>0</v>
          </cell>
          <cell r="O2258">
            <v>0</v>
          </cell>
          <cell r="P2258">
            <v>0</v>
          </cell>
          <cell r="Q2258">
            <v>0</v>
          </cell>
        </row>
        <row r="2259">
          <cell r="C2259">
            <v>0</v>
          </cell>
          <cell r="D2259">
            <v>0</v>
          </cell>
          <cell r="E2259">
            <v>0</v>
          </cell>
          <cell r="F2259">
            <v>0</v>
          </cell>
          <cell r="G2259">
            <v>0</v>
          </cell>
          <cell r="H2259">
            <v>0</v>
          </cell>
          <cell r="I2259">
            <v>0</v>
          </cell>
          <cell r="J2259">
            <v>0</v>
          </cell>
          <cell r="K2259">
            <v>0</v>
          </cell>
          <cell r="L2259">
            <v>0</v>
          </cell>
          <cell r="M2259">
            <v>0</v>
          </cell>
          <cell r="N2259">
            <v>0</v>
          </cell>
          <cell r="O2259">
            <v>0</v>
          </cell>
          <cell r="P2259">
            <v>0</v>
          </cell>
          <cell r="Q2259">
            <v>0</v>
          </cell>
        </row>
        <row r="2260">
          <cell r="C2260" t="str">
            <v>Descripción</v>
          </cell>
          <cell r="D2260">
            <v>0</v>
          </cell>
          <cell r="E2260">
            <v>0</v>
          </cell>
          <cell r="F2260">
            <v>0</v>
          </cell>
          <cell r="G2260">
            <v>0</v>
          </cell>
          <cell r="H2260">
            <v>0</v>
          </cell>
          <cell r="I2260">
            <v>0</v>
          </cell>
          <cell r="J2260">
            <v>0</v>
          </cell>
          <cell r="K2260">
            <v>0</v>
          </cell>
          <cell r="L2260" t="str">
            <v>Porcentaje</v>
          </cell>
          <cell r="M2260" t="str">
            <v>Valor Total</v>
          </cell>
          <cell r="N2260">
            <v>0</v>
          </cell>
          <cell r="O2260">
            <v>0</v>
          </cell>
          <cell r="P2260">
            <v>0</v>
          </cell>
          <cell r="Q2260">
            <v>0</v>
          </cell>
        </row>
        <row r="2261">
          <cell r="C2261" t="str">
            <v>ADMINISTRACION</v>
          </cell>
          <cell r="D2261">
            <v>0</v>
          </cell>
          <cell r="E2261">
            <v>0</v>
          </cell>
          <cell r="F2261">
            <v>0</v>
          </cell>
          <cell r="G2261">
            <v>0</v>
          </cell>
          <cell r="H2261">
            <v>0</v>
          </cell>
          <cell r="I2261">
            <v>0</v>
          </cell>
          <cell r="J2261">
            <v>0</v>
          </cell>
          <cell r="K2261">
            <v>0</v>
          </cell>
          <cell r="L2261">
            <v>0.23930000000000001</v>
          </cell>
          <cell r="M2261">
            <v>5442</v>
          </cell>
          <cell r="N2261">
            <v>0</v>
          </cell>
          <cell r="O2261">
            <v>0</v>
          </cell>
          <cell r="P2261">
            <v>0</v>
          </cell>
          <cell r="Q2261">
            <v>0</v>
          </cell>
        </row>
        <row r="2262">
          <cell r="C2262" t="str">
            <v xml:space="preserve">IMPREVISTOS </v>
          </cell>
          <cell r="D2262">
            <v>0</v>
          </cell>
          <cell r="E2262">
            <v>0</v>
          </cell>
          <cell r="F2262">
            <v>0</v>
          </cell>
          <cell r="G2262">
            <v>0</v>
          </cell>
          <cell r="H2262">
            <v>0</v>
          </cell>
          <cell r="I2262">
            <v>0</v>
          </cell>
          <cell r="J2262">
            <v>0</v>
          </cell>
          <cell r="K2262">
            <v>0</v>
          </cell>
          <cell r="L2262">
            <v>0</v>
          </cell>
          <cell r="M2262">
            <v>0</v>
          </cell>
          <cell r="N2262">
            <v>0</v>
          </cell>
          <cell r="O2262">
            <v>0</v>
          </cell>
          <cell r="P2262">
            <v>0</v>
          </cell>
          <cell r="Q2262">
            <v>0</v>
          </cell>
        </row>
        <row r="2263">
          <cell r="C2263" t="str">
            <v>UTILIDAD</v>
          </cell>
          <cell r="D2263">
            <v>0</v>
          </cell>
          <cell r="E2263">
            <v>0</v>
          </cell>
          <cell r="F2263">
            <v>0</v>
          </cell>
          <cell r="G2263">
            <v>0</v>
          </cell>
          <cell r="H2263">
            <v>0</v>
          </cell>
          <cell r="I2263">
            <v>0</v>
          </cell>
          <cell r="J2263">
            <v>0</v>
          </cell>
          <cell r="K2263">
            <v>0</v>
          </cell>
          <cell r="L2263">
            <v>0.05</v>
          </cell>
          <cell r="M2263">
            <v>1137</v>
          </cell>
          <cell r="N2263">
            <v>0</v>
          </cell>
          <cell r="O2263">
            <v>0</v>
          </cell>
          <cell r="P2263">
            <v>0</v>
          </cell>
          <cell r="Q2263">
            <v>0</v>
          </cell>
        </row>
        <row r="2264">
          <cell r="C2264" t="str">
            <v>SUBTOTAL $</v>
          </cell>
          <cell r="D2264">
            <v>0</v>
          </cell>
          <cell r="E2264">
            <v>0</v>
          </cell>
          <cell r="F2264">
            <v>0</v>
          </cell>
          <cell r="G2264">
            <v>0</v>
          </cell>
          <cell r="H2264">
            <v>0</v>
          </cell>
          <cell r="I2264">
            <v>0</v>
          </cell>
          <cell r="J2264">
            <v>0</v>
          </cell>
          <cell r="K2264">
            <v>0</v>
          </cell>
          <cell r="L2264">
            <v>0</v>
          </cell>
          <cell r="M2264">
            <v>0</v>
          </cell>
          <cell r="N2264">
            <v>0</v>
          </cell>
          <cell r="O2264">
            <v>6579</v>
          </cell>
          <cell r="P2264">
            <v>0</v>
          </cell>
          <cell r="Q2264">
            <v>0</v>
          </cell>
        </row>
        <row r="2265">
          <cell r="C2265">
            <v>0</v>
          </cell>
          <cell r="D2265">
            <v>0</v>
          </cell>
          <cell r="E2265">
            <v>0</v>
          </cell>
          <cell r="F2265">
            <v>0</v>
          </cell>
          <cell r="G2265">
            <v>0</v>
          </cell>
          <cell r="H2265">
            <v>0</v>
          </cell>
          <cell r="I2265">
            <v>0</v>
          </cell>
          <cell r="J2265">
            <v>0</v>
          </cell>
          <cell r="K2265">
            <v>0</v>
          </cell>
          <cell r="L2265">
            <v>0</v>
          </cell>
          <cell r="M2265">
            <v>0</v>
          </cell>
          <cell r="N2265">
            <v>0</v>
          </cell>
          <cell r="O2265">
            <v>0</v>
          </cell>
          <cell r="P2265">
            <v>0</v>
          </cell>
          <cell r="Q2265">
            <v>0</v>
          </cell>
        </row>
        <row r="2266">
          <cell r="C2266" t="str">
            <v>Precio Unitario Total Aproximado al peso $</v>
          </cell>
          <cell r="D2266">
            <v>0</v>
          </cell>
          <cell r="E2266">
            <v>0</v>
          </cell>
          <cell r="F2266">
            <v>0</v>
          </cell>
          <cell r="G2266">
            <v>0</v>
          </cell>
          <cell r="H2266">
            <v>0</v>
          </cell>
          <cell r="I2266">
            <v>0</v>
          </cell>
          <cell r="J2266">
            <v>0</v>
          </cell>
          <cell r="K2266">
            <v>0</v>
          </cell>
          <cell r="L2266">
            <v>0</v>
          </cell>
          <cell r="M2266">
            <v>0</v>
          </cell>
          <cell r="N2266">
            <v>0</v>
          </cell>
          <cell r="O2266">
            <v>29320</v>
          </cell>
          <cell r="P2266">
            <v>0</v>
          </cell>
          <cell r="Q2266">
            <v>0</v>
          </cell>
        </row>
        <row r="2267">
          <cell r="C2267">
            <v>0</v>
          </cell>
          <cell r="D2267">
            <v>0</v>
          </cell>
          <cell r="E2267">
            <v>0</v>
          </cell>
          <cell r="F2267">
            <v>0</v>
          </cell>
          <cell r="G2267">
            <v>0</v>
          </cell>
          <cell r="H2267">
            <v>0</v>
          </cell>
          <cell r="I2267">
            <v>0</v>
          </cell>
          <cell r="J2267">
            <v>0</v>
          </cell>
          <cell r="K2267">
            <v>0</v>
          </cell>
          <cell r="L2267">
            <v>0</v>
          </cell>
          <cell r="M2267">
            <v>0</v>
          </cell>
          <cell r="N2267">
            <v>0</v>
          </cell>
          <cell r="O2267">
            <v>0</v>
          </cell>
          <cell r="P2267">
            <v>0</v>
          </cell>
          <cell r="Q2267">
            <v>0</v>
          </cell>
        </row>
        <row r="2268">
          <cell r="C2268">
            <v>0</v>
          </cell>
          <cell r="D2268">
            <v>0</v>
          </cell>
          <cell r="E2268">
            <v>0</v>
          </cell>
          <cell r="F2268">
            <v>0</v>
          </cell>
          <cell r="G2268">
            <v>0</v>
          </cell>
          <cell r="H2268">
            <v>0</v>
          </cell>
          <cell r="I2268">
            <v>0</v>
          </cell>
          <cell r="J2268">
            <v>0</v>
          </cell>
          <cell r="K2268">
            <v>0</v>
          </cell>
          <cell r="L2268">
            <v>0</v>
          </cell>
          <cell r="M2268">
            <v>0</v>
          </cell>
          <cell r="N2268">
            <v>0</v>
          </cell>
          <cell r="O2268">
            <v>0</v>
          </cell>
          <cell r="P2268">
            <v>0</v>
          </cell>
          <cell r="Q2268">
            <v>0</v>
          </cell>
        </row>
        <row r="2269">
          <cell r="C2269">
            <v>0</v>
          </cell>
          <cell r="D2269">
            <v>0</v>
          </cell>
          <cell r="E2269">
            <v>0</v>
          </cell>
          <cell r="F2269">
            <v>0</v>
          </cell>
          <cell r="G2269">
            <v>0</v>
          </cell>
          <cell r="H2269" t="str">
            <v>Firma</v>
          </cell>
          <cell r="I2269">
            <v>0</v>
          </cell>
          <cell r="J2269">
            <v>0</v>
          </cell>
          <cell r="K2269">
            <v>0</v>
          </cell>
          <cell r="L2269">
            <v>0</v>
          </cell>
          <cell r="M2269">
            <v>0</v>
          </cell>
          <cell r="N2269">
            <v>0</v>
          </cell>
          <cell r="O2269">
            <v>0</v>
          </cell>
          <cell r="P2269">
            <v>0</v>
          </cell>
          <cell r="Q2269">
            <v>0</v>
          </cell>
        </row>
        <row r="2270">
          <cell r="C2270">
            <v>0</v>
          </cell>
          <cell r="D2270">
            <v>0</v>
          </cell>
          <cell r="E2270">
            <v>0</v>
          </cell>
          <cell r="F2270">
            <v>0</v>
          </cell>
          <cell r="G2270">
            <v>0</v>
          </cell>
          <cell r="H2270" t="str">
            <v>Nombre:</v>
          </cell>
          <cell r="I2270">
            <v>0</v>
          </cell>
          <cell r="J2270">
            <v>0</v>
          </cell>
          <cell r="K2270">
            <v>0</v>
          </cell>
          <cell r="L2270">
            <v>0</v>
          </cell>
          <cell r="M2270">
            <v>0</v>
          </cell>
          <cell r="N2270">
            <v>0</v>
          </cell>
          <cell r="O2270">
            <v>0</v>
          </cell>
          <cell r="P2270">
            <v>0</v>
          </cell>
          <cell r="Q2270">
            <v>0</v>
          </cell>
        </row>
        <row r="2271">
          <cell r="C2271">
            <v>0</v>
          </cell>
          <cell r="D2271">
            <v>0</v>
          </cell>
          <cell r="E2271">
            <v>0</v>
          </cell>
          <cell r="F2271">
            <v>0</v>
          </cell>
          <cell r="G2271">
            <v>0</v>
          </cell>
          <cell r="H2271" t="str">
            <v>Representante Legal del Contratista o su Apoderado</v>
          </cell>
          <cell r="I2271">
            <v>0</v>
          </cell>
          <cell r="J2271">
            <v>0</v>
          </cell>
          <cell r="K2271">
            <v>0</v>
          </cell>
          <cell r="L2271">
            <v>0</v>
          </cell>
          <cell r="M2271">
            <v>0</v>
          </cell>
          <cell r="N2271">
            <v>0</v>
          </cell>
          <cell r="O2271">
            <v>0</v>
          </cell>
          <cell r="P2271">
            <v>0</v>
          </cell>
          <cell r="Q2271">
            <v>0</v>
          </cell>
        </row>
        <row r="2272">
          <cell r="C2272">
            <v>0</v>
          </cell>
          <cell r="D2272">
            <v>0</v>
          </cell>
          <cell r="E2272">
            <v>0</v>
          </cell>
          <cell r="F2272">
            <v>0</v>
          </cell>
          <cell r="G2272">
            <v>0</v>
          </cell>
          <cell r="H2272" t="str">
            <v>Matricula No. :</v>
          </cell>
          <cell r="I2272">
            <v>0</v>
          </cell>
          <cell r="J2272">
            <v>0</v>
          </cell>
          <cell r="K2272">
            <v>0</v>
          </cell>
          <cell r="L2272">
            <v>0</v>
          </cell>
          <cell r="M2272">
            <v>0</v>
          </cell>
          <cell r="N2272">
            <v>0</v>
          </cell>
          <cell r="O2272">
            <v>0</v>
          </cell>
          <cell r="P2272">
            <v>0</v>
          </cell>
          <cell r="Q2272">
            <v>0</v>
          </cell>
        </row>
        <row r="2273">
          <cell r="C2273">
            <v>0</v>
          </cell>
          <cell r="D2273">
            <v>0</v>
          </cell>
          <cell r="E2273">
            <v>0</v>
          </cell>
          <cell r="F2273">
            <v>0</v>
          </cell>
          <cell r="G2273">
            <v>0</v>
          </cell>
          <cell r="H2273" t="str">
            <v xml:space="preserve"> </v>
          </cell>
          <cell r="I2273">
            <v>0</v>
          </cell>
          <cell r="J2273">
            <v>0</v>
          </cell>
          <cell r="K2273">
            <v>0</v>
          </cell>
          <cell r="L2273">
            <v>0</v>
          </cell>
          <cell r="M2273">
            <v>0</v>
          </cell>
          <cell r="N2273">
            <v>0</v>
          </cell>
          <cell r="O2273">
            <v>0</v>
          </cell>
          <cell r="P2273">
            <v>0</v>
          </cell>
          <cell r="Q2273">
            <v>0</v>
          </cell>
        </row>
        <row r="2274">
          <cell r="C2274" t="str">
            <v>OBSERVACIONES INTERVENTORÍA</v>
          </cell>
          <cell r="D2274">
            <v>0</v>
          </cell>
          <cell r="E2274">
            <v>0</v>
          </cell>
          <cell r="F2274">
            <v>0</v>
          </cell>
          <cell r="G2274">
            <v>0</v>
          </cell>
          <cell r="H2274">
            <v>0</v>
          </cell>
          <cell r="I2274">
            <v>0</v>
          </cell>
          <cell r="J2274">
            <v>0</v>
          </cell>
          <cell r="K2274">
            <v>0</v>
          </cell>
          <cell r="L2274">
            <v>0</v>
          </cell>
          <cell r="M2274">
            <v>0</v>
          </cell>
          <cell r="N2274">
            <v>0</v>
          </cell>
          <cell r="O2274">
            <v>0</v>
          </cell>
          <cell r="P2274">
            <v>0</v>
          </cell>
          <cell r="Q2274">
            <v>0</v>
          </cell>
        </row>
        <row r="2275">
          <cell r="C2275">
            <v>0</v>
          </cell>
          <cell r="D2275">
            <v>0</v>
          </cell>
          <cell r="E2275">
            <v>0</v>
          </cell>
          <cell r="F2275">
            <v>0</v>
          </cell>
          <cell r="G2275">
            <v>0</v>
          </cell>
          <cell r="H2275">
            <v>0</v>
          </cell>
          <cell r="I2275">
            <v>0</v>
          </cell>
          <cell r="J2275">
            <v>0</v>
          </cell>
          <cell r="K2275">
            <v>0</v>
          </cell>
          <cell r="L2275">
            <v>0</v>
          </cell>
          <cell r="M2275">
            <v>0</v>
          </cell>
          <cell r="N2275">
            <v>0</v>
          </cell>
          <cell r="O2275">
            <v>0</v>
          </cell>
          <cell r="P2275">
            <v>0</v>
          </cell>
          <cell r="Q2275">
            <v>0</v>
          </cell>
        </row>
        <row r="2276">
          <cell r="C2276">
            <v>0</v>
          </cell>
          <cell r="D2276">
            <v>0</v>
          </cell>
          <cell r="E2276">
            <v>0</v>
          </cell>
          <cell r="F2276">
            <v>0</v>
          </cell>
          <cell r="G2276">
            <v>0</v>
          </cell>
          <cell r="H2276">
            <v>0</v>
          </cell>
          <cell r="I2276">
            <v>0</v>
          </cell>
          <cell r="J2276">
            <v>0</v>
          </cell>
          <cell r="K2276">
            <v>0</v>
          </cell>
          <cell r="L2276">
            <v>0</v>
          </cell>
          <cell r="M2276">
            <v>0</v>
          </cell>
          <cell r="N2276">
            <v>0</v>
          </cell>
          <cell r="O2276">
            <v>0</v>
          </cell>
          <cell r="P2276">
            <v>0</v>
          </cell>
          <cell r="Q2276">
            <v>0</v>
          </cell>
        </row>
        <row r="2277">
          <cell r="C2277">
            <v>0</v>
          </cell>
          <cell r="D2277">
            <v>0</v>
          </cell>
          <cell r="E2277">
            <v>0</v>
          </cell>
          <cell r="F2277">
            <v>0</v>
          </cell>
          <cell r="G2277">
            <v>0</v>
          </cell>
          <cell r="H2277">
            <v>0</v>
          </cell>
          <cell r="I2277">
            <v>0</v>
          </cell>
          <cell r="J2277">
            <v>0</v>
          </cell>
          <cell r="K2277">
            <v>0</v>
          </cell>
          <cell r="L2277">
            <v>0</v>
          </cell>
          <cell r="M2277">
            <v>0</v>
          </cell>
          <cell r="N2277">
            <v>0</v>
          </cell>
          <cell r="O2277">
            <v>0</v>
          </cell>
          <cell r="P2277">
            <v>0</v>
          </cell>
          <cell r="Q2277">
            <v>0</v>
          </cell>
        </row>
        <row r="2278">
          <cell r="C2278" t="str">
            <v>APROBACIÓN POR INTERVENTORÍA</v>
          </cell>
          <cell r="D2278">
            <v>0</v>
          </cell>
          <cell r="E2278">
            <v>0</v>
          </cell>
          <cell r="F2278">
            <v>0</v>
          </cell>
          <cell r="G2278">
            <v>0</v>
          </cell>
          <cell r="H2278">
            <v>0</v>
          </cell>
          <cell r="I2278">
            <v>0</v>
          </cell>
          <cell r="J2278">
            <v>0</v>
          </cell>
          <cell r="K2278">
            <v>0</v>
          </cell>
          <cell r="L2278">
            <v>0</v>
          </cell>
          <cell r="M2278">
            <v>0</v>
          </cell>
          <cell r="N2278">
            <v>0</v>
          </cell>
          <cell r="O2278">
            <v>0</v>
          </cell>
          <cell r="P2278">
            <v>0</v>
          </cell>
          <cell r="Q2278">
            <v>0</v>
          </cell>
        </row>
        <row r="2279">
          <cell r="C2279"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2279">
            <v>0</v>
          </cell>
          <cell r="E2279">
            <v>0</v>
          </cell>
          <cell r="F2279">
            <v>0</v>
          </cell>
          <cell r="G2279">
            <v>0</v>
          </cell>
          <cell r="H2279">
            <v>0</v>
          </cell>
          <cell r="I2279">
            <v>0</v>
          </cell>
          <cell r="J2279">
            <v>0</v>
          </cell>
          <cell r="K2279">
            <v>0</v>
          </cell>
          <cell r="L2279">
            <v>0</v>
          </cell>
          <cell r="M2279">
            <v>0</v>
          </cell>
          <cell r="N2279">
            <v>0</v>
          </cell>
          <cell r="O2279">
            <v>0</v>
          </cell>
          <cell r="P2279">
            <v>0</v>
          </cell>
          <cell r="Q2279">
            <v>0</v>
          </cell>
        </row>
        <row r="2280">
          <cell r="C2280">
            <v>0</v>
          </cell>
          <cell r="D2280">
            <v>0</v>
          </cell>
          <cell r="E2280">
            <v>0</v>
          </cell>
          <cell r="F2280">
            <v>0</v>
          </cell>
          <cell r="G2280">
            <v>0</v>
          </cell>
          <cell r="H2280">
            <v>0</v>
          </cell>
          <cell r="I2280">
            <v>0</v>
          </cell>
          <cell r="J2280">
            <v>0</v>
          </cell>
          <cell r="K2280">
            <v>0</v>
          </cell>
          <cell r="L2280">
            <v>0</v>
          </cell>
          <cell r="M2280">
            <v>0</v>
          </cell>
          <cell r="N2280">
            <v>0</v>
          </cell>
          <cell r="O2280">
            <v>0</v>
          </cell>
          <cell r="P2280">
            <v>0</v>
          </cell>
          <cell r="Q2280">
            <v>0</v>
          </cell>
        </row>
        <row r="2281">
          <cell r="C2281"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2281">
            <v>0</v>
          </cell>
          <cell r="E2281">
            <v>0</v>
          </cell>
          <cell r="F2281">
            <v>0</v>
          </cell>
          <cell r="G2281">
            <v>0</v>
          </cell>
          <cell r="H2281">
            <v>0</v>
          </cell>
          <cell r="I2281">
            <v>0</v>
          </cell>
          <cell r="J2281">
            <v>0</v>
          </cell>
          <cell r="K2281">
            <v>0</v>
          </cell>
          <cell r="L2281">
            <v>0</v>
          </cell>
          <cell r="M2281">
            <v>0</v>
          </cell>
          <cell r="N2281">
            <v>0</v>
          </cell>
          <cell r="O2281">
            <v>0</v>
          </cell>
          <cell r="P2281">
            <v>0</v>
          </cell>
          <cell r="Q2281">
            <v>0</v>
          </cell>
        </row>
        <row r="2282">
          <cell r="C2282">
            <v>0</v>
          </cell>
          <cell r="D2282">
            <v>0</v>
          </cell>
          <cell r="E2282">
            <v>0</v>
          </cell>
          <cell r="F2282">
            <v>0</v>
          </cell>
          <cell r="G2282">
            <v>0</v>
          </cell>
          <cell r="H2282">
            <v>0</v>
          </cell>
          <cell r="I2282">
            <v>0</v>
          </cell>
          <cell r="J2282">
            <v>0</v>
          </cell>
          <cell r="K2282">
            <v>0</v>
          </cell>
          <cell r="L2282">
            <v>0</v>
          </cell>
          <cell r="M2282">
            <v>0</v>
          </cell>
          <cell r="N2282">
            <v>0</v>
          </cell>
          <cell r="O2282">
            <v>0</v>
          </cell>
          <cell r="P2282">
            <v>0</v>
          </cell>
          <cell r="Q2282">
            <v>0</v>
          </cell>
        </row>
        <row r="2283">
          <cell r="C2283">
            <v>0</v>
          </cell>
          <cell r="D2283">
            <v>0</v>
          </cell>
          <cell r="E2283">
            <v>0</v>
          </cell>
          <cell r="F2283">
            <v>0</v>
          </cell>
          <cell r="G2283">
            <v>0</v>
          </cell>
          <cell r="H2283">
            <v>0</v>
          </cell>
          <cell r="I2283">
            <v>0</v>
          </cell>
          <cell r="J2283">
            <v>0</v>
          </cell>
          <cell r="K2283">
            <v>0</v>
          </cell>
          <cell r="L2283">
            <v>0</v>
          </cell>
          <cell r="M2283">
            <v>0</v>
          </cell>
          <cell r="N2283">
            <v>0</v>
          </cell>
          <cell r="O2283">
            <v>0</v>
          </cell>
          <cell r="P2283">
            <v>0</v>
          </cell>
          <cell r="Q2283">
            <v>0</v>
          </cell>
        </row>
        <row r="2284">
          <cell r="C2284">
            <v>0</v>
          </cell>
          <cell r="D2284">
            <v>0</v>
          </cell>
          <cell r="E2284">
            <v>0</v>
          </cell>
          <cell r="F2284">
            <v>0</v>
          </cell>
          <cell r="G2284">
            <v>0</v>
          </cell>
          <cell r="H2284" t="str">
            <v>Firma</v>
          </cell>
          <cell r="I2284">
            <v>0</v>
          </cell>
          <cell r="J2284">
            <v>0</v>
          </cell>
          <cell r="K2284">
            <v>0</v>
          </cell>
          <cell r="L2284">
            <v>0</v>
          </cell>
          <cell r="M2284">
            <v>0</v>
          </cell>
          <cell r="N2284">
            <v>0</v>
          </cell>
          <cell r="O2284">
            <v>0</v>
          </cell>
          <cell r="P2284">
            <v>0</v>
          </cell>
          <cell r="Q2284">
            <v>0</v>
          </cell>
        </row>
        <row r="2285">
          <cell r="C2285">
            <v>0</v>
          </cell>
          <cell r="D2285">
            <v>0</v>
          </cell>
          <cell r="E2285">
            <v>0</v>
          </cell>
          <cell r="F2285">
            <v>0</v>
          </cell>
          <cell r="G2285">
            <v>0</v>
          </cell>
          <cell r="H2285" t="str">
            <v>Nombre:</v>
          </cell>
          <cell r="I2285">
            <v>0</v>
          </cell>
          <cell r="J2285">
            <v>0</v>
          </cell>
          <cell r="K2285">
            <v>0</v>
          </cell>
          <cell r="L2285">
            <v>0</v>
          </cell>
          <cell r="M2285">
            <v>0</v>
          </cell>
          <cell r="N2285">
            <v>0</v>
          </cell>
          <cell r="O2285">
            <v>0</v>
          </cell>
          <cell r="P2285">
            <v>0</v>
          </cell>
          <cell r="Q2285">
            <v>0</v>
          </cell>
        </row>
        <row r="2286">
          <cell r="C2286">
            <v>0</v>
          </cell>
          <cell r="D2286">
            <v>0</v>
          </cell>
          <cell r="E2286">
            <v>0</v>
          </cell>
          <cell r="F2286">
            <v>0</v>
          </cell>
          <cell r="G2286">
            <v>0</v>
          </cell>
          <cell r="H2286" t="str">
            <v>Representante Legal del Interventor o su Apoderado</v>
          </cell>
          <cell r="I2286">
            <v>0</v>
          </cell>
          <cell r="J2286">
            <v>0</v>
          </cell>
          <cell r="K2286">
            <v>0</v>
          </cell>
          <cell r="L2286">
            <v>0</v>
          </cell>
          <cell r="M2286">
            <v>0</v>
          </cell>
          <cell r="N2286">
            <v>0</v>
          </cell>
          <cell r="O2286">
            <v>0</v>
          </cell>
          <cell r="P2286">
            <v>0</v>
          </cell>
          <cell r="Q2286">
            <v>0</v>
          </cell>
        </row>
        <row r="2287">
          <cell r="C2287">
            <v>0</v>
          </cell>
          <cell r="D2287">
            <v>0</v>
          </cell>
          <cell r="E2287">
            <v>0</v>
          </cell>
          <cell r="F2287">
            <v>0</v>
          </cell>
          <cell r="G2287">
            <v>0</v>
          </cell>
          <cell r="H2287" t="str">
            <v>Matricula No. :</v>
          </cell>
          <cell r="I2287">
            <v>0</v>
          </cell>
          <cell r="J2287">
            <v>0</v>
          </cell>
          <cell r="K2287">
            <v>0</v>
          </cell>
          <cell r="L2287">
            <v>0</v>
          </cell>
          <cell r="M2287">
            <v>0</v>
          </cell>
          <cell r="N2287">
            <v>0</v>
          </cell>
          <cell r="O2287">
            <v>0</v>
          </cell>
          <cell r="P2287">
            <v>0</v>
          </cell>
          <cell r="Q2287">
            <v>0</v>
          </cell>
        </row>
        <row r="2288">
          <cell r="C2288">
            <v>0</v>
          </cell>
          <cell r="D2288">
            <v>0</v>
          </cell>
          <cell r="E2288">
            <v>0</v>
          </cell>
          <cell r="F2288">
            <v>0</v>
          </cell>
          <cell r="G2288">
            <v>0</v>
          </cell>
          <cell r="H2288">
            <v>0</v>
          </cell>
          <cell r="I2288">
            <v>0</v>
          </cell>
          <cell r="J2288">
            <v>0</v>
          </cell>
          <cell r="K2288">
            <v>0</v>
          </cell>
          <cell r="L2288">
            <v>0</v>
          </cell>
          <cell r="M2288">
            <v>0</v>
          </cell>
          <cell r="N2288">
            <v>0</v>
          </cell>
          <cell r="O2288">
            <v>0</v>
          </cell>
          <cell r="P2288">
            <v>0</v>
          </cell>
          <cell r="Q2288">
            <v>0</v>
          </cell>
        </row>
        <row r="2289">
          <cell r="C2289">
            <v>0</v>
          </cell>
          <cell r="D2289">
            <v>0</v>
          </cell>
          <cell r="E2289">
            <v>0</v>
          </cell>
          <cell r="F2289">
            <v>0</v>
          </cell>
          <cell r="G2289">
            <v>0</v>
          </cell>
          <cell r="H2289">
            <v>0</v>
          </cell>
          <cell r="I2289">
            <v>0</v>
          </cell>
          <cell r="J2289">
            <v>0</v>
          </cell>
          <cell r="K2289">
            <v>0</v>
          </cell>
          <cell r="L2289">
            <v>0</v>
          </cell>
          <cell r="M2289">
            <v>0</v>
          </cell>
          <cell r="N2289">
            <v>0</v>
          </cell>
          <cell r="O2289">
            <v>0</v>
          </cell>
          <cell r="P2289">
            <v>0</v>
          </cell>
          <cell r="Q2289">
            <v>0</v>
          </cell>
        </row>
        <row r="2291">
          <cell r="C2291">
            <v>0</v>
          </cell>
          <cell r="D2291">
            <v>0</v>
          </cell>
          <cell r="E2291">
            <v>0</v>
          </cell>
          <cell r="F2291">
            <v>0</v>
          </cell>
          <cell r="G2291">
            <v>0</v>
          </cell>
          <cell r="H2291">
            <v>0</v>
          </cell>
          <cell r="I2291">
            <v>0</v>
          </cell>
          <cell r="J2291">
            <v>0</v>
          </cell>
          <cell r="K2291">
            <v>0</v>
          </cell>
          <cell r="L2291">
            <v>0</v>
          </cell>
          <cell r="M2291">
            <v>0</v>
          </cell>
          <cell r="N2291">
            <v>0</v>
          </cell>
          <cell r="O2291">
            <v>0</v>
          </cell>
          <cell r="P2291">
            <v>0</v>
          </cell>
          <cell r="Q2291">
            <v>0</v>
          </cell>
        </row>
        <row r="2292">
          <cell r="C2292" t="str">
            <v>Formulario 1 - Propuesta económica  - Documento tipo de selección abreviada de menor cuantía - versión 2</v>
          </cell>
          <cell r="D2292">
            <v>0</v>
          </cell>
          <cell r="E2292">
            <v>0</v>
          </cell>
          <cell r="F2292">
            <v>0</v>
          </cell>
          <cell r="G2292">
            <v>0</v>
          </cell>
          <cell r="H2292">
            <v>0</v>
          </cell>
          <cell r="I2292">
            <v>0</v>
          </cell>
          <cell r="J2292">
            <v>0</v>
          </cell>
          <cell r="K2292">
            <v>0</v>
          </cell>
          <cell r="L2292">
            <v>0</v>
          </cell>
          <cell r="M2292">
            <v>0</v>
          </cell>
          <cell r="N2292">
            <v>0</v>
          </cell>
          <cell r="O2292">
            <v>0</v>
          </cell>
          <cell r="P2292">
            <v>0</v>
          </cell>
          <cell r="Q2292">
            <v>0</v>
          </cell>
        </row>
        <row r="2293">
          <cell r="C2293" t="str">
            <v>Código</v>
          </cell>
          <cell r="D2293" t="str">
            <v>CCE-EICP-FM-25</v>
          </cell>
          <cell r="E2293" t="str">
            <v>Versión</v>
          </cell>
          <cell r="F2293">
            <v>2</v>
          </cell>
          <cell r="G2293">
            <v>0</v>
          </cell>
          <cell r="H2293">
            <v>0</v>
          </cell>
          <cell r="I2293">
            <v>0</v>
          </cell>
          <cell r="J2293">
            <v>0</v>
          </cell>
          <cell r="K2293">
            <v>0</v>
          </cell>
          <cell r="L2293">
            <v>0</v>
          </cell>
          <cell r="M2293">
            <v>0</v>
          </cell>
          <cell r="N2293">
            <v>0</v>
          </cell>
          <cell r="O2293">
            <v>0</v>
          </cell>
          <cell r="P2293">
            <v>0</v>
          </cell>
          <cell r="Q2293">
            <v>0</v>
          </cell>
        </row>
        <row r="2294">
          <cell r="C2294">
            <v>0</v>
          </cell>
          <cell r="D2294">
            <v>0</v>
          </cell>
          <cell r="E2294">
            <v>0</v>
          </cell>
          <cell r="F2294">
            <v>0</v>
          </cell>
          <cell r="G2294">
            <v>0</v>
          </cell>
          <cell r="H2294">
            <v>0</v>
          </cell>
          <cell r="I2294">
            <v>0</v>
          </cell>
          <cell r="J2294">
            <v>0</v>
          </cell>
          <cell r="K2294">
            <v>0</v>
          </cell>
          <cell r="L2294">
            <v>0</v>
          </cell>
          <cell r="M2294">
            <v>0</v>
          </cell>
          <cell r="N2294">
            <v>0</v>
          </cell>
          <cell r="O2294">
            <v>0</v>
          </cell>
          <cell r="P2294">
            <v>0</v>
          </cell>
          <cell r="Q2294">
            <v>0</v>
          </cell>
        </row>
        <row r="2295">
          <cell r="C2295" t="str">
            <v>[La entidad podrá utilizar este formato para la presentación de los análisis de precios unitarios el contratista en la oportunidad prevista en el numeral 8.1. del Documento Base]</v>
          </cell>
          <cell r="D2295">
            <v>0</v>
          </cell>
          <cell r="E2295">
            <v>0</v>
          </cell>
          <cell r="F2295">
            <v>0</v>
          </cell>
          <cell r="G2295">
            <v>0</v>
          </cell>
          <cell r="H2295">
            <v>0</v>
          </cell>
          <cell r="I2295">
            <v>0</v>
          </cell>
          <cell r="J2295">
            <v>0</v>
          </cell>
          <cell r="K2295">
            <v>0</v>
          </cell>
          <cell r="L2295">
            <v>0</v>
          </cell>
          <cell r="M2295">
            <v>0</v>
          </cell>
          <cell r="N2295">
            <v>0</v>
          </cell>
          <cell r="O2295">
            <v>0</v>
          </cell>
          <cell r="P2295">
            <v>0</v>
          </cell>
          <cell r="Q2295">
            <v>0</v>
          </cell>
        </row>
        <row r="2296">
          <cell r="C2296">
            <v>0</v>
          </cell>
          <cell r="D2296">
            <v>0</v>
          </cell>
          <cell r="E2296">
            <v>0</v>
          </cell>
          <cell r="F2296">
            <v>0</v>
          </cell>
          <cell r="G2296">
            <v>0</v>
          </cell>
          <cell r="H2296">
            <v>0</v>
          </cell>
          <cell r="I2296">
            <v>0</v>
          </cell>
          <cell r="J2296">
            <v>0</v>
          </cell>
          <cell r="K2296">
            <v>0</v>
          </cell>
          <cell r="L2296">
            <v>0</v>
          </cell>
          <cell r="M2296">
            <v>0</v>
          </cell>
          <cell r="N2296">
            <v>0</v>
          </cell>
          <cell r="O2296">
            <v>0</v>
          </cell>
          <cell r="P2296">
            <v>0</v>
          </cell>
          <cell r="Q2296">
            <v>0</v>
          </cell>
        </row>
        <row r="2297">
          <cell r="C2297">
            <v>0</v>
          </cell>
          <cell r="D2297">
            <v>0</v>
          </cell>
          <cell r="E2297">
            <v>0</v>
          </cell>
          <cell r="F2297">
            <v>0</v>
          </cell>
          <cell r="G2297">
            <v>0</v>
          </cell>
          <cell r="H2297">
            <v>0</v>
          </cell>
          <cell r="I2297">
            <v>0</v>
          </cell>
          <cell r="J2297">
            <v>0</v>
          </cell>
          <cell r="K2297">
            <v>0</v>
          </cell>
          <cell r="L2297">
            <v>0</v>
          </cell>
          <cell r="M2297">
            <v>0</v>
          </cell>
          <cell r="N2297">
            <v>0</v>
          </cell>
          <cell r="O2297">
            <v>0</v>
          </cell>
          <cell r="P2297">
            <v>0</v>
          </cell>
          <cell r="Q2297">
            <v>0</v>
          </cell>
        </row>
        <row r="2298">
          <cell r="C2298">
            <v>0</v>
          </cell>
          <cell r="D2298" t="str">
            <v>MUNICIPIO DE CONCORDIA, ANTIOQUIA</v>
          </cell>
          <cell r="E2298">
            <v>0</v>
          </cell>
          <cell r="F2298">
            <v>0</v>
          </cell>
          <cell r="G2298">
            <v>0</v>
          </cell>
          <cell r="H2298">
            <v>0</v>
          </cell>
          <cell r="I2298">
            <v>0</v>
          </cell>
          <cell r="J2298">
            <v>0</v>
          </cell>
          <cell r="K2298">
            <v>0</v>
          </cell>
          <cell r="L2298">
            <v>0</v>
          </cell>
          <cell r="M2298">
            <v>0</v>
          </cell>
          <cell r="N2298">
            <v>0</v>
          </cell>
          <cell r="O2298">
            <v>0</v>
          </cell>
          <cell r="P2298">
            <v>0</v>
          </cell>
          <cell r="Q2298">
            <v>0</v>
          </cell>
        </row>
        <row r="2299">
          <cell r="C2299">
            <v>0</v>
          </cell>
          <cell r="D2299">
            <v>0</v>
          </cell>
          <cell r="E2299">
            <v>0</v>
          </cell>
          <cell r="F2299">
            <v>0</v>
          </cell>
          <cell r="G2299">
            <v>0</v>
          </cell>
          <cell r="H2299">
            <v>0</v>
          </cell>
          <cell r="I2299">
            <v>0</v>
          </cell>
          <cell r="J2299">
            <v>0</v>
          </cell>
          <cell r="K2299">
            <v>0</v>
          </cell>
          <cell r="L2299" t="str">
            <v>VERSIÓN</v>
          </cell>
          <cell r="M2299">
            <v>0</v>
          </cell>
          <cell r="N2299">
            <v>0</v>
          </cell>
          <cell r="O2299">
            <v>0</v>
          </cell>
          <cell r="P2299">
            <v>0</v>
          </cell>
          <cell r="Q2299">
            <v>0</v>
          </cell>
        </row>
        <row r="2300">
          <cell r="C2300">
            <v>0</v>
          </cell>
          <cell r="D2300" t="str">
            <v xml:space="preserve">[NÚMERO DEL PROCESO] </v>
          </cell>
          <cell r="E2300">
            <v>0</v>
          </cell>
          <cell r="F2300">
            <v>0</v>
          </cell>
          <cell r="G2300">
            <v>0</v>
          </cell>
          <cell r="H2300">
            <v>0</v>
          </cell>
          <cell r="I2300">
            <v>0</v>
          </cell>
          <cell r="J2300">
            <v>0</v>
          </cell>
          <cell r="K2300">
            <v>0</v>
          </cell>
          <cell r="L2300">
            <v>0</v>
          </cell>
          <cell r="M2300">
            <v>0</v>
          </cell>
          <cell r="N2300">
            <v>0</v>
          </cell>
          <cell r="O2300">
            <v>0</v>
          </cell>
          <cell r="P2300">
            <v>0</v>
          </cell>
          <cell r="Q2300">
            <v>0</v>
          </cell>
        </row>
        <row r="2301">
          <cell r="C2301">
            <v>0</v>
          </cell>
          <cell r="D2301">
            <v>0</v>
          </cell>
          <cell r="E2301">
            <v>0</v>
          </cell>
          <cell r="F2301">
            <v>0</v>
          </cell>
          <cell r="G2301">
            <v>0</v>
          </cell>
          <cell r="H2301">
            <v>0</v>
          </cell>
          <cell r="I2301">
            <v>0</v>
          </cell>
          <cell r="J2301">
            <v>0</v>
          </cell>
          <cell r="K2301">
            <v>0</v>
          </cell>
          <cell r="L2301" t="str">
            <v>PÁGINA</v>
          </cell>
          <cell r="M2301">
            <v>1</v>
          </cell>
          <cell r="N2301" t="str">
            <v>DE</v>
          </cell>
          <cell r="O2301">
            <v>1</v>
          </cell>
          <cell r="P2301">
            <v>0</v>
          </cell>
          <cell r="Q2301">
            <v>0</v>
          </cell>
        </row>
        <row r="2302">
          <cell r="C2302">
            <v>0</v>
          </cell>
          <cell r="D2302" t="str">
            <v xml:space="preserve">ANALISIS DE PRECIOS UNITARIOS </v>
          </cell>
          <cell r="E2302">
            <v>0</v>
          </cell>
          <cell r="F2302">
            <v>0</v>
          </cell>
          <cell r="G2302">
            <v>0</v>
          </cell>
          <cell r="H2302">
            <v>0</v>
          </cell>
          <cell r="I2302">
            <v>0</v>
          </cell>
          <cell r="J2302">
            <v>0</v>
          </cell>
          <cell r="K2302">
            <v>0</v>
          </cell>
          <cell r="L2302">
            <v>0</v>
          </cell>
          <cell r="M2302">
            <v>0</v>
          </cell>
          <cell r="N2302">
            <v>0</v>
          </cell>
          <cell r="O2302">
            <v>0</v>
          </cell>
          <cell r="P2302">
            <v>0</v>
          </cell>
          <cell r="Q2302">
            <v>0</v>
          </cell>
        </row>
        <row r="2303">
          <cell r="C2303">
            <v>0</v>
          </cell>
          <cell r="D2303">
            <v>0</v>
          </cell>
          <cell r="E2303">
            <v>0</v>
          </cell>
          <cell r="F2303">
            <v>0</v>
          </cell>
          <cell r="G2303">
            <v>0</v>
          </cell>
          <cell r="H2303">
            <v>0</v>
          </cell>
          <cell r="I2303">
            <v>0</v>
          </cell>
          <cell r="J2303">
            <v>0</v>
          </cell>
          <cell r="K2303">
            <v>0</v>
          </cell>
          <cell r="L2303">
            <v>0</v>
          </cell>
          <cell r="M2303">
            <v>0</v>
          </cell>
          <cell r="N2303">
            <v>0</v>
          </cell>
          <cell r="O2303">
            <v>0</v>
          </cell>
          <cell r="P2303">
            <v>0</v>
          </cell>
          <cell r="Q2303">
            <v>0</v>
          </cell>
        </row>
        <row r="2304">
          <cell r="C2304">
            <v>0</v>
          </cell>
          <cell r="D2304">
            <v>0</v>
          </cell>
          <cell r="E2304">
            <v>0</v>
          </cell>
          <cell r="F2304">
            <v>0</v>
          </cell>
          <cell r="G2304">
            <v>0</v>
          </cell>
          <cell r="H2304">
            <v>0</v>
          </cell>
          <cell r="I2304">
            <v>0</v>
          </cell>
          <cell r="J2304">
            <v>0</v>
          </cell>
          <cell r="K2304">
            <v>0</v>
          </cell>
          <cell r="L2304" t="str">
            <v>FECHA</v>
          </cell>
          <cell r="M2304" t="str">
            <v>DD</v>
          </cell>
          <cell r="N2304" t="str">
            <v>MM</v>
          </cell>
          <cell r="O2304" t="str">
            <v>AA</v>
          </cell>
          <cell r="P2304">
            <v>0</v>
          </cell>
          <cell r="Q2304">
            <v>0</v>
          </cell>
        </row>
        <row r="2305">
          <cell r="C2305">
            <v>0</v>
          </cell>
          <cell r="D2305">
            <v>0</v>
          </cell>
          <cell r="E2305">
            <v>0</v>
          </cell>
          <cell r="F2305">
            <v>0</v>
          </cell>
          <cell r="G2305">
            <v>0</v>
          </cell>
          <cell r="H2305">
            <v>0</v>
          </cell>
          <cell r="I2305">
            <v>0</v>
          </cell>
          <cell r="J2305">
            <v>0</v>
          </cell>
          <cell r="K2305">
            <v>0</v>
          </cell>
          <cell r="L2305">
            <v>0</v>
          </cell>
          <cell r="M2305">
            <v>8</v>
          </cell>
          <cell r="N2305">
            <v>5</v>
          </cell>
          <cell r="O2305">
            <v>2023</v>
          </cell>
          <cell r="P2305">
            <v>0</v>
          </cell>
          <cell r="Q2305">
            <v>0</v>
          </cell>
        </row>
        <row r="2306">
          <cell r="C2306" t="str">
            <v>ITEMS DE LA PROPUESTA ECONÓMICA</v>
          </cell>
          <cell r="D2306">
            <v>0</v>
          </cell>
          <cell r="E2306">
            <v>0</v>
          </cell>
          <cell r="F2306">
            <v>0</v>
          </cell>
          <cell r="G2306">
            <v>0</v>
          </cell>
          <cell r="H2306">
            <v>0</v>
          </cell>
          <cell r="I2306" t="str">
            <v>ITEMS NO PREVISTOS</v>
          </cell>
          <cell r="J2306">
            <v>0</v>
          </cell>
          <cell r="K2306">
            <v>0</v>
          </cell>
          <cell r="L2306">
            <v>0</v>
          </cell>
          <cell r="M2306">
            <v>0</v>
          </cell>
          <cell r="N2306">
            <v>0</v>
          </cell>
          <cell r="O2306">
            <v>0</v>
          </cell>
          <cell r="P2306">
            <v>0</v>
          </cell>
          <cell r="Q2306">
            <v>0</v>
          </cell>
        </row>
        <row r="2307">
          <cell r="C2307">
            <v>0</v>
          </cell>
          <cell r="D2307">
            <v>0</v>
          </cell>
          <cell r="E2307">
            <v>0</v>
          </cell>
          <cell r="F2307">
            <v>0</v>
          </cell>
          <cell r="G2307">
            <v>0</v>
          </cell>
          <cell r="H2307">
            <v>0</v>
          </cell>
          <cell r="I2307">
            <v>0</v>
          </cell>
          <cell r="J2307">
            <v>0</v>
          </cell>
          <cell r="K2307">
            <v>0</v>
          </cell>
          <cell r="L2307">
            <v>0</v>
          </cell>
          <cell r="M2307">
            <v>0</v>
          </cell>
          <cell r="N2307">
            <v>0</v>
          </cell>
          <cell r="O2307">
            <v>0</v>
          </cell>
          <cell r="P2307">
            <v>0</v>
          </cell>
          <cell r="Q2307">
            <v>0</v>
          </cell>
        </row>
        <row r="2308">
          <cell r="C2308">
            <v>0</v>
          </cell>
          <cell r="D2308">
            <v>0</v>
          </cell>
          <cell r="E2308">
            <v>0</v>
          </cell>
          <cell r="F2308">
            <v>0</v>
          </cell>
          <cell r="G2308">
            <v>0</v>
          </cell>
          <cell r="H2308">
            <v>0</v>
          </cell>
          <cell r="I2308">
            <v>0</v>
          </cell>
          <cell r="J2308">
            <v>0</v>
          </cell>
          <cell r="K2308">
            <v>0</v>
          </cell>
          <cell r="L2308">
            <v>0</v>
          </cell>
          <cell r="M2308">
            <v>0</v>
          </cell>
          <cell r="N2308">
            <v>0</v>
          </cell>
          <cell r="O2308">
            <v>0</v>
          </cell>
          <cell r="P2308">
            <v>0</v>
          </cell>
          <cell r="Q2308">
            <v>0</v>
          </cell>
        </row>
        <row r="2309">
          <cell r="C2309">
            <v>0</v>
          </cell>
          <cell r="D2309">
            <v>0</v>
          </cell>
          <cell r="E2309">
            <v>0</v>
          </cell>
          <cell r="F2309">
            <v>0</v>
          </cell>
          <cell r="G2309">
            <v>0</v>
          </cell>
          <cell r="H2309">
            <v>0</v>
          </cell>
          <cell r="I2309">
            <v>0</v>
          </cell>
          <cell r="J2309">
            <v>0</v>
          </cell>
          <cell r="K2309">
            <v>0</v>
          </cell>
          <cell r="L2309">
            <v>0</v>
          </cell>
          <cell r="M2309">
            <v>0</v>
          </cell>
          <cell r="N2309">
            <v>0</v>
          </cell>
          <cell r="O2309">
            <v>0</v>
          </cell>
          <cell r="P2309">
            <v>0</v>
          </cell>
          <cell r="Q2309">
            <v>0</v>
          </cell>
        </row>
        <row r="2310">
          <cell r="C2310" t="str">
            <v>DATOS ESPECÍFICOS</v>
          </cell>
          <cell r="D2310">
            <v>0</v>
          </cell>
          <cell r="E2310">
            <v>0</v>
          </cell>
          <cell r="F2310">
            <v>0</v>
          </cell>
          <cell r="G2310">
            <v>0</v>
          </cell>
          <cell r="H2310">
            <v>0</v>
          </cell>
          <cell r="I2310">
            <v>0</v>
          </cell>
          <cell r="J2310">
            <v>0</v>
          </cell>
          <cell r="K2310">
            <v>0</v>
          </cell>
          <cell r="L2310">
            <v>0</v>
          </cell>
          <cell r="M2310">
            <v>0</v>
          </cell>
          <cell r="N2310">
            <v>0</v>
          </cell>
          <cell r="O2310">
            <v>0</v>
          </cell>
          <cell r="P2310">
            <v>0</v>
          </cell>
          <cell r="Q2310">
            <v>0</v>
          </cell>
        </row>
        <row r="2311">
          <cell r="C2311">
            <v>0</v>
          </cell>
          <cell r="D2311">
            <v>0</v>
          </cell>
          <cell r="E2311">
            <v>0</v>
          </cell>
          <cell r="F2311">
            <v>0</v>
          </cell>
          <cell r="G2311">
            <v>0</v>
          </cell>
          <cell r="H2311">
            <v>0</v>
          </cell>
          <cell r="I2311">
            <v>0</v>
          </cell>
          <cell r="J2311">
            <v>0</v>
          </cell>
          <cell r="K2311">
            <v>0</v>
          </cell>
          <cell r="L2311">
            <v>0</v>
          </cell>
          <cell r="M2311">
            <v>0</v>
          </cell>
          <cell r="N2311">
            <v>0</v>
          </cell>
          <cell r="O2311">
            <v>0</v>
          </cell>
          <cell r="P2311">
            <v>0</v>
          </cell>
          <cell r="Q2311">
            <v>0</v>
          </cell>
        </row>
        <row r="2312">
          <cell r="C2312" t="str">
            <v>ITEM</v>
          </cell>
          <cell r="D2312" t="str">
            <v>DESCRIPCIÓN</v>
          </cell>
          <cell r="E2312">
            <v>0</v>
          </cell>
          <cell r="F2312">
            <v>0</v>
          </cell>
          <cell r="G2312">
            <v>0</v>
          </cell>
          <cell r="H2312">
            <v>0</v>
          </cell>
          <cell r="I2312">
            <v>0</v>
          </cell>
          <cell r="J2312">
            <v>0</v>
          </cell>
          <cell r="K2312">
            <v>0</v>
          </cell>
          <cell r="L2312">
            <v>0</v>
          </cell>
          <cell r="M2312" t="str">
            <v>UNIDAD</v>
          </cell>
          <cell r="N2312">
            <v>0</v>
          </cell>
          <cell r="O2312" t="str">
            <v>CANTIDAD</v>
          </cell>
          <cell r="P2312">
            <v>0</v>
          </cell>
          <cell r="Q2312">
            <v>0</v>
          </cell>
        </row>
        <row r="2313">
          <cell r="C2313" t="str">
            <v>5.8.3</v>
          </cell>
          <cell r="D2313" t="str">
            <v>S.T.I de Tubería PVC-S Ø = 75 mm. Incluye limpiador, accesorios, pegante y todo lo necesario para su correcta construcción. La excavación y los llenos se pagaran en su ítem respectivo.</v>
          </cell>
          <cell r="E2313">
            <v>0</v>
          </cell>
          <cell r="F2313">
            <v>0</v>
          </cell>
          <cell r="G2313">
            <v>0</v>
          </cell>
          <cell r="H2313">
            <v>0</v>
          </cell>
          <cell r="I2313">
            <v>0</v>
          </cell>
          <cell r="J2313">
            <v>0</v>
          </cell>
          <cell r="K2313">
            <v>0</v>
          </cell>
          <cell r="L2313">
            <v>0</v>
          </cell>
          <cell r="M2313" t="str">
            <v>m</v>
          </cell>
          <cell r="N2313">
            <v>0</v>
          </cell>
          <cell r="O2313">
            <v>30</v>
          </cell>
          <cell r="P2313">
            <v>0</v>
          </cell>
          <cell r="Q2313">
            <v>0</v>
          </cell>
          <cell r="R2313">
            <v>32980</v>
          </cell>
          <cell r="S2313">
            <v>42521</v>
          </cell>
          <cell r="T2313">
            <v>1.06E-2</v>
          </cell>
          <cell r="U2313">
            <v>0.77629999999999999</v>
          </cell>
          <cell r="V2313">
            <v>0</v>
          </cell>
          <cell r="W2313">
            <v>0.21310000000000001</v>
          </cell>
        </row>
        <row r="2314">
          <cell r="C2314" t="str">
            <v>I. EQUIPO</v>
          </cell>
          <cell r="D2314">
            <v>0</v>
          </cell>
          <cell r="E2314">
            <v>0</v>
          </cell>
          <cell r="F2314">
            <v>0</v>
          </cell>
          <cell r="G2314">
            <v>0</v>
          </cell>
          <cell r="H2314">
            <v>0</v>
          </cell>
          <cell r="I2314">
            <v>0</v>
          </cell>
          <cell r="J2314">
            <v>0</v>
          </cell>
          <cell r="K2314">
            <v>0</v>
          </cell>
          <cell r="L2314">
            <v>0</v>
          </cell>
          <cell r="M2314">
            <v>0</v>
          </cell>
          <cell r="N2314">
            <v>0</v>
          </cell>
          <cell r="O2314">
            <v>0</v>
          </cell>
          <cell r="P2314">
            <v>0</v>
          </cell>
          <cell r="Q2314">
            <v>0</v>
          </cell>
        </row>
        <row r="2315">
          <cell r="C2315">
            <v>0</v>
          </cell>
          <cell r="D2315">
            <v>0</v>
          </cell>
          <cell r="E2315">
            <v>0</v>
          </cell>
          <cell r="F2315">
            <v>0</v>
          </cell>
          <cell r="G2315">
            <v>0</v>
          </cell>
          <cell r="H2315">
            <v>0</v>
          </cell>
          <cell r="I2315">
            <v>0</v>
          </cell>
          <cell r="J2315">
            <v>0</v>
          </cell>
          <cell r="K2315">
            <v>0</v>
          </cell>
          <cell r="L2315">
            <v>0</v>
          </cell>
          <cell r="M2315">
            <v>0</v>
          </cell>
          <cell r="N2315">
            <v>0</v>
          </cell>
          <cell r="O2315">
            <v>0</v>
          </cell>
          <cell r="P2315">
            <v>0</v>
          </cell>
          <cell r="Q2315">
            <v>0</v>
          </cell>
        </row>
        <row r="2316">
          <cell r="C2316" t="str">
            <v>DESCRIPCIÓN</v>
          </cell>
          <cell r="D2316">
            <v>0</v>
          </cell>
          <cell r="E2316">
            <v>0</v>
          </cell>
          <cell r="F2316">
            <v>0</v>
          </cell>
          <cell r="G2316">
            <v>0</v>
          </cell>
          <cell r="H2316" t="str">
            <v>MARCA</v>
          </cell>
          <cell r="I2316">
            <v>0</v>
          </cell>
          <cell r="J2316" t="str">
            <v>TIPO</v>
          </cell>
          <cell r="K2316">
            <v>0</v>
          </cell>
          <cell r="L2316" t="str">
            <v>TARIFA/HORA</v>
          </cell>
          <cell r="M2316" t="str">
            <v>RENDIMIENTO</v>
          </cell>
          <cell r="N2316">
            <v>0</v>
          </cell>
          <cell r="O2316" t="str">
            <v>Vr. UNITARIO</v>
          </cell>
          <cell r="P2316">
            <v>0</v>
          </cell>
          <cell r="Q2316">
            <v>0</v>
          </cell>
        </row>
        <row r="2317">
          <cell r="C2317">
            <v>0</v>
          </cell>
          <cell r="D2317">
            <v>0</v>
          </cell>
          <cell r="E2317">
            <v>0</v>
          </cell>
          <cell r="F2317">
            <v>0</v>
          </cell>
          <cell r="G2317">
            <v>0</v>
          </cell>
          <cell r="H2317">
            <v>0</v>
          </cell>
          <cell r="I2317">
            <v>0</v>
          </cell>
          <cell r="J2317" t="str">
            <v/>
          </cell>
          <cell r="K2317">
            <v>0</v>
          </cell>
          <cell r="L2317" t="str">
            <v/>
          </cell>
          <cell r="M2317">
            <v>0</v>
          </cell>
          <cell r="N2317">
            <v>0</v>
          </cell>
          <cell r="O2317">
            <v>0</v>
          </cell>
          <cell r="P2317">
            <v>0</v>
          </cell>
          <cell r="Q2317">
            <v>0</v>
          </cell>
          <cell r="R2317">
            <v>0</v>
          </cell>
          <cell r="T2317">
            <v>0</v>
          </cell>
        </row>
        <row r="2318">
          <cell r="C2318">
            <v>0</v>
          </cell>
          <cell r="D2318">
            <v>0</v>
          </cell>
          <cell r="E2318">
            <v>0</v>
          </cell>
          <cell r="F2318">
            <v>0</v>
          </cell>
          <cell r="G2318">
            <v>0</v>
          </cell>
          <cell r="H2318">
            <v>0</v>
          </cell>
          <cell r="I2318">
            <v>0</v>
          </cell>
          <cell r="J2318" t="str">
            <v/>
          </cell>
          <cell r="K2318">
            <v>0</v>
          </cell>
          <cell r="L2318" t="str">
            <v/>
          </cell>
          <cell r="M2318">
            <v>0</v>
          </cell>
          <cell r="N2318">
            <v>0</v>
          </cell>
          <cell r="O2318">
            <v>0</v>
          </cell>
          <cell r="P2318">
            <v>0</v>
          </cell>
          <cell r="Q2318">
            <v>0</v>
          </cell>
          <cell r="R2318">
            <v>0</v>
          </cell>
          <cell r="T2318">
            <v>0</v>
          </cell>
        </row>
        <row r="2319">
          <cell r="C2319">
            <v>0</v>
          </cell>
          <cell r="D2319">
            <v>0</v>
          </cell>
          <cell r="E2319">
            <v>0</v>
          </cell>
          <cell r="F2319">
            <v>0</v>
          </cell>
          <cell r="G2319">
            <v>0</v>
          </cell>
          <cell r="H2319">
            <v>0</v>
          </cell>
          <cell r="I2319">
            <v>0</v>
          </cell>
          <cell r="J2319" t="str">
            <v/>
          </cell>
          <cell r="K2319">
            <v>0</v>
          </cell>
          <cell r="L2319" t="str">
            <v/>
          </cell>
          <cell r="M2319">
            <v>0</v>
          </cell>
          <cell r="N2319">
            <v>0</v>
          </cell>
          <cell r="O2319">
            <v>0</v>
          </cell>
          <cell r="P2319">
            <v>0</v>
          </cell>
          <cell r="Q2319">
            <v>0</v>
          </cell>
          <cell r="R2319">
            <v>0</v>
          </cell>
          <cell r="T2319">
            <v>0</v>
          </cell>
        </row>
        <row r="2320">
          <cell r="C2320" t="str">
            <v>Herramienta Menor (Como % de Mano de Obra)</v>
          </cell>
          <cell r="D2320">
            <v>0</v>
          </cell>
          <cell r="E2320">
            <v>0</v>
          </cell>
          <cell r="F2320">
            <v>0</v>
          </cell>
          <cell r="G2320">
            <v>0</v>
          </cell>
          <cell r="H2320">
            <v>0</v>
          </cell>
          <cell r="I2320">
            <v>0</v>
          </cell>
          <cell r="J2320" t="str">
            <v>Dia</v>
          </cell>
          <cell r="K2320">
            <v>0</v>
          </cell>
          <cell r="L2320">
            <v>7028</v>
          </cell>
          <cell r="M2320">
            <v>0.05</v>
          </cell>
          <cell r="N2320">
            <v>0</v>
          </cell>
          <cell r="O2320">
            <v>351</v>
          </cell>
          <cell r="P2320">
            <v>0</v>
          </cell>
          <cell r="Q2320">
            <v>0</v>
          </cell>
          <cell r="R2320">
            <v>10530</v>
          </cell>
          <cell r="T2320" t="str">
            <v>Herramienta Menor (Como % de Mano de Obra)</v>
          </cell>
        </row>
        <row r="2321">
          <cell r="C2321">
            <v>0</v>
          </cell>
          <cell r="D2321">
            <v>0</v>
          </cell>
          <cell r="E2321">
            <v>0</v>
          </cell>
          <cell r="F2321">
            <v>0</v>
          </cell>
          <cell r="G2321">
            <v>0</v>
          </cell>
          <cell r="H2321">
            <v>0</v>
          </cell>
          <cell r="I2321">
            <v>0</v>
          </cell>
          <cell r="J2321">
            <v>0</v>
          </cell>
          <cell r="K2321">
            <v>0</v>
          </cell>
          <cell r="L2321">
            <v>1.06E-2</v>
          </cell>
          <cell r="M2321" t="str">
            <v>SUBTOTAL $</v>
          </cell>
          <cell r="N2321">
            <v>0</v>
          </cell>
          <cell r="O2321">
            <v>351</v>
          </cell>
          <cell r="P2321">
            <v>0</v>
          </cell>
          <cell r="Q2321">
            <v>0</v>
          </cell>
          <cell r="T2321">
            <v>0</v>
          </cell>
        </row>
        <row r="2322">
          <cell r="C2322" t="str">
            <v>II. MATERIALES</v>
          </cell>
          <cell r="D2322">
            <v>0</v>
          </cell>
          <cell r="E2322">
            <v>0</v>
          </cell>
          <cell r="F2322">
            <v>0</v>
          </cell>
          <cell r="G2322">
            <v>0</v>
          </cell>
          <cell r="H2322">
            <v>0</v>
          </cell>
          <cell r="I2322">
            <v>0</v>
          </cell>
          <cell r="J2322">
            <v>0</v>
          </cell>
          <cell r="K2322">
            <v>0</v>
          </cell>
          <cell r="L2322">
            <v>0</v>
          </cell>
          <cell r="M2322">
            <v>0</v>
          </cell>
          <cell r="N2322">
            <v>0</v>
          </cell>
          <cell r="O2322">
            <v>0</v>
          </cell>
          <cell r="P2322">
            <v>0</v>
          </cell>
          <cell r="Q2322">
            <v>0</v>
          </cell>
          <cell r="T2322">
            <v>0</v>
          </cell>
        </row>
        <row r="2323">
          <cell r="C2323">
            <v>0</v>
          </cell>
          <cell r="D2323">
            <v>0</v>
          </cell>
          <cell r="E2323">
            <v>0</v>
          </cell>
          <cell r="F2323">
            <v>0</v>
          </cell>
          <cell r="G2323">
            <v>0</v>
          </cell>
          <cell r="H2323">
            <v>0</v>
          </cell>
          <cell r="I2323">
            <v>0</v>
          </cell>
          <cell r="J2323">
            <v>0</v>
          </cell>
          <cell r="K2323">
            <v>0</v>
          </cell>
          <cell r="L2323">
            <v>0</v>
          </cell>
          <cell r="M2323">
            <v>0</v>
          </cell>
          <cell r="N2323">
            <v>0</v>
          </cell>
          <cell r="O2323">
            <v>0</v>
          </cell>
          <cell r="P2323">
            <v>0</v>
          </cell>
          <cell r="Q2323">
            <v>0</v>
          </cell>
          <cell r="T2323">
            <v>0</v>
          </cell>
        </row>
        <row r="2324">
          <cell r="C2324" t="str">
            <v>DESCRIPCIÓN</v>
          </cell>
          <cell r="D2324">
            <v>0</v>
          </cell>
          <cell r="E2324">
            <v>0</v>
          </cell>
          <cell r="F2324">
            <v>0</v>
          </cell>
          <cell r="G2324">
            <v>0</v>
          </cell>
          <cell r="H2324">
            <v>0</v>
          </cell>
          <cell r="I2324">
            <v>0</v>
          </cell>
          <cell r="J2324">
            <v>0</v>
          </cell>
          <cell r="K2324" t="str">
            <v>UNIDAD</v>
          </cell>
          <cell r="L2324" t="str">
            <v>CANTIDAD</v>
          </cell>
          <cell r="M2324" t="str">
            <v>PRECIO UNIT.</v>
          </cell>
          <cell r="N2324">
            <v>0</v>
          </cell>
          <cell r="O2324" t="str">
            <v>Vr. UNITARIO</v>
          </cell>
          <cell r="P2324">
            <v>0</v>
          </cell>
          <cell r="Q2324">
            <v>0</v>
          </cell>
          <cell r="T2324">
            <v>0</v>
          </cell>
        </row>
        <row r="2325">
          <cell r="C2325" t="str">
            <v>Tubería PVC-S Ø= 3" x 6 m</v>
          </cell>
          <cell r="D2325">
            <v>0</v>
          </cell>
          <cell r="E2325">
            <v>0</v>
          </cell>
          <cell r="F2325">
            <v>0</v>
          </cell>
          <cell r="G2325">
            <v>0</v>
          </cell>
          <cell r="H2325">
            <v>0</v>
          </cell>
          <cell r="I2325">
            <v>0</v>
          </cell>
          <cell r="J2325">
            <v>0</v>
          </cell>
          <cell r="K2325" t="str">
            <v>u</v>
          </cell>
          <cell r="L2325">
            <v>0.18329999999999999</v>
          </cell>
          <cell r="M2325">
            <v>110400</v>
          </cell>
          <cell r="N2325">
            <v>0</v>
          </cell>
          <cell r="O2325">
            <v>20236</v>
          </cell>
          <cell r="P2325">
            <v>0</v>
          </cell>
          <cell r="Q2325">
            <v>0</v>
          </cell>
          <cell r="R2325">
            <v>5.5</v>
          </cell>
          <cell r="T2325" t="str">
            <v>Tubería PVC-S Ø= 3" x 6 m</v>
          </cell>
        </row>
        <row r="2326">
          <cell r="C2326" t="str">
            <v>Unión PVC-S Ø= 3"</v>
          </cell>
          <cell r="D2326">
            <v>0</v>
          </cell>
          <cell r="E2326">
            <v>0</v>
          </cell>
          <cell r="F2326">
            <v>0</v>
          </cell>
          <cell r="G2326">
            <v>0</v>
          </cell>
          <cell r="H2326">
            <v>0</v>
          </cell>
          <cell r="I2326">
            <v>0</v>
          </cell>
          <cell r="J2326">
            <v>0</v>
          </cell>
          <cell r="K2326" t="str">
            <v>u</v>
          </cell>
          <cell r="L2326">
            <v>0.175035</v>
          </cell>
          <cell r="M2326">
            <v>3922</v>
          </cell>
          <cell r="N2326">
            <v>0</v>
          </cell>
          <cell r="O2326">
            <v>686</v>
          </cell>
          <cell r="P2326">
            <v>0</v>
          </cell>
          <cell r="Q2326">
            <v>0</v>
          </cell>
          <cell r="R2326">
            <v>5.25</v>
          </cell>
          <cell r="T2326" t="str">
            <v>Unión PVC-S Ø= 3"</v>
          </cell>
        </row>
        <row r="2327">
          <cell r="C2327" t="str">
            <v>Codo 45º PVC-S CxC, Ø= 3".</v>
          </cell>
          <cell r="D2327">
            <v>0</v>
          </cell>
          <cell r="E2327">
            <v>0</v>
          </cell>
          <cell r="F2327">
            <v>0</v>
          </cell>
          <cell r="G2327">
            <v>0</v>
          </cell>
          <cell r="H2327">
            <v>0</v>
          </cell>
          <cell r="I2327">
            <v>0</v>
          </cell>
          <cell r="J2327">
            <v>0</v>
          </cell>
          <cell r="K2327" t="str">
            <v>U</v>
          </cell>
          <cell r="L2327">
            <v>0.10500000000000001</v>
          </cell>
          <cell r="M2327">
            <v>7208</v>
          </cell>
          <cell r="N2327">
            <v>0</v>
          </cell>
          <cell r="O2327">
            <v>757</v>
          </cell>
          <cell r="P2327">
            <v>0</v>
          </cell>
          <cell r="Q2327">
            <v>0</v>
          </cell>
          <cell r="R2327">
            <v>3.15</v>
          </cell>
          <cell r="T2327" t="str">
            <v>Codo 45º PVC-S CxC, Ø= 3".</v>
          </cell>
        </row>
        <row r="2328">
          <cell r="C2328" t="str">
            <v>Codo 90º PVC-S CxC, Ø= 3".</v>
          </cell>
          <cell r="D2328">
            <v>0</v>
          </cell>
          <cell r="E2328">
            <v>0</v>
          </cell>
          <cell r="F2328">
            <v>0</v>
          </cell>
          <cell r="G2328">
            <v>0</v>
          </cell>
          <cell r="H2328">
            <v>0</v>
          </cell>
          <cell r="I2328">
            <v>0</v>
          </cell>
          <cell r="J2328">
            <v>0</v>
          </cell>
          <cell r="K2328" t="str">
            <v>U</v>
          </cell>
          <cell r="L2328">
            <v>0.10500000000000001</v>
          </cell>
          <cell r="M2328">
            <v>7600</v>
          </cell>
          <cell r="N2328">
            <v>0</v>
          </cell>
          <cell r="O2328">
            <v>798</v>
          </cell>
          <cell r="P2328">
            <v>0</v>
          </cell>
          <cell r="Q2328">
            <v>0</v>
          </cell>
          <cell r="R2328">
            <v>3.15</v>
          </cell>
          <cell r="T2328" t="str">
            <v>Codo 90º PVC-S CxC, Ø= 3".</v>
          </cell>
        </row>
        <row r="2329">
          <cell r="C2329" t="str">
            <v>Yee PVC-S Ø= 3" - Pavco o equivalente.</v>
          </cell>
          <cell r="D2329">
            <v>0</v>
          </cell>
          <cell r="E2329">
            <v>0</v>
          </cell>
          <cell r="F2329">
            <v>0</v>
          </cell>
          <cell r="G2329">
            <v>0</v>
          </cell>
          <cell r="H2329">
            <v>0</v>
          </cell>
          <cell r="I2329">
            <v>0</v>
          </cell>
          <cell r="J2329">
            <v>0</v>
          </cell>
          <cell r="K2329" t="str">
            <v>U</v>
          </cell>
          <cell r="L2329">
            <v>0.10500000000000001</v>
          </cell>
          <cell r="M2329">
            <v>15900</v>
          </cell>
          <cell r="N2329">
            <v>0</v>
          </cell>
          <cell r="O2329">
            <v>1670</v>
          </cell>
          <cell r="P2329">
            <v>0</v>
          </cell>
          <cell r="Q2329">
            <v>0</v>
          </cell>
          <cell r="R2329">
            <v>3.15</v>
          </cell>
          <cell r="T2329" t="str">
            <v>Yee PVC-S Ø= 3" - Pavco o equivalente.</v>
          </cell>
        </row>
        <row r="2330">
          <cell r="C2330" t="str">
            <v xml:space="preserve">Tee PVC-S Ø= 3" </v>
          </cell>
          <cell r="D2330">
            <v>0</v>
          </cell>
          <cell r="E2330">
            <v>0</v>
          </cell>
          <cell r="F2330">
            <v>0</v>
          </cell>
          <cell r="G2330">
            <v>0</v>
          </cell>
          <cell r="H2330">
            <v>0</v>
          </cell>
          <cell r="I2330">
            <v>0</v>
          </cell>
          <cell r="J2330">
            <v>0</v>
          </cell>
          <cell r="K2330" t="str">
            <v>u</v>
          </cell>
          <cell r="L2330">
            <v>5.2500000000000005E-2</v>
          </cell>
          <cell r="M2330">
            <v>8500</v>
          </cell>
          <cell r="N2330">
            <v>0</v>
          </cell>
          <cell r="O2330">
            <v>446</v>
          </cell>
          <cell r="P2330">
            <v>0</v>
          </cell>
          <cell r="Q2330">
            <v>0</v>
          </cell>
          <cell r="R2330">
            <v>1.58</v>
          </cell>
          <cell r="T2330" t="str">
            <v xml:space="preserve">Tee PVC-S Ø= 3" </v>
          </cell>
        </row>
        <row r="2331">
          <cell r="C2331" t="str">
            <v>Soldadura liquida PVC 1/4 de Gl</v>
          </cell>
          <cell r="D2331">
            <v>0</v>
          </cell>
          <cell r="E2331">
            <v>0</v>
          </cell>
          <cell r="F2331">
            <v>0</v>
          </cell>
          <cell r="G2331">
            <v>0</v>
          </cell>
          <cell r="H2331">
            <v>0</v>
          </cell>
          <cell r="I2331">
            <v>0</v>
          </cell>
          <cell r="J2331">
            <v>0</v>
          </cell>
          <cell r="K2331" t="str">
            <v>u</v>
          </cell>
          <cell r="L2331">
            <v>2.3099999999999999E-2</v>
          </cell>
          <cell r="M2331">
            <v>10695</v>
          </cell>
          <cell r="N2331">
            <v>0</v>
          </cell>
          <cell r="O2331">
            <v>247</v>
          </cell>
          <cell r="P2331">
            <v>0</v>
          </cell>
          <cell r="Q2331">
            <v>0</v>
          </cell>
          <cell r="R2331">
            <v>0.69</v>
          </cell>
          <cell r="T2331" t="str">
            <v>Soldadura liquida PVC 1/4 de Gl</v>
          </cell>
        </row>
        <row r="2332">
          <cell r="C2332" t="str">
            <v xml:space="preserve">Removedor PVC 1/4 galon </v>
          </cell>
          <cell r="D2332">
            <v>0</v>
          </cell>
          <cell r="E2332">
            <v>0</v>
          </cell>
          <cell r="F2332">
            <v>0</v>
          </cell>
          <cell r="G2332">
            <v>0</v>
          </cell>
          <cell r="H2332">
            <v>0</v>
          </cell>
          <cell r="I2332">
            <v>0</v>
          </cell>
          <cell r="J2332">
            <v>0</v>
          </cell>
          <cell r="K2332" t="str">
            <v>u</v>
          </cell>
          <cell r="L2332">
            <v>2.3099999999999999E-2</v>
          </cell>
          <cell r="M2332">
            <v>32934</v>
          </cell>
          <cell r="N2332">
            <v>0</v>
          </cell>
          <cell r="O2332">
            <v>761</v>
          </cell>
          <cell r="P2332">
            <v>0</v>
          </cell>
          <cell r="Q2332">
            <v>0</v>
          </cell>
          <cell r="R2332">
            <v>0.69</v>
          </cell>
          <cell r="T2332" t="str">
            <v xml:space="preserve">Removedor PVC 1/4 galon </v>
          </cell>
        </row>
        <row r="2333">
          <cell r="C2333">
            <v>0</v>
          </cell>
          <cell r="D2333">
            <v>0</v>
          </cell>
          <cell r="E2333">
            <v>0</v>
          </cell>
          <cell r="F2333">
            <v>0</v>
          </cell>
          <cell r="G2333">
            <v>0</v>
          </cell>
          <cell r="H2333">
            <v>0</v>
          </cell>
          <cell r="I2333">
            <v>0</v>
          </cell>
          <cell r="J2333">
            <v>0</v>
          </cell>
          <cell r="K2333">
            <v>0</v>
          </cell>
          <cell r="L2333">
            <v>0.77629999999999999</v>
          </cell>
          <cell r="M2333" t="str">
            <v>SUBTOTAL $</v>
          </cell>
          <cell r="N2333">
            <v>0</v>
          </cell>
          <cell r="O2333">
            <v>25601</v>
          </cell>
          <cell r="P2333">
            <v>0</v>
          </cell>
          <cell r="Q2333">
            <v>0</v>
          </cell>
          <cell r="T2333">
            <v>0</v>
          </cell>
        </row>
        <row r="2334">
          <cell r="C2334" t="str">
            <v>III. TRANSPORTES</v>
          </cell>
          <cell r="D2334">
            <v>0</v>
          </cell>
          <cell r="E2334">
            <v>0</v>
          </cell>
          <cell r="F2334">
            <v>0</v>
          </cell>
          <cell r="G2334">
            <v>0</v>
          </cell>
          <cell r="H2334">
            <v>0</v>
          </cell>
          <cell r="I2334">
            <v>0</v>
          </cell>
          <cell r="J2334">
            <v>0</v>
          </cell>
          <cell r="K2334">
            <v>0</v>
          </cell>
          <cell r="L2334">
            <v>0</v>
          </cell>
          <cell r="M2334">
            <v>0</v>
          </cell>
          <cell r="N2334">
            <v>0</v>
          </cell>
          <cell r="O2334">
            <v>0</v>
          </cell>
          <cell r="P2334">
            <v>0</v>
          </cell>
          <cell r="Q2334">
            <v>0</v>
          </cell>
          <cell r="T2334">
            <v>0</v>
          </cell>
        </row>
        <row r="2335">
          <cell r="C2335">
            <v>0</v>
          </cell>
          <cell r="D2335">
            <v>0</v>
          </cell>
          <cell r="E2335">
            <v>0</v>
          </cell>
          <cell r="F2335">
            <v>0</v>
          </cell>
          <cell r="G2335">
            <v>0</v>
          </cell>
          <cell r="H2335">
            <v>0</v>
          </cell>
          <cell r="I2335">
            <v>0</v>
          </cell>
          <cell r="J2335">
            <v>0</v>
          </cell>
          <cell r="K2335">
            <v>0</v>
          </cell>
          <cell r="L2335">
            <v>0</v>
          </cell>
          <cell r="M2335">
            <v>0</v>
          </cell>
          <cell r="N2335">
            <v>0</v>
          </cell>
          <cell r="O2335">
            <v>0</v>
          </cell>
          <cell r="P2335">
            <v>0</v>
          </cell>
          <cell r="Q2335">
            <v>0</v>
          </cell>
          <cell r="T2335">
            <v>0</v>
          </cell>
        </row>
        <row r="2336">
          <cell r="C2336" t="str">
            <v>MATERIAL</v>
          </cell>
          <cell r="D2336">
            <v>0</v>
          </cell>
          <cell r="E2336">
            <v>0</v>
          </cell>
          <cell r="F2336">
            <v>0</v>
          </cell>
          <cell r="G2336">
            <v>0</v>
          </cell>
          <cell r="H2336">
            <v>0</v>
          </cell>
          <cell r="I2336">
            <v>0</v>
          </cell>
          <cell r="J2336" t="str">
            <v>VOL. o PESO</v>
          </cell>
          <cell r="K2336" t="str">
            <v>DISTANCIA</v>
          </cell>
          <cell r="L2336" t="str">
            <v>M3 o Ton/Km</v>
          </cell>
          <cell r="M2336" t="str">
            <v>TARIFA</v>
          </cell>
          <cell r="N2336">
            <v>0</v>
          </cell>
          <cell r="O2336" t="str">
            <v>Vr. UNITARIO</v>
          </cell>
          <cell r="P2336">
            <v>0</v>
          </cell>
          <cell r="Q2336">
            <v>0</v>
          </cell>
          <cell r="T2336">
            <v>0</v>
          </cell>
        </row>
        <row r="2337">
          <cell r="C2337">
            <v>0</v>
          </cell>
          <cell r="D2337">
            <v>0</v>
          </cell>
          <cell r="E2337">
            <v>0</v>
          </cell>
          <cell r="F2337">
            <v>0</v>
          </cell>
          <cell r="G2337">
            <v>0</v>
          </cell>
          <cell r="H2337">
            <v>0</v>
          </cell>
          <cell r="I2337">
            <v>0</v>
          </cell>
          <cell r="J2337" t="str">
            <v/>
          </cell>
          <cell r="K2337">
            <v>0</v>
          </cell>
          <cell r="L2337">
            <v>0</v>
          </cell>
          <cell r="M2337">
            <v>0</v>
          </cell>
          <cell r="N2337">
            <v>0</v>
          </cell>
          <cell r="O2337">
            <v>0</v>
          </cell>
          <cell r="P2337">
            <v>0</v>
          </cell>
          <cell r="Q2337">
            <v>0</v>
          </cell>
          <cell r="R2337">
            <v>0</v>
          </cell>
          <cell r="T2337">
            <v>0</v>
          </cell>
        </row>
        <row r="2338">
          <cell r="C2338">
            <v>0</v>
          </cell>
          <cell r="D2338">
            <v>0</v>
          </cell>
          <cell r="E2338">
            <v>0</v>
          </cell>
          <cell r="F2338">
            <v>0</v>
          </cell>
          <cell r="G2338">
            <v>0</v>
          </cell>
          <cell r="H2338">
            <v>0</v>
          </cell>
          <cell r="I2338">
            <v>0</v>
          </cell>
          <cell r="J2338" t="str">
            <v/>
          </cell>
          <cell r="K2338">
            <v>0</v>
          </cell>
          <cell r="L2338">
            <v>0</v>
          </cell>
          <cell r="M2338">
            <v>0</v>
          </cell>
          <cell r="N2338">
            <v>0</v>
          </cell>
          <cell r="O2338">
            <v>0</v>
          </cell>
          <cell r="P2338">
            <v>0</v>
          </cell>
          <cell r="Q2338">
            <v>0</v>
          </cell>
          <cell r="R2338">
            <v>0</v>
          </cell>
          <cell r="T2338">
            <v>0</v>
          </cell>
        </row>
        <row r="2339">
          <cell r="C2339">
            <v>0</v>
          </cell>
          <cell r="D2339">
            <v>0</v>
          </cell>
          <cell r="E2339">
            <v>0</v>
          </cell>
          <cell r="F2339">
            <v>0</v>
          </cell>
          <cell r="G2339">
            <v>0</v>
          </cell>
          <cell r="H2339">
            <v>0</v>
          </cell>
          <cell r="I2339">
            <v>0</v>
          </cell>
          <cell r="J2339" t="str">
            <v/>
          </cell>
          <cell r="K2339">
            <v>0</v>
          </cell>
          <cell r="L2339">
            <v>0</v>
          </cell>
          <cell r="M2339">
            <v>0</v>
          </cell>
          <cell r="N2339">
            <v>0</v>
          </cell>
          <cell r="O2339">
            <v>0</v>
          </cell>
          <cell r="P2339">
            <v>0</v>
          </cell>
          <cell r="Q2339">
            <v>0</v>
          </cell>
          <cell r="R2339">
            <v>0</v>
          </cell>
          <cell r="T2339">
            <v>0</v>
          </cell>
        </row>
        <row r="2340">
          <cell r="C2340">
            <v>0</v>
          </cell>
          <cell r="D2340">
            <v>0</v>
          </cell>
          <cell r="E2340">
            <v>0</v>
          </cell>
          <cell r="F2340">
            <v>0</v>
          </cell>
          <cell r="G2340">
            <v>0</v>
          </cell>
          <cell r="H2340">
            <v>0</v>
          </cell>
          <cell r="I2340">
            <v>0</v>
          </cell>
          <cell r="J2340">
            <v>0</v>
          </cell>
          <cell r="K2340">
            <v>0</v>
          </cell>
          <cell r="L2340">
            <v>0</v>
          </cell>
          <cell r="M2340" t="str">
            <v>SUBTOTAL $</v>
          </cell>
          <cell r="N2340">
            <v>0</v>
          </cell>
          <cell r="O2340">
            <v>0</v>
          </cell>
          <cell r="P2340">
            <v>0</v>
          </cell>
          <cell r="Q2340">
            <v>0</v>
          </cell>
          <cell r="T2340">
            <v>0</v>
          </cell>
        </row>
        <row r="2341">
          <cell r="C2341" t="str">
            <v>IV. MANO DE OBRA</v>
          </cell>
          <cell r="D2341">
            <v>0</v>
          </cell>
          <cell r="E2341">
            <v>0</v>
          </cell>
          <cell r="F2341">
            <v>0</v>
          </cell>
          <cell r="G2341">
            <v>0</v>
          </cell>
          <cell r="H2341">
            <v>0</v>
          </cell>
          <cell r="I2341">
            <v>0</v>
          </cell>
          <cell r="J2341">
            <v>0</v>
          </cell>
          <cell r="K2341">
            <v>0</v>
          </cell>
          <cell r="L2341">
            <v>0</v>
          </cell>
          <cell r="M2341">
            <v>0</v>
          </cell>
          <cell r="N2341">
            <v>0</v>
          </cell>
          <cell r="O2341">
            <v>0</v>
          </cell>
          <cell r="P2341">
            <v>0</v>
          </cell>
          <cell r="Q2341">
            <v>0</v>
          </cell>
          <cell r="T2341">
            <v>0</v>
          </cell>
        </row>
        <row r="2342">
          <cell r="C2342">
            <v>0</v>
          </cell>
          <cell r="D2342">
            <v>0</v>
          </cell>
          <cell r="E2342">
            <v>0</v>
          </cell>
          <cell r="F2342">
            <v>0</v>
          </cell>
          <cell r="G2342">
            <v>0</v>
          </cell>
          <cell r="H2342">
            <v>0</v>
          </cell>
          <cell r="I2342">
            <v>0</v>
          </cell>
          <cell r="J2342">
            <v>0</v>
          </cell>
          <cell r="K2342">
            <v>0</v>
          </cell>
          <cell r="L2342">
            <v>0</v>
          </cell>
          <cell r="M2342">
            <v>0</v>
          </cell>
          <cell r="N2342">
            <v>0</v>
          </cell>
          <cell r="O2342">
            <v>0</v>
          </cell>
          <cell r="P2342">
            <v>0</v>
          </cell>
          <cell r="Q2342">
            <v>0</v>
          </cell>
          <cell r="T2342">
            <v>0</v>
          </cell>
        </row>
        <row r="2343">
          <cell r="C2343" t="str">
            <v>TRABAJADOR</v>
          </cell>
          <cell r="D2343">
            <v>0</v>
          </cell>
          <cell r="E2343">
            <v>0</v>
          </cell>
          <cell r="F2343">
            <v>0</v>
          </cell>
          <cell r="G2343">
            <v>0</v>
          </cell>
          <cell r="H2343">
            <v>0</v>
          </cell>
          <cell r="I2343" t="str">
            <v>CANTIDAD</v>
          </cell>
          <cell r="J2343" t="str">
            <v>JORNAL</v>
          </cell>
          <cell r="K2343" t="str">
            <v>PRESTACIONES</v>
          </cell>
          <cell r="L2343" t="str">
            <v>JORNAL TOTAL</v>
          </cell>
          <cell r="M2343" t="str">
            <v>RENDIMIENTO</v>
          </cell>
          <cell r="N2343">
            <v>0</v>
          </cell>
          <cell r="O2343" t="str">
            <v>Vr. UNITARIO</v>
          </cell>
          <cell r="P2343">
            <v>0</v>
          </cell>
          <cell r="Q2343">
            <v>0</v>
          </cell>
          <cell r="R2343">
            <v>0</v>
          </cell>
          <cell r="T2343">
            <v>0</v>
          </cell>
        </row>
        <row r="2344">
          <cell r="C2344" t="str">
            <v>Oficial</v>
          </cell>
          <cell r="D2344">
            <v>0</v>
          </cell>
          <cell r="E2344">
            <v>0</v>
          </cell>
          <cell r="F2344">
            <v>0</v>
          </cell>
          <cell r="G2344">
            <v>0</v>
          </cell>
          <cell r="H2344">
            <v>0</v>
          </cell>
          <cell r="I2344">
            <v>1</v>
          </cell>
          <cell r="J2344">
            <v>88160</v>
          </cell>
          <cell r="K2344">
            <v>1.6933</v>
          </cell>
          <cell r="L2344">
            <v>149281</v>
          </cell>
          <cell r="M2344">
            <v>36</v>
          </cell>
          <cell r="N2344">
            <v>0</v>
          </cell>
          <cell r="O2344">
            <v>4147</v>
          </cell>
          <cell r="P2344">
            <v>0</v>
          </cell>
          <cell r="Q2344">
            <v>0</v>
          </cell>
          <cell r="R2344">
            <v>0.83</v>
          </cell>
          <cell r="T2344" t="str">
            <v>Oficial</v>
          </cell>
        </row>
        <row r="2345">
          <cell r="C2345" t="str">
            <v>Ayudante Entendido</v>
          </cell>
          <cell r="D2345">
            <v>0</v>
          </cell>
          <cell r="E2345">
            <v>0</v>
          </cell>
          <cell r="F2345">
            <v>0</v>
          </cell>
          <cell r="G2345">
            <v>0</v>
          </cell>
          <cell r="H2345">
            <v>0</v>
          </cell>
          <cell r="I2345">
            <v>1</v>
          </cell>
          <cell r="J2345">
            <v>60367</v>
          </cell>
          <cell r="K2345">
            <v>1.7181</v>
          </cell>
          <cell r="L2345">
            <v>103717</v>
          </cell>
          <cell r="M2345">
            <v>36</v>
          </cell>
          <cell r="N2345">
            <v>0</v>
          </cell>
          <cell r="O2345">
            <v>2881</v>
          </cell>
          <cell r="P2345">
            <v>0</v>
          </cell>
          <cell r="Q2345">
            <v>0</v>
          </cell>
          <cell r="R2345">
            <v>0.83</v>
          </cell>
          <cell r="T2345" t="str">
            <v>Ayudante Entendido</v>
          </cell>
        </row>
        <row r="2346">
          <cell r="C2346">
            <v>0</v>
          </cell>
          <cell r="D2346">
            <v>0</v>
          </cell>
          <cell r="E2346">
            <v>0</v>
          </cell>
          <cell r="F2346">
            <v>0</v>
          </cell>
          <cell r="G2346">
            <v>0</v>
          </cell>
          <cell r="H2346">
            <v>0</v>
          </cell>
          <cell r="I2346">
            <v>0</v>
          </cell>
          <cell r="J2346">
            <v>0</v>
          </cell>
          <cell r="K2346">
            <v>0</v>
          </cell>
          <cell r="L2346">
            <v>0</v>
          </cell>
          <cell r="M2346">
            <v>0</v>
          </cell>
          <cell r="N2346">
            <v>0</v>
          </cell>
          <cell r="O2346">
            <v>0</v>
          </cell>
          <cell r="P2346">
            <v>0</v>
          </cell>
          <cell r="Q2346">
            <v>0</v>
          </cell>
          <cell r="R2346">
            <v>0</v>
          </cell>
          <cell r="T2346">
            <v>0</v>
          </cell>
        </row>
        <row r="2347">
          <cell r="C2347">
            <v>0</v>
          </cell>
          <cell r="D2347">
            <v>0</v>
          </cell>
          <cell r="E2347">
            <v>0</v>
          </cell>
          <cell r="F2347">
            <v>0</v>
          </cell>
          <cell r="G2347">
            <v>0</v>
          </cell>
          <cell r="H2347">
            <v>0</v>
          </cell>
          <cell r="I2347">
            <v>0</v>
          </cell>
          <cell r="J2347">
            <v>0</v>
          </cell>
          <cell r="K2347">
            <v>0</v>
          </cell>
          <cell r="L2347">
            <v>0.21310000000000001</v>
          </cell>
          <cell r="M2347" t="str">
            <v>SUBTOTAL $</v>
          </cell>
          <cell r="N2347">
            <v>0</v>
          </cell>
          <cell r="O2347">
            <v>7028</v>
          </cell>
          <cell r="P2347">
            <v>0</v>
          </cell>
          <cell r="Q2347">
            <v>0</v>
          </cell>
          <cell r="T2347">
            <v>0</v>
          </cell>
        </row>
        <row r="2348">
          <cell r="C2348">
            <v>0</v>
          </cell>
          <cell r="D2348">
            <v>0</v>
          </cell>
          <cell r="E2348">
            <v>0</v>
          </cell>
          <cell r="F2348">
            <v>0</v>
          </cell>
          <cell r="G2348">
            <v>0</v>
          </cell>
          <cell r="H2348">
            <v>0</v>
          </cell>
          <cell r="I2348">
            <v>0</v>
          </cell>
          <cell r="J2348">
            <v>0</v>
          </cell>
          <cell r="K2348">
            <v>0</v>
          </cell>
          <cell r="L2348">
            <v>0</v>
          </cell>
          <cell r="M2348">
            <v>0</v>
          </cell>
          <cell r="N2348">
            <v>0</v>
          </cell>
          <cell r="O2348">
            <v>0</v>
          </cell>
          <cell r="P2348">
            <v>0</v>
          </cell>
          <cell r="Q2348">
            <v>0</v>
          </cell>
        </row>
        <row r="2349">
          <cell r="C2349" t="str">
            <v>TOTAL COSTO DIRECTO $</v>
          </cell>
          <cell r="D2349">
            <v>0</v>
          </cell>
          <cell r="E2349">
            <v>0</v>
          </cell>
          <cell r="F2349">
            <v>0</v>
          </cell>
          <cell r="G2349">
            <v>0</v>
          </cell>
          <cell r="H2349">
            <v>0</v>
          </cell>
          <cell r="I2349">
            <v>0</v>
          </cell>
          <cell r="J2349">
            <v>0</v>
          </cell>
          <cell r="K2349">
            <v>0</v>
          </cell>
          <cell r="L2349">
            <v>0</v>
          </cell>
          <cell r="M2349">
            <v>0</v>
          </cell>
          <cell r="N2349">
            <v>0</v>
          </cell>
          <cell r="O2349">
            <v>32980</v>
          </cell>
          <cell r="P2349">
            <v>0</v>
          </cell>
          <cell r="Q2349">
            <v>0</v>
          </cell>
        </row>
        <row r="2350">
          <cell r="C2350" t="str">
            <v>V. COSTOS INDIRECTOS</v>
          </cell>
          <cell r="D2350">
            <v>0</v>
          </cell>
          <cell r="E2350">
            <v>0</v>
          </cell>
          <cell r="F2350">
            <v>0</v>
          </cell>
          <cell r="G2350">
            <v>0</v>
          </cell>
          <cell r="H2350">
            <v>0</v>
          </cell>
          <cell r="I2350">
            <v>0</v>
          </cell>
          <cell r="J2350">
            <v>0</v>
          </cell>
          <cell r="K2350">
            <v>0</v>
          </cell>
          <cell r="L2350">
            <v>0</v>
          </cell>
          <cell r="M2350">
            <v>0</v>
          </cell>
          <cell r="N2350">
            <v>0</v>
          </cell>
          <cell r="O2350">
            <v>0</v>
          </cell>
          <cell r="P2350">
            <v>0</v>
          </cell>
          <cell r="Q2350">
            <v>0</v>
          </cell>
        </row>
        <row r="2351">
          <cell r="C2351">
            <v>0</v>
          </cell>
          <cell r="D2351">
            <v>0</v>
          </cell>
          <cell r="E2351">
            <v>0</v>
          </cell>
          <cell r="F2351">
            <v>0</v>
          </cell>
          <cell r="G2351">
            <v>0</v>
          </cell>
          <cell r="H2351">
            <v>0</v>
          </cell>
          <cell r="I2351">
            <v>0</v>
          </cell>
          <cell r="J2351">
            <v>0</v>
          </cell>
          <cell r="K2351">
            <v>0</v>
          </cell>
          <cell r="L2351">
            <v>0</v>
          </cell>
          <cell r="M2351">
            <v>0</v>
          </cell>
          <cell r="N2351">
            <v>0</v>
          </cell>
          <cell r="O2351">
            <v>0</v>
          </cell>
          <cell r="P2351">
            <v>0</v>
          </cell>
          <cell r="Q2351">
            <v>0</v>
          </cell>
        </row>
        <row r="2352">
          <cell r="C2352" t="str">
            <v>Descripción</v>
          </cell>
          <cell r="D2352">
            <v>0</v>
          </cell>
          <cell r="E2352">
            <v>0</v>
          </cell>
          <cell r="F2352">
            <v>0</v>
          </cell>
          <cell r="G2352">
            <v>0</v>
          </cell>
          <cell r="H2352">
            <v>0</v>
          </cell>
          <cell r="I2352">
            <v>0</v>
          </cell>
          <cell r="J2352">
            <v>0</v>
          </cell>
          <cell r="K2352">
            <v>0</v>
          </cell>
          <cell r="L2352" t="str">
            <v>Porcentaje</v>
          </cell>
          <cell r="M2352" t="str">
            <v>Valor Total</v>
          </cell>
          <cell r="N2352">
            <v>0</v>
          </cell>
          <cell r="O2352">
            <v>0</v>
          </cell>
          <cell r="P2352">
            <v>0</v>
          </cell>
          <cell r="Q2352">
            <v>0</v>
          </cell>
        </row>
        <row r="2353">
          <cell r="C2353" t="str">
            <v>ADMINISTRACION</v>
          </cell>
          <cell r="D2353">
            <v>0</v>
          </cell>
          <cell r="E2353">
            <v>0</v>
          </cell>
          <cell r="F2353">
            <v>0</v>
          </cell>
          <cell r="G2353">
            <v>0</v>
          </cell>
          <cell r="H2353">
            <v>0</v>
          </cell>
          <cell r="I2353">
            <v>0</v>
          </cell>
          <cell r="J2353">
            <v>0</v>
          </cell>
          <cell r="K2353">
            <v>0</v>
          </cell>
          <cell r="L2353">
            <v>0.23930000000000001</v>
          </cell>
          <cell r="M2353">
            <v>7892</v>
          </cell>
          <cell r="N2353">
            <v>0</v>
          </cell>
          <cell r="O2353">
            <v>0</v>
          </cell>
          <cell r="P2353">
            <v>0</v>
          </cell>
          <cell r="Q2353">
            <v>0</v>
          </cell>
        </row>
        <row r="2354">
          <cell r="C2354" t="str">
            <v xml:space="preserve">IMPREVISTOS </v>
          </cell>
          <cell r="D2354">
            <v>0</v>
          </cell>
          <cell r="E2354">
            <v>0</v>
          </cell>
          <cell r="F2354">
            <v>0</v>
          </cell>
          <cell r="G2354">
            <v>0</v>
          </cell>
          <cell r="H2354">
            <v>0</v>
          </cell>
          <cell r="I2354">
            <v>0</v>
          </cell>
          <cell r="J2354">
            <v>0</v>
          </cell>
          <cell r="K2354">
            <v>0</v>
          </cell>
          <cell r="L2354">
            <v>0</v>
          </cell>
          <cell r="M2354">
            <v>0</v>
          </cell>
          <cell r="N2354">
            <v>0</v>
          </cell>
          <cell r="O2354">
            <v>0</v>
          </cell>
          <cell r="P2354">
            <v>0</v>
          </cell>
          <cell r="Q2354">
            <v>0</v>
          </cell>
        </row>
        <row r="2355">
          <cell r="C2355" t="str">
            <v>UTILIDAD</v>
          </cell>
          <cell r="D2355">
            <v>0</v>
          </cell>
          <cell r="E2355">
            <v>0</v>
          </cell>
          <cell r="F2355">
            <v>0</v>
          </cell>
          <cell r="G2355">
            <v>0</v>
          </cell>
          <cell r="H2355">
            <v>0</v>
          </cell>
          <cell r="I2355">
            <v>0</v>
          </cell>
          <cell r="J2355">
            <v>0</v>
          </cell>
          <cell r="K2355">
            <v>0</v>
          </cell>
          <cell r="L2355">
            <v>0.05</v>
          </cell>
          <cell r="M2355">
            <v>1649</v>
          </cell>
          <cell r="N2355">
            <v>0</v>
          </cell>
          <cell r="O2355">
            <v>0</v>
          </cell>
          <cell r="P2355">
            <v>0</v>
          </cell>
          <cell r="Q2355">
            <v>0</v>
          </cell>
        </row>
        <row r="2356">
          <cell r="C2356" t="str">
            <v>SUBTOTAL $</v>
          </cell>
          <cell r="D2356">
            <v>0</v>
          </cell>
          <cell r="E2356">
            <v>0</v>
          </cell>
          <cell r="F2356">
            <v>0</v>
          </cell>
          <cell r="G2356">
            <v>0</v>
          </cell>
          <cell r="H2356">
            <v>0</v>
          </cell>
          <cell r="I2356">
            <v>0</v>
          </cell>
          <cell r="J2356">
            <v>0</v>
          </cell>
          <cell r="K2356">
            <v>0</v>
          </cell>
          <cell r="L2356">
            <v>0</v>
          </cell>
          <cell r="M2356">
            <v>0</v>
          </cell>
          <cell r="N2356">
            <v>0</v>
          </cell>
          <cell r="O2356">
            <v>9541</v>
          </cell>
          <cell r="P2356">
            <v>0</v>
          </cell>
          <cell r="Q2356">
            <v>0</v>
          </cell>
        </row>
        <row r="2357">
          <cell r="C2357">
            <v>0</v>
          </cell>
          <cell r="D2357">
            <v>0</v>
          </cell>
          <cell r="E2357">
            <v>0</v>
          </cell>
          <cell r="F2357">
            <v>0</v>
          </cell>
          <cell r="G2357">
            <v>0</v>
          </cell>
          <cell r="H2357">
            <v>0</v>
          </cell>
          <cell r="I2357">
            <v>0</v>
          </cell>
          <cell r="J2357">
            <v>0</v>
          </cell>
          <cell r="K2357">
            <v>0</v>
          </cell>
          <cell r="L2357">
            <v>0</v>
          </cell>
          <cell r="M2357">
            <v>0</v>
          </cell>
          <cell r="N2357">
            <v>0</v>
          </cell>
          <cell r="O2357">
            <v>0</v>
          </cell>
          <cell r="P2357">
            <v>0</v>
          </cell>
          <cell r="Q2357">
            <v>0</v>
          </cell>
        </row>
        <row r="2358">
          <cell r="C2358" t="str">
            <v>Precio Unitario Total Aproximado al peso $</v>
          </cell>
          <cell r="D2358">
            <v>0</v>
          </cell>
          <cell r="E2358">
            <v>0</v>
          </cell>
          <cell r="F2358">
            <v>0</v>
          </cell>
          <cell r="G2358">
            <v>0</v>
          </cell>
          <cell r="H2358">
            <v>0</v>
          </cell>
          <cell r="I2358">
            <v>0</v>
          </cell>
          <cell r="J2358">
            <v>0</v>
          </cell>
          <cell r="K2358">
            <v>0</v>
          </cell>
          <cell r="L2358">
            <v>0</v>
          </cell>
          <cell r="M2358">
            <v>0</v>
          </cell>
          <cell r="N2358">
            <v>0</v>
          </cell>
          <cell r="O2358">
            <v>42521</v>
          </cell>
          <cell r="P2358">
            <v>0</v>
          </cell>
          <cell r="Q2358">
            <v>0</v>
          </cell>
        </row>
        <row r="2359">
          <cell r="C2359">
            <v>0</v>
          </cell>
          <cell r="D2359">
            <v>0</v>
          </cell>
          <cell r="E2359">
            <v>0</v>
          </cell>
          <cell r="F2359">
            <v>0</v>
          </cell>
          <cell r="G2359">
            <v>0</v>
          </cell>
          <cell r="H2359">
            <v>0</v>
          </cell>
          <cell r="I2359">
            <v>0</v>
          </cell>
          <cell r="J2359">
            <v>0</v>
          </cell>
          <cell r="K2359">
            <v>0</v>
          </cell>
          <cell r="L2359">
            <v>0</v>
          </cell>
          <cell r="M2359">
            <v>0</v>
          </cell>
          <cell r="N2359">
            <v>0</v>
          </cell>
          <cell r="O2359">
            <v>0</v>
          </cell>
          <cell r="P2359">
            <v>0</v>
          </cell>
          <cell r="Q2359">
            <v>0</v>
          </cell>
        </row>
        <row r="2360">
          <cell r="C2360">
            <v>0</v>
          </cell>
          <cell r="D2360">
            <v>0</v>
          </cell>
          <cell r="E2360">
            <v>0</v>
          </cell>
          <cell r="F2360">
            <v>0</v>
          </cell>
          <cell r="G2360">
            <v>0</v>
          </cell>
          <cell r="H2360">
            <v>0</v>
          </cell>
          <cell r="I2360">
            <v>0</v>
          </cell>
          <cell r="J2360">
            <v>0</v>
          </cell>
          <cell r="K2360">
            <v>0</v>
          </cell>
          <cell r="L2360">
            <v>0</v>
          </cell>
          <cell r="M2360">
            <v>0</v>
          </cell>
          <cell r="N2360">
            <v>0</v>
          </cell>
          <cell r="O2360">
            <v>0</v>
          </cell>
          <cell r="P2360">
            <v>0</v>
          </cell>
          <cell r="Q2360">
            <v>0</v>
          </cell>
        </row>
        <row r="2361">
          <cell r="C2361">
            <v>0</v>
          </cell>
          <cell r="D2361">
            <v>0</v>
          </cell>
          <cell r="E2361">
            <v>0</v>
          </cell>
          <cell r="F2361">
            <v>0</v>
          </cell>
          <cell r="G2361">
            <v>0</v>
          </cell>
          <cell r="H2361" t="str">
            <v>Firma</v>
          </cell>
          <cell r="I2361">
            <v>0</v>
          </cell>
          <cell r="J2361">
            <v>0</v>
          </cell>
          <cell r="K2361">
            <v>0</v>
          </cell>
          <cell r="L2361">
            <v>0</v>
          </cell>
          <cell r="M2361">
            <v>0</v>
          </cell>
          <cell r="N2361">
            <v>0</v>
          </cell>
          <cell r="O2361">
            <v>0</v>
          </cell>
          <cell r="P2361">
            <v>0</v>
          </cell>
          <cell r="Q2361">
            <v>0</v>
          </cell>
        </row>
        <row r="2362">
          <cell r="C2362">
            <v>0</v>
          </cell>
          <cell r="D2362">
            <v>0</v>
          </cell>
          <cell r="E2362">
            <v>0</v>
          </cell>
          <cell r="F2362">
            <v>0</v>
          </cell>
          <cell r="G2362">
            <v>0</v>
          </cell>
          <cell r="H2362" t="str">
            <v>Nombre:</v>
          </cell>
          <cell r="I2362">
            <v>0</v>
          </cell>
          <cell r="J2362">
            <v>0</v>
          </cell>
          <cell r="K2362">
            <v>0</v>
          </cell>
          <cell r="L2362">
            <v>0</v>
          </cell>
          <cell r="M2362">
            <v>0</v>
          </cell>
          <cell r="N2362">
            <v>0</v>
          </cell>
          <cell r="O2362">
            <v>0</v>
          </cell>
          <cell r="P2362">
            <v>0</v>
          </cell>
          <cell r="Q2362">
            <v>0</v>
          </cell>
        </row>
        <row r="2363">
          <cell r="C2363">
            <v>0</v>
          </cell>
          <cell r="D2363">
            <v>0</v>
          </cell>
          <cell r="E2363">
            <v>0</v>
          </cell>
          <cell r="F2363">
            <v>0</v>
          </cell>
          <cell r="G2363">
            <v>0</v>
          </cell>
          <cell r="H2363" t="str">
            <v>Representante Legal del Contratista o su Apoderado</v>
          </cell>
          <cell r="I2363">
            <v>0</v>
          </cell>
          <cell r="J2363">
            <v>0</v>
          </cell>
          <cell r="K2363">
            <v>0</v>
          </cell>
          <cell r="L2363">
            <v>0</v>
          </cell>
          <cell r="M2363">
            <v>0</v>
          </cell>
          <cell r="N2363">
            <v>0</v>
          </cell>
          <cell r="O2363">
            <v>0</v>
          </cell>
          <cell r="P2363">
            <v>0</v>
          </cell>
          <cell r="Q2363">
            <v>0</v>
          </cell>
        </row>
        <row r="2364">
          <cell r="C2364">
            <v>0</v>
          </cell>
          <cell r="D2364">
            <v>0</v>
          </cell>
          <cell r="E2364">
            <v>0</v>
          </cell>
          <cell r="F2364">
            <v>0</v>
          </cell>
          <cell r="G2364">
            <v>0</v>
          </cell>
          <cell r="H2364" t="str">
            <v>Matricula No. :</v>
          </cell>
          <cell r="I2364">
            <v>0</v>
          </cell>
          <cell r="J2364">
            <v>0</v>
          </cell>
          <cell r="K2364">
            <v>0</v>
          </cell>
          <cell r="L2364">
            <v>0</v>
          </cell>
          <cell r="M2364">
            <v>0</v>
          </cell>
          <cell r="N2364">
            <v>0</v>
          </cell>
          <cell r="O2364">
            <v>0</v>
          </cell>
          <cell r="P2364">
            <v>0</v>
          </cell>
          <cell r="Q2364">
            <v>0</v>
          </cell>
        </row>
        <row r="2365">
          <cell r="C2365">
            <v>0</v>
          </cell>
          <cell r="D2365">
            <v>0</v>
          </cell>
          <cell r="E2365">
            <v>0</v>
          </cell>
          <cell r="F2365">
            <v>0</v>
          </cell>
          <cell r="G2365">
            <v>0</v>
          </cell>
          <cell r="H2365" t="str">
            <v xml:space="preserve"> </v>
          </cell>
          <cell r="I2365">
            <v>0</v>
          </cell>
          <cell r="J2365">
            <v>0</v>
          </cell>
          <cell r="K2365">
            <v>0</v>
          </cell>
          <cell r="L2365">
            <v>0</v>
          </cell>
          <cell r="M2365">
            <v>0</v>
          </cell>
          <cell r="N2365">
            <v>0</v>
          </cell>
          <cell r="O2365">
            <v>0</v>
          </cell>
          <cell r="P2365">
            <v>0</v>
          </cell>
          <cell r="Q2365">
            <v>0</v>
          </cell>
        </row>
        <row r="2366">
          <cell r="C2366" t="str">
            <v>OBSERVACIONES INTERVENTORÍA</v>
          </cell>
          <cell r="D2366">
            <v>0</v>
          </cell>
          <cell r="E2366">
            <v>0</v>
          </cell>
          <cell r="F2366">
            <v>0</v>
          </cell>
          <cell r="G2366">
            <v>0</v>
          </cell>
          <cell r="H2366">
            <v>0</v>
          </cell>
          <cell r="I2366">
            <v>0</v>
          </cell>
          <cell r="J2366">
            <v>0</v>
          </cell>
          <cell r="K2366">
            <v>0</v>
          </cell>
          <cell r="L2366">
            <v>0</v>
          </cell>
          <cell r="M2366">
            <v>0</v>
          </cell>
          <cell r="N2366">
            <v>0</v>
          </cell>
          <cell r="O2366">
            <v>0</v>
          </cell>
          <cell r="P2366">
            <v>0</v>
          </cell>
          <cell r="Q2366">
            <v>0</v>
          </cell>
        </row>
        <row r="2367">
          <cell r="C2367">
            <v>0</v>
          </cell>
          <cell r="D2367">
            <v>0</v>
          </cell>
          <cell r="E2367">
            <v>0</v>
          </cell>
          <cell r="F2367">
            <v>0</v>
          </cell>
          <cell r="G2367">
            <v>0</v>
          </cell>
          <cell r="H2367">
            <v>0</v>
          </cell>
          <cell r="I2367">
            <v>0</v>
          </cell>
          <cell r="J2367">
            <v>0</v>
          </cell>
          <cell r="K2367">
            <v>0</v>
          </cell>
          <cell r="L2367">
            <v>0</v>
          </cell>
          <cell r="M2367">
            <v>0</v>
          </cell>
          <cell r="N2367">
            <v>0</v>
          </cell>
          <cell r="O2367">
            <v>0</v>
          </cell>
          <cell r="P2367">
            <v>0</v>
          </cell>
          <cell r="Q2367">
            <v>0</v>
          </cell>
        </row>
        <row r="2368">
          <cell r="C2368">
            <v>0</v>
          </cell>
          <cell r="D2368">
            <v>0</v>
          </cell>
          <cell r="E2368">
            <v>0</v>
          </cell>
          <cell r="F2368">
            <v>0</v>
          </cell>
          <cell r="G2368">
            <v>0</v>
          </cell>
          <cell r="H2368">
            <v>0</v>
          </cell>
          <cell r="I2368">
            <v>0</v>
          </cell>
          <cell r="J2368">
            <v>0</v>
          </cell>
          <cell r="K2368">
            <v>0</v>
          </cell>
          <cell r="L2368">
            <v>0</v>
          </cell>
          <cell r="M2368">
            <v>0</v>
          </cell>
          <cell r="N2368">
            <v>0</v>
          </cell>
          <cell r="O2368">
            <v>0</v>
          </cell>
          <cell r="P2368">
            <v>0</v>
          </cell>
          <cell r="Q2368">
            <v>0</v>
          </cell>
        </row>
        <row r="2369">
          <cell r="C2369">
            <v>0</v>
          </cell>
          <cell r="D2369">
            <v>0</v>
          </cell>
          <cell r="E2369">
            <v>0</v>
          </cell>
          <cell r="F2369">
            <v>0</v>
          </cell>
          <cell r="G2369">
            <v>0</v>
          </cell>
          <cell r="H2369">
            <v>0</v>
          </cell>
          <cell r="I2369">
            <v>0</v>
          </cell>
          <cell r="J2369">
            <v>0</v>
          </cell>
          <cell r="K2369">
            <v>0</v>
          </cell>
          <cell r="L2369">
            <v>0</v>
          </cell>
          <cell r="M2369">
            <v>0</v>
          </cell>
          <cell r="N2369">
            <v>0</v>
          </cell>
          <cell r="O2369">
            <v>0</v>
          </cell>
          <cell r="P2369">
            <v>0</v>
          </cell>
          <cell r="Q2369">
            <v>0</v>
          </cell>
        </row>
        <row r="2370">
          <cell r="C2370" t="str">
            <v>APROBACIÓN POR INTERVENTORÍA</v>
          </cell>
          <cell r="D2370">
            <v>0</v>
          </cell>
          <cell r="E2370">
            <v>0</v>
          </cell>
          <cell r="F2370">
            <v>0</v>
          </cell>
          <cell r="G2370">
            <v>0</v>
          </cell>
          <cell r="H2370">
            <v>0</v>
          </cell>
          <cell r="I2370">
            <v>0</v>
          </cell>
          <cell r="J2370">
            <v>0</v>
          </cell>
          <cell r="K2370">
            <v>0</v>
          </cell>
          <cell r="L2370">
            <v>0</v>
          </cell>
          <cell r="M2370">
            <v>0</v>
          </cell>
          <cell r="N2370">
            <v>0</v>
          </cell>
          <cell r="O2370">
            <v>0</v>
          </cell>
          <cell r="P2370">
            <v>0</v>
          </cell>
          <cell r="Q2370">
            <v>0</v>
          </cell>
        </row>
        <row r="2371">
          <cell r="C2371"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2371">
            <v>0</v>
          </cell>
          <cell r="E2371">
            <v>0</v>
          </cell>
          <cell r="F2371">
            <v>0</v>
          </cell>
          <cell r="G2371">
            <v>0</v>
          </cell>
          <cell r="H2371">
            <v>0</v>
          </cell>
          <cell r="I2371">
            <v>0</v>
          </cell>
          <cell r="J2371">
            <v>0</v>
          </cell>
          <cell r="K2371">
            <v>0</v>
          </cell>
          <cell r="L2371">
            <v>0</v>
          </cell>
          <cell r="M2371">
            <v>0</v>
          </cell>
          <cell r="N2371">
            <v>0</v>
          </cell>
          <cell r="O2371">
            <v>0</v>
          </cell>
          <cell r="P2371">
            <v>0</v>
          </cell>
          <cell r="Q2371">
            <v>0</v>
          </cell>
        </row>
        <row r="2372">
          <cell r="C2372">
            <v>0</v>
          </cell>
          <cell r="D2372">
            <v>0</v>
          </cell>
          <cell r="E2372">
            <v>0</v>
          </cell>
          <cell r="F2372">
            <v>0</v>
          </cell>
          <cell r="G2372">
            <v>0</v>
          </cell>
          <cell r="H2372">
            <v>0</v>
          </cell>
          <cell r="I2372">
            <v>0</v>
          </cell>
          <cell r="J2372">
            <v>0</v>
          </cell>
          <cell r="K2372">
            <v>0</v>
          </cell>
          <cell r="L2372">
            <v>0</v>
          </cell>
          <cell r="M2372">
            <v>0</v>
          </cell>
          <cell r="N2372">
            <v>0</v>
          </cell>
          <cell r="O2372">
            <v>0</v>
          </cell>
          <cell r="P2372">
            <v>0</v>
          </cell>
          <cell r="Q2372">
            <v>0</v>
          </cell>
        </row>
        <row r="2373">
          <cell r="C2373"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2373">
            <v>0</v>
          </cell>
          <cell r="E2373">
            <v>0</v>
          </cell>
          <cell r="F2373">
            <v>0</v>
          </cell>
          <cell r="G2373">
            <v>0</v>
          </cell>
          <cell r="H2373">
            <v>0</v>
          </cell>
          <cell r="I2373">
            <v>0</v>
          </cell>
          <cell r="J2373">
            <v>0</v>
          </cell>
          <cell r="K2373">
            <v>0</v>
          </cell>
          <cell r="L2373">
            <v>0</v>
          </cell>
          <cell r="M2373">
            <v>0</v>
          </cell>
          <cell r="N2373">
            <v>0</v>
          </cell>
          <cell r="O2373">
            <v>0</v>
          </cell>
          <cell r="P2373">
            <v>0</v>
          </cell>
          <cell r="Q2373">
            <v>0</v>
          </cell>
        </row>
        <row r="2374">
          <cell r="C2374">
            <v>0</v>
          </cell>
          <cell r="D2374">
            <v>0</v>
          </cell>
          <cell r="E2374">
            <v>0</v>
          </cell>
          <cell r="F2374">
            <v>0</v>
          </cell>
          <cell r="G2374">
            <v>0</v>
          </cell>
          <cell r="H2374">
            <v>0</v>
          </cell>
          <cell r="I2374">
            <v>0</v>
          </cell>
          <cell r="J2374">
            <v>0</v>
          </cell>
          <cell r="K2374">
            <v>0</v>
          </cell>
          <cell r="L2374">
            <v>0</v>
          </cell>
          <cell r="M2374">
            <v>0</v>
          </cell>
          <cell r="N2374">
            <v>0</v>
          </cell>
          <cell r="O2374">
            <v>0</v>
          </cell>
          <cell r="P2374">
            <v>0</v>
          </cell>
          <cell r="Q2374">
            <v>0</v>
          </cell>
        </row>
        <row r="2375">
          <cell r="C2375">
            <v>0</v>
          </cell>
          <cell r="D2375">
            <v>0</v>
          </cell>
          <cell r="E2375">
            <v>0</v>
          </cell>
          <cell r="F2375">
            <v>0</v>
          </cell>
          <cell r="G2375">
            <v>0</v>
          </cell>
          <cell r="H2375">
            <v>0</v>
          </cell>
          <cell r="I2375">
            <v>0</v>
          </cell>
          <cell r="J2375">
            <v>0</v>
          </cell>
          <cell r="K2375">
            <v>0</v>
          </cell>
          <cell r="L2375">
            <v>0</v>
          </cell>
          <cell r="M2375">
            <v>0</v>
          </cell>
          <cell r="N2375">
            <v>0</v>
          </cell>
          <cell r="O2375">
            <v>0</v>
          </cell>
          <cell r="P2375">
            <v>0</v>
          </cell>
          <cell r="Q2375">
            <v>0</v>
          </cell>
        </row>
        <row r="2376">
          <cell r="C2376">
            <v>0</v>
          </cell>
          <cell r="D2376">
            <v>0</v>
          </cell>
          <cell r="E2376">
            <v>0</v>
          </cell>
          <cell r="F2376">
            <v>0</v>
          </cell>
          <cell r="G2376">
            <v>0</v>
          </cell>
          <cell r="H2376" t="str">
            <v>Firma</v>
          </cell>
          <cell r="I2376">
            <v>0</v>
          </cell>
          <cell r="J2376">
            <v>0</v>
          </cell>
          <cell r="K2376">
            <v>0</v>
          </cell>
          <cell r="L2376">
            <v>0</v>
          </cell>
          <cell r="M2376">
            <v>0</v>
          </cell>
          <cell r="N2376">
            <v>0</v>
          </cell>
          <cell r="O2376">
            <v>0</v>
          </cell>
          <cell r="P2376">
            <v>0</v>
          </cell>
          <cell r="Q2376">
            <v>0</v>
          </cell>
        </row>
        <row r="2377">
          <cell r="C2377">
            <v>0</v>
          </cell>
          <cell r="D2377">
            <v>0</v>
          </cell>
          <cell r="E2377">
            <v>0</v>
          </cell>
          <cell r="F2377">
            <v>0</v>
          </cell>
          <cell r="G2377">
            <v>0</v>
          </cell>
          <cell r="H2377" t="str">
            <v>Nombre:</v>
          </cell>
          <cell r="I2377">
            <v>0</v>
          </cell>
          <cell r="J2377">
            <v>0</v>
          </cell>
          <cell r="K2377">
            <v>0</v>
          </cell>
          <cell r="L2377">
            <v>0</v>
          </cell>
          <cell r="M2377">
            <v>0</v>
          </cell>
          <cell r="N2377">
            <v>0</v>
          </cell>
          <cell r="O2377">
            <v>0</v>
          </cell>
          <cell r="P2377">
            <v>0</v>
          </cell>
          <cell r="Q2377">
            <v>0</v>
          </cell>
        </row>
        <row r="2378">
          <cell r="C2378">
            <v>0</v>
          </cell>
          <cell r="D2378">
            <v>0</v>
          </cell>
          <cell r="E2378">
            <v>0</v>
          </cell>
          <cell r="F2378">
            <v>0</v>
          </cell>
          <cell r="G2378">
            <v>0</v>
          </cell>
          <cell r="H2378" t="str">
            <v>Representante Legal del Interventor o su Apoderado</v>
          </cell>
          <cell r="I2378">
            <v>0</v>
          </cell>
          <cell r="J2378">
            <v>0</v>
          </cell>
          <cell r="K2378">
            <v>0</v>
          </cell>
          <cell r="L2378">
            <v>0</v>
          </cell>
          <cell r="M2378">
            <v>0</v>
          </cell>
          <cell r="N2378">
            <v>0</v>
          </cell>
          <cell r="O2378">
            <v>0</v>
          </cell>
          <cell r="P2378">
            <v>0</v>
          </cell>
          <cell r="Q2378">
            <v>0</v>
          </cell>
        </row>
        <row r="2379">
          <cell r="C2379">
            <v>0</v>
          </cell>
          <cell r="D2379">
            <v>0</v>
          </cell>
          <cell r="E2379">
            <v>0</v>
          </cell>
          <cell r="F2379">
            <v>0</v>
          </cell>
          <cell r="G2379">
            <v>0</v>
          </cell>
          <cell r="H2379" t="str">
            <v>Matricula No. :</v>
          </cell>
          <cell r="I2379">
            <v>0</v>
          </cell>
          <cell r="J2379">
            <v>0</v>
          </cell>
          <cell r="K2379">
            <v>0</v>
          </cell>
          <cell r="L2379">
            <v>0</v>
          </cell>
          <cell r="M2379">
            <v>0</v>
          </cell>
          <cell r="N2379">
            <v>0</v>
          </cell>
          <cell r="O2379">
            <v>0</v>
          </cell>
          <cell r="P2379">
            <v>0</v>
          </cell>
          <cell r="Q2379">
            <v>0</v>
          </cell>
        </row>
        <row r="2380">
          <cell r="C2380">
            <v>0</v>
          </cell>
          <cell r="D2380">
            <v>0</v>
          </cell>
          <cell r="E2380">
            <v>0</v>
          </cell>
          <cell r="F2380">
            <v>0</v>
          </cell>
          <cell r="G2380">
            <v>0</v>
          </cell>
          <cell r="H2380">
            <v>0</v>
          </cell>
          <cell r="I2380">
            <v>0</v>
          </cell>
          <cell r="J2380">
            <v>0</v>
          </cell>
          <cell r="K2380">
            <v>0</v>
          </cell>
          <cell r="L2380">
            <v>0</v>
          </cell>
          <cell r="M2380">
            <v>0</v>
          </cell>
          <cell r="N2380">
            <v>0</v>
          </cell>
          <cell r="O2380">
            <v>0</v>
          </cell>
          <cell r="P2380">
            <v>0</v>
          </cell>
          <cell r="Q2380">
            <v>0</v>
          </cell>
        </row>
        <row r="2381">
          <cell r="C2381">
            <v>0</v>
          </cell>
          <cell r="D2381">
            <v>0</v>
          </cell>
          <cell r="E2381">
            <v>0</v>
          </cell>
          <cell r="F2381">
            <v>0</v>
          </cell>
          <cell r="G2381">
            <v>0</v>
          </cell>
          <cell r="H2381">
            <v>0</v>
          </cell>
          <cell r="I2381">
            <v>0</v>
          </cell>
          <cell r="J2381">
            <v>0</v>
          </cell>
          <cell r="K2381">
            <v>0</v>
          </cell>
          <cell r="L2381">
            <v>0</v>
          </cell>
          <cell r="M2381">
            <v>0</v>
          </cell>
          <cell r="N2381">
            <v>0</v>
          </cell>
          <cell r="O2381">
            <v>0</v>
          </cell>
          <cell r="P2381">
            <v>0</v>
          </cell>
          <cell r="Q2381">
            <v>0</v>
          </cell>
        </row>
        <row r="2383">
          <cell r="C2383">
            <v>0</v>
          </cell>
          <cell r="D2383">
            <v>0</v>
          </cell>
          <cell r="E2383">
            <v>0</v>
          </cell>
          <cell r="F2383">
            <v>0</v>
          </cell>
          <cell r="G2383">
            <v>0</v>
          </cell>
          <cell r="H2383">
            <v>0</v>
          </cell>
          <cell r="I2383">
            <v>0</v>
          </cell>
          <cell r="J2383">
            <v>0</v>
          </cell>
          <cell r="K2383">
            <v>0</v>
          </cell>
          <cell r="L2383">
            <v>0</v>
          </cell>
          <cell r="M2383">
            <v>0</v>
          </cell>
          <cell r="N2383">
            <v>0</v>
          </cell>
          <cell r="O2383">
            <v>0</v>
          </cell>
          <cell r="P2383">
            <v>0</v>
          </cell>
          <cell r="Q2383">
            <v>0</v>
          </cell>
        </row>
        <row r="2384">
          <cell r="C2384" t="str">
            <v>Formulario 1 - Propuesta económica  - Documento tipo de selección abreviada de menor cuantía - versión 2</v>
          </cell>
          <cell r="D2384">
            <v>0</v>
          </cell>
          <cell r="E2384">
            <v>0</v>
          </cell>
          <cell r="F2384">
            <v>0</v>
          </cell>
          <cell r="G2384">
            <v>0</v>
          </cell>
          <cell r="H2384">
            <v>0</v>
          </cell>
          <cell r="I2384">
            <v>0</v>
          </cell>
          <cell r="J2384">
            <v>0</v>
          </cell>
          <cell r="K2384">
            <v>0</v>
          </cell>
          <cell r="L2384">
            <v>0</v>
          </cell>
          <cell r="M2384">
            <v>0</v>
          </cell>
          <cell r="N2384">
            <v>0</v>
          </cell>
          <cell r="O2384">
            <v>0</v>
          </cell>
          <cell r="P2384">
            <v>0</v>
          </cell>
          <cell r="Q2384">
            <v>0</v>
          </cell>
        </row>
        <row r="2385">
          <cell r="C2385" t="str">
            <v>Código</v>
          </cell>
          <cell r="D2385" t="str">
            <v>CCE-EICP-FM-25</v>
          </cell>
          <cell r="E2385" t="str">
            <v>Versión</v>
          </cell>
          <cell r="F2385">
            <v>2</v>
          </cell>
          <cell r="G2385">
            <v>0</v>
          </cell>
          <cell r="H2385">
            <v>0</v>
          </cell>
          <cell r="I2385">
            <v>0</v>
          </cell>
          <cell r="J2385">
            <v>0</v>
          </cell>
          <cell r="K2385">
            <v>0</v>
          </cell>
          <cell r="L2385">
            <v>0</v>
          </cell>
          <cell r="M2385">
            <v>0</v>
          </cell>
          <cell r="N2385">
            <v>0</v>
          </cell>
          <cell r="O2385">
            <v>0</v>
          </cell>
          <cell r="P2385">
            <v>0</v>
          </cell>
          <cell r="Q2385">
            <v>0</v>
          </cell>
        </row>
        <row r="2386">
          <cell r="C2386">
            <v>0</v>
          </cell>
          <cell r="D2386">
            <v>0</v>
          </cell>
          <cell r="E2386">
            <v>0</v>
          </cell>
          <cell r="F2386">
            <v>0</v>
          </cell>
          <cell r="G2386">
            <v>0</v>
          </cell>
          <cell r="H2386">
            <v>0</v>
          </cell>
          <cell r="I2386">
            <v>0</v>
          </cell>
          <cell r="J2386">
            <v>0</v>
          </cell>
          <cell r="K2386">
            <v>0</v>
          </cell>
          <cell r="L2386">
            <v>0</v>
          </cell>
          <cell r="M2386">
            <v>0</v>
          </cell>
          <cell r="N2386">
            <v>0</v>
          </cell>
          <cell r="O2386">
            <v>0</v>
          </cell>
          <cell r="P2386">
            <v>0</v>
          </cell>
          <cell r="Q2386">
            <v>0</v>
          </cell>
        </row>
        <row r="2387">
          <cell r="C2387" t="str">
            <v>[La entidad podrá utilizar este formato para la presentación de los análisis de precios unitarios el contratista en la oportunidad prevista en el numeral 8.1. del Documento Base]</v>
          </cell>
          <cell r="D2387">
            <v>0</v>
          </cell>
          <cell r="E2387">
            <v>0</v>
          </cell>
          <cell r="F2387">
            <v>0</v>
          </cell>
          <cell r="G2387">
            <v>0</v>
          </cell>
          <cell r="H2387">
            <v>0</v>
          </cell>
          <cell r="I2387">
            <v>0</v>
          </cell>
          <cell r="J2387">
            <v>0</v>
          </cell>
          <cell r="K2387">
            <v>0</v>
          </cell>
          <cell r="L2387">
            <v>0</v>
          </cell>
          <cell r="M2387">
            <v>0</v>
          </cell>
          <cell r="N2387">
            <v>0</v>
          </cell>
          <cell r="O2387">
            <v>0</v>
          </cell>
          <cell r="P2387">
            <v>0</v>
          </cell>
          <cell r="Q2387">
            <v>0</v>
          </cell>
        </row>
        <row r="2388">
          <cell r="C2388">
            <v>0</v>
          </cell>
          <cell r="D2388">
            <v>0</v>
          </cell>
          <cell r="E2388">
            <v>0</v>
          </cell>
          <cell r="F2388">
            <v>0</v>
          </cell>
          <cell r="G2388">
            <v>0</v>
          </cell>
          <cell r="H2388">
            <v>0</v>
          </cell>
          <cell r="I2388">
            <v>0</v>
          </cell>
          <cell r="J2388">
            <v>0</v>
          </cell>
          <cell r="K2388">
            <v>0</v>
          </cell>
          <cell r="L2388">
            <v>0</v>
          </cell>
          <cell r="M2388">
            <v>0</v>
          </cell>
          <cell r="N2388">
            <v>0</v>
          </cell>
          <cell r="O2388">
            <v>0</v>
          </cell>
          <cell r="P2388">
            <v>0</v>
          </cell>
          <cell r="Q2388">
            <v>0</v>
          </cell>
        </row>
        <row r="2389">
          <cell r="C2389">
            <v>0</v>
          </cell>
          <cell r="D2389">
            <v>0</v>
          </cell>
          <cell r="E2389">
            <v>0</v>
          </cell>
          <cell r="F2389">
            <v>0</v>
          </cell>
          <cell r="G2389">
            <v>0</v>
          </cell>
          <cell r="H2389">
            <v>0</v>
          </cell>
          <cell r="I2389">
            <v>0</v>
          </cell>
          <cell r="J2389">
            <v>0</v>
          </cell>
          <cell r="K2389">
            <v>0</v>
          </cell>
          <cell r="L2389">
            <v>0</v>
          </cell>
          <cell r="M2389">
            <v>0</v>
          </cell>
          <cell r="N2389">
            <v>0</v>
          </cell>
          <cell r="O2389">
            <v>0</v>
          </cell>
          <cell r="P2389">
            <v>0</v>
          </cell>
          <cell r="Q2389">
            <v>0</v>
          </cell>
        </row>
        <row r="2390">
          <cell r="C2390">
            <v>0</v>
          </cell>
          <cell r="D2390" t="str">
            <v>MUNICIPIO DE CONCORDIA, ANTIOQUIA</v>
          </cell>
          <cell r="E2390">
            <v>0</v>
          </cell>
          <cell r="F2390">
            <v>0</v>
          </cell>
          <cell r="G2390">
            <v>0</v>
          </cell>
          <cell r="H2390">
            <v>0</v>
          </cell>
          <cell r="I2390">
            <v>0</v>
          </cell>
          <cell r="J2390">
            <v>0</v>
          </cell>
          <cell r="K2390">
            <v>0</v>
          </cell>
          <cell r="L2390">
            <v>0</v>
          </cell>
          <cell r="M2390">
            <v>0</v>
          </cell>
          <cell r="N2390">
            <v>0</v>
          </cell>
          <cell r="O2390">
            <v>0</v>
          </cell>
          <cell r="P2390">
            <v>0</v>
          </cell>
          <cell r="Q2390">
            <v>0</v>
          </cell>
        </row>
        <row r="2391">
          <cell r="C2391">
            <v>0</v>
          </cell>
          <cell r="D2391">
            <v>0</v>
          </cell>
          <cell r="E2391">
            <v>0</v>
          </cell>
          <cell r="F2391">
            <v>0</v>
          </cell>
          <cell r="G2391">
            <v>0</v>
          </cell>
          <cell r="H2391">
            <v>0</v>
          </cell>
          <cell r="I2391">
            <v>0</v>
          </cell>
          <cell r="J2391">
            <v>0</v>
          </cell>
          <cell r="K2391">
            <v>0</v>
          </cell>
          <cell r="L2391" t="str">
            <v>VERSIÓN</v>
          </cell>
          <cell r="M2391">
            <v>0</v>
          </cell>
          <cell r="N2391">
            <v>0</v>
          </cell>
          <cell r="O2391">
            <v>0</v>
          </cell>
          <cell r="P2391">
            <v>0</v>
          </cell>
          <cell r="Q2391">
            <v>0</v>
          </cell>
        </row>
        <row r="2392">
          <cell r="C2392">
            <v>0</v>
          </cell>
          <cell r="D2392" t="str">
            <v xml:space="preserve">[NÚMERO DEL PROCESO] </v>
          </cell>
          <cell r="E2392">
            <v>0</v>
          </cell>
          <cell r="F2392">
            <v>0</v>
          </cell>
          <cell r="G2392">
            <v>0</v>
          </cell>
          <cell r="H2392">
            <v>0</v>
          </cell>
          <cell r="I2392">
            <v>0</v>
          </cell>
          <cell r="J2392">
            <v>0</v>
          </cell>
          <cell r="K2392">
            <v>0</v>
          </cell>
          <cell r="L2392">
            <v>0</v>
          </cell>
          <cell r="M2392">
            <v>0</v>
          </cell>
          <cell r="N2392">
            <v>0</v>
          </cell>
          <cell r="O2392">
            <v>0</v>
          </cell>
          <cell r="P2392">
            <v>0</v>
          </cell>
          <cell r="Q2392">
            <v>0</v>
          </cell>
        </row>
        <row r="2393">
          <cell r="C2393">
            <v>0</v>
          </cell>
          <cell r="D2393">
            <v>0</v>
          </cell>
          <cell r="E2393">
            <v>0</v>
          </cell>
          <cell r="F2393">
            <v>0</v>
          </cell>
          <cell r="G2393">
            <v>0</v>
          </cell>
          <cell r="H2393">
            <v>0</v>
          </cell>
          <cell r="I2393">
            <v>0</v>
          </cell>
          <cell r="J2393">
            <v>0</v>
          </cell>
          <cell r="K2393">
            <v>0</v>
          </cell>
          <cell r="L2393" t="str">
            <v>PÁGINA</v>
          </cell>
          <cell r="M2393">
            <v>1</v>
          </cell>
          <cell r="N2393" t="str">
            <v>DE</v>
          </cell>
          <cell r="O2393">
            <v>1</v>
          </cell>
          <cell r="P2393">
            <v>0</v>
          </cell>
          <cell r="Q2393">
            <v>0</v>
          </cell>
        </row>
        <row r="2394">
          <cell r="C2394">
            <v>0</v>
          </cell>
          <cell r="D2394" t="str">
            <v xml:space="preserve">ANALISIS DE PRECIOS UNITARIOS </v>
          </cell>
          <cell r="E2394">
            <v>0</v>
          </cell>
          <cell r="F2394">
            <v>0</v>
          </cell>
          <cell r="G2394">
            <v>0</v>
          </cell>
          <cell r="H2394">
            <v>0</v>
          </cell>
          <cell r="I2394">
            <v>0</v>
          </cell>
          <cell r="J2394">
            <v>0</v>
          </cell>
          <cell r="K2394">
            <v>0</v>
          </cell>
          <cell r="L2394">
            <v>0</v>
          </cell>
          <cell r="M2394">
            <v>0</v>
          </cell>
          <cell r="N2394">
            <v>0</v>
          </cell>
          <cell r="O2394">
            <v>0</v>
          </cell>
          <cell r="P2394">
            <v>0</v>
          </cell>
          <cell r="Q2394">
            <v>0</v>
          </cell>
        </row>
        <row r="2395">
          <cell r="C2395">
            <v>0</v>
          </cell>
          <cell r="D2395">
            <v>0</v>
          </cell>
          <cell r="E2395">
            <v>0</v>
          </cell>
          <cell r="F2395">
            <v>0</v>
          </cell>
          <cell r="G2395">
            <v>0</v>
          </cell>
          <cell r="H2395">
            <v>0</v>
          </cell>
          <cell r="I2395">
            <v>0</v>
          </cell>
          <cell r="J2395">
            <v>0</v>
          </cell>
          <cell r="K2395">
            <v>0</v>
          </cell>
          <cell r="L2395">
            <v>0</v>
          </cell>
          <cell r="M2395">
            <v>0</v>
          </cell>
          <cell r="N2395">
            <v>0</v>
          </cell>
          <cell r="O2395">
            <v>0</v>
          </cell>
          <cell r="P2395">
            <v>0</v>
          </cell>
          <cell r="Q2395">
            <v>0</v>
          </cell>
        </row>
        <row r="2396">
          <cell r="C2396">
            <v>0</v>
          </cell>
          <cell r="D2396">
            <v>0</v>
          </cell>
          <cell r="E2396">
            <v>0</v>
          </cell>
          <cell r="F2396">
            <v>0</v>
          </cell>
          <cell r="G2396">
            <v>0</v>
          </cell>
          <cell r="H2396">
            <v>0</v>
          </cell>
          <cell r="I2396">
            <v>0</v>
          </cell>
          <cell r="J2396">
            <v>0</v>
          </cell>
          <cell r="K2396">
            <v>0</v>
          </cell>
          <cell r="L2396" t="str">
            <v>FECHA</v>
          </cell>
          <cell r="M2396" t="str">
            <v>DD</v>
          </cell>
          <cell r="N2396" t="str">
            <v>MM</v>
          </cell>
          <cell r="O2396" t="str">
            <v>AA</v>
          </cell>
          <cell r="P2396">
            <v>0</v>
          </cell>
          <cell r="Q2396">
            <v>0</v>
          </cell>
        </row>
        <row r="2397">
          <cell r="C2397">
            <v>0</v>
          </cell>
          <cell r="D2397">
            <v>0</v>
          </cell>
          <cell r="E2397">
            <v>0</v>
          </cell>
          <cell r="F2397">
            <v>0</v>
          </cell>
          <cell r="G2397">
            <v>0</v>
          </cell>
          <cell r="H2397">
            <v>0</v>
          </cell>
          <cell r="I2397">
            <v>0</v>
          </cell>
          <cell r="J2397">
            <v>0</v>
          </cell>
          <cell r="K2397">
            <v>0</v>
          </cell>
          <cell r="L2397">
            <v>0</v>
          </cell>
          <cell r="M2397">
            <v>8</v>
          </cell>
          <cell r="N2397">
            <v>5</v>
          </cell>
          <cell r="O2397">
            <v>2023</v>
          </cell>
          <cell r="P2397">
            <v>0</v>
          </cell>
          <cell r="Q2397">
            <v>0</v>
          </cell>
        </row>
        <row r="2398">
          <cell r="C2398" t="str">
            <v>ITEMS DE LA PROPUESTA ECONÓMICA</v>
          </cell>
          <cell r="D2398">
            <v>0</v>
          </cell>
          <cell r="E2398">
            <v>0</v>
          </cell>
          <cell r="F2398">
            <v>0</v>
          </cell>
          <cell r="G2398">
            <v>0</v>
          </cell>
          <cell r="H2398">
            <v>0</v>
          </cell>
          <cell r="I2398" t="str">
            <v>ITEMS NO PREVISTOS</v>
          </cell>
          <cell r="J2398">
            <v>0</v>
          </cell>
          <cell r="K2398">
            <v>0</v>
          </cell>
          <cell r="L2398">
            <v>0</v>
          </cell>
          <cell r="M2398">
            <v>0</v>
          </cell>
          <cell r="N2398">
            <v>0</v>
          </cell>
          <cell r="O2398">
            <v>0</v>
          </cell>
          <cell r="P2398">
            <v>0</v>
          </cell>
          <cell r="Q2398">
            <v>0</v>
          </cell>
        </row>
        <row r="2399">
          <cell r="C2399">
            <v>0</v>
          </cell>
          <cell r="D2399">
            <v>0</v>
          </cell>
          <cell r="E2399">
            <v>0</v>
          </cell>
          <cell r="F2399">
            <v>0</v>
          </cell>
          <cell r="G2399">
            <v>0</v>
          </cell>
          <cell r="H2399">
            <v>0</v>
          </cell>
          <cell r="I2399">
            <v>0</v>
          </cell>
          <cell r="J2399">
            <v>0</v>
          </cell>
          <cell r="K2399">
            <v>0</v>
          </cell>
          <cell r="L2399">
            <v>0</v>
          </cell>
          <cell r="M2399">
            <v>0</v>
          </cell>
          <cell r="N2399">
            <v>0</v>
          </cell>
          <cell r="O2399">
            <v>0</v>
          </cell>
          <cell r="P2399">
            <v>0</v>
          </cell>
          <cell r="Q2399">
            <v>0</v>
          </cell>
        </row>
        <row r="2400">
          <cell r="C2400">
            <v>0</v>
          </cell>
          <cell r="D2400">
            <v>0</v>
          </cell>
          <cell r="E2400">
            <v>0</v>
          </cell>
          <cell r="F2400">
            <v>0</v>
          </cell>
          <cell r="G2400">
            <v>0</v>
          </cell>
          <cell r="H2400">
            <v>0</v>
          </cell>
          <cell r="I2400">
            <v>0</v>
          </cell>
          <cell r="J2400">
            <v>0</v>
          </cell>
          <cell r="K2400">
            <v>0</v>
          </cell>
          <cell r="L2400">
            <v>0</v>
          </cell>
          <cell r="M2400">
            <v>0</v>
          </cell>
          <cell r="N2400">
            <v>0</v>
          </cell>
          <cell r="O2400">
            <v>0</v>
          </cell>
          <cell r="P2400">
            <v>0</v>
          </cell>
          <cell r="Q2400">
            <v>0</v>
          </cell>
        </row>
        <row r="2401">
          <cell r="C2401">
            <v>0</v>
          </cell>
          <cell r="D2401">
            <v>0</v>
          </cell>
          <cell r="E2401">
            <v>0</v>
          </cell>
          <cell r="F2401">
            <v>0</v>
          </cell>
          <cell r="G2401">
            <v>0</v>
          </cell>
          <cell r="H2401">
            <v>0</v>
          </cell>
          <cell r="I2401">
            <v>0</v>
          </cell>
          <cell r="J2401">
            <v>0</v>
          </cell>
          <cell r="K2401">
            <v>0</v>
          </cell>
          <cell r="L2401">
            <v>0</v>
          </cell>
          <cell r="M2401">
            <v>0</v>
          </cell>
          <cell r="N2401">
            <v>0</v>
          </cell>
          <cell r="O2401">
            <v>0</v>
          </cell>
          <cell r="P2401">
            <v>0</v>
          </cell>
          <cell r="Q2401">
            <v>0</v>
          </cell>
        </row>
        <row r="2402">
          <cell r="C2402" t="str">
            <v>DATOS ESPECÍFICOS</v>
          </cell>
          <cell r="D2402">
            <v>0</v>
          </cell>
          <cell r="E2402">
            <v>0</v>
          </cell>
          <cell r="F2402">
            <v>0</v>
          </cell>
          <cell r="G2402">
            <v>0</v>
          </cell>
          <cell r="H2402">
            <v>0</v>
          </cell>
          <cell r="I2402">
            <v>0</v>
          </cell>
          <cell r="J2402">
            <v>0</v>
          </cell>
          <cell r="K2402">
            <v>0</v>
          </cell>
          <cell r="L2402">
            <v>0</v>
          </cell>
          <cell r="M2402">
            <v>0</v>
          </cell>
          <cell r="N2402">
            <v>0</v>
          </cell>
          <cell r="O2402">
            <v>0</v>
          </cell>
          <cell r="P2402">
            <v>0</v>
          </cell>
          <cell r="Q2402">
            <v>0</v>
          </cell>
        </row>
        <row r="2403">
          <cell r="C2403">
            <v>0</v>
          </cell>
          <cell r="D2403">
            <v>0</v>
          </cell>
          <cell r="E2403">
            <v>0</v>
          </cell>
          <cell r="F2403">
            <v>0</v>
          </cell>
          <cell r="G2403">
            <v>0</v>
          </cell>
          <cell r="H2403">
            <v>0</v>
          </cell>
          <cell r="I2403">
            <v>0</v>
          </cell>
          <cell r="J2403">
            <v>0</v>
          </cell>
          <cell r="K2403">
            <v>0</v>
          </cell>
          <cell r="L2403">
            <v>0</v>
          </cell>
          <cell r="M2403">
            <v>0</v>
          </cell>
          <cell r="N2403">
            <v>0</v>
          </cell>
          <cell r="O2403">
            <v>0</v>
          </cell>
          <cell r="P2403">
            <v>0</v>
          </cell>
          <cell r="Q2403">
            <v>0</v>
          </cell>
        </row>
        <row r="2404">
          <cell r="C2404" t="str">
            <v>ITEM</v>
          </cell>
          <cell r="D2404" t="str">
            <v>DESCRIPCIÓN</v>
          </cell>
          <cell r="E2404">
            <v>0</v>
          </cell>
          <cell r="F2404">
            <v>0</v>
          </cell>
          <cell r="G2404">
            <v>0</v>
          </cell>
          <cell r="H2404">
            <v>0</v>
          </cell>
          <cell r="I2404">
            <v>0</v>
          </cell>
          <cell r="J2404">
            <v>0</v>
          </cell>
          <cell r="K2404">
            <v>0</v>
          </cell>
          <cell r="L2404">
            <v>0</v>
          </cell>
          <cell r="M2404" t="str">
            <v>UNIDAD</v>
          </cell>
          <cell r="N2404">
            <v>0</v>
          </cell>
          <cell r="O2404" t="str">
            <v>CANTIDAD</v>
          </cell>
          <cell r="P2404">
            <v>0</v>
          </cell>
          <cell r="Q2404">
            <v>0</v>
          </cell>
        </row>
        <row r="2405">
          <cell r="C2405" t="str">
            <v>5.8.4</v>
          </cell>
          <cell r="D2405" t="str">
            <v>S.T.I Tubería PVC alcantarillado corrugado 6"con caracteristicas (ps 8 KN/M2-57 PSI) tipo Novafort o similar.</v>
          </cell>
          <cell r="E2405">
            <v>0</v>
          </cell>
          <cell r="F2405">
            <v>0</v>
          </cell>
          <cell r="G2405">
            <v>0</v>
          </cell>
          <cell r="H2405">
            <v>0</v>
          </cell>
          <cell r="I2405">
            <v>0</v>
          </cell>
          <cell r="J2405">
            <v>0</v>
          </cell>
          <cell r="K2405">
            <v>0</v>
          </cell>
          <cell r="L2405">
            <v>0</v>
          </cell>
          <cell r="M2405" t="str">
            <v>m</v>
          </cell>
          <cell r="N2405">
            <v>0</v>
          </cell>
          <cell r="O2405">
            <v>12</v>
          </cell>
          <cell r="P2405">
            <v>0</v>
          </cell>
          <cell r="Q2405">
            <v>0</v>
          </cell>
          <cell r="R2405">
            <v>67322</v>
          </cell>
          <cell r="S2405">
            <v>86798</v>
          </cell>
          <cell r="T2405">
            <v>6.3E-3</v>
          </cell>
          <cell r="U2405">
            <v>0.85970000000000002</v>
          </cell>
          <cell r="V2405">
            <v>7.7999999999999996E-3</v>
          </cell>
          <cell r="W2405">
            <v>0.12620000000000001</v>
          </cell>
        </row>
        <row r="2406">
          <cell r="C2406" t="str">
            <v>I. EQUIPO</v>
          </cell>
          <cell r="D2406">
            <v>0</v>
          </cell>
          <cell r="E2406">
            <v>0</v>
          </cell>
          <cell r="F2406">
            <v>0</v>
          </cell>
          <cell r="G2406">
            <v>0</v>
          </cell>
          <cell r="H2406">
            <v>0</v>
          </cell>
          <cell r="I2406">
            <v>0</v>
          </cell>
          <cell r="J2406">
            <v>0</v>
          </cell>
          <cell r="K2406">
            <v>0</v>
          </cell>
          <cell r="L2406">
            <v>0</v>
          </cell>
          <cell r="M2406">
            <v>0</v>
          </cell>
          <cell r="N2406">
            <v>0</v>
          </cell>
          <cell r="O2406">
            <v>0</v>
          </cell>
          <cell r="P2406">
            <v>0</v>
          </cell>
          <cell r="Q2406">
            <v>0</v>
          </cell>
        </row>
        <row r="2407">
          <cell r="C2407">
            <v>0</v>
          </cell>
          <cell r="D2407">
            <v>0</v>
          </cell>
          <cell r="E2407">
            <v>0</v>
          </cell>
          <cell r="F2407">
            <v>0</v>
          </cell>
          <cell r="G2407">
            <v>0</v>
          </cell>
          <cell r="H2407">
            <v>0</v>
          </cell>
          <cell r="I2407">
            <v>0</v>
          </cell>
          <cell r="J2407">
            <v>0</v>
          </cell>
          <cell r="K2407">
            <v>0</v>
          </cell>
          <cell r="L2407">
            <v>0</v>
          </cell>
          <cell r="M2407">
            <v>0</v>
          </cell>
          <cell r="N2407">
            <v>0</v>
          </cell>
          <cell r="O2407">
            <v>0</v>
          </cell>
          <cell r="P2407">
            <v>0</v>
          </cell>
          <cell r="Q2407">
            <v>0</v>
          </cell>
        </row>
        <row r="2408">
          <cell r="C2408" t="str">
            <v>DESCRIPCIÓN</v>
          </cell>
          <cell r="D2408">
            <v>0</v>
          </cell>
          <cell r="E2408">
            <v>0</v>
          </cell>
          <cell r="F2408">
            <v>0</v>
          </cell>
          <cell r="G2408">
            <v>0</v>
          </cell>
          <cell r="H2408" t="str">
            <v>MARCA</v>
          </cell>
          <cell r="I2408">
            <v>0</v>
          </cell>
          <cell r="J2408" t="str">
            <v>TIPO</v>
          </cell>
          <cell r="K2408">
            <v>0</v>
          </cell>
          <cell r="L2408" t="str">
            <v>TARIFA/HORA</v>
          </cell>
          <cell r="M2408" t="str">
            <v>RENDIMIENTO</v>
          </cell>
          <cell r="N2408">
            <v>0</v>
          </cell>
          <cell r="O2408" t="str">
            <v>Vr. UNITARIO</v>
          </cell>
          <cell r="P2408">
            <v>0</v>
          </cell>
          <cell r="Q2408">
            <v>0</v>
          </cell>
        </row>
        <row r="2409">
          <cell r="C2409">
            <v>0</v>
          </cell>
          <cell r="D2409">
            <v>0</v>
          </cell>
          <cell r="E2409">
            <v>0</v>
          </cell>
          <cell r="F2409">
            <v>0</v>
          </cell>
          <cell r="G2409">
            <v>0</v>
          </cell>
          <cell r="H2409">
            <v>0</v>
          </cell>
          <cell r="I2409">
            <v>0</v>
          </cell>
          <cell r="J2409" t="str">
            <v/>
          </cell>
          <cell r="K2409">
            <v>0</v>
          </cell>
          <cell r="L2409" t="str">
            <v/>
          </cell>
          <cell r="M2409">
            <v>0</v>
          </cell>
          <cell r="N2409">
            <v>0</v>
          </cell>
          <cell r="O2409">
            <v>0</v>
          </cell>
          <cell r="P2409">
            <v>0</v>
          </cell>
          <cell r="Q2409">
            <v>0</v>
          </cell>
          <cell r="R2409">
            <v>0</v>
          </cell>
          <cell r="T2409">
            <v>0</v>
          </cell>
        </row>
        <row r="2410">
          <cell r="C2410">
            <v>0</v>
          </cell>
          <cell r="D2410">
            <v>0</v>
          </cell>
          <cell r="E2410">
            <v>0</v>
          </cell>
          <cell r="F2410">
            <v>0</v>
          </cell>
          <cell r="G2410">
            <v>0</v>
          </cell>
          <cell r="H2410">
            <v>0</v>
          </cell>
          <cell r="I2410">
            <v>0</v>
          </cell>
          <cell r="J2410" t="str">
            <v/>
          </cell>
          <cell r="K2410">
            <v>0</v>
          </cell>
          <cell r="L2410" t="str">
            <v/>
          </cell>
          <cell r="M2410">
            <v>0</v>
          </cell>
          <cell r="N2410">
            <v>0</v>
          </cell>
          <cell r="O2410">
            <v>0</v>
          </cell>
          <cell r="P2410">
            <v>0</v>
          </cell>
          <cell r="Q2410">
            <v>0</v>
          </cell>
          <cell r="R2410">
            <v>0</v>
          </cell>
          <cell r="T2410">
            <v>0</v>
          </cell>
        </row>
        <row r="2411">
          <cell r="C2411">
            <v>0</v>
          </cell>
          <cell r="D2411">
            <v>0</v>
          </cell>
          <cell r="E2411">
            <v>0</v>
          </cell>
          <cell r="F2411">
            <v>0</v>
          </cell>
          <cell r="G2411">
            <v>0</v>
          </cell>
          <cell r="H2411">
            <v>0</v>
          </cell>
          <cell r="I2411">
            <v>0</v>
          </cell>
          <cell r="J2411" t="str">
            <v/>
          </cell>
          <cell r="K2411">
            <v>0</v>
          </cell>
          <cell r="L2411" t="str">
            <v/>
          </cell>
          <cell r="M2411">
            <v>0</v>
          </cell>
          <cell r="N2411">
            <v>0</v>
          </cell>
          <cell r="O2411">
            <v>0</v>
          </cell>
          <cell r="P2411">
            <v>0</v>
          </cell>
          <cell r="Q2411">
            <v>0</v>
          </cell>
          <cell r="R2411">
            <v>0</v>
          </cell>
          <cell r="T2411">
            <v>0</v>
          </cell>
        </row>
        <row r="2412">
          <cell r="C2412" t="str">
            <v>Herramienta Menor (Como % de Mano de Obra)</v>
          </cell>
          <cell r="D2412">
            <v>0</v>
          </cell>
          <cell r="E2412">
            <v>0</v>
          </cell>
          <cell r="F2412">
            <v>0</v>
          </cell>
          <cell r="G2412">
            <v>0</v>
          </cell>
          <cell r="H2412">
            <v>0</v>
          </cell>
          <cell r="I2412">
            <v>0</v>
          </cell>
          <cell r="J2412" t="str">
            <v>Dia</v>
          </cell>
          <cell r="K2412">
            <v>0</v>
          </cell>
          <cell r="L2412">
            <v>8497</v>
          </cell>
          <cell r="M2412">
            <v>0.05</v>
          </cell>
          <cell r="N2412">
            <v>0</v>
          </cell>
          <cell r="O2412">
            <v>425</v>
          </cell>
          <cell r="P2412">
            <v>0</v>
          </cell>
          <cell r="Q2412">
            <v>0</v>
          </cell>
          <cell r="R2412">
            <v>5100</v>
          </cell>
          <cell r="T2412" t="str">
            <v>Herramienta Menor (Como % de Mano de Obra)</v>
          </cell>
        </row>
        <row r="2413">
          <cell r="C2413">
            <v>0</v>
          </cell>
          <cell r="D2413">
            <v>0</v>
          </cell>
          <cell r="E2413">
            <v>0</v>
          </cell>
          <cell r="F2413">
            <v>0</v>
          </cell>
          <cell r="G2413">
            <v>0</v>
          </cell>
          <cell r="H2413">
            <v>0</v>
          </cell>
          <cell r="I2413">
            <v>0</v>
          </cell>
          <cell r="J2413">
            <v>0</v>
          </cell>
          <cell r="K2413">
            <v>0</v>
          </cell>
          <cell r="L2413">
            <v>6.3E-3</v>
          </cell>
          <cell r="M2413" t="str">
            <v>SUBTOTAL $</v>
          </cell>
          <cell r="N2413">
            <v>0</v>
          </cell>
          <cell r="O2413">
            <v>425</v>
          </cell>
          <cell r="P2413">
            <v>0</v>
          </cell>
          <cell r="Q2413">
            <v>0</v>
          </cell>
          <cell r="T2413">
            <v>0</v>
          </cell>
        </row>
        <row r="2414">
          <cell r="C2414" t="str">
            <v>II. MATERIALES</v>
          </cell>
          <cell r="D2414">
            <v>0</v>
          </cell>
          <cell r="E2414">
            <v>0</v>
          </cell>
          <cell r="F2414">
            <v>0</v>
          </cell>
          <cell r="G2414">
            <v>0</v>
          </cell>
          <cell r="H2414">
            <v>0</v>
          </cell>
          <cell r="I2414">
            <v>0</v>
          </cell>
          <cell r="J2414">
            <v>0</v>
          </cell>
          <cell r="K2414">
            <v>0</v>
          </cell>
          <cell r="L2414">
            <v>0</v>
          </cell>
          <cell r="M2414">
            <v>0</v>
          </cell>
          <cell r="N2414">
            <v>0</v>
          </cell>
          <cell r="O2414">
            <v>0</v>
          </cell>
          <cell r="P2414">
            <v>0</v>
          </cell>
          <cell r="Q2414">
            <v>0</v>
          </cell>
          <cell r="T2414">
            <v>0</v>
          </cell>
        </row>
        <row r="2415">
          <cell r="C2415">
            <v>0</v>
          </cell>
          <cell r="D2415">
            <v>0</v>
          </cell>
          <cell r="E2415">
            <v>0</v>
          </cell>
          <cell r="F2415">
            <v>0</v>
          </cell>
          <cell r="G2415">
            <v>0</v>
          </cell>
          <cell r="H2415">
            <v>0</v>
          </cell>
          <cell r="I2415">
            <v>0</v>
          </cell>
          <cell r="J2415">
            <v>0</v>
          </cell>
          <cell r="K2415">
            <v>0</v>
          </cell>
          <cell r="L2415">
            <v>0</v>
          </cell>
          <cell r="M2415">
            <v>0</v>
          </cell>
          <cell r="N2415">
            <v>0</v>
          </cell>
          <cell r="O2415">
            <v>0</v>
          </cell>
          <cell r="P2415">
            <v>0</v>
          </cell>
          <cell r="Q2415">
            <v>0</v>
          </cell>
          <cell r="T2415">
            <v>0</v>
          </cell>
        </row>
        <row r="2416">
          <cell r="C2416" t="str">
            <v>DESCRIPCIÓN</v>
          </cell>
          <cell r="D2416">
            <v>0</v>
          </cell>
          <cell r="E2416">
            <v>0</v>
          </cell>
          <cell r="F2416">
            <v>0</v>
          </cell>
          <cell r="G2416">
            <v>0</v>
          </cell>
          <cell r="H2416">
            <v>0</v>
          </cell>
          <cell r="I2416">
            <v>0</v>
          </cell>
          <cell r="J2416">
            <v>0</v>
          </cell>
          <cell r="K2416" t="str">
            <v>UNIDAD</v>
          </cell>
          <cell r="L2416" t="str">
            <v>CANTIDAD</v>
          </cell>
          <cell r="M2416" t="str">
            <v>PRECIO UNIT.</v>
          </cell>
          <cell r="N2416">
            <v>0</v>
          </cell>
          <cell r="O2416" t="str">
            <v>Vr. UNITARIO</v>
          </cell>
          <cell r="P2416">
            <v>0</v>
          </cell>
          <cell r="Q2416">
            <v>0</v>
          </cell>
          <cell r="T2416">
            <v>0</v>
          </cell>
        </row>
        <row r="2417">
          <cell r="C2417" t="str">
            <v>TUBERIA PVC NOVAFORT 6''  (160mm) x 6 m Pavco</v>
          </cell>
          <cell r="D2417">
            <v>0</v>
          </cell>
          <cell r="E2417">
            <v>0</v>
          </cell>
          <cell r="F2417">
            <v>0</v>
          </cell>
          <cell r="G2417">
            <v>0</v>
          </cell>
          <cell r="H2417">
            <v>0</v>
          </cell>
          <cell r="I2417">
            <v>0</v>
          </cell>
          <cell r="J2417">
            <v>0</v>
          </cell>
          <cell r="K2417" t="str">
            <v>u</v>
          </cell>
          <cell r="L2417">
            <v>0.17499999999999999</v>
          </cell>
          <cell r="M2417">
            <v>325000</v>
          </cell>
          <cell r="N2417">
            <v>0</v>
          </cell>
          <cell r="O2417">
            <v>56875</v>
          </cell>
          <cell r="P2417">
            <v>0</v>
          </cell>
          <cell r="Q2417">
            <v>0</v>
          </cell>
          <cell r="R2417">
            <v>2.1</v>
          </cell>
          <cell r="T2417" t="str">
            <v>TUBERIA PVC NOVAFORT 6''  (160mm) x 6 m Pavco</v>
          </cell>
        </row>
        <row r="2418">
          <cell r="C2418" t="str">
            <v>Soldadura liquida PVC 1/4 de Gl</v>
          </cell>
          <cell r="D2418">
            <v>0</v>
          </cell>
          <cell r="E2418">
            <v>0</v>
          </cell>
          <cell r="F2418">
            <v>0</v>
          </cell>
          <cell r="G2418">
            <v>0</v>
          </cell>
          <cell r="H2418">
            <v>0</v>
          </cell>
          <cell r="I2418">
            <v>0</v>
          </cell>
          <cell r="J2418">
            <v>0</v>
          </cell>
          <cell r="K2418" t="str">
            <v>u</v>
          </cell>
          <cell r="L2418">
            <v>2.3E-2</v>
          </cell>
          <cell r="M2418">
            <v>10695</v>
          </cell>
          <cell r="N2418">
            <v>0</v>
          </cell>
          <cell r="O2418">
            <v>246</v>
          </cell>
          <cell r="P2418">
            <v>0</v>
          </cell>
          <cell r="Q2418">
            <v>0</v>
          </cell>
          <cell r="R2418">
            <v>0.28000000000000003</v>
          </cell>
          <cell r="T2418" t="str">
            <v>Soldadura liquida PVC 1/4 de Gl</v>
          </cell>
        </row>
        <row r="2419">
          <cell r="C2419" t="str">
            <v xml:space="preserve">Removedor PVC 1/4 galon </v>
          </cell>
          <cell r="D2419">
            <v>0</v>
          </cell>
          <cell r="E2419">
            <v>0</v>
          </cell>
          <cell r="F2419">
            <v>0</v>
          </cell>
          <cell r="G2419">
            <v>0</v>
          </cell>
          <cell r="H2419">
            <v>0</v>
          </cell>
          <cell r="I2419">
            <v>0</v>
          </cell>
          <cell r="J2419">
            <v>0</v>
          </cell>
          <cell r="K2419" t="str">
            <v>u</v>
          </cell>
          <cell r="L2419">
            <v>2.3E-2</v>
          </cell>
          <cell r="M2419">
            <v>32934</v>
          </cell>
          <cell r="N2419">
            <v>0</v>
          </cell>
          <cell r="O2419">
            <v>757</v>
          </cell>
          <cell r="P2419">
            <v>0</v>
          </cell>
          <cell r="Q2419">
            <v>0</v>
          </cell>
          <cell r="R2419">
            <v>0.28000000000000003</v>
          </cell>
          <cell r="T2419" t="str">
            <v xml:space="preserve">Removedor PVC 1/4 galon </v>
          </cell>
        </row>
        <row r="2420">
          <cell r="C2420">
            <v>0</v>
          </cell>
          <cell r="D2420">
            <v>0</v>
          </cell>
          <cell r="E2420">
            <v>0</v>
          </cell>
          <cell r="F2420">
            <v>0</v>
          </cell>
          <cell r="G2420">
            <v>0</v>
          </cell>
          <cell r="H2420">
            <v>0</v>
          </cell>
          <cell r="I2420">
            <v>0</v>
          </cell>
          <cell r="J2420">
            <v>0</v>
          </cell>
          <cell r="K2420" t="str">
            <v/>
          </cell>
          <cell r="L2420">
            <v>0</v>
          </cell>
          <cell r="M2420">
            <v>0</v>
          </cell>
          <cell r="N2420">
            <v>0</v>
          </cell>
          <cell r="O2420">
            <v>0</v>
          </cell>
          <cell r="P2420">
            <v>0</v>
          </cell>
          <cell r="Q2420">
            <v>0</v>
          </cell>
          <cell r="R2420">
            <v>0</v>
          </cell>
          <cell r="T2420">
            <v>0</v>
          </cell>
        </row>
        <row r="2421">
          <cell r="C2421">
            <v>0</v>
          </cell>
          <cell r="D2421">
            <v>0</v>
          </cell>
          <cell r="E2421">
            <v>0</v>
          </cell>
          <cell r="F2421">
            <v>0</v>
          </cell>
          <cell r="G2421">
            <v>0</v>
          </cell>
          <cell r="H2421">
            <v>0</v>
          </cell>
          <cell r="I2421">
            <v>0</v>
          </cell>
          <cell r="J2421">
            <v>0</v>
          </cell>
          <cell r="K2421" t="str">
            <v/>
          </cell>
          <cell r="L2421">
            <v>0</v>
          </cell>
          <cell r="M2421">
            <v>0</v>
          </cell>
          <cell r="N2421">
            <v>0</v>
          </cell>
          <cell r="O2421">
            <v>0</v>
          </cell>
          <cell r="P2421">
            <v>0</v>
          </cell>
          <cell r="Q2421">
            <v>0</v>
          </cell>
          <cell r="R2421">
            <v>0</v>
          </cell>
          <cell r="T2421">
            <v>0</v>
          </cell>
        </row>
        <row r="2422">
          <cell r="C2422">
            <v>0</v>
          </cell>
          <cell r="D2422">
            <v>0</v>
          </cell>
          <cell r="E2422">
            <v>0</v>
          </cell>
          <cell r="F2422">
            <v>0</v>
          </cell>
          <cell r="G2422">
            <v>0</v>
          </cell>
          <cell r="H2422">
            <v>0</v>
          </cell>
          <cell r="I2422">
            <v>0</v>
          </cell>
          <cell r="J2422">
            <v>0</v>
          </cell>
          <cell r="K2422" t="str">
            <v/>
          </cell>
          <cell r="L2422">
            <v>0</v>
          </cell>
          <cell r="M2422">
            <v>0</v>
          </cell>
          <cell r="N2422">
            <v>0</v>
          </cell>
          <cell r="O2422">
            <v>0</v>
          </cell>
          <cell r="P2422">
            <v>0</v>
          </cell>
          <cell r="Q2422">
            <v>0</v>
          </cell>
          <cell r="R2422">
            <v>0</v>
          </cell>
          <cell r="T2422">
            <v>0</v>
          </cell>
        </row>
        <row r="2423">
          <cell r="C2423">
            <v>0</v>
          </cell>
          <cell r="D2423">
            <v>0</v>
          </cell>
          <cell r="E2423">
            <v>0</v>
          </cell>
          <cell r="F2423">
            <v>0</v>
          </cell>
          <cell r="G2423">
            <v>0</v>
          </cell>
          <cell r="H2423">
            <v>0</v>
          </cell>
          <cell r="I2423">
            <v>0</v>
          </cell>
          <cell r="J2423">
            <v>0</v>
          </cell>
          <cell r="K2423" t="str">
            <v/>
          </cell>
          <cell r="L2423">
            <v>0</v>
          </cell>
          <cell r="M2423">
            <v>0</v>
          </cell>
          <cell r="N2423">
            <v>0</v>
          </cell>
          <cell r="O2423">
            <v>0</v>
          </cell>
          <cell r="P2423">
            <v>0</v>
          </cell>
          <cell r="Q2423">
            <v>0</v>
          </cell>
          <cell r="R2423">
            <v>0</v>
          </cell>
          <cell r="T2423">
            <v>0</v>
          </cell>
        </row>
        <row r="2424">
          <cell r="C2424">
            <v>0</v>
          </cell>
          <cell r="D2424">
            <v>0</v>
          </cell>
          <cell r="E2424">
            <v>0</v>
          </cell>
          <cell r="F2424">
            <v>0</v>
          </cell>
          <cell r="G2424">
            <v>0</v>
          </cell>
          <cell r="H2424">
            <v>0</v>
          </cell>
          <cell r="I2424">
            <v>0</v>
          </cell>
          <cell r="J2424">
            <v>0</v>
          </cell>
          <cell r="K2424">
            <v>0</v>
          </cell>
          <cell r="L2424">
            <v>0.85970000000000002</v>
          </cell>
          <cell r="M2424" t="str">
            <v>SUBTOTAL $</v>
          </cell>
          <cell r="N2424">
            <v>0</v>
          </cell>
          <cell r="O2424">
            <v>57878</v>
          </cell>
          <cell r="P2424">
            <v>0</v>
          </cell>
          <cell r="Q2424">
            <v>0</v>
          </cell>
          <cell r="T2424">
            <v>0</v>
          </cell>
        </row>
        <row r="2425">
          <cell r="C2425" t="str">
            <v>III. TRANSPORTES</v>
          </cell>
          <cell r="D2425">
            <v>0</v>
          </cell>
          <cell r="E2425">
            <v>0</v>
          </cell>
          <cell r="F2425">
            <v>0</v>
          </cell>
          <cell r="G2425">
            <v>0</v>
          </cell>
          <cell r="H2425">
            <v>0</v>
          </cell>
          <cell r="I2425">
            <v>0</v>
          </cell>
          <cell r="J2425">
            <v>0</v>
          </cell>
          <cell r="K2425">
            <v>0</v>
          </cell>
          <cell r="L2425">
            <v>0</v>
          </cell>
          <cell r="M2425">
            <v>0</v>
          </cell>
          <cell r="N2425">
            <v>0</v>
          </cell>
          <cell r="O2425">
            <v>0</v>
          </cell>
          <cell r="P2425">
            <v>0</v>
          </cell>
          <cell r="Q2425">
            <v>0</v>
          </cell>
          <cell r="T2425">
            <v>0</v>
          </cell>
        </row>
        <row r="2426">
          <cell r="C2426">
            <v>0</v>
          </cell>
          <cell r="D2426">
            <v>0</v>
          </cell>
          <cell r="E2426">
            <v>0</v>
          </cell>
          <cell r="F2426">
            <v>0</v>
          </cell>
          <cell r="G2426">
            <v>0</v>
          </cell>
          <cell r="H2426">
            <v>0</v>
          </cell>
          <cell r="I2426">
            <v>0</v>
          </cell>
          <cell r="J2426">
            <v>0</v>
          </cell>
          <cell r="K2426">
            <v>0</v>
          </cell>
          <cell r="L2426">
            <v>0</v>
          </cell>
          <cell r="M2426">
            <v>0</v>
          </cell>
          <cell r="N2426">
            <v>0</v>
          </cell>
          <cell r="O2426">
            <v>0</v>
          </cell>
          <cell r="P2426">
            <v>0</v>
          </cell>
          <cell r="Q2426">
            <v>0</v>
          </cell>
          <cell r="T2426">
            <v>0</v>
          </cell>
        </row>
        <row r="2427">
          <cell r="C2427" t="str">
            <v>MATERIAL</v>
          </cell>
          <cell r="D2427">
            <v>0</v>
          </cell>
          <cell r="E2427">
            <v>0</v>
          </cell>
          <cell r="F2427">
            <v>0</v>
          </cell>
          <cell r="G2427">
            <v>0</v>
          </cell>
          <cell r="H2427">
            <v>0</v>
          </cell>
          <cell r="I2427">
            <v>0</v>
          </cell>
          <cell r="J2427" t="str">
            <v>VOL. o PESO</v>
          </cell>
          <cell r="K2427" t="str">
            <v>DISTANCIA</v>
          </cell>
          <cell r="L2427" t="str">
            <v>M3 o Ton/Km</v>
          </cell>
          <cell r="M2427" t="str">
            <v>TARIFA</v>
          </cell>
          <cell r="N2427">
            <v>0</v>
          </cell>
          <cell r="O2427" t="str">
            <v>Vr. UNITARIO</v>
          </cell>
          <cell r="P2427">
            <v>0</v>
          </cell>
          <cell r="Q2427">
            <v>0</v>
          </cell>
          <cell r="T2427">
            <v>0</v>
          </cell>
        </row>
        <row r="2428">
          <cell r="C2428" t="str">
            <v>Transporte de materiales</v>
          </cell>
          <cell r="D2428">
            <v>0</v>
          </cell>
          <cell r="E2428">
            <v>0</v>
          </cell>
          <cell r="F2428">
            <v>0</v>
          </cell>
          <cell r="G2428">
            <v>0</v>
          </cell>
          <cell r="H2428">
            <v>0</v>
          </cell>
          <cell r="I2428">
            <v>0</v>
          </cell>
          <cell r="J2428" t="str">
            <v>m3k</v>
          </cell>
          <cell r="K2428">
            <v>125</v>
          </cell>
          <cell r="L2428">
            <v>3.0909374999999999E-3</v>
          </cell>
          <cell r="M2428">
            <v>1350</v>
          </cell>
          <cell r="N2428">
            <v>0</v>
          </cell>
          <cell r="O2428">
            <v>522</v>
          </cell>
          <cell r="P2428">
            <v>0</v>
          </cell>
          <cell r="Q2428">
            <v>0</v>
          </cell>
          <cell r="R2428">
            <v>4.6399999999999997</v>
          </cell>
          <cell r="T2428" t="str">
            <v>Transporte de materiales</v>
          </cell>
        </row>
        <row r="2429">
          <cell r="C2429">
            <v>0</v>
          </cell>
          <cell r="D2429">
            <v>0</v>
          </cell>
          <cell r="E2429">
            <v>0</v>
          </cell>
          <cell r="F2429">
            <v>0</v>
          </cell>
          <cell r="G2429">
            <v>0</v>
          </cell>
          <cell r="H2429">
            <v>0</v>
          </cell>
          <cell r="I2429">
            <v>0</v>
          </cell>
          <cell r="J2429" t="str">
            <v/>
          </cell>
          <cell r="K2429">
            <v>0</v>
          </cell>
          <cell r="L2429">
            <v>0</v>
          </cell>
          <cell r="M2429">
            <v>0</v>
          </cell>
          <cell r="N2429">
            <v>0</v>
          </cell>
          <cell r="O2429">
            <v>0</v>
          </cell>
          <cell r="P2429">
            <v>0</v>
          </cell>
          <cell r="Q2429">
            <v>0</v>
          </cell>
          <cell r="R2429">
            <v>0</v>
          </cell>
          <cell r="T2429">
            <v>0</v>
          </cell>
        </row>
        <row r="2430">
          <cell r="C2430">
            <v>0</v>
          </cell>
          <cell r="D2430">
            <v>0</v>
          </cell>
          <cell r="E2430">
            <v>0</v>
          </cell>
          <cell r="F2430">
            <v>0</v>
          </cell>
          <cell r="G2430">
            <v>0</v>
          </cell>
          <cell r="H2430">
            <v>0</v>
          </cell>
          <cell r="I2430">
            <v>0</v>
          </cell>
          <cell r="J2430" t="str">
            <v/>
          </cell>
          <cell r="K2430">
            <v>0</v>
          </cell>
          <cell r="L2430">
            <v>0</v>
          </cell>
          <cell r="M2430">
            <v>0</v>
          </cell>
          <cell r="N2430">
            <v>0</v>
          </cell>
          <cell r="O2430">
            <v>0</v>
          </cell>
          <cell r="P2430">
            <v>0</v>
          </cell>
          <cell r="Q2430">
            <v>0</v>
          </cell>
          <cell r="R2430">
            <v>0</v>
          </cell>
          <cell r="T2430">
            <v>0</v>
          </cell>
        </row>
        <row r="2431">
          <cell r="C2431">
            <v>0</v>
          </cell>
          <cell r="D2431">
            <v>0</v>
          </cell>
          <cell r="E2431">
            <v>0</v>
          </cell>
          <cell r="F2431">
            <v>0</v>
          </cell>
          <cell r="G2431">
            <v>0</v>
          </cell>
          <cell r="H2431">
            <v>0</v>
          </cell>
          <cell r="I2431">
            <v>0</v>
          </cell>
          <cell r="J2431">
            <v>0</v>
          </cell>
          <cell r="K2431">
            <v>0</v>
          </cell>
          <cell r="L2431">
            <v>7.7999999999999996E-3</v>
          </cell>
          <cell r="M2431" t="str">
            <v>SUBTOTAL $</v>
          </cell>
          <cell r="N2431">
            <v>0</v>
          </cell>
          <cell r="O2431">
            <v>522</v>
          </cell>
          <cell r="P2431">
            <v>0</v>
          </cell>
          <cell r="Q2431">
            <v>0</v>
          </cell>
          <cell r="T2431">
            <v>0</v>
          </cell>
        </row>
        <row r="2432">
          <cell r="C2432" t="str">
            <v>IV. MANO DE OBRA</v>
          </cell>
          <cell r="D2432">
            <v>0</v>
          </cell>
          <cell r="E2432">
            <v>0</v>
          </cell>
          <cell r="F2432">
            <v>0</v>
          </cell>
          <cell r="G2432">
            <v>0</v>
          </cell>
          <cell r="H2432">
            <v>0</v>
          </cell>
          <cell r="I2432">
            <v>0</v>
          </cell>
          <cell r="J2432">
            <v>0</v>
          </cell>
          <cell r="K2432">
            <v>0</v>
          </cell>
          <cell r="L2432">
            <v>0</v>
          </cell>
          <cell r="M2432">
            <v>0</v>
          </cell>
          <cell r="N2432">
            <v>0</v>
          </cell>
          <cell r="O2432">
            <v>0</v>
          </cell>
          <cell r="P2432">
            <v>0</v>
          </cell>
          <cell r="Q2432">
            <v>0</v>
          </cell>
          <cell r="T2432">
            <v>0</v>
          </cell>
        </row>
        <row r="2433">
          <cell r="C2433">
            <v>0</v>
          </cell>
          <cell r="D2433">
            <v>0</v>
          </cell>
          <cell r="E2433">
            <v>0</v>
          </cell>
          <cell r="F2433">
            <v>0</v>
          </cell>
          <cell r="G2433">
            <v>0</v>
          </cell>
          <cell r="H2433">
            <v>0</v>
          </cell>
          <cell r="I2433">
            <v>0</v>
          </cell>
          <cell r="J2433">
            <v>0</v>
          </cell>
          <cell r="K2433">
            <v>0</v>
          </cell>
          <cell r="L2433">
            <v>0</v>
          </cell>
          <cell r="M2433">
            <v>0</v>
          </cell>
          <cell r="N2433">
            <v>0</v>
          </cell>
          <cell r="O2433">
            <v>0</v>
          </cell>
          <cell r="P2433">
            <v>0</v>
          </cell>
          <cell r="Q2433">
            <v>0</v>
          </cell>
          <cell r="T2433">
            <v>0</v>
          </cell>
        </row>
        <row r="2434">
          <cell r="C2434" t="str">
            <v>TRABAJADOR</v>
          </cell>
          <cell r="D2434">
            <v>0</v>
          </cell>
          <cell r="E2434">
            <v>0</v>
          </cell>
          <cell r="F2434">
            <v>0</v>
          </cell>
          <cell r="G2434">
            <v>0</v>
          </cell>
          <cell r="H2434">
            <v>0</v>
          </cell>
          <cell r="I2434" t="str">
            <v>CANTIDAD</v>
          </cell>
          <cell r="J2434" t="str">
            <v>JORNAL</v>
          </cell>
          <cell r="K2434" t="str">
            <v>PRESTACIONES</v>
          </cell>
          <cell r="L2434" t="str">
            <v>JORNAL TOTAL</v>
          </cell>
          <cell r="M2434" t="str">
            <v>RENDIMIENTO</v>
          </cell>
          <cell r="N2434">
            <v>0</v>
          </cell>
          <cell r="O2434" t="str">
            <v>Vr. UNITARIO</v>
          </cell>
          <cell r="P2434">
            <v>0</v>
          </cell>
          <cell r="Q2434">
            <v>0</v>
          </cell>
          <cell r="R2434">
            <v>0</v>
          </cell>
          <cell r="T2434">
            <v>0</v>
          </cell>
        </row>
        <row r="2435">
          <cell r="C2435" t="str">
            <v>Oficial</v>
          </cell>
          <cell r="D2435">
            <v>0</v>
          </cell>
          <cell r="E2435">
            <v>0</v>
          </cell>
          <cell r="F2435">
            <v>0</v>
          </cell>
          <cell r="G2435">
            <v>0</v>
          </cell>
          <cell r="H2435">
            <v>0</v>
          </cell>
          <cell r="I2435">
            <v>1</v>
          </cell>
          <cell r="J2435">
            <v>88160</v>
          </cell>
          <cell r="K2435">
            <v>1.6933</v>
          </cell>
          <cell r="L2435">
            <v>149281</v>
          </cell>
          <cell r="M2435">
            <v>36</v>
          </cell>
          <cell r="N2435">
            <v>0</v>
          </cell>
          <cell r="O2435">
            <v>4147</v>
          </cell>
          <cell r="P2435">
            <v>0</v>
          </cell>
          <cell r="Q2435">
            <v>0</v>
          </cell>
          <cell r="R2435">
            <v>0.33</v>
          </cell>
          <cell r="T2435" t="str">
            <v>Oficial</v>
          </cell>
        </row>
        <row r="2436">
          <cell r="C2436" t="str">
            <v>Ayudante Raso</v>
          </cell>
          <cell r="D2436">
            <v>0</v>
          </cell>
          <cell r="E2436">
            <v>0</v>
          </cell>
          <cell r="F2436">
            <v>0</v>
          </cell>
          <cell r="G2436">
            <v>0</v>
          </cell>
          <cell r="H2436">
            <v>0</v>
          </cell>
          <cell r="I2436">
            <v>2</v>
          </cell>
          <cell r="J2436">
            <v>44900</v>
          </cell>
          <cell r="K2436">
            <v>1.744</v>
          </cell>
          <cell r="L2436">
            <v>156611</v>
          </cell>
          <cell r="M2436">
            <v>36</v>
          </cell>
          <cell r="N2436">
            <v>0</v>
          </cell>
          <cell r="O2436">
            <v>4350</v>
          </cell>
          <cell r="P2436">
            <v>0</v>
          </cell>
          <cell r="Q2436">
            <v>0</v>
          </cell>
          <cell r="R2436">
            <v>0.67</v>
          </cell>
          <cell r="T2436" t="str">
            <v>Ayudante Raso</v>
          </cell>
        </row>
        <row r="2437">
          <cell r="C2437">
            <v>0</v>
          </cell>
          <cell r="D2437">
            <v>0</v>
          </cell>
          <cell r="E2437">
            <v>0</v>
          </cell>
          <cell r="F2437">
            <v>0</v>
          </cell>
          <cell r="G2437">
            <v>0</v>
          </cell>
          <cell r="H2437">
            <v>0</v>
          </cell>
          <cell r="I2437">
            <v>0</v>
          </cell>
          <cell r="J2437">
            <v>0</v>
          </cell>
          <cell r="K2437">
            <v>0</v>
          </cell>
          <cell r="L2437">
            <v>0</v>
          </cell>
          <cell r="M2437">
            <v>0</v>
          </cell>
          <cell r="N2437">
            <v>0</v>
          </cell>
          <cell r="O2437">
            <v>0</v>
          </cell>
          <cell r="P2437">
            <v>0</v>
          </cell>
          <cell r="Q2437">
            <v>0</v>
          </cell>
          <cell r="R2437">
            <v>0</v>
          </cell>
          <cell r="T2437">
            <v>0</v>
          </cell>
        </row>
        <row r="2438">
          <cell r="C2438">
            <v>0</v>
          </cell>
          <cell r="D2438">
            <v>0</v>
          </cell>
          <cell r="E2438">
            <v>0</v>
          </cell>
          <cell r="F2438">
            <v>0</v>
          </cell>
          <cell r="G2438">
            <v>0</v>
          </cell>
          <cell r="H2438">
            <v>0</v>
          </cell>
          <cell r="I2438">
            <v>0</v>
          </cell>
          <cell r="J2438">
            <v>0</v>
          </cell>
          <cell r="K2438">
            <v>0</v>
          </cell>
          <cell r="L2438">
            <v>0.12620000000000001</v>
          </cell>
          <cell r="M2438" t="str">
            <v>SUBTOTAL $</v>
          </cell>
          <cell r="N2438">
            <v>0</v>
          </cell>
          <cell r="O2438">
            <v>8497</v>
          </cell>
          <cell r="P2438">
            <v>0</v>
          </cell>
          <cell r="Q2438">
            <v>0</v>
          </cell>
          <cell r="T2438">
            <v>0</v>
          </cell>
        </row>
        <row r="2439">
          <cell r="C2439">
            <v>0</v>
          </cell>
          <cell r="D2439">
            <v>0</v>
          </cell>
          <cell r="E2439">
            <v>0</v>
          </cell>
          <cell r="F2439">
            <v>0</v>
          </cell>
          <cell r="G2439">
            <v>0</v>
          </cell>
          <cell r="H2439">
            <v>0</v>
          </cell>
          <cell r="I2439">
            <v>0</v>
          </cell>
          <cell r="J2439">
            <v>0</v>
          </cell>
          <cell r="K2439">
            <v>0</v>
          </cell>
          <cell r="L2439">
            <v>0</v>
          </cell>
          <cell r="M2439">
            <v>0</v>
          </cell>
          <cell r="N2439">
            <v>0</v>
          </cell>
          <cell r="O2439">
            <v>0</v>
          </cell>
          <cell r="P2439">
            <v>0</v>
          </cell>
          <cell r="Q2439">
            <v>0</v>
          </cell>
        </row>
        <row r="2440">
          <cell r="C2440" t="str">
            <v>TOTAL COSTO DIRECTO $</v>
          </cell>
          <cell r="D2440">
            <v>0</v>
          </cell>
          <cell r="E2440">
            <v>0</v>
          </cell>
          <cell r="F2440">
            <v>0</v>
          </cell>
          <cell r="G2440">
            <v>0</v>
          </cell>
          <cell r="H2440">
            <v>0</v>
          </cell>
          <cell r="I2440">
            <v>0</v>
          </cell>
          <cell r="J2440">
            <v>0</v>
          </cell>
          <cell r="K2440">
            <v>0</v>
          </cell>
          <cell r="L2440">
            <v>0</v>
          </cell>
          <cell r="M2440">
            <v>0</v>
          </cell>
          <cell r="N2440">
            <v>0</v>
          </cell>
          <cell r="O2440">
            <v>67322</v>
          </cell>
          <cell r="P2440">
            <v>0</v>
          </cell>
          <cell r="Q2440">
            <v>0</v>
          </cell>
        </row>
        <row r="2441">
          <cell r="C2441" t="str">
            <v>V. COSTOS INDIRECTOS</v>
          </cell>
          <cell r="D2441">
            <v>0</v>
          </cell>
          <cell r="E2441">
            <v>0</v>
          </cell>
          <cell r="F2441">
            <v>0</v>
          </cell>
          <cell r="G2441">
            <v>0</v>
          </cell>
          <cell r="H2441">
            <v>0</v>
          </cell>
          <cell r="I2441">
            <v>0</v>
          </cell>
          <cell r="J2441">
            <v>0</v>
          </cell>
          <cell r="K2441">
            <v>0</v>
          </cell>
          <cell r="L2441">
            <v>0</v>
          </cell>
          <cell r="M2441">
            <v>0</v>
          </cell>
          <cell r="N2441">
            <v>0</v>
          </cell>
          <cell r="O2441">
            <v>0</v>
          </cell>
          <cell r="P2441">
            <v>0</v>
          </cell>
          <cell r="Q2441">
            <v>0</v>
          </cell>
        </row>
        <row r="2442">
          <cell r="C2442">
            <v>0</v>
          </cell>
          <cell r="D2442">
            <v>0</v>
          </cell>
          <cell r="E2442">
            <v>0</v>
          </cell>
          <cell r="F2442">
            <v>0</v>
          </cell>
          <cell r="G2442">
            <v>0</v>
          </cell>
          <cell r="H2442">
            <v>0</v>
          </cell>
          <cell r="I2442">
            <v>0</v>
          </cell>
          <cell r="J2442">
            <v>0</v>
          </cell>
          <cell r="K2442">
            <v>0</v>
          </cell>
          <cell r="L2442">
            <v>0</v>
          </cell>
          <cell r="M2442">
            <v>0</v>
          </cell>
          <cell r="N2442">
            <v>0</v>
          </cell>
          <cell r="O2442">
            <v>0</v>
          </cell>
          <cell r="P2442">
            <v>0</v>
          </cell>
          <cell r="Q2442">
            <v>0</v>
          </cell>
        </row>
        <row r="2443">
          <cell r="C2443" t="str">
            <v>Descripción</v>
          </cell>
          <cell r="D2443">
            <v>0</v>
          </cell>
          <cell r="E2443">
            <v>0</v>
          </cell>
          <cell r="F2443">
            <v>0</v>
          </cell>
          <cell r="G2443">
            <v>0</v>
          </cell>
          <cell r="H2443">
            <v>0</v>
          </cell>
          <cell r="I2443">
            <v>0</v>
          </cell>
          <cell r="J2443">
            <v>0</v>
          </cell>
          <cell r="K2443">
            <v>0</v>
          </cell>
          <cell r="L2443" t="str">
            <v>Porcentaje</v>
          </cell>
          <cell r="M2443" t="str">
            <v>Valor Total</v>
          </cell>
          <cell r="N2443">
            <v>0</v>
          </cell>
          <cell r="O2443">
            <v>0</v>
          </cell>
          <cell r="P2443">
            <v>0</v>
          </cell>
          <cell r="Q2443">
            <v>0</v>
          </cell>
        </row>
        <row r="2444">
          <cell r="C2444" t="str">
            <v>ADMINISTRACION</v>
          </cell>
          <cell r="D2444">
            <v>0</v>
          </cell>
          <cell r="E2444">
            <v>0</v>
          </cell>
          <cell r="F2444">
            <v>0</v>
          </cell>
          <cell r="G2444">
            <v>0</v>
          </cell>
          <cell r="H2444">
            <v>0</v>
          </cell>
          <cell r="I2444">
            <v>0</v>
          </cell>
          <cell r="J2444">
            <v>0</v>
          </cell>
          <cell r="K2444">
            <v>0</v>
          </cell>
          <cell r="L2444">
            <v>0.23930000000000001</v>
          </cell>
          <cell r="M2444">
            <v>16110</v>
          </cell>
          <cell r="N2444">
            <v>0</v>
          </cell>
          <cell r="O2444">
            <v>0</v>
          </cell>
          <cell r="P2444">
            <v>0</v>
          </cell>
          <cell r="Q2444">
            <v>0</v>
          </cell>
        </row>
        <row r="2445">
          <cell r="C2445" t="str">
            <v xml:space="preserve">IMPREVISTOS </v>
          </cell>
          <cell r="D2445">
            <v>0</v>
          </cell>
          <cell r="E2445">
            <v>0</v>
          </cell>
          <cell r="F2445">
            <v>0</v>
          </cell>
          <cell r="G2445">
            <v>0</v>
          </cell>
          <cell r="H2445">
            <v>0</v>
          </cell>
          <cell r="I2445">
            <v>0</v>
          </cell>
          <cell r="J2445">
            <v>0</v>
          </cell>
          <cell r="K2445">
            <v>0</v>
          </cell>
          <cell r="L2445">
            <v>0</v>
          </cell>
          <cell r="M2445">
            <v>0</v>
          </cell>
          <cell r="N2445">
            <v>0</v>
          </cell>
          <cell r="O2445">
            <v>0</v>
          </cell>
          <cell r="P2445">
            <v>0</v>
          </cell>
          <cell r="Q2445">
            <v>0</v>
          </cell>
        </row>
        <row r="2446">
          <cell r="C2446" t="str">
            <v>UTILIDAD</v>
          </cell>
          <cell r="D2446">
            <v>0</v>
          </cell>
          <cell r="E2446">
            <v>0</v>
          </cell>
          <cell r="F2446">
            <v>0</v>
          </cell>
          <cell r="G2446">
            <v>0</v>
          </cell>
          <cell r="H2446">
            <v>0</v>
          </cell>
          <cell r="I2446">
            <v>0</v>
          </cell>
          <cell r="J2446">
            <v>0</v>
          </cell>
          <cell r="K2446">
            <v>0</v>
          </cell>
          <cell r="L2446">
            <v>0.05</v>
          </cell>
          <cell r="M2446">
            <v>3366</v>
          </cell>
          <cell r="N2446">
            <v>0</v>
          </cell>
          <cell r="O2446">
            <v>0</v>
          </cell>
          <cell r="P2446">
            <v>0</v>
          </cell>
          <cell r="Q2446">
            <v>0</v>
          </cell>
        </row>
        <row r="2447">
          <cell r="C2447" t="str">
            <v>SUBTOTAL $</v>
          </cell>
          <cell r="D2447">
            <v>0</v>
          </cell>
          <cell r="E2447">
            <v>0</v>
          </cell>
          <cell r="F2447">
            <v>0</v>
          </cell>
          <cell r="G2447">
            <v>0</v>
          </cell>
          <cell r="H2447">
            <v>0</v>
          </cell>
          <cell r="I2447">
            <v>0</v>
          </cell>
          <cell r="J2447">
            <v>0</v>
          </cell>
          <cell r="K2447">
            <v>0</v>
          </cell>
          <cell r="L2447">
            <v>0</v>
          </cell>
          <cell r="M2447">
            <v>0</v>
          </cell>
          <cell r="N2447">
            <v>0</v>
          </cell>
          <cell r="O2447">
            <v>19476</v>
          </cell>
          <cell r="P2447">
            <v>0</v>
          </cell>
          <cell r="Q2447">
            <v>0</v>
          </cell>
        </row>
        <row r="2448">
          <cell r="C2448">
            <v>0</v>
          </cell>
          <cell r="D2448">
            <v>0</v>
          </cell>
          <cell r="E2448">
            <v>0</v>
          </cell>
          <cell r="F2448">
            <v>0</v>
          </cell>
          <cell r="G2448">
            <v>0</v>
          </cell>
          <cell r="H2448">
            <v>0</v>
          </cell>
          <cell r="I2448">
            <v>0</v>
          </cell>
          <cell r="J2448">
            <v>0</v>
          </cell>
          <cell r="K2448">
            <v>0</v>
          </cell>
          <cell r="L2448">
            <v>0</v>
          </cell>
          <cell r="M2448">
            <v>0</v>
          </cell>
          <cell r="N2448">
            <v>0</v>
          </cell>
          <cell r="O2448">
            <v>0</v>
          </cell>
          <cell r="P2448">
            <v>0</v>
          </cell>
          <cell r="Q2448">
            <v>0</v>
          </cell>
        </row>
        <row r="2449">
          <cell r="C2449" t="str">
            <v>Precio Unitario Total Aproximado al peso $</v>
          </cell>
          <cell r="D2449">
            <v>0</v>
          </cell>
          <cell r="E2449">
            <v>0</v>
          </cell>
          <cell r="F2449">
            <v>0</v>
          </cell>
          <cell r="G2449">
            <v>0</v>
          </cell>
          <cell r="H2449">
            <v>0</v>
          </cell>
          <cell r="I2449">
            <v>0</v>
          </cell>
          <cell r="J2449">
            <v>0</v>
          </cell>
          <cell r="K2449">
            <v>0</v>
          </cell>
          <cell r="L2449">
            <v>0</v>
          </cell>
          <cell r="M2449">
            <v>0</v>
          </cell>
          <cell r="N2449">
            <v>0</v>
          </cell>
          <cell r="O2449">
            <v>86798</v>
          </cell>
          <cell r="P2449">
            <v>0</v>
          </cell>
          <cell r="Q2449">
            <v>0</v>
          </cell>
        </row>
        <row r="2450">
          <cell r="C2450">
            <v>0</v>
          </cell>
          <cell r="D2450">
            <v>0</v>
          </cell>
          <cell r="E2450">
            <v>0</v>
          </cell>
          <cell r="F2450">
            <v>0</v>
          </cell>
          <cell r="G2450">
            <v>0</v>
          </cell>
          <cell r="H2450">
            <v>0</v>
          </cell>
          <cell r="I2450">
            <v>0</v>
          </cell>
          <cell r="J2450">
            <v>0</v>
          </cell>
          <cell r="K2450">
            <v>0</v>
          </cell>
          <cell r="L2450">
            <v>0</v>
          </cell>
          <cell r="M2450">
            <v>0</v>
          </cell>
          <cell r="N2450">
            <v>0</v>
          </cell>
          <cell r="O2450">
            <v>0</v>
          </cell>
          <cell r="P2450">
            <v>0</v>
          </cell>
          <cell r="Q2450">
            <v>0</v>
          </cell>
        </row>
        <row r="2451">
          <cell r="C2451">
            <v>0</v>
          </cell>
          <cell r="D2451">
            <v>0</v>
          </cell>
          <cell r="E2451">
            <v>0</v>
          </cell>
          <cell r="F2451">
            <v>0</v>
          </cell>
          <cell r="G2451">
            <v>0</v>
          </cell>
          <cell r="H2451">
            <v>0</v>
          </cell>
          <cell r="I2451">
            <v>0</v>
          </cell>
          <cell r="J2451">
            <v>0</v>
          </cell>
          <cell r="K2451">
            <v>0</v>
          </cell>
          <cell r="L2451">
            <v>0</v>
          </cell>
          <cell r="M2451">
            <v>0</v>
          </cell>
          <cell r="N2451">
            <v>0</v>
          </cell>
          <cell r="O2451">
            <v>0</v>
          </cell>
          <cell r="P2451">
            <v>0</v>
          </cell>
          <cell r="Q2451">
            <v>0</v>
          </cell>
        </row>
        <row r="2452">
          <cell r="C2452">
            <v>0</v>
          </cell>
          <cell r="D2452">
            <v>0</v>
          </cell>
          <cell r="E2452">
            <v>0</v>
          </cell>
          <cell r="F2452">
            <v>0</v>
          </cell>
          <cell r="G2452">
            <v>0</v>
          </cell>
          <cell r="H2452" t="str">
            <v>Firma</v>
          </cell>
          <cell r="I2452">
            <v>0</v>
          </cell>
          <cell r="J2452">
            <v>0</v>
          </cell>
          <cell r="K2452">
            <v>0</v>
          </cell>
          <cell r="L2452">
            <v>0</v>
          </cell>
          <cell r="M2452">
            <v>0</v>
          </cell>
          <cell r="N2452">
            <v>0</v>
          </cell>
          <cell r="O2452">
            <v>0</v>
          </cell>
          <cell r="P2452">
            <v>0</v>
          </cell>
          <cell r="Q2452">
            <v>0</v>
          </cell>
        </row>
        <row r="2453">
          <cell r="C2453">
            <v>0</v>
          </cell>
          <cell r="D2453">
            <v>0</v>
          </cell>
          <cell r="E2453">
            <v>0</v>
          </cell>
          <cell r="F2453">
            <v>0</v>
          </cell>
          <cell r="G2453">
            <v>0</v>
          </cell>
          <cell r="H2453" t="str">
            <v>Nombre:</v>
          </cell>
          <cell r="I2453">
            <v>0</v>
          </cell>
          <cell r="J2453">
            <v>0</v>
          </cell>
          <cell r="K2453">
            <v>0</v>
          </cell>
          <cell r="L2453">
            <v>0</v>
          </cell>
          <cell r="M2453">
            <v>0</v>
          </cell>
          <cell r="N2453">
            <v>0</v>
          </cell>
          <cell r="O2453">
            <v>0</v>
          </cell>
          <cell r="P2453">
            <v>0</v>
          </cell>
          <cell r="Q2453">
            <v>0</v>
          </cell>
        </row>
        <row r="2454">
          <cell r="C2454">
            <v>0</v>
          </cell>
          <cell r="D2454">
            <v>0</v>
          </cell>
          <cell r="E2454">
            <v>0</v>
          </cell>
          <cell r="F2454">
            <v>0</v>
          </cell>
          <cell r="G2454">
            <v>0</v>
          </cell>
          <cell r="H2454" t="str">
            <v>Representante Legal del Contratista o su Apoderado</v>
          </cell>
          <cell r="I2454">
            <v>0</v>
          </cell>
          <cell r="J2454">
            <v>0</v>
          </cell>
          <cell r="K2454">
            <v>0</v>
          </cell>
          <cell r="L2454">
            <v>0</v>
          </cell>
          <cell r="M2454">
            <v>0</v>
          </cell>
          <cell r="N2454">
            <v>0</v>
          </cell>
          <cell r="O2454">
            <v>0</v>
          </cell>
          <cell r="P2454">
            <v>0</v>
          </cell>
          <cell r="Q2454">
            <v>0</v>
          </cell>
        </row>
        <row r="2455">
          <cell r="C2455">
            <v>0</v>
          </cell>
          <cell r="D2455">
            <v>0</v>
          </cell>
          <cell r="E2455">
            <v>0</v>
          </cell>
          <cell r="F2455">
            <v>0</v>
          </cell>
          <cell r="G2455">
            <v>0</v>
          </cell>
          <cell r="H2455" t="str">
            <v>Matricula No. :</v>
          </cell>
          <cell r="I2455">
            <v>0</v>
          </cell>
          <cell r="J2455">
            <v>0</v>
          </cell>
          <cell r="K2455">
            <v>0</v>
          </cell>
          <cell r="L2455">
            <v>0</v>
          </cell>
          <cell r="M2455">
            <v>0</v>
          </cell>
          <cell r="N2455">
            <v>0</v>
          </cell>
          <cell r="O2455">
            <v>0</v>
          </cell>
          <cell r="P2455">
            <v>0</v>
          </cell>
          <cell r="Q2455">
            <v>0</v>
          </cell>
        </row>
        <row r="2456">
          <cell r="C2456">
            <v>0</v>
          </cell>
          <cell r="D2456">
            <v>0</v>
          </cell>
          <cell r="E2456">
            <v>0</v>
          </cell>
          <cell r="F2456">
            <v>0</v>
          </cell>
          <cell r="G2456">
            <v>0</v>
          </cell>
          <cell r="H2456" t="str">
            <v xml:space="preserve"> </v>
          </cell>
          <cell r="I2456">
            <v>0</v>
          </cell>
          <cell r="J2456">
            <v>0</v>
          </cell>
          <cell r="K2456">
            <v>0</v>
          </cell>
          <cell r="L2456">
            <v>0</v>
          </cell>
          <cell r="M2456">
            <v>0</v>
          </cell>
          <cell r="N2456">
            <v>0</v>
          </cell>
          <cell r="O2456">
            <v>0</v>
          </cell>
          <cell r="P2456">
            <v>0</v>
          </cell>
          <cell r="Q2456">
            <v>0</v>
          </cell>
        </row>
        <row r="2457">
          <cell r="C2457" t="str">
            <v>OBSERVACIONES INTERVENTORÍA</v>
          </cell>
          <cell r="D2457">
            <v>0</v>
          </cell>
          <cell r="E2457">
            <v>0</v>
          </cell>
          <cell r="F2457">
            <v>0</v>
          </cell>
          <cell r="G2457">
            <v>0</v>
          </cell>
          <cell r="H2457">
            <v>0</v>
          </cell>
          <cell r="I2457">
            <v>0</v>
          </cell>
          <cell r="J2457">
            <v>0</v>
          </cell>
          <cell r="K2457">
            <v>0</v>
          </cell>
          <cell r="L2457">
            <v>0</v>
          </cell>
          <cell r="M2457">
            <v>0</v>
          </cell>
          <cell r="N2457">
            <v>0</v>
          </cell>
          <cell r="O2457">
            <v>0</v>
          </cell>
          <cell r="P2457">
            <v>0</v>
          </cell>
          <cell r="Q2457">
            <v>0</v>
          </cell>
        </row>
        <row r="2458">
          <cell r="C2458">
            <v>0</v>
          </cell>
          <cell r="D2458">
            <v>0</v>
          </cell>
          <cell r="E2458">
            <v>0</v>
          </cell>
          <cell r="F2458">
            <v>0</v>
          </cell>
          <cell r="G2458">
            <v>0</v>
          </cell>
          <cell r="H2458">
            <v>0</v>
          </cell>
          <cell r="I2458">
            <v>0</v>
          </cell>
          <cell r="J2458">
            <v>0</v>
          </cell>
          <cell r="K2458">
            <v>0</v>
          </cell>
          <cell r="L2458">
            <v>0</v>
          </cell>
          <cell r="M2458">
            <v>0</v>
          </cell>
          <cell r="N2458">
            <v>0</v>
          </cell>
          <cell r="O2458">
            <v>0</v>
          </cell>
          <cell r="P2458">
            <v>0</v>
          </cell>
          <cell r="Q2458">
            <v>0</v>
          </cell>
        </row>
        <row r="2459">
          <cell r="C2459">
            <v>0</v>
          </cell>
          <cell r="D2459">
            <v>0</v>
          </cell>
          <cell r="E2459">
            <v>0</v>
          </cell>
          <cell r="F2459">
            <v>0</v>
          </cell>
          <cell r="G2459">
            <v>0</v>
          </cell>
          <cell r="H2459">
            <v>0</v>
          </cell>
          <cell r="I2459">
            <v>0</v>
          </cell>
          <cell r="J2459">
            <v>0</v>
          </cell>
          <cell r="K2459">
            <v>0</v>
          </cell>
          <cell r="L2459">
            <v>0</v>
          </cell>
          <cell r="M2459">
            <v>0</v>
          </cell>
          <cell r="N2459">
            <v>0</v>
          </cell>
          <cell r="O2459">
            <v>0</v>
          </cell>
          <cell r="P2459">
            <v>0</v>
          </cell>
          <cell r="Q2459">
            <v>0</v>
          </cell>
        </row>
        <row r="2460">
          <cell r="C2460">
            <v>0</v>
          </cell>
          <cell r="D2460">
            <v>0</v>
          </cell>
          <cell r="E2460">
            <v>0</v>
          </cell>
          <cell r="F2460">
            <v>0</v>
          </cell>
          <cell r="G2460">
            <v>0</v>
          </cell>
          <cell r="H2460">
            <v>0</v>
          </cell>
          <cell r="I2460">
            <v>0</v>
          </cell>
          <cell r="J2460">
            <v>0</v>
          </cell>
          <cell r="K2460">
            <v>0</v>
          </cell>
          <cell r="L2460">
            <v>0</v>
          </cell>
          <cell r="M2460">
            <v>0</v>
          </cell>
          <cell r="N2460">
            <v>0</v>
          </cell>
          <cell r="O2460">
            <v>0</v>
          </cell>
          <cell r="P2460">
            <v>0</v>
          </cell>
          <cell r="Q2460">
            <v>0</v>
          </cell>
        </row>
        <row r="2461">
          <cell r="C2461" t="str">
            <v>APROBACIÓN POR INTERVENTORÍA</v>
          </cell>
          <cell r="D2461">
            <v>0</v>
          </cell>
          <cell r="E2461">
            <v>0</v>
          </cell>
          <cell r="F2461">
            <v>0</v>
          </cell>
          <cell r="G2461">
            <v>0</v>
          </cell>
          <cell r="H2461">
            <v>0</v>
          </cell>
          <cell r="I2461">
            <v>0</v>
          </cell>
          <cell r="J2461">
            <v>0</v>
          </cell>
          <cell r="K2461">
            <v>0</v>
          </cell>
          <cell r="L2461">
            <v>0</v>
          </cell>
          <cell r="M2461">
            <v>0</v>
          </cell>
          <cell r="N2461">
            <v>0</v>
          </cell>
          <cell r="O2461">
            <v>0</v>
          </cell>
          <cell r="P2461">
            <v>0</v>
          </cell>
          <cell r="Q2461">
            <v>0</v>
          </cell>
        </row>
        <row r="2462">
          <cell r="C2462"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2462">
            <v>0</v>
          </cell>
          <cell r="E2462">
            <v>0</v>
          </cell>
          <cell r="F2462">
            <v>0</v>
          </cell>
          <cell r="G2462">
            <v>0</v>
          </cell>
          <cell r="H2462">
            <v>0</v>
          </cell>
          <cell r="I2462">
            <v>0</v>
          </cell>
          <cell r="J2462">
            <v>0</v>
          </cell>
          <cell r="K2462">
            <v>0</v>
          </cell>
          <cell r="L2462">
            <v>0</v>
          </cell>
          <cell r="M2462">
            <v>0</v>
          </cell>
          <cell r="N2462">
            <v>0</v>
          </cell>
          <cell r="O2462">
            <v>0</v>
          </cell>
          <cell r="P2462">
            <v>0</v>
          </cell>
          <cell r="Q2462">
            <v>0</v>
          </cell>
        </row>
        <row r="2463">
          <cell r="C2463">
            <v>0</v>
          </cell>
          <cell r="D2463">
            <v>0</v>
          </cell>
          <cell r="E2463">
            <v>0</v>
          </cell>
          <cell r="F2463">
            <v>0</v>
          </cell>
          <cell r="G2463">
            <v>0</v>
          </cell>
          <cell r="H2463">
            <v>0</v>
          </cell>
          <cell r="I2463">
            <v>0</v>
          </cell>
          <cell r="J2463">
            <v>0</v>
          </cell>
          <cell r="K2463">
            <v>0</v>
          </cell>
          <cell r="L2463">
            <v>0</v>
          </cell>
          <cell r="M2463">
            <v>0</v>
          </cell>
          <cell r="N2463">
            <v>0</v>
          </cell>
          <cell r="O2463">
            <v>0</v>
          </cell>
          <cell r="P2463">
            <v>0</v>
          </cell>
          <cell r="Q2463">
            <v>0</v>
          </cell>
        </row>
        <row r="2464">
          <cell r="C2464"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2464">
            <v>0</v>
          </cell>
          <cell r="E2464">
            <v>0</v>
          </cell>
          <cell r="F2464">
            <v>0</v>
          </cell>
          <cell r="G2464">
            <v>0</v>
          </cell>
          <cell r="H2464">
            <v>0</v>
          </cell>
          <cell r="I2464">
            <v>0</v>
          </cell>
          <cell r="J2464">
            <v>0</v>
          </cell>
          <cell r="K2464">
            <v>0</v>
          </cell>
          <cell r="L2464">
            <v>0</v>
          </cell>
          <cell r="M2464">
            <v>0</v>
          </cell>
          <cell r="N2464">
            <v>0</v>
          </cell>
          <cell r="O2464">
            <v>0</v>
          </cell>
          <cell r="P2464">
            <v>0</v>
          </cell>
          <cell r="Q2464">
            <v>0</v>
          </cell>
        </row>
        <row r="2465">
          <cell r="C2465">
            <v>0</v>
          </cell>
          <cell r="D2465">
            <v>0</v>
          </cell>
          <cell r="E2465">
            <v>0</v>
          </cell>
          <cell r="F2465">
            <v>0</v>
          </cell>
          <cell r="G2465">
            <v>0</v>
          </cell>
          <cell r="H2465">
            <v>0</v>
          </cell>
          <cell r="I2465">
            <v>0</v>
          </cell>
          <cell r="J2465">
            <v>0</v>
          </cell>
          <cell r="K2465">
            <v>0</v>
          </cell>
          <cell r="L2465">
            <v>0</v>
          </cell>
          <cell r="M2465">
            <v>0</v>
          </cell>
          <cell r="N2465">
            <v>0</v>
          </cell>
          <cell r="O2465">
            <v>0</v>
          </cell>
          <cell r="P2465">
            <v>0</v>
          </cell>
          <cell r="Q2465">
            <v>0</v>
          </cell>
        </row>
        <row r="2466">
          <cell r="C2466">
            <v>0</v>
          </cell>
          <cell r="D2466">
            <v>0</v>
          </cell>
          <cell r="E2466">
            <v>0</v>
          </cell>
          <cell r="F2466">
            <v>0</v>
          </cell>
          <cell r="G2466">
            <v>0</v>
          </cell>
          <cell r="H2466">
            <v>0</v>
          </cell>
          <cell r="I2466">
            <v>0</v>
          </cell>
          <cell r="J2466">
            <v>0</v>
          </cell>
          <cell r="K2466">
            <v>0</v>
          </cell>
          <cell r="L2466">
            <v>0</v>
          </cell>
          <cell r="M2466">
            <v>0</v>
          </cell>
          <cell r="N2466">
            <v>0</v>
          </cell>
          <cell r="O2466">
            <v>0</v>
          </cell>
          <cell r="P2466">
            <v>0</v>
          </cell>
          <cell r="Q2466">
            <v>0</v>
          </cell>
        </row>
        <row r="2467">
          <cell r="C2467">
            <v>0</v>
          </cell>
          <cell r="D2467">
            <v>0</v>
          </cell>
          <cell r="E2467">
            <v>0</v>
          </cell>
          <cell r="F2467">
            <v>0</v>
          </cell>
          <cell r="G2467">
            <v>0</v>
          </cell>
          <cell r="H2467" t="str">
            <v>Firma</v>
          </cell>
          <cell r="I2467">
            <v>0</v>
          </cell>
          <cell r="J2467">
            <v>0</v>
          </cell>
          <cell r="K2467">
            <v>0</v>
          </cell>
          <cell r="L2467">
            <v>0</v>
          </cell>
          <cell r="M2467">
            <v>0</v>
          </cell>
          <cell r="N2467">
            <v>0</v>
          </cell>
          <cell r="O2467">
            <v>0</v>
          </cell>
          <cell r="P2467">
            <v>0</v>
          </cell>
          <cell r="Q2467">
            <v>0</v>
          </cell>
        </row>
        <row r="2468">
          <cell r="C2468">
            <v>0</v>
          </cell>
          <cell r="D2468">
            <v>0</v>
          </cell>
          <cell r="E2468">
            <v>0</v>
          </cell>
          <cell r="F2468">
            <v>0</v>
          </cell>
          <cell r="G2468">
            <v>0</v>
          </cell>
          <cell r="H2468" t="str">
            <v>Nombre:</v>
          </cell>
          <cell r="I2468">
            <v>0</v>
          </cell>
          <cell r="J2468">
            <v>0</v>
          </cell>
          <cell r="K2468">
            <v>0</v>
          </cell>
          <cell r="L2468">
            <v>0</v>
          </cell>
          <cell r="M2468">
            <v>0</v>
          </cell>
          <cell r="N2468">
            <v>0</v>
          </cell>
          <cell r="O2468">
            <v>0</v>
          </cell>
          <cell r="P2468">
            <v>0</v>
          </cell>
          <cell r="Q2468">
            <v>0</v>
          </cell>
        </row>
        <row r="2469">
          <cell r="C2469">
            <v>0</v>
          </cell>
          <cell r="D2469">
            <v>0</v>
          </cell>
          <cell r="E2469">
            <v>0</v>
          </cell>
          <cell r="F2469">
            <v>0</v>
          </cell>
          <cell r="G2469">
            <v>0</v>
          </cell>
          <cell r="H2469" t="str">
            <v>Representante Legal del Interventor o su Apoderado</v>
          </cell>
          <cell r="I2469">
            <v>0</v>
          </cell>
          <cell r="J2469">
            <v>0</v>
          </cell>
          <cell r="K2469">
            <v>0</v>
          </cell>
          <cell r="L2469">
            <v>0</v>
          </cell>
          <cell r="M2469">
            <v>0</v>
          </cell>
          <cell r="N2469">
            <v>0</v>
          </cell>
          <cell r="O2469">
            <v>0</v>
          </cell>
          <cell r="P2469">
            <v>0</v>
          </cell>
          <cell r="Q2469">
            <v>0</v>
          </cell>
        </row>
        <row r="2470">
          <cell r="C2470">
            <v>0</v>
          </cell>
          <cell r="D2470">
            <v>0</v>
          </cell>
          <cell r="E2470">
            <v>0</v>
          </cell>
          <cell r="F2470">
            <v>0</v>
          </cell>
          <cell r="G2470">
            <v>0</v>
          </cell>
          <cell r="H2470" t="str">
            <v>Matricula No. :</v>
          </cell>
          <cell r="I2470">
            <v>0</v>
          </cell>
          <cell r="J2470">
            <v>0</v>
          </cell>
          <cell r="K2470">
            <v>0</v>
          </cell>
          <cell r="L2470">
            <v>0</v>
          </cell>
          <cell r="M2470">
            <v>0</v>
          </cell>
          <cell r="N2470">
            <v>0</v>
          </cell>
          <cell r="O2470">
            <v>0</v>
          </cell>
          <cell r="P2470">
            <v>0</v>
          </cell>
          <cell r="Q2470">
            <v>0</v>
          </cell>
        </row>
        <row r="2471">
          <cell r="C2471">
            <v>0</v>
          </cell>
          <cell r="D2471">
            <v>0</v>
          </cell>
          <cell r="E2471">
            <v>0</v>
          </cell>
          <cell r="F2471">
            <v>0</v>
          </cell>
          <cell r="G2471">
            <v>0</v>
          </cell>
          <cell r="H2471">
            <v>0</v>
          </cell>
          <cell r="I2471">
            <v>0</v>
          </cell>
          <cell r="J2471">
            <v>0</v>
          </cell>
          <cell r="K2471">
            <v>0</v>
          </cell>
          <cell r="L2471">
            <v>0</v>
          </cell>
          <cell r="M2471">
            <v>0</v>
          </cell>
          <cell r="N2471">
            <v>0</v>
          </cell>
          <cell r="O2471">
            <v>0</v>
          </cell>
          <cell r="P2471">
            <v>0</v>
          </cell>
          <cell r="Q2471">
            <v>0</v>
          </cell>
        </row>
        <row r="2472">
          <cell r="C2472">
            <v>0</v>
          </cell>
          <cell r="D2472">
            <v>0</v>
          </cell>
          <cell r="E2472">
            <v>0</v>
          </cell>
          <cell r="F2472">
            <v>0</v>
          </cell>
          <cell r="G2472">
            <v>0</v>
          </cell>
          <cell r="H2472">
            <v>0</v>
          </cell>
          <cell r="I2472">
            <v>0</v>
          </cell>
          <cell r="J2472">
            <v>0</v>
          </cell>
          <cell r="K2472">
            <v>0</v>
          </cell>
          <cell r="L2472">
            <v>0</v>
          </cell>
          <cell r="M2472">
            <v>0</v>
          </cell>
          <cell r="N2472">
            <v>0</v>
          </cell>
          <cell r="O2472">
            <v>0</v>
          </cell>
          <cell r="P2472">
            <v>0</v>
          </cell>
          <cell r="Q2472">
            <v>0</v>
          </cell>
        </row>
        <row r="2474">
          <cell r="C2474">
            <v>0</v>
          </cell>
          <cell r="D2474">
            <v>0</v>
          </cell>
          <cell r="E2474">
            <v>0</v>
          </cell>
          <cell r="F2474">
            <v>0</v>
          </cell>
          <cell r="G2474">
            <v>0</v>
          </cell>
          <cell r="H2474">
            <v>0</v>
          </cell>
          <cell r="I2474">
            <v>0</v>
          </cell>
          <cell r="J2474">
            <v>0</v>
          </cell>
          <cell r="K2474">
            <v>0</v>
          </cell>
          <cell r="L2474">
            <v>0</v>
          </cell>
          <cell r="M2474">
            <v>0</v>
          </cell>
          <cell r="N2474">
            <v>0</v>
          </cell>
          <cell r="O2474">
            <v>0</v>
          </cell>
          <cell r="P2474">
            <v>0</v>
          </cell>
          <cell r="Q2474">
            <v>0</v>
          </cell>
        </row>
        <row r="2475">
          <cell r="C2475" t="str">
            <v>Formulario 1 - Propuesta económica  - Documento tipo de selección abreviada de menor cuantía - versión 2</v>
          </cell>
          <cell r="D2475">
            <v>0</v>
          </cell>
          <cell r="E2475">
            <v>0</v>
          </cell>
          <cell r="F2475">
            <v>0</v>
          </cell>
          <cell r="G2475">
            <v>0</v>
          </cell>
          <cell r="H2475">
            <v>0</v>
          </cell>
          <cell r="I2475">
            <v>0</v>
          </cell>
          <cell r="J2475">
            <v>0</v>
          </cell>
          <cell r="K2475">
            <v>0</v>
          </cell>
          <cell r="L2475">
            <v>0</v>
          </cell>
          <cell r="M2475">
            <v>0</v>
          </cell>
          <cell r="N2475">
            <v>0</v>
          </cell>
          <cell r="O2475">
            <v>0</v>
          </cell>
          <cell r="P2475">
            <v>0</v>
          </cell>
          <cell r="Q2475">
            <v>0</v>
          </cell>
        </row>
        <row r="2476">
          <cell r="C2476" t="str">
            <v>Código</v>
          </cell>
          <cell r="D2476" t="str">
            <v>CCE-EICP-FM-25</v>
          </cell>
          <cell r="E2476" t="str">
            <v>Versión</v>
          </cell>
          <cell r="F2476">
            <v>2</v>
          </cell>
          <cell r="G2476">
            <v>0</v>
          </cell>
          <cell r="H2476">
            <v>0</v>
          </cell>
          <cell r="I2476">
            <v>0</v>
          </cell>
          <cell r="J2476">
            <v>0</v>
          </cell>
          <cell r="K2476">
            <v>0</v>
          </cell>
          <cell r="L2476">
            <v>0</v>
          </cell>
          <cell r="M2476">
            <v>0</v>
          </cell>
          <cell r="N2476">
            <v>0</v>
          </cell>
          <cell r="O2476">
            <v>0</v>
          </cell>
          <cell r="P2476">
            <v>0</v>
          </cell>
          <cell r="Q2476">
            <v>0</v>
          </cell>
        </row>
        <row r="2477">
          <cell r="C2477">
            <v>0</v>
          </cell>
          <cell r="D2477">
            <v>0</v>
          </cell>
          <cell r="E2477">
            <v>0</v>
          </cell>
          <cell r="F2477">
            <v>0</v>
          </cell>
          <cell r="G2477">
            <v>0</v>
          </cell>
          <cell r="H2477">
            <v>0</v>
          </cell>
          <cell r="I2477">
            <v>0</v>
          </cell>
          <cell r="J2477">
            <v>0</v>
          </cell>
          <cell r="K2477">
            <v>0</v>
          </cell>
          <cell r="L2477">
            <v>0</v>
          </cell>
          <cell r="M2477">
            <v>0</v>
          </cell>
          <cell r="N2477">
            <v>0</v>
          </cell>
          <cell r="O2477">
            <v>0</v>
          </cell>
          <cell r="P2477">
            <v>0</v>
          </cell>
          <cell r="Q2477">
            <v>0</v>
          </cell>
        </row>
        <row r="2478">
          <cell r="C2478" t="str">
            <v>[La entidad podrá utilizar este formato para la presentación de los análisis de precios unitarios el contratista en la oportunidad prevista en el numeral 8.1. del Documento Base]</v>
          </cell>
          <cell r="D2478">
            <v>0</v>
          </cell>
          <cell r="E2478">
            <v>0</v>
          </cell>
          <cell r="F2478">
            <v>0</v>
          </cell>
          <cell r="G2478">
            <v>0</v>
          </cell>
          <cell r="H2478">
            <v>0</v>
          </cell>
          <cell r="I2478">
            <v>0</v>
          </cell>
          <cell r="J2478">
            <v>0</v>
          </cell>
          <cell r="K2478">
            <v>0</v>
          </cell>
          <cell r="L2478">
            <v>0</v>
          </cell>
          <cell r="M2478">
            <v>0</v>
          </cell>
          <cell r="N2478">
            <v>0</v>
          </cell>
          <cell r="O2478">
            <v>0</v>
          </cell>
          <cell r="P2478">
            <v>0</v>
          </cell>
          <cell r="Q2478">
            <v>0</v>
          </cell>
        </row>
        <row r="2479">
          <cell r="C2479">
            <v>0</v>
          </cell>
          <cell r="D2479">
            <v>0</v>
          </cell>
          <cell r="E2479">
            <v>0</v>
          </cell>
          <cell r="F2479">
            <v>0</v>
          </cell>
          <cell r="G2479">
            <v>0</v>
          </cell>
          <cell r="H2479">
            <v>0</v>
          </cell>
          <cell r="I2479">
            <v>0</v>
          </cell>
          <cell r="J2479">
            <v>0</v>
          </cell>
          <cell r="K2479">
            <v>0</v>
          </cell>
          <cell r="L2479">
            <v>0</v>
          </cell>
          <cell r="M2479">
            <v>0</v>
          </cell>
          <cell r="N2479">
            <v>0</v>
          </cell>
          <cell r="O2479">
            <v>0</v>
          </cell>
          <cell r="P2479">
            <v>0</v>
          </cell>
          <cell r="Q2479">
            <v>0</v>
          </cell>
        </row>
        <row r="2480">
          <cell r="C2480">
            <v>0</v>
          </cell>
          <cell r="D2480">
            <v>0</v>
          </cell>
          <cell r="E2480">
            <v>0</v>
          </cell>
          <cell r="F2480">
            <v>0</v>
          </cell>
          <cell r="G2480">
            <v>0</v>
          </cell>
          <cell r="H2480">
            <v>0</v>
          </cell>
          <cell r="I2480">
            <v>0</v>
          </cell>
          <cell r="J2480">
            <v>0</v>
          </cell>
          <cell r="K2480">
            <v>0</v>
          </cell>
          <cell r="L2480">
            <v>0</v>
          </cell>
          <cell r="M2480">
            <v>0</v>
          </cell>
          <cell r="N2480">
            <v>0</v>
          </cell>
          <cell r="O2480">
            <v>0</v>
          </cell>
          <cell r="P2480">
            <v>0</v>
          </cell>
          <cell r="Q2480">
            <v>0</v>
          </cell>
        </row>
        <row r="2481">
          <cell r="C2481">
            <v>0</v>
          </cell>
          <cell r="D2481" t="str">
            <v>MUNICIPIO DE CONCORDIA, ANTIOQUIA</v>
          </cell>
          <cell r="E2481">
            <v>0</v>
          </cell>
          <cell r="F2481">
            <v>0</v>
          </cell>
          <cell r="G2481">
            <v>0</v>
          </cell>
          <cell r="H2481">
            <v>0</v>
          </cell>
          <cell r="I2481">
            <v>0</v>
          </cell>
          <cell r="J2481">
            <v>0</v>
          </cell>
          <cell r="K2481">
            <v>0</v>
          </cell>
          <cell r="L2481">
            <v>0</v>
          </cell>
          <cell r="M2481">
            <v>0</v>
          </cell>
          <cell r="N2481">
            <v>0</v>
          </cell>
          <cell r="O2481">
            <v>0</v>
          </cell>
          <cell r="P2481">
            <v>0</v>
          </cell>
          <cell r="Q2481">
            <v>0</v>
          </cell>
        </row>
        <row r="2482">
          <cell r="C2482">
            <v>0</v>
          </cell>
          <cell r="D2482">
            <v>0</v>
          </cell>
          <cell r="E2482">
            <v>0</v>
          </cell>
          <cell r="F2482">
            <v>0</v>
          </cell>
          <cell r="G2482">
            <v>0</v>
          </cell>
          <cell r="H2482">
            <v>0</v>
          </cell>
          <cell r="I2482">
            <v>0</v>
          </cell>
          <cell r="J2482">
            <v>0</v>
          </cell>
          <cell r="K2482">
            <v>0</v>
          </cell>
          <cell r="L2482" t="str">
            <v>VERSIÓN</v>
          </cell>
          <cell r="M2482">
            <v>0</v>
          </cell>
          <cell r="N2482">
            <v>0</v>
          </cell>
          <cell r="O2482">
            <v>0</v>
          </cell>
          <cell r="P2482">
            <v>0</v>
          </cell>
          <cell r="Q2482">
            <v>0</v>
          </cell>
        </row>
        <row r="2483">
          <cell r="C2483">
            <v>0</v>
          </cell>
          <cell r="D2483" t="str">
            <v xml:space="preserve">[NÚMERO DEL PROCESO] </v>
          </cell>
          <cell r="E2483">
            <v>0</v>
          </cell>
          <cell r="F2483">
            <v>0</v>
          </cell>
          <cell r="G2483">
            <v>0</v>
          </cell>
          <cell r="H2483">
            <v>0</v>
          </cell>
          <cell r="I2483">
            <v>0</v>
          </cell>
          <cell r="J2483">
            <v>0</v>
          </cell>
          <cell r="K2483">
            <v>0</v>
          </cell>
          <cell r="L2483">
            <v>0</v>
          </cell>
          <cell r="M2483">
            <v>0</v>
          </cell>
          <cell r="N2483">
            <v>0</v>
          </cell>
          <cell r="O2483">
            <v>0</v>
          </cell>
          <cell r="P2483">
            <v>0</v>
          </cell>
          <cell r="Q2483">
            <v>0</v>
          </cell>
        </row>
        <row r="2484">
          <cell r="C2484">
            <v>0</v>
          </cell>
          <cell r="D2484">
            <v>0</v>
          </cell>
          <cell r="E2484">
            <v>0</v>
          </cell>
          <cell r="F2484">
            <v>0</v>
          </cell>
          <cell r="G2484">
            <v>0</v>
          </cell>
          <cell r="H2484">
            <v>0</v>
          </cell>
          <cell r="I2484">
            <v>0</v>
          </cell>
          <cell r="J2484">
            <v>0</v>
          </cell>
          <cell r="K2484">
            <v>0</v>
          </cell>
          <cell r="L2484" t="str">
            <v>PÁGINA</v>
          </cell>
          <cell r="M2484">
            <v>1</v>
          </cell>
          <cell r="N2484" t="str">
            <v>DE</v>
          </cell>
          <cell r="O2484">
            <v>1</v>
          </cell>
          <cell r="P2484">
            <v>0</v>
          </cell>
          <cell r="Q2484">
            <v>0</v>
          </cell>
        </row>
        <row r="2485">
          <cell r="C2485">
            <v>0</v>
          </cell>
          <cell r="D2485" t="str">
            <v xml:space="preserve">ANALISIS DE PRECIOS UNITARIOS </v>
          </cell>
          <cell r="E2485">
            <v>0</v>
          </cell>
          <cell r="F2485">
            <v>0</v>
          </cell>
          <cell r="G2485">
            <v>0</v>
          </cell>
          <cell r="H2485">
            <v>0</v>
          </cell>
          <cell r="I2485">
            <v>0</v>
          </cell>
          <cell r="J2485">
            <v>0</v>
          </cell>
          <cell r="K2485">
            <v>0</v>
          </cell>
          <cell r="L2485">
            <v>0</v>
          </cell>
          <cell r="M2485">
            <v>0</v>
          </cell>
          <cell r="N2485">
            <v>0</v>
          </cell>
          <cell r="O2485">
            <v>0</v>
          </cell>
          <cell r="P2485">
            <v>0</v>
          </cell>
          <cell r="Q2485">
            <v>0</v>
          </cell>
        </row>
        <row r="2486">
          <cell r="C2486">
            <v>0</v>
          </cell>
          <cell r="D2486">
            <v>0</v>
          </cell>
          <cell r="E2486">
            <v>0</v>
          </cell>
          <cell r="F2486">
            <v>0</v>
          </cell>
          <cell r="G2486">
            <v>0</v>
          </cell>
          <cell r="H2486">
            <v>0</v>
          </cell>
          <cell r="I2486">
            <v>0</v>
          </cell>
          <cell r="J2486">
            <v>0</v>
          </cell>
          <cell r="K2486">
            <v>0</v>
          </cell>
          <cell r="L2486">
            <v>0</v>
          </cell>
          <cell r="M2486">
            <v>0</v>
          </cell>
          <cell r="N2486">
            <v>0</v>
          </cell>
          <cell r="O2486">
            <v>0</v>
          </cell>
          <cell r="P2486">
            <v>0</v>
          </cell>
          <cell r="Q2486">
            <v>0</v>
          </cell>
        </row>
        <row r="2487">
          <cell r="C2487">
            <v>0</v>
          </cell>
          <cell r="D2487">
            <v>0</v>
          </cell>
          <cell r="E2487">
            <v>0</v>
          </cell>
          <cell r="F2487">
            <v>0</v>
          </cell>
          <cell r="G2487">
            <v>0</v>
          </cell>
          <cell r="H2487">
            <v>0</v>
          </cell>
          <cell r="I2487">
            <v>0</v>
          </cell>
          <cell r="J2487">
            <v>0</v>
          </cell>
          <cell r="K2487">
            <v>0</v>
          </cell>
          <cell r="L2487" t="str">
            <v>FECHA</v>
          </cell>
          <cell r="M2487" t="str">
            <v>DD</v>
          </cell>
          <cell r="N2487" t="str">
            <v>MM</v>
          </cell>
          <cell r="O2487" t="str">
            <v>AA</v>
          </cell>
          <cell r="P2487">
            <v>0</v>
          </cell>
          <cell r="Q2487">
            <v>0</v>
          </cell>
        </row>
        <row r="2488">
          <cell r="C2488">
            <v>0</v>
          </cell>
          <cell r="D2488">
            <v>0</v>
          </cell>
          <cell r="E2488">
            <v>0</v>
          </cell>
          <cell r="F2488">
            <v>0</v>
          </cell>
          <cell r="G2488">
            <v>0</v>
          </cell>
          <cell r="H2488">
            <v>0</v>
          </cell>
          <cell r="I2488">
            <v>0</v>
          </cell>
          <cell r="J2488">
            <v>0</v>
          </cell>
          <cell r="K2488">
            <v>0</v>
          </cell>
          <cell r="L2488">
            <v>0</v>
          </cell>
          <cell r="M2488">
            <v>8</v>
          </cell>
          <cell r="N2488">
            <v>5</v>
          </cell>
          <cell r="O2488">
            <v>2023</v>
          </cell>
          <cell r="P2488">
            <v>0</v>
          </cell>
          <cell r="Q2488">
            <v>0</v>
          </cell>
        </row>
        <row r="2489">
          <cell r="C2489" t="str">
            <v>ITEMS DE LA PROPUESTA ECONÓMICA</v>
          </cell>
          <cell r="D2489">
            <v>0</v>
          </cell>
          <cell r="E2489">
            <v>0</v>
          </cell>
          <cell r="F2489">
            <v>0</v>
          </cell>
          <cell r="G2489">
            <v>0</v>
          </cell>
          <cell r="H2489">
            <v>0</v>
          </cell>
          <cell r="I2489" t="str">
            <v>ITEMS NO PREVISTOS</v>
          </cell>
          <cell r="J2489">
            <v>0</v>
          </cell>
          <cell r="K2489">
            <v>0</v>
          </cell>
          <cell r="L2489">
            <v>0</v>
          </cell>
          <cell r="M2489">
            <v>0</v>
          </cell>
          <cell r="N2489">
            <v>0</v>
          </cell>
          <cell r="O2489">
            <v>0</v>
          </cell>
          <cell r="P2489">
            <v>0</v>
          </cell>
          <cell r="Q2489">
            <v>0</v>
          </cell>
        </row>
        <row r="2490">
          <cell r="C2490">
            <v>0</v>
          </cell>
          <cell r="D2490">
            <v>0</v>
          </cell>
          <cell r="E2490">
            <v>0</v>
          </cell>
          <cell r="F2490">
            <v>0</v>
          </cell>
          <cell r="G2490">
            <v>0</v>
          </cell>
          <cell r="H2490">
            <v>0</v>
          </cell>
          <cell r="I2490">
            <v>0</v>
          </cell>
          <cell r="J2490">
            <v>0</v>
          </cell>
          <cell r="K2490">
            <v>0</v>
          </cell>
          <cell r="L2490">
            <v>0</v>
          </cell>
          <cell r="M2490">
            <v>0</v>
          </cell>
          <cell r="N2490">
            <v>0</v>
          </cell>
          <cell r="O2490">
            <v>0</v>
          </cell>
          <cell r="P2490">
            <v>0</v>
          </cell>
          <cell r="Q2490">
            <v>0</v>
          </cell>
        </row>
        <row r="2491">
          <cell r="C2491">
            <v>0</v>
          </cell>
          <cell r="D2491">
            <v>0</v>
          </cell>
          <cell r="E2491">
            <v>0</v>
          </cell>
          <cell r="F2491">
            <v>0</v>
          </cell>
          <cell r="G2491">
            <v>0</v>
          </cell>
          <cell r="H2491">
            <v>0</v>
          </cell>
          <cell r="I2491">
            <v>0</v>
          </cell>
          <cell r="J2491">
            <v>0</v>
          </cell>
          <cell r="K2491">
            <v>0</v>
          </cell>
          <cell r="L2491">
            <v>0</v>
          </cell>
          <cell r="M2491">
            <v>0</v>
          </cell>
          <cell r="N2491">
            <v>0</v>
          </cell>
          <cell r="O2491">
            <v>0</v>
          </cell>
          <cell r="P2491">
            <v>0</v>
          </cell>
          <cell r="Q2491">
            <v>0</v>
          </cell>
        </row>
        <row r="2492">
          <cell r="C2492">
            <v>0</v>
          </cell>
          <cell r="D2492">
            <v>0</v>
          </cell>
          <cell r="E2492">
            <v>0</v>
          </cell>
          <cell r="F2492">
            <v>0</v>
          </cell>
          <cell r="G2492">
            <v>0</v>
          </cell>
          <cell r="H2492">
            <v>0</v>
          </cell>
          <cell r="I2492">
            <v>0</v>
          </cell>
          <cell r="J2492">
            <v>0</v>
          </cell>
          <cell r="K2492">
            <v>0</v>
          </cell>
          <cell r="L2492">
            <v>0</v>
          </cell>
          <cell r="M2492">
            <v>0</v>
          </cell>
          <cell r="N2492">
            <v>0</v>
          </cell>
          <cell r="O2492">
            <v>0</v>
          </cell>
          <cell r="P2492">
            <v>0</v>
          </cell>
          <cell r="Q2492">
            <v>0</v>
          </cell>
        </row>
        <row r="2493">
          <cell r="C2493" t="str">
            <v>DATOS ESPECÍFICOS</v>
          </cell>
          <cell r="D2493">
            <v>0</v>
          </cell>
          <cell r="E2493">
            <v>0</v>
          </cell>
          <cell r="F2493">
            <v>0</v>
          </cell>
          <cell r="G2493">
            <v>0</v>
          </cell>
          <cell r="H2493">
            <v>0</v>
          </cell>
          <cell r="I2493">
            <v>0</v>
          </cell>
          <cell r="J2493">
            <v>0</v>
          </cell>
          <cell r="K2493">
            <v>0</v>
          </cell>
          <cell r="L2493">
            <v>0</v>
          </cell>
          <cell r="M2493">
            <v>0</v>
          </cell>
          <cell r="N2493">
            <v>0</v>
          </cell>
          <cell r="O2493">
            <v>0</v>
          </cell>
          <cell r="P2493">
            <v>0</v>
          </cell>
          <cell r="Q2493">
            <v>0</v>
          </cell>
        </row>
        <row r="2494">
          <cell r="C2494">
            <v>0</v>
          </cell>
          <cell r="D2494">
            <v>0</v>
          </cell>
          <cell r="E2494">
            <v>0</v>
          </cell>
          <cell r="F2494">
            <v>0</v>
          </cell>
          <cell r="G2494">
            <v>0</v>
          </cell>
          <cell r="H2494">
            <v>0</v>
          </cell>
          <cell r="I2494">
            <v>0</v>
          </cell>
          <cell r="J2494">
            <v>0</v>
          </cell>
          <cell r="K2494">
            <v>0</v>
          </cell>
          <cell r="L2494">
            <v>0</v>
          </cell>
          <cell r="M2494">
            <v>0</v>
          </cell>
          <cell r="N2494">
            <v>0</v>
          </cell>
          <cell r="O2494">
            <v>0</v>
          </cell>
          <cell r="P2494">
            <v>0</v>
          </cell>
          <cell r="Q2494">
            <v>0</v>
          </cell>
        </row>
        <row r="2495">
          <cell r="C2495" t="str">
            <v>ITEM</v>
          </cell>
          <cell r="D2495" t="str">
            <v>DESCRIPCIÓN</v>
          </cell>
          <cell r="E2495">
            <v>0</v>
          </cell>
          <cell r="F2495">
            <v>0</v>
          </cell>
          <cell r="G2495">
            <v>0</v>
          </cell>
          <cell r="H2495">
            <v>0</v>
          </cell>
          <cell r="I2495">
            <v>0</v>
          </cell>
          <cell r="J2495">
            <v>0</v>
          </cell>
          <cell r="K2495">
            <v>0</v>
          </cell>
          <cell r="L2495">
            <v>0</v>
          </cell>
          <cell r="M2495" t="str">
            <v>UNIDAD</v>
          </cell>
          <cell r="N2495">
            <v>0</v>
          </cell>
          <cell r="O2495" t="str">
            <v>CANTIDAD</v>
          </cell>
          <cell r="P2495">
            <v>0</v>
          </cell>
          <cell r="Q2495">
            <v>0</v>
          </cell>
        </row>
        <row r="2496">
          <cell r="C2496" t="str">
            <v>5.8.5</v>
          </cell>
          <cell r="D2496" t="str">
            <v>S.T.I de bocas de salida para aguas residuales en tubería PVC-S, Ø = 100 mm. Incluye bocas, accesorios y demás elementos para su correcta instalación.</v>
          </cell>
          <cell r="E2496">
            <v>0</v>
          </cell>
          <cell r="F2496">
            <v>0</v>
          </cell>
          <cell r="G2496">
            <v>0</v>
          </cell>
          <cell r="H2496">
            <v>0</v>
          </cell>
          <cell r="I2496">
            <v>0</v>
          </cell>
          <cell r="J2496">
            <v>0</v>
          </cell>
          <cell r="K2496">
            <v>0</v>
          </cell>
          <cell r="L2496">
            <v>0</v>
          </cell>
          <cell r="M2496" t="str">
            <v>u</v>
          </cell>
          <cell r="N2496">
            <v>0</v>
          </cell>
          <cell r="O2496">
            <v>5</v>
          </cell>
          <cell r="P2496">
            <v>0</v>
          </cell>
          <cell r="Q2496">
            <v>0</v>
          </cell>
          <cell r="R2496">
            <v>134796</v>
          </cell>
          <cell r="S2496">
            <v>173793</v>
          </cell>
          <cell r="T2496">
            <v>5.5999999999999999E-3</v>
          </cell>
          <cell r="U2496">
            <v>0.88180000000000003</v>
          </cell>
          <cell r="V2496">
            <v>0</v>
          </cell>
          <cell r="W2496">
            <v>0.11260000000000001</v>
          </cell>
        </row>
        <row r="2497">
          <cell r="C2497" t="str">
            <v>I. EQUIPO</v>
          </cell>
          <cell r="D2497">
            <v>0</v>
          </cell>
          <cell r="E2497">
            <v>0</v>
          </cell>
          <cell r="F2497">
            <v>0</v>
          </cell>
          <cell r="G2497">
            <v>0</v>
          </cell>
          <cell r="H2497">
            <v>0</v>
          </cell>
          <cell r="I2497">
            <v>0</v>
          </cell>
          <cell r="J2497">
            <v>0</v>
          </cell>
          <cell r="K2497">
            <v>0</v>
          </cell>
          <cell r="L2497">
            <v>0</v>
          </cell>
          <cell r="M2497">
            <v>0</v>
          </cell>
          <cell r="N2497">
            <v>0</v>
          </cell>
          <cell r="O2497">
            <v>0</v>
          </cell>
          <cell r="P2497">
            <v>0</v>
          </cell>
          <cell r="Q2497">
            <v>0</v>
          </cell>
        </row>
        <row r="2498">
          <cell r="C2498">
            <v>0</v>
          </cell>
          <cell r="D2498">
            <v>0</v>
          </cell>
          <cell r="E2498">
            <v>0</v>
          </cell>
          <cell r="F2498">
            <v>0</v>
          </cell>
          <cell r="G2498">
            <v>0</v>
          </cell>
          <cell r="H2498">
            <v>0</v>
          </cell>
          <cell r="I2498">
            <v>0</v>
          </cell>
          <cell r="J2498">
            <v>0</v>
          </cell>
          <cell r="K2498">
            <v>0</v>
          </cell>
          <cell r="L2498">
            <v>0</v>
          </cell>
          <cell r="M2498">
            <v>0</v>
          </cell>
          <cell r="N2498">
            <v>0</v>
          </cell>
          <cell r="O2498">
            <v>0</v>
          </cell>
          <cell r="P2498">
            <v>0</v>
          </cell>
          <cell r="Q2498">
            <v>0</v>
          </cell>
        </row>
        <row r="2499">
          <cell r="C2499" t="str">
            <v>DESCRIPCIÓN</v>
          </cell>
          <cell r="D2499">
            <v>0</v>
          </cell>
          <cell r="E2499">
            <v>0</v>
          </cell>
          <cell r="F2499">
            <v>0</v>
          </cell>
          <cell r="G2499">
            <v>0</v>
          </cell>
          <cell r="H2499" t="str">
            <v>MARCA</v>
          </cell>
          <cell r="I2499">
            <v>0</v>
          </cell>
          <cell r="J2499" t="str">
            <v>TIPO</v>
          </cell>
          <cell r="K2499">
            <v>0</v>
          </cell>
          <cell r="L2499" t="str">
            <v>TARIFA/HORA</v>
          </cell>
          <cell r="M2499" t="str">
            <v>RENDIMIENTO</v>
          </cell>
          <cell r="N2499">
            <v>0</v>
          </cell>
          <cell r="O2499" t="str">
            <v>Vr. UNITARIO</v>
          </cell>
          <cell r="P2499">
            <v>0</v>
          </cell>
          <cell r="Q2499">
            <v>0</v>
          </cell>
        </row>
        <row r="2500">
          <cell r="C2500">
            <v>0</v>
          </cell>
          <cell r="D2500">
            <v>0</v>
          </cell>
          <cell r="E2500">
            <v>0</v>
          </cell>
          <cell r="F2500">
            <v>0</v>
          </cell>
          <cell r="G2500">
            <v>0</v>
          </cell>
          <cell r="H2500">
            <v>0</v>
          </cell>
          <cell r="I2500">
            <v>0</v>
          </cell>
          <cell r="J2500" t="str">
            <v/>
          </cell>
          <cell r="K2500">
            <v>0</v>
          </cell>
          <cell r="L2500" t="str">
            <v/>
          </cell>
          <cell r="M2500">
            <v>0</v>
          </cell>
          <cell r="N2500">
            <v>0</v>
          </cell>
          <cell r="O2500">
            <v>0</v>
          </cell>
          <cell r="P2500">
            <v>0</v>
          </cell>
          <cell r="Q2500">
            <v>0</v>
          </cell>
          <cell r="R2500">
            <v>0</v>
          </cell>
          <cell r="T2500">
            <v>0</v>
          </cell>
        </row>
        <row r="2501">
          <cell r="C2501">
            <v>0</v>
          </cell>
          <cell r="D2501">
            <v>0</v>
          </cell>
          <cell r="E2501">
            <v>0</v>
          </cell>
          <cell r="F2501">
            <v>0</v>
          </cell>
          <cell r="G2501">
            <v>0</v>
          </cell>
          <cell r="H2501">
            <v>0</v>
          </cell>
          <cell r="I2501">
            <v>0</v>
          </cell>
          <cell r="J2501" t="str">
            <v/>
          </cell>
          <cell r="K2501">
            <v>0</v>
          </cell>
          <cell r="L2501" t="str">
            <v/>
          </cell>
          <cell r="M2501">
            <v>0</v>
          </cell>
          <cell r="N2501">
            <v>0</v>
          </cell>
          <cell r="O2501">
            <v>0</v>
          </cell>
          <cell r="P2501">
            <v>0</v>
          </cell>
          <cell r="Q2501">
            <v>0</v>
          </cell>
          <cell r="R2501">
            <v>0</v>
          </cell>
          <cell r="T2501">
            <v>0</v>
          </cell>
        </row>
        <row r="2502">
          <cell r="C2502">
            <v>0</v>
          </cell>
          <cell r="D2502">
            <v>0</v>
          </cell>
          <cell r="E2502">
            <v>0</v>
          </cell>
          <cell r="F2502">
            <v>0</v>
          </cell>
          <cell r="G2502">
            <v>0</v>
          </cell>
          <cell r="H2502">
            <v>0</v>
          </cell>
          <cell r="I2502">
            <v>0</v>
          </cell>
          <cell r="J2502" t="str">
            <v/>
          </cell>
          <cell r="K2502">
            <v>0</v>
          </cell>
          <cell r="L2502" t="str">
            <v/>
          </cell>
          <cell r="M2502">
            <v>0</v>
          </cell>
          <cell r="N2502">
            <v>0</v>
          </cell>
          <cell r="O2502">
            <v>0</v>
          </cell>
          <cell r="P2502">
            <v>0</v>
          </cell>
          <cell r="Q2502">
            <v>0</v>
          </cell>
          <cell r="R2502">
            <v>0</v>
          </cell>
          <cell r="T2502">
            <v>0</v>
          </cell>
        </row>
        <row r="2503">
          <cell r="C2503" t="str">
            <v>Herramienta Menor (Como % de Mano de Obra)</v>
          </cell>
          <cell r="D2503">
            <v>0</v>
          </cell>
          <cell r="E2503">
            <v>0</v>
          </cell>
          <cell r="F2503">
            <v>0</v>
          </cell>
          <cell r="G2503">
            <v>0</v>
          </cell>
          <cell r="H2503">
            <v>0</v>
          </cell>
          <cell r="I2503">
            <v>0</v>
          </cell>
          <cell r="J2503" t="str">
            <v>Dia</v>
          </cell>
          <cell r="K2503">
            <v>0</v>
          </cell>
          <cell r="L2503">
            <v>15172</v>
          </cell>
          <cell r="M2503">
            <v>0.05</v>
          </cell>
          <cell r="N2503">
            <v>0</v>
          </cell>
          <cell r="O2503">
            <v>759</v>
          </cell>
          <cell r="P2503">
            <v>0</v>
          </cell>
          <cell r="Q2503">
            <v>0</v>
          </cell>
          <cell r="R2503">
            <v>3795</v>
          </cell>
          <cell r="T2503" t="str">
            <v>Herramienta Menor (Como % de Mano de Obra)</v>
          </cell>
        </row>
        <row r="2504">
          <cell r="C2504">
            <v>0</v>
          </cell>
          <cell r="D2504">
            <v>0</v>
          </cell>
          <cell r="E2504">
            <v>0</v>
          </cell>
          <cell r="F2504">
            <v>0</v>
          </cell>
          <cell r="G2504">
            <v>0</v>
          </cell>
          <cell r="H2504">
            <v>0</v>
          </cell>
          <cell r="I2504">
            <v>0</v>
          </cell>
          <cell r="J2504">
            <v>0</v>
          </cell>
          <cell r="K2504">
            <v>0</v>
          </cell>
          <cell r="L2504">
            <v>5.5999999999999999E-3</v>
          </cell>
          <cell r="M2504" t="str">
            <v>SUBTOTAL $</v>
          </cell>
          <cell r="N2504">
            <v>0</v>
          </cell>
          <cell r="O2504">
            <v>759</v>
          </cell>
          <cell r="P2504">
            <v>0</v>
          </cell>
          <cell r="Q2504">
            <v>0</v>
          </cell>
          <cell r="T2504">
            <v>0</v>
          </cell>
        </row>
        <row r="2505">
          <cell r="C2505" t="str">
            <v>II. MATERIALES</v>
          </cell>
          <cell r="D2505">
            <v>0</v>
          </cell>
          <cell r="E2505">
            <v>0</v>
          </cell>
          <cell r="F2505">
            <v>0</v>
          </cell>
          <cell r="G2505">
            <v>0</v>
          </cell>
          <cell r="H2505">
            <v>0</v>
          </cell>
          <cell r="I2505">
            <v>0</v>
          </cell>
          <cell r="J2505">
            <v>0</v>
          </cell>
          <cell r="K2505">
            <v>0</v>
          </cell>
          <cell r="L2505">
            <v>0</v>
          </cell>
          <cell r="M2505">
            <v>0</v>
          </cell>
          <cell r="N2505">
            <v>0</v>
          </cell>
          <cell r="O2505">
            <v>0</v>
          </cell>
          <cell r="P2505">
            <v>0</v>
          </cell>
          <cell r="Q2505">
            <v>0</v>
          </cell>
          <cell r="T2505">
            <v>0</v>
          </cell>
        </row>
        <row r="2506">
          <cell r="C2506">
            <v>0</v>
          </cell>
          <cell r="D2506">
            <v>0</v>
          </cell>
          <cell r="E2506">
            <v>0</v>
          </cell>
          <cell r="F2506">
            <v>0</v>
          </cell>
          <cell r="G2506">
            <v>0</v>
          </cell>
          <cell r="H2506">
            <v>0</v>
          </cell>
          <cell r="I2506">
            <v>0</v>
          </cell>
          <cell r="J2506">
            <v>0</v>
          </cell>
          <cell r="K2506">
            <v>0</v>
          </cell>
          <cell r="L2506">
            <v>0</v>
          </cell>
          <cell r="M2506">
            <v>0</v>
          </cell>
          <cell r="N2506">
            <v>0</v>
          </cell>
          <cell r="O2506">
            <v>0</v>
          </cell>
          <cell r="P2506">
            <v>0</v>
          </cell>
          <cell r="Q2506">
            <v>0</v>
          </cell>
          <cell r="T2506">
            <v>0</v>
          </cell>
        </row>
        <row r="2507">
          <cell r="C2507" t="str">
            <v>DESCRIPCIÓN</v>
          </cell>
          <cell r="D2507">
            <v>0</v>
          </cell>
          <cell r="E2507">
            <v>0</v>
          </cell>
          <cell r="F2507">
            <v>0</v>
          </cell>
          <cell r="G2507">
            <v>0</v>
          </cell>
          <cell r="H2507">
            <v>0</v>
          </cell>
          <cell r="I2507">
            <v>0</v>
          </cell>
          <cell r="J2507">
            <v>0</v>
          </cell>
          <cell r="K2507" t="str">
            <v>UNIDAD</v>
          </cell>
          <cell r="L2507" t="str">
            <v>CANTIDAD</v>
          </cell>
          <cell r="M2507" t="str">
            <v>PRECIO UNIT.</v>
          </cell>
          <cell r="N2507">
            <v>0</v>
          </cell>
          <cell r="O2507" t="str">
            <v>Vr. UNITARIO</v>
          </cell>
          <cell r="P2507">
            <v>0</v>
          </cell>
          <cell r="Q2507">
            <v>0</v>
          </cell>
          <cell r="T2507">
            <v>0</v>
          </cell>
        </row>
        <row r="2508">
          <cell r="C2508" t="str">
            <v>Tubería PVC-S Ø= 4" x 6 m</v>
          </cell>
          <cell r="D2508">
            <v>0</v>
          </cell>
          <cell r="E2508">
            <v>0</v>
          </cell>
          <cell r="F2508">
            <v>0</v>
          </cell>
          <cell r="G2508">
            <v>0</v>
          </cell>
          <cell r="H2508">
            <v>0</v>
          </cell>
          <cell r="I2508">
            <v>0</v>
          </cell>
          <cell r="J2508">
            <v>0</v>
          </cell>
          <cell r="K2508" t="str">
            <v>u</v>
          </cell>
          <cell r="L2508">
            <v>0.35</v>
          </cell>
          <cell r="M2508">
            <v>150000</v>
          </cell>
          <cell r="N2508">
            <v>0</v>
          </cell>
          <cell r="O2508">
            <v>52500</v>
          </cell>
          <cell r="P2508">
            <v>0</v>
          </cell>
          <cell r="Q2508">
            <v>0</v>
          </cell>
          <cell r="R2508">
            <v>1.75</v>
          </cell>
          <cell r="T2508" t="str">
            <v>Tubería PVC-S Ø= 4" x 6 m</v>
          </cell>
        </row>
        <row r="2509">
          <cell r="C2509" t="str">
            <v>Unión PVC-S Ø= 4"</v>
          </cell>
          <cell r="D2509">
            <v>0</v>
          </cell>
          <cell r="E2509">
            <v>0</v>
          </cell>
          <cell r="F2509">
            <v>0</v>
          </cell>
          <cell r="G2509">
            <v>0</v>
          </cell>
          <cell r="H2509">
            <v>0</v>
          </cell>
          <cell r="I2509">
            <v>0</v>
          </cell>
          <cell r="J2509">
            <v>0</v>
          </cell>
          <cell r="K2509" t="str">
            <v>u</v>
          </cell>
          <cell r="L2509">
            <v>0.52500000000000002</v>
          </cell>
          <cell r="M2509">
            <v>8500</v>
          </cell>
          <cell r="N2509">
            <v>0</v>
          </cell>
          <cell r="O2509">
            <v>4463</v>
          </cell>
          <cell r="P2509">
            <v>0</v>
          </cell>
          <cell r="Q2509">
            <v>0</v>
          </cell>
          <cell r="R2509">
            <v>2.63</v>
          </cell>
          <cell r="T2509" t="str">
            <v>Unión PVC-S Ø= 4"</v>
          </cell>
        </row>
        <row r="2510">
          <cell r="C2510" t="str">
            <v>Codo 45º PVC-S CxC, Ø= 4".</v>
          </cell>
          <cell r="D2510">
            <v>0</v>
          </cell>
          <cell r="E2510">
            <v>0</v>
          </cell>
          <cell r="F2510">
            <v>0</v>
          </cell>
          <cell r="G2510">
            <v>0</v>
          </cell>
          <cell r="H2510">
            <v>0</v>
          </cell>
          <cell r="I2510">
            <v>0</v>
          </cell>
          <cell r="J2510">
            <v>0</v>
          </cell>
          <cell r="K2510" t="str">
            <v>U</v>
          </cell>
          <cell r="L2510">
            <v>1.05</v>
          </cell>
          <cell r="M2510">
            <v>12614</v>
          </cell>
          <cell r="N2510">
            <v>0</v>
          </cell>
          <cell r="O2510">
            <v>13245</v>
          </cell>
          <cell r="P2510">
            <v>0</v>
          </cell>
          <cell r="Q2510">
            <v>0</v>
          </cell>
          <cell r="R2510">
            <v>5.25</v>
          </cell>
          <cell r="T2510" t="str">
            <v>Codo 45º PVC-S CxC, Ø= 4".</v>
          </cell>
        </row>
        <row r="2511">
          <cell r="C2511" t="str">
            <v>Codo 90º PVC-S CxC, Ø= 4".</v>
          </cell>
          <cell r="D2511">
            <v>0</v>
          </cell>
          <cell r="E2511">
            <v>0</v>
          </cell>
          <cell r="F2511">
            <v>0</v>
          </cell>
          <cell r="G2511">
            <v>0</v>
          </cell>
          <cell r="H2511">
            <v>0</v>
          </cell>
          <cell r="I2511">
            <v>0</v>
          </cell>
          <cell r="J2511">
            <v>0</v>
          </cell>
          <cell r="K2511" t="str">
            <v>U</v>
          </cell>
          <cell r="L2511">
            <v>1.05</v>
          </cell>
          <cell r="M2511">
            <v>16207</v>
          </cell>
          <cell r="N2511">
            <v>0</v>
          </cell>
          <cell r="O2511">
            <v>17017</v>
          </cell>
          <cell r="P2511">
            <v>0</v>
          </cell>
          <cell r="Q2511">
            <v>0</v>
          </cell>
          <cell r="R2511">
            <v>5.25</v>
          </cell>
          <cell r="T2511" t="str">
            <v>Codo 90º PVC-S CxC, Ø= 4".</v>
          </cell>
        </row>
        <row r="2512">
          <cell r="C2512" t="str">
            <v>Yee PVC-S Ø= 4" - Pavco o equivalente.</v>
          </cell>
          <cell r="D2512">
            <v>0</v>
          </cell>
          <cell r="E2512">
            <v>0</v>
          </cell>
          <cell r="F2512">
            <v>0</v>
          </cell>
          <cell r="G2512">
            <v>0</v>
          </cell>
          <cell r="H2512">
            <v>0</v>
          </cell>
          <cell r="I2512">
            <v>0</v>
          </cell>
          <cell r="J2512">
            <v>0</v>
          </cell>
          <cell r="K2512" t="str">
            <v>U</v>
          </cell>
          <cell r="L2512">
            <v>1.05</v>
          </cell>
          <cell r="M2512">
            <v>25334</v>
          </cell>
          <cell r="N2512">
            <v>0</v>
          </cell>
          <cell r="O2512">
            <v>26601</v>
          </cell>
          <cell r="P2512">
            <v>0</v>
          </cell>
          <cell r="Q2512">
            <v>0</v>
          </cell>
          <cell r="R2512">
            <v>5.25</v>
          </cell>
          <cell r="T2512" t="str">
            <v>Yee PVC-S Ø= 4" - Pavco o equivalente.</v>
          </cell>
        </row>
        <row r="2513">
          <cell r="C2513" t="str">
            <v>Soldadura liquida PVC 1/4 de Gl</v>
          </cell>
          <cell r="D2513">
            <v>0</v>
          </cell>
          <cell r="E2513">
            <v>0</v>
          </cell>
          <cell r="F2513">
            <v>0</v>
          </cell>
          <cell r="G2513">
            <v>0</v>
          </cell>
          <cell r="H2513">
            <v>0</v>
          </cell>
          <cell r="I2513">
            <v>0</v>
          </cell>
          <cell r="J2513">
            <v>0</v>
          </cell>
          <cell r="K2513" t="str">
            <v>u</v>
          </cell>
          <cell r="L2513">
            <v>0.11550000000000001</v>
          </cell>
          <cell r="M2513">
            <v>10695</v>
          </cell>
          <cell r="N2513">
            <v>0</v>
          </cell>
          <cell r="O2513">
            <v>1235</v>
          </cell>
          <cell r="P2513">
            <v>0</v>
          </cell>
          <cell r="Q2513">
            <v>0</v>
          </cell>
          <cell r="R2513">
            <v>0.57999999999999996</v>
          </cell>
          <cell r="T2513" t="str">
            <v>Soldadura liquida PVC 1/4 de Gl</v>
          </cell>
        </row>
        <row r="2514">
          <cell r="C2514" t="str">
            <v xml:space="preserve">Removedor PVC 1/4 galon </v>
          </cell>
          <cell r="D2514">
            <v>0</v>
          </cell>
          <cell r="E2514">
            <v>0</v>
          </cell>
          <cell r="F2514">
            <v>0</v>
          </cell>
          <cell r="G2514">
            <v>0</v>
          </cell>
          <cell r="H2514">
            <v>0</v>
          </cell>
          <cell r="I2514">
            <v>0</v>
          </cell>
          <cell r="J2514">
            <v>0</v>
          </cell>
          <cell r="K2514" t="str">
            <v>u</v>
          </cell>
          <cell r="L2514">
            <v>0.11550000000000001</v>
          </cell>
          <cell r="M2514">
            <v>32934</v>
          </cell>
          <cell r="N2514">
            <v>0</v>
          </cell>
          <cell r="O2514">
            <v>3804</v>
          </cell>
          <cell r="P2514">
            <v>0</v>
          </cell>
          <cell r="Q2514">
            <v>0</v>
          </cell>
          <cell r="R2514">
            <v>0.57999999999999996</v>
          </cell>
          <cell r="T2514" t="str">
            <v xml:space="preserve">Removedor PVC 1/4 galon </v>
          </cell>
        </row>
        <row r="2515">
          <cell r="C2515">
            <v>0</v>
          </cell>
          <cell r="D2515">
            <v>0</v>
          </cell>
          <cell r="E2515">
            <v>0</v>
          </cell>
          <cell r="F2515">
            <v>0</v>
          </cell>
          <cell r="G2515">
            <v>0</v>
          </cell>
          <cell r="H2515">
            <v>0</v>
          </cell>
          <cell r="I2515">
            <v>0</v>
          </cell>
          <cell r="J2515">
            <v>0</v>
          </cell>
          <cell r="K2515">
            <v>0</v>
          </cell>
          <cell r="L2515">
            <v>0.88180000000000003</v>
          </cell>
          <cell r="M2515" t="str">
            <v>SUBTOTAL $</v>
          </cell>
          <cell r="N2515">
            <v>0</v>
          </cell>
          <cell r="O2515">
            <v>118865</v>
          </cell>
          <cell r="P2515">
            <v>0</v>
          </cell>
          <cell r="Q2515">
            <v>0</v>
          </cell>
          <cell r="T2515">
            <v>0</v>
          </cell>
        </row>
        <row r="2516">
          <cell r="C2516" t="str">
            <v>III. TRANSPORTES</v>
          </cell>
          <cell r="D2516">
            <v>0</v>
          </cell>
          <cell r="E2516">
            <v>0</v>
          </cell>
          <cell r="F2516">
            <v>0</v>
          </cell>
          <cell r="G2516">
            <v>0</v>
          </cell>
          <cell r="H2516">
            <v>0</v>
          </cell>
          <cell r="I2516">
            <v>0</v>
          </cell>
          <cell r="J2516">
            <v>0</v>
          </cell>
          <cell r="K2516">
            <v>0</v>
          </cell>
          <cell r="L2516">
            <v>0</v>
          </cell>
          <cell r="M2516">
            <v>0</v>
          </cell>
          <cell r="N2516">
            <v>0</v>
          </cell>
          <cell r="O2516">
            <v>0</v>
          </cell>
          <cell r="P2516">
            <v>0</v>
          </cell>
          <cell r="Q2516">
            <v>0</v>
          </cell>
          <cell r="T2516">
            <v>0</v>
          </cell>
        </row>
        <row r="2517">
          <cell r="C2517">
            <v>0</v>
          </cell>
          <cell r="D2517">
            <v>0</v>
          </cell>
          <cell r="E2517">
            <v>0</v>
          </cell>
          <cell r="F2517">
            <v>0</v>
          </cell>
          <cell r="G2517">
            <v>0</v>
          </cell>
          <cell r="H2517">
            <v>0</v>
          </cell>
          <cell r="I2517">
            <v>0</v>
          </cell>
          <cell r="J2517">
            <v>0</v>
          </cell>
          <cell r="K2517">
            <v>0</v>
          </cell>
          <cell r="L2517">
            <v>0</v>
          </cell>
          <cell r="M2517">
            <v>0</v>
          </cell>
          <cell r="N2517">
            <v>0</v>
          </cell>
          <cell r="O2517">
            <v>0</v>
          </cell>
          <cell r="P2517">
            <v>0</v>
          </cell>
          <cell r="Q2517">
            <v>0</v>
          </cell>
          <cell r="T2517">
            <v>0</v>
          </cell>
        </row>
        <row r="2518">
          <cell r="C2518" t="str">
            <v>MATERIAL</v>
          </cell>
          <cell r="D2518">
            <v>0</v>
          </cell>
          <cell r="E2518">
            <v>0</v>
          </cell>
          <cell r="F2518">
            <v>0</v>
          </cell>
          <cell r="G2518">
            <v>0</v>
          </cell>
          <cell r="H2518">
            <v>0</v>
          </cell>
          <cell r="I2518">
            <v>0</v>
          </cell>
          <cell r="J2518" t="str">
            <v>VOL. o PESO</v>
          </cell>
          <cell r="K2518" t="str">
            <v>DISTANCIA</v>
          </cell>
          <cell r="L2518" t="str">
            <v>M3 o Ton/Km</v>
          </cell>
          <cell r="M2518" t="str">
            <v>TARIFA</v>
          </cell>
          <cell r="N2518">
            <v>0</v>
          </cell>
          <cell r="O2518" t="str">
            <v>Vr. UNITARIO</v>
          </cell>
          <cell r="P2518">
            <v>0</v>
          </cell>
          <cell r="Q2518">
            <v>0</v>
          </cell>
          <cell r="T2518">
            <v>0</v>
          </cell>
        </row>
        <row r="2519">
          <cell r="C2519">
            <v>0</v>
          </cell>
          <cell r="D2519">
            <v>0</v>
          </cell>
          <cell r="E2519">
            <v>0</v>
          </cell>
          <cell r="F2519">
            <v>0</v>
          </cell>
          <cell r="G2519">
            <v>0</v>
          </cell>
          <cell r="H2519">
            <v>0</v>
          </cell>
          <cell r="I2519">
            <v>0</v>
          </cell>
          <cell r="J2519" t="str">
            <v/>
          </cell>
          <cell r="K2519">
            <v>100</v>
          </cell>
          <cell r="L2519">
            <v>6.1818749999999999E-3</v>
          </cell>
          <cell r="M2519">
            <v>0</v>
          </cell>
          <cell r="N2519">
            <v>0</v>
          </cell>
          <cell r="O2519">
            <v>0</v>
          </cell>
          <cell r="P2519">
            <v>0</v>
          </cell>
          <cell r="Q2519">
            <v>0</v>
          </cell>
          <cell r="R2519">
            <v>3.09</v>
          </cell>
          <cell r="T2519">
            <v>0</v>
          </cell>
        </row>
        <row r="2520">
          <cell r="C2520">
            <v>0</v>
          </cell>
          <cell r="D2520">
            <v>0</v>
          </cell>
          <cell r="E2520">
            <v>0</v>
          </cell>
          <cell r="F2520">
            <v>0</v>
          </cell>
          <cell r="G2520">
            <v>0</v>
          </cell>
          <cell r="H2520">
            <v>0</v>
          </cell>
          <cell r="I2520">
            <v>0</v>
          </cell>
          <cell r="J2520" t="str">
            <v/>
          </cell>
          <cell r="K2520">
            <v>0</v>
          </cell>
          <cell r="L2520">
            <v>0</v>
          </cell>
          <cell r="M2520">
            <v>0</v>
          </cell>
          <cell r="N2520">
            <v>0</v>
          </cell>
          <cell r="O2520">
            <v>0</v>
          </cell>
          <cell r="P2520">
            <v>0</v>
          </cell>
          <cell r="Q2520">
            <v>0</v>
          </cell>
          <cell r="R2520">
            <v>0</v>
          </cell>
          <cell r="T2520">
            <v>0</v>
          </cell>
        </row>
        <row r="2521">
          <cell r="C2521">
            <v>0</v>
          </cell>
          <cell r="D2521">
            <v>0</v>
          </cell>
          <cell r="E2521">
            <v>0</v>
          </cell>
          <cell r="F2521">
            <v>0</v>
          </cell>
          <cell r="G2521">
            <v>0</v>
          </cell>
          <cell r="H2521">
            <v>0</v>
          </cell>
          <cell r="I2521">
            <v>0</v>
          </cell>
          <cell r="J2521" t="str">
            <v/>
          </cell>
          <cell r="K2521">
            <v>0</v>
          </cell>
          <cell r="L2521">
            <v>0</v>
          </cell>
          <cell r="M2521">
            <v>0</v>
          </cell>
          <cell r="N2521">
            <v>0</v>
          </cell>
          <cell r="O2521">
            <v>0</v>
          </cell>
          <cell r="P2521">
            <v>0</v>
          </cell>
          <cell r="Q2521">
            <v>0</v>
          </cell>
          <cell r="R2521">
            <v>0</v>
          </cell>
          <cell r="T2521">
            <v>0</v>
          </cell>
        </row>
        <row r="2522">
          <cell r="C2522">
            <v>0</v>
          </cell>
          <cell r="D2522">
            <v>0</v>
          </cell>
          <cell r="E2522">
            <v>0</v>
          </cell>
          <cell r="F2522">
            <v>0</v>
          </cell>
          <cell r="G2522">
            <v>0</v>
          </cell>
          <cell r="H2522">
            <v>0</v>
          </cell>
          <cell r="I2522">
            <v>0</v>
          </cell>
          <cell r="J2522">
            <v>0</v>
          </cell>
          <cell r="K2522">
            <v>0</v>
          </cell>
          <cell r="L2522">
            <v>0</v>
          </cell>
          <cell r="M2522" t="str">
            <v>SUBTOTAL $</v>
          </cell>
          <cell r="N2522">
            <v>0</v>
          </cell>
          <cell r="O2522">
            <v>0</v>
          </cell>
          <cell r="P2522">
            <v>0</v>
          </cell>
          <cell r="Q2522">
            <v>0</v>
          </cell>
          <cell r="T2522">
            <v>0</v>
          </cell>
        </row>
        <row r="2523">
          <cell r="C2523" t="str">
            <v>IV. MANO DE OBRA</v>
          </cell>
          <cell r="D2523">
            <v>0</v>
          </cell>
          <cell r="E2523">
            <v>0</v>
          </cell>
          <cell r="F2523">
            <v>0</v>
          </cell>
          <cell r="G2523">
            <v>0</v>
          </cell>
          <cell r="H2523">
            <v>0</v>
          </cell>
          <cell r="I2523">
            <v>0</v>
          </cell>
          <cell r="J2523">
            <v>0</v>
          </cell>
          <cell r="K2523">
            <v>0</v>
          </cell>
          <cell r="L2523">
            <v>0</v>
          </cell>
          <cell r="M2523">
            <v>0</v>
          </cell>
          <cell r="N2523">
            <v>0</v>
          </cell>
          <cell r="O2523">
            <v>0</v>
          </cell>
          <cell r="P2523">
            <v>0</v>
          </cell>
          <cell r="Q2523">
            <v>0</v>
          </cell>
          <cell r="T2523">
            <v>0</v>
          </cell>
        </row>
        <row r="2524">
          <cell r="C2524">
            <v>0</v>
          </cell>
          <cell r="D2524">
            <v>0</v>
          </cell>
          <cell r="E2524">
            <v>0</v>
          </cell>
          <cell r="F2524">
            <v>0</v>
          </cell>
          <cell r="G2524">
            <v>0</v>
          </cell>
          <cell r="H2524">
            <v>0</v>
          </cell>
          <cell r="I2524">
            <v>0</v>
          </cell>
          <cell r="J2524">
            <v>0</v>
          </cell>
          <cell r="K2524">
            <v>0</v>
          </cell>
          <cell r="L2524">
            <v>0</v>
          </cell>
          <cell r="M2524">
            <v>0</v>
          </cell>
          <cell r="N2524">
            <v>0</v>
          </cell>
          <cell r="O2524">
            <v>0</v>
          </cell>
          <cell r="P2524">
            <v>0</v>
          </cell>
          <cell r="Q2524">
            <v>0</v>
          </cell>
          <cell r="T2524">
            <v>0</v>
          </cell>
        </row>
        <row r="2525">
          <cell r="C2525" t="str">
            <v>TRABAJADOR</v>
          </cell>
          <cell r="D2525">
            <v>0</v>
          </cell>
          <cell r="E2525">
            <v>0</v>
          </cell>
          <cell r="F2525">
            <v>0</v>
          </cell>
          <cell r="G2525">
            <v>0</v>
          </cell>
          <cell r="H2525">
            <v>0</v>
          </cell>
          <cell r="I2525" t="str">
            <v>CANTIDAD</v>
          </cell>
          <cell r="J2525" t="str">
            <v>JORNAL</v>
          </cell>
          <cell r="K2525" t="str">
            <v>PRESTACIONES</v>
          </cell>
          <cell r="L2525" t="str">
            <v>JORNAL TOTAL</v>
          </cell>
          <cell r="M2525" t="str">
            <v>RENDIMIENTO</v>
          </cell>
          <cell r="N2525">
            <v>0</v>
          </cell>
          <cell r="O2525" t="str">
            <v>Vr. UNITARIO</v>
          </cell>
          <cell r="P2525">
            <v>0</v>
          </cell>
          <cell r="Q2525">
            <v>0</v>
          </cell>
          <cell r="R2525">
            <v>0</v>
          </cell>
          <cell r="T2525">
            <v>0</v>
          </cell>
        </row>
        <row r="2526">
          <cell r="C2526" t="str">
            <v>Oficial</v>
          </cell>
          <cell r="D2526">
            <v>0</v>
          </cell>
          <cell r="E2526">
            <v>0</v>
          </cell>
          <cell r="F2526">
            <v>0</v>
          </cell>
          <cell r="G2526">
            <v>0</v>
          </cell>
          <cell r="H2526">
            <v>0</v>
          </cell>
          <cell r="I2526">
            <v>1</v>
          </cell>
          <cell r="J2526">
            <v>88160</v>
          </cell>
          <cell r="K2526">
            <v>1.6933</v>
          </cell>
          <cell r="L2526">
            <v>149281</v>
          </cell>
          <cell r="M2526">
            <v>15</v>
          </cell>
          <cell r="N2526">
            <v>0</v>
          </cell>
          <cell r="O2526">
            <v>9952</v>
          </cell>
          <cell r="P2526">
            <v>0</v>
          </cell>
          <cell r="Q2526">
            <v>0</v>
          </cell>
          <cell r="R2526">
            <v>0.33</v>
          </cell>
          <cell r="T2526" t="str">
            <v>Oficial</v>
          </cell>
        </row>
        <row r="2527">
          <cell r="C2527" t="str">
            <v>Ayudante Raso</v>
          </cell>
          <cell r="D2527">
            <v>0</v>
          </cell>
          <cell r="E2527">
            <v>0</v>
          </cell>
          <cell r="F2527">
            <v>0</v>
          </cell>
          <cell r="G2527">
            <v>0</v>
          </cell>
          <cell r="H2527">
            <v>0</v>
          </cell>
          <cell r="I2527">
            <v>1</v>
          </cell>
          <cell r="J2527">
            <v>44900</v>
          </cell>
          <cell r="K2527">
            <v>1.744</v>
          </cell>
          <cell r="L2527">
            <v>78306</v>
          </cell>
          <cell r="M2527">
            <v>15</v>
          </cell>
          <cell r="N2527">
            <v>0</v>
          </cell>
          <cell r="O2527">
            <v>5220</v>
          </cell>
          <cell r="P2527">
            <v>0</v>
          </cell>
          <cell r="Q2527">
            <v>0</v>
          </cell>
          <cell r="R2527">
            <v>0.33</v>
          </cell>
          <cell r="T2527" t="str">
            <v>Ayudante Raso</v>
          </cell>
        </row>
        <row r="2528">
          <cell r="C2528">
            <v>0</v>
          </cell>
          <cell r="D2528">
            <v>0</v>
          </cell>
          <cell r="E2528">
            <v>0</v>
          </cell>
          <cell r="F2528">
            <v>0</v>
          </cell>
          <cell r="G2528">
            <v>0</v>
          </cell>
          <cell r="H2528">
            <v>0</v>
          </cell>
          <cell r="I2528">
            <v>0</v>
          </cell>
          <cell r="J2528">
            <v>0</v>
          </cell>
          <cell r="K2528">
            <v>0</v>
          </cell>
          <cell r="L2528">
            <v>0</v>
          </cell>
          <cell r="M2528">
            <v>0</v>
          </cell>
          <cell r="N2528">
            <v>0</v>
          </cell>
          <cell r="O2528">
            <v>0</v>
          </cell>
          <cell r="P2528">
            <v>0</v>
          </cell>
          <cell r="Q2528">
            <v>0</v>
          </cell>
          <cell r="R2528">
            <v>0</v>
          </cell>
          <cell r="T2528">
            <v>0</v>
          </cell>
        </row>
        <row r="2529">
          <cell r="C2529">
            <v>0</v>
          </cell>
          <cell r="D2529">
            <v>0</v>
          </cell>
          <cell r="E2529">
            <v>0</v>
          </cell>
          <cell r="F2529">
            <v>0</v>
          </cell>
          <cell r="G2529">
            <v>0</v>
          </cell>
          <cell r="H2529">
            <v>0</v>
          </cell>
          <cell r="I2529">
            <v>0</v>
          </cell>
          <cell r="J2529">
            <v>0</v>
          </cell>
          <cell r="K2529">
            <v>0</v>
          </cell>
          <cell r="L2529">
            <v>0.11260000000000001</v>
          </cell>
          <cell r="M2529" t="str">
            <v>SUBTOTAL $</v>
          </cell>
          <cell r="N2529">
            <v>0</v>
          </cell>
          <cell r="O2529">
            <v>15172</v>
          </cell>
          <cell r="P2529">
            <v>0</v>
          </cell>
          <cell r="Q2529">
            <v>0</v>
          </cell>
          <cell r="T2529">
            <v>0</v>
          </cell>
        </row>
        <row r="2530">
          <cell r="C2530">
            <v>0</v>
          </cell>
          <cell r="D2530">
            <v>0</v>
          </cell>
          <cell r="E2530">
            <v>0</v>
          </cell>
          <cell r="F2530">
            <v>0</v>
          </cell>
          <cell r="G2530">
            <v>0</v>
          </cell>
          <cell r="H2530">
            <v>0</v>
          </cell>
          <cell r="I2530">
            <v>0</v>
          </cell>
          <cell r="J2530">
            <v>0</v>
          </cell>
          <cell r="K2530">
            <v>0</v>
          </cell>
          <cell r="L2530">
            <v>0</v>
          </cell>
          <cell r="M2530">
            <v>0</v>
          </cell>
          <cell r="N2530">
            <v>0</v>
          </cell>
          <cell r="O2530">
            <v>0</v>
          </cell>
          <cell r="P2530">
            <v>0</v>
          </cell>
          <cell r="Q2530">
            <v>0</v>
          </cell>
        </row>
        <row r="2531">
          <cell r="C2531" t="str">
            <v>TOTAL COSTO DIRECTO $</v>
          </cell>
          <cell r="D2531">
            <v>0</v>
          </cell>
          <cell r="E2531">
            <v>0</v>
          </cell>
          <cell r="F2531">
            <v>0</v>
          </cell>
          <cell r="G2531">
            <v>0</v>
          </cell>
          <cell r="H2531">
            <v>0</v>
          </cell>
          <cell r="I2531">
            <v>0</v>
          </cell>
          <cell r="J2531">
            <v>0</v>
          </cell>
          <cell r="K2531">
            <v>0</v>
          </cell>
          <cell r="L2531">
            <v>0</v>
          </cell>
          <cell r="M2531">
            <v>0</v>
          </cell>
          <cell r="N2531">
            <v>0</v>
          </cell>
          <cell r="O2531">
            <v>134796</v>
          </cell>
          <cell r="P2531">
            <v>0</v>
          </cell>
          <cell r="Q2531">
            <v>0</v>
          </cell>
        </row>
        <row r="2532">
          <cell r="C2532" t="str">
            <v>V. COSTOS INDIRECTOS</v>
          </cell>
          <cell r="D2532">
            <v>0</v>
          </cell>
          <cell r="E2532">
            <v>0</v>
          </cell>
          <cell r="F2532">
            <v>0</v>
          </cell>
          <cell r="G2532">
            <v>0</v>
          </cell>
          <cell r="H2532">
            <v>0</v>
          </cell>
          <cell r="I2532">
            <v>0</v>
          </cell>
          <cell r="J2532">
            <v>0</v>
          </cell>
          <cell r="K2532">
            <v>0</v>
          </cell>
          <cell r="L2532">
            <v>0</v>
          </cell>
          <cell r="M2532">
            <v>0</v>
          </cell>
          <cell r="N2532">
            <v>0</v>
          </cell>
          <cell r="O2532">
            <v>0</v>
          </cell>
          <cell r="P2532">
            <v>0</v>
          </cell>
          <cell r="Q2532">
            <v>0</v>
          </cell>
        </row>
        <row r="2533">
          <cell r="C2533">
            <v>0</v>
          </cell>
          <cell r="D2533">
            <v>0</v>
          </cell>
          <cell r="E2533">
            <v>0</v>
          </cell>
          <cell r="F2533">
            <v>0</v>
          </cell>
          <cell r="G2533">
            <v>0</v>
          </cell>
          <cell r="H2533">
            <v>0</v>
          </cell>
          <cell r="I2533">
            <v>0</v>
          </cell>
          <cell r="J2533">
            <v>0</v>
          </cell>
          <cell r="K2533">
            <v>0</v>
          </cell>
          <cell r="L2533">
            <v>0</v>
          </cell>
          <cell r="M2533">
            <v>0</v>
          </cell>
          <cell r="N2533">
            <v>0</v>
          </cell>
          <cell r="O2533">
            <v>0</v>
          </cell>
          <cell r="P2533">
            <v>0</v>
          </cell>
          <cell r="Q2533">
            <v>0</v>
          </cell>
        </row>
        <row r="2534">
          <cell r="C2534" t="str">
            <v>Descripción</v>
          </cell>
          <cell r="D2534">
            <v>0</v>
          </cell>
          <cell r="E2534">
            <v>0</v>
          </cell>
          <cell r="F2534">
            <v>0</v>
          </cell>
          <cell r="G2534">
            <v>0</v>
          </cell>
          <cell r="H2534">
            <v>0</v>
          </cell>
          <cell r="I2534">
            <v>0</v>
          </cell>
          <cell r="J2534">
            <v>0</v>
          </cell>
          <cell r="K2534">
            <v>0</v>
          </cell>
          <cell r="L2534" t="str">
            <v>Porcentaje</v>
          </cell>
          <cell r="M2534" t="str">
            <v>Valor Total</v>
          </cell>
          <cell r="N2534">
            <v>0</v>
          </cell>
          <cell r="O2534">
            <v>0</v>
          </cell>
          <cell r="P2534">
            <v>0</v>
          </cell>
          <cell r="Q2534">
            <v>0</v>
          </cell>
        </row>
        <row r="2535">
          <cell r="C2535" t="str">
            <v>ADMINISTRACION</v>
          </cell>
          <cell r="D2535">
            <v>0</v>
          </cell>
          <cell r="E2535">
            <v>0</v>
          </cell>
          <cell r="F2535">
            <v>0</v>
          </cell>
          <cell r="G2535">
            <v>0</v>
          </cell>
          <cell r="H2535">
            <v>0</v>
          </cell>
          <cell r="I2535">
            <v>0</v>
          </cell>
          <cell r="J2535">
            <v>0</v>
          </cell>
          <cell r="K2535">
            <v>0</v>
          </cell>
          <cell r="L2535">
            <v>0.23930000000000001</v>
          </cell>
          <cell r="M2535">
            <v>32257</v>
          </cell>
          <cell r="N2535">
            <v>0</v>
          </cell>
          <cell r="O2535">
            <v>0</v>
          </cell>
          <cell r="P2535">
            <v>0</v>
          </cell>
          <cell r="Q2535">
            <v>0</v>
          </cell>
        </row>
        <row r="2536">
          <cell r="C2536" t="str">
            <v xml:space="preserve">IMPREVISTOS </v>
          </cell>
          <cell r="D2536">
            <v>0</v>
          </cell>
          <cell r="E2536">
            <v>0</v>
          </cell>
          <cell r="F2536">
            <v>0</v>
          </cell>
          <cell r="G2536">
            <v>0</v>
          </cell>
          <cell r="H2536">
            <v>0</v>
          </cell>
          <cell r="I2536">
            <v>0</v>
          </cell>
          <cell r="J2536">
            <v>0</v>
          </cell>
          <cell r="K2536">
            <v>0</v>
          </cell>
          <cell r="L2536">
            <v>0</v>
          </cell>
          <cell r="M2536">
            <v>0</v>
          </cell>
          <cell r="N2536">
            <v>0</v>
          </cell>
          <cell r="O2536">
            <v>0</v>
          </cell>
          <cell r="P2536">
            <v>0</v>
          </cell>
          <cell r="Q2536">
            <v>0</v>
          </cell>
        </row>
        <row r="2537">
          <cell r="C2537" t="str">
            <v>UTILIDAD</v>
          </cell>
          <cell r="D2537">
            <v>0</v>
          </cell>
          <cell r="E2537">
            <v>0</v>
          </cell>
          <cell r="F2537">
            <v>0</v>
          </cell>
          <cell r="G2537">
            <v>0</v>
          </cell>
          <cell r="H2537">
            <v>0</v>
          </cell>
          <cell r="I2537">
            <v>0</v>
          </cell>
          <cell r="J2537">
            <v>0</v>
          </cell>
          <cell r="K2537">
            <v>0</v>
          </cell>
          <cell r="L2537">
            <v>0.05</v>
          </cell>
          <cell r="M2537">
            <v>6740</v>
          </cell>
          <cell r="N2537">
            <v>0</v>
          </cell>
          <cell r="O2537">
            <v>0</v>
          </cell>
          <cell r="P2537">
            <v>0</v>
          </cell>
          <cell r="Q2537">
            <v>0</v>
          </cell>
        </row>
        <row r="2538">
          <cell r="C2538" t="str">
            <v>SUBTOTAL $</v>
          </cell>
          <cell r="D2538">
            <v>0</v>
          </cell>
          <cell r="E2538">
            <v>0</v>
          </cell>
          <cell r="F2538">
            <v>0</v>
          </cell>
          <cell r="G2538">
            <v>0</v>
          </cell>
          <cell r="H2538">
            <v>0</v>
          </cell>
          <cell r="I2538">
            <v>0</v>
          </cell>
          <cell r="J2538">
            <v>0</v>
          </cell>
          <cell r="K2538">
            <v>0</v>
          </cell>
          <cell r="L2538">
            <v>0</v>
          </cell>
          <cell r="M2538">
            <v>0</v>
          </cell>
          <cell r="N2538">
            <v>0</v>
          </cell>
          <cell r="O2538">
            <v>38997</v>
          </cell>
          <cell r="P2538">
            <v>0</v>
          </cell>
          <cell r="Q2538">
            <v>0</v>
          </cell>
        </row>
        <row r="2539">
          <cell r="C2539">
            <v>0</v>
          </cell>
          <cell r="D2539">
            <v>0</v>
          </cell>
          <cell r="E2539">
            <v>0</v>
          </cell>
          <cell r="F2539">
            <v>0</v>
          </cell>
          <cell r="G2539">
            <v>0</v>
          </cell>
          <cell r="H2539">
            <v>0</v>
          </cell>
          <cell r="I2539">
            <v>0</v>
          </cell>
          <cell r="J2539">
            <v>0</v>
          </cell>
          <cell r="K2539">
            <v>0</v>
          </cell>
          <cell r="L2539">
            <v>0</v>
          </cell>
          <cell r="M2539">
            <v>0</v>
          </cell>
          <cell r="N2539">
            <v>0</v>
          </cell>
          <cell r="O2539">
            <v>0</v>
          </cell>
          <cell r="P2539">
            <v>0</v>
          </cell>
          <cell r="Q2539">
            <v>0</v>
          </cell>
        </row>
        <row r="2540">
          <cell r="C2540" t="str">
            <v>Precio Unitario Total Aproximado al peso $</v>
          </cell>
          <cell r="D2540">
            <v>0</v>
          </cell>
          <cell r="E2540">
            <v>0</v>
          </cell>
          <cell r="F2540">
            <v>0</v>
          </cell>
          <cell r="G2540">
            <v>0</v>
          </cell>
          <cell r="H2540">
            <v>0</v>
          </cell>
          <cell r="I2540">
            <v>0</v>
          </cell>
          <cell r="J2540">
            <v>0</v>
          </cell>
          <cell r="K2540">
            <v>0</v>
          </cell>
          <cell r="L2540">
            <v>0</v>
          </cell>
          <cell r="M2540">
            <v>0</v>
          </cell>
          <cell r="N2540">
            <v>0</v>
          </cell>
          <cell r="O2540">
            <v>173793</v>
          </cell>
          <cell r="P2540">
            <v>0</v>
          </cell>
          <cell r="Q2540">
            <v>0</v>
          </cell>
        </row>
        <row r="2541">
          <cell r="C2541">
            <v>0</v>
          </cell>
          <cell r="D2541">
            <v>0</v>
          </cell>
          <cell r="E2541">
            <v>0</v>
          </cell>
          <cell r="F2541">
            <v>0</v>
          </cell>
          <cell r="G2541">
            <v>0</v>
          </cell>
          <cell r="H2541">
            <v>0</v>
          </cell>
          <cell r="I2541">
            <v>0</v>
          </cell>
          <cell r="J2541">
            <v>0</v>
          </cell>
          <cell r="K2541">
            <v>0</v>
          </cell>
          <cell r="L2541">
            <v>0</v>
          </cell>
          <cell r="M2541">
            <v>0</v>
          </cell>
          <cell r="N2541">
            <v>0</v>
          </cell>
          <cell r="O2541">
            <v>0</v>
          </cell>
          <cell r="P2541">
            <v>0</v>
          </cell>
          <cell r="Q2541">
            <v>0</v>
          </cell>
        </row>
        <row r="2542">
          <cell r="C2542">
            <v>0</v>
          </cell>
          <cell r="D2542">
            <v>0</v>
          </cell>
          <cell r="E2542">
            <v>0</v>
          </cell>
          <cell r="F2542">
            <v>0</v>
          </cell>
          <cell r="G2542">
            <v>0</v>
          </cell>
          <cell r="H2542">
            <v>0</v>
          </cell>
          <cell r="I2542">
            <v>0</v>
          </cell>
          <cell r="J2542">
            <v>0</v>
          </cell>
          <cell r="K2542">
            <v>0</v>
          </cell>
          <cell r="L2542">
            <v>0</v>
          </cell>
          <cell r="M2542">
            <v>0</v>
          </cell>
          <cell r="N2542">
            <v>0</v>
          </cell>
          <cell r="O2542">
            <v>0</v>
          </cell>
          <cell r="P2542">
            <v>0</v>
          </cell>
          <cell r="Q2542">
            <v>0</v>
          </cell>
        </row>
        <row r="2543">
          <cell r="C2543">
            <v>0</v>
          </cell>
          <cell r="D2543">
            <v>0</v>
          </cell>
          <cell r="E2543">
            <v>0</v>
          </cell>
          <cell r="F2543">
            <v>0</v>
          </cell>
          <cell r="G2543">
            <v>0</v>
          </cell>
          <cell r="H2543" t="str">
            <v>Firma</v>
          </cell>
          <cell r="I2543">
            <v>0</v>
          </cell>
          <cell r="J2543">
            <v>0</v>
          </cell>
          <cell r="K2543">
            <v>0</v>
          </cell>
          <cell r="L2543">
            <v>0</v>
          </cell>
          <cell r="M2543">
            <v>0</v>
          </cell>
          <cell r="N2543">
            <v>0</v>
          </cell>
          <cell r="O2543">
            <v>0</v>
          </cell>
          <cell r="P2543">
            <v>0</v>
          </cell>
          <cell r="Q2543">
            <v>0</v>
          </cell>
        </row>
        <row r="2544">
          <cell r="C2544">
            <v>0</v>
          </cell>
          <cell r="D2544">
            <v>0</v>
          </cell>
          <cell r="E2544">
            <v>0</v>
          </cell>
          <cell r="F2544">
            <v>0</v>
          </cell>
          <cell r="G2544">
            <v>0</v>
          </cell>
          <cell r="H2544" t="str">
            <v>Nombre:</v>
          </cell>
          <cell r="I2544">
            <v>0</v>
          </cell>
          <cell r="J2544">
            <v>0</v>
          </cell>
          <cell r="K2544">
            <v>0</v>
          </cell>
          <cell r="L2544">
            <v>0</v>
          </cell>
          <cell r="M2544">
            <v>0</v>
          </cell>
          <cell r="N2544">
            <v>0</v>
          </cell>
          <cell r="O2544">
            <v>0</v>
          </cell>
          <cell r="P2544">
            <v>0</v>
          </cell>
          <cell r="Q2544">
            <v>0</v>
          </cell>
        </row>
        <row r="2545">
          <cell r="C2545">
            <v>0</v>
          </cell>
          <cell r="D2545">
            <v>0</v>
          </cell>
          <cell r="E2545">
            <v>0</v>
          </cell>
          <cell r="F2545">
            <v>0</v>
          </cell>
          <cell r="G2545">
            <v>0</v>
          </cell>
          <cell r="H2545" t="str">
            <v>Representante Legal del Contratista o su Apoderado</v>
          </cell>
          <cell r="I2545">
            <v>0</v>
          </cell>
          <cell r="J2545">
            <v>0</v>
          </cell>
          <cell r="K2545">
            <v>0</v>
          </cell>
          <cell r="L2545">
            <v>0</v>
          </cell>
          <cell r="M2545">
            <v>0</v>
          </cell>
          <cell r="N2545">
            <v>0</v>
          </cell>
          <cell r="O2545">
            <v>0</v>
          </cell>
          <cell r="P2545">
            <v>0</v>
          </cell>
          <cell r="Q2545">
            <v>0</v>
          </cell>
        </row>
        <row r="2546">
          <cell r="C2546">
            <v>0</v>
          </cell>
          <cell r="D2546">
            <v>0</v>
          </cell>
          <cell r="E2546">
            <v>0</v>
          </cell>
          <cell r="F2546">
            <v>0</v>
          </cell>
          <cell r="G2546">
            <v>0</v>
          </cell>
          <cell r="H2546" t="str">
            <v>Matricula No. :</v>
          </cell>
          <cell r="I2546">
            <v>0</v>
          </cell>
          <cell r="J2546">
            <v>0</v>
          </cell>
          <cell r="K2546">
            <v>0</v>
          </cell>
          <cell r="L2546">
            <v>0</v>
          </cell>
          <cell r="M2546">
            <v>0</v>
          </cell>
          <cell r="N2546">
            <v>0</v>
          </cell>
          <cell r="O2546">
            <v>0</v>
          </cell>
          <cell r="P2546">
            <v>0</v>
          </cell>
          <cell r="Q2546">
            <v>0</v>
          </cell>
        </row>
        <row r="2547">
          <cell r="C2547">
            <v>0</v>
          </cell>
          <cell r="D2547">
            <v>0</v>
          </cell>
          <cell r="E2547">
            <v>0</v>
          </cell>
          <cell r="F2547">
            <v>0</v>
          </cell>
          <cell r="G2547">
            <v>0</v>
          </cell>
          <cell r="H2547" t="str">
            <v xml:space="preserve"> </v>
          </cell>
          <cell r="I2547">
            <v>0</v>
          </cell>
          <cell r="J2547">
            <v>0</v>
          </cell>
          <cell r="K2547">
            <v>0</v>
          </cell>
          <cell r="L2547">
            <v>0</v>
          </cell>
          <cell r="M2547">
            <v>0</v>
          </cell>
          <cell r="N2547">
            <v>0</v>
          </cell>
          <cell r="O2547">
            <v>0</v>
          </cell>
          <cell r="P2547">
            <v>0</v>
          </cell>
          <cell r="Q2547">
            <v>0</v>
          </cell>
        </row>
        <row r="2548">
          <cell r="C2548" t="str">
            <v>OBSERVACIONES INTERVENTORÍA</v>
          </cell>
          <cell r="D2548">
            <v>0</v>
          </cell>
          <cell r="E2548">
            <v>0</v>
          </cell>
          <cell r="F2548">
            <v>0</v>
          </cell>
          <cell r="G2548">
            <v>0</v>
          </cell>
          <cell r="H2548">
            <v>0</v>
          </cell>
          <cell r="I2548">
            <v>0</v>
          </cell>
          <cell r="J2548">
            <v>0</v>
          </cell>
          <cell r="K2548">
            <v>0</v>
          </cell>
          <cell r="L2548">
            <v>0</v>
          </cell>
          <cell r="M2548">
            <v>0</v>
          </cell>
          <cell r="N2548">
            <v>0</v>
          </cell>
          <cell r="O2548">
            <v>0</v>
          </cell>
          <cell r="P2548">
            <v>0</v>
          </cell>
          <cell r="Q2548">
            <v>0</v>
          </cell>
        </row>
        <row r="2549">
          <cell r="C2549">
            <v>0</v>
          </cell>
          <cell r="D2549">
            <v>0</v>
          </cell>
          <cell r="E2549">
            <v>0</v>
          </cell>
          <cell r="F2549">
            <v>0</v>
          </cell>
          <cell r="G2549">
            <v>0</v>
          </cell>
          <cell r="H2549">
            <v>0</v>
          </cell>
          <cell r="I2549">
            <v>0</v>
          </cell>
          <cell r="J2549">
            <v>0</v>
          </cell>
          <cell r="K2549">
            <v>0</v>
          </cell>
          <cell r="L2549">
            <v>0</v>
          </cell>
          <cell r="M2549">
            <v>0</v>
          </cell>
          <cell r="N2549">
            <v>0</v>
          </cell>
          <cell r="O2549">
            <v>0</v>
          </cell>
          <cell r="P2549">
            <v>0</v>
          </cell>
          <cell r="Q2549">
            <v>0</v>
          </cell>
        </row>
        <row r="2550">
          <cell r="C2550">
            <v>0</v>
          </cell>
          <cell r="D2550">
            <v>0</v>
          </cell>
          <cell r="E2550">
            <v>0</v>
          </cell>
          <cell r="F2550">
            <v>0</v>
          </cell>
          <cell r="G2550">
            <v>0</v>
          </cell>
          <cell r="H2550">
            <v>0</v>
          </cell>
          <cell r="I2550">
            <v>0</v>
          </cell>
          <cell r="J2550">
            <v>0</v>
          </cell>
          <cell r="K2550">
            <v>0</v>
          </cell>
          <cell r="L2550">
            <v>0</v>
          </cell>
          <cell r="M2550">
            <v>0</v>
          </cell>
          <cell r="N2550">
            <v>0</v>
          </cell>
          <cell r="O2550">
            <v>0</v>
          </cell>
          <cell r="P2550">
            <v>0</v>
          </cell>
          <cell r="Q2550">
            <v>0</v>
          </cell>
        </row>
        <row r="2551">
          <cell r="C2551">
            <v>0</v>
          </cell>
          <cell r="D2551">
            <v>0</v>
          </cell>
          <cell r="E2551">
            <v>0</v>
          </cell>
          <cell r="F2551">
            <v>0</v>
          </cell>
          <cell r="G2551">
            <v>0</v>
          </cell>
          <cell r="H2551">
            <v>0</v>
          </cell>
          <cell r="I2551">
            <v>0</v>
          </cell>
          <cell r="J2551">
            <v>0</v>
          </cell>
          <cell r="K2551">
            <v>0</v>
          </cell>
          <cell r="L2551">
            <v>0</v>
          </cell>
          <cell r="M2551">
            <v>0</v>
          </cell>
          <cell r="N2551">
            <v>0</v>
          </cell>
          <cell r="O2551">
            <v>0</v>
          </cell>
          <cell r="P2551">
            <v>0</v>
          </cell>
          <cell r="Q2551">
            <v>0</v>
          </cell>
        </row>
        <row r="2552">
          <cell r="C2552" t="str">
            <v>APROBACIÓN POR INTERVENTORÍA</v>
          </cell>
          <cell r="D2552">
            <v>0</v>
          </cell>
          <cell r="E2552">
            <v>0</v>
          </cell>
          <cell r="F2552">
            <v>0</v>
          </cell>
          <cell r="G2552">
            <v>0</v>
          </cell>
          <cell r="H2552">
            <v>0</v>
          </cell>
          <cell r="I2552">
            <v>0</v>
          </cell>
          <cell r="J2552">
            <v>0</v>
          </cell>
          <cell r="K2552">
            <v>0</v>
          </cell>
          <cell r="L2552">
            <v>0</v>
          </cell>
          <cell r="M2552">
            <v>0</v>
          </cell>
          <cell r="N2552">
            <v>0</v>
          </cell>
          <cell r="O2552">
            <v>0</v>
          </cell>
          <cell r="P2552">
            <v>0</v>
          </cell>
          <cell r="Q2552">
            <v>0</v>
          </cell>
        </row>
        <row r="2553">
          <cell r="C2553"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2553">
            <v>0</v>
          </cell>
          <cell r="E2553">
            <v>0</v>
          </cell>
          <cell r="F2553">
            <v>0</v>
          </cell>
          <cell r="G2553">
            <v>0</v>
          </cell>
          <cell r="H2553">
            <v>0</v>
          </cell>
          <cell r="I2553">
            <v>0</v>
          </cell>
          <cell r="J2553">
            <v>0</v>
          </cell>
          <cell r="K2553">
            <v>0</v>
          </cell>
          <cell r="L2553">
            <v>0</v>
          </cell>
          <cell r="M2553">
            <v>0</v>
          </cell>
          <cell r="N2553">
            <v>0</v>
          </cell>
          <cell r="O2553">
            <v>0</v>
          </cell>
          <cell r="P2553">
            <v>0</v>
          </cell>
          <cell r="Q2553">
            <v>0</v>
          </cell>
        </row>
        <row r="2554">
          <cell r="C2554">
            <v>0</v>
          </cell>
          <cell r="D2554">
            <v>0</v>
          </cell>
          <cell r="E2554">
            <v>0</v>
          </cell>
          <cell r="F2554">
            <v>0</v>
          </cell>
          <cell r="G2554">
            <v>0</v>
          </cell>
          <cell r="H2554">
            <v>0</v>
          </cell>
          <cell r="I2554">
            <v>0</v>
          </cell>
          <cell r="J2554">
            <v>0</v>
          </cell>
          <cell r="K2554">
            <v>0</v>
          </cell>
          <cell r="L2554">
            <v>0</v>
          </cell>
          <cell r="M2554">
            <v>0</v>
          </cell>
          <cell r="N2554">
            <v>0</v>
          </cell>
          <cell r="O2554">
            <v>0</v>
          </cell>
          <cell r="P2554">
            <v>0</v>
          </cell>
          <cell r="Q2554">
            <v>0</v>
          </cell>
        </row>
        <row r="2555">
          <cell r="C2555"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2555">
            <v>0</v>
          </cell>
          <cell r="E2555">
            <v>0</v>
          </cell>
          <cell r="F2555">
            <v>0</v>
          </cell>
          <cell r="G2555">
            <v>0</v>
          </cell>
          <cell r="H2555">
            <v>0</v>
          </cell>
          <cell r="I2555">
            <v>0</v>
          </cell>
          <cell r="J2555">
            <v>0</v>
          </cell>
          <cell r="K2555">
            <v>0</v>
          </cell>
          <cell r="L2555">
            <v>0</v>
          </cell>
          <cell r="M2555">
            <v>0</v>
          </cell>
          <cell r="N2555">
            <v>0</v>
          </cell>
          <cell r="O2555">
            <v>0</v>
          </cell>
          <cell r="P2555">
            <v>0</v>
          </cell>
          <cell r="Q2555">
            <v>0</v>
          </cell>
        </row>
        <row r="2556">
          <cell r="C2556">
            <v>0</v>
          </cell>
          <cell r="D2556">
            <v>0</v>
          </cell>
          <cell r="E2556">
            <v>0</v>
          </cell>
          <cell r="F2556">
            <v>0</v>
          </cell>
          <cell r="G2556">
            <v>0</v>
          </cell>
          <cell r="H2556">
            <v>0</v>
          </cell>
          <cell r="I2556">
            <v>0</v>
          </cell>
          <cell r="J2556">
            <v>0</v>
          </cell>
          <cell r="K2556">
            <v>0</v>
          </cell>
          <cell r="L2556">
            <v>0</v>
          </cell>
          <cell r="M2556">
            <v>0</v>
          </cell>
          <cell r="N2556">
            <v>0</v>
          </cell>
          <cell r="O2556">
            <v>0</v>
          </cell>
          <cell r="P2556">
            <v>0</v>
          </cell>
          <cell r="Q2556">
            <v>0</v>
          </cell>
        </row>
        <row r="2557">
          <cell r="C2557">
            <v>0</v>
          </cell>
          <cell r="D2557">
            <v>0</v>
          </cell>
          <cell r="E2557">
            <v>0</v>
          </cell>
          <cell r="F2557">
            <v>0</v>
          </cell>
          <cell r="G2557">
            <v>0</v>
          </cell>
          <cell r="H2557">
            <v>0</v>
          </cell>
          <cell r="I2557">
            <v>0</v>
          </cell>
          <cell r="J2557">
            <v>0</v>
          </cell>
          <cell r="K2557">
            <v>0</v>
          </cell>
          <cell r="L2557">
            <v>0</v>
          </cell>
          <cell r="M2557">
            <v>0</v>
          </cell>
          <cell r="N2557">
            <v>0</v>
          </cell>
          <cell r="O2557">
            <v>0</v>
          </cell>
          <cell r="P2557">
            <v>0</v>
          </cell>
          <cell r="Q2557">
            <v>0</v>
          </cell>
        </row>
        <row r="2558">
          <cell r="C2558">
            <v>0</v>
          </cell>
          <cell r="D2558">
            <v>0</v>
          </cell>
          <cell r="E2558">
            <v>0</v>
          </cell>
          <cell r="F2558">
            <v>0</v>
          </cell>
          <cell r="G2558">
            <v>0</v>
          </cell>
          <cell r="H2558" t="str">
            <v>Firma</v>
          </cell>
          <cell r="I2558">
            <v>0</v>
          </cell>
          <cell r="J2558">
            <v>0</v>
          </cell>
          <cell r="K2558">
            <v>0</v>
          </cell>
          <cell r="L2558">
            <v>0</v>
          </cell>
          <cell r="M2558">
            <v>0</v>
          </cell>
          <cell r="N2558">
            <v>0</v>
          </cell>
          <cell r="O2558">
            <v>0</v>
          </cell>
          <cell r="P2558">
            <v>0</v>
          </cell>
          <cell r="Q2558">
            <v>0</v>
          </cell>
        </row>
        <row r="2559">
          <cell r="C2559">
            <v>0</v>
          </cell>
          <cell r="D2559">
            <v>0</v>
          </cell>
          <cell r="E2559">
            <v>0</v>
          </cell>
          <cell r="F2559">
            <v>0</v>
          </cell>
          <cell r="G2559">
            <v>0</v>
          </cell>
          <cell r="H2559" t="str">
            <v>Nombre:</v>
          </cell>
          <cell r="I2559">
            <v>0</v>
          </cell>
          <cell r="J2559">
            <v>0</v>
          </cell>
          <cell r="K2559">
            <v>0</v>
          </cell>
          <cell r="L2559">
            <v>0</v>
          </cell>
          <cell r="M2559">
            <v>0</v>
          </cell>
          <cell r="N2559">
            <v>0</v>
          </cell>
          <cell r="O2559">
            <v>0</v>
          </cell>
          <cell r="P2559">
            <v>0</v>
          </cell>
          <cell r="Q2559">
            <v>0</v>
          </cell>
        </row>
        <row r="2560">
          <cell r="C2560">
            <v>0</v>
          </cell>
          <cell r="D2560">
            <v>0</v>
          </cell>
          <cell r="E2560">
            <v>0</v>
          </cell>
          <cell r="F2560">
            <v>0</v>
          </cell>
          <cell r="G2560">
            <v>0</v>
          </cell>
          <cell r="H2560" t="str">
            <v>Representante Legal del Interventor o su Apoderado</v>
          </cell>
          <cell r="I2560">
            <v>0</v>
          </cell>
          <cell r="J2560">
            <v>0</v>
          </cell>
          <cell r="K2560">
            <v>0</v>
          </cell>
          <cell r="L2560">
            <v>0</v>
          </cell>
          <cell r="M2560">
            <v>0</v>
          </cell>
          <cell r="N2560">
            <v>0</v>
          </cell>
          <cell r="O2560">
            <v>0</v>
          </cell>
          <cell r="P2560">
            <v>0</v>
          </cell>
          <cell r="Q2560">
            <v>0</v>
          </cell>
        </row>
        <row r="2561">
          <cell r="C2561">
            <v>0</v>
          </cell>
          <cell r="D2561">
            <v>0</v>
          </cell>
          <cell r="E2561">
            <v>0</v>
          </cell>
          <cell r="F2561">
            <v>0</v>
          </cell>
          <cell r="G2561">
            <v>0</v>
          </cell>
          <cell r="H2561" t="str">
            <v>Matricula No. :</v>
          </cell>
          <cell r="I2561">
            <v>0</v>
          </cell>
          <cell r="J2561">
            <v>0</v>
          </cell>
          <cell r="K2561">
            <v>0</v>
          </cell>
          <cell r="L2561">
            <v>0</v>
          </cell>
          <cell r="M2561">
            <v>0</v>
          </cell>
          <cell r="N2561">
            <v>0</v>
          </cell>
          <cell r="O2561">
            <v>0</v>
          </cell>
          <cell r="P2561">
            <v>0</v>
          </cell>
          <cell r="Q2561">
            <v>0</v>
          </cell>
        </row>
        <row r="2562">
          <cell r="C2562">
            <v>0</v>
          </cell>
          <cell r="D2562">
            <v>0</v>
          </cell>
          <cell r="E2562">
            <v>0</v>
          </cell>
          <cell r="F2562">
            <v>0</v>
          </cell>
          <cell r="G2562">
            <v>0</v>
          </cell>
          <cell r="H2562">
            <v>0</v>
          </cell>
          <cell r="I2562">
            <v>0</v>
          </cell>
          <cell r="J2562">
            <v>0</v>
          </cell>
          <cell r="K2562">
            <v>0</v>
          </cell>
          <cell r="L2562">
            <v>0</v>
          </cell>
          <cell r="M2562">
            <v>0</v>
          </cell>
          <cell r="N2562">
            <v>0</v>
          </cell>
          <cell r="O2562">
            <v>0</v>
          </cell>
          <cell r="P2562">
            <v>0</v>
          </cell>
          <cell r="Q2562">
            <v>0</v>
          </cell>
        </row>
        <row r="2563">
          <cell r="C2563">
            <v>0</v>
          </cell>
          <cell r="D2563">
            <v>0</v>
          </cell>
          <cell r="E2563">
            <v>0</v>
          </cell>
          <cell r="F2563">
            <v>0</v>
          </cell>
          <cell r="G2563">
            <v>0</v>
          </cell>
          <cell r="H2563">
            <v>0</v>
          </cell>
          <cell r="I2563">
            <v>0</v>
          </cell>
          <cell r="J2563">
            <v>0</v>
          </cell>
          <cell r="K2563">
            <v>0</v>
          </cell>
          <cell r="L2563">
            <v>0</v>
          </cell>
          <cell r="M2563">
            <v>0</v>
          </cell>
          <cell r="N2563">
            <v>0</v>
          </cell>
          <cell r="O2563">
            <v>0</v>
          </cell>
          <cell r="P2563">
            <v>0</v>
          </cell>
          <cell r="Q2563">
            <v>0</v>
          </cell>
        </row>
        <row r="2565">
          <cell r="C2565">
            <v>0</v>
          </cell>
          <cell r="D2565">
            <v>0</v>
          </cell>
          <cell r="E2565">
            <v>0</v>
          </cell>
          <cell r="F2565">
            <v>0</v>
          </cell>
          <cell r="G2565">
            <v>0</v>
          </cell>
          <cell r="H2565">
            <v>0</v>
          </cell>
          <cell r="I2565">
            <v>0</v>
          </cell>
          <cell r="J2565">
            <v>0</v>
          </cell>
          <cell r="K2565">
            <v>0</v>
          </cell>
          <cell r="L2565">
            <v>0</v>
          </cell>
          <cell r="M2565">
            <v>0</v>
          </cell>
          <cell r="N2565">
            <v>0</v>
          </cell>
          <cell r="O2565">
            <v>0</v>
          </cell>
          <cell r="P2565">
            <v>0</v>
          </cell>
          <cell r="Q2565">
            <v>0</v>
          </cell>
        </row>
        <row r="2566">
          <cell r="C2566" t="str">
            <v>Formulario 1 - Propuesta económica  - Documento tipo de selección abreviada de menor cuantía - versión 2</v>
          </cell>
          <cell r="D2566">
            <v>0</v>
          </cell>
          <cell r="E2566">
            <v>0</v>
          </cell>
          <cell r="F2566">
            <v>0</v>
          </cell>
          <cell r="G2566">
            <v>0</v>
          </cell>
          <cell r="H2566">
            <v>0</v>
          </cell>
          <cell r="I2566">
            <v>0</v>
          </cell>
          <cell r="J2566">
            <v>0</v>
          </cell>
          <cell r="K2566">
            <v>0</v>
          </cell>
          <cell r="L2566">
            <v>0</v>
          </cell>
          <cell r="M2566">
            <v>0</v>
          </cell>
          <cell r="N2566">
            <v>0</v>
          </cell>
          <cell r="O2566">
            <v>0</v>
          </cell>
          <cell r="P2566">
            <v>0</v>
          </cell>
          <cell r="Q2566">
            <v>0</v>
          </cell>
        </row>
        <row r="2567">
          <cell r="C2567" t="str">
            <v>Código</v>
          </cell>
          <cell r="D2567" t="str">
            <v>CCE-EICP-FM-25</v>
          </cell>
          <cell r="E2567" t="str">
            <v>Versión</v>
          </cell>
          <cell r="F2567">
            <v>2</v>
          </cell>
          <cell r="G2567">
            <v>0</v>
          </cell>
          <cell r="H2567">
            <v>0</v>
          </cell>
          <cell r="I2567">
            <v>0</v>
          </cell>
          <cell r="J2567">
            <v>0</v>
          </cell>
          <cell r="K2567">
            <v>0</v>
          </cell>
          <cell r="L2567">
            <v>0</v>
          </cell>
          <cell r="M2567">
            <v>0</v>
          </cell>
          <cell r="N2567">
            <v>0</v>
          </cell>
          <cell r="O2567">
            <v>0</v>
          </cell>
          <cell r="P2567">
            <v>0</v>
          </cell>
          <cell r="Q2567">
            <v>0</v>
          </cell>
        </row>
        <row r="2568">
          <cell r="C2568">
            <v>0</v>
          </cell>
          <cell r="D2568">
            <v>0</v>
          </cell>
          <cell r="E2568">
            <v>0</v>
          </cell>
          <cell r="F2568">
            <v>0</v>
          </cell>
          <cell r="G2568">
            <v>0</v>
          </cell>
          <cell r="H2568">
            <v>0</v>
          </cell>
          <cell r="I2568">
            <v>0</v>
          </cell>
          <cell r="J2568">
            <v>0</v>
          </cell>
          <cell r="K2568">
            <v>0</v>
          </cell>
          <cell r="L2568">
            <v>0</v>
          </cell>
          <cell r="M2568">
            <v>0</v>
          </cell>
          <cell r="N2568">
            <v>0</v>
          </cell>
          <cell r="O2568">
            <v>0</v>
          </cell>
          <cell r="P2568">
            <v>0</v>
          </cell>
          <cell r="Q2568">
            <v>0</v>
          </cell>
        </row>
        <row r="2569">
          <cell r="C2569" t="str">
            <v>[La entidad podrá utilizar este formato para la presentación de los análisis de precios unitarios el contratista en la oportunidad prevista en el numeral 8.1. del Documento Base]</v>
          </cell>
          <cell r="D2569">
            <v>0</v>
          </cell>
          <cell r="E2569">
            <v>0</v>
          </cell>
          <cell r="F2569">
            <v>0</v>
          </cell>
          <cell r="G2569">
            <v>0</v>
          </cell>
          <cell r="H2569">
            <v>0</v>
          </cell>
          <cell r="I2569">
            <v>0</v>
          </cell>
          <cell r="J2569">
            <v>0</v>
          </cell>
          <cell r="K2569">
            <v>0</v>
          </cell>
          <cell r="L2569">
            <v>0</v>
          </cell>
          <cell r="M2569">
            <v>0</v>
          </cell>
          <cell r="N2569">
            <v>0</v>
          </cell>
          <cell r="O2569">
            <v>0</v>
          </cell>
          <cell r="P2569">
            <v>0</v>
          </cell>
          <cell r="Q2569">
            <v>0</v>
          </cell>
        </row>
        <row r="2570">
          <cell r="C2570">
            <v>0</v>
          </cell>
          <cell r="D2570">
            <v>0</v>
          </cell>
          <cell r="E2570">
            <v>0</v>
          </cell>
          <cell r="F2570">
            <v>0</v>
          </cell>
          <cell r="G2570">
            <v>0</v>
          </cell>
          <cell r="H2570">
            <v>0</v>
          </cell>
          <cell r="I2570">
            <v>0</v>
          </cell>
          <cell r="J2570">
            <v>0</v>
          </cell>
          <cell r="K2570">
            <v>0</v>
          </cell>
          <cell r="L2570">
            <v>0</v>
          </cell>
          <cell r="M2570">
            <v>0</v>
          </cell>
          <cell r="N2570">
            <v>0</v>
          </cell>
          <cell r="O2570">
            <v>0</v>
          </cell>
          <cell r="P2570">
            <v>0</v>
          </cell>
          <cell r="Q2570">
            <v>0</v>
          </cell>
        </row>
        <row r="2571">
          <cell r="C2571">
            <v>0</v>
          </cell>
          <cell r="D2571">
            <v>0</v>
          </cell>
          <cell r="E2571">
            <v>0</v>
          </cell>
          <cell r="F2571">
            <v>0</v>
          </cell>
          <cell r="G2571">
            <v>0</v>
          </cell>
          <cell r="H2571">
            <v>0</v>
          </cell>
          <cell r="I2571">
            <v>0</v>
          </cell>
          <cell r="J2571">
            <v>0</v>
          </cell>
          <cell r="K2571">
            <v>0</v>
          </cell>
          <cell r="L2571">
            <v>0</v>
          </cell>
          <cell r="M2571">
            <v>0</v>
          </cell>
          <cell r="N2571">
            <v>0</v>
          </cell>
          <cell r="O2571">
            <v>0</v>
          </cell>
          <cell r="P2571">
            <v>0</v>
          </cell>
          <cell r="Q2571">
            <v>0</v>
          </cell>
        </row>
        <row r="2572">
          <cell r="C2572">
            <v>0</v>
          </cell>
          <cell r="D2572" t="str">
            <v>MUNICIPIO DE CONCORDIA, ANTIOQUIA</v>
          </cell>
          <cell r="E2572">
            <v>0</v>
          </cell>
          <cell r="F2572">
            <v>0</v>
          </cell>
          <cell r="G2572">
            <v>0</v>
          </cell>
          <cell r="H2572">
            <v>0</v>
          </cell>
          <cell r="I2572">
            <v>0</v>
          </cell>
          <cell r="J2572">
            <v>0</v>
          </cell>
          <cell r="K2572">
            <v>0</v>
          </cell>
          <cell r="L2572">
            <v>0</v>
          </cell>
          <cell r="M2572">
            <v>0</v>
          </cell>
          <cell r="N2572">
            <v>0</v>
          </cell>
          <cell r="O2572">
            <v>0</v>
          </cell>
          <cell r="P2572">
            <v>0</v>
          </cell>
          <cell r="Q2572">
            <v>0</v>
          </cell>
        </row>
        <row r="2573">
          <cell r="C2573">
            <v>0</v>
          </cell>
          <cell r="D2573">
            <v>0</v>
          </cell>
          <cell r="E2573">
            <v>0</v>
          </cell>
          <cell r="F2573">
            <v>0</v>
          </cell>
          <cell r="G2573">
            <v>0</v>
          </cell>
          <cell r="H2573">
            <v>0</v>
          </cell>
          <cell r="I2573">
            <v>0</v>
          </cell>
          <cell r="J2573">
            <v>0</v>
          </cell>
          <cell r="K2573">
            <v>0</v>
          </cell>
          <cell r="L2573" t="str">
            <v>VERSIÓN</v>
          </cell>
          <cell r="M2573">
            <v>0</v>
          </cell>
          <cell r="N2573">
            <v>0</v>
          </cell>
          <cell r="O2573">
            <v>0</v>
          </cell>
          <cell r="P2573">
            <v>0</v>
          </cell>
          <cell r="Q2573">
            <v>0</v>
          </cell>
        </row>
        <row r="2574">
          <cell r="C2574">
            <v>0</v>
          </cell>
          <cell r="D2574" t="str">
            <v xml:space="preserve">[NÚMERO DEL PROCESO] </v>
          </cell>
          <cell r="E2574">
            <v>0</v>
          </cell>
          <cell r="F2574">
            <v>0</v>
          </cell>
          <cell r="G2574">
            <v>0</v>
          </cell>
          <cell r="H2574">
            <v>0</v>
          </cell>
          <cell r="I2574">
            <v>0</v>
          </cell>
          <cell r="J2574">
            <v>0</v>
          </cell>
          <cell r="K2574">
            <v>0</v>
          </cell>
          <cell r="L2574">
            <v>0</v>
          </cell>
          <cell r="M2574">
            <v>0</v>
          </cell>
          <cell r="N2574">
            <v>0</v>
          </cell>
          <cell r="O2574">
            <v>0</v>
          </cell>
          <cell r="P2574">
            <v>0</v>
          </cell>
          <cell r="Q2574">
            <v>0</v>
          </cell>
        </row>
        <row r="2575">
          <cell r="C2575">
            <v>0</v>
          </cell>
          <cell r="D2575">
            <v>0</v>
          </cell>
          <cell r="E2575">
            <v>0</v>
          </cell>
          <cell r="F2575">
            <v>0</v>
          </cell>
          <cell r="G2575">
            <v>0</v>
          </cell>
          <cell r="H2575">
            <v>0</v>
          </cell>
          <cell r="I2575">
            <v>0</v>
          </cell>
          <cell r="J2575">
            <v>0</v>
          </cell>
          <cell r="K2575">
            <v>0</v>
          </cell>
          <cell r="L2575" t="str">
            <v>PÁGINA</v>
          </cell>
          <cell r="M2575">
            <v>1</v>
          </cell>
          <cell r="N2575" t="str">
            <v>DE</v>
          </cell>
          <cell r="O2575">
            <v>1</v>
          </cell>
          <cell r="P2575">
            <v>0</v>
          </cell>
          <cell r="Q2575">
            <v>0</v>
          </cell>
        </row>
        <row r="2576">
          <cell r="C2576">
            <v>0</v>
          </cell>
          <cell r="D2576" t="str">
            <v xml:space="preserve">ANALISIS DE PRECIOS UNITARIOS </v>
          </cell>
          <cell r="E2576">
            <v>0</v>
          </cell>
          <cell r="F2576">
            <v>0</v>
          </cell>
          <cell r="G2576">
            <v>0</v>
          </cell>
          <cell r="H2576">
            <v>0</v>
          </cell>
          <cell r="I2576">
            <v>0</v>
          </cell>
          <cell r="J2576">
            <v>0</v>
          </cell>
          <cell r="K2576">
            <v>0</v>
          </cell>
          <cell r="L2576">
            <v>0</v>
          </cell>
          <cell r="M2576">
            <v>0</v>
          </cell>
          <cell r="N2576">
            <v>0</v>
          </cell>
          <cell r="O2576">
            <v>0</v>
          </cell>
          <cell r="P2576">
            <v>0</v>
          </cell>
          <cell r="Q2576">
            <v>0</v>
          </cell>
        </row>
        <row r="2577">
          <cell r="C2577">
            <v>0</v>
          </cell>
          <cell r="D2577">
            <v>0</v>
          </cell>
          <cell r="E2577">
            <v>0</v>
          </cell>
          <cell r="F2577">
            <v>0</v>
          </cell>
          <cell r="G2577">
            <v>0</v>
          </cell>
          <cell r="H2577">
            <v>0</v>
          </cell>
          <cell r="I2577">
            <v>0</v>
          </cell>
          <cell r="J2577">
            <v>0</v>
          </cell>
          <cell r="K2577">
            <v>0</v>
          </cell>
          <cell r="L2577">
            <v>0</v>
          </cell>
          <cell r="M2577">
            <v>0</v>
          </cell>
          <cell r="N2577">
            <v>0</v>
          </cell>
          <cell r="O2577">
            <v>0</v>
          </cell>
          <cell r="P2577">
            <v>0</v>
          </cell>
          <cell r="Q2577">
            <v>0</v>
          </cell>
        </row>
        <row r="2578">
          <cell r="C2578">
            <v>0</v>
          </cell>
          <cell r="D2578">
            <v>0</v>
          </cell>
          <cell r="E2578">
            <v>0</v>
          </cell>
          <cell r="F2578">
            <v>0</v>
          </cell>
          <cell r="G2578">
            <v>0</v>
          </cell>
          <cell r="H2578">
            <v>0</v>
          </cell>
          <cell r="I2578">
            <v>0</v>
          </cell>
          <cell r="J2578">
            <v>0</v>
          </cell>
          <cell r="K2578">
            <v>0</v>
          </cell>
          <cell r="L2578" t="str">
            <v>FECHA</v>
          </cell>
          <cell r="M2578" t="str">
            <v>DD</v>
          </cell>
          <cell r="N2578" t="str">
            <v>MM</v>
          </cell>
          <cell r="O2578" t="str">
            <v>AA</v>
          </cell>
          <cell r="P2578">
            <v>0</v>
          </cell>
          <cell r="Q2578">
            <v>0</v>
          </cell>
        </row>
        <row r="2579">
          <cell r="C2579">
            <v>0</v>
          </cell>
          <cell r="D2579">
            <v>0</v>
          </cell>
          <cell r="E2579">
            <v>0</v>
          </cell>
          <cell r="F2579">
            <v>0</v>
          </cell>
          <cell r="G2579">
            <v>0</v>
          </cell>
          <cell r="H2579">
            <v>0</v>
          </cell>
          <cell r="I2579">
            <v>0</v>
          </cell>
          <cell r="J2579">
            <v>0</v>
          </cell>
          <cell r="K2579">
            <v>0</v>
          </cell>
          <cell r="L2579">
            <v>0</v>
          </cell>
          <cell r="M2579">
            <v>8</v>
          </cell>
          <cell r="N2579">
            <v>5</v>
          </cell>
          <cell r="O2579">
            <v>2023</v>
          </cell>
          <cell r="P2579">
            <v>0</v>
          </cell>
          <cell r="Q2579">
            <v>0</v>
          </cell>
        </row>
        <row r="2580">
          <cell r="C2580" t="str">
            <v>ITEMS DE LA PROPUESTA ECONÓMICA</v>
          </cell>
          <cell r="D2580">
            <v>0</v>
          </cell>
          <cell r="E2580">
            <v>0</v>
          </cell>
          <cell r="F2580">
            <v>0</v>
          </cell>
          <cell r="G2580">
            <v>0</v>
          </cell>
          <cell r="H2580">
            <v>0</v>
          </cell>
          <cell r="I2580" t="str">
            <v>ITEMS NO PREVISTOS</v>
          </cell>
          <cell r="J2580">
            <v>0</v>
          </cell>
          <cell r="K2580">
            <v>0</v>
          </cell>
          <cell r="L2580">
            <v>0</v>
          </cell>
          <cell r="M2580">
            <v>0</v>
          </cell>
          <cell r="N2580">
            <v>0</v>
          </cell>
          <cell r="O2580">
            <v>0</v>
          </cell>
          <cell r="P2580">
            <v>0</v>
          </cell>
          <cell r="Q2580">
            <v>0</v>
          </cell>
        </row>
        <row r="2581">
          <cell r="C2581">
            <v>0</v>
          </cell>
          <cell r="D2581">
            <v>0</v>
          </cell>
          <cell r="E2581">
            <v>0</v>
          </cell>
          <cell r="F2581">
            <v>0</v>
          </cell>
          <cell r="G2581">
            <v>0</v>
          </cell>
          <cell r="H2581">
            <v>0</v>
          </cell>
          <cell r="I2581">
            <v>0</v>
          </cell>
          <cell r="J2581">
            <v>0</v>
          </cell>
          <cell r="K2581">
            <v>0</v>
          </cell>
          <cell r="L2581">
            <v>0</v>
          </cell>
          <cell r="M2581">
            <v>0</v>
          </cell>
          <cell r="N2581">
            <v>0</v>
          </cell>
          <cell r="O2581">
            <v>0</v>
          </cell>
          <cell r="P2581">
            <v>0</v>
          </cell>
          <cell r="Q2581">
            <v>0</v>
          </cell>
        </row>
        <row r="2582">
          <cell r="C2582">
            <v>0</v>
          </cell>
          <cell r="D2582">
            <v>0</v>
          </cell>
          <cell r="E2582">
            <v>0</v>
          </cell>
          <cell r="F2582">
            <v>0</v>
          </cell>
          <cell r="G2582">
            <v>0</v>
          </cell>
          <cell r="H2582">
            <v>0</v>
          </cell>
          <cell r="I2582">
            <v>0</v>
          </cell>
          <cell r="J2582">
            <v>0</v>
          </cell>
          <cell r="K2582">
            <v>0</v>
          </cell>
          <cell r="L2582">
            <v>0</v>
          </cell>
          <cell r="M2582">
            <v>0</v>
          </cell>
          <cell r="N2582">
            <v>0</v>
          </cell>
          <cell r="O2582">
            <v>0</v>
          </cell>
          <cell r="P2582">
            <v>0</v>
          </cell>
          <cell r="Q2582">
            <v>0</v>
          </cell>
        </row>
        <row r="2583">
          <cell r="C2583">
            <v>0</v>
          </cell>
          <cell r="D2583">
            <v>0</v>
          </cell>
          <cell r="E2583">
            <v>0</v>
          </cell>
          <cell r="F2583">
            <v>0</v>
          </cell>
          <cell r="G2583">
            <v>0</v>
          </cell>
          <cell r="H2583">
            <v>0</v>
          </cell>
          <cell r="I2583">
            <v>0</v>
          </cell>
          <cell r="J2583">
            <v>0</v>
          </cell>
          <cell r="K2583">
            <v>0</v>
          </cell>
          <cell r="L2583">
            <v>0</v>
          </cell>
          <cell r="M2583">
            <v>0</v>
          </cell>
          <cell r="N2583">
            <v>0</v>
          </cell>
          <cell r="O2583">
            <v>0</v>
          </cell>
          <cell r="P2583">
            <v>0</v>
          </cell>
          <cell r="Q2583">
            <v>0</v>
          </cell>
        </row>
        <row r="2584">
          <cell r="C2584" t="str">
            <v>DATOS ESPECÍFICOS</v>
          </cell>
          <cell r="D2584">
            <v>0</v>
          </cell>
          <cell r="E2584">
            <v>0</v>
          </cell>
          <cell r="F2584">
            <v>0</v>
          </cell>
          <cell r="G2584">
            <v>0</v>
          </cell>
          <cell r="H2584">
            <v>0</v>
          </cell>
          <cell r="I2584">
            <v>0</v>
          </cell>
          <cell r="J2584">
            <v>0</v>
          </cell>
          <cell r="K2584">
            <v>0</v>
          </cell>
          <cell r="L2584">
            <v>0</v>
          </cell>
          <cell r="M2584">
            <v>0</v>
          </cell>
          <cell r="N2584">
            <v>0</v>
          </cell>
          <cell r="O2584">
            <v>0</v>
          </cell>
          <cell r="P2584">
            <v>0</v>
          </cell>
          <cell r="Q2584">
            <v>0</v>
          </cell>
        </row>
        <row r="2585">
          <cell r="C2585">
            <v>0</v>
          </cell>
          <cell r="D2585">
            <v>0</v>
          </cell>
          <cell r="E2585">
            <v>0</v>
          </cell>
          <cell r="F2585">
            <v>0</v>
          </cell>
          <cell r="G2585">
            <v>0</v>
          </cell>
          <cell r="H2585">
            <v>0</v>
          </cell>
          <cell r="I2585">
            <v>0</v>
          </cell>
          <cell r="J2585">
            <v>0</v>
          </cell>
          <cell r="K2585">
            <v>0</v>
          </cell>
          <cell r="L2585">
            <v>0</v>
          </cell>
          <cell r="M2585">
            <v>0</v>
          </cell>
          <cell r="N2585">
            <v>0</v>
          </cell>
          <cell r="O2585">
            <v>0</v>
          </cell>
          <cell r="P2585">
            <v>0</v>
          </cell>
          <cell r="Q2585">
            <v>0</v>
          </cell>
        </row>
        <row r="2586">
          <cell r="C2586" t="str">
            <v>ITEM</v>
          </cell>
          <cell r="D2586" t="str">
            <v>DESCRIPCIÓN</v>
          </cell>
          <cell r="E2586">
            <v>0</v>
          </cell>
          <cell r="F2586">
            <v>0</v>
          </cell>
          <cell r="G2586">
            <v>0</v>
          </cell>
          <cell r="H2586">
            <v>0</v>
          </cell>
          <cell r="I2586">
            <v>0</v>
          </cell>
          <cell r="J2586">
            <v>0</v>
          </cell>
          <cell r="K2586">
            <v>0</v>
          </cell>
          <cell r="L2586">
            <v>0</v>
          </cell>
          <cell r="M2586" t="str">
            <v>UNIDAD</v>
          </cell>
          <cell r="N2586">
            <v>0</v>
          </cell>
          <cell r="O2586" t="str">
            <v>CANTIDAD</v>
          </cell>
          <cell r="P2586">
            <v>0</v>
          </cell>
          <cell r="Q2586">
            <v>0</v>
          </cell>
        </row>
        <row r="2587">
          <cell r="C2587" t="str">
            <v>5.8.6</v>
          </cell>
          <cell r="D2587" t="str">
            <v>S.T.I de bocas de salida para aguas residuales en tubería PVC-S, Ø = 50 mm. Incluye bocas, accesorios y demás elementos para su correcta instalación.</v>
          </cell>
          <cell r="E2587">
            <v>0</v>
          </cell>
          <cell r="F2587">
            <v>0</v>
          </cell>
          <cell r="G2587">
            <v>0</v>
          </cell>
          <cell r="H2587">
            <v>0</v>
          </cell>
          <cell r="I2587">
            <v>0</v>
          </cell>
          <cell r="J2587">
            <v>0</v>
          </cell>
          <cell r="K2587">
            <v>0</v>
          </cell>
          <cell r="L2587">
            <v>0</v>
          </cell>
          <cell r="M2587" t="str">
            <v>u</v>
          </cell>
          <cell r="N2587">
            <v>0</v>
          </cell>
          <cell r="O2587">
            <v>5</v>
          </cell>
          <cell r="P2587">
            <v>0</v>
          </cell>
          <cell r="Q2587">
            <v>0</v>
          </cell>
          <cell r="R2587">
            <v>76380</v>
          </cell>
          <cell r="S2587">
            <v>98477</v>
          </cell>
          <cell r="T2587">
            <v>9.9000000000000008E-3</v>
          </cell>
          <cell r="U2587">
            <v>0.79139999999999999</v>
          </cell>
          <cell r="V2587">
            <v>0</v>
          </cell>
          <cell r="W2587">
            <v>0.1986</v>
          </cell>
        </row>
        <row r="2588">
          <cell r="C2588" t="str">
            <v>I. EQUIPO</v>
          </cell>
          <cell r="D2588">
            <v>0</v>
          </cell>
          <cell r="E2588">
            <v>0</v>
          </cell>
          <cell r="F2588">
            <v>0</v>
          </cell>
          <cell r="G2588">
            <v>0</v>
          </cell>
          <cell r="H2588">
            <v>0</v>
          </cell>
          <cell r="I2588">
            <v>0</v>
          </cell>
          <cell r="J2588">
            <v>0</v>
          </cell>
          <cell r="K2588">
            <v>0</v>
          </cell>
          <cell r="L2588">
            <v>0</v>
          </cell>
          <cell r="M2588">
            <v>0</v>
          </cell>
          <cell r="N2588">
            <v>0</v>
          </cell>
          <cell r="O2588">
            <v>0</v>
          </cell>
          <cell r="P2588">
            <v>0</v>
          </cell>
          <cell r="Q2588">
            <v>0</v>
          </cell>
        </row>
        <row r="2589">
          <cell r="C2589">
            <v>0</v>
          </cell>
          <cell r="D2589">
            <v>0</v>
          </cell>
          <cell r="E2589">
            <v>0</v>
          </cell>
          <cell r="F2589">
            <v>0</v>
          </cell>
          <cell r="G2589">
            <v>0</v>
          </cell>
          <cell r="H2589">
            <v>0</v>
          </cell>
          <cell r="I2589">
            <v>0</v>
          </cell>
          <cell r="J2589">
            <v>0</v>
          </cell>
          <cell r="K2589">
            <v>0</v>
          </cell>
          <cell r="L2589">
            <v>0</v>
          </cell>
          <cell r="M2589">
            <v>0</v>
          </cell>
          <cell r="N2589">
            <v>0</v>
          </cell>
          <cell r="O2589">
            <v>0</v>
          </cell>
          <cell r="P2589">
            <v>0</v>
          </cell>
          <cell r="Q2589">
            <v>0</v>
          </cell>
        </row>
        <row r="2590">
          <cell r="C2590" t="str">
            <v>DESCRIPCIÓN</v>
          </cell>
          <cell r="D2590">
            <v>0</v>
          </cell>
          <cell r="E2590">
            <v>0</v>
          </cell>
          <cell r="F2590">
            <v>0</v>
          </cell>
          <cell r="G2590">
            <v>0</v>
          </cell>
          <cell r="H2590" t="str">
            <v>MARCA</v>
          </cell>
          <cell r="I2590">
            <v>0</v>
          </cell>
          <cell r="J2590" t="str">
            <v>TIPO</v>
          </cell>
          <cell r="K2590">
            <v>0</v>
          </cell>
          <cell r="L2590" t="str">
            <v>TARIFA/HORA</v>
          </cell>
          <cell r="M2590" t="str">
            <v>RENDIMIENTO</v>
          </cell>
          <cell r="N2590">
            <v>0</v>
          </cell>
          <cell r="O2590" t="str">
            <v>Vr. UNITARIO</v>
          </cell>
          <cell r="P2590">
            <v>0</v>
          </cell>
          <cell r="Q2590">
            <v>0</v>
          </cell>
        </row>
        <row r="2591">
          <cell r="C2591">
            <v>0</v>
          </cell>
          <cell r="D2591">
            <v>0</v>
          </cell>
          <cell r="E2591">
            <v>0</v>
          </cell>
          <cell r="F2591">
            <v>0</v>
          </cell>
          <cell r="G2591">
            <v>0</v>
          </cell>
          <cell r="H2591">
            <v>0</v>
          </cell>
          <cell r="I2591">
            <v>0</v>
          </cell>
          <cell r="J2591" t="str">
            <v/>
          </cell>
          <cell r="K2591">
            <v>0</v>
          </cell>
          <cell r="L2591" t="str">
            <v/>
          </cell>
          <cell r="M2591">
            <v>0</v>
          </cell>
          <cell r="N2591">
            <v>0</v>
          </cell>
          <cell r="O2591">
            <v>0</v>
          </cell>
          <cell r="P2591">
            <v>0</v>
          </cell>
          <cell r="Q2591">
            <v>0</v>
          </cell>
          <cell r="R2591">
            <v>0</v>
          </cell>
          <cell r="T2591">
            <v>0</v>
          </cell>
        </row>
        <row r="2592">
          <cell r="C2592">
            <v>0</v>
          </cell>
          <cell r="D2592">
            <v>0</v>
          </cell>
          <cell r="E2592">
            <v>0</v>
          </cell>
          <cell r="F2592">
            <v>0</v>
          </cell>
          <cell r="G2592">
            <v>0</v>
          </cell>
          <cell r="H2592">
            <v>0</v>
          </cell>
          <cell r="I2592">
            <v>0</v>
          </cell>
          <cell r="J2592" t="str">
            <v/>
          </cell>
          <cell r="K2592">
            <v>0</v>
          </cell>
          <cell r="L2592" t="str">
            <v/>
          </cell>
          <cell r="M2592">
            <v>0</v>
          </cell>
          <cell r="N2592">
            <v>0</v>
          </cell>
          <cell r="O2592">
            <v>0</v>
          </cell>
          <cell r="P2592">
            <v>0</v>
          </cell>
          <cell r="Q2592">
            <v>0</v>
          </cell>
          <cell r="R2592">
            <v>0</v>
          </cell>
          <cell r="T2592">
            <v>0</v>
          </cell>
        </row>
        <row r="2593">
          <cell r="C2593">
            <v>0</v>
          </cell>
          <cell r="D2593">
            <v>0</v>
          </cell>
          <cell r="E2593">
            <v>0</v>
          </cell>
          <cell r="F2593">
            <v>0</v>
          </cell>
          <cell r="G2593">
            <v>0</v>
          </cell>
          <cell r="H2593">
            <v>0</v>
          </cell>
          <cell r="I2593">
            <v>0</v>
          </cell>
          <cell r="J2593" t="str">
            <v/>
          </cell>
          <cell r="K2593">
            <v>0</v>
          </cell>
          <cell r="L2593" t="str">
            <v/>
          </cell>
          <cell r="M2593">
            <v>0</v>
          </cell>
          <cell r="N2593">
            <v>0</v>
          </cell>
          <cell r="O2593">
            <v>0</v>
          </cell>
          <cell r="P2593">
            <v>0</v>
          </cell>
          <cell r="Q2593">
            <v>0</v>
          </cell>
          <cell r="R2593">
            <v>0</v>
          </cell>
          <cell r="T2593">
            <v>0</v>
          </cell>
        </row>
        <row r="2594">
          <cell r="C2594" t="str">
            <v>Herramienta Menor (Como % de Mano de Obra)</v>
          </cell>
          <cell r="D2594">
            <v>0</v>
          </cell>
          <cell r="E2594">
            <v>0</v>
          </cell>
          <cell r="F2594">
            <v>0</v>
          </cell>
          <cell r="G2594">
            <v>0</v>
          </cell>
          <cell r="H2594">
            <v>0</v>
          </cell>
          <cell r="I2594">
            <v>0</v>
          </cell>
          <cell r="J2594" t="str">
            <v>Dia</v>
          </cell>
          <cell r="K2594">
            <v>0</v>
          </cell>
          <cell r="L2594">
            <v>15172</v>
          </cell>
          <cell r="M2594">
            <v>0.05</v>
          </cell>
          <cell r="N2594">
            <v>0</v>
          </cell>
          <cell r="O2594">
            <v>759</v>
          </cell>
          <cell r="P2594">
            <v>0</v>
          </cell>
          <cell r="Q2594">
            <v>0</v>
          </cell>
          <cell r="R2594">
            <v>3795</v>
          </cell>
          <cell r="T2594" t="str">
            <v>Herramienta Menor (Como % de Mano de Obra)</v>
          </cell>
        </row>
        <row r="2595">
          <cell r="C2595">
            <v>0</v>
          </cell>
          <cell r="D2595">
            <v>0</v>
          </cell>
          <cell r="E2595">
            <v>0</v>
          </cell>
          <cell r="F2595">
            <v>0</v>
          </cell>
          <cell r="G2595">
            <v>0</v>
          </cell>
          <cell r="H2595">
            <v>0</v>
          </cell>
          <cell r="I2595">
            <v>0</v>
          </cell>
          <cell r="J2595">
            <v>0</v>
          </cell>
          <cell r="K2595">
            <v>0</v>
          </cell>
          <cell r="L2595">
            <v>9.9000000000000008E-3</v>
          </cell>
          <cell r="M2595" t="str">
            <v>SUBTOTAL $</v>
          </cell>
          <cell r="N2595">
            <v>0</v>
          </cell>
          <cell r="O2595">
            <v>759</v>
          </cell>
          <cell r="P2595">
            <v>0</v>
          </cell>
          <cell r="Q2595">
            <v>0</v>
          </cell>
          <cell r="T2595">
            <v>0</v>
          </cell>
        </row>
        <row r="2596">
          <cell r="C2596" t="str">
            <v>II. MATERIALES</v>
          </cell>
          <cell r="D2596">
            <v>0</v>
          </cell>
          <cell r="E2596">
            <v>0</v>
          </cell>
          <cell r="F2596">
            <v>0</v>
          </cell>
          <cell r="G2596">
            <v>0</v>
          </cell>
          <cell r="H2596">
            <v>0</v>
          </cell>
          <cell r="I2596">
            <v>0</v>
          </cell>
          <cell r="J2596">
            <v>0</v>
          </cell>
          <cell r="K2596">
            <v>0</v>
          </cell>
          <cell r="L2596">
            <v>0</v>
          </cell>
          <cell r="M2596">
            <v>0</v>
          </cell>
          <cell r="N2596">
            <v>0</v>
          </cell>
          <cell r="O2596">
            <v>0</v>
          </cell>
          <cell r="P2596">
            <v>0</v>
          </cell>
          <cell r="Q2596">
            <v>0</v>
          </cell>
          <cell r="T2596">
            <v>0</v>
          </cell>
        </row>
        <row r="2597">
          <cell r="C2597">
            <v>0</v>
          </cell>
          <cell r="D2597">
            <v>0</v>
          </cell>
          <cell r="E2597">
            <v>0</v>
          </cell>
          <cell r="F2597">
            <v>0</v>
          </cell>
          <cell r="G2597">
            <v>0</v>
          </cell>
          <cell r="H2597">
            <v>0</v>
          </cell>
          <cell r="I2597">
            <v>0</v>
          </cell>
          <cell r="J2597">
            <v>0</v>
          </cell>
          <cell r="K2597">
            <v>0</v>
          </cell>
          <cell r="L2597">
            <v>0</v>
          </cell>
          <cell r="M2597">
            <v>0</v>
          </cell>
          <cell r="N2597">
            <v>0</v>
          </cell>
          <cell r="O2597">
            <v>0</v>
          </cell>
          <cell r="P2597">
            <v>0</v>
          </cell>
          <cell r="Q2597">
            <v>0</v>
          </cell>
          <cell r="T2597">
            <v>0</v>
          </cell>
        </row>
        <row r="2598">
          <cell r="C2598" t="str">
            <v>DESCRIPCIÓN</v>
          </cell>
          <cell r="D2598">
            <v>0</v>
          </cell>
          <cell r="E2598">
            <v>0</v>
          </cell>
          <cell r="F2598">
            <v>0</v>
          </cell>
          <cell r="G2598">
            <v>0</v>
          </cell>
          <cell r="H2598">
            <v>0</v>
          </cell>
          <cell r="I2598">
            <v>0</v>
          </cell>
          <cell r="J2598">
            <v>0</v>
          </cell>
          <cell r="K2598" t="str">
            <v>UNIDAD</v>
          </cell>
          <cell r="L2598" t="str">
            <v>CANTIDAD</v>
          </cell>
          <cell r="M2598" t="str">
            <v>PRECIO UNIT.</v>
          </cell>
          <cell r="N2598">
            <v>0</v>
          </cell>
          <cell r="O2598" t="str">
            <v>Vr. UNITARIO</v>
          </cell>
          <cell r="P2598">
            <v>0</v>
          </cell>
          <cell r="Q2598">
            <v>0</v>
          </cell>
          <cell r="T2598">
            <v>0</v>
          </cell>
        </row>
        <row r="2599">
          <cell r="C2599" t="str">
            <v>Tubería PVC-S Ø= 2" x 6 m</v>
          </cell>
          <cell r="D2599">
            <v>0</v>
          </cell>
          <cell r="E2599">
            <v>0</v>
          </cell>
          <cell r="F2599">
            <v>0</v>
          </cell>
          <cell r="G2599">
            <v>0</v>
          </cell>
          <cell r="H2599">
            <v>0</v>
          </cell>
          <cell r="I2599">
            <v>0</v>
          </cell>
          <cell r="J2599">
            <v>0</v>
          </cell>
          <cell r="K2599" t="str">
            <v>u</v>
          </cell>
          <cell r="L2599">
            <v>0.35</v>
          </cell>
          <cell r="M2599">
            <v>70800</v>
          </cell>
          <cell r="N2599">
            <v>0</v>
          </cell>
          <cell r="O2599">
            <v>24780</v>
          </cell>
          <cell r="P2599">
            <v>0</v>
          </cell>
          <cell r="Q2599">
            <v>0</v>
          </cell>
          <cell r="R2599">
            <v>1.75</v>
          </cell>
          <cell r="T2599" t="str">
            <v>Tubería PVC-S Ø= 2" x 6 m</v>
          </cell>
        </row>
        <row r="2600">
          <cell r="C2600" t="str">
            <v>Unión PVC-S Ø= 2"</v>
          </cell>
          <cell r="D2600">
            <v>0</v>
          </cell>
          <cell r="E2600">
            <v>0</v>
          </cell>
          <cell r="F2600">
            <v>0</v>
          </cell>
          <cell r="G2600">
            <v>0</v>
          </cell>
          <cell r="H2600">
            <v>0</v>
          </cell>
          <cell r="I2600">
            <v>0</v>
          </cell>
          <cell r="J2600">
            <v>0</v>
          </cell>
          <cell r="K2600" t="str">
            <v>u</v>
          </cell>
          <cell r="L2600">
            <v>0.52500000000000002</v>
          </cell>
          <cell r="M2600">
            <v>2438</v>
          </cell>
          <cell r="N2600">
            <v>0</v>
          </cell>
          <cell r="O2600">
            <v>1280</v>
          </cell>
          <cell r="P2600">
            <v>0</v>
          </cell>
          <cell r="Q2600">
            <v>0</v>
          </cell>
          <cell r="R2600">
            <v>2.63</v>
          </cell>
          <cell r="T2600" t="str">
            <v>Unión PVC-S Ø= 2"</v>
          </cell>
        </row>
        <row r="2601">
          <cell r="C2601" t="str">
            <v>Codo 45º PVC-S CxC, Ø= 2".</v>
          </cell>
          <cell r="D2601">
            <v>0</v>
          </cell>
          <cell r="E2601">
            <v>0</v>
          </cell>
          <cell r="F2601">
            <v>0</v>
          </cell>
          <cell r="G2601">
            <v>0</v>
          </cell>
          <cell r="H2601">
            <v>0</v>
          </cell>
          <cell r="I2601">
            <v>0</v>
          </cell>
          <cell r="J2601">
            <v>0</v>
          </cell>
          <cell r="K2601" t="str">
            <v>U</v>
          </cell>
          <cell r="L2601">
            <v>1.05</v>
          </cell>
          <cell r="M2601">
            <v>3922</v>
          </cell>
          <cell r="N2601">
            <v>0</v>
          </cell>
          <cell r="O2601">
            <v>4118</v>
          </cell>
          <cell r="P2601">
            <v>0</v>
          </cell>
          <cell r="Q2601">
            <v>0</v>
          </cell>
          <cell r="R2601">
            <v>5.25</v>
          </cell>
          <cell r="T2601" t="str">
            <v>Codo 45º PVC-S CxC, Ø= 2".</v>
          </cell>
        </row>
        <row r="2602">
          <cell r="C2602" t="str">
            <v>Codo 90º PVC-S CxC, Ø= 2".</v>
          </cell>
          <cell r="D2602">
            <v>0</v>
          </cell>
          <cell r="E2602">
            <v>0</v>
          </cell>
          <cell r="F2602">
            <v>0</v>
          </cell>
          <cell r="G2602">
            <v>0</v>
          </cell>
          <cell r="H2602">
            <v>0</v>
          </cell>
          <cell r="I2602">
            <v>0</v>
          </cell>
          <cell r="J2602">
            <v>0</v>
          </cell>
          <cell r="K2602" t="str">
            <v>U</v>
          </cell>
          <cell r="L2602">
            <v>1.05</v>
          </cell>
          <cell r="M2602">
            <v>3500</v>
          </cell>
          <cell r="N2602">
            <v>0</v>
          </cell>
          <cell r="O2602">
            <v>3675</v>
          </cell>
          <cell r="P2602">
            <v>0</v>
          </cell>
          <cell r="Q2602">
            <v>0</v>
          </cell>
          <cell r="R2602">
            <v>5.25</v>
          </cell>
          <cell r="T2602" t="str">
            <v>Codo 90º PVC-S CxC, Ø= 2".</v>
          </cell>
        </row>
        <row r="2603">
          <cell r="C2603" t="str">
            <v>Yee Reducción 4x2 Sanitaria</v>
          </cell>
          <cell r="D2603">
            <v>0</v>
          </cell>
          <cell r="E2603">
            <v>0</v>
          </cell>
          <cell r="F2603">
            <v>0</v>
          </cell>
          <cell r="G2603">
            <v>0</v>
          </cell>
          <cell r="H2603">
            <v>0</v>
          </cell>
          <cell r="I2603">
            <v>0</v>
          </cell>
          <cell r="J2603">
            <v>0</v>
          </cell>
          <cell r="K2603" t="str">
            <v>u</v>
          </cell>
          <cell r="L2603">
            <v>1.05</v>
          </cell>
          <cell r="M2603">
            <v>20871</v>
          </cell>
          <cell r="N2603">
            <v>0</v>
          </cell>
          <cell r="O2603">
            <v>21915</v>
          </cell>
          <cell r="P2603">
            <v>0</v>
          </cell>
          <cell r="Q2603">
            <v>0</v>
          </cell>
          <cell r="R2603">
            <v>5.25</v>
          </cell>
          <cell r="T2603" t="str">
            <v>Yee Reducción 4x2 Sanitaria</v>
          </cell>
        </row>
        <row r="2604">
          <cell r="C2604" t="str">
            <v xml:space="preserve">Sifon PVC-S Ø= 2" </v>
          </cell>
          <cell r="D2604">
            <v>0</v>
          </cell>
          <cell r="E2604">
            <v>0</v>
          </cell>
          <cell r="F2604">
            <v>0</v>
          </cell>
          <cell r="G2604">
            <v>0</v>
          </cell>
          <cell r="H2604">
            <v>0</v>
          </cell>
          <cell r="I2604">
            <v>0</v>
          </cell>
          <cell r="J2604">
            <v>0</v>
          </cell>
          <cell r="K2604" t="str">
            <v>u</v>
          </cell>
          <cell r="L2604">
            <v>1.05</v>
          </cell>
          <cell r="M2604">
            <v>3498</v>
          </cell>
          <cell r="N2604">
            <v>0</v>
          </cell>
          <cell r="O2604">
            <v>3673</v>
          </cell>
          <cell r="P2604">
            <v>0</v>
          </cell>
          <cell r="Q2604">
            <v>0</v>
          </cell>
          <cell r="R2604">
            <v>5.25</v>
          </cell>
          <cell r="T2604" t="str">
            <v xml:space="preserve">Sifon PVC-S Ø= 2" </v>
          </cell>
        </row>
        <row r="2605">
          <cell r="C2605" t="str">
            <v>Soldadura liquida PVC 1/4 de Gl</v>
          </cell>
          <cell r="D2605">
            <v>0</v>
          </cell>
          <cell r="E2605">
            <v>0</v>
          </cell>
          <cell r="F2605">
            <v>0</v>
          </cell>
          <cell r="G2605">
            <v>0</v>
          </cell>
          <cell r="H2605">
            <v>0</v>
          </cell>
          <cell r="I2605">
            <v>0</v>
          </cell>
          <cell r="J2605">
            <v>0</v>
          </cell>
          <cell r="K2605" t="str">
            <v>u</v>
          </cell>
          <cell r="L2605">
            <v>2.3099999999999999E-2</v>
          </cell>
          <cell r="M2605">
            <v>10695</v>
          </cell>
          <cell r="N2605">
            <v>0</v>
          </cell>
          <cell r="O2605">
            <v>247</v>
          </cell>
          <cell r="P2605">
            <v>0</v>
          </cell>
          <cell r="Q2605">
            <v>0</v>
          </cell>
          <cell r="R2605">
            <v>0.12</v>
          </cell>
          <cell r="T2605" t="str">
            <v>Soldadura liquida PVC 1/4 de Gl</v>
          </cell>
        </row>
        <row r="2606">
          <cell r="C2606" t="str">
            <v xml:space="preserve">Removedor PVC 1/4 galon </v>
          </cell>
          <cell r="D2606">
            <v>0</v>
          </cell>
          <cell r="E2606">
            <v>0</v>
          </cell>
          <cell r="F2606">
            <v>0</v>
          </cell>
          <cell r="G2606">
            <v>0</v>
          </cell>
          <cell r="H2606">
            <v>0</v>
          </cell>
          <cell r="I2606">
            <v>0</v>
          </cell>
          <cell r="J2606">
            <v>0</v>
          </cell>
          <cell r="K2606" t="str">
            <v>u</v>
          </cell>
          <cell r="L2606">
            <v>2.3099999999999999E-2</v>
          </cell>
          <cell r="M2606">
            <v>32934</v>
          </cell>
          <cell r="N2606">
            <v>0</v>
          </cell>
          <cell r="O2606">
            <v>761</v>
          </cell>
          <cell r="P2606">
            <v>0</v>
          </cell>
          <cell r="Q2606">
            <v>0</v>
          </cell>
          <cell r="R2606">
            <v>0.12</v>
          </cell>
          <cell r="T2606" t="str">
            <v xml:space="preserve">Removedor PVC 1/4 galon </v>
          </cell>
        </row>
        <row r="2607">
          <cell r="C2607">
            <v>0</v>
          </cell>
          <cell r="D2607">
            <v>0</v>
          </cell>
          <cell r="E2607">
            <v>0</v>
          </cell>
          <cell r="F2607">
            <v>0</v>
          </cell>
          <cell r="G2607">
            <v>0</v>
          </cell>
          <cell r="H2607">
            <v>0</v>
          </cell>
          <cell r="I2607">
            <v>0</v>
          </cell>
          <cell r="J2607">
            <v>0</v>
          </cell>
          <cell r="K2607">
            <v>0</v>
          </cell>
          <cell r="L2607">
            <v>0.79139999999999999</v>
          </cell>
          <cell r="M2607" t="str">
            <v>SUBTOTAL $</v>
          </cell>
          <cell r="N2607">
            <v>0</v>
          </cell>
          <cell r="O2607">
            <v>60449</v>
          </cell>
          <cell r="P2607">
            <v>0</v>
          </cell>
          <cell r="Q2607">
            <v>0</v>
          </cell>
          <cell r="T2607">
            <v>0</v>
          </cell>
        </row>
        <row r="2608">
          <cell r="C2608" t="str">
            <v>III. TRANSPORTES</v>
          </cell>
          <cell r="D2608">
            <v>0</v>
          </cell>
          <cell r="E2608">
            <v>0</v>
          </cell>
          <cell r="F2608">
            <v>0</v>
          </cell>
          <cell r="G2608">
            <v>0</v>
          </cell>
          <cell r="H2608">
            <v>0</v>
          </cell>
          <cell r="I2608">
            <v>0</v>
          </cell>
          <cell r="J2608">
            <v>0</v>
          </cell>
          <cell r="K2608">
            <v>0</v>
          </cell>
          <cell r="L2608">
            <v>0</v>
          </cell>
          <cell r="M2608">
            <v>0</v>
          </cell>
          <cell r="N2608">
            <v>0</v>
          </cell>
          <cell r="O2608">
            <v>0</v>
          </cell>
          <cell r="P2608">
            <v>0</v>
          </cell>
          <cell r="Q2608">
            <v>0</v>
          </cell>
          <cell r="T2608">
            <v>0</v>
          </cell>
        </row>
        <row r="2609">
          <cell r="C2609">
            <v>0</v>
          </cell>
          <cell r="D2609">
            <v>0</v>
          </cell>
          <cell r="E2609">
            <v>0</v>
          </cell>
          <cell r="F2609">
            <v>0</v>
          </cell>
          <cell r="G2609">
            <v>0</v>
          </cell>
          <cell r="H2609">
            <v>0</v>
          </cell>
          <cell r="I2609">
            <v>0</v>
          </cell>
          <cell r="J2609">
            <v>0</v>
          </cell>
          <cell r="K2609">
            <v>0</v>
          </cell>
          <cell r="L2609">
            <v>0</v>
          </cell>
          <cell r="M2609">
            <v>0</v>
          </cell>
          <cell r="N2609">
            <v>0</v>
          </cell>
          <cell r="O2609">
            <v>0</v>
          </cell>
          <cell r="P2609">
            <v>0</v>
          </cell>
          <cell r="Q2609">
            <v>0</v>
          </cell>
          <cell r="T2609">
            <v>0</v>
          </cell>
        </row>
        <row r="2610">
          <cell r="C2610" t="str">
            <v>MATERIAL</v>
          </cell>
          <cell r="D2610">
            <v>0</v>
          </cell>
          <cell r="E2610">
            <v>0</v>
          </cell>
          <cell r="F2610">
            <v>0</v>
          </cell>
          <cell r="G2610">
            <v>0</v>
          </cell>
          <cell r="H2610">
            <v>0</v>
          </cell>
          <cell r="I2610">
            <v>0</v>
          </cell>
          <cell r="J2610" t="str">
            <v>VOL. o PESO</v>
          </cell>
          <cell r="K2610" t="str">
            <v>DISTANCIA</v>
          </cell>
          <cell r="L2610" t="str">
            <v>M3 o Ton/Km</v>
          </cell>
          <cell r="M2610" t="str">
            <v>TARIFA</v>
          </cell>
          <cell r="N2610">
            <v>0</v>
          </cell>
          <cell r="O2610" t="str">
            <v>Vr. UNITARIO</v>
          </cell>
          <cell r="P2610">
            <v>0</v>
          </cell>
          <cell r="Q2610">
            <v>0</v>
          </cell>
          <cell r="T2610">
            <v>0</v>
          </cell>
        </row>
        <row r="2611">
          <cell r="C2611">
            <v>0</v>
          </cell>
          <cell r="D2611">
            <v>0</v>
          </cell>
          <cell r="E2611">
            <v>0</v>
          </cell>
          <cell r="F2611">
            <v>0</v>
          </cell>
          <cell r="G2611">
            <v>0</v>
          </cell>
          <cell r="H2611">
            <v>0</v>
          </cell>
          <cell r="I2611">
            <v>0</v>
          </cell>
          <cell r="J2611" t="str">
            <v/>
          </cell>
          <cell r="K2611">
            <v>0</v>
          </cell>
          <cell r="L2611">
            <v>0</v>
          </cell>
          <cell r="M2611">
            <v>0</v>
          </cell>
          <cell r="N2611">
            <v>0</v>
          </cell>
          <cell r="O2611">
            <v>0</v>
          </cell>
          <cell r="P2611">
            <v>0</v>
          </cell>
          <cell r="Q2611">
            <v>0</v>
          </cell>
          <cell r="R2611">
            <v>0</v>
          </cell>
          <cell r="T2611">
            <v>0</v>
          </cell>
        </row>
        <row r="2612">
          <cell r="C2612">
            <v>0</v>
          </cell>
          <cell r="D2612">
            <v>0</v>
          </cell>
          <cell r="E2612">
            <v>0</v>
          </cell>
          <cell r="F2612">
            <v>0</v>
          </cell>
          <cell r="G2612">
            <v>0</v>
          </cell>
          <cell r="H2612">
            <v>0</v>
          </cell>
          <cell r="I2612">
            <v>0</v>
          </cell>
          <cell r="J2612" t="str">
            <v/>
          </cell>
          <cell r="K2612">
            <v>0</v>
          </cell>
          <cell r="L2612">
            <v>0</v>
          </cell>
          <cell r="M2612">
            <v>0</v>
          </cell>
          <cell r="N2612">
            <v>0</v>
          </cell>
          <cell r="O2612">
            <v>0</v>
          </cell>
          <cell r="P2612">
            <v>0</v>
          </cell>
          <cell r="Q2612">
            <v>0</v>
          </cell>
          <cell r="R2612">
            <v>0</v>
          </cell>
          <cell r="T2612">
            <v>0</v>
          </cell>
        </row>
        <row r="2613">
          <cell r="C2613">
            <v>0</v>
          </cell>
          <cell r="D2613">
            <v>0</v>
          </cell>
          <cell r="E2613">
            <v>0</v>
          </cell>
          <cell r="F2613">
            <v>0</v>
          </cell>
          <cell r="G2613">
            <v>0</v>
          </cell>
          <cell r="H2613">
            <v>0</v>
          </cell>
          <cell r="I2613">
            <v>0</v>
          </cell>
          <cell r="J2613" t="str">
            <v/>
          </cell>
          <cell r="K2613">
            <v>0</v>
          </cell>
          <cell r="L2613">
            <v>0</v>
          </cell>
          <cell r="M2613">
            <v>0</v>
          </cell>
          <cell r="N2613">
            <v>0</v>
          </cell>
          <cell r="O2613">
            <v>0</v>
          </cell>
          <cell r="P2613">
            <v>0</v>
          </cell>
          <cell r="Q2613">
            <v>0</v>
          </cell>
          <cell r="R2613">
            <v>0</v>
          </cell>
          <cell r="T2613">
            <v>0</v>
          </cell>
        </row>
        <row r="2614">
          <cell r="C2614">
            <v>0</v>
          </cell>
          <cell r="D2614">
            <v>0</v>
          </cell>
          <cell r="E2614">
            <v>0</v>
          </cell>
          <cell r="F2614">
            <v>0</v>
          </cell>
          <cell r="G2614">
            <v>0</v>
          </cell>
          <cell r="H2614">
            <v>0</v>
          </cell>
          <cell r="I2614">
            <v>0</v>
          </cell>
          <cell r="J2614">
            <v>0</v>
          </cell>
          <cell r="K2614">
            <v>0</v>
          </cell>
          <cell r="L2614">
            <v>0</v>
          </cell>
          <cell r="M2614" t="str">
            <v>SUBTOTAL $</v>
          </cell>
          <cell r="N2614">
            <v>0</v>
          </cell>
          <cell r="O2614">
            <v>0</v>
          </cell>
          <cell r="P2614">
            <v>0</v>
          </cell>
          <cell r="Q2614">
            <v>0</v>
          </cell>
          <cell r="T2614">
            <v>0</v>
          </cell>
        </row>
        <row r="2615">
          <cell r="C2615" t="str">
            <v>IV. MANO DE OBRA</v>
          </cell>
          <cell r="D2615">
            <v>0</v>
          </cell>
          <cell r="E2615">
            <v>0</v>
          </cell>
          <cell r="F2615">
            <v>0</v>
          </cell>
          <cell r="G2615">
            <v>0</v>
          </cell>
          <cell r="H2615">
            <v>0</v>
          </cell>
          <cell r="I2615">
            <v>0</v>
          </cell>
          <cell r="J2615">
            <v>0</v>
          </cell>
          <cell r="K2615">
            <v>0</v>
          </cell>
          <cell r="L2615">
            <v>0</v>
          </cell>
          <cell r="M2615">
            <v>0</v>
          </cell>
          <cell r="N2615">
            <v>0</v>
          </cell>
          <cell r="O2615">
            <v>0</v>
          </cell>
          <cell r="P2615">
            <v>0</v>
          </cell>
          <cell r="Q2615">
            <v>0</v>
          </cell>
          <cell r="T2615">
            <v>0</v>
          </cell>
        </row>
        <row r="2616">
          <cell r="C2616">
            <v>0</v>
          </cell>
          <cell r="D2616">
            <v>0</v>
          </cell>
          <cell r="E2616">
            <v>0</v>
          </cell>
          <cell r="F2616">
            <v>0</v>
          </cell>
          <cell r="G2616">
            <v>0</v>
          </cell>
          <cell r="H2616">
            <v>0</v>
          </cell>
          <cell r="I2616">
            <v>0</v>
          </cell>
          <cell r="J2616">
            <v>0</v>
          </cell>
          <cell r="K2616">
            <v>0</v>
          </cell>
          <cell r="L2616">
            <v>0</v>
          </cell>
          <cell r="M2616">
            <v>0</v>
          </cell>
          <cell r="N2616">
            <v>0</v>
          </cell>
          <cell r="O2616">
            <v>0</v>
          </cell>
          <cell r="P2616">
            <v>0</v>
          </cell>
          <cell r="Q2616">
            <v>0</v>
          </cell>
          <cell r="T2616">
            <v>0</v>
          </cell>
        </row>
        <row r="2617">
          <cell r="C2617" t="str">
            <v>TRABAJADOR</v>
          </cell>
          <cell r="D2617">
            <v>0</v>
          </cell>
          <cell r="E2617">
            <v>0</v>
          </cell>
          <cell r="F2617">
            <v>0</v>
          </cell>
          <cell r="G2617">
            <v>0</v>
          </cell>
          <cell r="H2617">
            <v>0</v>
          </cell>
          <cell r="I2617" t="str">
            <v>CANTIDAD</v>
          </cell>
          <cell r="J2617" t="str">
            <v>JORNAL</v>
          </cell>
          <cell r="K2617" t="str">
            <v>PRESTACIONES</v>
          </cell>
          <cell r="L2617" t="str">
            <v>JORNAL TOTAL</v>
          </cell>
          <cell r="M2617" t="str">
            <v>RENDIMIENTO</v>
          </cell>
          <cell r="N2617">
            <v>0</v>
          </cell>
          <cell r="O2617" t="str">
            <v>Vr. UNITARIO</v>
          </cell>
          <cell r="P2617">
            <v>0</v>
          </cell>
          <cell r="Q2617">
            <v>0</v>
          </cell>
          <cell r="R2617">
            <v>0</v>
          </cell>
          <cell r="T2617">
            <v>0</v>
          </cell>
        </row>
        <row r="2618">
          <cell r="C2618" t="str">
            <v>Oficial</v>
          </cell>
          <cell r="D2618">
            <v>0</v>
          </cell>
          <cell r="E2618">
            <v>0</v>
          </cell>
          <cell r="F2618">
            <v>0</v>
          </cell>
          <cell r="G2618">
            <v>0</v>
          </cell>
          <cell r="H2618">
            <v>0</v>
          </cell>
          <cell r="I2618">
            <v>1</v>
          </cell>
          <cell r="J2618">
            <v>88160</v>
          </cell>
          <cell r="K2618">
            <v>1.6933</v>
          </cell>
          <cell r="L2618">
            <v>149281</v>
          </cell>
          <cell r="M2618">
            <v>15</v>
          </cell>
          <cell r="N2618">
            <v>0</v>
          </cell>
          <cell r="O2618">
            <v>9952</v>
          </cell>
          <cell r="P2618">
            <v>0</v>
          </cell>
          <cell r="Q2618">
            <v>0</v>
          </cell>
          <cell r="R2618">
            <v>0.33</v>
          </cell>
          <cell r="T2618" t="str">
            <v>Oficial</v>
          </cell>
        </row>
        <row r="2619">
          <cell r="C2619" t="str">
            <v>Ayudante Raso</v>
          </cell>
          <cell r="D2619">
            <v>0</v>
          </cell>
          <cell r="E2619">
            <v>0</v>
          </cell>
          <cell r="F2619">
            <v>0</v>
          </cell>
          <cell r="G2619">
            <v>0</v>
          </cell>
          <cell r="H2619">
            <v>0</v>
          </cell>
          <cell r="I2619">
            <v>1</v>
          </cell>
          <cell r="J2619">
            <v>44900</v>
          </cell>
          <cell r="K2619">
            <v>1.744</v>
          </cell>
          <cell r="L2619">
            <v>78306</v>
          </cell>
          <cell r="M2619">
            <v>15</v>
          </cell>
          <cell r="N2619">
            <v>0</v>
          </cell>
          <cell r="O2619">
            <v>5220</v>
          </cell>
          <cell r="P2619">
            <v>0</v>
          </cell>
          <cell r="Q2619">
            <v>0</v>
          </cell>
          <cell r="R2619">
            <v>0.33</v>
          </cell>
          <cell r="T2619" t="str">
            <v>Ayudante Raso</v>
          </cell>
        </row>
        <row r="2620">
          <cell r="C2620">
            <v>0</v>
          </cell>
          <cell r="D2620">
            <v>0</v>
          </cell>
          <cell r="E2620">
            <v>0</v>
          </cell>
          <cell r="F2620">
            <v>0</v>
          </cell>
          <cell r="G2620">
            <v>0</v>
          </cell>
          <cell r="H2620">
            <v>0</v>
          </cell>
          <cell r="I2620">
            <v>0</v>
          </cell>
          <cell r="J2620">
            <v>0</v>
          </cell>
          <cell r="K2620">
            <v>0</v>
          </cell>
          <cell r="L2620">
            <v>0</v>
          </cell>
          <cell r="M2620">
            <v>0</v>
          </cell>
          <cell r="N2620">
            <v>0</v>
          </cell>
          <cell r="O2620">
            <v>0</v>
          </cell>
          <cell r="P2620">
            <v>0</v>
          </cell>
          <cell r="Q2620">
            <v>0</v>
          </cell>
          <cell r="R2620">
            <v>0</v>
          </cell>
          <cell r="T2620">
            <v>0</v>
          </cell>
        </row>
        <row r="2621">
          <cell r="C2621">
            <v>0</v>
          </cell>
          <cell r="D2621">
            <v>0</v>
          </cell>
          <cell r="E2621">
            <v>0</v>
          </cell>
          <cell r="F2621">
            <v>0</v>
          </cell>
          <cell r="G2621">
            <v>0</v>
          </cell>
          <cell r="H2621">
            <v>0</v>
          </cell>
          <cell r="I2621">
            <v>0</v>
          </cell>
          <cell r="J2621">
            <v>0</v>
          </cell>
          <cell r="K2621">
            <v>0</v>
          </cell>
          <cell r="L2621">
            <v>0.1986</v>
          </cell>
          <cell r="M2621" t="str">
            <v>SUBTOTAL $</v>
          </cell>
          <cell r="N2621">
            <v>0</v>
          </cell>
          <cell r="O2621">
            <v>15172</v>
          </cell>
          <cell r="P2621">
            <v>0</v>
          </cell>
          <cell r="Q2621">
            <v>0</v>
          </cell>
          <cell r="T2621">
            <v>0</v>
          </cell>
        </row>
        <row r="2622">
          <cell r="C2622">
            <v>0</v>
          </cell>
          <cell r="D2622">
            <v>0</v>
          </cell>
          <cell r="E2622">
            <v>0</v>
          </cell>
          <cell r="F2622">
            <v>0</v>
          </cell>
          <cell r="G2622">
            <v>0</v>
          </cell>
          <cell r="H2622">
            <v>0</v>
          </cell>
          <cell r="I2622">
            <v>0</v>
          </cell>
          <cell r="J2622">
            <v>0</v>
          </cell>
          <cell r="K2622">
            <v>0</v>
          </cell>
          <cell r="L2622">
            <v>0</v>
          </cell>
          <cell r="M2622">
            <v>0</v>
          </cell>
          <cell r="N2622">
            <v>0</v>
          </cell>
          <cell r="O2622">
            <v>0</v>
          </cell>
          <cell r="P2622">
            <v>0</v>
          </cell>
          <cell r="Q2622">
            <v>0</v>
          </cell>
        </row>
        <row r="2623">
          <cell r="C2623" t="str">
            <v>TOTAL COSTO DIRECTO $</v>
          </cell>
          <cell r="D2623">
            <v>0</v>
          </cell>
          <cell r="E2623">
            <v>0</v>
          </cell>
          <cell r="F2623">
            <v>0</v>
          </cell>
          <cell r="G2623">
            <v>0</v>
          </cell>
          <cell r="H2623">
            <v>0</v>
          </cell>
          <cell r="I2623">
            <v>0</v>
          </cell>
          <cell r="J2623">
            <v>0</v>
          </cell>
          <cell r="K2623">
            <v>0</v>
          </cell>
          <cell r="L2623">
            <v>0</v>
          </cell>
          <cell r="M2623">
            <v>0</v>
          </cell>
          <cell r="N2623">
            <v>0</v>
          </cell>
          <cell r="O2623">
            <v>76380</v>
          </cell>
          <cell r="P2623">
            <v>0</v>
          </cell>
          <cell r="Q2623">
            <v>0</v>
          </cell>
        </row>
        <row r="2624">
          <cell r="C2624" t="str">
            <v>V. COSTOS INDIRECTOS</v>
          </cell>
          <cell r="D2624">
            <v>0</v>
          </cell>
          <cell r="E2624">
            <v>0</v>
          </cell>
          <cell r="F2624">
            <v>0</v>
          </cell>
          <cell r="G2624">
            <v>0</v>
          </cell>
          <cell r="H2624">
            <v>0</v>
          </cell>
          <cell r="I2624">
            <v>0</v>
          </cell>
          <cell r="J2624">
            <v>0</v>
          </cell>
          <cell r="K2624">
            <v>0</v>
          </cell>
          <cell r="L2624">
            <v>0</v>
          </cell>
          <cell r="M2624">
            <v>0</v>
          </cell>
          <cell r="N2624">
            <v>0</v>
          </cell>
          <cell r="O2624">
            <v>0</v>
          </cell>
          <cell r="P2624">
            <v>0</v>
          </cell>
          <cell r="Q2624">
            <v>0</v>
          </cell>
        </row>
        <row r="2625">
          <cell r="C2625">
            <v>0</v>
          </cell>
          <cell r="D2625">
            <v>0</v>
          </cell>
          <cell r="E2625">
            <v>0</v>
          </cell>
          <cell r="F2625">
            <v>0</v>
          </cell>
          <cell r="G2625">
            <v>0</v>
          </cell>
          <cell r="H2625">
            <v>0</v>
          </cell>
          <cell r="I2625">
            <v>0</v>
          </cell>
          <cell r="J2625">
            <v>0</v>
          </cell>
          <cell r="K2625">
            <v>0</v>
          </cell>
          <cell r="L2625">
            <v>0</v>
          </cell>
          <cell r="M2625">
            <v>0</v>
          </cell>
          <cell r="N2625">
            <v>0</v>
          </cell>
          <cell r="O2625">
            <v>0</v>
          </cell>
          <cell r="P2625">
            <v>0</v>
          </cell>
          <cell r="Q2625">
            <v>0</v>
          </cell>
        </row>
        <row r="2626">
          <cell r="C2626" t="str">
            <v>Descripción</v>
          </cell>
          <cell r="D2626">
            <v>0</v>
          </cell>
          <cell r="E2626">
            <v>0</v>
          </cell>
          <cell r="F2626">
            <v>0</v>
          </cell>
          <cell r="G2626">
            <v>0</v>
          </cell>
          <cell r="H2626">
            <v>0</v>
          </cell>
          <cell r="I2626">
            <v>0</v>
          </cell>
          <cell r="J2626">
            <v>0</v>
          </cell>
          <cell r="K2626">
            <v>0</v>
          </cell>
          <cell r="L2626" t="str">
            <v>Porcentaje</v>
          </cell>
          <cell r="M2626" t="str">
            <v>Valor Total</v>
          </cell>
          <cell r="N2626">
            <v>0</v>
          </cell>
          <cell r="O2626">
            <v>0</v>
          </cell>
          <cell r="P2626">
            <v>0</v>
          </cell>
          <cell r="Q2626">
            <v>0</v>
          </cell>
        </row>
        <row r="2627">
          <cell r="C2627" t="str">
            <v>ADMINISTRACION</v>
          </cell>
          <cell r="D2627">
            <v>0</v>
          </cell>
          <cell r="E2627">
            <v>0</v>
          </cell>
          <cell r="F2627">
            <v>0</v>
          </cell>
          <cell r="G2627">
            <v>0</v>
          </cell>
          <cell r="H2627">
            <v>0</v>
          </cell>
          <cell r="I2627">
            <v>0</v>
          </cell>
          <cell r="J2627">
            <v>0</v>
          </cell>
          <cell r="K2627">
            <v>0</v>
          </cell>
          <cell r="L2627">
            <v>0.23930000000000001</v>
          </cell>
          <cell r="M2627">
            <v>18278</v>
          </cell>
          <cell r="N2627">
            <v>0</v>
          </cell>
          <cell r="O2627">
            <v>0</v>
          </cell>
          <cell r="P2627">
            <v>0</v>
          </cell>
          <cell r="Q2627">
            <v>0</v>
          </cell>
        </row>
        <row r="2628">
          <cell r="C2628" t="str">
            <v xml:space="preserve">IMPREVISTOS </v>
          </cell>
          <cell r="D2628">
            <v>0</v>
          </cell>
          <cell r="E2628">
            <v>0</v>
          </cell>
          <cell r="F2628">
            <v>0</v>
          </cell>
          <cell r="G2628">
            <v>0</v>
          </cell>
          <cell r="H2628">
            <v>0</v>
          </cell>
          <cell r="I2628">
            <v>0</v>
          </cell>
          <cell r="J2628">
            <v>0</v>
          </cell>
          <cell r="K2628">
            <v>0</v>
          </cell>
          <cell r="L2628">
            <v>0</v>
          </cell>
          <cell r="M2628">
            <v>0</v>
          </cell>
          <cell r="N2628">
            <v>0</v>
          </cell>
          <cell r="O2628">
            <v>0</v>
          </cell>
          <cell r="P2628">
            <v>0</v>
          </cell>
          <cell r="Q2628">
            <v>0</v>
          </cell>
        </row>
        <row r="2629">
          <cell r="C2629" t="str">
            <v>UTILIDAD</v>
          </cell>
          <cell r="D2629">
            <v>0</v>
          </cell>
          <cell r="E2629">
            <v>0</v>
          </cell>
          <cell r="F2629">
            <v>0</v>
          </cell>
          <cell r="G2629">
            <v>0</v>
          </cell>
          <cell r="H2629">
            <v>0</v>
          </cell>
          <cell r="I2629">
            <v>0</v>
          </cell>
          <cell r="J2629">
            <v>0</v>
          </cell>
          <cell r="K2629">
            <v>0</v>
          </cell>
          <cell r="L2629">
            <v>0.05</v>
          </cell>
          <cell r="M2629">
            <v>3819</v>
          </cell>
          <cell r="N2629">
            <v>0</v>
          </cell>
          <cell r="O2629">
            <v>0</v>
          </cell>
          <cell r="P2629">
            <v>0</v>
          </cell>
          <cell r="Q2629">
            <v>0</v>
          </cell>
        </row>
        <row r="2630">
          <cell r="C2630" t="str">
            <v>SUBTOTAL $</v>
          </cell>
          <cell r="D2630">
            <v>0</v>
          </cell>
          <cell r="E2630">
            <v>0</v>
          </cell>
          <cell r="F2630">
            <v>0</v>
          </cell>
          <cell r="G2630">
            <v>0</v>
          </cell>
          <cell r="H2630">
            <v>0</v>
          </cell>
          <cell r="I2630">
            <v>0</v>
          </cell>
          <cell r="J2630">
            <v>0</v>
          </cell>
          <cell r="K2630">
            <v>0</v>
          </cell>
          <cell r="L2630">
            <v>0</v>
          </cell>
          <cell r="M2630">
            <v>0</v>
          </cell>
          <cell r="N2630">
            <v>0</v>
          </cell>
          <cell r="O2630">
            <v>22097</v>
          </cell>
          <cell r="P2630">
            <v>0</v>
          </cell>
          <cell r="Q2630">
            <v>0</v>
          </cell>
        </row>
        <row r="2631">
          <cell r="C2631">
            <v>0</v>
          </cell>
          <cell r="D2631">
            <v>0</v>
          </cell>
          <cell r="E2631">
            <v>0</v>
          </cell>
          <cell r="F2631">
            <v>0</v>
          </cell>
          <cell r="G2631">
            <v>0</v>
          </cell>
          <cell r="H2631">
            <v>0</v>
          </cell>
          <cell r="I2631">
            <v>0</v>
          </cell>
          <cell r="J2631">
            <v>0</v>
          </cell>
          <cell r="K2631">
            <v>0</v>
          </cell>
          <cell r="L2631">
            <v>0</v>
          </cell>
          <cell r="M2631">
            <v>0</v>
          </cell>
          <cell r="N2631">
            <v>0</v>
          </cell>
          <cell r="O2631">
            <v>0</v>
          </cell>
          <cell r="P2631">
            <v>0</v>
          </cell>
          <cell r="Q2631">
            <v>0</v>
          </cell>
        </row>
        <row r="2632">
          <cell r="C2632" t="str">
            <v>Precio Unitario Total Aproximado al peso $</v>
          </cell>
          <cell r="D2632">
            <v>0</v>
          </cell>
          <cell r="E2632">
            <v>0</v>
          </cell>
          <cell r="F2632">
            <v>0</v>
          </cell>
          <cell r="G2632">
            <v>0</v>
          </cell>
          <cell r="H2632">
            <v>0</v>
          </cell>
          <cell r="I2632">
            <v>0</v>
          </cell>
          <cell r="J2632">
            <v>0</v>
          </cell>
          <cell r="K2632">
            <v>0</v>
          </cell>
          <cell r="L2632">
            <v>0</v>
          </cell>
          <cell r="M2632">
            <v>0</v>
          </cell>
          <cell r="N2632">
            <v>0</v>
          </cell>
          <cell r="O2632">
            <v>98477</v>
          </cell>
          <cell r="P2632">
            <v>0</v>
          </cell>
          <cell r="Q2632">
            <v>0</v>
          </cell>
        </row>
        <row r="2633">
          <cell r="C2633">
            <v>0</v>
          </cell>
          <cell r="D2633">
            <v>0</v>
          </cell>
          <cell r="E2633">
            <v>0</v>
          </cell>
          <cell r="F2633">
            <v>0</v>
          </cell>
          <cell r="G2633">
            <v>0</v>
          </cell>
          <cell r="H2633">
            <v>0</v>
          </cell>
          <cell r="I2633">
            <v>0</v>
          </cell>
          <cell r="J2633">
            <v>0</v>
          </cell>
          <cell r="K2633">
            <v>0</v>
          </cell>
          <cell r="L2633">
            <v>0</v>
          </cell>
          <cell r="M2633">
            <v>0</v>
          </cell>
          <cell r="N2633">
            <v>0</v>
          </cell>
          <cell r="O2633">
            <v>0</v>
          </cell>
          <cell r="P2633">
            <v>0</v>
          </cell>
          <cell r="Q2633">
            <v>0</v>
          </cell>
        </row>
        <row r="2634">
          <cell r="C2634">
            <v>0</v>
          </cell>
          <cell r="D2634">
            <v>0</v>
          </cell>
          <cell r="E2634">
            <v>0</v>
          </cell>
          <cell r="F2634">
            <v>0</v>
          </cell>
          <cell r="G2634">
            <v>0</v>
          </cell>
          <cell r="H2634">
            <v>0</v>
          </cell>
          <cell r="I2634">
            <v>0</v>
          </cell>
          <cell r="J2634">
            <v>0</v>
          </cell>
          <cell r="K2634">
            <v>0</v>
          </cell>
          <cell r="L2634">
            <v>0</v>
          </cell>
          <cell r="M2634">
            <v>0</v>
          </cell>
          <cell r="N2634">
            <v>0</v>
          </cell>
          <cell r="O2634">
            <v>0</v>
          </cell>
          <cell r="P2634">
            <v>0</v>
          </cell>
          <cell r="Q2634">
            <v>0</v>
          </cell>
        </row>
        <row r="2635">
          <cell r="C2635">
            <v>0</v>
          </cell>
          <cell r="D2635">
            <v>0</v>
          </cell>
          <cell r="E2635">
            <v>0</v>
          </cell>
          <cell r="F2635">
            <v>0</v>
          </cell>
          <cell r="G2635">
            <v>0</v>
          </cell>
          <cell r="H2635" t="str">
            <v>Firma</v>
          </cell>
          <cell r="I2635">
            <v>0</v>
          </cell>
          <cell r="J2635">
            <v>0</v>
          </cell>
          <cell r="K2635">
            <v>0</v>
          </cell>
          <cell r="L2635">
            <v>0</v>
          </cell>
          <cell r="M2635">
            <v>0</v>
          </cell>
          <cell r="N2635">
            <v>0</v>
          </cell>
          <cell r="O2635">
            <v>0</v>
          </cell>
          <cell r="P2635">
            <v>0</v>
          </cell>
          <cell r="Q2635">
            <v>0</v>
          </cell>
        </row>
        <row r="2636">
          <cell r="C2636">
            <v>0</v>
          </cell>
          <cell r="D2636">
            <v>0</v>
          </cell>
          <cell r="E2636">
            <v>0</v>
          </cell>
          <cell r="F2636">
            <v>0</v>
          </cell>
          <cell r="G2636">
            <v>0</v>
          </cell>
          <cell r="H2636" t="str">
            <v>Nombre:</v>
          </cell>
          <cell r="I2636">
            <v>0</v>
          </cell>
          <cell r="J2636">
            <v>0</v>
          </cell>
          <cell r="K2636">
            <v>0</v>
          </cell>
          <cell r="L2636">
            <v>0</v>
          </cell>
          <cell r="M2636">
            <v>0</v>
          </cell>
          <cell r="N2636">
            <v>0</v>
          </cell>
          <cell r="O2636">
            <v>0</v>
          </cell>
          <cell r="P2636">
            <v>0</v>
          </cell>
          <cell r="Q2636">
            <v>0</v>
          </cell>
        </row>
        <row r="2637">
          <cell r="C2637">
            <v>0</v>
          </cell>
          <cell r="D2637">
            <v>0</v>
          </cell>
          <cell r="E2637">
            <v>0</v>
          </cell>
          <cell r="F2637">
            <v>0</v>
          </cell>
          <cell r="G2637">
            <v>0</v>
          </cell>
          <cell r="H2637" t="str">
            <v>Representante Legal del Contratista o su Apoderado</v>
          </cell>
          <cell r="I2637">
            <v>0</v>
          </cell>
          <cell r="J2637">
            <v>0</v>
          </cell>
          <cell r="K2637">
            <v>0</v>
          </cell>
          <cell r="L2637">
            <v>0</v>
          </cell>
          <cell r="M2637">
            <v>0</v>
          </cell>
          <cell r="N2637">
            <v>0</v>
          </cell>
          <cell r="O2637">
            <v>0</v>
          </cell>
          <cell r="P2637">
            <v>0</v>
          </cell>
          <cell r="Q2637">
            <v>0</v>
          </cell>
        </row>
        <row r="2638">
          <cell r="C2638">
            <v>0</v>
          </cell>
          <cell r="D2638">
            <v>0</v>
          </cell>
          <cell r="E2638">
            <v>0</v>
          </cell>
          <cell r="F2638">
            <v>0</v>
          </cell>
          <cell r="G2638">
            <v>0</v>
          </cell>
          <cell r="H2638" t="str">
            <v>Matricula No. :</v>
          </cell>
          <cell r="I2638">
            <v>0</v>
          </cell>
          <cell r="J2638">
            <v>0</v>
          </cell>
          <cell r="K2638">
            <v>0</v>
          </cell>
          <cell r="L2638">
            <v>0</v>
          </cell>
          <cell r="M2638">
            <v>0</v>
          </cell>
          <cell r="N2638">
            <v>0</v>
          </cell>
          <cell r="O2638">
            <v>0</v>
          </cell>
          <cell r="P2638">
            <v>0</v>
          </cell>
          <cell r="Q2638">
            <v>0</v>
          </cell>
        </row>
        <row r="2639">
          <cell r="C2639">
            <v>0</v>
          </cell>
          <cell r="D2639">
            <v>0</v>
          </cell>
          <cell r="E2639">
            <v>0</v>
          </cell>
          <cell r="F2639">
            <v>0</v>
          </cell>
          <cell r="G2639">
            <v>0</v>
          </cell>
          <cell r="H2639" t="str">
            <v xml:space="preserve"> </v>
          </cell>
          <cell r="I2639">
            <v>0</v>
          </cell>
          <cell r="J2639">
            <v>0</v>
          </cell>
          <cell r="K2639">
            <v>0</v>
          </cell>
          <cell r="L2639">
            <v>0</v>
          </cell>
          <cell r="M2639">
            <v>0</v>
          </cell>
          <cell r="N2639">
            <v>0</v>
          </cell>
          <cell r="O2639">
            <v>0</v>
          </cell>
          <cell r="P2639">
            <v>0</v>
          </cell>
          <cell r="Q2639">
            <v>0</v>
          </cell>
        </row>
        <row r="2640">
          <cell r="C2640" t="str">
            <v>OBSERVACIONES INTERVENTORÍA</v>
          </cell>
          <cell r="D2640">
            <v>0</v>
          </cell>
          <cell r="E2640">
            <v>0</v>
          </cell>
          <cell r="F2640">
            <v>0</v>
          </cell>
          <cell r="G2640">
            <v>0</v>
          </cell>
          <cell r="H2640">
            <v>0</v>
          </cell>
          <cell r="I2640">
            <v>0</v>
          </cell>
          <cell r="J2640">
            <v>0</v>
          </cell>
          <cell r="K2640">
            <v>0</v>
          </cell>
          <cell r="L2640">
            <v>0</v>
          </cell>
          <cell r="M2640">
            <v>0</v>
          </cell>
          <cell r="N2640">
            <v>0</v>
          </cell>
          <cell r="O2640">
            <v>0</v>
          </cell>
          <cell r="P2640">
            <v>0</v>
          </cell>
          <cell r="Q2640">
            <v>0</v>
          </cell>
        </row>
        <row r="2641">
          <cell r="C2641">
            <v>0</v>
          </cell>
          <cell r="D2641">
            <v>0</v>
          </cell>
          <cell r="E2641">
            <v>0</v>
          </cell>
          <cell r="F2641">
            <v>0</v>
          </cell>
          <cell r="G2641">
            <v>0</v>
          </cell>
          <cell r="H2641">
            <v>0</v>
          </cell>
          <cell r="I2641">
            <v>0</v>
          </cell>
          <cell r="J2641">
            <v>0</v>
          </cell>
          <cell r="K2641">
            <v>0</v>
          </cell>
          <cell r="L2641">
            <v>0</v>
          </cell>
          <cell r="M2641">
            <v>0</v>
          </cell>
          <cell r="N2641">
            <v>0</v>
          </cell>
          <cell r="O2641">
            <v>0</v>
          </cell>
          <cell r="P2641">
            <v>0</v>
          </cell>
          <cell r="Q2641">
            <v>0</v>
          </cell>
        </row>
        <row r="2642">
          <cell r="C2642">
            <v>0</v>
          </cell>
          <cell r="D2642">
            <v>0</v>
          </cell>
          <cell r="E2642">
            <v>0</v>
          </cell>
          <cell r="F2642">
            <v>0</v>
          </cell>
          <cell r="G2642">
            <v>0</v>
          </cell>
          <cell r="H2642">
            <v>0</v>
          </cell>
          <cell r="I2642">
            <v>0</v>
          </cell>
          <cell r="J2642">
            <v>0</v>
          </cell>
          <cell r="K2642">
            <v>0</v>
          </cell>
          <cell r="L2642">
            <v>0</v>
          </cell>
          <cell r="M2642">
            <v>0</v>
          </cell>
          <cell r="N2642">
            <v>0</v>
          </cell>
          <cell r="O2642">
            <v>0</v>
          </cell>
          <cell r="P2642">
            <v>0</v>
          </cell>
          <cell r="Q2642">
            <v>0</v>
          </cell>
        </row>
        <row r="2643">
          <cell r="C2643">
            <v>0</v>
          </cell>
          <cell r="D2643">
            <v>0</v>
          </cell>
          <cell r="E2643">
            <v>0</v>
          </cell>
          <cell r="F2643">
            <v>0</v>
          </cell>
          <cell r="G2643">
            <v>0</v>
          </cell>
          <cell r="H2643">
            <v>0</v>
          </cell>
          <cell r="I2643">
            <v>0</v>
          </cell>
          <cell r="J2643">
            <v>0</v>
          </cell>
          <cell r="K2643">
            <v>0</v>
          </cell>
          <cell r="L2643">
            <v>0</v>
          </cell>
          <cell r="M2643">
            <v>0</v>
          </cell>
          <cell r="N2643">
            <v>0</v>
          </cell>
          <cell r="O2643">
            <v>0</v>
          </cell>
          <cell r="P2643">
            <v>0</v>
          </cell>
          <cell r="Q2643">
            <v>0</v>
          </cell>
        </row>
        <row r="2644">
          <cell r="C2644" t="str">
            <v>APROBACIÓN POR INTERVENTORÍA</v>
          </cell>
          <cell r="D2644">
            <v>0</v>
          </cell>
          <cell r="E2644">
            <v>0</v>
          </cell>
          <cell r="F2644">
            <v>0</v>
          </cell>
          <cell r="G2644">
            <v>0</v>
          </cell>
          <cell r="H2644">
            <v>0</v>
          </cell>
          <cell r="I2644">
            <v>0</v>
          </cell>
          <cell r="J2644">
            <v>0</v>
          </cell>
          <cell r="K2644">
            <v>0</v>
          </cell>
          <cell r="L2644">
            <v>0</v>
          </cell>
          <cell r="M2644">
            <v>0</v>
          </cell>
          <cell r="N2644">
            <v>0</v>
          </cell>
          <cell r="O2644">
            <v>0</v>
          </cell>
          <cell r="P2644">
            <v>0</v>
          </cell>
          <cell r="Q2644">
            <v>0</v>
          </cell>
        </row>
        <row r="2645">
          <cell r="C264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2645">
            <v>0</v>
          </cell>
          <cell r="E2645">
            <v>0</v>
          </cell>
          <cell r="F2645">
            <v>0</v>
          </cell>
          <cell r="G2645">
            <v>0</v>
          </cell>
          <cell r="H2645">
            <v>0</v>
          </cell>
          <cell r="I2645">
            <v>0</v>
          </cell>
          <cell r="J2645">
            <v>0</v>
          </cell>
          <cell r="K2645">
            <v>0</v>
          </cell>
          <cell r="L2645">
            <v>0</v>
          </cell>
          <cell r="M2645">
            <v>0</v>
          </cell>
          <cell r="N2645">
            <v>0</v>
          </cell>
          <cell r="O2645">
            <v>0</v>
          </cell>
          <cell r="P2645">
            <v>0</v>
          </cell>
          <cell r="Q2645">
            <v>0</v>
          </cell>
        </row>
        <row r="2646">
          <cell r="C2646">
            <v>0</v>
          </cell>
          <cell r="D2646">
            <v>0</v>
          </cell>
          <cell r="E2646">
            <v>0</v>
          </cell>
          <cell r="F2646">
            <v>0</v>
          </cell>
          <cell r="G2646">
            <v>0</v>
          </cell>
          <cell r="H2646">
            <v>0</v>
          </cell>
          <cell r="I2646">
            <v>0</v>
          </cell>
          <cell r="J2646">
            <v>0</v>
          </cell>
          <cell r="K2646">
            <v>0</v>
          </cell>
          <cell r="L2646">
            <v>0</v>
          </cell>
          <cell r="M2646">
            <v>0</v>
          </cell>
          <cell r="N2646">
            <v>0</v>
          </cell>
          <cell r="O2646">
            <v>0</v>
          </cell>
          <cell r="P2646">
            <v>0</v>
          </cell>
          <cell r="Q2646">
            <v>0</v>
          </cell>
        </row>
        <row r="2647">
          <cell r="C264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2647">
            <v>0</v>
          </cell>
          <cell r="E2647">
            <v>0</v>
          </cell>
          <cell r="F2647">
            <v>0</v>
          </cell>
          <cell r="G2647">
            <v>0</v>
          </cell>
          <cell r="H2647">
            <v>0</v>
          </cell>
          <cell r="I2647">
            <v>0</v>
          </cell>
          <cell r="J2647">
            <v>0</v>
          </cell>
          <cell r="K2647">
            <v>0</v>
          </cell>
          <cell r="L2647">
            <v>0</v>
          </cell>
          <cell r="M2647">
            <v>0</v>
          </cell>
          <cell r="N2647">
            <v>0</v>
          </cell>
          <cell r="O2647">
            <v>0</v>
          </cell>
          <cell r="P2647">
            <v>0</v>
          </cell>
          <cell r="Q2647">
            <v>0</v>
          </cell>
        </row>
        <row r="2648">
          <cell r="C2648">
            <v>0</v>
          </cell>
          <cell r="D2648">
            <v>0</v>
          </cell>
          <cell r="E2648">
            <v>0</v>
          </cell>
          <cell r="F2648">
            <v>0</v>
          </cell>
          <cell r="G2648">
            <v>0</v>
          </cell>
          <cell r="H2648">
            <v>0</v>
          </cell>
          <cell r="I2648">
            <v>0</v>
          </cell>
          <cell r="J2648">
            <v>0</v>
          </cell>
          <cell r="K2648">
            <v>0</v>
          </cell>
          <cell r="L2648">
            <v>0</v>
          </cell>
          <cell r="M2648">
            <v>0</v>
          </cell>
          <cell r="N2648">
            <v>0</v>
          </cell>
          <cell r="O2648">
            <v>0</v>
          </cell>
          <cell r="P2648">
            <v>0</v>
          </cell>
          <cell r="Q2648">
            <v>0</v>
          </cell>
        </row>
        <row r="2649">
          <cell r="C2649">
            <v>0</v>
          </cell>
          <cell r="D2649">
            <v>0</v>
          </cell>
          <cell r="E2649">
            <v>0</v>
          </cell>
          <cell r="F2649">
            <v>0</v>
          </cell>
          <cell r="G2649">
            <v>0</v>
          </cell>
          <cell r="H2649">
            <v>0</v>
          </cell>
          <cell r="I2649">
            <v>0</v>
          </cell>
          <cell r="J2649">
            <v>0</v>
          </cell>
          <cell r="K2649">
            <v>0</v>
          </cell>
          <cell r="L2649">
            <v>0</v>
          </cell>
          <cell r="M2649">
            <v>0</v>
          </cell>
          <cell r="N2649">
            <v>0</v>
          </cell>
          <cell r="O2649">
            <v>0</v>
          </cell>
          <cell r="P2649">
            <v>0</v>
          </cell>
          <cell r="Q2649">
            <v>0</v>
          </cell>
        </row>
        <row r="2650">
          <cell r="C2650">
            <v>0</v>
          </cell>
          <cell r="D2650">
            <v>0</v>
          </cell>
          <cell r="E2650">
            <v>0</v>
          </cell>
          <cell r="F2650">
            <v>0</v>
          </cell>
          <cell r="G2650">
            <v>0</v>
          </cell>
          <cell r="H2650" t="str">
            <v>Firma</v>
          </cell>
          <cell r="I2650">
            <v>0</v>
          </cell>
          <cell r="J2650">
            <v>0</v>
          </cell>
          <cell r="K2650">
            <v>0</v>
          </cell>
          <cell r="L2650">
            <v>0</v>
          </cell>
          <cell r="M2650">
            <v>0</v>
          </cell>
          <cell r="N2650">
            <v>0</v>
          </cell>
          <cell r="O2650">
            <v>0</v>
          </cell>
          <cell r="P2650">
            <v>0</v>
          </cell>
          <cell r="Q2650">
            <v>0</v>
          </cell>
        </row>
        <row r="2651">
          <cell r="C2651">
            <v>0</v>
          </cell>
          <cell r="D2651">
            <v>0</v>
          </cell>
          <cell r="E2651">
            <v>0</v>
          </cell>
          <cell r="F2651">
            <v>0</v>
          </cell>
          <cell r="G2651">
            <v>0</v>
          </cell>
          <cell r="H2651" t="str">
            <v>Nombre:</v>
          </cell>
          <cell r="I2651">
            <v>0</v>
          </cell>
          <cell r="J2651">
            <v>0</v>
          </cell>
          <cell r="K2651">
            <v>0</v>
          </cell>
          <cell r="L2651">
            <v>0</v>
          </cell>
          <cell r="M2651">
            <v>0</v>
          </cell>
          <cell r="N2651">
            <v>0</v>
          </cell>
          <cell r="O2651">
            <v>0</v>
          </cell>
          <cell r="P2651">
            <v>0</v>
          </cell>
          <cell r="Q2651">
            <v>0</v>
          </cell>
        </row>
        <row r="2652">
          <cell r="C2652">
            <v>0</v>
          </cell>
          <cell r="D2652">
            <v>0</v>
          </cell>
          <cell r="E2652">
            <v>0</v>
          </cell>
          <cell r="F2652">
            <v>0</v>
          </cell>
          <cell r="G2652">
            <v>0</v>
          </cell>
          <cell r="H2652" t="str">
            <v>Representante Legal del Interventor o su Apoderado</v>
          </cell>
          <cell r="I2652">
            <v>0</v>
          </cell>
          <cell r="J2652">
            <v>0</v>
          </cell>
          <cell r="K2652">
            <v>0</v>
          </cell>
          <cell r="L2652">
            <v>0</v>
          </cell>
          <cell r="M2652">
            <v>0</v>
          </cell>
          <cell r="N2652">
            <v>0</v>
          </cell>
          <cell r="O2652">
            <v>0</v>
          </cell>
          <cell r="P2652">
            <v>0</v>
          </cell>
          <cell r="Q2652">
            <v>0</v>
          </cell>
        </row>
        <row r="2653">
          <cell r="C2653">
            <v>0</v>
          </cell>
          <cell r="D2653">
            <v>0</v>
          </cell>
          <cell r="E2653">
            <v>0</v>
          </cell>
          <cell r="F2653">
            <v>0</v>
          </cell>
          <cell r="G2653">
            <v>0</v>
          </cell>
          <cell r="H2653" t="str">
            <v>Matricula No. :</v>
          </cell>
          <cell r="I2653">
            <v>0</v>
          </cell>
          <cell r="J2653">
            <v>0</v>
          </cell>
          <cell r="K2653">
            <v>0</v>
          </cell>
          <cell r="L2653">
            <v>0</v>
          </cell>
          <cell r="M2653">
            <v>0</v>
          </cell>
          <cell r="N2653">
            <v>0</v>
          </cell>
          <cell r="O2653">
            <v>0</v>
          </cell>
          <cell r="P2653">
            <v>0</v>
          </cell>
          <cell r="Q2653">
            <v>0</v>
          </cell>
        </row>
        <row r="2654">
          <cell r="C2654">
            <v>0</v>
          </cell>
          <cell r="D2654">
            <v>0</v>
          </cell>
          <cell r="E2654">
            <v>0</v>
          </cell>
          <cell r="F2654">
            <v>0</v>
          </cell>
          <cell r="G2654">
            <v>0</v>
          </cell>
          <cell r="H2654">
            <v>0</v>
          </cell>
          <cell r="I2654">
            <v>0</v>
          </cell>
          <cell r="J2654">
            <v>0</v>
          </cell>
          <cell r="K2654">
            <v>0</v>
          </cell>
          <cell r="L2654">
            <v>0</v>
          </cell>
          <cell r="M2654">
            <v>0</v>
          </cell>
          <cell r="N2654">
            <v>0</v>
          </cell>
          <cell r="O2654">
            <v>0</v>
          </cell>
          <cell r="P2654">
            <v>0</v>
          </cell>
          <cell r="Q2654">
            <v>0</v>
          </cell>
        </row>
        <row r="2655">
          <cell r="C2655">
            <v>0</v>
          </cell>
          <cell r="D2655">
            <v>0</v>
          </cell>
          <cell r="E2655">
            <v>0</v>
          </cell>
          <cell r="F2655">
            <v>0</v>
          </cell>
          <cell r="G2655">
            <v>0</v>
          </cell>
          <cell r="H2655">
            <v>0</v>
          </cell>
          <cell r="I2655">
            <v>0</v>
          </cell>
          <cell r="J2655">
            <v>0</v>
          </cell>
          <cell r="K2655">
            <v>0</v>
          </cell>
          <cell r="L2655">
            <v>0</v>
          </cell>
          <cell r="M2655">
            <v>0</v>
          </cell>
          <cell r="N2655">
            <v>0</v>
          </cell>
          <cell r="O2655">
            <v>0</v>
          </cell>
          <cell r="P2655">
            <v>0</v>
          </cell>
          <cell r="Q2655">
            <v>0</v>
          </cell>
        </row>
        <row r="2657">
          <cell r="C2657">
            <v>0</v>
          </cell>
          <cell r="D2657">
            <v>0</v>
          </cell>
          <cell r="E2657">
            <v>0</v>
          </cell>
          <cell r="F2657">
            <v>0</v>
          </cell>
          <cell r="G2657">
            <v>0</v>
          </cell>
          <cell r="H2657">
            <v>0</v>
          </cell>
          <cell r="I2657">
            <v>0</v>
          </cell>
          <cell r="J2657">
            <v>0</v>
          </cell>
          <cell r="K2657">
            <v>0</v>
          </cell>
          <cell r="L2657">
            <v>0</v>
          </cell>
          <cell r="M2657">
            <v>0</v>
          </cell>
          <cell r="N2657">
            <v>0</v>
          </cell>
          <cell r="O2657">
            <v>0</v>
          </cell>
          <cell r="P2657">
            <v>0</v>
          </cell>
          <cell r="Q2657">
            <v>0</v>
          </cell>
        </row>
        <row r="2658">
          <cell r="C2658" t="str">
            <v>Formulario 1 - Propuesta económica  - Documento tipo de selección abreviada de menor cuantía - versión 2</v>
          </cell>
          <cell r="D2658">
            <v>0</v>
          </cell>
          <cell r="E2658">
            <v>0</v>
          </cell>
          <cell r="F2658">
            <v>0</v>
          </cell>
          <cell r="G2658">
            <v>0</v>
          </cell>
          <cell r="H2658">
            <v>0</v>
          </cell>
          <cell r="I2658">
            <v>0</v>
          </cell>
          <cell r="J2658">
            <v>0</v>
          </cell>
          <cell r="K2658">
            <v>0</v>
          </cell>
          <cell r="L2658">
            <v>0</v>
          </cell>
          <cell r="M2658">
            <v>0</v>
          </cell>
          <cell r="N2658">
            <v>0</v>
          </cell>
          <cell r="O2658">
            <v>0</v>
          </cell>
          <cell r="P2658">
            <v>0</v>
          </cell>
          <cell r="Q2658">
            <v>0</v>
          </cell>
        </row>
        <row r="2659">
          <cell r="C2659" t="str">
            <v>Código</v>
          </cell>
          <cell r="D2659" t="str">
            <v>CCE-EICP-FM-25</v>
          </cell>
          <cell r="E2659" t="str">
            <v>Versión</v>
          </cell>
          <cell r="F2659">
            <v>2</v>
          </cell>
          <cell r="G2659">
            <v>0</v>
          </cell>
          <cell r="H2659">
            <v>0</v>
          </cell>
          <cell r="I2659">
            <v>0</v>
          </cell>
          <cell r="J2659">
            <v>0</v>
          </cell>
          <cell r="K2659">
            <v>0</v>
          </cell>
          <cell r="L2659">
            <v>0</v>
          </cell>
          <cell r="M2659">
            <v>0</v>
          </cell>
          <cell r="N2659">
            <v>0</v>
          </cell>
          <cell r="O2659">
            <v>0</v>
          </cell>
          <cell r="P2659">
            <v>0</v>
          </cell>
          <cell r="Q2659">
            <v>0</v>
          </cell>
        </row>
        <row r="2660">
          <cell r="C2660">
            <v>0</v>
          </cell>
          <cell r="D2660">
            <v>0</v>
          </cell>
          <cell r="E2660">
            <v>0</v>
          </cell>
          <cell r="F2660">
            <v>0</v>
          </cell>
          <cell r="G2660">
            <v>0</v>
          </cell>
          <cell r="H2660">
            <v>0</v>
          </cell>
          <cell r="I2660">
            <v>0</v>
          </cell>
          <cell r="J2660">
            <v>0</v>
          </cell>
          <cell r="K2660">
            <v>0</v>
          </cell>
          <cell r="L2660">
            <v>0</v>
          </cell>
          <cell r="M2660">
            <v>0</v>
          </cell>
          <cell r="N2660">
            <v>0</v>
          </cell>
          <cell r="O2660">
            <v>0</v>
          </cell>
          <cell r="P2660">
            <v>0</v>
          </cell>
          <cell r="Q2660">
            <v>0</v>
          </cell>
        </row>
        <row r="2661">
          <cell r="C2661" t="str">
            <v>[La entidad podrá utilizar este formato para la presentación de los análisis de precios unitarios el contratista en la oportunidad prevista en el numeral 8.1. del Documento Base]</v>
          </cell>
          <cell r="D2661">
            <v>0</v>
          </cell>
          <cell r="E2661">
            <v>0</v>
          </cell>
          <cell r="F2661">
            <v>0</v>
          </cell>
          <cell r="G2661">
            <v>0</v>
          </cell>
          <cell r="H2661">
            <v>0</v>
          </cell>
          <cell r="I2661">
            <v>0</v>
          </cell>
          <cell r="J2661">
            <v>0</v>
          </cell>
          <cell r="K2661">
            <v>0</v>
          </cell>
          <cell r="L2661">
            <v>0</v>
          </cell>
          <cell r="M2661">
            <v>0</v>
          </cell>
          <cell r="N2661">
            <v>0</v>
          </cell>
          <cell r="O2661">
            <v>0</v>
          </cell>
          <cell r="P2661">
            <v>0</v>
          </cell>
          <cell r="Q2661">
            <v>0</v>
          </cell>
        </row>
        <row r="2662">
          <cell r="C2662">
            <v>0</v>
          </cell>
          <cell r="D2662">
            <v>0</v>
          </cell>
          <cell r="E2662">
            <v>0</v>
          </cell>
          <cell r="F2662">
            <v>0</v>
          </cell>
          <cell r="G2662">
            <v>0</v>
          </cell>
          <cell r="H2662">
            <v>0</v>
          </cell>
          <cell r="I2662">
            <v>0</v>
          </cell>
          <cell r="J2662">
            <v>0</v>
          </cell>
          <cell r="K2662">
            <v>0</v>
          </cell>
          <cell r="L2662">
            <v>0</v>
          </cell>
          <cell r="M2662">
            <v>0</v>
          </cell>
          <cell r="N2662">
            <v>0</v>
          </cell>
          <cell r="O2662">
            <v>0</v>
          </cell>
          <cell r="P2662">
            <v>0</v>
          </cell>
          <cell r="Q2662">
            <v>0</v>
          </cell>
        </row>
        <row r="2663">
          <cell r="C2663">
            <v>0</v>
          </cell>
          <cell r="D2663">
            <v>0</v>
          </cell>
          <cell r="E2663">
            <v>0</v>
          </cell>
          <cell r="F2663">
            <v>0</v>
          </cell>
          <cell r="G2663">
            <v>0</v>
          </cell>
          <cell r="H2663">
            <v>0</v>
          </cell>
          <cell r="I2663">
            <v>0</v>
          </cell>
          <cell r="J2663">
            <v>0</v>
          </cell>
          <cell r="K2663">
            <v>0</v>
          </cell>
          <cell r="L2663">
            <v>0</v>
          </cell>
          <cell r="M2663">
            <v>0</v>
          </cell>
          <cell r="N2663">
            <v>0</v>
          </cell>
          <cell r="O2663">
            <v>0</v>
          </cell>
          <cell r="P2663">
            <v>0</v>
          </cell>
          <cell r="Q2663">
            <v>0</v>
          </cell>
        </row>
        <row r="2664">
          <cell r="C2664">
            <v>0</v>
          </cell>
          <cell r="D2664" t="str">
            <v>MUNICIPIO DE CONCORDIA, ANTIOQUIA</v>
          </cell>
          <cell r="E2664">
            <v>0</v>
          </cell>
          <cell r="F2664">
            <v>0</v>
          </cell>
          <cell r="G2664">
            <v>0</v>
          </cell>
          <cell r="H2664">
            <v>0</v>
          </cell>
          <cell r="I2664">
            <v>0</v>
          </cell>
          <cell r="J2664">
            <v>0</v>
          </cell>
          <cell r="K2664">
            <v>0</v>
          </cell>
          <cell r="L2664">
            <v>0</v>
          </cell>
          <cell r="M2664">
            <v>0</v>
          </cell>
          <cell r="N2664">
            <v>0</v>
          </cell>
          <cell r="O2664">
            <v>0</v>
          </cell>
          <cell r="P2664">
            <v>0</v>
          </cell>
          <cell r="Q2664">
            <v>0</v>
          </cell>
        </row>
        <row r="2665">
          <cell r="C2665">
            <v>0</v>
          </cell>
          <cell r="D2665">
            <v>0</v>
          </cell>
          <cell r="E2665">
            <v>0</v>
          </cell>
          <cell r="F2665">
            <v>0</v>
          </cell>
          <cell r="G2665">
            <v>0</v>
          </cell>
          <cell r="H2665">
            <v>0</v>
          </cell>
          <cell r="I2665">
            <v>0</v>
          </cell>
          <cell r="J2665">
            <v>0</v>
          </cell>
          <cell r="K2665">
            <v>0</v>
          </cell>
          <cell r="L2665" t="str">
            <v>VERSIÓN</v>
          </cell>
          <cell r="M2665">
            <v>0</v>
          </cell>
          <cell r="N2665">
            <v>0</v>
          </cell>
          <cell r="O2665">
            <v>0</v>
          </cell>
          <cell r="P2665">
            <v>0</v>
          </cell>
          <cell r="Q2665">
            <v>0</v>
          </cell>
        </row>
        <row r="2666">
          <cell r="C2666">
            <v>0</v>
          </cell>
          <cell r="D2666" t="str">
            <v xml:space="preserve">[NÚMERO DEL PROCESO] </v>
          </cell>
          <cell r="E2666">
            <v>0</v>
          </cell>
          <cell r="F2666">
            <v>0</v>
          </cell>
          <cell r="G2666">
            <v>0</v>
          </cell>
          <cell r="H2666">
            <v>0</v>
          </cell>
          <cell r="I2666">
            <v>0</v>
          </cell>
          <cell r="J2666">
            <v>0</v>
          </cell>
          <cell r="K2666">
            <v>0</v>
          </cell>
          <cell r="L2666">
            <v>0</v>
          </cell>
          <cell r="M2666">
            <v>0</v>
          </cell>
          <cell r="N2666">
            <v>0</v>
          </cell>
          <cell r="O2666">
            <v>0</v>
          </cell>
          <cell r="P2666">
            <v>0</v>
          </cell>
          <cell r="Q2666">
            <v>0</v>
          </cell>
        </row>
        <row r="2667">
          <cell r="C2667">
            <v>0</v>
          </cell>
          <cell r="D2667">
            <v>0</v>
          </cell>
          <cell r="E2667">
            <v>0</v>
          </cell>
          <cell r="F2667">
            <v>0</v>
          </cell>
          <cell r="G2667">
            <v>0</v>
          </cell>
          <cell r="H2667">
            <v>0</v>
          </cell>
          <cell r="I2667">
            <v>0</v>
          </cell>
          <cell r="J2667">
            <v>0</v>
          </cell>
          <cell r="K2667">
            <v>0</v>
          </cell>
          <cell r="L2667" t="str">
            <v>PÁGINA</v>
          </cell>
          <cell r="M2667">
            <v>1</v>
          </cell>
          <cell r="N2667" t="str">
            <v>DE</v>
          </cell>
          <cell r="O2667">
            <v>1</v>
          </cell>
          <cell r="P2667">
            <v>0</v>
          </cell>
          <cell r="Q2667">
            <v>0</v>
          </cell>
        </row>
        <row r="2668">
          <cell r="C2668">
            <v>0</v>
          </cell>
          <cell r="D2668" t="str">
            <v xml:space="preserve">ANALISIS DE PRECIOS UNITARIOS </v>
          </cell>
          <cell r="E2668">
            <v>0</v>
          </cell>
          <cell r="F2668">
            <v>0</v>
          </cell>
          <cell r="G2668">
            <v>0</v>
          </cell>
          <cell r="H2668">
            <v>0</v>
          </cell>
          <cell r="I2668">
            <v>0</v>
          </cell>
          <cell r="J2668">
            <v>0</v>
          </cell>
          <cell r="K2668">
            <v>0</v>
          </cell>
          <cell r="L2668">
            <v>0</v>
          </cell>
          <cell r="M2668">
            <v>0</v>
          </cell>
          <cell r="N2668">
            <v>0</v>
          </cell>
          <cell r="O2668">
            <v>0</v>
          </cell>
          <cell r="P2668">
            <v>0</v>
          </cell>
          <cell r="Q2668">
            <v>0</v>
          </cell>
        </row>
        <row r="2669">
          <cell r="C2669">
            <v>0</v>
          </cell>
          <cell r="D2669">
            <v>0</v>
          </cell>
          <cell r="E2669">
            <v>0</v>
          </cell>
          <cell r="F2669">
            <v>0</v>
          </cell>
          <cell r="G2669">
            <v>0</v>
          </cell>
          <cell r="H2669">
            <v>0</v>
          </cell>
          <cell r="I2669">
            <v>0</v>
          </cell>
          <cell r="J2669">
            <v>0</v>
          </cell>
          <cell r="K2669">
            <v>0</v>
          </cell>
          <cell r="L2669">
            <v>0</v>
          </cell>
          <cell r="M2669">
            <v>0</v>
          </cell>
          <cell r="N2669">
            <v>0</v>
          </cell>
          <cell r="O2669">
            <v>0</v>
          </cell>
          <cell r="P2669">
            <v>0</v>
          </cell>
          <cell r="Q2669">
            <v>0</v>
          </cell>
        </row>
        <row r="2670">
          <cell r="C2670">
            <v>0</v>
          </cell>
          <cell r="D2670">
            <v>0</v>
          </cell>
          <cell r="E2670">
            <v>0</v>
          </cell>
          <cell r="F2670">
            <v>0</v>
          </cell>
          <cell r="G2670">
            <v>0</v>
          </cell>
          <cell r="H2670">
            <v>0</v>
          </cell>
          <cell r="I2670">
            <v>0</v>
          </cell>
          <cell r="J2670">
            <v>0</v>
          </cell>
          <cell r="K2670">
            <v>0</v>
          </cell>
          <cell r="L2670" t="str">
            <v>FECHA</v>
          </cell>
          <cell r="M2670" t="str">
            <v>DD</v>
          </cell>
          <cell r="N2670" t="str">
            <v>MM</v>
          </cell>
          <cell r="O2670" t="str">
            <v>AA</v>
          </cell>
          <cell r="P2670">
            <v>0</v>
          </cell>
          <cell r="Q2670">
            <v>0</v>
          </cell>
        </row>
        <row r="2671">
          <cell r="C2671">
            <v>0</v>
          </cell>
          <cell r="D2671">
            <v>0</v>
          </cell>
          <cell r="E2671">
            <v>0</v>
          </cell>
          <cell r="F2671">
            <v>0</v>
          </cell>
          <cell r="G2671">
            <v>0</v>
          </cell>
          <cell r="H2671">
            <v>0</v>
          </cell>
          <cell r="I2671">
            <v>0</v>
          </cell>
          <cell r="J2671">
            <v>0</v>
          </cell>
          <cell r="K2671">
            <v>0</v>
          </cell>
          <cell r="L2671">
            <v>0</v>
          </cell>
          <cell r="M2671">
            <v>8</v>
          </cell>
          <cell r="N2671">
            <v>5</v>
          </cell>
          <cell r="O2671">
            <v>2023</v>
          </cell>
          <cell r="P2671">
            <v>0</v>
          </cell>
          <cell r="Q2671">
            <v>0</v>
          </cell>
        </row>
        <row r="2672">
          <cell r="C2672" t="str">
            <v>ITEMS DE LA PROPUESTA ECONÓMICA</v>
          </cell>
          <cell r="D2672">
            <v>0</v>
          </cell>
          <cell r="E2672">
            <v>0</v>
          </cell>
          <cell r="F2672">
            <v>0</v>
          </cell>
          <cell r="G2672">
            <v>0</v>
          </cell>
          <cell r="H2672">
            <v>0</v>
          </cell>
          <cell r="I2672" t="str">
            <v>ITEMS NO PREVISTOS</v>
          </cell>
          <cell r="J2672">
            <v>0</v>
          </cell>
          <cell r="K2672">
            <v>0</v>
          </cell>
          <cell r="L2672">
            <v>0</v>
          </cell>
          <cell r="M2672">
            <v>0</v>
          </cell>
          <cell r="N2672">
            <v>0</v>
          </cell>
          <cell r="O2672">
            <v>0</v>
          </cell>
          <cell r="P2672">
            <v>0</v>
          </cell>
          <cell r="Q2672">
            <v>0</v>
          </cell>
        </row>
        <row r="2673">
          <cell r="C2673">
            <v>0</v>
          </cell>
          <cell r="D2673">
            <v>0</v>
          </cell>
          <cell r="E2673">
            <v>0</v>
          </cell>
          <cell r="F2673">
            <v>0</v>
          </cell>
          <cell r="G2673">
            <v>0</v>
          </cell>
          <cell r="H2673">
            <v>0</v>
          </cell>
          <cell r="I2673">
            <v>0</v>
          </cell>
          <cell r="J2673">
            <v>0</v>
          </cell>
          <cell r="K2673">
            <v>0</v>
          </cell>
          <cell r="L2673">
            <v>0</v>
          </cell>
          <cell r="M2673">
            <v>0</v>
          </cell>
          <cell r="N2673">
            <v>0</v>
          </cell>
          <cell r="O2673">
            <v>0</v>
          </cell>
          <cell r="P2673">
            <v>0</v>
          </cell>
          <cell r="Q2673">
            <v>0</v>
          </cell>
        </row>
        <row r="2674">
          <cell r="C2674">
            <v>0</v>
          </cell>
          <cell r="D2674">
            <v>0</v>
          </cell>
          <cell r="E2674">
            <v>0</v>
          </cell>
          <cell r="F2674">
            <v>0</v>
          </cell>
          <cell r="G2674">
            <v>0</v>
          </cell>
          <cell r="H2674">
            <v>0</v>
          </cell>
          <cell r="I2674">
            <v>0</v>
          </cell>
          <cell r="J2674">
            <v>0</v>
          </cell>
          <cell r="K2674">
            <v>0</v>
          </cell>
          <cell r="L2674">
            <v>0</v>
          </cell>
          <cell r="M2674">
            <v>0</v>
          </cell>
          <cell r="N2674">
            <v>0</v>
          </cell>
          <cell r="O2674">
            <v>0</v>
          </cell>
          <cell r="P2674">
            <v>0</v>
          </cell>
          <cell r="Q2674">
            <v>0</v>
          </cell>
        </row>
        <row r="2675">
          <cell r="C2675">
            <v>0</v>
          </cell>
          <cell r="D2675">
            <v>0</v>
          </cell>
          <cell r="E2675">
            <v>0</v>
          </cell>
          <cell r="F2675">
            <v>0</v>
          </cell>
          <cell r="G2675">
            <v>0</v>
          </cell>
          <cell r="H2675">
            <v>0</v>
          </cell>
          <cell r="I2675">
            <v>0</v>
          </cell>
          <cell r="J2675">
            <v>0</v>
          </cell>
          <cell r="K2675">
            <v>0</v>
          </cell>
          <cell r="L2675">
            <v>0</v>
          </cell>
          <cell r="M2675">
            <v>0</v>
          </cell>
          <cell r="N2675">
            <v>0</v>
          </cell>
          <cell r="O2675">
            <v>0</v>
          </cell>
          <cell r="P2675">
            <v>0</v>
          </cell>
          <cell r="Q2675">
            <v>0</v>
          </cell>
        </row>
        <row r="2676">
          <cell r="C2676" t="str">
            <v>DATOS ESPECÍFICOS</v>
          </cell>
          <cell r="D2676">
            <v>0</v>
          </cell>
          <cell r="E2676">
            <v>0</v>
          </cell>
          <cell r="F2676">
            <v>0</v>
          </cell>
          <cell r="G2676">
            <v>0</v>
          </cell>
          <cell r="H2676">
            <v>0</v>
          </cell>
          <cell r="I2676">
            <v>0</v>
          </cell>
          <cell r="J2676">
            <v>0</v>
          </cell>
          <cell r="K2676">
            <v>0</v>
          </cell>
          <cell r="L2676">
            <v>0</v>
          </cell>
          <cell r="M2676">
            <v>0</v>
          </cell>
          <cell r="N2676">
            <v>0</v>
          </cell>
          <cell r="O2676">
            <v>0</v>
          </cell>
          <cell r="P2676">
            <v>0</v>
          </cell>
          <cell r="Q2676">
            <v>0</v>
          </cell>
        </row>
        <row r="2677">
          <cell r="C2677">
            <v>0</v>
          </cell>
          <cell r="D2677">
            <v>0</v>
          </cell>
          <cell r="E2677">
            <v>0</v>
          </cell>
          <cell r="F2677">
            <v>0</v>
          </cell>
          <cell r="G2677">
            <v>0</v>
          </cell>
          <cell r="H2677">
            <v>0</v>
          </cell>
          <cell r="I2677">
            <v>0</v>
          </cell>
          <cell r="J2677">
            <v>0</v>
          </cell>
          <cell r="K2677">
            <v>0</v>
          </cell>
          <cell r="L2677">
            <v>0</v>
          </cell>
          <cell r="M2677">
            <v>0</v>
          </cell>
          <cell r="N2677">
            <v>0</v>
          </cell>
          <cell r="O2677">
            <v>0</v>
          </cell>
          <cell r="P2677">
            <v>0</v>
          </cell>
          <cell r="Q2677">
            <v>0</v>
          </cell>
        </row>
        <row r="2678">
          <cell r="C2678" t="str">
            <v>ITEM</v>
          </cell>
          <cell r="D2678" t="str">
            <v>DESCRIPCIÓN</v>
          </cell>
          <cell r="E2678">
            <v>0</v>
          </cell>
          <cell r="F2678">
            <v>0</v>
          </cell>
          <cell r="G2678">
            <v>0</v>
          </cell>
          <cell r="H2678">
            <v>0</v>
          </cell>
          <cell r="I2678">
            <v>0</v>
          </cell>
          <cell r="J2678">
            <v>0</v>
          </cell>
          <cell r="K2678">
            <v>0</v>
          </cell>
          <cell r="L2678">
            <v>0</v>
          </cell>
          <cell r="M2678" t="str">
            <v>UNIDAD</v>
          </cell>
          <cell r="N2678">
            <v>0</v>
          </cell>
          <cell r="O2678" t="str">
            <v>CANTIDAD</v>
          </cell>
          <cell r="P2678">
            <v>0</v>
          </cell>
          <cell r="Q2678">
            <v>0</v>
          </cell>
        </row>
        <row r="2679">
          <cell r="C2679" t="str">
            <v>5.8.7</v>
          </cell>
          <cell r="D2679" t="str">
            <v>S.T.I de bocas de salida para aguas residuales en tubería PVC-S, Ø = 75 mm. Incluye bocas, accesorios y demás elementos para su correcta instalación.</v>
          </cell>
          <cell r="E2679">
            <v>0</v>
          </cell>
          <cell r="F2679">
            <v>0</v>
          </cell>
          <cell r="G2679">
            <v>0</v>
          </cell>
          <cell r="H2679">
            <v>0</v>
          </cell>
          <cell r="I2679">
            <v>0</v>
          </cell>
          <cell r="J2679">
            <v>0</v>
          </cell>
          <cell r="K2679">
            <v>0</v>
          </cell>
          <cell r="L2679">
            <v>0</v>
          </cell>
          <cell r="M2679" t="str">
            <v>u</v>
          </cell>
          <cell r="N2679">
            <v>0</v>
          </cell>
          <cell r="O2679">
            <v>5</v>
          </cell>
          <cell r="P2679">
            <v>0</v>
          </cell>
          <cell r="Q2679">
            <v>0</v>
          </cell>
          <cell r="R2679">
            <v>95101</v>
          </cell>
          <cell r="S2679">
            <v>122614</v>
          </cell>
          <cell r="T2679">
            <v>8.0000000000000002E-3</v>
          </cell>
          <cell r="U2679">
            <v>0.83250000000000002</v>
          </cell>
          <cell r="V2679">
            <v>0</v>
          </cell>
          <cell r="W2679">
            <v>0.1595</v>
          </cell>
        </row>
        <row r="2680">
          <cell r="C2680" t="str">
            <v>I. EQUIPO</v>
          </cell>
          <cell r="D2680">
            <v>0</v>
          </cell>
          <cell r="E2680">
            <v>0</v>
          </cell>
          <cell r="F2680">
            <v>0</v>
          </cell>
          <cell r="G2680">
            <v>0</v>
          </cell>
          <cell r="H2680">
            <v>0</v>
          </cell>
          <cell r="I2680">
            <v>0</v>
          </cell>
          <cell r="J2680">
            <v>0</v>
          </cell>
          <cell r="K2680">
            <v>0</v>
          </cell>
          <cell r="L2680">
            <v>0</v>
          </cell>
          <cell r="M2680">
            <v>0</v>
          </cell>
          <cell r="N2680">
            <v>0</v>
          </cell>
          <cell r="O2680">
            <v>0</v>
          </cell>
          <cell r="P2680">
            <v>0</v>
          </cell>
          <cell r="Q2680">
            <v>0</v>
          </cell>
        </row>
        <row r="2681">
          <cell r="C2681">
            <v>0</v>
          </cell>
          <cell r="D2681">
            <v>0</v>
          </cell>
          <cell r="E2681">
            <v>0</v>
          </cell>
          <cell r="F2681">
            <v>0</v>
          </cell>
          <cell r="G2681">
            <v>0</v>
          </cell>
          <cell r="H2681">
            <v>0</v>
          </cell>
          <cell r="I2681">
            <v>0</v>
          </cell>
          <cell r="J2681">
            <v>0</v>
          </cell>
          <cell r="K2681">
            <v>0</v>
          </cell>
          <cell r="L2681">
            <v>0</v>
          </cell>
          <cell r="M2681">
            <v>0</v>
          </cell>
          <cell r="N2681">
            <v>0</v>
          </cell>
          <cell r="O2681">
            <v>0</v>
          </cell>
          <cell r="P2681">
            <v>0</v>
          </cell>
          <cell r="Q2681">
            <v>0</v>
          </cell>
        </row>
        <row r="2682">
          <cell r="C2682" t="str">
            <v>DESCRIPCIÓN</v>
          </cell>
          <cell r="D2682">
            <v>0</v>
          </cell>
          <cell r="E2682">
            <v>0</v>
          </cell>
          <cell r="F2682">
            <v>0</v>
          </cell>
          <cell r="G2682">
            <v>0</v>
          </cell>
          <cell r="H2682" t="str">
            <v>MARCA</v>
          </cell>
          <cell r="I2682">
            <v>0</v>
          </cell>
          <cell r="J2682" t="str">
            <v>TIPO</v>
          </cell>
          <cell r="K2682">
            <v>0</v>
          </cell>
          <cell r="L2682" t="str">
            <v>TARIFA/HORA</v>
          </cell>
          <cell r="M2682" t="str">
            <v>RENDIMIENTO</v>
          </cell>
          <cell r="N2682">
            <v>0</v>
          </cell>
          <cell r="O2682" t="str">
            <v>Vr. UNITARIO</v>
          </cell>
          <cell r="P2682">
            <v>0</v>
          </cell>
          <cell r="Q2682">
            <v>0</v>
          </cell>
        </row>
        <row r="2683">
          <cell r="C2683">
            <v>0</v>
          </cell>
          <cell r="D2683">
            <v>0</v>
          </cell>
          <cell r="E2683">
            <v>0</v>
          </cell>
          <cell r="F2683">
            <v>0</v>
          </cell>
          <cell r="G2683">
            <v>0</v>
          </cell>
          <cell r="H2683">
            <v>0</v>
          </cell>
          <cell r="I2683">
            <v>0</v>
          </cell>
          <cell r="J2683" t="str">
            <v/>
          </cell>
          <cell r="K2683">
            <v>0</v>
          </cell>
          <cell r="L2683" t="str">
            <v/>
          </cell>
          <cell r="M2683">
            <v>0</v>
          </cell>
          <cell r="N2683">
            <v>0</v>
          </cell>
          <cell r="O2683">
            <v>0</v>
          </cell>
          <cell r="P2683">
            <v>0</v>
          </cell>
          <cell r="Q2683">
            <v>0</v>
          </cell>
          <cell r="R2683">
            <v>0</v>
          </cell>
          <cell r="T2683">
            <v>0</v>
          </cell>
        </row>
        <row r="2684">
          <cell r="C2684">
            <v>0</v>
          </cell>
          <cell r="D2684">
            <v>0</v>
          </cell>
          <cell r="E2684">
            <v>0</v>
          </cell>
          <cell r="F2684">
            <v>0</v>
          </cell>
          <cell r="G2684">
            <v>0</v>
          </cell>
          <cell r="H2684">
            <v>0</v>
          </cell>
          <cell r="I2684">
            <v>0</v>
          </cell>
          <cell r="J2684" t="str">
            <v/>
          </cell>
          <cell r="K2684">
            <v>0</v>
          </cell>
          <cell r="L2684" t="str">
            <v/>
          </cell>
          <cell r="M2684">
            <v>0</v>
          </cell>
          <cell r="N2684">
            <v>0</v>
          </cell>
          <cell r="O2684">
            <v>0</v>
          </cell>
          <cell r="P2684">
            <v>0</v>
          </cell>
          <cell r="Q2684">
            <v>0</v>
          </cell>
          <cell r="R2684">
            <v>0</v>
          </cell>
          <cell r="T2684">
            <v>0</v>
          </cell>
        </row>
        <row r="2685">
          <cell r="C2685">
            <v>0</v>
          </cell>
          <cell r="D2685">
            <v>0</v>
          </cell>
          <cell r="E2685">
            <v>0</v>
          </cell>
          <cell r="F2685">
            <v>0</v>
          </cell>
          <cell r="G2685">
            <v>0</v>
          </cell>
          <cell r="H2685">
            <v>0</v>
          </cell>
          <cell r="I2685">
            <v>0</v>
          </cell>
          <cell r="J2685" t="str">
            <v/>
          </cell>
          <cell r="K2685">
            <v>0</v>
          </cell>
          <cell r="L2685" t="str">
            <v/>
          </cell>
          <cell r="M2685">
            <v>0</v>
          </cell>
          <cell r="N2685">
            <v>0</v>
          </cell>
          <cell r="O2685">
            <v>0</v>
          </cell>
          <cell r="P2685">
            <v>0</v>
          </cell>
          <cell r="Q2685">
            <v>0</v>
          </cell>
          <cell r="R2685">
            <v>0</v>
          </cell>
          <cell r="T2685">
            <v>0</v>
          </cell>
        </row>
        <row r="2686">
          <cell r="C2686" t="str">
            <v>Herramienta Menor (Como % de Mano de Obra)</v>
          </cell>
          <cell r="D2686">
            <v>0</v>
          </cell>
          <cell r="E2686">
            <v>0</v>
          </cell>
          <cell r="F2686">
            <v>0</v>
          </cell>
          <cell r="G2686">
            <v>0</v>
          </cell>
          <cell r="H2686">
            <v>0</v>
          </cell>
          <cell r="I2686">
            <v>0</v>
          </cell>
          <cell r="J2686" t="str">
            <v>Dia</v>
          </cell>
          <cell r="K2686">
            <v>0</v>
          </cell>
          <cell r="L2686">
            <v>15172</v>
          </cell>
          <cell r="M2686">
            <v>0.05</v>
          </cell>
          <cell r="N2686">
            <v>0</v>
          </cell>
          <cell r="O2686">
            <v>759</v>
          </cell>
          <cell r="P2686">
            <v>0</v>
          </cell>
          <cell r="Q2686">
            <v>0</v>
          </cell>
          <cell r="R2686">
            <v>3795</v>
          </cell>
          <cell r="T2686" t="str">
            <v>Herramienta Menor (Como % de Mano de Obra)</v>
          </cell>
        </row>
        <row r="2687">
          <cell r="C2687">
            <v>0</v>
          </cell>
          <cell r="D2687">
            <v>0</v>
          </cell>
          <cell r="E2687">
            <v>0</v>
          </cell>
          <cell r="F2687">
            <v>0</v>
          </cell>
          <cell r="G2687">
            <v>0</v>
          </cell>
          <cell r="H2687">
            <v>0</v>
          </cell>
          <cell r="I2687">
            <v>0</v>
          </cell>
          <cell r="J2687">
            <v>0</v>
          </cell>
          <cell r="K2687">
            <v>0</v>
          </cell>
          <cell r="L2687">
            <v>8.0000000000000002E-3</v>
          </cell>
          <cell r="M2687" t="str">
            <v>SUBTOTAL $</v>
          </cell>
          <cell r="N2687">
            <v>0</v>
          </cell>
          <cell r="O2687">
            <v>759</v>
          </cell>
          <cell r="P2687">
            <v>0</v>
          </cell>
          <cell r="Q2687">
            <v>0</v>
          </cell>
          <cell r="T2687">
            <v>0</v>
          </cell>
        </row>
        <row r="2688">
          <cell r="C2688" t="str">
            <v>II. MATERIALES</v>
          </cell>
          <cell r="D2688">
            <v>0</v>
          </cell>
          <cell r="E2688">
            <v>0</v>
          </cell>
          <cell r="F2688">
            <v>0</v>
          </cell>
          <cell r="G2688">
            <v>0</v>
          </cell>
          <cell r="H2688">
            <v>0</v>
          </cell>
          <cell r="I2688">
            <v>0</v>
          </cell>
          <cell r="J2688">
            <v>0</v>
          </cell>
          <cell r="K2688">
            <v>0</v>
          </cell>
          <cell r="L2688">
            <v>0</v>
          </cell>
          <cell r="M2688">
            <v>0</v>
          </cell>
          <cell r="N2688">
            <v>0</v>
          </cell>
          <cell r="O2688">
            <v>0</v>
          </cell>
          <cell r="P2688">
            <v>0</v>
          </cell>
          <cell r="Q2688">
            <v>0</v>
          </cell>
          <cell r="T2688">
            <v>0</v>
          </cell>
        </row>
        <row r="2689">
          <cell r="C2689">
            <v>0</v>
          </cell>
          <cell r="D2689">
            <v>0</v>
          </cell>
          <cell r="E2689">
            <v>0</v>
          </cell>
          <cell r="F2689">
            <v>0</v>
          </cell>
          <cell r="G2689">
            <v>0</v>
          </cell>
          <cell r="H2689">
            <v>0</v>
          </cell>
          <cell r="I2689">
            <v>0</v>
          </cell>
          <cell r="J2689">
            <v>0</v>
          </cell>
          <cell r="K2689">
            <v>0</v>
          </cell>
          <cell r="L2689">
            <v>0</v>
          </cell>
          <cell r="M2689">
            <v>0</v>
          </cell>
          <cell r="N2689">
            <v>0</v>
          </cell>
          <cell r="O2689">
            <v>0</v>
          </cell>
          <cell r="P2689">
            <v>0</v>
          </cell>
          <cell r="Q2689">
            <v>0</v>
          </cell>
          <cell r="T2689">
            <v>0</v>
          </cell>
        </row>
        <row r="2690">
          <cell r="C2690" t="str">
            <v>DESCRIPCIÓN</v>
          </cell>
          <cell r="D2690">
            <v>0</v>
          </cell>
          <cell r="E2690">
            <v>0</v>
          </cell>
          <cell r="F2690">
            <v>0</v>
          </cell>
          <cell r="G2690">
            <v>0</v>
          </cell>
          <cell r="H2690">
            <v>0</v>
          </cell>
          <cell r="I2690">
            <v>0</v>
          </cell>
          <cell r="J2690">
            <v>0</v>
          </cell>
          <cell r="K2690" t="str">
            <v>UNIDAD</v>
          </cell>
          <cell r="L2690" t="str">
            <v>CANTIDAD</v>
          </cell>
          <cell r="M2690" t="str">
            <v>PRECIO UNIT.</v>
          </cell>
          <cell r="N2690">
            <v>0</v>
          </cell>
          <cell r="O2690" t="str">
            <v>Vr. UNITARIO</v>
          </cell>
          <cell r="P2690">
            <v>0</v>
          </cell>
          <cell r="Q2690">
            <v>0</v>
          </cell>
          <cell r="T2690">
            <v>0</v>
          </cell>
        </row>
        <row r="2691">
          <cell r="C2691" t="str">
            <v>Tubería PVC-S Ø= 3" x 6 m</v>
          </cell>
          <cell r="D2691">
            <v>0</v>
          </cell>
          <cell r="E2691">
            <v>0</v>
          </cell>
          <cell r="F2691">
            <v>0</v>
          </cell>
          <cell r="G2691">
            <v>0</v>
          </cell>
          <cell r="H2691">
            <v>0</v>
          </cell>
          <cell r="I2691">
            <v>0</v>
          </cell>
          <cell r="J2691">
            <v>0</v>
          </cell>
          <cell r="K2691" t="str">
            <v>u</v>
          </cell>
          <cell r="L2691">
            <v>0.35</v>
          </cell>
          <cell r="M2691">
            <v>110400</v>
          </cell>
          <cell r="N2691">
            <v>0</v>
          </cell>
          <cell r="O2691">
            <v>38640</v>
          </cell>
          <cell r="P2691">
            <v>0</v>
          </cell>
          <cell r="Q2691">
            <v>0</v>
          </cell>
          <cell r="R2691">
            <v>1.75</v>
          </cell>
          <cell r="T2691" t="str">
            <v>Tubería PVC-S Ø= 3" x 6 m</v>
          </cell>
        </row>
        <row r="2692">
          <cell r="C2692" t="str">
            <v>Unión PVC-S Ø= 3"</v>
          </cell>
          <cell r="D2692">
            <v>0</v>
          </cell>
          <cell r="E2692">
            <v>0</v>
          </cell>
          <cell r="F2692">
            <v>0</v>
          </cell>
          <cell r="G2692">
            <v>0</v>
          </cell>
          <cell r="H2692">
            <v>0</v>
          </cell>
          <cell r="I2692">
            <v>0</v>
          </cell>
          <cell r="J2692">
            <v>0</v>
          </cell>
          <cell r="K2692" t="str">
            <v>u</v>
          </cell>
          <cell r="L2692">
            <v>0.52500000000000002</v>
          </cell>
          <cell r="M2692">
            <v>3922</v>
          </cell>
          <cell r="N2692">
            <v>0</v>
          </cell>
          <cell r="O2692">
            <v>2059</v>
          </cell>
          <cell r="P2692">
            <v>0</v>
          </cell>
          <cell r="Q2692">
            <v>0</v>
          </cell>
          <cell r="R2692">
            <v>2.63</v>
          </cell>
          <cell r="T2692" t="str">
            <v>Unión PVC-S Ø= 3"</v>
          </cell>
        </row>
        <row r="2693">
          <cell r="C2693" t="str">
            <v>Codo 45º PVC-S CxC, Ø= 3".</v>
          </cell>
          <cell r="D2693">
            <v>0</v>
          </cell>
          <cell r="E2693">
            <v>0</v>
          </cell>
          <cell r="F2693">
            <v>0</v>
          </cell>
          <cell r="G2693">
            <v>0</v>
          </cell>
          <cell r="H2693">
            <v>0</v>
          </cell>
          <cell r="I2693">
            <v>0</v>
          </cell>
          <cell r="J2693">
            <v>0</v>
          </cell>
          <cell r="K2693" t="str">
            <v>U</v>
          </cell>
          <cell r="L2693">
            <v>1.05</v>
          </cell>
          <cell r="M2693">
            <v>7208</v>
          </cell>
          <cell r="N2693">
            <v>0</v>
          </cell>
          <cell r="O2693">
            <v>7568</v>
          </cell>
          <cell r="P2693">
            <v>0</v>
          </cell>
          <cell r="Q2693">
            <v>0</v>
          </cell>
          <cell r="R2693">
            <v>5.25</v>
          </cell>
          <cell r="T2693" t="str">
            <v>Codo 45º PVC-S CxC, Ø= 3".</v>
          </cell>
        </row>
        <row r="2694">
          <cell r="C2694" t="str">
            <v>Codo 90º PVC-S CxC, Ø= 3".</v>
          </cell>
          <cell r="D2694">
            <v>0</v>
          </cell>
          <cell r="E2694">
            <v>0</v>
          </cell>
          <cell r="F2694">
            <v>0</v>
          </cell>
          <cell r="G2694">
            <v>0</v>
          </cell>
          <cell r="H2694">
            <v>0</v>
          </cell>
          <cell r="I2694">
            <v>0</v>
          </cell>
          <cell r="J2694">
            <v>0</v>
          </cell>
          <cell r="K2694" t="str">
            <v>U</v>
          </cell>
          <cell r="L2694">
            <v>1.05</v>
          </cell>
          <cell r="M2694">
            <v>7600</v>
          </cell>
          <cell r="N2694">
            <v>0</v>
          </cell>
          <cell r="O2694">
            <v>7980</v>
          </cell>
          <cell r="P2694">
            <v>0</v>
          </cell>
          <cell r="Q2694">
            <v>0</v>
          </cell>
          <cell r="R2694">
            <v>5.25</v>
          </cell>
          <cell r="T2694" t="str">
            <v>Codo 90º PVC-S CxC, Ø= 3".</v>
          </cell>
        </row>
        <row r="2695">
          <cell r="C2695" t="str">
            <v>Yee reduc 4x3 Sanitaria</v>
          </cell>
          <cell r="D2695">
            <v>0</v>
          </cell>
          <cell r="E2695">
            <v>0</v>
          </cell>
          <cell r="F2695">
            <v>0</v>
          </cell>
          <cell r="G2695">
            <v>0</v>
          </cell>
          <cell r="H2695">
            <v>0</v>
          </cell>
          <cell r="I2695">
            <v>0</v>
          </cell>
          <cell r="J2695">
            <v>0</v>
          </cell>
          <cell r="K2695" t="str">
            <v>u</v>
          </cell>
          <cell r="L2695">
            <v>1.05</v>
          </cell>
          <cell r="M2695">
            <v>20871</v>
          </cell>
          <cell r="N2695">
            <v>0</v>
          </cell>
          <cell r="O2695">
            <v>21915</v>
          </cell>
          <cell r="P2695">
            <v>0</v>
          </cell>
          <cell r="Q2695">
            <v>0</v>
          </cell>
          <cell r="R2695">
            <v>5.25</v>
          </cell>
          <cell r="T2695" t="str">
            <v>Yee reduc 4x3 Sanitaria</v>
          </cell>
        </row>
        <row r="2696">
          <cell r="C2696" t="str">
            <v>Soldadura liquida PVC 1/4 de Gl</v>
          </cell>
          <cell r="D2696">
            <v>0</v>
          </cell>
          <cell r="E2696">
            <v>0</v>
          </cell>
          <cell r="F2696">
            <v>0</v>
          </cell>
          <cell r="G2696">
            <v>0</v>
          </cell>
          <cell r="H2696">
            <v>0</v>
          </cell>
          <cell r="I2696">
            <v>0</v>
          </cell>
          <cell r="J2696">
            <v>0</v>
          </cell>
          <cell r="K2696" t="str">
            <v>u</v>
          </cell>
          <cell r="L2696">
            <v>2.3099999999999999E-2</v>
          </cell>
          <cell r="M2696">
            <v>10695</v>
          </cell>
          <cell r="N2696">
            <v>0</v>
          </cell>
          <cell r="O2696">
            <v>247</v>
          </cell>
          <cell r="P2696">
            <v>0</v>
          </cell>
          <cell r="Q2696">
            <v>0</v>
          </cell>
          <cell r="R2696">
            <v>0.12</v>
          </cell>
          <cell r="T2696" t="str">
            <v>Soldadura liquida PVC 1/4 de Gl</v>
          </cell>
        </row>
        <row r="2697">
          <cell r="C2697" t="str">
            <v xml:space="preserve">Removedor PVC 1/4 galon </v>
          </cell>
          <cell r="D2697">
            <v>0</v>
          </cell>
          <cell r="E2697">
            <v>0</v>
          </cell>
          <cell r="F2697">
            <v>0</v>
          </cell>
          <cell r="G2697">
            <v>0</v>
          </cell>
          <cell r="H2697">
            <v>0</v>
          </cell>
          <cell r="I2697">
            <v>0</v>
          </cell>
          <cell r="J2697">
            <v>0</v>
          </cell>
          <cell r="K2697" t="str">
            <v>u</v>
          </cell>
          <cell r="L2697">
            <v>2.3099999999999999E-2</v>
          </cell>
          <cell r="M2697">
            <v>32934</v>
          </cell>
          <cell r="N2697">
            <v>0</v>
          </cell>
          <cell r="O2697">
            <v>761</v>
          </cell>
          <cell r="P2697">
            <v>0</v>
          </cell>
          <cell r="Q2697">
            <v>0</v>
          </cell>
          <cell r="R2697">
            <v>0.12</v>
          </cell>
          <cell r="T2697" t="str">
            <v xml:space="preserve">Removedor PVC 1/4 galon </v>
          </cell>
        </row>
        <row r="2698">
          <cell r="C2698">
            <v>0</v>
          </cell>
          <cell r="D2698">
            <v>0</v>
          </cell>
          <cell r="E2698">
            <v>0</v>
          </cell>
          <cell r="F2698">
            <v>0</v>
          </cell>
          <cell r="G2698">
            <v>0</v>
          </cell>
          <cell r="H2698">
            <v>0</v>
          </cell>
          <cell r="I2698">
            <v>0</v>
          </cell>
          <cell r="J2698">
            <v>0</v>
          </cell>
          <cell r="K2698" t="str">
            <v/>
          </cell>
          <cell r="L2698">
            <v>0</v>
          </cell>
          <cell r="M2698">
            <v>0</v>
          </cell>
          <cell r="N2698">
            <v>0</v>
          </cell>
          <cell r="O2698">
            <v>0</v>
          </cell>
          <cell r="P2698">
            <v>0</v>
          </cell>
          <cell r="Q2698">
            <v>0</v>
          </cell>
          <cell r="R2698">
            <v>0</v>
          </cell>
          <cell r="T2698">
            <v>0</v>
          </cell>
        </row>
        <row r="2699">
          <cell r="C2699">
            <v>0</v>
          </cell>
          <cell r="D2699">
            <v>0</v>
          </cell>
          <cell r="E2699">
            <v>0</v>
          </cell>
          <cell r="F2699">
            <v>0</v>
          </cell>
          <cell r="G2699">
            <v>0</v>
          </cell>
          <cell r="H2699">
            <v>0</v>
          </cell>
          <cell r="I2699">
            <v>0</v>
          </cell>
          <cell r="J2699">
            <v>0</v>
          </cell>
          <cell r="K2699">
            <v>0</v>
          </cell>
          <cell r="L2699">
            <v>0.83250000000000002</v>
          </cell>
          <cell r="M2699" t="str">
            <v>SUBTOTAL $</v>
          </cell>
          <cell r="N2699">
            <v>0</v>
          </cell>
          <cell r="O2699">
            <v>79170</v>
          </cell>
          <cell r="P2699">
            <v>0</v>
          </cell>
          <cell r="Q2699">
            <v>0</v>
          </cell>
          <cell r="T2699">
            <v>0</v>
          </cell>
        </row>
        <row r="2700">
          <cell r="C2700" t="str">
            <v>III. TRANSPORTES</v>
          </cell>
          <cell r="D2700">
            <v>0</v>
          </cell>
          <cell r="E2700">
            <v>0</v>
          </cell>
          <cell r="F2700">
            <v>0</v>
          </cell>
          <cell r="G2700">
            <v>0</v>
          </cell>
          <cell r="H2700">
            <v>0</v>
          </cell>
          <cell r="I2700">
            <v>0</v>
          </cell>
          <cell r="J2700">
            <v>0</v>
          </cell>
          <cell r="K2700">
            <v>0</v>
          </cell>
          <cell r="L2700">
            <v>0</v>
          </cell>
          <cell r="M2700">
            <v>0</v>
          </cell>
          <cell r="N2700">
            <v>0</v>
          </cell>
          <cell r="O2700">
            <v>0</v>
          </cell>
          <cell r="P2700">
            <v>0</v>
          </cell>
          <cell r="Q2700">
            <v>0</v>
          </cell>
          <cell r="T2700">
            <v>0</v>
          </cell>
        </row>
        <row r="2701">
          <cell r="C2701">
            <v>0</v>
          </cell>
          <cell r="D2701">
            <v>0</v>
          </cell>
          <cell r="E2701">
            <v>0</v>
          </cell>
          <cell r="F2701">
            <v>0</v>
          </cell>
          <cell r="G2701">
            <v>0</v>
          </cell>
          <cell r="H2701">
            <v>0</v>
          </cell>
          <cell r="I2701">
            <v>0</v>
          </cell>
          <cell r="J2701">
            <v>0</v>
          </cell>
          <cell r="K2701">
            <v>0</v>
          </cell>
          <cell r="L2701">
            <v>0</v>
          </cell>
          <cell r="M2701">
            <v>0</v>
          </cell>
          <cell r="N2701">
            <v>0</v>
          </cell>
          <cell r="O2701">
            <v>0</v>
          </cell>
          <cell r="P2701">
            <v>0</v>
          </cell>
          <cell r="Q2701">
            <v>0</v>
          </cell>
          <cell r="T2701">
            <v>0</v>
          </cell>
        </row>
        <row r="2702">
          <cell r="C2702" t="str">
            <v>MATERIAL</v>
          </cell>
          <cell r="D2702">
            <v>0</v>
          </cell>
          <cell r="E2702">
            <v>0</v>
          </cell>
          <cell r="F2702">
            <v>0</v>
          </cell>
          <cell r="G2702">
            <v>0</v>
          </cell>
          <cell r="H2702">
            <v>0</v>
          </cell>
          <cell r="I2702">
            <v>0</v>
          </cell>
          <cell r="J2702" t="str">
            <v>VOL. o PESO</v>
          </cell>
          <cell r="K2702" t="str">
            <v>DISTANCIA</v>
          </cell>
          <cell r="L2702" t="str">
            <v>M3 o Ton/Km</v>
          </cell>
          <cell r="M2702" t="str">
            <v>TARIFA</v>
          </cell>
          <cell r="N2702">
            <v>0</v>
          </cell>
          <cell r="O2702" t="str">
            <v>Vr. UNITARIO</v>
          </cell>
          <cell r="P2702">
            <v>0</v>
          </cell>
          <cell r="Q2702">
            <v>0</v>
          </cell>
          <cell r="T2702">
            <v>0</v>
          </cell>
        </row>
        <row r="2703">
          <cell r="C2703">
            <v>0</v>
          </cell>
          <cell r="D2703">
            <v>0</v>
          </cell>
          <cell r="E2703">
            <v>0</v>
          </cell>
          <cell r="F2703">
            <v>0</v>
          </cell>
          <cell r="G2703">
            <v>0</v>
          </cell>
          <cell r="H2703">
            <v>0</v>
          </cell>
          <cell r="I2703">
            <v>0</v>
          </cell>
          <cell r="J2703" t="str">
            <v/>
          </cell>
          <cell r="K2703">
            <v>0</v>
          </cell>
          <cell r="L2703">
            <v>0</v>
          </cell>
          <cell r="M2703">
            <v>0</v>
          </cell>
          <cell r="N2703">
            <v>0</v>
          </cell>
          <cell r="O2703">
            <v>0</v>
          </cell>
          <cell r="P2703">
            <v>0</v>
          </cell>
          <cell r="Q2703">
            <v>0</v>
          </cell>
          <cell r="R2703">
            <v>0</v>
          </cell>
          <cell r="T2703">
            <v>0</v>
          </cell>
        </row>
        <row r="2704">
          <cell r="C2704">
            <v>0</v>
          </cell>
          <cell r="D2704">
            <v>0</v>
          </cell>
          <cell r="E2704">
            <v>0</v>
          </cell>
          <cell r="F2704">
            <v>0</v>
          </cell>
          <cell r="G2704">
            <v>0</v>
          </cell>
          <cell r="H2704">
            <v>0</v>
          </cell>
          <cell r="I2704">
            <v>0</v>
          </cell>
          <cell r="J2704" t="str">
            <v/>
          </cell>
          <cell r="K2704">
            <v>0</v>
          </cell>
          <cell r="L2704">
            <v>0</v>
          </cell>
          <cell r="M2704">
            <v>0</v>
          </cell>
          <cell r="N2704">
            <v>0</v>
          </cell>
          <cell r="O2704">
            <v>0</v>
          </cell>
          <cell r="P2704">
            <v>0</v>
          </cell>
          <cell r="Q2704">
            <v>0</v>
          </cell>
          <cell r="R2704">
            <v>0</v>
          </cell>
          <cell r="T2704">
            <v>0</v>
          </cell>
        </row>
        <row r="2705">
          <cell r="C2705">
            <v>0</v>
          </cell>
          <cell r="D2705">
            <v>0</v>
          </cell>
          <cell r="E2705">
            <v>0</v>
          </cell>
          <cell r="F2705">
            <v>0</v>
          </cell>
          <cell r="G2705">
            <v>0</v>
          </cell>
          <cell r="H2705">
            <v>0</v>
          </cell>
          <cell r="I2705">
            <v>0</v>
          </cell>
          <cell r="J2705" t="str">
            <v/>
          </cell>
          <cell r="K2705">
            <v>0</v>
          </cell>
          <cell r="L2705">
            <v>0</v>
          </cell>
          <cell r="M2705">
            <v>0</v>
          </cell>
          <cell r="N2705">
            <v>0</v>
          </cell>
          <cell r="O2705">
            <v>0</v>
          </cell>
          <cell r="P2705">
            <v>0</v>
          </cell>
          <cell r="Q2705">
            <v>0</v>
          </cell>
          <cell r="R2705">
            <v>0</v>
          </cell>
          <cell r="T2705">
            <v>0</v>
          </cell>
        </row>
        <row r="2706">
          <cell r="C2706">
            <v>0</v>
          </cell>
          <cell r="D2706">
            <v>0</v>
          </cell>
          <cell r="E2706">
            <v>0</v>
          </cell>
          <cell r="F2706">
            <v>0</v>
          </cell>
          <cell r="G2706">
            <v>0</v>
          </cell>
          <cell r="H2706">
            <v>0</v>
          </cell>
          <cell r="I2706">
            <v>0</v>
          </cell>
          <cell r="J2706">
            <v>0</v>
          </cell>
          <cell r="K2706">
            <v>0</v>
          </cell>
          <cell r="L2706">
            <v>0</v>
          </cell>
          <cell r="M2706" t="str">
            <v>SUBTOTAL $</v>
          </cell>
          <cell r="N2706">
            <v>0</v>
          </cell>
          <cell r="O2706">
            <v>0</v>
          </cell>
          <cell r="P2706">
            <v>0</v>
          </cell>
          <cell r="Q2706">
            <v>0</v>
          </cell>
          <cell r="T2706">
            <v>0</v>
          </cell>
        </row>
        <row r="2707">
          <cell r="C2707" t="str">
            <v>IV. MANO DE OBRA</v>
          </cell>
          <cell r="D2707">
            <v>0</v>
          </cell>
          <cell r="E2707">
            <v>0</v>
          </cell>
          <cell r="F2707">
            <v>0</v>
          </cell>
          <cell r="G2707">
            <v>0</v>
          </cell>
          <cell r="H2707">
            <v>0</v>
          </cell>
          <cell r="I2707">
            <v>0</v>
          </cell>
          <cell r="J2707">
            <v>0</v>
          </cell>
          <cell r="K2707">
            <v>0</v>
          </cell>
          <cell r="L2707">
            <v>0</v>
          </cell>
          <cell r="M2707">
            <v>0</v>
          </cell>
          <cell r="N2707">
            <v>0</v>
          </cell>
          <cell r="O2707">
            <v>0</v>
          </cell>
          <cell r="P2707">
            <v>0</v>
          </cell>
          <cell r="Q2707">
            <v>0</v>
          </cell>
          <cell r="T2707">
            <v>0</v>
          </cell>
        </row>
        <row r="2708">
          <cell r="C2708">
            <v>0</v>
          </cell>
          <cell r="D2708">
            <v>0</v>
          </cell>
          <cell r="E2708">
            <v>0</v>
          </cell>
          <cell r="F2708">
            <v>0</v>
          </cell>
          <cell r="G2708">
            <v>0</v>
          </cell>
          <cell r="H2708">
            <v>0</v>
          </cell>
          <cell r="I2708">
            <v>0</v>
          </cell>
          <cell r="J2708">
            <v>0</v>
          </cell>
          <cell r="K2708">
            <v>0</v>
          </cell>
          <cell r="L2708">
            <v>0</v>
          </cell>
          <cell r="M2708">
            <v>0</v>
          </cell>
          <cell r="N2708">
            <v>0</v>
          </cell>
          <cell r="O2708">
            <v>0</v>
          </cell>
          <cell r="P2708">
            <v>0</v>
          </cell>
          <cell r="Q2708">
            <v>0</v>
          </cell>
          <cell r="T2708">
            <v>0</v>
          </cell>
        </row>
        <row r="2709">
          <cell r="C2709" t="str">
            <v>TRABAJADOR</v>
          </cell>
          <cell r="D2709">
            <v>0</v>
          </cell>
          <cell r="E2709">
            <v>0</v>
          </cell>
          <cell r="F2709">
            <v>0</v>
          </cell>
          <cell r="G2709">
            <v>0</v>
          </cell>
          <cell r="H2709">
            <v>0</v>
          </cell>
          <cell r="I2709" t="str">
            <v>CANTIDAD</v>
          </cell>
          <cell r="J2709" t="str">
            <v>JORNAL</v>
          </cell>
          <cell r="K2709" t="str">
            <v>PRESTACIONES</v>
          </cell>
          <cell r="L2709" t="str">
            <v>JORNAL TOTAL</v>
          </cell>
          <cell r="M2709" t="str">
            <v>RENDIMIENTO</v>
          </cell>
          <cell r="N2709">
            <v>0</v>
          </cell>
          <cell r="O2709" t="str">
            <v>Vr. UNITARIO</v>
          </cell>
          <cell r="P2709">
            <v>0</v>
          </cell>
          <cell r="Q2709">
            <v>0</v>
          </cell>
          <cell r="R2709">
            <v>0</v>
          </cell>
          <cell r="T2709">
            <v>0</v>
          </cell>
        </row>
        <row r="2710">
          <cell r="C2710" t="str">
            <v>Oficial</v>
          </cell>
          <cell r="D2710">
            <v>0</v>
          </cell>
          <cell r="E2710">
            <v>0</v>
          </cell>
          <cell r="F2710">
            <v>0</v>
          </cell>
          <cell r="G2710">
            <v>0</v>
          </cell>
          <cell r="H2710">
            <v>0</v>
          </cell>
          <cell r="I2710">
            <v>1</v>
          </cell>
          <cell r="J2710">
            <v>88160</v>
          </cell>
          <cell r="K2710">
            <v>1.6933</v>
          </cell>
          <cell r="L2710">
            <v>149281</v>
          </cell>
          <cell r="M2710">
            <v>15</v>
          </cell>
          <cell r="N2710">
            <v>0</v>
          </cell>
          <cell r="O2710">
            <v>9952</v>
          </cell>
          <cell r="P2710">
            <v>0</v>
          </cell>
          <cell r="Q2710">
            <v>0</v>
          </cell>
          <cell r="R2710">
            <v>0.33</v>
          </cell>
          <cell r="T2710" t="str">
            <v>Oficial</v>
          </cell>
        </row>
        <row r="2711">
          <cell r="C2711" t="str">
            <v>Ayudante Raso</v>
          </cell>
          <cell r="D2711">
            <v>0</v>
          </cell>
          <cell r="E2711">
            <v>0</v>
          </cell>
          <cell r="F2711">
            <v>0</v>
          </cell>
          <cell r="G2711">
            <v>0</v>
          </cell>
          <cell r="H2711">
            <v>0</v>
          </cell>
          <cell r="I2711">
            <v>1</v>
          </cell>
          <cell r="J2711">
            <v>44900</v>
          </cell>
          <cell r="K2711">
            <v>1.744</v>
          </cell>
          <cell r="L2711">
            <v>78306</v>
          </cell>
          <cell r="M2711">
            <v>15</v>
          </cell>
          <cell r="N2711">
            <v>0</v>
          </cell>
          <cell r="O2711">
            <v>5220</v>
          </cell>
          <cell r="P2711">
            <v>0</v>
          </cell>
          <cell r="Q2711">
            <v>0</v>
          </cell>
          <cell r="R2711">
            <v>0.33</v>
          </cell>
          <cell r="T2711" t="str">
            <v>Ayudante Raso</v>
          </cell>
        </row>
        <row r="2712">
          <cell r="C2712">
            <v>0</v>
          </cell>
          <cell r="D2712">
            <v>0</v>
          </cell>
          <cell r="E2712">
            <v>0</v>
          </cell>
          <cell r="F2712">
            <v>0</v>
          </cell>
          <cell r="G2712">
            <v>0</v>
          </cell>
          <cell r="H2712">
            <v>0</v>
          </cell>
          <cell r="I2712">
            <v>0</v>
          </cell>
          <cell r="J2712">
            <v>0</v>
          </cell>
          <cell r="K2712">
            <v>0</v>
          </cell>
          <cell r="L2712">
            <v>0</v>
          </cell>
          <cell r="M2712">
            <v>0</v>
          </cell>
          <cell r="N2712">
            <v>0</v>
          </cell>
          <cell r="O2712">
            <v>0</v>
          </cell>
          <cell r="P2712">
            <v>0</v>
          </cell>
          <cell r="Q2712">
            <v>0</v>
          </cell>
          <cell r="R2712">
            <v>0</v>
          </cell>
          <cell r="T2712">
            <v>0</v>
          </cell>
        </row>
        <row r="2713">
          <cell r="C2713">
            <v>0</v>
          </cell>
          <cell r="D2713">
            <v>0</v>
          </cell>
          <cell r="E2713">
            <v>0</v>
          </cell>
          <cell r="F2713">
            <v>0</v>
          </cell>
          <cell r="G2713">
            <v>0</v>
          </cell>
          <cell r="H2713">
            <v>0</v>
          </cell>
          <cell r="I2713">
            <v>0</v>
          </cell>
          <cell r="J2713">
            <v>0</v>
          </cell>
          <cell r="K2713">
            <v>0</v>
          </cell>
          <cell r="L2713">
            <v>0.1595</v>
          </cell>
          <cell r="M2713" t="str">
            <v>SUBTOTAL $</v>
          </cell>
          <cell r="N2713">
            <v>0</v>
          </cell>
          <cell r="O2713">
            <v>15172</v>
          </cell>
          <cell r="P2713">
            <v>0</v>
          </cell>
          <cell r="Q2713">
            <v>0</v>
          </cell>
          <cell r="T2713">
            <v>0</v>
          </cell>
        </row>
        <row r="2714">
          <cell r="C2714">
            <v>0</v>
          </cell>
          <cell r="D2714">
            <v>0</v>
          </cell>
          <cell r="E2714">
            <v>0</v>
          </cell>
          <cell r="F2714">
            <v>0</v>
          </cell>
          <cell r="G2714">
            <v>0</v>
          </cell>
          <cell r="H2714">
            <v>0</v>
          </cell>
          <cell r="I2714">
            <v>0</v>
          </cell>
          <cell r="J2714">
            <v>0</v>
          </cell>
          <cell r="K2714">
            <v>0</v>
          </cell>
          <cell r="L2714">
            <v>0</v>
          </cell>
          <cell r="M2714">
            <v>0</v>
          </cell>
          <cell r="N2714">
            <v>0</v>
          </cell>
          <cell r="O2714">
            <v>0</v>
          </cell>
          <cell r="P2714">
            <v>0</v>
          </cell>
          <cell r="Q2714">
            <v>0</v>
          </cell>
        </row>
        <row r="2715">
          <cell r="C2715" t="str">
            <v>TOTAL COSTO DIRECTO $</v>
          </cell>
          <cell r="D2715">
            <v>0</v>
          </cell>
          <cell r="E2715">
            <v>0</v>
          </cell>
          <cell r="F2715">
            <v>0</v>
          </cell>
          <cell r="G2715">
            <v>0</v>
          </cell>
          <cell r="H2715">
            <v>0</v>
          </cell>
          <cell r="I2715">
            <v>0</v>
          </cell>
          <cell r="J2715">
            <v>0</v>
          </cell>
          <cell r="K2715">
            <v>0</v>
          </cell>
          <cell r="L2715">
            <v>0</v>
          </cell>
          <cell r="M2715">
            <v>0</v>
          </cell>
          <cell r="N2715">
            <v>0</v>
          </cell>
          <cell r="O2715">
            <v>95101</v>
          </cell>
          <cell r="P2715">
            <v>0</v>
          </cell>
          <cell r="Q2715">
            <v>0</v>
          </cell>
        </row>
        <row r="2716">
          <cell r="C2716" t="str">
            <v>V. COSTOS INDIRECTOS</v>
          </cell>
          <cell r="D2716">
            <v>0</v>
          </cell>
          <cell r="E2716">
            <v>0</v>
          </cell>
          <cell r="F2716">
            <v>0</v>
          </cell>
          <cell r="G2716">
            <v>0</v>
          </cell>
          <cell r="H2716">
            <v>0</v>
          </cell>
          <cell r="I2716">
            <v>0</v>
          </cell>
          <cell r="J2716">
            <v>0</v>
          </cell>
          <cell r="K2716">
            <v>0</v>
          </cell>
          <cell r="L2716">
            <v>0</v>
          </cell>
          <cell r="M2716">
            <v>0</v>
          </cell>
          <cell r="N2716">
            <v>0</v>
          </cell>
          <cell r="O2716">
            <v>0</v>
          </cell>
          <cell r="P2716">
            <v>0</v>
          </cell>
          <cell r="Q2716">
            <v>0</v>
          </cell>
        </row>
        <row r="2717">
          <cell r="C2717">
            <v>0</v>
          </cell>
          <cell r="D2717">
            <v>0</v>
          </cell>
          <cell r="E2717">
            <v>0</v>
          </cell>
          <cell r="F2717">
            <v>0</v>
          </cell>
          <cell r="G2717">
            <v>0</v>
          </cell>
          <cell r="H2717">
            <v>0</v>
          </cell>
          <cell r="I2717">
            <v>0</v>
          </cell>
          <cell r="J2717">
            <v>0</v>
          </cell>
          <cell r="K2717">
            <v>0</v>
          </cell>
          <cell r="L2717">
            <v>0</v>
          </cell>
          <cell r="M2717">
            <v>0</v>
          </cell>
          <cell r="N2717">
            <v>0</v>
          </cell>
          <cell r="O2717">
            <v>0</v>
          </cell>
          <cell r="P2717">
            <v>0</v>
          </cell>
          <cell r="Q2717">
            <v>0</v>
          </cell>
        </row>
        <row r="2718">
          <cell r="C2718" t="str">
            <v>Descripción</v>
          </cell>
          <cell r="D2718">
            <v>0</v>
          </cell>
          <cell r="E2718">
            <v>0</v>
          </cell>
          <cell r="F2718">
            <v>0</v>
          </cell>
          <cell r="G2718">
            <v>0</v>
          </cell>
          <cell r="H2718">
            <v>0</v>
          </cell>
          <cell r="I2718">
            <v>0</v>
          </cell>
          <cell r="J2718">
            <v>0</v>
          </cell>
          <cell r="K2718">
            <v>0</v>
          </cell>
          <cell r="L2718" t="str">
            <v>Porcentaje</v>
          </cell>
          <cell r="M2718" t="str">
            <v>Valor Total</v>
          </cell>
          <cell r="N2718">
            <v>0</v>
          </cell>
          <cell r="O2718">
            <v>0</v>
          </cell>
          <cell r="P2718">
            <v>0</v>
          </cell>
          <cell r="Q2718">
            <v>0</v>
          </cell>
        </row>
        <row r="2719">
          <cell r="C2719" t="str">
            <v>ADMINISTRACION</v>
          </cell>
          <cell r="D2719">
            <v>0</v>
          </cell>
          <cell r="E2719">
            <v>0</v>
          </cell>
          <cell r="F2719">
            <v>0</v>
          </cell>
          <cell r="G2719">
            <v>0</v>
          </cell>
          <cell r="H2719">
            <v>0</v>
          </cell>
          <cell r="I2719">
            <v>0</v>
          </cell>
          <cell r="J2719">
            <v>0</v>
          </cell>
          <cell r="K2719">
            <v>0</v>
          </cell>
          <cell r="L2719">
            <v>0.23930000000000001</v>
          </cell>
          <cell r="M2719">
            <v>22758</v>
          </cell>
          <cell r="N2719">
            <v>0</v>
          </cell>
          <cell r="O2719">
            <v>0</v>
          </cell>
          <cell r="P2719">
            <v>0</v>
          </cell>
          <cell r="Q2719">
            <v>0</v>
          </cell>
        </row>
        <row r="2720">
          <cell r="C2720" t="str">
            <v xml:space="preserve">IMPREVISTOS </v>
          </cell>
          <cell r="D2720">
            <v>0</v>
          </cell>
          <cell r="E2720">
            <v>0</v>
          </cell>
          <cell r="F2720">
            <v>0</v>
          </cell>
          <cell r="G2720">
            <v>0</v>
          </cell>
          <cell r="H2720">
            <v>0</v>
          </cell>
          <cell r="I2720">
            <v>0</v>
          </cell>
          <cell r="J2720">
            <v>0</v>
          </cell>
          <cell r="K2720">
            <v>0</v>
          </cell>
          <cell r="L2720">
            <v>0</v>
          </cell>
          <cell r="M2720">
            <v>0</v>
          </cell>
          <cell r="N2720">
            <v>0</v>
          </cell>
          <cell r="O2720">
            <v>0</v>
          </cell>
          <cell r="P2720">
            <v>0</v>
          </cell>
          <cell r="Q2720">
            <v>0</v>
          </cell>
        </row>
        <row r="2721">
          <cell r="C2721" t="str">
            <v>UTILIDAD</v>
          </cell>
          <cell r="D2721">
            <v>0</v>
          </cell>
          <cell r="E2721">
            <v>0</v>
          </cell>
          <cell r="F2721">
            <v>0</v>
          </cell>
          <cell r="G2721">
            <v>0</v>
          </cell>
          <cell r="H2721">
            <v>0</v>
          </cell>
          <cell r="I2721">
            <v>0</v>
          </cell>
          <cell r="J2721">
            <v>0</v>
          </cell>
          <cell r="K2721">
            <v>0</v>
          </cell>
          <cell r="L2721">
            <v>0.05</v>
          </cell>
          <cell r="M2721">
            <v>4755</v>
          </cell>
          <cell r="N2721">
            <v>0</v>
          </cell>
          <cell r="O2721">
            <v>0</v>
          </cell>
          <cell r="P2721">
            <v>0</v>
          </cell>
          <cell r="Q2721">
            <v>0</v>
          </cell>
        </row>
        <row r="2722">
          <cell r="C2722" t="str">
            <v>SUBTOTAL $</v>
          </cell>
          <cell r="D2722">
            <v>0</v>
          </cell>
          <cell r="E2722">
            <v>0</v>
          </cell>
          <cell r="F2722">
            <v>0</v>
          </cell>
          <cell r="G2722">
            <v>0</v>
          </cell>
          <cell r="H2722">
            <v>0</v>
          </cell>
          <cell r="I2722">
            <v>0</v>
          </cell>
          <cell r="J2722">
            <v>0</v>
          </cell>
          <cell r="K2722">
            <v>0</v>
          </cell>
          <cell r="L2722">
            <v>0</v>
          </cell>
          <cell r="M2722">
            <v>0</v>
          </cell>
          <cell r="N2722">
            <v>0</v>
          </cell>
          <cell r="O2722">
            <v>27513</v>
          </cell>
          <cell r="P2722">
            <v>0</v>
          </cell>
          <cell r="Q2722">
            <v>0</v>
          </cell>
        </row>
        <row r="2723">
          <cell r="C2723">
            <v>0</v>
          </cell>
          <cell r="D2723">
            <v>0</v>
          </cell>
          <cell r="E2723">
            <v>0</v>
          </cell>
          <cell r="F2723">
            <v>0</v>
          </cell>
          <cell r="G2723">
            <v>0</v>
          </cell>
          <cell r="H2723">
            <v>0</v>
          </cell>
          <cell r="I2723">
            <v>0</v>
          </cell>
          <cell r="J2723">
            <v>0</v>
          </cell>
          <cell r="K2723">
            <v>0</v>
          </cell>
          <cell r="L2723">
            <v>0</v>
          </cell>
          <cell r="M2723">
            <v>0</v>
          </cell>
          <cell r="N2723">
            <v>0</v>
          </cell>
          <cell r="O2723">
            <v>0</v>
          </cell>
          <cell r="P2723">
            <v>0</v>
          </cell>
          <cell r="Q2723">
            <v>0</v>
          </cell>
        </row>
        <row r="2724">
          <cell r="C2724" t="str">
            <v>Precio Unitario Total Aproximado al peso $</v>
          </cell>
          <cell r="D2724">
            <v>0</v>
          </cell>
          <cell r="E2724">
            <v>0</v>
          </cell>
          <cell r="F2724">
            <v>0</v>
          </cell>
          <cell r="G2724">
            <v>0</v>
          </cell>
          <cell r="H2724">
            <v>0</v>
          </cell>
          <cell r="I2724">
            <v>0</v>
          </cell>
          <cell r="J2724">
            <v>0</v>
          </cell>
          <cell r="K2724">
            <v>0</v>
          </cell>
          <cell r="L2724">
            <v>0</v>
          </cell>
          <cell r="M2724">
            <v>0</v>
          </cell>
          <cell r="N2724">
            <v>0</v>
          </cell>
          <cell r="O2724">
            <v>122614</v>
          </cell>
          <cell r="P2724">
            <v>0</v>
          </cell>
          <cell r="Q2724">
            <v>0</v>
          </cell>
        </row>
        <row r="2725">
          <cell r="C2725">
            <v>0</v>
          </cell>
          <cell r="D2725">
            <v>0</v>
          </cell>
          <cell r="E2725">
            <v>0</v>
          </cell>
          <cell r="F2725">
            <v>0</v>
          </cell>
          <cell r="G2725">
            <v>0</v>
          </cell>
          <cell r="H2725">
            <v>0</v>
          </cell>
          <cell r="I2725">
            <v>0</v>
          </cell>
          <cell r="J2725">
            <v>0</v>
          </cell>
          <cell r="K2725">
            <v>0</v>
          </cell>
          <cell r="L2725">
            <v>0</v>
          </cell>
          <cell r="M2725">
            <v>0</v>
          </cell>
          <cell r="N2725">
            <v>0</v>
          </cell>
          <cell r="O2725">
            <v>0</v>
          </cell>
          <cell r="P2725">
            <v>0</v>
          </cell>
          <cell r="Q2725">
            <v>0</v>
          </cell>
        </row>
        <row r="2726">
          <cell r="C2726">
            <v>0</v>
          </cell>
          <cell r="D2726">
            <v>0</v>
          </cell>
          <cell r="E2726">
            <v>0</v>
          </cell>
          <cell r="F2726">
            <v>0</v>
          </cell>
          <cell r="G2726">
            <v>0</v>
          </cell>
          <cell r="H2726">
            <v>0</v>
          </cell>
          <cell r="I2726">
            <v>0</v>
          </cell>
          <cell r="J2726">
            <v>0</v>
          </cell>
          <cell r="K2726">
            <v>0</v>
          </cell>
          <cell r="L2726">
            <v>0</v>
          </cell>
          <cell r="M2726">
            <v>0</v>
          </cell>
          <cell r="N2726">
            <v>0</v>
          </cell>
          <cell r="O2726">
            <v>0</v>
          </cell>
          <cell r="P2726">
            <v>0</v>
          </cell>
          <cell r="Q2726">
            <v>0</v>
          </cell>
        </row>
        <row r="2727">
          <cell r="C2727">
            <v>0</v>
          </cell>
          <cell r="D2727">
            <v>0</v>
          </cell>
          <cell r="E2727">
            <v>0</v>
          </cell>
          <cell r="F2727">
            <v>0</v>
          </cell>
          <cell r="G2727">
            <v>0</v>
          </cell>
          <cell r="H2727" t="str">
            <v>Firma</v>
          </cell>
          <cell r="I2727">
            <v>0</v>
          </cell>
          <cell r="J2727">
            <v>0</v>
          </cell>
          <cell r="K2727">
            <v>0</v>
          </cell>
          <cell r="L2727">
            <v>0</v>
          </cell>
          <cell r="M2727">
            <v>0</v>
          </cell>
          <cell r="N2727">
            <v>0</v>
          </cell>
          <cell r="O2727">
            <v>0</v>
          </cell>
          <cell r="P2727">
            <v>0</v>
          </cell>
          <cell r="Q2727">
            <v>0</v>
          </cell>
        </row>
        <row r="2728">
          <cell r="C2728">
            <v>0</v>
          </cell>
          <cell r="D2728">
            <v>0</v>
          </cell>
          <cell r="E2728">
            <v>0</v>
          </cell>
          <cell r="F2728">
            <v>0</v>
          </cell>
          <cell r="G2728">
            <v>0</v>
          </cell>
          <cell r="H2728" t="str">
            <v>Nombre:</v>
          </cell>
          <cell r="I2728">
            <v>0</v>
          </cell>
          <cell r="J2728">
            <v>0</v>
          </cell>
          <cell r="K2728">
            <v>0</v>
          </cell>
          <cell r="L2728">
            <v>0</v>
          </cell>
          <cell r="M2728">
            <v>0</v>
          </cell>
          <cell r="N2728">
            <v>0</v>
          </cell>
          <cell r="O2728">
            <v>0</v>
          </cell>
          <cell r="P2728">
            <v>0</v>
          </cell>
          <cell r="Q2728">
            <v>0</v>
          </cell>
        </row>
        <row r="2729">
          <cell r="C2729">
            <v>0</v>
          </cell>
          <cell r="D2729">
            <v>0</v>
          </cell>
          <cell r="E2729">
            <v>0</v>
          </cell>
          <cell r="F2729">
            <v>0</v>
          </cell>
          <cell r="G2729">
            <v>0</v>
          </cell>
          <cell r="H2729" t="str">
            <v>Representante Legal del Contratista o su Apoderado</v>
          </cell>
          <cell r="I2729">
            <v>0</v>
          </cell>
          <cell r="J2729">
            <v>0</v>
          </cell>
          <cell r="K2729">
            <v>0</v>
          </cell>
          <cell r="L2729">
            <v>0</v>
          </cell>
          <cell r="M2729">
            <v>0</v>
          </cell>
          <cell r="N2729">
            <v>0</v>
          </cell>
          <cell r="O2729">
            <v>0</v>
          </cell>
          <cell r="P2729">
            <v>0</v>
          </cell>
          <cell r="Q2729">
            <v>0</v>
          </cell>
        </row>
        <row r="2730">
          <cell r="C2730">
            <v>0</v>
          </cell>
          <cell r="D2730">
            <v>0</v>
          </cell>
          <cell r="E2730">
            <v>0</v>
          </cell>
          <cell r="F2730">
            <v>0</v>
          </cell>
          <cell r="G2730">
            <v>0</v>
          </cell>
          <cell r="H2730" t="str">
            <v>Matricula No. :</v>
          </cell>
          <cell r="I2730">
            <v>0</v>
          </cell>
          <cell r="J2730">
            <v>0</v>
          </cell>
          <cell r="K2730">
            <v>0</v>
          </cell>
          <cell r="L2730">
            <v>0</v>
          </cell>
          <cell r="M2730">
            <v>0</v>
          </cell>
          <cell r="N2730">
            <v>0</v>
          </cell>
          <cell r="O2730">
            <v>0</v>
          </cell>
          <cell r="P2730">
            <v>0</v>
          </cell>
          <cell r="Q2730">
            <v>0</v>
          </cell>
        </row>
        <row r="2731">
          <cell r="C2731">
            <v>0</v>
          </cell>
          <cell r="D2731">
            <v>0</v>
          </cell>
          <cell r="E2731">
            <v>0</v>
          </cell>
          <cell r="F2731">
            <v>0</v>
          </cell>
          <cell r="G2731">
            <v>0</v>
          </cell>
          <cell r="H2731" t="str">
            <v xml:space="preserve"> </v>
          </cell>
          <cell r="I2731">
            <v>0</v>
          </cell>
          <cell r="J2731">
            <v>0</v>
          </cell>
          <cell r="K2731">
            <v>0</v>
          </cell>
          <cell r="L2731">
            <v>0</v>
          </cell>
          <cell r="M2731">
            <v>0</v>
          </cell>
          <cell r="N2731">
            <v>0</v>
          </cell>
          <cell r="O2731">
            <v>0</v>
          </cell>
          <cell r="P2731">
            <v>0</v>
          </cell>
          <cell r="Q2731">
            <v>0</v>
          </cell>
        </row>
        <row r="2732">
          <cell r="C2732" t="str">
            <v>OBSERVACIONES INTERVENTORÍA</v>
          </cell>
          <cell r="D2732">
            <v>0</v>
          </cell>
          <cell r="E2732">
            <v>0</v>
          </cell>
          <cell r="F2732">
            <v>0</v>
          </cell>
          <cell r="G2732">
            <v>0</v>
          </cell>
          <cell r="H2732">
            <v>0</v>
          </cell>
          <cell r="I2732">
            <v>0</v>
          </cell>
          <cell r="J2732">
            <v>0</v>
          </cell>
          <cell r="K2732">
            <v>0</v>
          </cell>
          <cell r="L2732">
            <v>0</v>
          </cell>
          <cell r="M2732">
            <v>0</v>
          </cell>
          <cell r="N2732">
            <v>0</v>
          </cell>
          <cell r="O2732">
            <v>0</v>
          </cell>
          <cell r="P2732">
            <v>0</v>
          </cell>
          <cell r="Q2732">
            <v>0</v>
          </cell>
        </row>
        <row r="2733">
          <cell r="C2733">
            <v>0</v>
          </cell>
          <cell r="D2733">
            <v>0</v>
          </cell>
          <cell r="E2733">
            <v>0</v>
          </cell>
          <cell r="F2733">
            <v>0</v>
          </cell>
          <cell r="G2733">
            <v>0</v>
          </cell>
          <cell r="H2733">
            <v>0</v>
          </cell>
          <cell r="I2733">
            <v>0</v>
          </cell>
          <cell r="J2733">
            <v>0</v>
          </cell>
          <cell r="K2733">
            <v>0</v>
          </cell>
          <cell r="L2733">
            <v>0</v>
          </cell>
          <cell r="M2733">
            <v>0</v>
          </cell>
          <cell r="N2733">
            <v>0</v>
          </cell>
          <cell r="O2733">
            <v>0</v>
          </cell>
          <cell r="P2733">
            <v>0</v>
          </cell>
          <cell r="Q2733">
            <v>0</v>
          </cell>
        </row>
        <row r="2734">
          <cell r="C2734">
            <v>0</v>
          </cell>
          <cell r="D2734">
            <v>0</v>
          </cell>
          <cell r="E2734">
            <v>0</v>
          </cell>
          <cell r="F2734">
            <v>0</v>
          </cell>
          <cell r="G2734">
            <v>0</v>
          </cell>
          <cell r="H2734">
            <v>0</v>
          </cell>
          <cell r="I2734">
            <v>0</v>
          </cell>
          <cell r="J2734">
            <v>0</v>
          </cell>
          <cell r="K2734">
            <v>0</v>
          </cell>
          <cell r="L2734">
            <v>0</v>
          </cell>
          <cell r="M2734">
            <v>0</v>
          </cell>
          <cell r="N2734">
            <v>0</v>
          </cell>
          <cell r="O2734">
            <v>0</v>
          </cell>
          <cell r="P2734">
            <v>0</v>
          </cell>
          <cell r="Q2734">
            <v>0</v>
          </cell>
        </row>
        <row r="2735">
          <cell r="C2735">
            <v>0</v>
          </cell>
          <cell r="D2735">
            <v>0</v>
          </cell>
          <cell r="E2735">
            <v>0</v>
          </cell>
          <cell r="F2735">
            <v>0</v>
          </cell>
          <cell r="G2735">
            <v>0</v>
          </cell>
          <cell r="H2735">
            <v>0</v>
          </cell>
          <cell r="I2735">
            <v>0</v>
          </cell>
          <cell r="J2735">
            <v>0</v>
          </cell>
          <cell r="K2735">
            <v>0</v>
          </cell>
          <cell r="L2735">
            <v>0</v>
          </cell>
          <cell r="M2735">
            <v>0</v>
          </cell>
          <cell r="N2735">
            <v>0</v>
          </cell>
          <cell r="O2735">
            <v>0</v>
          </cell>
          <cell r="P2735">
            <v>0</v>
          </cell>
          <cell r="Q2735">
            <v>0</v>
          </cell>
        </row>
        <row r="2736">
          <cell r="C2736" t="str">
            <v>APROBACIÓN POR INTERVENTORÍA</v>
          </cell>
          <cell r="D2736">
            <v>0</v>
          </cell>
          <cell r="E2736">
            <v>0</v>
          </cell>
          <cell r="F2736">
            <v>0</v>
          </cell>
          <cell r="G2736">
            <v>0</v>
          </cell>
          <cell r="H2736">
            <v>0</v>
          </cell>
          <cell r="I2736">
            <v>0</v>
          </cell>
          <cell r="J2736">
            <v>0</v>
          </cell>
          <cell r="K2736">
            <v>0</v>
          </cell>
          <cell r="L2736">
            <v>0</v>
          </cell>
          <cell r="M2736">
            <v>0</v>
          </cell>
          <cell r="N2736">
            <v>0</v>
          </cell>
          <cell r="O2736">
            <v>0</v>
          </cell>
          <cell r="P2736">
            <v>0</v>
          </cell>
          <cell r="Q2736">
            <v>0</v>
          </cell>
        </row>
        <row r="2737">
          <cell r="C2737"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2737">
            <v>0</v>
          </cell>
          <cell r="E2737">
            <v>0</v>
          </cell>
          <cell r="F2737">
            <v>0</v>
          </cell>
          <cell r="G2737">
            <v>0</v>
          </cell>
          <cell r="H2737">
            <v>0</v>
          </cell>
          <cell r="I2737">
            <v>0</v>
          </cell>
          <cell r="J2737">
            <v>0</v>
          </cell>
          <cell r="K2737">
            <v>0</v>
          </cell>
          <cell r="L2737">
            <v>0</v>
          </cell>
          <cell r="M2737">
            <v>0</v>
          </cell>
          <cell r="N2737">
            <v>0</v>
          </cell>
          <cell r="O2737">
            <v>0</v>
          </cell>
          <cell r="P2737">
            <v>0</v>
          </cell>
          <cell r="Q2737">
            <v>0</v>
          </cell>
        </row>
        <row r="2738">
          <cell r="C2738">
            <v>0</v>
          </cell>
          <cell r="D2738">
            <v>0</v>
          </cell>
          <cell r="E2738">
            <v>0</v>
          </cell>
          <cell r="F2738">
            <v>0</v>
          </cell>
          <cell r="G2738">
            <v>0</v>
          </cell>
          <cell r="H2738">
            <v>0</v>
          </cell>
          <cell r="I2738">
            <v>0</v>
          </cell>
          <cell r="J2738">
            <v>0</v>
          </cell>
          <cell r="K2738">
            <v>0</v>
          </cell>
          <cell r="L2738">
            <v>0</v>
          </cell>
          <cell r="M2738">
            <v>0</v>
          </cell>
          <cell r="N2738">
            <v>0</v>
          </cell>
          <cell r="O2738">
            <v>0</v>
          </cell>
          <cell r="P2738">
            <v>0</v>
          </cell>
          <cell r="Q2738">
            <v>0</v>
          </cell>
        </row>
        <row r="2739">
          <cell r="C2739"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2739">
            <v>0</v>
          </cell>
          <cell r="E2739">
            <v>0</v>
          </cell>
          <cell r="F2739">
            <v>0</v>
          </cell>
          <cell r="G2739">
            <v>0</v>
          </cell>
          <cell r="H2739">
            <v>0</v>
          </cell>
          <cell r="I2739">
            <v>0</v>
          </cell>
          <cell r="J2739">
            <v>0</v>
          </cell>
          <cell r="K2739">
            <v>0</v>
          </cell>
          <cell r="L2739">
            <v>0</v>
          </cell>
          <cell r="M2739">
            <v>0</v>
          </cell>
          <cell r="N2739">
            <v>0</v>
          </cell>
          <cell r="O2739">
            <v>0</v>
          </cell>
          <cell r="P2739">
            <v>0</v>
          </cell>
          <cell r="Q2739">
            <v>0</v>
          </cell>
        </row>
        <row r="2740">
          <cell r="C2740">
            <v>0</v>
          </cell>
          <cell r="D2740">
            <v>0</v>
          </cell>
          <cell r="E2740">
            <v>0</v>
          </cell>
          <cell r="F2740">
            <v>0</v>
          </cell>
          <cell r="G2740">
            <v>0</v>
          </cell>
          <cell r="H2740">
            <v>0</v>
          </cell>
          <cell r="I2740">
            <v>0</v>
          </cell>
          <cell r="J2740">
            <v>0</v>
          </cell>
          <cell r="K2740">
            <v>0</v>
          </cell>
          <cell r="L2740">
            <v>0</v>
          </cell>
          <cell r="M2740">
            <v>0</v>
          </cell>
          <cell r="N2740">
            <v>0</v>
          </cell>
          <cell r="O2740">
            <v>0</v>
          </cell>
          <cell r="P2740">
            <v>0</v>
          </cell>
          <cell r="Q2740">
            <v>0</v>
          </cell>
        </row>
        <row r="2741">
          <cell r="C2741">
            <v>0</v>
          </cell>
          <cell r="D2741">
            <v>0</v>
          </cell>
          <cell r="E2741">
            <v>0</v>
          </cell>
          <cell r="F2741">
            <v>0</v>
          </cell>
          <cell r="G2741">
            <v>0</v>
          </cell>
          <cell r="H2741">
            <v>0</v>
          </cell>
          <cell r="I2741">
            <v>0</v>
          </cell>
          <cell r="J2741">
            <v>0</v>
          </cell>
          <cell r="K2741">
            <v>0</v>
          </cell>
          <cell r="L2741">
            <v>0</v>
          </cell>
          <cell r="M2741">
            <v>0</v>
          </cell>
          <cell r="N2741">
            <v>0</v>
          </cell>
          <cell r="O2741">
            <v>0</v>
          </cell>
          <cell r="P2741">
            <v>0</v>
          </cell>
          <cell r="Q2741">
            <v>0</v>
          </cell>
        </row>
        <row r="2742">
          <cell r="C2742">
            <v>0</v>
          </cell>
          <cell r="D2742">
            <v>0</v>
          </cell>
          <cell r="E2742">
            <v>0</v>
          </cell>
          <cell r="F2742">
            <v>0</v>
          </cell>
          <cell r="G2742">
            <v>0</v>
          </cell>
          <cell r="H2742" t="str">
            <v>Firma</v>
          </cell>
          <cell r="I2742">
            <v>0</v>
          </cell>
          <cell r="J2742">
            <v>0</v>
          </cell>
          <cell r="K2742">
            <v>0</v>
          </cell>
          <cell r="L2742">
            <v>0</v>
          </cell>
          <cell r="M2742">
            <v>0</v>
          </cell>
          <cell r="N2742">
            <v>0</v>
          </cell>
          <cell r="O2742">
            <v>0</v>
          </cell>
          <cell r="P2742">
            <v>0</v>
          </cell>
          <cell r="Q2742">
            <v>0</v>
          </cell>
        </row>
        <row r="2743">
          <cell r="C2743">
            <v>0</v>
          </cell>
          <cell r="D2743">
            <v>0</v>
          </cell>
          <cell r="E2743">
            <v>0</v>
          </cell>
          <cell r="F2743">
            <v>0</v>
          </cell>
          <cell r="G2743">
            <v>0</v>
          </cell>
          <cell r="H2743" t="str">
            <v>Nombre:</v>
          </cell>
          <cell r="I2743">
            <v>0</v>
          </cell>
          <cell r="J2743">
            <v>0</v>
          </cell>
          <cell r="K2743">
            <v>0</v>
          </cell>
          <cell r="L2743">
            <v>0</v>
          </cell>
          <cell r="M2743">
            <v>0</v>
          </cell>
          <cell r="N2743">
            <v>0</v>
          </cell>
          <cell r="O2743">
            <v>0</v>
          </cell>
          <cell r="P2743">
            <v>0</v>
          </cell>
          <cell r="Q2743">
            <v>0</v>
          </cell>
        </row>
        <row r="2744">
          <cell r="C2744">
            <v>0</v>
          </cell>
          <cell r="D2744">
            <v>0</v>
          </cell>
          <cell r="E2744">
            <v>0</v>
          </cell>
          <cell r="F2744">
            <v>0</v>
          </cell>
          <cell r="G2744">
            <v>0</v>
          </cell>
          <cell r="H2744" t="str">
            <v>Representante Legal del Interventor o su Apoderado</v>
          </cell>
          <cell r="I2744">
            <v>0</v>
          </cell>
          <cell r="J2744">
            <v>0</v>
          </cell>
          <cell r="K2744">
            <v>0</v>
          </cell>
          <cell r="L2744">
            <v>0</v>
          </cell>
          <cell r="M2744">
            <v>0</v>
          </cell>
          <cell r="N2744">
            <v>0</v>
          </cell>
          <cell r="O2744">
            <v>0</v>
          </cell>
          <cell r="P2744">
            <v>0</v>
          </cell>
          <cell r="Q2744">
            <v>0</v>
          </cell>
        </row>
        <row r="2745">
          <cell r="C2745">
            <v>0</v>
          </cell>
          <cell r="D2745">
            <v>0</v>
          </cell>
          <cell r="E2745">
            <v>0</v>
          </cell>
          <cell r="F2745">
            <v>0</v>
          </cell>
          <cell r="G2745">
            <v>0</v>
          </cell>
          <cell r="H2745" t="str">
            <v>Matricula No. :</v>
          </cell>
          <cell r="I2745">
            <v>0</v>
          </cell>
          <cell r="J2745">
            <v>0</v>
          </cell>
          <cell r="K2745">
            <v>0</v>
          </cell>
          <cell r="L2745">
            <v>0</v>
          </cell>
          <cell r="M2745">
            <v>0</v>
          </cell>
          <cell r="N2745">
            <v>0</v>
          </cell>
          <cell r="O2745">
            <v>0</v>
          </cell>
          <cell r="P2745">
            <v>0</v>
          </cell>
          <cell r="Q2745">
            <v>0</v>
          </cell>
        </row>
        <row r="2746">
          <cell r="C2746">
            <v>0</v>
          </cell>
          <cell r="D2746">
            <v>0</v>
          </cell>
          <cell r="E2746">
            <v>0</v>
          </cell>
          <cell r="F2746">
            <v>0</v>
          </cell>
          <cell r="G2746">
            <v>0</v>
          </cell>
          <cell r="H2746">
            <v>0</v>
          </cell>
          <cell r="I2746">
            <v>0</v>
          </cell>
          <cell r="J2746">
            <v>0</v>
          </cell>
          <cell r="K2746">
            <v>0</v>
          </cell>
          <cell r="L2746">
            <v>0</v>
          </cell>
          <cell r="M2746">
            <v>0</v>
          </cell>
          <cell r="N2746">
            <v>0</v>
          </cell>
          <cell r="O2746">
            <v>0</v>
          </cell>
          <cell r="P2746">
            <v>0</v>
          </cell>
          <cell r="Q2746">
            <v>0</v>
          </cell>
        </row>
        <row r="2747">
          <cell r="C2747">
            <v>0</v>
          </cell>
          <cell r="D2747">
            <v>0</v>
          </cell>
          <cell r="E2747">
            <v>0</v>
          </cell>
          <cell r="F2747">
            <v>0</v>
          </cell>
          <cell r="G2747">
            <v>0</v>
          </cell>
          <cell r="H2747">
            <v>0</v>
          </cell>
          <cell r="I2747">
            <v>0</v>
          </cell>
          <cell r="J2747">
            <v>0</v>
          </cell>
          <cell r="K2747">
            <v>0</v>
          </cell>
          <cell r="L2747">
            <v>0</v>
          </cell>
          <cell r="M2747">
            <v>0</v>
          </cell>
          <cell r="N2747">
            <v>0</v>
          </cell>
          <cell r="O2747">
            <v>0</v>
          </cell>
          <cell r="P2747">
            <v>0</v>
          </cell>
          <cell r="Q2747">
            <v>0</v>
          </cell>
        </row>
        <row r="2749">
          <cell r="C2749">
            <v>0</v>
          </cell>
          <cell r="D2749">
            <v>0</v>
          </cell>
          <cell r="E2749">
            <v>0</v>
          </cell>
          <cell r="F2749">
            <v>0</v>
          </cell>
          <cell r="G2749">
            <v>0</v>
          </cell>
          <cell r="H2749">
            <v>0</v>
          </cell>
          <cell r="I2749">
            <v>0</v>
          </cell>
          <cell r="J2749">
            <v>0</v>
          </cell>
          <cell r="K2749">
            <v>0</v>
          </cell>
          <cell r="L2749">
            <v>0</v>
          </cell>
          <cell r="M2749">
            <v>0</v>
          </cell>
          <cell r="N2749">
            <v>0</v>
          </cell>
          <cell r="O2749">
            <v>0</v>
          </cell>
          <cell r="P2749">
            <v>0</v>
          </cell>
          <cell r="Q2749">
            <v>0</v>
          </cell>
        </row>
        <row r="2750">
          <cell r="C2750" t="str">
            <v>Formulario 1 - Propuesta económica  - Documento tipo de selección abreviada de menor cuantía - versión 2</v>
          </cell>
          <cell r="D2750">
            <v>0</v>
          </cell>
          <cell r="E2750">
            <v>0</v>
          </cell>
          <cell r="F2750">
            <v>0</v>
          </cell>
          <cell r="G2750">
            <v>0</v>
          </cell>
          <cell r="H2750">
            <v>0</v>
          </cell>
          <cell r="I2750">
            <v>0</v>
          </cell>
          <cell r="J2750">
            <v>0</v>
          </cell>
          <cell r="K2750">
            <v>0</v>
          </cell>
          <cell r="L2750">
            <v>0</v>
          </cell>
          <cell r="M2750">
            <v>0</v>
          </cell>
          <cell r="N2750">
            <v>0</v>
          </cell>
          <cell r="O2750">
            <v>0</v>
          </cell>
          <cell r="P2750">
            <v>0</v>
          </cell>
          <cell r="Q2750">
            <v>0</v>
          </cell>
        </row>
        <row r="2751">
          <cell r="C2751" t="str">
            <v>Código</v>
          </cell>
          <cell r="D2751" t="str">
            <v>CCE-EICP-FM-25</v>
          </cell>
          <cell r="E2751" t="str">
            <v>Versión</v>
          </cell>
          <cell r="F2751">
            <v>2</v>
          </cell>
          <cell r="G2751">
            <v>0</v>
          </cell>
          <cell r="H2751">
            <v>0</v>
          </cell>
          <cell r="I2751">
            <v>0</v>
          </cell>
          <cell r="J2751">
            <v>0</v>
          </cell>
          <cell r="K2751">
            <v>0</v>
          </cell>
          <cell r="L2751">
            <v>0</v>
          </cell>
          <cell r="M2751">
            <v>0</v>
          </cell>
          <cell r="N2751">
            <v>0</v>
          </cell>
          <cell r="O2751">
            <v>0</v>
          </cell>
          <cell r="P2751">
            <v>0</v>
          </cell>
          <cell r="Q2751">
            <v>0</v>
          </cell>
        </row>
        <row r="2752">
          <cell r="C2752">
            <v>0</v>
          </cell>
          <cell r="D2752">
            <v>0</v>
          </cell>
          <cell r="E2752">
            <v>0</v>
          </cell>
          <cell r="F2752">
            <v>0</v>
          </cell>
          <cell r="G2752">
            <v>0</v>
          </cell>
          <cell r="H2752">
            <v>0</v>
          </cell>
          <cell r="I2752">
            <v>0</v>
          </cell>
          <cell r="J2752">
            <v>0</v>
          </cell>
          <cell r="K2752">
            <v>0</v>
          </cell>
          <cell r="L2752">
            <v>0</v>
          </cell>
          <cell r="M2752">
            <v>0</v>
          </cell>
          <cell r="N2752">
            <v>0</v>
          </cell>
          <cell r="O2752">
            <v>0</v>
          </cell>
          <cell r="P2752">
            <v>0</v>
          </cell>
          <cell r="Q2752">
            <v>0</v>
          </cell>
        </row>
        <row r="2753">
          <cell r="C2753" t="str">
            <v>[La entidad podrá utilizar este formato para la presentación de los análisis de precios unitarios el contratista en la oportunidad prevista en el numeral 8.1. del Documento Base]</v>
          </cell>
          <cell r="D2753">
            <v>0</v>
          </cell>
          <cell r="E2753">
            <v>0</v>
          </cell>
          <cell r="F2753">
            <v>0</v>
          </cell>
          <cell r="G2753">
            <v>0</v>
          </cell>
          <cell r="H2753">
            <v>0</v>
          </cell>
          <cell r="I2753">
            <v>0</v>
          </cell>
          <cell r="J2753">
            <v>0</v>
          </cell>
          <cell r="K2753">
            <v>0</v>
          </cell>
          <cell r="L2753">
            <v>0</v>
          </cell>
          <cell r="M2753">
            <v>0</v>
          </cell>
          <cell r="N2753">
            <v>0</v>
          </cell>
          <cell r="O2753">
            <v>0</v>
          </cell>
          <cell r="P2753">
            <v>0</v>
          </cell>
          <cell r="Q2753">
            <v>0</v>
          </cell>
        </row>
        <row r="2754">
          <cell r="C2754">
            <v>0</v>
          </cell>
          <cell r="D2754">
            <v>0</v>
          </cell>
          <cell r="E2754">
            <v>0</v>
          </cell>
          <cell r="F2754">
            <v>0</v>
          </cell>
          <cell r="G2754">
            <v>0</v>
          </cell>
          <cell r="H2754">
            <v>0</v>
          </cell>
          <cell r="I2754">
            <v>0</v>
          </cell>
          <cell r="J2754">
            <v>0</v>
          </cell>
          <cell r="K2754">
            <v>0</v>
          </cell>
          <cell r="L2754">
            <v>0</v>
          </cell>
          <cell r="M2754">
            <v>0</v>
          </cell>
          <cell r="N2754">
            <v>0</v>
          </cell>
          <cell r="O2754">
            <v>0</v>
          </cell>
          <cell r="P2754">
            <v>0</v>
          </cell>
          <cell r="Q2754">
            <v>0</v>
          </cell>
        </row>
        <row r="2755">
          <cell r="C2755">
            <v>0</v>
          </cell>
          <cell r="D2755">
            <v>0</v>
          </cell>
          <cell r="E2755">
            <v>0</v>
          </cell>
          <cell r="F2755">
            <v>0</v>
          </cell>
          <cell r="G2755">
            <v>0</v>
          </cell>
          <cell r="H2755">
            <v>0</v>
          </cell>
          <cell r="I2755">
            <v>0</v>
          </cell>
          <cell r="J2755">
            <v>0</v>
          </cell>
          <cell r="K2755">
            <v>0</v>
          </cell>
          <cell r="L2755">
            <v>0</v>
          </cell>
          <cell r="M2755">
            <v>0</v>
          </cell>
          <cell r="N2755">
            <v>0</v>
          </cell>
          <cell r="O2755">
            <v>0</v>
          </cell>
          <cell r="P2755">
            <v>0</v>
          </cell>
          <cell r="Q2755">
            <v>0</v>
          </cell>
        </row>
        <row r="2756">
          <cell r="C2756">
            <v>0</v>
          </cell>
          <cell r="D2756" t="str">
            <v>MUNICIPIO DE CONCORDIA, ANTIOQUIA</v>
          </cell>
          <cell r="E2756">
            <v>0</v>
          </cell>
          <cell r="F2756">
            <v>0</v>
          </cell>
          <cell r="G2756">
            <v>0</v>
          </cell>
          <cell r="H2756">
            <v>0</v>
          </cell>
          <cell r="I2756">
            <v>0</v>
          </cell>
          <cell r="J2756">
            <v>0</v>
          </cell>
          <cell r="K2756">
            <v>0</v>
          </cell>
          <cell r="L2756">
            <v>0</v>
          </cell>
          <cell r="M2756">
            <v>0</v>
          </cell>
          <cell r="N2756">
            <v>0</v>
          </cell>
          <cell r="O2756">
            <v>0</v>
          </cell>
          <cell r="P2756">
            <v>0</v>
          </cell>
          <cell r="Q2756">
            <v>0</v>
          </cell>
        </row>
        <row r="2757">
          <cell r="C2757">
            <v>0</v>
          </cell>
          <cell r="D2757">
            <v>0</v>
          </cell>
          <cell r="E2757">
            <v>0</v>
          </cell>
          <cell r="F2757">
            <v>0</v>
          </cell>
          <cell r="G2757">
            <v>0</v>
          </cell>
          <cell r="H2757">
            <v>0</v>
          </cell>
          <cell r="I2757">
            <v>0</v>
          </cell>
          <cell r="J2757">
            <v>0</v>
          </cell>
          <cell r="K2757">
            <v>0</v>
          </cell>
          <cell r="L2757" t="str">
            <v>VERSIÓN</v>
          </cell>
          <cell r="M2757">
            <v>0</v>
          </cell>
          <cell r="N2757">
            <v>0</v>
          </cell>
          <cell r="O2757">
            <v>0</v>
          </cell>
          <cell r="P2757">
            <v>0</v>
          </cell>
          <cell r="Q2757">
            <v>0</v>
          </cell>
        </row>
        <row r="2758">
          <cell r="C2758">
            <v>0</v>
          </cell>
          <cell r="D2758" t="str">
            <v xml:space="preserve">[NÚMERO DEL PROCESO] </v>
          </cell>
          <cell r="E2758">
            <v>0</v>
          </cell>
          <cell r="F2758">
            <v>0</v>
          </cell>
          <cell r="G2758">
            <v>0</v>
          </cell>
          <cell r="H2758">
            <v>0</v>
          </cell>
          <cell r="I2758">
            <v>0</v>
          </cell>
          <cell r="J2758">
            <v>0</v>
          </cell>
          <cell r="K2758">
            <v>0</v>
          </cell>
          <cell r="L2758">
            <v>0</v>
          </cell>
          <cell r="M2758">
            <v>0</v>
          </cell>
          <cell r="N2758">
            <v>0</v>
          </cell>
          <cell r="O2758">
            <v>0</v>
          </cell>
          <cell r="P2758">
            <v>0</v>
          </cell>
          <cell r="Q2758">
            <v>0</v>
          </cell>
        </row>
        <row r="2759">
          <cell r="C2759">
            <v>0</v>
          </cell>
          <cell r="D2759">
            <v>0</v>
          </cell>
          <cell r="E2759">
            <v>0</v>
          </cell>
          <cell r="F2759">
            <v>0</v>
          </cell>
          <cell r="G2759">
            <v>0</v>
          </cell>
          <cell r="H2759">
            <v>0</v>
          </cell>
          <cell r="I2759">
            <v>0</v>
          </cell>
          <cell r="J2759">
            <v>0</v>
          </cell>
          <cell r="K2759">
            <v>0</v>
          </cell>
          <cell r="L2759" t="str">
            <v>PÁGINA</v>
          </cell>
          <cell r="M2759">
            <v>1</v>
          </cell>
          <cell r="N2759" t="str">
            <v>DE</v>
          </cell>
          <cell r="O2759">
            <v>1</v>
          </cell>
          <cell r="P2759">
            <v>0</v>
          </cell>
          <cell r="Q2759">
            <v>0</v>
          </cell>
        </row>
        <row r="2760">
          <cell r="C2760">
            <v>0</v>
          </cell>
          <cell r="D2760" t="str">
            <v xml:space="preserve">ANALISIS DE PRECIOS UNITARIOS </v>
          </cell>
          <cell r="E2760">
            <v>0</v>
          </cell>
          <cell r="F2760">
            <v>0</v>
          </cell>
          <cell r="G2760">
            <v>0</v>
          </cell>
          <cell r="H2760">
            <v>0</v>
          </cell>
          <cell r="I2760">
            <v>0</v>
          </cell>
          <cell r="J2760">
            <v>0</v>
          </cell>
          <cell r="K2760">
            <v>0</v>
          </cell>
          <cell r="L2760">
            <v>0</v>
          </cell>
          <cell r="M2760">
            <v>0</v>
          </cell>
          <cell r="N2760">
            <v>0</v>
          </cell>
          <cell r="O2760">
            <v>0</v>
          </cell>
          <cell r="P2760">
            <v>0</v>
          </cell>
          <cell r="Q2760">
            <v>0</v>
          </cell>
        </row>
        <row r="2761">
          <cell r="C2761">
            <v>0</v>
          </cell>
          <cell r="D2761">
            <v>0</v>
          </cell>
          <cell r="E2761">
            <v>0</v>
          </cell>
          <cell r="F2761">
            <v>0</v>
          </cell>
          <cell r="G2761">
            <v>0</v>
          </cell>
          <cell r="H2761">
            <v>0</v>
          </cell>
          <cell r="I2761">
            <v>0</v>
          </cell>
          <cell r="J2761">
            <v>0</v>
          </cell>
          <cell r="K2761">
            <v>0</v>
          </cell>
          <cell r="L2761">
            <v>0</v>
          </cell>
          <cell r="M2761">
            <v>0</v>
          </cell>
          <cell r="N2761">
            <v>0</v>
          </cell>
          <cell r="O2761">
            <v>0</v>
          </cell>
          <cell r="P2761">
            <v>0</v>
          </cell>
          <cell r="Q2761">
            <v>0</v>
          </cell>
        </row>
        <row r="2762">
          <cell r="C2762">
            <v>0</v>
          </cell>
          <cell r="D2762">
            <v>0</v>
          </cell>
          <cell r="E2762">
            <v>0</v>
          </cell>
          <cell r="F2762">
            <v>0</v>
          </cell>
          <cell r="G2762">
            <v>0</v>
          </cell>
          <cell r="H2762">
            <v>0</v>
          </cell>
          <cell r="I2762">
            <v>0</v>
          </cell>
          <cell r="J2762">
            <v>0</v>
          </cell>
          <cell r="K2762">
            <v>0</v>
          </cell>
          <cell r="L2762" t="str">
            <v>FECHA</v>
          </cell>
          <cell r="M2762" t="str">
            <v>DD</v>
          </cell>
          <cell r="N2762" t="str">
            <v>MM</v>
          </cell>
          <cell r="O2762" t="str">
            <v>AA</v>
          </cell>
          <cell r="P2762">
            <v>0</v>
          </cell>
          <cell r="Q2762">
            <v>0</v>
          </cell>
        </row>
        <row r="2763">
          <cell r="C2763">
            <v>0</v>
          </cell>
          <cell r="D2763">
            <v>0</v>
          </cell>
          <cell r="E2763">
            <v>0</v>
          </cell>
          <cell r="F2763">
            <v>0</v>
          </cell>
          <cell r="G2763">
            <v>0</v>
          </cell>
          <cell r="H2763">
            <v>0</v>
          </cell>
          <cell r="I2763">
            <v>0</v>
          </cell>
          <cell r="J2763">
            <v>0</v>
          </cell>
          <cell r="K2763">
            <v>0</v>
          </cell>
          <cell r="L2763">
            <v>0</v>
          </cell>
          <cell r="M2763">
            <v>8</v>
          </cell>
          <cell r="N2763">
            <v>5</v>
          </cell>
          <cell r="O2763">
            <v>2023</v>
          </cell>
          <cell r="P2763">
            <v>0</v>
          </cell>
          <cell r="Q2763">
            <v>0</v>
          </cell>
        </row>
        <row r="2764">
          <cell r="C2764" t="str">
            <v>ITEMS DE LA PROPUESTA ECONÓMICA</v>
          </cell>
          <cell r="D2764">
            <v>0</v>
          </cell>
          <cell r="E2764">
            <v>0</v>
          </cell>
          <cell r="F2764">
            <v>0</v>
          </cell>
          <cell r="G2764">
            <v>0</v>
          </cell>
          <cell r="H2764">
            <v>0</v>
          </cell>
          <cell r="I2764" t="str">
            <v>ITEMS NO PREVISTOS</v>
          </cell>
          <cell r="J2764">
            <v>0</v>
          </cell>
          <cell r="K2764">
            <v>0</v>
          </cell>
          <cell r="L2764">
            <v>0</v>
          </cell>
          <cell r="M2764">
            <v>0</v>
          </cell>
          <cell r="N2764">
            <v>0</v>
          </cell>
          <cell r="O2764">
            <v>0</v>
          </cell>
          <cell r="P2764">
            <v>0</v>
          </cell>
          <cell r="Q2764">
            <v>0</v>
          </cell>
        </row>
        <row r="2765">
          <cell r="C2765">
            <v>0</v>
          </cell>
          <cell r="D2765">
            <v>0</v>
          </cell>
          <cell r="E2765">
            <v>0</v>
          </cell>
          <cell r="F2765">
            <v>0</v>
          </cell>
          <cell r="G2765">
            <v>0</v>
          </cell>
          <cell r="H2765">
            <v>0</v>
          </cell>
          <cell r="I2765">
            <v>0</v>
          </cell>
          <cell r="J2765">
            <v>0</v>
          </cell>
          <cell r="K2765">
            <v>0</v>
          </cell>
          <cell r="L2765">
            <v>0</v>
          </cell>
          <cell r="M2765">
            <v>0</v>
          </cell>
          <cell r="N2765">
            <v>0</v>
          </cell>
          <cell r="O2765">
            <v>0</v>
          </cell>
          <cell r="P2765">
            <v>0</v>
          </cell>
          <cell r="Q2765">
            <v>0</v>
          </cell>
        </row>
        <row r="2766">
          <cell r="C2766">
            <v>0</v>
          </cell>
          <cell r="D2766">
            <v>0</v>
          </cell>
          <cell r="E2766">
            <v>0</v>
          </cell>
          <cell r="F2766">
            <v>0</v>
          </cell>
          <cell r="G2766">
            <v>0</v>
          </cell>
          <cell r="H2766">
            <v>0</v>
          </cell>
          <cell r="I2766">
            <v>0</v>
          </cell>
          <cell r="J2766">
            <v>0</v>
          </cell>
          <cell r="K2766">
            <v>0</v>
          </cell>
          <cell r="L2766">
            <v>0</v>
          </cell>
          <cell r="M2766">
            <v>0</v>
          </cell>
          <cell r="N2766">
            <v>0</v>
          </cell>
          <cell r="O2766">
            <v>0</v>
          </cell>
          <cell r="P2766">
            <v>0</v>
          </cell>
          <cell r="Q2766">
            <v>0</v>
          </cell>
        </row>
        <row r="2767">
          <cell r="C2767">
            <v>0</v>
          </cell>
          <cell r="D2767">
            <v>0</v>
          </cell>
          <cell r="E2767">
            <v>0</v>
          </cell>
          <cell r="F2767">
            <v>0</v>
          </cell>
          <cell r="G2767">
            <v>0</v>
          </cell>
          <cell r="H2767">
            <v>0</v>
          </cell>
          <cell r="I2767">
            <v>0</v>
          </cell>
          <cell r="J2767">
            <v>0</v>
          </cell>
          <cell r="K2767">
            <v>0</v>
          </cell>
          <cell r="L2767">
            <v>0</v>
          </cell>
          <cell r="M2767">
            <v>0</v>
          </cell>
          <cell r="N2767">
            <v>0</v>
          </cell>
          <cell r="O2767">
            <v>0</v>
          </cell>
          <cell r="P2767">
            <v>0</v>
          </cell>
          <cell r="Q2767">
            <v>0</v>
          </cell>
        </row>
        <row r="2768">
          <cell r="C2768" t="str">
            <v>DATOS ESPECÍFICOS</v>
          </cell>
          <cell r="D2768">
            <v>0</v>
          </cell>
          <cell r="E2768">
            <v>0</v>
          </cell>
          <cell r="F2768">
            <v>0</v>
          </cell>
          <cell r="G2768">
            <v>0</v>
          </cell>
          <cell r="H2768">
            <v>0</v>
          </cell>
          <cell r="I2768">
            <v>0</v>
          </cell>
          <cell r="J2768">
            <v>0</v>
          </cell>
          <cell r="K2768">
            <v>0</v>
          </cell>
          <cell r="L2768">
            <v>0</v>
          </cell>
          <cell r="M2768">
            <v>0</v>
          </cell>
          <cell r="N2768">
            <v>0</v>
          </cell>
          <cell r="O2768">
            <v>0</v>
          </cell>
          <cell r="P2768">
            <v>0</v>
          </cell>
          <cell r="Q2768">
            <v>0</v>
          </cell>
        </row>
        <row r="2769">
          <cell r="C2769">
            <v>0</v>
          </cell>
          <cell r="D2769">
            <v>0</v>
          </cell>
          <cell r="E2769">
            <v>0</v>
          </cell>
          <cell r="F2769">
            <v>0</v>
          </cell>
          <cell r="G2769">
            <v>0</v>
          </cell>
          <cell r="H2769">
            <v>0</v>
          </cell>
          <cell r="I2769">
            <v>0</v>
          </cell>
          <cell r="J2769">
            <v>0</v>
          </cell>
          <cell r="K2769">
            <v>0</v>
          </cell>
          <cell r="L2769">
            <v>0</v>
          </cell>
          <cell r="M2769">
            <v>0</v>
          </cell>
          <cell r="N2769">
            <v>0</v>
          </cell>
          <cell r="O2769">
            <v>0</v>
          </cell>
          <cell r="P2769">
            <v>0</v>
          </cell>
          <cell r="Q2769">
            <v>0</v>
          </cell>
        </row>
        <row r="2770">
          <cell r="C2770" t="str">
            <v>ITEM</v>
          </cell>
          <cell r="D2770" t="str">
            <v>DESCRIPCIÓN</v>
          </cell>
          <cell r="E2770">
            <v>0</v>
          </cell>
          <cell r="F2770">
            <v>0</v>
          </cell>
          <cell r="G2770">
            <v>0</v>
          </cell>
          <cell r="H2770">
            <v>0</v>
          </cell>
          <cell r="I2770">
            <v>0</v>
          </cell>
          <cell r="J2770">
            <v>0</v>
          </cell>
          <cell r="K2770">
            <v>0</v>
          </cell>
          <cell r="L2770">
            <v>0</v>
          </cell>
          <cell r="M2770" t="str">
            <v>UNIDAD</v>
          </cell>
          <cell r="N2770">
            <v>0</v>
          </cell>
          <cell r="O2770" t="str">
            <v>CANTIDAD</v>
          </cell>
          <cell r="P2770">
            <v>0</v>
          </cell>
          <cell r="Q2770">
            <v>0</v>
          </cell>
        </row>
        <row r="2771">
          <cell r="C2771" t="str">
            <v>5.8.8</v>
          </cell>
          <cell r="D2771" t="str">
            <v>Construccion de caja de empalme para domiciliaria en anden o zona verde en Concreto de 21 Mpa, ancho libre 0.3 m x 0.3 m, Profundidad &lt; 0.8 m, espesor de muros 0.1 m; según especificacion EPM. Incluye: demoliciones en concreto, acero de refuerzo en varilla 1/4" @ 0.15 m en ambos sentidos, marco en lámina de acero de 2” x 2” x 3/16" (ángulo de 90°) con cuatro varillas corrugadas de anclaje de Ø 3/8" ubicadas en el centro de cada uno de los lados del muro, tapa en platina perimetral 2" x 3/16" y varilla de 3/8" @ 0.1 m en ambos sentidos, Cargue, retiro de material sobrante y todos los elementos necesarios para su construcción, puesta en servicio.</v>
          </cell>
          <cell r="E2771">
            <v>0</v>
          </cell>
          <cell r="F2771">
            <v>0</v>
          </cell>
          <cell r="G2771">
            <v>0</v>
          </cell>
          <cell r="H2771">
            <v>0</v>
          </cell>
          <cell r="I2771">
            <v>0</v>
          </cell>
          <cell r="J2771">
            <v>0</v>
          </cell>
          <cell r="K2771">
            <v>0</v>
          </cell>
          <cell r="L2771">
            <v>0</v>
          </cell>
          <cell r="M2771" t="str">
            <v>u</v>
          </cell>
          <cell r="N2771">
            <v>0</v>
          </cell>
          <cell r="O2771">
            <v>3</v>
          </cell>
          <cell r="P2771">
            <v>0</v>
          </cell>
          <cell r="Q2771">
            <v>0</v>
          </cell>
          <cell r="R2771">
            <v>467207</v>
          </cell>
          <cell r="S2771">
            <v>602370</v>
          </cell>
          <cell r="T2771">
            <v>8.8900000000000007E-2</v>
          </cell>
          <cell r="U2771">
            <v>0.64029999999999998</v>
          </cell>
          <cell r="V2771">
            <v>0</v>
          </cell>
          <cell r="W2771">
            <v>0.27079999999999999</v>
          </cell>
        </row>
        <row r="2772">
          <cell r="C2772" t="str">
            <v>I. EQUIPO</v>
          </cell>
          <cell r="D2772">
            <v>0</v>
          </cell>
          <cell r="E2772">
            <v>0</v>
          </cell>
          <cell r="F2772">
            <v>0</v>
          </cell>
          <cell r="G2772">
            <v>0</v>
          </cell>
          <cell r="H2772">
            <v>0</v>
          </cell>
          <cell r="I2772">
            <v>0</v>
          </cell>
          <cell r="J2772">
            <v>0</v>
          </cell>
          <cell r="K2772">
            <v>0</v>
          </cell>
          <cell r="L2772">
            <v>0</v>
          </cell>
          <cell r="M2772">
            <v>0</v>
          </cell>
          <cell r="N2772">
            <v>0</v>
          </cell>
          <cell r="O2772">
            <v>0</v>
          </cell>
          <cell r="P2772">
            <v>0</v>
          </cell>
          <cell r="Q2772">
            <v>0</v>
          </cell>
        </row>
        <row r="2773">
          <cell r="C2773">
            <v>0</v>
          </cell>
          <cell r="D2773">
            <v>0</v>
          </cell>
          <cell r="E2773">
            <v>0</v>
          </cell>
          <cell r="F2773">
            <v>0</v>
          </cell>
          <cell r="G2773">
            <v>0</v>
          </cell>
          <cell r="H2773">
            <v>0</v>
          </cell>
          <cell r="I2773">
            <v>0</v>
          </cell>
          <cell r="J2773">
            <v>0</v>
          </cell>
          <cell r="K2773">
            <v>0</v>
          </cell>
          <cell r="L2773">
            <v>0</v>
          </cell>
          <cell r="M2773">
            <v>0</v>
          </cell>
          <cell r="N2773">
            <v>0</v>
          </cell>
          <cell r="O2773">
            <v>0</v>
          </cell>
          <cell r="P2773">
            <v>0</v>
          </cell>
          <cell r="Q2773">
            <v>0</v>
          </cell>
        </row>
        <row r="2774">
          <cell r="C2774" t="str">
            <v>DESCRIPCIÓN</v>
          </cell>
          <cell r="D2774">
            <v>0</v>
          </cell>
          <cell r="E2774">
            <v>0</v>
          </cell>
          <cell r="F2774">
            <v>0</v>
          </cell>
          <cell r="G2774">
            <v>0</v>
          </cell>
          <cell r="H2774" t="str">
            <v>MARCA</v>
          </cell>
          <cell r="I2774">
            <v>0</v>
          </cell>
          <cell r="J2774" t="str">
            <v>TIPO</v>
          </cell>
          <cell r="K2774">
            <v>0</v>
          </cell>
          <cell r="L2774" t="str">
            <v>TARIFA/HORA</v>
          </cell>
          <cell r="M2774" t="str">
            <v>RENDIMIENTO</v>
          </cell>
          <cell r="N2774">
            <v>0</v>
          </cell>
          <cell r="O2774" t="str">
            <v>Vr. UNITARIO</v>
          </cell>
          <cell r="P2774">
            <v>0</v>
          </cell>
          <cell r="Q2774">
            <v>0</v>
          </cell>
        </row>
        <row r="2775">
          <cell r="C2775" t="str">
            <v>Vibrador de concreto (Mikasa), electrico a 110 v</v>
          </cell>
          <cell r="D2775">
            <v>0</v>
          </cell>
          <cell r="E2775">
            <v>0</v>
          </cell>
          <cell r="F2775">
            <v>0</v>
          </cell>
          <cell r="G2775">
            <v>0</v>
          </cell>
          <cell r="H2775">
            <v>0</v>
          </cell>
          <cell r="I2775">
            <v>0</v>
          </cell>
          <cell r="J2775" t="str">
            <v>Dia</v>
          </cell>
          <cell r="K2775">
            <v>0</v>
          </cell>
          <cell r="L2775">
            <v>46162</v>
          </cell>
          <cell r="M2775">
            <v>2</v>
          </cell>
          <cell r="N2775">
            <v>0</v>
          </cell>
          <cell r="O2775">
            <v>23081</v>
          </cell>
          <cell r="P2775">
            <v>0</v>
          </cell>
          <cell r="Q2775">
            <v>0</v>
          </cell>
          <cell r="R2775">
            <v>1.5</v>
          </cell>
          <cell r="T2775" t="str">
            <v>Vibrador de concreto (Mikasa), electrico a 110 v</v>
          </cell>
        </row>
        <row r="2776">
          <cell r="C2776" t="str">
            <v>Taladro de 1/2´´, pulidora, lijadora y circular para corte extremo superior</v>
          </cell>
          <cell r="D2776">
            <v>0</v>
          </cell>
          <cell r="E2776">
            <v>0</v>
          </cell>
          <cell r="F2776">
            <v>0</v>
          </cell>
          <cell r="G2776">
            <v>0</v>
          </cell>
          <cell r="H2776">
            <v>0</v>
          </cell>
          <cell r="I2776">
            <v>0</v>
          </cell>
          <cell r="J2776" t="str">
            <v>h</v>
          </cell>
          <cell r="K2776">
            <v>0</v>
          </cell>
          <cell r="L2776">
            <v>3037</v>
          </cell>
          <cell r="M2776">
            <v>0.25</v>
          </cell>
          <cell r="N2776">
            <v>0</v>
          </cell>
          <cell r="O2776">
            <v>12148</v>
          </cell>
          <cell r="P2776">
            <v>0</v>
          </cell>
          <cell r="Q2776">
            <v>0</v>
          </cell>
          <cell r="R2776">
            <v>12</v>
          </cell>
          <cell r="T2776" t="str">
            <v>Taladro de 1/2´´, pulidora, lijadora y circular para corte extremo superior</v>
          </cell>
        </row>
        <row r="2777">
          <cell r="C2777">
            <v>0</v>
          </cell>
          <cell r="D2777">
            <v>0</v>
          </cell>
          <cell r="E2777">
            <v>0</v>
          </cell>
          <cell r="F2777">
            <v>0</v>
          </cell>
          <cell r="G2777">
            <v>0</v>
          </cell>
          <cell r="H2777">
            <v>0</v>
          </cell>
          <cell r="I2777">
            <v>0</v>
          </cell>
          <cell r="J2777" t="str">
            <v/>
          </cell>
          <cell r="K2777">
            <v>0</v>
          </cell>
          <cell r="L2777" t="str">
            <v/>
          </cell>
          <cell r="M2777">
            <v>0</v>
          </cell>
          <cell r="N2777">
            <v>0</v>
          </cell>
          <cell r="O2777">
            <v>0</v>
          </cell>
          <cell r="P2777">
            <v>0</v>
          </cell>
          <cell r="Q2777">
            <v>0</v>
          </cell>
          <cell r="R2777">
            <v>0</v>
          </cell>
          <cell r="T2777">
            <v>0</v>
          </cell>
        </row>
        <row r="2778">
          <cell r="C2778" t="str">
            <v>Herramienta Menor (Como % de Mano de Obra)</v>
          </cell>
          <cell r="D2778">
            <v>0</v>
          </cell>
          <cell r="E2778">
            <v>0</v>
          </cell>
          <cell r="F2778">
            <v>0</v>
          </cell>
          <cell r="G2778">
            <v>0</v>
          </cell>
          <cell r="H2778">
            <v>0</v>
          </cell>
          <cell r="I2778">
            <v>0</v>
          </cell>
          <cell r="J2778" t="str">
            <v>Dia</v>
          </cell>
          <cell r="K2778">
            <v>0</v>
          </cell>
          <cell r="L2778">
            <v>126500</v>
          </cell>
          <cell r="M2778">
            <v>0.05</v>
          </cell>
          <cell r="N2778">
            <v>0</v>
          </cell>
          <cell r="O2778">
            <v>6325</v>
          </cell>
          <cell r="P2778">
            <v>0</v>
          </cell>
          <cell r="Q2778">
            <v>0</v>
          </cell>
          <cell r="R2778">
            <v>18975</v>
          </cell>
          <cell r="T2778" t="str">
            <v>Herramienta Menor (Como % de Mano de Obra)</v>
          </cell>
        </row>
        <row r="2779">
          <cell r="C2779">
            <v>0</v>
          </cell>
          <cell r="D2779">
            <v>0</v>
          </cell>
          <cell r="E2779">
            <v>0</v>
          </cell>
          <cell r="F2779">
            <v>0</v>
          </cell>
          <cell r="G2779">
            <v>0</v>
          </cell>
          <cell r="H2779">
            <v>0</v>
          </cell>
          <cell r="I2779">
            <v>0</v>
          </cell>
          <cell r="J2779">
            <v>0</v>
          </cell>
          <cell r="K2779">
            <v>0</v>
          </cell>
          <cell r="L2779">
            <v>8.8900000000000007E-2</v>
          </cell>
          <cell r="M2779" t="str">
            <v>SUBTOTAL $</v>
          </cell>
          <cell r="N2779">
            <v>0</v>
          </cell>
          <cell r="O2779">
            <v>41554</v>
          </cell>
          <cell r="P2779">
            <v>0</v>
          </cell>
          <cell r="Q2779">
            <v>0</v>
          </cell>
          <cell r="T2779">
            <v>0</v>
          </cell>
        </row>
        <row r="2780">
          <cell r="C2780" t="str">
            <v>II. MATERIALES</v>
          </cell>
          <cell r="D2780">
            <v>0</v>
          </cell>
          <cell r="E2780">
            <v>0</v>
          </cell>
          <cell r="F2780">
            <v>0</v>
          </cell>
          <cell r="G2780">
            <v>0</v>
          </cell>
          <cell r="H2780">
            <v>0</v>
          </cell>
          <cell r="I2780">
            <v>0</v>
          </cell>
          <cell r="J2780">
            <v>0</v>
          </cell>
          <cell r="K2780">
            <v>0</v>
          </cell>
          <cell r="L2780">
            <v>0</v>
          </cell>
          <cell r="M2780">
            <v>0</v>
          </cell>
          <cell r="N2780">
            <v>0</v>
          </cell>
          <cell r="O2780">
            <v>0</v>
          </cell>
          <cell r="P2780">
            <v>0</v>
          </cell>
          <cell r="Q2780">
            <v>0</v>
          </cell>
          <cell r="T2780">
            <v>0</v>
          </cell>
        </row>
        <row r="2781">
          <cell r="C2781">
            <v>0</v>
          </cell>
          <cell r="D2781">
            <v>0</v>
          </cell>
          <cell r="E2781">
            <v>0</v>
          </cell>
          <cell r="F2781">
            <v>0</v>
          </cell>
          <cell r="G2781">
            <v>0</v>
          </cell>
          <cell r="H2781">
            <v>0</v>
          </cell>
          <cell r="I2781">
            <v>0</v>
          </cell>
          <cell r="J2781">
            <v>0</v>
          </cell>
          <cell r="K2781">
            <v>0</v>
          </cell>
          <cell r="L2781">
            <v>0</v>
          </cell>
          <cell r="M2781">
            <v>0</v>
          </cell>
          <cell r="N2781">
            <v>0</v>
          </cell>
          <cell r="O2781">
            <v>0</v>
          </cell>
          <cell r="P2781">
            <v>0</v>
          </cell>
          <cell r="Q2781">
            <v>0</v>
          </cell>
          <cell r="T2781">
            <v>0</v>
          </cell>
        </row>
        <row r="2782">
          <cell r="C2782" t="str">
            <v>DESCRIPCIÓN</v>
          </cell>
          <cell r="D2782">
            <v>0</v>
          </cell>
          <cell r="E2782">
            <v>0</v>
          </cell>
          <cell r="F2782">
            <v>0</v>
          </cell>
          <cell r="G2782">
            <v>0</v>
          </cell>
          <cell r="H2782">
            <v>0</v>
          </cell>
          <cell r="I2782">
            <v>0</v>
          </cell>
          <cell r="J2782">
            <v>0</v>
          </cell>
          <cell r="K2782" t="str">
            <v>UNIDAD</v>
          </cell>
          <cell r="L2782" t="str">
            <v>CANTIDAD</v>
          </cell>
          <cell r="M2782" t="str">
            <v>PRECIO UNIT.</v>
          </cell>
          <cell r="N2782">
            <v>0</v>
          </cell>
          <cell r="O2782" t="str">
            <v>Vr. UNITARIO</v>
          </cell>
          <cell r="P2782">
            <v>0</v>
          </cell>
          <cell r="Q2782">
            <v>0</v>
          </cell>
          <cell r="T2782">
            <v>0</v>
          </cell>
        </row>
        <row r="2783">
          <cell r="C2783" t="str">
            <v>Concreto Resistencia 21 (Mpa)</v>
          </cell>
          <cell r="D2783">
            <v>0</v>
          </cell>
          <cell r="E2783">
            <v>0</v>
          </cell>
          <cell r="F2783">
            <v>0</v>
          </cell>
          <cell r="G2783">
            <v>0</v>
          </cell>
          <cell r="H2783">
            <v>0</v>
          </cell>
          <cell r="I2783">
            <v>0</v>
          </cell>
          <cell r="J2783">
            <v>0</v>
          </cell>
          <cell r="K2783" t="str">
            <v>m3</v>
          </cell>
          <cell r="L2783">
            <v>0.17280000000000001</v>
          </cell>
          <cell r="M2783">
            <v>521073</v>
          </cell>
          <cell r="N2783">
            <v>0</v>
          </cell>
          <cell r="O2783">
            <v>90041</v>
          </cell>
          <cell r="P2783">
            <v>0</v>
          </cell>
          <cell r="Q2783">
            <v>0</v>
          </cell>
          <cell r="R2783">
            <v>0.52</v>
          </cell>
          <cell r="T2783" t="str">
            <v>Concreto Resistencia 21 (Mpa)</v>
          </cell>
        </row>
        <row r="2784">
          <cell r="C2784" t="str">
            <v>Sika Plastocrete DM Impermeabilizante para concreto. Presentación (Se dosifica al 0,5% del peso del cemento de la mezcla)</v>
          </cell>
          <cell r="D2784">
            <v>0</v>
          </cell>
          <cell r="E2784">
            <v>0</v>
          </cell>
          <cell r="F2784">
            <v>0</v>
          </cell>
          <cell r="G2784">
            <v>0</v>
          </cell>
          <cell r="H2784">
            <v>0</v>
          </cell>
          <cell r="I2784">
            <v>0</v>
          </cell>
          <cell r="J2784">
            <v>0</v>
          </cell>
          <cell r="K2784" t="str">
            <v>kg</v>
          </cell>
          <cell r="L2784">
            <v>0.31</v>
          </cell>
          <cell r="M2784">
            <v>26375</v>
          </cell>
          <cell r="N2784">
            <v>0</v>
          </cell>
          <cell r="O2784">
            <v>8176</v>
          </cell>
          <cell r="P2784">
            <v>0</v>
          </cell>
          <cell r="Q2784">
            <v>0</v>
          </cell>
          <cell r="R2784">
            <v>0.93</v>
          </cell>
          <cell r="T2784" t="str">
            <v>Sika Plastocrete DM Impermeabilizante para concreto. Presentación (Se dosifica al 0,5% del peso del cemento de la mezcla)</v>
          </cell>
        </row>
        <row r="2785">
          <cell r="C2785" t="str">
            <v>Super T de 19 mm. 1.53 x 2.44 m</v>
          </cell>
          <cell r="D2785">
            <v>0</v>
          </cell>
          <cell r="E2785">
            <v>0</v>
          </cell>
          <cell r="F2785">
            <v>0</v>
          </cell>
          <cell r="G2785">
            <v>0</v>
          </cell>
          <cell r="H2785">
            <v>0</v>
          </cell>
          <cell r="I2785">
            <v>0</v>
          </cell>
          <cell r="J2785">
            <v>0</v>
          </cell>
          <cell r="K2785" t="str">
            <v>un</v>
          </cell>
          <cell r="L2785">
            <v>5.3999999999999999E-2</v>
          </cell>
          <cell r="M2785">
            <v>300000</v>
          </cell>
          <cell r="N2785">
            <v>0</v>
          </cell>
          <cell r="O2785">
            <v>16200</v>
          </cell>
          <cell r="P2785">
            <v>0</v>
          </cell>
          <cell r="Q2785">
            <v>0</v>
          </cell>
          <cell r="R2785">
            <v>0.16</v>
          </cell>
          <cell r="T2785" t="str">
            <v>Super T de 19 mm. 1.53 x 2.44 m</v>
          </cell>
        </row>
        <row r="2786">
          <cell r="C2786" t="str">
            <v>Larguero 8cm. X 4cm.          L=3.00 mt.</v>
          </cell>
          <cell r="D2786">
            <v>0</v>
          </cell>
          <cell r="E2786">
            <v>0</v>
          </cell>
          <cell r="F2786">
            <v>0</v>
          </cell>
          <cell r="G2786">
            <v>0</v>
          </cell>
          <cell r="H2786">
            <v>0</v>
          </cell>
          <cell r="I2786">
            <v>0</v>
          </cell>
          <cell r="J2786">
            <v>0</v>
          </cell>
          <cell r="K2786" t="str">
            <v>u</v>
          </cell>
          <cell r="L2786">
            <v>0.08</v>
          </cell>
          <cell r="M2786">
            <v>10645</v>
          </cell>
          <cell r="N2786">
            <v>0</v>
          </cell>
          <cell r="O2786">
            <v>852</v>
          </cell>
          <cell r="P2786">
            <v>0</v>
          </cell>
          <cell r="Q2786">
            <v>0</v>
          </cell>
          <cell r="R2786">
            <v>0.24</v>
          </cell>
          <cell r="T2786" t="str">
            <v>Larguero 8cm. X 4cm.          L=3.00 mt.</v>
          </cell>
        </row>
        <row r="2787">
          <cell r="C2787" t="str">
            <v>Aditivo Separol N- 20 Kg Sika - Rendimiento Aprox=300m2</v>
          </cell>
          <cell r="D2787">
            <v>0</v>
          </cell>
          <cell r="E2787">
            <v>0</v>
          </cell>
          <cell r="F2787">
            <v>0</v>
          </cell>
          <cell r="G2787">
            <v>0</v>
          </cell>
          <cell r="H2787">
            <v>0</v>
          </cell>
          <cell r="I2787">
            <v>0</v>
          </cell>
          <cell r="J2787">
            <v>0</v>
          </cell>
          <cell r="K2787" t="str">
            <v>u</v>
          </cell>
          <cell r="L2787">
            <v>3.5000000000000001E-3</v>
          </cell>
          <cell r="M2787">
            <v>163823</v>
          </cell>
          <cell r="N2787">
            <v>0</v>
          </cell>
          <cell r="O2787">
            <v>573</v>
          </cell>
          <cell r="P2787">
            <v>0</v>
          </cell>
          <cell r="Q2787">
            <v>0</v>
          </cell>
          <cell r="R2787">
            <v>0.01</v>
          </cell>
          <cell r="T2787" t="str">
            <v>Aditivo Separol N- 20 Kg Sika - Rendimiento Aprox=300m2</v>
          </cell>
        </row>
        <row r="2788">
          <cell r="C2788" t="str">
            <v>Clavos Hierro 2 1/2 Pulgadas 350 Gramos(105 Clavos Apx Caja)</v>
          </cell>
          <cell r="D2788">
            <v>0</v>
          </cell>
          <cell r="E2788">
            <v>0</v>
          </cell>
          <cell r="F2788">
            <v>0</v>
          </cell>
          <cell r="G2788">
            <v>0</v>
          </cell>
          <cell r="H2788">
            <v>0</v>
          </cell>
          <cell r="I2788">
            <v>0</v>
          </cell>
          <cell r="J2788">
            <v>0</v>
          </cell>
          <cell r="K2788" t="str">
            <v>u</v>
          </cell>
          <cell r="L2788">
            <v>0.19</v>
          </cell>
          <cell r="M2788">
            <v>4620</v>
          </cell>
          <cell r="N2788">
            <v>0</v>
          </cell>
          <cell r="O2788">
            <v>878</v>
          </cell>
          <cell r="P2788">
            <v>0</v>
          </cell>
          <cell r="Q2788">
            <v>0</v>
          </cell>
          <cell r="R2788">
            <v>0.56999999999999995</v>
          </cell>
          <cell r="T2788" t="str">
            <v>Clavos Hierro 2 1/2 Pulgadas 350 Gramos(105 Clavos Apx Caja)</v>
          </cell>
        </row>
        <row r="2789">
          <cell r="C2789" t="str">
            <v>Acero refuerzo G-60</v>
          </cell>
          <cell r="D2789">
            <v>0</v>
          </cell>
          <cell r="E2789">
            <v>0</v>
          </cell>
          <cell r="F2789">
            <v>0</v>
          </cell>
          <cell r="G2789">
            <v>0</v>
          </cell>
          <cell r="H2789">
            <v>0</v>
          </cell>
          <cell r="I2789">
            <v>0</v>
          </cell>
          <cell r="J2789">
            <v>0</v>
          </cell>
          <cell r="K2789" t="str">
            <v>Kg</v>
          </cell>
          <cell r="L2789">
            <v>6.8200000000000012</v>
          </cell>
          <cell r="M2789">
            <v>4850</v>
          </cell>
          <cell r="N2789">
            <v>0</v>
          </cell>
          <cell r="O2789">
            <v>33077</v>
          </cell>
          <cell r="P2789">
            <v>0</v>
          </cell>
          <cell r="Q2789">
            <v>0</v>
          </cell>
          <cell r="R2789">
            <v>20.46</v>
          </cell>
          <cell r="T2789" t="str">
            <v>Acero refuerzo G-60</v>
          </cell>
        </row>
        <row r="2790">
          <cell r="C2790" t="str">
            <v>Alambre negro para amarre calibre 18</v>
          </cell>
          <cell r="D2790">
            <v>0</v>
          </cell>
          <cell r="E2790">
            <v>0</v>
          </cell>
          <cell r="F2790">
            <v>0</v>
          </cell>
          <cell r="G2790">
            <v>0</v>
          </cell>
          <cell r="H2790">
            <v>0</v>
          </cell>
          <cell r="I2790">
            <v>0</v>
          </cell>
          <cell r="J2790">
            <v>0</v>
          </cell>
          <cell r="K2790" t="str">
            <v>kg</v>
          </cell>
          <cell r="L2790">
            <v>0.1</v>
          </cell>
          <cell r="M2790">
            <v>11400</v>
          </cell>
          <cell r="N2790">
            <v>0</v>
          </cell>
          <cell r="O2790">
            <v>1140</v>
          </cell>
          <cell r="P2790">
            <v>0</v>
          </cell>
          <cell r="Q2790">
            <v>0</v>
          </cell>
          <cell r="R2790">
            <v>0.3</v>
          </cell>
          <cell r="T2790" t="str">
            <v>Alambre negro para amarre calibre 18</v>
          </cell>
        </row>
        <row r="2791">
          <cell r="C2791" t="str">
            <v>Herraje para marco y tapa de caja de inspección. Medidas tapa 0.4 m x 0.4 m - Según especificación EPM</v>
          </cell>
          <cell r="D2791">
            <v>0</v>
          </cell>
          <cell r="E2791">
            <v>0</v>
          </cell>
          <cell r="F2791">
            <v>0</v>
          </cell>
          <cell r="G2791">
            <v>0</v>
          </cell>
          <cell r="H2791">
            <v>0</v>
          </cell>
          <cell r="I2791">
            <v>0</v>
          </cell>
          <cell r="J2791">
            <v>0</v>
          </cell>
          <cell r="K2791" t="str">
            <v>u</v>
          </cell>
          <cell r="L2791">
            <v>1</v>
          </cell>
          <cell r="M2791">
            <v>148216</v>
          </cell>
          <cell r="N2791">
            <v>0</v>
          </cell>
          <cell r="O2791">
            <v>148216</v>
          </cell>
          <cell r="P2791">
            <v>0</v>
          </cell>
          <cell r="Q2791">
            <v>0</v>
          </cell>
          <cell r="R2791">
            <v>3</v>
          </cell>
          <cell r="T2791" t="str">
            <v>Herraje para marco y tapa de caja de inspección. Medidas tapa 0.4 m x 0.4 m - Según especificación EPM</v>
          </cell>
        </row>
        <row r="2792">
          <cell r="C2792">
            <v>0</v>
          </cell>
          <cell r="D2792">
            <v>0</v>
          </cell>
          <cell r="E2792">
            <v>0</v>
          </cell>
          <cell r="F2792">
            <v>0</v>
          </cell>
          <cell r="G2792">
            <v>0</v>
          </cell>
          <cell r="H2792">
            <v>0</v>
          </cell>
          <cell r="I2792">
            <v>0</v>
          </cell>
          <cell r="J2792">
            <v>0</v>
          </cell>
          <cell r="K2792" t="str">
            <v/>
          </cell>
          <cell r="L2792">
            <v>0</v>
          </cell>
          <cell r="M2792">
            <v>0</v>
          </cell>
          <cell r="N2792">
            <v>0</v>
          </cell>
          <cell r="O2792">
            <v>0</v>
          </cell>
          <cell r="P2792">
            <v>0</v>
          </cell>
          <cell r="Q2792">
            <v>0</v>
          </cell>
          <cell r="R2792">
            <v>0</v>
          </cell>
          <cell r="T2792">
            <v>0</v>
          </cell>
        </row>
        <row r="2793">
          <cell r="C2793">
            <v>0</v>
          </cell>
          <cell r="D2793">
            <v>0</v>
          </cell>
          <cell r="E2793">
            <v>0</v>
          </cell>
          <cell r="F2793">
            <v>0</v>
          </cell>
          <cell r="G2793">
            <v>0</v>
          </cell>
          <cell r="H2793">
            <v>0</v>
          </cell>
          <cell r="I2793">
            <v>0</v>
          </cell>
          <cell r="J2793">
            <v>0</v>
          </cell>
          <cell r="K2793">
            <v>0</v>
          </cell>
          <cell r="L2793">
            <v>0.64029999999999998</v>
          </cell>
          <cell r="M2793" t="str">
            <v>SUBTOTAL $</v>
          </cell>
          <cell r="N2793">
            <v>0</v>
          </cell>
          <cell r="O2793">
            <v>299153</v>
          </cell>
          <cell r="P2793">
            <v>0</v>
          </cell>
          <cell r="Q2793">
            <v>0</v>
          </cell>
          <cell r="T2793">
            <v>0</v>
          </cell>
        </row>
        <row r="2794">
          <cell r="C2794" t="str">
            <v>III. TRANSPORTES</v>
          </cell>
          <cell r="D2794">
            <v>0</v>
          </cell>
          <cell r="E2794">
            <v>0</v>
          </cell>
          <cell r="F2794">
            <v>0</v>
          </cell>
          <cell r="G2794">
            <v>0</v>
          </cell>
          <cell r="H2794">
            <v>0</v>
          </cell>
          <cell r="I2794">
            <v>0</v>
          </cell>
          <cell r="J2794">
            <v>0</v>
          </cell>
          <cell r="K2794">
            <v>0</v>
          </cell>
          <cell r="L2794">
            <v>0</v>
          </cell>
          <cell r="M2794">
            <v>0</v>
          </cell>
          <cell r="N2794">
            <v>0</v>
          </cell>
          <cell r="O2794">
            <v>0</v>
          </cell>
          <cell r="P2794">
            <v>0</v>
          </cell>
          <cell r="Q2794">
            <v>0</v>
          </cell>
          <cell r="T2794">
            <v>0</v>
          </cell>
        </row>
        <row r="2795">
          <cell r="C2795">
            <v>0</v>
          </cell>
          <cell r="D2795">
            <v>0</v>
          </cell>
          <cell r="E2795">
            <v>0</v>
          </cell>
          <cell r="F2795">
            <v>0</v>
          </cell>
          <cell r="G2795">
            <v>0</v>
          </cell>
          <cell r="H2795">
            <v>0</v>
          </cell>
          <cell r="I2795">
            <v>0</v>
          </cell>
          <cell r="J2795">
            <v>0</v>
          </cell>
          <cell r="K2795">
            <v>0</v>
          </cell>
          <cell r="L2795">
            <v>0</v>
          </cell>
          <cell r="M2795">
            <v>0</v>
          </cell>
          <cell r="N2795">
            <v>0</v>
          </cell>
          <cell r="O2795">
            <v>0</v>
          </cell>
          <cell r="P2795">
            <v>0</v>
          </cell>
          <cell r="Q2795">
            <v>0</v>
          </cell>
          <cell r="T2795">
            <v>0</v>
          </cell>
        </row>
        <row r="2796">
          <cell r="C2796" t="str">
            <v>MATERIAL</v>
          </cell>
          <cell r="D2796">
            <v>0</v>
          </cell>
          <cell r="E2796">
            <v>0</v>
          </cell>
          <cell r="F2796">
            <v>0</v>
          </cell>
          <cell r="G2796">
            <v>0</v>
          </cell>
          <cell r="H2796">
            <v>0</v>
          </cell>
          <cell r="I2796">
            <v>0</v>
          </cell>
          <cell r="J2796" t="str">
            <v>VOL. o PESO</v>
          </cell>
          <cell r="K2796" t="str">
            <v>DISTANCIA</v>
          </cell>
          <cell r="L2796" t="str">
            <v>M3 o Ton/Km</v>
          </cell>
          <cell r="M2796" t="str">
            <v>TARIFA</v>
          </cell>
          <cell r="N2796">
            <v>0</v>
          </cell>
          <cell r="O2796" t="str">
            <v>Vr. UNITARIO</v>
          </cell>
          <cell r="P2796">
            <v>0</v>
          </cell>
          <cell r="Q2796">
            <v>0</v>
          </cell>
          <cell r="T2796">
            <v>0</v>
          </cell>
        </row>
        <row r="2797">
          <cell r="C2797">
            <v>0</v>
          </cell>
          <cell r="D2797">
            <v>0</v>
          </cell>
          <cell r="E2797">
            <v>0</v>
          </cell>
          <cell r="F2797">
            <v>0</v>
          </cell>
          <cell r="G2797">
            <v>0</v>
          </cell>
          <cell r="H2797">
            <v>0</v>
          </cell>
          <cell r="I2797">
            <v>0</v>
          </cell>
          <cell r="J2797" t="str">
            <v/>
          </cell>
          <cell r="K2797">
            <v>0</v>
          </cell>
          <cell r="L2797">
            <v>0</v>
          </cell>
          <cell r="M2797">
            <v>0</v>
          </cell>
          <cell r="N2797">
            <v>0</v>
          </cell>
          <cell r="O2797">
            <v>0</v>
          </cell>
          <cell r="P2797">
            <v>0</v>
          </cell>
          <cell r="Q2797">
            <v>0</v>
          </cell>
          <cell r="R2797">
            <v>0</v>
          </cell>
          <cell r="T2797">
            <v>0</v>
          </cell>
        </row>
        <row r="2798">
          <cell r="C2798">
            <v>0</v>
          </cell>
          <cell r="D2798">
            <v>0</v>
          </cell>
          <cell r="E2798">
            <v>0</v>
          </cell>
          <cell r="F2798">
            <v>0</v>
          </cell>
          <cell r="G2798">
            <v>0</v>
          </cell>
          <cell r="H2798">
            <v>0</v>
          </cell>
          <cell r="I2798">
            <v>0</v>
          </cell>
          <cell r="J2798" t="str">
            <v/>
          </cell>
          <cell r="K2798">
            <v>0</v>
          </cell>
          <cell r="L2798">
            <v>0</v>
          </cell>
          <cell r="M2798">
            <v>0</v>
          </cell>
          <cell r="N2798">
            <v>0</v>
          </cell>
          <cell r="O2798">
            <v>0</v>
          </cell>
          <cell r="P2798">
            <v>0</v>
          </cell>
          <cell r="Q2798">
            <v>0</v>
          </cell>
          <cell r="R2798">
            <v>0</v>
          </cell>
          <cell r="T2798">
            <v>0</v>
          </cell>
        </row>
        <row r="2799">
          <cell r="C2799">
            <v>0</v>
          </cell>
          <cell r="D2799">
            <v>0</v>
          </cell>
          <cell r="E2799">
            <v>0</v>
          </cell>
          <cell r="F2799">
            <v>0</v>
          </cell>
          <cell r="G2799">
            <v>0</v>
          </cell>
          <cell r="H2799">
            <v>0</v>
          </cell>
          <cell r="I2799">
            <v>0</v>
          </cell>
          <cell r="J2799" t="str">
            <v/>
          </cell>
          <cell r="K2799">
            <v>0</v>
          </cell>
          <cell r="L2799">
            <v>0</v>
          </cell>
          <cell r="M2799">
            <v>0</v>
          </cell>
          <cell r="N2799">
            <v>0</v>
          </cell>
          <cell r="O2799">
            <v>0</v>
          </cell>
          <cell r="P2799">
            <v>0</v>
          </cell>
          <cell r="Q2799">
            <v>0</v>
          </cell>
          <cell r="R2799">
            <v>0</v>
          </cell>
          <cell r="T2799">
            <v>0</v>
          </cell>
        </row>
        <row r="2800">
          <cell r="C2800">
            <v>0</v>
          </cell>
          <cell r="D2800">
            <v>0</v>
          </cell>
          <cell r="E2800">
            <v>0</v>
          </cell>
          <cell r="F2800">
            <v>0</v>
          </cell>
          <cell r="G2800">
            <v>0</v>
          </cell>
          <cell r="H2800">
            <v>0</v>
          </cell>
          <cell r="I2800">
            <v>0</v>
          </cell>
          <cell r="J2800">
            <v>0</v>
          </cell>
          <cell r="K2800">
            <v>0</v>
          </cell>
          <cell r="L2800">
            <v>0</v>
          </cell>
          <cell r="M2800" t="str">
            <v>SUBTOTAL $</v>
          </cell>
          <cell r="N2800">
            <v>0</v>
          </cell>
          <cell r="O2800">
            <v>0</v>
          </cell>
          <cell r="P2800">
            <v>0</v>
          </cell>
          <cell r="Q2800">
            <v>0</v>
          </cell>
          <cell r="T2800">
            <v>0</v>
          </cell>
        </row>
        <row r="2801">
          <cell r="C2801" t="str">
            <v>IV. MANO DE OBRA</v>
          </cell>
          <cell r="D2801">
            <v>0</v>
          </cell>
          <cell r="E2801">
            <v>0</v>
          </cell>
          <cell r="F2801">
            <v>0</v>
          </cell>
          <cell r="G2801">
            <v>0</v>
          </cell>
          <cell r="H2801">
            <v>0</v>
          </cell>
          <cell r="I2801">
            <v>0</v>
          </cell>
          <cell r="J2801">
            <v>0</v>
          </cell>
          <cell r="K2801">
            <v>0</v>
          </cell>
          <cell r="L2801">
            <v>0</v>
          </cell>
          <cell r="M2801">
            <v>0</v>
          </cell>
          <cell r="N2801">
            <v>0</v>
          </cell>
          <cell r="O2801">
            <v>0</v>
          </cell>
          <cell r="P2801">
            <v>0</v>
          </cell>
          <cell r="Q2801">
            <v>0</v>
          </cell>
          <cell r="T2801">
            <v>0</v>
          </cell>
        </row>
        <row r="2802">
          <cell r="C2802">
            <v>0</v>
          </cell>
          <cell r="D2802">
            <v>0</v>
          </cell>
          <cell r="E2802">
            <v>0</v>
          </cell>
          <cell r="F2802">
            <v>0</v>
          </cell>
          <cell r="G2802">
            <v>0</v>
          </cell>
          <cell r="H2802">
            <v>0</v>
          </cell>
          <cell r="I2802">
            <v>0</v>
          </cell>
          <cell r="J2802">
            <v>0</v>
          </cell>
          <cell r="K2802">
            <v>0</v>
          </cell>
          <cell r="L2802">
            <v>0</v>
          </cell>
          <cell r="M2802">
            <v>0</v>
          </cell>
          <cell r="N2802">
            <v>0</v>
          </cell>
          <cell r="O2802">
            <v>0</v>
          </cell>
          <cell r="P2802">
            <v>0</v>
          </cell>
          <cell r="Q2802">
            <v>0</v>
          </cell>
          <cell r="T2802">
            <v>0</v>
          </cell>
        </row>
        <row r="2803">
          <cell r="C2803" t="str">
            <v>TRABAJADOR</v>
          </cell>
          <cell r="D2803">
            <v>0</v>
          </cell>
          <cell r="E2803">
            <v>0</v>
          </cell>
          <cell r="F2803">
            <v>0</v>
          </cell>
          <cell r="G2803">
            <v>0</v>
          </cell>
          <cell r="H2803">
            <v>0</v>
          </cell>
          <cell r="I2803" t="str">
            <v>CANTIDAD</v>
          </cell>
          <cell r="J2803" t="str">
            <v>JORNAL</v>
          </cell>
          <cell r="K2803" t="str">
            <v>PRESTACIONES</v>
          </cell>
          <cell r="L2803" t="str">
            <v>JORNAL TOTAL</v>
          </cell>
          <cell r="M2803" t="str">
            <v>RENDIMIENTO</v>
          </cell>
          <cell r="N2803">
            <v>0</v>
          </cell>
          <cell r="O2803" t="str">
            <v>Vr. UNITARIO</v>
          </cell>
          <cell r="P2803">
            <v>0</v>
          </cell>
          <cell r="Q2803">
            <v>0</v>
          </cell>
          <cell r="R2803">
            <v>0</v>
          </cell>
          <cell r="T2803">
            <v>0</v>
          </cell>
        </row>
        <row r="2804">
          <cell r="C2804" t="str">
            <v>Oficial</v>
          </cell>
          <cell r="D2804">
            <v>0</v>
          </cell>
          <cell r="E2804">
            <v>0</v>
          </cell>
          <cell r="F2804">
            <v>0</v>
          </cell>
          <cell r="G2804">
            <v>0</v>
          </cell>
          <cell r="H2804">
            <v>0</v>
          </cell>
          <cell r="I2804">
            <v>1</v>
          </cell>
          <cell r="J2804">
            <v>88160</v>
          </cell>
          <cell r="K2804">
            <v>1.6933</v>
          </cell>
          <cell r="L2804">
            <v>149281</v>
          </cell>
          <cell r="M2804">
            <v>2</v>
          </cell>
          <cell r="N2804">
            <v>0</v>
          </cell>
          <cell r="O2804">
            <v>74641</v>
          </cell>
          <cell r="P2804">
            <v>0</v>
          </cell>
          <cell r="Q2804">
            <v>0</v>
          </cell>
          <cell r="R2804">
            <v>1.5</v>
          </cell>
          <cell r="T2804" t="str">
            <v>Oficial</v>
          </cell>
        </row>
        <row r="2805">
          <cell r="C2805" t="str">
            <v>Ayudante Entendido</v>
          </cell>
          <cell r="D2805">
            <v>0</v>
          </cell>
          <cell r="E2805">
            <v>0</v>
          </cell>
          <cell r="F2805">
            <v>0</v>
          </cell>
          <cell r="G2805">
            <v>0</v>
          </cell>
          <cell r="H2805">
            <v>0</v>
          </cell>
          <cell r="I2805">
            <v>1</v>
          </cell>
          <cell r="J2805">
            <v>60367</v>
          </cell>
          <cell r="K2805">
            <v>1.7181</v>
          </cell>
          <cell r="L2805">
            <v>103717</v>
          </cell>
          <cell r="M2805">
            <v>2</v>
          </cell>
          <cell r="N2805">
            <v>0</v>
          </cell>
          <cell r="O2805">
            <v>51859</v>
          </cell>
          <cell r="P2805">
            <v>0</v>
          </cell>
          <cell r="Q2805">
            <v>0</v>
          </cell>
          <cell r="R2805">
            <v>1.5</v>
          </cell>
          <cell r="T2805" t="str">
            <v>Ayudante Entendido</v>
          </cell>
        </row>
        <row r="2806">
          <cell r="C2806">
            <v>0</v>
          </cell>
          <cell r="D2806">
            <v>0</v>
          </cell>
          <cell r="E2806">
            <v>0</v>
          </cell>
          <cell r="F2806">
            <v>0</v>
          </cell>
          <cell r="G2806">
            <v>0</v>
          </cell>
          <cell r="H2806">
            <v>0</v>
          </cell>
          <cell r="I2806">
            <v>0</v>
          </cell>
          <cell r="J2806">
            <v>0</v>
          </cell>
          <cell r="K2806">
            <v>0</v>
          </cell>
          <cell r="L2806">
            <v>0</v>
          </cell>
          <cell r="M2806">
            <v>0</v>
          </cell>
          <cell r="N2806">
            <v>0</v>
          </cell>
          <cell r="O2806">
            <v>0</v>
          </cell>
          <cell r="P2806">
            <v>0</v>
          </cell>
          <cell r="Q2806">
            <v>0</v>
          </cell>
          <cell r="R2806">
            <v>0</v>
          </cell>
          <cell r="T2806">
            <v>0</v>
          </cell>
        </row>
        <row r="2807">
          <cell r="C2807">
            <v>0</v>
          </cell>
          <cell r="D2807">
            <v>0</v>
          </cell>
          <cell r="E2807">
            <v>0</v>
          </cell>
          <cell r="F2807">
            <v>0</v>
          </cell>
          <cell r="G2807">
            <v>0</v>
          </cell>
          <cell r="H2807">
            <v>0</v>
          </cell>
          <cell r="I2807">
            <v>0</v>
          </cell>
          <cell r="J2807">
            <v>0</v>
          </cell>
          <cell r="K2807">
            <v>0</v>
          </cell>
          <cell r="L2807">
            <v>0.27079999999999999</v>
          </cell>
          <cell r="M2807" t="str">
            <v>SUBTOTAL $</v>
          </cell>
          <cell r="N2807">
            <v>0</v>
          </cell>
          <cell r="O2807">
            <v>126500</v>
          </cell>
          <cell r="P2807">
            <v>0</v>
          </cell>
          <cell r="Q2807">
            <v>0</v>
          </cell>
          <cell r="T2807">
            <v>0</v>
          </cell>
        </row>
        <row r="2808">
          <cell r="C2808">
            <v>0</v>
          </cell>
          <cell r="D2808">
            <v>0</v>
          </cell>
          <cell r="E2808">
            <v>0</v>
          </cell>
          <cell r="F2808">
            <v>0</v>
          </cell>
          <cell r="G2808">
            <v>0</v>
          </cell>
          <cell r="H2808">
            <v>0</v>
          </cell>
          <cell r="I2808">
            <v>0</v>
          </cell>
          <cell r="J2808">
            <v>0</v>
          </cell>
          <cell r="K2808">
            <v>0</v>
          </cell>
          <cell r="L2808">
            <v>0</v>
          </cell>
          <cell r="M2808">
            <v>0</v>
          </cell>
          <cell r="N2808">
            <v>0</v>
          </cell>
          <cell r="O2808">
            <v>0</v>
          </cell>
          <cell r="P2808">
            <v>0</v>
          </cell>
          <cell r="Q2808">
            <v>0</v>
          </cell>
        </row>
        <row r="2809">
          <cell r="C2809" t="str">
            <v>TOTAL COSTO DIRECTO $</v>
          </cell>
          <cell r="D2809">
            <v>0</v>
          </cell>
          <cell r="E2809">
            <v>0</v>
          </cell>
          <cell r="F2809">
            <v>0</v>
          </cell>
          <cell r="G2809">
            <v>0</v>
          </cell>
          <cell r="H2809">
            <v>0</v>
          </cell>
          <cell r="I2809">
            <v>0</v>
          </cell>
          <cell r="J2809">
            <v>0</v>
          </cell>
          <cell r="K2809">
            <v>0</v>
          </cell>
          <cell r="L2809">
            <v>0</v>
          </cell>
          <cell r="M2809">
            <v>0</v>
          </cell>
          <cell r="N2809">
            <v>0</v>
          </cell>
          <cell r="O2809">
            <v>467207</v>
          </cell>
          <cell r="P2809">
            <v>0</v>
          </cell>
          <cell r="Q2809">
            <v>0</v>
          </cell>
        </row>
        <row r="2810">
          <cell r="C2810" t="str">
            <v>V. COSTOS INDIRECTOS</v>
          </cell>
          <cell r="D2810">
            <v>0</v>
          </cell>
          <cell r="E2810">
            <v>0</v>
          </cell>
          <cell r="F2810">
            <v>0</v>
          </cell>
          <cell r="G2810">
            <v>0</v>
          </cell>
          <cell r="H2810">
            <v>0</v>
          </cell>
          <cell r="I2810">
            <v>0</v>
          </cell>
          <cell r="J2810">
            <v>0</v>
          </cell>
          <cell r="K2810">
            <v>0</v>
          </cell>
          <cell r="L2810">
            <v>0</v>
          </cell>
          <cell r="M2810">
            <v>0</v>
          </cell>
          <cell r="N2810">
            <v>0</v>
          </cell>
          <cell r="O2810">
            <v>0</v>
          </cell>
          <cell r="P2810">
            <v>0</v>
          </cell>
          <cell r="Q2810">
            <v>0</v>
          </cell>
        </row>
        <row r="2811">
          <cell r="C2811">
            <v>0</v>
          </cell>
          <cell r="D2811">
            <v>0</v>
          </cell>
          <cell r="E2811">
            <v>0</v>
          </cell>
          <cell r="F2811">
            <v>0</v>
          </cell>
          <cell r="G2811">
            <v>0</v>
          </cell>
          <cell r="H2811">
            <v>0</v>
          </cell>
          <cell r="I2811">
            <v>0</v>
          </cell>
          <cell r="J2811">
            <v>0</v>
          </cell>
          <cell r="K2811">
            <v>0</v>
          </cell>
          <cell r="L2811">
            <v>0</v>
          </cell>
          <cell r="M2811">
            <v>0</v>
          </cell>
          <cell r="N2811">
            <v>0</v>
          </cell>
          <cell r="O2811">
            <v>0</v>
          </cell>
          <cell r="P2811">
            <v>0</v>
          </cell>
          <cell r="Q2811">
            <v>0</v>
          </cell>
        </row>
        <row r="2812">
          <cell r="C2812" t="str">
            <v>Descripción</v>
          </cell>
          <cell r="D2812">
            <v>0</v>
          </cell>
          <cell r="E2812">
            <v>0</v>
          </cell>
          <cell r="F2812">
            <v>0</v>
          </cell>
          <cell r="G2812">
            <v>0</v>
          </cell>
          <cell r="H2812">
            <v>0</v>
          </cell>
          <cell r="I2812">
            <v>0</v>
          </cell>
          <cell r="J2812">
            <v>0</v>
          </cell>
          <cell r="K2812">
            <v>0</v>
          </cell>
          <cell r="L2812" t="str">
            <v>Porcentaje</v>
          </cell>
          <cell r="M2812" t="str">
            <v>Valor Total</v>
          </cell>
          <cell r="N2812">
            <v>0</v>
          </cell>
          <cell r="O2812">
            <v>0</v>
          </cell>
          <cell r="P2812">
            <v>0</v>
          </cell>
          <cell r="Q2812">
            <v>0</v>
          </cell>
        </row>
        <row r="2813">
          <cell r="C2813" t="str">
            <v>ADMINISTRACION</v>
          </cell>
          <cell r="D2813">
            <v>0</v>
          </cell>
          <cell r="E2813">
            <v>0</v>
          </cell>
          <cell r="F2813">
            <v>0</v>
          </cell>
          <cell r="G2813">
            <v>0</v>
          </cell>
          <cell r="H2813">
            <v>0</v>
          </cell>
          <cell r="I2813">
            <v>0</v>
          </cell>
          <cell r="J2813">
            <v>0</v>
          </cell>
          <cell r="K2813">
            <v>0</v>
          </cell>
          <cell r="L2813">
            <v>0.23930000000000001</v>
          </cell>
          <cell r="M2813">
            <v>111803</v>
          </cell>
          <cell r="N2813">
            <v>0</v>
          </cell>
          <cell r="O2813">
            <v>0</v>
          </cell>
          <cell r="P2813">
            <v>0</v>
          </cell>
          <cell r="Q2813">
            <v>0</v>
          </cell>
        </row>
        <row r="2814">
          <cell r="C2814" t="str">
            <v xml:space="preserve">IMPREVISTOS </v>
          </cell>
          <cell r="D2814">
            <v>0</v>
          </cell>
          <cell r="E2814">
            <v>0</v>
          </cell>
          <cell r="F2814">
            <v>0</v>
          </cell>
          <cell r="G2814">
            <v>0</v>
          </cell>
          <cell r="H2814">
            <v>0</v>
          </cell>
          <cell r="I2814">
            <v>0</v>
          </cell>
          <cell r="J2814">
            <v>0</v>
          </cell>
          <cell r="K2814">
            <v>0</v>
          </cell>
          <cell r="L2814">
            <v>0</v>
          </cell>
          <cell r="M2814">
            <v>0</v>
          </cell>
          <cell r="N2814">
            <v>0</v>
          </cell>
          <cell r="O2814">
            <v>0</v>
          </cell>
          <cell r="P2814">
            <v>0</v>
          </cell>
          <cell r="Q2814">
            <v>0</v>
          </cell>
        </row>
        <row r="2815">
          <cell r="C2815" t="str">
            <v>UTILIDAD</v>
          </cell>
          <cell r="D2815">
            <v>0</v>
          </cell>
          <cell r="E2815">
            <v>0</v>
          </cell>
          <cell r="F2815">
            <v>0</v>
          </cell>
          <cell r="G2815">
            <v>0</v>
          </cell>
          <cell r="H2815">
            <v>0</v>
          </cell>
          <cell r="I2815">
            <v>0</v>
          </cell>
          <cell r="J2815">
            <v>0</v>
          </cell>
          <cell r="K2815">
            <v>0</v>
          </cell>
          <cell r="L2815">
            <v>0.05</v>
          </cell>
          <cell r="M2815">
            <v>23360</v>
          </cell>
          <cell r="N2815">
            <v>0</v>
          </cell>
          <cell r="O2815">
            <v>0</v>
          </cell>
          <cell r="P2815">
            <v>0</v>
          </cell>
          <cell r="Q2815">
            <v>0</v>
          </cell>
        </row>
        <row r="2816">
          <cell r="C2816" t="str">
            <v>SUBTOTAL $</v>
          </cell>
          <cell r="D2816">
            <v>0</v>
          </cell>
          <cell r="E2816">
            <v>0</v>
          </cell>
          <cell r="F2816">
            <v>0</v>
          </cell>
          <cell r="G2816">
            <v>0</v>
          </cell>
          <cell r="H2816">
            <v>0</v>
          </cell>
          <cell r="I2816">
            <v>0</v>
          </cell>
          <cell r="J2816">
            <v>0</v>
          </cell>
          <cell r="K2816">
            <v>0</v>
          </cell>
          <cell r="L2816">
            <v>0</v>
          </cell>
          <cell r="M2816">
            <v>0</v>
          </cell>
          <cell r="N2816">
            <v>0</v>
          </cell>
          <cell r="O2816">
            <v>135163</v>
          </cell>
          <cell r="P2816">
            <v>0</v>
          </cell>
          <cell r="Q2816">
            <v>0</v>
          </cell>
        </row>
        <row r="2817">
          <cell r="C2817">
            <v>0</v>
          </cell>
          <cell r="D2817">
            <v>0</v>
          </cell>
          <cell r="E2817">
            <v>0</v>
          </cell>
          <cell r="F2817">
            <v>0</v>
          </cell>
          <cell r="G2817">
            <v>0</v>
          </cell>
          <cell r="H2817">
            <v>0</v>
          </cell>
          <cell r="I2817">
            <v>0</v>
          </cell>
          <cell r="J2817">
            <v>0</v>
          </cell>
          <cell r="K2817">
            <v>0</v>
          </cell>
          <cell r="L2817">
            <v>0</v>
          </cell>
          <cell r="M2817">
            <v>0</v>
          </cell>
          <cell r="N2817">
            <v>0</v>
          </cell>
          <cell r="O2817">
            <v>0</v>
          </cell>
          <cell r="P2817">
            <v>0</v>
          </cell>
          <cell r="Q2817">
            <v>0</v>
          </cell>
        </row>
        <row r="2818">
          <cell r="C2818" t="str">
            <v>Precio Unitario Total Aproximado al peso $</v>
          </cell>
          <cell r="D2818">
            <v>0</v>
          </cell>
          <cell r="E2818">
            <v>0</v>
          </cell>
          <cell r="F2818">
            <v>0</v>
          </cell>
          <cell r="G2818">
            <v>0</v>
          </cell>
          <cell r="H2818">
            <v>0</v>
          </cell>
          <cell r="I2818">
            <v>0</v>
          </cell>
          <cell r="J2818">
            <v>0</v>
          </cell>
          <cell r="K2818">
            <v>0</v>
          </cell>
          <cell r="L2818">
            <v>0</v>
          </cell>
          <cell r="M2818">
            <v>0</v>
          </cell>
          <cell r="N2818">
            <v>0</v>
          </cell>
          <cell r="O2818">
            <v>602370</v>
          </cell>
          <cell r="P2818">
            <v>0</v>
          </cell>
          <cell r="Q2818">
            <v>0</v>
          </cell>
        </row>
        <row r="2819">
          <cell r="C2819">
            <v>0</v>
          </cell>
          <cell r="D2819">
            <v>0</v>
          </cell>
          <cell r="E2819">
            <v>0</v>
          </cell>
          <cell r="F2819">
            <v>0</v>
          </cell>
          <cell r="G2819">
            <v>0</v>
          </cell>
          <cell r="H2819">
            <v>0</v>
          </cell>
          <cell r="I2819">
            <v>0</v>
          </cell>
          <cell r="J2819">
            <v>0</v>
          </cell>
          <cell r="K2819">
            <v>0</v>
          </cell>
          <cell r="L2819">
            <v>0</v>
          </cell>
          <cell r="M2819">
            <v>0</v>
          </cell>
          <cell r="N2819">
            <v>0</v>
          </cell>
          <cell r="O2819">
            <v>0</v>
          </cell>
          <cell r="P2819">
            <v>0</v>
          </cell>
          <cell r="Q2819">
            <v>0</v>
          </cell>
        </row>
        <row r="2820">
          <cell r="C2820">
            <v>0</v>
          </cell>
          <cell r="D2820">
            <v>0</v>
          </cell>
          <cell r="E2820">
            <v>0</v>
          </cell>
          <cell r="F2820">
            <v>0</v>
          </cell>
          <cell r="G2820">
            <v>0</v>
          </cell>
          <cell r="H2820">
            <v>0</v>
          </cell>
          <cell r="I2820">
            <v>0</v>
          </cell>
          <cell r="J2820">
            <v>0</v>
          </cell>
          <cell r="K2820">
            <v>0</v>
          </cell>
          <cell r="L2820">
            <v>0</v>
          </cell>
          <cell r="M2820">
            <v>0</v>
          </cell>
          <cell r="N2820">
            <v>0</v>
          </cell>
          <cell r="O2820">
            <v>0</v>
          </cell>
          <cell r="P2820">
            <v>0</v>
          </cell>
          <cell r="Q2820">
            <v>0</v>
          </cell>
        </row>
        <row r="2821">
          <cell r="C2821">
            <v>0</v>
          </cell>
          <cell r="D2821">
            <v>0</v>
          </cell>
          <cell r="E2821">
            <v>0</v>
          </cell>
          <cell r="F2821">
            <v>0</v>
          </cell>
          <cell r="G2821">
            <v>0</v>
          </cell>
          <cell r="H2821" t="str">
            <v>Firma</v>
          </cell>
          <cell r="I2821">
            <v>0</v>
          </cell>
          <cell r="J2821">
            <v>0</v>
          </cell>
          <cell r="K2821">
            <v>0</v>
          </cell>
          <cell r="L2821">
            <v>0</v>
          </cell>
          <cell r="M2821">
            <v>0</v>
          </cell>
          <cell r="N2821">
            <v>0</v>
          </cell>
          <cell r="O2821">
            <v>0</v>
          </cell>
          <cell r="P2821">
            <v>0</v>
          </cell>
          <cell r="Q2821">
            <v>0</v>
          </cell>
        </row>
        <row r="2822">
          <cell r="C2822">
            <v>0</v>
          </cell>
          <cell r="D2822">
            <v>0</v>
          </cell>
          <cell r="E2822">
            <v>0</v>
          </cell>
          <cell r="F2822">
            <v>0</v>
          </cell>
          <cell r="G2822">
            <v>0</v>
          </cell>
          <cell r="H2822" t="str">
            <v>Nombre:</v>
          </cell>
          <cell r="I2822">
            <v>0</v>
          </cell>
          <cell r="J2822">
            <v>0</v>
          </cell>
          <cell r="K2822">
            <v>0</v>
          </cell>
          <cell r="L2822">
            <v>0</v>
          </cell>
          <cell r="M2822">
            <v>0</v>
          </cell>
          <cell r="N2822">
            <v>0</v>
          </cell>
          <cell r="O2822">
            <v>0</v>
          </cell>
          <cell r="P2822">
            <v>0</v>
          </cell>
          <cell r="Q2822">
            <v>0</v>
          </cell>
        </row>
        <row r="2823">
          <cell r="C2823">
            <v>0</v>
          </cell>
          <cell r="D2823">
            <v>0</v>
          </cell>
          <cell r="E2823">
            <v>0</v>
          </cell>
          <cell r="F2823">
            <v>0</v>
          </cell>
          <cell r="G2823">
            <v>0</v>
          </cell>
          <cell r="H2823" t="str">
            <v>Representante Legal del Contratista o su Apoderado</v>
          </cell>
          <cell r="I2823">
            <v>0</v>
          </cell>
          <cell r="J2823">
            <v>0</v>
          </cell>
          <cell r="K2823">
            <v>0</v>
          </cell>
          <cell r="L2823">
            <v>0</v>
          </cell>
          <cell r="M2823">
            <v>0</v>
          </cell>
          <cell r="N2823">
            <v>0</v>
          </cell>
          <cell r="O2823">
            <v>0</v>
          </cell>
          <cell r="P2823">
            <v>0</v>
          </cell>
          <cell r="Q2823">
            <v>0</v>
          </cell>
        </row>
        <row r="2824">
          <cell r="C2824">
            <v>0</v>
          </cell>
          <cell r="D2824">
            <v>0</v>
          </cell>
          <cell r="E2824">
            <v>0</v>
          </cell>
          <cell r="F2824">
            <v>0</v>
          </cell>
          <cell r="G2824">
            <v>0</v>
          </cell>
          <cell r="H2824" t="str">
            <v>Matricula No. :</v>
          </cell>
          <cell r="I2824">
            <v>0</v>
          </cell>
          <cell r="J2824">
            <v>0</v>
          </cell>
          <cell r="K2824">
            <v>0</v>
          </cell>
          <cell r="L2824">
            <v>0</v>
          </cell>
          <cell r="M2824">
            <v>0</v>
          </cell>
          <cell r="N2824">
            <v>0</v>
          </cell>
          <cell r="O2824">
            <v>0</v>
          </cell>
          <cell r="P2824">
            <v>0</v>
          </cell>
          <cell r="Q2824">
            <v>0</v>
          </cell>
        </row>
        <row r="2825">
          <cell r="C2825">
            <v>0</v>
          </cell>
          <cell r="D2825">
            <v>0</v>
          </cell>
          <cell r="E2825">
            <v>0</v>
          </cell>
          <cell r="F2825">
            <v>0</v>
          </cell>
          <cell r="G2825">
            <v>0</v>
          </cell>
          <cell r="H2825" t="str">
            <v xml:space="preserve"> </v>
          </cell>
          <cell r="I2825">
            <v>0</v>
          </cell>
          <cell r="J2825">
            <v>0</v>
          </cell>
          <cell r="K2825">
            <v>0</v>
          </cell>
          <cell r="L2825">
            <v>0</v>
          </cell>
          <cell r="M2825">
            <v>0</v>
          </cell>
          <cell r="N2825">
            <v>0</v>
          </cell>
          <cell r="O2825">
            <v>0</v>
          </cell>
          <cell r="P2825">
            <v>0</v>
          </cell>
          <cell r="Q2825">
            <v>0</v>
          </cell>
        </row>
        <row r="2826">
          <cell r="C2826" t="str">
            <v>OBSERVACIONES INTERVENTORÍA</v>
          </cell>
          <cell r="D2826">
            <v>0</v>
          </cell>
          <cell r="E2826">
            <v>0</v>
          </cell>
          <cell r="F2826">
            <v>0</v>
          </cell>
          <cell r="G2826">
            <v>0</v>
          </cell>
          <cell r="H2826">
            <v>0</v>
          </cell>
          <cell r="I2826">
            <v>0</v>
          </cell>
          <cell r="J2826">
            <v>0</v>
          </cell>
          <cell r="K2826">
            <v>0</v>
          </cell>
          <cell r="L2826">
            <v>0</v>
          </cell>
          <cell r="M2826">
            <v>0</v>
          </cell>
          <cell r="N2826">
            <v>0</v>
          </cell>
          <cell r="O2826">
            <v>0</v>
          </cell>
          <cell r="P2826">
            <v>0</v>
          </cell>
          <cell r="Q2826">
            <v>0</v>
          </cell>
        </row>
        <row r="2827">
          <cell r="C2827">
            <v>0</v>
          </cell>
          <cell r="D2827">
            <v>0</v>
          </cell>
          <cell r="E2827">
            <v>0</v>
          </cell>
          <cell r="F2827">
            <v>0</v>
          </cell>
          <cell r="G2827">
            <v>0</v>
          </cell>
          <cell r="H2827">
            <v>0</v>
          </cell>
          <cell r="I2827">
            <v>0</v>
          </cell>
          <cell r="J2827">
            <v>0</v>
          </cell>
          <cell r="K2827">
            <v>0</v>
          </cell>
          <cell r="L2827">
            <v>0</v>
          </cell>
          <cell r="M2827">
            <v>0</v>
          </cell>
          <cell r="N2827">
            <v>0</v>
          </cell>
          <cell r="O2827">
            <v>0</v>
          </cell>
          <cell r="P2827">
            <v>0</v>
          </cell>
          <cell r="Q2827">
            <v>0</v>
          </cell>
        </row>
        <row r="2828">
          <cell r="C2828">
            <v>0</v>
          </cell>
          <cell r="D2828">
            <v>0</v>
          </cell>
          <cell r="E2828">
            <v>0</v>
          </cell>
          <cell r="F2828">
            <v>0</v>
          </cell>
          <cell r="G2828">
            <v>0</v>
          </cell>
          <cell r="H2828">
            <v>0</v>
          </cell>
          <cell r="I2828">
            <v>0</v>
          </cell>
          <cell r="J2828">
            <v>0</v>
          </cell>
          <cell r="K2828">
            <v>0</v>
          </cell>
          <cell r="L2828">
            <v>0</v>
          </cell>
          <cell r="M2828">
            <v>0</v>
          </cell>
          <cell r="N2828">
            <v>0</v>
          </cell>
          <cell r="O2828">
            <v>0</v>
          </cell>
          <cell r="P2828">
            <v>0</v>
          </cell>
          <cell r="Q2828">
            <v>0</v>
          </cell>
        </row>
        <row r="2829">
          <cell r="C2829">
            <v>0</v>
          </cell>
          <cell r="D2829">
            <v>0</v>
          </cell>
          <cell r="E2829">
            <v>0</v>
          </cell>
          <cell r="F2829">
            <v>0</v>
          </cell>
          <cell r="G2829">
            <v>0</v>
          </cell>
          <cell r="H2829">
            <v>0</v>
          </cell>
          <cell r="I2829">
            <v>0</v>
          </cell>
          <cell r="J2829">
            <v>0</v>
          </cell>
          <cell r="K2829">
            <v>0</v>
          </cell>
          <cell r="L2829">
            <v>0</v>
          </cell>
          <cell r="M2829">
            <v>0</v>
          </cell>
          <cell r="N2829">
            <v>0</v>
          </cell>
          <cell r="O2829">
            <v>0</v>
          </cell>
          <cell r="P2829">
            <v>0</v>
          </cell>
          <cell r="Q2829">
            <v>0</v>
          </cell>
        </row>
        <row r="2830">
          <cell r="C2830" t="str">
            <v>APROBACIÓN POR INTERVENTORÍA</v>
          </cell>
          <cell r="D2830">
            <v>0</v>
          </cell>
          <cell r="E2830">
            <v>0</v>
          </cell>
          <cell r="F2830">
            <v>0</v>
          </cell>
          <cell r="G2830">
            <v>0</v>
          </cell>
          <cell r="H2830">
            <v>0</v>
          </cell>
          <cell r="I2830">
            <v>0</v>
          </cell>
          <cell r="J2830">
            <v>0</v>
          </cell>
          <cell r="K2830">
            <v>0</v>
          </cell>
          <cell r="L2830">
            <v>0</v>
          </cell>
          <cell r="M2830">
            <v>0</v>
          </cell>
          <cell r="N2830">
            <v>0</v>
          </cell>
          <cell r="O2830">
            <v>0</v>
          </cell>
          <cell r="P2830">
            <v>0</v>
          </cell>
          <cell r="Q2830">
            <v>0</v>
          </cell>
        </row>
        <row r="2831">
          <cell r="C2831"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2831">
            <v>0</v>
          </cell>
          <cell r="E2831">
            <v>0</v>
          </cell>
          <cell r="F2831">
            <v>0</v>
          </cell>
          <cell r="G2831">
            <v>0</v>
          </cell>
          <cell r="H2831">
            <v>0</v>
          </cell>
          <cell r="I2831">
            <v>0</v>
          </cell>
          <cell r="J2831">
            <v>0</v>
          </cell>
          <cell r="K2831">
            <v>0</v>
          </cell>
          <cell r="L2831">
            <v>0</v>
          </cell>
          <cell r="M2831">
            <v>0</v>
          </cell>
          <cell r="N2831">
            <v>0</v>
          </cell>
          <cell r="O2831">
            <v>0</v>
          </cell>
          <cell r="P2831">
            <v>0</v>
          </cell>
          <cell r="Q2831">
            <v>0</v>
          </cell>
        </row>
        <row r="2832">
          <cell r="C2832">
            <v>0</v>
          </cell>
          <cell r="D2832">
            <v>0</v>
          </cell>
          <cell r="E2832">
            <v>0</v>
          </cell>
          <cell r="F2832">
            <v>0</v>
          </cell>
          <cell r="G2832">
            <v>0</v>
          </cell>
          <cell r="H2832">
            <v>0</v>
          </cell>
          <cell r="I2832">
            <v>0</v>
          </cell>
          <cell r="J2832">
            <v>0</v>
          </cell>
          <cell r="K2832">
            <v>0</v>
          </cell>
          <cell r="L2832">
            <v>0</v>
          </cell>
          <cell r="M2832">
            <v>0</v>
          </cell>
          <cell r="N2832">
            <v>0</v>
          </cell>
          <cell r="O2832">
            <v>0</v>
          </cell>
          <cell r="P2832">
            <v>0</v>
          </cell>
          <cell r="Q2832">
            <v>0</v>
          </cell>
        </row>
        <row r="2833">
          <cell r="C2833"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2833">
            <v>0</v>
          </cell>
          <cell r="E2833">
            <v>0</v>
          </cell>
          <cell r="F2833">
            <v>0</v>
          </cell>
          <cell r="G2833">
            <v>0</v>
          </cell>
          <cell r="H2833">
            <v>0</v>
          </cell>
          <cell r="I2833">
            <v>0</v>
          </cell>
          <cell r="J2833">
            <v>0</v>
          </cell>
          <cell r="K2833">
            <v>0</v>
          </cell>
          <cell r="L2833">
            <v>0</v>
          </cell>
          <cell r="M2833">
            <v>0</v>
          </cell>
          <cell r="N2833">
            <v>0</v>
          </cell>
          <cell r="O2833">
            <v>0</v>
          </cell>
          <cell r="P2833">
            <v>0</v>
          </cell>
          <cell r="Q2833">
            <v>0</v>
          </cell>
        </row>
        <row r="2834">
          <cell r="C2834">
            <v>0</v>
          </cell>
          <cell r="D2834">
            <v>0</v>
          </cell>
          <cell r="E2834">
            <v>0</v>
          </cell>
          <cell r="F2834">
            <v>0</v>
          </cell>
          <cell r="G2834">
            <v>0</v>
          </cell>
          <cell r="H2834">
            <v>0</v>
          </cell>
          <cell r="I2834">
            <v>0</v>
          </cell>
          <cell r="J2834">
            <v>0</v>
          </cell>
          <cell r="K2834">
            <v>0</v>
          </cell>
          <cell r="L2834">
            <v>0</v>
          </cell>
          <cell r="M2834">
            <v>0</v>
          </cell>
          <cell r="N2834">
            <v>0</v>
          </cell>
          <cell r="O2834">
            <v>0</v>
          </cell>
          <cell r="P2834">
            <v>0</v>
          </cell>
          <cell r="Q2834">
            <v>0</v>
          </cell>
        </row>
        <row r="2835">
          <cell r="C2835">
            <v>0</v>
          </cell>
          <cell r="D2835">
            <v>0</v>
          </cell>
          <cell r="E2835">
            <v>0</v>
          </cell>
          <cell r="F2835">
            <v>0</v>
          </cell>
          <cell r="G2835">
            <v>0</v>
          </cell>
          <cell r="H2835">
            <v>0</v>
          </cell>
          <cell r="I2835">
            <v>0</v>
          </cell>
          <cell r="J2835">
            <v>0</v>
          </cell>
          <cell r="K2835">
            <v>0</v>
          </cell>
          <cell r="L2835">
            <v>0</v>
          </cell>
          <cell r="M2835">
            <v>0</v>
          </cell>
          <cell r="N2835">
            <v>0</v>
          </cell>
          <cell r="O2835">
            <v>0</v>
          </cell>
          <cell r="P2835">
            <v>0</v>
          </cell>
          <cell r="Q2835">
            <v>0</v>
          </cell>
        </row>
        <row r="2836">
          <cell r="C2836">
            <v>0</v>
          </cell>
          <cell r="D2836">
            <v>0</v>
          </cell>
          <cell r="E2836">
            <v>0</v>
          </cell>
          <cell r="F2836">
            <v>0</v>
          </cell>
          <cell r="G2836">
            <v>0</v>
          </cell>
          <cell r="H2836" t="str">
            <v>Firma</v>
          </cell>
          <cell r="I2836">
            <v>0</v>
          </cell>
          <cell r="J2836">
            <v>0</v>
          </cell>
          <cell r="K2836">
            <v>0</v>
          </cell>
          <cell r="L2836">
            <v>0</v>
          </cell>
          <cell r="M2836">
            <v>0</v>
          </cell>
          <cell r="N2836">
            <v>0</v>
          </cell>
          <cell r="O2836">
            <v>0</v>
          </cell>
          <cell r="P2836">
            <v>0</v>
          </cell>
          <cell r="Q2836">
            <v>0</v>
          </cell>
        </row>
        <row r="2837">
          <cell r="C2837">
            <v>0</v>
          </cell>
          <cell r="D2837">
            <v>0</v>
          </cell>
          <cell r="E2837">
            <v>0</v>
          </cell>
          <cell r="F2837">
            <v>0</v>
          </cell>
          <cell r="G2837">
            <v>0</v>
          </cell>
          <cell r="H2837" t="str">
            <v>Nombre:</v>
          </cell>
          <cell r="I2837">
            <v>0</v>
          </cell>
          <cell r="J2837">
            <v>0</v>
          </cell>
          <cell r="K2837">
            <v>0</v>
          </cell>
          <cell r="L2837">
            <v>0</v>
          </cell>
          <cell r="M2837">
            <v>0</v>
          </cell>
          <cell r="N2837">
            <v>0</v>
          </cell>
          <cell r="O2837">
            <v>0</v>
          </cell>
          <cell r="P2837">
            <v>0</v>
          </cell>
          <cell r="Q2837">
            <v>0</v>
          </cell>
        </row>
        <row r="2838">
          <cell r="C2838">
            <v>0</v>
          </cell>
          <cell r="D2838">
            <v>0</v>
          </cell>
          <cell r="E2838">
            <v>0</v>
          </cell>
          <cell r="F2838">
            <v>0</v>
          </cell>
          <cell r="G2838">
            <v>0</v>
          </cell>
          <cell r="H2838" t="str">
            <v>Representante Legal del Interventor o su Apoderado</v>
          </cell>
          <cell r="I2838">
            <v>0</v>
          </cell>
          <cell r="J2838">
            <v>0</v>
          </cell>
          <cell r="K2838">
            <v>0</v>
          </cell>
          <cell r="L2838">
            <v>0</v>
          </cell>
          <cell r="M2838">
            <v>0</v>
          </cell>
          <cell r="N2838">
            <v>0</v>
          </cell>
          <cell r="O2838">
            <v>0</v>
          </cell>
          <cell r="P2838">
            <v>0</v>
          </cell>
          <cell r="Q2838">
            <v>0</v>
          </cell>
        </row>
        <row r="2839">
          <cell r="C2839">
            <v>0</v>
          </cell>
          <cell r="D2839">
            <v>0</v>
          </cell>
          <cell r="E2839">
            <v>0</v>
          </cell>
          <cell r="F2839">
            <v>0</v>
          </cell>
          <cell r="G2839">
            <v>0</v>
          </cell>
          <cell r="H2839" t="str">
            <v>Matricula No. :</v>
          </cell>
          <cell r="I2839">
            <v>0</v>
          </cell>
          <cell r="J2839">
            <v>0</v>
          </cell>
          <cell r="K2839">
            <v>0</v>
          </cell>
          <cell r="L2839">
            <v>0</v>
          </cell>
          <cell r="M2839">
            <v>0</v>
          </cell>
          <cell r="N2839">
            <v>0</v>
          </cell>
          <cell r="O2839">
            <v>0</v>
          </cell>
          <cell r="P2839">
            <v>0</v>
          </cell>
          <cell r="Q2839">
            <v>0</v>
          </cell>
        </row>
        <row r="2840">
          <cell r="C2840">
            <v>0</v>
          </cell>
          <cell r="D2840">
            <v>0</v>
          </cell>
          <cell r="E2840">
            <v>0</v>
          </cell>
          <cell r="F2840">
            <v>0</v>
          </cell>
          <cell r="G2840">
            <v>0</v>
          </cell>
          <cell r="H2840">
            <v>0</v>
          </cell>
          <cell r="I2840">
            <v>0</v>
          </cell>
          <cell r="J2840">
            <v>0</v>
          </cell>
          <cell r="K2840">
            <v>0</v>
          </cell>
          <cell r="L2840">
            <v>0</v>
          </cell>
          <cell r="M2840">
            <v>0</v>
          </cell>
          <cell r="N2840">
            <v>0</v>
          </cell>
          <cell r="O2840">
            <v>0</v>
          </cell>
          <cell r="P2840">
            <v>0</v>
          </cell>
          <cell r="Q2840">
            <v>0</v>
          </cell>
        </row>
        <row r="2841">
          <cell r="C2841">
            <v>0</v>
          </cell>
          <cell r="D2841">
            <v>0</v>
          </cell>
          <cell r="E2841">
            <v>0</v>
          </cell>
          <cell r="F2841">
            <v>0</v>
          </cell>
          <cell r="G2841">
            <v>0</v>
          </cell>
          <cell r="H2841">
            <v>0</v>
          </cell>
          <cell r="I2841">
            <v>0</v>
          </cell>
          <cell r="J2841">
            <v>0</v>
          </cell>
          <cell r="K2841">
            <v>0</v>
          </cell>
          <cell r="L2841">
            <v>0</v>
          </cell>
          <cell r="M2841">
            <v>0</v>
          </cell>
          <cell r="N2841">
            <v>0</v>
          </cell>
          <cell r="O2841">
            <v>0</v>
          </cell>
          <cell r="P2841">
            <v>0</v>
          </cell>
          <cell r="Q2841">
            <v>0</v>
          </cell>
        </row>
        <row r="2843">
          <cell r="C2843">
            <v>0</v>
          </cell>
          <cell r="D2843">
            <v>0</v>
          </cell>
          <cell r="E2843">
            <v>0</v>
          </cell>
          <cell r="F2843">
            <v>0</v>
          </cell>
          <cell r="G2843">
            <v>0</v>
          </cell>
          <cell r="H2843">
            <v>0</v>
          </cell>
          <cell r="I2843">
            <v>0</v>
          </cell>
          <cell r="J2843">
            <v>0</v>
          </cell>
          <cell r="K2843">
            <v>0</v>
          </cell>
          <cell r="L2843">
            <v>0</v>
          </cell>
          <cell r="M2843">
            <v>0</v>
          </cell>
          <cell r="N2843">
            <v>0</v>
          </cell>
          <cell r="O2843">
            <v>0</v>
          </cell>
          <cell r="P2843">
            <v>0</v>
          </cell>
          <cell r="Q2843">
            <v>0</v>
          </cell>
        </row>
        <row r="2844">
          <cell r="C2844" t="str">
            <v>Formulario 1 - Propuesta económica  - Documento tipo de selección abreviada de menor cuantía - versión 2</v>
          </cell>
          <cell r="D2844">
            <v>0</v>
          </cell>
          <cell r="E2844">
            <v>0</v>
          </cell>
          <cell r="F2844">
            <v>0</v>
          </cell>
          <cell r="G2844">
            <v>0</v>
          </cell>
          <cell r="H2844">
            <v>0</v>
          </cell>
          <cell r="I2844">
            <v>0</v>
          </cell>
          <cell r="J2844">
            <v>0</v>
          </cell>
          <cell r="K2844">
            <v>0</v>
          </cell>
          <cell r="L2844">
            <v>0</v>
          </cell>
          <cell r="M2844">
            <v>0</v>
          </cell>
          <cell r="N2844">
            <v>0</v>
          </cell>
          <cell r="O2844">
            <v>0</v>
          </cell>
          <cell r="P2844">
            <v>0</v>
          </cell>
          <cell r="Q2844">
            <v>0</v>
          </cell>
        </row>
        <row r="2845">
          <cell r="C2845" t="str">
            <v>Código</v>
          </cell>
          <cell r="D2845" t="str">
            <v>CCE-EICP-FM-25</v>
          </cell>
          <cell r="E2845" t="str">
            <v>Versión</v>
          </cell>
          <cell r="F2845">
            <v>2</v>
          </cell>
          <cell r="G2845">
            <v>0</v>
          </cell>
          <cell r="H2845">
            <v>0</v>
          </cell>
          <cell r="I2845">
            <v>0</v>
          </cell>
          <cell r="J2845">
            <v>0</v>
          </cell>
          <cell r="K2845">
            <v>0</v>
          </cell>
          <cell r="L2845">
            <v>0</v>
          </cell>
          <cell r="M2845">
            <v>0</v>
          </cell>
          <cell r="N2845">
            <v>0</v>
          </cell>
          <cell r="O2845">
            <v>0</v>
          </cell>
          <cell r="P2845">
            <v>0</v>
          </cell>
          <cell r="Q2845">
            <v>0</v>
          </cell>
        </row>
        <row r="2846">
          <cell r="C2846">
            <v>0</v>
          </cell>
          <cell r="D2846">
            <v>0</v>
          </cell>
          <cell r="E2846">
            <v>0</v>
          </cell>
          <cell r="F2846">
            <v>0</v>
          </cell>
          <cell r="G2846">
            <v>0</v>
          </cell>
          <cell r="H2846">
            <v>0</v>
          </cell>
          <cell r="I2846">
            <v>0</v>
          </cell>
          <cell r="J2846">
            <v>0</v>
          </cell>
          <cell r="K2846">
            <v>0</v>
          </cell>
          <cell r="L2846">
            <v>0</v>
          </cell>
          <cell r="M2846">
            <v>0</v>
          </cell>
          <cell r="N2846">
            <v>0</v>
          </cell>
          <cell r="O2846">
            <v>0</v>
          </cell>
          <cell r="P2846">
            <v>0</v>
          </cell>
          <cell r="Q2846">
            <v>0</v>
          </cell>
        </row>
        <row r="2847">
          <cell r="C2847" t="str">
            <v>[La entidad podrá utilizar este formato para la presentación de los análisis de precios unitarios el contratista en la oportunidad prevista en el numeral 8.1. del Documento Base]</v>
          </cell>
          <cell r="D2847">
            <v>0</v>
          </cell>
          <cell r="E2847">
            <v>0</v>
          </cell>
          <cell r="F2847">
            <v>0</v>
          </cell>
          <cell r="G2847">
            <v>0</v>
          </cell>
          <cell r="H2847">
            <v>0</v>
          </cell>
          <cell r="I2847">
            <v>0</v>
          </cell>
          <cell r="J2847">
            <v>0</v>
          </cell>
          <cell r="K2847">
            <v>0</v>
          </cell>
          <cell r="L2847">
            <v>0</v>
          </cell>
          <cell r="M2847">
            <v>0</v>
          </cell>
          <cell r="N2847">
            <v>0</v>
          </cell>
          <cell r="O2847">
            <v>0</v>
          </cell>
          <cell r="P2847">
            <v>0</v>
          </cell>
          <cell r="Q2847">
            <v>0</v>
          </cell>
        </row>
        <row r="2848">
          <cell r="C2848">
            <v>0</v>
          </cell>
          <cell r="D2848">
            <v>0</v>
          </cell>
          <cell r="E2848">
            <v>0</v>
          </cell>
          <cell r="F2848">
            <v>0</v>
          </cell>
          <cell r="G2848">
            <v>0</v>
          </cell>
          <cell r="H2848">
            <v>0</v>
          </cell>
          <cell r="I2848">
            <v>0</v>
          </cell>
          <cell r="J2848">
            <v>0</v>
          </cell>
          <cell r="K2848">
            <v>0</v>
          </cell>
          <cell r="L2848">
            <v>0</v>
          </cell>
          <cell r="M2848">
            <v>0</v>
          </cell>
          <cell r="N2848">
            <v>0</v>
          </cell>
          <cell r="O2848">
            <v>0</v>
          </cell>
          <cell r="P2848">
            <v>0</v>
          </cell>
          <cell r="Q2848">
            <v>0</v>
          </cell>
        </row>
        <row r="2849">
          <cell r="C2849">
            <v>0</v>
          </cell>
          <cell r="D2849">
            <v>0</v>
          </cell>
          <cell r="E2849">
            <v>0</v>
          </cell>
          <cell r="F2849">
            <v>0</v>
          </cell>
          <cell r="G2849">
            <v>0</v>
          </cell>
          <cell r="H2849">
            <v>0</v>
          </cell>
          <cell r="I2849">
            <v>0</v>
          </cell>
          <cell r="J2849">
            <v>0</v>
          </cell>
          <cell r="K2849">
            <v>0</v>
          </cell>
          <cell r="L2849">
            <v>0</v>
          </cell>
          <cell r="M2849">
            <v>0</v>
          </cell>
          <cell r="N2849">
            <v>0</v>
          </cell>
          <cell r="O2849">
            <v>0</v>
          </cell>
          <cell r="P2849">
            <v>0</v>
          </cell>
          <cell r="Q2849">
            <v>0</v>
          </cell>
        </row>
        <row r="2850">
          <cell r="C2850">
            <v>0</v>
          </cell>
          <cell r="D2850" t="str">
            <v>MUNICIPIO DE CONCORDIA, ANTIOQUIA</v>
          </cell>
          <cell r="E2850">
            <v>0</v>
          </cell>
          <cell r="F2850">
            <v>0</v>
          </cell>
          <cell r="G2850">
            <v>0</v>
          </cell>
          <cell r="H2850">
            <v>0</v>
          </cell>
          <cell r="I2850">
            <v>0</v>
          </cell>
          <cell r="J2850">
            <v>0</v>
          </cell>
          <cell r="K2850">
            <v>0</v>
          </cell>
          <cell r="L2850">
            <v>0</v>
          </cell>
          <cell r="M2850">
            <v>0</v>
          </cell>
          <cell r="N2850">
            <v>0</v>
          </cell>
          <cell r="O2850">
            <v>0</v>
          </cell>
          <cell r="P2850">
            <v>0</v>
          </cell>
          <cell r="Q2850">
            <v>0</v>
          </cell>
        </row>
        <row r="2851">
          <cell r="C2851">
            <v>0</v>
          </cell>
          <cell r="D2851">
            <v>0</v>
          </cell>
          <cell r="E2851">
            <v>0</v>
          </cell>
          <cell r="F2851">
            <v>0</v>
          </cell>
          <cell r="G2851">
            <v>0</v>
          </cell>
          <cell r="H2851">
            <v>0</v>
          </cell>
          <cell r="I2851">
            <v>0</v>
          </cell>
          <cell r="J2851">
            <v>0</v>
          </cell>
          <cell r="K2851">
            <v>0</v>
          </cell>
          <cell r="L2851" t="str">
            <v>VERSIÓN</v>
          </cell>
          <cell r="M2851">
            <v>0</v>
          </cell>
          <cell r="N2851">
            <v>0</v>
          </cell>
          <cell r="O2851">
            <v>0</v>
          </cell>
          <cell r="P2851">
            <v>0</v>
          </cell>
          <cell r="Q2851">
            <v>0</v>
          </cell>
        </row>
        <row r="2852">
          <cell r="C2852">
            <v>0</v>
          </cell>
          <cell r="D2852" t="str">
            <v xml:space="preserve">[NÚMERO DEL PROCESO] </v>
          </cell>
          <cell r="E2852">
            <v>0</v>
          </cell>
          <cell r="F2852">
            <v>0</v>
          </cell>
          <cell r="G2852">
            <v>0</v>
          </cell>
          <cell r="H2852">
            <v>0</v>
          </cell>
          <cell r="I2852">
            <v>0</v>
          </cell>
          <cell r="J2852">
            <v>0</v>
          </cell>
          <cell r="K2852">
            <v>0</v>
          </cell>
          <cell r="L2852">
            <v>0</v>
          </cell>
          <cell r="M2852">
            <v>0</v>
          </cell>
          <cell r="N2852">
            <v>0</v>
          </cell>
          <cell r="O2852">
            <v>0</v>
          </cell>
          <cell r="P2852">
            <v>0</v>
          </cell>
          <cell r="Q2852">
            <v>0</v>
          </cell>
        </row>
        <row r="2853">
          <cell r="C2853">
            <v>0</v>
          </cell>
          <cell r="D2853">
            <v>0</v>
          </cell>
          <cell r="E2853">
            <v>0</v>
          </cell>
          <cell r="F2853">
            <v>0</v>
          </cell>
          <cell r="G2853">
            <v>0</v>
          </cell>
          <cell r="H2853">
            <v>0</v>
          </cell>
          <cell r="I2853">
            <v>0</v>
          </cell>
          <cell r="J2853">
            <v>0</v>
          </cell>
          <cell r="K2853">
            <v>0</v>
          </cell>
          <cell r="L2853" t="str">
            <v>PÁGINA</v>
          </cell>
          <cell r="M2853">
            <v>1</v>
          </cell>
          <cell r="N2853" t="str">
            <v>DE</v>
          </cell>
          <cell r="O2853">
            <v>1</v>
          </cell>
          <cell r="P2853">
            <v>0</v>
          </cell>
          <cell r="Q2853">
            <v>0</v>
          </cell>
        </row>
        <row r="2854">
          <cell r="C2854">
            <v>0</v>
          </cell>
          <cell r="D2854" t="str">
            <v xml:space="preserve">ANALISIS DE PRECIOS UNITARIOS </v>
          </cell>
          <cell r="E2854">
            <v>0</v>
          </cell>
          <cell r="F2854">
            <v>0</v>
          </cell>
          <cell r="G2854">
            <v>0</v>
          </cell>
          <cell r="H2854">
            <v>0</v>
          </cell>
          <cell r="I2854">
            <v>0</v>
          </cell>
          <cell r="J2854">
            <v>0</v>
          </cell>
          <cell r="K2854">
            <v>0</v>
          </cell>
          <cell r="L2854">
            <v>0</v>
          </cell>
          <cell r="M2854">
            <v>0</v>
          </cell>
          <cell r="N2854">
            <v>0</v>
          </cell>
          <cell r="O2854">
            <v>0</v>
          </cell>
          <cell r="P2854">
            <v>0</v>
          </cell>
          <cell r="Q2854">
            <v>0</v>
          </cell>
        </row>
        <row r="2855">
          <cell r="C2855">
            <v>0</v>
          </cell>
          <cell r="D2855">
            <v>0</v>
          </cell>
          <cell r="E2855">
            <v>0</v>
          </cell>
          <cell r="F2855">
            <v>0</v>
          </cell>
          <cell r="G2855">
            <v>0</v>
          </cell>
          <cell r="H2855">
            <v>0</v>
          </cell>
          <cell r="I2855">
            <v>0</v>
          </cell>
          <cell r="J2855">
            <v>0</v>
          </cell>
          <cell r="K2855">
            <v>0</v>
          </cell>
          <cell r="L2855">
            <v>0</v>
          </cell>
          <cell r="M2855">
            <v>0</v>
          </cell>
          <cell r="N2855">
            <v>0</v>
          </cell>
          <cell r="O2855">
            <v>0</v>
          </cell>
          <cell r="P2855">
            <v>0</v>
          </cell>
          <cell r="Q2855">
            <v>0</v>
          </cell>
        </row>
        <row r="2856">
          <cell r="C2856">
            <v>0</v>
          </cell>
          <cell r="D2856">
            <v>0</v>
          </cell>
          <cell r="E2856">
            <v>0</v>
          </cell>
          <cell r="F2856">
            <v>0</v>
          </cell>
          <cell r="G2856">
            <v>0</v>
          </cell>
          <cell r="H2856">
            <v>0</v>
          </cell>
          <cell r="I2856">
            <v>0</v>
          </cell>
          <cell r="J2856">
            <v>0</v>
          </cell>
          <cell r="K2856">
            <v>0</v>
          </cell>
          <cell r="L2856" t="str">
            <v>FECHA</v>
          </cell>
          <cell r="M2856" t="str">
            <v>DD</v>
          </cell>
          <cell r="N2856" t="str">
            <v>MM</v>
          </cell>
          <cell r="O2856" t="str">
            <v>AA</v>
          </cell>
          <cell r="P2856">
            <v>0</v>
          </cell>
          <cell r="Q2856">
            <v>0</v>
          </cell>
        </row>
        <row r="2857">
          <cell r="C2857">
            <v>0</v>
          </cell>
          <cell r="D2857">
            <v>0</v>
          </cell>
          <cell r="E2857">
            <v>0</v>
          </cell>
          <cell r="F2857">
            <v>0</v>
          </cell>
          <cell r="G2857">
            <v>0</v>
          </cell>
          <cell r="H2857">
            <v>0</v>
          </cell>
          <cell r="I2857">
            <v>0</v>
          </cell>
          <cell r="J2857">
            <v>0</v>
          </cell>
          <cell r="K2857">
            <v>0</v>
          </cell>
          <cell r="L2857">
            <v>0</v>
          </cell>
          <cell r="M2857">
            <v>8</v>
          </cell>
          <cell r="N2857">
            <v>5</v>
          </cell>
          <cell r="O2857">
            <v>2023</v>
          </cell>
          <cell r="P2857">
            <v>0</v>
          </cell>
          <cell r="Q2857">
            <v>0</v>
          </cell>
        </row>
        <row r="2858">
          <cell r="C2858" t="str">
            <v>ITEMS DE LA PROPUESTA ECONÓMICA</v>
          </cell>
          <cell r="D2858">
            <v>0</v>
          </cell>
          <cell r="E2858">
            <v>0</v>
          </cell>
          <cell r="F2858">
            <v>0</v>
          </cell>
          <cell r="G2858">
            <v>0</v>
          </cell>
          <cell r="H2858">
            <v>0</v>
          </cell>
          <cell r="I2858" t="str">
            <v>ITEMS NO PREVISTOS</v>
          </cell>
          <cell r="J2858">
            <v>0</v>
          </cell>
          <cell r="K2858">
            <v>0</v>
          </cell>
          <cell r="L2858">
            <v>0</v>
          </cell>
          <cell r="M2858">
            <v>0</v>
          </cell>
          <cell r="N2858">
            <v>0</v>
          </cell>
          <cell r="O2858">
            <v>0</v>
          </cell>
          <cell r="P2858">
            <v>0</v>
          </cell>
          <cell r="Q2858">
            <v>0</v>
          </cell>
        </row>
        <row r="2859">
          <cell r="C2859">
            <v>0</v>
          </cell>
          <cell r="D2859">
            <v>0</v>
          </cell>
          <cell r="E2859">
            <v>0</v>
          </cell>
          <cell r="F2859">
            <v>0</v>
          </cell>
          <cell r="G2859">
            <v>0</v>
          </cell>
          <cell r="H2859">
            <v>0</v>
          </cell>
          <cell r="I2859">
            <v>0</v>
          </cell>
          <cell r="J2859">
            <v>0</v>
          </cell>
          <cell r="K2859">
            <v>0</v>
          </cell>
          <cell r="L2859">
            <v>0</v>
          </cell>
          <cell r="M2859">
            <v>0</v>
          </cell>
          <cell r="N2859">
            <v>0</v>
          </cell>
          <cell r="O2859">
            <v>0</v>
          </cell>
          <cell r="P2859">
            <v>0</v>
          </cell>
          <cell r="Q2859">
            <v>0</v>
          </cell>
        </row>
        <row r="2860">
          <cell r="C2860">
            <v>0</v>
          </cell>
          <cell r="D2860">
            <v>0</v>
          </cell>
          <cell r="E2860">
            <v>0</v>
          </cell>
          <cell r="F2860">
            <v>0</v>
          </cell>
          <cell r="G2860">
            <v>0</v>
          </cell>
          <cell r="H2860">
            <v>0</v>
          </cell>
          <cell r="I2860">
            <v>0</v>
          </cell>
          <cell r="J2860">
            <v>0</v>
          </cell>
          <cell r="K2860">
            <v>0</v>
          </cell>
          <cell r="L2860">
            <v>0</v>
          </cell>
          <cell r="M2860">
            <v>0</v>
          </cell>
          <cell r="N2860">
            <v>0</v>
          </cell>
          <cell r="O2860">
            <v>0</v>
          </cell>
          <cell r="P2860">
            <v>0</v>
          </cell>
          <cell r="Q2860">
            <v>0</v>
          </cell>
        </row>
        <row r="2861">
          <cell r="C2861">
            <v>0</v>
          </cell>
          <cell r="D2861">
            <v>0</v>
          </cell>
          <cell r="E2861">
            <v>0</v>
          </cell>
          <cell r="F2861">
            <v>0</v>
          </cell>
          <cell r="G2861">
            <v>0</v>
          </cell>
          <cell r="H2861">
            <v>0</v>
          </cell>
          <cell r="I2861">
            <v>0</v>
          </cell>
          <cell r="J2861">
            <v>0</v>
          </cell>
          <cell r="K2861">
            <v>0</v>
          </cell>
          <cell r="L2861">
            <v>0</v>
          </cell>
          <cell r="M2861">
            <v>0</v>
          </cell>
          <cell r="N2861">
            <v>0</v>
          </cell>
          <cell r="O2861">
            <v>0</v>
          </cell>
          <cell r="P2861">
            <v>0</v>
          </cell>
          <cell r="Q2861">
            <v>0</v>
          </cell>
        </row>
        <row r="2862">
          <cell r="C2862" t="str">
            <v>DATOS ESPECÍFICOS</v>
          </cell>
          <cell r="D2862">
            <v>0</v>
          </cell>
          <cell r="E2862">
            <v>0</v>
          </cell>
          <cell r="F2862">
            <v>0</v>
          </cell>
          <cell r="G2862">
            <v>0</v>
          </cell>
          <cell r="H2862">
            <v>0</v>
          </cell>
          <cell r="I2862">
            <v>0</v>
          </cell>
          <cell r="J2862">
            <v>0</v>
          </cell>
          <cell r="K2862">
            <v>0</v>
          </cell>
          <cell r="L2862">
            <v>0</v>
          </cell>
          <cell r="M2862">
            <v>0</v>
          </cell>
          <cell r="N2862">
            <v>0</v>
          </cell>
          <cell r="O2862">
            <v>0</v>
          </cell>
          <cell r="P2862">
            <v>0</v>
          </cell>
          <cell r="Q2862">
            <v>0</v>
          </cell>
        </row>
        <row r="2863">
          <cell r="C2863">
            <v>0</v>
          </cell>
          <cell r="D2863">
            <v>0</v>
          </cell>
          <cell r="E2863">
            <v>0</v>
          </cell>
          <cell r="F2863">
            <v>0</v>
          </cell>
          <cell r="G2863">
            <v>0</v>
          </cell>
          <cell r="H2863">
            <v>0</v>
          </cell>
          <cell r="I2863">
            <v>0</v>
          </cell>
          <cell r="J2863">
            <v>0</v>
          </cell>
          <cell r="K2863">
            <v>0</v>
          </cell>
          <cell r="L2863">
            <v>0</v>
          </cell>
          <cell r="M2863">
            <v>0</v>
          </cell>
          <cell r="N2863">
            <v>0</v>
          </cell>
          <cell r="O2863">
            <v>0</v>
          </cell>
          <cell r="P2863">
            <v>0</v>
          </cell>
          <cell r="Q2863">
            <v>0</v>
          </cell>
        </row>
        <row r="2864">
          <cell r="C2864" t="str">
            <v>ITEM</v>
          </cell>
          <cell r="D2864" t="str">
            <v>DESCRIPCIÓN</v>
          </cell>
          <cell r="E2864">
            <v>0</v>
          </cell>
          <cell r="F2864">
            <v>0</v>
          </cell>
          <cell r="G2864">
            <v>0</v>
          </cell>
          <cell r="H2864">
            <v>0</v>
          </cell>
          <cell r="I2864">
            <v>0</v>
          </cell>
          <cell r="J2864">
            <v>0</v>
          </cell>
          <cell r="K2864">
            <v>0</v>
          </cell>
          <cell r="L2864">
            <v>0</v>
          </cell>
          <cell r="M2864" t="str">
            <v>UNIDAD</v>
          </cell>
          <cell r="N2864">
            <v>0</v>
          </cell>
          <cell r="O2864" t="str">
            <v>CANTIDAD</v>
          </cell>
          <cell r="P2864">
            <v>0</v>
          </cell>
          <cell r="Q2864">
            <v>0</v>
          </cell>
        </row>
        <row r="2865">
          <cell r="C2865" t="str">
            <v>5.8.9</v>
          </cell>
          <cell r="D2865" t="str">
            <v>S.T.I de Rejilla Piso Acero Inoxidable Anti Olor</v>
          </cell>
          <cell r="E2865">
            <v>0</v>
          </cell>
          <cell r="F2865">
            <v>0</v>
          </cell>
          <cell r="G2865">
            <v>0</v>
          </cell>
          <cell r="H2865">
            <v>0</v>
          </cell>
          <cell r="I2865">
            <v>0</v>
          </cell>
          <cell r="J2865">
            <v>0</v>
          </cell>
          <cell r="K2865">
            <v>0</v>
          </cell>
          <cell r="L2865">
            <v>0</v>
          </cell>
          <cell r="M2865" t="str">
            <v>u</v>
          </cell>
          <cell r="N2865">
            <v>0</v>
          </cell>
          <cell r="O2865">
            <v>5</v>
          </cell>
          <cell r="P2865">
            <v>0</v>
          </cell>
          <cell r="Q2865">
            <v>0</v>
          </cell>
          <cell r="R2865">
            <v>52243</v>
          </cell>
          <cell r="S2865">
            <v>67357</v>
          </cell>
          <cell r="T2865">
            <v>1.4500000000000001E-2</v>
          </cell>
          <cell r="U2865">
            <v>0.84030000000000005</v>
          </cell>
          <cell r="V2865">
            <v>0</v>
          </cell>
          <cell r="W2865">
            <v>0.1452</v>
          </cell>
        </row>
        <row r="2866">
          <cell r="C2866" t="str">
            <v>I. EQUIPO</v>
          </cell>
          <cell r="D2866">
            <v>0</v>
          </cell>
          <cell r="E2866">
            <v>0</v>
          </cell>
          <cell r="F2866">
            <v>0</v>
          </cell>
          <cell r="G2866">
            <v>0</v>
          </cell>
          <cell r="H2866">
            <v>0</v>
          </cell>
          <cell r="I2866">
            <v>0</v>
          </cell>
          <cell r="J2866">
            <v>0</v>
          </cell>
          <cell r="K2866">
            <v>0</v>
          </cell>
          <cell r="L2866">
            <v>0</v>
          </cell>
          <cell r="M2866">
            <v>0</v>
          </cell>
          <cell r="N2866">
            <v>0</v>
          </cell>
          <cell r="O2866">
            <v>0</v>
          </cell>
          <cell r="P2866">
            <v>0</v>
          </cell>
          <cell r="Q2866">
            <v>0</v>
          </cell>
        </row>
        <row r="2867">
          <cell r="C2867">
            <v>0</v>
          </cell>
          <cell r="D2867">
            <v>0</v>
          </cell>
          <cell r="E2867">
            <v>0</v>
          </cell>
          <cell r="F2867">
            <v>0</v>
          </cell>
          <cell r="G2867">
            <v>0</v>
          </cell>
          <cell r="H2867">
            <v>0</v>
          </cell>
          <cell r="I2867">
            <v>0</v>
          </cell>
          <cell r="J2867">
            <v>0</v>
          </cell>
          <cell r="K2867">
            <v>0</v>
          </cell>
          <cell r="L2867">
            <v>0</v>
          </cell>
          <cell r="M2867">
            <v>0</v>
          </cell>
          <cell r="N2867">
            <v>0</v>
          </cell>
          <cell r="O2867">
            <v>0</v>
          </cell>
          <cell r="P2867">
            <v>0</v>
          </cell>
          <cell r="Q2867">
            <v>0</v>
          </cell>
        </row>
        <row r="2868">
          <cell r="C2868" t="str">
            <v>DESCRIPCIÓN</v>
          </cell>
          <cell r="D2868">
            <v>0</v>
          </cell>
          <cell r="E2868">
            <v>0</v>
          </cell>
          <cell r="F2868">
            <v>0</v>
          </cell>
          <cell r="G2868">
            <v>0</v>
          </cell>
          <cell r="H2868" t="str">
            <v>MARCA</v>
          </cell>
          <cell r="I2868">
            <v>0</v>
          </cell>
          <cell r="J2868" t="str">
            <v>TIPO</v>
          </cell>
          <cell r="K2868">
            <v>0</v>
          </cell>
          <cell r="L2868" t="str">
            <v>TARIFA/HORA</v>
          </cell>
          <cell r="M2868" t="str">
            <v>RENDIMIENTO</v>
          </cell>
          <cell r="N2868">
            <v>0</v>
          </cell>
          <cell r="O2868" t="str">
            <v>Vr. UNITARIO</v>
          </cell>
          <cell r="P2868">
            <v>0</v>
          </cell>
          <cell r="Q2868">
            <v>0</v>
          </cell>
        </row>
        <row r="2869">
          <cell r="C2869" t="str">
            <v>Pulidora Manual de 4" 1/2"</v>
          </cell>
          <cell r="D2869">
            <v>0</v>
          </cell>
          <cell r="E2869">
            <v>0</v>
          </cell>
          <cell r="F2869">
            <v>0</v>
          </cell>
          <cell r="G2869">
            <v>0</v>
          </cell>
          <cell r="H2869">
            <v>0</v>
          </cell>
          <cell r="I2869">
            <v>0</v>
          </cell>
          <cell r="J2869" t="str">
            <v>Dia</v>
          </cell>
          <cell r="K2869">
            <v>0</v>
          </cell>
          <cell r="L2869">
            <v>11352</v>
          </cell>
          <cell r="M2869">
            <v>30</v>
          </cell>
          <cell r="N2869">
            <v>0</v>
          </cell>
          <cell r="O2869">
            <v>378</v>
          </cell>
          <cell r="P2869">
            <v>0</v>
          </cell>
          <cell r="Q2869">
            <v>0</v>
          </cell>
          <cell r="R2869">
            <v>0.17</v>
          </cell>
          <cell r="T2869" t="str">
            <v>Pulidora Manual de 4" 1/2"</v>
          </cell>
        </row>
        <row r="2870">
          <cell r="C2870">
            <v>0</v>
          </cell>
          <cell r="D2870">
            <v>0</v>
          </cell>
          <cell r="E2870">
            <v>0</v>
          </cell>
          <cell r="F2870">
            <v>0</v>
          </cell>
          <cell r="G2870">
            <v>0</v>
          </cell>
          <cell r="H2870">
            <v>0</v>
          </cell>
          <cell r="I2870">
            <v>0</v>
          </cell>
          <cell r="J2870" t="str">
            <v/>
          </cell>
          <cell r="K2870">
            <v>0</v>
          </cell>
          <cell r="L2870" t="str">
            <v/>
          </cell>
          <cell r="M2870">
            <v>0</v>
          </cell>
          <cell r="N2870">
            <v>0</v>
          </cell>
          <cell r="O2870">
            <v>0</v>
          </cell>
          <cell r="P2870">
            <v>0</v>
          </cell>
          <cell r="Q2870">
            <v>0</v>
          </cell>
          <cell r="R2870">
            <v>0</v>
          </cell>
          <cell r="T2870">
            <v>0</v>
          </cell>
        </row>
        <row r="2871">
          <cell r="C2871">
            <v>0</v>
          </cell>
          <cell r="D2871">
            <v>0</v>
          </cell>
          <cell r="E2871">
            <v>0</v>
          </cell>
          <cell r="F2871">
            <v>0</v>
          </cell>
          <cell r="G2871">
            <v>0</v>
          </cell>
          <cell r="H2871">
            <v>0</v>
          </cell>
          <cell r="I2871">
            <v>0</v>
          </cell>
          <cell r="J2871" t="str">
            <v/>
          </cell>
          <cell r="K2871">
            <v>0</v>
          </cell>
          <cell r="L2871" t="str">
            <v/>
          </cell>
          <cell r="M2871">
            <v>0</v>
          </cell>
          <cell r="N2871">
            <v>0</v>
          </cell>
          <cell r="O2871">
            <v>0</v>
          </cell>
          <cell r="P2871">
            <v>0</v>
          </cell>
          <cell r="Q2871">
            <v>0</v>
          </cell>
          <cell r="R2871">
            <v>0</v>
          </cell>
          <cell r="T2871">
            <v>0</v>
          </cell>
        </row>
        <row r="2872">
          <cell r="C2872" t="str">
            <v>Herramienta Menor (Como % de Mano de Obra)</v>
          </cell>
          <cell r="D2872">
            <v>0</v>
          </cell>
          <cell r="E2872">
            <v>0</v>
          </cell>
          <cell r="F2872">
            <v>0</v>
          </cell>
          <cell r="G2872">
            <v>0</v>
          </cell>
          <cell r="H2872">
            <v>0</v>
          </cell>
          <cell r="I2872">
            <v>0</v>
          </cell>
          <cell r="J2872" t="str">
            <v>Dia</v>
          </cell>
          <cell r="K2872">
            <v>0</v>
          </cell>
          <cell r="L2872">
            <v>7586</v>
          </cell>
          <cell r="M2872">
            <v>0.05</v>
          </cell>
          <cell r="N2872">
            <v>0</v>
          </cell>
          <cell r="O2872">
            <v>379</v>
          </cell>
          <cell r="P2872">
            <v>0</v>
          </cell>
          <cell r="Q2872">
            <v>0</v>
          </cell>
          <cell r="R2872">
            <v>1895</v>
          </cell>
          <cell r="T2872" t="str">
            <v>Herramienta Menor (Como % de Mano de Obra)</v>
          </cell>
        </row>
        <row r="2873">
          <cell r="C2873">
            <v>0</v>
          </cell>
          <cell r="D2873">
            <v>0</v>
          </cell>
          <cell r="E2873">
            <v>0</v>
          </cell>
          <cell r="F2873">
            <v>0</v>
          </cell>
          <cell r="G2873">
            <v>0</v>
          </cell>
          <cell r="H2873">
            <v>0</v>
          </cell>
          <cell r="I2873">
            <v>0</v>
          </cell>
          <cell r="J2873">
            <v>0</v>
          </cell>
          <cell r="K2873">
            <v>0</v>
          </cell>
          <cell r="L2873">
            <v>1.4500000000000001E-2</v>
          </cell>
          <cell r="M2873" t="str">
            <v>SUBTOTAL $</v>
          </cell>
          <cell r="N2873">
            <v>0</v>
          </cell>
          <cell r="O2873">
            <v>757</v>
          </cell>
          <cell r="P2873">
            <v>0</v>
          </cell>
          <cell r="Q2873">
            <v>0</v>
          </cell>
          <cell r="T2873">
            <v>0</v>
          </cell>
        </row>
        <row r="2874">
          <cell r="C2874" t="str">
            <v>II. MATERIALES</v>
          </cell>
          <cell r="D2874">
            <v>0</v>
          </cell>
          <cell r="E2874">
            <v>0</v>
          </cell>
          <cell r="F2874">
            <v>0</v>
          </cell>
          <cell r="G2874">
            <v>0</v>
          </cell>
          <cell r="H2874">
            <v>0</v>
          </cell>
          <cell r="I2874">
            <v>0</v>
          </cell>
          <cell r="J2874">
            <v>0</v>
          </cell>
          <cell r="K2874">
            <v>0</v>
          </cell>
          <cell r="L2874">
            <v>0</v>
          </cell>
          <cell r="M2874">
            <v>0</v>
          </cell>
          <cell r="N2874">
            <v>0</v>
          </cell>
          <cell r="O2874">
            <v>0</v>
          </cell>
          <cell r="P2874">
            <v>0</v>
          </cell>
          <cell r="Q2874">
            <v>0</v>
          </cell>
          <cell r="T2874">
            <v>0</v>
          </cell>
        </row>
        <row r="2875">
          <cell r="C2875">
            <v>0</v>
          </cell>
          <cell r="D2875">
            <v>0</v>
          </cell>
          <cell r="E2875">
            <v>0</v>
          </cell>
          <cell r="F2875">
            <v>0</v>
          </cell>
          <cell r="G2875">
            <v>0</v>
          </cell>
          <cell r="H2875">
            <v>0</v>
          </cell>
          <cell r="I2875">
            <v>0</v>
          </cell>
          <cell r="J2875">
            <v>0</v>
          </cell>
          <cell r="K2875">
            <v>0</v>
          </cell>
          <cell r="L2875">
            <v>0</v>
          </cell>
          <cell r="M2875">
            <v>0</v>
          </cell>
          <cell r="N2875">
            <v>0</v>
          </cell>
          <cell r="O2875">
            <v>0</v>
          </cell>
          <cell r="P2875">
            <v>0</v>
          </cell>
          <cell r="Q2875">
            <v>0</v>
          </cell>
          <cell r="T2875">
            <v>0</v>
          </cell>
        </row>
        <row r="2876">
          <cell r="C2876" t="str">
            <v>DESCRIPCIÓN</v>
          </cell>
          <cell r="D2876">
            <v>0</v>
          </cell>
          <cell r="E2876">
            <v>0</v>
          </cell>
          <cell r="F2876">
            <v>0</v>
          </cell>
          <cell r="G2876">
            <v>0</v>
          </cell>
          <cell r="H2876">
            <v>0</v>
          </cell>
          <cell r="I2876">
            <v>0</v>
          </cell>
          <cell r="J2876">
            <v>0</v>
          </cell>
          <cell r="K2876" t="str">
            <v>UNIDAD</v>
          </cell>
          <cell r="L2876" t="str">
            <v>CANTIDAD</v>
          </cell>
          <cell r="M2876" t="str">
            <v>PRECIO UNIT.</v>
          </cell>
          <cell r="N2876">
            <v>0</v>
          </cell>
          <cell r="O2876" t="str">
            <v>Vr. UNITARIO</v>
          </cell>
          <cell r="P2876">
            <v>0</v>
          </cell>
          <cell r="Q2876">
            <v>0</v>
          </cell>
          <cell r="T2876">
            <v>0</v>
          </cell>
        </row>
        <row r="2877">
          <cell r="C2877" t="str">
            <v>Rejilla Piso Antiolor Acero Inoxidable</v>
          </cell>
          <cell r="D2877">
            <v>0</v>
          </cell>
          <cell r="E2877">
            <v>0</v>
          </cell>
          <cell r="F2877">
            <v>0</v>
          </cell>
          <cell r="G2877">
            <v>0</v>
          </cell>
          <cell r="H2877">
            <v>0</v>
          </cell>
          <cell r="I2877">
            <v>0</v>
          </cell>
          <cell r="J2877">
            <v>0</v>
          </cell>
          <cell r="K2877" t="str">
            <v>u</v>
          </cell>
          <cell r="L2877">
            <v>1</v>
          </cell>
          <cell r="M2877">
            <v>43900</v>
          </cell>
          <cell r="N2877">
            <v>0</v>
          </cell>
          <cell r="O2877">
            <v>43900</v>
          </cell>
          <cell r="P2877">
            <v>0</v>
          </cell>
          <cell r="Q2877">
            <v>0</v>
          </cell>
          <cell r="R2877">
            <v>5</v>
          </cell>
          <cell r="T2877" t="str">
            <v>Rejilla Piso Antiolor Acero Inoxidable</v>
          </cell>
        </row>
        <row r="2878">
          <cell r="C2878">
            <v>0</v>
          </cell>
          <cell r="D2878">
            <v>0</v>
          </cell>
          <cell r="E2878">
            <v>0</v>
          </cell>
          <cell r="F2878">
            <v>0</v>
          </cell>
          <cell r="G2878">
            <v>0</v>
          </cell>
          <cell r="H2878">
            <v>0</v>
          </cell>
          <cell r="I2878">
            <v>0</v>
          </cell>
          <cell r="J2878">
            <v>0</v>
          </cell>
          <cell r="K2878" t="str">
            <v/>
          </cell>
          <cell r="L2878">
            <v>0</v>
          </cell>
          <cell r="M2878">
            <v>0</v>
          </cell>
          <cell r="N2878">
            <v>0</v>
          </cell>
          <cell r="O2878">
            <v>0</v>
          </cell>
          <cell r="P2878">
            <v>0</v>
          </cell>
          <cell r="Q2878">
            <v>0</v>
          </cell>
          <cell r="R2878">
            <v>0</v>
          </cell>
          <cell r="T2878">
            <v>0</v>
          </cell>
        </row>
        <row r="2879">
          <cell r="C2879">
            <v>0</v>
          </cell>
          <cell r="D2879">
            <v>0</v>
          </cell>
          <cell r="E2879">
            <v>0</v>
          </cell>
          <cell r="F2879">
            <v>0</v>
          </cell>
          <cell r="G2879">
            <v>0</v>
          </cell>
          <cell r="H2879">
            <v>0</v>
          </cell>
          <cell r="I2879">
            <v>0</v>
          </cell>
          <cell r="J2879">
            <v>0</v>
          </cell>
          <cell r="K2879" t="str">
            <v/>
          </cell>
          <cell r="L2879">
            <v>0</v>
          </cell>
          <cell r="M2879">
            <v>0</v>
          </cell>
          <cell r="N2879">
            <v>0</v>
          </cell>
          <cell r="O2879">
            <v>0</v>
          </cell>
          <cell r="P2879">
            <v>0</v>
          </cell>
          <cell r="Q2879">
            <v>0</v>
          </cell>
          <cell r="R2879">
            <v>0</v>
          </cell>
          <cell r="T2879">
            <v>0</v>
          </cell>
        </row>
        <row r="2880">
          <cell r="C2880">
            <v>0</v>
          </cell>
          <cell r="D2880">
            <v>0</v>
          </cell>
          <cell r="E2880">
            <v>0</v>
          </cell>
          <cell r="F2880">
            <v>0</v>
          </cell>
          <cell r="G2880">
            <v>0</v>
          </cell>
          <cell r="H2880">
            <v>0</v>
          </cell>
          <cell r="I2880">
            <v>0</v>
          </cell>
          <cell r="J2880">
            <v>0</v>
          </cell>
          <cell r="K2880" t="str">
            <v/>
          </cell>
          <cell r="L2880">
            <v>0</v>
          </cell>
          <cell r="M2880">
            <v>0</v>
          </cell>
          <cell r="N2880">
            <v>0</v>
          </cell>
          <cell r="O2880">
            <v>0</v>
          </cell>
          <cell r="P2880">
            <v>0</v>
          </cell>
          <cell r="Q2880">
            <v>0</v>
          </cell>
          <cell r="R2880">
            <v>0</v>
          </cell>
          <cell r="T2880">
            <v>0</v>
          </cell>
        </row>
        <row r="2881">
          <cell r="C2881">
            <v>0</v>
          </cell>
          <cell r="D2881">
            <v>0</v>
          </cell>
          <cell r="E2881">
            <v>0</v>
          </cell>
          <cell r="F2881">
            <v>0</v>
          </cell>
          <cell r="G2881">
            <v>0</v>
          </cell>
          <cell r="H2881">
            <v>0</v>
          </cell>
          <cell r="I2881">
            <v>0</v>
          </cell>
          <cell r="J2881">
            <v>0</v>
          </cell>
          <cell r="K2881" t="str">
            <v/>
          </cell>
          <cell r="L2881">
            <v>0</v>
          </cell>
          <cell r="M2881">
            <v>0</v>
          </cell>
          <cell r="N2881">
            <v>0</v>
          </cell>
          <cell r="O2881">
            <v>0</v>
          </cell>
          <cell r="P2881">
            <v>0</v>
          </cell>
          <cell r="Q2881">
            <v>0</v>
          </cell>
          <cell r="R2881">
            <v>0</v>
          </cell>
          <cell r="T2881">
            <v>0</v>
          </cell>
        </row>
        <row r="2882">
          <cell r="C2882">
            <v>0</v>
          </cell>
          <cell r="D2882">
            <v>0</v>
          </cell>
          <cell r="E2882">
            <v>0</v>
          </cell>
          <cell r="F2882">
            <v>0</v>
          </cell>
          <cell r="G2882">
            <v>0</v>
          </cell>
          <cell r="H2882">
            <v>0</v>
          </cell>
          <cell r="I2882">
            <v>0</v>
          </cell>
          <cell r="J2882">
            <v>0</v>
          </cell>
          <cell r="K2882" t="str">
            <v/>
          </cell>
          <cell r="L2882">
            <v>0</v>
          </cell>
          <cell r="M2882">
            <v>0</v>
          </cell>
          <cell r="N2882">
            <v>0</v>
          </cell>
          <cell r="O2882">
            <v>0</v>
          </cell>
          <cell r="P2882">
            <v>0</v>
          </cell>
          <cell r="Q2882">
            <v>0</v>
          </cell>
          <cell r="R2882">
            <v>0</v>
          </cell>
          <cell r="T2882">
            <v>0</v>
          </cell>
        </row>
        <row r="2883">
          <cell r="C2883">
            <v>0</v>
          </cell>
          <cell r="D2883">
            <v>0</v>
          </cell>
          <cell r="E2883">
            <v>0</v>
          </cell>
          <cell r="F2883">
            <v>0</v>
          </cell>
          <cell r="G2883">
            <v>0</v>
          </cell>
          <cell r="H2883">
            <v>0</v>
          </cell>
          <cell r="I2883">
            <v>0</v>
          </cell>
          <cell r="J2883">
            <v>0</v>
          </cell>
          <cell r="K2883" t="str">
            <v/>
          </cell>
          <cell r="L2883">
            <v>0</v>
          </cell>
          <cell r="M2883">
            <v>0</v>
          </cell>
          <cell r="N2883">
            <v>0</v>
          </cell>
          <cell r="O2883">
            <v>0</v>
          </cell>
          <cell r="P2883">
            <v>0</v>
          </cell>
          <cell r="Q2883">
            <v>0</v>
          </cell>
          <cell r="R2883">
            <v>0</v>
          </cell>
          <cell r="T2883">
            <v>0</v>
          </cell>
        </row>
        <row r="2884">
          <cell r="C2884">
            <v>0</v>
          </cell>
          <cell r="D2884">
            <v>0</v>
          </cell>
          <cell r="E2884">
            <v>0</v>
          </cell>
          <cell r="F2884">
            <v>0</v>
          </cell>
          <cell r="G2884">
            <v>0</v>
          </cell>
          <cell r="H2884">
            <v>0</v>
          </cell>
          <cell r="I2884">
            <v>0</v>
          </cell>
          <cell r="J2884">
            <v>0</v>
          </cell>
          <cell r="K2884" t="str">
            <v/>
          </cell>
          <cell r="L2884">
            <v>0</v>
          </cell>
          <cell r="M2884">
            <v>0</v>
          </cell>
          <cell r="N2884">
            <v>0</v>
          </cell>
          <cell r="O2884">
            <v>0</v>
          </cell>
          <cell r="P2884">
            <v>0</v>
          </cell>
          <cell r="Q2884">
            <v>0</v>
          </cell>
          <cell r="R2884">
            <v>0</v>
          </cell>
          <cell r="T2884">
            <v>0</v>
          </cell>
        </row>
        <row r="2885">
          <cell r="C2885">
            <v>0</v>
          </cell>
          <cell r="D2885">
            <v>0</v>
          </cell>
          <cell r="E2885">
            <v>0</v>
          </cell>
          <cell r="F2885">
            <v>0</v>
          </cell>
          <cell r="G2885">
            <v>0</v>
          </cell>
          <cell r="H2885">
            <v>0</v>
          </cell>
          <cell r="I2885">
            <v>0</v>
          </cell>
          <cell r="J2885">
            <v>0</v>
          </cell>
          <cell r="K2885">
            <v>0</v>
          </cell>
          <cell r="L2885">
            <v>0.84030000000000005</v>
          </cell>
          <cell r="M2885" t="str">
            <v>SUBTOTAL $</v>
          </cell>
          <cell r="N2885">
            <v>0</v>
          </cell>
          <cell r="O2885">
            <v>43900</v>
          </cell>
          <cell r="P2885">
            <v>0</v>
          </cell>
          <cell r="Q2885">
            <v>0</v>
          </cell>
          <cell r="T2885">
            <v>0</v>
          </cell>
        </row>
        <row r="2886">
          <cell r="C2886" t="str">
            <v>III. TRANSPORTES</v>
          </cell>
          <cell r="D2886">
            <v>0</v>
          </cell>
          <cell r="E2886">
            <v>0</v>
          </cell>
          <cell r="F2886">
            <v>0</v>
          </cell>
          <cell r="G2886">
            <v>0</v>
          </cell>
          <cell r="H2886">
            <v>0</v>
          </cell>
          <cell r="I2886">
            <v>0</v>
          </cell>
          <cell r="J2886">
            <v>0</v>
          </cell>
          <cell r="K2886">
            <v>0</v>
          </cell>
          <cell r="L2886">
            <v>0</v>
          </cell>
          <cell r="M2886">
            <v>0</v>
          </cell>
          <cell r="N2886">
            <v>0</v>
          </cell>
          <cell r="O2886">
            <v>0</v>
          </cell>
          <cell r="P2886">
            <v>0</v>
          </cell>
          <cell r="Q2886">
            <v>0</v>
          </cell>
          <cell r="T2886">
            <v>0</v>
          </cell>
        </row>
        <row r="2887">
          <cell r="C2887">
            <v>0</v>
          </cell>
          <cell r="D2887">
            <v>0</v>
          </cell>
          <cell r="E2887">
            <v>0</v>
          </cell>
          <cell r="F2887">
            <v>0</v>
          </cell>
          <cell r="G2887">
            <v>0</v>
          </cell>
          <cell r="H2887">
            <v>0</v>
          </cell>
          <cell r="I2887">
            <v>0</v>
          </cell>
          <cell r="J2887">
            <v>0</v>
          </cell>
          <cell r="K2887">
            <v>0</v>
          </cell>
          <cell r="L2887">
            <v>0</v>
          </cell>
          <cell r="M2887">
            <v>0</v>
          </cell>
          <cell r="N2887">
            <v>0</v>
          </cell>
          <cell r="O2887">
            <v>0</v>
          </cell>
          <cell r="P2887">
            <v>0</v>
          </cell>
          <cell r="Q2887">
            <v>0</v>
          </cell>
          <cell r="T2887">
            <v>0</v>
          </cell>
        </row>
        <row r="2888">
          <cell r="C2888" t="str">
            <v>MATERIAL</v>
          </cell>
          <cell r="D2888">
            <v>0</v>
          </cell>
          <cell r="E2888">
            <v>0</v>
          </cell>
          <cell r="F2888">
            <v>0</v>
          </cell>
          <cell r="G2888">
            <v>0</v>
          </cell>
          <cell r="H2888">
            <v>0</v>
          </cell>
          <cell r="I2888">
            <v>0</v>
          </cell>
          <cell r="J2888" t="str">
            <v>VOL. o PESO</v>
          </cell>
          <cell r="K2888" t="str">
            <v>DISTANCIA</v>
          </cell>
          <cell r="L2888" t="str">
            <v>M3 o Ton/Km</v>
          </cell>
          <cell r="M2888" t="str">
            <v>TARIFA</v>
          </cell>
          <cell r="N2888">
            <v>0</v>
          </cell>
          <cell r="O2888" t="str">
            <v>Vr. UNITARIO</v>
          </cell>
          <cell r="P2888">
            <v>0</v>
          </cell>
          <cell r="Q2888">
            <v>0</v>
          </cell>
          <cell r="T2888">
            <v>0</v>
          </cell>
        </row>
        <row r="2889">
          <cell r="C2889">
            <v>0</v>
          </cell>
          <cell r="D2889">
            <v>0</v>
          </cell>
          <cell r="E2889">
            <v>0</v>
          </cell>
          <cell r="F2889">
            <v>0</v>
          </cell>
          <cell r="G2889">
            <v>0</v>
          </cell>
          <cell r="H2889">
            <v>0</v>
          </cell>
          <cell r="I2889">
            <v>0</v>
          </cell>
          <cell r="J2889" t="str">
            <v/>
          </cell>
          <cell r="K2889">
            <v>0</v>
          </cell>
          <cell r="L2889">
            <v>0</v>
          </cell>
          <cell r="M2889">
            <v>0</v>
          </cell>
          <cell r="N2889">
            <v>0</v>
          </cell>
          <cell r="O2889">
            <v>0</v>
          </cell>
          <cell r="P2889">
            <v>0</v>
          </cell>
          <cell r="Q2889">
            <v>0</v>
          </cell>
          <cell r="R2889">
            <v>0</v>
          </cell>
          <cell r="T2889">
            <v>0</v>
          </cell>
        </row>
        <row r="2890">
          <cell r="C2890">
            <v>0</v>
          </cell>
          <cell r="D2890">
            <v>0</v>
          </cell>
          <cell r="E2890">
            <v>0</v>
          </cell>
          <cell r="F2890">
            <v>0</v>
          </cell>
          <cell r="G2890">
            <v>0</v>
          </cell>
          <cell r="H2890">
            <v>0</v>
          </cell>
          <cell r="I2890">
            <v>0</v>
          </cell>
          <cell r="J2890" t="str">
            <v/>
          </cell>
          <cell r="K2890">
            <v>0</v>
          </cell>
          <cell r="L2890">
            <v>0</v>
          </cell>
          <cell r="M2890">
            <v>0</v>
          </cell>
          <cell r="N2890">
            <v>0</v>
          </cell>
          <cell r="O2890">
            <v>0</v>
          </cell>
          <cell r="P2890">
            <v>0</v>
          </cell>
          <cell r="Q2890">
            <v>0</v>
          </cell>
          <cell r="R2890">
            <v>0</v>
          </cell>
          <cell r="T2890">
            <v>0</v>
          </cell>
        </row>
        <row r="2891">
          <cell r="C2891">
            <v>0</v>
          </cell>
          <cell r="D2891">
            <v>0</v>
          </cell>
          <cell r="E2891">
            <v>0</v>
          </cell>
          <cell r="F2891">
            <v>0</v>
          </cell>
          <cell r="G2891">
            <v>0</v>
          </cell>
          <cell r="H2891">
            <v>0</v>
          </cell>
          <cell r="I2891">
            <v>0</v>
          </cell>
          <cell r="J2891" t="str">
            <v/>
          </cell>
          <cell r="K2891">
            <v>0</v>
          </cell>
          <cell r="L2891">
            <v>0</v>
          </cell>
          <cell r="M2891">
            <v>0</v>
          </cell>
          <cell r="N2891">
            <v>0</v>
          </cell>
          <cell r="O2891">
            <v>0</v>
          </cell>
          <cell r="P2891">
            <v>0</v>
          </cell>
          <cell r="Q2891">
            <v>0</v>
          </cell>
          <cell r="R2891">
            <v>0</v>
          </cell>
          <cell r="T2891">
            <v>0</v>
          </cell>
        </row>
        <row r="2892">
          <cell r="C2892">
            <v>0</v>
          </cell>
          <cell r="D2892">
            <v>0</v>
          </cell>
          <cell r="E2892">
            <v>0</v>
          </cell>
          <cell r="F2892">
            <v>0</v>
          </cell>
          <cell r="G2892">
            <v>0</v>
          </cell>
          <cell r="H2892">
            <v>0</v>
          </cell>
          <cell r="I2892">
            <v>0</v>
          </cell>
          <cell r="J2892">
            <v>0</v>
          </cell>
          <cell r="K2892">
            <v>0</v>
          </cell>
          <cell r="L2892">
            <v>0</v>
          </cell>
          <cell r="M2892" t="str">
            <v>SUBTOTAL $</v>
          </cell>
          <cell r="N2892">
            <v>0</v>
          </cell>
          <cell r="O2892">
            <v>0</v>
          </cell>
          <cell r="P2892">
            <v>0</v>
          </cell>
          <cell r="Q2892">
            <v>0</v>
          </cell>
          <cell r="T2892">
            <v>0</v>
          </cell>
        </row>
        <row r="2893">
          <cell r="C2893" t="str">
            <v>IV. MANO DE OBRA</v>
          </cell>
          <cell r="D2893">
            <v>0</v>
          </cell>
          <cell r="E2893">
            <v>0</v>
          </cell>
          <cell r="F2893">
            <v>0</v>
          </cell>
          <cell r="G2893">
            <v>0</v>
          </cell>
          <cell r="H2893">
            <v>0</v>
          </cell>
          <cell r="I2893">
            <v>0</v>
          </cell>
          <cell r="J2893">
            <v>0</v>
          </cell>
          <cell r="K2893">
            <v>0</v>
          </cell>
          <cell r="L2893">
            <v>0</v>
          </cell>
          <cell r="M2893">
            <v>0</v>
          </cell>
          <cell r="N2893">
            <v>0</v>
          </cell>
          <cell r="O2893">
            <v>0</v>
          </cell>
          <cell r="P2893">
            <v>0</v>
          </cell>
          <cell r="Q2893">
            <v>0</v>
          </cell>
          <cell r="T2893">
            <v>0</v>
          </cell>
        </row>
        <row r="2894">
          <cell r="C2894">
            <v>0</v>
          </cell>
          <cell r="D2894">
            <v>0</v>
          </cell>
          <cell r="E2894">
            <v>0</v>
          </cell>
          <cell r="F2894">
            <v>0</v>
          </cell>
          <cell r="G2894">
            <v>0</v>
          </cell>
          <cell r="H2894">
            <v>0</v>
          </cell>
          <cell r="I2894">
            <v>0</v>
          </cell>
          <cell r="J2894">
            <v>0</v>
          </cell>
          <cell r="K2894">
            <v>0</v>
          </cell>
          <cell r="L2894">
            <v>0</v>
          </cell>
          <cell r="M2894">
            <v>0</v>
          </cell>
          <cell r="N2894">
            <v>0</v>
          </cell>
          <cell r="O2894">
            <v>0</v>
          </cell>
          <cell r="P2894">
            <v>0</v>
          </cell>
          <cell r="Q2894">
            <v>0</v>
          </cell>
          <cell r="T2894">
            <v>0</v>
          </cell>
        </row>
        <row r="2895">
          <cell r="C2895" t="str">
            <v>TRABAJADOR</v>
          </cell>
          <cell r="D2895">
            <v>0</v>
          </cell>
          <cell r="E2895">
            <v>0</v>
          </cell>
          <cell r="F2895">
            <v>0</v>
          </cell>
          <cell r="G2895">
            <v>0</v>
          </cell>
          <cell r="H2895">
            <v>0</v>
          </cell>
          <cell r="I2895" t="str">
            <v>CANTIDAD</v>
          </cell>
          <cell r="J2895" t="str">
            <v>JORNAL</v>
          </cell>
          <cell r="K2895" t="str">
            <v>PRESTACIONES</v>
          </cell>
          <cell r="L2895" t="str">
            <v>JORNAL TOTAL</v>
          </cell>
          <cell r="M2895" t="str">
            <v>RENDIMIENTO</v>
          </cell>
          <cell r="N2895">
            <v>0</v>
          </cell>
          <cell r="O2895" t="str">
            <v>Vr. UNITARIO</v>
          </cell>
          <cell r="P2895">
            <v>0</v>
          </cell>
          <cell r="Q2895">
            <v>0</v>
          </cell>
          <cell r="R2895">
            <v>0</v>
          </cell>
          <cell r="T2895">
            <v>0</v>
          </cell>
        </row>
        <row r="2896">
          <cell r="C2896" t="str">
            <v>Oficial</v>
          </cell>
          <cell r="D2896">
            <v>0</v>
          </cell>
          <cell r="E2896">
            <v>0</v>
          </cell>
          <cell r="F2896">
            <v>0</v>
          </cell>
          <cell r="G2896">
            <v>0</v>
          </cell>
          <cell r="H2896">
            <v>0</v>
          </cell>
          <cell r="I2896">
            <v>1</v>
          </cell>
          <cell r="J2896">
            <v>88160</v>
          </cell>
          <cell r="K2896">
            <v>1.6933</v>
          </cell>
          <cell r="L2896">
            <v>149281</v>
          </cell>
          <cell r="M2896">
            <v>30</v>
          </cell>
          <cell r="N2896">
            <v>0</v>
          </cell>
          <cell r="O2896">
            <v>4976</v>
          </cell>
          <cell r="P2896">
            <v>0</v>
          </cell>
          <cell r="Q2896">
            <v>0</v>
          </cell>
          <cell r="R2896">
            <v>0.17</v>
          </cell>
          <cell r="T2896" t="str">
            <v>Oficial</v>
          </cell>
        </row>
        <row r="2897">
          <cell r="C2897" t="str">
            <v>Ayudante Raso</v>
          </cell>
          <cell r="D2897">
            <v>0</v>
          </cell>
          <cell r="E2897">
            <v>0</v>
          </cell>
          <cell r="F2897">
            <v>0</v>
          </cell>
          <cell r="G2897">
            <v>0</v>
          </cell>
          <cell r="H2897">
            <v>0</v>
          </cell>
          <cell r="I2897">
            <v>1</v>
          </cell>
          <cell r="J2897">
            <v>44900</v>
          </cell>
          <cell r="K2897">
            <v>1.744</v>
          </cell>
          <cell r="L2897">
            <v>78306</v>
          </cell>
          <cell r="M2897">
            <v>30</v>
          </cell>
          <cell r="N2897">
            <v>0</v>
          </cell>
          <cell r="O2897">
            <v>2610</v>
          </cell>
          <cell r="P2897">
            <v>0</v>
          </cell>
          <cell r="Q2897">
            <v>0</v>
          </cell>
          <cell r="R2897">
            <v>0.17</v>
          </cell>
          <cell r="T2897" t="str">
            <v>Ayudante Raso</v>
          </cell>
        </row>
        <row r="2898">
          <cell r="C2898">
            <v>0</v>
          </cell>
          <cell r="D2898">
            <v>0</v>
          </cell>
          <cell r="E2898">
            <v>0</v>
          </cell>
          <cell r="F2898">
            <v>0</v>
          </cell>
          <cell r="G2898">
            <v>0</v>
          </cell>
          <cell r="H2898">
            <v>0</v>
          </cell>
          <cell r="I2898">
            <v>0</v>
          </cell>
          <cell r="J2898">
            <v>0</v>
          </cell>
          <cell r="K2898">
            <v>0</v>
          </cell>
          <cell r="L2898">
            <v>0</v>
          </cell>
          <cell r="M2898">
            <v>0</v>
          </cell>
          <cell r="N2898">
            <v>0</v>
          </cell>
          <cell r="O2898">
            <v>0</v>
          </cell>
          <cell r="P2898">
            <v>0</v>
          </cell>
          <cell r="Q2898">
            <v>0</v>
          </cell>
          <cell r="R2898">
            <v>0</v>
          </cell>
          <cell r="T2898">
            <v>0</v>
          </cell>
        </row>
        <row r="2899">
          <cell r="C2899">
            <v>0</v>
          </cell>
          <cell r="D2899">
            <v>0</v>
          </cell>
          <cell r="E2899">
            <v>0</v>
          </cell>
          <cell r="F2899">
            <v>0</v>
          </cell>
          <cell r="G2899">
            <v>0</v>
          </cell>
          <cell r="H2899">
            <v>0</v>
          </cell>
          <cell r="I2899">
            <v>0</v>
          </cell>
          <cell r="J2899">
            <v>0</v>
          </cell>
          <cell r="K2899">
            <v>0</v>
          </cell>
          <cell r="L2899">
            <v>0.1452</v>
          </cell>
          <cell r="M2899" t="str">
            <v>SUBTOTAL $</v>
          </cell>
          <cell r="N2899">
            <v>0</v>
          </cell>
          <cell r="O2899">
            <v>7586</v>
          </cell>
          <cell r="P2899">
            <v>0</v>
          </cell>
          <cell r="Q2899">
            <v>0</v>
          </cell>
          <cell r="T2899">
            <v>0</v>
          </cell>
        </row>
        <row r="2900">
          <cell r="C2900">
            <v>0</v>
          </cell>
          <cell r="D2900">
            <v>0</v>
          </cell>
          <cell r="E2900">
            <v>0</v>
          </cell>
          <cell r="F2900">
            <v>0</v>
          </cell>
          <cell r="G2900">
            <v>0</v>
          </cell>
          <cell r="H2900">
            <v>0</v>
          </cell>
          <cell r="I2900">
            <v>0</v>
          </cell>
          <cell r="J2900">
            <v>0</v>
          </cell>
          <cell r="K2900">
            <v>0</v>
          </cell>
          <cell r="L2900">
            <v>0</v>
          </cell>
          <cell r="M2900">
            <v>0</v>
          </cell>
          <cell r="N2900">
            <v>0</v>
          </cell>
          <cell r="O2900">
            <v>0</v>
          </cell>
          <cell r="P2900">
            <v>0</v>
          </cell>
          <cell r="Q2900">
            <v>0</v>
          </cell>
        </row>
        <row r="2901">
          <cell r="C2901" t="str">
            <v>TOTAL COSTO DIRECTO $</v>
          </cell>
          <cell r="D2901">
            <v>0</v>
          </cell>
          <cell r="E2901">
            <v>0</v>
          </cell>
          <cell r="F2901">
            <v>0</v>
          </cell>
          <cell r="G2901">
            <v>0</v>
          </cell>
          <cell r="H2901">
            <v>0</v>
          </cell>
          <cell r="I2901">
            <v>0</v>
          </cell>
          <cell r="J2901">
            <v>0</v>
          </cell>
          <cell r="K2901">
            <v>0</v>
          </cell>
          <cell r="L2901">
            <v>0</v>
          </cell>
          <cell r="M2901">
            <v>0</v>
          </cell>
          <cell r="N2901">
            <v>0</v>
          </cell>
          <cell r="O2901">
            <v>52243</v>
          </cell>
          <cell r="P2901">
            <v>0</v>
          </cell>
          <cell r="Q2901">
            <v>0</v>
          </cell>
        </row>
        <row r="2902">
          <cell r="C2902" t="str">
            <v>V. COSTOS INDIRECTOS</v>
          </cell>
          <cell r="D2902">
            <v>0</v>
          </cell>
          <cell r="E2902">
            <v>0</v>
          </cell>
          <cell r="F2902">
            <v>0</v>
          </cell>
          <cell r="G2902">
            <v>0</v>
          </cell>
          <cell r="H2902">
            <v>0</v>
          </cell>
          <cell r="I2902">
            <v>0</v>
          </cell>
          <cell r="J2902">
            <v>0</v>
          </cell>
          <cell r="K2902">
            <v>0</v>
          </cell>
          <cell r="L2902">
            <v>0</v>
          </cell>
          <cell r="M2902">
            <v>0</v>
          </cell>
          <cell r="N2902">
            <v>0</v>
          </cell>
          <cell r="O2902">
            <v>0</v>
          </cell>
          <cell r="P2902">
            <v>0</v>
          </cell>
          <cell r="Q2902">
            <v>0</v>
          </cell>
        </row>
        <row r="2903">
          <cell r="C2903">
            <v>0</v>
          </cell>
          <cell r="D2903">
            <v>0</v>
          </cell>
          <cell r="E2903">
            <v>0</v>
          </cell>
          <cell r="F2903">
            <v>0</v>
          </cell>
          <cell r="G2903">
            <v>0</v>
          </cell>
          <cell r="H2903">
            <v>0</v>
          </cell>
          <cell r="I2903">
            <v>0</v>
          </cell>
          <cell r="J2903">
            <v>0</v>
          </cell>
          <cell r="K2903">
            <v>0</v>
          </cell>
          <cell r="L2903">
            <v>0</v>
          </cell>
          <cell r="M2903">
            <v>0</v>
          </cell>
          <cell r="N2903">
            <v>0</v>
          </cell>
          <cell r="O2903">
            <v>0</v>
          </cell>
          <cell r="P2903">
            <v>0</v>
          </cell>
          <cell r="Q2903">
            <v>0</v>
          </cell>
        </row>
        <row r="2904">
          <cell r="C2904" t="str">
            <v>Descripción</v>
          </cell>
          <cell r="D2904">
            <v>0</v>
          </cell>
          <cell r="E2904">
            <v>0</v>
          </cell>
          <cell r="F2904">
            <v>0</v>
          </cell>
          <cell r="G2904">
            <v>0</v>
          </cell>
          <cell r="H2904">
            <v>0</v>
          </cell>
          <cell r="I2904">
            <v>0</v>
          </cell>
          <cell r="J2904">
            <v>0</v>
          </cell>
          <cell r="K2904">
            <v>0</v>
          </cell>
          <cell r="L2904" t="str">
            <v>Porcentaje</v>
          </cell>
          <cell r="M2904" t="str">
            <v>Valor Total</v>
          </cell>
          <cell r="N2904">
            <v>0</v>
          </cell>
          <cell r="O2904">
            <v>0</v>
          </cell>
          <cell r="P2904">
            <v>0</v>
          </cell>
          <cell r="Q2904">
            <v>0</v>
          </cell>
        </row>
        <row r="2905">
          <cell r="C2905" t="str">
            <v>ADMINISTRACION</v>
          </cell>
          <cell r="D2905">
            <v>0</v>
          </cell>
          <cell r="E2905">
            <v>0</v>
          </cell>
          <cell r="F2905">
            <v>0</v>
          </cell>
          <cell r="G2905">
            <v>0</v>
          </cell>
          <cell r="H2905">
            <v>0</v>
          </cell>
          <cell r="I2905">
            <v>0</v>
          </cell>
          <cell r="J2905">
            <v>0</v>
          </cell>
          <cell r="K2905">
            <v>0</v>
          </cell>
          <cell r="L2905">
            <v>0.23930000000000001</v>
          </cell>
          <cell r="M2905">
            <v>12502</v>
          </cell>
          <cell r="N2905">
            <v>0</v>
          </cell>
          <cell r="O2905">
            <v>0</v>
          </cell>
          <cell r="P2905">
            <v>0</v>
          </cell>
          <cell r="Q2905">
            <v>0</v>
          </cell>
        </row>
        <row r="2906">
          <cell r="C2906" t="str">
            <v xml:space="preserve">IMPREVISTOS </v>
          </cell>
          <cell r="D2906">
            <v>0</v>
          </cell>
          <cell r="E2906">
            <v>0</v>
          </cell>
          <cell r="F2906">
            <v>0</v>
          </cell>
          <cell r="G2906">
            <v>0</v>
          </cell>
          <cell r="H2906">
            <v>0</v>
          </cell>
          <cell r="I2906">
            <v>0</v>
          </cell>
          <cell r="J2906">
            <v>0</v>
          </cell>
          <cell r="K2906">
            <v>0</v>
          </cell>
          <cell r="L2906">
            <v>0</v>
          </cell>
          <cell r="M2906">
            <v>0</v>
          </cell>
          <cell r="N2906">
            <v>0</v>
          </cell>
          <cell r="O2906">
            <v>0</v>
          </cell>
          <cell r="P2906">
            <v>0</v>
          </cell>
          <cell r="Q2906">
            <v>0</v>
          </cell>
        </row>
        <row r="2907">
          <cell r="C2907" t="str">
            <v>UTILIDAD</v>
          </cell>
          <cell r="D2907">
            <v>0</v>
          </cell>
          <cell r="E2907">
            <v>0</v>
          </cell>
          <cell r="F2907">
            <v>0</v>
          </cell>
          <cell r="G2907">
            <v>0</v>
          </cell>
          <cell r="H2907">
            <v>0</v>
          </cell>
          <cell r="I2907">
            <v>0</v>
          </cell>
          <cell r="J2907">
            <v>0</v>
          </cell>
          <cell r="K2907">
            <v>0</v>
          </cell>
          <cell r="L2907">
            <v>0.05</v>
          </cell>
          <cell r="M2907">
            <v>2612</v>
          </cell>
          <cell r="N2907">
            <v>0</v>
          </cell>
          <cell r="O2907">
            <v>0</v>
          </cell>
          <cell r="P2907">
            <v>0</v>
          </cell>
          <cell r="Q2907">
            <v>0</v>
          </cell>
        </row>
        <row r="2908">
          <cell r="C2908" t="str">
            <v>SUBTOTAL $</v>
          </cell>
          <cell r="D2908">
            <v>0</v>
          </cell>
          <cell r="E2908">
            <v>0</v>
          </cell>
          <cell r="F2908">
            <v>0</v>
          </cell>
          <cell r="G2908">
            <v>0</v>
          </cell>
          <cell r="H2908">
            <v>0</v>
          </cell>
          <cell r="I2908">
            <v>0</v>
          </cell>
          <cell r="J2908">
            <v>0</v>
          </cell>
          <cell r="K2908">
            <v>0</v>
          </cell>
          <cell r="L2908">
            <v>0</v>
          </cell>
          <cell r="M2908">
            <v>0</v>
          </cell>
          <cell r="N2908">
            <v>0</v>
          </cell>
          <cell r="O2908">
            <v>15114</v>
          </cell>
          <cell r="P2908">
            <v>0</v>
          </cell>
          <cell r="Q2908">
            <v>0</v>
          </cell>
        </row>
        <row r="2909">
          <cell r="C2909">
            <v>0</v>
          </cell>
          <cell r="D2909">
            <v>0</v>
          </cell>
          <cell r="E2909">
            <v>0</v>
          </cell>
          <cell r="F2909">
            <v>0</v>
          </cell>
          <cell r="G2909">
            <v>0</v>
          </cell>
          <cell r="H2909">
            <v>0</v>
          </cell>
          <cell r="I2909">
            <v>0</v>
          </cell>
          <cell r="J2909">
            <v>0</v>
          </cell>
          <cell r="K2909">
            <v>0</v>
          </cell>
          <cell r="L2909">
            <v>0</v>
          </cell>
          <cell r="M2909">
            <v>0</v>
          </cell>
          <cell r="N2909">
            <v>0</v>
          </cell>
          <cell r="O2909">
            <v>0</v>
          </cell>
          <cell r="P2909">
            <v>0</v>
          </cell>
          <cell r="Q2909">
            <v>0</v>
          </cell>
        </row>
        <row r="2910">
          <cell r="C2910" t="str">
            <v>Precio Unitario Total Aproximado al peso $</v>
          </cell>
          <cell r="D2910">
            <v>0</v>
          </cell>
          <cell r="E2910">
            <v>0</v>
          </cell>
          <cell r="F2910">
            <v>0</v>
          </cell>
          <cell r="G2910">
            <v>0</v>
          </cell>
          <cell r="H2910">
            <v>0</v>
          </cell>
          <cell r="I2910">
            <v>0</v>
          </cell>
          <cell r="J2910">
            <v>0</v>
          </cell>
          <cell r="K2910">
            <v>0</v>
          </cell>
          <cell r="L2910">
            <v>0</v>
          </cell>
          <cell r="M2910">
            <v>0</v>
          </cell>
          <cell r="N2910">
            <v>0</v>
          </cell>
          <cell r="O2910">
            <v>67357</v>
          </cell>
          <cell r="P2910">
            <v>0</v>
          </cell>
          <cell r="Q2910">
            <v>0</v>
          </cell>
        </row>
        <row r="2911">
          <cell r="C2911">
            <v>0</v>
          </cell>
          <cell r="D2911">
            <v>0</v>
          </cell>
          <cell r="E2911">
            <v>0</v>
          </cell>
          <cell r="F2911">
            <v>0</v>
          </cell>
          <cell r="G2911">
            <v>0</v>
          </cell>
          <cell r="H2911">
            <v>0</v>
          </cell>
          <cell r="I2911">
            <v>0</v>
          </cell>
          <cell r="J2911">
            <v>0</v>
          </cell>
          <cell r="K2911">
            <v>0</v>
          </cell>
          <cell r="L2911">
            <v>0</v>
          </cell>
          <cell r="M2911">
            <v>0</v>
          </cell>
          <cell r="N2911">
            <v>0</v>
          </cell>
          <cell r="O2911">
            <v>0</v>
          </cell>
          <cell r="P2911">
            <v>0</v>
          </cell>
          <cell r="Q2911">
            <v>0</v>
          </cell>
        </row>
        <row r="2912">
          <cell r="C2912">
            <v>0</v>
          </cell>
          <cell r="D2912">
            <v>0</v>
          </cell>
          <cell r="E2912">
            <v>0</v>
          </cell>
          <cell r="F2912">
            <v>0</v>
          </cell>
          <cell r="G2912">
            <v>0</v>
          </cell>
          <cell r="H2912">
            <v>0</v>
          </cell>
          <cell r="I2912">
            <v>0</v>
          </cell>
          <cell r="J2912">
            <v>0</v>
          </cell>
          <cell r="K2912">
            <v>0</v>
          </cell>
          <cell r="L2912">
            <v>0</v>
          </cell>
          <cell r="M2912">
            <v>0</v>
          </cell>
          <cell r="N2912">
            <v>0</v>
          </cell>
          <cell r="O2912">
            <v>0</v>
          </cell>
          <cell r="P2912">
            <v>0</v>
          </cell>
          <cell r="Q2912">
            <v>0</v>
          </cell>
        </row>
        <row r="2913">
          <cell r="C2913">
            <v>0</v>
          </cell>
          <cell r="D2913">
            <v>0</v>
          </cell>
          <cell r="E2913">
            <v>0</v>
          </cell>
          <cell r="F2913">
            <v>0</v>
          </cell>
          <cell r="G2913">
            <v>0</v>
          </cell>
          <cell r="H2913" t="str">
            <v>Firma</v>
          </cell>
          <cell r="I2913">
            <v>0</v>
          </cell>
          <cell r="J2913">
            <v>0</v>
          </cell>
          <cell r="K2913">
            <v>0</v>
          </cell>
          <cell r="L2913">
            <v>0</v>
          </cell>
          <cell r="M2913">
            <v>0</v>
          </cell>
          <cell r="N2913">
            <v>0</v>
          </cell>
          <cell r="O2913">
            <v>0</v>
          </cell>
          <cell r="P2913">
            <v>0</v>
          </cell>
          <cell r="Q2913">
            <v>0</v>
          </cell>
        </row>
        <row r="2914">
          <cell r="C2914">
            <v>0</v>
          </cell>
          <cell r="D2914">
            <v>0</v>
          </cell>
          <cell r="E2914">
            <v>0</v>
          </cell>
          <cell r="F2914">
            <v>0</v>
          </cell>
          <cell r="G2914">
            <v>0</v>
          </cell>
          <cell r="H2914" t="str">
            <v>Nombre:</v>
          </cell>
          <cell r="I2914">
            <v>0</v>
          </cell>
          <cell r="J2914">
            <v>0</v>
          </cell>
          <cell r="K2914">
            <v>0</v>
          </cell>
          <cell r="L2914">
            <v>0</v>
          </cell>
          <cell r="M2914">
            <v>0</v>
          </cell>
          <cell r="N2914">
            <v>0</v>
          </cell>
          <cell r="O2914">
            <v>0</v>
          </cell>
          <cell r="P2914">
            <v>0</v>
          </cell>
          <cell r="Q2914">
            <v>0</v>
          </cell>
        </row>
        <row r="2915">
          <cell r="C2915">
            <v>0</v>
          </cell>
          <cell r="D2915">
            <v>0</v>
          </cell>
          <cell r="E2915">
            <v>0</v>
          </cell>
          <cell r="F2915">
            <v>0</v>
          </cell>
          <cell r="G2915">
            <v>0</v>
          </cell>
          <cell r="H2915" t="str">
            <v>Representante Legal del Contratista o su Apoderado</v>
          </cell>
          <cell r="I2915">
            <v>0</v>
          </cell>
          <cell r="J2915">
            <v>0</v>
          </cell>
          <cell r="K2915">
            <v>0</v>
          </cell>
          <cell r="L2915">
            <v>0</v>
          </cell>
          <cell r="M2915">
            <v>0</v>
          </cell>
          <cell r="N2915">
            <v>0</v>
          </cell>
          <cell r="O2915">
            <v>0</v>
          </cell>
          <cell r="P2915">
            <v>0</v>
          </cell>
          <cell r="Q2915">
            <v>0</v>
          </cell>
        </row>
        <row r="2916">
          <cell r="C2916">
            <v>0</v>
          </cell>
          <cell r="D2916">
            <v>0</v>
          </cell>
          <cell r="E2916">
            <v>0</v>
          </cell>
          <cell r="F2916">
            <v>0</v>
          </cell>
          <cell r="G2916">
            <v>0</v>
          </cell>
          <cell r="H2916" t="str">
            <v>Matricula No. :</v>
          </cell>
          <cell r="I2916">
            <v>0</v>
          </cell>
          <cell r="J2916">
            <v>0</v>
          </cell>
          <cell r="K2916">
            <v>0</v>
          </cell>
          <cell r="L2916">
            <v>0</v>
          </cell>
          <cell r="M2916">
            <v>0</v>
          </cell>
          <cell r="N2916">
            <v>0</v>
          </cell>
          <cell r="O2916">
            <v>0</v>
          </cell>
          <cell r="P2916">
            <v>0</v>
          </cell>
          <cell r="Q2916">
            <v>0</v>
          </cell>
        </row>
        <row r="2917">
          <cell r="C2917">
            <v>0</v>
          </cell>
          <cell r="D2917">
            <v>0</v>
          </cell>
          <cell r="E2917">
            <v>0</v>
          </cell>
          <cell r="F2917">
            <v>0</v>
          </cell>
          <cell r="G2917">
            <v>0</v>
          </cell>
          <cell r="H2917" t="str">
            <v xml:space="preserve"> </v>
          </cell>
          <cell r="I2917">
            <v>0</v>
          </cell>
          <cell r="J2917">
            <v>0</v>
          </cell>
          <cell r="K2917">
            <v>0</v>
          </cell>
          <cell r="L2917">
            <v>0</v>
          </cell>
          <cell r="M2917">
            <v>0</v>
          </cell>
          <cell r="N2917">
            <v>0</v>
          </cell>
          <cell r="O2917">
            <v>0</v>
          </cell>
          <cell r="P2917">
            <v>0</v>
          </cell>
          <cell r="Q2917">
            <v>0</v>
          </cell>
        </row>
        <row r="2918">
          <cell r="C2918" t="str">
            <v>OBSERVACIONES INTERVENTORÍA</v>
          </cell>
          <cell r="D2918">
            <v>0</v>
          </cell>
          <cell r="E2918">
            <v>0</v>
          </cell>
          <cell r="F2918">
            <v>0</v>
          </cell>
          <cell r="G2918">
            <v>0</v>
          </cell>
          <cell r="H2918">
            <v>0</v>
          </cell>
          <cell r="I2918">
            <v>0</v>
          </cell>
          <cell r="J2918">
            <v>0</v>
          </cell>
          <cell r="K2918">
            <v>0</v>
          </cell>
          <cell r="L2918">
            <v>0</v>
          </cell>
          <cell r="M2918">
            <v>0</v>
          </cell>
          <cell r="N2918">
            <v>0</v>
          </cell>
          <cell r="O2918">
            <v>0</v>
          </cell>
          <cell r="P2918">
            <v>0</v>
          </cell>
          <cell r="Q2918">
            <v>0</v>
          </cell>
        </row>
        <row r="2919">
          <cell r="C2919">
            <v>0</v>
          </cell>
          <cell r="D2919">
            <v>0</v>
          </cell>
          <cell r="E2919">
            <v>0</v>
          </cell>
          <cell r="F2919">
            <v>0</v>
          </cell>
          <cell r="G2919">
            <v>0</v>
          </cell>
          <cell r="H2919">
            <v>0</v>
          </cell>
          <cell r="I2919">
            <v>0</v>
          </cell>
          <cell r="J2919">
            <v>0</v>
          </cell>
          <cell r="K2919">
            <v>0</v>
          </cell>
          <cell r="L2919">
            <v>0</v>
          </cell>
          <cell r="M2919">
            <v>0</v>
          </cell>
          <cell r="N2919">
            <v>0</v>
          </cell>
          <cell r="O2919">
            <v>0</v>
          </cell>
          <cell r="P2919">
            <v>0</v>
          </cell>
          <cell r="Q2919">
            <v>0</v>
          </cell>
        </row>
        <row r="2920">
          <cell r="C2920">
            <v>0</v>
          </cell>
          <cell r="D2920">
            <v>0</v>
          </cell>
          <cell r="E2920">
            <v>0</v>
          </cell>
          <cell r="F2920">
            <v>0</v>
          </cell>
          <cell r="G2920">
            <v>0</v>
          </cell>
          <cell r="H2920">
            <v>0</v>
          </cell>
          <cell r="I2920">
            <v>0</v>
          </cell>
          <cell r="J2920">
            <v>0</v>
          </cell>
          <cell r="K2920">
            <v>0</v>
          </cell>
          <cell r="L2920">
            <v>0</v>
          </cell>
          <cell r="M2920">
            <v>0</v>
          </cell>
          <cell r="N2920">
            <v>0</v>
          </cell>
          <cell r="O2920">
            <v>0</v>
          </cell>
          <cell r="P2920">
            <v>0</v>
          </cell>
          <cell r="Q2920">
            <v>0</v>
          </cell>
        </row>
        <row r="2921">
          <cell r="C2921">
            <v>0</v>
          </cell>
          <cell r="D2921">
            <v>0</v>
          </cell>
          <cell r="E2921">
            <v>0</v>
          </cell>
          <cell r="F2921">
            <v>0</v>
          </cell>
          <cell r="G2921">
            <v>0</v>
          </cell>
          <cell r="H2921">
            <v>0</v>
          </cell>
          <cell r="I2921">
            <v>0</v>
          </cell>
          <cell r="J2921">
            <v>0</v>
          </cell>
          <cell r="K2921">
            <v>0</v>
          </cell>
          <cell r="L2921">
            <v>0</v>
          </cell>
          <cell r="M2921">
            <v>0</v>
          </cell>
          <cell r="N2921">
            <v>0</v>
          </cell>
          <cell r="O2921">
            <v>0</v>
          </cell>
          <cell r="P2921">
            <v>0</v>
          </cell>
          <cell r="Q2921">
            <v>0</v>
          </cell>
        </row>
        <row r="2922">
          <cell r="C2922" t="str">
            <v>APROBACIÓN POR INTERVENTORÍA</v>
          </cell>
          <cell r="D2922">
            <v>0</v>
          </cell>
          <cell r="E2922">
            <v>0</v>
          </cell>
          <cell r="F2922">
            <v>0</v>
          </cell>
          <cell r="G2922">
            <v>0</v>
          </cell>
          <cell r="H2922">
            <v>0</v>
          </cell>
          <cell r="I2922">
            <v>0</v>
          </cell>
          <cell r="J2922">
            <v>0</v>
          </cell>
          <cell r="K2922">
            <v>0</v>
          </cell>
          <cell r="L2922">
            <v>0</v>
          </cell>
          <cell r="M2922">
            <v>0</v>
          </cell>
          <cell r="N2922">
            <v>0</v>
          </cell>
          <cell r="O2922">
            <v>0</v>
          </cell>
          <cell r="P2922">
            <v>0</v>
          </cell>
          <cell r="Q2922">
            <v>0</v>
          </cell>
        </row>
        <row r="2923">
          <cell r="C2923"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2923">
            <v>0</v>
          </cell>
          <cell r="E2923">
            <v>0</v>
          </cell>
          <cell r="F2923">
            <v>0</v>
          </cell>
          <cell r="G2923">
            <v>0</v>
          </cell>
          <cell r="H2923">
            <v>0</v>
          </cell>
          <cell r="I2923">
            <v>0</v>
          </cell>
          <cell r="J2923">
            <v>0</v>
          </cell>
          <cell r="K2923">
            <v>0</v>
          </cell>
          <cell r="L2923">
            <v>0</v>
          </cell>
          <cell r="M2923">
            <v>0</v>
          </cell>
          <cell r="N2923">
            <v>0</v>
          </cell>
          <cell r="O2923">
            <v>0</v>
          </cell>
          <cell r="P2923">
            <v>0</v>
          </cell>
          <cell r="Q2923">
            <v>0</v>
          </cell>
        </row>
        <row r="2924">
          <cell r="C2924">
            <v>0</v>
          </cell>
          <cell r="D2924">
            <v>0</v>
          </cell>
          <cell r="E2924">
            <v>0</v>
          </cell>
          <cell r="F2924">
            <v>0</v>
          </cell>
          <cell r="G2924">
            <v>0</v>
          </cell>
          <cell r="H2924">
            <v>0</v>
          </cell>
          <cell r="I2924">
            <v>0</v>
          </cell>
          <cell r="J2924">
            <v>0</v>
          </cell>
          <cell r="K2924">
            <v>0</v>
          </cell>
          <cell r="L2924">
            <v>0</v>
          </cell>
          <cell r="M2924">
            <v>0</v>
          </cell>
          <cell r="N2924">
            <v>0</v>
          </cell>
          <cell r="O2924">
            <v>0</v>
          </cell>
          <cell r="P2924">
            <v>0</v>
          </cell>
          <cell r="Q2924">
            <v>0</v>
          </cell>
        </row>
        <row r="2925">
          <cell r="C2925"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2925">
            <v>0</v>
          </cell>
          <cell r="E2925">
            <v>0</v>
          </cell>
          <cell r="F2925">
            <v>0</v>
          </cell>
          <cell r="G2925">
            <v>0</v>
          </cell>
          <cell r="H2925">
            <v>0</v>
          </cell>
          <cell r="I2925">
            <v>0</v>
          </cell>
          <cell r="J2925">
            <v>0</v>
          </cell>
          <cell r="K2925">
            <v>0</v>
          </cell>
          <cell r="L2925">
            <v>0</v>
          </cell>
          <cell r="M2925">
            <v>0</v>
          </cell>
          <cell r="N2925">
            <v>0</v>
          </cell>
          <cell r="O2925">
            <v>0</v>
          </cell>
          <cell r="P2925">
            <v>0</v>
          </cell>
          <cell r="Q2925">
            <v>0</v>
          </cell>
        </row>
        <row r="2926">
          <cell r="C2926">
            <v>0</v>
          </cell>
          <cell r="D2926">
            <v>0</v>
          </cell>
          <cell r="E2926">
            <v>0</v>
          </cell>
          <cell r="F2926">
            <v>0</v>
          </cell>
          <cell r="G2926">
            <v>0</v>
          </cell>
          <cell r="H2926">
            <v>0</v>
          </cell>
          <cell r="I2926">
            <v>0</v>
          </cell>
          <cell r="J2926">
            <v>0</v>
          </cell>
          <cell r="K2926">
            <v>0</v>
          </cell>
          <cell r="L2926">
            <v>0</v>
          </cell>
          <cell r="M2926">
            <v>0</v>
          </cell>
          <cell r="N2926">
            <v>0</v>
          </cell>
          <cell r="O2926">
            <v>0</v>
          </cell>
          <cell r="P2926">
            <v>0</v>
          </cell>
          <cell r="Q2926">
            <v>0</v>
          </cell>
        </row>
        <row r="2927">
          <cell r="C2927">
            <v>0</v>
          </cell>
          <cell r="D2927">
            <v>0</v>
          </cell>
          <cell r="E2927">
            <v>0</v>
          </cell>
          <cell r="F2927">
            <v>0</v>
          </cell>
          <cell r="G2927">
            <v>0</v>
          </cell>
          <cell r="H2927">
            <v>0</v>
          </cell>
          <cell r="I2927">
            <v>0</v>
          </cell>
          <cell r="J2927">
            <v>0</v>
          </cell>
          <cell r="K2927">
            <v>0</v>
          </cell>
          <cell r="L2927">
            <v>0</v>
          </cell>
          <cell r="M2927">
            <v>0</v>
          </cell>
          <cell r="N2927">
            <v>0</v>
          </cell>
          <cell r="O2927">
            <v>0</v>
          </cell>
          <cell r="P2927">
            <v>0</v>
          </cell>
          <cell r="Q2927">
            <v>0</v>
          </cell>
        </row>
        <row r="2928">
          <cell r="C2928">
            <v>0</v>
          </cell>
          <cell r="D2928">
            <v>0</v>
          </cell>
          <cell r="E2928">
            <v>0</v>
          </cell>
          <cell r="F2928">
            <v>0</v>
          </cell>
          <cell r="G2928">
            <v>0</v>
          </cell>
          <cell r="H2928" t="str">
            <v>Firma</v>
          </cell>
          <cell r="I2928">
            <v>0</v>
          </cell>
          <cell r="J2928">
            <v>0</v>
          </cell>
          <cell r="K2928">
            <v>0</v>
          </cell>
          <cell r="L2928">
            <v>0</v>
          </cell>
          <cell r="M2928">
            <v>0</v>
          </cell>
          <cell r="N2928">
            <v>0</v>
          </cell>
          <cell r="O2928">
            <v>0</v>
          </cell>
          <cell r="P2928">
            <v>0</v>
          </cell>
          <cell r="Q2928">
            <v>0</v>
          </cell>
        </row>
        <row r="2929">
          <cell r="C2929">
            <v>0</v>
          </cell>
          <cell r="D2929">
            <v>0</v>
          </cell>
          <cell r="E2929">
            <v>0</v>
          </cell>
          <cell r="F2929">
            <v>0</v>
          </cell>
          <cell r="G2929">
            <v>0</v>
          </cell>
          <cell r="H2929" t="str">
            <v>Nombre:</v>
          </cell>
          <cell r="I2929">
            <v>0</v>
          </cell>
          <cell r="J2929">
            <v>0</v>
          </cell>
          <cell r="K2929">
            <v>0</v>
          </cell>
          <cell r="L2929">
            <v>0</v>
          </cell>
          <cell r="M2929">
            <v>0</v>
          </cell>
          <cell r="N2929">
            <v>0</v>
          </cell>
          <cell r="O2929">
            <v>0</v>
          </cell>
          <cell r="P2929">
            <v>0</v>
          </cell>
          <cell r="Q2929">
            <v>0</v>
          </cell>
        </row>
        <row r="2930">
          <cell r="C2930">
            <v>0</v>
          </cell>
          <cell r="D2930">
            <v>0</v>
          </cell>
          <cell r="E2930">
            <v>0</v>
          </cell>
          <cell r="F2930">
            <v>0</v>
          </cell>
          <cell r="G2930">
            <v>0</v>
          </cell>
          <cell r="H2930" t="str">
            <v>Representante Legal del Interventor o su Apoderado</v>
          </cell>
          <cell r="I2930">
            <v>0</v>
          </cell>
          <cell r="J2930">
            <v>0</v>
          </cell>
          <cell r="K2930">
            <v>0</v>
          </cell>
          <cell r="L2930">
            <v>0</v>
          </cell>
          <cell r="M2930">
            <v>0</v>
          </cell>
          <cell r="N2930">
            <v>0</v>
          </cell>
          <cell r="O2930">
            <v>0</v>
          </cell>
          <cell r="P2930">
            <v>0</v>
          </cell>
          <cell r="Q2930">
            <v>0</v>
          </cell>
        </row>
        <row r="2931">
          <cell r="C2931">
            <v>0</v>
          </cell>
          <cell r="D2931">
            <v>0</v>
          </cell>
          <cell r="E2931">
            <v>0</v>
          </cell>
          <cell r="F2931">
            <v>0</v>
          </cell>
          <cell r="G2931">
            <v>0</v>
          </cell>
          <cell r="H2931" t="str">
            <v>Matricula No. :</v>
          </cell>
          <cell r="I2931">
            <v>0</v>
          </cell>
          <cell r="J2931">
            <v>0</v>
          </cell>
          <cell r="K2931">
            <v>0</v>
          </cell>
          <cell r="L2931">
            <v>0</v>
          </cell>
          <cell r="M2931">
            <v>0</v>
          </cell>
          <cell r="N2931">
            <v>0</v>
          </cell>
          <cell r="O2931">
            <v>0</v>
          </cell>
          <cell r="P2931">
            <v>0</v>
          </cell>
          <cell r="Q2931">
            <v>0</v>
          </cell>
        </row>
        <row r="2932">
          <cell r="C2932">
            <v>0</v>
          </cell>
          <cell r="D2932">
            <v>0</v>
          </cell>
          <cell r="E2932">
            <v>0</v>
          </cell>
          <cell r="F2932">
            <v>0</v>
          </cell>
          <cell r="G2932">
            <v>0</v>
          </cell>
          <cell r="H2932">
            <v>0</v>
          </cell>
          <cell r="I2932">
            <v>0</v>
          </cell>
          <cell r="J2932">
            <v>0</v>
          </cell>
          <cell r="K2932">
            <v>0</v>
          </cell>
          <cell r="L2932">
            <v>0</v>
          </cell>
          <cell r="M2932">
            <v>0</v>
          </cell>
          <cell r="N2932">
            <v>0</v>
          </cell>
          <cell r="O2932">
            <v>0</v>
          </cell>
          <cell r="P2932">
            <v>0</v>
          </cell>
          <cell r="Q2932">
            <v>0</v>
          </cell>
        </row>
        <row r="2933">
          <cell r="C2933">
            <v>0</v>
          </cell>
          <cell r="D2933">
            <v>0</v>
          </cell>
          <cell r="E2933">
            <v>0</v>
          </cell>
          <cell r="F2933">
            <v>0</v>
          </cell>
          <cell r="G2933">
            <v>0</v>
          </cell>
          <cell r="H2933">
            <v>0</v>
          </cell>
          <cell r="I2933">
            <v>0</v>
          </cell>
          <cell r="J2933">
            <v>0</v>
          </cell>
          <cell r="K2933">
            <v>0</v>
          </cell>
          <cell r="L2933">
            <v>0</v>
          </cell>
          <cell r="M2933">
            <v>0</v>
          </cell>
          <cell r="N2933">
            <v>0</v>
          </cell>
          <cell r="O2933">
            <v>0</v>
          </cell>
          <cell r="P2933">
            <v>0</v>
          </cell>
          <cell r="Q2933">
            <v>0</v>
          </cell>
        </row>
        <row r="2935">
          <cell r="C2935">
            <v>0</v>
          </cell>
          <cell r="D2935">
            <v>0</v>
          </cell>
          <cell r="E2935">
            <v>0</v>
          </cell>
          <cell r="F2935">
            <v>0</v>
          </cell>
          <cell r="G2935">
            <v>0</v>
          </cell>
          <cell r="H2935">
            <v>0</v>
          </cell>
          <cell r="I2935">
            <v>0</v>
          </cell>
          <cell r="J2935">
            <v>0</v>
          </cell>
          <cell r="K2935">
            <v>0</v>
          </cell>
          <cell r="L2935">
            <v>0</v>
          </cell>
          <cell r="M2935">
            <v>0</v>
          </cell>
          <cell r="N2935">
            <v>0</v>
          </cell>
          <cell r="O2935">
            <v>0</v>
          </cell>
          <cell r="P2935">
            <v>0</v>
          </cell>
          <cell r="Q2935">
            <v>0</v>
          </cell>
        </row>
        <row r="2936">
          <cell r="C2936" t="str">
            <v>Formulario 1 - Propuesta económica  - Documento tipo de selección abreviada de menor cuantía - versión 2</v>
          </cell>
          <cell r="D2936">
            <v>0</v>
          </cell>
          <cell r="E2936">
            <v>0</v>
          </cell>
          <cell r="F2936">
            <v>0</v>
          </cell>
          <cell r="G2936">
            <v>0</v>
          </cell>
          <cell r="H2936">
            <v>0</v>
          </cell>
          <cell r="I2936">
            <v>0</v>
          </cell>
          <cell r="J2936">
            <v>0</v>
          </cell>
          <cell r="K2936">
            <v>0</v>
          </cell>
          <cell r="L2936">
            <v>0</v>
          </cell>
          <cell r="M2936">
            <v>0</v>
          </cell>
          <cell r="N2936">
            <v>0</v>
          </cell>
          <cell r="O2936">
            <v>0</v>
          </cell>
          <cell r="P2936">
            <v>0</v>
          </cell>
          <cell r="Q2936">
            <v>0</v>
          </cell>
        </row>
        <row r="2937">
          <cell r="C2937" t="str">
            <v>Código</v>
          </cell>
          <cell r="D2937" t="str">
            <v>CCE-EICP-FM-25</v>
          </cell>
          <cell r="E2937" t="str">
            <v>Versión</v>
          </cell>
          <cell r="F2937">
            <v>2</v>
          </cell>
          <cell r="G2937">
            <v>0</v>
          </cell>
          <cell r="H2937">
            <v>0</v>
          </cell>
          <cell r="I2937">
            <v>0</v>
          </cell>
          <cell r="J2937">
            <v>0</v>
          </cell>
          <cell r="K2937">
            <v>0</v>
          </cell>
          <cell r="L2937">
            <v>0</v>
          </cell>
          <cell r="M2937">
            <v>0</v>
          </cell>
          <cell r="N2937">
            <v>0</v>
          </cell>
          <cell r="O2937">
            <v>0</v>
          </cell>
          <cell r="P2937">
            <v>0</v>
          </cell>
          <cell r="Q2937">
            <v>0</v>
          </cell>
        </row>
        <row r="2938">
          <cell r="C2938">
            <v>0</v>
          </cell>
          <cell r="D2938">
            <v>0</v>
          </cell>
          <cell r="E2938">
            <v>0</v>
          </cell>
          <cell r="F2938">
            <v>0</v>
          </cell>
          <cell r="G2938">
            <v>0</v>
          </cell>
          <cell r="H2938">
            <v>0</v>
          </cell>
          <cell r="I2938">
            <v>0</v>
          </cell>
          <cell r="J2938">
            <v>0</v>
          </cell>
          <cell r="K2938">
            <v>0</v>
          </cell>
          <cell r="L2938">
            <v>0</v>
          </cell>
          <cell r="M2938">
            <v>0</v>
          </cell>
          <cell r="N2938">
            <v>0</v>
          </cell>
          <cell r="O2938">
            <v>0</v>
          </cell>
          <cell r="P2938">
            <v>0</v>
          </cell>
          <cell r="Q2938">
            <v>0</v>
          </cell>
        </row>
        <row r="2939">
          <cell r="C2939" t="str">
            <v>[La entidad podrá utilizar este formato para la presentación de los análisis de precios unitarios el contratista en la oportunidad prevista en el numeral 8.1. del Documento Base]</v>
          </cell>
          <cell r="D2939">
            <v>0</v>
          </cell>
          <cell r="E2939">
            <v>0</v>
          </cell>
          <cell r="F2939">
            <v>0</v>
          </cell>
          <cell r="G2939">
            <v>0</v>
          </cell>
          <cell r="H2939">
            <v>0</v>
          </cell>
          <cell r="I2939">
            <v>0</v>
          </cell>
          <cell r="J2939">
            <v>0</v>
          </cell>
          <cell r="K2939">
            <v>0</v>
          </cell>
          <cell r="L2939">
            <v>0</v>
          </cell>
          <cell r="M2939">
            <v>0</v>
          </cell>
          <cell r="N2939">
            <v>0</v>
          </cell>
          <cell r="O2939">
            <v>0</v>
          </cell>
          <cell r="P2939">
            <v>0</v>
          </cell>
          <cell r="Q2939">
            <v>0</v>
          </cell>
        </row>
        <row r="2940">
          <cell r="C2940">
            <v>0</v>
          </cell>
          <cell r="D2940">
            <v>0</v>
          </cell>
          <cell r="E2940">
            <v>0</v>
          </cell>
          <cell r="F2940">
            <v>0</v>
          </cell>
          <cell r="G2940">
            <v>0</v>
          </cell>
          <cell r="H2940">
            <v>0</v>
          </cell>
          <cell r="I2940">
            <v>0</v>
          </cell>
          <cell r="J2940">
            <v>0</v>
          </cell>
          <cell r="K2940">
            <v>0</v>
          </cell>
          <cell r="L2940">
            <v>0</v>
          </cell>
          <cell r="M2940">
            <v>0</v>
          </cell>
          <cell r="N2940">
            <v>0</v>
          </cell>
          <cell r="O2940">
            <v>0</v>
          </cell>
          <cell r="P2940">
            <v>0</v>
          </cell>
          <cell r="Q2940">
            <v>0</v>
          </cell>
        </row>
        <row r="2941">
          <cell r="C2941">
            <v>0</v>
          </cell>
          <cell r="D2941">
            <v>0</v>
          </cell>
          <cell r="E2941">
            <v>0</v>
          </cell>
          <cell r="F2941">
            <v>0</v>
          </cell>
          <cell r="G2941">
            <v>0</v>
          </cell>
          <cell r="H2941">
            <v>0</v>
          </cell>
          <cell r="I2941">
            <v>0</v>
          </cell>
          <cell r="J2941">
            <v>0</v>
          </cell>
          <cell r="K2941">
            <v>0</v>
          </cell>
          <cell r="L2941">
            <v>0</v>
          </cell>
          <cell r="M2941">
            <v>0</v>
          </cell>
          <cell r="N2941">
            <v>0</v>
          </cell>
          <cell r="O2941">
            <v>0</v>
          </cell>
          <cell r="P2941">
            <v>0</v>
          </cell>
          <cell r="Q2941">
            <v>0</v>
          </cell>
        </row>
        <row r="2942">
          <cell r="C2942">
            <v>0</v>
          </cell>
          <cell r="D2942" t="str">
            <v>MUNICIPIO DE CONCORDIA, ANTIOQUIA</v>
          </cell>
          <cell r="E2942">
            <v>0</v>
          </cell>
          <cell r="F2942">
            <v>0</v>
          </cell>
          <cell r="G2942">
            <v>0</v>
          </cell>
          <cell r="H2942">
            <v>0</v>
          </cell>
          <cell r="I2942">
            <v>0</v>
          </cell>
          <cell r="J2942">
            <v>0</v>
          </cell>
          <cell r="K2942">
            <v>0</v>
          </cell>
          <cell r="L2942">
            <v>0</v>
          </cell>
          <cell r="M2942">
            <v>0</v>
          </cell>
          <cell r="N2942">
            <v>0</v>
          </cell>
          <cell r="O2942">
            <v>0</v>
          </cell>
          <cell r="P2942">
            <v>0</v>
          </cell>
          <cell r="Q2942">
            <v>0</v>
          </cell>
        </row>
        <row r="2943">
          <cell r="C2943">
            <v>0</v>
          </cell>
          <cell r="D2943">
            <v>0</v>
          </cell>
          <cell r="E2943">
            <v>0</v>
          </cell>
          <cell r="F2943">
            <v>0</v>
          </cell>
          <cell r="G2943">
            <v>0</v>
          </cell>
          <cell r="H2943">
            <v>0</v>
          </cell>
          <cell r="I2943">
            <v>0</v>
          </cell>
          <cell r="J2943">
            <v>0</v>
          </cell>
          <cell r="K2943">
            <v>0</v>
          </cell>
          <cell r="L2943" t="str">
            <v>VERSIÓN</v>
          </cell>
          <cell r="M2943">
            <v>0</v>
          </cell>
          <cell r="N2943">
            <v>0</v>
          </cell>
          <cell r="O2943">
            <v>0</v>
          </cell>
          <cell r="P2943">
            <v>0</v>
          </cell>
          <cell r="Q2943">
            <v>0</v>
          </cell>
        </row>
        <row r="2944">
          <cell r="C2944">
            <v>0</v>
          </cell>
          <cell r="D2944" t="str">
            <v xml:space="preserve">[NÚMERO DEL PROCESO] </v>
          </cell>
          <cell r="E2944">
            <v>0</v>
          </cell>
          <cell r="F2944">
            <v>0</v>
          </cell>
          <cell r="G2944">
            <v>0</v>
          </cell>
          <cell r="H2944">
            <v>0</v>
          </cell>
          <cell r="I2944">
            <v>0</v>
          </cell>
          <cell r="J2944">
            <v>0</v>
          </cell>
          <cell r="K2944">
            <v>0</v>
          </cell>
          <cell r="L2944">
            <v>0</v>
          </cell>
          <cell r="M2944">
            <v>0</v>
          </cell>
          <cell r="N2944">
            <v>0</v>
          </cell>
          <cell r="O2944">
            <v>0</v>
          </cell>
          <cell r="P2944">
            <v>0</v>
          </cell>
          <cell r="Q2944">
            <v>0</v>
          </cell>
        </row>
        <row r="2945">
          <cell r="C2945">
            <v>0</v>
          </cell>
          <cell r="D2945">
            <v>0</v>
          </cell>
          <cell r="E2945">
            <v>0</v>
          </cell>
          <cell r="F2945">
            <v>0</v>
          </cell>
          <cell r="G2945">
            <v>0</v>
          </cell>
          <cell r="H2945">
            <v>0</v>
          </cell>
          <cell r="I2945">
            <v>0</v>
          </cell>
          <cell r="J2945">
            <v>0</v>
          </cell>
          <cell r="K2945">
            <v>0</v>
          </cell>
          <cell r="L2945" t="str">
            <v>PÁGINA</v>
          </cell>
          <cell r="M2945">
            <v>1</v>
          </cell>
          <cell r="N2945" t="str">
            <v>DE</v>
          </cell>
          <cell r="O2945">
            <v>1</v>
          </cell>
          <cell r="P2945">
            <v>0</v>
          </cell>
          <cell r="Q2945">
            <v>0</v>
          </cell>
        </row>
        <row r="2946">
          <cell r="C2946">
            <v>0</v>
          </cell>
          <cell r="D2946" t="str">
            <v xml:space="preserve">ANALISIS DE PRECIOS UNITARIOS </v>
          </cell>
          <cell r="E2946">
            <v>0</v>
          </cell>
          <cell r="F2946">
            <v>0</v>
          </cell>
          <cell r="G2946">
            <v>0</v>
          </cell>
          <cell r="H2946">
            <v>0</v>
          </cell>
          <cell r="I2946">
            <v>0</v>
          </cell>
          <cell r="J2946">
            <v>0</v>
          </cell>
          <cell r="K2946">
            <v>0</v>
          </cell>
          <cell r="L2946">
            <v>0</v>
          </cell>
          <cell r="M2946">
            <v>0</v>
          </cell>
          <cell r="N2946">
            <v>0</v>
          </cell>
          <cell r="O2946">
            <v>0</v>
          </cell>
          <cell r="P2946">
            <v>0</v>
          </cell>
          <cell r="Q2946">
            <v>0</v>
          </cell>
        </row>
        <row r="2947">
          <cell r="C2947">
            <v>0</v>
          </cell>
          <cell r="D2947">
            <v>0</v>
          </cell>
          <cell r="E2947">
            <v>0</v>
          </cell>
          <cell r="F2947">
            <v>0</v>
          </cell>
          <cell r="G2947">
            <v>0</v>
          </cell>
          <cell r="H2947">
            <v>0</v>
          </cell>
          <cell r="I2947">
            <v>0</v>
          </cell>
          <cell r="J2947">
            <v>0</v>
          </cell>
          <cell r="K2947">
            <v>0</v>
          </cell>
          <cell r="L2947">
            <v>0</v>
          </cell>
          <cell r="M2947">
            <v>0</v>
          </cell>
          <cell r="N2947">
            <v>0</v>
          </cell>
          <cell r="O2947">
            <v>0</v>
          </cell>
          <cell r="P2947">
            <v>0</v>
          </cell>
          <cell r="Q2947">
            <v>0</v>
          </cell>
        </row>
        <row r="2948">
          <cell r="C2948">
            <v>0</v>
          </cell>
          <cell r="D2948">
            <v>0</v>
          </cell>
          <cell r="E2948">
            <v>0</v>
          </cell>
          <cell r="F2948">
            <v>0</v>
          </cell>
          <cell r="G2948">
            <v>0</v>
          </cell>
          <cell r="H2948">
            <v>0</v>
          </cell>
          <cell r="I2948">
            <v>0</v>
          </cell>
          <cell r="J2948">
            <v>0</v>
          </cell>
          <cell r="K2948">
            <v>0</v>
          </cell>
          <cell r="L2948" t="str">
            <v>FECHA</v>
          </cell>
          <cell r="M2948" t="str">
            <v>DD</v>
          </cell>
          <cell r="N2948" t="str">
            <v>MM</v>
          </cell>
          <cell r="O2948" t="str">
            <v>AA</v>
          </cell>
          <cell r="P2948">
            <v>0</v>
          </cell>
          <cell r="Q2948">
            <v>0</v>
          </cell>
        </row>
        <row r="2949">
          <cell r="C2949">
            <v>0</v>
          </cell>
          <cell r="D2949">
            <v>0</v>
          </cell>
          <cell r="E2949">
            <v>0</v>
          </cell>
          <cell r="F2949">
            <v>0</v>
          </cell>
          <cell r="G2949">
            <v>0</v>
          </cell>
          <cell r="H2949">
            <v>0</v>
          </cell>
          <cell r="I2949">
            <v>0</v>
          </cell>
          <cell r="J2949">
            <v>0</v>
          </cell>
          <cell r="K2949">
            <v>0</v>
          </cell>
          <cell r="L2949">
            <v>0</v>
          </cell>
          <cell r="M2949">
            <v>8</v>
          </cell>
          <cell r="N2949">
            <v>5</v>
          </cell>
          <cell r="O2949">
            <v>2023</v>
          </cell>
          <cell r="P2949">
            <v>0</v>
          </cell>
          <cell r="Q2949">
            <v>0</v>
          </cell>
        </row>
        <row r="2950">
          <cell r="C2950" t="str">
            <v>ITEMS DE LA PROPUESTA ECONÓMICA</v>
          </cell>
          <cell r="D2950">
            <v>0</v>
          </cell>
          <cell r="E2950">
            <v>0</v>
          </cell>
          <cell r="F2950">
            <v>0</v>
          </cell>
          <cell r="G2950">
            <v>0</v>
          </cell>
          <cell r="H2950">
            <v>0</v>
          </cell>
          <cell r="I2950" t="str">
            <v>ITEMS NO PREVISTOS</v>
          </cell>
          <cell r="J2950">
            <v>0</v>
          </cell>
          <cell r="K2950">
            <v>0</v>
          </cell>
          <cell r="L2950">
            <v>0</v>
          </cell>
          <cell r="M2950">
            <v>0</v>
          </cell>
          <cell r="N2950">
            <v>0</v>
          </cell>
          <cell r="O2950">
            <v>0</v>
          </cell>
          <cell r="P2950">
            <v>0</v>
          </cell>
          <cell r="Q2950">
            <v>0</v>
          </cell>
        </row>
        <row r="2951">
          <cell r="C2951">
            <v>0</v>
          </cell>
          <cell r="D2951">
            <v>0</v>
          </cell>
          <cell r="E2951">
            <v>0</v>
          </cell>
          <cell r="F2951">
            <v>0</v>
          </cell>
          <cell r="G2951">
            <v>0</v>
          </cell>
          <cell r="H2951">
            <v>0</v>
          </cell>
          <cell r="I2951">
            <v>0</v>
          </cell>
          <cell r="J2951">
            <v>0</v>
          </cell>
          <cell r="K2951">
            <v>0</v>
          </cell>
          <cell r="L2951">
            <v>0</v>
          </cell>
          <cell r="M2951">
            <v>0</v>
          </cell>
          <cell r="N2951">
            <v>0</v>
          </cell>
          <cell r="O2951">
            <v>0</v>
          </cell>
          <cell r="P2951">
            <v>0</v>
          </cell>
          <cell r="Q2951">
            <v>0</v>
          </cell>
        </row>
        <row r="2952">
          <cell r="C2952">
            <v>0</v>
          </cell>
          <cell r="D2952">
            <v>0</v>
          </cell>
          <cell r="E2952">
            <v>0</v>
          </cell>
          <cell r="F2952">
            <v>0</v>
          </cell>
          <cell r="G2952">
            <v>0</v>
          </cell>
          <cell r="H2952">
            <v>0</v>
          </cell>
          <cell r="I2952">
            <v>0</v>
          </cell>
          <cell r="J2952">
            <v>0</v>
          </cell>
          <cell r="K2952">
            <v>0</v>
          </cell>
          <cell r="L2952">
            <v>0</v>
          </cell>
          <cell r="M2952">
            <v>0</v>
          </cell>
          <cell r="N2952">
            <v>0</v>
          </cell>
          <cell r="O2952">
            <v>0</v>
          </cell>
          <cell r="P2952">
            <v>0</v>
          </cell>
          <cell r="Q2952">
            <v>0</v>
          </cell>
        </row>
        <row r="2953">
          <cell r="C2953">
            <v>0</v>
          </cell>
          <cell r="D2953">
            <v>0</v>
          </cell>
          <cell r="E2953">
            <v>0</v>
          </cell>
          <cell r="F2953">
            <v>0</v>
          </cell>
          <cell r="G2953">
            <v>0</v>
          </cell>
          <cell r="H2953">
            <v>0</v>
          </cell>
          <cell r="I2953">
            <v>0</v>
          </cell>
          <cell r="J2953">
            <v>0</v>
          </cell>
          <cell r="K2953">
            <v>0</v>
          </cell>
          <cell r="L2953">
            <v>0</v>
          </cell>
          <cell r="M2953">
            <v>0</v>
          </cell>
          <cell r="N2953">
            <v>0</v>
          </cell>
          <cell r="O2953">
            <v>0</v>
          </cell>
          <cell r="P2953">
            <v>0</v>
          </cell>
          <cell r="Q2953">
            <v>0</v>
          </cell>
        </row>
        <row r="2954">
          <cell r="C2954" t="str">
            <v>DATOS ESPECÍFICOS</v>
          </cell>
          <cell r="D2954">
            <v>0</v>
          </cell>
          <cell r="E2954">
            <v>0</v>
          </cell>
          <cell r="F2954">
            <v>0</v>
          </cell>
          <cell r="G2954">
            <v>0</v>
          </cell>
          <cell r="H2954">
            <v>0</v>
          </cell>
          <cell r="I2954">
            <v>0</v>
          </cell>
          <cell r="J2954">
            <v>0</v>
          </cell>
          <cell r="K2954">
            <v>0</v>
          </cell>
          <cell r="L2954">
            <v>0</v>
          </cell>
          <cell r="M2954">
            <v>0</v>
          </cell>
          <cell r="N2954">
            <v>0</v>
          </cell>
          <cell r="O2954">
            <v>0</v>
          </cell>
          <cell r="P2954">
            <v>0</v>
          </cell>
          <cell r="Q2954">
            <v>0</v>
          </cell>
        </row>
        <row r="2955">
          <cell r="C2955">
            <v>0</v>
          </cell>
          <cell r="D2955">
            <v>0</v>
          </cell>
          <cell r="E2955">
            <v>0</v>
          </cell>
          <cell r="F2955">
            <v>0</v>
          </cell>
          <cell r="G2955">
            <v>0</v>
          </cell>
          <cell r="H2955">
            <v>0</v>
          </cell>
          <cell r="I2955">
            <v>0</v>
          </cell>
          <cell r="J2955">
            <v>0</v>
          </cell>
          <cell r="K2955">
            <v>0</v>
          </cell>
          <cell r="L2955">
            <v>0</v>
          </cell>
          <cell r="M2955">
            <v>0</v>
          </cell>
          <cell r="N2955">
            <v>0</v>
          </cell>
          <cell r="O2955">
            <v>0</v>
          </cell>
          <cell r="P2955">
            <v>0</v>
          </cell>
          <cell r="Q2955">
            <v>0</v>
          </cell>
        </row>
        <row r="2956">
          <cell r="C2956" t="str">
            <v>ITEM</v>
          </cell>
          <cell r="D2956" t="str">
            <v>DESCRIPCIÓN</v>
          </cell>
          <cell r="E2956">
            <v>0</v>
          </cell>
          <cell r="F2956">
            <v>0</v>
          </cell>
          <cell r="G2956">
            <v>0</v>
          </cell>
          <cell r="H2956">
            <v>0</v>
          </cell>
          <cell r="I2956">
            <v>0</v>
          </cell>
          <cell r="J2956">
            <v>0</v>
          </cell>
          <cell r="K2956">
            <v>0</v>
          </cell>
          <cell r="L2956">
            <v>0</v>
          </cell>
          <cell r="M2956" t="str">
            <v>UNIDAD</v>
          </cell>
          <cell r="N2956">
            <v>0</v>
          </cell>
          <cell r="O2956" t="str">
            <v>CANTIDAD</v>
          </cell>
          <cell r="P2956">
            <v>0</v>
          </cell>
          <cell r="Q2956">
            <v>0</v>
          </cell>
        </row>
        <row r="2957">
          <cell r="C2957" t="str">
            <v>5.9.1</v>
          </cell>
          <cell r="D2957" t="str">
            <v>Lleno manual compactado con material proveniente de la excavación hasta obtener una densidad mínima del 95%, de la obtenida en el ensayo del Proctor modificado. Incluye selección, acarreo interno y compactación del material. Medido en sitio.</v>
          </cell>
          <cell r="E2957">
            <v>0</v>
          </cell>
          <cell r="F2957">
            <v>0</v>
          </cell>
          <cell r="G2957">
            <v>0</v>
          </cell>
          <cell r="H2957">
            <v>0</v>
          </cell>
          <cell r="I2957">
            <v>0</v>
          </cell>
          <cell r="J2957">
            <v>0</v>
          </cell>
          <cell r="K2957">
            <v>0</v>
          </cell>
          <cell r="L2957">
            <v>0</v>
          </cell>
          <cell r="M2957" t="str">
            <v>m3</v>
          </cell>
          <cell r="N2957">
            <v>0</v>
          </cell>
          <cell r="O2957">
            <v>13.5</v>
          </cell>
          <cell r="P2957">
            <v>0</v>
          </cell>
          <cell r="Q2957">
            <v>0</v>
          </cell>
          <cell r="R2957">
            <v>22553</v>
          </cell>
          <cell r="S2957">
            <v>29078</v>
          </cell>
          <cell r="T2957">
            <v>0.23050000000000001</v>
          </cell>
          <cell r="U2957">
            <v>0</v>
          </cell>
          <cell r="V2957">
            <v>0</v>
          </cell>
          <cell r="W2957">
            <v>0.76949999999999996</v>
          </cell>
        </row>
        <row r="2958">
          <cell r="C2958" t="str">
            <v>I. EQUIPO</v>
          </cell>
          <cell r="D2958">
            <v>0</v>
          </cell>
          <cell r="E2958">
            <v>0</v>
          </cell>
          <cell r="F2958">
            <v>0</v>
          </cell>
          <cell r="G2958">
            <v>0</v>
          </cell>
          <cell r="H2958">
            <v>0</v>
          </cell>
          <cell r="I2958">
            <v>0</v>
          </cell>
          <cell r="J2958">
            <v>0</v>
          </cell>
          <cell r="K2958">
            <v>0</v>
          </cell>
          <cell r="L2958">
            <v>0</v>
          </cell>
          <cell r="M2958">
            <v>0</v>
          </cell>
          <cell r="N2958">
            <v>0</v>
          </cell>
          <cell r="O2958">
            <v>0</v>
          </cell>
          <cell r="P2958">
            <v>0</v>
          </cell>
          <cell r="Q2958">
            <v>0</v>
          </cell>
        </row>
        <row r="2959">
          <cell r="C2959">
            <v>0</v>
          </cell>
          <cell r="D2959">
            <v>0</v>
          </cell>
          <cell r="E2959">
            <v>0</v>
          </cell>
          <cell r="F2959">
            <v>0</v>
          </cell>
          <cell r="G2959">
            <v>0</v>
          </cell>
          <cell r="H2959">
            <v>0</v>
          </cell>
          <cell r="I2959">
            <v>0</v>
          </cell>
          <cell r="J2959">
            <v>0</v>
          </cell>
          <cell r="K2959">
            <v>0</v>
          </cell>
          <cell r="L2959">
            <v>0</v>
          </cell>
          <cell r="M2959">
            <v>0</v>
          </cell>
          <cell r="N2959">
            <v>0</v>
          </cell>
          <cell r="O2959">
            <v>0</v>
          </cell>
          <cell r="P2959">
            <v>0</v>
          </cell>
          <cell r="Q2959">
            <v>0</v>
          </cell>
        </row>
        <row r="2960">
          <cell r="C2960" t="str">
            <v>DESCRIPCIÓN</v>
          </cell>
          <cell r="D2960">
            <v>0</v>
          </cell>
          <cell r="E2960">
            <v>0</v>
          </cell>
          <cell r="F2960">
            <v>0</v>
          </cell>
          <cell r="G2960">
            <v>0</v>
          </cell>
          <cell r="H2960" t="str">
            <v>MARCA</v>
          </cell>
          <cell r="I2960">
            <v>0</v>
          </cell>
          <cell r="J2960" t="str">
            <v>TIPO</v>
          </cell>
          <cell r="K2960">
            <v>0</v>
          </cell>
          <cell r="L2960" t="str">
            <v>TARIFA/HORA</v>
          </cell>
          <cell r="M2960" t="str">
            <v>RENDIMIENTO</v>
          </cell>
          <cell r="N2960">
            <v>0</v>
          </cell>
          <cell r="O2960" t="str">
            <v>Vr. UNITARIO</v>
          </cell>
          <cell r="P2960">
            <v>0</v>
          </cell>
          <cell r="Q2960">
            <v>0</v>
          </cell>
        </row>
        <row r="2961">
          <cell r="C2961" t="str">
            <v xml:space="preserve">Compactador Manual - Canguro Gasolina 3 HP
</v>
          </cell>
          <cell r="D2961">
            <v>0</v>
          </cell>
          <cell r="E2961">
            <v>0</v>
          </cell>
          <cell r="F2961">
            <v>0</v>
          </cell>
          <cell r="G2961">
            <v>0</v>
          </cell>
          <cell r="H2961">
            <v>0</v>
          </cell>
          <cell r="I2961">
            <v>0</v>
          </cell>
          <cell r="J2961" t="str">
            <v>Dia</v>
          </cell>
          <cell r="K2961">
            <v>0</v>
          </cell>
          <cell r="L2961">
            <v>64944</v>
          </cell>
          <cell r="M2961">
            <v>15</v>
          </cell>
          <cell r="N2961">
            <v>0</v>
          </cell>
          <cell r="O2961">
            <v>4330</v>
          </cell>
          <cell r="P2961">
            <v>0</v>
          </cell>
          <cell r="Q2961">
            <v>0</v>
          </cell>
          <cell r="R2961">
            <v>0.9</v>
          </cell>
          <cell r="T2961" t="str">
            <v xml:space="preserve">Compactador Manual - Canguro Gasolina 3 HP
</v>
          </cell>
        </row>
        <row r="2962">
          <cell r="C2962">
            <v>0</v>
          </cell>
          <cell r="D2962">
            <v>0</v>
          </cell>
          <cell r="E2962">
            <v>0</v>
          </cell>
          <cell r="F2962">
            <v>0</v>
          </cell>
          <cell r="G2962">
            <v>0</v>
          </cell>
          <cell r="H2962">
            <v>0</v>
          </cell>
          <cell r="I2962">
            <v>0</v>
          </cell>
          <cell r="J2962" t="str">
            <v/>
          </cell>
          <cell r="K2962">
            <v>0</v>
          </cell>
          <cell r="L2962" t="str">
            <v/>
          </cell>
          <cell r="M2962">
            <v>0</v>
          </cell>
          <cell r="N2962">
            <v>0</v>
          </cell>
          <cell r="O2962">
            <v>0</v>
          </cell>
          <cell r="P2962">
            <v>0</v>
          </cell>
          <cell r="Q2962">
            <v>0</v>
          </cell>
          <cell r="R2962">
            <v>0</v>
          </cell>
          <cell r="T2962">
            <v>0</v>
          </cell>
        </row>
        <row r="2963">
          <cell r="C2963">
            <v>0</v>
          </cell>
          <cell r="D2963">
            <v>0</v>
          </cell>
          <cell r="E2963">
            <v>0</v>
          </cell>
          <cell r="F2963">
            <v>0</v>
          </cell>
          <cell r="G2963">
            <v>0</v>
          </cell>
          <cell r="H2963">
            <v>0</v>
          </cell>
          <cell r="I2963">
            <v>0</v>
          </cell>
          <cell r="J2963" t="str">
            <v/>
          </cell>
          <cell r="K2963">
            <v>0</v>
          </cell>
          <cell r="L2963" t="str">
            <v/>
          </cell>
          <cell r="M2963">
            <v>0</v>
          </cell>
          <cell r="N2963">
            <v>0</v>
          </cell>
          <cell r="O2963">
            <v>0</v>
          </cell>
          <cell r="P2963">
            <v>0</v>
          </cell>
          <cell r="Q2963">
            <v>0</v>
          </cell>
          <cell r="R2963">
            <v>0</v>
          </cell>
          <cell r="T2963">
            <v>0</v>
          </cell>
        </row>
        <row r="2964">
          <cell r="C2964" t="str">
            <v>Herramienta Menor (Como % de Mano de Obra)</v>
          </cell>
          <cell r="D2964">
            <v>0</v>
          </cell>
          <cell r="E2964">
            <v>0</v>
          </cell>
          <cell r="F2964">
            <v>0</v>
          </cell>
          <cell r="G2964">
            <v>0</v>
          </cell>
          <cell r="H2964">
            <v>0</v>
          </cell>
          <cell r="I2964">
            <v>0</v>
          </cell>
          <cell r="J2964" t="str">
            <v>Dia</v>
          </cell>
          <cell r="K2964">
            <v>0</v>
          </cell>
          <cell r="L2964">
            <v>17355</v>
          </cell>
          <cell r="M2964">
            <v>0.05</v>
          </cell>
          <cell r="N2964">
            <v>0</v>
          </cell>
          <cell r="O2964">
            <v>868</v>
          </cell>
          <cell r="P2964">
            <v>0</v>
          </cell>
          <cell r="Q2964">
            <v>0</v>
          </cell>
          <cell r="R2964">
            <v>11718</v>
          </cell>
          <cell r="T2964" t="str">
            <v>Herramienta Menor (Como % de Mano de Obra)</v>
          </cell>
        </row>
        <row r="2965">
          <cell r="C2965">
            <v>0</v>
          </cell>
          <cell r="D2965">
            <v>0</v>
          </cell>
          <cell r="E2965">
            <v>0</v>
          </cell>
          <cell r="F2965">
            <v>0</v>
          </cell>
          <cell r="G2965">
            <v>0</v>
          </cell>
          <cell r="H2965">
            <v>0</v>
          </cell>
          <cell r="I2965">
            <v>0</v>
          </cell>
          <cell r="J2965">
            <v>0</v>
          </cell>
          <cell r="K2965">
            <v>0</v>
          </cell>
          <cell r="L2965">
            <v>0.23050000000000001</v>
          </cell>
          <cell r="M2965" t="str">
            <v>SUBTOTAL $</v>
          </cell>
          <cell r="N2965">
            <v>0</v>
          </cell>
          <cell r="O2965">
            <v>5198</v>
          </cell>
          <cell r="P2965">
            <v>0</v>
          </cell>
          <cell r="Q2965">
            <v>0</v>
          </cell>
          <cell r="T2965">
            <v>0</v>
          </cell>
        </row>
        <row r="2966">
          <cell r="C2966" t="str">
            <v>II. MATERIALES</v>
          </cell>
          <cell r="D2966">
            <v>0</v>
          </cell>
          <cell r="E2966">
            <v>0</v>
          </cell>
          <cell r="F2966">
            <v>0</v>
          </cell>
          <cell r="G2966">
            <v>0</v>
          </cell>
          <cell r="H2966">
            <v>0</v>
          </cell>
          <cell r="I2966">
            <v>0</v>
          </cell>
          <cell r="J2966">
            <v>0</v>
          </cell>
          <cell r="K2966">
            <v>0</v>
          </cell>
          <cell r="L2966">
            <v>0</v>
          </cell>
          <cell r="M2966">
            <v>0</v>
          </cell>
          <cell r="N2966">
            <v>0</v>
          </cell>
          <cell r="O2966">
            <v>0</v>
          </cell>
          <cell r="P2966">
            <v>0</v>
          </cell>
          <cell r="Q2966">
            <v>0</v>
          </cell>
          <cell r="T2966">
            <v>0</v>
          </cell>
        </row>
        <row r="2967">
          <cell r="C2967">
            <v>0</v>
          </cell>
          <cell r="D2967">
            <v>0</v>
          </cell>
          <cell r="E2967">
            <v>0</v>
          </cell>
          <cell r="F2967">
            <v>0</v>
          </cell>
          <cell r="G2967">
            <v>0</v>
          </cell>
          <cell r="H2967">
            <v>0</v>
          </cell>
          <cell r="I2967">
            <v>0</v>
          </cell>
          <cell r="J2967">
            <v>0</v>
          </cell>
          <cell r="K2967">
            <v>0</v>
          </cell>
          <cell r="L2967">
            <v>0</v>
          </cell>
          <cell r="M2967">
            <v>0</v>
          </cell>
          <cell r="N2967">
            <v>0</v>
          </cell>
          <cell r="O2967">
            <v>0</v>
          </cell>
          <cell r="P2967">
            <v>0</v>
          </cell>
          <cell r="Q2967">
            <v>0</v>
          </cell>
          <cell r="T2967">
            <v>0</v>
          </cell>
        </row>
        <row r="2968">
          <cell r="C2968" t="str">
            <v>DESCRIPCIÓN</v>
          </cell>
          <cell r="D2968">
            <v>0</v>
          </cell>
          <cell r="E2968">
            <v>0</v>
          </cell>
          <cell r="F2968">
            <v>0</v>
          </cell>
          <cell r="G2968">
            <v>0</v>
          </cell>
          <cell r="H2968">
            <v>0</v>
          </cell>
          <cell r="I2968">
            <v>0</v>
          </cell>
          <cell r="J2968">
            <v>0</v>
          </cell>
          <cell r="K2968" t="str">
            <v>UNIDAD</v>
          </cell>
          <cell r="L2968" t="str">
            <v>CANTIDAD</v>
          </cell>
          <cell r="M2968" t="str">
            <v>PRECIO UNIT.</v>
          </cell>
          <cell r="N2968">
            <v>0</v>
          </cell>
          <cell r="O2968" t="str">
            <v>Vr. UNITARIO</v>
          </cell>
          <cell r="P2968">
            <v>0</v>
          </cell>
          <cell r="Q2968">
            <v>0</v>
          </cell>
          <cell r="T2968">
            <v>0</v>
          </cell>
        </row>
        <row r="2969">
          <cell r="C2969">
            <v>0</v>
          </cell>
          <cell r="D2969">
            <v>0</v>
          </cell>
          <cell r="E2969">
            <v>0</v>
          </cell>
          <cell r="F2969">
            <v>0</v>
          </cell>
          <cell r="G2969">
            <v>0</v>
          </cell>
          <cell r="H2969">
            <v>0</v>
          </cell>
          <cell r="I2969">
            <v>0</v>
          </cell>
          <cell r="J2969">
            <v>0</v>
          </cell>
          <cell r="K2969" t="str">
            <v/>
          </cell>
          <cell r="L2969">
            <v>0</v>
          </cell>
          <cell r="M2969">
            <v>0</v>
          </cell>
          <cell r="N2969">
            <v>0</v>
          </cell>
          <cell r="O2969">
            <v>0</v>
          </cell>
          <cell r="P2969">
            <v>0</v>
          </cell>
          <cell r="Q2969">
            <v>0</v>
          </cell>
          <cell r="R2969">
            <v>0</v>
          </cell>
          <cell r="T2969">
            <v>0</v>
          </cell>
        </row>
        <row r="2970">
          <cell r="C2970">
            <v>0</v>
          </cell>
          <cell r="D2970">
            <v>0</v>
          </cell>
          <cell r="E2970">
            <v>0</v>
          </cell>
          <cell r="F2970">
            <v>0</v>
          </cell>
          <cell r="G2970">
            <v>0</v>
          </cell>
          <cell r="H2970">
            <v>0</v>
          </cell>
          <cell r="I2970">
            <v>0</v>
          </cell>
          <cell r="J2970">
            <v>0</v>
          </cell>
          <cell r="K2970" t="str">
            <v/>
          </cell>
          <cell r="L2970">
            <v>0</v>
          </cell>
          <cell r="M2970">
            <v>0</v>
          </cell>
          <cell r="N2970">
            <v>0</v>
          </cell>
          <cell r="O2970">
            <v>0</v>
          </cell>
          <cell r="P2970">
            <v>0</v>
          </cell>
          <cell r="Q2970">
            <v>0</v>
          </cell>
          <cell r="R2970">
            <v>0</v>
          </cell>
          <cell r="T2970">
            <v>0</v>
          </cell>
        </row>
        <row r="2971">
          <cell r="C2971">
            <v>0</v>
          </cell>
          <cell r="D2971">
            <v>0</v>
          </cell>
          <cell r="E2971">
            <v>0</v>
          </cell>
          <cell r="F2971">
            <v>0</v>
          </cell>
          <cell r="G2971">
            <v>0</v>
          </cell>
          <cell r="H2971">
            <v>0</v>
          </cell>
          <cell r="I2971">
            <v>0</v>
          </cell>
          <cell r="J2971">
            <v>0</v>
          </cell>
          <cell r="K2971" t="str">
            <v/>
          </cell>
          <cell r="L2971">
            <v>0</v>
          </cell>
          <cell r="M2971">
            <v>0</v>
          </cell>
          <cell r="N2971">
            <v>0</v>
          </cell>
          <cell r="O2971">
            <v>0</v>
          </cell>
          <cell r="P2971">
            <v>0</v>
          </cell>
          <cell r="Q2971">
            <v>0</v>
          </cell>
          <cell r="R2971">
            <v>0</v>
          </cell>
          <cell r="T2971">
            <v>0</v>
          </cell>
        </row>
        <row r="2972">
          <cell r="C2972">
            <v>0</v>
          </cell>
          <cell r="D2972">
            <v>0</v>
          </cell>
          <cell r="E2972">
            <v>0</v>
          </cell>
          <cell r="F2972">
            <v>0</v>
          </cell>
          <cell r="G2972">
            <v>0</v>
          </cell>
          <cell r="H2972">
            <v>0</v>
          </cell>
          <cell r="I2972">
            <v>0</v>
          </cell>
          <cell r="J2972">
            <v>0</v>
          </cell>
          <cell r="K2972" t="str">
            <v/>
          </cell>
          <cell r="L2972">
            <v>0</v>
          </cell>
          <cell r="M2972">
            <v>0</v>
          </cell>
          <cell r="N2972">
            <v>0</v>
          </cell>
          <cell r="O2972">
            <v>0</v>
          </cell>
          <cell r="P2972">
            <v>0</v>
          </cell>
          <cell r="Q2972">
            <v>0</v>
          </cell>
          <cell r="R2972">
            <v>0</v>
          </cell>
          <cell r="T2972">
            <v>0</v>
          </cell>
        </row>
        <row r="2973">
          <cell r="C2973">
            <v>0</v>
          </cell>
          <cell r="D2973">
            <v>0</v>
          </cell>
          <cell r="E2973">
            <v>0</v>
          </cell>
          <cell r="F2973">
            <v>0</v>
          </cell>
          <cell r="G2973">
            <v>0</v>
          </cell>
          <cell r="H2973">
            <v>0</v>
          </cell>
          <cell r="I2973">
            <v>0</v>
          </cell>
          <cell r="J2973">
            <v>0</v>
          </cell>
          <cell r="K2973" t="str">
            <v/>
          </cell>
          <cell r="L2973">
            <v>0</v>
          </cell>
          <cell r="M2973">
            <v>0</v>
          </cell>
          <cell r="N2973">
            <v>0</v>
          </cell>
          <cell r="O2973">
            <v>0</v>
          </cell>
          <cell r="P2973">
            <v>0</v>
          </cell>
          <cell r="Q2973">
            <v>0</v>
          </cell>
          <cell r="R2973">
            <v>0</v>
          </cell>
          <cell r="T2973">
            <v>0</v>
          </cell>
        </row>
        <row r="2974">
          <cell r="C2974">
            <v>0</v>
          </cell>
          <cell r="D2974">
            <v>0</v>
          </cell>
          <cell r="E2974">
            <v>0</v>
          </cell>
          <cell r="F2974">
            <v>0</v>
          </cell>
          <cell r="G2974">
            <v>0</v>
          </cell>
          <cell r="H2974">
            <v>0</v>
          </cell>
          <cell r="I2974">
            <v>0</v>
          </cell>
          <cell r="J2974">
            <v>0</v>
          </cell>
          <cell r="K2974" t="str">
            <v/>
          </cell>
          <cell r="L2974">
            <v>0</v>
          </cell>
          <cell r="M2974">
            <v>0</v>
          </cell>
          <cell r="N2974">
            <v>0</v>
          </cell>
          <cell r="O2974">
            <v>0</v>
          </cell>
          <cell r="P2974">
            <v>0</v>
          </cell>
          <cell r="Q2974">
            <v>0</v>
          </cell>
          <cell r="R2974">
            <v>0</v>
          </cell>
          <cell r="T2974">
            <v>0</v>
          </cell>
        </row>
        <row r="2975">
          <cell r="C2975">
            <v>0</v>
          </cell>
          <cell r="D2975">
            <v>0</v>
          </cell>
          <cell r="E2975">
            <v>0</v>
          </cell>
          <cell r="F2975">
            <v>0</v>
          </cell>
          <cell r="G2975">
            <v>0</v>
          </cell>
          <cell r="H2975">
            <v>0</v>
          </cell>
          <cell r="I2975">
            <v>0</v>
          </cell>
          <cell r="J2975">
            <v>0</v>
          </cell>
          <cell r="K2975" t="str">
            <v/>
          </cell>
          <cell r="L2975">
            <v>0</v>
          </cell>
          <cell r="M2975">
            <v>0</v>
          </cell>
          <cell r="N2975">
            <v>0</v>
          </cell>
          <cell r="O2975">
            <v>0</v>
          </cell>
          <cell r="P2975">
            <v>0</v>
          </cell>
          <cell r="Q2975">
            <v>0</v>
          </cell>
          <cell r="R2975">
            <v>0</v>
          </cell>
          <cell r="T2975">
            <v>0</v>
          </cell>
        </row>
        <row r="2976">
          <cell r="C2976">
            <v>0</v>
          </cell>
          <cell r="D2976">
            <v>0</v>
          </cell>
          <cell r="E2976">
            <v>0</v>
          </cell>
          <cell r="F2976">
            <v>0</v>
          </cell>
          <cell r="G2976">
            <v>0</v>
          </cell>
          <cell r="H2976">
            <v>0</v>
          </cell>
          <cell r="I2976">
            <v>0</v>
          </cell>
          <cell r="J2976">
            <v>0</v>
          </cell>
          <cell r="K2976">
            <v>0</v>
          </cell>
          <cell r="L2976">
            <v>0</v>
          </cell>
          <cell r="M2976" t="str">
            <v>SUBTOTAL $</v>
          </cell>
          <cell r="N2976">
            <v>0</v>
          </cell>
          <cell r="O2976">
            <v>0</v>
          </cell>
          <cell r="P2976">
            <v>0</v>
          </cell>
          <cell r="Q2976">
            <v>0</v>
          </cell>
          <cell r="T2976">
            <v>0</v>
          </cell>
        </row>
        <row r="2977">
          <cell r="C2977" t="str">
            <v>III. TRANSPORTES</v>
          </cell>
          <cell r="D2977">
            <v>0</v>
          </cell>
          <cell r="E2977">
            <v>0</v>
          </cell>
          <cell r="F2977">
            <v>0</v>
          </cell>
          <cell r="G2977">
            <v>0</v>
          </cell>
          <cell r="H2977">
            <v>0</v>
          </cell>
          <cell r="I2977">
            <v>0</v>
          </cell>
          <cell r="J2977">
            <v>0</v>
          </cell>
          <cell r="K2977">
            <v>0</v>
          </cell>
          <cell r="L2977">
            <v>0</v>
          </cell>
          <cell r="M2977">
            <v>0</v>
          </cell>
          <cell r="N2977">
            <v>0</v>
          </cell>
          <cell r="O2977">
            <v>0</v>
          </cell>
          <cell r="P2977">
            <v>0</v>
          </cell>
          <cell r="Q2977">
            <v>0</v>
          </cell>
          <cell r="T2977">
            <v>0</v>
          </cell>
        </row>
        <row r="2978">
          <cell r="C2978">
            <v>0</v>
          </cell>
          <cell r="D2978">
            <v>0</v>
          </cell>
          <cell r="E2978">
            <v>0</v>
          </cell>
          <cell r="F2978">
            <v>0</v>
          </cell>
          <cell r="G2978">
            <v>0</v>
          </cell>
          <cell r="H2978">
            <v>0</v>
          </cell>
          <cell r="I2978">
            <v>0</v>
          </cell>
          <cell r="J2978">
            <v>0</v>
          </cell>
          <cell r="K2978">
            <v>0</v>
          </cell>
          <cell r="L2978">
            <v>0</v>
          </cell>
          <cell r="M2978">
            <v>0</v>
          </cell>
          <cell r="N2978">
            <v>0</v>
          </cell>
          <cell r="O2978">
            <v>0</v>
          </cell>
          <cell r="P2978">
            <v>0</v>
          </cell>
          <cell r="Q2978">
            <v>0</v>
          </cell>
          <cell r="T2978">
            <v>0</v>
          </cell>
        </row>
        <row r="2979">
          <cell r="C2979" t="str">
            <v>MATERIAL</v>
          </cell>
          <cell r="D2979">
            <v>0</v>
          </cell>
          <cell r="E2979">
            <v>0</v>
          </cell>
          <cell r="F2979">
            <v>0</v>
          </cell>
          <cell r="G2979">
            <v>0</v>
          </cell>
          <cell r="H2979">
            <v>0</v>
          </cell>
          <cell r="I2979">
            <v>0</v>
          </cell>
          <cell r="J2979" t="str">
            <v>VOL. o PESO</v>
          </cell>
          <cell r="K2979" t="str">
            <v>DISTANCIA</v>
          </cell>
          <cell r="L2979" t="str">
            <v>M3 o Ton/Km</v>
          </cell>
          <cell r="M2979" t="str">
            <v>TARIFA</v>
          </cell>
          <cell r="N2979">
            <v>0</v>
          </cell>
          <cell r="O2979" t="str">
            <v>Vr. UNITARIO</v>
          </cell>
          <cell r="P2979">
            <v>0</v>
          </cell>
          <cell r="Q2979">
            <v>0</v>
          </cell>
          <cell r="T2979">
            <v>0</v>
          </cell>
        </row>
        <row r="2980">
          <cell r="C2980">
            <v>0</v>
          </cell>
          <cell r="D2980">
            <v>0</v>
          </cell>
          <cell r="E2980">
            <v>0</v>
          </cell>
          <cell r="F2980">
            <v>0</v>
          </cell>
          <cell r="G2980">
            <v>0</v>
          </cell>
          <cell r="H2980">
            <v>0</v>
          </cell>
          <cell r="I2980">
            <v>0</v>
          </cell>
          <cell r="J2980" t="str">
            <v/>
          </cell>
          <cell r="K2980">
            <v>0</v>
          </cell>
          <cell r="L2980">
            <v>0</v>
          </cell>
          <cell r="M2980">
            <v>0</v>
          </cell>
          <cell r="N2980">
            <v>0</v>
          </cell>
          <cell r="O2980">
            <v>0</v>
          </cell>
          <cell r="P2980">
            <v>0</v>
          </cell>
          <cell r="Q2980">
            <v>0</v>
          </cell>
          <cell r="R2980">
            <v>0</v>
          </cell>
          <cell r="T2980">
            <v>0</v>
          </cell>
        </row>
        <row r="2981">
          <cell r="C2981">
            <v>0</v>
          </cell>
          <cell r="D2981">
            <v>0</v>
          </cell>
          <cell r="E2981">
            <v>0</v>
          </cell>
          <cell r="F2981">
            <v>0</v>
          </cell>
          <cell r="G2981">
            <v>0</v>
          </cell>
          <cell r="H2981">
            <v>0</v>
          </cell>
          <cell r="I2981">
            <v>0</v>
          </cell>
          <cell r="J2981" t="str">
            <v/>
          </cell>
          <cell r="K2981">
            <v>0</v>
          </cell>
          <cell r="L2981">
            <v>0</v>
          </cell>
          <cell r="M2981">
            <v>0</v>
          </cell>
          <cell r="N2981">
            <v>0</v>
          </cell>
          <cell r="O2981">
            <v>0</v>
          </cell>
          <cell r="P2981">
            <v>0</v>
          </cell>
          <cell r="Q2981">
            <v>0</v>
          </cell>
          <cell r="R2981">
            <v>0</v>
          </cell>
          <cell r="T2981">
            <v>0</v>
          </cell>
        </row>
        <row r="2982">
          <cell r="C2982">
            <v>0</v>
          </cell>
          <cell r="D2982">
            <v>0</v>
          </cell>
          <cell r="E2982">
            <v>0</v>
          </cell>
          <cell r="F2982">
            <v>0</v>
          </cell>
          <cell r="G2982">
            <v>0</v>
          </cell>
          <cell r="H2982">
            <v>0</v>
          </cell>
          <cell r="I2982">
            <v>0</v>
          </cell>
          <cell r="J2982" t="str">
            <v/>
          </cell>
          <cell r="K2982">
            <v>0</v>
          </cell>
          <cell r="L2982">
            <v>0</v>
          </cell>
          <cell r="M2982">
            <v>0</v>
          </cell>
          <cell r="N2982">
            <v>0</v>
          </cell>
          <cell r="O2982">
            <v>0</v>
          </cell>
          <cell r="P2982">
            <v>0</v>
          </cell>
          <cell r="Q2982">
            <v>0</v>
          </cell>
          <cell r="R2982">
            <v>0</v>
          </cell>
          <cell r="T2982">
            <v>0</v>
          </cell>
        </row>
        <row r="2983">
          <cell r="C2983">
            <v>0</v>
          </cell>
          <cell r="D2983">
            <v>0</v>
          </cell>
          <cell r="E2983">
            <v>0</v>
          </cell>
          <cell r="F2983">
            <v>0</v>
          </cell>
          <cell r="G2983">
            <v>0</v>
          </cell>
          <cell r="H2983">
            <v>0</v>
          </cell>
          <cell r="I2983">
            <v>0</v>
          </cell>
          <cell r="J2983">
            <v>0</v>
          </cell>
          <cell r="K2983">
            <v>0</v>
          </cell>
          <cell r="L2983">
            <v>0</v>
          </cell>
          <cell r="M2983" t="str">
            <v>SUBTOTAL $</v>
          </cell>
          <cell r="N2983">
            <v>0</v>
          </cell>
          <cell r="O2983">
            <v>0</v>
          </cell>
          <cell r="P2983">
            <v>0</v>
          </cell>
          <cell r="Q2983">
            <v>0</v>
          </cell>
          <cell r="T2983">
            <v>0</v>
          </cell>
        </row>
        <row r="2984">
          <cell r="C2984" t="str">
            <v>IV. MANO DE OBRA</v>
          </cell>
          <cell r="D2984">
            <v>0</v>
          </cell>
          <cell r="E2984">
            <v>0</v>
          </cell>
          <cell r="F2984">
            <v>0</v>
          </cell>
          <cell r="G2984">
            <v>0</v>
          </cell>
          <cell r="H2984">
            <v>0</v>
          </cell>
          <cell r="I2984">
            <v>0</v>
          </cell>
          <cell r="J2984">
            <v>0</v>
          </cell>
          <cell r="K2984">
            <v>0</v>
          </cell>
          <cell r="L2984">
            <v>0</v>
          </cell>
          <cell r="M2984">
            <v>0</v>
          </cell>
          <cell r="N2984">
            <v>0</v>
          </cell>
          <cell r="O2984">
            <v>0</v>
          </cell>
          <cell r="P2984">
            <v>0</v>
          </cell>
          <cell r="Q2984">
            <v>0</v>
          </cell>
          <cell r="T2984">
            <v>0</v>
          </cell>
        </row>
        <row r="2985">
          <cell r="C2985">
            <v>0</v>
          </cell>
          <cell r="D2985">
            <v>0</v>
          </cell>
          <cell r="E2985">
            <v>0</v>
          </cell>
          <cell r="F2985">
            <v>0</v>
          </cell>
          <cell r="G2985">
            <v>0</v>
          </cell>
          <cell r="H2985">
            <v>0</v>
          </cell>
          <cell r="I2985">
            <v>0</v>
          </cell>
          <cell r="J2985">
            <v>0</v>
          </cell>
          <cell r="K2985">
            <v>0</v>
          </cell>
          <cell r="L2985">
            <v>0</v>
          </cell>
          <cell r="M2985">
            <v>0</v>
          </cell>
          <cell r="N2985">
            <v>0</v>
          </cell>
          <cell r="O2985">
            <v>0</v>
          </cell>
          <cell r="P2985">
            <v>0</v>
          </cell>
          <cell r="Q2985">
            <v>0</v>
          </cell>
          <cell r="T2985">
            <v>0</v>
          </cell>
        </row>
        <row r="2986">
          <cell r="C2986" t="str">
            <v>TRABAJADOR</v>
          </cell>
          <cell r="D2986">
            <v>0</v>
          </cell>
          <cell r="E2986">
            <v>0</v>
          </cell>
          <cell r="F2986">
            <v>0</v>
          </cell>
          <cell r="G2986">
            <v>0</v>
          </cell>
          <cell r="H2986">
            <v>0</v>
          </cell>
          <cell r="I2986" t="str">
            <v>CANTIDAD</v>
          </cell>
          <cell r="J2986" t="str">
            <v>JORNAL</v>
          </cell>
          <cell r="K2986" t="str">
            <v>PRESTACIONES</v>
          </cell>
          <cell r="L2986" t="str">
            <v>JORNAL TOTAL</v>
          </cell>
          <cell r="M2986" t="str">
            <v>RENDIMIENTO</v>
          </cell>
          <cell r="N2986">
            <v>0</v>
          </cell>
          <cell r="O2986" t="str">
            <v>Vr. UNITARIO</v>
          </cell>
          <cell r="P2986">
            <v>0</v>
          </cell>
          <cell r="Q2986">
            <v>0</v>
          </cell>
          <cell r="R2986">
            <v>0</v>
          </cell>
          <cell r="T2986">
            <v>0</v>
          </cell>
        </row>
        <row r="2987">
          <cell r="C2987" t="str">
            <v>Ayudante Entendido</v>
          </cell>
          <cell r="D2987">
            <v>0</v>
          </cell>
          <cell r="E2987">
            <v>0</v>
          </cell>
          <cell r="F2987">
            <v>0</v>
          </cell>
          <cell r="G2987">
            <v>0</v>
          </cell>
          <cell r="H2987">
            <v>0</v>
          </cell>
          <cell r="I2987">
            <v>1</v>
          </cell>
          <cell r="J2987">
            <v>60367</v>
          </cell>
          <cell r="K2987">
            <v>1.7181</v>
          </cell>
          <cell r="L2987">
            <v>103717</v>
          </cell>
          <cell r="M2987">
            <v>15</v>
          </cell>
          <cell r="N2987">
            <v>0</v>
          </cell>
          <cell r="O2987">
            <v>6914</v>
          </cell>
          <cell r="P2987">
            <v>0</v>
          </cell>
          <cell r="Q2987">
            <v>0</v>
          </cell>
          <cell r="R2987">
            <v>0.9</v>
          </cell>
          <cell r="T2987" t="str">
            <v>Ayudante Entendido</v>
          </cell>
        </row>
        <row r="2988">
          <cell r="C2988" t="str">
            <v>Ayudante Raso</v>
          </cell>
          <cell r="D2988">
            <v>0</v>
          </cell>
          <cell r="E2988">
            <v>0</v>
          </cell>
          <cell r="F2988">
            <v>0</v>
          </cell>
          <cell r="G2988">
            <v>0</v>
          </cell>
          <cell r="H2988">
            <v>0</v>
          </cell>
          <cell r="I2988">
            <v>2</v>
          </cell>
          <cell r="J2988">
            <v>44900</v>
          </cell>
          <cell r="K2988">
            <v>1.744</v>
          </cell>
          <cell r="L2988">
            <v>156611</v>
          </cell>
          <cell r="M2988">
            <v>15</v>
          </cell>
          <cell r="N2988">
            <v>0</v>
          </cell>
          <cell r="O2988">
            <v>10441</v>
          </cell>
          <cell r="P2988">
            <v>0</v>
          </cell>
          <cell r="Q2988">
            <v>0</v>
          </cell>
          <cell r="R2988">
            <v>1.8</v>
          </cell>
          <cell r="T2988" t="str">
            <v>Ayudante Raso</v>
          </cell>
        </row>
        <row r="2989">
          <cell r="C2989">
            <v>0</v>
          </cell>
          <cell r="D2989">
            <v>0</v>
          </cell>
          <cell r="E2989">
            <v>0</v>
          </cell>
          <cell r="F2989">
            <v>0</v>
          </cell>
          <cell r="G2989">
            <v>0</v>
          </cell>
          <cell r="H2989">
            <v>0</v>
          </cell>
          <cell r="I2989">
            <v>0</v>
          </cell>
          <cell r="J2989">
            <v>0</v>
          </cell>
          <cell r="K2989">
            <v>0</v>
          </cell>
          <cell r="L2989">
            <v>0</v>
          </cell>
          <cell r="M2989">
            <v>0</v>
          </cell>
          <cell r="N2989">
            <v>0</v>
          </cell>
          <cell r="O2989">
            <v>0</v>
          </cell>
          <cell r="P2989">
            <v>0</v>
          </cell>
          <cell r="Q2989">
            <v>0</v>
          </cell>
          <cell r="R2989">
            <v>0</v>
          </cell>
          <cell r="T2989">
            <v>0</v>
          </cell>
        </row>
        <row r="2990">
          <cell r="C2990">
            <v>0</v>
          </cell>
          <cell r="D2990">
            <v>0</v>
          </cell>
          <cell r="E2990">
            <v>0</v>
          </cell>
          <cell r="F2990">
            <v>0</v>
          </cell>
          <cell r="G2990">
            <v>0</v>
          </cell>
          <cell r="H2990">
            <v>0</v>
          </cell>
          <cell r="I2990">
            <v>0</v>
          </cell>
          <cell r="J2990">
            <v>0</v>
          </cell>
          <cell r="K2990">
            <v>0</v>
          </cell>
          <cell r="L2990">
            <v>0.76949999999999996</v>
          </cell>
          <cell r="M2990" t="str">
            <v>SUBTOTAL $</v>
          </cell>
          <cell r="N2990">
            <v>0</v>
          </cell>
          <cell r="O2990">
            <v>17355</v>
          </cell>
          <cell r="P2990">
            <v>0</v>
          </cell>
          <cell r="Q2990">
            <v>0</v>
          </cell>
          <cell r="T2990">
            <v>0</v>
          </cell>
        </row>
        <row r="2991">
          <cell r="C2991">
            <v>0</v>
          </cell>
          <cell r="D2991">
            <v>0</v>
          </cell>
          <cell r="E2991">
            <v>0</v>
          </cell>
          <cell r="F2991">
            <v>0</v>
          </cell>
          <cell r="G2991">
            <v>0</v>
          </cell>
          <cell r="H2991">
            <v>0</v>
          </cell>
          <cell r="I2991">
            <v>0</v>
          </cell>
          <cell r="J2991">
            <v>0</v>
          </cell>
          <cell r="K2991">
            <v>0</v>
          </cell>
          <cell r="L2991">
            <v>0</v>
          </cell>
          <cell r="M2991">
            <v>0</v>
          </cell>
          <cell r="N2991">
            <v>0</v>
          </cell>
          <cell r="O2991">
            <v>0</v>
          </cell>
          <cell r="P2991">
            <v>0</v>
          </cell>
          <cell r="Q2991">
            <v>0</v>
          </cell>
        </row>
        <row r="2992">
          <cell r="C2992" t="str">
            <v>TOTAL COSTO DIRECTO $</v>
          </cell>
          <cell r="D2992">
            <v>0</v>
          </cell>
          <cell r="E2992">
            <v>0</v>
          </cell>
          <cell r="F2992">
            <v>0</v>
          </cell>
          <cell r="G2992">
            <v>0</v>
          </cell>
          <cell r="H2992">
            <v>0</v>
          </cell>
          <cell r="I2992">
            <v>0</v>
          </cell>
          <cell r="J2992">
            <v>0</v>
          </cell>
          <cell r="K2992">
            <v>0</v>
          </cell>
          <cell r="L2992">
            <v>0</v>
          </cell>
          <cell r="M2992">
            <v>0</v>
          </cell>
          <cell r="N2992">
            <v>0</v>
          </cell>
          <cell r="O2992">
            <v>22553</v>
          </cell>
          <cell r="P2992">
            <v>0</v>
          </cell>
          <cell r="Q2992">
            <v>0</v>
          </cell>
        </row>
        <row r="2993">
          <cell r="C2993" t="str">
            <v>V. COSTOS INDIRECTOS</v>
          </cell>
          <cell r="D2993">
            <v>0</v>
          </cell>
          <cell r="E2993">
            <v>0</v>
          </cell>
          <cell r="F2993">
            <v>0</v>
          </cell>
          <cell r="G2993">
            <v>0</v>
          </cell>
          <cell r="H2993">
            <v>0</v>
          </cell>
          <cell r="I2993">
            <v>0</v>
          </cell>
          <cell r="J2993">
            <v>0</v>
          </cell>
          <cell r="K2993">
            <v>0</v>
          </cell>
          <cell r="L2993">
            <v>0</v>
          </cell>
          <cell r="M2993">
            <v>0</v>
          </cell>
          <cell r="N2993">
            <v>0</v>
          </cell>
          <cell r="O2993">
            <v>0</v>
          </cell>
          <cell r="P2993">
            <v>0</v>
          </cell>
          <cell r="Q2993">
            <v>0</v>
          </cell>
        </row>
        <row r="2994">
          <cell r="C2994">
            <v>0</v>
          </cell>
          <cell r="D2994">
            <v>0</v>
          </cell>
          <cell r="E2994">
            <v>0</v>
          </cell>
          <cell r="F2994">
            <v>0</v>
          </cell>
          <cell r="G2994">
            <v>0</v>
          </cell>
          <cell r="H2994">
            <v>0</v>
          </cell>
          <cell r="I2994">
            <v>0</v>
          </cell>
          <cell r="J2994">
            <v>0</v>
          </cell>
          <cell r="K2994">
            <v>0</v>
          </cell>
          <cell r="L2994">
            <v>0</v>
          </cell>
          <cell r="M2994">
            <v>0</v>
          </cell>
          <cell r="N2994">
            <v>0</v>
          </cell>
          <cell r="O2994">
            <v>0</v>
          </cell>
          <cell r="P2994">
            <v>0</v>
          </cell>
          <cell r="Q2994">
            <v>0</v>
          </cell>
        </row>
        <row r="2995">
          <cell r="C2995" t="str">
            <v>Descripción</v>
          </cell>
          <cell r="D2995">
            <v>0</v>
          </cell>
          <cell r="E2995">
            <v>0</v>
          </cell>
          <cell r="F2995">
            <v>0</v>
          </cell>
          <cell r="G2995">
            <v>0</v>
          </cell>
          <cell r="H2995">
            <v>0</v>
          </cell>
          <cell r="I2995">
            <v>0</v>
          </cell>
          <cell r="J2995">
            <v>0</v>
          </cell>
          <cell r="K2995">
            <v>0</v>
          </cell>
          <cell r="L2995" t="str">
            <v>Porcentaje</v>
          </cell>
          <cell r="M2995" t="str">
            <v>Valor Total</v>
          </cell>
          <cell r="N2995">
            <v>0</v>
          </cell>
          <cell r="O2995">
            <v>0</v>
          </cell>
          <cell r="P2995">
            <v>0</v>
          </cell>
          <cell r="Q2995">
            <v>0</v>
          </cell>
        </row>
        <row r="2996">
          <cell r="C2996" t="str">
            <v>ADMINISTRACION</v>
          </cell>
          <cell r="D2996">
            <v>0</v>
          </cell>
          <cell r="E2996">
            <v>0</v>
          </cell>
          <cell r="F2996">
            <v>0</v>
          </cell>
          <cell r="G2996">
            <v>0</v>
          </cell>
          <cell r="H2996">
            <v>0</v>
          </cell>
          <cell r="I2996">
            <v>0</v>
          </cell>
          <cell r="J2996">
            <v>0</v>
          </cell>
          <cell r="K2996">
            <v>0</v>
          </cell>
          <cell r="L2996">
            <v>0.23930000000000001</v>
          </cell>
          <cell r="M2996">
            <v>5397</v>
          </cell>
          <cell r="N2996">
            <v>0</v>
          </cell>
          <cell r="O2996">
            <v>0</v>
          </cell>
          <cell r="P2996">
            <v>0</v>
          </cell>
          <cell r="Q2996">
            <v>0</v>
          </cell>
        </row>
        <row r="2997">
          <cell r="C2997" t="str">
            <v xml:space="preserve">IMPREVISTOS </v>
          </cell>
          <cell r="D2997">
            <v>0</v>
          </cell>
          <cell r="E2997">
            <v>0</v>
          </cell>
          <cell r="F2997">
            <v>0</v>
          </cell>
          <cell r="G2997">
            <v>0</v>
          </cell>
          <cell r="H2997">
            <v>0</v>
          </cell>
          <cell r="I2997">
            <v>0</v>
          </cell>
          <cell r="J2997">
            <v>0</v>
          </cell>
          <cell r="K2997">
            <v>0</v>
          </cell>
          <cell r="L2997">
            <v>0</v>
          </cell>
          <cell r="M2997">
            <v>0</v>
          </cell>
          <cell r="N2997">
            <v>0</v>
          </cell>
          <cell r="O2997">
            <v>0</v>
          </cell>
          <cell r="P2997">
            <v>0</v>
          </cell>
          <cell r="Q2997">
            <v>0</v>
          </cell>
        </row>
        <row r="2998">
          <cell r="C2998" t="str">
            <v>UTILIDAD</v>
          </cell>
          <cell r="D2998">
            <v>0</v>
          </cell>
          <cell r="E2998">
            <v>0</v>
          </cell>
          <cell r="F2998">
            <v>0</v>
          </cell>
          <cell r="G2998">
            <v>0</v>
          </cell>
          <cell r="H2998">
            <v>0</v>
          </cell>
          <cell r="I2998">
            <v>0</v>
          </cell>
          <cell r="J2998">
            <v>0</v>
          </cell>
          <cell r="K2998">
            <v>0</v>
          </cell>
          <cell r="L2998">
            <v>0.05</v>
          </cell>
          <cell r="M2998">
            <v>1128</v>
          </cell>
          <cell r="N2998">
            <v>0</v>
          </cell>
          <cell r="O2998">
            <v>0</v>
          </cell>
          <cell r="P2998">
            <v>0</v>
          </cell>
          <cell r="Q2998">
            <v>0</v>
          </cell>
        </row>
        <row r="2999">
          <cell r="C2999" t="str">
            <v>SUBTOTAL $</v>
          </cell>
          <cell r="D2999">
            <v>0</v>
          </cell>
          <cell r="E2999">
            <v>0</v>
          </cell>
          <cell r="F2999">
            <v>0</v>
          </cell>
          <cell r="G2999">
            <v>0</v>
          </cell>
          <cell r="H2999">
            <v>0</v>
          </cell>
          <cell r="I2999">
            <v>0</v>
          </cell>
          <cell r="J2999">
            <v>0</v>
          </cell>
          <cell r="K2999">
            <v>0</v>
          </cell>
          <cell r="L2999">
            <v>0</v>
          </cell>
          <cell r="M2999">
            <v>0</v>
          </cell>
          <cell r="N2999">
            <v>0</v>
          </cell>
          <cell r="O2999">
            <v>6525</v>
          </cell>
          <cell r="P2999">
            <v>0</v>
          </cell>
          <cell r="Q2999">
            <v>0</v>
          </cell>
        </row>
        <row r="3000">
          <cell r="C3000">
            <v>0</v>
          </cell>
          <cell r="D3000">
            <v>0</v>
          </cell>
          <cell r="E3000">
            <v>0</v>
          </cell>
          <cell r="F3000">
            <v>0</v>
          </cell>
          <cell r="G3000">
            <v>0</v>
          </cell>
          <cell r="H3000">
            <v>0</v>
          </cell>
          <cell r="I3000">
            <v>0</v>
          </cell>
          <cell r="J3000">
            <v>0</v>
          </cell>
          <cell r="K3000">
            <v>0</v>
          </cell>
          <cell r="L3000">
            <v>0</v>
          </cell>
          <cell r="M3000">
            <v>0</v>
          </cell>
          <cell r="N3000">
            <v>0</v>
          </cell>
          <cell r="O3000">
            <v>0</v>
          </cell>
          <cell r="P3000">
            <v>0</v>
          </cell>
          <cell r="Q3000">
            <v>0</v>
          </cell>
        </row>
        <row r="3001">
          <cell r="C3001" t="str">
            <v>Precio Unitario Total Aproximado al peso $</v>
          </cell>
          <cell r="D3001">
            <v>0</v>
          </cell>
          <cell r="E3001">
            <v>0</v>
          </cell>
          <cell r="F3001">
            <v>0</v>
          </cell>
          <cell r="G3001">
            <v>0</v>
          </cell>
          <cell r="H3001">
            <v>0</v>
          </cell>
          <cell r="I3001">
            <v>0</v>
          </cell>
          <cell r="J3001">
            <v>0</v>
          </cell>
          <cell r="K3001">
            <v>0</v>
          </cell>
          <cell r="L3001">
            <v>0</v>
          </cell>
          <cell r="M3001">
            <v>0</v>
          </cell>
          <cell r="N3001">
            <v>0</v>
          </cell>
          <cell r="O3001">
            <v>29078</v>
          </cell>
          <cell r="P3001">
            <v>0</v>
          </cell>
          <cell r="Q3001">
            <v>0</v>
          </cell>
        </row>
        <row r="3002">
          <cell r="C3002">
            <v>0</v>
          </cell>
          <cell r="D3002">
            <v>0</v>
          </cell>
          <cell r="E3002">
            <v>0</v>
          </cell>
          <cell r="F3002">
            <v>0</v>
          </cell>
          <cell r="G3002">
            <v>0</v>
          </cell>
          <cell r="H3002">
            <v>0</v>
          </cell>
          <cell r="I3002">
            <v>0</v>
          </cell>
          <cell r="J3002">
            <v>0</v>
          </cell>
          <cell r="K3002">
            <v>0</v>
          </cell>
          <cell r="L3002">
            <v>0</v>
          </cell>
          <cell r="M3002">
            <v>0</v>
          </cell>
          <cell r="N3002">
            <v>0</v>
          </cell>
          <cell r="O3002">
            <v>0</v>
          </cell>
          <cell r="P3002">
            <v>0</v>
          </cell>
          <cell r="Q3002">
            <v>0</v>
          </cell>
        </row>
        <row r="3003">
          <cell r="C3003">
            <v>0</v>
          </cell>
          <cell r="D3003">
            <v>0</v>
          </cell>
          <cell r="E3003">
            <v>0</v>
          </cell>
          <cell r="F3003">
            <v>0</v>
          </cell>
          <cell r="G3003">
            <v>0</v>
          </cell>
          <cell r="H3003">
            <v>0</v>
          </cell>
          <cell r="I3003">
            <v>0</v>
          </cell>
          <cell r="J3003">
            <v>0</v>
          </cell>
          <cell r="K3003">
            <v>0</v>
          </cell>
          <cell r="L3003">
            <v>0</v>
          </cell>
          <cell r="M3003">
            <v>0</v>
          </cell>
          <cell r="N3003">
            <v>0</v>
          </cell>
          <cell r="O3003">
            <v>0</v>
          </cell>
          <cell r="P3003">
            <v>0</v>
          </cell>
          <cell r="Q3003">
            <v>0</v>
          </cell>
        </row>
        <row r="3004">
          <cell r="C3004">
            <v>0</v>
          </cell>
          <cell r="D3004">
            <v>0</v>
          </cell>
          <cell r="E3004">
            <v>0</v>
          </cell>
          <cell r="F3004">
            <v>0</v>
          </cell>
          <cell r="G3004">
            <v>0</v>
          </cell>
          <cell r="H3004" t="str">
            <v>Firma</v>
          </cell>
          <cell r="I3004">
            <v>0</v>
          </cell>
          <cell r="J3004">
            <v>0</v>
          </cell>
          <cell r="K3004">
            <v>0</v>
          </cell>
          <cell r="L3004">
            <v>0</v>
          </cell>
          <cell r="M3004">
            <v>0</v>
          </cell>
          <cell r="N3004">
            <v>0</v>
          </cell>
          <cell r="O3004">
            <v>0</v>
          </cell>
          <cell r="P3004">
            <v>0</v>
          </cell>
          <cell r="Q3004">
            <v>0</v>
          </cell>
        </row>
        <row r="3005">
          <cell r="C3005">
            <v>0</v>
          </cell>
          <cell r="D3005">
            <v>0</v>
          </cell>
          <cell r="E3005">
            <v>0</v>
          </cell>
          <cell r="F3005">
            <v>0</v>
          </cell>
          <cell r="G3005">
            <v>0</v>
          </cell>
          <cell r="H3005" t="str">
            <v>Nombre:</v>
          </cell>
          <cell r="I3005">
            <v>0</v>
          </cell>
          <cell r="J3005">
            <v>0</v>
          </cell>
          <cell r="K3005">
            <v>0</v>
          </cell>
          <cell r="L3005">
            <v>0</v>
          </cell>
          <cell r="M3005">
            <v>0</v>
          </cell>
          <cell r="N3005">
            <v>0</v>
          </cell>
          <cell r="O3005">
            <v>0</v>
          </cell>
          <cell r="P3005">
            <v>0</v>
          </cell>
          <cell r="Q3005">
            <v>0</v>
          </cell>
        </row>
        <row r="3006">
          <cell r="C3006">
            <v>0</v>
          </cell>
          <cell r="D3006">
            <v>0</v>
          </cell>
          <cell r="E3006">
            <v>0</v>
          </cell>
          <cell r="F3006">
            <v>0</v>
          </cell>
          <cell r="G3006">
            <v>0</v>
          </cell>
          <cell r="H3006" t="str">
            <v>Representante Legal del Contratista o su Apoderado</v>
          </cell>
          <cell r="I3006">
            <v>0</v>
          </cell>
          <cell r="J3006">
            <v>0</v>
          </cell>
          <cell r="K3006">
            <v>0</v>
          </cell>
          <cell r="L3006">
            <v>0</v>
          </cell>
          <cell r="M3006">
            <v>0</v>
          </cell>
          <cell r="N3006">
            <v>0</v>
          </cell>
          <cell r="O3006">
            <v>0</v>
          </cell>
          <cell r="P3006">
            <v>0</v>
          </cell>
          <cell r="Q3006">
            <v>0</v>
          </cell>
        </row>
        <row r="3007">
          <cell r="C3007">
            <v>0</v>
          </cell>
          <cell r="D3007">
            <v>0</v>
          </cell>
          <cell r="E3007">
            <v>0</v>
          </cell>
          <cell r="F3007">
            <v>0</v>
          </cell>
          <cell r="G3007">
            <v>0</v>
          </cell>
          <cell r="H3007" t="str">
            <v>Matricula No. :</v>
          </cell>
          <cell r="I3007">
            <v>0</v>
          </cell>
          <cell r="J3007">
            <v>0</v>
          </cell>
          <cell r="K3007">
            <v>0</v>
          </cell>
          <cell r="L3007">
            <v>0</v>
          </cell>
          <cell r="M3007">
            <v>0</v>
          </cell>
          <cell r="N3007">
            <v>0</v>
          </cell>
          <cell r="O3007">
            <v>0</v>
          </cell>
          <cell r="P3007">
            <v>0</v>
          </cell>
          <cell r="Q3007">
            <v>0</v>
          </cell>
        </row>
        <row r="3008">
          <cell r="C3008">
            <v>0</v>
          </cell>
          <cell r="D3008">
            <v>0</v>
          </cell>
          <cell r="E3008">
            <v>0</v>
          </cell>
          <cell r="F3008">
            <v>0</v>
          </cell>
          <cell r="G3008">
            <v>0</v>
          </cell>
          <cell r="H3008" t="str">
            <v xml:space="preserve"> </v>
          </cell>
          <cell r="I3008">
            <v>0</v>
          </cell>
          <cell r="J3008">
            <v>0</v>
          </cell>
          <cell r="K3008">
            <v>0</v>
          </cell>
          <cell r="L3008">
            <v>0</v>
          </cell>
          <cell r="M3008">
            <v>0</v>
          </cell>
          <cell r="N3008">
            <v>0</v>
          </cell>
          <cell r="O3008">
            <v>0</v>
          </cell>
          <cell r="P3008">
            <v>0</v>
          </cell>
          <cell r="Q3008">
            <v>0</v>
          </cell>
        </row>
        <row r="3009">
          <cell r="C3009" t="str">
            <v>OBSERVACIONES INTERVENTORÍA</v>
          </cell>
          <cell r="D3009">
            <v>0</v>
          </cell>
          <cell r="E3009">
            <v>0</v>
          </cell>
          <cell r="F3009">
            <v>0</v>
          </cell>
          <cell r="G3009">
            <v>0</v>
          </cell>
          <cell r="H3009">
            <v>0</v>
          </cell>
          <cell r="I3009">
            <v>0</v>
          </cell>
          <cell r="J3009">
            <v>0</v>
          </cell>
          <cell r="K3009">
            <v>0</v>
          </cell>
          <cell r="L3009">
            <v>0</v>
          </cell>
          <cell r="M3009">
            <v>0</v>
          </cell>
          <cell r="N3009">
            <v>0</v>
          </cell>
          <cell r="O3009">
            <v>0</v>
          </cell>
          <cell r="P3009">
            <v>0</v>
          </cell>
          <cell r="Q3009">
            <v>0</v>
          </cell>
        </row>
        <row r="3010">
          <cell r="C3010">
            <v>0</v>
          </cell>
          <cell r="D3010">
            <v>0</v>
          </cell>
          <cell r="E3010">
            <v>0</v>
          </cell>
          <cell r="F3010">
            <v>0</v>
          </cell>
          <cell r="G3010">
            <v>0</v>
          </cell>
          <cell r="H3010">
            <v>0</v>
          </cell>
          <cell r="I3010">
            <v>0</v>
          </cell>
          <cell r="J3010">
            <v>0</v>
          </cell>
          <cell r="K3010">
            <v>0</v>
          </cell>
          <cell r="L3010">
            <v>0</v>
          </cell>
          <cell r="M3010">
            <v>0</v>
          </cell>
          <cell r="N3010">
            <v>0</v>
          </cell>
          <cell r="O3010">
            <v>0</v>
          </cell>
          <cell r="P3010">
            <v>0</v>
          </cell>
          <cell r="Q3010">
            <v>0</v>
          </cell>
        </row>
        <row r="3011">
          <cell r="C3011">
            <v>0</v>
          </cell>
          <cell r="D3011">
            <v>0</v>
          </cell>
          <cell r="E3011">
            <v>0</v>
          </cell>
          <cell r="F3011">
            <v>0</v>
          </cell>
          <cell r="G3011">
            <v>0</v>
          </cell>
          <cell r="H3011">
            <v>0</v>
          </cell>
          <cell r="I3011">
            <v>0</v>
          </cell>
          <cell r="J3011">
            <v>0</v>
          </cell>
          <cell r="K3011">
            <v>0</v>
          </cell>
          <cell r="L3011">
            <v>0</v>
          </cell>
          <cell r="M3011">
            <v>0</v>
          </cell>
          <cell r="N3011">
            <v>0</v>
          </cell>
          <cell r="O3011">
            <v>0</v>
          </cell>
          <cell r="P3011">
            <v>0</v>
          </cell>
          <cell r="Q3011">
            <v>0</v>
          </cell>
        </row>
        <row r="3012">
          <cell r="C3012">
            <v>0</v>
          </cell>
          <cell r="D3012">
            <v>0</v>
          </cell>
          <cell r="E3012">
            <v>0</v>
          </cell>
          <cell r="F3012">
            <v>0</v>
          </cell>
          <cell r="G3012">
            <v>0</v>
          </cell>
          <cell r="H3012">
            <v>0</v>
          </cell>
          <cell r="I3012">
            <v>0</v>
          </cell>
          <cell r="J3012">
            <v>0</v>
          </cell>
          <cell r="K3012">
            <v>0</v>
          </cell>
          <cell r="L3012">
            <v>0</v>
          </cell>
          <cell r="M3012">
            <v>0</v>
          </cell>
          <cell r="N3012">
            <v>0</v>
          </cell>
          <cell r="O3012">
            <v>0</v>
          </cell>
          <cell r="P3012">
            <v>0</v>
          </cell>
          <cell r="Q3012">
            <v>0</v>
          </cell>
        </row>
        <row r="3013">
          <cell r="C3013" t="str">
            <v>APROBACIÓN POR INTERVENTORÍA</v>
          </cell>
          <cell r="D3013">
            <v>0</v>
          </cell>
          <cell r="E3013">
            <v>0</v>
          </cell>
          <cell r="F3013">
            <v>0</v>
          </cell>
          <cell r="G3013">
            <v>0</v>
          </cell>
          <cell r="H3013">
            <v>0</v>
          </cell>
          <cell r="I3013">
            <v>0</v>
          </cell>
          <cell r="J3013">
            <v>0</v>
          </cell>
          <cell r="K3013">
            <v>0</v>
          </cell>
          <cell r="L3013">
            <v>0</v>
          </cell>
          <cell r="M3013">
            <v>0</v>
          </cell>
          <cell r="N3013">
            <v>0</v>
          </cell>
          <cell r="O3013">
            <v>0</v>
          </cell>
          <cell r="P3013">
            <v>0</v>
          </cell>
          <cell r="Q3013">
            <v>0</v>
          </cell>
        </row>
        <row r="3014">
          <cell r="C3014"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3014">
            <v>0</v>
          </cell>
          <cell r="E3014">
            <v>0</v>
          </cell>
          <cell r="F3014">
            <v>0</v>
          </cell>
          <cell r="G3014">
            <v>0</v>
          </cell>
          <cell r="H3014">
            <v>0</v>
          </cell>
          <cell r="I3014">
            <v>0</v>
          </cell>
          <cell r="J3014">
            <v>0</v>
          </cell>
          <cell r="K3014">
            <v>0</v>
          </cell>
          <cell r="L3014">
            <v>0</v>
          </cell>
          <cell r="M3014">
            <v>0</v>
          </cell>
          <cell r="N3014">
            <v>0</v>
          </cell>
          <cell r="O3014">
            <v>0</v>
          </cell>
          <cell r="P3014">
            <v>0</v>
          </cell>
          <cell r="Q3014">
            <v>0</v>
          </cell>
        </row>
        <row r="3015">
          <cell r="C3015">
            <v>0</v>
          </cell>
          <cell r="D3015">
            <v>0</v>
          </cell>
          <cell r="E3015">
            <v>0</v>
          </cell>
          <cell r="F3015">
            <v>0</v>
          </cell>
          <cell r="G3015">
            <v>0</v>
          </cell>
          <cell r="H3015">
            <v>0</v>
          </cell>
          <cell r="I3015">
            <v>0</v>
          </cell>
          <cell r="J3015">
            <v>0</v>
          </cell>
          <cell r="K3015">
            <v>0</v>
          </cell>
          <cell r="L3015">
            <v>0</v>
          </cell>
          <cell r="M3015">
            <v>0</v>
          </cell>
          <cell r="N3015">
            <v>0</v>
          </cell>
          <cell r="O3015">
            <v>0</v>
          </cell>
          <cell r="P3015">
            <v>0</v>
          </cell>
          <cell r="Q3015">
            <v>0</v>
          </cell>
        </row>
        <row r="3016">
          <cell r="C3016"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3016">
            <v>0</v>
          </cell>
          <cell r="E3016">
            <v>0</v>
          </cell>
          <cell r="F3016">
            <v>0</v>
          </cell>
          <cell r="G3016">
            <v>0</v>
          </cell>
          <cell r="H3016">
            <v>0</v>
          </cell>
          <cell r="I3016">
            <v>0</v>
          </cell>
          <cell r="J3016">
            <v>0</v>
          </cell>
          <cell r="K3016">
            <v>0</v>
          </cell>
          <cell r="L3016">
            <v>0</v>
          </cell>
          <cell r="M3016">
            <v>0</v>
          </cell>
          <cell r="N3016">
            <v>0</v>
          </cell>
          <cell r="O3016">
            <v>0</v>
          </cell>
          <cell r="P3016">
            <v>0</v>
          </cell>
          <cell r="Q3016">
            <v>0</v>
          </cell>
        </row>
        <row r="3017">
          <cell r="C3017">
            <v>0</v>
          </cell>
          <cell r="D3017">
            <v>0</v>
          </cell>
          <cell r="E3017">
            <v>0</v>
          </cell>
          <cell r="F3017">
            <v>0</v>
          </cell>
          <cell r="G3017">
            <v>0</v>
          </cell>
          <cell r="H3017">
            <v>0</v>
          </cell>
          <cell r="I3017">
            <v>0</v>
          </cell>
          <cell r="J3017">
            <v>0</v>
          </cell>
          <cell r="K3017">
            <v>0</v>
          </cell>
          <cell r="L3017">
            <v>0</v>
          </cell>
          <cell r="M3017">
            <v>0</v>
          </cell>
          <cell r="N3017">
            <v>0</v>
          </cell>
          <cell r="O3017">
            <v>0</v>
          </cell>
          <cell r="P3017">
            <v>0</v>
          </cell>
          <cell r="Q3017">
            <v>0</v>
          </cell>
        </row>
        <row r="3018">
          <cell r="C3018">
            <v>0</v>
          </cell>
          <cell r="D3018">
            <v>0</v>
          </cell>
          <cell r="E3018">
            <v>0</v>
          </cell>
          <cell r="F3018">
            <v>0</v>
          </cell>
          <cell r="G3018">
            <v>0</v>
          </cell>
          <cell r="H3018">
            <v>0</v>
          </cell>
          <cell r="I3018">
            <v>0</v>
          </cell>
          <cell r="J3018">
            <v>0</v>
          </cell>
          <cell r="K3018">
            <v>0</v>
          </cell>
          <cell r="L3018">
            <v>0</v>
          </cell>
          <cell r="M3018">
            <v>0</v>
          </cell>
          <cell r="N3018">
            <v>0</v>
          </cell>
          <cell r="O3018">
            <v>0</v>
          </cell>
          <cell r="P3018">
            <v>0</v>
          </cell>
          <cell r="Q3018">
            <v>0</v>
          </cell>
        </row>
        <row r="3019">
          <cell r="C3019">
            <v>0</v>
          </cell>
          <cell r="D3019">
            <v>0</v>
          </cell>
          <cell r="E3019">
            <v>0</v>
          </cell>
          <cell r="F3019">
            <v>0</v>
          </cell>
          <cell r="G3019">
            <v>0</v>
          </cell>
          <cell r="H3019" t="str">
            <v>Firma</v>
          </cell>
          <cell r="I3019">
            <v>0</v>
          </cell>
          <cell r="J3019">
            <v>0</v>
          </cell>
          <cell r="K3019">
            <v>0</v>
          </cell>
          <cell r="L3019">
            <v>0</v>
          </cell>
          <cell r="M3019">
            <v>0</v>
          </cell>
          <cell r="N3019">
            <v>0</v>
          </cell>
          <cell r="O3019">
            <v>0</v>
          </cell>
          <cell r="P3019">
            <v>0</v>
          </cell>
          <cell r="Q3019">
            <v>0</v>
          </cell>
        </row>
        <row r="3020">
          <cell r="C3020">
            <v>0</v>
          </cell>
          <cell r="D3020">
            <v>0</v>
          </cell>
          <cell r="E3020">
            <v>0</v>
          </cell>
          <cell r="F3020">
            <v>0</v>
          </cell>
          <cell r="G3020">
            <v>0</v>
          </cell>
          <cell r="H3020" t="str">
            <v>Nombre:</v>
          </cell>
          <cell r="I3020">
            <v>0</v>
          </cell>
          <cell r="J3020">
            <v>0</v>
          </cell>
          <cell r="K3020">
            <v>0</v>
          </cell>
          <cell r="L3020">
            <v>0</v>
          </cell>
          <cell r="M3020">
            <v>0</v>
          </cell>
          <cell r="N3020">
            <v>0</v>
          </cell>
          <cell r="O3020">
            <v>0</v>
          </cell>
          <cell r="P3020">
            <v>0</v>
          </cell>
          <cell r="Q3020">
            <v>0</v>
          </cell>
        </row>
        <row r="3021">
          <cell r="C3021">
            <v>0</v>
          </cell>
          <cell r="D3021">
            <v>0</v>
          </cell>
          <cell r="E3021">
            <v>0</v>
          </cell>
          <cell r="F3021">
            <v>0</v>
          </cell>
          <cell r="G3021">
            <v>0</v>
          </cell>
          <cell r="H3021" t="str">
            <v>Representante Legal del Interventor o su Apoderado</v>
          </cell>
          <cell r="I3021">
            <v>0</v>
          </cell>
          <cell r="J3021">
            <v>0</v>
          </cell>
          <cell r="K3021">
            <v>0</v>
          </cell>
          <cell r="L3021">
            <v>0</v>
          </cell>
          <cell r="M3021">
            <v>0</v>
          </cell>
          <cell r="N3021">
            <v>0</v>
          </cell>
          <cell r="O3021">
            <v>0</v>
          </cell>
          <cell r="P3021">
            <v>0</v>
          </cell>
          <cell r="Q3021">
            <v>0</v>
          </cell>
        </row>
        <row r="3022">
          <cell r="C3022">
            <v>0</v>
          </cell>
          <cell r="D3022">
            <v>0</v>
          </cell>
          <cell r="E3022">
            <v>0</v>
          </cell>
          <cell r="F3022">
            <v>0</v>
          </cell>
          <cell r="G3022">
            <v>0</v>
          </cell>
          <cell r="H3022" t="str">
            <v>Matricula No. :</v>
          </cell>
          <cell r="I3022">
            <v>0</v>
          </cell>
          <cell r="J3022">
            <v>0</v>
          </cell>
          <cell r="K3022">
            <v>0</v>
          </cell>
          <cell r="L3022">
            <v>0</v>
          </cell>
          <cell r="M3022">
            <v>0</v>
          </cell>
          <cell r="N3022">
            <v>0</v>
          </cell>
          <cell r="O3022">
            <v>0</v>
          </cell>
          <cell r="P3022">
            <v>0</v>
          </cell>
          <cell r="Q3022">
            <v>0</v>
          </cell>
        </row>
        <row r="3023">
          <cell r="C3023">
            <v>0</v>
          </cell>
          <cell r="D3023">
            <v>0</v>
          </cell>
          <cell r="E3023">
            <v>0</v>
          </cell>
          <cell r="F3023">
            <v>0</v>
          </cell>
          <cell r="G3023">
            <v>0</v>
          </cell>
          <cell r="H3023">
            <v>0</v>
          </cell>
          <cell r="I3023">
            <v>0</v>
          </cell>
          <cell r="J3023">
            <v>0</v>
          </cell>
          <cell r="K3023">
            <v>0</v>
          </cell>
          <cell r="L3023">
            <v>0</v>
          </cell>
          <cell r="M3023">
            <v>0</v>
          </cell>
          <cell r="N3023">
            <v>0</v>
          </cell>
          <cell r="O3023">
            <v>0</v>
          </cell>
          <cell r="P3023">
            <v>0</v>
          </cell>
          <cell r="Q3023">
            <v>0</v>
          </cell>
        </row>
        <row r="3024">
          <cell r="C3024">
            <v>0</v>
          </cell>
          <cell r="D3024">
            <v>0</v>
          </cell>
          <cell r="E3024">
            <v>0</v>
          </cell>
          <cell r="F3024">
            <v>0</v>
          </cell>
          <cell r="G3024">
            <v>0</v>
          </cell>
          <cell r="H3024">
            <v>0</v>
          </cell>
          <cell r="I3024">
            <v>0</v>
          </cell>
          <cell r="J3024">
            <v>0</v>
          </cell>
          <cell r="K3024">
            <v>0</v>
          </cell>
          <cell r="L3024">
            <v>0</v>
          </cell>
          <cell r="M3024">
            <v>0</v>
          </cell>
          <cell r="N3024">
            <v>0</v>
          </cell>
          <cell r="O3024">
            <v>0</v>
          </cell>
          <cell r="P3024">
            <v>0</v>
          </cell>
          <cell r="Q3024">
            <v>0</v>
          </cell>
        </row>
        <row r="3026">
          <cell r="C3026">
            <v>0</v>
          </cell>
          <cell r="D3026">
            <v>0</v>
          </cell>
          <cell r="E3026">
            <v>0</v>
          </cell>
          <cell r="F3026">
            <v>0</v>
          </cell>
          <cell r="G3026">
            <v>0</v>
          </cell>
          <cell r="H3026">
            <v>0</v>
          </cell>
          <cell r="I3026">
            <v>0</v>
          </cell>
          <cell r="J3026">
            <v>0</v>
          </cell>
          <cell r="K3026">
            <v>0</v>
          </cell>
          <cell r="L3026">
            <v>0</v>
          </cell>
          <cell r="M3026">
            <v>0</v>
          </cell>
          <cell r="N3026">
            <v>0</v>
          </cell>
          <cell r="O3026">
            <v>0</v>
          </cell>
          <cell r="P3026">
            <v>0</v>
          </cell>
          <cell r="Q3026">
            <v>0</v>
          </cell>
        </row>
        <row r="3027">
          <cell r="C3027" t="str">
            <v>Formulario 1 - Propuesta económica  - Documento tipo de selección abreviada de menor cuantía - versión 2</v>
          </cell>
          <cell r="D3027">
            <v>0</v>
          </cell>
          <cell r="E3027">
            <v>0</v>
          </cell>
          <cell r="F3027">
            <v>0</v>
          </cell>
          <cell r="G3027">
            <v>0</v>
          </cell>
          <cell r="H3027">
            <v>0</v>
          </cell>
          <cell r="I3027">
            <v>0</v>
          </cell>
          <cell r="J3027">
            <v>0</v>
          </cell>
          <cell r="K3027">
            <v>0</v>
          </cell>
          <cell r="L3027">
            <v>0</v>
          </cell>
          <cell r="M3027">
            <v>0</v>
          </cell>
          <cell r="N3027">
            <v>0</v>
          </cell>
          <cell r="O3027">
            <v>0</v>
          </cell>
          <cell r="P3027">
            <v>0</v>
          </cell>
          <cell r="Q3027">
            <v>0</v>
          </cell>
        </row>
        <row r="3028">
          <cell r="C3028" t="str">
            <v>Código</v>
          </cell>
          <cell r="D3028" t="str">
            <v>CCE-EICP-FM-25</v>
          </cell>
          <cell r="E3028" t="str">
            <v>Versión</v>
          </cell>
          <cell r="F3028">
            <v>2</v>
          </cell>
          <cell r="G3028">
            <v>0</v>
          </cell>
          <cell r="H3028">
            <v>0</v>
          </cell>
          <cell r="I3028">
            <v>0</v>
          </cell>
          <cell r="J3028">
            <v>0</v>
          </cell>
          <cell r="K3028">
            <v>0</v>
          </cell>
          <cell r="L3028">
            <v>0</v>
          </cell>
          <cell r="M3028">
            <v>0</v>
          </cell>
          <cell r="N3028">
            <v>0</v>
          </cell>
          <cell r="O3028">
            <v>0</v>
          </cell>
          <cell r="P3028">
            <v>0</v>
          </cell>
          <cell r="Q3028">
            <v>0</v>
          </cell>
        </row>
        <row r="3029">
          <cell r="C3029">
            <v>0</v>
          </cell>
          <cell r="D3029">
            <v>0</v>
          </cell>
          <cell r="E3029">
            <v>0</v>
          </cell>
          <cell r="F3029">
            <v>0</v>
          </cell>
          <cell r="G3029">
            <v>0</v>
          </cell>
          <cell r="H3029">
            <v>0</v>
          </cell>
          <cell r="I3029">
            <v>0</v>
          </cell>
          <cell r="J3029">
            <v>0</v>
          </cell>
          <cell r="K3029">
            <v>0</v>
          </cell>
          <cell r="L3029">
            <v>0</v>
          </cell>
          <cell r="M3029">
            <v>0</v>
          </cell>
          <cell r="N3029">
            <v>0</v>
          </cell>
          <cell r="O3029">
            <v>0</v>
          </cell>
          <cell r="P3029">
            <v>0</v>
          </cell>
          <cell r="Q3029">
            <v>0</v>
          </cell>
        </row>
        <row r="3030">
          <cell r="C3030" t="str">
            <v>[La entidad podrá utilizar este formato para la presentación de los análisis de precios unitarios el contratista en la oportunidad prevista en el numeral 8.1. del Documento Base]</v>
          </cell>
          <cell r="D3030">
            <v>0</v>
          </cell>
          <cell r="E3030">
            <v>0</v>
          </cell>
          <cell r="F3030">
            <v>0</v>
          </cell>
          <cell r="G3030">
            <v>0</v>
          </cell>
          <cell r="H3030">
            <v>0</v>
          </cell>
          <cell r="I3030">
            <v>0</v>
          </cell>
          <cell r="J3030">
            <v>0</v>
          </cell>
          <cell r="K3030">
            <v>0</v>
          </cell>
          <cell r="L3030">
            <v>0</v>
          </cell>
          <cell r="M3030">
            <v>0</v>
          </cell>
          <cell r="N3030">
            <v>0</v>
          </cell>
          <cell r="O3030">
            <v>0</v>
          </cell>
          <cell r="P3030">
            <v>0</v>
          </cell>
          <cell r="Q3030">
            <v>0</v>
          </cell>
        </row>
        <row r="3031">
          <cell r="C3031">
            <v>0</v>
          </cell>
          <cell r="D3031">
            <v>0</v>
          </cell>
          <cell r="E3031">
            <v>0</v>
          </cell>
          <cell r="F3031">
            <v>0</v>
          </cell>
          <cell r="G3031">
            <v>0</v>
          </cell>
          <cell r="H3031">
            <v>0</v>
          </cell>
          <cell r="I3031">
            <v>0</v>
          </cell>
          <cell r="J3031">
            <v>0</v>
          </cell>
          <cell r="K3031">
            <v>0</v>
          </cell>
          <cell r="L3031">
            <v>0</v>
          </cell>
          <cell r="M3031">
            <v>0</v>
          </cell>
          <cell r="N3031">
            <v>0</v>
          </cell>
          <cell r="O3031">
            <v>0</v>
          </cell>
          <cell r="P3031">
            <v>0</v>
          </cell>
          <cell r="Q3031">
            <v>0</v>
          </cell>
        </row>
        <row r="3032">
          <cell r="C3032">
            <v>0</v>
          </cell>
          <cell r="D3032">
            <v>0</v>
          </cell>
          <cell r="E3032">
            <v>0</v>
          </cell>
          <cell r="F3032">
            <v>0</v>
          </cell>
          <cell r="G3032">
            <v>0</v>
          </cell>
          <cell r="H3032">
            <v>0</v>
          </cell>
          <cell r="I3032">
            <v>0</v>
          </cell>
          <cell r="J3032">
            <v>0</v>
          </cell>
          <cell r="K3032">
            <v>0</v>
          </cell>
          <cell r="L3032">
            <v>0</v>
          </cell>
          <cell r="M3032">
            <v>0</v>
          </cell>
          <cell r="N3032">
            <v>0</v>
          </cell>
          <cell r="O3032">
            <v>0</v>
          </cell>
          <cell r="P3032">
            <v>0</v>
          </cell>
          <cell r="Q3032">
            <v>0</v>
          </cell>
        </row>
        <row r="3033">
          <cell r="C3033">
            <v>0</v>
          </cell>
          <cell r="D3033" t="str">
            <v>MUNICIPIO DE CONCORDIA, ANTIOQUIA</v>
          </cell>
          <cell r="E3033">
            <v>0</v>
          </cell>
          <cell r="F3033">
            <v>0</v>
          </cell>
          <cell r="G3033">
            <v>0</v>
          </cell>
          <cell r="H3033">
            <v>0</v>
          </cell>
          <cell r="I3033">
            <v>0</v>
          </cell>
          <cell r="J3033">
            <v>0</v>
          </cell>
          <cell r="K3033">
            <v>0</v>
          </cell>
          <cell r="L3033">
            <v>0</v>
          </cell>
          <cell r="M3033">
            <v>0</v>
          </cell>
          <cell r="N3033">
            <v>0</v>
          </cell>
          <cell r="O3033">
            <v>0</v>
          </cell>
          <cell r="P3033">
            <v>0</v>
          </cell>
          <cell r="Q3033">
            <v>0</v>
          </cell>
        </row>
        <row r="3034">
          <cell r="C3034">
            <v>0</v>
          </cell>
          <cell r="D3034">
            <v>0</v>
          </cell>
          <cell r="E3034">
            <v>0</v>
          </cell>
          <cell r="F3034">
            <v>0</v>
          </cell>
          <cell r="G3034">
            <v>0</v>
          </cell>
          <cell r="H3034">
            <v>0</v>
          </cell>
          <cell r="I3034">
            <v>0</v>
          </cell>
          <cell r="J3034">
            <v>0</v>
          </cell>
          <cell r="K3034">
            <v>0</v>
          </cell>
          <cell r="L3034" t="str">
            <v>VERSIÓN</v>
          </cell>
          <cell r="M3034">
            <v>0</v>
          </cell>
          <cell r="N3034">
            <v>0</v>
          </cell>
          <cell r="O3034">
            <v>0</v>
          </cell>
          <cell r="P3034">
            <v>0</v>
          </cell>
          <cell r="Q3034">
            <v>0</v>
          </cell>
        </row>
        <row r="3035">
          <cell r="C3035">
            <v>0</v>
          </cell>
          <cell r="D3035" t="str">
            <v xml:space="preserve">[NÚMERO DEL PROCESO] </v>
          </cell>
          <cell r="E3035">
            <v>0</v>
          </cell>
          <cell r="F3035">
            <v>0</v>
          </cell>
          <cell r="G3035">
            <v>0</v>
          </cell>
          <cell r="H3035">
            <v>0</v>
          </cell>
          <cell r="I3035">
            <v>0</v>
          </cell>
          <cell r="J3035">
            <v>0</v>
          </cell>
          <cell r="K3035">
            <v>0</v>
          </cell>
          <cell r="L3035">
            <v>0</v>
          </cell>
          <cell r="M3035">
            <v>0</v>
          </cell>
          <cell r="N3035">
            <v>0</v>
          </cell>
          <cell r="O3035">
            <v>0</v>
          </cell>
          <cell r="P3035">
            <v>0</v>
          </cell>
          <cell r="Q3035">
            <v>0</v>
          </cell>
        </row>
        <row r="3036">
          <cell r="C3036">
            <v>0</v>
          </cell>
          <cell r="D3036">
            <v>0</v>
          </cell>
          <cell r="E3036">
            <v>0</v>
          </cell>
          <cell r="F3036">
            <v>0</v>
          </cell>
          <cell r="G3036">
            <v>0</v>
          </cell>
          <cell r="H3036">
            <v>0</v>
          </cell>
          <cell r="I3036">
            <v>0</v>
          </cell>
          <cell r="J3036">
            <v>0</v>
          </cell>
          <cell r="K3036">
            <v>0</v>
          </cell>
          <cell r="L3036" t="str">
            <v>PÁGINA</v>
          </cell>
          <cell r="M3036">
            <v>1</v>
          </cell>
          <cell r="N3036" t="str">
            <v>DE</v>
          </cell>
          <cell r="O3036">
            <v>1</v>
          </cell>
          <cell r="P3036">
            <v>0</v>
          </cell>
          <cell r="Q3036">
            <v>0</v>
          </cell>
        </row>
        <row r="3037">
          <cell r="C3037">
            <v>0</v>
          </cell>
          <cell r="D3037" t="str">
            <v xml:space="preserve">ANALISIS DE PRECIOS UNITARIOS </v>
          </cell>
          <cell r="E3037">
            <v>0</v>
          </cell>
          <cell r="F3037">
            <v>0</v>
          </cell>
          <cell r="G3037">
            <v>0</v>
          </cell>
          <cell r="H3037">
            <v>0</v>
          </cell>
          <cell r="I3037">
            <v>0</v>
          </cell>
          <cell r="J3037">
            <v>0</v>
          </cell>
          <cell r="K3037">
            <v>0</v>
          </cell>
          <cell r="L3037">
            <v>0</v>
          </cell>
          <cell r="M3037">
            <v>0</v>
          </cell>
          <cell r="N3037">
            <v>0</v>
          </cell>
          <cell r="O3037">
            <v>0</v>
          </cell>
          <cell r="P3037">
            <v>0</v>
          </cell>
          <cell r="Q3037">
            <v>0</v>
          </cell>
        </row>
        <row r="3038">
          <cell r="C3038">
            <v>0</v>
          </cell>
          <cell r="D3038">
            <v>0</v>
          </cell>
          <cell r="E3038">
            <v>0</v>
          </cell>
          <cell r="F3038">
            <v>0</v>
          </cell>
          <cell r="G3038">
            <v>0</v>
          </cell>
          <cell r="H3038">
            <v>0</v>
          </cell>
          <cell r="I3038">
            <v>0</v>
          </cell>
          <cell r="J3038">
            <v>0</v>
          </cell>
          <cell r="K3038">
            <v>0</v>
          </cell>
          <cell r="L3038">
            <v>0</v>
          </cell>
          <cell r="M3038">
            <v>0</v>
          </cell>
          <cell r="N3038">
            <v>0</v>
          </cell>
          <cell r="O3038">
            <v>0</v>
          </cell>
          <cell r="P3038">
            <v>0</v>
          </cell>
          <cell r="Q3038">
            <v>0</v>
          </cell>
        </row>
        <row r="3039">
          <cell r="C3039">
            <v>0</v>
          </cell>
          <cell r="D3039">
            <v>0</v>
          </cell>
          <cell r="E3039">
            <v>0</v>
          </cell>
          <cell r="F3039">
            <v>0</v>
          </cell>
          <cell r="G3039">
            <v>0</v>
          </cell>
          <cell r="H3039">
            <v>0</v>
          </cell>
          <cell r="I3039">
            <v>0</v>
          </cell>
          <cell r="J3039">
            <v>0</v>
          </cell>
          <cell r="K3039">
            <v>0</v>
          </cell>
          <cell r="L3039" t="str">
            <v>FECHA</v>
          </cell>
          <cell r="M3039" t="str">
            <v>DD</v>
          </cell>
          <cell r="N3039" t="str">
            <v>MM</v>
          </cell>
          <cell r="O3039" t="str">
            <v>AA</v>
          </cell>
          <cell r="P3039">
            <v>0</v>
          </cell>
          <cell r="Q3039">
            <v>0</v>
          </cell>
        </row>
        <row r="3040">
          <cell r="C3040">
            <v>0</v>
          </cell>
          <cell r="D3040">
            <v>0</v>
          </cell>
          <cell r="E3040">
            <v>0</v>
          </cell>
          <cell r="F3040">
            <v>0</v>
          </cell>
          <cell r="G3040">
            <v>0</v>
          </cell>
          <cell r="H3040">
            <v>0</v>
          </cell>
          <cell r="I3040">
            <v>0</v>
          </cell>
          <cell r="J3040">
            <v>0</v>
          </cell>
          <cell r="K3040">
            <v>0</v>
          </cell>
          <cell r="L3040">
            <v>0</v>
          </cell>
          <cell r="M3040">
            <v>8</v>
          </cell>
          <cell r="N3040">
            <v>5</v>
          </cell>
          <cell r="O3040">
            <v>2023</v>
          </cell>
          <cell r="P3040">
            <v>0</v>
          </cell>
          <cell r="Q3040">
            <v>0</v>
          </cell>
        </row>
        <row r="3041">
          <cell r="C3041" t="str">
            <v>ITEMS DE LA PROPUESTA ECONÓMICA</v>
          </cell>
          <cell r="D3041">
            <v>0</v>
          </cell>
          <cell r="E3041">
            <v>0</v>
          </cell>
          <cell r="F3041">
            <v>0</v>
          </cell>
          <cell r="G3041">
            <v>0</v>
          </cell>
          <cell r="H3041">
            <v>0</v>
          </cell>
          <cell r="I3041" t="str">
            <v>ITEMS NO PREVISTOS</v>
          </cell>
          <cell r="J3041">
            <v>0</v>
          </cell>
          <cell r="K3041">
            <v>0</v>
          </cell>
          <cell r="L3041">
            <v>0</v>
          </cell>
          <cell r="M3041">
            <v>0</v>
          </cell>
          <cell r="N3041">
            <v>0</v>
          </cell>
          <cell r="O3041">
            <v>0</v>
          </cell>
          <cell r="P3041">
            <v>0</v>
          </cell>
          <cell r="Q3041">
            <v>0</v>
          </cell>
        </row>
        <row r="3042">
          <cell r="C3042">
            <v>0</v>
          </cell>
          <cell r="D3042">
            <v>0</v>
          </cell>
          <cell r="E3042">
            <v>0</v>
          </cell>
          <cell r="F3042">
            <v>0</v>
          </cell>
          <cell r="G3042">
            <v>0</v>
          </cell>
          <cell r="H3042">
            <v>0</v>
          </cell>
          <cell r="I3042">
            <v>0</v>
          </cell>
          <cell r="J3042">
            <v>0</v>
          </cell>
          <cell r="K3042">
            <v>0</v>
          </cell>
          <cell r="L3042">
            <v>0</v>
          </cell>
          <cell r="M3042">
            <v>0</v>
          </cell>
          <cell r="N3042">
            <v>0</v>
          </cell>
          <cell r="O3042">
            <v>0</v>
          </cell>
          <cell r="P3042">
            <v>0</v>
          </cell>
          <cell r="Q3042">
            <v>0</v>
          </cell>
        </row>
        <row r="3043">
          <cell r="C3043">
            <v>0</v>
          </cell>
          <cell r="D3043">
            <v>0</v>
          </cell>
          <cell r="E3043">
            <v>0</v>
          </cell>
          <cell r="F3043">
            <v>0</v>
          </cell>
          <cell r="G3043">
            <v>0</v>
          </cell>
          <cell r="H3043">
            <v>0</v>
          </cell>
          <cell r="I3043">
            <v>0</v>
          </cell>
          <cell r="J3043">
            <v>0</v>
          </cell>
          <cell r="K3043">
            <v>0</v>
          </cell>
          <cell r="L3043">
            <v>0</v>
          </cell>
          <cell r="M3043">
            <v>0</v>
          </cell>
          <cell r="N3043">
            <v>0</v>
          </cell>
          <cell r="O3043">
            <v>0</v>
          </cell>
          <cell r="P3043">
            <v>0</v>
          </cell>
          <cell r="Q3043">
            <v>0</v>
          </cell>
        </row>
        <row r="3044">
          <cell r="C3044">
            <v>0</v>
          </cell>
          <cell r="D3044">
            <v>0</v>
          </cell>
          <cell r="E3044">
            <v>0</v>
          </cell>
          <cell r="F3044">
            <v>0</v>
          </cell>
          <cell r="G3044">
            <v>0</v>
          </cell>
          <cell r="H3044">
            <v>0</v>
          </cell>
          <cell r="I3044">
            <v>0</v>
          </cell>
          <cell r="J3044">
            <v>0</v>
          </cell>
          <cell r="K3044">
            <v>0</v>
          </cell>
          <cell r="L3044">
            <v>0</v>
          </cell>
          <cell r="M3044">
            <v>0</v>
          </cell>
          <cell r="N3044">
            <v>0</v>
          </cell>
          <cell r="O3044">
            <v>0</v>
          </cell>
          <cell r="P3044">
            <v>0</v>
          </cell>
          <cell r="Q3044">
            <v>0</v>
          </cell>
        </row>
        <row r="3045">
          <cell r="C3045" t="str">
            <v>DATOS ESPECÍFICOS</v>
          </cell>
          <cell r="D3045">
            <v>0</v>
          </cell>
          <cell r="E3045">
            <v>0</v>
          </cell>
          <cell r="F3045">
            <v>0</v>
          </cell>
          <cell r="G3045">
            <v>0</v>
          </cell>
          <cell r="H3045">
            <v>0</v>
          </cell>
          <cell r="I3045">
            <v>0</v>
          </cell>
          <cell r="J3045">
            <v>0</v>
          </cell>
          <cell r="K3045">
            <v>0</v>
          </cell>
          <cell r="L3045">
            <v>0</v>
          </cell>
          <cell r="M3045">
            <v>0</v>
          </cell>
          <cell r="N3045">
            <v>0</v>
          </cell>
          <cell r="O3045">
            <v>0</v>
          </cell>
          <cell r="P3045">
            <v>0</v>
          </cell>
          <cell r="Q3045">
            <v>0</v>
          </cell>
        </row>
        <row r="3046">
          <cell r="C3046">
            <v>0</v>
          </cell>
          <cell r="D3046">
            <v>0</v>
          </cell>
          <cell r="E3046">
            <v>0</v>
          </cell>
          <cell r="F3046">
            <v>0</v>
          </cell>
          <cell r="G3046">
            <v>0</v>
          </cell>
          <cell r="H3046">
            <v>0</v>
          </cell>
          <cell r="I3046">
            <v>0</v>
          </cell>
          <cell r="J3046">
            <v>0</v>
          </cell>
          <cell r="K3046">
            <v>0</v>
          </cell>
          <cell r="L3046">
            <v>0</v>
          </cell>
          <cell r="M3046">
            <v>0</v>
          </cell>
          <cell r="N3046">
            <v>0</v>
          </cell>
          <cell r="O3046">
            <v>0</v>
          </cell>
          <cell r="P3046">
            <v>0</v>
          </cell>
          <cell r="Q3046">
            <v>0</v>
          </cell>
        </row>
        <row r="3047">
          <cell r="C3047" t="str">
            <v>ITEM</v>
          </cell>
          <cell r="D3047" t="str">
            <v>DESCRIPCIÓN</v>
          </cell>
          <cell r="E3047">
            <v>0</v>
          </cell>
          <cell r="F3047">
            <v>0</v>
          </cell>
          <cell r="G3047">
            <v>0</v>
          </cell>
          <cell r="H3047">
            <v>0</v>
          </cell>
          <cell r="I3047">
            <v>0</v>
          </cell>
          <cell r="J3047">
            <v>0</v>
          </cell>
          <cell r="K3047">
            <v>0</v>
          </cell>
          <cell r="L3047">
            <v>0</v>
          </cell>
          <cell r="M3047" t="str">
            <v>UNIDAD</v>
          </cell>
          <cell r="N3047">
            <v>0</v>
          </cell>
          <cell r="O3047" t="str">
            <v>CANTIDAD</v>
          </cell>
          <cell r="P3047">
            <v>0</v>
          </cell>
          <cell r="Q3047">
            <v>0</v>
          </cell>
        </row>
        <row r="3048">
          <cell r="C3048" t="str">
            <v>5.9.2</v>
          </cell>
          <cell r="D3048" t="str">
            <v>S.T.I  Entresuelo en piedra (e=0,15 m.), arenilla compactada (e=0,05 m.) nivelada y reacomodada con medios mecanicos. Incluye el suministro, y transporte del material de entresuelo y todos los demás elementos necesarios para su correcta construcción. Medido en sitio.</v>
          </cell>
          <cell r="E3048">
            <v>0</v>
          </cell>
          <cell r="F3048">
            <v>0</v>
          </cell>
          <cell r="G3048">
            <v>0</v>
          </cell>
          <cell r="H3048">
            <v>0</v>
          </cell>
          <cell r="I3048">
            <v>0</v>
          </cell>
          <cell r="J3048">
            <v>0</v>
          </cell>
          <cell r="K3048">
            <v>0</v>
          </cell>
          <cell r="L3048">
            <v>0</v>
          </cell>
          <cell r="M3048" t="str">
            <v>m2</v>
          </cell>
          <cell r="N3048">
            <v>0</v>
          </cell>
          <cell r="O3048">
            <v>182</v>
          </cell>
          <cell r="P3048">
            <v>0</v>
          </cell>
          <cell r="Q3048">
            <v>0</v>
          </cell>
          <cell r="R3048">
            <v>27888</v>
          </cell>
          <cell r="S3048">
            <v>35956</v>
          </cell>
          <cell r="T3048">
            <v>6.9900000000000004E-2</v>
          </cell>
          <cell r="U3048">
            <v>0.32400000000000001</v>
          </cell>
          <cell r="V3048">
            <v>0.37269999999999998</v>
          </cell>
          <cell r="W3048">
            <v>0.2334</v>
          </cell>
        </row>
        <row r="3049">
          <cell r="C3049" t="str">
            <v>I. EQUIPO</v>
          </cell>
          <cell r="D3049">
            <v>0</v>
          </cell>
          <cell r="E3049">
            <v>0</v>
          </cell>
          <cell r="F3049">
            <v>0</v>
          </cell>
          <cell r="G3049">
            <v>0</v>
          </cell>
          <cell r="H3049">
            <v>0</v>
          </cell>
          <cell r="I3049">
            <v>0</v>
          </cell>
          <cell r="J3049">
            <v>0</v>
          </cell>
          <cell r="K3049">
            <v>0</v>
          </cell>
          <cell r="L3049">
            <v>0</v>
          </cell>
          <cell r="M3049">
            <v>0</v>
          </cell>
          <cell r="N3049">
            <v>0</v>
          </cell>
          <cell r="O3049">
            <v>0</v>
          </cell>
          <cell r="P3049">
            <v>0</v>
          </cell>
          <cell r="Q3049">
            <v>0</v>
          </cell>
        </row>
        <row r="3050">
          <cell r="C3050">
            <v>0</v>
          </cell>
          <cell r="D3050">
            <v>0</v>
          </cell>
          <cell r="E3050">
            <v>0</v>
          </cell>
          <cell r="F3050">
            <v>0</v>
          </cell>
          <cell r="G3050">
            <v>0</v>
          </cell>
          <cell r="H3050">
            <v>0</v>
          </cell>
          <cell r="I3050">
            <v>0</v>
          </cell>
          <cell r="J3050">
            <v>0</v>
          </cell>
          <cell r="K3050">
            <v>0</v>
          </cell>
          <cell r="L3050">
            <v>0</v>
          </cell>
          <cell r="M3050">
            <v>0</v>
          </cell>
          <cell r="N3050">
            <v>0</v>
          </cell>
          <cell r="O3050">
            <v>0</v>
          </cell>
          <cell r="P3050">
            <v>0</v>
          </cell>
          <cell r="Q3050">
            <v>0</v>
          </cell>
        </row>
        <row r="3051">
          <cell r="C3051" t="str">
            <v>DESCRIPCIÓN</v>
          </cell>
          <cell r="D3051">
            <v>0</v>
          </cell>
          <cell r="E3051">
            <v>0</v>
          </cell>
          <cell r="F3051">
            <v>0</v>
          </cell>
          <cell r="G3051">
            <v>0</v>
          </cell>
          <cell r="H3051" t="str">
            <v>MARCA</v>
          </cell>
          <cell r="I3051">
            <v>0</v>
          </cell>
          <cell r="J3051" t="str">
            <v>TIPO</v>
          </cell>
          <cell r="K3051">
            <v>0</v>
          </cell>
          <cell r="L3051" t="str">
            <v>TARIFA/HORA</v>
          </cell>
          <cell r="M3051" t="str">
            <v>RENDIMIENTO</v>
          </cell>
          <cell r="N3051">
            <v>0</v>
          </cell>
          <cell r="O3051" t="str">
            <v>Vr. UNITARIO</v>
          </cell>
          <cell r="P3051">
            <v>0</v>
          </cell>
          <cell r="Q3051">
            <v>0</v>
          </cell>
        </row>
        <row r="3052">
          <cell r="C3052" t="str">
            <v xml:space="preserve">Compactador Manual - Canguro Gasolina 3 HP
</v>
          </cell>
          <cell r="D3052">
            <v>0</v>
          </cell>
          <cell r="E3052">
            <v>0</v>
          </cell>
          <cell r="F3052">
            <v>0</v>
          </cell>
          <cell r="G3052">
            <v>0</v>
          </cell>
          <cell r="H3052">
            <v>0</v>
          </cell>
          <cell r="I3052">
            <v>0</v>
          </cell>
          <cell r="J3052" t="str">
            <v>Dia</v>
          </cell>
          <cell r="K3052">
            <v>0</v>
          </cell>
          <cell r="L3052">
            <v>64944</v>
          </cell>
          <cell r="M3052">
            <v>40</v>
          </cell>
          <cell r="N3052">
            <v>0</v>
          </cell>
          <cell r="O3052">
            <v>1624</v>
          </cell>
          <cell r="P3052">
            <v>0</v>
          </cell>
          <cell r="Q3052">
            <v>0</v>
          </cell>
          <cell r="R3052">
            <v>4.55</v>
          </cell>
          <cell r="T3052" t="str">
            <v xml:space="preserve">Compactador Manual - Canguro Gasolina 3 HP
</v>
          </cell>
        </row>
        <row r="3053">
          <cell r="C3053">
            <v>0</v>
          </cell>
          <cell r="D3053">
            <v>0</v>
          </cell>
          <cell r="E3053">
            <v>0</v>
          </cell>
          <cell r="F3053">
            <v>0</v>
          </cell>
          <cell r="G3053">
            <v>0</v>
          </cell>
          <cell r="H3053">
            <v>0</v>
          </cell>
          <cell r="I3053">
            <v>0</v>
          </cell>
          <cell r="J3053" t="str">
            <v/>
          </cell>
          <cell r="K3053">
            <v>0</v>
          </cell>
          <cell r="L3053" t="str">
            <v/>
          </cell>
          <cell r="M3053">
            <v>0</v>
          </cell>
          <cell r="N3053">
            <v>0</v>
          </cell>
          <cell r="O3053">
            <v>0</v>
          </cell>
          <cell r="P3053">
            <v>0</v>
          </cell>
          <cell r="Q3053">
            <v>0</v>
          </cell>
          <cell r="R3053">
            <v>0</v>
          </cell>
          <cell r="T3053">
            <v>0</v>
          </cell>
        </row>
        <row r="3054">
          <cell r="C3054">
            <v>0</v>
          </cell>
          <cell r="D3054">
            <v>0</v>
          </cell>
          <cell r="E3054">
            <v>0</v>
          </cell>
          <cell r="F3054">
            <v>0</v>
          </cell>
          <cell r="G3054">
            <v>0</v>
          </cell>
          <cell r="H3054">
            <v>0</v>
          </cell>
          <cell r="I3054">
            <v>0</v>
          </cell>
          <cell r="J3054" t="str">
            <v/>
          </cell>
          <cell r="K3054">
            <v>0</v>
          </cell>
          <cell r="L3054" t="str">
            <v/>
          </cell>
          <cell r="M3054">
            <v>0</v>
          </cell>
          <cell r="N3054">
            <v>0</v>
          </cell>
          <cell r="O3054">
            <v>0</v>
          </cell>
          <cell r="P3054">
            <v>0</v>
          </cell>
          <cell r="Q3054">
            <v>0</v>
          </cell>
          <cell r="R3054">
            <v>0</v>
          </cell>
          <cell r="T3054">
            <v>0</v>
          </cell>
        </row>
        <row r="3055">
          <cell r="C3055" t="str">
            <v>Herramienta Menor (Como % de Mano de Obra)</v>
          </cell>
          <cell r="D3055">
            <v>0</v>
          </cell>
          <cell r="E3055">
            <v>0</v>
          </cell>
          <cell r="F3055">
            <v>0</v>
          </cell>
          <cell r="G3055">
            <v>0</v>
          </cell>
          <cell r="H3055">
            <v>0</v>
          </cell>
          <cell r="I3055">
            <v>0</v>
          </cell>
          <cell r="J3055" t="str">
            <v>Dia</v>
          </cell>
          <cell r="K3055">
            <v>0</v>
          </cell>
          <cell r="L3055">
            <v>6508</v>
          </cell>
          <cell r="M3055">
            <v>0.05</v>
          </cell>
          <cell r="N3055">
            <v>0</v>
          </cell>
          <cell r="O3055">
            <v>325</v>
          </cell>
          <cell r="P3055">
            <v>0</v>
          </cell>
          <cell r="Q3055">
            <v>0</v>
          </cell>
          <cell r="R3055">
            <v>59150</v>
          </cell>
          <cell r="T3055" t="str">
            <v>Herramienta Menor (Como % de Mano de Obra)</v>
          </cell>
        </row>
        <row r="3056">
          <cell r="C3056">
            <v>0</v>
          </cell>
          <cell r="D3056">
            <v>0</v>
          </cell>
          <cell r="E3056">
            <v>0</v>
          </cell>
          <cell r="F3056">
            <v>0</v>
          </cell>
          <cell r="G3056">
            <v>0</v>
          </cell>
          <cell r="H3056">
            <v>0</v>
          </cell>
          <cell r="I3056">
            <v>0</v>
          </cell>
          <cell r="J3056">
            <v>0</v>
          </cell>
          <cell r="K3056">
            <v>0</v>
          </cell>
          <cell r="L3056">
            <v>6.9900000000000004E-2</v>
          </cell>
          <cell r="M3056" t="str">
            <v>SUBTOTAL $</v>
          </cell>
          <cell r="N3056">
            <v>0</v>
          </cell>
          <cell r="O3056">
            <v>1949</v>
          </cell>
          <cell r="P3056">
            <v>0</v>
          </cell>
          <cell r="Q3056">
            <v>0</v>
          </cell>
          <cell r="T3056">
            <v>0</v>
          </cell>
        </row>
        <row r="3057">
          <cell r="C3057" t="str">
            <v>II. MATERIALES</v>
          </cell>
          <cell r="D3057">
            <v>0</v>
          </cell>
          <cell r="E3057">
            <v>0</v>
          </cell>
          <cell r="F3057">
            <v>0</v>
          </cell>
          <cell r="G3057">
            <v>0</v>
          </cell>
          <cell r="H3057">
            <v>0</v>
          </cell>
          <cell r="I3057">
            <v>0</v>
          </cell>
          <cell r="J3057">
            <v>0</v>
          </cell>
          <cell r="K3057">
            <v>0</v>
          </cell>
          <cell r="L3057">
            <v>0</v>
          </cell>
          <cell r="M3057">
            <v>0</v>
          </cell>
          <cell r="N3057">
            <v>0</v>
          </cell>
          <cell r="O3057">
            <v>0</v>
          </cell>
          <cell r="P3057">
            <v>0</v>
          </cell>
          <cell r="Q3057">
            <v>0</v>
          </cell>
          <cell r="T3057">
            <v>0</v>
          </cell>
        </row>
        <row r="3058">
          <cell r="C3058">
            <v>0</v>
          </cell>
          <cell r="D3058">
            <v>0</v>
          </cell>
          <cell r="E3058">
            <v>0</v>
          </cell>
          <cell r="F3058">
            <v>0</v>
          </cell>
          <cell r="G3058">
            <v>0</v>
          </cell>
          <cell r="H3058">
            <v>0</v>
          </cell>
          <cell r="I3058">
            <v>0</v>
          </cell>
          <cell r="J3058">
            <v>0</v>
          </cell>
          <cell r="K3058">
            <v>0</v>
          </cell>
          <cell r="L3058">
            <v>0</v>
          </cell>
          <cell r="M3058">
            <v>0</v>
          </cell>
          <cell r="N3058">
            <v>0</v>
          </cell>
          <cell r="O3058">
            <v>0</v>
          </cell>
          <cell r="P3058">
            <v>0</v>
          </cell>
          <cell r="Q3058">
            <v>0</v>
          </cell>
          <cell r="T3058">
            <v>0</v>
          </cell>
        </row>
        <row r="3059">
          <cell r="C3059" t="str">
            <v>DESCRIPCIÓN</v>
          </cell>
          <cell r="D3059">
            <v>0</v>
          </cell>
          <cell r="E3059">
            <v>0</v>
          </cell>
          <cell r="F3059">
            <v>0</v>
          </cell>
          <cell r="G3059">
            <v>0</v>
          </cell>
          <cell r="H3059">
            <v>0</v>
          </cell>
          <cell r="I3059">
            <v>0</v>
          </cell>
          <cell r="J3059">
            <v>0</v>
          </cell>
          <cell r="K3059" t="str">
            <v>UNIDAD</v>
          </cell>
          <cell r="L3059" t="str">
            <v>CANTIDAD</v>
          </cell>
          <cell r="M3059" t="str">
            <v>PRECIO UNIT.</v>
          </cell>
          <cell r="N3059">
            <v>0</v>
          </cell>
          <cell r="O3059" t="str">
            <v>Vr. UNITARIO</v>
          </cell>
          <cell r="P3059">
            <v>0</v>
          </cell>
          <cell r="Q3059">
            <v>0</v>
          </cell>
          <cell r="T3059">
            <v>0</v>
          </cell>
        </row>
        <row r="3060">
          <cell r="C3060" t="str">
            <v>Piedra de entresuelo (limpia), tamaño máximo 15 cm</v>
          </cell>
          <cell r="D3060">
            <v>0</v>
          </cell>
          <cell r="E3060">
            <v>0</v>
          </cell>
          <cell r="F3060">
            <v>0</v>
          </cell>
          <cell r="G3060">
            <v>0</v>
          </cell>
          <cell r="H3060">
            <v>0</v>
          </cell>
          <cell r="I3060">
            <v>0</v>
          </cell>
          <cell r="J3060">
            <v>0</v>
          </cell>
          <cell r="K3060" t="str">
            <v>m3</v>
          </cell>
          <cell r="L3060">
            <v>0.16500000000000001</v>
          </cell>
          <cell r="M3060">
            <v>42559</v>
          </cell>
          <cell r="N3060">
            <v>0</v>
          </cell>
          <cell r="O3060">
            <v>7022</v>
          </cell>
          <cell r="P3060">
            <v>0</v>
          </cell>
          <cell r="Q3060">
            <v>0</v>
          </cell>
          <cell r="R3060">
            <v>30.03</v>
          </cell>
          <cell r="T3060" t="str">
            <v>Piedra de entresuelo (limpia), tamaño máximo 15 cm</v>
          </cell>
        </row>
        <row r="3061">
          <cell r="C3061" t="str">
            <v>Arena de sello (fina)</v>
          </cell>
          <cell r="D3061">
            <v>0</v>
          </cell>
          <cell r="E3061">
            <v>0</v>
          </cell>
          <cell r="F3061">
            <v>0</v>
          </cell>
          <cell r="G3061">
            <v>0</v>
          </cell>
          <cell r="H3061">
            <v>0</v>
          </cell>
          <cell r="I3061">
            <v>0</v>
          </cell>
          <cell r="J3061">
            <v>0</v>
          </cell>
          <cell r="K3061" t="str">
            <v>m3</v>
          </cell>
          <cell r="L3061">
            <v>5.5E-2</v>
          </cell>
          <cell r="M3061">
            <v>36610</v>
          </cell>
          <cell r="N3061">
            <v>0</v>
          </cell>
          <cell r="O3061">
            <v>2014</v>
          </cell>
          <cell r="P3061">
            <v>0</v>
          </cell>
          <cell r="Q3061">
            <v>0</v>
          </cell>
          <cell r="R3061">
            <v>10.01</v>
          </cell>
          <cell r="T3061" t="str">
            <v>Arena de sello (fina)</v>
          </cell>
        </row>
        <row r="3062">
          <cell r="C3062">
            <v>0</v>
          </cell>
          <cell r="D3062">
            <v>0</v>
          </cell>
          <cell r="E3062">
            <v>0</v>
          </cell>
          <cell r="F3062">
            <v>0</v>
          </cell>
          <cell r="G3062">
            <v>0</v>
          </cell>
          <cell r="H3062">
            <v>0</v>
          </cell>
          <cell r="I3062">
            <v>0</v>
          </cell>
          <cell r="J3062">
            <v>0</v>
          </cell>
          <cell r="K3062" t="str">
            <v/>
          </cell>
          <cell r="L3062">
            <v>0</v>
          </cell>
          <cell r="M3062">
            <v>0</v>
          </cell>
          <cell r="N3062">
            <v>0</v>
          </cell>
          <cell r="O3062">
            <v>0</v>
          </cell>
          <cell r="P3062">
            <v>0</v>
          </cell>
          <cell r="Q3062">
            <v>0</v>
          </cell>
          <cell r="R3062">
            <v>0</v>
          </cell>
          <cell r="T3062">
            <v>0</v>
          </cell>
        </row>
        <row r="3063">
          <cell r="C3063">
            <v>0</v>
          </cell>
          <cell r="D3063">
            <v>0</v>
          </cell>
          <cell r="E3063">
            <v>0</v>
          </cell>
          <cell r="F3063">
            <v>0</v>
          </cell>
          <cell r="G3063">
            <v>0</v>
          </cell>
          <cell r="H3063">
            <v>0</v>
          </cell>
          <cell r="I3063">
            <v>0</v>
          </cell>
          <cell r="J3063">
            <v>0</v>
          </cell>
          <cell r="K3063" t="str">
            <v/>
          </cell>
          <cell r="L3063">
            <v>0</v>
          </cell>
          <cell r="M3063">
            <v>0</v>
          </cell>
          <cell r="N3063">
            <v>0</v>
          </cell>
          <cell r="O3063">
            <v>0</v>
          </cell>
          <cell r="P3063">
            <v>0</v>
          </cell>
          <cell r="Q3063">
            <v>0</v>
          </cell>
          <cell r="R3063">
            <v>0</v>
          </cell>
          <cell r="T3063">
            <v>0</v>
          </cell>
        </row>
        <row r="3064">
          <cell r="C3064">
            <v>0</v>
          </cell>
          <cell r="D3064">
            <v>0</v>
          </cell>
          <cell r="E3064">
            <v>0</v>
          </cell>
          <cell r="F3064">
            <v>0</v>
          </cell>
          <cell r="G3064">
            <v>0</v>
          </cell>
          <cell r="H3064">
            <v>0</v>
          </cell>
          <cell r="I3064">
            <v>0</v>
          </cell>
          <cell r="J3064">
            <v>0</v>
          </cell>
          <cell r="K3064" t="str">
            <v/>
          </cell>
          <cell r="L3064">
            <v>0</v>
          </cell>
          <cell r="M3064">
            <v>0</v>
          </cell>
          <cell r="N3064">
            <v>0</v>
          </cell>
          <cell r="O3064">
            <v>0</v>
          </cell>
          <cell r="P3064">
            <v>0</v>
          </cell>
          <cell r="Q3064">
            <v>0</v>
          </cell>
          <cell r="R3064">
            <v>0</v>
          </cell>
          <cell r="T3064">
            <v>0</v>
          </cell>
        </row>
        <row r="3065">
          <cell r="C3065">
            <v>0</v>
          </cell>
          <cell r="D3065">
            <v>0</v>
          </cell>
          <cell r="E3065">
            <v>0</v>
          </cell>
          <cell r="F3065">
            <v>0</v>
          </cell>
          <cell r="G3065">
            <v>0</v>
          </cell>
          <cell r="H3065">
            <v>0</v>
          </cell>
          <cell r="I3065">
            <v>0</v>
          </cell>
          <cell r="J3065">
            <v>0</v>
          </cell>
          <cell r="K3065" t="str">
            <v/>
          </cell>
          <cell r="L3065">
            <v>0</v>
          </cell>
          <cell r="M3065">
            <v>0</v>
          </cell>
          <cell r="N3065">
            <v>0</v>
          </cell>
          <cell r="O3065">
            <v>0</v>
          </cell>
          <cell r="P3065">
            <v>0</v>
          </cell>
          <cell r="Q3065">
            <v>0</v>
          </cell>
          <cell r="R3065">
            <v>0</v>
          </cell>
          <cell r="T3065">
            <v>0</v>
          </cell>
        </row>
        <row r="3066">
          <cell r="C3066">
            <v>0</v>
          </cell>
          <cell r="D3066">
            <v>0</v>
          </cell>
          <cell r="E3066">
            <v>0</v>
          </cell>
          <cell r="F3066">
            <v>0</v>
          </cell>
          <cell r="G3066">
            <v>0</v>
          </cell>
          <cell r="H3066">
            <v>0</v>
          </cell>
          <cell r="I3066">
            <v>0</v>
          </cell>
          <cell r="J3066">
            <v>0</v>
          </cell>
          <cell r="K3066" t="str">
            <v/>
          </cell>
          <cell r="L3066">
            <v>0</v>
          </cell>
          <cell r="M3066">
            <v>0</v>
          </cell>
          <cell r="N3066">
            <v>0</v>
          </cell>
          <cell r="O3066">
            <v>0</v>
          </cell>
          <cell r="P3066">
            <v>0</v>
          </cell>
          <cell r="Q3066">
            <v>0</v>
          </cell>
          <cell r="R3066">
            <v>0</v>
          </cell>
          <cell r="T3066">
            <v>0</v>
          </cell>
        </row>
        <row r="3067">
          <cell r="C3067">
            <v>0</v>
          </cell>
          <cell r="D3067">
            <v>0</v>
          </cell>
          <cell r="E3067">
            <v>0</v>
          </cell>
          <cell r="F3067">
            <v>0</v>
          </cell>
          <cell r="G3067">
            <v>0</v>
          </cell>
          <cell r="H3067">
            <v>0</v>
          </cell>
          <cell r="I3067">
            <v>0</v>
          </cell>
          <cell r="J3067">
            <v>0</v>
          </cell>
          <cell r="K3067">
            <v>0</v>
          </cell>
          <cell r="L3067">
            <v>0.32400000000000001</v>
          </cell>
          <cell r="M3067" t="str">
            <v>SUBTOTAL $</v>
          </cell>
          <cell r="N3067">
            <v>0</v>
          </cell>
          <cell r="O3067">
            <v>9036</v>
          </cell>
          <cell r="P3067">
            <v>0</v>
          </cell>
          <cell r="Q3067">
            <v>0</v>
          </cell>
          <cell r="T3067">
            <v>0</v>
          </cell>
        </row>
        <row r="3068">
          <cell r="C3068" t="str">
            <v>III. TRANSPORTES</v>
          </cell>
          <cell r="D3068">
            <v>0</v>
          </cell>
          <cell r="E3068">
            <v>0</v>
          </cell>
          <cell r="F3068">
            <v>0</v>
          </cell>
          <cell r="G3068">
            <v>0</v>
          </cell>
          <cell r="H3068">
            <v>0</v>
          </cell>
          <cell r="I3068">
            <v>0</v>
          </cell>
          <cell r="J3068">
            <v>0</v>
          </cell>
          <cell r="K3068">
            <v>0</v>
          </cell>
          <cell r="L3068">
            <v>0</v>
          </cell>
          <cell r="M3068">
            <v>0</v>
          </cell>
          <cell r="N3068">
            <v>0</v>
          </cell>
          <cell r="O3068">
            <v>0</v>
          </cell>
          <cell r="P3068">
            <v>0</v>
          </cell>
          <cell r="Q3068">
            <v>0</v>
          </cell>
          <cell r="T3068">
            <v>0</v>
          </cell>
        </row>
        <row r="3069">
          <cell r="C3069">
            <v>0</v>
          </cell>
          <cell r="D3069">
            <v>0</v>
          </cell>
          <cell r="E3069">
            <v>0</v>
          </cell>
          <cell r="F3069">
            <v>0</v>
          </cell>
          <cell r="G3069">
            <v>0</v>
          </cell>
          <cell r="H3069">
            <v>0</v>
          </cell>
          <cell r="I3069">
            <v>0</v>
          </cell>
          <cell r="J3069">
            <v>0</v>
          </cell>
          <cell r="K3069">
            <v>0</v>
          </cell>
          <cell r="L3069">
            <v>0</v>
          </cell>
          <cell r="M3069">
            <v>0</v>
          </cell>
          <cell r="N3069">
            <v>0</v>
          </cell>
          <cell r="O3069">
            <v>0</v>
          </cell>
          <cell r="P3069">
            <v>0</v>
          </cell>
          <cell r="Q3069">
            <v>0</v>
          </cell>
          <cell r="T3069">
            <v>0</v>
          </cell>
        </row>
        <row r="3070">
          <cell r="C3070" t="str">
            <v>MATERIAL</v>
          </cell>
          <cell r="D3070">
            <v>0</v>
          </cell>
          <cell r="E3070">
            <v>0</v>
          </cell>
          <cell r="F3070">
            <v>0</v>
          </cell>
          <cell r="G3070">
            <v>0</v>
          </cell>
          <cell r="H3070">
            <v>0</v>
          </cell>
          <cell r="I3070">
            <v>0</v>
          </cell>
          <cell r="J3070" t="str">
            <v>VOL. o PESO</v>
          </cell>
          <cell r="K3070" t="str">
            <v>DISTANCIA</v>
          </cell>
          <cell r="L3070" t="str">
            <v>M3 o Ton/Km</v>
          </cell>
          <cell r="M3070" t="str">
            <v>TARIFA</v>
          </cell>
          <cell r="N3070">
            <v>0</v>
          </cell>
          <cell r="O3070" t="str">
            <v>Vr. UNITARIO</v>
          </cell>
          <cell r="P3070">
            <v>0</v>
          </cell>
          <cell r="Q3070">
            <v>0</v>
          </cell>
          <cell r="T3070">
            <v>0</v>
          </cell>
        </row>
        <row r="3071">
          <cell r="C3071" t="str">
            <v>Transporte de material granular</v>
          </cell>
          <cell r="D3071">
            <v>0</v>
          </cell>
          <cell r="E3071">
            <v>0</v>
          </cell>
          <cell r="F3071">
            <v>0</v>
          </cell>
          <cell r="G3071">
            <v>0</v>
          </cell>
          <cell r="H3071">
            <v>0</v>
          </cell>
          <cell r="I3071">
            <v>0</v>
          </cell>
          <cell r="J3071" t="str">
            <v>m3k</v>
          </cell>
          <cell r="K3071">
            <v>35</v>
          </cell>
          <cell r="L3071">
            <v>0.22</v>
          </cell>
          <cell r="M3071">
            <v>1350</v>
          </cell>
          <cell r="N3071">
            <v>0</v>
          </cell>
          <cell r="O3071">
            <v>10395</v>
          </cell>
          <cell r="P3071">
            <v>0</v>
          </cell>
          <cell r="Q3071">
            <v>0</v>
          </cell>
          <cell r="R3071">
            <v>1401.4</v>
          </cell>
          <cell r="T3071" t="str">
            <v>Transporte de material granular</v>
          </cell>
        </row>
        <row r="3072">
          <cell r="C3072">
            <v>0</v>
          </cell>
          <cell r="D3072">
            <v>0</v>
          </cell>
          <cell r="E3072">
            <v>0</v>
          </cell>
          <cell r="F3072">
            <v>0</v>
          </cell>
          <cell r="G3072">
            <v>0</v>
          </cell>
          <cell r="H3072">
            <v>0</v>
          </cell>
          <cell r="I3072">
            <v>0</v>
          </cell>
          <cell r="J3072" t="str">
            <v/>
          </cell>
          <cell r="K3072">
            <v>0</v>
          </cell>
          <cell r="L3072">
            <v>0</v>
          </cell>
          <cell r="M3072">
            <v>0</v>
          </cell>
          <cell r="N3072">
            <v>0</v>
          </cell>
          <cell r="O3072">
            <v>0</v>
          </cell>
          <cell r="P3072">
            <v>0</v>
          </cell>
          <cell r="Q3072">
            <v>0</v>
          </cell>
          <cell r="R3072">
            <v>0</v>
          </cell>
          <cell r="T3072">
            <v>0</v>
          </cell>
        </row>
        <row r="3073">
          <cell r="C3073">
            <v>0</v>
          </cell>
          <cell r="D3073">
            <v>0</v>
          </cell>
          <cell r="E3073">
            <v>0</v>
          </cell>
          <cell r="F3073">
            <v>0</v>
          </cell>
          <cell r="G3073">
            <v>0</v>
          </cell>
          <cell r="H3073">
            <v>0</v>
          </cell>
          <cell r="I3073">
            <v>0</v>
          </cell>
          <cell r="J3073" t="str">
            <v/>
          </cell>
          <cell r="K3073">
            <v>0</v>
          </cell>
          <cell r="L3073">
            <v>0</v>
          </cell>
          <cell r="M3073">
            <v>0</v>
          </cell>
          <cell r="N3073">
            <v>0</v>
          </cell>
          <cell r="O3073">
            <v>0</v>
          </cell>
          <cell r="P3073">
            <v>0</v>
          </cell>
          <cell r="Q3073">
            <v>0</v>
          </cell>
          <cell r="R3073">
            <v>0</v>
          </cell>
          <cell r="T3073">
            <v>0</v>
          </cell>
        </row>
        <row r="3074">
          <cell r="C3074">
            <v>0</v>
          </cell>
          <cell r="D3074">
            <v>0</v>
          </cell>
          <cell r="E3074">
            <v>0</v>
          </cell>
          <cell r="F3074">
            <v>0</v>
          </cell>
          <cell r="G3074">
            <v>0</v>
          </cell>
          <cell r="H3074">
            <v>0</v>
          </cell>
          <cell r="I3074">
            <v>0</v>
          </cell>
          <cell r="J3074">
            <v>0</v>
          </cell>
          <cell r="K3074">
            <v>0</v>
          </cell>
          <cell r="L3074">
            <v>0.37269999999999998</v>
          </cell>
          <cell r="M3074" t="str">
            <v>SUBTOTAL $</v>
          </cell>
          <cell r="N3074">
            <v>0</v>
          </cell>
          <cell r="O3074">
            <v>10395</v>
          </cell>
          <cell r="P3074">
            <v>0</v>
          </cell>
          <cell r="Q3074">
            <v>0</v>
          </cell>
          <cell r="T3074">
            <v>0</v>
          </cell>
        </row>
        <row r="3075">
          <cell r="C3075" t="str">
            <v>IV. MANO DE OBRA</v>
          </cell>
          <cell r="D3075">
            <v>0</v>
          </cell>
          <cell r="E3075">
            <v>0</v>
          </cell>
          <cell r="F3075">
            <v>0</v>
          </cell>
          <cell r="G3075">
            <v>0</v>
          </cell>
          <cell r="H3075">
            <v>0</v>
          </cell>
          <cell r="I3075">
            <v>0</v>
          </cell>
          <cell r="J3075">
            <v>0</v>
          </cell>
          <cell r="K3075">
            <v>0</v>
          </cell>
          <cell r="L3075">
            <v>0</v>
          </cell>
          <cell r="M3075">
            <v>0</v>
          </cell>
          <cell r="N3075">
            <v>0</v>
          </cell>
          <cell r="O3075">
            <v>0</v>
          </cell>
          <cell r="P3075">
            <v>0</v>
          </cell>
          <cell r="Q3075">
            <v>0</v>
          </cell>
          <cell r="T3075">
            <v>0</v>
          </cell>
        </row>
        <row r="3076">
          <cell r="C3076">
            <v>0</v>
          </cell>
          <cell r="D3076">
            <v>0</v>
          </cell>
          <cell r="E3076">
            <v>0</v>
          </cell>
          <cell r="F3076">
            <v>0</v>
          </cell>
          <cell r="G3076">
            <v>0</v>
          </cell>
          <cell r="H3076">
            <v>0</v>
          </cell>
          <cell r="I3076">
            <v>0</v>
          </cell>
          <cell r="J3076">
            <v>0</v>
          </cell>
          <cell r="K3076">
            <v>0</v>
          </cell>
          <cell r="L3076">
            <v>0</v>
          </cell>
          <cell r="M3076">
            <v>0</v>
          </cell>
          <cell r="N3076">
            <v>0</v>
          </cell>
          <cell r="O3076">
            <v>0</v>
          </cell>
          <cell r="P3076">
            <v>0</v>
          </cell>
          <cell r="Q3076">
            <v>0</v>
          </cell>
          <cell r="T3076">
            <v>0</v>
          </cell>
        </row>
        <row r="3077">
          <cell r="C3077" t="str">
            <v>TRABAJADOR</v>
          </cell>
          <cell r="D3077">
            <v>0</v>
          </cell>
          <cell r="E3077">
            <v>0</v>
          </cell>
          <cell r="F3077">
            <v>0</v>
          </cell>
          <cell r="G3077">
            <v>0</v>
          </cell>
          <cell r="H3077">
            <v>0</v>
          </cell>
          <cell r="I3077" t="str">
            <v>CANTIDAD</v>
          </cell>
          <cell r="J3077" t="str">
            <v>JORNAL</v>
          </cell>
          <cell r="K3077" t="str">
            <v>PRESTACIONES</v>
          </cell>
          <cell r="L3077" t="str">
            <v>JORNAL TOTAL</v>
          </cell>
          <cell r="M3077" t="str">
            <v>RENDIMIENTO</v>
          </cell>
          <cell r="N3077">
            <v>0</v>
          </cell>
          <cell r="O3077" t="str">
            <v>Vr. UNITARIO</v>
          </cell>
          <cell r="P3077">
            <v>0</v>
          </cell>
          <cell r="Q3077">
            <v>0</v>
          </cell>
          <cell r="R3077">
            <v>0</v>
          </cell>
          <cell r="T3077">
            <v>0</v>
          </cell>
        </row>
        <row r="3078">
          <cell r="C3078" t="str">
            <v>Ayudante Entendido</v>
          </cell>
          <cell r="D3078">
            <v>0</v>
          </cell>
          <cell r="E3078">
            <v>0</v>
          </cell>
          <cell r="F3078">
            <v>0</v>
          </cell>
          <cell r="G3078">
            <v>0</v>
          </cell>
          <cell r="H3078">
            <v>0</v>
          </cell>
          <cell r="I3078">
            <v>1</v>
          </cell>
          <cell r="J3078">
            <v>60367</v>
          </cell>
          <cell r="K3078">
            <v>1.7181</v>
          </cell>
          <cell r="L3078">
            <v>103717</v>
          </cell>
          <cell r="M3078">
            <v>40</v>
          </cell>
          <cell r="N3078">
            <v>0</v>
          </cell>
          <cell r="O3078">
            <v>2593</v>
          </cell>
          <cell r="P3078">
            <v>0</v>
          </cell>
          <cell r="Q3078">
            <v>0</v>
          </cell>
          <cell r="R3078">
            <v>4.55</v>
          </cell>
          <cell r="T3078" t="str">
            <v>Ayudante Entendido</v>
          </cell>
        </row>
        <row r="3079">
          <cell r="C3079" t="str">
            <v>Ayudante Raso</v>
          </cell>
          <cell r="D3079">
            <v>0</v>
          </cell>
          <cell r="E3079">
            <v>0</v>
          </cell>
          <cell r="F3079">
            <v>0</v>
          </cell>
          <cell r="G3079">
            <v>0</v>
          </cell>
          <cell r="H3079">
            <v>0</v>
          </cell>
          <cell r="I3079">
            <v>2</v>
          </cell>
          <cell r="J3079">
            <v>44900</v>
          </cell>
          <cell r="K3079">
            <v>1.744</v>
          </cell>
          <cell r="L3079">
            <v>156611</v>
          </cell>
          <cell r="M3079">
            <v>40</v>
          </cell>
          <cell r="N3079">
            <v>0</v>
          </cell>
          <cell r="O3079">
            <v>3915</v>
          </cell>
          <cell r="P3079">
            <v>0</v>
          </cell>
          <cell r="Q3079">
            <v>0</v>
          </cell>
          <cell r="R3079">
            <v>9.1</v>
          </cell>
          <cell r="T3079" t="str">
            <v>Ayudante Raso</v>
          </cell>
        </row>
        <row r="3080">
          <cell r="C3080">
            <v>0</v>
          </cell>
          <cell r="D3080">
            <v>0</v>
          </cell>
          <cell r="E3080">
            <v>0</v>
          </cell>
          <cell r="F3080">
            <v>0</v>
          </cell>
          <cell r="G3080">
            <v>0</v>
          </cell>
          <cell r="H3080">
            <v>0</v>
          </cell>
          <cell r="I3080">
            <v>0</v>
          </cell>
          <cell r="J3080">
            <v>0</v>
          </cell>
          <cell r="K3080">
            <v>0</v>
          </cell>
          <cell r="L3080">
            <v>0</v>
          </cell>
          <cell r="M3080">
            <v>0</v>
          </cell>
          <cell r="N3080">
            <v>0</v>
          </cell>
          <cell r="O3080">
            <v>0</v>
          </cell>
          <cell r="P3080">
            <v>0</v>
          </cell>
          <cell r="Q3080">
            <v>0</v>
          </cell>
          <cell r="R3080">
            <v>0</v>
          </cell>
          <cell r="T3080">
            <v>0</v>
          </cell>
        </row>
        <row r="3081">
          <cell r="C3081">
            <v>0</v>
          </cell>
          <cell r="D3081">
            <v>0</v>
          </cell>
          <cell r="E3081">
            <v>0</v>
          </cell>
          <cell r="F3081">
            <v>0</v>
          </cell>
          <cell r="G3081">
            <v>0</v>
          </cell>
          <cell r="H3081">
            <v>0</v>
          </cell>
          <cell r="I3081">
            <v>0</v>
          </cell>
          <cell r="J3081">
            <v>0</v>
          </cell>
          <cell r="K3081">
            <v>0</v>
          </cell>
          <cell r="L3081">
            <v>0.2334</v>
          </cell>
          <cell r="M3081" t="str">
            <v>SUBTOTAL $</v>
          </cell>
          <cell r="N3081">
            <v>0</v>
          </cell>
          <cell r="O3081">
            <v>6508</v>
          </cell>
          <cell r="P3081">
            <v>0</v>
          </cell>
          <cell r="Q3081">
            <v>0</v>
          </cell>
          <cell r="T3081">
            <v>0</v>
          </cell>
        </row>
        <row r="3082">
          <cell r="C3082">
            <v>0</v>
          </cell>
          <cell r="D3082">
            <v>0</v>
          </cell>
          <cell r="E3082">
            <v>0</v>
          </cell>
          <cell r="F3082">
            <v>0</v>
          </cell>
          <cell r="G3082">
            <v>0</v>
          </cell>
          <cell r="H3082">
            <v>0</v>
          </cell>
          <cell r="I3082">
            <v>0</v>
          </cell>
          <cell r="J3082">
            <v>0</v>
          </cell>
          <cell r="K3082">
            <v>0</v>
          </cell>
          <cell r="L3082">
            <v>0</v>
          </cell>
          <cell r="M3082">
            <v>0</v>
          </cell>
          <cell r="N3082">
            <v>0</v>
          </cell>
          <cell r="O3082">
            <v>0</v>
          </cell>
          <cell r="P3082">
            <v>0</v>
          </cell>
          <cell r="Q3082">
            <v>0</v>
          </cell>
        </row>
        <row r="3083">
          <cell r="C3083" t="str">
            <v>TOTAL COSTO DIRECTO $</v>
          </cell>
          <cell r="D3083">
            <v>0</v>
          </cell>
          <cell r="E3083">
            <v>0</v>
          </cell>
          <cell r="F3083">
            <v>0</v>
          </cell>
          <cell r="G3083">
            <v>0</v>
          </cell>
          <cell r="H3083">
            <v>0</v>
          </cell>
          <cell r="I3083">
            <v>0</v>
          </cell>
          <cell r="J3083">
            <v>0</v>
          </cell>
          <cell r="K3083">
            <v>0</v>
          </cell>
          <cell r="L3083">
            <v>0</v>
          </cell>
          <cell r="M3083">
            <v>0</v>
          </cell>
          <cell r="N3083">
            <v>0</v>
          </cell>
          <cell r="O3083">
            <v>27888</v>
          </cell>
          <cell r="P3083">
            <v>0</v>
          </cell>
          <cell r="Q3083">
            <v>0</v>
          </cell>
        </row>
        <row r="3084">
          <cell r="C3084" t="str">
            <v>V. COSTOS INDIRECTOS</v>
          </cell>
          <cell r="D3084">
            <v>0</v>
          </cell>
          <cell r="E3084">
            <v>0</v>
          </cell>
          <cell r="F3084">
            <v>0</v>
          </cell>
          <cell r="G3084">
            <v>0</v>
          </cell>
          <cell r="H3084">
            <v>0</v>
          </cell>
          <cell r="I3084">
            <v>0</v>
          </cell>
          <cell r="J3084">
            <v>0</v>
          </cell>
          <cell r="K3084">
            <v>0</v>
          </cell>
          <cell r="L3084">
            <v>0</v>
          </cell>
          <cell r="M3084">
            <v>0</v>
          </cell>
          <cell r="N3084">
            <v>0</v>
          </cell>
          <cell r="O3084">
            <v>0</v>
          </cell>
          <cell r="P3084">
            <v>0</v>
          </cell>
          <cell r="Q3084">
            <v>0</v>
          </cell>
        </row>
        <row r="3085">
          <cell r="C3085">
            <v>0</v>
          </cell>
          <cell r="D3085">
            <v>0</v>
          </cell>
          <cell r="E3085">
            <v>0</v>
          </cell>
          <cell r="F3085">
            <v>0</v>
          </cell>
          <cell r="G3085">
            <v>0</v>
          </cell>
          <cell r="H3085">
            <v>0</v>
          </cell>
          <cell r="I3085">
            <v>0</v>
          </cell>
          <cell r="J3085">
            <v>0</v>
          </cell>
          <cell r="K3085">
            <v>0</v>
          </cell>
          <cell r="L3085">
            <v>0</v>
          </cell>
          <cell r="M3085">
            <v>0</v>
          </cell>
          <cell r="N3085">
            <v>0</v>
          </cell>
          <cell r="O3085">
            <v>0</v>
          </cell>
          <cell r="P3085">
            <v>0</v>
          </cell>
          <cell r="Q3085">
            <v>0</v>
          </cell>
        </row>
        <row r="3086">
          <cell r="C3086" t="str">
            <v>Descripción</v>
          </cell>
          <cell r="D3086">
            <v>0</v>
          </cell>
          <cell r="E3086">
            <v>0</v>
          </cell>
          <cell r="F3086">
            <v>0</v>
          </cell>
          <cell r="G3086">
            <v>0</v>
          </cell>
          <cell r="H3086">
            <v>0</v>
          </cell>
          <cell r="I3086">
            <v>0</v>
          </cell>
          <cell r="J3086">
            <v>0</v>
          </cell>
          <cell r="K3086">
            <v>0</v>
          </cell>
          <cell r="L3086" t="str">
            <v>Porcentaje</v>
          </cell>
          <cell r="M3086" t="str">
            <v>Valor Total</v>
          </cell>
          <cell r="N3086">
            <v>0</v>
          </cell>
          <cell r="O3086">
            <v>0</v>
          </cell>
          <cell r="P3086">
            <v>0</v>
          </cell>
          <cell r="Q3086">
            <v>0</v>
          </cell>
        </row>
        <row r="3087">
          <cell r="C3087" t="str">
            <v>ADMINISTRACION</v>
          </cell>
          <cell r="D3087">
            <v>0</v>
          </cell>
          <cell r="E3087">
            <v>0</v>
          </cell>
          <cell r="F3087">
            <v>0</v>
          </cell>
          <cell r="G3087">
            <v>0</v>
          </cell>
          <cell r="H3087">
            <v>0</v>
          </cell>
          <cell r="I3087">
            <v>0</v>
          </cell>
          <cell r="J3087">
            <v>0</v>
          </cell>
          <cell r="K3087">
            <v>0</v>
          </cell>
          <cell r="L3087">
            <v>0.23930000000000001</v>
          </cell>
          <cell r="M3087">
            <v>6674</v>
          </cell>
          <cell r="N3087">
            <v>0</v>
          </cell>
          <cell r="O3087">
            <v>0</v>
          </cell>
          <cell r="P3087">
            <v>0</v>
          </cell>
          <cell r="Q3087">
            <v>0</v>
          </cell>
        </row>
        <row r="3088">
          <cell r="C3088" t="str">
            <v xml:space="preserve">IMPREVISTOS </v>
          </cell>
          <cell r="D3088">
            <v>0</v>
          </cell>
          <cell r="E3088">
            <v>0</v>
          </cell>
          <cell r="F3088">
            <v>0</v>
          </cell>
          <cell r="G3088">
            <v>0</v>
          </cell>
          <cell r="H3088">
            <v>0</v>
          </cell>
          <cell r="I3088">
            <v>0</v>
          </cell>
          <cell r="J3088">
            <v>0</v>
          </cell>
          <cell r="K3088">
            <v>0</v>
          </cell>
          <cell r="L3088">
            <v>0</v>
          </cell>
          <cell r="M3088">
            <v>0</v>
          </cell>
          <cell r="N3088">
            <v>0</v>
          </cell>
          <cell r="O3088">
            <v>0</v>
          </cell>
          <cell r="P3088">
            <v>0</v>
          </cell>
          <cell r="Q3088">
            <v>0</v>
          </cell>
        </row>
        <row r="3089">
          <cell r="C3089" t="str">
            <v>UTILIDAD</v>
          </cell>
          <cell r="D3089">
            <v>0</v>
          </cell>
          <cell r="E3089">
            <v>0</v>
          </cell>
          <cell r="F3089">
            <v>0</v>
          </cell>
          <cell r="G3089">
            <v>0</v>
          </cell>
          <cell r="H3089">
            <v>0</v>
          </cell>
          <cell r="I3089">
            <v>0</v>
          </cell>
          <cell r="J3089">
            <v>0</v>
          </cell>
          <cell r="K3089">
            <v>0</v>
          </cell>
          <cell r="L3089">
            <v>0.05</v>
          </cell>
          <cell r="M3089">
            <v>1394</v>
          </cell>
          <cell r="N3089">
            <v>0</v>
          </cell>
          <cell r="O3089">
            <v>0</v>
          </cell>
          <cell r="P3089">
            <v>0</v>
          </cell>
          <cell r="Q3089">
            <v>0</v>
          </cell>
        </row>
        <row r="3090">
          <cell r="C3090" t="str">
            <v>SUBTOTAL $</v>
          </cell>
          <cell r="D3090">
            <v>0</v>
          </cell>
          <cell r="E3090">
            <v>0</v>
          </cell>
          <cell r="F3090">
            <v>0</v>
          </cell>
          <cell r="G3090">
            <v>0</v>
          </cell>
          <cell r="H3090">
            <v>0</v>
          </cell>
          <cell r="I3090">
            <v>0</v>
          </cell>
          <cell r="J3090">
            <v>0</v>
          </cell>
          <cell r="K3090">
            <v>0</v>
          </cell>
          <cell r="L3090">
            <v>0</v>
          </cell>
          <cell r="M3090">
            <v>0</v>
          </cell>
          <cell r="N3090">
            <v>0</v>
          </cell>
          <cell r="O3090">
            <v>8068</v>
          </cell>
          <cell r="P3090">
            <v>0</v>
          </cell>
          <cell r="Q3090">
            <v>0</v>
          </cell>
        </row>
        <row r="3091">
          <cell r="C3091">
            <v>0</v>
          </cell>
          <cell r="D3091">
            <v>0</v>
          </cell>
          <cell r="E3091">
            <v>0</v>
          </cell>
          <cell r="F3091">
            <v>0</v>
          </cell>
          <cell r="G3091">
            <v>0</v>
          </cell>
          <cell r="H3091">
            <v>0</v>
          </cell>
          <cell r="I3091">
            <v>0</v>
          </cell>
          <cell r="J3091">
            <v>0</v>
          </cell>
          <cell r="K3091">
            <v>0</v>
          </cell>
          <cell r="L3091">
            <v>0</v>
          </cell>
          <cell r="M3091">
            <v>0</v>
          </cell>
          <cell r="N3091">
            <v>0</v>
          </cell>
          <cell r="O3091">
            <v>0</v>
          </cell>
          <cell r="P3091">
            <v>0</v>
          </cell>
          <cell r="Q3091">
            <v>0</v>
          </cell>
        </row>
        <row r="3092">
          <cell r="C3092" t="str">
            <v>Precio Unitario Total Aproximado al peso $</v>
          </cell>
          <cell r="D3092">
            <v>0</v>
          </cell>
          <cell r="E3092">
            <v>0</v>
          </cell>
          <cell r="F3092">
            <v>0</v>
          </cell>
          <cell r="G3092">
            <v>0</v>
          </cell>
          <cell r="H3092">
            <v>0</v>
          </cell>
          <cell r="I3092">
            <v>0</v>
          </cell>
          <cell r="J3092">
            <v>0</v>
          </cell>
          <cell r="K3092">
            <v>0</v>
          </cell>
          <cell r="L3092">
            <v>0</v>
          </cell>
          <cell r="M3092">
            <v>0</v>
          </cell>
          <cell r="N3092">
            <v>0</v>
          </cell>
          <cell r="O3092">
            <v>35956</v>
          </cell>
          <cell r="P3092">
            <v>0</v>
          </cell>
          <cell r="Q3092">
            <v>0</v>
          </cell>
        </row>
        <row r="3093">
          <cell r="C3093">
            <v>0</v>
          </cell>
          <cell r="D3093">
            <v>0</v>
          </cell>
          <cell r="E3093">
            <v>0</v>
          </cell>
          <cell r="F3093">
            <v>0</v>
          </cell>
          <cell r="G3093">
            <v>0</v>
          </cell>
          <cell r="H3093">
            <v>0</v>
          </cell>
          <cell r="I3093">
            <v>0</v>
          </cell>
          <cell r="J3093">
            <v>0</v>
          </cell>
          <cell r="K3093">
            <v>0</v>
          </cell>
          <cell r="L3093">
            <v>0</v>
          </cell>
          <cell r="M3093">
            <v>0</v>
          </cell>
          <cell r="N3093">
            <v>0</v>
          </cell>
          <cell r="O3093">
            <v>0</v>
          </cell>
          <cell r="P3093">
            <v>0</v>
          </cell>
          <cell r="Q3093">
            <v>0</v>
          </cell>
        </row>
        <row r="3094">
          <cell r="C3094">
            <v>0</v>
          </cell>
          <cell r="D3094">
            <v>0</v>
          </cell>
          <cell r="E3094">
            <v>0</v>
          </cell>
          <cell r="F3094">
            <v>0</v>
          </cell>
          <cell r="G3094">
            <v>0</v>
          </cell>
          <cell r="H3094">
            <v>0</v>
          </cell>
          <cell r="I3094">
            <v>0</v>
          </cell>
          <cell r="J3094">
            <v>0</v>
          </cell>
          <cell r="K3094">
            <v>0</v>
          </cell>
          <cell r="L3094">
            <v>0</v>
          </cell>
          <cell r="M3094">
            <v>0</v>
          </cell>
          <cell r="N3094">
            <v>0</v>
          </cell>
          <cell r="O3094">
            <v>0</v>
          </cell>
          <cell r="P3094">
            <v>0</v>
          </cell>
          <cell r="Q3094">
            <v>0</v>
          </cell>
        </row>
        <row r="3095">
          <cell r="C3095">
            <v>0</v>
          </cell>
          <cell r="D3095">
            <v>0</v>
          </cell>
          <cell r="E3095">
            <v>0</v>
          </cell>
          <cell r="F3095">
            <v>0</v>
          </cell>
          <cell r="G3095">
            <v>0</v>
          </cell>
          <cell r="H3095" t="str">
            <v>Firma</v>
          </cell>
          <cell r="I3095">
            <v>0</v>
          </cell>
          <cell r="J3095">
            <v>0</v>
          </cell>
          <cell r="K3095">
            <v>0</v>
          </cell>
          <cell r="L3095">
            <v>0</v>
          </cell>
          <cell r="M3095">
            <v>0</v>
          </cell>
          <cell r="N3095">
            <v>0</v>
          </cell>
          <cell r="O3095">
            <v>0</v>
          </cell>
          <cell r="P3095">
            <v>0</v>
          </cell>
          <cell r="Q3095">
            <v>0</v>
          </cell>
        </row>
        <row r="3096">
          <cell r="C3096">
            <v>0</v>
          </cell>
          <cell r="D3096">
            <v>0</v>
          </cell>
          <cell r="E3096">
            <v>0</v>
          </cell>
          <cell r="F3096">
            <v>0</v>
          </cell>
          <cell r="G3096">
            <v>0</v>
          </cell>
          <cell r="H3096" t="str">
            <v>Nombre:</v>
          </cell>
          <cell r="I3096">
            <v>0</v>
          </cell>
          <cell r="J3096">
            <v>0</v>
          </cell>
          <cell r="K3096">
            <v>0</v>
          </cell>
          <cell r="L3096">
            <v>0</v>
          </cell>
          <cell r="M3096">
            <v>0</v>
          </cell>
          <cell r="N3096">
            <v>0</v>
          </cell>
          <cell r="O3096">
            <v>0</v>
          </cell>
          <cell r="P3096">
            <v>0</v>
          </cell>
          <cell r="Q3096">
            <v>0</v>
          </cell>
        </row>
        <row r="3097">
          <cell r="C3097">
            <v>0</v>
          </cell>
          <cell r="D3097">
            <v>0</v>
          </cell>
          <cell r="E3097">
            <v>0</v>
          </cell>
          <cell r="F3097">
            <v>0</v>
          </cell>
          <cell r="G3097">
            <v>0</v>
          </cell>
          <cell r="H3097" t="str">
            <v>Representante Legal del Contratista o su Apoderado</v>
          </cell>
          <cell r="I3097">
            <v>0</v>
          </cell>
          <cell r="J3097">
            <v>0</v>
          </cell>
          <cell r="K3097">
            <v>0</v>
          </cell>
          <cell r="L3097">
            <v>0</v>
          </cell>
          <cell r="M3097">
            <v>0</v>
          </cell>
          <cell r="N3097">
            <v>0</v>
          </cell>
          <cell r="O3097">
            <v>0</v>
          </cell>
          <cell r="P3097">
            <v>0</v>
          </cell>
          <cell r="Q3097">
            <v>0</v>
          </cell>
        </row>
        <row r="3098">
          <cell r="C3098">
            <v>0</v>
          </cell>
          <cell r="D3098">
            <v>0</v>
          </cell>
          <cell r="E3098">
            <v>0</v>
          </cell>
          <cell r="F3098">
            <v>0</v>
          </cell>
          <cell r="G3098">
            <v>0</v>
          </cell>
          <cell r="H3098" t="str">
            <v>Matricula No. :</v>
          </cell>
          <cell r="I3098">
            <v>0</v>
          </cell>
          <cell r="J3098">
            <v>0</v>
          </cell>
          <cell r="K3098">
            <v>0</v>
          </cell>
          <cell r="L3098">
            <v>0</v>
          </cell>
          <cell r="M3098">
            <v>0</v>
          </cell>
          <cell r="N3098">
            <v>0</v>
          </cell>
          <cell r="O3098">
            <v>0</v>
          </cell>
          <cell r="P3098">
            <v>0</v>
          </cell>
          <cell r="Q3098">
            <v>0</v>
          </cell>
        </row>
        <row r="3099">
          <cell r="C3099">
            <v>0</v>
          </cell>
          <cell r="D3099">
            <v>0</v>
          </cell>
          <cell r="E3099">
            <v>0</v>
          </cell>
          <cell r="F3099">
            <v>0</v>
          </cell>
          <cell r="G3099">
            <v>0</v>
          </cell>
          <cell r="H3099" t="str">
            <v xml:space="preserve"> </v>
          </cell>
          <cell r="I3099">
            <v>0</v>
          </cell>
          <cell r="J3099">
            <v>0</v>
          </cell>
          <cell r="K3099">
            <v>0</v>
          </cell>
          <cell r="L3099">
            <v>0</v>
          </cell>
          <cell r="M3099">
            <v>0</v>
          </cell>
          <cell r="N3099">
            <v>0</v>
          </cell>
          <cell r="O3099">
            <v>0</v>
          </cell>
          <cell r="P3099">
            <v>0</v>
          </cell>
          <cell r="Q3099">
            <v>0</v>
          </cell>
        </row>
        <row r="3100">
          <cell r="C3100" t="str">
            <v>OBSERVACIONES INTERVENTORÍA</v>
          </cell>
          <cell r="D3100">
            <v>0</v>
          </cell>
          <cell r="E3100">
            <v>0</v>
          </cell>
          <cell r="F3100">
            <v>0</v>
          </cell>
          <cell r="G3100">
            <v>0</v>
          </cell>
          <cell r="H3100">
            <v>0</v>
          </cell>
          <cell r="I3100">
            <v>0</v>
          </cell>
          <cell r="J3100">
            <v>0</v>
          </cell>
          <cell r="K3100">
            <v>0</v>
          </cell>
          <cell r="L3100">
            <v>0</v>
          </cell>
          <cell r="M3100">
            <v>0</v>
          </cell>
          <cell r="N3100">
            <v>0</v>
          </cell>
          <cell r="O3100">
            <v>0</v>
          </cell>
          <cell r="P3100">
            <v>0</v>
          </cell>
          <cell r="Q3100">
            <v>0</v>
          </cell>
        </row>
        <row r="3101">
          <cell r="C3101">
            <v>0</v>
          </cell>
          <cell r="D3101">
            <v>0</v>
          </cell>
          <cell r="E3101">
            <v>0</v>
          </cell>
          <cell r="F3101">
            <v>0</v>
          </cell>
          <cell r="G3101">
            <v>0</v>
          </cell>
          <cell r="H3101">
            <v>0</v>
          </cell>
          <cell r="I3101">
            <v>0</v>
          </cell>
          <cell r="J3101">
            <v>0</v>
          </cell>
          <cell r="K3101">
            <v>0</v>
          </cell>
          <cell r="L3101">
            <v>0</v>
          </cell>
          <cell r="M3101">
            <v>0</v>
          </cell>
          <cell r="N3101">
            <v>0</v>
          </cell>
          <cell r="O3101">
            <v>0</v>
          </cell>
          <cell r="P3101">
            <v>0</v>
          </cell>
          <cell r="Q3101">
            <v>0</v>
          </cell>
        </row>
        <row r="3102">
          <cell r="C3102">
            <v>0</v>
          </cell>
          <cell r="D3102">
            <v>0</v>
          </cell>
          <cell r="E3102">
            <v>0</v>
          </cell>
          <cell r="F3102">
            <v>0</v>
          </cell>
          <cell r="G3102">
            <v>0</v>
          </cell>
          <cell r="H3102">
            <v>0</v>
          </cell>
          <cell r="I3102">
            <v>0</v>
          </cell>
          <cell r="J3102">
            <v>0</v>
          </cell>
          <cell r="K3102">
            <v>0</v>
          </cell>
          <cell r="L3102">
            <v>0</v>
          </cell>
          <cell r="M3102">
            <v>0</v>
          </cell>
          <cell r="N3102">
            <v>0</v>
          </cell>
          <cell r="O3102">
            <v>0</v>
          </cell>
          <cell r="P3102">
            <v>0</v>
          </cell>
          <cell r="Q3102">
            <v>0</v>
          </cell>
        </row>
        <row r="3103">
          <cell r="C3103">
            <v>0</v>
          </cell>
          <cell r="D3103">
            <v>0</v>
          </cell>
          <cell r="E3103">
            <v>0</v>
          </cell>
          <cell r="F3103">
            <v>0</v>
          </cell>
          <cell r="G3103">
            <v>0</v>
          </cell>
          <cell r="H3103">
            <v>0</v>
          </cell>
          <cell r="I3103">
            <v>0</v>
          </cell>
          <cell r="J3103">
            <v>0</v>
          </cell>
          <cell r="K3103">
            <v>0</v>
          </cell>
          <cell r="L3103">
            <v>0</v>
          </cell>
          <cell r="M3103">
            <v>0</v>
          </cell>
          <cell r="N3103">
            <v>0</v>
          </cell>
          <cell r="O3103">
            <v>0</v>
          </cell>
          <cell r="P3103">
            <v>0</v>
          </cell>
          <cell r="Q3103">
            <v>0</v>
          </cell>
        </row>
        <row r="3104">
          <cell r="C3104" t="str">
            <v>APROBACIÓN POR INTERVENTORÍA</v>
          </cell>
          <cell r="D3104">
            <v>0</v>
          </cell>
          <cell r="E3104">
            <v>0</v>
          </cell>
          <cell r="F3104">
            <v>0</v>
          </cell>
          <cell r="G3104">
            <v>0</v>
          </cell>
          <cell r="H3104">
            <v>0</v>
          </cell>
          <cell r="I3104">
            <v>0</v>
          </cell>
          <cell r="J3104">
            <v>0</v>
          </cell>
          <cell r="K3104">
            <v>0</v>
          </cell>
          <cell r="L3104">
            <v>0</v>
          </cell>
          <cell r="M3104">
            <v>0</v>
          </cell>
          <cell r="N3104">
            <v>0</v>
          </cell>
          <cell r="O3104">
            <v>0</v>
          </cell>
          <cell r="P3104">
            <v>0</v>
          </cell>
          <cell r="Q3104">
            <v>0</v>
          </cell>
        </row>
        <row r="3105">
          <cell r="C3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3105">
            <v>0</v>
          </cell>
          <cell r="E3105">
            <v>0</v>
          </cell>
          <cell r="F3105">
            <v>0</v>
          </cell>
          <cell r="G3105">
            <v>0</v>
          </cell>
          <cell r="H3105">
            <v>0</v>
          </cell>
          <cell r="I3105">
            <v>0</v>
          </cell>
          <cell r="J3105">
            <v>0</v>
          </cell>
          <cell r="K3105">
            <v>0</v>
          </cell>
          <cell r="L3105">
            <v>0</v>
          </cell>
          <cell r="M3105">
            <v>0</v>
          </cell>
          <cell r="N3105">
            <v>0</v>
          </cell>
          <cell r="O3105">
            <v>0</v>
          </cell>
          <cell r="P3105">
            <v>0</v>
          </cell>
          <cell r="Q3105">
            <v>0</v>
          </cell>
        </row>
        <row r="3106">
          <cell r="C3106">
            <v>0</v>
          </cell>
          <cell r="D3106">
            <v>0</v>
          </cell>
          <cell r="E3106">
            <v>0</v>
          </cell>
          <cell r="F3106">
            <v>0</v>
          </cell>
          <cell r="G3106">
            <v>0</v>
          </cell>
          <cell r="H3106">
            <v>0</v>
          </cell>
          <cell r="I3106">
            <v>0</v>
          </cell>
          <cell r="J3106">
            <v>0</v>
          </cell>
          <cell r="K3106">
            <v>0</v>
          </cell>
          <cell r="L3106">
            <v>0</v>
          </cell>
          <cell r="M3106">
            <v>0</v>
          </cell>
          <cell r="N3106">
            <v>0</v>
          </cell>
          <cell r="O3106">
            <v>0</v>
          </cell>
          <cell r="P3106">
            <v>0</v>
          </cell>
          <cell r="Q3106">
            <v>0</v>
          </cell>
        </row>
        <row r="3107">
          <cell r="C3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3107">
            <v>0</v>
          </cell>
          <cell r="E3107">
            <v>0</v>
          </cell>
          <cell r="F3107">
            <v>0</v>
          </cell>
          <cell r="G3107">
            <v>0</v>
          </cell>
          <cell r="H3107">
            <v>0</v>
          </cell>
          <cell r="I3107">
            <v>0</v>
          </cell>
          <cell r="J3107">
            <v>0</v>
          </cell>
          <cell r="K3107">
            <v>0</v>
          </cell>
          <cell r="L3107">
            <v>0</v>
          </cell>
          <cell r="M3107">
            <v>0</v>
          </cell>
          <cell r="N3107">
            <v>0</v>
          </cell>
          <cell r="O3107">
            <v>0</v>
          </cell>
          <cell r="P3107">
            <v>0</v>
          </cell>
          <cell r="Q3107">
            <v>0</v>
          </cell>
        </row>
        <row r="3108">
          <cell r="C3108">
            <v>0</v>
          </cell>
          <cell r="D3108">
            <v>0</v>
          </cell>
          <cell r="E3108">
            <v>0</v>
          </cell>
          <cell r="F3108">
            <v>0</v>
          </cell>
          <cell r="G3108">
            <v>0</v>
          </cell>
          <cell r="H3108">
            <v>0</v>
          </cell>
          <cell r="I3108">
            <v>0</v>
          </cell>
          <cell r="J3108">
            <v>0</v>
          </cell>
          <cell r="K3108">
            <v>0</v>
          </cell>
          <cell r="L3108">
            <v>0</v>
          </cell>
          <cell r="M3108">
            <v>0</v>
          </cell>
          <cell r="N3108">
            <v>0</v>
          </cell>
          <cell r="O3108">
            <v>0</v>
          </cell>
          <cell r="P3108">
            <v>0</v>
          </cell>
          <cell r="Q3108">
            <v>0</v>
          </cell>
        </row>
        <row r="3109">
          <cell r="C3109">
            <v>0</v>
          </cell>
          <cell r="D3109">
            <v>0</v>
          </cell>
          <cell r="E3109">
            <v>0</v>
          </cell>
          <cell r="F3109">
            <v>0</v>
          </cell>
          <cell r="G3109">
            <v>0</v>
          </cell>
          <cell r="H3109">
            <v>0</v>
          </cell>
          <cell r="I3109">
            <v>0</v>
          </cell>
          <cell r="J3109">
            <v>0</v>
          </cell>
          <cell r="K3109">
            <v>0</v>
          </cell>
          <cell r="L3109">
            <v>0</v>
          </cell>
          <cell r="M3109">
            <v>0</v>
          </cell>
          <cell r="N3109">
            <v>0</v>
          </cell>
          <cell r="O3109">
            <v>0</v>
          </cell>
          <cell r="P3109">
            <v>0</v>
          </cell>
          <cell r="Q3109">
            <v>0</v>
          </cell>
        </row>
        <row r="3110">
          <cell r="C3110">
            <v>0</v>
          </cell>
          <cell r="D3110">
            <v>0</v>
          </cell>
          <cell r="E3110">
            <v>0</v>
          </cell>
          <cell r="F3110">
            <v>0</v>
          </cell>
          <cell r="G3110">
            <v>0</v>
          </cell>
          <cell r="H3110" t="str">
            <v>Firma</v>
          </cell>
          <cell r="I3110">
            <v>0</v>
          </cell>
          <cell r="J3110">
            <v>0</v>
          </cell>
          <cell r="K3110">
            <v>0</v>
          </cell>
          <cell r="L3110">
            <v>0</v>
          </cell>
          <cell r="M3110">
            <v>0</v>
          </cell>
          <cell r="N3110">
            <v>0</v>
          </cell>
          <cell r="O3110">
            <v>0</v>
          </cell>
          <cell r="P3110">
            <v>0</v>
          </cell>
          <cell r="Q3110">
            <v>0</v>
          </cell>
        </row>
        <row r="3111">
          <cell r="C3111">
            <v>0</v>
          </cell>
          <cell r="D3111">
            <v>0</v>
          </cell>
          <cell r="E3111">
            <v>0</v>
          </cell>
          <cell r="F3111">
            <v>0</v>
          </cell>
          <cell r="G3111">
            <v>0</v>
          </cell>
          <cell r="H3111" t="str">
            <v>Nombre:</v>
          </cell>
          <cell r="I3111">
            <v>0</v>
          </cell>
          <cell r="J3111">
            <v>0</v>
          </cell>
          <cell r="K3111">
            <v>0</v>
          </cell>
          <cell r="L3111">
            <v>0</v>
          </cell>
          <cell r="M3111">
            <v>0</v>
          </cell>
          <cell r="N3111">
            <v>0</v>
          </cell>
          <cell r="O3111">
            <v>0</v>
          </cell>
          <cell r="P3111">
            <v>0</v>
          </cell>
          <cell r="Q3111">
            <v>0</v>
          </cell>
        </row>
        <row r="3112">
          <cell r="C3112">
            <v>0</v>
          </cell>
          <cell r="D3112">
            <v>0</v>
          </cell>
          <cell r="E3112">
            <v>0</v>
          </cell>
          <cell r="F3112">
            <v>0</v>
          </cell>
          <cell r="G3112">
            <v>0</v>
          </cell>
          <cell r="H3112" t="str">
            <v>Representante Legal del Interventor o su Apoderado</v>
          </cell>
          <cell r="I3112">
            <v>0</v>
          </cell>
          <cell r="J3112">
            <v>0</v>
          </cell>
          <cell r="K3112">
            <v>0</v>
          </cell>
          <cell r="L3112">
            <v>0</v>
          </cell>
          <cell r="M3112">
            <v>0</v>
          </cell>
          <cell r="N3112">
            <v>0</v>
          </cell>
          <cell r="O3112">
            <v>0</v>
          </cell>
          <cell r="P3112">
            <v>0</v>
          </cell>
          <cell r="Q3112">
            <v>0</v>
          </cell>
        </row>
        <row r="3113">
          <cell r="C3113">
            <v>0</v>
          </cell>
          <cell r="D3113">
            <v>0</v>
          </cell>
          <cell r="E3113">
            <v>0</v>
          </cell>
          <cell r="F3113">
            <v>0</v>
          </cell>
          <cell r="G3113">
            <v>0</v>
          </cell>
          <cell r="H3113" t="str">
            <v>Matricula No. :</v>
          </cell>
          <cell r="I3113">
            <v>0</v>
          </cell>
          <cell r="J3113">
            <v>0</v>
          </cell>
          <cell r="K3113">
            <v>0</v>
          </cell>
          <cell r="L3113">
            <v>0</v>
          </cell>
          <cell r="M3113">
            <v>0</v>
          </cell>
          <cell r="N3113">
            <v>0</v>
          </cell>
          <cell r="O3113">
            <v>0</v>
          </cell>
          <cell r="P3113">
            <v>0</v>
          </cell>
          <cell r="Q3113">
            <v>0</v>
          </cell>
        </row>
        <row r="3114">
          <cell r="C3114">
            <v>0</v>
          </cell>
          <cell r="D3114">
            <v>0</v>
          </cell>
          <cell r="E3114">
            <v>0</v>
          </cell>
          <cell r="F3114">
            <v>0</v>
          </cell>
          <cell r="G3114">
            <v>0</v>
          </cell>
          <cell r="H3114">
            <v>0</v>
          </cell>
          <cell r="I3114">
            <v>0</v>
          </cell>
          <cell r="J3114">
            <v>0</v>
          </cell>
          <cell r="K3114">
            <v>0</v>
          </cell>
          <cell r="L3114">
            <v>0</v>
          </cell>
          <cell r="M3114">
            <v>0</v>
          </cell>
          <cell r="N3114">
            <v>0</v>
          </cell>
          <cell r="O3114">
            <v>0</v>
          </cell>
          <cell r="P3114">
            <v>0</v>
          </cell>
          <cell r="Q3114">
            <v>0</v>
          </cell>
        </row>
        <row r="3115">
          <cell r="C3115">
            <v>0</v>
          </cell>
          <cell r="D3115">
            <v>0</v>
          </cell>
          <cell r="E3115">
            <v>0</v>
          </cell>
          <cell r="F3115">
            <v>0</v>
          </cell>
          <cell r="G3115">
            <v>0</v>
          </cell>
          <cell r="H3115">
            <v>0</v>
          </cell>
          <cell r="I3115">
            <v>0</v>
          </cell>
          <cell r="J3115">
            <v>0</v>
          </cell>
          <cell r="K3115">
            <v>0</v>
          </cell>
          <cell r="L3115">
            <v>0</v>
          </cell>
          <cell r="M3115">
            <v>0</v>
          </cell>
          <cell r="N3115">
            <v>0</v>
          </cell>
          <cell r="O3115">
            <v>0</v>
          </cell>
          <cell r="P3115">
            <v>0</v>
          </cell>
          <cell r="Q3115">
            <v>0</v>
          </cell>
        </row>
        <row r="3117">
          <cell r="C3117">
            <v>0</v>
          </cell>
          <cell r="D3117">
            <v>0</v>
          </cell>
          <cell r="E3117">
            <v>0</v>
          </cell>
          <cell r="F3117">
            <v>0</v>
          </cell>
          <cell r="G3117">
            <v>0</v>
          </cell>
          <cell r="H3117">
            <v>0</v>
          </cell>
          <cell r="I3117">
            <v>0</v>
          </cell>
          <cell r="J3117">
            <v>0</v>
          </cell>
          <cell r="K3117">
            <v>0</v>
          </cell>
          <cell r="L3117">
            <v>0</v>
          </cell>
          <cell r="M3117">
            <v>0</v>
          </cell>
          <cell r="N3117">
            <v>0</v>
          </cell>
          <cell r="O3117">
            <v>0</v>
          </cell>
          <cell r="P3117">
            <v>0</v>
          </cell>
          <cell r="Q3117">
            <v>0</v>
          </cell>
        </row>
        <row r="3118">
          <cell r="C3118" t="str">
            <v>Formulario 1 - Propuesta económica  - Documento tipo de selección abreviada de menor cuantía - versión 2</v>
          </cell>
          <cell r="D3118">
            <v>0</v>
          </cell>
          <cell r="E3118">
            <v>0</v>
          </cell>
          <cell r="F3118">
            <v>0</v>
          </cell>
          <cell r="G3118">
            <v>0</v>
          </cell>
          <cell r="H3118">
            <v>0</v>
          </cell>
          <cell r="I3118">
            <v>0</v>
          </cell>
          <cell r="J3118">
            <v>0</v>
          </cell>
          <cell r="K3118">
            <v>0</v>
          </cell>
          <cell r="L3118">
            <v>0</v>
          </cell>
          <cell r="M3118">
            <v>0</v>
          </cell>
          <cell r="N3118">
            <v>0</v>
          </cell>
          <cell r="O3118">
            <v>0</v>
          </cell>
          <cell r="P3118">
            <v>0</v>
          </cell>
          <cell r="Q3118">
            <v>0</v>
          </cell>
        </row>
        <row r="3119">
          <cell r="C3119" t="str">
            <v>Código</v>
          </cell>
          <cell r="D3119" t="str">
            <v>CCE-EICP-FM-25</v>
          </cell>
          <cell r="E3119" t="str">
            <v>Versión</v>
          </cell>
          <cell r="F3119">
            <v>2</v>
          </cell>
          <cell r="G3119">
            <v>0</v>
          </cell>
          <cell r="H3119">
            <v>0</v>
          </cell>
          <cell r="I3119">
            <v>0</v>
          </cell>
          <cell r="J3119">
            <v>0</v>
          </cell>
          <cell r="K3119">
            <v>0</v>
          </cell>
          <cell r="L3119">
            <v>0</v>
          </cell>
          <cell r="M3119">
            <v>0</v>
          </cell>
          <cell r="N3119">
            <v>0</v>
          </cell>
          <cell r="O3119">
            <v>0</v>
          </cell>
          <cell r="P3119">
            <v>0</v>
          </cell>
          <cell r="Q3119">
            <v>0</v>
          </cell>
        </row>
        <row r="3120">
          <cell r="C3120">
            <v>0</v>
          </cell>
          <cell r="D3120">
            <v>0</v>
          </cell>
          <cell r="E3120">
            <v>0</v>
          </cell>
          <cell r="F3120">
            <v>0</v>
          </cell>
          <cell r="G3120">
            <v>0</v>
          </cell>
          <cell r="H3120">
            <v>0</v>
          </cell>
          <cell r="I3120">
            <v>0</v>
          </cell>
          <cell r="J3120">
            <v>0</v>
          </cell>
          <cell r="K3120">
            <v>0</v>
          </cell>
          <cell r="L3120">
            <v>0</v>
          </cell>
          <cell r="M3120">
            <v>0</v>
          </cell>
          <cell r="N3120">
            <v>0</v>
          </cell>
          <cell r="O3120">
            <v>0</v>
          </cell>
          <cell r="P3120">
            <v>0</v>
          </cell>
          <cell r="Q3120">
            <v>0</v>
          </cell>
        </row>
        <row r="3121">
          <cell r="C3121" t="str">
            <v>[La entidad podrá utilizar este formato para la presentación de los análisis de precios unitarios el contratista en la oportunidad prevista en el numeral 8.1. del Documento Base]</v>
          </cell>
          <cell r="D3121">
            <v>0</v>
          </cell>
          <cell r="E3121">
            <v>0</v>
          </cell>
          <cell r="F3121">
            <v>0</v>
          </cell>
          <cell r="G3121">
            <v>0</v>
          </cell>
          <cell r="H3121">
            <v>0</v>
          </cell>
          <cell r="I3121">
            <v>0</v>
          </cell>
          <cell r="J3121">
            <v>0</v>
          </cell>
          <cell r="K3121">
            <v>0</v>
          </cell>
          <cell r="L3121">
            <v>0</v>
          </cell>
          <cell r="M3121">
            <v>0</v>
          </cell>
          <cell r="N3121">
            <v>0</v>
          </cell>
          <cell r="O3121">
            <v>0</v>
          </cell>
          <cell r="P3121">
            <v>0</v>
          </cell>
          <cell r="Q3121">
            <v>0</v>
          </cell>
        </row>
        <row r="3122">
          <cell r="C3122">
            <v>0</v>
          </cell>
          <cell r="D3122">
            <v>0</v>
          </cell>
          <cell r="E3122">
            <v>0</v>
          </cell>
          <cell r="F3122">
            <v>0</v>
          </cell>
          <cell r="G3122">
            <v>0</v>
          </cell>
          <cell r="H3122">
            <v>0</v>
          </cell>
          <cell r="I3122">
            <v>0</v>
          </cell>
          <cell r="J3122">
            <v>0</v>
          </cell>
          <cell r="K3122">
            <v>0</v>
          </cell>
          <cell r="L3122">
            <v>0</v>
          </cell>
          <cell r="M3122">
            <v>0</v>
          </cell>
          <cell r="N3122">
            <v>0</v>
          </cell>
          <cell r="O3122">
            <v>0</v>
          </cell>
          <cell r="P3122">
            <v>0</v>
          </cell>
          <cell r="Q3122">
            <v>0</v>
          </cell>
        </row>
        <row r="3123">
          <cell r="C3123">
            <v>0</v>
          </cell>
          <cell r="D3123">
            <v>0</v>
          </cell>
          <cell r="E3123">
            <v>0</v>
          </cell>
          <cell r="F3123">
            <v>0</v>
          </cell>
          <cell r="G3123">
            <v>0</v>
          </cell>
          <cell r="H3123">
            <v>0</v>
          </cell>
          <cell r="I3123">
            <v>0</v>
          </cell>
          <cell r="J3123">
            <v>0</v>
          </cell>
          <cell r="K3123">
            <v>0</v>
          </cell>
          <cell r="L3123">
            <v>0</v>
          </cell>
          <cell r="M3123">
            <v>0</v>
          </cell>
          <cell r="N3123">
            <v>0</v>
          </cell>
          <cell r="O3123">
            <v>0</v>
          </cell>
          <cell r="P3123">
            <v>0</v>
          </cell>
          <cell r="Q3123">
            <v>0</v>
          </cell>
        </row>
        <row r="3124">
          <cell r="C3124">
            <v>0</v>
          </cell>
          <cell r="D3124" t="str">
            <v>MUNICIPIO DE CONCORDIA, ANTIOQUIA</v>
          </cell>
          <cell r="E3124">
            <v>0</v>
          </cell>
          <cell r="F3124">
            <v>0</v>
          </cell>
          <cell r="G3124">
            <v>0</v>
          </cell>
          <cell r="H3124">
            <v>0</v>
          </cell>
          <cell r="I3124">
            <v>0</v>
          </cell>
          <cell r="J3124">
            <v>0</v>
          </cell>
          <cell r="K3124">
            <v>0</v>
          </cell>
          <cell r="L3124">
            <v>0</v>
          </cell>
          <cell r="M3124">
            <v>0</v>
          </cell>
          <cell r="N3124">
            <v>0</v>
          </cell>
          <cell r="O3124">
            <v>0</v>
          </cell>
          <cell r="P3124">
            <v>0</v>
          </cell>
          <cell r="Q3124">
            <v>0</v>
          </cell>
        </row>
        <row r="3125">
          <cell r="C3125">
            <v>0</v>
          </cell>
          <cell r="D3125">
            <v>0</v>
          </cell>
          <cell r="E3125">
            <v>0</v>
          </cell>
          <cell r="F3125">
            <v>0</v>
          </cell>
          <cell r="G3125">
            <v>0</v>
          </cell>
          <cell r="H3125">
            <v>0</v>
          </cell>
          <cell r="I3125">
            <v>0</v>
          </cell>
          <cell r="J3125">
            <v>0</v>
          </cell>
          <cell r="K3125">
            <v>0</v>
          </cell>
          <cell r="L3125" t="str">
            <v>VERSIÓN</v>
          </cell>
          <cell r="M3125">
            <v>0</v>
          </cell>
          <cell r="N3125">
            <v>0</v>
          </cell>
          <cell r="O3125">
            <v>0</v>
          </cell>
          <cell r="P3125">
            <v>0</v>
          </cell>
          <cell r="Q3125">
            <v>0</v>
          </cell>
        </row>
        <row r="3126">
          <cell r="C3126">
            <v>0</v>
          </cell>
          <cell r="D3126" t="str">
            <v xml:space="preserve">[NÚMERO DEL PROCESO] </v>
          </cell>
          <cell r="E3126">
            <v>0</v>
          </cell>
          <cell r="F3126">
            <v>0</v>
          </cell>
          <cell r="G3126">
            <v>0</v>
          </cell>
          <cell r="H3126">
            <v>0</v>
          </cell>
          <cell r="I3126">
            <v>0</v>
          </cell>
          <cell r="J3126">
            <v>0</v>
          </cell>
          <cell r="K3126">
            <v>0</v>
          </cell>
          <cell r="L3126">
            <v>0</v>
          </cell>
          <cell r="M3126">
            <v>0</v>
          </cell>
          <cell r="N3126">
            <v>0</v>
          </cell>
          <cell r="O3126">
            <v>0</v>
          </cell>
          <cell r="P3126">
            <v>0</v>
          </cell>
          <cell r="Q3126">
            <v>0</v>
          </cell>
        </row>
        <row r="3127">
          <cell r="C3127">
            <v>0</v>
          </cell>
          <cell r="D3127">
            <v>0</v>
          </cell>
          <cell r="E3127">
            <v>0</v>
          </cell>
          <cell r="F3127">
            <v>0</v>
          </cell>
          <cell r="G3127">
            <v>0</v>
          </cell>
          <cell r="H3127">
            <v>0</v>
          </cell>
          <cell r="I3127">
            <v>0</v>
          </cell>
          <cell r="J3127">
            <v>0</v>
          </cell>
          <cell r="K3127">
            <v>0</v>
          </cell>
          <cell r="L3127" t="str">
            <v>PÁGINA</v>
          </cell>
          <cell r="M3127">
            <v>1</v>
          </cell>
          <cell r="N3127" t="str">
            <v>DE</v>
          </cell>
          <cell r="O3127">
            <v>1</v>
          </cell>
          <cell r="P3127">
            <v>0</v>
          </cell>
          <cell r="Q3127">
            <v>0</v>
          </cell>
        </row>
        <row r="3128">
          <cell r="C3128">
            <v>0</v>
          </cell>
          <cell r="D3128" t="str">
            <v xml:space="preserve">ANALISIS DE PRECIOS UNITARIOS </v>
          </cell>
          <cell r="E3128">
            <v>0</v>
          </cell>
          <cell r="F3128">
            <v>0</v>
          </cell>
          <cell r="G3128">
            <v>0</v>
          </cell>
          <cell r="H3128">
            <v>0</v>
          </cell>
          <cell r="I3128">
            <v>0</v>
          </cell>
          <cell r="J3128">
            <v>0</v>
          </cell>
          <cell r="K3128">
            <v>0</v>
          </cell>
          <cell r="L3128">
            <v>0</v>
          </cell>
          <cell r="M3128">
            <v>0</v>
          </cell>
          <cell r="N3128">
            <v>0</v>
          </cell>
          <cell r="O3128">
            <v>0</v>
          </cell>
          <cell r="P3128">
            <v>0</v>
          </cell>
          <cell r="Q3128">
            <v>0</v>
          </cell>
        </row>
        <row r="3129">
          <cell r="C3129">
            <v>0</v>
          </cell>
          <cell r="D3129">
            <v>0</v>
          </cell>
          <cell r="E3129">
            <v>0</v>
          </cell>
          <cell r="F3129">
            <v>0</v>
          </cell>
          <cell r="G3129">
            <v>0</v>
          </cell>
          <cell r="H3129">
            <v>0</v>
          </cell>
          <cell r="I3129">
            <v>0</v>
          </cell>
          <cell r="J3129">
            <v>0</v>
          </cell>
          <cell r="K3129">
            <v>0</v>
          </cell>
          <cell r="L3129">
            <v>0</v>
          </cell>
          <cell r="M3129">
            <v>0</v>
          </cell>
          <cell r="N3129">
            <v>0</v>
          </cell>
          <cell r="O3129">
            <v>0</v>
          </cell>
          <cell r="P3129">
            <v>0</v>
          </cell>
          <cell r="Q3129">
            <v>0</v>
          </cell>
        </row>
        <row r="3130">
          <cell r="C3130">
            <v>0</v>
          </cell>
          <cell r="D3130">
            <v>0</v>
          </cell>
          <cell r="E3130">
            <v>0</v>
          </cell>
          <cell r="F3130">
            <v>0</v>
          </cell>
          <cell r="G3130">
            <v>0</v>
          </cell>
          <cell r="H3130">
            <v>0</v>
          </cell>
          <cell r="I3130">
            <v>0</v>
          </cell>
          <cell r="J3130">
            <v>0</v>
          </cell>
          <cell r="K3130">
            <v>0</v>
          </cell>
          <cell r="L3130" t="str">
            <v>FECHA</v>
          </cell>
          <cell r="M3130" t="str">
            <v>DD</v>
          </cell>
          <cell r="N3130" t="str">
            <v>MM</v>
          </cell>
          <cell r="O3130" t="str">
            <v>AA</v>
          </cell>
          <cell r="P3130">
            <v>0</v>
          </cell>
          <cell r="Q3130">
            <v>0</v>
          </cell>
        </row>
        <row r="3131">
          <cell r="C3131">
            <v>0</v>
          </cell>
          <cell r="D3131">
            <v>0</v>
          </cell>
          <cell r="E3131">
            <v>0</v>
          </cell>
          <cell r="F3131">
            <v>0</v>
          </cell>
          <cell r="G3131">
            <v>0</v>
          </cell>
          <cell r="H3131">
            <v>0</v>
          </cell>
          <cell r="I3131">
            <v>0</v>
          </cell>
          <cell r="J3131">
            <v>0</v>
          </cell>
          <cell r="K3131">
            <v>0</v>
          </cell>
          <cell r="L3131">
            <v>0</v>
          </cell>
          <cell r="M3131">
            <v>8</v>
          </cell>
          <cell r="N3131">
            <v>5</v>
          </cell>
          <cell r="O3131">
            <v>2023</v>
          </cell>
          <cell r="P3131">
            <v>0</v>
          </cell>
          <cell r="Q3131">
            <v>0</v>
          </cell>
        </row>
        <row r="3132">
          <cell r="C3132" t="str">
            <v>ITEMS DE LA PROPUESTA ECONÓMICA</v>
          </cell>
          <cell r="D3132">
            <v>0</v>
          </cell>
          <cell r="E3132">
            <v>0</v>
          </cell>
          <cell r="F3132">
            <v>0</v>
          </cell>
          <cell r="G3132">
            <v>0</v>
          </cell>
          <cell r="H3132">
            <v>0</v>
          </cell>
          <cell r="I3132" t="str">
            <v>ITEMS NO PREVISTOS</v>
          </cell>
          <cell r="J3132">
            <v>0</v>
          </cell>
          <cell r="K3132">
            <v>0</v>
          </cell>
          <cell r="L3132">
            <v>0</v>
          </cell>
          <cell r="M3132">
            <v>0</v>
          </cell>
          <cell r="N3132">
            <v>0</v>
          </cell>
          <cell r="O3132">
            <v>0</v>
          </cell>
          <cell r="P3132">
            <v>0</v>
          </cell>
          <cell r="Q3132">
            <v>0</v>
          </cell>
        </row>
        <row r="3133">
          <cell r="C3133">
            <v>0</v>
          </cell>
          <cell r="D3133">
            <v>0</v>
          </cell>
          <cell r="E3133">
            <v>0</v>
          </cell>
          <cell r="F3133">
            <v>0</v>
          </cell>
          <cell r="G3133">
            <v>0</v>
          </cell>
          <cell r="H3133">
            <v>0</v>
          </cell>
          <cell r="I3133">
            <v>0</v>
          </cell>
          <cell r="J3133">
            <v>0</v>
          </cell>
          <cell r="K3133">
            <v>0</v>
          </cell>
          <cell r="L3133">
            <v>0</v>
          </cell>
          <cell r="M3133">
            <v>0</v>
          </cell>
          <cell r="N3133">
            <v>0</v>
          </cell>
          <cell r="O3133">
            <v>0</v>
          </cell>
          <cell r="P3133">
            <v>0</v>
          </cell>
          <cell r="Q3133">
            <v>0</v>
          </cell>
        </row>
        <row r="3134">
          <cell r="C3134">
            <v>0</v>
          </cell>
          <cell r="D3134">
            <v>0</v>
          </cell>
          <cell r="E3134">
            <v>0</v>
          </cell>
          <cell r="F3134">
            <v>0</v>
          </cell>
          <cell r="G3134">
            <v>0</v>
          </cell>
          <cell r="H3134">
            <v>0</v>
          </cell>
          <cell r="I3134">
            <v>0</v>
          </cell>
          <cell r="J3134">
            <v>0</v>
          </cell>
          <cell r="K3134">
            <v>0</v>
          </cell>
          <cell r="L3134">
            <v>0</v>
          </cell>
          <cell r="M3134">
            <v>0</v>
          </cell>
          <cell r="N3134">
            <v>0</v>
          </cell>
          <cell r="O3134">
            <v>0</v>
          </cell>
          <cell r="P3134">
            <v>0</v>
          </cell>
          <cell r="Q3134">
            <v>0</v>
          </cell>
        </row>
        <row r="3135">
          <cell r="C3135">
            <v>0</v>
          </cell>
          <cell r="D3135">
            <v>0</v>
          </cell>
          <cell r="E3135">
            <v>0</v>
          </cell>
          <cell r="F3135">
            <v>0</v>
          </cell>
          <cell r="G3135">
            <v>0</v>
          </cell>
          <cell r="H3135">
            <v>0</v>
          </cell>
          <cell r="I3135">
            <v>0</v>
          </cell>
          <cell r="J3135">
            <v>0</v>
          </cell>
          <cell r="K3135">
            <v>0</v>
          </cell>
          <cell r="L3135">
            <v>0</v>
          </cell>
          <cell r="M3135">
            <v>0</v>
          </cell>
          <cell r="N3135">
            <v>0</v>
          </cell>
          <cell r="O3135">
            <v>0</v>
          </cell>
          <cell r="P3135">
            <v>0</v>
          </cell>
          <cell r="Q3135">
            <v>0</v>
          </cell>
        </row>
        <row r="3136">
          <cell r="C3136" t="str">
            <v>DATOS ESPECÍFICOS</v>
          </cell>
          <cell r="D3136">
            <v>0</v>
          </cell>
          <cell r="E3136">
            <v>0</v>
          </cell>
          <cell r="F3136">
            <v>0</v>
          </cell>
          <cell r="G3136">
            <v>0</v>
          </cell>
          <cell r="H3136">
            <v>0</v>
          </cell>
          <cell r="I3136">
            <v>0</v>
          </cell>
          <cell r="J3136">
            <v>0</v>
          </cell>
          <cell r="K3136">
            <v>0</v>
          </cell>
          <cell r="L3136">
            <v>0</v>
          </cell>
          <cell r="M3136">
            <v>0</v>
          </cell>
          <cell r="N3136">
            <v>0</v>
          </cell>
          <cell r="O3136">
            <v>0</v>
          </cell>
          <cell r="P3136">
            <v>0</v>
          </cell>
          <cell r="Q3136">
            <v>0</v>
          </cell>
        </row>
        <row r="3137">
          <cell r="C3137">
            <v>0</v>
          </cell>
          <cell r="D3137">
            <v>0</v>
          </cell>
          <cell r="E3137">
            <v>0</v>
          </cell>
          <cell r="F3137">
            <v>0</v>
          </cell>
          <cell r="G3137">
            <v>0</v>
          </cell>
          <cell r="H3137">
            <v>0</v>
          </cell>
          <cell r="I3137">
            <v>0</v>
          </cell>
          <cell r="J3137">
            <v>0</v>
          </cell>
          <cell r="K3137">
            <v>0</v>
          </cell>
          <cell r="L3137">
            <v>0</v>
          </cell>
          <cell r="M3137">
            <v>0</v>
          </cell>
          <cell r="N3137">
            <v>0</v>
          </cell>
          <cell r="O3137">
            <v>0</v>
          </cell>
          <cell r="P3137">
            <v>0</v>
          </cell>
          <cell r="Q3137">
            <v>0</v>
          </cell>
        </row>
        <row r="3138">
          <cell r="C3138" t="str">
            <v>ITEM</v>
          </cell>
          <cell r="D3138" t="str">
            <v>DESCRIPCIÓN</v>
          </cell>
          <cell r="E3138">
            <v>0</v>
          </cell>
          <cell r="F3138">
            <v>0</v>
          </cell>
          <cell r="G3138">
            <v>0</v>
          </cell>
          <cell r="H3138">
            <v>0</v>
          </cell>
          <cell r="I3138">
            <v>0</v>
          </cell>
          <cell r="J3138">
            <v>0</v>
          </cell>
          <cell r="K3138">
            <v>0</v>
          </cell>
          <cell r="L3138">
            <v>0</v>
          </cell>
          <cell r="M3138" t="str">
            <v>UNIDAD</v>
          </cell>
          <cell r="N3138">
            <v>0</v>
          </cell>
          <cell r="O3138" t="str">
            <v>CANTIDAD</v>
          </cell>
          <cell r="P3138">
            <v>0</v>
          </cell>
          <cell r="Q3138">
            <v>0</v>
          </cell>
        </row>
        <row r="3139">
          <cell r="C3139" t="str">
            <v>5.10.1</v>
          </cell>
          <cell r="D3139" t="str">
            <v>S.T.I de ESTRUCTURA METÁLICA columnas, cerchas y correas en ACERO HR GRADO 50 - perfil estructural. Incluye el suministro, fabricación, transporte y montaje de  columnas, cerchas y correas en estructura metálica para soporte de cubierta, incluye vigas de amarre, perlinería, templeros, riostras, y todos los elementos necesarios para su correcta instalación según diseño y recomendaciones estructurales, anticorrosivo y pintura esmalte.</v>
          </cell>
          <cell r="E3139">
            <v>0</v>
          </cell>
          <cell r="F3139">
            <v>0</v>
          </cell>
          <cell r="G3139">
            <v>0</v>
          </cell>
          <cell r="H3139">
            <v>0</v>
          </cell>
          <cell r="I3139">
            <v>0</v>
          </cell>
          <cell r="J3139">
            <v>0</v>
          </cell>
          <cell r="K3139">
            <v>0</v>
          </cell>
          <cell r="L3139">
            <v>0</v>
          </cell>
          <cell r="M3139" t="str">
            <v>Kg</v>
          </cell>
          <cell r="N3139">
            <v>0</v>
          </cell>
          <cell r="O3139">
            <v>346</v>
          </cell>
          <cell r="P3139">
            <v>0</v>
          </cell>
          <cell r="Q3139">
            <v>0</v>
          </cell>
          <cell r="R3139">
            <v>13608</v>
          </cell>
          <cell r="S3139">
            <v>17544</v>
          </cell>
          <cell r="T3139">
            <v>6.4000000000000001E-2</v>
          </cell>
          <cell r="U3139">
            <v>0.86870000000000003</v>
          </cell>
          <cell r="V3139">
            <v>6.4999999999999997E-3</v>
          </cell>
          <cell r="W3139">
            <v>6.08E-2</v>
          </cell>
        </row>
        <row r="3140">
          <cell r="C3140" t="str">
            <v>I. EQUIPO</v>
          </cell>
          <cell r="D3140">
            <v>0</v>
          </cell>
          <cell r="E3140">
            <v>0</v>
          </cell>
          <cell r="F3140">
            <v>0</v>
          </cell>
          <cell r="G3140">
            <v>0</v>
          </cell>
          <cell r="H3140">
            <v>0</v>
          </cell>
          <cell r="I3140">
            <v>0</v>
          </cell>
          <cell r="J3140">
            <v>0</v>
          </cell>
          <cell r="K3140">
            <v>0</v>
          </cell>
          <cell r="L3140">
            <v>0</v>
          </cell>
          <cell r="M3140">
            <v>0</v>
          </cell>
          <cell r="N3140">
            <v>0</v>
          </cell>
          <cell r="O3140">
            <v>0</v>
          </cell>
          <cell r="P3140">
            <v>0</v>
          </cell>
          <cell r="Q3140">
            <v>0</v>
          </cell>
        </row>
        <row r="3141">
          <cell r="C3141">
            <v>0</v>
          </cell>
          <cell r="D3141">
            <v>0</v>
          </cell>
          <cell r="E3141">
            <v>0</v>
          </cell>
          <cell r="F3141">
            <v>0</v>
          </cell>
          <cell r="G3141">
            <v>0</v>
          </cell>
          <cell r="H3141">
            <v>0</v>
          </cell>
          <cell r="I3141">
            <v>0</v>
          </cell>
          <cell r="J3141">
            <v>0</v>
          </cell>
          <cell r="K3141">
            <v>0</v>
          </cell>
          <cell r="L3141">
            <v>0</v>
          </cell>
          <cell r="M3141">
            <v>0</v>
          </cell>
          <cell r="N3141">
            <v>0</v>
          </cell>
          <cell r="O3141">
            <v>0</v>
          </cell>
          <cell r="P3141">
            <v>0</v>
          </cell>
          <cell r="Q3141">
            <v>0</v>
          </cell>
        </row>
        <row r="3142">
          <cell r="C3142" t="str">
            <v>DESCRIPCIÓN</v>
          </cell>
          <cell r="D3142">
            <v>0</v>
          </cell>
          <cell r="E3142">
            <v>0</v>
          </cell>
          <cell r="F3142">
            <v>0</v>
          </cell>
          <cell r="G3142">
            <v>0</v>
          </cell>
          <cell r="H3142" t="str">
            <v>MARCA</v>
          </cell>
          <cell r="I3142">
            <v>0</v>
          </cell>
          <cell r="J3142" t="str">
            <v>TIPO</v>
          </cell>
          <cell r="K3142">
            <v>0</v>
          </cell>
          <cell r="L3142" t="str">
            <v>TARIFA/HORA</v>
          </cell>
          <cell r="M3142" t="str">
            <v>RENDIMIENTO</v>
          </cell>
          <cell r="N3142">
            <v>0</v>
          </cell>
          <cell r="O3142" t="str">
            <v>Vr. UNITARIO</v>
          </cell>
          <cell r="P3142">
            <v>0</v>
          </cell>
          <cell r="Q3142">
            <v>0</v>
          </cell>
        </row>
        <row r="3143">
          <cell r="C3143" t="str">
            <v>Soldador Electrico Lincold 225 amp.</v>
          </cell>
          <cell r="D3143">
            <v>0</v>
          </cell>
          <cell r="E3143">
            <v>0</v>
          </cell>
          <cell r="F3143">
            <v>0</v>
          </cell>
          <cell r="G3143">
            <v>0</v>
          </cell>
          <cell r="H3143">
            <v>0</v>
          </cell>
          <cell r="I3143">
            <v>0</v>
          </cell>
          <cell r="J3143" t="str">
            <v>Dia</v>
          </cell>
          <cell r="K3143">
            <v>0</v>
          </cell>
          <cell r="L3143">
            <v>55900</v>
          </cell>
          <cell r="M3143">
            <v>200</v>
          </cell>
          <cell r="N3143">
            <v>0</v>
          </cell>
          <cell r="O3143">
            <v>280</v>
          </cell>
          <cell r="P3143">
            <v>0</v>
          </cell>
          <cell r="Q3143">
            <v>0</v>
          </cell>
          <cell r="R3143">
            <v>1.73</v>
          </cell>
          <cell r="T3143" t="str">
            <v>Soldador Electrico Lincold 225 amp.</v>
          </cell>
        </row>
        <row r="3144">
          <cell r="C3144" t="str">
            <v xml:space="preserve">Equipo de oxicorte, Capacidad de corte: hasta 6´´ (152mm) </v>
          </cell>
          <cell r="D3144">
            <v>0</v>
          </cell>
          <cell r="E3144">
            <v>0</v>
          </cell>
          <cell r="F3144">
            <v>0</v>
          </cell>
          <cell r="G3144">
            <v>0</v>
          </cell>
          <cell r="H3144">
            <v>0</v>
          </cell>
          <cell r="I3144">
            <v>0</v>
          </cell>
          <cell r="J3144" t="str">
            <v>h</v>
          </cell>
          <cell r="K3144">
            <v>0</v>
          </cell>
          <cell r="L3144">
            <v>10373</v>
          </cell>
          <cell r="M3144">
            <v>50</v>
          </cell>
          <cell r="N3144">
            <v>0</v>
          </cell>
          <cell r="O3144">
            <v>207</v>
          </cell>
          <cell r="P3144">
            <v>0</v>
          </cell>
          <cell r="Q3144">
            <v>0</v>
          </cell>
          <cell r="R3144">
            <v>6.92</v>
          </cell>
          <cell r="T3144" t="str">
            <v xml:space="preserve">Equipo de oxicorte, Capacidad de corte: hasta 6´´ (152mm) </v>
          </cell>
        </row>
        <row r="3145">
          <cell r="C3145" t="str">
            <v>pulidora electrica manual - disco</v>
          </cell>
          <cell r="D3145">
            <v>0</v>
          </cell>
          <cell r="E3145">
            <v>0</v>
          </cell>
          <cell r="F3145">
            <v>0</v>
          </cell>
          <cell r="G3145">
            <v>0</v>
          </cell>
          <cell r="H3145">
            <v>0</v>
          </cell>
          <cell r="I3145">
            <v>0</v>
          </cell>
          <cell r="J3145" t="str">
            <v>Dia</v>
          </cell>
          <cell r="K3145">
            <v>0</v>
          </cell>
          <cell r="L3145">
            <v>40927</v>
          </cell>
          <cell r="M3145">
            <v>400</v>
          </cell>
          <cell r="N3145">
            <v>0</v>
          </cell>
          <cell r="O3145">
            <v>102</v>
          </cell>
          <cell r="P3145">
            <v>0</v>
          </cell>
          <cell r="Q3145">
            <v>0</v>
          </cell>
          <cell r="R3145">
            <v>0.87</v>
          </cell>
          <cell r="T3145" t="str">
            <v>pulidora electrica manual - disco</v>
          </cell>
        </row>
        <row r="3146">
          <cell r="C3146" t="str">
            <v>Diferencial De Cadena 3 toneladas- Polipasto</v>
          </cell>
          <cell r="D3146">
            <v>0</v>
          </cell>
          <cell r="E3146">
            <v>0</v>
          </cell>
          <cell r="F3146">
            <v>0</v>
          </cell>
          <cell r="G3146">
            <v>0</v>
          </cell>
          <cell r="H3146">
            <v>0</v>
          </cell>
          <cell r="I3146">
            <v>0</v>
          </cell>
          <cell r="J3146" t="str">
            <v>Dia</v>
          </cell>
          <cell r="K3146">
            <v>0</v>
          </cell>
          <cell r="L3146">
            <v>42768</v>
          </cell>
          <cell r="M3146">
            <v>200</v>
          </cell>
          <cell r="N3146">
            <v>0</v>
          </cell>
          <cell r="O3146">
            <v>214</v>
          </cell>
          <cell r="P3146">
            <v>0</v>
          </cell>
          <cell r="Q3146">
            <v>0</v>
          </cell>
          <cell r="R3146">
            <v>1.73</v>
          </cell>
          <cell r="T3146" t="str">
            <v>Diferencial De Cadena 3 toneladas- Polipasto</v>
          </cell>
        </row>
        <row r="3147">
          <cell r="C3147" t="str">
            <v>Sección completa de andamio (1.2m-1.5m) x 1.5 m. (+ 4 ruedas) Incluye transporte.</v>
          </cell>
          <cell r="D3147">
            <v>0</v>
          </cell>
          <cell r="E3147">
            <v>0</v>
          </cell>
          <cell r="F3147">
            <v>0</v>
          </cell>
          <cell r="G3147">
            <v>0</v>
          </cell>
          <cell r="H3147">
            <v>0</v>
          </cell>
          <cell r="I3147">
            <v>0</v>
          </cell>
          <cell r="J3147" t="str">
            <v>Dia</v>
          </cell>
          <cell r="K3147">
            <v>0</v>
          </cell>
          <cell r="L3147">
            <v>2565</v>
          </cell>
          <cell r="M3147">
            <v>133.33333333333334</v>
          </cell>
          <cell r="N3147">
            <v>0</v>
          </cell>
          <cell r="O3147">
            <v>19</v>
          </cell>
          <cell r="P3147">
            <v>0</v>
          </cell>
          <cell r="Q3147">
            <v>0</v>
          </cell>
          <cell r="R3147">
            <v>2.6</v>
          </cell>
          <cell r="T3147" t="str">
            <v>Sección completa de andamio (1.2m-1.5m) x 1.5 m. (+ 4 ruedas) Incluye transporte.</v>
          </cell>
        </row>
        <row r="3148">
          <cell r="C3148" t="str">
            <v>Can zunchado en madera común de 5,0cmx20cmx3,0m (alquiler). Incluye transporte.</v>
          </cell>
          <cell r="D3148">
            <v>0</v>
          </cell>
          <cell r="E3148">
            <v>0</v>
          </cell>
          <cell r="F3148">
            <v>0</v>
          </cell>
          <cell r="G3148">
            <v>0</v>
          </cell>
          <cell r="H3148">
            <v>0</v>
          </cell>
          <cell r="I3148">
            <v>0</v>
          </cell>
          <cell r="J3148" t="str">
            <v>Dia</v>
          </cell>
          <cell r="K3148">
            <v>0</v>
          </cell>
          <cell r="L3148">
            <v>1500</v>
          </cell>
          <cell r="M3148">
            <v>200</v>
          </cell>
          <cell r="N3148">
            <v>0</v>
          </cell>
          <cell r="O3148">
            <v>8</v>
          </cell>
          <cell r="P3148">
            <v>0</v>
          </cell>
          <cell r="Q3148">
            <v>0</v>
          </cell>
          <cell r="R3148">
            <v>1.73</v>
          </cell>
          <cell r="T3148" t="str">
            <v>Can zunchado en madera común de 5,0cmx20cmx3,0m (alquiler). Incluye transporte.</v>
          </cell>
        </row>
        <row r="3149">
          <cell r="C3149" t="str">
            <v>Herramienta Menor (Como % de Mano de Obra)</v>
          </cell>
          <cell r="D3149">
            <v>0</v>
          </cell>
          <cell r="E3149">
            <v>0</v>
          </cell>
          <cell r="F3149">
            <v>0</v>
          </cell>
          <cell r="G3149">
            <v>0</v>
          </cell>
          <cell r="H3149">
            <v>0</v>
          </cell>
          <cell r="I3149">
            <v>0</v>
          </cell>
          <cell r="J3149" t="str">
            <v>Dia</v>
          </cell>
          <cell r="K3149">
            <v>0</v>
          </cell>
          <cell r="L3149">
            <v>828</v>
          </cell>
          <cell r="M3149">
            <v>0.05</v>
          </cell>
          <cell r="N3149">
            <v>0</v>
          </cell>
          <cell r="O3149">
            <v>41</v>
          </cell>
          <cell r="P3149">
            <v>0</v>
          </cell>
          <cell r="Q3149">
            <v>0</v>
          </cell>
          <cell r="R3149">
            <v>14186</v>
          </cell>
          <cell r="T3149" t="str">
            <v>Herramienta Menor (Como % de Mano de Obra)</v>
          </cell>
        </row>
        <row r="3150">
          <cell r="C3150">
            <v>0</v>
          </cell>
          <cell r="D3150">
            <v>0</v>
          </cell>
          <cell r="E3150">
            <v>0</v>
          </cell>
          <cell r="F3150">
            <v>0</v>
          </cell>
          <cell r="G3150">
            <v>0</v>
          </cell>
          <cell r="H3150">
            <v>0</v>
          </cell>
          <cell r="I3150">
            <v>0</v>
          </cell>
          <cell r="J3150">
            <v>0</v>
          </cell>
          <cell r="K3150">
            <v>0</v>
          </cell>
          <cell r="L3150">
            <v>6.4000000000000001E-2</v>
          </cell>
          <cell r="M3150" t="str">
            <v>SUBTOTAL $</v>
          </cell>
          <cell r="N3150">
            <v>0</v>
          </cell>
          <cell r="O3150">
            <v>871</v>
          </cell>
          <cell r="P3150">
            <v>0</v>
          </cell>
          <cell r="Q3150">
            <v>0</v>
          </cell>
          <cell r="T3150">
            <v>0</v>
          </cell>
        </row>
        <row r="3151">
          <cell r="C3151" t="str">
            <v>II. MATERIALES</v>
          </cell>
          <cell r="D3151">
            <v>0</v>
          </cell>
          <cell r="E3151">
            <v>0</v>
          </cell>
          <cell r="F3151">
            <v>0</v>
          </cell>
          <cell r="G3151">
            <v>0</v>
          </cell>
          <cell r="H3151">
            <v>0</v>
          </cell>
          <cell r="I3151">
            <v>0</v>
          </cell>
          <cell r="J3151">
            <v>0</v>
          </cell>
          <cell r="K3151">
            <v>0</v>
          </cell>
          <cell r="L3151">
            <v>0</v>
          </cell>
          <cell r="M3151">
            <v>0</v>
          </cell>
          <cell r="N3151">
            <v>0</v>
          </cell>
          <cell r="O3151">
            <v>0</v>
          </cell>
          <cell r="P3151">
            <v>0</v>
          </cell>
          <cell r="Q3151">
            <v>0</v>
          </cell>
          <cell r="T3151">
            <v>0</v>
          </cell>
        </row>
        <row r="3152">
          <cell r="C3152">
            <v>0</v>
          </cell>
          <cell r="D3152">
            <v>0</v>
          </cell>
          <cell r="E3152">
            <v>0</v>
          </cell>
          <cell r="F3152">
            <v>0</v>
          </cell>
          <cell r="G3152">
            <v>0</v>
          </cell>
          <cell r="H3152">
            <v>0</v>
          </cell>
          <cell r="I3152">
            <v>0</v>
          </cell>
          <cell r="J3152">
            <v>0</v>
          </cell>
          <cell r="K3152">
            <v>0</v>
          </cell>
          <cell r="L3152">
            <v>0</v>
          </cell>
          <cell r="M3152">
            <v>0</v>
          </cell>
          <cell r="N3152">
            <v>0</v>
          </cell>
          <cell r="O3152">
            <v>0</v>
          </cell>
          <cell r="P3152">
            <v>0</v>
          </cell>
          <cell r="Q3152">
            <v>0</v>
          </cell>
          <cell r="T3152">
            <v>0</v>
          </cell>
        </row>
        <row r="3153">
          <cell r="C3153" t="str">
            <v>DESCRIPCIÓN</v>
          </cell>
          <cell r="D3153">
            <v>0</v>
          </cell>
          <cell r="E3153">
            <v>0</v>
          </cell>
          <cell r="F3153">
            <v>0</v>
          </cell>
          <cell r="G3153">
            <v>0</v>
          </cell>
          <cell r="H3153">
            <v>0</v>
          </cell>
          <cell r="I3153">
            <v>0</v>
          </cell>
          <cell r="J3153">
            <v>0</v>
          </cell>
          <cell r="K3153" t="str">
            <v>UNIDAD</v>
          </cell>
          <cell r="L3153" t="str">
            <v>CANTIDAD</v>
          </cell>
          <cell r="M3153" t="str">
            <v>PRECIO UNIT.</v>
          </cell>
          <cell r="N3153">
            <v>0</v>
          </cell>
          <cell r="O3153" t="str">
            <v>Vr. UNITARIO</v>
          </cell>
          <cell r="P3153">
            <v>0</v>
          </cell>
          <cell r="Q3153">
            <v>0</v>
          </cell>
          <cell r="T3153">
            <v>0</v>
          </cell>
        </row>
        <row r="3154">
          <cell r="C3154" t="str">
            <v>Perfil C GR50 220 x 80 x 2.5mm x 6m negro - 46.62k aprox.</v>
          </cell>
          <cell r="D3154">
            <v>0</v>
          </cell>
          <cell r="E3154">
            <v>0</v>
          </cell>
          <cell r="F3154">
            <v>0</v>
          </cell>
          <cell r="G3154">
            <v>0</v>
          </cell>
          <cell r="H3154">
            <v>0</v>
          </cell>
          <cell r="I3154">
            <v>0</v>
          </cell>
          <cell r="J3154">
            <v>0</v>
          </cell>
          <cell r="K3154" t="str">
            <v>u</v>
          </cell>
          <cell r="L3154">
            <v>2.2499999999999999E-2</v>
          </cell>
          <cell r="M3154">
            <v>414540</v>
          </cell>
          <cell r="N3154">
            <v>0</v>
          </cell>
          <cell r="O3154">
            <v>9327</v>
          </cell>
          <cell r="P3154">
            <v>0</v>
          </cell>
          <cell r="Q3154">
            <v>0</v>
          </cell>
          <cell r="R3154">
            <v>7.79</v>
          </cell>
          <cell r="T3154" t="str">
            <v>Perfil C GR50 220 x 80 x 2.5mm x 6m negro - 46.62k aprox.</v>
          </cell>
        </row>
        <row r="3155">
          <cell r="C3155" t="str">
            <v>Soldadura 6013 de 1/8</v>
          </cell>
          <cell r="D3155">
            <v>0</v>
          </cell>
          <cell r="E3155">
            <v>0</v>
          </cell>
          <cell r="F3155">
            <v>0</v>
          </cell>
          <cell r="G3155">
            <v>0</v>
          </cell>
          <cell r="H3155">
            <v>0</v>
          </cell>
          <cell r="I3155">
            <v>0</v>
          </cell>
          <cell r="J3155">
            <v>0</v>
          </cell>
          <cell r="K3155" t="str">
            <v>kg</v>
          </cell>
          <cell r="L3155">
            <v>3.5000000000000001E-3</v>
          </cell>
          <cell r="M3155">
            <v>17490</v>
          </cell>
          <cell r="N3155">
            <v>0</v>
          </cell>
          <cell r="O3155">
            <v>61</v>
          </cell>
          <cell r="P3155">
            <v>0</v>
          </cell>
          <cell r="Q3155">
            <v>0</v>
          </cell>
          <cell r="R3155">
            <v>1.21</v>
          </cell>
          <cell r="T3155" t="str">
            <v>Soldadura 6013 de 1/8</v>
          </cell>
        </row>
        <row r="3156">
          <cell r="C3156" t="str">
            <v xml:space="preserve">Wash Primer Negro - 1 Galón
Algreco- One total solution - </v>
          </cell>
          <cell r="D3156">
            <v>0</v>
          </cell>
          <cell r="E3156">
            <v>0</v>
          </cell>
          <cell r="F3156">
            <v>0</v>
          </cell>
          <cell r="G3156">
            <v>0</v>
          </cell>
          <cell r="H3156">
            <v>0</v>
          </cell>
          <cell r="I3156">
            <v>0</v>
          </cell>
          <cell r="J3156">
            <v>0</v>
          </cell>
          <cell r="K3156" t="str">
            <v>G</v>
          </cell>
          <cell r="L3156">
            <v>7.9000000000000008E-3</v>
          </cell>
          <cell r="M3156">
            <v>140969</v>
          </cell>
          <cell r="N3156">
            <v>0</v>
          </cell>
          <cell r="O3156">
            <v>1114</v>
          </cell>
          <cell r="P3156">
            <v>0</v>
          </cell>
          <cell r="Q3156">
            <v>0</v>
          </cell>
          <cell r="R3156">
            <v>2.73</v>
          </cell>
          <cell r="T3156" t="str">
            <v xml:space="preserve">Wash Primer Negro - 1 Galón
Algreco- One total solution - </v>
          </cell>
        </row>
        <row r="3157">
          <cell r="C3157" t="str">
            <v>Pintura anticorrosiva</v>
          </cell>
          <cell r="D3157">
            <v>0</v>
          </cell>
          <cell r="E3157">
            <v>0</v>
          </cell>
          <cell r="F3157">
            <v>0</v>
          </cell>
          <cell r="G3157">
            <v>0</v>
          </cell>
          <cell r="H3157">
            <v>0</v>
          </cell>
          <cell r="I3157">
            <v>0</v>
          </cell>
          <cell r="J3157">
            <v>0</v>
          </cell>
          <cell r="K3157" t="str">
            <v>gal</v>
          </cell>
          <cell r="L3157">
            <v>7.9000000000000008E-3</v>
          </cell>
          <cell r="M3157">
            <v>74690</v>
          </cell>
          <cell r="N3157">
            <v>0</v>
          </cell>
          <cell r="O3157">
            <v>590</v>
          </cell>
          <cell r="P3157">
            <v>0</v>
          </cell>
          <cell r="Q3157">
            <v>0</v>
          </cell>
          <cell r="R3157">
            <v>2.73</v>
          </cell>
          <cell r="T3157" t="str">
            <v>Pintura anticorrosiva</v>
          </cell>
        </row>
        <row r="3158">
          <cell r="C3158" t="str">
            <v xml:space="preserve">Pintura acrílica, esmalte o similar </v>
          </cell>
          <cell r="D3158">
            <v>0</v>
          </cell>
          <cell r="E3158">
            <v>0</v>
          </cell>
          <cell r="F3158">
            <v>0</v>
          </cell>
          <cell r="G3158">
            <v>0</v>
          </cell>
          <cell r="H3158">
            <v>0</v>
          </cell>
          <cell r="I3158">
            <v>0</v>
          </cell>
          <cell r="J3158">
            <v>0</v>
          </cell>
          <cell r="K3158" t="str">
            <v>gal</v>
          </cell>
          <cell r="L3158">
            <v>7.9000000000000008E-3</v>
          </cell>
          <cell r="M3158">
            <v>85900</v>
          </cell>
          <cell r="N3158">
            <v>0</v>
          </cell>
          <cell r="O3158">
            <v>679</v>
          </cell>
          <cell r="P3158">
            <v>0</v>
          </cell>
          <cell r="Q3158">
            <v>0</v>
          </cell>
          <cell r="R3158">
            <v>2.73</v>
          </cell>
          <cell r="T3158" t="str">
            <v xml:space="preserve">Pintura acrílica, esmalte o similar </v>
          </cell>
        </row>
        <row r="3159">
          <cell r="C3159" t="str">
            <v xml:space="preserve">Disolvente para pintura (TINNER)-dilusion 10% del volumen de pintura
</v>
          </cell>
          <cell r="D3159">
            <v>0</v>
          </cell>
          <cell r="E3159">
            <v>0</v>
          </cell>
          <cell r="F3159">
            <v>0</v>
          </cell>
          <cell r="G3159">
            <v>0</v>
          </cell>
          <cell r="H3159">
            <v>0</v>
          </cell>
          <cell r="I3159">
            <v>0</v>
          </cell>
          <cell r="J3159">
            <v>0</v>
          </cell>
          <cell r="K3159" t="str">
            <v>gal</v>
          </cell>
          <cell r="L3159">
            <v>2.3700000000000006E-3</v>
          </cell>
          <cell r="M3159">
            <v>20941</v>
          </cell>
          <cell r="N3159">
            <v>0</v>
          </cell>
          <cell r="O3159">
            <v>50</v>
          </cell>
          <cell r="P3159">
            <v>0</v>
          </cell>
          <cell r="Q3159">
            <v>0</v>
          </cell>
          <cell r="R3159">
            <v>0.82</v>
          </cell>
          <cell r="T3159" t="str">
            <v xml:space="preserve">Disolvente para pintura (TINNER)-dilusion 10% del volumen de pintura
</v>
          </cell>
        </row>
        <row r="3160">
          <cell r="C3160">
            <v>0</v>
          </cell>
          <cell r="D3160">
            <v>0</v>
          </cell>
          <cell r="E3160">
            <v>0</v>
          </cell>
          <cell r="F3160">
            <v>0</v>
          </cell>
          <cell r="G3160">
            <v>0</v>
          </cell>
          <cell r="H3160">
            <v>0</v>
          </cell>
          <cell r="I3160">
            <v>0</v>
          </cell>
          <cell r="J3160">
            <v>0</v>
          </cell>
          <cell r="K3160" t="str">
            <v/>
          </cell>
          <cell r="L3160">
            <v>0</v>
          </cell>
          <cell r="M3160">
            <v>0</v>
          </cell>
          <cell r="N3160">
            <v>0</v>
          </cell>
          <cell r="O3160">
            <v>0</v>
          </cell>
          <cell r="P3160">
            <v>0</v>
          </cell>
          <cell r="Q3160">
            <v>0</v>
          </cell>
          <cell r="R3160">
            <v>0</v>
          </cell>
          <cell r="T3160">
            <v>0</v>
          </cell>
        </row>
        <row r="3161">
          <cell r="C3161">
            <v>0</v>
          </cell>
          <cell r="D3161">
            <v>0</v>
          </cell>
          <cell r="E3161">
            <v>0</v>
          </cell>
          <cell r="F3161">
            <v>0</v>
          </cell>
          <cell r="G3161">
            <v>0</v>
          </cell>
          <cell r="H3161">
            <v>0</v>
          </cell>
          <cell r="I3161">
            <v>0</v>
          </cell>
          <cell r="J3161">
            <v>0</v>
          </cell>
          <cell r="K3161">
            <v>0</v>
          </cell>
          <cell r="L3161">
            <v>0.86870000000000003</v>
          </cell>
          <cell r="M3161" t="str">
            <v>SUBTOTAL $</v>
          </cell>
          <cell r="N3161">
            <v>0</v>
          </cell>
          <cell r="O3161">
            <v>11821</v>
          </cell>
          <cell r="P3161">
            <v>0</v>
          </cell>
          <cell r="Q3161">
            <v>0</v>
          </cell>
          <cell r="T3161">
            <v>0</v>
          </cell>
        </row>
        <row r="3162">
          <cell r="C3162" t="str">
            <v>III. TRANSPORTES</v>
          </cell>
          <cell r="D3162">
            <v>0</v>
          </cell>
          <cell r="E3162">
            <v>0</v>
          </cell>
          <cell r="F3162">
            <v>0</v>
          </cell>
          <cell r="G3162">
            <v>0</v>
          </cell>
          <cell r="H3162">
            <v>0</v>
          </cell>
          <cell r="I3162">
            <v>0</v>
          </cell>
          <cell r="J3162">
            <v>0</v>
          </cell>
          <cell r="K3162">
            <v>0</v>
          </cell>
          <cell r="L3162">
            <v>0</v>
          </cell>
          <cell r="M3162">
            <v>0</v>
          </cell>
          <cell r="N3162">
            <v>0</v>
          </cell>
          <cell r="O3162">
            <v>0</v>
          </cell>
          <cell r="P3162">
            <v>0</v>
          </cell>
          <cell r="Q3162">
            <v>0</v>
          </cell>
          <cell r="T3162">
            <v>0</v>
          </cell>
        </row>
        <row r="3163">
          <cell r="C3163">
            <v>0</v>
          </cell>
          <cell r="D3163">
            <v>0</v>
          </cell>
          <cell r="E3163">
            <v>0</v>
          </cell>
          <cell r="F3163">
            <v>0</v>
          </cell>
          <cell r="G3163">
            <v>0</v>
          </cell>
          <cell r="H3163">
            <v>0</v>
          </cell>
          <cell r="I3163">
            <v>0</v>
          </cell>
          <cell r="J3163">
            <v>0</v>
          </cell>
          <cell r="K3163">
            <v>0</v>
          </cell>
          <cell r="L3163">
            <v>0</v>
          </cell>
          <cell r="M3163">
            <v>0</v>
          </cell>
          <cell r="N3163">
            <v>0</v>
          </cell>
          <cell r="O3163">
            <v>0</v>
          </cell>
          <cell r="P3163">
            <v>0</v>
          </cell>
          <cell r="Q3163">
            <v>0</v>
          </cell>
          <cell r="T3163">
            <v>0</v>
          </cell>
        </row>
        <row r="3164">
          <cell r="C3164" t="str">
            <v>MATERIAL</v>
          </cell>
          <cell r="D3164">
            <v>0</v>
          </cell>
          <cell r="E3164">
            <v>0</v>
          </cell>
          <cell r="F3164">
            <v>0</v>
          </cell>
          <cell r="G3164">
            <v>0</v>
          </cell>
          <cell r="H3164">
            <v>0</v>
          </cell>
          <cell r="I3164">
            <v>0</v>
          </cell>
          <cell r="J3164" t="str">
            <v>VOL. o PESO</v>
          </cell>
          <cell r="K3164" t="str">
            <v>DISTANCIA</v>
          </cell>
          <cell r="L3164" t="str">
            <v>M3 o Ton/Km</v>
          </cell>
          <cell r="M3164" t="str">
            <v>TARIFA</v>
          </cell>
          <cell r="N3164">
            <v>0</v>
          </cell>
          <cell r="O3164" t="str">
            <v>Vr. UNITARIO</v>
          </cell>
          <cell r="P3164">
            <v>0</v>
          </cell>
          <cell r="Q3164">
            <v>0</v>
          </cell>
          <cell r="T3164">
            <v>0</v>
          </cell>
        </row>
        <row r="3165">
          <cell r="C3165" t="str">
            <v>Transporte de acero</v>
          </cell>
          <cell r="D3165">
            <v>0</v>
          </cell>
          <cell r="E3165">
            <v>0</v>
          </cell>
          <cell r="F3165">
            <v>0</v>
          </cell>
          <cell r="G3165">
            <v>0</v>
          </cell>
          <cell r="H3165">
            <v>0</v>
          </cell>
          <cell r="I3165">
            <v>0</v>
          </cell>
          <cell r="J3165" t="str">
            <v>tkm</v>
          </cell>
          <cell r="K3165">
            <v>100</v>
          </cell>
          <cell r="L3165">
            <v>1.1000000000000001E-3</v>
          </cell>
          <cell r="M3165">
            <v>800</v>
          </cell>
          <cell r="N3165">
            <v>0</v>
          </cell>
          <cell r="O3165">
            <v>88</v>
          </cell>
          <cell r="P3165">
            <v>0</v>
          </cell>
          <cell r="Q3165">
            <v>0</v>
          </cell>
          <cell r="R3165">
            <v>38.06</v>
          </cell>
          <cell r="T3165" t="str">
            <v>Transporte de acero</v>
          </cell>
        </row>
        <row r="3166">
          <cell r="C3166">
            <v>0</v>
          </cell>
          <cell r="D3166">
            <v>0</v>
          </cell>
          <cell r="E3166">
            <v>0</v>
          </cell>
          <cell r="F3166">
            <v>0</v>
          </cell>
          <cell r="G3166">
            <v>0</v>
          </cell>
          <cell r="H3166">
            <v>0</v>
          </cell>
          <cell r="I3166">
            <v>0</v>
          </cell>
          <cell r="J3166" t="str">
            <v/>
          </cell>
          <cell r="K3166">
            <v>0</v>
          </cell>
          <cell r="L3166">
            <v>0</v>
          </cell>
          <cell r="M3166">
            <v>0</v>
          </cell>
          <cell r="N3166">
            <v>0</v>
          </cell>
          <cell r="O3166">
            <v>0</v>
          </cell>
          <cell r="P3166">
            <v>0</v>
          </cell>
          <cell r="Q3166">
            <v>0</v>
          </cell>
          <cell r="R3166">
            <v>0</v>
          </cell>
          <cell r="T3166">
            <v>0</v>
          </cell>
        </row>
        <row r="3167">
          <cell r="C3167">
            <v>0</v>
          </cell>
          <cell r="D3167">
            <v>0</v>
          </cell>
          <cell r="E3167">
            <v>0</v>
          </cell>
          <cell r="F3167">
            <v>0</v>
          </cell>
          <cell r="G3167">
            <v>0</v>
          </cell>
          <cell r="H3167">
            <v>0</v>
          </cell>
          <cell r="I3167">
            <v>0</v>
          </cell>
          <cell r="J3167" t="str">
            <v/>
          </cell>
          <cell r="K3167">
            <v>0</v>
          </cell>
          <cell r="L3167">
            <v>0</v>
          </cell>
          <cell r="M3167">
            <v>0</v>
          </cell>
          <cell r="N3167">
            <v>0</v>
          </cell>
          <cell r="O3167">
            <v>0</v>
          </cell>
          <cell r="P3167">
            <v>0</v>
          </cell>
          <cell r="Q3167">
            <v>0</v>
          </cell>
          <cell r="R3167">
            <v>0</v>
          </cell>
          <cell r="T3167">
            <v>0</v>
          </cell>
        </row>
        <row r="3168">
          <cell r="C3168">
            <v>0</v>
          </cell>
          <cell r="D3168">
            <v>0</v>
          </cell>
          <cell r="E3168">
            <v>0</v>
          </cell>
          <cell r="F3168">
            <v>0</v>
          </cell>
          <cell r="G3168">
            <v>0</v>
          </cell>
          <cell r="H3168">
            <v>0</v>
          </cell>
          <cell r="I3168">
            <v>0</v>
          </cell>
          <cell r="J3168">
            <v>0</v>
          </cell>
          <cell r="K3168">
            <v>0</v>
          </cell>
          <cell r="L3168">
            <v>6.4999999999999997E-3</v>
          </cell>
          <cell r="M3168" t="str">
            <v>SUBTOTAL $</v>
          </cell>
          <cell r="N3168">
            <v>0</v>
          </cell>
          <cell r="O3168">
            <v>88</v>
          </cell>
          <cell r="P3168">
            <v>0</v>
          </cell>
          <cell r="Q3168">
            <v>0</v>
          </cell>
          <cell r="T3168">
            <v>0</v>
          </cell>
        </row>
        <row r="3169">
          <cell r="C3169" t="str">
            <v>IV. MANO DE OBRA</v>
          </cell>
          <cell r="D3169">
            <v>0</v>
          </cell>
          <cell r="E3169">
            <v>0</v>
          </cell>
          <cell r="F3169">
            <v>0</v>
          </cell>
          <cell r="G3169">
            <v>0</v>
          </cell>
          <cell r="H3169">
            <v>0</v>
          </cell>
          <cell r="I3169">
            <v>0</v>
          </cell>
          <cell r="J3169">
            <v>0</v>
          </cell>
          <cell r="K3169">
            <v>0</v>
          </cell>
          <cell r="L3169">
            <v>0</v>
          </cell>
          <cell r="M3169">
            <v>0</v>
          </cell>
          <cell r="N3169">
            <v>0</v>
          </cell>
          <cell r="O3169">
            <v>0</v>
          </cell>
          <cell r="P3169">
            <v>0</v>
          </cell>
          <cell r="Q3169">
            <v>0</v>
          </cell>
          <cell r="T3169">
            <v>0</v>
          </cell>
        </row>
        <row r="3170">
          <cell r="C3170">
            <v>0</v>
          </cell>
          <cell r="D3170">
            <v>0</v>
          </cell>
          <cell r="E3170">
            <v>0</v>
          </cell>
          <cell r="F3170">
            <v>0</v>
          </cell>
          <cell r="G3170">
            <v>0</v>
          </cell>
          <cell r="H3170">
            <v>0</v>
          </cell>
          <cell r="I3170">
            <v>0</v>
          </cell>
          <cell r="J3170">
            <v>0</v>
          </cell>
          <cell r="K3170">
            <v>0</v>
          </cell>
          <cell r="L3170">
            <v>0</v>
          </cell>
          <cell r="M3170">
            <v>0</v>
          </cell>
          <cell r="N3170">
            <v>0</v>
          </cell>
          <cell r="O3170">
            <v>0</v>
          </cell>
          <cell r="P3170">
            <v>0</v>
          </cell>
          <cell r="Q3170">
            <v>0</v>
          </cell>
          <cell r="T3170">
            <v>0</v>
          </cell>
        </row>
        <row r="3171">
          <cell r="C3171" t="str">
            <v>TRABAJADOR</v>
          </cell>
          <cell r="D3171">
            <v>0</v>
          </cell>
          <cell r="E3171">
            <v>0</v>
          </cell>
          <cell r="F3171">
            <v>0</v>
          </cell>
          <cell r="G3171">
            <v>0</v>
          </cell>
          <cell r="H3171">
            <v>0</v>
          </cell>
          <cell r="I3171" t="str">
            <v>CANTIDAD</v>
          </cell>
          <cell r="J3171" t="str">
            <v>JORNAL</v>
          </cell>
          <cell r="K3171" t="str">
            <v>PRESTACIONES</v>
          </cell>
          <cell r="L3171" t="str">
            <v>JORNAL TOTAL</v>
          </cell>
          <cell r="M3171" t="str">
            <v>RENDIMIENTO</v>
          </cell>
          <cell r="N3171">
            <v>0</v>
          </cell>
          <cell r="O3171" t="str">
            <v>Vr. UNITARIO</v>
          </cell>
          <cell r="P3171">
            <v>0</v>
          </cell>
          <cell r="Q3171">
            <v>0</v>
          </cell>
          <cell r="R3171">
            <v>0</v>
          </cell>
          <cell r="T3171">
            <v>0</v>
          </cell>
        </row>
        <row r="3172">
          <cell r="C3172" t="str">
            <v>Oficial</v>
          </cell>
          <cell r="D3172">
            <v>0</v>
          </cell>
          <cell r="E3172">
            <v>0</v>
          </cell>
          <cell r="F3172">
            <v>0</v>
          </cell>
          <cell r="G3172">
            <v>0</v>
          </cell>
          <cell r="H3172">
            <v>0</v>
          </cell>
          <cell r="I3172">
            <v>1</v>
          </cell>
          <cell r="J3172">
            <v>88160</v>
          </cell>
          <cell r="K3172">
            <v>1.6933</v>
          </cell>
          <cell r="L3172">
            <v>149281</v>
          </cell>
          <cell r="M3172">
            <v>400</v>
          </cell>
          <cell r="N3172">
            <v>0</v>
          </cell>
          <cell r="O3172">
            <v>373</v>
          </cell>
          <cell r="P3172">
            <v>0</v>
          </cell>
          <cell r="Q3172">
            <v>0</v>
          </cell>
          <cell r="R3172">
            <v>0.87</v>
          </cell>
          <cell r="T3172" t="str">
            <v>Oficial</v>
          </cell>
        </row>
        <row r="3173">
          <cell r="C3173" t="str">
            <v>Ayudante Entendido</v>
          </cell>
          <cell r="D3173">
            <v>0</v>
          </cell>
          <cell r="E3173">
            <v>0</v>
          </cell>
          <cell r="F3173">
            <v>0</v>
          </cell>
          <cell r="G3173">
            <v>0</v>
          </cell>
          <cell r="H3173">
            <v>0</v>
          </cell>
          <cell r="I3173">
            <v>1</v>
          </cell>
          <cell r="J3173">
            <v>60367</v>
          </cell>
          <cell r="K3173">
            <v>1.7181</v>
          </cell>
          <cell r="L3173">
            <v>103717</v>
          </cell>
          <cell r="M3173">
            <v>400</v>
          </cell>
          <cell r="N3173">
            <v>0</v>
          </cell>
          <cell r="O3173">
            <v>259</v>
          </cell>
          <cell r="P3173">
            <v>0</v>
          </cell>
          <cell r="Q3173">
            <v>0</v>
          </cell>
          <cell r="R3173">
            <v>0.87</v>
          </cell>
          <cell r="T3173" t="str">
            <v>Ayudante Entendido</v>
          </cell>
        </row>
        <row r="3174">
          <cell r="C3174" t="str">
            <v>Ayudante Raso</v>
          </cell>
          <cell r="D3174">
            <v>0</v>
          </cell>
          <cell r="E3174">
            <v>0</v>
          </cell>
          <cell r="F3174">
            <v>0</v>
          </cell>
          <cell r="G3174">
            <v>0</v>
          </cell>
          <cell r="H3174">
            <v>0</v>
          </cell>
          <cell r="I3174">
            <v>1</v>
          </cell>
          <cell r="J3174">
            <v>44900</v>
          </cell>
          <cell r="K3174">
            <v>1.744</v>
          </cell>
          <cell r="L3174">
            <v>78306</v>
          </cell>
          <cell r="M3174">
            <v>400</v>
          </cell>
          <cell r="N3174">
            <v>0</v>
          </cell>
          <cell r="O3174">
            <v>196</v>
          </cell>
          <cell r="P3174">
            <v>0</v>
          </cell>
          <cell r="Q3174">
            <v>0</v>
          </cell>
          <cell r="R3174">
            <v>0.87</v>
          </cell>
          <cell r="T3174" t="str">
            <v>Ayudante Raso</v>
          </cell>
        </row>
        <row r="3175">
          <cell r="C3175">
            <v>0</v>
          </cell>
          <cell r="D3175">
            <v>0</v>
          </cell>
          <cell r="E3175">
            <v>0</v>
          </cell>
          <cell r="F3175">
            <v>0</v>
          </cell>
          <cell r="G3175">
            <v>0</v>
          </cell>
          <cell r="H3175">
            <v>0</v>
          </cell>
          <cell r="I3175">
            <v>0</v>
          </cell>
          <cell r="J3175">
            <v>0</v>
          </cell>
          <cell r="K3175">
            <v>0</v>
          </cell>
          <cell r="L3175">
            <v>6.08E-2</v>
          </cell>
          <cell r="M3175" t="str">
            <v>SUBTOTAL $</v>
          </cell>
          <cell r="N3175">
            <v>0</v>
          </cell>
          <cell r="O3175">
            <v>828</v>
          </cell>
          <cell r="P3175">
            <v>0</v>
          </cell>
          <cell r="Q3175">
            <v>0</v>
          </cell>
          <cell r="T3175">
            <v>0</v>
          </cell>
        </row>
        <row r="3176">
          <cell r="C3176">
            <v>0</v>
          </cell>
          <cell r="D3176">
            <v>0</v>
          </cell>
          <cell r="E3176">
            <v>0</v>
          </cell>
          <cell r="F3176">
            <v>0</v>
          </cell>
          <cell r="G3176">
            <v>0</v>
          </cell>
          <cell r="H3176">
            <v>0</v>
          </cell>
          <cell r="I3176">
            <v>0</v>
          </cell>
          <cell r="J3176">
            <v>0</v>
          </cell>
          <cell r="K3176">
            <v>0</v>
          </cell>
          <cell r="L3176">
            <v>0</v>
          </cell>
          <cell r="M3176">
            <v>0</v>
          </cell>
          <cell r="N3176">
            <v>0</v>
          </cell>
          <cell r="O3176">
            <v>0</v>
          </cell>
          <cell r="P3176">
            <v>0</v>
          </cell>
          <cell r="Q3176">
            <v>0</v>
          </cell>
        </row>
        <row r="3177">
          <cell r="C3177" t="str">
            <v>TOTAL COSTO DIRECTO $</v>
          </cell>
          <cell r="D3177">
            <v>0</v>
          </cell>
          <cell r="E3177">
            <v>0</v>
          </cell>
          <cell r="F3177">
            <v>0</v>
          </cell>
          <cell r="G3177">
            <v>0</v>
          </cell>
          <cell r="H3177">
            <v>0</v>
          </cell>
          <cell r="I3177">
            <v>0</v>
          </cell>
          <cell r="J3177">
            <v>0</v>
          </cell>
          <cell r="K3177">
            <v>0</v>
          </cell>
          <cell r="L3177">
            <v>0</v>
          </cell>
          <cell r="M3177">
            <v>0</v>
          </cell>
          <cell r="N3177">
            <v>0</v>
          </cell>
          <cell r="O3177">
            <v>13608</v>
          </cell>
          <cell r="P3177">
            <v>0</v>
          </cell>
          <cell r="Q3177">
            <v>0</v>
          </cell>
        </row>
        <row r="3178">
          <cell r="C3178" t="str">
            <v>V. COSTOS INDIRECTOS</v>
          </cell>
          <cell r="D3178">
            <v>0</v>
          </cell>
          <cell r="E3178">
            <v>0</v>
          </cell>
          <cell r="F3178">
            <v>0</v>
          </cell>
          <cell r="G3178">
            <v>0</v>
          </cell>
          <cell r="H3178">
            <v>0</v>
          </cell>
          <cell r="I3178">
            <v>0</v>
          </cell>
          <cell r="J3178">
            <v>0</v>
          </cell>
          <cell r="K3178">
            <v>0</v>
          </cell>
          <cell r="L3178">
            <v>0</v>
          </cell>
          <cell r="M3178">
            <v>0</v>
          </cell>
          <cell r="N3178">
            <v>0</v>
          </cell>
          <cell r="O3178">
            <v>0</v>
          </cell>
          <cell r="P3178">
            <v>0</v>
          </cell>
          <cell r="Q3178">
            <v>0</v>
          </cell>
        </row>
        <row r="3179">
          <cell r="C3179">
            <v>0</v>
          </cell>
          <cell r="D3179">
            <v>0</v>
          </cell>
          <cell r="E3179">
            <v>0</v>
          </cell>
          <cell r="F3179">
            <v>0</v>
          </cell>
          <cell r="G3179">
            <v>0</v>
          </cell>
          <cell r="H3179">
            <v>0</v>
          </cell>
          <cell r="I3179">
            <v>0</v>
          </cell>
          <cell r="J3179">
            <v>0</v>
          </cell>
          <cell r="K3179">
            <v>0</v>
          </cell>
          <cell r="L3179">
            <v>0</v>
          </cell>
          <cell r="M3179">
            <v>0</v>
          </cell>
          <cell r="N3179">
            <v>0</v>
          </cell>
          <cell r="O3179">
            <v>0</v>
          </cell>
          <cell r="P3179">
            <v>0</v>
          </cell>
          <cell r="Q3179">
            <v>0</v>
          </cell>
        </row>
        <row r="3180">
          <cell r="C3180" t="str">
            <v>Descripción</v>
          </cell>
          <cell r="D3180">
            <v>0</v>
          </cell>
          <cell r="E3180">
            <v>0</v>
          </cell>
          <cell r="F3180">
            <v>0</v>
          </cell>
          <cell r="G3180">
            <v>0</v>
          </cell>
          <cell r="H3180">
            <v>0</v>
          </cell>
          <cell r="I3180">
            <v>0</v>
          </cell>
          <cell r="J3180">
            <v>0</v>
          </cell>
          <cell r="K3180">
            <v>0</v>
          </cell>
          <cell r="L3180" t="str">
            <v>Porcentaje</v>
          </cell>
          <cell r="M3180" t="str">
            <v>Valor Total</v>
          </cell>
          <cell r="N3180">
            <v>0</v>
          </cell>
          <cell r="O3180">
            <v>0</v>
          </cell>
          <cell r="P3180">
            <v>0</v>
          </cell>
          <cell r="Q3180">
            <v>0</v>
          </cell>
        </row>
        <row r="3181">
          <cell r="C3181" t="str">
            <v>ADMINISTRACION</v>
          </cell>
          <cell r="D3181">
            <v>0</v>
          </cell>
          <cell r="E3181">
            <v>0</v>
          </cell>
          <cell r="F3181">
            <v>0</v>
          </cell>
          <cell r="G3181">
            <v>0</v>
          </cell>
          <cell r="H3181">
            <v>0</v>
          </cell>
          <cell r="I3181">
            <v>0</v>
          </cell>
          <cell r="J3181">
            <v>0</v>
          </cell>
          <cell r="K3181">
            <v>0</v>
          </cell>
          <cell r="L3181">
            <v>0.23930000000000001</v>
          </cell>
          <cell r="M3181">
            <v>3256</v>
          </cell>
          <cell r="N3181">
            <v>0</v>
          </cell>
          <cell r="O3181">
            <v>0</v>
          </cell>
          <cell r="P3181">
            <v>0</v>
          </cell>
          <cell r="Q3181">
            <v>0</v>
          </cell>
        </row>
        <row r="3182">
          <cell r="C3182" t="str">
            <v xml:space="preserve">IMPREVISTOS </v>
          </cell>
          <cell r="D3182">
            <v>0</v>
          </cell>
          <cell r="E3182">
            <v>0</v>
          </cell>
          <cell r="F3182">
            <v>0</v>
          </cell>
          <cell r="G3182">
            <v>0</v>
          </cell>
          <cell r="H3182">
            <v>0</v>
          </cell>
          <cell r="I3182">
            <v>0</v>
          </cell>
          <cell r="J3182">
            <v>0</v>
          </cell>
          <cell r="K3182">
            <v>0</v>
          </cell>
          <cell r="L3182">
            <v>0</v>
          </cell>
          <cell r="M3182">
            <v>0</v>
          </cell>
          <cell r="N3182">
            <v>0</v>
          </cell>
          <cell r="O3182">
            <v>0</v>
          </cell>
          <cell r="P3182">
            <v>0</v>
          </cell>
          <cell r="Q3182">
            <v>0</v>
          </cell>
        </row>
        <row r="3183">
          <cell r="C3183" t="str">
            <v>UTILIDAD</v>
          </cell>
          <cell r="D3183">
            <v>0</v>
          </cell>
          <cell r="E3183">
            <v>0</v>
          </cell>
          <cell r="F3183">
            <v>0</v>
          </cell>
          <cell r="G3183">
            <v>0</v>
          </cell>
          <cell r="H3183">
            <v>0</v>
          </cell>
          <cell r="I3183">
            <v>0</v>
          </cell>
          <cell r="J3183">
            <v>0</v>
          </cell>
          <cell r="K3183">
            <v>0</v>
          </cell>
          <cell r="L3183">
            <v>0.05</v>
          </cell>
          <cell r="M3183">
            <v>680</v>
          </cell>
          <cell r="N3183">
            <v>0</v>
          </cell>
          <cell r="O3183">
            <v>0</v>
          </cell>
          <cell r="P3183">
            <v>0</v>
          </cell>
          <cell r="Q3183">
            <v>0</v>
          </cell>
        </row>
        <row r="3184">
          <cell r="C3184" t="str">
            <v>SUBTOTAL $</v>
          </cell>
          <cell r="D3184">
            <v>0</v>
          </cell>
          <cell r="E3184">
            <v>0</v>
          </cell>
          <cell r="F3184">
            <v>0</v>
          </cell>
          <cell r="G3184">
            <v>0</v>
          </cell>
          <cell r="H3184">
            <v>0</v>
          </cell>
          <cell r="I3184">
            <v>0</v>
          </cell>
          <cell r="J3184">
            <v>0</v>
          </cell>
          <cell r="K3184">
            <v>0</v>
          </cell>
          <cell r="L3184">
            <v>0</v>
          </cell>
          <cell r="M3184">
            <v>0</v>
          </cell>
          <cell r="N3184">
            <v>0</v>
          </cell>
          <cell r="O3184">
            <v>3936</v>
          </cell>
          <cell r="P3184">
            <v>0</v>
          </cell>
          <cell r="Q3184">
            <v>0</v>
          </cell>
        </row>
        <row r="3185">
          <cell r="C3185">
            <v>0</v>
          </cell>
          <cell r="D3185">
            <v>0</v>
          </cell>
          <cell r="E3185">
            <v>0</v>
          </cell>
          <cell r="F3185">
            <v>0</v>
          </cell>
          <cell r="G3185">
            <v>0</v>
          </cell>
          <cell r="H3185">
            <v>0</v>
          </cell>
          <cell r="I3185">
            <v>0</v>
          </cell>
          <cell r="J3185">
            <v>0</v>
          </cell>
          <cell r="K3185">
            <v>0</v>
          </cell>
          <cell r="L3185">
            <v>0</v>
          </cell>
          <cell r="M3185">
            <v>0</v>
          </cell>
          <cell r="N3185">
            <v>0</v>
          </cell>
          <cell r="O3185">
            <v>0</v>
          </cell>
          <cell r="P3185">
            <v>0</v>
          </cell>
          <cell r="Q3185">
            <v>0</v>
          </cell>
        </row>
        <row r="3186">
          <cell r="C3186" t="str">
            <v>Precio Unitario Total Aproximado al peso $</v>
          </cell>
          <cell r="D3186">
            <v>0</v>
          </cell>
          <cell r="E3186">
            <v>0</v>
          </cell>
          <cell r="F3186">
            <v>0</v>
          </cell>
          <cell r="G3186">
            <v>0</v>
          </cell>
          <cell r="H3186">
            <v>0</v>
          </cell>
          <cell r="I3186">
            <v>0</v>
          </cell>
          <cell r="J3186">
            <v>0</v>
          </cell>
          <cell r="K3186">
            <v>0</v>
          </cell>
          <cell r="L3186">
            <v>0</v>
          </cell>
          <cell r="M3186">
            <v>0</v>
          </cell>
          <cell r="N3186">
            <v>0</v>
          </cell>
          <cell r="O3186">
            <v>17544</v>
          </cell>
          <cell r="P3186">
            <v>0</v>
          </cell>
          <cell r="Q3186">
            <v>0</v>
          </cell>
        </row>
        <row r="3187">
          <cell r="C3187">
            <v>0</v>
          </cell>
          <cell r="D3187">
            <v>0</v>
          </cell>
          <cell r="E3187">
            <v>0</v>
          </cell>
          <cell r="F3187">
            <v>0</v>
          </cell>
          <cell r="G3187">
            <v>0</v>
          </cell>
          <cell r="H3187">
            <v>0</v>
          </cell>
          <cell r="I3187">
            <v>0</v>
          </cell>
          <cell r="J3187">
            <v>0</v>
          </cell>
          <cell r="K3187">
            <v>0</v>
          </cell>
          <cell r="L3187">
            <v>0</v>
          </cell>
          <cell r="M3187">
            <v>0</v>
          </cell>
          <cell r="N3187">
            <v>0</v>
          </cell>
          <cell r="O3187">
            <v>0</v>
          </cell>
          <cell r="P3187">
            <v>0</v>
          </cell>
          <cell r="Q3187">
            <v>0</v>
          </cell>
        </row>
        <row r="3188">
          <cell r="C3188">
            <v>0</v>
          </cell>
          <cell r="D3188">
            <v>0</v>
          </cell>
          <cell r="E3188">
            <v>0</v>
          </cell>
          <cell r="F3188">
            <v>0</v>
          </cell>
          <cell r="G3188">
            <v>0</v>
          </cell>
          <cell r="H3188">
            <v>0</v>
          </cell>
          <cell r="I3188">
            <v>0</v>
          </cell>
          <cell r="J3188">
            <v>0</v>
          </cell>
          <cell r="K3188">
            <v>0</v>
          </cell>
          <cell r="L3188">
            <v>0</v>
          </cell>
          <cell r="M3188">
            <v>0</v>
          </cell>
          <cell r="N3188">
            <v>0</v>
          </cell>
          <cell r="O3188">
            <v>0</v>
          </cell>
          <cell r="P3188">
            <v>0</v>
          </cell>
          <cell r="Q3188">
            <v>0</v>
          </cell>
        </row>
        <row r="3189">
          <cell r="C3189">
            <v>0</v>
          </cell>
          <cell r="D3189">
            <v>0</v>
          </cell>
          <cell r="E3189">
            <v>0</v>
          </cell>
          <cell r="F3189">
            <v>0</v>
          </cell>
          <cell r="G3189">
            <v>0</v>
          </cell>
          <cell r="H3189" t="str">
            <v>Firma</v>
          </cell>
          <cell r="I3189">
            <v>0</v>
          </cell>
          <cell r="J3189">
            <v>0</v>
          </cell>
          <cell r="K3189">
            <v>0</v>
          </cell>
          <cell r="L3189">
            <v>0</v>
          </cell>
          <cell r="M3189">
            <v>0</v>
          </cell>
          <cell r="N3189">
            <v>0</v>
          </cell>
          <cell r="O3189">
            <v>0</v>
          </cell>
          <cell r="P3189">
            <v>0</v>
          </cell>
          <cell r="Q3189">
            <v>0</v>
          </cell>
        </row>
        <row r="3190">
          <cell r="C3190">
            <v>0</v>
          </cell>
          <cell r="D3190">
            <v>0</v>
          </cell>
          <cell r="E3190">
            <v>0</v>
          </cell>
          <cell r="F3190">
            <v>0</v>
          </cell>
          <cell r="G3190">
            <v>0</v>
          </cell>
          <cell r="H3190" t="str">
            <v>Nombre:</v>
          </cell>
          <cell r="I3190">
            <v>0</v>
          </cell>
          <cell r="J3190">
            <v>0</v>
          </cell>
          <cell r="K3190">
            <v>0</v>
          </cell>
          <cell r="L3190">
            <v>0</v>
          </cell>
          <cell r="M3190">
            <v>0</v>
          </cell>
          <cell r="N3190">
            <v>0</v>
          </cell>
          <cell r="O3190">
            <v>0</v>
          </cell>
          <cell r="P3190">
            <v>0</v>
          </cell>
          <cell r="Q3190">
            <v>0</v>
          </cell>
        </row>
        <row r="3191">
          <cell r="C3191">
            <v>0</v>
          </cell>
          <cell r="D3191">
            <v>0</v>
          </cell>
          <cell r="E3191">
            <v>0</v>
          </cell>
          <cell r="F3191">
            <v>0</v>
          </cell>
          <cell r="G3191">
            <v>0</v>
          </cell>
          <cell r="H3191" t="str">
            <v>Representante Legal del Contratista o su Apoderado</v>
          </cell>
          <cell r="I3191">
            <v>0</v>
          </cell>
          <cell r="J3191">
            <v>0</v>
          </cell>
          <cell r="K3191">
            <v>0</v>
          </cell>
          <cell r="L3191">
            <v>0</v>
          </cell>
          <cell r="M3191">
            <v>0</v>
          </cell>
          <cell r="N3191">
            <v>0</v>
          </cell>
          <cell r="O3191">
            <v>0</v>
          </cell>
          <cell r="P3191">
            <v>0</v>
          </cell>
          <cell r="Q3191">
            <v>0</v>
          </cell>
        </row>
        <row r="3192">
          <cell r="C3192">
            <v>0</v>
          </cell>
          <cell r="D3192">
            <v>0</v>
          </cell>
          <cell r="E3192">
            <v>0</v>
          </cell>
          <cell r="F3192">
            <v>0</v>
          </cell>
          <cell r="G3192">
            <v>0</v>
          </cell>
          <cell r="H3192" t="str">
            <v>Matricula No. :</v>
          </cell>
          <cell r="I3192">
            <v>0</v>
          </cell>
          <cell r="J3192">
            <v>0</v>
          </cell>
          <cell r="K3192">
            <v>0</v>
          </cell>
          <cell r="L3192">
            <v>0</v>
          </cell>
          <cell r="M3192">
            <v>0</v>
          </cell>
          <cell r="N3192">
            <v>0</v>
          </cell>
          <cell r="O3192">
            <v>0</v>
          </cell>
          <cell r="P3192">
            <v>0</v>
          </cell>
          <cell r="Q3192">
            <v>0</v>
          </cell>
        </row>
        <row r="3193">
          <cell r="C3193">
            <v>0</v>
          </cell>
          <cell r="D3193">
            <v>0</v>
          </cell>
          <cell r="E3193">
            <v>0</v>
          </cell>
          <cell r="F3193">
            <v>0</v>
          </cell>
          <cell r="G3193">
            <v>0</v>
          </cell>
          <cell r="H3193" t="str">
            <v xml:space="preserve"> </v>
          </cell>
          <cell r="I3193">
            <v>0</v>
          </cell>
          <cell r="J3193">
            <v>0</v>
          </cell>
          <cell r="K3193">
            <v>0</v>
          </cell>
          <cell r="L3193">
            <v>0</v>
          </cell>
          <cell r="M3193">
            <v>0</v>
          </cell>
          <cell r="N3193">
            <v>0</v>
          </cell>
          <cell r="O3193">
            <v>0</v>
          </cell>
          <cell r="P3193">
            <v>0</v>
          </cell>
          <cell r="Q3193">
            <v>0</v>
          </cell>
        </row>
        <row r="3194">
          <cell r="C3194" t="str">
            <v>OBSERVACIONES INTERVENTORÍA</v>
          </cell>
          <cell r="D3194">
            <v>0</v>
          </cell>
          <cell r="E3194">
            <v>0</v>
          </cell>
          <cell r="F3194">
            <v>0</v>
          </cell>
          <cell r="G3194">
            <v>0</v>
          </cell>
          <cell r="H3194">
            <v>0</v>
          </cell>
          <cell r="I3194">
            <v>0</v>
          </cell>
          <cell r="J3194">
            <v>0</v>
          </cell>
          <cell r="K3194">
            <v>0</v>
          </cell>
          <cell r="L3194">
            <v>0</v>
          </cell>
          <cell r="M3194">
            <v>0</v>
          </cell>
          <cell r="N3194">
            <v>0</v>
          </cell>
          <cell r="O3194">
            <v>0</v>
          </cell>
          <cell r="P3194">
            <v>0</v>
          </cell>
          <cell r="Q3194">
            <v>0</v>
          </cell>
        </row>
        <row r="3195">
          <cell r="C3195">
            <v>0</v>
          </cell>
          <cell r="D3195">
            <v>0</v>
          </cell>
          <cell r="E3195">
            <v>0</v>
          </cell>
          <cell r="F3195">
            <v>0</v>
          </cell>
          <cell r="G3195">
            <v>0</v>
          </cell>
          <cell r="H3195">
            <v>0</v>
          </cell>
          <cell r="I3195">
            <v>0</v>
          </cell>
          <cell r="J3195">
            <v>0</v>
          </cell>
          <cell r="K3195">
            <v>0</v>
          </cell>
          <cell r="L3195">
            <v>0</v>
          </cell>
          <cell r="M3195">
            <v>0</v>
          </cell>
          <cell r="N3195">
            <v>0</v>
          </cell>
          <cell r="O3195">
            <v>0</v>
          </cell>
          <cell r="P3195">
            <v>0</v>
          </cell>
          <cell r="Q3195">
            <v>0</v>
          </cell>
        </row>
        <row r="3196">
          <cell r="C3196">
            <v>0</v>
          </cell>
          <cell r="D3196">
            <v>0</v>
          </cell>
          <cell r="E3196">
            <v>0</v>
          </cell>
          <cell r="F3196">
            <v>0</v>
          </cell>
          <cell r="G3196">
            <v>0</v>
          </cell>
          <cell r="H3196">
            <v>0</v>
          </cell>
          <cell r="I3196">
            <v>0</v>
          </cell>
          <cell r="J3196">
            <v>0</v>
          </cell>
          <cell r="K3196">
            <v>0</v>
          </cell>
          <cell r="L3196">
            <v>0</v>
          </cell>
          <cell r="M3196">
            <v>0</v>
          </cell>
          <cell r="N3196">
            <v>0</v>
          </cell>
          <cell r="O3196">
            <v>0</v>
          </cell>
          <cell r="P3196">
            <v>0</v>
          </cell>
          <cell r="Q3196">
            <v>0</v>
          </cell>
        </row>
        <row r="3197">
          <cell r="C3197">
            <v>0</v>
          </cell>
          <cell r="D3197">
            <v>0</v>
          </cell>
          <cell r="E3197">
            <v>0</v>
          </cell>
          <cell r="F3197">
            <v>0</v>
          </cell>
          <cell r="G3197">
            <v>0</v>
          </cell>
          <cell r="H3197">
            <v>0</v>
          </cell>
          <cell r="I3197">
            <v>0</v>
          </cell>
          <cell r="J3197">
            <v>0</v>
          </cell>
          <cell r="K3197">
            <v>0</v>
          </cell>
          <cell r="L3197">
            <v>0</v>
          </cell>
          <cell r="M3197">
            <v>0</v>
          </cell>
          <cell r="N3197">
            <v>0</v>
          </cell>
          <cell r="O3197">
            <v>0</v>
          </cell>
          <cell r="P3197">
            <v>0</v>
          </cell>
          <cell r="Q3197">
            <v>0</v>
          </cell>
        </row>
        <row r="3198">
          <cell r="C3198" t="str">
            <v>APROBACIÓN POR INTERVENTORÍA</v>
          </cell>
          <cell r="D3198">
            <v>0</v>
          </cell>
          <cell r="E3198">
            <v>0</v>
          </cell>
          <cell r="F3198">
            <v>0</v>
          </cell>
          <cell r="G3198">
            <v>0</v>
          </cell>
          <cell r="H3198">
            <v>0</v>
          </cell>
          <cell r="I3198">
            <v>0</v>
          </cell>
          <cell r="J3198">
            <v>0</v>
          </cell>
          <cell r="K3198">
            <v>0</v>
          </cell>
          <cell r="L3198">
            <v>0</v>
          </cell>
          <cell r="M3198">
            <v>0</v>
          </cell>
          <cell r="N3198">
            <v>0</v>
          </cell>
          <cell r="O3198">
            <v>0</v>
          </cell>
          <cell r="P3198">
            <v>0</v>
          </cell>
          <cell r="Q3198">
            <v>0</v>
          </cell>
        </row>
        <row r="3199">
          <cell r="C3199"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3199">
            <v>0</v>
          </cell>
          <cell r="E3199">
            <v>0</v>
          </cell>
          <cell r="F3199">
            <v>0</v>
          </cell>
          <cell r="G3199">
            <v>0</v>
          </cell>
          <cell r="H3199">
            <v>0</v>
          </cell>
          <cell r="I3199">
            <v>0</v>
          </cell>
          <cell r="J3199">
            <v>0</v>
          </cell>
          <cell r="K3199">
            <v>0</v>
          </cell>
          <cell r="L3199">
            <v>0</v>
          </cell>
          <cell r="M3199">
            <v>0</v>
          </cell>
          <cell r="N3199">
            <v>0</v>
          </cell>
          <cell r="O3199">
            <v>0</v>
          </cell>
          <cell r="P3199">
            <v>0</v>
          </cell>
          <cell r="Q3199">
            <v>0</v>
          </cell>
        </row>
        <row r="3200">
          <cell r="C3200">
            <v>0</v>
          </cell>
          <cell r="D3200">
            <v>0</v>
          </cell>
          <cell r="E3200">
            <v>0</v>
          </cell>
          <cell r="F3200">
            <v>0</v>
          </cell>
          <cell r="G3200">
            <v>0</v>
          </cell>
          <cell r="H3200">
            <v>0</v>
          </cell>
          <cell r="I3200">
            <v>0</v>
          </cell>
          <cell r="J3200">
            <v>0</v>
          </cell>
          <cell r="K3200">
            <v>0</v>
          </cell>
          <cell r="L3200">
            <v>0</v>
          </cell>
          <cell r="M3200">
            <v>0</v>
          </cell>
          <cell r="N3200">
            <v>0</v>
          </cell>
          <cell r="O3200">
            <v>0</v>
          </cell>
          <cell r="P3200">
            <v>0</v>
          </cell>
          <cell r="Q3200">
            <v>0</v>
          </cell>
        </row>
        <row r="3201">
          <cell r="C3201"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3201">
            <v>0</v>
          </cell>
          <cell r="E3201">
            <v>0</v>
          </cell>
          <cell r="F3201">
            <v>0</v>
          </cell>
          <cell r="G3201">
            <v>0</v>
          </cell>
          <cell r="H3201">
            <v>0</v>
          </cell>
          <cell r="I3201">
            <v>0</v>
          </cell>
          <cell r="J3201">
            <v>0</v>
          </cell>
          <cell r="K3201">
            <v>0</v>
          </cell>
          <cell r="L3201">
            <v>0</v>
          </cell>
          <cell r="M3201">
            <v>0</v>
          </cell>
          <cell r="N3201">
            <v>0</v>
          </cell>
          <cell r="O3201">
            <v>0</v>
          </cell>
          <cell r="P3201">
            <v>0</v>
          </cell>
          <cell r="Q3201">
            <v>0</v>
          </cell>
        </row>
        <row r="3202">
          <cell r="C3202">
            <v>0</v>
          </cell>
          <cell r="D3202">
            <v>0</v>
          </cell>
          <cell r="E3202">
            <v>0</v>
          </cell>
          <cell r="F3202">
            <v>0</v>
          </cell>
          <cell r="G3202">
            <v>0</v>
          </cell>
          <cell r="H3202">
            <v>0</v>
          </cell>
          <cell r="I3202">
            <v>0</v>
          </cell>
          <cell r="J3202">
            <v>0</v>
          </cell>
          <cell r="K3202">
            <v>0</v>
          </cell>
          <cell r="L3202">
            <v>0</v>
          </cell>
          <cell r="M3202">
            <v>0</v>
          </cell>
          <cell r="N3202">
            <v>0</v>
          </cell>
          <cell r="O3202">
            <v>0</v>
          </cell>
          <cell r="P3202">
            <v>0</v>
          </cell>
          <cell r="Q3202">
            <v>0</v>
          </cell>
        </row>
        <row r="3203">
          <cell r="C3203">
            <v>0</v>
          </cell>
          <cell r="D3203">
            <v>0</v>
          </cell>
          <cell r="E3203">
            <v>0</v>
          </cell>
          <cell r="F3203">
            <v>0</v>
          </cell>
          <cell r="G3203">
            <v>0</v>
          </cell>
          <cell r="H3203">
            <v>0</v>
          </cell>
          <cell r="I3203">
            <v>0</v>
          </cell>
          <cell r="J3203">
            <v>0</v>
          </cell>
          <cell r="K3203">
            <v>0</v>
          </cell>
          <cell r="L3203">
            <v>0</v>
          </cell>
          <cell r="M3203">
            <v>0</v>
          </cell>
          <cell r="N3203">
            <v>0</v>
          </cell>
          <cell r="O3203">
            <v>0</v>
          </cell>
          <cell r="P3203">
            <v>0</v>
          </cell>
          <cell r="Q3203">
            <v>0</v>
          </cell>
        </row>
        <row r="3204">
          <cell r="C3204">
            <v>0</v>
          </cell>
          <cell r="D3204">
            <v>0</v>
          </cell>
          <cell r="E3204">
            <v>0</v>
          </cell>
          <cell r="F3204">
            <v>0</v>
          </cell>
          <cell r="G3204">
            <v>0</v>
          </cell>
          <cell r="H3204" t="str">
            <v>Firma</v>
          </cell>
          <cell r="I3204">
            <v>0</v>
          </cell>
          <cell r="J3204">
            <v>0</v>
          </cell>
          <cell r="K3204">
            <v>0</v>
          </cell>
          <cell r="L3204">
            <v>0</v>
          </cell>
          <cell r="M3204">
            <v>0</v>
          </cell>
          <cell r="N3204">
            <v>0</v>
          </cell>
          <cell r="O3204">
            <v>0</v>
          </cell>
          <cell r="P3204">
            <v>0</v>
          </cell>
          <cell r="Q3204">
            <v>0</v>
          </cell>
        </row>
        <row r="3205">
          <cell r="C3205">
            <v>0</v>
          </cell>
          <cell r="D3205">
            <v>0</v>
          </cell>
          <cell r="E3205">
            <v>0</v>
          </cell>
          <cell r="F3205">
            <v>0</v>
          </cell>
          <cell r="G3205">
            <v>0</v>
          </cell>
          <cell r="H3205" t="str">
            <v>Nombre:</v>
          </cell>
          <cell r="I3205">
            <v>0</v>
          </cell>
          <cell r="J3205">
            <v>0</v>
          </cell>
          <cell r="K3205">
            <v>0</v>
          </cell>
          <cell r="L3205">
            <v>0</v>
          </cell>
          <cell r="M3205">
            <v>0</v>
          </cell>
          <cell r="N3205">
            <v>0</v>
          </cell>
          <cell r="O3205">
            <v>0</v>
          </cell>
          <cell r="P3205">
            <v>0</v>
          </cell>
          <cell r="Q3205">
            <v>0</v>
          </cell>
        </row>
        <row r="3206">
          <cell r="C3206">
            <v>0</v>
          </cell>
          <cell r="D3206">
            <v>0</v>
          </cell>
          <cell r="E3206">
            <v>0</v>
          </cell>
          <cell r="F3206">
            <v>0</v>
          </cell>
          <cell r="G3206">
            <v>0</v>
          </cell>
          <cell r="H3206" t="str">
            <v>Representante Legal del Interventor o su Apoderado</v>
          </cell>
          <cell r="I3206">
            <v>0</v>
          </cell>
          <cell r="J3206">
            <v>0</v>
          </cell>
          <cell r="K3206">
            <v>0</v>
          </cell>
          <cell r="L3206">
            <v>0</v>
          </cell>
          <cell r="M3206">
            <v>0</v>
          </cell>
          <cell r="N3206">
            <v>0</v>
          </cell>
          <cell r="O3206">
            <v>0</v>
          </cell>
          <cell r="P3206">
            <v>0</v>
          </cell>
          <cell r="Q3206">
            <v>0</v>
          </cell>
        </row>
        <row r="3207">
          <cell r="C3207">
            <v>0</v>
          </cell>
          <cell r="D3207">
            <v>0</v>
          </cell>
          <cell r="E3207">
            <v>0</v>
          </cell>
          <cell r="F3207">
            <v>0</v>
          </cell>
          <cell r="G3207">
            <v>0</v>
          </cell>
          <cell r="H3207" t="str">
            <v>Matricula No. :</v>
          </cell>
          <cell r="I3207">
            <v>0</v>
          </cell>
          <cell r="J3207">
            <v>0</v>
          </cell>
          <cell r="K3207">
            <v>0</v>
          </cell>
          <cell r="L3207">
            <v>0</v>
          </cell>
          <cell r="M3207">
            <v>0</v>
          </cell>
          <cell r="N3207">
            <v>0</v>
          </cell>
          <cell r="O3207">
            <v>0</v>
          </cell>
          <cell r="P3207">
            <v>0</v>
          </cell>
          <cell r="Q3207">
            <v>0</v>
          </cell>
        </row>
        <row r="3208">
          <cell r="C3208">
            <v>0</v>
          </cell>
          <cell r="D3208">
            <v>0</v>
          </cell>
          <cell r="E3208">
            <v>0</v>
          </cell>
          <cell r="F3208">
            <v>0</v>
          </cell>
          <cell r="G3208">
            <v>0</v>
          </cell>
          <cell r="H3208">
            <v>0</v>
          </cell>
          <cell r="I3208">
            <v>0</v>
          </cell>
          <cell r="J3208">
            <v>0</v>
          </cell>
          <cell r="K3208">
            <v>0</v>
          </cell>
          <cell r="L3208">
            <v>0</v>
          </cell>
          <cell r="M3208">
            <v>0</v>
          </cell>
          <cell r="N3208">
            <v>0</v>
          </cell>
          <cell r="O3208">
            <v>0</v>
          </cell>
          <cell r="P3208">
            <v>0</v>
          </cell>
          <cell r="Q3208">
            <v>0</v>
          </cell>
        </row>
        <row r="3209">
          <cell r="C3209">
            <v>0</v>
          </cell>
          <cell r="D3209">
            <v>0</v>
          </cell>
          <cell r="E3209">
            <v>0</v>
          </cell>
          <cell r="F3209">
            <v>0</v>
          </cell>
          <cell r="G3209">
            <v>0</v>
          </cell>
          <cell r="H3209">
            <v>0</v>
          </cell>
          <cell r="I3209">
            <v>0</v>
          </cell>
          <cell r="J3209">
            <v>0</v>
          </cell>
          <cell r="K3209">
            <v>0</v>
          </cell>
          <cell r="L3209">
            <v>0</v>
          </cell>
          <cell r="M3209">
            <v>0</v>
          </cell>
          <cell r="N3209">
            <v>0</v>
          </cell>
          <cell r="O3209">
            <v>0</v>
          </cell>
          <cell r="P3209">
            <v>0</v>
          </cell>
          <cell r="Q3209">
            <v>0</v>
          </cell>
        </row>
        <row r="3211">
          <cell r="C3211">
            <v>0</v>
          </cell>
          <cell r="D3211">
            <v>0</v>
          </cell>
          <cell r="E3211">
            <v>0</v>
          </cell>
          <cell r="F3211">
            <v>0</v>
          </cell>
          <cell r="G3211">
            <v>0</v>
          </cell>
          <cell r="H3211">
            <v>0</v>
          </cell>
          <cell r="I3211">
            <v>0</v>
          </cell>
          <cell r="J3211">
            <v>0</v>
          </cell>
          <cell r="K3211">
            <v>0</v>
          </cell>
          <cell r="L3211">
            <v>0</v>
          </cell>
          <cell r="M3211">
            <v>0</v>
          </cell>
          <cell r="N3211">
            <v>0</v>
          </cell>
          <cell r="O3211">
            <v>0</v>
          </cell>
          <cell r="P3211">
            <v>0</v>
          </cell>
          <cell r="Q3211">
            <v>0</v>
          </cell>
        </row>
        <row r="3212">
          <cell r="C3212" t="str">
            <v>Formulario 1 - Propuesta económica  - Documento tipo de selección abreviada de menor cuantía - versión 2</v>
          </cell>
          <cell r="D3212">
            <v>0</v>
          </cell>
          <cell r="E3212">
            <v>0</v>
          </cell>
          <cell r="F3212">
            <v>0</v>
          </cell>
          <cell r="G3212">
            <v>0</v>
          </cell>
          <cell r="H3212">
            <v>0</v>
          </cell>
          <cell r="I3212">
            <v>0</v>
          </cell>
          <cell r="J3212">
            <v>0</v>
          </cell>
          <cell r="K3212">
            <v>0</v>
          </cell>
          <cell r="L3212">
            <v>0</v>
          </cell>
          <cell r="M3212">
            <v>0</v>
          </cell>
          <cell r="N3212">
            <v>0</v>
          </cell>
          <cell r="O3212">
            <v>0</v>
          </cell>
          <cell r="P3212">
            <v>0</v>
          </cell>
          <cell r="Q3212">
            <v>0</v>
          </cell>
        </row>
        <row r="3213">
          <cell r="C3213" t="str">
            <v>Código</v>
          </cell>
          <cell r="D3213" t="str">
            <v>CCE-EICP-FM-25</v>
          </cell>
          <cell r="E3213" t="str">
            <v>Versión</v>
          </cell>
          <cell r="F3213">
            <v>2</v>
          </cell>
          <cell r="G3213">
            <v>0</v>
          </cell>
          <cell r="H3213">
            <v>0</v>
          </cell>
          <cell r="I3213">
            <v>0</v>
          </cell>
          <cell r="J3213">
            <v>0</v>
          </cell>
          <cell r="K3213">
            <v>0</v>
          </cell>
          <cell r="L3213">
            <v>0</v>
          </cell>
          <cell r="M3213">
            <v>0</v>
          </cell>
          <cell r="N3213">
            <v>0</v>
          </cell>
          <cell r="O3213">
            <v>0</v>
          </cell>
          <cell r="P3213">
            <v>0</v>
          </cell>
          <cell r="Q3213">
            <v>0</v>
          </cell>
        </row>
        <row r="3214">
          <cell r="C3214">
            <v>0</v>
          </cell>
          <cell r="D3214">
            <v>0</v>
          </cell>
          <cell r="E3214">
            <v>0</v>
          </cell>
          <cell r="F3214">
            <v>0</v>
          </cell>
          <cell r="G3214">
            <v>0</v>
          </cell>
          <cell r="H3214">
            <v>0</v>
          </cell>
          <cell r="I3214">
            <v>0</v>
          </cell>
          <cell r="J3214">
            <v>0</v>
          </cell>
          <cell r="K3214">
            <v>0</v>
          </cell>
          <cell r="L3214">
            <v>0</v>
          </cell>
          <cell r="M3214">
            <v>0</v>
          </cell>
          <cell r="N3214">
            <v>0</v>
          </cell>
          <cell r="O3214">
            <v>0</v>
          </cell>
          <cell r="P3214">
            <v>0</v>
          </cell>
          <cell r="Q3214">
            <v>0</v>
          </cell>
        </row>
        <row r="3215">
          <cell r="C3215" t="str">
            <v>[La entidad podrá utilizar este formato para la presentación de los análisis de precios unitarios el contratista en la oportunidad prevista en el numeral 8.1. del Documento Base]</v>
          </cell>
          <cell r="D3215">
            <v>0</v>
          </cell>
          <cell r="E3215">
            <v>0</v>
          </cell>
          <cell r="F3215">
            <v>0</v>
          </cell>
          <cell r="G3215">
            <v>0</v>
          </cell>
          <cell r="H3215">
            <v>0</v>
          </cell>
          <cell r="I3215">
            <v>0</v>
          </cell>
          <cell r="J3215">
            <v>0</v>
          </cell>
          <cell r="K3215">
            <v>0</v>
          </cell>
          <cell r="L3215">
            <v>0</v>
          </cell>
          <cell r="M3215">
            <v>0</v>
          </cell>
          <cell r="N3215">
            <v>0</v>
          </cell>
          <cell r="O3215">
            <v>0</v>
          </cell>
          <cell r="P3215">
            <v>0</v>
          </cell>
          <cell r="Q3215">
            <v>0</v>
          </cell>
        </row>
        <row r="3216">
          <cell r="C3216">
            <v>0</v>
          </cell>
          <cell r="D3216">
            <v>0</v>
          </cell>
          <cell r="E3216">
            <v>0</v>
          </cell>
          <cell r="F3216">
            <v>0</v>
          </cell>
          <cell r="G3216">
            <v>0</v>
          </cell>
          <cell r="H3216">
            <v>0</v>
          </cell>
          <cell r="I3216">
            <v>0</v>
          </cell>
          <cell r="J3216">
            <v>0</v>
          </cell>
          <cell r="K3216">
            <v>0</v>
          </cell>
          <cell r="L3216">
            <v>0</v>
          </cell>
          <cell r="M3216">
            <v>0</v>
          </cell>
          <cell r="N3216">
            <v>0</v>
          </cell>
          <cell r="O3216">
            <v>0</v>
          </cell>
          <cell r="P3216">
            <v>0</v>
          </cell>
          <cell r="Q3216">
            <v>0</v>
          </cell>
        </row>
        <row r="3217">
          <cell r="C3217">
            <v>0</v>
          </cell>
          <cell r="D3217">
            <v>0</v>
          </cell>
          <cell r="E3217">
            <v>0</v>
          </cell>
          <cell r="F3217">
            <v>0</v>
          </cell>
          <cell r="G3217">
            <v>0</v>
          </cell>
          <cell r="H3217">
            <v>0</v>
          </cell>
          <cell r="I3217">
            <v>0</v>
          </cell>
          <cell r="J3217">
            <v>0</v>
          </cell>
          <cell r="K3217">
            <v>0</v>
          </cell>
          <cell r="L3217">
            <v>0</v>
          </cell>
          <cell r="M3217">
            <v>0</v>
          </cell>
          <cell r="N3217">
            <v>0</v>
          </cell>
          <cell r="O3217">
            <v>0</v>
          </cell>
          <cell r="P3217">
            <v>0</v>
          </cell>
          <cell r="Q3217">
            <v>0</v>
          </cell>
        </row>
        <row r="3218">
          <cell r="C3218">
            <v>0</v>
          </cell>
          <cell r="D3218" t="str">
            <v>MUNICIPIO DE CONCORDIA, ANTIOQUIA</v>
          </cell>
          <cell r="E3218">
            <v>0</v>
          </cell>
          <cell r="F3218">
            <v>0</v>
          </cell>
          <cell r="G3218">
            <v>0</v>
          </cell>
          <cell r="H3218">
            <v>0</v>
          </cell>
          <cell r="I3218">
            <v>0</v>
          </cell>
          <cell r="J3218">
            <v>0</v>
          </cell>
          <cell r="K3218">
            <v>0</v>
          </cell>
          <cell r="L3218">
            <v>0</v>
          </cell>
          <cell r="M3218">
            <v>0</v>
          </cell>
          <cell r="N3218">
            <v>0</v>
          </cell>
          <cell r="O3218">
            <v>0</v>
          </cell>
          <cell r="P3218">
            <v>0</v>
          </cell>
          <cell r="Q3218">
            <v>0</v>
          </cell>
        </row>
        <row r="3219">
          <cell r="C3219">
            <v>0</v>
          </cell>
          <cell r="D3219">
            <v>0</v>
          </cell>
          <cell r="E3219">
            <v>0</v>
          </cell>
          <cell r="F3219">
            <v>0</v>
          </cell>
          <cell r="G3219">
            <v>0</v>
          </cell>
          <cell r="H3219">
            <v>0</v>
          </cell>
          <cell r="I3219">
            <v>0</v>
          </cell>
          <cell r="J3219">
            <v>0</v>
          </cell>
          <cell r="K3219">
            <v>0</v>
          </cell>
          <cell r="L3219" t="str">
            <v>VERSIÓN</v>
          </cell>
          <cell r="M3219">
            <v>0</v>
          </cell>
          <cell r="N3219">
            <v>0</v>
          </cell>
          <cell r="O3219">
            <v>0</v>
          </cell>
          <cell r="P3219">
            <v>0</v>
          </cell>
          <cell r="Q3219">
            <v>0</v>
          </cell>
        </row>
        <row r="3220">
          <cell r="C3220">
            <v>0</v>
          </cell>
          <cell r="D3220" t="str">
            <v xml:space="preserve">[NÚMERO DEL PROCESO] </v>
          </cell>
          <cell r="E3220">
            <v>0</v>
          </cell>
          <cell r="F3220">
            <v>0</v>
          </cell>
          <cell r="G3220">
            <v>0</v>
          </cell>
          <cell r="H3220">
            <v>0</v>
          </cell>
          <cell r="I3220">
            <v>0</v>
          </cell>
          <cell r="J3220">
            <v>0</v>
          </cell>
          <cell r="K3220">
            <v>0</v>
          </cell>
          <cell r="L3220">
            <v>0</v>
          </cell>
          <cell r="M3220">
            <v>0</v>
          </cell>
          <cell r="N3220">
            <v>0</v>
          </cell>
          <cell r="O3220">
            <v>0</v>
          </cell>
          <cell r="P3220">
            <v>0</v>
          </cell>
          <cell r="Q3220">
            <v>0</v>
          </cell>
        </row>
        <row r="3221">
          <cell r="C3221">
            <v>0</v>
          </cell>
          <cell r="D3221">
            <v>0</v>
          </cell>
          <cell r="E3221">
            <v>0</v>
          </cell>
          <cell r="F3221">
            <v>0</v>
          </cell>
          <cell r="G3221">
            <v>0</v>
          </cell>
          <cell r="H3221">
            <v>0</v>
          </cell>
          <cell r="I3221">
            <v>0</v>
          </cell>
          <cell r="J3221">
            <v>0</v>
          </cell>
          <cell r="K3221">
            <v>0</v>
          </cell>
          <cell r="L3221" t="str">
            <v>PÁGINA</v>
          </cell>
          <cell r="M3221">
            <v>1</v>
          </cell>
          <cell r="N3221" t="str">
            <v>DE</v>
          </cell>
          <cell r="O3221">
            <v>1</v>
          </cell>
          <cell r="P3221">
            <v>0</v>
          </cell>
          <cell r="Q3221">
            <v>0</v>
          </cell>
        </row>
        <row r="3222">
          <cell r="C3222">
            <v>0</v>
          </cell>
          <cell r="D3222" t="str">
            <v xml:space="preserve">ANALISIS DE PRECIOS UNITARIOS </v>
          </cell>
          <cell r="E3222">
            <v>0</v>
          </cell>
          <cell r="F3222">
            <v>0</v>
          </cell>
          <cell r="G3222">
            <v>0</v>
          </cell>
          <cell r="H3222">
            <v>0</v>
          </cell>
          <cell r="I3222">
            <v>0</v>
          </cell>
          <cell r="J3222">
            <v>0</v>
          </cell>
          <cell r="K3222">
            <v>0</v>
          </cell>
          <cell r="L3222">
            <v>0</v>
          </cell>
          <cell r="M3222">
            <v>0</v>
          </cell>
          <cell r="N3222">
            <v>0</v>
          </cell>
          <cell r="O3222">
            <v>0</v>
          </cell>
          <cell r="P3222">
            <v>0</v>
          </cell>
          <cell r="Q3222">
            <v>0</v>
          </cell>
        </row>
        <row r="3223">
          <cell r="C3223">
            <v>0</v>
          </cell>
          <cell r="D3223">
            <v>0</v>
          </cell>
          <cell r="E3223">
            <v>0</v>
          </cell>
          <cell r="F3223">
            <v>0</v>
          </cell>
          <cell r="G3223">
            <v>0</v>
          </cell>
          <cell r="H3223">
            <v>0</v>
          </cell>
          <cell r="I3223">
            <v>0</v>
          </cell>
          <cell r="J3223">
            <v>0</v>
          </cell>
          <cell r="K3223">
            <v>0</v>
          </cell>
          <cell r="L3223">
            <v>0</v>
          </cell>
          <cell r="M3223">
            <v>0</v>
          </cell>
          <cell r="N3223">
            <v>0</v>
          </cell>
          <cell r="O3223">
            <v>0</v>
          </cell>
          <cell r="P3223">
            <v>0</v>
          </cell>
          <cell r="Q3223">
            <v>0</v>
          </cell>
        </row>
        <row r="3224">
          <cell r="C3224">
            <v>0</v>
          </cell>
          <cell r="D3224">
            <v>0</v>
          </cell>
          <cell r="E3224">
            <v>0</v>
          </cell>
          <cell r="F3224">
            <v>0</v>
          </cell>
          <cell r="G3224">
            <v>0</v>
          </cell>
          <cell r="H3224">
            <v>0</v>
          </cell>
          <cell r="I3224">
            <v>0</v>
          </cell>
          <cell r="J3224">
            <v>0</v>
          </cell>
          <cell r="K3224">
            <v>0</v>
          </cell>
          <cell r="L3224" t="str">
            <v>FECHA</v>
          </cell>
          <cell r="M3224" t="str">
            <v>DD</v>
          </cell>
          <cell r="N3224" t="str">
            <v>MM</v>
          </cell>
          <cell r="O3224" t="str">
            <v>AA</v>
          </cell>
          <cell r="P3224">
            <v>0</v>
          </cell>
          <cell r="Q3224">
            <v>0</v>
          </cell>
        </row>
        <row r="3225">
          <cell r="C3225">
            <v>0</v>
          </cell>
          <cell r="D3225">
            <v>0</v>
          </cell>
          <cell r="E3225">
            <v>0</v>
          </cell>
          <cell r="F3225">
            <v>0</v>
          </cell>
          <cell r="G3225">
            <v>0</v>
          </cell>
          <cell r="H3225">
            <v>0</v>
          </cell>
          <cell r="I3225">
            <v>0</v>
          </cell>
          <cell r="J3225">
            <v>0</v>
          </cell>
          <cell r="K3225">
            <v>0</v>
          </cell>
          <cell r="L3225">
            <v>0</v>
          </cell>
          <cell r="M3225">
            <v>8</v>
          </cell>
          <cell r="N3225">
            <v>5</v>
          </cell>
          <cell r="O3225">
            <v>2023</v>
          </cell>
          <cell r="P3225">
            <v>0</v>
          </cell>
          <cell r="Q3225">
            <v>0</v>
          </cell>
        </row>
        <row r="3226">
          <cell r="C3226" t="str">
            <v>ITEMS DE LA PROPUESTA ECONÓMICA</v>
          </cell>
          <cell r="D3226">
            <v>0</v>
          </cell>
          <cell r="E3226">
            <v>0</v>
          </cell>
          <cell r="F3226">
            <v>0</v>
          </cell>
          <cell r="G3226">
            <v>0</v>
          </cell>
          <cell r="H3226">
            <v>0</v>
          </cell>
          <cell r="I3226" t="str">
            <v>ITEMS NO PREVISTOS</v>
          </cell>
          <cell r="J3226">
            <v>0</v>
          </cell>
          <cell r="K3226">
            <v>0</v>
          </cell>
          <cell r="L3226">
            <v>0</v>
          </cell>
          <cell r="M3226">
            <v>0</v>
          </cell>
          <cell r="N3226">
            <v>0</v>
          </cell>
          <cell r="O3226">
            <v>0</v>
          </cell>
          <cell r="P3226">
            <v>0</v>
          </cell>
          <cell r="Q3226">
            <v>0</v>
          </cell>
        </row>
        <row r="3227">
          <cell r="C3227">
            <v>0</v>
          </cell>
          <cell r="D3227">
            <v>0</v>
          </cell>
          <cell r="E3227">
            <v>0</v>
          </cell>
          <cell r="F3227">
            <v>0</v>
          </cell>
          <cell r="G3227">
            <v>0</v>
          </cell>
          <cell r="H3227">
            <v>0</v>
          </cell>
          <cell r="I3227">
            <v>0</v>
          </cell>
          <cell r="J3227">
            <v>0</v>
          </cell>
          <cell r="K3227">
            <v>0</v>
          </cell>
          <cell r="L3227">
            <v>0</v>
          </cell>
          <cell r="M3227">
            <v>0</v>
          </cell>
          <cell r="N3227">
            <v>0</v>
          </cell>
          <cell r="O3227">
            <v>0</v>
          </cell>
          <cell r="P3227">
            <v>0</v>
          </cell>
          <cell r="Q3227">
            <v>0</v>
          </cell>
        </row>
        <row r="3228">
          <cell r="C3228">
            <v>0</v>
          </cell>
          <cell r="D3228">
            <v>0</v>
          </cell>
          <cell r="E3228">
            <v>0</v>
          </cell>
          <cell r="F3228">
            <v>0</v>
          </cell>
          <cell r="G3228">
            <v>0</v>
          </cell>
          <cell r="H3228">
            <v>0</v>
          </cell>
          <cell r="I3228">
            <v>0</v>
          </cell>
          <cell r="J3228">
            <v>0</v>
          </cell>
          <cell r="K3228">
            <v>0</v>
          </cell>
          <cell r="L3228">
            <v>0</v>
          </cell>
          <cell r="M3228">
            <v>0</v>
          </cell>
          <cell r="N3228">
            <v>0</v>
          </cell>
          <cell r="O3228">
            <v>0</v>
          </cell>
          <cell r="P3228">
            <v>0</v>
          </cell>
          <cell r="Q3228">
            <v>0</v>
          </cell>
        </row>
        <row r="3229">
          <cell r="C3229">
            <v>0</v>
          </cell>
          <cell r="D3229">
            <v>0</v>
          </cell>
          <cell r="E3229">
            <v>0</v>
          </cell>
          <cell r="F3229">
            <v>0</v>
          </cell>
          <cell r="G3229">
            <v>0</v>
          </cell>
          <cell r="H3229">
            <v>0</v>
          </cell>
          <cell r="I3229">
            <v>0</v>
          </cell>
          <cell r="J3229">
            <v>0</v>
          </cell>
          <cell r="K3229">
            <v>0</v>
          </cell>
          <cell r="L3229">
            <v>0</v>
          </cell>
          <cell r="M3229">
            <v>0</v>
          </cell>
          <cell r="N3229">
            <v>0</v>
          </cell>
          <cell r="O3229">
            <v>0</v>
          </cell>
          <cell r="P3229">
            <v>0</v>
          </cell>
          <cell r="Q3229">
            <v>0</v>
          </cell>
        </row>
        <row r="3230">
          <cell r="C3230" t="str">
            <v>DATOS ESPECÍFICOS</v>
          </cell>
          <cell r="D3230">
            <v>0</v>
          </cell>
          <cell r="E3230">
            <v>0</v>
          </cell>
          <cell r="F3230">
            <v>0</v>
          </cell>
          <cell r="G3230">
            <v>0</v>
          </cell>
          <cell r="H3230">
            <v>0</v>
          </cell>
          <cell r="I3230">
            <v>0</v>
          </cell>
          <cell r="J3230">
            <v>0</v>
          </cell>
          <cell r="K3230">
            <v>0</v>
          </cell>
          <cell r="L3230">
            <v>0</v>
          </cell>
          <cell r="M3230">
            <v>0</v>
          </cell>
          <cell r="N3230">
            <v>0</v>
          </cell>
          <cell r="O3230">
            <v>0</v>
          </cell>
          <cell r="P3230">
            <v>0</v>
          </cell>
          <cell r="Q3230">
            <v>0</v>
          </cell>
        </row>
        <row r="3231">
          <cell r="C3231">
            <v>0</v>
          </cell>
          <cell r="D3231">
            <v>0</v>
          </cell>
          <cell r="E3231">
            <v>0</v>
          </cell>
          <cell r="F3231">
            <v>0</v>
          </cell>
          <cell r="G3231">
            <v>0</v>
          </cell>
          <cell r="H3231">
            <v>0</v>
          </cell>
          <cell r="I3231">
            <v>0</v>
          </cell>
          <cell r="J3231">
            <v>0</v>
          </cell>
          <cell r="K3231">
            <v>0</v>
          </cell>
          <cell r="L3231">
            <v>0</v>
          </cell>
          <cell r="M3231">
            <v>0</v>
          </cell>
          <cell r="N3231">
            <v>0</v>
          </cell>
          <cell r="O3231">
            <v>0</v>
          </cell>
          <cell r="P3231">
            <v>0</v>
          </cell>
          <cell r="Q3231">
            <v>0</v>
          </cell>
        </row>
        <row r="3232">
          <cell r="C3232" t="str">
            <v>ITEM</v>
          </cell>
          <cell r="D3232" t="str">
            <v>DESCRIPCIÓN</v>
          </cell>
          <cell r="E3232">
            <v>0</v>
          </cell>
          <cell r="F3232">
            <v>0</v>
          </cell>
          <cell r="G3232">
            <v>0</v>
          </cell>
          <cell r="H3232">
            <v>0</v>
          </cell>
          <cell r="I3232">
            <v>0</v>
          </cell>
          <cell r="J3232">
            <v>0</v>
          </cell>
          <cell r="K3232">
            <v>0</v>
          </cell>
          <cell r="L3232">
            <v>0</v>
          </cell>
          <cell r="M3232" t="str">
            <v>UNIDAD</v>
          </cell>
          <cell r="N3232">
            <v>0</v>
          </cell>
          <cell r="O3232" t="str">
            <v>CANTIDAD</v>
          </cell>
          <cell r="P3232">
            <v>0</v>
          </cell>
          <cell r="Q3232">
            <v>0</v>
          </cell>
        </row>
        <row r="3233">
          <cell r="C3233" t="str">
            <v>5.10.2</v>
          </cell>
          <cell r="D3233" t="str">
            <v>S.T.I Cubierta inclinada compuesta de: formación de pendientes: Placa Fibrocemento 6mm; cobertura: Tela Asfáltica e= 2.5 mm; teja cerámica curva, color rojo, 40x19x16 cm; recibida con mortero de cemento, confeccionado en obra, dosificación 1:5.</v>
          </cell>
          <cell r="E3233">
            <v>0</v>
          </cell>
          <cell r="F3233">
            <v>0</v>
          </cell>
          <cell r="G3233">
            <v>0</v>
          </cell>
          <cell r="H3233">
            <v>0</v>
          </cell>
          <cell r="I3233">
            <v>0</v>
          </cell>
          <cell r="J3233">
            <v>0</v>
          </cell>
          <cell r="K3233">
            <v>0</v>
          </cell>
          <cell r="L3233">
            <v>0</v>
          </cell>
          <cell r="M3233" t="str">
            <v>m2</v>
          </cell>
          <cell r="N3233">
            <v>0</v>
          </cell>
          <cell r="O3233">
            <v>84</v>
          </cell>
          <cell r="P3233">
            <v>0</v>
          </cell>
          <cell r="Q3233">
            <v>0</v>
          </cell>
          <cell r="R3233">
            <v>134359</v>
          </cell>
          <cell r="S3233">
            <v>173229</v>
          </cell>
          <cell r="T3233">
            <v>1.3100000000000001E-2</v>
          </cell>
          <cell r="U3233">
            <v>0.82640000000000002</v>
          </cell>
          <cell r="V3233">
            <v>5.8900000000000001E-2</v>
          </cell>
          <cell r="W3233">
            <v>0.1016</v>
          </cell>
        </row>
        <row r="3234">
          <cell r="C3234" t="str">
            <v>I. EQUIPO</v>
          </cell>
          <cell r="D3234">
            <v>0</v>
          </cell>
          <cell r="E3234">
            <v>0</v>
          </cell>
          <cell r="F3234">
            <v>0</v>
          </cell>
          <cell r="G3234">
            <v>0</v>
          </cell>
          <cell r="H3234">
            <v>0</v>
          </cell>
          <cell r="I3234">
            <v>0</v>
          </cell>
          <cell r="J3234">
            <v>0</v>
          </cell>
          <cell r="K3234">
            <v>0</v>
          </cell>
          <cell r="L3234">
            <v>0</v>
          </cell>
          <cell r="M3234">
            <v>0</v>
          </cell>
          <cell r="N3234">
            <v>0</v>
          </cell>
          <cell r="O3234">
            <v>0</v>
          </cell>
          <cell r="P3234">
            <v>0</v>
          </cell>
          <cell r="Q3234">
            <v>0</v>
          </cell>
        </row>
        <row r="3235">
          <cell r="C3235">
            <v>0</v>
          </cell>
          <cell r="D3235">
            <v>0</v>
          </cell>
          <cell r="E3235">
            <v>0</v>
          </cell>
          <cell r="F3235">
            <v>0</v>
          </cell>
          <cell r="G3235">
            <v>0</v>
          </cell>
          <cell r="H3235">
            <v>0</v>
          </cell>
          <cell r="I3235">
            <v>0</v>
          </cell>
          <cell r="J3235">
            <v>0</v>
          </cell>
          <cell r="K3235">
            <v>0</v>
          </cell>
          <cell r="L3235">
            <v>0</v>
          </cell>
          <cell r="M3235">
            <v>0</v>
          </cell>
          <cell r="N3235">
            <v>0</v>
          </cell>
          <cell r="O3235">
            <v>0</v>
          </cell>
          <cell r="P3235">
            <v>0</v>
          </cell>
          <cell r="Q3235">
            <v>0</v>
          </cell>
        </row>
        <row r="3236">
          <cell r="C3236" t="str">
            <v>DESCRIPCIÓN</v>
          </cell>
          <cell r="D3236">
            <v>0</v>
          </cell>
          <cell r="E3236">
            <v>0</v>
          </cell>
          <cell r="F3236">
            <v>0</v>
          </cell>
          <cell r="G3236">
            <v>0</v>
          </cell>
          <cell r="H3236" t="str">
            <v>MARCA</v>
          </cell>
          <cell r="I3236">
            <v>0</v>
          </cell>
          <cell r="J3236" t="str">
            <v>TIPO</v>
          </cell>
          <cell r="K3236">
            <v>0</v>
          </cell>
          <cell r="L3236" t="str">
            <v>TARIFA/HORA</v>
          </cell>
          <cell r="M3236" t="str">
            <v>RENDIMIENTO</v>
          </cell>
          <cell r="N3236">
            <v>0</v>
          </cell>
          <cell r="O3236" t="str">
            <v>Vr. UNITARIO</v>
          </cell>
          <cell r="P3236">
            <v>0</v>
          </cell>
          <cell r="Q3236">
            <v>0</v>
          </cell>
        </row>
        <row r="3237">
          <cell r="C3237" t="str">
            <v>Sección completa de andamio (1.2m-1.5m) x 1.5 m. (+ 4 ruedas) Incluye transporte.</v>
          </cell>
          <cell r="D3237">
            <v>0</v>
          </cell>
          <cell r="E3237">
            <v>0</v>
          </cell>
          <cell r="F3237">
            <v>0</v>
          </cell>
          <cell r="G3237">
            <v>0</v>
          </cell>
          <cell r="H3237">
            <v>0</v>
          </cell>
          <cell r="I3237">
            <v>0</v>
          </cell>
          <cell r="J3237" t="str">
            <v>Dia</v>
          </cell>
          <cell r="K3237">
            <v>0</v>
          </cell>
          <cell r="L3237">
            <v>2565</v>
          </cell>
          <cell r="M3237">
            <v>10</v>
          </cell>
          <cell r="N3237">
            <v>0</v>
          </cell>
          <cell r="O3237">
            <v>257</v>
          </cell>
          <cell r="P3237">
            <v>0</v>
          </cell>
          <cell r="Q3237">
            <v>0</v>
          </cell>
          <cell r="R3237">
            <v>8.4</v>
          </cell>
          <cell r="T3237" t="str">
            <v>Sección completa de andamio (1.2m-1.5m) x 1.5 m. (+ 4 ruedas) Incluye transporte.</v>
          </cell>
        </row>
        <row r="3238">
          <cell r="C3238" t="str">
            <v>Can zunchado en madera común de 5,0cmx20cmx3,0m (alquiler). Incluye transporte.</v>
          </cell>
          <cell r="D3238">
            <v>0</v>
          </cell>
          <cell r="E3238">
            <v>0</v>
          </cell>
          <cell r="F3238">
            <v>0</v>
          </cell>
          <cell r="G3238">
            <v>0</v>
          </cell>
          <cell r="H3238">
            <v>0</v>
          </cell>
          <cell r="I3238">
            <v>0</v>
          </cell>
          <cell r="J3238" t="str">
            <v>Dia</v>
          </cell>
          <cell r="K3238">
            <v>0</v>
          </cell>
          <cell r="L3238">
            <v>1500</v>
          </cell>
          <cell r="M3238">
            <v>15</v>
          </cell>
          <cell r="N3238">
            <v>0</v>
          </cell>
          <cell r="O3238">
            <v>100</v>
          </cell>
          <cell r="P3238">
            <v>0</v>
          </cell>
          <cell r="Q3238">
            <v>0</v>
          </cell>
          <cell r="R3238">
            <v>5.6</v>
          </cell>
          <cell r="T3238" t="str">
            <v>Can zunchado en madera común de 5,0cmx20cmx3,0m (alquiler). Incluye transporte.</v>
          </cell>
        </row>
        <row r="3239">
          <cell r="C3239" t="str">
            <v xml:space="preserve">Taladro de 1/2´´, pulidora, lijadora y circular
</v>
          </cell>
          <cell r="D3239">
            <v>0</v>
          </cell>
          <cell r="E3239">
            <v>0</v>
          </cell>
          <cell r="F3239">
            <v>0</v>
          </cell>
          <cell r="G3239">
            <v>0</v>
          </cell>
          <cell r="H3239">
            <v>0</v>
          </cell>
          <cell r="I3239">
            <v>0</v>
          </cell>
          <cell r="J3239" t="str">
            <v>h</v>
          </cell>
          <cell r="K3239">
            <v>0</v>
          </cell>
          <cell r="L3239">
            <v>2696</v>
          </cell>
          <cell r="M3239">
            <v>3.75</v>
          </cell>
          <cell r="N3239">
            <v>0</v>
          </cell>
          <cell r="O3239">
            <v>719</v>
          </cell>
          <cell r="P3239">
            <v>0</v>
          </cell>
          <cell r="Q3239">
            <v>0</v>
          </cell>
          <cell r="R3239">
            <v>22.4</v>
          </cell>
          <cell r="T3239" t="str">
            <v xml:space="preserve">Taladro de 1/2´´, pulidora, lijadora y circular
</v>
          </cell>
        </row>
        <row r="3240">
          <cell r="C3240" t="str">
            <v>Herramienta Menor (Como % de Mano de Obra)</v>
          </cell>
          <cell r="D3240">
            <v>0</v>
          </cell>
          <cell r="E3240">
            <v>0</v>
          </cell>
          <cell r="F3240">
            <v>0</v>
          </cell>
          <cell r="G3240">
            <v>0</v>
          </cell>
          <cell r="H3240">
            <v>0</v>
          </cell>
          <cell r="I3240">
            <v>0</v>
          </cell>
          <cell r="J3240" t="str">
            <v>Dia</v>
          </cell>
          <cell r="K3240">
            <v>0</v>
          </cell>
          <cell r="L3240">
            <v>13653</v>
          </cell>
          <cell r="M3240">
            <v>0.05</v>
          </cell>
          <cell r="N3240">
            <v>0</v>
          </cell>
          <cell r="O3240">
            <v>683</v>
          </cell>
          <cell r="P3240">
            <v>0</v>
          </cell>
          <cell r="Q3240">
            <v>0</v>
          </cell>
          <cell r="R3240">
            <v>57372</v>
          </cell>
          <cell r="T3240" t="str">
            <v>Herramienta Menor (Como % de Mano de Obra)</v>
          </cell>
        </row>
        <row r="3241">
          <cell r="C3241">
            <v>0</v>
          </cell>
          <cell r="D3241">
            <v>0</v>
          </cell>
          <cell r="E3241">
            <v>0</v>
          </cell>
          <cell r="F3241">
            <v>0</v>
          </cell>
          <cell r="G3241">
            <v>0</v>
          </cell>
          <cell r="H3241">
            <v>0</v>
          </cell>
          <cell r="I3241">
            <v>0</v>
          </cell>
          <cell r="J3241">
            <v>0</v>
          </cell>
          <cell r="K3241">
            <v>0</v>
          </cell>
          <cell r="L3241">
            <v>1.3100000000000001E-2</v>
          </cell>
          <cell r="M3241" t="str">
            <v>SUBTOTAL $</v>
          </cell>
          <cell r="N3241">
            <v>0</v>
          </cell>
          <cell r="O3241">
            <v>1759</v>
          </cell>
          <cell r="P3241">
            <v>0</v>
          </cell>
          <cell r="Q3241">
            <v>0</v>
          </cell>
          <cell r="T3241">
            <v>0</v>
          </cell>
        </row>
        <row r="3242">
          <cell r="C3242" t="str">
            <v>II. MATERIALES</v>
          </cell>
          <cell r="D3242">
            <v>0</v>
          </cell>
          <cell r="E3242">
            <v>0</v>
          </cell>
          <cell r="F3242">
            <v>0</v>
          </cell>
          <cell r="G3242">
            <v>0</v>
          </cell>
          <cell r="H3242">
            <v>0</v>
          </cell>
          <cell r="I3242">
            <v>0</v>
          </cell>
          <cell r="J3242">
            <v>0</v>
          </cell>
          <cell r="K3242">
            <v>0</v>
          </cell>
          <cell r="L3242">
            <v>0</v>
          </cell>
          <cell r="M3242">
            <v>0</v>
          </cell>
          <cell r="N3242">
            <v>0</v>
          </cell>
          <cell r="O3242">
            <v>0</v>
          </cell>
          <cell r="P3242">
            <v>0</v>
          </cell>
          <cell r="Q3242">
            <v>0</v>
          </cell>
          <cell r="T3242">
            <v>0</v>
          </cell>
        </row>
        <row r="3243">
          <cell r="C3243">
            <v>0</v>
          </cell>
          <cell r="D3243">
            <v>0</v>
          </cell>
          <cell r="E3243">
            <v>0</v>
          </cell>
          <cell r="F3243">
            <v>0</v>
          </cell>
          <cell r="G3243">
            <v>0</v>
          </cell>
          <cell r="H3243">
            <v>0</v>
          </cell>
          <cell r="I3243">
            <v>0</v>
          </cell>
          <cell r="J3243">
            <v>0</v>
          </cell>
          <cell r="K3243">
            <v>0</v>
          </cell>
          <cell r="L3243">
            <v>0</v>
          </cell>
          <cell r="M3243">
            <v>0</v>
          </cell>
          <cell r="N3243">
            <v>0</v>
          </cell>
          <cell r="O3243">
            <v>0</v>
          </cell>
          <cell r="P3243">
            <v>0</v>
          </cell>
          <cell r="Q3243">
            <v>0</v>
          </cell>
          <cell r="T3243">
            <v>0</v>
          </cell>
        </row>
        <row r="3244">
          <cell r="C3244" t="str">
            <v>DESCRIPCIÓN</v>
          </cell>
          <cell r="D3244">
            <v>0</v>
          </cell>
          <cell r="E3244">
            <v>0</v>
          </cell>
          <cell r="F3244">
            <v>0</v>
          </cell>
          <cell r="G3244">
            <v>0</v>
          </cell>
          <cell r="H3244">
            <v>0</v>
          </cell>
          <cell r="I3244">
            <v>0</v>
          </cell>
          <cell r="J3244">
            <v>0</v>
          </cell>
          <cell r="K3244" t="str">
            <v>UNIDAD</v>
          </cell>
          <cell r="L3244" t="str">
            <v>CANTIDAD</v>
          </cell>
          <cell r="M3244" t="str">
            <v>PRECIO UNIT.</v>
          </cell>
          <cell r="N3244">
            <v>0</v>
          </cell>
          <cell r="O3244" t="str">
            <v>Vr. UNITARIO</v>
          </cell>
          <cell r="P3244">
            <v>0</v>
          </cell>
          <cell r="Q3244">
            <v>0</v>
          </cell>
          <cell r="T3244">
            <v>0</v>
          </cell>
        </row>
        <row r="3245">
          <cell r="C3245" t="str">
            <v>Placa Fibrocemento 6mm 244x122cm 24.72kg aprox.</v>
          </cell>
          <cell r="D3245">
            <v>0</v>
          </cell>
          <cell r="E3245">
            <v>0</v>
          </cell>
          <cell r="F3245">
            <v>0</v>
          </cell>
          <cell r="G3245">
            <v>0</v>
          </cell>
          <cell r="H3245">
            <v>0</v>
          </cell>
          <cell r="I3245">
            <v>0</v>
          </cell>
          <cell r="J3245">
            <v>0</v>
          </cell>
          <cell r="K3245" t="str">
            <v>U</v>
          </cell>
          <cell r="L3245">
            <v>0.35270000000000001</v>
          </cell>
          <cell r="M3245">
            <v>68500</v>
          </cell>
          <cell r="N3245">
            <v>0</v>
          </cell>
          <cell r="O3245">
            <v>24160</v>
          </cell>
          <cell r="P3245">
            <v>0</v>
          </cell>
          <cell r="Q3245">
            <v>0</v>
          </cell>
          <cell r="R3245">
            <v>29.63</v>
          </cell>
          <cell r="T3245" t="str">
            <v>Placa Fibrocemento 6mm 244x122cm 24.72kg aprox.</v>
          </cell>
        </row>
        <row r="3246">
          <cell r="C3246" t="str">
            <v>Manto Asfaltico Fiberglass Colombia 10m X1m X2.5mm - 38 Kg</v>
          </cell>
          <cell r="D3246">
            <v>0</v>
          </cell>
          <cell r="E3246">
            <v>0</v>
          </cell>
          <cell r="F3246">
            <v>0</v>
          </cell>
          <cell r="G3246">
            <v>0</v>
          </cell>
          <cell r="H3246">
            <v>0</v>
          </cell>
          <cell r="I3246">
            <v>0</v>
          </cell>
          <cell r="J3246">
            <v>0</v>
          </cell>
          <cell r="K3246" t="str">
            <v>u</v>
          </cell>
          <cell r="L3246">
            <v>0.11</v>
          </cell>
          <cell r="M3246">
            <v>136395</v>
          </cell>
          <cell r="N3246">
            <v>0</v>
          </cell>
          <cell r="O3246">
            <v>15003</v>
          </cell>
          <cell r="P3246">
            <v>0</v>
          </cell>
          <cell r="Q3246">
            <v>0</v>
          </cell>
          <cell r="R3246">
            <v>9.24</v>
          </cell>
          <cell r="T3246" t="str">
            <v>Manto Asfaltico Fiberglass Colombia 10m X1m X2.5mm - 38 Kg</v>
          </cell>
        </row>
        <row r="3247">
          <cell r="C3247" t="str">
            <v>Teja de Barro Colonial  0.4 x 0.20 x 0.16 m - 1.8 Kg Arcilla - 32,569 Und. x m2</v>
          </cell>
          <cell r="D3247">
            <v>0</v>
          </cell>
          <cell r="E3247">
            <v>0</v>
          </cell>
          <cell r="F3247">
            <v>0</v>
          </cell>
          <cell r="G3247">
            <v>0</v>
          </cell>
          <cell r="H3247">
            <v>0</v>
          </cell>
          <cell r="I3247">
            <v>0</v>
          </cell>
          <cell r="J3247">
            <v>0</v>
          </cell>
          <cell r="K3247" t="str">
            <v>u</v>
          </cell>
          <cell r="L3247">
            <v>32.56</v>
          </cell>
          <cell r="M3247">
            <v>2089</v>
          </cell>
          <cell r="N3247">
            <v>0</v>
          </cell>
          <cell r="O3247">
            <v>68018</v>
          </cell>
          <cell r="P3247">
            <v>0</v>
          </cell>
          <cell r="Q3247">
            <v>0</v>
          </cell>
          <cell r="R3247">
            <v>2735.04</v>
          </cell>
          <cell r="T3247" t="str">
            <v>Teja de Barro Colonial  0.4 x 0.20 x 0.16 m - 1.8 Kg Arcilla - 32,569 Und. x m2</v>
          </cell>
        </row>
        <row r="3248">
          <cell r="C3248" t="str">
            <v>Mortero 1:5</v>
          </cell>
          <cell r="D3248">
            <v>0</v>
          </cell>
          <cell r="E3248">
            <v>0</v>
          </cell>
          <cell r="F3248">
            <v>0</v>
          </cell>
          <cell r="G3248">
            <v>0</v>
          </cell>
          <cell r="H3248">
            <v>0</v>
          </cell>
          <cell r="I3248">
            <v>0</v>
          </cell>
          <cell r="J3248">
            <v>0</v>
          </cell>
          <cell r="K3248" t="str">
            <v>m3</v>
          </cell>
          <cell r="L3248">
            <v>8.5000000000000006E-3</v>
          </cell>
          <cell r="M3248">
            <v>453491</v>
          </cell>
          <cell r="N3248">
            <v>0</v>
          </cell>
          <cell r="O3248">
            <v>3855</v>
          </cell>
          <cell r="P3248">
            <v>0</v>
          </cell>
          <cell r="Q3248">
            <v>0</v>
          </cell>
          <cell r="R3248">
            <v>0.71</v>
          </cell>
          <cell r="T3248" t="str">
            <v>Mortero 1:5</v>
          </cell>
        </row>
        <row r="3249">
          <cell r="C3249">
            <v>0</v>
          </cell>
          <cell r="D3249">
            <v>0</v>
          </cell>
          <cell r="E3249">
            <v>0</v>
          </cell>
          <cell r="F3249">
            <v>0</v>
          </cell>
          <cell r="G3249">
            <v>0</v>
          </cell>
          <cell r="H3249">
            <v>0</v>
          </cell>
          <cell r="I3249">
            <v>0</v>
          </cell>
          <cell r="J3249">
            <v>0</v>
          </cell>
          <cell r="K3249" t="str">
            <v/>
          </cell>
          <cell r="L3249">
            <v>0</v>
          </cell>
          <cell r="M3249">
            <v>0</v>
          </cell>
          <cell r="N3249">
            <v>0</v>
          </cell>
          <cell r="O3249">
            <v>0</v>
          </cell>
          <cell r="P3249">
            <v>0</v>
          </cell>
          <cell r="Q3249">
            <v>0</v>
          </cell>
          <cell r="R3249">
            <v>0</v>
          </cell>
          <cell r="T3249">
            <v>0</v>
          </cell>
        </row>
        <row r="3250">
          <cell r="C3250">
            <v>0</v>
          </cell>
          <cell r="D3250">
            <v>0</v>
          </cell>
          <cell r="E3250">
            <v>0</v>
          </cell>
          <cell r="F3250">
            <v>0</v>
          </cell>
          <cell r="G3250">
            <v>0</v>
          </cell>
          <cell r="H3250">
            <v>0</v>
          </cell>
          <cell r="I3250">
            <v>0</v>
          </cell>
          <cell r="J3250">
            <v>0</v>
          </cell>
          <cell r="K3250" t="str">
            <v/>
          </cell>
          <cell r="L3250">
            <v>0</v>
          </cell>
          <cell r="M3250">
            <v>0</v>
          </cell>
          <cell r="N3250">
            <v>0</v>
          </cell>
          <cell r="O3250">
            <v>0</v>
          </cell>
          <cell r="P3250">
            <v>0</v>
          </cell>
          <cell r="Q3250">
            <v>0</v>
          </cell>
          <cell r="R3250">
            <v>0</v>
          </cell>
          <cell r="T3250">
            <v>0</v>
          </cell>
        </row>
        <row r="3251">
          <cell r="C3251">
            <v>0</v>
          </cell>
          <cell r="D3251">
            <v>0</v>
          </cell>
          <cell r="E3251">
            <v>0</v>
          </cell>
          <cell r="F3251">
            <v>0</v>
          </cell>
          <cell r="G3251">
            <v>0</v>
          </cell>
          <cell r="H3251">
            <v>0</v>
          </cell>
          <cell r="I3251">
            <v>0</v>
          </cell>
          <cell r="J3251">
            <v>0</v>
          </cell>
          <cell r="K3251" t="str">
            <v/>
          </cell>
          <cell r="L3251">
            <v>0</v>
          </cell>
          <cell r="M3251">
            <v>0</v>
          </cell>
          <cell r="N3251">
            <v>0</v>
          </cell>
          <cell r="O3251">
            <v>0</v>
          </cell>
          <cell r="P3251">
            <v>0</v>
          </cell>
          <cell r="Q3251">
            <v>0</v>
          </cell>
          <cell r="R3251">
            <v>0</v>
          </cell>
          <cell r="T3251">
            <v>0</v>
          </cell>
        </row>
        <row r="3252">
          <cell r="C3252">
            <v>0</v>
          </cell>
          <cell r="D3252">
            <v>0</v>
          </cell>
          <cell r="E3252">
            <v>0</v>
          </cell>
          <cell r="F3252">
            <v>0</v>
          </cell>
          <cell r="G3252">
            <v>0</v>
          </cell>
          <cell r="H3252">
            <v>0</v>
          </cell>
          <cell r="I3252">
            <v>0</v>
          </cell>
          <cell r="J3252">
            <v>0</v>
          </cell>
          <cell r="K3252">
            <v>0</v>
          </cell>
          <cell r="L3252">
            <v>0.82640000000000002</v>
          </cell>
          <cell r="M3252" t="str">
            <v>SUBTOTAL $</v>
          </cell>
          <cell r="N3252">
            <v>0</v>
          </cell>
          <cell r="O3252">
            <v>111036</v>
          </cell>
          <cell r="P3252">
            <v>0</v>
          </cell>
          <cell r="Q3252">
            <v>0</v>
          </cell>
          <cell r="T3252">
            <v>0</v>
          </cell>
        </row>
        <row r="3253">
          <cell r="C3253" t="str">
            <v>III. TRANSPORTES</v>
          </cell>
          <cell r="D3253">
            <v>0</v>
          </cell>
          <cell r="E3253">
            <v>0</v>
          </cell>
          <cell r="F3253">
            <v>0</v>
          </cell>
          <cell r="G3253">
            <v>0</v>
          </cell>
          <cell r="H3253">
            <v>0</v>
          </cell>
          <cell r="I3253">
            <v>0</v>
          </cell>
          <cell r="J3253">
            <v>0</v>
          </cell>
          <cell r="K3253">
            <v>0</v>
          </cell>
          <cell r="L3253">
            <v>0</v>
          </cell>
          <cell r="M3253">
            <v>0</v>
          </cell>
          <cell r="N3253">
            <v>0</v>
          </cell>
          <cell r="O3253">
            <v>0</v>
          </cell>
          <cell r="P3253">
            <v>0</v>
          </cell>
          <cell r="Q3253">
            <v>0</v>
          </cell>
          <cell r="T3253">
            <v>0</v>
          </cell>
        </row>
        <row r="3254">
          <cell r="C3254">
            <v>0</v>
          </cell>
          <cell r="D3254">
            <v>0</v>
          </cell>
          <cell r="E3254">
            <v>0</v>
          </cell>
          <cell r="F3254">
            <v>0</v>
          </cell>
          <cell r="G3254">
            <v>0</v>
          </cell>
          <cell r="H3254">
            <v>0</v>
          </cell>
          <cell r="I3254">
            <v>0</v>
          </cell>
          <cell r="J3254">
            <v>0</v>
          </cell>
          <cell r="K3254">
            <v>0</v>
          </cell>
          <cell r="L3254">
            <v>0</v>
          </cell>
          <cell r="M3254">
            <v>0</v>
          </cell>
          <cell r="N3254">
            <v>0</v>
          </cell>
          <cell r="O3254">
            <v>0</v>
          </cell>
          <cell r="P3254">
            <v>0</v>
          </cell>
          <cell r="Q3254">
            <v>0</v>
          </cell>
          <cell r="T3254">
            <v>0</v>
          </cell>
        </row>
        <row r="3255">
          <cell r="C3255" t="str">
            <v>MATERIAL</v>
          </cell>
          <cell r="D3255">
            <v>0</v>
          </cell>
          <cell r="E3255">
            <v>0</v>
          </cell>
          <cell r="F3255">
            <v>0</v>
          </cell>
          <cell r="G3255">
            <v>0</v>
          </cell>
          <cell r="H3255">
            <v>0</v>
          </cell>
          <cell r="I3255">
            <v>0</v>
          </cell>
          <cell r="J3255" t="str">
            <v>VOL. o PESO</v>
          </cell>
          <cell r="K3255" t="str">
            <v>DISTANCIA</v>
          </cell>
          <cell r="L3255" t="str">
            <v>M3 o Ton/Km</v>
          </cell>
          <cell r="M3255" t="str">
            <v>TARIFA</v>
          </cell>
          <cell r="N3255">
            <v>0</v>
          </cell>
          <cell r="O3255" t="str">
            <v>Vr. UNITARIO</v>
          </cell>
          <cell r="P3255">
            <v>0</v>
          </cell>
          <cell r="Q3255">
            <v>0</v>
          </cell>
          <cell r="T3255">
            <v>0</v>
          </cell>
        </row>
        <row r="3256">
          <cell r="C3256" t="str">
            <v>Transporte de ladrillos, bloques y adoquines</v>
          </cell>
          <cell r="D3256">
            <v>0</v>
          </cell>
          <cell r="E3256">
            <v>0</v>
          </cell>
          <cell r="F3256">
            <v>0</v>
          </cell>
          <cell r="G3256">
            <v>0</v>
          </cell>
          <cell r="H3256">
            <v>0</v>
          </cell>
          <cell r="I3256">
            <v>0</v>
          </cell>
          <cell r="J3256" t="str">
            <v>tkm</v>
          </cell>
          <cell r="K3256">
            <v>100</v>
          </cell>
          <cell r="L3256">
            <v>5.8599999999999999E-2</v>
          </cell>
          <cell r="M3256">
            <v>1350</v>
          </cell>
          <cell r="N3256">
            <v>0</v>
          </cell>
          <cell r="O3256">
            <v>7911</v>
          </cell>
          <cell r="P3256">
            <v>0</v>
          </cell>
          <cell r="Q3256">
            <v>0</v>
          </cell>
          <cell r="R3256">
            <v>492.24</v>
          </cell>
          <cell r="T3256" t="str">
            <v>Transporte de ladrillos, bloques y adoquines</v>
          </cell>
        </row>
        <row r="3257">
          <cell r="C3257">
            <v>0</v>
          </cell>
          <cell r="D3257">
            <v>0</v>
          </cell>
          <cell r="E3257">
            <v>0</v>
          </cell>
          <cell r="F3257">
            <v>0</v>
          </cell>
          <cell r="G3257">
            <v>0</v>
          </cell>
          <cell r="H3257">
            <v>0</v>
          </cell>
          <cell r="I3257">
            <v>0</v>
          </cell>
          <cell r="J3257" t="str">
            <v/>
          </cell>
          <cell r="K3257">
            <v>0</v>
          </cell>
          <cell r="L3257">
            <v>0</v>
          </cell>
          <cell r="M3257">
            <v>0</v>
          </cell>
          <cell r="N3257">
            <v>0</v>
          </cell>
          <cell r="O3257">
            <v>0</v>
          </cell>
          <cell r="P3257">
            <v>0</v>
          </cell>
          <cell r="Q3257">
            <v>0</v>
          </cell>
          <cell r="R3257">
            <v>0</v>
          </cell>
          <cell r="T3257">
            <v>0</v>
          </cell>
        </row>
        <row r="3258">
          <cell r="C3258">
            <v>0</v>
          </cell>
          <cell r="D3258">
            <v>0</v>
          </cell>
          <cell r="E3258">
            <v>0</v>
          </cell>
          <cell r="F3258">
            <v>0</v>
          </cell>
          <cell r="G3258">
            <v>0</v>
          </cell>
          <cell r="H3258">
            <v>0</v>
          </cell>
          <cell r="I3258">
            <v>0</v>
          </cell>
          <cell r="J3258" t="str">
            <v/>
          </cell>
          <cell r="K3258">
            <v>0</v>
          </cell>
          <cell r="L3258">
            <v>0</v>
          </cell>
          <cell r="M3258">
            <v>0</v>
          </cell>
          <cell r="N3258">
            <v>0</v>
          </cell>
          <cell r="O3258">
            <v>0</v>
          </cell>
          <cell r="P3258">
            <v>0</v>
          </cell>
          <cell r="Q3258">
            <v>0</v>
          </cell>
          <cell r="R3258">
            <v>0</v>
          </cell>
          <cell r="T3258">
            <v>0</v>
          </cell>
        </row>
        <row r="3259">
          <cell r="C3259">
            <v>0</v>
          </cell>
          <cell r="D3259">
            <v>0</v>
          </cell>
          <cell r="E3259">
            <v>0</v>
          </cell>
          <cell r="F3259">
            <v>0</v>
          </cell>
          <cell r="G3259">
            <v>0</v>
          </cell>
          <cell r="H3259">
            <v>0</v>
          </cell>
          <cell r="I3259">
            <v>0</v>
          </cell>
          <cell r="J3259">
            <v>0</v>
          </cell>
          <cell r="K3259">
            <v>0</v>
          </cell>
          <cell r="L3259">
            <v>5.8900000000000001E-2</v>
          </cell>
          <cell r="M3259" t="str">
            <v>SUBTOTAL $</v>
          </cell>
          <cell r="N3259">
            <v>0</v>
          </cell>
          <cell r="O3259">
            <v>7911</v>
          </cell>
          <cell r="P3259">
            <v>0</v>
          </cell>
          <cell r="Q3259">
            <v>0</v>
          </cell>
          <cell r="T3259">
            <v>0</v>
          </cell>
        </row>
        <row r="3260">
          <cell r="C3260" t="str">
            <v>IV. MANO DE OBRA</v>
          </cell>
          <cell r="D3260">
            <v>0</v>
          </cell>
          <cell r="E3260">
            <v>0</v>
          </cell>
          <cell r="F3260">
            <v>0</v>
          </cell>
          <cell r="G3260">
            <v>0</v>
          </cell>
          <cell r="H3260">
            <v>0</v>
          </cell>
          <cell r="I3260">
            <v>0</v>
          </cell>
          <cell r="J3260">
            <v>0</v>
          </cell>
          <cell r="K3260">
            <v>0</v>
          </cell>
          <cell r="L3260">
            <v>0</v>
          </cell>
          <cell r="M3260">
            <v>0</v>
          </cell>
          <cell r="N3260">
            <v>0</v>
          </cell>
          <cell r="O3260">
            <v>0</v>
          </cell>
          <cell r="P3260">
            <v>0</v>
          </cell>
          <cell r="Q3260">
            <v>0</v>
          </cell>
          <cell r="T3260">
            <v>0</v>
          </cell>
        </row>
        <row r="3261">
          <cell r="C3261">
            <v>0</v>
          </cell>
          <cell r="D3261">
            <v>0</v>
          </cell>
          <cell r="E3261">
            <v>0</v>
          </cell>
          <cell r="F3261">
            <v>0</v>
          </cell>
          <cell r="G3261">
            <v>0</v>
          </cell>
          <cell r="H3261">
            <v>0</v>
          </cell>
          <cell r="I3261">
            <v>0</v>
          </cell>
          <cell r="J3261">
            <v>0</v>
          </cell>
          <cell r="K3261">
            <v>0</v>
          </cell>
          <cell r="L3261">
            <v>0</v>
          </cell>
          <cell r="M3261">
            <v>0</v>
          </cell>
          <cell r="N3261">
            <v>0</v>
          </cell>
          <cell r="O3261">
            <v>0</v>
          </cell>
          <cell r="P3261">
            <v>0</v>
          </cell>
          <cell r="Q3261">
            <v>0</v>
          </cell>
          <cell r="T3261">
            <v>0</v>
          </cell>
        </row>
        <row r="3262">
          <cell r="C3262" t="str">
            <v>TRABAJADOR</v>
          </cell>
          <cell r="D3262">
            <v>0</v>
          </cell>
          <cell r="E3262">
            <v>0</v>
          </cell>
          <cell r="F3262">
            <v>0</v>
          </cell>
          <cell r="G3262">
            <v>0</v>
          </cell>
          <cell r="H3262">
            <v>0</v>
          </cell>
          <cell r="I3262" t="str">
            <v>CANTIDAD</v>
          </cell>
          <cell r="J3262" t="str">
            <v>JORNAL</v>
          </cell>
          <cell r="K3262" t="str">
            <v>PRESTACIONES</v>
          </cell>
          <cell r="L3262" t="str">
            <v>JORNAL TOTAL</v>
          </cell>
          <cell r="M3262" t="str">
            <v>RENDIMIENTO</v>
          </cell>
          <cell r="N3262">
            <v>0</v>
          </cell>
          <cell r="O3262" t="str">
            <v>Vr. UNITARIO</v>
          </cell>
          <cell r="P3262">
            <v>0</v>
          </cell>
          <cell r="Q3262">
            <v>0</v>
          </cell>
          <cell r="R3262">
            <v>0</v>
          </cell>
          <cell r="T3262">
            <v>0</v>
          </cell>
        </row>
        <row r="3263">
          <cell r="C3263" t="str">
            <v>Oficial</v>
          </cell>
          <cell r="D3263">
            <v>0</v>
          </cell>
          <cell r="E3263">
            <v>0</v>
          </cell>
          <cell r="F3263">
            <v>0</v>
          </cell>
          <cell r="G3263">
            <v>0</v>
          </cell>
          <cell r="H3263">
            <v>0</v>
          </cell>
          <cell r="I3263">
            <v>1</v>
          </cell>
          <cell r="J3263">
            <v>88160</v>
          </cell>
          <cell r="K3263">
            <v>1.6933</v>
          </cell>
          <cell r="L3263">
            <v>149281</v>
          </cell>
          <cell r="M3263">
            <v>30</v>
          </cell>
          <cell r="N3263">
            <v>0</v>
          </cell>
          <cell r="O3263">
            <v>4976</v>
          </cell>
          <cell r="P3263">
            <v>0</v>
          </cell>
          <cell r="Q3263">
            <v>0</v>
          </cell>
          <cell r="R3263">
            <v>2.8</v>
          </cell>
          <cell r="T3263" t="str">
            <v>Oficial</v>
          </cell>
        </row>
        <row r="3264">
          <cell r="C3264" t="str">
            <v>Ayudante Entendido</v>
          </cell>
          <cell r="D3264">
            <v>0</v>
          </cell>
          <cell r="E3264">
            <v>0</v>
          </cell>
          <cell r="F3264">
            <v>0</v>
          </cell>
          <cell r="G3264">
            <v>0</v>
          </cell>
          <cell r="H3264">
            <v>0</v>
          </cell>
          <cell r="I3264">
            <v>1</v>
          </cell>
          <cell r="J3264">
            <v>60367</v>
          </cell>
          <cell r="K3264">
            <v>1.7181</v>
          </cell>
          <cell r="L3264">
            <v>103717</v>
          </cell>
          <cell r="M3264">
            <v>30</v>
          </cell>
          <cell r="N3264">
            <v>0</v>
          </cell>
          <cell r="O3264">
            <v>3457</v>
          </cell>
          <cell r="P3264">
            <v>0</v>
          </cell>
          <cell r="Q3264">
            <v>0</v>
          </cell>
          <cell r="R3264">
            <v>2.8</v>
          </cell>
          <cell r="T3264" t="str">
            <v>Ayudante Entendido</v>
          </cell>
        </row>
        <row r="3265">
          <cell r="C3265" t="str">
            <v>Ayudante Raso</v>
          </cell>
          <cell r="D3265">
            <v>0</v>
          </cell>
          <cell r="E3265">
            <v>0</v>
          </cell>
          <cell r="F3265">
            <v>0</v>
          </cell>
          <cell r="G3265">
            <v>0</v>
          </cell>
          <cell r="H3265">
            <v>0</v>
          </cell>
          <cell r="I3265">
            <v>2</v>
          </cell>
          <cell r="J3265">
            <v>44900</v>
          </cell>
          <cell r="K3265">
            <v>1.744</v>
          </cell>
          <cell r="L3265">
            <v>156611</v>
          </cell>
          <cell r="M3265">
            <v>30</v>
          </cell>
          <cell r="N3265">
            <v>0</v>
          </cell>
          <cell r="O3265">
            <v>5220</v>
          </cell>
          <cell r="P3265">
            <v>0</v>
          </cell>
          <cell r="Q3265">
            <v>0</v>
          </cell>
          <cell r="R3265">
            <v>5.6</v>
          </cell>
          <cell r="T3265" t="str">
            <v>Ayudante Raso</v>
          </cell>
        </row>
        <row r="3266">
          <cell r="C3266">
            <v>0</v>
          </cell>
          <cell r="D3266">
            <v>0</v>
          </cell>
          <cell r="E3266">
            <v>0</v>
          </cell>
          <cell r="F3266">
            <v>0</v>
          </cell>
          <cell r="G3266">
            <v>0</v>
          </cell>
          <cell r="H3266">
            <v>0</v>
          </cell>
          <cell r="I3266">
            <v>0</v>
          </cell>
          <cell r="J3266">
            <v>0</v>
          </cell>
          <cell r="K3266">
            <v>0</v>
          </cell>
          <cell r="L3266">
            <v>0.1016</v>
          </cell>
          <cell r="M3266" t="str">
            <v>SUBTOTAL $</v>
          </cell>
          <cell r="N3266">
            <v>0</v>
          </cell>
          <cell r="O3266">
            <v>13653</v>
          </cell>
          <cell r="P3266">
            <v>0</v>
          </cell>
          <cell r="Q3266">
            <v>0</v>
          </cell>
          <cell r="T3266">
            <v>0</v>
          </cell>
        </row>
        <row r="3267">
          <cell r="C3267">
            <v>0</v>
          </cell>
          <cell r="D3267">
            <v>0</v>
          </cell>
          <cell r="E3267">
            <v>0</v>
          </cell>
          <cell r="F3267">
            <v>0</v>
          </cell>
          <cell r="G3267">
            <v>0</v>
          </cell>
          <cell r="H3267">
            <v>0</v>
          </cell>
          <cell r="I3267">
            <v>0</v>
          </cell>
          <cell r="J3267">
            <v>0</v>
          </cell>
          <cell r="K3267">
            <v>0</v>
          </cell>
          <cell r="L3267">
            <v>0</v>
          </cell>
          <cell r="M3267">
            <v>0</v>
          </cell>
          <cell r="N3267">
            <v>0</v>
          </cell>
          <cell r="O3267">
            <v>0</v>
          </cell>
          <cell r="P3267">
            <v>0</v>
          </cell>
          <cell r="Q3267">
            <v>0</v>
          </cell>
        </row>
        <row r="3268">
          <cell r="C3268" t="str">
            <v>TOTAL COSTO DIRECTO $</v>
          </cell>
          <cell r="D3268">
            <v>0</v>
          </cell>
          <cell r="E3268">
            <v>0</v>
          </cell>
          <cell r="F3268">
            <v>0</v>
          </cell>
          <cell r="G3268">
            <v>0</v>
          </cell>
          <cell r="H3268">
            <v>0</v>
          </cell>
          <cell r="I3268">
            <v>0</v>
          </cell>
          <cell r="J3268">
            <v>0</v>
          </cell>
          <cell r="K3268">
            <v>0</v>
          </cell>
          <cell r="L3268">
            <v>0</v>
          </cell>
          <cell r="M3268">
            <v>0</v>
          </cell>
          <cell r="N3268">
            <v>0</v>
          </cell>
          <cell r="O3268">
            <v>134359</v>
          </cell>
          <cell r="P3268">
            <v>0</v>
          </cell>
          <cell r="Q3268">
            <v>0</v>
          </cell>
        </row>
        <row r="3269">
          <cell r="C3269" t="str">
            <v>V. COSTOS INDIRECTOS</v>
          </cell>
          <cell r="D3269">
            <v>0</v>
          </cell>
          <cell r="E3269">
            <v>0</v>
          </cell>
          <cell r="F3269">
            <v>0</v>
          </cell>
          <cell r="G3269">
            <v>0</v>
          </cell>
          <cell r="H3269">
            <v>0</v>
          </cell>
          <cell r="I3269">
            <v>0</v>
          </cell>
          <cell r="J3269">
            <v>0</v>
          </cell>
          <cell r="K3269">
            <v>0</v>
          </cell>
          <cell r="L3269">
            <v>0</v>
          </cell>
          <cell r="M3269">
            <v>0</v>
          </cell>
          <cell r="N3269">
            <v>0</v>
          </cell>
          <cell r="O3269">
            <v>0</v>
          </cell>
          <cell r="P3269">
            <v>0</v>
          </cell>
          <cell r="Q3269">
            <v>0</v>
          </cell>
        </row>
        <row r="3270">
          <cell r="C3270">
            <v>0</v>
          </cell>
          <cell r="D3270">
            <v>0</v>
          </cell>
          <cell r="E3270">
            <v>0</v>
          </cell>
          <cell r="F3270">
            <v>0</v>
          </cell>
          <cell r="G3270">
            <v>0</v>
          </cell>
          <cell r="H3270">
            <v>0</v>
          </cell>
          <cell r="I3270">
            <v>0</v>
          </cell>
          <cell r="J3270">
            <v>0</v>
          </cell>
          <cell r="K3270">
            <v>0</v>
          </cell>
          <cell r="L3270">
            <v>0</v>
          </cell>
          <cell r="M3270">
            <v>0</v>
          </cell>
          <cell r="N3270">
            <v>0</v>
          </cell>
          <cell r="O3270">
            <v>0</v>
          </cell>
          <cell r="P3270">
            <v>0</v>
          </cell>
          <cell r="Q3270">
            <v>0</v>
          </cell>
        </row>
        <row r="3271">
          <cell r="C3271" t="str">
            <v>Descripción</v>
          </cell>
          <cell r="D3271">
            <v>0</v>
          </cell>
          <cell r="E3271">
            <v>0</v>
          </cell>
          <cell r="F3271">
            <v>0</v>
          </cell>
          <cell r="G3271">
            <v>0</v>
          </cell>
          <cell r="H3271">
            <v>0</v>
          </cell>
          <cell r="I3271">
            <v>0</v>
          </cell>
          <cell r="J3271">
            <v>0</v>
          </cell>
          <cell r="K3271">
            <v>0</v>
          </cell>
          <cell r="L3271" t="str">
            <v>Porcentaje</v>
          </cell>
          <cell r="M3271" t="str">
            <v>Valor Total</v>
          </cell>
          <cell r="N3271">
            <v>0</v>
          </cell>
          <cell r="O3271">
            <v>0</v>
          </cell>
          <cell r="P3271">
            <v>0</v>
          </cell>
          <cell r="Q3271">
            <v>0</v>
          </cell>
        </row>
        <row r="3272">
          <cell r="C3272" t="str">
            <v>ADMINISTRACION</v>
          </cell>
          <cell r="D3272">
            <v>0</v>
          </cell>
          <cell r="E3272">
            <v>0</v>
          </cell>
          <cell r="F3272">
            <v>0</v>
          </cell>
          <cell r="G3272">
            <v>0</v>
          </cell>
          <cell r="H3272">
            <v>0</v>
          </cell>
          <cell r="I3272">
            <v>0</v>
          </cell>
          <cell r="J3272">
            <v>0</v>
          </cell>
          <cell r="K3272">
            <v>0</v>
          </cell>
          <cell r="L3272">
            <v>0.23930000000000001</v>
          </cell>
          <cell r="M3272">
            <v>32152</v>
          </cell>
          <cell r="N3272">
            <v>0</v>
          </cell>
          <cell r="O3272">
            <v>0</v>
          </cell>
          <cell r="P3272">
            <v>0</v>
          </cell>
          <cell r="Q3272">
            <v>0</v>
          </cell>
        </row>
        <row r="3273">
          <cell r="C3273" t="str">
            <v xml:space="preserve">IMPREVISTOS </v>
          </cell>
          <cell r="D3273">
            <v>0</v>
          </cell>
          <cell r="E3273">
            <v>0</v>
          </cell>
          <cell r="F3273">
            <v>0</v>
          </cell>
          <cell r="G3273">
            <v>0</v>
          </cell>
          <cell r="H3273">
            <v>0</v>
          </cell>
          <cell r="I3273">
            <v>0</v>
          </cell>
          <cell r="J3273">
            <v>0</v>
          </cell>
          <cell r="K3273">
            <v>0</v>
          </cell>
          <cell r="L3273">
            <v>0</v>
          </cell>
          <cell r="M3273">
            <v>0</v>
          </cell>
          <cell r="N3273">
            <v>0</v>
          </cell>
          <cell r="O3273">
            <v>0</v>
          </cell>
          <cell r="P3273">
            <v>0</v>
          </cell>
          <cell r="Q3273">
            <v>0</v>
          </cell>
        </row>
        <row r="3274">
          <cell r="C3274" t="str">
            <v>UTILIDAD</v>
          </cell>
          <cell r="D3274">
            <v>0</v>
          </cell>
          <cell r="E3274">
            <v>0</v>
          </cell>
          <cell r="F3274">
            <v>0</v>
          </cell>
          <cell r="G3274">
            <v>0</v>
          </cell>
          <cell r="H3274">
            <v>0</v>
          </cell>
          <cell r="I3274">
            <v>0</v>
          </cell>
          <cell r="J3274">
            <v>0</v>
          </cell>
          <cell r="K3274">
            <v>0</v>
          </cell>
          <cell r="L3274">
            <v>0.05</v>
          </cell>
          <cell r="M3274">
            <v>6718</v>
          </cell>
          <cell r="N3274">
            <v>0</v>
          </cell>
          <cell r="O3274">
            <v>0</v>
          </cell>
          <cell r="P3274">
            <v>0</v>
          </cell>
          <cell r="Q3274">
            <v>0</v>
          </cell>
        </row>
        <row r="3275">
          <cell r="C3275" t="str">
            <v>SUBTOTAL $</v>
          </cell>
          <cell r="D3275">
            <v>0</v>
          </cell>
          <cell r="E3275">
            <v>0</v>
          </cell>
          <cell r="F3275">
            <v>0</v>
          </cell>
          <cell r="G3275">
            <v>0</v>
          </cell>
          <cell r="H3275">
            <v>0</v>
          </cell>
          <cell r="I3275">
            <v>0</v>
          </cell>
          <cell r="J3275">
            <v>0</v>
          </cell>
          <cell r="K3275">
            <v>0</v>
          </cell>
          <cell r="L3275">
            <v>0</v>
          </cell>
          <cell r="M3275">
            <v>0</v>
          </cell>
          <cell r="N3275">
            <v>0</v>
          </cell>
          <cell r="O3275">
            <v>38870</v>
          </cell>
          <cell r="P3275">
            <v>0</v>
          </cell>
          <cell r="Q3275">
            <v>0</v>
          </cell>
        </row>
        <row r="3276">
          <cell r="C3276">
            <v>0</v>
          </cell>
          <cell r="D3276">
            <v>0</v>
          </cell>
          <cell r="E3276">
            <v>0</v>
          </cell>
          <cell r="F3276">
            <v>0</v>
          </cell>
          <cell r="G3276">
            <v>0</v>
          </cell>
          <cell r="H3276">
            <v>0</v>
          </cell>
          <cell r="I3276">
            <v>0</v>
          </cell>
          <cell r="J3276">
            <v>0</v>
          </cell>
          <cell r="K3276">
            <v>0</v>
          </cell>
          <cell r="L3276">
            <v>0</v>
          </cell>
          <cell r="M3276">
            <v>0</v>
          </cell>
          <cell r="N3276">
            <v>0</v>
          </cell>
          <cell r="O3276">
            <v>0</v>
          </cell>
          <cell r="P3276">
            <v>0</v>
          </cell>
          <cell r="Q3276">
            <v>0</v>
          </cell>
        </row>
        <row r="3277">
          <cell r="C3277" t="str">
            <v>Precio Unitario Total Aproximado al peso $</v>
          </cell>
          <cell r="D3277">
            <v>0</v>
          </cell>
          <cell r="E3277">
            <v>0</v>
          </cell>
          <cell r="F3277">
            <v>0</v>
          </cell>
          <cell r="G3277">
            <v>0</v>
          </cell>
          <cell r="H3277">
            <v>0</v>
          </cell>
          <cell r="I3277">
            <v>0</v>
          </cell>
          <cell r="J3277">
            <v>0</v>
          </cell>
          <cell r="K3277">
            <v>0</v>
          </cell>
          <cell r="L3277">
            <v>0</v>
          </cell>
          <cell r="M3277">
            <v>0</v>
          </cell>
          <cell r="N3277">
            <v>0</v>
          </cell>
          <cell r="O3277">
            <v>173229</v>
          </cell>
          <cell r="P3277">
            <v>0</v>
          </cell>
          <cell r="Q3277">
            <v>0</v>
          </cell>
        </row>
        <row r="3278">
          <cell r="C3278">
            <v>0</v>
          </cell>
          <cell r="D3278">
            <v>0</v>
          </cell>
          <cell r="E3278">
            <v>0</v>
          </cell>
          <cell r="F3278">
            <v>0</v>
          </cell>
          <cell r="G3278">
            <v>0</v>
          </cell>
          <cell r="H3278">
            <v>0</v>
          </cell>
          <cell r="I3278">
            <v>0</v>
          </cell>
          <cell r="J3278">
            <v>0</v>
          </cell>
          <cell r="K3278">
            <v>0</v>
          </cell>
          <cell r="L3278">
            <v>0</v>
          </cell>
          <cell r="M3278">
            <v>0</v>
          </cell>
          <cell r="N3278">
            <v>0</v>
          </cell>
          <cell r="O3278">
            <v>0</v>
          </cell>
          <cell r="P3278">
            <v>0</v>
          </cell>
          <cell r="Q3278">
            <v>0</v>
          </cell>
        </row>
        <row r="3279">
          <cell r="C3279">
            <v>0</v>
          </cell>
          <cell r="D3279">
            <v>0</v>
          </cell>
          <cell r="E3279">
            <v>0</v>
          </cell>
          <cell r="F3279">
            <v>0</v>
          </cell>
          <cell r="G3279">
            <v>0</v>
          </cell>
          <cell r="H3279">
            <v>0</v>
          </cell>
          <cell r="I3279">
            <v>0</v>
          </cell>
          <cell r="J3279">
            <v>0</v>
          </cell>
          <cell r="K3279">
            <v>0</v>
          </cell>
          <cell r="L3279">
            <v>0</v>
          </cell>
          <cell r="M3279">
            <v>0</v>
          </cell>
          <cell r="N3279">
            <v>0</v>
          </cell>
          <cell r="O3279">
            <v>0</v>
          </cell>
          <cell r="P3279">
            <v>0</v>
          </cell>
          <cell r="Q3279">
            <v>0</v>
          </cell>
        </row>
        <row r="3280">
          <cell r="C3280">
            <v>0</v>
          </cell>
          <cell r="D3280">
            <v>0</v>
          </cell>
          <cell r="E3280">
            <v>0</v>
          </cell>
          <cell r="F3280">
            <v>0</v>
          </cell>
          <cell r="G3280">
            <v>0</v>
          </cell>
          <cell r="H3280" t="str">
            <v>Firma</v>
          </cell>
          <cell r="I3280">
            <v>0</v>
          </cell>
          <cell r="J3280">
            <v>0</v>
          </cell>
          <cell r="K3280">
            <v>0</v>
          </cell>
          <cell r="L3280">
            <v>0</v>
          </cell>
          <cell r="M3280">
            <v>0</v>
          </cell>
          <cell r="N3280">
            <v>0</v>
          </cell>
          <cell r="O3280">
            <v>0</v>
          </cell>
          <cell r="P3280">
            <v>0</v>
          </cell>
          <cell r="Q3280">
            <v>0</v>
          </cell>
        </row>
        <row r="3281">
          <cell r="C3281">
            <v>0</v>
          </cell>
          <cell r="D3281">
            <v>0</v>
          </cell>
          <cell r="E3281">
            <v>0</v>
          </cell>
          <cell r="F3281">
            <v>0</v>
          </cell>
          <cell r="G3281">
            <v>0</v>
          </cell>
          <cell r="H3281" t="str">
            <v>Nombre:</v>
          </cell>
          <cell r="I3281">
            <v>0</v>
          </cell>
          <cell r="J3281">
            <v>0</v>
          </cell>
          <cell r="K3281">
            <v>0</v>
          </cell>
          <cell r="L3281">
            <v>0</v>
          </cell>
          <cell r="M3281">
            <v>0</v>
          </cell>
          <cell r="N3281">
            <v>0</v>
          </cell>
          <cell r="O3281">
            <v>0</v>
          </cell>
          <cell r="P3281">
            <v>0</v>
          </cell>
          <cell r="Q3281">
            <v>0</v>
          </cell>
        </row>
        <row r="3282">
          <cell r="C3282">
            <v>0</v>
          </cell>
          <cell r="D3282">
            <v>0</v>
          </cell>
          <cell r="E3282">
            <v>0</v>
          </cell>
          <cell r="F3282">
            <v>0</v>
          </cell>
          <cell r="G3282">
            <v>0</v>
          </cell>
          <cell r="H3282" t="str">
            <v>Representante Legal del Contratista o su Apoderado</v>
          </cell>
          <cell r="I3282">
            <v>0</v>
          </cell>
          <cell r="J3282">
            <v>0</v>
          </cell>
          <cell r="K3282">
            <v>0</v>
          </cell>
          <cell r="L3282">
            <v>0</v>
          </cell>
          <cell r="M3282">
            <v>0</v>
          </cell>
          <cell r="N3282">
            <v>0</v>
          </cell>
          <cell r="O3282">
            <v>0</v>
          </cell>
          <cell r="P3282">
            <v>0</v>
          </cell>
          <cell r="Q3282">
            <v>0</v>
          </cell>
        </row>
        <row r="3283">
          <cell r="C3283">
            <v>0</v>
          </cell>
          <cell r="D3283">
            <v>0</v>
          </cell>
          <cell r="E3283">
            <v>0</v>
          </cell>
          <cell r="F3283">
            <v>0</v>
          </cell>
          <cell r="G3283">
            <v>0</v>
          </cell>
          <cell r="H3283" t="str">
            <v>Matricula No. :</v>
          </cell>
          <cell r="I3283">
            <v>0</v>
          </cell>
          <cell r="J3283">
            <v>0</v>
          </cell>
          <cell r="K3283">
            <v>0</v>
          </cell>
          <cell r="L3283">
            <v>0</v>
          </cell>
          <cell r="M3283">
            <v>0</v>
          </cell>
          <cell r="N3283">
            <v>0</v>
          </cell>
          <cell r="O3283">
            <v>0</v>
          </cell>
          <cell r="P3283">
            <v>0</v>
          </cell>
          <cell r="Q3283">
            <v>0</v>
          </cell>
        </row>
        <row r="3284">
          <cell r="C3284">
            <v>0</v>
          </cell>
          <cell r="D3284">
            <v>0</v>
          </cell>
          <cell r="E3284">
            <v>0</v>
          </cell>
          <cell r="F3284">
            <v>0</v>
          </cell>
          <cell r="G3284">
            <v>0</v>
          </cell>
          <cell r="H3284" t="str">
            <v xml:space="preserve"> </v>
          </cell>
          <cell r="I3284">
            <v>0</v>
          </cell>
          <cell r="J3284">
            <v>0</v>
          </cell>
          <cell r="K3284">
            <v>0</v>
          </cell>
          <cell r="L3284">
            <v>0</v>
          </cell>
          <cell r="M3284">
            <v>0</v>
          </cell>
          <cell r="N3284">
            <v>0</v>
          </cell>
          <cell r="O3284">
            <v>0</v>
          </cell>
          <cell r="P3284">
            <v>0</v>
          </cell>
          <cell r="Q3284">
            <v>0</v>
          </cell>
        </row>
        <row r="3285">
          <cell r="C3285" t="str">
            <v>OBSERVACIONES INTERVENTORÍA</v>
          </cell>
          <cell r="D3285">
            <v>0</v>
          </cell>
          <cell r="E3285">
            <v>0</v>
          </cell>
          <cell r="F3285">
            <v>0</v>
          </cell>
          <cell r="G3285">
            <v>0</v>
          </cell>
          <cell r="H3285">
            <v>0</v>
          </cell>
          <cell r="I3285">
            <v>0</v>
          </cell>
          <cell r="J3285">
            <v>0</v>
          </cell>
          <cell r="K3285">
            <v>0</v>
          </cell>
          <cell r="L3285">
            <v>0</v>
          </cell>
          <cell r="M3285">
            <v>0</v>
          </cell>
          <cell r="N3285">
            <v>0</v>
          </cell>
          <cell r="O3285">
            <v>0</v>
          </cell>
          <cell r="P3285">
            <v>0</v>
          </cell>
          <cell r="Q3285">
            <v>0</v>
          </cell>
        </row>
        <row r="3286">
          <cell r="C3286">
            <v>0</v>
          </cell>
          <cell r="D3286">
            <v>0</v>
          </cell>
          <cell r="E3286">
            <v>0</v>
          </cell>
          <cell r="F3286">
            <v>0</v>
          </cell>
          <cell r="G3286">
            <v>0</v>
          </cell>
          <cell r="H3286">
            <v>0</v>
          </cell>
          <cell r="I3286">
            <v>0</v>
          </cell>
          <cell r="J3286">
            <v>0</v>
          </cell>
          <cell r="K3286">
            <v>0</v>
          </cell>
          <cell r="L3286">
            <v>0</v>
          </cell>
          <cell r="M3286">
            <v>0</v>
          </cell>
          <cell r="N3286">
            <v>0</v>
          </cell>
          <cell r="O3286">
            <v>0</v>
          </cell>
          <cell r="P3286">
            <v>0</v>
          </cell>
          <cell r="Q3286">
            <v>0</v>
          </cell>
        </row>
        <row r="3287">
          <cell r="C3287">
            <v>0</v>
          </cell>
          <cell r="D3287">
            <v>0</v>
          </cell>
          <cell r="E3287">
            <v>0</v>
          </cell>
          <cell r="F3287">
            <v>0</v>
          </cell>
          <cell r="G3287">
            <v>0</v>
          </cell>
          <cell r="H3287">
            <v>0</v>
          </cell>
          <cell r="I3287">
            <v>0</v>
          </cell>
          <cell r="J3287">
            <v>0</v>
          </cell>
          <cell r="K3287">
            <v>0</v>
          </cell>
          <cell r="L3287">
            <v>0</v>
          </cell>
          <cell r="M3287">
            <v>0</v>
          </cell>
          <cell r="N3287">
            <v>0</v>
          </cell>
          <cell r="O3287">
            <v>0</v>
          </cell>
          <cell r="P3287">
            <v>0</v>
          </cell>
          <cell r="Q3287">
            <v>0</v>
          </cell>
        </row>
        <row r="3288">
          <cell r="C3288">
            <v>0</v>
          </cell>
          <cell r="D3288">
            <v>0</v>
          </cell>
          <cell r="E3288">
            <v>0</v>
          </cell>
          <cell r="F3288">
            <v>0</v>
          </cell>
          <cell r="G3288">
            <v>0</v>
          </cell>
          <cell r="H3288">
            <v>0</v>
          </cell>
          <cell r="I3288">
            <v>0</v>
          </cell>
          <cell r="J3288">
            <v>0</v>
          </cell>
          <cell r="K3288">
            <v>0</v>
          </cell>
          <cell r="L3288">
            <v>0</v>
          </cell>
          <cell r="M3288">
            <v>0</v>
          </cell>
          <cell r="N3288">
            <v>0</v>
          </cell>
          <cell r="O3288">
            <v>0</v>
          </cell>
          <cell r="P3288">
            <v>0</v>
          </cell>
          <cell r="Q3288">
            <v>0</v>
          </cell>
        </row>
        <row r="3289">
          <cell r="C3289" t="str">
            <v>APROBACIÓN POR INTERVENTORÍA</v>
          </cell>
          <cell r="D3289">
            <v>0</v>
          </cell>
          <cell r="E3289">
            <v>0</v>
          </cell>
          <cell r="F3289">
            <v>0</v>
          </cell>
          <cell r="G3289">
            <v>0</v>
          </cell>
          <cell r="H3289">
            <v>0</v>
          </cell>
          <cell r="I3289">
            <v>0</v>
          </cell>
          <cell r="J3289">
            <v>0</v>
          </cell>
          <cell r="K3289">
            <v>0</v>
          </cell>
          <cell r="L3289">
            <v>0</v>
          </cell>
          <cell r="M3289">
            <v>0</v>
          </cell>
          <cell r="N3289">
            <v>0</v>
          </cell>
          <cell r="O3289">
            <v>0</v>
          </cell>
          <cell r="P3289">
            <v>0</v>
          </cell>
          <cell r="Q3289">
            <v>0</v>
          </cell>
        </row>
        <row r="3290">
          <cell r="C3290"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3290">
            <v>0</v>
          </cell>
          <cell r="E3290">
            <v>0</v>
          </cell>
          <cell r="F3290">
            <v>0</v>
          </cell>
          <cell r="G3290">
            <v>0</v>
          </cell>
          <cell r="H3290">
            <v>0</v>
          </cell>
          <cell r="I3290">
            <v>0</v>
          </cell>
          <cell r="J3290">
            <v>0</v>
          </cell>
          <cell r="K3290">
            <v>0</v>
          </cell>
          <cell r="L3290">
            <v>0</v>
          </cell>
          <cell r="M3290">
            <v>0</v>
          </cell>
          <cell r="N3290">
            <v>0</v>
          </cell>
          <cell r="O3290">
            <v>0</v>
          </cell>
          <cell r="P3290">
            <v>0</v>
          </cell>
          <cell r="Q3290">
            <v>0</v>
          </cell>
        </row>
        <row r="3291">
          <cell r="C3291">
            <v>0</v>
          </cell>
          <cell r="D3291">
            <v>0</v>
          </cell>
          <cell r="E3291">
            <v>0</v>
          </cell>
          <cell r="F3291">
            <v>0</v>
          </cell>
          <cell r="G3291">
            <v>0</v>
          </cell>
          <cell r="H3291">
            <v>0</v>
          </cell>
          <cell r="I3291">
            <v>0</v>
          </cell>
          <cell r="J3291">
            <v>0</v>
          </cell>
          <cell r="K3291">
            <v>0</v>
          </cell>
          <cell r="L3291">
            <v>0</v>
          </cell>
          <cell r="M3291">
            <v>0</v>
          </cell>
          <cell r="N3291">
            <v>0</v>
          </cell>
          <cell r="O3291">
            <v>0</v>
          </cell>
          <cell r="P3291">
            <v>0</v>
          </cell>
          <cell r="Q3291">
            <v>0</v>
          </cell>
        </row>
        <row r="3292">
          <cell r="C3292"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3292">
            <v>0</v>
          </cell>
          <cell r="E3292">
            <v>0</v>
          </cell>
          <cell r="F3292">
            <v>0</v>
          </cell>
          <cell r="G3292">
            <v>0</v>
          </cell>
          <cell r="H3292">
            <v>0</v>
          </cell>
          <cell r="I3292">
            <v>0</v>
          </cell>
          <cell r="J3292">
            <v>0</v>
          </cell>
          <cell r="K3292">
            <v>0</v>
          </cell>
          <cell r="L3292">
            <v>0</v>
          </cell>
          <cell r="M3292">
            <v>0</v>
          </cell>
          <cell r="N3292">
            <v>0</v>
          </cell>
          <cell r="O3292">
            <v>0</v>
          </cell>
          <cell r="P3292">
            <v>0</v>
          </cell>
          <cell r="Q3292">
            <v>0</v>
          </cell>
        </row>
        <row r="3293">
          <cell r="C3293">
            <v>0</v>
          </cell>
          <cell r="D3293">
            <v>0</v>
          </cell>
          <cell r="E3293">
            <v>0</v>
          </cell>
          <cell r="F3293">
            <v>0</v>
          </cell>
          <cell r="G3293">
            <v>0</v>
          </cell>
          <cell r="H3293">
            <v>0</v>
          </cell>
          <cell r="I3293">
            <v>0</v>
          </cell>
          <cell r="J3293">
            <v>0</v>
          </cell>
          <cell r="K3293">
            <v>0</v>
          </cell>
          <cell r="L3293">
            <v>0</v>
          </cell>
          <cell r="M3293">
            <v>0</v>
          </cell>
          <cell r="N3293">
            <v>0</v>
          </cell>
          <cell r="O3293">
            <v>0</v>
          </cell>
          <cell r="P3293">
            <v>0</v>
          </cell>
          <cell r="Q3293">
            <v>0</v>
          </cell>
        </row>
        <row r="3294">
          <cell r="C3294">
            <v>0</v>
          </cell>
          <cell r="D3294">
            <v>0</v>
          </cell>
          <cell r="E3294">
            <v>0</v>
          </cell>
          <cell r="F3294">
            <v>0</v>
          </cell>
          <cell r="G3294">
            <v>0</v>
          </cell>
          <cell r="H3294">
            <v>0</v>
          </cell>
          <cell r="I3294">
            <v>0</v>
          </cell>
          <cell r="J3294">
            <v>0</v>
          </cell>
          <cell r="K3294">
            <v>0</v>
          </cell>
          <cell r="L3294">
            <v>0</v>
          </cell>
          <cell r="M3294">
            <v>0</v>
          </cell>
          <cell r="N3294">
            <v>0</v>
          </cell>
          <cell r="O3294">
            <v>0</v>
          </cell>
          <cell r="P3294">
            <v>0</v>
          </cell>
          <cell r="Q3294">
            <v>0</v>
          </cell>
        </row>
        <row r="3295">
          <cell r="C3295">
            <v>0</v>
          </cell>
          <cell r="D3295">
            <v>0</v>
          </cell>
          <cell r="E3295">
            <v>0</v>
          </cell>
          <cell r="F3295">
            <v>0</v>
          </cell>
          <cell r="G3295">
            <v>0</v>
          </cell>
          <cell r="H3295" t="str">
            <v>Firma</v>
          </cell>
          <cell r="I3295">
            <v>0</v>
          </cell>
          <cell r="J3295">
            <v>0</v>
          </cell>
          <cell r="K3295">
            <v>0</v>
          </cell>
          <cell r="L3295">
            <v>0</v>
          </cell>
          <cell r="M3295">
            <v>0</v>
          </cell>
          <cell r="N3295">
            <v>0</v>
          </cell>
          <cell r="O3295">
            <v>0</v>
          </cell>
          <cell r="P3295">
            <v>0</v>
          </cell>
          <cell r="Q3295">
            <v>0</v>
          </cell>
        </row>
        <row r="3296">
          <cell r="C3296">
            <v>0</v>
          </cell>
          <cell r="D3296">
            <v>0</v>
          </cell>
          <cell r="E3296">
            <v>0</v>
          </cell>
          <cell r="F3296">
            <v>0</v>
          </cell>
          <cell r="G3296">
            <v>0</v>
          </cell>
          <cell r="H3296" t="str">
            <v>Nombre:</v>
          </cell>
          <cell r="I3296">
            <v>0</v>
          </cell>
          <cell r="J3296">
            <v>0</v>
          </cell>
          <cell r="K3296">
            <v>0</v>
          </cell>
          <cell r="L3296">
            <v>0</v>
          </cell>
          <cell r="M3296">
            <v>0</v>
          </cell>
          <cell r="N3296">
            <v>0</v>
          </cell>
          <cell r="O3296">
            <v>0</v>
          </cell>
          <cell r="P3296">
            <v>0</v>
          </cell>
          <cell r="Q3296">
            <v>0</v>
          </cell>
        </row>
        <row r="3297">
          <cell r="C3297">
            <v>0</v>
          </cell>
          <cell r="D3297">
            <v>0</v>
          </cell>
          <cell r="E3297">
            <v>0</v>
          </cell>
          <cell r="F3297">
            <v>0</v>
          </cell>
          <cell r="G3297">
            <v>0</v>
          </cell>
          <cell r="H3297" t="str">
            <v>Representante Legal del Interventor o su Apoderado</v>
          </cell>
          <cell r="I3297">
            <v>0</v>
          </cell>
          <cell r="J3297">
            <v>0</v>
          </cell>
          <cell r="K3297">
            <v>0</v>
          </cell>
          <cell r="L3297">
            <v>0</v>
          </cell>
          <cell r="M3297">
            <v>0</v>
          </cell>
          <cell r="N3297">
            <v>0</v>
          </cell>
          <cell r="O3297">
            <v>0</v>
          </cell>
          <cell r="P3297">
            <v>0</v>
          </cell>
          <cell r="Q3297">
            <v>0</v>
          </cell>
        </row>
        <row r="3298">
          <cell r="C3298">
            <v>0</v>
          </cell>
          <cell r="D3298">
            <v>0</v>
          </cell>
          <cell r="E3298">
            <v>0</v>
          </cell>
          <cell r="F3298">
            <v>0</v>
          </cell>
          <cell r="G3298">
            <v>0</v>
          </cell>
          <cell r="H3298" t="str">
            <v>Matricula No. :</v>
          </cell>
          <cell r="I3298">
            <v>0</v>
          </cell>
          <cell r="J3298">
            <v>0</v>
          </cell>
          <cell r="K3298">
            <v>0</v>
          </cell>
          <cell r="L3298">
            <v>0</v>
          </cell>
          <cell r="M3298">
            <v>0</v>
          </cell>
          <cell r="N3298">
            <v>0</v>
          </cell>
          <cell r="O3298">
            <v>0</v>
          </cell>
          <cell r="P3298">
            <v>0</v>
          </cell>
          <cell r="Q3298">
            <v>0</v>
          </cell>
        </row>
        <row r="3299">
          <cell r="C3299">
            <v>0</v>
          </cell>
          <cell r="D3299">
            <v>0</v>
          </cell>
          <cell r="E3299">
            <v>0</v>
          </cell>
          <cell r="F3299">
            <v>0</v>
          </cell>
          <cell r="G3299">
            <v>0</v>
          </cell>
          <cell r="H3299">
            <v>0</v>
          </cell>
          <cell r="I3299">
            <v>0</v>
          </cell>
          <cell r="J3299">
            <v>0</v>
          </cell>
          <cell r="K3299">
            <v>0</v>
          </cell>
          <cell r="L3299">
            <v>0</v>
          </cell>
          <cell r="M3299">
            <v>0</v>
          </cell>
          <cell r="N3299">
            <v>0</v>
          </cell>
          <cell r="O3299">
            <v>0</v>
          </cell>
          <cell r="P3299">
            <v>0</v>
          </cell>
          <cell r="Q3299">
            <v>0</v>
          </cell>
        </row>
        <row r="3300">
          <cell r="C3300">
            <v>0</v>
          </cell>
          <cell r="D3300">
            <v>0</v>
          </cell>
          <cell r="E3300">
            <v>0</v>
          </cell>
          <cell r="F3300">
            <v>0</v>
          </cell>
          <cell r="G3300">
            <v>0</v>
          </cell>
          <cell r="H3300">
            <v>0</v>
          </cell>
          <cell r="I3300">
            <v>0</v>
          </cell>
          <cell r="J3300">
            <v>0</v>
          </cell>
          <cell r="K3300">
            <v>0</v>
          </cell>
          <cell r="L3300">
            <v>0</v>
          </cell>
          <cell r="M3300">
            <v>0</v>
          </cell>
          <cell r="N3300">
            <v>0</v>
          </cell>
          <cell r="O3300">
            <v>0</v>
          </cell>
          <cell r="P3300">
            <v>0</v>
          </cell>
          <cell r="Q3300">
            <v>0</v>
          </cell>
        </row>
        <row r="3302">
          <cell r="C3302">
            <v>0</v>
          </cell>
          <cell r="D3302">
            <v>0</v>
          </cell>
          <cell r="E3302">
            <v>0</v>
          </cell>
          <cell r="F3302">
            <v>0</v>
          </cell>
          <cell r="G3302">
            <v>0</v>
          </cell>
          <cell r="H3302">
            <v>0</v>
          </cell>
          <cell r="I3302">
            <v>0</v>
          </cell>
          <cell r="J3302">
            <v>0</v>
          </cell>
          <cell r="K3302">
            <v>0</v>
          </cell>
          <cell r="L3302">
            <v>0</v>
          </cell>
          <cell r="M3302">
            <v>0</v>
          </cell>
          <cell r="N3302">
            <v>0</v>
          </cell>
          <cell r="O3302">
            <v>0</v>
          </cell>
          <cell r="P3302">
            <v>0</v>
          </cell>
          <cell r="Q3302">
            <v>0</v>
          </cell>
        </row>
        <row r="3303">
          <cell r="C3303" t="str">
            <v>Formulario 1 - Propuesta económica  - Documento tipo de selección abreviada de menor cuantía - versión 2</v>
          </cell>
          <cell r="D3303">
            <v>0</v>
          </cell>
          <cell r="E3303">
            <v>0</v>
          </cell>
          <cell r="F3303">
            <v>0</v>
          </cell>
          <cell r="G3303">
            <v>0</v>
          </cell>
          <cell r="H3303">
            <v>0</v>
          </cell>
          <cell r="I3303">
            <v>0</v>
          </cell>
          <cell r="J3303">
            <v>0</v>
          </cell>
          <cell r="K3303">
            <v>0</v>
          </cell>
          <cell r="L3303">
            <v>0</v>
          </cell>
          <cell r="M3303">
            <v>0</v>
          </cell>
          <cell r="N3303">
            <v>0</v>
          </cell>
          <cell r="O3303">
            <v>0</v>
          </cell>
          <cell r="P3303">
            <v>0</v>
          </cell>
          <cell r="Q3303">
            <v>0</v>
          </cell>
        </row>
        <row r="3304">
          <cell r="C3304" t="str">
            <v>Código</v>
          </cell>
          <cell r="D3304" t="str">
            <v>CCE-EICP-FM-25</v>
          </cell>
          <cell r="E3304" t="str">
            <v>Versión</v>
          </cell>
          <cell r="F3304">
            <v>2</v>
          </cell>
          <cell r="G3304">
            <v>0</v>
          </cell>
          <cell r="H3304">
            <v>0</v>
          </cell>
          <cell r="I3304">
            <v>0</v>
          </cell>
          <cell r="J3304">
            <v>0</v>
          </cell>
          <cell r="K3304">
            <v>0</v>
          </cell>
          <cell r="L3304">
            <v>0</v>
          </cell>
          <cell r="M3304">
            <v>0</v>
          </cell>
          <cell r="N3304">
            <v>0</v>
          </cell>
          <cell r="O3304">
            <v>0</v>
          </cell>
          <cell r="P3304">
            <v>0</v>
          </cell>
          <cell r="Q3304">
            <v>0</v>
          </cell>
        </row>
        <row r="3305">
          <cell r="C3305">
            <v>0</v>
          </cell>
          <cell r="D3305">
            <v>0</v>
          </cell>
          <cell r="E3305">
            <v>0</v>
          </cell>
          <cell r="F3305">
            <v>0</v>
          </cell>
          <cell r="G3305">
            <v>0</v>
          </cell>
          <cell r="H3305">
            <v>0</v>
          </cell>
          <cell r="I3305">
            <v>0</v>
          </cell>
          <cell r="J3305">
            <v>0</v>
          </cell>
          <cell r="K3305">
            <v>0</v>
          </cell>
          <cell r="L3305">
            <v>0</v>
          </cell>
          <cell r="M3305">
            <v>0</v>
          </cell>
          <cell r="N3305">
            <v>0</v>
          </cell>
          <cell r="O3305">
            <v>0</v>
          </cell>
          <cell r="P3305">
            <v>0</v>
          </cell>
          <cell r="Q3305">
            <v>0</v>
          </cell>
        </row>
        <row r="3306">
          <cell r="C3306" t="str">
            <v>[La entidad podrá utilizar este formato para la presentación de los análisis de precios unitarios el contratista en la oportunidad prevista en el numeral 8.1. del Documento Base]</v>
          </cell>
          <cell r="D3306">
            <v>0</v>
          </cell>
          <cell r="E3306">
            <v>0</v>
          </cell>
          <cell r="F3306">
            <v>0</v>
          </cell>
          <cell r="G3306">
            <v>0</v>
          </cell>
          <cell r="H3306">
            <v>0</v>
          </cell>
          <cell r="I3306">
            <v>0</v>
          </cell>
          <cell r="J3306">
            <v>0</v>
          </cell>
          <cell r="K3306">
            <v>0</v>
          </cell>
          <cell r="L3306">
            <v>0</v>
          </cell>
          <cell r="M3306">
            <v>0</v>
          </cell>
          <cell r="N3306">
            <v>0</v>
          </cell>
          <cell r="O3306">
            <v>0</v>
          </cell>
          <cell r="P3306">
            <v>0</v>
          </cell>
          <cell r="Q3306">
            <v>0</v>
          </cell>
        </row>
        <row r="3307">
          <cell r="C3307">
            <v>0</v>
          </cell>
          <cell r="D3307">
            <v>0</v>
          </cell>
          <cell r="E3307">
            <v>0</v>
          </cell>
          <cell r="F3307">
            <v>0</v>
          </cell>
          <cell r="G3307">
            <v>0</v>
          </cell>
          <cell r="H3307">
            <v>0</v>
          </cell>
          <cell r="I3307">
            <v>0</v>
          </cell>
          <cell r="J3307">
            <v>0</v>
          </cell>
          <cell r="K3307">
            <v>0</v>
          </cell>
          <cell r="L3307">
            <v>0</v>
          </cell>
          <cell r="M3307">
            <v>0</v>
          </cell>
          <cell r="N3307">
            <v>0</v>
          </cell>
          <cell r="O3307">
            <v>0</v>
          </cell>
          <cell r="P3307">
            <v>0</v>
          </cell>
          <cell r="Q3307">
            <v>0</v>
          </cell>
        </row>
        <row r="3308">
          <cell r="C3308">
            <v>0</v>
          </cell>
          <cell r="D3308">
            <v>0</v>
          </cell>
          <cell r="E3308">
            <v>0</v>
          </cell>
          <cell r="F3308">
            <v>0</v>
          </cell>
          <cell r="G3308">
            <v>0</v>
          </cell>
          <cell r="H3308">
            <v>0</v>
          </cell>
          <cell r="I3308">
            <v>0</v>
          </cell>
          <cell r="J3308">
            <v>0</v>
          </cell>
          <cell r="K3308">
            <v>0</v>
          </cell>
          <cell r="L3308">
            <v>0</v>
          </cell>
          <cell r="M3308">
            <v>0</v>
          </cell>
          <cell r="N3308">
            <v>0</v>
          </cell>
          <cell r="O3308">
            <v>0</v>
          </cell>
          <cell r="P3308">
            <v>0</v>
          </cell>
          <cell r="Q3308">
            <v>0</v>
          </cell>
        </row>
        <row r="3309">
          <cell r="C3309">
            <v>0</v>
          </cell>
          <cell r="D3309" t="str">
            <v>MUNICIPIO DE CONCORDIA, ANTIOQUIA</v>
          </cell>
          <cell r="E3309">
            <v>0</v>
          </cell>
          <cell r="F3309">
            <v>0</v>
          </cell>
          <cell r="G3309">
            <v>0</v>
          </cell>
          <cell r="H3309">
            <v>0</v>
          </cell>
          <cell r="I3309">
            <v>0</v>
          </cell>
          <cell r="J3309">
            <v>0</v>
          </cell>
          <cell r="K3309">
            <v>0</v>
          </cell>
          <cell r="L3309">
            <v>0</v>
          </cell>
          <cell r="M3309">
            <v>0</v>
          </cell>
          <cell r="N3309">
            <v>0</v>
          </cell>
          <cell r="O3309">
            <v>0</v>
          </cell>
          <cell r="P3309">
            <v>0</v>
          </cell>
          <cell r="Q3309">
            <v>0</v>
          </cell>
        </row>
        <row r="3310">
          <cell r="C3310">
            <v>0</v>
          </cell>
          <cell r="D3310">
            <v>0</v>
          </cell>
          <cell r="E3310">
            <v>0</v>
          </cell>
          <cell r="F3310">
            <v>0</v>
          </cell>
          <cell r="G3310">
            <v>0</v>
          </cell>
          <cell r="H3310">
            <v>0</v>
          </cell>
          <cell r="I3310">
            <v>0</v>
          </cell>
          <cell r="J3310">
            <v>0</v>
          </cell>
          <cell r="K3310">
            <v>0</v>
          </cell>
          <cell r="L3310" t="str">
            <v>VERSIÓN</v>
          </cell>
          <cell r="M3310">
            <v>0</v>
          </cell>
          <cell r="N3310">
            <v>0</v>
          </cell>
          <cell r="O3310">
            <v>0</v>
          </cell>
          <cell r="P3310">
            <v>0</v>
          </cell>
          <cell r="Q3310">
            <v>0</v>
          </cell>
        </row>
        <row r="3311">
          <cell r="C3311">
            <v>0</v>
          </cell>
          <cell r="D3311" t="str">
            <v xml:space="preserve">[NÚMERO DEL PROCESO] </v>
          </cell>
          <cell r="E3311">
            <v>0</v>
          </cell>
          <cell r="F3311">
            <v>0</v>
          </cell>
          <cell r="G3311">
            <v>0</v>
          </cell>
          <cell r="H3311">
            <v>0</v>
          </cell>
          <cell r="I3311">
            <v>0</v>
          </cell>
          <cell r="J3311">
            <v>0</v>
          </cell>
          <cell r="K3311">
            <v>0</v>
          </cell>
          <cell r="L3311">
            <v>0</v>
          </cell>
          <cell r="M3311">
            <v>0</v>
          </cell>
          <cell r="N3311">
            <v>0</v>
          </cell>
          <cell r="O3311">
            <v>0</v>
          </cell>
          <cell r="P3311">
            <v>0</v>
          </cell>
          <cell r="Q3311">
            <v>0</v>
          </cell>
        </row>
        <row r="3312">
          <cell r="C3312">
            <v>0</v>
          </cell>
          <cell r="D3312">
            <v>0</v>
          </cell>
          <cell r="E3312">
            <v>0</v>
          </cell>
          <cell r="F3312">
            <v>0</v>
          </cell>
          <cell r="G3312">
            <v>0</v>
          </cell>
          <cell r="H3312">
            <v>0</v>
          </cell>
          <cell r="I3312">
            <v>0</v>
          </cell>
          <cell r="J3312">
            <v>0</v>
          </cell>
          <cell r="K3312">
            <v>0</v>
          </cell>
          <cell r="L3312" t="str">
            <v>PÁGINA</v>
          </cell>
          <cell r="M3312">
            <v>1</v>
          </cell>
          <cell r="N3312" t="str">
            <v>DE</v>
          </cell>
          <cell r="O3312">
            <v>1</v>
          </cell>
          <cell r="P3312">
            <v>0</v>
          </cell>
          <cell r="Q3312">
            <v>0</v>
          </cell>
        </row>
        <row r="3313">
          <cell r="C3313">
            <v>0</v>
          </cell>
          <cell r="D3313" t="str">
            <v xml:space="preserve">ANALISIS DE PRECIOS UNITARIOS </v>
          </cell>
          <cell r="E3313">
            <v>0</v>
          </cell>
          <cell r="F3313">
            <v>0</v>
          </cell>
          <cell r="G3313">
            <v>0</v>
          </cell>
          <cell r="H3313">
            <v>0</v>
          </cell>
          <cell r="I3313">
            <v>0</v>
          </cell>
          <cell r="J3313">
            <v>0</v>
          </cell>
          <cell r="K3313">
            <v>0</v>
          </cell>
          <cell r="L3313">
            <v>0</v>
          </cell>
          <cell r="M3313">
            <v>0</v>
          </cell>
          <cell r="N3313">
            <v>0</v>
          </cell>
          <cell r="O3313">
            <v>0</v>
          </cell>
          <cell r="P3313">
            <v>0</v>
          </cell>
          <cell r="Q3313">
            <v>0</v>
          </cell>
        </row>
        <row r="3314">
          <cell r="C3314">
            <v>0</v>
          </cell>
          <cell r="D3314">
            <v>0</v>
          </cell>
          <cell r="E3314">
            <v>0</v>
          </cell>
          <cell r="F3314">
            <v>0</v>
          </cell>
          <cell r="G3314">
            <v>0</v>
          </cell>
          <cell r="H3314">
            <v>0</v>
          </cell>
          <cell r="I3314">
            <v>0</v>
          </cell>
          <cell r="J3314">
            <v>0</v>
          </cell>
          <cell r="K3314">
            <v>0</v>
          </cell>
          <cell r="L3314">
            <v>0</v>
          </cell>
          <cell r="M3314">
            <v>0</v>
          </cell>
          <cell r="N3314">
            <v>0</v>
          </cell>
          <cell r="O3314">
            <v>0</v>
          </cell>
          <cell r="P3314">
            <v>0</v>
          </cell>
          <cell r="Q3314">
            <v>0</v>
          </cell>
        </row>
        <row r="3315">
          <cell r="C3315">
            <v>0</v>
          </cell>
          <cell r="D3315">
            <v>0</v>
          </cell>
          <cell r="E3315">
            <v>0</v>
          </cell>
          <cell r="F3315">
            <v>0</v>
          </cell>
          <cell r="G3315">
            <v>0</v>
          </cell>
          <cell r="H3315">
            <v>0</v>
          </cell>
          <cell r="I3315">
            <v>0</v>
          </cell>
          <cell r="J3315">
            <v>0</v>
          </cell>
          <cell r="K3315">
            <v>0</v>
          </cell>
          <cell r="L3315" t="str">
            <v>FECHA</v>
          </cell>
          <cell r="M3315" t="str">
            <v>DD</v>
          </cell>
          <cell r="N3315" t="str">
            <v>MM</v>
          </cell>
          <cell r="O3315" t="str">
            <v>AA</v>
          </cell>
          <cell r="P3315">
            <v>0</v>
          </cell>
          <cell r="Q3315">
            <v>0</v>
          </cell>
        </row>
        <row r="3316">
          <cell r="C3316">
            <v>0</v>
          </cell>
          <cell r="D3316">
            <v>0</v>
          </cell>
          <cell r="E3316">
            <v>0</v>
          </cell>
          <cell r="F3316">
            <v>0</v>
          </cell>
          <cell r="G3316">
            <v>0</v>
          </cell>
          <cell r="H3316">
            <v>0</v>
          </cell>
          <cell r="I3316">
            <v>0</v>
          </cell>
          <cell r="J3316">
            <v>0</v>
          </cell>
          <cell r="K3316">
            <v>0</v>
          </cell>
          <cell r="L3316">
            <v>0</v>
          </cell>
          <cell r="M3316">
            <v>8</v>
          </cell>
          <cell r="N3316">
            <v>5</v>
          </cell>
          <cell r="O3316">
            <v>2023</v>
          </cell>
          <cell r="P3316">
            <v>0</v>
          </cell>
          <cell r="Q3316">
            <v>0</v>
          </cell>
        </row>
        <row r="3317">
          <cell r="C3317" t="str">
            <v>ITEMS DE LA PROPUESTA ECONÓMICA</v>
          </cell>
          <cell r="D3317">
            <v>0</v>
          </cell>
          <cell r="E3317">
            <v>0</v>
          </cell>
          <cell r="F3317">
            <v>0</v>
          </cell>
          <cell r="G3317">
            <v>0</v>
          </cell>
          <cell r="H3317">
            <v>0</v>
          </cell>
          <cell r="I3317" t="str">
            <v>ITEMS NO PREVISTOS</v>
          </cell>
          <cell r="J3317">
            <v>0</v>
          </cell>
          <cell r="K3317">
            <v>0</v>
          </cell>
          <cell r="L3317">
            <v>0</v>
          </cell>
          <cell r="M3317">
            <v>0</v>
          </cell>
          <cell r="N3317">
            <v>0</v>
          </cell>
          <cell r="O3317">
            <v>0</v>
          </cell>
          <cell r="P3317">
            <v>0</v>
          </cell>
          <cell r="Q3317">
            <v>0</v>
          </cell>
        </row>
        <row r="3318">
          <cell r="C3318">
            <v>0</v>
          </cell>
          <cell r="D3318">
            <v>0</v>
          </cell>
          <cell r="E3318">
            <v>0</v>
          </cell>
          <cell r="F3318">
            <v>0</v>
          </cell>
          <cell r="G3318">
            <v>0</v>
          </cell>
          <cell r="H3318">
            <v>0</v>
          </cell>
          <cell r="I3318">
            <v>0</v>
          </cell>
          <cell r="J3318">
            <v>0</v>
          </cell>
          <cell r="K3318">
            <v>0</v>
          </cell>
          <cell r="L3318">
            <v>0</v>
          </cell>
          <cell r="M3318">
            <v>0</v>
          </cell>
          <cell r="N3318">
            <v>0</v>
          </cell>
          <cell r="O3318">
            <v>0</v>
          </cell>
          <cell r="P3318">
            <v>0</v>
          </cell>
          <cell r="Q3318">
            <v>0</v>
          </cell>
        </row>
        <row r="3319">
          <cell r="C3319">
            <v>0</v>
          </cell>
          <cell r="D3319">
            <v>0</v>
          </cell>
          <cell r="E3319">
            <v>0</v>
          </cell>
          <cell r="F3319">
            <v>0</v>
          </cell>
          <cell r="G3319">
            <v>0</v>
          </cell>
          <cell r="H3319">
            <v>0</v>
          </cell>
          <cell r="I3319">
            <v>0</v>
          </cell>
          <cell r="J3319">
            <v>0</v>
          </cell>
          <cell r="K3319">
            <v>0</v>
          </cell>
          <cell r="L3319">
            <v>0</v>
          </cell>
          <cell r="M3319">
            <v>0</v>
          </cell>
          <cell r="N3319">
            <v>0</v>
          </cell>
          <cell r="O3319">
            <v>0</v>
          </cell>
          <cell r="P3319">
            <v>0</v>
          </cell>
          <cell r="Q3319">
            <v>0</v>
          </cell>
        </row>
        <row r="3320">
          <cell r="C3320">
            <v>0</v>
          </cell>
          <cell r="D3320">
            <v>0</v>
          </cell>
          <cell r="E3320">
            <v>0</v>
          </cell>
          <cell r="F3320">
            <v>0</v>
          </cell>
          <cell r="G3320">
            <v>0</v>
          </cell>
          <cell r="H3320">
            <v>0</v>
          </cell>
          <cell r="I3320">
            <v>0</v>
          </cell>
          <cell r="J3320">
            <v>0</v>
          </cell>
          <cell r="K3320">
            <v>0</v>
          </cell>
          <cell r="L3320">
            <v>0</v>
          </cell>
          <cell r="M3320">
            <v>0</v>
          </cell>
          <cell r="N3320">
            <v>0</v>
          </cell>
          <cell r="O3320">
            <v>0</v>
          </cell>
          <cell r="P3320">
            <v>0</v>
          </cell>
          <cell r="Q3320">
            <v>0</v>
          </cell>
        </row>
        <row r="3321">
          <cell r="C3321" t="str">
            <v>DATOS ESPECÍFICOS</v>
          </cell>
          <cell r="D3321">
            <v>0</v>
          </cell>
          <cell r="E3321">
            <v>0</v>
          </cell>
          <cell r="F3321">
            <v>0</v>
          </cell>
          <cell r="G3321">
            <v>0</v>
          </cell>
          <cell r="H3321">
            <v>0</v>
          </cell>
          <cell r="I3321">
            <v>0</v>
          </cell>
          <cell r="J3321">
            <v>0</v>
          </cell>
          <cell r="K3321">
            <v>0</v>
          </cell>
          <cell r="L3321">
            <v>0</v>
          </cell>
          <cell r="M3321">
            <v>0</v>
          </cell>
          <cell r="N3321">
            <v>0</v>
          </cell>
          <cell r="O3321">
            <v>0</v>
          </cell>
          <cell r="P3321">
            <v>0</v>
          </cell>
          <cell r="Q3321">
            <v>0</v>
          </cell>
        </row>
        <row r="3322">
          <cell r="C3322">
            <v>0</v>
          </cell>
          <cell r="D3322">
            <v>0</v>
          </cell>
          <cell r="E3322">
            <v>0</v>
          </cell>
          <cell r="F3322">
            <v>0</v>
          </cell>
          <cell r="G3322">
            <v>0</v>
          </cell>
          <cell r="H3322">
            <v>0</v>
          </cell>
          <cell r="I3322">
            <v>0</v>
          </cell>
          <cell r="J3322">
            <v>0</v>
          </cell>
          <cell r="K3322">
            <v>0</v>
          </cell>
          <cell r="L3322">
            <v>0</v>
          </cell>
          <cell r="M3322">
            <v>0</v>
          </cell>
          <cell r="N3322">
            <v>0</v>
          </cell>
          <cell r="O3322">
            <v>0</v>
          </cell>
          <cell r="P3322">
            <v>0</v>
          </cell>
          <cell r="Q3322">
            <v>0</v>
          </cell>
        </row>
        <row r="3323">
          <cell r="C3323" t="str">
            <v>ITEM</v>
          </cell>
          <cell r="D3323" t="str">
            <v>DESCRIPCIÓN</v>
          </cell>
          <cell r="E3323">
            <v>0</v>
          </cell>
          <cell r="F3323">
            <v>0</v>
          </cell>
          <cell r="G3323">
            <v>0</v>
          </cell>
          <cell r="H3323">
            <v>0</v>
          </cell>
          <cell r="I3323">
            <v>0</v>
          </cell>
          <cell r="J3323">
            <v>0</v>
          </cell>
          <cell r="K3323">
            <v>0</v>
          </cell>
          <cell r="L3323">
            <v>0</v>
          </cell>
          <cell r="M3323" t="str">
            <v>UNIDAD</v>
          </cell>
          <cell r="N3323">
            <v>0</v>
          </cell>
          <cell r="O3323" t="str">
            <v>CANTIDAD</v>
          </cell>
          <cell r="P3323">
            <v>0</v>
          </cell>
          <cell r="Q3323">
            <v>0</v>
          </cell>
        </row>
        <row r="3324">
          <cell r="C3324" t="str">
            <v>5.10.3</v>
          </cell>
          <cell r="D3324" t="str">
            <v xml:space="preserve">S.T.I de canoa en "U" en lamina galvanizada calibre 24, desarrollo 0.50 m. Incluye gancho externo e interno con 0.75 m de desarrollo, embudo galvanizado Calibre 20 @ 6 m, Tapas, pintura anticorrosiva, esmalte base aceite, equipo de trabajo en alturas y todos los elementos necesarios para su correcta instalación. </v>
          </cell>
          <cell r="E3324">
            <v>0</v>
          </cell>
          <cell r="F3324">
            <v>0</v>
          </cell>
          <cell r="G3324">
            <v>0</v>
          </cell>
          <cell r="H3324">
            <v>0</v>
          </cell>
          <cell r="I3324">
            <v>0</v>
          </cell>
          <cell r="J3324">
            <v>0</v>
          </cell>
          <cell r="K3324">
            <v>0</v>
          </cell>
          <cell r="L3324">
            <v>0</v>
          </cell>
          <cell r="M3324" t="str">
            <v>m</v>
          </cell>
          <cell r="N3324">
            <v>0</v>
          </cell>
          <cell r="O3324">
            <v>38</v>
          </cell>
          <cell r="P3324">
            <v>0</v>
          </cell>
          <cell r="Q3324">
            <v>0</v>
          </cell>
          <cell r="R3324">
            <v>51063</v>
          </cell>
          <cell r="S3324">
            <v>65835</v>
          </cell>
          <cell r="T3324">
            <v>1.8100000000000002E-2</v>
          </cell>
          <cell r="U3324">
            <v>0.81579999999999997</v>
          </cell>
          <cell r="V3324">
            <v>3.6400000000000002E-2</v>
          </cell>
          <cell r="W3324">
            <v>0.1298</v>
          </cell>
        </row>
        <row r="3325">
          <cell r="C3325" t="str">
            <v>I. EQUIPO</v>
          </cell>
          <cell r="D3325">
            <v>0</v>
          </cell>
          <cell r="E3325">
            <v>0</v>
          </cell>
          <cell r="F3325">
            <v>0</v>
          </cell>
          <cell r="G3325">
            <v>0</v>
          </cell>
          <cell r="H3325">
            <v>0</v>
          </cell>
          <cell r="I3325">
            <v>0</v>
          </cell>
          <cell r="J3325">
            <v>0</v>
          </cell>
          <cell r="K3325">
            <v>0</v>
          </cell>
          <cell r="L3325">
            <v>0</v>
          </cell>
          <cell r="M3325">
            <v>0</v>
          </cell>
          <cell r="N3325">
            <v>0</v>
          </cell>
          <cell r="O3325">
            <v>0</v>
          </cell>
          <cell r="P3325">
            <v>0</v>
          </cell>
          <cell r="Q3325">
            <v>0</v>
          </cell>
        </row>
        <row r="3326">
          <cell r="C3326">
            <v>0</v>
          </cell>
          <cell r="D3326">
            <v>0</v>
          </cell>
          <cell r="E3326">
            <v>0</v>
          </cell>
          <cell r="F3326">
            <v>0</v>
          </cell>
          <cell r="G3326">
            <v>0</v>
          </cell>
          <cell r="H3326">
            <v>0</v>
          </cell>
          <cell r="I3326">
            <v>0</v>
          </cell>
          <cell r="J3326">
            <v>0</v>
          </cell>
          <cell r="K3326">
            <v>0</v>
          </cell>
          <cell r="L3326">
            <v>0</v>
          </cell>
          <cell r="M3326">
            <v>0</v>
          </cell>
          <cell r="N3326">
            <v>0</v>
          </cell>
          <cell r="O3326">
            <v>0</v>
          </cell>
          <cell r="P3326">
            <v>0</v>
          </cell>
          <cell r="Q3326">
            <v>0</v>
          </cell>
        </row>
        <row r="3327">
          <cell r="C3327" t="str">
            <v>DESCRIPCIÓN</v>
          </cell>
          <cell r="D3327">
            <v>0</v>
          </cell>
          <cell r="E3327">
            <v>0</v>
          </cell>
          <cell r="F3327">
            <v>0</v>
          </cell>
          <cell r="G3327">
            <v>0</v>
          </cell>
          <cell r="H3327" t="str">
            <v>MARCA</v>
          </cell>
          <cell r="I3327">
            <v>0</v>
          </cell>
          <cell r="J3327" t="str">
            <v>TIPO</v>
          </cell>
          <cell r="K3327">
            <v>0</v>
          </cell>
          <cell r="L3327" t="str">
            <v>TARIFA/HORA</v>
          </cell>
          <cell r="M3327" t="str">
            <v>RENDIMIENTO</v>
          </cell>
          <cell r="N3327">
            <v>0</v>
          </cell>
          <cell r="O3327" t="str">
            <v>Vr. UNITARIO</v>
          </cell>
          <cell r="P3327">
            <v>0</v>
          </cell>
          <cell r="Q3327">
            <v>0</v>
          </cell>
        </row>
        <row r="3328">
          <cell r="C3328" t="str">
            <v>Sección completa de andamio (1.2m-1.5m) x 1.5 m. (+ 4 ruedas) Incluye transporte.</v>
          </cell>
          <cell r="D3328">
            <v>0</v>
          </cell>
          <cell r="E3328">
            <v>0</v>
          </cell>
          <cell r="F3328">
            <v>0</v>
          </cell>
          <cell r="G3328">
            <v>0</v>
          </cell>
          <cell r="H3328">
            <v>0</v>
          </cell>
          <cell r="I3328">
            <v>0</v>
          </cell>
          <cell r="J3328" t="str">
            <v>Dia</v>
          </cell>
          <cell r="K3328">
            <v>0</v>
          </cell>
          <cell r="L3328">
            <v>2565</v>
          </cell>
          <cell r="M3328">
            <v>25</v>
          </cell>
          <cell r="N3328">
            <v>0</v>
          </cell>
          <cell r="O3328">
            <v>103</v>
          </cell>
          <cell r="P3328">
            <v>0</v>
          </cell>
          <cell r="Q3328">
            <v>0</v>
          </cell>
          <cell r="R3328">
            <v>1.52</v>
          </cell>
          <cell r="T3328" t="str">
            <v>Sección completa de andamio (1.2m-1.5m) x 1.5 m. (+ 4 ruedas) Incluye transporte.</v>
          </cell>
        </row>
        <row r="3329">
          <cell r="C3329" t="str">
            <v>Can zunchado en madera común de 5,0cmx20cmx3,0m (alquiler). Incluye transporte.</v>
          </cell>
          <cell r="D3329">
            <v>0</v>
          </cell>
          <cell r="E3329">
            <v>0</v>
          </cell>
          <cell r="F3329">
            <v>0</v>
          </cell>
          <cell r="G3329">
            <v>0</v>
          </cell>
          <cell r="H3329">
            <v>0</v>
          </cell>
          <cell r="I3329">
            <v>0</v>
          </cell>
          <cell r="J3329" t="str">
            <v>Dia</v>
          </cell>
          <cell r="K3329">
            <v>0</v>
          </cell>
          <cell r="L3329">
            <v>1500</v>
          </cell>
          <cell r="M3329">
            <v>25</v>
          </cell>
          <cell r="N3329">
            <v>0</v>
          </cell>
          <cell r="O3329">
            <v>60</v>
          </cell>
          <cell r="P3329">
            <v>0</v>
          </cell>
          <cell r="Q3329">
            <v>0</v>
          </cell>
          <cell r="R3329">
            <v>1.52</v>
          </cell>
          <cell r="T3329" t="str">
            <v>Can zunchado en madera común de 5,0cmx20cmx3,0m (alquiler). Incluye transporte.</v>
          </cell>
        </row>
        <row r="3330">
          <cell r="C3330" t="str">
            <v xml:space="preserve">Taladro de 1/2´´, pulidora, lijadora y circular
</v>
          </cell>
          <cell r="D3330">
            <v>0</v>
          </cell>
          <cell r="E3330">
            <v>0</v>
          </cell>
          <cell r="F3330">
            <v>0</v>
          </cell>
          <cell r="G3330">
            <v>0</v>
          </cell>
          <cell r="H3330">
            <v>0</v>
          </cell>
          <cell r="I3330">
            <v>0</v>
          </cell>
          <cell r="J3330" t="str">
            <v>h</v>
          </cell>
          <cell r="K3330">
            <v>0</v>
          </cell>
          <cell r="L3330">
            <v>2696</v>
          </cell>
          <cell r="M3330">
            <v>6.25</v>
          </cell>
          <cell r="N3330">
            <v>0</v>
          </cell>
          <cell r="O3330">
            <v>431</v>
          </cell>
          <cell r="P3330">
            <v>0</v>
          </cell>
          <cell r="Q3330">
            <v>0</v>
          </cell>
          <cell r="R3330">
            <v>6.08</v>
          </cell>
          <cell r="T3330" t="str">
            <v xml:space="preserve">Taladro de 1/2´´, pulidora, lijadora y circular
</v>
          </cell>
        </row>
        <row r="3331">
          <cell r="C3331" t="str">
            <v>Herramienta Menor (Como % de Mano de Obra)</v>
          </cell>
          <cell r="D3331">
            <v>0</v>
          </cell>
          <cell r="E3331">
            <v>0</v>
          </cell>
          <cell r="F3331">
            <v>0</v>
          </cell>
          <cell r="G3331">
            <v>0</v>
          </cell>
          <cell r="H3331">
            <v>0</v>
          </cell>
          <cell r="I3331">
            <v>0</v>
          </cell>
          <cell r="J3331" t="str">
            <v>Dia</v>
          </cell>
          <cell r="K3331">
            <v>0</v>
          </cell>
          <cell r="L3331">
            <v>6626</v>
          </cell>
          <cell r="M3331">
            <v>0.05</v>
          </cell>
          <cell r="N3331">
            <v>0</v>
          </cell>
          <cell r="O3331">
            <v>331</v>
          </cell>
          <cell r="P3331">
            <v>0</v>
          </cell>
          <cell r="Q3331">
            <v>0</v>
          </cell>
          <cell r="R3331">
            <v>12578</v>
          </cell>
          <cell r="T3331" t="str">
            <v>Herramienta Menor (Como % de Mano de Obra)</v>
          </cell>
        </row>
        <row r="3332">
          <cell r="C3332">
            <v>0</v>
          </cell>
          <cell r="D3332">
            <v>0</v>
          </cell>
          <cell r="E3332">
            <v>0</v>
          </cell>
          <cell r="F3332">
            <v>0</v>
          </cell>
          <cell r="G3332">
            <v>0</v>
          </cell>
          <cell r="H3332">
            <v>0</v>
          </cell>
          <cell r="I3332">
            <v>0</v>
          </cell>
          <cell r="J3332">
            <v>0</v>
          </cell>
          <cell r="K3332">
            <v>0</v>
          </cell>
          <cell r="L3332">
            <v>1.8100000000000002E-2</v>
          </cell>
          <cell r="M3332" t="str">
            <v>SUBTOTAL $</v>
          </cell>
          <cell r="N3332">
            <v>0</v>
          </cell>
          <cell r="O3332">
            <v>925</v>
          </cell>
          <cell r="P3332">
            <v>0</v>
          </cell>
          <cell r="Q3332">
            <v>0</v>
          </cell>
          <cell r="T3332">
            <v>0</v>
          </cell>
        </row>
        <row r="3333">
          <cell r="C3333" t="str">
            <v>II. MATERIALES</v>
          </cell>
          <cell r="D3333">
            <v>0</v>
          </cell>
          <cell r="E3333">
            <v>0</v>
          </cell>
          <cell r="F3333">
            <v>0</v>
          </cell>
          <cell r="G3333">
            <v>0</v>
          </cell>
          <cell r="H3333">
            <v>0</v>
          </cell>
          <cell r="I3333">
            <v>0</v>
          </cell>
          <cell r="J3333">
            <v>0</v>
          </cell>
          <cell r="K3333">
            <v>0</v>
          </cell>
          <cell r="L3333">
            <v>0</v>
          </cell>
          <cell r="M3333">
            <v>0</v>
          </cell>
          <cell r="N3333">
            <v>0</v>
          </cell>
          <cell r="O3333">
            <v>0</v>
          </cell>
          <cell r="P3333">
            <v>0</v>
          </cell>
          <cell r="Q3333">
            <v>0</v>
          </cell>
          <cell r="T3333">
            <v>0</v>
          </cell>
        </row>
        <row r="3334">
          <cell r="C3334">
            <v>0</v>
          </cell>
          <cell r="D3334">
            <v>0</v>
          </cell>
          <cell r="E3334">
            <v>0</v>
          </cell>
          <cell r="F3334">
            <v>0</v>
          </cell>
          <cell r="G3334">
            <v>0</v>
          </cell>
          <cell r="H3334">
            <v>0</v>
          </cell>
          <cell r="I3334">
            <v>0</v>
          </cell>
          <cell r="J3334">
            <v>0</v>
          </cell>
          <cell r="K3334">
            <v>0</v>
          </cell>
          <cell r="L3334">
            <v>0</v>
          </cell>
          <cell r="M3334">
            <v>0</v>
          </cell>
          <cell r="N3334">
            <v>0</v>
          </cell>
          <cell r="O3334">
            <v>0</v>
          </cell>
          <cell r="P3334">
            <v>0</v>
          </cell>
          <cell r="Q3334">
            <v>0</v>
          </cell>
          <cell r="T3334">
            <v>0</v>
          </cell>
        </row>
        <row r="3335">
          <cell r="C3335" t="str">
            <v>DESCRIPCIÓN</v>
          </cell>
          <cell r="D3335">
            <v>0</v>
          </cell>
          <cell r="E3335">
            <v>0</v>
          </cell>
          <cell r="F3335">
            <v>0</v>
          </cell>
          <cell r="G3335">
            <v>0</v>
          </cell>
          <cell r="H3335">
            <v>0</v>
          </cell>
          <cell r="I3335">
            <v>0</v>
          </cell>
          <cell r="J3335">
            <v>0</v>
          </cell>
          <cell r="K3335" t="str">
            <v>UNIDAD</v>
          </cell>
          <cell r="L3335" t="str">
            <v>CANTIDAD</v>
          </cell>
          <cell r="M3335" t="str">
            <v>PRECIO UNIT.</v>
          </cell>
          <cell r="N3335">
            <v>0</v>
          </cell>
          <cell r="O3335" t="str">
            <v>Vr. UNITARIO</v>
          </cell>
          <cell r="P3335">
            <v>0</v>
          </cell>
          <cell r="Q3335">
            <v>0</v>
          </cell>
          <cell r="T3335">
            <v>0</v>
          </cell>
        </row>
        <row r="3336">
          <cell r="C3336" t="str">
            <v>Canoa Galvanizada Cal.24, L= 0.50 m.</v>
          </cell>
          <cell r="D3336">
            <v>0</v>
          </cell>
          <cell r="E3336">
            <v>0</v>
          </cell>
          <cell r="F3336">
            <v>0</v>
          </cell>
          <cell r="G3336">
            <v>0</v>
          </cell>
          <cell r="H3336">
            <v>0</v>
          </cell>
          <cell r="I3336">
            <v>0</v>
          </cell>
          <cell r="J3336">
            <v>0</v>
          </cell>
          <cell r="K3336" t="str">
            <v>m</v>
          </cell>
          <cell r="L3336">
            <v>1</v>
          </cell>
          <cell r="M3336">
            <v>28500</v>
          </cell>
          <cell r="N3336">
            <v>0</v>
          </cell>
          <cell r="O3336">
            <v>28500</v>
          </cell>
          <cell r="P3336">
            <v>0</v>
          </cell>
          <cell r="Q3336">
            <v>0</v>
          </cell>
          <cell r="R3336">
            <v>38</v>
          </cell>
          <cell r="T3336" t="str">
            <v>Canoa Galvanizada Cal.24, L= 0.50 m.</v>
          </cell>
        </row>
        <row r="3337">
          <cell r="C3337" t="str">
            <v>Tornillo Cubierta Estr Metal 12-14 x 4" 50un</v>
          </cell>
          <cell r="D3337">
            <v>0</v>
          </cell>
          <cell r="E3337">
            <v>0</v>
          </cell>
          <cell r="F3337">
            <v>0</v>
          </cell>
          <cell r="G3337">
            <v>0</v>
          </cell>
          <cell r="H3337">
            <v>0</v>
          </cell>
          <cell r="I3337">
            <v>0</v>
          </cell>
          <cell r="J3337">
            <v>0</v>
          </cell>
          <cell r="K3337" t="str">
            <v>u</v>
          </cell>
          <cell r="L3337">
            <v>0.10300000000000001</v>
          </cell>
          <cell r="M3337">
            <v>65890</v>
          </cell>
          <cell r="N3337">
            <v>0</v>
          </cell>
          <cell r="O3337">
            <v>6787</v>
          </cell>
          <cell r="P3337">
            <v>0</v>
          </cell>
          <cell r="Q3337">
            <v>0</v>
          </cell>
          <cell r="R3337">
            <v>3.91</v>
          </cell>
          <cell r="T3337" t="str">
            <v>Tornillo Cubierta Estr Metal 12-14 x 4" 50un</v>
          </cell>
        </row>
        <row r="3338">
          <cell r="C3338" t="str">
            <v>Embudo galv C16</v>
          </cell>
          <cell r="D3338">
            <v>0</v>
          </cell>
          <cell r="E3338">
            <v>0</v>
          </cell>
          <cell r="F3338">
            <v>0</v>
          </cell>
          <cell r="G3338">
            <v>0</v>
          </cell>
          <cell r="H3338">
            <v>0</v>
          </cell>
          <cell r="I3338">
            <v>0</v>
          </cell>
          <cell r="J3338">
            <v>0</v>
          </cell>
          <cell r="K3338" t="str">
            <v>un</v>
          </cell>
          <cell r="L3338">
            <v>0.16669999999999999</v>
          </cell>
          <cell r="M3338">
            <v>38198</v>
          </cell>
          <cell r="N3338">
            <v>0</v>
          </cell>
          <cell r="O3338">
            <v>6368</v>
          </cell>
          <cell r="P3338">
            <v>0</v>
          </cell>
          <cell r="Q3338">
            <v>0</v>
          </cell>
          <cell r="R3338">
            <v>6.33</v>
          </cell>
          <cell r="T3338" t="str">
            <v>Embudo galv C16</v>
          </cell>
        </row>
        <row r="3339">
          <cell r="C3339">
            <v>0</v>
          </cell>
          <cell r="D3339">
            <v>0</v>
          </cell>
          <cell r="E3339">
            <v>0</v>
          </cell>
          <cell r="F3339">
            <v>0</v>
          </cell>
          <cell r="G3339">
            <v>0</v>
          </cell>
          <cell r="H3339">
            <v>0</v>
          </cell>
          <cell r="I3339">
            <v>0</v>
          </cell>
          <cell r="J3339">
            <v>0</v>
          </cell>
          <cell r="K3339" t="str">
            <v/>
          </cell>
          <cell r="L3339">
            <v>0</v>
          </cell>
          <cell r="M3339">
            <v>0</v>
          </cell>
          <cell r="N3339">
            <v>0</v>
          </cell>
          <cell r="O3339">
            <v>0</v>
          </cell>
          <cell r="P3339">
            <v>0</v>
          </cell>
          <cell r="Q3339">
            <v>0</v>
          </cell>
          <cell r="R3339">
            <v>0</v>
          </cell>
          <cell r="T3339">
            <v>0</v>
          </cell>
        </row>
        <row r="3340">
          <cell r="C3340">
            <v>0</v>
          </cell>
          <cell r="D3340">
            <v>0</v>
          </cell>
          <cell r="E3340">
            <v>0</v>
          </cell>
          <cell r="F3340">
            <v>0</v>
          </cell>
          <cell r="G3340">
            <v>0</v>
          </cell>
          <cell r="H3340">
            <v>0</v>
          </cell>
          <cell r="I3340">
            <v>0</v>
          </cell>
          <cell r="J3340">
            <v>0</v>
          </cell>
          <cell r="K3340" t="str">
            <v/>
          </cell>
          <cell r="L3340">
            <v>0</v>
          </cell>
          <cell r="M3340">
            <v>0</v>
          </cell>
          <cell r="N3340">
            <v>0</v>
          </cell>
          <cell r="O3340">
            <v>0</v>
          </cell>
          <cell r="P3340">
            <v>0</v>
          </cell>
          <cell r="Q3340">
            <v>0</v>
          </cell>
          <cell r="R3340">
            <v>0</v>
          </cell>
          <cell r="T3340">
            <v>0</v>
          </cell>
        </row>
        <row r="3341">
          <cell r="C3341">
            <v>0</v>
          </cell>
          <cell r="D3341">
            <v>0</v>
          </cell>
          <cell r="E3341">
            <v>0</v>
          </cell>
          <cell r="F3341">
            <v>0</v>
          </cell>
          <cell r="G3341">
            <v>0</v>
          </cell>
          <cell r="H3341">
            <v>0</v>
          </cell>
          <cell r="I3341">
            <v>0</v>
          </cell>
          <cell r="J3341">
            <v>0</v>
          </cell>
          <cell r="K3341" t="str">
            <v/>
          </cell>
          <cell r="L3341">
            <v>0</v>
          </cell>
          <cell r="M3341">
            <v>0</v>
          </cell>
          <cell r="N3341">
            <v>0</v>
          </cell>
          <cell r="O3341">
            <v>0</v>
          </cell>
          <cell r="P3341">
            <v>0</v>
          </cell>
          <cell r="Q3341">
            <v>0</v>
          </cell>
          <cell r="R3341">
            <v>0</v>
          </cell>
          <cell r="T3341">
            <v>0</v>
          </cell>
        </row>
        <row r="3342">
          <cell r="C3342">
            <v>0</v>
          </cell>
          <cell r="D3342">
            <v>0</v>
          </cell>
          <cell r="E3342">
            <v>0</v>
          </cell>
          <cell r="F3342">
            <v>0</v>
          </cell>
          <cell r="G3342">
            <v>0</v>
          </cell>
          <cell r="H3342">
            <v>0</v>
          </cell>
          <cell r="I3342">
            <v>0</v>
          </cell>
          <cell r="J3342">
            <v>0</v>
          </cell>
          <cell r="K3342" t="str">
            <v/>
          </cell>
          <cell r="L3342">
            <v>0</v>
          </cell>
          <cell r="M3342">
            <v>0</v>
          </cell>
          <cell r="N3342">
            <v>0</v>
          </cell>
          <cell r="O3342">
            <v>0</v>
          </cell>
          <cell r="P3342">
            <v>0</v>
          </cell>
          <cell r="Q3342">
            <v>0</v>
          </cell>
          <cell r="R3342">
            <v>0</v>
          </cell>
          <cell r="T3342">
            <v>0</v>
          </cell>
        </row>
        <row r="3343">
          <cell r="C3343">
            <v>0</v>
          </cell>
          <cell r="D3343">
            <v>0</v>
          </cell>
          <cell r="E3343">
            <v>0</v>
          </cell>
          <cell r="F3343">
            <v>0</v>
          </cell>
          <cell r="G3343">
            <v>0</v>
          </cell>
          <cell r="H3343">
            <v>0</v>
          </cell>
          <cell r="I3343">
            <v>0</v>
          </cell>
          <cell r="J3343">
            <v>0</v>
          </cell>
          <cell r="K3343">
            <v>0</v>
          </cell>
          <cell r="L3343">
            <v>0.81579999999999997</v>
          </cell>
          <cell r="M3343" t="str">
            <v>SUBTOTAL $</v>
          </cell>
          <cell r="N3343">
            <v>0</v>
          </cell>
          <cell r="O3343">
            <v>41655</v>
          </cell>
          <cell r="P3343">
            <v>0</v>
          </cell>
          <cell r="Q3343">
            <v>0</v>
          </cell>
          <cell r="T3343">
            <v>0</v>
          </cell>
        </row>
        <row r="3344">
          <cell r="C3344" t="str">
            <v>III. TRANSPORTES</v>
          </cell>
          <cell r="D3344">
            <v>0</v>
          </cell>
          <cell r="E3344">
            <v>0</v>
          </cell>
          <cell r="F3344">
            <v>0</v>
          </cell>
          <cell r="G3344">
            <v>0</v>
          </cell>
          <cell r="H3344">
            <v>0</v>
          </cell>
          <cell r="I3344">
            <v>0</v>
          </cell>
          <cell r="J3344">
            <v>0</v>
          </cell>
          <cell r="K3344">
            <v>0</v>
          </cell>
          <cell r="L3344">
            <v>0</v>
          </cell>
          <cell r="M3344">
            <v>0</v>
          </cell>
          <cell r="N3344">
            <v>0</v>
          </cell>
          <cell r="O3344">
            <v>0</v>
          </cell>
          <cell r="P3344">
            <v>0</v>
          </cell>
          <cell r="Q3344">
            <v>0</v>
          </cell>
          <cell r="T3344">
            <v>0</v>
          </cell>
        </row>
        <row r="3345">
          <cell r="C3345">
            <v>0</v>
          </cell>
          <cell r="D3345">
            <v>0</v>
          </cell>
          <cell r="E3345">
            <v>0</v>
          </cell>
          <cell r="F3345">
            <v>0</v>
          </cell>
          <cell r="G3345">
            <v>0</v>
          </cell>
          <cell r="H3345">
            <v>0</v>
          </cell>
          <cell r="I3345">
            <v>0</v>
          </cell>
          <cell r="J3345">
            <v>0</v>
          </cell>
          <cell r="K3345">
            <v>0</v>
          </cell>
          <cell r="L3345">
            <v>0</v>
          </cell>
          <cell r="M3345">
            <v>0</v>
          </cell>
          <cell r="N3345">
            <v>0</v>
          </cell>
          <cell r="O3345">
            <v>0</v>
          </cell>
          <cell r="P3345">
            <v>0</v>
          </cell>
          <cell r="Q3345">
            <v>0</v>
          </cell>
          <cell r="T3345">
            <v>0</v>
          </cell>
        </row>
        <row r="3346">
          <cell r="C3346" t="str">
            <v>MATERIAL</v>
          </cell>
          <cell r="D3346">
            <v>0</v>
          </cell>
          <cell r="E3346">
            <v>0</v>
          </cell>
          <cell r="F3346">
            <v>0</v>
          </cell>
          <cell r="G3346">
            <v>0</v>
          </cell>
          <cell r="H3346">
            <v>0</v>
          </cell>
          <cell r="I3346">
            <v>0</v>
          </cell>
          <cell r="J3346" t="str">
            <v>VOL. o PESO</v>
          </cell>
          <cell r="K3346" t="str">
            <v>DISTANCIA</v>
          </cell>
          <cell r="L3346" t="str">
            <v>M3 o Ton/Km</v>
          </cell>
          <cell r="M3346" t="str">
            <v>TARIFA</v>
          </cell>
          <cell r="N3346">
            <v>0</v>
          </cell>
          <cell r="O3346" t="str">
            <v>Vr. UNITARIO</v>
          </cell>
          <cell r="P3346">
            <v>0</v>
          </cell>
          <cell r="Q3346">
            <v>0</v>
          </cell>
          <cell r="T3346">
            <v>0</v>
          </cell>
        </row>
        <row r="3347">
          <cell r="C3347" t="str">
            <v>Transporte de materiales 2</v>
          </cell>
          <cell r="D3347">
            <v>0</v>
          </cell>
          <cell r="E3347">
            <v>0</v>
          </cell>
          <cell r="F3347">
            <v>0</v>
          </cell>
          <cell r="G3347">
            <v>0</v>
          </cell>
          <cell r="H3347">
            <v>0</v>
          </cell>
          <cell r="I3347">
            <v>0</v>
          </cell>
          <cell r="J3347" t="str">
            <v>tkm</v>
          </cell>
          <cell r="K3347">
            <v>100</v>
          </cell>
          <cell r="L3347">
            <v>0.01</v>
          </cell>
          <cell r="M3347">
            <v>1350</v>
          </cell>
          <cell r="N3347">
            <v>0</v>
          </cell>
          <cell r="O3347">
            <v>1350</v>
          </cell>
          <cell r="P3347">
            <v>0</v>
          </cell>
          <cell r="Q3347">
            <v>0</v>
          </cell>
          <cell r="R3347">
            <v>38</v>
          </cell>
          <cell r="T3347" t="str">
            <v>Transporte de materiales 2</v>
          </cell>
        </row>
        <row r="3348">
          <cell r="C3348" t="str">
            <v>Transporte interno2</v>
          </cell>
          <cell r="D3348">
            <v>0</v>
          </cell>
          <cell r="E3348">
            <v>0</v>
          </cell>
          <cell r="F3348">
            <v>0</v>
          </cell>
          <cell r="G3348">
            <v>0</v>
          </cell>
          <cell r="H3348">
            <v>0</v>
          </cell>
          <cell r="I3348">
            <v>0</v>
          </cell>
          <cell r="J3348" t="str">
            <v xml:space="preserve">t </v>
          </cell>
          <cell r="K3348">
            <v>1</v>
          </cell>
          <cell r="L3348">
            <v>0.01</v>
          </cell>
          <cell r="M3348">
            <v>50676</v>
          </cell>
          <cell r="N3348">
            <v>0</v>
          </cell>
          <cell r="O3348">
            <v>507</v>
          </cell>
          <cell r="P3348">
            <v>0</v>
          </cell>
          <cell r="Q3348">
            <v>0</v>
          </cell>
          <cell r="R3348">
            <v>0.38</v>
          </cell>
          <cell r="T3348" t="str">
            <v>Transporte interno2</v>
          </cell>
        </row>
        <row r="3349">
          <cell r="C3349">
            <v>0</v>
          </cell>
          <cell r="D3349">
            <v>0</v>
          </cell>
          <cell r="E3349">
            <v>0</v>
          </cell>
          <cell r="F3349">
            <v>0</v>
          </cell>
          <cell r="G3349">
            <v>0</v>
          </cell>
          <cell r="H3349">
            <v>0</v>
          </cell>
          <cell r="I3349">
            <v>0</v>
          </cell>
          <cell r="J3349" t="str">
            <v/>
          </cell>
          <cell r="K3349">
            <v>0</v>
          </cell>
          <cell r="L3349">
            <v>0</v>
          </cell>
          <cell r="M3349">
            <v>0</v>
          </cell>
          <cell r="N3349">
            <v>0</v>
          </cell>
          <cell r="O3349">
            <v>0</v>
          </cell>
          <cell r="P3349">
            <v>0</v>
          </cell>
          <cell r="Q3349">
            <v>0</v>
          </cell>
          <cell r="R3349">
            <v>0</v>
          </cell>
          <cell r="T3349">
            <v>0</v>
          </cell>
        </row>
        <row r="3350">
          <cell r="C3350">
            <v>0</v>
          </cell>
          <cell r="D3350">
            <v>0</v>
          </cell>
          <cell r="E3350">
            <v>0</v>
          </cell>
          <cell r="F3350">
            <v>0</v>
          </cell>
          <cell r="G3350">
            <v>0</v>
          </cell>
          <cell r="H3350">
            <v>0</v>
          </cell>
          <cell r="I3350">
            <v>0</v>
          </cell>
          <cell r="J3350">
            <v>0</v>
          </cell>
          <cell r="K3350">
            <v>0</v>
          </cell>
          <cell r="L3350">
            <v>3.6400000000000002E-2</v>
          </cell>
          <cell r="M3350" t="str">
            <v>SUBTOTAL $</v>
          </cell>
          <cell r="N3350">
            <v>0</v>
          </cell>
          <cell r="O3350">
            <v>1857</v>
          </cell>
          <cell r="P3350">
            <v>0</v>
          </cell>
          <cell r="Q3350">
            <v>0</v>
          </cell>
          <cell r="T3350">
            <v>0</v>
          </cell>
        </row>
        <row r="3351">
          <cell r="C3351" t="str">
            <v>IV. MANO DE OBRA</v>
          </cell>
          <cell r="D3351">
            <v>0</v>
          </cell>
          <cell r="E3351">
            <v>0</v>
          </cell>
          <cell r="F3351">
            <v>0</v>
          </cell>
          <cell r="G3351">
            <v>0</v>
          </cell>
          <cell r="H3351">
            <v>0</v>
          </cell>
          <cell r="I3351">
            <v>0</v>
          </cell>
          <cell r="J3351">
            <v>0</v>
          </cell>
          <cell r="K3351">
            <v>0</v>
          </cell>
          <cell r="L3351">
            <v>0</v>
          </cell>
          <cell r="M3351">
            <v>0</v>
          </cell>
          <cell r="N3351">
            <v>0</v>
          </cell>
          <cell r="O3351">
            <v>0</v>
          </cell>
          <cell r="P3351">
            <v>0</v>
          </cell>
          <cell r="Q3351">
            <v>0</v>
          </cell>
          <cell r="T3351">
            <v>0</v>
          </cell>
        </row>
        <row r="3352">
          <cell r="C3352">
            <v>0</v>
          </cell>
          <cell r="D3352">
            <v>0</v>
          </cell>
          <cell r="E3352">
            <v>0</v>
          </cell>
          <cell r="F3352">
            <v>0</v>
          </cell>
          <cell r="G3352">
            <v>0</v>
          </cell>
          <cell r="H3352">
            <v>0</v>
          </cell>
          <cell r="I3352">
            <v>0</v>
          </cell>
          <cell r="J3352">
            <v>0</v>
          </cell>
          <cell r="K3352">
            <v>0</v>
          </cell>
          <cell r="L3352">
            <v>0</v>
          </cell>
          <cell r="M3352">
            <v>0</v>
          </cell>
          <cell r="N3352">
            <v>0</v>
          </cell>
          <cell r="O3352">
            <v>0</v>
          </cell>
          <cell r="P3352">
            <v>0</v>
          </cell>
          <cell r="Q3352">
            <v>0</v>
          </cell>
          <cell r="T3352">
            <v>0</v>
          </cell>
        </row>
        <row r="3353">
          <cell r="C3353" t="str">
            <v>TRABAJADOR</v>
          </cell>
          <cell r="D3353">
            <v>0</v>
          </cell>
          <cell r="E3353">
            <v>0</v>
          </cell>
          <cell r="F3353">
            <v>0</v>
          </cell>
          <cell r="G3353">
            <v>0</v>
          </cell>
          <cell r="H3353">
            <v>0</v>
          </cell>
          <cell r="I3353" t="str">
            <v>CANTIDAD</v>
          </cell>
          <cell r="J3353" t="str">
            <v>JORNAL</v>
          </cell>
          <cell r="K3353" t="str">
            <v>PRESTACIONES</v>
          </cell>
          <cell r="L3353" t="str">
            <v>JORNAL TOTAL</v>
          </cell>
          <cell r="M3353" t="str">
            <v>RENDIMIENTO</v>
          </cell>
          <cell r="N3353">
            <v>0</v>
          </cell>
          <cell r="O3353" t="str">
            <v>Vr. UNITARIO</v>
          </cell>
          <cell r="P3353">
            <v>0</v>
          </cell>
          <cell r="Q3353">
            <v>0</v>
          </cell>
          <cell r="R3353">
            <v>0</v>
          </cell>
          <cell r="T3353">
            <v>0</v>
          </cell>
        </row>
        <row r="3354">
          <cell r="C3354" t="str">
            <v>Oficial</v>
          </cell>
          <cell r="D3354">
            <v>0</v>
          </cell>
          <cell r="E3354">
            <v>0</v>
          </cell>
          <cell r="F3354">
            <v>0</v>
          </cell>
          <cell r="G3354">
            <v>0</v>
          </cell>
          <cell r="H3354">
            <v>0</v>
          </cell>
          <cell r="I3354">
            <v>1</v>
          </cell>
          <cell r="J3354">
            <v>88160</v>
          </cell>
          <cell r="K3354">
            <v>1.6933</v>
          </cell>
          <cell r="L3354">
            <v>149281</v>
          </cell>
          <cell r="M3354">
            <v>50</v>
          </cell>
          <cell r="N3354">
            <v>0</v>
          </cell>
          <cell r="O3354">
            <v>2986</v>
          </cell>
          <cell r="P3354">
            <v>0</v>
          </cell>
          <cell r="Q3354">
            <v>0</v>
          </cell>
          <cell r="R3354">
            <v>0.76</v>
          </cell>
          <cell r="T3354" t="str">
            <v>Oficial</v>
          </cell>
        </row>
        <row r="3355">
          <cell r="C3355" t="str">
            <v>Ayudante Entendido</v>
          </cell>
          <cell r="D3355">
            <v>0</v>
          </cell>
          <cell r="E3355">
            <v>0</v>
          </cell>
          <cell r="F3355">
            <v>0</v>
          </cell>
          <cell r="G3355">
            <v>0</v>
          </cell>
          <cell r="H3355">
            <v>0</v>
          </cell>
          <cell r="I3355">
            <v>1</v>
          </cell>
          <cell r="J3355">
            <v>60367</v>
          </cell>
          <cell r="K3355">
            <v>1.7181</v>
          </cell>
          <cell r="L3355">
            <v>103717</v>
          </cell>
          <cell r="M3355">
            <v>50</v>
          </cell>
          <cell r="N3355">
            <v>0</v>
          </cell>
          <cell r="O3355">
            <v>2074</v>
          </cell>
          <cell r="P3355">
            <v>0</v>
          </cell>
          <cell r="Q3355">
            <v>0</v>
          </cell>
          <cell r="R3355">
            <v>0.76</v>
          </cell>
          <cell r="T3355" t="str">
            <v>Ayudante Entendido</v>
          </cell>
        </row>
        <row r="3356">
          <cell r="C3356" t="str">
            <v>Ayudante Raso</v>
          </cell>
          <cell r="D3356">
            <v>0</v>
          </cell>
          <cell r="E3356">
            <v>0</v>
          </cell>
          <cell r="F3356">
            <v>0</v>
          </cell>
          <cell r="G3356">
            <v>0</v>
          </cell>
          <cell r="H3356">
            <v>0</v>
          </cell>
          <cell r="I3356">
            <v>1</v>
          </cell>
          <cell r="J3356">
            <v>44900</v>
          </cell>
          <cell r="K3356">
            <v>1.744</v>
          </cell>
          <cell r="L3356">
            <v>78306</v>
          </cell>
          <cell r="M3356">
            <v>50</v>
          </cell>
          <cell r="N3356">
            <v>0</v>
          </cell>
          <cell r="O3356">
            <v>1566</v>
          </cell>
          <cell r="P3356">
            <v>0</v>
          </cell>
          <cell r="Q3356">
            <v>0</v>
          </cell>
          <cell r="R3356">
            <v>0.76</v>
          </cell>
          <cell r="T3356" t="str">
            <v>Ayudante Raso</v>
          </cell>
        </row>
        <row r="3357">
          <cell r="C3357">
            <v>0</v>
          </cell>
          <cell r="D3357">
            <v>0</v>
          </cell>
          <cell r="E3357">
            <v>0</v>
          </cell>
          <cell r="F3357">
            <v>0</v>
          </cell>
          <cell r="G3357">
            <v>0</v>
          </cell>
          <cell r="H3357">
            <v>0</v>
          </cell>
          <cell r="I3357">
            <v>0</v>
          </cell>
          <cell r="J3357">
            <v>0</v>
          </cell>
          <cell r="K3357">
            <v>0</v>
          </cell>
          <cell r="L3357">
            <v>0.1298</v>
          </cell>
          <cell r="M3357" t="str">
            <v>SUBTOTAL $</v>
          </cell>
          <cell r="N3357">
            <v>0</v>
          </cell>
          <cell r="O3357">
            <v>6626</v>
          </cell>
          <cell r="P3357">
            <v>0</v>
          </cell>
          <cell r="Q3357">
            <v>0</v>
          </cell>
          <cell r="T3357">
            <v>0</v>
          </cell>
        </row>
        <row r="3358">
          <cell r="C3358">
            <v>0</v>
          </cell>
          <cell r="D3358">
            <v>0</v>
          </cell>
          <cell r="E3358">
            <v>0</v>
          </cell>
          <cell r="F3358">
            <v>0</v>
          </cell>
          <cell r="G3358">
            <v>0</v>
          </cell>
          <cell r="H3358">
            <v>0</v>
          </cell>
          <cell r="I3358">
            <v>0</v>
          </cell>
          <cell r="J3358">
            <v>0</v>
          </cell>
          <cell r="K3358">
            <v>0</v>
          </cell>
          <cell r="L3358">
            <v>0</v>
          </cell>
          <cell r="M3358">
            <v>0</v>
          </cell>
          <cell r="N3358">
            <v>0</v>
          </cell>
          <cell r="O3358">
            <v>0</v>
          </cell>
          <cell r="P3358">
            <v>0</v>
          </cell>
          <cell r="Q3358">
            <v>0</v>
          </cell>
        </row>
        <row r="3359">
          <cell r="C3359" t="str">
            <v>TOTAL COSTO DIRECTO $</v>
          </cell>
          <cell r="D3359">
            <v>0</v>
          </cell>
          <cell r="E3359">
            <v>0</v>
          </cell>
          <cell r="F3359">
            <v>0</v>
          </cell>
          <cell r="G3359">
            <v>0</v>
          </cell>
          <cell r="H3359">
            <v>0</v>
          </cell>
          <cell r="I3359">
            <v>0</v>
          </cell>
          <cell r="J3359">
            <v>0</v>
          </cell>
          <cell r="K3359">
            <v>0</v>
          </cell>
          <cell r="L3359">
            <v>0</v>
          </cell>
          <cell r="M3359">
            <v>0</v>
          </cell>
          <cell r="N3359">
            <v>0</v>
          </cell>
          <cell r="O3359">
            <v>51063</v>
          </cell>
          <cell r="P3359">
            <v>0</v>
          </cell>
          <cell r="Q3359">
            <v>0</v>
          </cell>
        </row>
        <row r="3360">
          <cell r="C3360" t="str">
            <v>V. COSTOS INDIRECTOS</v>
          </cell>
          <cell r="D3360">
            <v>0</v>
          </cell>
          <cell r="E3360">
            <v>0</v>
          </cell>
          <cell r="F3360">
            <v>0</v>
          </cell>
          <cell r="G3360">
            <v>0</v>
          </cell>
          <cell r="H3360">
            <v>0</v>
          </cell>
          <cell r="I3360">
            <v>0</v>
          </cell>
          <cell r="J3360">
            <v>0</v>
          </cell>
          <cell r="K3360">
            <v>0</v>
          </cell>
          <cell r="L3360">
            <v>0</v>
          </cell>
          <cell r="M3360">
            <v>0</v>
          </cell>
          <cell r="N3360">
            <v>0</v>
          </cell>
          <cell r="O3360">
            <v>0</v>
          </cell>
          <cell r="P3360">
            <v>0</v>
          </cell>
          <cell r="Q3360">
            <v>0</v>
          </cell>
        </row>
        <row r="3361">
          <cell r="C3361">
            <v>0</v>
          </cell>
          <cell r="D3361">
            <v>0</v>
          </cell>
          <cell r="E3361">
            <v>0</v>
          </cell>
          <cell r="F3361">
            <v>0</v>
          </cell>
          <cell r="G3361">
            <v>0</v>
          </cell>
          <cell r="H3361">
            <v>0</v>
          </cell>
          <cell r="I3361">
            <v>0</v>
          </cell>
          <cell r="J3361">
            <v>0</v>
          </cell>
          <cell r="K3361">
            <v>0</v>
          </cell>
          <cell r="L3361">
            <v>0</v>
          </cell>
          <cell r="M3361">
            <v>0</v>
          </cell>
          <cell r="N3361">
            <v>0</v>
          </cell>
          <cell r="O3361">
            <v>0</v>
          </cell>
          <cell r="P3361">
            <v>0</v>
          </cell>
          <cell r="Q3361">
            <v>0</v>
          </cell>
        </row>
        <row r="3362">
          <cell r="C3362" t="str">
            <v>Descripción</v>
          </cell>
          <cell r="D3362">
            <v>0</v>
          </cell>
          <cell r="E3362">
            <v>0</v>
          </cell>
          <cell r="F3362">
            <v>0</v>
          </cell>
          <cell r="G3362">
            <v>0</v>
          </cell>
          <cell r="H3362">
            <v>0</v>
          </cell>
          <cell r="I3362">
            <v>0</v>
          </cell>
          <cell r="J3362">
            <v>0</v>
          </cell>
          <cell r="K3362">
            <v>0</v>
          </cell>
          <cell r="L3362" t="str">
            <v>Porcentaje</v>
          </cell>
          <cell r="M3362" t="str">
            <v>Valor Total</v>
          </cell>
          <cell r="N3362">
            <v>0</v>
          </cell>
          <cell r="O3362">
            <v>0</v>
          </cell>
          <cell r="P3362">
            <v>0</v>
          </cell>
          <cell r="Q3362">
            <v>0</v>
          </cell>
        </row>
        <row r="3363">
          <cell r="C3363" t="str">
            <v>ADMINISTRACION</v>
          </cell>
          <cell r="D3363">
            <v>0</v>
          </cell>
          <cell r="E3363">
            <v>0</v>
          </cell>
          <cell r="F3363">
            <v>0</v>
          </cell>
          <cell r="G3363">
            <v>0</v>
          </cell>
          <cell r="H3363">
            <v>0</v>
          </cell>
          <cell r="I3363">
            <v>0</v>
          </cell>
          <cell r="J3363">
            <v>0</v>
          </cell>
          <cell r="K3363">
            <v>0</v>
          </cell>
          <cell r="L3363">
            <v>0.23930000000000001</v>
          </cell>
          <cell r="M3363">
            <v>12219</v>
          </cell>
          <cell r="N3363">
            <v>0</v>
          </cell>
          <cell r="O3363">
            <v>0</v>
          </cell>
          <cell r="P3363">
            <v>0</v>
          </cell>
          <cell r="Q3363">
            <v>0</v>
          </cell>
        </row>
        <row r="3364">
          <cell r="C3364" t="str">
            <v xml:space="preserve">IMPREVISTOS </v>
          </cell>
          <cell r="D3364">
            <v>0</v>
          </cell>
          <cell r="E3364">
            <v>0</v>
          </cell>
          <cell r="F3364">
            <v>0</v>
          </cell>
          <cell r="G3364">
            <v>0</v>
          </cell>
          <cell r="H3364">
            <v>0</v>
          </cell>
          <cell r="I3364">
            <v>0</v>
          </cell>
          <cell r="J3364">
            <v>0</v>
          </cell>
          <cell r="K3364">
            <v>0</v>
          </cell>
          <cell r="L3364">
            <v>0</v>
          </cell>
          <cell r="M3364">
            <v>0</v>
          </cell>
          <cell r="N3364">
            <v>0</v>
          </cell>
          <cell r="O3364">
            <v>0</v>
          </cell>
          <cell r="P3364">
            <v>0</v>
          </cell>
          <cell r="Q3364">
            <v>0</v>
          </cell>
        </row>
        <row r="3365">
          <cell r="C3365" t="str">
            <v>UTILIDAD</v>
          </cell>
          <cell r="D3365">
            <v>0</v>
          </cell>
          <cell r="E3365">
            <v>0</v>
          </cell>
          <cell r="F3365">
            <v>0</v>
          </cell>
          <cell r="G3365">
            <v>0</v>
          </cell>
          <cell r="H3365">
            <v>0</v>
          </cell>
          <cell r="I3365">
            <v>0</v>
          </cell>
          <cell r="J3365">
            <v>0</v>
          </cell>
          <cell r="K3365">
            <v>0</v>
          </cell>
          <cell r="L3365">
            <v>0.05</v>
          </cell>
          <cell r="M3365">
            <v>2553</v>
          </cell>
          <cell r="N3365">
            <v>0</v>
          </cell>
          <cell r="O3365">
            <v>0</v>
          </cell>
          <cell r="P3365">
            <v>0</v>
          </cell>
          <cell r="Q3365">
            <v>0</v>
          </cell>
        </row>
        <row r="3366">
          <cell r="C3366" t="str">
            <v>SUBTOTAL $</v>
          </cell>
          <cell r="D3366">
            <v>0</v>
          </cell>
          <cell r="E3366">
            <v>0</v>
          </cell>
          <cell r="F3366">
            <v>0</v>
          </cell>
          <cell r="G3366">
            <v>0</v>
          </cell>
          <cell r="H3366">
            <v>0</v>
          </cell>
          <cell r="I3366">
            <v>0</v>
          </cell>
          <cell r="J3366">
            <v>0</v>
          </cell>
          <cell r="K3366">
            <v>0</v>
          </cell>
          <cell r="L3366">
            <v>0</v>
          </cell>
          <cell r="M3366">
            <v>0</v>
          </cell>
          <cell r="N3366">
            <v>0</v>
          </cell>
          <cell r="O3366">
            <v>14772</v>
          </cell>
          <cell r="P3366">
            <v>0</v>
          </cell>
          <cell r="Q3366">
            <v>0</v>
          </cell>
        </row>
        <row r="3367">
          <cell r="C3367">
            <v>0</v>
          </cell>
          <cell r="D3367">
            <v>0</v>
          </cell>
          <cell r="E3367">
            <v>0</v>
          </cell>
          <cell r="F3367">
            <v>0</v>
          </cell>
          <cell r="G3367">
            <v>0</v>
          </cell>
          <cell r="H3367">
            <v>0</v>
          </cell>
          <cell r="I3367">
            <v>0</v>
          </cell>
          <cell r="J3367">
            <v>0</v>
          </cell>
          <cell r="K3367">
            <v>0</v>
          </cell>
          <cell r="L3367">
            <v>0</v>
          </cell>
          <cell r="M3367">
            <v>0</v>
          </cell>
          <cell r="N3367">
            <v>0</v>
          </cell>
          <cell r="O3367">
            <v>0</v>
          </cell>
          <cell r="P3367">
            <v>0</v>
          </cell>
          <cell r="Q3367">
            <v>0</v>
          </cell>
        </row>
        <row r="3368">
          <cell r="C3368" t="str">
            <v>Precio Unitario Total Aproximado al peso $</v>
          </cell>
          <cell r="D3368">
            <v>0</v>
          </cell>
          <cell r="E3368">
            <v>0</v>
          </cell>
          <cell r="F3368">
            <v>0</v>
          </cell>
          <cell r="G3368">
            <v>0</v>
          </cell>
          <cell r="H3368">
            <v>0</v>
          </cell>
          <cell r="I3368">
            <v>0</v>
          </cell>
          <cell r="J3368">
            <v>0</v>
          </cell>
          <cell r="K3368">
            <v>0</v>
          </cell>
          <cell r="L3368">
            <v>0</v>
          </cell>
          <cell r="M3368">
            <v>0</v>
          </cell>
          <cell r="N3368">
            <v>0</v>
          </cell>
          <cell r="O3368">
            <v>65835</v>
          </cell>
          <cell r="P3368">
            <v>0</v>
          </cell>
          <cell r="Q3368">
            <v>0</v>
          </cell>
        </row>
        <row r="3369">
          <cell r="C3369">
            <v>0</v>
          </cell>
          <cell r="D3369">
            <v>0</v>
          </cell>
          <cell r="E3369">
            <v>0</v>
          </cell>
          <cell r="F3369">
            <v>0</v>
          </cell>
          <cell r="G3369">
            <v>0</v>
          </cell>
          <cell r="H3369">
            <v>0</v>
          </cell>
          <cell r="I3369">
            <v>0</v>
          </cell>
          <cell r="J3369">
            <v>0</v>
          </cell>
          <cell r="K3369">
            <v>0</v>
          </cell>
          <cell r="L3369">
            <v>0</v>
          </cell>
          <cell r="M3369">
            <v>0</v>
          </cell>
          <cell r="N3369">
            <v>0</v>
          </cell>
          <cell r="O3369">
            <v>0</v>
          </cell>
          <cell r="P3369">
            <v>0</v>
          </cell>
          <cell r="Q3369">
            <v>0</v>
          </cell>
        </row>
        <row r="3370">
          <cell r="C3370">
            <v>0</v>
          </cell>
          <cell r="D3370">
            <v>0</v>
          </cell>
          <cell r="E3370">
            <v>0</v>
          </cell>
          <cell r="F3370">
            <v>0</v>
          </cell>
          <cell r="G3370">
            <v>0</v>
          </cell>
          <cell r="H3370">
            <v>0</v>
          </cell>
          <cell r="I3370">
            <v>0</v>
          </cell>
          <cell r="J3370">
            <v>0</v>
          </cell>
          <cell r="K3370">
            <v>0</v>
          </cell>
          <cell r="L3370">
            <v>0</v>
          </cell>
          <cell r="M3370">
            <v>0</v>
          </cell>
          <cell r="N3370">
            <v>0</v>
          </cell>
          <cell r="O3370">
            <v>0</v>
          </cell>
          <cell r="P3370">
            <v>0</v>
          </cell>
          <cell r="Q3370">
            <v>0</v>
          </cell>
        </row>
        <row r="3371">
          <cell r="C3371">
            <v>0</v>
          </cell>
          <cell r="D3371">
            <v>0</v>
          </cell>
          <cell r="E3371">
            <v>0</v>
          </cell>
          <cell r="F3371">
            <v>0</v>
          </cell>
          <cell r="G3371">
            <v>0</v>
          </cell>
          <cell r="H3371" t="str">
            <v>Firma</v>
          </cell>
          <cell r="I3371">
            <v>0</v>
          </cell>
          <cell r="J3371">
            <v>0</v>
          </cell>
          <cell r="K3371">
            <v>0</v>
          </cell>
          <cell r="L3371">
            <v>0</v>
          </cell>
          <cell r="M3371">
            <v>0</v>
          </cell>
          <cell r="N3371">
            <v>0</v>
          </cell>
          <cell r="O3371">
            <v>0</v>
          </cell>
          <cell r="P3371">
            <v>0</v>
          </cell>
          <cell r="Q3371">
            <v>0</v>
          </cell>
        </row>
        <row r="3372">
          <cell r="C3372">
            <v>0</v>
          </cell>
          <cell r="D3372">
            <v>0</v>
          </cell>
          <cell r="E3372">
            <v>0</v>
          </cell>
          <cell r="F3372">
            <v>0</v>
          </cell>
          <cell r="G3372">
            <v>0</v>
          </cell>
          <cell r="H3372" t="str">
            <v>Nombre:</v>
          </cell>
          <cell r="I3372">
            <v>0</v>
          </cell>
          <cell r="J3372">
            <v>0</v>
          </cell>
          <cell r="K3372">
            <v>0</v>
          </cell>
          <cell r="L3372">
            <v>0</v>
          </cell>
          <cell r="M3372">
            <v>0</v>
          </cell>
          <cell r="N3372">
            <v>0</v>
          </cell>
          <cell r="O3372">
            <v>0</v>
          </cell>
          <cell r="P3372">
            <v>0</v>
          </cell>
          <cell r="Q3372">
            <v>0</v>
          </cell>
        </row>
        <row r="3373">
          <cell r="C3373">
            <v>0</v>
          </cell>
          <cell r="D3373">
            <v>0</v>
          </cell>
          <cell r="E3373">
            <v>0</v>
          </cell>
          <cell r="F3373">
            <v>0</v>
          </cell>
          <cell r="G3373">
            <v>0</v>
          </cell>
          <cell r="H3373" t="str">
            <v>Representante Legal del Contratista o su Apoderado</v>
          </cell>
          <cell r="I3373">
            <v>0</v>
          </cell>
          <cell r="J3373">
            <v>0</v>
          </cell>
          <cell r="K3373">
            <v>0</v>
          </cell>
          <cell r="L3373">
            <v>0</v>
          </cell>
          <cell r="M3373">
            <v>0</v>
          </cell>
          <cell r="N3373">
            <v>0</v>
          </cell>
          <cell r="O3373">
            <v>0</v>
          </cell>
          <cell r="P3373">
            <v>0</v>
          </cell>
          <cell r="Q3373">
            <v>0</v>
          </cell>
        </row>
        <row r="3374">
          <cell r="C3374">
            <v>0</v>
          </cell>
          <cell r="D3374">
            <v>0</v>
          </cell>
          <cell r="E3374">
            <v>0</v>
          </cell>
          <cell r="F3374">
            <v>0</v>
          </cell>
          <cell r="G3374">
            <v>0</v>
          </cell>
          <cell r="H3374" t="str">
            <v>Matricula No. :</v>
          </cell>
          <cell r="I3374">
            <v>0</v>
          </cell>
          <cell r="J3374">
            <v>0</v>
          </cell>
          <cell r="K3374">
            <v>0</v>
          </cell>
          <cell r="L3374">
            <v>0</v>
          </cell>
          <cell r="M3374">
            <v>0</v>
          </cell>
          <cell r="N3374">
            <v>0</v>
          </cell>
          <cell r="O3374">
            <v>0</v>
          </cell>
          <cell r="P3374">
            <v>0</v>
          </cell>
          <cell r="Q3374">
            <v>0</v>
          </cell>
        </row>
        <row r="3375">
          <cell r="C3375">
            <v>0</v>
          </cell>
          <cell r="D3375">
            <v>0</v>
          </cell>
          <cell r="E3375">
            <v>0</v>
          </cell>
          <cell r="F3375">
            <v>0</v>
          </cell>
          <cell r="G3375">
            <v>0</v>
          </cell>
          <cell r="H3375" t="str">
            <v xml:space="preserve"> </v>
          </cell>
          <cell r="I3375">
            <v>0</v>
          </cell>
          <cell r="J3375">
            <v>0</v>
          </cell>
          <cell r="K3375">
            <v>0</v>
          </cell>
          <cell r="L3375">
            <v>0</v>
          </cell>
          <cell r="M3375">
            <v>0</v>
          </cell>
          <cell r="N3375">
            <v>0</v>
          </cell>
          <cell r="O3375">
            <v>0</v>
          </cell>
          <cell r="P3375">
            <v>0</v>
          </cell>
          <cell r="Q3375">
            <v>0</v>
          </cell>
        </row>
        <row r="3376">
          <cell r="C3376" t="str">
            <v>OBSERVACIONES INTERVENTORÍA</v>
          </cell>
          <cell r="D3376">
            <v>0</v>
          </cell>
          <cell r="E3376">
            <v>0</v>
          </cell>
          <cell r="F3376">
            <v>0</v>
          </cell>
          <cell r="G3376">
            <v>0</v>
          </cell>
          <cell r="H3376">
            <v>0</v>
          </cell>
          <cell r="I3376">
            <v>0</v>
          </cell>
          <cell r="J3376">
            <v>0</v>
          </cell>
          <cell r="K3376">
            <v>0</v>
          </cell>
          <cell r="L3376">
            <v>0</v>
          </cell>
          <cell r="M3376">
            <v>0</v>
          </cell>
          <cell r="N3376">
            <v>0</v>
          </cell>
          <cell r="O3376">
            <v>0</v>
          </cell>
          <cell r="P3376">
            <v>0</v>
          </cell>
          <cell r="Q3376">
            <v>0</v>
          </cell>
        </row>
        <row r="3377">
          <cell r="C3377">
            <v>0</v>
          </cell>
          <cell r="D3377">
            <v>0</v>
          </cell>
          <cell r="E3377">
            <v>0</v>
          </cell>
          <cell r="F3377">
            <v>0</v>
          </cell>
          <cell r="G3377">
            <v>0</v>
          </cell>
          <cell r="H3377">
            <v>0</v>
          </cell>
          <cell r="I3377">
            <v>0</v>
          </cell>
          <cell r="J3377">
            <v>0</v>
          </cell>
          <cell r="K3377">
            <v>0</v>
          </cell>
          <cell r="L3377">
            <v>0</v>
          </cell>
          <cell r="M3377">
            <v>0</v>
          </cell>
          <cell r="N3377">
            <v>0</v>
          </cell>
          <cell r="O3377">
            <v>0</v>
          </cell>
          <cell r="P3377">
            <v>0</v>
          </cell>
          <cell r="Q3377">
            <v>0</v>
          </cell>
        </row>
        <row r="3378">
          <cell r="C3378">
            <v>0</v>
          </cell>
          <cell r="D3378">
            <v>0</v>
          </cell>
          <cell r="E3378">
            <v>0</v>
          </cell>
          <cell r="F3378">
            <v>0</v>
          </cell>
          <cell r="G3378">
            <v>0</v>
          </cell>
          <cell r="H3378">
            <v>0</v>
          </cell>
          <cell r="I3378">
            <v>0</v>
          </cell>
          <cell r="J3378">
            <v>0</v>
          </cell>
          <cell r="K3378">
            <v>0</v>
          </cell>
          <cell r="L3378">
            <v>0</v>
          </cell>
          <cell r="M3378">
            <v>0</v>
          </cell>
          <cell r="N3378">
            <v>0</v>
          </cell>
          <cell r="O3378">
            <v>0</v>
          </cell>
          <cell r="P3378">
            <v>0</v>
          </cell>
          <cell r="Q3378">
            <v>0</v>
          </cell>
        </row>
        <row r="3379">
          <cell r="C3379">
            <v>0</v>
          </cell>
          <cell r="D3379">
            <v>0</v>
          </cell>
          <cell r="E3379">
            <v>0</v>
          </cell>
          <cell r="F3379">
            <v>0</v>
          </cell>
          <cell r="G3379">
            <v>0</v>
          </cell>
          <cell r="H3379">
            <v>0</v>
          </cell>
          <cell r="I3379">
            <v>0</v>
          </cell>
          <cell r="J3379">
            <v>0</v>
          </cell>
          <cell r="K3379">
            <v>0</v>
          </cell>
          <cell r="L3379">
            <v>0</v>
          </cell>
          <cell r="M3379">
            <v>0</v>
          </cell>
          <cell r="N3379">
            <v>0</v>
          </cell>
          <cell r="O3379">
            <v>0</v>
          </cell>
          <cell r="P3379">
            <v>0</v>
          </cell>
          <cell r="Q3379">
            <v>0</v>
          </cell>
        </row>
        <row r="3380">
          <cell r="C3380" t="str">
            <v>APROBACIÓN POR INTERVENTORÍA</v>
          </cell>
          <cell r="D3380">
            <v>0</v>
          </cell>
          <cell r="E3380">
            <v>0</v>
          </cell>
          <cell r="F3380">
            <v>0</v>
          </cell>
          <cell r="G3380">
            <v>0</v>
          </cell>
          <cell r="H3380">
            <v>0</v>
          </cell>
          <cell r="I3380">
            <v>0</v>
          </cell>
          <cell r="J3380">
            <v>0</v>
          </cell>
          <cell r="K3380">
            <v>0</v>
          </cell>
          <cell r="L3380">
            <v>0</v>
          </cell>
          <cell r="M3380">
            <v>0</v>
          </cell>
          <cell r="N3380">
            <v>0</v>
          </cell>
          <cell r="O3380">
            <v>0</v>
          </cell>
          <cell r="P3380">
            <v>0</v>
          </cell>
          <cell r="Q3380">
            <v>0</v>
          </cell>
        </row>
        <row r="3381">
          <cell r="C3381"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3381">
            <v>0</v>
          </cell>
          <cell r="E3381">
            <v>0</v>
          </cell>
          <cell r="F3381">
            <v>0</v>
          </cell>
          <cell r="G3381">
            <v>0</v>
          </cell>
          <cell r="H3381">
            <v>0</v>
          </cell>
          <cell r="I3381">
            <v>0</v>
          </cell>
          <cell r="J3381">
            <v>0</v>
          </cell>
          <cell r="K3381">
            <v>0</v>
          </cell>
          <cell r="L3381">
            <v>0</v>
          </cell>
          <cell r="M3381">
            <v>0</v>
          </cell>
          <cell r="N3381">
            <v>0</v>
          </cell>
          <cell r="O3381">
            <v>0</v>
          </cell>
          <cell r="P3381">
            <v>0</v>
          </cell>
          <cell r="Q3381">
            <v>0</v>
          </cell>
        </row>
        <row r="3382">
          <cell r="C3382">
            <v>0</v>
          </cell>
          <cell r="D3382">
            <v>0</v>
          </cell>
          <cell r="E3382">
            <v>0</v>
          </cell>
          <cell r="F3382">
            <v>0</v>
          </cell>
          <cell r="G3382">
            <v>0</v>
          </cell>
          <cell r="H3382">
            <v>0</v>
          </cell>
          <cell r="I3382">
            <v>0</v>
          </cell>
          <cell r="J3382">
            <v>0</v>
          </cell>
          <cell r="K3382">
            <v>0</v>
          </cell>
          <cell r="L3382">
            <v>0</v>
          </cell>
          <cell r="M3382">
            <v>0</v>
          </cell>
          <cell r="N3382">
            <v>0</v>
          </cell>
          <cell r="O3382">
            <v>0</v>
          </cell>
          <cell r="P3382">
            <v>0</v>
          </cell>
          <cell r="Q3382">
            <v>0</v>
          </cell>
        </row>
        <row r="3383">
          <cell r="C3383"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3383">
            <v>0</v>
          </cell>
          <cell r="E3383">
            <v>0</v>
          </cell>
          <cell r="F3383">
            <v>0</v>
          </cell>
          <cell r="G3383">
            <v>0</v>
          </cell>
          <cell r="H3383">
            <v>0</v>
          </cell>
          <cell r="I3383">
            <v>0</v>
          </cell>
          <cell r="J3383">
            <v>0</v>
          </cell>
          <cell r="K3383">
            <v>0</v>
          </cell>
          <cell r="L3383">
            <v>0</v>
          </cell>
          <cell r="M3383">
            <v>0</v>
          </cell>
          <cell r="N3383">
            <v>0</v>
          </cell>
          <cell r="O3383">
            <v>0</v>
          </cell>
          <cell r="P3383">
            <v>0</v>
          </cell>
          <cell r="Q3383">
            <v>0</v>
          </cell>
        </row>
        <row r="3384">
          <cell r="C3384">
            <v>0</v>
          </cell>
          <cell r="D3384">
            <v>0</v>
          </cell>
          <cell r="E3384">
            <v>0</v>
          </cell>
          <cell r="F3384">
            <v>0</v>
          </cell>
          <cell r="G3384">
            <v>0</v>
          </cell>
          <cell r="H3384">
            <v>0</v>
          </cell>
          <cell r="I3384">
            <v>0</v>
          </cell>
          <cell r="J3384">
            <v>0</v>
          </cell>
          <cell r="K3384">
            <v>0</v>
          </cell>
          <cell r="L3384">
            <v>0</v>
          </cell>
          <cell r="M3384">
            <v>0</v>
          </cell>
          <cell r="N3384">
            <v>0</v>
          </cell>
          <cell r="O3384">
            <v>0</v>
          </cell>
          <cell r="P3384">
            <v>0</v>
          </cell>
          <cell r="Q3384">
            <v>0</v>
          </cell>
        </row>
        <row r="3385">
          <cell r="C3385">
            <v>0</v>
          </cell>
          <cell r="D3385">
            <v>0</v>
          </cell>
          <cell r="E3385">
            <v>0</v>
          </cell>
          <cell r="F3385">
            <v>0</v>
          </cell>
          <cell r="G3385">
            <v>0</v>
          </cell>
          <cell r="H3385">
            <v>0</v>
          </cell>
          <cell r="I3385">
            <v>0</v>
          </cell>
          <cell r="J3385">
            <v>0</v>
          </cell>
          <cell r="K3385">
            <v>0</v>
          </cell>
          <cell r="L3385">
            <v>0</v>
          </cell>
          <cell r="M3385">
            <v>0</v>
          </cell>
          <cell r="N3385">
            <v>0</v>
          </cell>
          <cell r="O3385">
            <v>0</v>
          </cell>
          <cell r="P3385">
            <v>0</v>
          </cell>
          <cell r="Q3385">
            <v>0</v>
          </cell>
        </row>
        <row r="3386">
          <cell r="C3386">
            <v>0</v>
          </cell>
          <cell r="D3386">
            <v>0</v>
          </cell>
          <cell r="E3386">
            <v>0</v>
          </cell>
          <cell r="F3386">
            <v>0</v>
          </cell>
          <cell r="G3386">
            <v>0</v>
          </cell>
          <cell r="H3386" t="str">
            <v>Firma</v>
          </cell>
          <cell r="I3386">
            <v>0</v>
          </cell>
          <cell r="J3386">
            <v>0</v>
          </cell>
          <cell r="K3386">
            <v>0</v>
          </cell>
          <cell r="L3386">
            <v>0</v>
          </cell>
          <cell r="M3386">
            <v>0</v>
          </cell>
          <cell r="N3386">
            <v>0</v>
          </cell>
          <cell r="O3386">
            <v>0</v>
          </cell>
          <cell r="P3386">
            <v>0</v>
          </cell>
          <cell r="Q3386">
            <v>0</v>
          </cell>
        </row>
        <row r="3387">
          <cell r="C3387">
            <v>0</v>
          </cell>
          <cell r="D3387">
            <v>0</v>
          </cell>
          <cell r="E3387">
            <v>0</v>
          </cell>
          <cell r="F3387">
            <v>0</v>
          </cell>
          <cell r="G3387">
            <v>0</v>
          </cell>
          <cell r="H3387" t="str">
            <v>Nombre:</v>
          </cell>
          <cell r="I3387">
            <v>0</v>
          </cell>
          <cell r="J3387">
            <v>0</v>
          </cell>
          <cell r="K3387">
            <v>0</v>
          </cell>
          <cell r="L3387">
            <v>0</v>
          </cell>
          <cell r="M3387">
            <v>0</v>
          </cell>
          <cell r="N3387">
            <v>0</v>
          </cell>
          <cell r="O3387">
            <v>0</v>
          </cell>
          <cell r="P3387">
            <v>0</v>
          </cell>
          <cell r="Q3387">
            <v>0</v>
          </cell>
        </row>
        <row r="3388">
          <cell r="C3388">
            <v>0</v>
          </cell>
          <cell r="D3388">
            <v>0</v>
          </cell>
          <cell r="E3388">
            <v>0</v>
          </cell>
          <cell r="F3388">
            <v>0</v>
          </cell>
          <cell r="G3388">
            <v>0</v>
          </cell>
          <cell r="H3388" t="str">
            <v>Representante Legal del Interventor o su Apoderado</v>
          </cell>
          <cell r="I3388">
            <v>0</v>
          </cell>
          <cell r="J3388">
            <v>0</v>
          </cell>
          <cell r="K3388">
            <v>0</v>
          </cell>
          <cell r="L3388">
            <v>0</v>
          </cell>
          <cell r="M3388">
            <v>0</v>
          </cell>
          <cell r="N3388">
            <v>0</v>
          </cell>
          <cell r="O3388">
            <v>0</v>
          </cell>
          <cell r="P3388">
            <v>0</v>
          </cell>
          <cell r="Q3388">
            <v>0</v>
          </cell>
        </row>
        <row r="3389">
          <cell r="C3389">
            <v>0</v>
          </cell>
          <cell r="D3389">
            <v>0</v>
          </cell>
          <cell r="E3389">
            <v>0</v>
          </cell>
          <cell r="F3389">
            <v>0</v>
          </cell>
          <cell r="G3389">
            <v>0</v>
          </cell>
          <cell r="H3389" t="str">
            <v>Matricula No. :</v>
          </cell>
          <cell r="I3389">
            <v>0</v>
          </cell>
          <cell r="J3389">
            <v>0</v>
          </cell>
          <cell r="K3389">
            <v>0</v>
          </cell>
          <cell r="L3389">
            <v>0</v>
          </cell>
          <cell r="M3389">
            <v>0</v>
          </cell>
          <cell r="N3389">
            <v>0</v>
          </cell>
          <cell r="O3389">
            <v>0</v>
          </cell>
          <cell r="P3389">
            <v>0</v>
          </cell>
          <cell r="Q3389">
            <v>0</v>
          </cell>
        </row>
        <row r="3390">
          <cell r="C3390">
            <v>0</v>
          </cell>
          <cell r="D3390">
            <v>0</v>
          </cell>
          <cell r="E3390">
            <v>0</v>
          </cell>
          <cell r="F3390">
            <v>0</v>
          </cell>
          <cell r="G3390">
            <v>0</v>
          </cell>
          <cell r="H3390">
            <v>0</v>
          </cell>
          <cell r="I3390">
            <v>0</v>
          </cell>
          <cell r="J3390">
            <v>0</v>
          </cell>
          <cell r="K3390">
            <v>0</v>
          </cell>
          <cell r="L3390">
            <v>0</v>
          </cell>
          <cell r="M3390">
            <v>0</v>
          </cell>
          <cell r="N3390">
            <v>0</v>
          </cell>
          <cell r="O3390">
            <v>0</v>
          </cell>
          <cell r="P3390">
            <v>0</v>
          </cell>
          <cell r="Q3390">
            <v>0</v>
          </cell>
        </row>
        <row r="3391">
          <cell r="C3391">
            <v>0</v>
          </cell>
          <cell r="D3391">
            <v>0</v>
          </cell>
          <cell r="E3391">
            <v>0</v>
          </cell>
          <cell r="F3391">
            <v>0</v>
          </cell>
          <cell r="G3391">
            <v>0</v>
          </cell>
          <cell r="H3391">
            <v>0</v>
          </cell>
          <cell r="I3391">
            <v>0</v>
          </cell>
          <cell r="J3391">
            <v>0</v>
          </cell>
          <cell r="K3391">
            <v>0</v>
          </cell>
          <cell r="L3391">
            <v>0</v>
          </cell>
          <cell r="M3391">
            <v>0</v>
          </cell>
          <cell r="N3391">
            <v>0</v>
          </cell>
          <cell r="O3391">
            <v>0</v>
          </cell>
          <cell r="P3391">
            <v>0</v>
          </cell>
          <cell r="Q3391">
            <v>0</v>
          </cell>
        </row>
        <row r="3393">
          <cell r="C3393">
            <v>0</v>
          </cell>
          <cell r="D3393">
            <v>0</v>
          </cell>
          <cell r="E3393">
            <v>0</v>
          </cell>
          <cell r="F3393">
            <v>0</v>
          </cell>
          <cell r="G3393">
            <v>0</v>
          </cell>
          <cell r="H3393">
            <v>0</v>
          </cell>
          <cell r="I3393">
            <v>0</v>
          </cell>
          <cell r="J3393">
            <v>0</v>
          </cell>
          <cell r="K3393">
            <v>0</v>
          </cell>
          <cell r="L3393">
            <v>0</v>
          </cell>
          <cell r="M3393">
            <v>0</v>
          </cell>
          <cell r="N3393">
            <v>0</v>
          </cell>
          <cell r="O3393">
            <v>0</v>
          </cell>
          <cell r="P3393">
            <v>0</v>
          </cell>
          <cell r="Q3393">
            <v>0</v>
          </cell>
        </row>
        <row r="3394">
          <cell r="C3394" t="str">
            <v>Formulario 1 - Propuesta económica  - Documento tipo de selección abreviada de menor cuantía - versión 2</v>
          </cell>
          <cell r="D3394">
            <v>0</v>
          </cell>
          <cell r="E3394">
            <v>0</v>
          </cell>
          <cell r="F3394">
            <v>0</v>
          </cell>
          <cell r="G3394">
            <v>0</v>
          </cell>
          <cell r="H3394">
            <v>0</v>
          </cell>
          <cell r="I3394">
            <v>0</v>
          </cell>
          <cell r="J3394">
            <v>0</v>
          </cell>
          <cell r="K3394">
            <v>0</v>
          </cell>
          <cell r="L3394">
            <v>0</v>
          </cell>
          <cell r="M3394">
            <v>0</v>
          </cell>
          <cell r="N3394">
            <v>0</v>
          </cell>
          <cell r="O3394">
            <v>0</v>
          </cell>
          <cell r="P3394">
            <v>0</v>
          </cell>
          <cell r="Q3394">
            <v>0</v>
          </cell>
        </row>
        <row r="3395">
          <cell r="C3395" t="str">
            <v>Código</v>
          </cell>
          <cell r="D3395" t="str">
            <v>CCE-EICP-FM-25</v>
          </cell>
          <cell r="E3395" t="str">
            <v>Versión</v>
          </cell>
          <cell r="F3395">
            <v>2</v>
          </cell>
          <cell r="G3395">
            <v>0</v>
          </cell>
          <cell r="H3395">
            <v>0</v>
          </cell>
          <cell r="I3395">
            <v>0</v>
          </cell>
          <cell r="J3395">
            <v>0</v>
          </cell>
          <cell r="K3395">
            <v>0</v>
          </cell>
          <cell r="L3395">
            <v>0</v>
          </cell>
          <cell r="M3395">
            <v>0</v>
          </cell>
          <cell r="N3395">
            <v>0</v>
          </cell>
          <cell r="O3395">
            <v>0</v>
          </cell>
          <cell r="P3395">
            <v>0</v>
          </cell>
          <cell r="Q3395">
            <v>0</v>
          </cell>
        </row>
        <row r="3396">
          <cell r="C3396">
            <v>0</v>
          </cell>
          <cell r="D3396">
            <v>0</v>
          </cell>
          <cell r="E3396">
            <v>0</v>
          </cell>
          <cell r="F3396">
            <v>0</v>
          </cell>
          <cell r="G3396">
            <v>0</v>
          </cell>
          <cell r="H3396">
            <v>0</v>
          </cell>
          <cell r="I3396">
            <v>0</v>
          </cell>
          <cell r="J3396">
            <v>0</v>
          </cell>
          <cell r="K3396">
            <v>0</v>
          </cell>
          <cell r="L3396">
            <v>0</v>
          </cell>
          <cell r="M3396">
            <v>0</v>
          </cell>
          <cell r="N3396">
            <v>0</v>
          </cell>
          <cell r="O3396">
            <v>0</v>
          </cell>
          <cell r="P3396">
            <v>0</v>
          </cell>
          <cell r="Q3396">
            <v>0</v>
          </cell>
        </row>
        <row r="3397">
          <cell r="C3397" t="str">
            <v>[La entidad podrá utilizar este formato para la presentación de los análisis de precios unitarios el contratista en la oportunidad prevista en el numeral 8.1. del Documento Base]</v>
          </cell>
          <cell r="D3397">
            <v>0</v>
          </cell>
          <cell r="E3397">
            <v>0</v>
          </cell>
          <cell r="F3397">
            <v>0</v>
          </cell>
          <cell r="G3397">
            <v>0</v>
          </cell>
          <cell r="H3397">
            <v>0</v>
          </cell>
          <cell r="I3397">
            <v>0</v>
          </cell>
          <cell r="J3397">
            <v>0</v>
          </cell>
          <cell r="K3397">
            <v>0</v>
          </cell>
          <cell r="L3397">
            <v>0</v>
          </cell>
          <cell r="M3397">
            <v>0</v>
          </cell>
          <cell r="N3397">
            <v>0</v>
          </cell>
          <cell r="O3397">
            <v>0</v>
          </cell>
          <cell r="P3397">
            <v>0</v>
          </cell>
          <cell r="Q3397">
            <v>0</v>
          </cell>
        </row>
        <row r="3398">
          <cell r="C3398">
            <v>0</v>
          </cell>
          <cell r="D3398">
            <v>0</v>
          </cell>
          <cell r="E3398">
            <v>0</v>
          </cell>
          <cell r="F3398">
            <v>0</v>
          </cell>
          <cell r="G3398">
            <v>0</v>
          </cell>
          <cell r="H3398">
            <v>0</v>
          </cell>
          <cell r="I3398">
            <v>0</v>
          </cell>
          <cell r="J3398">
            <v>0</v>
          </cell>
          <cell r="K3398">
            <v>0</v>
          </cell>
          <cell r="L3398">
            <v>0</v>
          </cell>
          <cell r="M3398">
            <v>0</v>
          </cell>
          <cell r="N3398">
            <v>0</v>
          </cell>
          <cell r="O3398">
            <v>0</v>
          </cell>
          <cell r="P3398">
            <v>0</v>
          </cell>
          <cell r="Q3398">
            <v>0</v>
          </cell>
        </row>
        <row r="3399">
          <cell r="C3399">
            <v>0</v>
          </cell>
          <cell r="D3399">
            <v>0</v>
          </cell>
          <cell r="E3399">
            <v>0</v>
          </cell>
          <cell r="F3399">
            <v>0</v>
          </cell>
          <cell r="G3399">
            <v>0</v>
          </cell>
          <cell r="H3399">
            <v>0</v>
          </cell>
          <cell r="I3399">
            <v>0</v>
          </cell>
          <cell r="J3399">
            <v>0</v>
          </cell>
          <cell r="K3399">
            <v>0</v>
          </cell>
          <cell r="L3399">
            <v>0</v>
          </cell>
          <cell r="M3399">
            <v>0</v>
          </cell>
          <cell r="N3399">
            <v>0</v>
          </cell>
          <cell r="O3399">
            <v>0</v>
          </cell>
          <cell r="P3399">
            <v>0</v>
          </cell>
          <cell r="Q3399">
            <v>0</v>
          </cell>
        </row>
        <row r="3400">
          <cell r="C3400">
            <v>0</v>
          </cell>
          <cell r="D3400" t="str">
            <v>MUNICIPIO DE CONCORDIA, ANTIOQUIA</v>
          </cell>
          <cell r="E3400">
            <v>0</v>
          </cell>
          <cell r="F3400">
            <v>0</v>
          </cell>
          <cell r="G3400">
            <v>0</v>
          </cell>
          <cell r="H3400">
            <v>0</v>
          </cell>
          <cell r="I3400">
            <v>0</v>
          </cell>
          <cell r="J3400">
            <v>0</v>
          </cell>
          <cell r="K3400">
            <v>0</v>
          </cell>
          <cell r="L3400">
            <v>0</v>
          </cell>
          <cell r="M3400">
            <v>0</v>
          </cell>
          <cell r="N3400">
            <v>0</v>
          </cell>
          <cell r="O3400">
            <v>0</v>
          </cell>
          <cell r="P3400">
            <v>0</v>
          </cell>
          <cell r="Q3400">
            <v>0</v>
          </cell>
        </row>
        <row r="3401">
          <cell r="C3401">
            <v>0</v>
          </cell>
          <cell r="D3401">
            <v>0</v>
          </cell>
          <cell r="E3401">
            <v>0</v>
          </cell>
          <cell r="F3401">
            <v>0</v>
          </cell>
          <cell r="G3401">
            <v>0</v>
          </cell>
          <cell r="H3401">
            <v>0</v>
          </cell>
          <cell r="I3401">
            <v>0</v>
          </cell>
          <cell r="J3401">
            <v>0</v>
          </cell>
          <cell r="K3401">
            <v>0</v>
          </cell>
          <cell r="L3401" t="str">
            <v>VERSIÓN</v>
          </cell>
          <cell r="M3401">
            <v>0</v>
          </cell>
          <cell r="N3401">
            <v>0</v>
          </cell>
          <cell r="O3401">
            <v>0</v>
          </cell>
          <cell r="P3401">
            <v>0</v>
          </cell>
          <cell r="Q3401">
            <v>0</v>
          </cell>
        </row>
        <row r="3402">
          <cell r="C3402">
            <v>0</v>
          </cell>
          <cell r="D3402" t="str">
            <v xml:space="preserve">[NÚMERO DEL PROCESO] </v>
          </cell>
          <cell r="E3402">
            <v>0</v>
          </cell>
          <cell r="F3402">
            <v>0</v>
          </cell>
          <cell r="G3402">
            <v>0</v>
          </cell>
          <cell r="H3402">
            <v>0</v>
          </cell>
          <cell r="I3402">
            <v>0</v>
          </cell>
          <cell r="J3402">
            <v>0</v>
          </cell>
          <cell r="K3402">
            <v>0</v>
          </cell>
          <cell r="L3402">
            <v>0</v>
          </cell>
          <cell r="M3402">
            <v>0</v>
          </cell>
          <cell r="N3402">
            <v>0</v>
          </cell>
          <cell r="O3402">
            <v>0</v>
          </cell>
          <cell r="P3402">
            <v>0</v>
          </cell>
          <cell r="Q3402">
            <v>0</v>
          </cell>
        </row>
        <row r="3403">
          <cell r="C3403">
            <v>0</v>
          </cell>
          <cell r="D3403">
            <v>0</v>
          </cell>
          <cell r="E3403">
            <v>0</v>
          </cell>
          <cell r="F3403">
            <v>0</v>
          </cell>
          <cell r="G3403">
            <v>0</v>
          </cell>
          <cell r="H3403">
            <v>0</v>
          </cell>
          <cell r="I3403">
            <v>0</v>
          </cell>
          <cell r="J3403">
            <v>0</v>
          </cell>
          <cell r="K3403">
            <v>0</v>
          </cell>
          <cell r="L3403" t="str">
            <v>PÁGINA</v>
          </cell>
          <cell r="M3403">
            <v>1</v>
          </cell>
          <cell r="N3403" t="str">
            <v>DE</v>
          </cell>
          <cell r="O3403">
            <v>1</v>
          </cell>
          <cell r="P3403">
            <v>0</v>
          </cell>
          <cell r="Q3403">
            <v>0</v>
          </cell>
        </row>
        <row r="3404">
          <cell r="C3404">
            <v>0</v>
          </cell>
          <cell r="D3404" t="str">
            <v xml:space="preserve">ANALISIS DE PRECIOS UNITARIOS </v>
          </cell>
          <cell r="E3404">
            <v>0</v>
          </cell>
          <cell r="F3404">
            <v>0</v>
          </cell>
          <cell r="G3404">
            <v>0</v>
          </cell>
          <cell r="H3404">
            <v>0</v>
          </cell>
          <cell r="I3404">
            <v>0</v>
          </cell>
          <cell r="J3404">
            <v>0</v>
          </cell>
          <cell r="K3404">
            <v>0</v>
          </cell>
          <cell r="L3404">
            <v>0</v>
          </cell>
          <cell r="M3404">
            <v>0</v>
          </cell>
          <cell r="N3404">
            <v>0</v>
          </cell>
          <cell r="O3404">
            <v>0</v>
          </cell>
          <cell r="P3404">
            <v>0</v>
          </cell>
          <cell r="Q3404">
            <v>0</v>
          </cell>
        </row>
        <row r="3405">
          <cell r="C3405">
            <v>0</v>
          </cell>
          <cell r="D3405">
            <v>0</v>
          </cell>
          <cell r="E3405">
            <v>0</v>
          </cell>
          <cell r="F3405">
            <v>0</v>
          </cell>
          <cell r="G3405">
            <v>0</v>
          </cell>
          <cell r="H3405">
            <v>0</v>
          </cell>
          <cell r="I3405">
            <v>0</v>
          </cell>
          <cell r="J3405">
            <v>0</v>
          </cell>
          <cell r="K3405">
            <v>0</v>
          </cell>
          <cell r="L3405">
            <v>0</v>
          </cell>
          <cell r="M3405">
            <v>0</v>
          </cell>
          <cell r="N3405">
            <v>0</v>
          </cell>
          <cell r="O3405">
            <v>0</v>
          </cell>
          <cell r="P3405">
            <v>0</v>
          </cell>
          <cell r="Q3405">
            <v>0</v>
          </cell>
        </row>
        <row r="3406">
          <cell r="C3406">
            <v>0</v>
          </cell>
          <cell r="D3406">
            <v>0</v>
          </cell>
          <cell r="E3406">
            <v>0</v>
          </cell>
          <cell r="F3406">
            <v>0</v>
          </cell>
          <cell r="G3406">
            <v>0</v>
          </cell>
          <cell r="H3406">
            <v>0</v>
          </cell>
          <cell r="I3406">
            <v>0</v>
          </cell>
          <cell r="J3406">
            <v>0</v>
          </cell>
          <cell r="K3406">
            <v>0</v>
          </cell>
          <cell r="L3406" t="str">
            <v>FECHA</v>
          </cell>
          <cell r="M3406" t="str">
            <v>DD</v>
          </cell>
          <cell r="N3406" t="str">
            <v>MM</v>
          </cell>
          <cell r="O3406" t="str">
            <v>AA</v>
          </cell>
          <cell r="P3406">
            <v>0</v>
          </cell>
          <cell r="Q3406">
            <v>0</v>
          </cell>
        </row>
        <row r="3407">
          <cell r="C3407">
            <v>0</v>
          </cell>
          <cell r="D3407">
            <v>0</v>
          </cell>
          <cell r="E3407">
            <v>0</v>
          </cell>
          <cell r="F3407">
            <v>0</v>
          </cell>
          <cell r="G3407">
            <v>0</v>
          </cell>
          <cell r="H3407">
            <v>0</v>
          </cell>
          <cell r="I3407">
            <v>0</v>
          </cell>
          <cell r="J3407">
            <v>0</v>
          </cell>
          <cell r="K3407">
            <v>0</v>
          </cell>
          <cell r="L3407">
            <v>0</v>
          </cell>
          <cell r="M3407">
            <v>8</v>
          </cell>
          <cell r="N3407">
            <v>5</v>
          </cell>
          <cell r="O3407">
            <v>2023</v>
          </cell>
          <cell r="P3407">
            <v>0</v>
          </cell>
          <cell r="Q3407">
            <v>0</v>
          </cell>
        </row>
        <row r="3408">
          <cell r="C3408" t="str">
            <v>ITEMS DE LA PROPUESTA ECONÓMICA</v>
          </cell>
          <cell r="D3408">
            <v>0</v>
          </cell>
          <cell r="E3408">
            <v>0</v>
          </cell>
          <cell r="F3408">
            <v>0</v>
          </cell>
          <cell r="G3408">
            <v>0</v>
          </cell>
          <cell r="H3408">
            <v>0</v>
          </cell>
          <cell r="I3408" t="str">
            <v>ITEMS NO PREVISTOS</v>
          </cell>
          <cell r="J3408">
            <v>0</v>
          </cell>
          <cell r="K3408">
            <v>0</v>
          </cell>
          <cell r="L3408">
            <v>0</v>
          </cell>
          <cell r="M3408">
            <v>0</v>
          </cell>
          <cell r="N3408">
            <v>0</v>
          </cell>
          <cell r="O3408">
            <v>0</v>
          </cell>
          <cell r="P3408">
            <v>0</v>
          </cell>
          <cell r="Q3408">
            <v>0</v>
          </cell>
        </row>
        <row r="3409">
          <cell r="C3409">
            <v>0</v>
          </cell>
          <cell r="D3409">
            <v>0</v>
          </cell>
          <cell r="E3409">
            <v>0</v>
          </cell>
          <cell r="F3409">
            <v>0</v>
          </cell>
          <cell r="G3409">
            <v>0</v>
          </cell>
          <cell r="H3409">
            <v>0</v>
          </cell>
          <cell r="I3409">
            <v>0</v>
          </cell>
          <cell r="J3409">
            <v>0</v>
          </cell>
          <cell r="K3409">
            <v>0</v>
          </cell>
          <cell r="L3409">
            <v>0</v>
          </cell>
          <cell r="M3409">
            <v>0</v>
          </cell>
          <cell r="N3409">
            <v>0</v>
          </cell>
          <cell r="O3409">
            <v>0</v>
          </cell>
          <cell r="P3409">
            <v>0</v>
          </cell>
          <cell r="Q3409">
            <v>0</v>
          </cell>
        </row>
        <row r="3410">
          <cell r="C3410">
            <v>0</v>
          </cell>
          <cell r="D3410">
            <v>0</v>
          </cell>
          <cell r="E3410">
            <v>0</v>
          </cell>
          <cell r="F3410">
            <v>0</v>
          </cell>
          <cell r="G3410">
            <v>0</v>
          </cell>
          <cell r="H3410">
            <v>0</v>
          </cell>
          <cell r="I3410">
            <v>0</v>
          </cell>
          <cell r="J3410">
            <v>0</v>
          </cell>
          <cell r="K3410">
            <v>0</v>
          </cell>
          <cell r="L3410">
            <v>0</v>
          </cell>
          <cell r="M3410">
            <v>0</v>
          </cell>
          <cell r="N3410">
            <v>0</v>
          </cell>
          <cell r="O3410">
            <v>0</v>
          </cell>
          <cell r="P3410">
            <v>0</v>
          </cell>
          <cell r="Q3410">
            <v>0</v>
          </cell>
        </row>
        <row r="3411">
          <cell r="C3411">
            <v>0</v>
          </cell>
          <cell r="D3411">
            <v>0</v>
          </cell>
          <cell r="E3411">
            <v>0</v>
          </cell>
          <cell r="F3411">
            <v>0</v>
          </cell>
          <cell r="G3411">
            <v>0</v>
          </cell>
          <cell r="H3411">
            <v>0</v>
          </cell>
          <cell r="I3411">
            <v>0</v>
          </cell>
          <cell r="J3411">
            <v>0</v>
          </cell>
          <cell r="K3411">
            <v>0</v>
          </cell>
          <cell r="L3411">
            <v>0</v>
          </cell>
          <cell r="M3411">
            <v>0</v>
          </cell>
          <cell r="N3411">
            <v>0</v>
          </cell>
          <cell r="O3411">
            <v>0</v>
          </cell>
          <cell r="P3411">
            <v>0</v>
          </cell>
          <cell r="Q3411">
            <v>0</v>
          </cell>
        </row>
        <row r="3412">
          <cell r="C3412" t="str">
            <v>DATOS ESPECÍFICOS</v>
          </cell>
          <cell r="D3412">
            <v>0</v>
          </cell>
          <cell r="E3412">
            <v>0</v>
          </cell>
          <cell r="F3412">
            <v>0</v>
          </cell>
          <cell r="G3412">
            <v>0</v>
          </cell>
          <cell r="H3412">
            <v>0</v>
          </cell>
          <cell r="I3412">
            <v>0</v>
          </cell>
          <cell r="J3412">
            <v>0</v>
          </cell>
          <cell r="K3412">
            <v>0</v>
          </cell>
          <cell r="L3412">
            <v>0</v>
          </cell>
          <cell r="M3412">
            <v>0</v>
          </cell>
          <cell r="N3412">
            <v>0</v>
          </cell>
          <cell r="O3412">
            <v>0</v>
          </cell>
          <cell r="P3412">
            <v>0</v>
          </cell>
          <cell r="Q3412">
            <v>0</v>
          </cell>
        </row>
        <row r="3413">
          <cell r="C3413">
            <v>0</v>
          </cell>
          <cell r="D3413">
            <v>0</v>
          </cell>
          <cell r="E3413">
            <v>0</v>
          </cell>
          <cell r="F3413">
            <v>0</v>
          </cell>
          <cell r="G3413">
            <v>0</v>
          </cell>
          <cell r="H3413">
            <v>0</v>
          </cell>
          <cell r="I3413">
            <v>0</v>
          </cell>
          <cell r="J3413">
            <v>0</v>
          </cell>
          <cell r="K3413">
            <v>0</v>
          </cell>
          <cell r="L3413">
            <v>0</v>
          </cell>
          <cell r="M3413">
            <v>0</v>
          </cell>
          <cell r="N3413">
            <v>0</v>
          </cell>
          <cell r="O3413">
            <v>0</v>
          </cell>
          <cell r="P3413">
            <v>0</v>
          </cell>
          <cell r="Q3413">
            <v>0</v>
          </cell>
        </row>
        <row r="3414">
          <cell r="C3414" t="str">
            <v>ITEM</v>
          </cell>
          <cell r="D3414" t="str">
            <v>DESCRIPCIÓN</v>
          </cell>
          <cell r="E3414">
            <v>0</v>
          </cell>
          <cell r="F3414">
            <v>0</v>
          </cell>
          <cell r="G3414">
            <v>0</v>
          </cell>
          <cell r="H3414">
            <v>0</v>
          </cell>
          <cell r="I3414">
            <v>0</v>
          </cell>
          <cell r="J3414">
            <v>0</v>
          </cell>
          <cell r="K3414">
            <v>0</v>
          </cell>
          <cell r="L3414">
            <v>0</v>
          </cell>
          <cell r="M3414" t="str">
            <v>UNIDAD</v>
          </cell>
          <cell r="N3414">
            <v>0</v>
          </cell>
          <cell r="O3414" t="str">
            <v>CANTIDAD</v>
          </cell>
          <cell r="P3414">
            <v>0</v>
          </cell>
          <cell r="Q3414">
            <v>0</v>
          </cell>
        </row>
        <row r="3415">
          <cell r="C3415" t="str">
            <v>5.10.4</v>
          </cell>
          <cell r="D3415" t="str">
            <v>Adecuación y reparación de cubierta. Incluye el desmonte y recuperación de cobertura en teja de barro o similar; con medios manuales, desmonte de elementos de fijación, remates, canales, bajantes y manto asfaltico; eliminación de antiguas capas de pintura, lavada de hongos, lama verde o gris (moho) utilizando una solución de Hipoclorito de Sodio al 5%, imprimación en emulsión asfáltica Sika o similar donde lo requiera, instalación de tela asfáltica e=2.5 mm y reacomodación de tejas recuperas.</v>
          </cell>
          <cell r="E3415">
            <v>0</v>
          </cell>
          <cell r="F3415">
            <v>0</v>
          </cell>
          <cell r="G3415">
            <v>0</v>
          </cell>
          <cell r="H3415">
            <v>0</v>
          </cell>
          <cell r="I3415">
            <v>0</v>
          </cell>
          <cell r="J3415">
            <v>0</v>
          </cell>
          <cell r="K3415">
            <v>0</v>
          </cell>
          <cell r="L3415">
            <v>0</v>
          </cell>
          <cell r="M3415" t="str">
            <v>m2</v>
          </cell>
          <cell r="N3415">
            <v>0</v>
          </cell>
          <cell r="O3415">
            <v>1318</v>
          </cell>
          <cell r="P3415">
            <v>0</v>
          </cell>
          <cell r="Q3415">
            <v>0</v>
          </cell>
          <cell r="R3415">
            <v>42094</v>
          </cell>
          <cell r="S3415">
            <v>54272</v>
          </cell>
          <cell r="T3415">
            <v>4.3799999999999999E-2</v>
          </cell>
          <cell r="U3415">
            <v>0.61580000000000001</v>
          </cell>
          <cell r="V3415">
            <v>1.6E-2</v>
          </cell>
          <cell r="W3415">
            <v>0.32429999999999998</v>
          </cell>
        </row>
        <row r="3416">
          <cell r="C3416" t="str">
            <v>I. EQUIPO</v>
          </cell>
          <cell r="D3416">
            <v>0</v>
          </cell>
          <cell r="E3416">
            <v>0</v>
          </cell>
          <cell r="F3416">
            <v>0</v>
          </cell>
          <cell r="G3416">
            <v>0</v>
          </cell>
          <cell r="H3416">
            <v>0</v>
          </cell>
          <cell r="I3416">
            <v>0</v>
          </cell>
          <cell r="J3416">
            <v>0</v>
          </cell>
          <cell r="K3416">
            <v>0</v>
          </cell>
          <cell r="L3416">
            <v>0</v>
          </cell>
          <cell r="M3416">
            <v>0</v>
          </cell>
          <cell r="N3416">
            <v>0</v>
          </cell>
          <cell r="O3416">
            <v>0</v>
          </cell>
          <cell r="P3416">
            <v>0</v>
          </cell>
          <cell r="Q3416">
            <v>0</v>
          </cell>
        </row>
        <row r="3417">
          <cell r="C3417">
            <v>0</v>
          </cell>
          <cell r="D3417">
            <v>0</v>
          </cell>
          <cell r="E3417">
            <v>0</v>
          </cell>
          <cell r="F3417">
            <v>0</v>
          </cell>
          <cell r="G3417">
            <v>0</v>
          </cell>
          <cell r="H3417">
            <v>0</v>
          </cell>
          <cell r="I3417">
            <v>0</v>
          </cell>
          <cell r="J3417">
            <v>0</v>
          </cell>
          <cell r="K3417">
            <v>0</v>
          </cell>
          <cell r="L3417">
            <v>0</v>
          </cell>
          <cell r="M3417">
            <v>0</v>
          </cell>
          <cell r="N3417">
            <v>0</v>
          </cell>
          <cell r="O3417">
            <v>0</v>
          </cell>
          <cell r="P3417">
            <v>0</v>
          </cell>
          <cell r="Q3417">
            <v>0</v>
          </cell>
        </row>
        <row r="3418">
          <cell r="C3418" t="str">
            <v>DESCRIPCIÓN</v>
          </cell>
          <cell r="D3418">
            <v>0</v>
          </cell>
          <cell r="E3418">
            <v>0</v>
          </cell>
          <cell r="F3418">
            <v>0</v>
          </cell>
          <cell r="G3418">
            <v>0</v>
          </cell>
          <cell r="H3418" t="str">
            <v>MARCA</v>
          </cell>
          <cell r="I3418">
            <v>0</v>
          </cell>
          <cell r="J3418" t="str">
            <v>TIPO</v>
          </cell>
          <cell r="K3418">
            <v>0</v>
          </cell>
          <cell r="L3418" t="str">
            <v>TARIFA/HORA</v>
          </cell>
          <cell r="M3418" t="str">
            <v>RENDIMIENTO</v>
          </cell>
          <cell r="N3418">
            <v>0</v>
          </cell>
          <cell r="O3418" t="str">
            <v>Vr. UNITARIO</v>
          </cell>
          <cell r="P3418">
            <v>0</v>
          </cell>
          <cell r="Q3418">
            <v>0</v>
          </cell>
        </row>
        <row r="3419">
          <cell r="C3419" t="str">
            <v>Sección completa de andamio (1.2m-1.5m) x 1.5 m. (+ 4 ruedas) Incluye transporte.</v>
          </cell>
          <cell r="D3419">
            <v>0</v>
          </cell>
          <cell r="E3419">
            <v>0</v>
          </cell>
          <cell r="F3419">
            <v>0</v>
          </cell>
          <cell r="G3419">
            <v>0</v>
          </cell>
          <cell r="H3419">
            <v>0</v>
          </cell>
          <cell r="I3419">
            <v>0</v>
          </cell>
          <cell r="J3419" t="str">
            <v>Dia</v>
          </cell>
          <cell r="K3419">
            <v>0</v>
          </cell>
          <cell r="L3419">
            <v>2565</v>
          </cell>
          <cell r="M3419">
            <v>7.5</v>
          </cell>
          <cell r="N3419">
            <v>0</v>
          </cell>
          <cell r="O3419">
            <v>342</v>
          </cell>
          <cell r="P3419">
            <v>0</v>
          </cell>
          <cell r="Q3419">
            <v>0</v>
          </cell>
          <cell r="R3419">
            <v>175.73</v>
          </cell>
          <cell r="T3419" t="str">
            <v>Sección completa de andamio (1.2m-1.5m) x 1.5 m. (+ 4 ruedas) Incluye transporte.</v>
          </cell>
        </row>
        <row r="3420">
          <cell r="C3420" t="str">
            <v>Can zunchado en madera común de 5,0cmx20cmx3,0m (alquiler). Incluye transporte.</v>
          </cell>
          <cell r="D3420">
            <v>0</v>
          </cell>
          <cell r="E3420">
            <v>0</v>
          </cell>
          <cell r="F3420">
            <v>0</v>
          </cell>
          <cell r="G3420">
            <v>0</v>
          </cell>
          <cell r="H3420">
            <v>0</v>
          </cell>
          <cell r="I3420">
            <v>0</v>
          </cell>
          <cell r="J3420" t="str">
            <v>Dia</v>
          </cell>
          <cell r="K3420">
            <v>0</v>
          </cell>
          <cell r="L3420">
            <v>1500</v>
          </cell>
          <cell r="M3420">
            <v>15</v>
          </cell>
          <cell r="N3420">
            <v>0</v>
          </cell>
          <cell r="O3420">
            <v>100</v>
          </cell>
          <cell r="P3420">
            <v>0</v>
          </cell>
          <cell r="Q3420">
            <v>0</v>
          </cell>
          <cell r="R3420">
            <v>87.87</v>
          </cell>
          <cell r="T3420" t="str">
            <v>Can zunchado en madera común de 5,0cmx20cmx3,0m (alquiler). Incluye transporte.</v>
          </cell>
        </row>
        <row r="3421">
          <cell r="C3421" t="str">
            <v xml:space="preserve">Taladro de 1/2´´, pulidora, lijadora y circular
</v>
          </cell>
          <cell r="D3421">
            <v>0</v>
          </cell>
          <cell r="E3421">
            <v>0</v>
          </cell>
          <cell r="F3421">
            <v>0</v>
          </cell>
          <cell r="G3421">
            <v>0</v>
          </cell>
          <cell r="H3421">
            <v>0</v>
          </cell>
          <cell r="I3421">
            <v>0</v>
          </cell>
          <cell r="J3421" t="str">
            <v>h</v>
          </cell>
          <cell r="K3421">
            <v>0</v>
          </cell>
          <cell r="L3421">
            <v>2696</v>
          </cell>
          <cell r="M3421">
            <v>3.75</v>
          </cell>
          <cell r="N3421">
            <v>0</v>
          </cell>
          <cell r="O3421">
            <v>719</v>
          </cell>
          <cell r="P3421">
            <v>0</v>
          </cell>
          <cell r="Q3421">
            <v>0</v>
          </cell>
          <cell r="R3421">
            <v>351.47</v>
          </cell>
          <cell r="T3421" t="str">
            <v xml:space="preserve">Taladro de 1/2´´, pulidora, lijadora y circular
</v>
          </cell>
        </row>
        <row r="3422">
          <cell r="C3422" t="str">
            <v>Herramienta Menor (Como % de Mano de Obra)</v>
          </cell>
          <cell r="D3422">
            <v>0</v>
          </cell>
          <cell r="E3422">
            <v>0</v>
          </cell>
          <cell r="F3422">
            <v>0</v>
          </cell>
          <cell r="G3422">
            <v>0</v>
          </cell>
          <cell r="H3422">
            <v>0</v>
          </cell>
          <cell r="I3422">
            <v>0</v>
          </cell>
          <cell r="J3422" t="str">
            <v>Dia</v>
          </cell>
          <cell r="K3422">
            <v>0</v>
          </cell>
          <cell r="L3422">
            <v>13653</v>
          </cell>
          <cell r="M3422">
            <v>0.05</v>
          </cell>
          <cell r="N3422">
            <v>0</v>
          </cell>
          <cell r="O3422">
            <v>683</v>
          </cell>
          <cell r="P3422">
            <v>0</v>
          </cell>
          <cell r="Q3422">
            <v>0</v>
          </cell>
          <cell r="R3422">
            <v>900194</v>
          </cell>
          <cell r="T3422" t="str">
            <v>Herramienta Menor (Como % de Mano de Obra)</v>
          </cell>
        </row>
        <row r="3423">
          <cell r="C3423">
            <v>0</v>
          </cell>
          <cell r="D3423">
            <v>0</v>
          </cell>
          <cell r="E3423">
            <v>0</v>
          </cell>
          <cell r="F3423">
            <v>0</v>
          </cell>
          <cell r="G3423">
            <v>0</v>
          </cell>
          <cell r="H3423">
            <v>0</v>
          </cell>
          <cell r="I3423">
            <v>0</v>
          </cell>
          <cell r="J3423">
            <v>0</v>
          </cell>
          <cell r="K3423">
            <v>0</v>
          </cell>
          <cell r="L3423">
            <v>4.3799999999999999E-2</v>
          </cell>
          <cell r="M3423" t="str">
            <v>SUBTOTAL $</v>
          </cell>
          <cell r="N3423">
            <v>0</v>
          </cell>
          <cell r="O3423">
            <v>1844</v>
          </cell>
          <cell r="P3423">
            <v>0</v>
          </cell>
          <cell r="Q3423">
            <v>0</v>
          </cell>
          <cell r="T3423">
            <v>0</v>
          </cell>
        </row>
        <row r="3424">
          <cell r="C3424" t="str">
            <v>II. MATERIALES</v>
          </cell>
          <cell r="D3424">
            <v>0</v>
          </cell>
          <cell r="E3424">
            <v>0</v>
          </cell>
          <cell r="F3424">
            <v>0</v>
          </cell>
          <cell r="G3424">
            <v>0</v>
          </cell>
          <cell r="H3424">
            <v>0</v>
          </cell>
          <cell r="I3424">
            <v>0</v>
          </cell>
          <cell r="J3424">
            <v>0</v>
          </cell>
          <cell r="K3424">
            <v>0</v>
          </cell>
          <cell r="L3424">
            <v>0</v>
          </cell>
          <cell r="M3424">
            <v>0</v>
          </cell>
          <cell r="N3424">
            <v>0</v>
          </cell>
          <cell r="O3424">
            <v>0</v>
          </cell>
          <cell r="P3424">
            <v>0</v>
          </cell>
          <cell r="Q3424">
            <v>0</v>
          </cell>
          <cell r="T3424">
            <v>0</v>
          </cell>
        </row>
        <row r="3425">
          <cell r="C3425">
            <v>0</v>
          </cell>
          <cell r="D3425">
            <v>0</v>
          </cell>
          <cell r="E3425">
            <v>0</v>
          </cell>
          <cell r="F3425">
            <v>0</v>
          </cell>
          <cell r="G3425">
            <v>0</v>
          </cell>
          <cell r="H3425">
            <v>0</v>
          </cell>
          <cell r="I3425">
            <v>0</v>
          </cell>
          <cell r="J3425">
            <v>0</v>
          </cell>
          <cell r="K3425">
            <v>0</v>
          </cell>
          <cell r="L3425">
            <v>0</v>
          </cell>
          <cell r="M3425">
            <v>0</v>
          </cell>
          <cell r="N3425">
            <v>0</v>
          </cell>
          <cell r="O3425">
            <v>0</v>
          </cell>
          <cell r="P3425">
            <v>0</v>
          </cell>
          <cell r="Q3425">
            <v>0</v>
          </cell>
          <cell r="T3425">
            <v>0</v>
          </cell>
        </row>
        <row r="3426">
          <cell r="C3426" t="str">
            <v>DESCRIPCIÓN</v>
          </cell>
          <cell r="D3426">
            <v>0</v>
          </cell>
          <cell r="E3426">
            <v>0</v>
          </cell>
          <cell r="F3426">
            <v>0</v>
          </cell>
          <cell r="G3426">
            <v>0</v>
          </cell>
          <cell r="H3426">
            <v>0</v>
          </cell>
          <cell r="I3426">
            <v>0</v>
          </cell>
          <cell r="J3426">
            <v>0</v>
          </cell>
          <cell r="K3426" t="str">
            <v>UNIDAD</v>
          </cell>
          <cell r="L3426" t="str">
            <v>CANTIDAD</v>
          </cell>
          <cell r="M3426" t="str">
            <v>PRECIO UNIT.</v>
          </cell>
          <cell r="N3426">
            <v>0</v>
          </cell>
          <cell r="O3426" t="str">
            <v>Vr. UNITARIO</v>
          </cell>
          <cell r="P3426">
            <v>0</v>
          </cell>
          <cell r="Q3426">
            <v>0</v>
          </cell>
          <cell r="T3426">
            <v>0</v>
          </cell>
        </row>
        <row r="3427">
          <cell r="C3427" t="str">
            <v>Manto Asfaltico Fiberglass Colombia 10m X1m X2.5mm - 38 Kg</v>
          </cell>
          <cell r="D3427">
            <v>0</v>
          </cell>
          <cell r="E3427">
            <v>0</v>
          </cell>
          <cell r="F3427">
            <v>0</v>
          </cell>
          <cell r="G3427">
            <v>0</v>
          </cell>
          <cell r="H3427">
            <v>0</v>
          </cell>
          <cell r="I3427">
            <v>0</v>
          </cell>
          <cell r="J3427">
            <v>0</v>
          </cell>
          <cell r="K3427" t="str">
            <v>u</v>
          </cell>
          <cell r="L3427">
            <v>0.11</v>
          </cell>
          <cell r="M3427">
            <v>136395</v>
          </cell>
          <cell r="N3427">
            <v>0</v>
          </cell>
          <cell r="O3427">
            <v>15003</v>
          </cell>
          <cell r="P3427">
            <v>0</v>
          </cell>
          <cell r="Q3427">
            <v>0</v>
          </cell>
          <cell r="R3427">
            <v>144.97999999999999</v>
          </cell>
          <cell r="T3427" t="str">
            <v>Manto Asfaltico Fiberglass Colombia 10m X1m X2.5mm - 38 Kg</v>
          </cell>
        </row>
        <row r="3428">
          <cell r="C3428" t="str">
            <v xml:space="preserve">Emulsion  Asfáltica Sika 18 Kg - Rend. 15 m2 </v>
          </cell>
          <cell r="D3428">
            <v>0</v>
          </cell>
          <cell r="E3428">
            <v>0</v>
          </cell>
          <cell r="F3428">
            <v>0</v>
          </cell>
          <cell r="G3428">
            <v>0</v>
          </cell>
          <cell r="H3428">
            <v>0</v>
          </cell>
          <cell r="I3428">
            <v>0</v>
          </cell>
          <cell r="J3428">
            <v>0</v>
          </cell>
          <cell r="K3428" t="str">
            <v>u</v>
          </cell>
          <cell r="L3428">
            <v>3.5000000000000001E-3</v>
          </cell>
          <cell r="M3428">
            <v>186890</v>
          </cell>
          <cell r="N3428">
            <v>0</v>
          </cell>
          <cell r="O3428">
            <v>654</v>
          </cell>
          <cell r="P3428">
            <v>0</v>
          </cell>
          <cell r="Q3428">
            <v>0</v>
          </cell>
          <cell r="R3428">
            <v>4.6100000000000003</v>
          </cell>
          <cell r="T3428" t="str">
            <v xml:space="preserve">Emulsion  Asfáltica Sika 18 Kg - Rend. 15 m2 </v>
          </cell>
        </row>
        <row r="3429">
          <cell r="C3429" t="str">
            <v>mortero 1:4</v>
          </cell>
          <cell r="D3429">
            <v>0</v>
          </cell>
          <cell r="E3429">
            <v>0</v>
          </cell>
          <cell r="F3429">
            <v>0</v>
          </cell>
          <cell r="G3429">
            <v>0</v>
          </cell>
          <cell r="H3429">
            <v>0</v>
          </cell>
          <cell r="I3429">
            <v>0</v>
          </cell>
          <cell r="J3429">
            <v>0</v>
          </cell>
          <cell r="K3429" t="str">
            <v>m3</v>
          </cell>
          <cell r="L3429">
            <v>4.0000000000000001E-3</v>
          </cell>
          <cell r="M3429">
            <v>490729</v>
          </cell>
          <cell r="N3429">
            <v>0</v>
          </cell>
          <cell r="O3429">
            <v>1963</v>
          </cell>
          <cell r="P3429">
            <v>0</v>
          </cell>
          <cell r="Q3429">
            <v>0</v>
          </cell>
          <cell r="R3429">
            <v>5.27</v>
          </cell>
          <cell r="T3429" t="str">
            <v>mortero 1:4</v>
          </cell>
        </row>
        <row r="3430">
          <cell r="C3430" t="str">
            <v>Teja de Barro Colonial  0.4 x 0.20 x 0.16 m - 1.8 Kg Arcilla - 32,569 Und. x m2</v>
          </cell>
          <cell r="D3430">
            <v>0</v>
          </cell>
          <cell r="E3430">
            <v>0</v>
          </cell>
          <cell r="F3430">
            <v>0</v>
          </cell>
          <cell r="G3430">
            <v>0</v>
          </cell>
          <cell r="H3430">
            <v>0</v>
          </cell>
          <cell r="I3430">
            <v>0</v>
          </cell>
          <cell r="J3430">
            <v>0</v>
          </cell>
          <cell r="K3430" t="str">
            <v>u</v>
          </cell>
          <cell r="L3430">
            <v>3</v>
          </cell>
          <cell r="M3430">
            <v>2089</v>
          </cell>
          <cell r="N3430">
            <v>0</v>
          </cell>
          <cell r="O3430">
            <v>6267</v>
          </cell>
          <cell r="P3430">
            <v>0</v>
          </cell>
          <cell r="Q3430">
            <v>0</v>
          </cell>
          <cell r="R3430">
            <v>3954</v>
          </cell>
          <cell r="T3430" t="str">
            <v>Teja de Barro Colonial  0.4 x 0.20 x 0.16 m - 1.8 Kg Arcilla - 32,569 Und. x m2</v>
          </cell>
        </row>
        <row r="3431">
          <cell r="C3431" t="str">
            <v>Hipoclorito de Sodio - Cloro</v>
          </cell>
          <cell r="D3431">
            <v>0</v>
          </cell>
          <cell r="E3431">
            <v>0</v>
          </cell>
          <cell r="F3431">
            <v>0</v>
          </cell>
          <cell r="G3431">
            <v>0</v>
          </cell>
          <cell r="H3431">
            <v>0</v>
          </cell>
          <cell r="I3431">
            <v>0</v>
          </cell>
          <cell r="J3431">
            <v>0</v>
          </cell>
          <cell r="K3431" t="str">
            <v>Kg</v>
          </cell>
          <cell r="L3431">
            <v>5.2999999999999999E-2</v>
          </cell>
          <cell r="M3431">
            <v>38390</v>
          </cell>
          <cell r="N3431">
            <v>0</v>
          </cell>
          <cell r="O3431">
            <v>2035</v>
          </cell>
          <cell r="P3431">
            <v>0</v>
          </cell>
          <cell r="Q3431">
            <v>0</v>
          </cell>
          <cell r="R3431">
            <v>69.849999999999994</v>
          </cell>
          <cell r="T3431" t="str">
            <v>Hipoclorito de Sodio - Cloro</v>
          </cell>
        </row>
        <row r="3432">
          <cell r="C3432">
            <v>0</v>
          </cell>
          <cell r="D3432">
            <v>0</v>
          </cell>
          <cell r="E3432">
            <v>0</v>
          </cell>
          <cell r="F3432">
            <v>0</v>
          </cell>
          <cell r="G3432">
            <v>0</v>
          </cell>
          <cell r="H3432">
            <v>0</v>
          </cell>
          <cell r="I3432">
            <v>0</v>
          </cell>
          <cell r="J3432">
            <v>0</v>
          </cell>
          <cell r="K3432" t="str">
            <v/>
          </cell>
          <cell r="L3432">
            <v>0</v>
          </cell>
          <cell r="M3432">
            <v>0</v>
          </cell>
          <cell r="N3432">
            <v>0</v>
          </cell>
          <cell r="O3432">
            <v>0</v>
          </cell>
          <cell r="P3432">
            <v>0</v>
          </cell>
          <cell r="Q3432">
            <v>0</v>
          </cell>
          <cell r="R3432">
            <v>0</v>
          </cell>
          <cell r="T3432">
            <v>0</v>
          </cell>
        </row>
        <row r="3433">
          <cell r="C3433">
            <v>0</v>
          </cell>
          <cell r="D3433">
            <v>0</v>
          </cell>
          <cell r="E3433">
            <v>0</v>
          </cell>
          <cell r="F3433">
            <v>0</v>
          </cell>
          <cell r="G3433">
            <v>0</v>
          </cell>
          <cell r="H3433">
            <v>0</v>
          </cell>
          <cell r="I3433">
            <v>0</v>
          </cell>
          <cell r="J3433">
            <v>0</v>
          </cell>
          <cell r="K3433" t="str">
            <v/>
          </cell>
          <cell r="L3433">
            <v>0</v>
          </cell>
          <cell r="M3433">
            <v>0</v>
          </cell>
          <cell r="N3433">
            <v>0</v>
          </cell>
          <cell r="O3433">
            <v>0</v>
          </cell>
          <cell r="P3433">
            <v>0</v>
          </cell>
          <cell r="Q3433">
            <v>0</v>
          </cell>
          <cell r="R3433">
            <v>0</v>
          </cell>
          <cell r="T3433">
            <v>0</v>
          </cell>
        </row>
        <row r="3434">
          <cell r="C3434">
            <v>0</v>
          </cell>
          <cell r="D3434">
            <v>0</v>
          </cell>
          <cell r="E3434">
            <v>0</v>
          </cell>
          <cell r="F3434">
            <v>0</v>
          </cell>
          <cell r="G3434">
            <v>0</v>
          </cell>
          <cell r="H3434">
            <v>0</v>
          </cell>
          <cell r="I3434">
            <v>0</v>
          </cell>
          <cell r="J3434">
            <v>0</v>
          </cell>
          <cell r="K3434">
            <v>0</v>
          </cell>
          <cell r="L3434">
            <v>0.61580000000000001</v>
          </cell>
          <cell r="M3434" t="str">
            <v>SUBTOTAL $</v>
          </cell>
          <cell r="N3434">
            <v>0</v>
          </cell>
          <cell r="O3434">
            <v>25922</v>
          </cell>
          <cell r="P3434">
            <v>0</v>
          </cell>
          <cell r="Q3434">
            <v>0</v>
          </cell>
          <cell r="T3434">
            <v>0</v>
          </cell>
        </row>
        <row r="3435">
          <cell r="C3435" t="str">
            <v>III. TRANSPORTES</v>
          </cell>
          <cell r="D3435">
            <v>0</v>
          </cell>
          <cell r="E3435">
            <v>0</v>
          </cell>
          <cell r="F3435">
            <v>0</v>
          </cell>
          <cell r="G3435">
            <v>0</v>
          </cell>
          <cell r="H3435">
            <v>0</v>
          </cell>
          <cell r="I3435">
            <v>0</v>
          </cell>
          <cell r="J3435">
            <v>0</v>
          </cell>
          <cell r="K3435">
            <v>0</v>
          </cell>
          <cell r="L3435">
            <v>0</v>
          </cell>
          <cell r="M3435">
            <v>0</v>
          </cell>
          <cell r="N3435">
            <v>0</v>
          </cell>
          <cell r="O3435">
            <v>0</v>
          </cell>
          <cell r="P3435">
            <v>0</v>
          </cell>
          <cell r="Q3435">
            <v>0</v>
          </cell>
          <cell r="T3435">
            <v>0</v>
          </cell>
        </row>
        <row r="3436">
          <cell r="C3436">
            <v>0</v>
          </cell>
          <cell r="D3436">
            <v>0</v>
          </cell>
          <cell r="E3436">
            <v>0</v>
          </cell>
          <cell r="F3436">
            <v>0</v>
          </cell>
          <cell r="G3436">
            <v>0</v>
          </cell>
          <cell r="H3436">
            <v>0</v>
          </cell>
          <cell r="I3436">
            <v>0</v>
          </cell>
          <cell r="J3436">
            <v>0</v>
          </cell>
          <cell r="K3436">
            <v>0</v>
          </cell>
          <cell r="L3436">
            <v>0</v>
          </cell>
          <cell r="M3436">
            <v>0</v>
          </cell>
          <cell r="N3436">
            <v>0</v>
          </cell>
          <cell r="O3436">
            <v>0</v>
          </cell>
          <cell r="P3436">
            <v>0</v>
          </cell>
          <cell r="Q3436">
            <v>0</v>
          </cell>
          <cell r="T3436">
            <v>0</v>
          </cell>
        </row>
        <row r="3437">
          <cell r="C3437" t="str">
            <v>MATERIAL</v>
          </cell>
          <cell r="D3437">
            <v>0</v>
          </cell>
          <cell r="E3437">
            <v>0</v>
          </cell>
          <cell r="F3437">
            <v>0</v>
          </cell>
          <cell r="G3437">
            <v>0</v>
          </cell>
          <cell r="H3437">
            <v>0</v>
          </cell>
          <cell r="I3437">
            <v>0</v>
          </cell>
          <cell r="J3437" t="str">
            <v>VOL. o PESO</v>
          </cell>
          <cell r="K3437" t="str">
            <v>DISTANCIA</v>
          </cell>
          <cell r="L3437" t="str">
            <v>M3 o Ton/Km</v>
          </cell>
          <cell r="M3437" t="str">
            <v>TARIFA</v>
          </cell>
          <cell r="N3437">
            <v>0</v>
          </cell>
          <cell r="O3437" t="str">
            <v>Vr. UNITARIO</v>
          </cell>
          <cell r="P3437">
            <v>0</v>
          </cell>
          <cell r="Q3437">
            <v>0</v>
          </cell>
          <cell r="T3437">
            <v>0</v>
          </cell>
        </row>
        <row r="3438">
          <cell r="C3438" t="str">
            <v>Transporte de ladrillos, bloques y adoquines</v>
          </cell>
          <cell r="D3438">
            <v>0</v>
          </cell>
          <cell r="E3438">
            <v>0</v>
          </cell>
          <cell r="F3438">
            <v>0</v>
          </cell>
          <cell r="G3438">
            <v>0</v>
          </cell>
          <cell r="H3438">
            <v>0</v>
          </cell>
          <cell r="I3438">
            <v>0</v>
          </cell>
          <cell r="J3438" t="str">
            <v>tkm</v>
          </cell>
          <cell r="K3438">
            <v>100</v>
          </cell>
          <cell r="L3438">
            <v>5.0000000000000001E-3</v>
          </cell>
          <cell r="M3438">
            <v>1350</v>
          </cell>
          <cell r="N3438">
            <v>0</v>
          </cell>
          <cell r="O3438">
            <v>675</v>
          </cell>
          <cell r="P3438">
            <v>0</v>
          </cell>
          <cell r="Q3438">
            <v>0</v>
          </cell>
          <cell r="R3438">
            <v>659</v>
          </cell>
          <cell r="T3438" t="str">
            <v>Transporte de ladrillos, bloques y adoquines</v>
          </cell>
        </row>
        <row r="3439">
          <cell r="C3439">
            <v>0</v>
          </cell>
          <cell r="D3439">
            <v>0</v>
          </cell>
          <cell r="E3439">
            <v>0</v>
          </cell>
          <cell r="F3439">
            <v>0</v>
          </cell>
          <cell r="G3439">
            <v>0</v>
          </cell>
          <cell r="H3439">
            <v>0</v>
          </cell>
          <cell r="I3439">
            <v>0</v>
          </cell>
          <cell r="J3439" t="str">
            <v/>
          </cell>
          <cell r="K3439">
            <v>0</v>
          </cell>
          <cell r="L3439">
            <v>0</v>
          </cell>
          <cell r="M3439">
            <v>0</v>
          </cell>
          <cell r="N3439">
            <v>0</v>
          </cell>
          <cell r="O3439">
            <v>0</v>
          </cell>
          <cell r="P3439">
            <v>0</v>
          </cell>
          <cell r="Q3439">
            <v>0</v>
          </cell>
          <cell r="R3439">
            <v>0</v>
          </cell>
          <cell r="T3439">
            <v>0</v>
          </cell>
        </row>
        <row r="3440">
          <cell r="C3440">
            <v>0</v>
          </cell>
          <cell r="D3440">
            <v>0</v>
          </cell>
          <cell r="E3440">
            <v>0</v>
          </cell>
          <cell r="F3440">
            <v>0</v>
          </cell>
          <cell r="G3440">
            <v>0</v>
          </cell>
          <cell r="H3440">
            <v>0</v>
          </cell>
          <cell r="I3440">
            <v>0</v>
          </cell>
          <cell r="J3440" t="str">
            <v/>
          </cell>
          <cell r="K3440">
            <v>0</v>
          </cell>
          <cell r="L3440">
            <v>0</v>
          </cell>
          <cell r="M3440">
            <v>0</v>
          </cell>
          <cell r="N3440">
            <v>0</v>
          </cell>
          <cell r="O3440">
            <v>0</v>
          </cell>
          <cell r="P3440">
            <v>0</v>
          </cell>
          <cell r="Q3440">
            <v>0</v>
          </cell>
          <cell r="R3440">
            <v>0</v>
          </cell>
          <cell r="T3440">
            <v>0</v>
          </cell>
        </row>
        <row r="3441">
          <cell r="C3441">
            <v>0</v>
          </cell>
          <cell r="D3441">
            <v>0</v>
          </cell>
          <cell r="E3441">
            <v>0</v>
          </cell>
          <cell r="F3441">
            <v>0</v>
          </cell>
          <cell r="G3441">
            <v>0</v>
          </cell>
          <cell r="H3441">
            <v>0</v>
          </cell>
          <cell r="I3441">
            <v>0</v>
          </cell>
          <cell r="J3441">
            <v>0</v>
          </cell>
          <cell r="K3441">
            <v>0</v>
          </cell>
          <cell r="L3441">
            <v>1.6E-2</v>
          </cell>
          <cell r="M3441" t="str">
            <v>SUBTOTAL $</v>
          </cell>
          <cell r="N3441">
            <v>0</v>
          </cell>
          <cell r="O3441">
            <v>675</v>
          </cell>
          <cell r="P3441">
            <v>0</v>
          </cell>
          <cell r="Q3441">
            <v>0</v>
          </cell>
          <cell r="T3441">
            <v>0</v>
          </cell>
        </row>
        <row r="3442">
          <cell r="C3442" t="str">
            <v>IV. MANO DE OBRA</v>
          </cell>
          <cell r="D3442">
            <v>0</v>
          </cell>
          <cell r="E3442">
            <v>0</v>
          </cell>
          <cell r="F3442">
            <v>0</v>
          </cell>
          <cell r="G3442">
            <v>0</v>
          </cell>
          <cell r="H3442">
            <v>0</v>
          </cell>
          <cell r="I3442">
            <v>0</v>
          </cell>
          <cell r="J3442">
            <v>0</v>
          </cell>
          <cell r="K3442">
            <v>0</v>
          </cell>
          <cell r="L3442">
            <v>0</v>
          </cell>
          <cell r="M3442">
            <v>0</v>
          </cell>
          <cell r="N3442">
            <v>0</v>
          </cell>
          <cell r="O3442">
            <v>0</v>
          </cell>
          <cell r="P3442">
            <v>0</v>
          </cell>
          <cell r="Q3442">
            <v>0</v>
          </cell>
          <cell r="T3442">
            <v>0</v>
          </cell>
        </row>
        <row r="3443">
          <cell r="C3443">
            <v>0</v>
          </cell>
          <cell r="D3443">
            <v>0</v>
          </cell>
          <cell r="E3443">
            <v>0</v>
          </cell>
          <cell r="F3443">
            <v>0</v>
          </cell>
          <cell r="G3443">
            <v>0</v>
          </cell>
          <cell r="H3443">
            <v>0</v>
          </cell>
          <cell r="I3443">
            <v>0</v>
          </cell>
          <cell r="J3443">
            <v>0</v>
          </cell>
          <cell r="K3443">
            <v>0</v>
          </cell>
          <cell r="L3443">
            <v>0</v>
          </cell>
          <cell r="M3443">
            <v>0</v>
          </cell>
          <cell r="N3443">
            <v>0</v>
          </cell>
          <cell r="O3443">
            <v>0</v>
          </cell>
          <cell r="P3443">
            <v>0</v>
          </cell>
          <cell r="Q3443">
            <v>0</v>
          </cell>
          <cell r="T3443">
            <v>0</v>
          </cell>
        </row>
        <row r="3444">
          <cell r="C3444" t="str">
            <v>TRABAJADOR</v>
          </cell>
          <cell r="D3444">
            <v>0</v>
          </cell>
          <cell r="E3444">
            <v>0</v>
          </cell>
          <cell r="F3444">
            <v>0</v>
          </cell>
          <cell r="G3444">
            <v>0</v>
          </cell>
          <cell r="H3444">
            <v>0</v>
          </cell>
          <cell r="I3444" t="str">
            <v>CANTIDAD</v>
          </cell>
          <cell r="J3444" t="str">
            <v>JORNAL</v>
          </cell>
          <cell r="K3444" t="str">
            <v>PRESTACIONES</v>
          </cell>
          <cell r="L3444" t="str">
            <v>JORNAL TOTAL</v>
          </cell>
          <cell r="M3444" t="str">
            <v>RENDIMIENTO</v>
          </cell>
          <cell r="N3444">
            <v>0</v>
          </cell>
          <cell r="O3444" t="str">
            <v>Vr. UNITARIO</v>
          </cell>
          <cell r="P3444">
            <v>0</v>
          </cell>
          <cell r="Q3444">
            <v>0</v>
          </cell>
          <cell r="R3444">
            <v>0</v>
          </cell>
          <cell r="T3444">
            <v>0</v>
          </cell>
        </row>
        <row r="3445">
          <cell r="C3445" t="str">
            <v>Oficial</v>
          </cell>
          <cell r="D3445">
            <v>0</v>
          </cell>
          <cell r="E3445">
            <v>0</v>
          </cell>
          <cell r="F3445">
            <v>0</v>
          </cell>
          <cell r="G3445">
            <v>0</v>
          </cell>
          <cell r="H3445">
            <v>0</v>
          </cell>
          <cell r="I3445">
            <v>1</v>
          </cell>
          <cell r="J3445">
            <v>88160</v>
          </cell>
          <cell r="K3445">
            <v>1.6933</v>
          </cell>
          <cell r="L3445">
            <v>149281</v>
          </cell>
          <cell r="M3445">
            <v>30</v>
          </cell>
          <cell r="N3445">
            <v>0</v>
          </cell>
          <cell r="O3445">
            <v>4976</v>
          </cell>
          <cell r="P3445">
            <v>0</v>
          </cell>
          <cell r="Q3445">
            <v>0</v>
          </cell>
          <cell r="R3445">
            <v>43.93</v>
          </cell>
          <cell r="T3445" t="str">
            <v>Oficial</v>
          </cell>
        </row>
        <row r="3446">
          <cell r="C3446" t="str">
            <v>Ayudante Entendido</v>
          </cell>
          <cell r="D3446">
            <v>0</v>
          </cell>
          <cell r="E3446">
            <v>0</v>
          </cell>
          <cell r="F3446">
            <v>0</v>
          </cell>
          <cell r="G3446">
            <v>0</v>
          </cell>
          <cell r="H3446">
            <v>0</v>
          </cell>
          <cell r="I3446">
            <v>1</v>
          </cell>
          <cell r="J3446">
            <v>60367</v>
          </cell>
          <cell r="K3446">
            <v>1.7181</v>
          </cell>
          <cell r="L3446">
            <v>103717</v>
          </cell>
          <cell r="M3446">
            <v>30</v>
          </cell>
          <cell r="N3446">
            <v>0</v>
          </cell>
          <cell r="O3446">
            <v>3457</v>
          </cell>
          <cell r="P3446">
            <v>0</v>
          </cell>
          <cell r="Q3446">
            <v>0</v>
          </cell>
          <cell r="R3446">
            <v>43.93</v>
          </cell>
          <cell r="T3446" t="str">
            <v>Ayudante Entendido</v>
          </cell>
        </row>
        <row r="3447">
          <cell r="C3447" t="str">
            <v>Ayudante Raso</v>
          </cell>
          <cell r="D3447">
            <v>0</v>
          </cell>
          <cell r="E3447">
            <v>0</v>
          </cell>
          <cell r="F3447">
            <v>0</v>
          </cell>
          <cell r="G3447">
            <v>0</v>
          </cell>
          <cell r="H3447">
            <v>0</v>
          </cell>
          <cell r="I3447">
            <v>2</v>
          </cell>
          <cell r="J3447">
            <v>44900</v>
          </cell>
          <cell r="K3447">
            <v>1.744</v>
          </cell>
          <cell r="L3447">
            <v>156611</v>
          </cell>
          <cell r="M3447">
            <v>30</v>
          </cell>
          <cell r="N3447">
            <v>0</v>
          </cell>
          <cell r="O3447">
            <v>5220</v>
          </cell>
          <cell r="P3447">
            <v>0</v>
          </cell>
          <cell r="Q3447">
            <v>0</v>
          </cell>
          <cell r="R3447">
            <v>87.87</v>
          </cell>
          <cell r="T3447" t="str">
            <v>Ayudante Raso</v>
          </cell>
        </row>
        <row r="3448">
          <cell r="C3448">
            <v>0</v>
          </cell>
          <cell r="D3448">
            <v>0</v>
          </cell>
          <cell r="E3448">
            <v>0</v>
          </cell>
          <cell r="F3448">
            <v>0</v>
          </cell>
          <cell r="G3448">
            <v>0</v>
          </cell>
          <cell r="H3448">
            <v>0</v>
          </cell>
          <cell r="I3448">
            <v>0</v>
          </cell>
          <cell r="J3448">
            <v>0</v>
          </cell>
          <cell r="K3448">
            <v>0</v>
          </cell>
          <cell r="L3448">
            <v>0.32429999999999998</v>
          </cell>
          <cell r="M3448" t="str">
            <v>SUBTOTAL $</v>
          </cell>
          <cell r="N3448">
            <v>0</v>
          </cell>
          <cell r="O3448">
            <v>13653</v>
          </cell>
          <cell r="P3448">
            <v>0</v>
          </cell>
          <cell r="Q3448">
            <v>0</v>
          </cell>
          <cell r="T3448">
            <v>0</v>
          </cell>
        </row>
        <row r="3449">
          <cell r="C3449">
            <v>0</v>
          </cell>
          <cell r="D3449">
            <v>0</v>
          </cell>
          <cell r="E3449">
            <v>0</v>
          </cell>
          <cell r="F3449">
            <v>0</v>
          </cell>
          <cell r="G3449">
            <v>0</v>
          </cell>
          <cell r="H3449">
            <v>0</v>
          </cell>
          <cell r="I3449">
            <v>0</v>
          </cell>
          <cell r="J3449">
            <v>0</v>
          </cell>
          <cell r="K3449">
            <v>0</v>
          </cell>
          <cell r="L3449">
            <v>0</v>
          </cell>
          <cell r="M3449">
            <v>0</v>
          </cell>
          <cell r="N3449">
            <v>0</v>
          </cell>
          <cell r="O3449">
            <v>0</v>
          </cell>
          <cell r="P3449">
            <v>0</v>
          </cell>
          <cell r="Q3449">
            <v>0</v>
          </cell>
        </row>
        <row r="3450">
          <cell r="C3450" t="str">
            <v>TOTAL COSTO DIRECTO $</v>
          </cell>
          <cell r="D3450">
            <v>0</v>
          </cell>
          <cell r="E3450">
            <v>0</v>
          </cell>
          <cell r="F3450">
            <v>0</v>
          </cell>
          <cell r="G3450">
            <v>0</v>
          </cell>
          <cell r="H3450">
            <v>0</v>
          </cell>
          <cell r="I3450">
            <v>0</v>
          </cell>
          <cell r="J3450">
            <v>0</v>
          </cell>
          <cell r="K3450">
            <v>0</v>
          </cell>
          <cell r="L3450">
            <v>0</v>
          </cell>
          <cell r="M3450">
            <v>0</v>
          </cell>
          <cell r="N3450">
            <v>0</v>
          </cell>
          <cell r="O3450">
            <v>42094</v>
          </cell>
          <cell r="P3450">
            <v>0</v>
          </cell>
          <cell r="Q3450">
            <v>0</v>
          </cell>
        </row>
        <row r="3451">
          <cell r="C3451" t="str">
            <v>V. COSTOS INDIRECTOS</v>
          </cell>
          <cell r="D3451">
            <v>0</v>
          </cell>
          <cell r="E3451">
            <v>0</v>
          </cell>
          <cell r="F3451">
            <v>0</v>
          </cell>
          <cell r="G3451">
            <v>0</v>
          </cell>
          <cell r="H3451">
            <v>0</v>
          </cell>
          <cell r="I3451">
            <v>0</v>
          </cell>
          <cell r="J3451">
            <v>0</v>
          </cell>
          <cell r="K3451">
            <v>0</v>
          </cell>
          <cell r="L3451">
            <v>0</v>
          </cell>
          <cell r="M3451">
            <v>0</v>
          </cell>
          <cell r="N3451">
            <v>0</v>
          </cell>
          <cell r="O3451">
            <v>0</v>
          </cell>
          <cell r="P3451">
            <v>0</v>
          </cell>
          <cell r="Q3451">
            <v>0</v>
          </cell>
        </row>
        <row r="3452">
          <cell r="C3452">
            <v>0</v>
          </cell>
          <cell r="D3452">
            <v>0</v>
          </cell>
          <cell r="E3452">
            <v>0</v>
          </cell>
          <cell r="F3452">
            <v>0</v>
          </cell>
          <cell r="G3452">
            <v>0</v>
          </cell>
          <cell r="H3452">
            <v>0</v>
          </cell>
          <cell r="I3452">
            <v>0</v>
          </cell>
          <cell r="J3452">
            <v>0</v>
          </cell>
          <cell r="K3452">
            <v>0</v>
          </cell>
          <cell r="L3452">
            <v>0</v>
          </cell>
          <cell r="M3452">
            <v>0</v>
          </cell>
          <cell r="N3452">
            <v>0</v>
          </cell>
          <cell r="O3452">
            <v>0</v>
          </cell>
          <cell r="P3452">
            <v>0</v>
          </cell>
          <cell r="Q3452">
            <v>0</v>
          </cell>
        </row>
        <row r="3453">
          <cell r="C3453" t="str">
            <v>Descripción</v>
          </cell>
          <cell r="D3453">
            <v>0</v>
          </cell>
          <cell r="E3453">
            <v>0</v>
          </cell>
          <cell r="F3453">
            <v>0</v>
          </cell>
          <cell r="G3453">
            <v>0</v>
          </cell>
          <cell r="H3453">
            <v>0</v>
          </cell>
          <cell r="I3453">
            <v>0</v>
          </cell>
          <cell r="J3453">
            <v>0</v>
          </cell>
          <cell r="K3453">
            <v>0</v>
          </cell>
          <cell r="L3453" t="str">
            <v>Porcentaje</v>
          </cell>
          <cell r="M3453" t="str">
            <v>Valor Total</v>
          </cell>
          <cell r="N3453">
            <v>0</v>
          </cell>
          <cell r="O3453">
            <v>0</v>
          </cell>
          <cell r="P3453">
            <v>0</v>
          </cell>
          <cell r="Q3453">
            <v>0</v>
          </cell>
        </row>
        <row r="3454">
          <cell r="C3454" t="str">
            <v>ADMINISTRACION</v>
          </cell>
          <cell r="D3454">
            <v>0</v>
          </cell>
          <cell r="E3454">
            <v>0</v>
          </cell>
          <cell r="F3454">
            <v>0</v>
          </cell>
          <cell r="G3454">
            <v>0</v>
          </cell>
          <cell r="H3454">
            <v>0</v>
          </cell>
          <cell r="I3454">
            <v>0</v>
          </cell>
          <cell r="J3454">
            <v>0</v>
          </cell>
          <cell r="K3454">
            <v>0</v>
          </cell>
          <cell r="L3454">
            <v>0.23930000000000001</v>
          </cell>
          <cell r="M3454">
            <v>10073</v>
          </cell>
          <cell r="N3454">
            <v>0</v>
          </cell>
          <cell r="O3454">
            <v>0</v>
          </cell>
          <cell r="P3454">
            <v>0</v>
          </cell>
          <cell r="Q3454">
            <v>0</v>
          </cell>
        </row>
        <row r="3455">
          <cell r="C3455" t="str">
            <v xml:space="preserve">IMPREVISTOS </v>
          </cell>
          <cell r="D3455">
            <v>0</v>
          </cell>
          <cell r="E3455">
            <v>0</v>
          </cell>
          <cell r="F3455">
            <v>0</v>
          </cell>
          <cell r="G3455">
            <v>0</v>
          </cell>
          <cell r="H3455">
            <v>0</v>
          </cell>
          <cell r="I3455">
            <v>0</v>
          </cell>
          <cell r="J3455">
            <v>0</v>
          </cell>
          <cell r="K3455">
            <v>0</v>
          </cell>
          <cell r="L3455">
            <v>0</v>
          </cell>
          <cell r="M3455">
            <v>0</v>
          </cell>
          <cell r="N3455">
            <v>0</v>
          </cell>
          <cell r="O3455">
            <v>0</v>
          </cell>
          <cell r="P3455">
            <v>0</v>
          </cell>
          <cell r="Q3455">
            <v>0</v>
          </cell>
        </row>
        <row r="3456">
          <cell r="C3456" t="str">
            <v>UTILIDAD</v>
          </cell>
          <cell r="D3456">
            <v>0</v>
          </cell>
          <cell r="E3456">
            <v>0</v>
          </cell>
          <cell r="F3456">
            <v>0</v>
          </cell>
          <cell r="G3456">
            <v>0</v>
          </cell>
          <cell r="H3456">
            <v>0</v>
          </cell>
          <cell r="I3456">
            <v>0</v>
          </cell>
          <cell r="J3456">
            <v>0</v>
          </cell>
          <cell r="K3456">
            <v>0</v>
          </cell>
          <cell r="L3456">
            <v>0.05</v>
          </cell>
          <cell r="M3456">
            <v>2105</v>
          </cell>
          <cell r="N3456">
            <v>0</v>
          </cell>
          <cell r="O3456">
            <v>0</v>
          </cell>
          <cell r="P3456">
            <v>0</v>
          </cell>
          <cell r="Q3456">
            <v>0</v>
          </cell>
        </row>
        <row r="3457">
          <cell r="C3457" t="str">
            <v>SUBTOTAL $</v>
          </cell>
          <cell r="D3457">
            <v>0</v>
          </cell>
          <cell r="E3457">
            <v>0</v>
          </cell>
          <cell r="F3457">
            <v>0</v>
          </cell>
          <cell r="G3457">
            <v>0</v>
          </cell>
          <cell r="H3457">
            <v>0</v>
          </cell>
          <cell r="I3457">
            <v>0</v>
          </cell>
          <cell r="J3457">
            <v>0</v>
          </cell>
          <cell r="K3457">
            <v>0</v>
          </cell>
          <cell r="L3457">
            <v>0</v>
          </cell>
          <cell r="M3457">
            <v>0</v>
          </cell>
          <cell r="N3457">
            <v>0</v>
          </cell>
          <cell r="O3457">
            <v>12178</v>
          </cell>
          <cell r="P3457">
            <v>0</v>
          </cell>
          <cell r="Q3457">
            <v>0</v>
          </cell>
        </row>
        <row r="3458">
          <cell r="C3458">
            <v>0</v>
          </cell>
          <cell r="D3458">
            <v>0</v>
          </cell>
          <cell r="E3458">
            <v>0</v>
          </cell>
          <cell r="F3458">
            <v>0</v>
          </cell>
          <cell r="G3458">
            <v>0</v>
          </cell>
          <cell r="H3458">
            <v>0</v>
          </cell>
          <cell r="I3458">
            <v>0</v>
          </cell>
          <cell r="J3458">
            <v>0</v>
          </cell>
          <cell r="K3458">
            <v>0</v>
          </cell>
          <cell r="L3458">
            <v>0</v>
          </cell>
          <cell r="M3458">
            <v>0</v>
          </cell>
          <cell r="N3458">
            <v>0</v>
          </cell>
          <cell r="O3458">
            <v>0</v>
          </cell>
          <cell r="P3458">
            <v>0</v>
          </cell>
          <cell r="Q3458">
            <v>0</v>
          </cell>
        </row>
        <row r="3459">
          <cell r="C3459" t="str">
            <v>Precio Unitario Total Aproximado al peso $</v>
          </cell>
          <cell r="D3459">
            <v>0</v>
          </cell>
          <cell r="E3459">
            <v>0</v>
          </cell>
          <cell r="F3459">
            <v>0</v>
          </cell>
          <cell r="G3459">
            <v>0</v>
          </cell>
          <cell r="H3459">
            <v>0</v>
          </cell>
          <cell r="I3459">
            <v>0</v>
          </cell>
          <cell r="J3459">
            <v>0</v>
          </cell>
          <cell r="K3459">
            <v>0</v>
          </cell>
          <cell r="L3459">
            <v>0</v>
          </cell>
          <cell r="M3459">
            <v>0</v>
          </cell>
          <cell r="N3459">
            <v>0</v>
          </cell>
          <cell r="O3459">
            <v>54272</v>
          </cell>
          <cell r="P3459">
            <v>0</v>
          </cell>
          <cell r="Q3459">
            <v>0</v>
          </cell>
        </row>
        <row r="3460">
          <cell r="C3460">
            <v>0</v>
          </cell>
          <cell r="D3460">
            <v>0</v>
          </cell>
          <cell r="E3460">
            <v>0</v>
          </cell>
          <cell r="F3460">
            <v>0</v>
          </cell>
          <cell r="G3460">
            <v>0</v>
          </cell>
          <cell r="H3460">
            <v>0</v>
          </cell>
          <cell r="I3460">
            <v>0</v>
          </cell>
          <cell r="J3460">
            <v>0</v>
          </cell>
          <cell r="K3460">
            <v>0</v>
          </cell>
          <cell r="L3460">
            <v>0</v>
          </cell>
          <cell r="M3460">
            <v>0</v>
          </cell>
          <cell r="N3460">
            <v>0</v>
          </cell>
          <cell r="O3460">
            <v>0</v>
          </cell>
          <cell r="P3460">
            <v>0</v>
          </cell>
          <cell r="Q3460">
            <v>0</v>
          </cell>
        </row>
        <row r="3461">
          <cell r="C3461">
            <v>0</v>
          </cell>
          <cell r="D3461">
            <v>0</v>
          </cell>
          <cell r="E3461">
            <v>0</v>
          </cell>
          <cell r="F3461">
            <v>0</v>
          </cell>
          <cell r="G3461">
            <v>0</v>
          </cell>
          <cell r="H3461">
            <v>0</v>
          </cell>
          <cell r="I3461">
            <v>0</v>
          </cell>
          <cell r="J3461">
            <v>0</v>
          </cell>
          <cell r="K3461">
            <v>0</v>
          </cell>
          <cell r="L3461">
            <v>0</v>
          </cell>
          <cell r="M3461">
            <v>0</v>
          </cell>
          <cell r="N3461">
            <v>0</v>
          </cell>
          <cell r="O3461">
            <v>0</v>
          </cell>
          <cell r="P3461">
            <v>0</v>
          </cell>
          <cell r="Q3461">
            <v>0</v>
          </cell>
        </row>
        <row r="3462">
          <cell r="C3462">
            <v>0</v>
          </cell>
          <cell r="D3462">
            <v>0</v>
          </cell>
          <cell r="E3462">
            <v>0</v>
          </cell>
          <cell r="F3462">
            <v>0</v>
          </cell>
          <cell r="G3462">
            <v>0</v>
          </cell>
          <cell r="H3462" t="str">
            <v>Firma</v>
          </cell>
          <cell r="I3462">
            <v>0</v>
          </cell>
          <cell r="J3462">
            <v>0</v>
          </cell>
          <cell r="K3462">
            <v>0</v>
          </cell>
          <cell r="L3462">
            <v>0</v>
          </cell>
          <cell r="M3462">
            <v>0</v>
          </cell>
          <cell r="N3462">
            <v>0</v>
          </cell>
          <cell r="O3462">
            <v>0</v>
          </cell>
          <cell r="P3462">
            <v>0</v>
          </cell>
          <cell r="Q3462">
            <v>0</v>
          </cell>
        </row>
        <row r="3463">
          <cell r="C3463">
            <v>0</v>
          </cell>
          <cell r="D3463">
            <v>0</v>
          </cell>
          <cell r="E3463">
            <v>0</v>
          </cell>
          <cell r="F3463">
            <v>0</v>
          </cell>
          <cell r="G3463">
            <v>0</v>
          </cell>
          <cell r="H3463" t="str">
            <v>Nombre:</v>
          </cell>
          <cell r="I3463">
            <v>0</v>
          </cell>
          <cell r="J3463">
            <v>0</v>
          </cell>
          <cell r="K3463">
            <v>0</v>
          </cell>
          <cell r="L3463">
            <v>0</v>
          </cell>
          <cell r="M3463">
            <v>0</v>
          </cell>
          <cell r="N3463">
            <v>0</v>
          </cell>
          <cell r="O3463">
            <v>0</v>
          </cell>
          <cell r="P3463">
            <v>0</v>
          </cell>
          <cell r="Q3463">
            <v>0</v>
          </cell>
        </row>
        <row r="3464">
          <cell r="C3464">
            <v>0</v>
          </cell>
          <cell r="D3464">
            <v>0</v>
          </cell>
          <cell r="E3464">
            <v>0</v>
          </cell>
          <cell r="F3464">
            <v>0</v>
          </cell>
          <cell r="G3464">
            <v>0</v>
          </cell>
          <cell r="H3464" t="str">
            <v>Representante Legal del Contratista o su Apoderado</v>
          </cell>
          <cell r="I3464">
            <v>0</v>
          </cell>
          <cell r="J3464">
            <v>0</v>
          </cell>
          <cell r="K3464">
            <v>0</v>
          </cell>
          <cell r="L3464">
            <v>0</v>
          </cell>
          <cell r="M3464">
            <v>0</v>
          </cell>
          <cell r="N3464">
            <v>0</v>
          </cell>
          <cell r="O3464">
            <v>0</v>
          </cell>
          <cell r="P3464">
            <v>0</v>
          </cell>
          <cell r="Q3464">
            <v>0</v>
          </cell>
        </row>
        <row r="3465">
          <cell r="C3465">
            <v>0</v>
          </cell>
          <cell r="D3465">
            <v>0</v>
          </cell>
          <cell r="E3465">
            <v>0</v>
          </cell>
          <cell r="F3465">
            <v>0</v>
          </cell>
          <cell r="G3465">
            <v>0</v>
          </cell>
          <cell r="H3465" t="str">
            <v>Matricula No. :</v>
          </cell>
          <cell r="I3465">
            <v>0</v>
          </cell>
          <cell r="J3465">
            <v>0</v>
          </cell>
          <cell r="K3465">
            <v>0</v>
          </cell>
          <cell r="L3465">
            <v>0</v>
          </cell>
          <cell r="M3465">
            <v>0</v>
          </cell>
          <cell r="N3465">
            <v>0</v>
          </cell>
          <cell r="O3465">
            <v>0</v>
          </cell>
          <cell r="P3465">
            <v>0</v>
          </cell>
          <cell r="Q3465">
            <v>0</v>
          </cell>
        </row>
        <row r="3466">
          <cell r="C3466">
            <v>0</v>
          </cell>
          <cell r="D3466">
            <v>0</v>
          </cell>
          <cell r="E3466">
            <v>0</v>
          </cell>
          <cell r="F3466">
            <v>0</v>
          </cell>
          <cell r="G3466">
            <v>0</v>
          </cell>
          <cell r="H3466" t="str">
            <v xml:space="preserve"> </v>
          </cell>
          <cell r="I3466">
            <v>0</v>
          </cell>
          <cell r="J3466">
            <v>0</v>
          </cell>
          <cell r="K3466">
            <v>0</v>
          </cell>
          <cell r="L3466">
            <v>0</v>
          </cell>
          <cell r="M3466">
            <v>0</v>
          </cell>
          <cell r="N3466">
            <v>0</v>
          </cell>
          <cell r="O3466">
            <v>0</v>
          </cell>
          <cell r="P3466">
            <v>0</v>
          </cell>
          <cell r="Q3466">
            <v>0</v>
          </cell>
        </row>
        <row r="3467">
          <cell r="C3467" t="str">
            <v>OBSERVACIONES INTERVENTORÍA</v>
          </cell>
          <cell r="D3467">
            <v>0</v>
          </cell>
          <cell r="E3467">
            <v>0</v>
          </cell>
          <cell r="F3467">
            <v>0</v>
          </cell>
          <cell r="G3467">
            <v>0</v>
          </cell>
          <cell r="H3467">
            <v>0</v>
          </cell>
          <cell r="I3467">
            <v>0</v>
          </cell>
          <cell r="J3467">
            <v>0</v>
          </cell>
          <cell r="K3467">
            <v>0</v>
          </cell>
          <cell r="L3467">
            <v>0</v>
          </cell>
          <cell r="M3467">
            <v>0</v>
          </cell>
          <cell r="N3467">
            <v>0</v>
          </cell>
          <cell r="O3467">
            <v>0</v>
          </cell>
          <cell r="P3467">
            <v>0</v>
          </cell>
          <cell r="Q3467">
            <v>0</v>
          </cell>
        </row>
        <row r="3468">
          <cell r="C3468">
            <v>0</v>
          </cell>
          <cell r="D3468">
            <v>0</v>
          </cell>
          <cell r="E3468">
            <v>0</v>
          </cell>
          <cell r="F3468">
            <v>0</v>
          </cell>
          <cell r="G3468">
            <v>0</v>
          </cell>
          <cell r="H3468">
            <v>0</v>
          </cell>
          <cell r="I3468">
            <v>0</v>
          </cell>
          <cell r="J3468">
            <v>0</v>
          </cell>
          <cell r="K3468">
            <v>0</v>
          </cell>
          <cell r="L3468">
            <v>0</v>
          </cell>
          <cell r="M3468">
            <v>0</v>
          </cell>
          <cell r="N3468">
            <v>0</v>
          </cell>
          <cell r="O3468">
            <v>0</v>
          </cell>
          <cell r="P3468">
            <v>0</v>
          </cell>
          <cell r="Q3468">
            <v>0</v>
          </cell>
        </row>
        <row r="3469">
          <cell r="C3469">
            <v>0</v>
          </cell>
          <cell r="D3469">
            <v>0</v>
          </cell>
          <cell r="E3469">
            <v>0</v>
          </cell>
          <cell r="F3469">
            <v>0</v>
          </cell>
          <cell r="G3469">
            <v>0</v>
          </cell>
          <cell r="H3469">
            <v>0</v>
          </cell>
          <cell r="I3469">
            <v>0</v>
          </cell>
          <cell r="J3469">
            <v>0</v>
          </cell>
          <cell r="K3469">
            <v>0</v>
          </cell>
          <cell r="L3469">
            <v>0</v>
          </cell>
          <cell r="M3469">
            <v>0</v>
          </cell>
          <cell r="N3469">
            <v>0</v>
          </cell>
          <cell r="O3469">
            <v>0</v>
          </cell>
          <cell r="P3469">
            <v>0</v>
          </cell>
          <cell r="Q3469">
            <v>0</v>
          </cell>
        </row>
        <row r="3470">
          <cell r="C3470">
            <v>0</v>
          </cell>
          <cell r="D3470">
            <v>0</v>
          </cell>
          <cell r="E3470">
            <v>0</v>
          </cell>
          <cell r="F3470">
            <v>0</v>
          </cell>
          <cell r="G3470">
            <v>0</v>
          </cell>
          <cell r="H3470">
            <v>0</v>
          </cell>
          <cell r="I3470">
            <v>0</v>
          </cell>
          <cell r="J3470">
            <v>0</v>
          </cell>
          <cell r="K3470">
            <v>0</v>
          </cell>
          <cell r="L3470">
            <v>0</v>
          </cell>
          <cell r="M3470">
            <v>0</v>
          </cell>
          <cell r="N3470">
            <v>0</v>
          </cell>
          <cell r="O3470">
            <v>0</v>
          </cell>
          <cell r="P3470">
            <v>0</v>
          </cell>
          <cell r="Q3470">
            <v>0</v>
          </cell>
        </row>
        <row r="3471">
          <cell r="C3471" t="str">
            <v>APROBACIÓN POR INTERVENTORÍA</v>
          </cell>
          <cell r="D3471">
            <v>0</v>
          </cell>
          <cell r="E3471">
            <v>0</v>
          </cell>
          <cell r="F3471">
            <v>0</v>
          </cell>
          <cell r="G3471">
            <v>0</v>
          </cell>
          <cell r="H3471">
            <v>0</v>
          </cell>
          <cell r="I3471">
            <v>0</v>
          </cell>
          <cell r="J3471">
            <v>0</v>
          </cell>
          <cell r="K3471">
            <v>0</v>
          </cell>
          <cell r="L3471">
            <v>0</v>
          </cell>
          <cell r="M3471">
            <v>0</v>
          </cell>
          <cell r="N3471">
            <v>0</v>
          </cell>
          <cell r="O3471">
            <v>0</v>
          </cell>
          <cell r="P3471">
            <v>0</v>
          </cell>
          <cell r="Q3471">
            <v>0</v>
          </cell>
        </row>
        <row r="3472">
          <cell r="C3472"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3472">
            <v>0</v>
          </cell>
          <cell r="E3472">
            <v>0</v>
          </cell>
          <cell r="F3472">
            <v>0</v>
          </cell>
          <cell r="G3472">
            <v>0</v>
          </cell>
          <cell r="H3472">
            <v>0</v>
          </cell>
          <cell r="I3472">
            <v>0</v>
          </cell>
          <cell r="J3472">
            <v>0</v>
          </cell>
          <cell r="K3472">
            <v>0</v>
          </cell>
          <cell r="L3472">
            <v>0</v>
          </cell>
          <cell r="M3472">
            <v>0</v>
          </cell>
          <cell r="N3472">
            <v>0</v>
          </cell>
          <cell r="O3472">
            <v>0</v>
          </cell>
          <cell r="P3472">
            <v>0</v>
          </cell>
          <cell r="Q3472">
            <v>0</v>
          </cell>
        </row>
        <row r="3473">
          <cell r="C3473">
            <v>0</v>
          </cell>
          <cell r="D3473">
            <v>0</v>
          </cell>
          <cell r="E3473">
            <v>0</v>
          </cell>
          <cell r="F3473">
            <v>0</v>
          </cell>
          <cell r="G3473">
            <v>0</v>
          </cell>
          <cell r="H3473">
            <v>0</v>
          </cell>
          <cell r="I3473">
            <v>0</v>
          </cell>
          <cell r="J3473">
            <v>0</v>
          </cell>
          <cell r="K3473">
            <v>0</v>
          </cell>
          <cell r="L3473">
            <v>0</v>
          </cell>
          <cell r="M3473">
            <v>0</v>
          </cell>
          <cell r="N3473">
            <v>0</v>
          </cell>
          <cell r="O3473">
            <v>0</v>
          </cell>
          <cell r="P3473">
            <v>0</v>
          </cell>
          <cell r="Q3473">
            <v>0</v>
          </cell>
        </row>
        <row r="3474">
          <cell r="C3474"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3474">
            <v>0</v>
          </cell>
          <cell r="E3474">
            <v>0</v>
          </cell>
          <cell r="F3474">
            <v>0</v>
          </cell>
          <cell r="G3474">
            <v>0</v>
          </cell>
          <cell r="H3474">
            <v>0</v>
          </cell>
          <cell r="I3474">
            <v>0</v>
          </cell>
          <cell r="J3474">
            <v>0</v>
          </cell>
          <cell r="K3474">
            <v>0</v>
          </cell>
          <cell r="L3474">
            <v>0</v>
          </cell>
          <cell r="M3474">
            <v>0</v>
          </cell>
          <cell r="N3474">
            <v>0</v>
          </cell>
          <cell r="O3474">
            <v>0</v>
          </cell>
          <cell r="P3474">
            <v>0</v>
          </cell>
          <cell r="Q3474">
            <v>0</v>
          </cell>
        </row>
        <row r="3475">
          <cell r="C3475">
            <v>0</v>
          </cell>
          <cell r="D3475">
            <v>0</v>
          </cell>
          <cell r="E3475">
            <v>0</v>
          </cell>
          <cell r="F3475">
            <v>0</v>
          </cell>
          <cell r="G3475">
            <v>0</v>
          </cell>
          <cell r="H3475">
            <v>0</v>
          </cell>
          <cell r="I3475">
            <v>0</v>
          </cell>
          <cell r="J3475">
            <v>0</v>
          </cell>
          <cell r="K3475">
            <v>0</v>
          </cell>
          <cell r="L3475">
            <v>0</v>
          </cell>
          <cell r="M3475">
            <v>0</v>
          </cell>
          <cell r="N3475">
            <v>0</v>
          </cell>
          <cell r="O3475">
            <v>0</v>
          </cell>
          <cell r="P3475">
            <v>0</v>
          </cell>
          <cell r="Q3475">
            <v>0</v>
          </cell>
        </row>
        <row r="3476">
          <cell r="C3476">
            <v>0</v>
          </cell>
          <cell r="D3476">
            <v>0</v>
          </cell>
          <cell r="E3476">
            <v>0</v>
          </cell>
          <cell r="F3476">
            <v>0</v>
          </cell>
          <cell r="G3476">
            <v>0</v>
          </cell>
          <cell r="H3476">
            <v>0</v>
          </cell>
          <cell r="I3476">
            <v>0</v>
          </cell>
          <cell r="J3476">
            <v>0</v>
          </cell>
          <cell r="K3476">
            <v>0</v>
          </cell>
          <cell r="L3476">
            <v>0</v>
          </cell>
          <cell r="M3476">
            <v>0</v>
          </cell>
          <cell r="N3476">
            <v>0</v>
          </cell>
          <cell r="O3476">
            <v>0</v>
          </cell>
          <cell r="P3476">
            <v>0</v>
          </cell>
          <cell r="Q3476">
            <v>0</v>
          </cell>
        </row>
        <row r="3477">
          <cell r="C3477">
            <v>0</v>
          </cell>
          <cell r="D3477">
            <v>0</v>
          </cell>
          <cell r="E3477">
            <v>0</v>
          </cell>
          <cell r="F3477">
            <v>0</v>
          </cell>
          <cell r="G3477">
            <v>0</v>
          </cell>
          <cell r="H3477" t="str">
            <v>Firma</v>
          </cell>
          <cell r="I3477">
            <v>0</v>
          </cell>
          <cell r="J3477">
            <v>0</v>
          </cell>
          <cell r="K3477">
            <v>0</v>
          </cell>
          <cell r="L3477">
            <v>0</v>
          </cell>
          <cell r="M3477">
            <v>0</v>
          </cell>
          <cell r="N3477">
            <v>0</v>
          </cell>
          <cell r="O3477">
            <v>0</v>
          </cell>
          <cell r="P3477">
            <v>0</v>
          </cell>
          <cell r="Q3477">
            <v>0</v>
          </cell>
        </row>
        <row r="3478">
          <cell r="C3478">
            <v>0</v>
          </cell>
          <cell r="D3478">
            <v>0</v>
          </cell>
          <cell r="E3478">
            <v>0</v>
          </cell>
          <cell r="F3478">
            <v>0</v>
          </cell>
          <cell r="G3478">
            <v>0</v>
          </cell>
          <cell r="H3478" t="str">
            <v>Nombre:</v>
          </cell>
          <cell r="I3478">
            <v>0</v>
          </cell>
          <cell r="J3478">
            <v>0</v>
          </cell>
          <cell r="K3478">
            <v>0</v>
          </cell>
          <cell r="L3478">
            <v>0</v>
          </cell>
          <cell r="M3478">
            <v>0</v>
          </cell>
          <cell r="N3478">
            <v>0</v>
          </cell>
          <cell r="O3478">
            <v>0</v>
          </cell>
          <cell r="P3478">
            <v>0</v>
          </cell>
          <cell r="Q3478">
            <v>0</v>
          </cell>
        </row>
        <row r="3479">
          <cell r="C3479">
            <v>0</v>
          </cell>
          <cell r="D3479">
            <v>0</v>
          </cell>
          <cell r="E3479">
            <v>0</v>
          </cell>
          <cell r="F3479">
            <v>0</v>
          </cell>
          <cell r="G3479">
            <v>0</v>
          </cell>
          <cell r="H3479" t="str">
            <v>Representante Legal del Interventor o su Apoderado</v>
          </cell>
          <cell r="I3479">
            <v>0</v>
          </cell>
          <cell r="J3479">
            <v>0</v>
          </cell>
          <cell r="K3479">
            <v>0</v>
          </cell>
          <cell r="L3479">
            <v>0</v>
          </cell>
          <cell r="M3479">
            <v>0</v>
          </cell>
          <cell r="N3479">
            <v>0</v>
          </cell>
          <cell r="O3479">
            <v>0</v>
          </cell>
          <cell r="P3479">
            <v>0</v>
          </cell>
          <cell r="Q3479">
            <v>0</v>
          </cell>
        </row>
        <row r="3480">
          <cell r="C3480">
            <v>0</v>
          </cell>
          <cell r="D3480">
            <v>0</v>
          </cell>
          <cell r="E3480">
            <v>0</v>
          </cell>
          <cell r="F3480">
            <v>0</v>
          </cell>
          <cell r="G3480">
            <v>0</v>
          </cell>
          <cell r="H3480" t="str">
            <v>Matricula No. :</v>
          </cell>
          <cell r="I3480">
            <v>0</v>
          </cell>
          <cell r="J3480">
            <v>0</v>
          </cell>
          <cell r="K3480">
            <v>0</v>
          </cell>
          <cell r="L3480">
            <v>0</v>
          </cell>
          <cell r="M3480">
            <v>0</v>
          </cell>
          <cell r="N3480">
            <v>0</v>
          </cell>
          <cell r="O3480">
            <v>0</v>
          </cell>
          <cell r="P3480">
            <v>0</v>
          </cell>
          <cell r="Q3480">
            <v>0</v>
          </cell>
        </row>
        <row r="3481">
          <cell r="C3481">
            <v>0</v>
          </cell>
          <cell r="D3481">
            <v>0</v>
          </cell>
          <cell r="E3481">
            <v>0</v>
          </cell>
          <cell r="F3481">
            <v>0</v>
          </cell>
          <cell r="G3481">
            <v>0</v>
          </cell>
          <cell r="H3481">
            <v>0</v>
          </cell>
          <cell r="I3481">
            <v>0</v>
          </cell>
          <cell r="J3481">
            <v>0</v>
          </cell>
          <cell r="K3481">
            <v>0</v>
          </cell>
          <cell r="L3481">
            <v>0</v>
          </cell>
          <cell r="M3481">
            <v>0</v>
          </cell>
          <cell r="N3481">
            <v>0</v>
          </cell>
          <cell r="O3481">
            <v>0</v>
          </cell>
          <cell r="P3481">
            <v>0</v>
          </cell>
          <cell r="Q3481">
            <v>0</v>
          </cell>
        </row>
        <row r="3482">
          <cell r="C3482">
            <v>0</v>
          </cell>
          <cell r="D3482">
            <v>0</v>
          </cell>
          <cell r="E3482">
            <v>0</v>
          </cell>
          <cell r="F3482">
            <v>0</v>
          </cell>
          <cell r="G3482">
            <v>0</v>
          </cell>
          <cell r="H3482">
            <v>0</v>
          </cell>
          <cell r="I3482">
            <v>0</v>
          </cell>
          <cell r="J3482">
            <v>0</v>
          </cell>
          <cell r="K3482">
            <v>0</v>
          </cell>
          <cell r="L3482">
            <v>0</v>
          </cell>
          <cell r="M3482">
            <v>0</v>
          </cell>
          <cell r="N3482">
            <v>0</v>
          </cell>
          <cell r="O3482">
            <v>0</v>
          </cell>
          <cell r="P3482">
            <v>0</v>
          </cell>
          <cell r="Q3482">
            <v>0</v>
          </cell>
        </row>
        <row r="3484">
          <cell r="C3484">
            <v>0</v>
          </cell>
          <cell r="D3484">
            <v>0</v>
          </cell>
          <cell r="E3484">
            <v>0</v>
          </cell>
          <cell r="F3484">
            <v>0</v>
          </cell>
          <cell r="G3484">
            <v>0</v>
          </cell>
          <cell r="H3484">
            <v>0</v>
          </cell>
          <cell r="I3484">
            <v>0</v>
          </cell>
          <cell r="J3484">
            <v>0</v>
          </cell>
          <cell r="K3484">
            <v>0</v>
          </cell>
          <cell r="L3484">
            <v>0</v>
          </cell>
          <cell r="M3484">
            <v>0</v>
          </cell>
          <cell r="N3484">
            <v>0</v>
          </cell>
          <cell r="O3484">
            <v>0</v>
          </cell>
          <cell r="P3484">
            <v>0</v>
          </cell>
          <cell r="Q3484">
            <v>0</v>
          </cell>
        </row>
        <row r="3485">
          <cell r="C3485" t="str">
            <v>Formulario 1 - Propuesta económica  - Documento tipo de selección abreviada de menor cuantía - versión 2</v>
          </cell>
          <cell r="D3485">
            <v>0</v>
          </cell>
          <cell r="E3485">
            <v>0</v>
          </cell>
          <cell r="F3485">
            <v>0</v>
          </cell>
          <cell r="G3485">
            <v>0</v>
          </cell>
          <cell r="H3485">
            <v>0</v>
          </cell>
          <cell r="I3485">
            <v>0</v>
          </cell>
          <cell r="J3485">
            <v>0</v>
          </cell>
          <cell r="K3485">
            <v>0</v>
          </cell>
          <cell r="L3485">
            <v>0</v>
          </cell>
          <cell r="M3485">
            <v>0</v>
          </cell>
          <cell r="N3485">
            <v>0</v>
          </cell>
          <cell r="O3485">
            <v>0</v>
          </cell>
          <cell r="P3485">
            <v>0</v>
          </cell>
          <cell r="Q3485">
            <v>0</v>
          </cell>
        </row>
        <row r="3486">
          <cell r="C3486" t="str">
            <v>Código</v>
          </cell>
          <cell r="D3486" t="str">
            <v>CCE-EICP-FM-25</v>
          </cell>
          <cell r="E3486" t="str">
            <v>Versión</v>
          </cell>
          <cell r="F3486">
            <v>2</v>
          </cell>
          <cell r="G3486">
            <v>0</v>
          </cell>
          <cell r="H3486">
            <v>0</v>
          </cell>
          <cell r="I3486">
            <v>0</v>
          </cell>
          <cell r="J3486">
            <v>0</v>
          </cell>
          <cell r="K3486">
            <v>0</v>
          </cell>
          <cell r="L3486">
            <v>0</v>
          </cell>
          <cell r="M3486">
            <v>0</v>
          </cell>
          <cell r="N3486">
            <v>0</v>
          </cell>
          <cell r="O3486">
            <v>0</v>
          </cell>
          <cell r="P3486">
            <v>0</v>
          </cell>
          <cell r="Q3486">
            <v>0</v>
          </cell>
        </row>
        <row r="3487">
          <cell r="C3487">
            <v>0</v>
          </cell>
          <cell r="D3487">
            <v>0</v>
          </cell>
          <cell r="E3487">
            <v>0</v>
          </cell>
          <cell r="F3487">
            <v>0</v>
          </cell>
          <cell r="G3487">
            <v>0</v>
          </cell>
          <cell r="H3487">
            <v>0</v>
          </cell>
          <cell r="I3487">
            <v>0</v>
          </cell>
          <cell r="J3487">
            <v>0</v>
          </cell>
          <cell r="K3487">
            <v>0</v>
          </cell>
          <cell r="L3487">
            <v>0</v>
          </cell>
          <cell r="M3487">
            <v>0</v>
          </cell>
          <cell r="N3487">
            <v>0</v>
          </cell>
          <cell r="O3487">
            <v>0</v>
          </cell>
          <cell r="P3487">
            <v>0</v>
          </cell>
          <cell r="Q3487">
            <v>0</v>
          </cell>
        </row>
        <row r="3488">
          <cell r="C3488" t="str">
            <v>[La entidad podrá utilizar este formato para la presentación de los análisis de precios unitarios el contratista en la oportunidad prevista en el numeral 8.1. del Documento Base]</v>
          </cell>
          <cell r="D3488">
            <v>0</v>
          </cell>
          <cell r="E3488">
            <v>0</v>
          </cell>
          <cell r="F3488">
            <v>0</v>
          </cell>
          <cell r="G3488">
            <v>0</v>
          </cell>
          <cell r="H3488">
            <v>0</v>
          </cell>
          <cell r="I3488">
            <v>0</v>
          </cell>
          <cell r="J3488">
            <v>0</v>
          </cell>
          <cell r="K3488">
            <v>0</v>
          </cell>
          <cell r="L3488">
            <v>0</v>
          </cell>
          <cell r="M3488">
            <v>0</v>
          </cell>
          <cell r="N3488">
            <v>0</v>
          </cell>
          <cell r="O3488">
            <v>0</v>
          </cell>
          <cell r="P3488">
            <v>0</v>
          </cell>
          <cell r="Q3488">
            <v>0</v>
          </cell>
        </row>
        <row r="3489">
          <cell r="C3489">
            <v>0</v>
          </cell>
          <cell r="D3489">
            <v>0</v>
          </cell>
          <cell r="E3489">
            <v>0</v>
          </cell>
          <cell r="F3489">
            <v>0</v>
          </cell>
          <cell r="G3489">
            <v>0</v>
          </cell>
          <cell r="H3489">
            <v>0</v>
          </cell>
          <cell r="I3489">
            <v>0</v>
          </cell>
          <cell r="J3489">
            <v>0</v>
          </cell>
          <cell r="K3489">
            <v>0</v>
          </cell>
          <cell r="L3489">
            <v>0</v>
          </cell>
          <cell r="M3489">
            <v>0</v>
          </cell>
          <cell r="N3489">
            <v>0</v>
          </cell>
          <cell r="O3489">
            <v>0</v>
          </cell>
          <cell r="P3489">
            <v>0</v>
          </cell>
          <cell r="Q3489">
            <v>0</v>
          </cell>
        </row>
        <row r="3490">
          <cell r="C3490">
            <v>0</v>
          </cell>
          <cell r="D3490">
            <v>0</v>
          </cell>
          <cell r="E3490">
            <v>0</v>
          </cell>
          <cell r="F3490">
            <v>0</v>
          </cell>
          <cell r="G3490">
            <v>0</v>
          </cell>
          <cell r="H3490">
            <v>0</v>
          </cell>
          <cell r="I3490">
            <v>0</v>
          </cell>
          <cell r="J3490">
            <v>0</v>
          </cell>
          <cell r="K3490">
            <v>0</v>
          </cell>
          <cell r="L3490">
            <v>0</v>
          </cell>
          <cell r="M3490">
            <v>0</v>
          </cell>
          <cell r="N3490">
            <v>0</v>
          </cell>
          <cell r="O3490">
            <v>0</v>
          </cell>
          <cell r="P3490">
            <v>0</v>
          </cell>
          <cell r="Q3490">
            <v>0</v>
          </cell>
        </row>
        <row r="3491">
          <cell r="C3491">
            <v>0</v>
          </cell>
          <cell r="D3491" t="str">
            <v>MUNICIPIO DE CONCORDIA, ANTIOQUIA</v>
          </cell>
          <cell r="E3491">
            <v>0</v>
          </cell>
          <cell r="F3491">
            <v>0</v>
          </cell>
          <cell r="G3491">
            <v>0</v>
          </cell>
          <cell r="H3491">
            <v>0</v>
          </cell>
          <cell r="I3491">
            <v>0</v>
          </cell>
          <cell r="J3491">
            <v>0</v>
          </cell>
          <cell r="K3491">
            <v>0</v>
          </cell>
          <cell r="L3491">
            <v>0</v>
          </cell>
          <cell r="M3491">
            <v>0</v>
          </cell>
          <cell r="N3491">
            <v>0</v>
          </cell>
          <cell r="O3491">
            <v>0</v>
          </cell>
          <cell r="P3491">
            <v>0</v>
          </cell>
          <cell r="Q3491">
            <v>0</v>
          </cell>
        </row>
        <row r="3492">
          <cell r="C3492">
            <v>0</v>
          </cell>
          <cell r="D3492">
            <v>0</v>
          </cell>
          <cell r="E3492">
            <v>0</v>
          </cell>
          <cell r="F3492">
            <v>0</v>
          </cell>
          <cell r="G3492">
            <v>0</v>
          </cell>
          <cell r="H3492">
            <v>0</v>
          </cell>
          <cell r="I3492">
            <v>0</v>
          </cell>
          <cell r="J3492">
            <v>0</v>
          </cell>
          <cell r="K3492">
            <v>0</v>
          </cell>
          <cell r="L3492" t="str">
            <v>VERSIÓN</v>
          </cell>
          <cell r="M3492">
            <v>0</v>
          </cell>
          <cell r="N3492">
            <v>0</v>
          </cell>
          <cell r="O3492">
            <v>0</v>
          </cell>
          <cell r="P3492">
            <v>0</v>
          </cell>
          <cell r="Q3492">
            <v>0</v>
          </cell>
        </row>
        <row r="3493">
          <cell r="C3493">
            <v>0</v>
          </cell>
          <cell r="D3493" t="str">
            <v xml:space="preserve">[NÚMERO DEL PROCESO] </v>
          </cell>
          <cell r="E3493">
            <v>0</v>
          </cell>
          <cell r="F3493">
            <v>0</v>
          </cell>
          <cell r="G3493">
            <v>0</v>
          </cell>
          <cell r="H3493">
            <v>0</v>
          </cell>
          <cell r="I3493">
            <v>0</v>
          </cell>
          <cell r="J3493">
            <v>0</v>
          </cell>
          <cell r="K3493">
            <v>0</v>
          </cell>
          <cell r="L3493">
            <v>0</v>
          </cell>
          <cell r="M3493">
            <v>0</v>
          </cell>
          <cell r="N3493">
            <v>0</v>
          </cell>
          <cell r="O3493">
            <v>0</v>
          </cell>
          <cell r="P3493">
            <v>0</v>
          </cell>
          <cell r="Q3493">
            <v>0</v>
          </cell>
        </row>
        <row r="3494">
          <cell r="C3494">
            <v>0</v>
          </cell>
          <cell r="D3494">
            <v>0</v>
          </cell>
          <cell r="E3494">
            <v>0</v>
          </cell>
          <cell r="F3494">
            <v>0</v>
          </cell>
          <cell r="G3494">
            <v>0</v>
          </cell>
          <cell r="H3494">
            <v>0</v>
          </cell>
          <cell r="I3494">
            <v>0</v>
          </cell>
          <cell r="J3494">
            <v>0</v>
          </cell>
          <cell r="K3494">
            <v>0</v>
          </cell>
          <cell r="L3494" t="str">
            <v>PÁGINA</v>
          </cell>
          <cell r="M3494">
            <v>1</v>
          </cell>
          <cell r="N3494" t="str">
            <v>DE</v>
          </cell>
          <cell r="O3494">
            <v>1</v>
          </cell>
          <cell r="P3494">
            <v>0</v>
          </cell>
          <cell r="Q3494">
            <v>0</v>
          </cell>
        </row>
        <row r="3495">
          <cell r="C3495">
            <v>0</v>
          </cell>
          <cell r="D3495" t="str">
            <v xml:space="preserve">ANALISIS DE PRECIOS UNITARIOS </v>
          </cell>
          <cell r="E3495">
            <v>0</v>
          </cell>
          <cell r="F3495">
            <v>0</v>
          </cell>
          <cell r="G3495">
            <v>0</v>
          </cell>
          <cell r="H3495">
            <v>0</v>
          </cell>
          <cell r="I3495">
            <v>0</v>
          </cell>
          <cell r="J3495">
            <v>0</v>
          </cell>
          <cell r="K3495">
            <v>0</v>
          </cell>
          <cell r="L3495">
            <v>0</v>
          </cell>
          <cell r="M3495">
            <v>0</v>
          </cell>
          <cell r="N3495">
            <v>0</v>
          </cell>
          <cell r="O3495">
            <v>0</v>
          </cell>
          <cell r="P3495">
            <v>0</v>
          </cell>
          <cell r="Q3495">
            <v>0</v>
          </cell>
        </row>
        <row r="3496">
          <cell r="C3496">
            <v>0</v>
          </cell>
          <cell r="D3496">
            <v>0</v>
          </cell>
          <cell r="E3496">
            <v>0</v>
          </cell>
          <cell r="F3496">
            <v>0</v>
          </cell>
          <cell r="G3496">
            <v>0</v>
          </cell>
          <cell r="H3496">
            <v>0</v>
          </cell>
          <cell r="I3496">
            <v>0</v>
          </cell>
          <cell r="J3496">
            <v>0</v>
          </cell>
          <cell r="K3496">
            <v>0</v>
          </cell>
          <cell r="L3496">
            <v>0</v>
          </cell>
          <cell r="M3496">
            <v>0</v>
          </cell>
          <cell r="N3496">
            <v>0</v>
          </cell>
          <cell r="O3496">
            <v>0</v>
          </cell>
          <cell r="P3496">
            <v>0</v>
          </cell>
          <cell r="Q3496">
            <v>0</v>
          </cell>
        </row>
        <row r="3497">
          <cell r="C3497">
            <v>0</v>
          </cell>
          <cell r="D3497">
            <v>0</v>
          </cell>
          <cell r="E3497">
            <v>0</v>
          </cell>
          <cell r="F3497">
            <v>0</v>
          </cell>
          <cell r="G3497">
            <v>0</v>
          </cell>
          <cell r="H3497">
            <v>0</v>
          </cell>
          <cell r="I3497">
            <v>0</v>
          </cell>
          <cell r="J3497">
            <v>0</v>
          </cell>
          <cell r="K3497">
            <v>0</v>
          </cell>
          <cell r="L3497" t="str">
            <v>FECHA</v>
          </cell>
          <cell r="M3497" t="str">
            <v>DD</v>
          </cell>
          <cell r="N3497" t="str">
            <v>MM</v>
          </cell>
          <cell r="O3497" t="str">
            <v>AA</v>
          </cell>
          <cell r="P3497">
            <v>0</v>
          </cell>
          <cell r="Q3497">
            <v>0</v>
          </cell>
        </row>
        <row r="3498">
          <cell r="C3498">
            <v>0</v>
          </cell>
          <cell r="D3498">
            <v>0</v>
          </cell>
          <cell r="E3498">
            <v>0</v>
          </cell>
          <cell r="F3498">
            <v>0</v>
          </cell>
          <cell r="G3498">
            <v>0</v>
          </cell>
          <cell r="H3498">
            <v>0</v>
          </cell>
          <cell r="I3498">
            <v>0</v>
          </cell>
          <cell r="J3498">
            <v>0</v>
          </cell>
          <cell r="K3498">
            <v>0</v>
          </cell>
          <cell r="L3498">
            <v>0</v>
          </cell>
          <cell r="M3498">
            <v>8</v>
          </cell>
          <cell r="N3498">
            <v>5</v>
          </cell>
          <cell r="O3498">
            <v>2023</v>
          </cell>
          <cell r="P3498">
            <v>0</v>
          </cell>
          <cell r="Q3498">
            <v>0</v>
          </cell>
        </row>
        <row r="3499">
          <cell r="C3499" t="str">
            <v>ITEMS DE LA PROPUESTA ECONÓMICA</v>
          </cell>
          <cell r="D3499">
            <v>0</v>
          </cell>
          <cell r="E3499">
            <v>0</v>
          </cell>
          <cell r="F3499">
            <v>0</v>
          </cell>
          <cell r="G3499">
            <v>0</v>
          </cell>
          <cell r="H3499">
            <v>0</v>
          </cell>
          <cell r="I3499" t="str">
            <v>ITEMS NO PREVISTOS</v>
          </cell>
          <cell r="J3499">
            <v>0</v>
          </cell>
          <cell r="K3499">
            <v>0</v>
          </cell>
          <cell r="L3499">
            <v>0</v>
          </cell>
          <cell r="M3499">
            <v>0</v>
          </cell>
          <cell r="N3499">
            <v>0</v>
          </cell>
          <cell r="O3499">
            <v>0</v>
          </cell>
          <cell r="P3499">
            <v>0</v>
          </cell>
          <cell r="Q3499">
            <v>0</v>
          </cell>
        </row>
        <row r="3500">
          <cell r="C3500">
            <v>0</v>
          </cell>
          <cell r="D3500">
            <v>0</v>
          </cell>
          <cell r="E3500">
            <v>0</v>
          </cell>
          <cell r="F3500">
            <v>0</v>
          </cell>
          <cell r="G3500">
            <v>0</v>
          </cell>
          <cell r="H3500">
            <v>0</v>
          </cell>
          <cell r="I3500">
            <v>0</v>
          </cell>
          <cell r="J3500">
            <v>0</v>
          </cell>
          <cell r="K3500">
            <v>0</v>
          </cell>
          <cell r="L3500">
            <v>0</v>
          </cell>
          <cell r="M3500">
            <v>0</v>
          </cell>
          <cell r="N3500">
            <v>0</v>
          </cell>
          <cell r="O3500">
            <v>0</v>
          </cell>
          <cell r="P3500">
            <v>0</v>
          </cell>
          <cell r="Q3500">
            <v>0</v>
          </cell>
        </row>
        <row r="3501">
          <cell r="C3501">
            <v>0</v>
          </cell>
          <cell r="D3501">
            <v>0</v>
          </cell>
          <cell r="E3501">
            <v>0</v>
          </cell>
          <cell r="F3501">
            <v>0</v>
          </cell>
          <cell r="G3501">
            <v>0</v>
          </cell>
          <cell r="H3501">
            <v>0</v>
          </cell>
          <cell r="I3501">
            <v>0</v>
          </cell>
          <cell r="J3501">
            <v>0</v>
          </cell>
          <cell r="K3501">
            <v>0</v>
          </cell>
          <cell r="L3501">
            <v>0</v>
          </cell>
          <cell r="M3501">
            <v>0</v>
          </cell>
          <cell r="N3501">
            <v>0</v>
          </cell>
          <cell r="O3501">
            <v>0</v>
          </cell>
          <cell r="P3501">
            <v>0</v>
          </cell>
          <cell r="Q3501">
            <v>0</v>
          </cell>
        </row>
        <row r="3502">
          <cell r="C3502">
            <v>0</v>
          </cell>
          <cell r="D3502">
            <v>0</v>
          </cell>
          <cell r="E3502">
            <v>0</v>
          </cell>
          <cell r="F3502">
            <v>0</v>
          </cell>
          <cell r="G3502">
            <v>0</v>
          </cell>
          <cell r="H3502">
            <v>0</v>
          </cell>
          <cell r="I3502">
            <v>0</v>
          </cell>
          <cell r="J3502">
            <v>0</v>
          </cell>
          <cell r="K3502">
            <v>0</v>
          </cell>
          <cell r="L3502">
            <v>0</v>
          </cell>
          <cell r="M3502">
            <v>0</v>
          </cell>
          <cell r="N3502">
            <v>0</v>
          </cell>
          <cell r="O3502">
            <v>0</v>
          </cell>
          <cell r="P3502">
            <v>0</v>
          </cell>
          <cell r="Q3502">
            <v>0</v>
          </cell>
        </row>
        <row r="3503">
          <cell r="C3503" t="str">
            <v>DATOS ESPECÍFICOS</v>
          </cell>
          <cell r="D3503">
            <v>0</v>
          </cell>
          <cell r="E3503">
            <v>0</v>
          </cell>
          <cell r="F3503">
            <v>0</v>
          </cell>
          <cell r="G3503">
            <v>0</v>
          </cell>
          <cell r="H3503">
            <v>0</v>
          </cell>
          <cell r="I3503">
            <v>0</v>
          </cell>
          <cell r="J3503">
            <v>0</v>
          </cell>
          <cell r="K3503">
            <v>0</v>
          </cell>
          <cell r="L3503">
            <v>0</v>
          </cell>
          <cell r="M3503">
            <v>0</v>
          </cell>
          <cell r="N3503">
            <v>0</v>
          </cell>
          <cell r="O3503">
            <v>0</v>
          </cell>
          <cell r="P3503">
            <v>0</v>
          </cell>
          <cell r="Q3503">
            <v>0</v>
          </cell>
        </row>
        <row r="3504">
          <cell r="C3504">
            <v>0</v>
          </cell>
          <cell r="D3504">
            <v>0</v>
          </cell>
          <cell r="E3504">
            <v>0</v>
          </cell>
          <cell r="F3504">
            <v>0</v>
          </cell>
          <cell r="G3504">
            <v>0</v>
          </cell>
          <cell r="H3504">
            <v>0</v>
          </cell>
          <cell r="I3504">
            <v>0</v>
          </cell>
          <cell r="J3504">
            <v>0</v>
          </cell>
          <cell r="K3504">
            <v>0</v>
          </cell>
          <cell r="L3504">
            <v>0</v>
          </cell>
          <cell r="M3504">
            <v>0</v>
          </cell>
          <cell r="N3504">
            <v>0</v>
          </cell>
          <cell r="O3504">
            <v>0</v>
          </cell>
          <cell r="P3504">
            <v>0</v>
          </cell>
          <cell r="Q3504">
            <v>0</v>
          </cell>
        </row>
        <row r="3505">
          <cell r="C3505" t="str">
            <v>ITEM</v>
          </cell>
          <cell r="D3505" t="str">
            <v>DESCRIPCIÓN</v>
          </cell>
          <cell r="E3505">
            <v>0</v>
          </cell>
          <cell r="F3505">
            <v>0</v>
          </cell>
          <cell r="G3505">
            <v>0</v>
          </cell>
          <cell r="H3505">
            <v>0</v>
          </cell>
          <cell r="I3505">
            <v>0</v>
          </cell>
          <cell r="J3505">
            <v>0</v>
          </cell>
          <cell r="K3505">
            <v>0</v>
          </cell>
          <cell r="L3505">
            <v>0</v>
          </cell>
          <cell r="M3505" t="str">
            <v>UNIDAD</v>
          </cell>
          <cell r="N3505">
            <v>0</v>
          </cell>
          <cell r="O3505" t="str">
            <v>CANTIDAD</v>
          </cell>
          <cell r="P3505">
            <v>0</v>
          </cell>
          <cell r="Q3505">
            <v>0</v>
          </cell>
        </row>
        <row r="3506">
          <cell r="C3506" t="str">
            <v>5.10.5</v>
          </cell>
          <cell r="D3506" t="str">
            <v>S.T.I de Entablado visto en tablilla machihembradas, clavadas directamente sobre las viguetas de la losa. Incluye aplicación de Barniz para Exterior a ambas caras.</v>
          </cell>
          <cell r="E3506">
            <v>0</v>
          </cell>
          <cell r="F3506">
            <v>0</v>
          </cell>
          <cell r="G3506">
            <v>0</v>
          </cell>
          <cell r="H3506">
            <v>0</v>
          </cell>
          <cell r="I3506">
            <v>0</v>
          </cell>
          <cell r="J3506">
            <v>0</v>
          </cell>
          <cell r="K3506">
            <v>0</v>
          </cell>
          <cell r="L3506">
            <v>0</v>
          </cell>
          <cell r="M3506" t="str">
            <v>m2</v>
          </cell>
          <cell r="N3506">
            <v>0</v>
          </cell>
          <cell r="O3506">
            <v>226</v>
          </cell>
          <cell r="P3506">
            <v>0</v>
          </cell>
          <cell r="Q3506">
            <v>0</v>
          </cell>
          <cell r="R3506">
            <v>64630</v>
          </cell>
          <cell r="S3506">
            <v>83328</v>
          </cell>
          <cell r="T3506">
            <v>2.3800000000000002E-2</v>
          </cell>
          <cell r="U3506">
            <v>0.82850000000000001</v>
          </cell>
          <cell r="V3506">
            <v>1.2999999999999999E-3</v>
          </cell>
          <cell r="W3506">
            <v>0.1464</v>
          </cell>
        </row>
        <row r="3507">
          <cell r="C3507" t="str">
            <v>I. EQUIPO</v>
          </cell>
          <cell r="D3507">
            <v>0</v>
          </cell>
          <cell r="E3507">
            <v>0</v>
          </cell>
          <cell r="F3507">
            <v>0</v>
          </cell>
          <cell r="G3507">
            <v>0</v>
          </cell>
          <cell r="H3507">
            <v>0</v>
          </cell>
          <cell r="I3507">
            <v>0</v>
          </cell>
          <cell r="J3507">
            <v>0</v>
          </cell>
          <cell r="K3507">
            <v>0</v>
          </cell>
          <cell r="L3507">
            <v>0</v>
          </cell>
          <cell r="M3507">
            <v>0</v>
          </cell>
          <cell r="N3507">
            <v>0</v>
          </cell>
          <cell r="O3507">
            <v>0</v>
          </cell>
          <cell r="P3507">
            <v>0</v>
          </cell>
          <cell r="Q3507">
            <v>0</v>
          </cell>
        </row>
        <row r="3508">
          <cell r="C3508">
            <v>0</v>
          </cell>
          <cell r="D3508">
            <v>0</v>
          </cell>
          <cell r="E3508">
            <v>0</v>
          </cell>
          <cell r="F3508">
            <v>0</v>
          </cell>
          <cell r="G3508">
            <v>0</v>
          </cell>
          <cell r="H3508">
            <v>0</v>
          </cell>
          <cell r="I3508">
            <v>0</v>
          </cell>
          <cell r="J3508">
            <v>0</v>
          </cell>
          <cell r="K3508">
            <v>0</v>
          </cell>
          <cell r="L3508">
            <v>0</v>
          </cell>
          <cell r="M3508">
            <v>0</v>
          </cell>
          <cell r="N3508">
            <v>0</v>
          </cell>
          <cell r="O3508">
            <v>0</v>
          </cell>
          <cell r="P3508">
            <v>0</v>
          </cell>
          <cell r="Q3508">
            <v>0</v>
          </cell>
        </row>
        <row r="3509">
          <cell r="C3509" t="str">
            <v>DESCRIPCIÓN</v>
          </cell>
          <cell r="D3509">
            <v>0</v>
          </cell>
          <cell r="E3509">
            <v>0</v>
          </cell>
          <cell r="F3509">
            <v>0</v>
          </cell>
          <cell r="G3509">
            <v>0</v>
          </cell>
          <cell r="H3509" t="str">
            <v>MARCA</v>
          </cell>
          <cell r="I3509">
            <v>0</v>
          </cell>
          <cell r="J3509" t="str">
            <v>TIPO</v>
          </cell>
          <cell r="K3509">
            <v>0</v>
          </cell>
          <cell r="L3509" t="str">
            <v>TARIFA/HORA</v>
          </cell>
          <cell r="M3509" t="str">
            <v>RENDIMIENTO</v>
          </cell>
          <cell r="N3509">
            <v>0</v>
          </cell>
          <cell r="O3509" t="str">
            <v>Vr. UNITARIO</v>
          </cell>
          <cell r="P3509">
            <v>0</v>
          </cell>
          <cell r="Q3509">
            <v>0</v>
          </cell>
        </row>
        <row r="3510">
          <cell r="C3510" t="str">
            <v>Sección completa de andamio (1.2m-1.5m) x 1.5 m. (+ 4 ruedas) Incluye transporte.</v>
          </cell>
          <cell r="D3510">
            <v>0</v>
          </cell>
          <cell r="E3510">
            <v>0</v>
          </cell>
          <cell r="F3510">
            <v>0</v>
          </cell>
          <cell r="G3510">
            <v>0</v>
          </cell>
          <cell r="H3510">
            <v>0</v>
          </cell>
          <cell r="I3510">
            <v>0</v>
          </cell>
          <cell r="J3510" t="str">
            <v>Dia</v>
          </cell>
          <cell r="K3510">
            <v>0</v>
          </cell>
          <cell r="L3510">
            <v>2565</v>
          </cell>
          <cell r="M3510">
            <v>7</v>
          </cell>
          <cell r="N3510">
            <v>0</v>
          </cell>
          <cell r="O3510">
            <v>366</v>
          </cell>
          <cell r="P3510">
            <v>0</v>
          </cell>
          <cell r="Q3510">
            <v>0</v>
          </cell>
          <cell r="R3510">
            <v>32.29</v>
          </cell>
          <cell r="T3510" t="str">
            <v>Sección completa de andamio (1.2m-1.5m) x 1.5 m. (+ 4 ruedas) Incluye transporte.</v>
          </cell>
        </row>
        <row r="3511">
          <cell r="C3511" t="str">
            <v>Can zunchado en madera común de 5,0cmx20cmx3,0m (alquiler). Incluye transporte.</v>
          </cell>
          <cell r="D3511">
            <v>0</v>
          </cell>
          <cell r="E3511">
            <v>0</v>
          </cell>
          <cell r="F3511">
            <v>0</v>
          </cell>
          <cell r="G3511">
            <v>0</v>
          </cell>
          <cell r="H3511">
            <v>0</v>
          </cell>
          <cell r="I3511">
            <v>0</v>
          </cell>
          <cell r="J3511" t="str">
            <v>Dia</v>
          </cell>
          <cell r="K3511">
            <v>0</v>
          </cell>
          <cell r="L3511">
            <v>1500</v>
          </cell>
          <cell r="M3511">
            <v>17.5</v>
          </cell>
          <cell r="N3511">
            <v>0</v>
          </cell>
          <cell r="O3511">
            <v>86</v>
          </cell>
          <cell r="P3511">
            <v>0</v>
          </cell>
          <cell r="Q3511">
            <v>0</v>
          </cell>
          <cell r="R3511">
            <v>12.91</v>
          </cell>
          <cell r="T3511" t="str">
            <v>Can zunchado en madera común de 5,0cmx20cmx3,0m (alquiler). Incluye transporte.</v>
          </cell>
        </row>
        <row r="3512">
          <cell r="C3512" t="str">
            <v xml:space="preserve">Taladro de 1/2´´, pulidora, lijadora y circular
</v>
          </cell>
          <cell r="D3512">
            <v>0</v>
          </cell>
          <cell r="E3512">
            <v>0</v>
          </cell>
          <cell r="F3512">
            <v>0</v>
          </cell>
          <cell r="G3512">
            <v>0</v>
          </cell>
          <cell r="H3512">
            <v>0</v>
          </cell>
          <cell r="I3512">
            <v>0</v>
          </cell>
          <cell r="J3512" t="str">
            <v>h</v>
          </cell>
          <cell r="K3512">
            <v>0</v>
          </cell>
          <cell r="L3512">
            <v>2696</v>
          </cell>
          <cell r="M3512">
            <v>4.375</v>
          </cell>
          <cell r="N3512">
            <v>0</v>
          </cell>
          <cell r="O3512">
            <v>616</v>
          </cell>
          <cell r="P3512">
            <v>0</v>
          </cell>
          <cell r="Q3512">
            <v>0</v>
          </cell>
          <cell r="R3512">
            <v>51.66</v>
          </cell>
          <cell r="T3512" t="str">
            <v xml:space="preserve">Taladro de 1/2´´, pulidora, lijadora y circular
</v>
          </cell>
        </row>
        <row r="3513">
          <cell r="C3513" t="str">
            <v>Herramienta Menor (Como % de Mano de Obra)</v>
          </cell>
          <cell r="D3513">
            <v>0</v>
          </cell>
          <cell r="E3513">
            <v>0</v>
          </cell>
          <cell r="F3513">
            <v>0</v>
          </cell>
          <cell r="G3513">
            <v>0</v>
          </cell>
          <cell r="H3513">
            <v>0</v>
          </cell>
          <cell r="I3513">
            <v>0</v>
          </cell>
          <cell r="J3513" t="str">
            <v>Dia</v>
          </cell>
          <cell r="K3513">
            <v>0</v>
          </cell>
          <cell r="L3513">
            <v>9465</v>
          </cell>
          <cell r="M3513">
            <v>0.05</v>
          </cell>
          <cell r="N3513">
            <v>0</v>
          </cell>
          <cell r="O3513">
            <v>473</v>
          </cell>
          <cell r="P3513">
            <v>0</v>
          </cell>
          <cell r="Q3513">
            <v>0</v>
          </cell>
          <cell r="R3513">
            <v>106898</v>
          </cell>
          <cell r="T3513" t="str">
            <v>Herramienta Menor (Como % de Mano de Obra)</v>
          </cell>
        </row>
        <row r="3514">
          <cell r="C3514">
            <v>0</v>
          </cell>
          <cell r="D3514">
            <v>0</v>
          </cell>
          <cell r="E3514">
            <v>0</v>
          </cell>
          <cell r="F3514">
            <v>0</v>
          </cell>
          <cell r="G3514">
            <v>0</v>
          </cell>
          <cell r="H3514">
            <v>0</v>
          </cell>
          <cell r="I3514">
            <v>0</v>
          </cell>
          <cell r="J3514">
            <v>0</v>
          </cell>
          <cell r="K3514">
            <v>0</v>
          </cell>
          <cell r="L3514">
            <v>2.3800000000000002E-2</v>
          </cell>
          <cell r="M3514" t="str">
            <v>SUBTOTAL $</v>
          </cell>
          <cell r="N3514">
            <v>0</v>
          </cell>
          <cell r="O3514">
            <v>1541</v>
          </cell>
          <cell r="P3514">
            <v>0</v>
          </cell>
          <cell r="Q3514">
            <v>0</v>
          </cell>
          <cell r="T3514">
            <v>0</v>
          </cell>
        </row>
        <row r="3515">
          <cell r="C3515" t="str">
            <v>II. MATERIALES</v>
          </cell>
          <cell r="D3515">
            <v>0</v>
          </cell>
          <cell r="E3515">
            <v>0</v>
          </cell>
          <cell r="F3515">
            <v>0</v>
          </cell>
          <cell r="G3515">
            <v>0</v>
          </cell>
          <cell r="H3515">
            <v>0</v>
          </cell>
          <cell r="I3515">
            <v>0</v>
          </cell>
          <cell r="J3515">
            <v>0</v>
          </cell>
          <cell r="K3515">
            <v>0</v>
          </cell>
          <cell r="L3515">
            <v>0</v>
          </cell>
          <cell r="M3515">
            <v>0</v>
          </cell>
          <cell r="N3515">
            <v>0</v>
          </cell>
          <cell r="O3515">
            <v>0</v>
          </cell>
          <cell r="P3515">
            <v>0</v>
          </cell>
          <cell r="Q3515">
            <v>0</v>
          </cell>
          <cell r="T3515">
            <v>0</v>
          </cell>
        </row>
        <row r="3516">
          <cell r="C3516">
            <v>0</v>
          </cell>
          <cell r="D3516">
            <v>0</v>
          </cell>
          <cell r="E3516">
            <v>0</v>
          </cell>
          <cell r="F3516">
            <v>0</v>
          </cell>
          <cell r="G3516">
            <v>0</v>
          </cell>
          <cell r="H3516">
            <v>0</v>
          </cell>
          <cell r="I3516">
            <v>0</v>
          </cell>
          <cell r="J3516">
            <v>0</v>
          </cell>
          <cell r="K3516">
            <v>0</v>
          </cell>
          <cell r="L3516">
            <v>0</v>
          </cell>
          <cell r="M3516">
            <v>0</v>
          </cell>
          <cell r="N3516">
            <v>0</v>
          </cell>
          <cell r="O3516">
            <v>0</v>
          </cell>
          <cell r="P3516">
            <v>0</v>
          </cell>
          <cell r="Q3516">
            <v>0</v>
          </cell>
          <cell r="T3516">
            <v>0</v>
          </cell>
        </row>
        <row r="3517">
          <cell r="C3517" t="str">
            <v>DESCRIPCIÓN</v>
          </cell>
          <cell r="D3517">
            <v>0</v>
          </cell>
          <cell r="E3517">
            <v>0</v>
          </cell>
          <cell r="F3517">
            <v>0</v>
          </cell>
          <cell r="G3517">
            <v>0</v>
          </cell>
          <cell r="H3517">
            <v>0</v>
          </cell>
          <cell r="I3517">
            <v>0</v>
          </cell>
          <cell r="J3517">
            <v>0</v>
          </cell>
          <cell r="K3517" t="str">
            <v>UNIDAD</v>
          </cell>
          <cell r="L3517" t="str">
            <v>CANTIDAD</v>
          </cell>
          <cell r="M3517" t="str">
            <v>PRECIO UNIT.</v>
          </cell>
          <cell r="N3517">
            <v>0</v>
          </cell>
          <cell r="O3517" t="str">
            <v>Vr. UNITARIO</v>
          </cell>
          <cell r="P3517">
            <v>0</v>
          </cell>
          <cell r="Q3517">
            <v>0</v>
          </cell>
          <cell r="T3517">
            <v>0</v>
          </cell>
        </row>
        <row r="3518">
          <cell r="C3518" t="str">
            <v>Tablilla machihembrada de pino silvestre (Pinus sylvestris), de 8 x 1cm de espesor, para entablado en losas de madera.</v>
          </cell>
          <cell r="D3518">
            <v>0</v>
          </cell>
          <cell r="E3518">
            <v>0</v>
          </cell>
          <cell r="F3518">
            <v>0</v>
          </cell>
          <cell r="G3518">
            <v>0</v>
          </cell>
          <cell r="H3518">
            <v>0</v>
          </cell>
          <cell r="I3518">
            <v>0</v>
          </cell>
          <cell r="J3518">
            <v>0</v>
          </cell>
          <cell r="K3518" t="str">
            <v>m2</v>
          </cell>
          <cell r="L3518">
            <v>1.1000000000000001</v>
          </cell>
          <cell r="M3518">
            <v>38035</v>
          </cell>
          <cell r="N3518">
            <v>0</v>
          </cell>
          <cell r="O3518">
            <v>41839</v>
          </cell>
          <cell r="P3518">
            <v>0</v>
          </cell>
          <cell r="Q3518">
            <v>0</v>
          </cell>
          <cell r="R3518">
            <v>248.6</v>
          </cell>
          <cell r="T3518" t="str">
            <v>Tablilla machihembrada de pino silvestre (Pinus sylvestris), de 8 x 1cm de espesor, para entablado en losas de madera.</v>
          </cell>
        </row>
        <row r="3519">
          <cell r="C3519" t="str">
            <v>Barniz Exterior Para madera - Base Aceite</v>
          </cell>
          <cell r="D3519">
            <v>0</v>
          </cell>
          <cell r="E3519">
            <v>0</v>
          </cell>
          <cell r="F3519">
            <v>0</v>
          </cell>
          <cell r="G3519">
            <v>0</v>
          </cell>
          <cell r="H3519">
            <v>0</v>
          </cell>
          <cell r="I3519">
            <v>0</v>
          </cell>
          <cell r="J3519">
            <v>0</v>
          </cell>
          <cell r="K3519" t="str">
            <v>gl</v>
          </cell>
          <cell r="L3519">
            <v>0.14000000000000001</v>
          </cell>
          <cell r="M3519">
            <v>81947</v>
          </cell>
          <cell r="N3519">
            <v>0</v>
          </cell>
          <cell r="O3519">
            <v>11473</v>
          </cell>
          <cell r="P3519">
            <v>0</v>
          </cell>
          <cell r="Q3519">
            <v>0</v>
          </cell>
          <cell r="R3519">
            <v>31.64</v>
          </cell>
          <cell r="T3519" t="str">
            <v>Barniz Exterior Para madera - Base Aceite</v>
          </cell>
        </row>
        <row r="3520">
          <cell r="C3520" t="str">
            <v>Clavos Hierro 2 1/2 Pulgadas 350 Gramos(105 Clavos Apx Caja)</v>
          </cell>
          <cell r="D3520">
            <v>0</v>
          </cell>
          <cell r="E3520">
            <v>0</v>
          </cell>
          <cell r="F3520">
            <v>0</v>
          </cell>
          <cell r="G3520">
            <v>0</v>
          </cell>
          <cell r="H3520">
            <v>0</v>
          </cell>
          <cell r="I3520">
            <v>0</v>
          </cell>
          <cell r="J3520">
            <v>0</v>
          </cell>
          <cell r="K3520" t="str">
            <v>u</v>
          </cell>
          <cell r="L3520">
            <v>0.05</v>
          </cell>
          <cell r="M3520">
            <v>4620</v>
          </cell>
          <cell r="N3520">
            <v>0</v>
          </cell>
          <cell r="O3520">
            <v>231</v>
          </cell>
          <cell r="P3520">
            <v>0</v>
          </cell>
          <cell r="Q3520">
            <v>0</v>
          </cell>
          <cell r="R3520">
            <v>11.3</v>
          </cell>
          <cell r="T3520" t="str">
            <v>Clavos Hierro 2 1/2 Pulgadas 350 Gramos(105 Clavos Apx Caja)</v>
          </cell>
        </row>
        <row r="3521">
          <cell r="C3521">
            <v>0</v>
          </cell>
          <cell r="D3521">
            <v>0</v>
          </cell>
          <cell r="E3521">
            <v>0</v>
          </cell>
          <cell r="F3521">
            <v>0</v>
          </cell>
          <cell r="G3521">
            <v>0</v>
          </cell>
          <cell r="H3521">
            <v>0</v>
          </cell>
          <cell r="I3521">
            <v>0</v>
          </cell>
          <cell r="J3521">
            <v>0</v>
          </cell>
          <cell r="K3521" t="str">
            <v/>
          </cell>
          <cell r="L3521">
            <v>0</v>
          </cell>
          <cell r="M3521">
            <v>0</v>
          </cell>
          <cell r="N3521">
            <v>0</v>
          </cell>
          <cell r="O3521">
            <v>0</v>
          </cell>
          <cell r="P3521">
            <v>0</v>
          </cell>
          <cell r="Q3521">
            <v>0</v>
          </cell>
          <cell r="R3521">
            <v>0</v>
          </cell>
          <cell r="T3521">
            <v>0</v>
          </cell>
        </row>
        <row r="3522">
          <cell r="C3522">
            <v>0</v>
          </cell>
          <cell r="D3522">
            <v>0</v>
          </cell>
          <cell r="E3522">
            <v>0</v>
          </cell>
          <cell r="F3522">
            <v>0</v>
          </cell>
          <cell r="G3522">
            <v>0</v>
          </cell>
          <cell r="H3522">
            <v>0</v>
          </cell>
          <cell r="I3522">
            <v>0</v>
          </cell>
          <cell r="J3522">
            <v>0</v>
          </cell>
          <cell r="K3522" t="str">
            <v/>
          </cell>
          <cell r="L3522">
            <v>0</v>
          </cell>
          <cell r="M3522">
            <v>0</v>
          </cell>
          <cell r="N3522">
            <v>0</v>
          </cell>
          <cell r="O3522">
            <v>0</v>
          </cell>
          <cell r="P3522">
            <v>0</v>
          </cell>
          <cell r="Q3522">
            <v>0</v>
          </cell>
          <cell r="R3522">
            <v>0</v>
          </cell>
          <cell r="T3522">
            <v>0</v>
          </cell>
        </row>
        <row r="3523">
          <cell r="C3523">
            <v>0</v>
          </cell>
          <cell r="D3523">
            <v>0</v>
          </cell>
          <cell r="E3523">
            <v>0</v>
          </cell>
          <cell r="F3523">
            <v>0</v>
          </cell>
          <cell r="G3523">
            <v>0</v>
          </cell>
          <cell r="H3523">
            <v>0</v>
          </cell>
          <cell r="I3523">
            <v>0</v>
          </cell>
          <cell r="J3523">
            <v>0</v>
          </cell>
          <cell r="K3523" t="str">
            <v/>
          </cell>
          <cell r="L3523">
            <v>0</v>
          </cell>
          <cell r="M3523">
            <v>0</v>
          </cell>
          <cell r="N3523">
            <v>0</v>
          </cell>
          <cell r="O3523">
            <v>0</v>
          </cell>
          <cell r="P3523">
            <v>0</v>
          </cell>
          <cell r="Q3523">
            <v>0</v>
          </cell>
          <cell r="R3523">
            <v>0</v>
          </cell>
          <cell r="T3523">
            <v>0</v>
          </cell>
        </row>
        <row r="3524">
          <cell r="C3524">
            <v>0</v>
          </cell>
          <cell r="D3524">
            <v>0</v>
          </cell>
          <cell r="E3524">
            <v>0</v>
          </cell>
          <cell r="F3524">
            <v>0</v>
          </cell>
          <cell r="G3524">
            <v>0</v>
          </cell>
          <cell r="H3524">
            <v>0</v>
          </cell>
          <cell r="I3524">
            <v>0</v>
          </cell>
          <cell r="J3524">
            <v>0</v>
          </cell>
          <cell r="K3524" t="str">
            <v/>
          </cell>
          <cell r="L3524">
            <v>0</v>
          </cell>
          <cell r="M3524">
            <v>0</v>
          </cell>
          <cell r="N3524">
            <v>0</v>
          </cell>
          <cell r="O3524">
            <v>0</v>
          </cell>
          <cell r="P3524">
            <v>0</v>
          </cell>
          <cell r="Q3524">
            <v>0</v>
          </cell>
          <cell r="R3524">
            <v>0</v>
          </cell>
          <cell r="T3524">
            <v>0</v>
          </cell>
        </row>
        <row r="3525">
          <cell r="C3525">
            <v>0</v>
          </cell>
          <cell r="D3525">
            <v>0</v>
          </cell>
          <cell r="E3525">
            <v>0</v>
          </cell>
          <cell r="F3525">
            <v>0</v>
          </cell>
          <cell r="G3525">
            <v>0</v>
          </cell>
          <cell r="H3525">
            <v>0</v>
          </cell>
          <cell r="I3525">
            <v>0</v>
          </cell>
          <cell r="J3525">
            <v>0</v>
          </cell>
          <cell r="K3525">
            <v>0</v>
          </cell>
          <cell r="L3525">
            <v>0.82850000000000001</v>
          </cell>
          <cell r="M3525" t="str">
            <v>SUBTOTAL $</v>
          </cell>
          <cell r="N3525">
            <v>0</v>
          </cell>
          <cell r="O3525">
            <v>53543</v>
          </cell>
          <cell r="P3525">
            <v>0</v>
          </cell>
          <cell r="Q3525">
            <v>0</v>
          </cell>
          <cell r="T3525">
            <v>0</v>
          </cell>
        </row>
        <row r="3526">
          <cell r="C3526" t="str">
            <v>III. TRANSPORTES</v>
          </cell>
          <cell r="D3526">
            <v>0</v>
          </cell>
          <cell r="E3526">
            <v>0</v>
          </cell>
          <cell r="F3526">
            <v>0</v>
          </cell>
          <cell r="G3526">
            <v>0</v>
          </cell>
          <cell r="H3526">
            <v>0</v>
          </cell>
          <cell r="I3526">
            <v>0</v>
          </cell>
          <cell r="J3526">
            <v>0</v>
          </cell>
          <cell r="K3526">
            <v>0</v>
          </cell>
          <cell r="L3526">
            <v>0</v>
          </cell>
          <cell r="M3526">
            <v>0</v>
          </cell>
          <cell r="N3526">
            <v>0</v>
          </cell>
          <cell r="O3526">
            <v>0</v>
          </cell>
          <cell r="P3526">
            <v>0</v>
          </cell>
          <cell r="Q3526">
            <v>0</v>
          </cell>
          <cell r="T3526">
            <v>0</v>
          </cell>
        </row>
        <row r="3527">
          <cell r="C3527">
            <v>0</v>
          </cell>
          <cell r="D3527">
            <v>0</v>
          </cell>
          <cell r="E3527">
            <v>0</v>
          </cell>
          <cell r="F3527">
            <v>0</v>
          </cell>
          <cell r="G3527">
            <v>0</v>
          </cell>
          <cell r="H3527">
            <v>0</v>
          </cell>
          <cell r="I3527">
            <v>0</v>
          </cell>
          <cell r="J3527">
            <v>0</v>
          </cell>
          <cell r="K3527">
            <v>0</v>
          </cell>
          <cell r="L3527">
            <v>0</v>
          </cell>
          <cell r="M3527">
            <v>0</v>
          </cell>
          <cell r="N3527">
            <v>0</v>
          </cell>
          <cell r="O3527">
            <v>0</v>
          </cell>
          <cell r="P3527">
            <v>0</v>
          </cell>
          <cell r="Q3527">
            <v>0</v>
          </cell>
          <cell r="T3527">
            <v>0</v>
          </cell>
        </row>
        <row r="3528">
          <cell r="C3528" t="str">
            <v>MATERIAL</v>
          </cell>
          <cell r="D3528">
            <v>0</v>
          </cell>
          <cell r="E3528">
            <v>0</v>
          </cell>
          <cell r="F3528">
            <v>0</v>
          </cell>
          <cell r="G3528">
            <v>0</v>
          </cell>
          <cell r="H3528">
            <v>0</v>
          </cell>
          <cell r="I3528">
            <v>0</v>
          </cell>
          <cell r="J3528" t="str">
            <v>VOL. o PESO</v>
          </cell>
          <cell r="K3528" t="str">
            <v>DISTANCIA</v>
          </cell>
          <cell r="L3528" t="str">
            <v>M3 o Ton/Km</v>
          </cell>
          <cell r="M3528" t="str">
            <v>TARIFA</v>
          </cell>
          <cell r="N3528">
            <v>0</v>
          </cell>
          <cell r="O3528" t="str">
            <v>Vr. UNITARIO</v>
          </cell>
          <cell r="P3528">
            <v>0</v>
          </cell>
          <cell r="Q3528">
            <v>0</v>
          </cell>
          <cell r="T3528">
            <v>0</v>
          </cell>
        </row>
        <row r="3529">
          <cell r="C3529" t="str">
            <v>Transporte de materiales 2</v>
          </cell>
          <cell r="D3529">
            <v>0</v>
          </cell>
          <cell r="E3529">
            <v>0</v>
          </cell>
          <cell r="F3529">
            <v>0</v>
          </cell>
          <cell r="G3529">
            <v>0</v>
          </cell>
          <cell r="H3529">
            <v>0</v>
          </cell>
          <cell r="I3529">
            <v>0</v>
          </cell>
          <cell r="J3529" t="str">
            <v>tkm</v>
          </cell>
          <cell r="K3529">
            <v>100</v>
          </cell>
          <cell r="L3529">
            <v>5.9999999999999995E-4</v>
          </cell>
          <cell r="M3529">
            <v>1350</v>
          </cell>
          <cell r="N3529">
            <v>0</v>
          </cell>
          <cell r="O3529">
            <v>81</v>
          </cell>
          <cell r="P3529">
            <v>0</v>
          </cell>
          <cell r="Q3529">
            <v>0</v>
          </cell>
          <cell r="R3529">
            <v>13.56</v>
          </cell>
          <cell r="T3529" t="str">
            <v>Transporte de materiales 2</v>
          </cell>
        </row>
        <row r="3530">
          <cell r="C3530">
            <v>0</v>
          </cell>
          <cell r="D3530">
            <v>0</v>
          </cell>
          <cell r="E3530">
            <v>0</v>
          </cell>
          <cell r="F3530">
            <v>0</v>
          </cell>
          <cell r="G3530">
            <v>0</v>
          </cell>
          <cell r="H3530">
            <v>0</v>
          </cell>
          <cell r="I3530">
            <v>0</v>
          </cell>
          <cell r="J3530" t="str">
            <v/>
          </cell>
          <cell r="K3530">
            <v>0</v>
          </cell>
          <cell r="L3530">
            <v>0</v>
          </cell>
          <cell r="M3530">
            <v>0</v>
          </cell>
          <cell r="N3530">
            <v>0</v>
          </cell>
          <cell r="O3530">
            <v>0</v>
          </cell>
          <cell r="P3530">
            <v>0</v>
          </cell>
          <cell r="Q3530">
            <v>0</v>
          </cell>
          <cell r="R3530">
            <v>0</v>
          </cell>
          <cell r="T3530">
            <v>0</v>
          </cell>
        </row>
        <row r="3531">
          <cell r="C3531">
            <v>0</v>
          </cell>
          <cell r="D3531">
            <v>0</v>
          </cell>
          <cell r="E3531">
            <v>0</v>
          </cell>
          <cell r="F3531">
            <v>0</v>
          </cell>
          <cell r="G3531">
            <v>0</v>
          </cell>
          <cell r="H3531">
            <v>0</v>
          </cell>
          <cell r="I3531">
            <v>0</v>
          </cell>
          <cell r="J3531" t="str">
            <v/>
          </cell>
          <cell r="K3531">
            <v>0</v>
          </cell>
          <cell r="L3531">
            <v>0</v>
          </cell>
          <cell r="M3531">
            <v>0</v>
          </cell>
          <cell r="N3531">
            <v>0</v>
          </cell>
          <cell r="O3531">
            <v>0</v>
          </cell>
          <cell r="P3531">
            <v>0</v>
          </cell>
          <cell r="Q3531">
            <v>0</v>
          </cell>
          <cell r="R3531">
            <v>0</v>
          </cell>
          <cell r="T3531">
            <v>0</v>
          </cell>
        </row>
        <row r="3532">
          <cell r="C3532">
            <v>0</v>
          </cell>
          <cell r="D3532">
            <v>0</v>
          </cell>
          <cell r="E3532">
            <v>0</v>
          </cell>
          <cell r="F3532">
            <v>0</v>
          </cell>
          <cell r="G3532">
            <v>0</v>
          </cell>
          <cell r="H3532">
            <v>0</v>
          </cell>
          <cell r="I3532">
            <v>0</v>
          </cell>
          <cell r="J3532">
            <v>0</v>
          </cell>
          <cell r="K3532">
            <v>0</v>
          </cell>
          <cell r="L3532">
            <v>1.2999999999999999E-3</v>
          </cell>
          <cell r="M3532" t="str">
            <v>SUBTOTAL $</v>
          </cell>
          <cell r="N3532">
            <v>0</v>
          </cell>
          <cell r="O3532">
            <v>81</v>
          </cell>
          <cell r="P3532">
            <v>0</v>
          </cell>
          <cell r="Q3532">
            <v>0</v>
          </cell>
          <cell r="T3532">
            <v>0</v>
          </cell>
        </row>
        <row r="3533">
          <cell r="C3533" t="str">
            <v>IV. MANO DE OBRA</v>
          </cell>
          <cell r="D3533">
            <v>0</v>
          </cell>
          <cell r="E3533">
            <v>0</v>
          </cell>
          <cell r="F3533">
            <v>0</v>
          </cell>
          <cell r="G3533">
            <v>0</v>
          </cell>
          <cell r="H3533">
            <v>0</v>
          </cell>
          <cell r="I3533">
            <v>0</v>
          </cell>
          <cell r="J3533">
            <v>0</v>
          </cell>
          <cell r="K3533">
            <v>0</v>
          </cell>
          <cell r="L3533">
            <v>0</v>
          </cell>
          <cell r="M3533">
            <v>0</v>
          </cell>
          <cell r="N3533">
            <v>0</v>
          </cell>
          <cell r="O3533">
            <v>0</v>
          </cell>
          <cell r="P3533">
            <v>0</v>
          </cell>
          <cell r="Q3533">
            <v>0</v>
          </cell>
          <cell r="T3533">
            <v>0</v>
          </cell>
        </row>
        <row r="3534">
          <cell r="C3534">
            <v>0</v>
          </cell>
          <cell r="D3534">
            <v>0</v>
          </cell>
          <cell r="E3534">
            <v>0</v>
          </cell>
          <cell r="F3534">
            <v>0</v>
          </cell>
          <cell r="G3534">
            <v>0</v>
          </cell>
          <cell r="H3534">
            <v>0</v>
          </cell>
          <cell r="I3534">
            <v>0</v>
          </cell>
          <cell r="J3534">
            <v>0</v>
          </cell>
          <cell r="K3534">
            <v>0</v>
          </cell>
          <cell r="L3534">
            <v>0</v>
          </cell>
          <cell r="M3534">
            <v>0</v>
          </cell>
          <cell r="N3534">
            <v>0</v>
          </cell>
          <cell r="O3534">
            <v>0</v>
          </cell>
          <cell r="P3534">
            <v>0</v>
          </cell>
          <cell r="Q3534">
            <v>0</v>
          </cell>
          <cell r="T3534">
            <v>0</v>
          </cell>
        </row>
        <row r="3535">
          <cell r="C3535" t="str">
            <v>TRABAJADOR</v>
          </cell>
          <cell r="D3535">
            <v>0</v>
          </cell>
          <cell r="E3535">
            <v>0</v>
          </cell>
          <cell r="F3535">
            <v>0</v>
          </cell>
          <cell r="G3535">
            <v>0</v>
          </cell>
          <cell r="H3535">
            <v>0</v>
          </cell>
          <cell r="I3535" t="str">
            <v>CANTIDAD</v>
          </cell>
          <cell r="J3535" t="str">
            <v>JORNAL</v>
          </cell>
          <cell r="K3535" t="str">
            <v>PRESTACIONES</v>
          </cell>
          <cell r="L3535" t="str">
            <v>JORNAL TOTAL</v>
          </cell>
          <cell r="M3535" t="str">
            <v>RENDIMIENTO</v>
          </cell>
          <cell r="N3535">
            <v>0</v>
          </cell>
          <cell r="O3535" t="str">
            <v>Vr. UNITARIO</v>
          </cell>
          <cell r="P3535">
            <v>0</v>
          </cell>
          <cell r="Q3535">
            <v>0</v>
          </cell>
          <cell r="R3535">
            <v>0</v>
          </cell>
          <cell r="T3535">
            <v>0</v>
          </cell>
        </row>
        <row r="3536">
          <cell r="C3536" t="str">
            <v>Oficial</v>
          </cell>
          <cell r="D3536">
            <v>0</v>
          </cell>
          <cell r="E3536">
            <v>0</v>
          </cell>
          <cell r="F3536">
            <v>0</v>
          </cell>
          <cell r="G3536">
            <v>0</v>
          </cell>
          <cell r="H3536">
            <v>0</v>
          </cell>
          <cell r="I3536">
            <v>1</v>
          </cell>
          <cell r="J3536">
            <v>88160</v>
          </cell>
          <cell r="K3536">
            <v>1.6933</v>
          </cell>
          <cell r="L3536">
            <v>149281</v>
          </cell>
          <cell r="M3536">
            <v>35</v>
          </cell>
          <cell r="N3536">
            <v>0</v>
          </cell>
          <cell r="O3536">
            <v>4265</v>
          </cell>
          <cell r="P3536">
            <v>0</v>
          </cell>
          <cell r="Q3536">
            <v>0</v>
          </cell>
          <cell r="R3536">
            <v>6.46</v>
          </cell>
          <cell r="T3536" t="str">
            <v>Oficial</v>
          </cell>
        </row>
        <row r="3537">
          <cell r="C3537" t="str">
            <v>Ayudante Entendido</v>
          </cell>
          <cell r="D3537">
            <v>0</v>
          </cell>
          <cell r="E3537">
            <v>0</v>
          </cell>
          <cell r="F3537">
            <v>0</v>
          </cell>
          <cell r="G3537">
            <v>0</v>
          </cell>
          <cell r="H3537">
            <v>0</v>
          </cell>
          <cell r="I3537">
            <v>1</v>
          </cell>
          <cell r="J3537">
            <v>60367</v>
          </cell>
          <cell r="K3537">
            <v>1.7181</v>
          </cell>
          <cell r="L3537">
            <v>103717</v>
          </cell>
          <cell r="M3537">
            <v>35</v>
          </cell>
          <cell r="N3537">
            <v>0</v>
          </cell>
          <cell r="O3537">
            <v>2963</v>
          </cell>
          <cell r="P3537">
            <v>0</v>
          </cell>
          <cell r="Q3537">
            <v>0</v>
          </cell>
          <cell r="R3537">
            <v>6.46</v>
          </cell>
          <cell r="T3537" t="str">
            <v>Ayudante Entendido</v>
          </cell>
        </row>
        <row r="3538">
          <cell r="C3538" t="str">
            <v>Ayudante Raso</v>
          </cell>
          <cell r="D3538">
            <v>0</v>
          </cell>
          <cell r="E3538">
            <v>0</v>
          </cell>
          <cell r="F3538">
            <v>0</v>
          </cell>
          <cell r="G3538">
            <v>0</v>
          </cell>
          <cell r="H3538">
            <v>0</v>
          </cell>
          <cell r="I3538">
            <v>1</v>
          </cell>
          <cell r="J3538">
            <v>44900</v>
          </cell>
          <cell r="K3538">
            <v>1.744</v>
          </cell>
          <cell r="L3538">
            <v>78306</v>
          </cell>
          <cell r="M3538">
            <v>35</v>
          </cell>
          <cell r="N3538">
            <v>0</v>
          </cell>
          <cell r="O3538">
            <v>2237</v>
          </cell>
          <cell r="P3538">
            <v>0</v>
          </cell>
          <cell r="Q3538">
            <v>0</v>
          </cell>
          <cell r="R3538">
            <v>6.46</v>
          </cell>
          <cell r="T3538" t="str">
            <v>Ayudante Raso</v>
          </cell>
        </row>
        <row r="3539">
          <cell r="C3539">
            <v>0</v>
          </cell>
          <cell r="D3539">
            <v>0</v>
          </cell>
          <cell r="E3539">
            <v>0</v>
          </cell>
          <cell r="F3539">
            <v>0</v>
          </cell>
          <cell r="G3539">
            <v>0</v>
          </cell>
          <cell r="H3539">
            <v>0</v>
          </cell>
          <cell r="I3539">
            <v>0</v>
          </cell>
          <cell r="J3539">
            <v>0</v>
          </cell>
          <cell r="K3539">
            <v>0</v>
          </cell>
          <cell r="L3539">
            <v>0.1464</v>
          </cell>
          <cell r="M3539" t="str">
            <v>SUBTOTAL $</v>
          </cell>
          <cell r="N3539">
            <v>0</v>
          </cell>
          <cell r="O3539">
            <v>9465</v>
          </cell>
          <cell r="P3539">
            <v>0</v>
          </cell>
          <cell r="Q3539">
            <v>0</v>
          </cell>
          <cell r="T3539">
            <v>0</v>
          </cell>
        </row>
        <row r="3540">
          <cell r="C3540">
            <v>0</v>
          </cell>
          <cell r="D3540">
            <v>0</v>
          </cell>
          <cell r="E3540">
            <v>0</v>
          </cell>
          <cell r="F3540">
            <v>0</v>
          </cell>
          <cell r="G3540">
            <v>0</v>
          </cell>
          <cell r="H3540">
            <v>0</v>
          </cell>
          <cell r="I3540">
            <v>0</v>
          </cell>
          <cell r="J3540">
            <v>0</v>
          </cell>
          <cell r="K3540">
            <v>0</v>
          </cell>
          <cell r="L3540">
            <v>0</v>
          </cell>
          <cell r="M3540">
            <v>0</v>
          </cell>
          <cell r="N3540">
            <v>0</v>
          </cell>
          <cell r="O3540">
            <v>0</v>
          </cell>
          <cell r="P3540">
            <v>0</v>
          </cell>
          <cell r="Q3540">
            <v>0</v>
          </cell>
        </row>
        <row r="3541">
          <cell r="C3541" t="str">
            <v>TOTAL COSTO DIRECTO $</v>
          </cell>
          <cell r="D3541">
            <v>0</v>
          </cell>
          <cell r="E3541">
            <v>0</v>
          </cell>
          <cell r="F3541">
            <v>0</v>
          </cell>
          <cell r="G3541">
            <v>0</v>
          </cell>
          <cell r="H3541">
            <v>0</v>
          </cell>
          <cell r="I3541">
            <v>0</v>
          </cell>
          <cell r="J3541">
            <v>0</v>
          </cell>
          <cell r="K3541">
            <v>0</v>
          </cell>
          <cell r="L3541">
            <v>0</v>
          </cell>
          <cell r="M3541">
            <v>0</v>
          </cell>
          <cell r="N3541">
            <v>0</v>
          </cell>
          <cell r="O3541">
            <v>64630</v>
          </cell>
          <cell r="P3541">
            <v>0</v>
          </cell>
          <cell r="Q3541">
            <v>0</v>
          </cell>
        </row>
        <row r="3542">
          <cell r="C3542" t="str">
            <v>V. COSTOS INDIRECTOS</v>
          </cell>
          <cell r="D3542">
            <v>0</v>
          </cell>
          <cell r="E3542">
            <v>0</v>
          </cell>
          <cell r="F3542">
            <v>0</v>
          </cell>
          <cell r="G3542">
            <v>0</v>
          </cell>
          <cell r="H3542">
            <v>0</v>
          </cell>
          <cell r="I3542">
            <v>0</v>
          </cell>
          <cell r="J3542">
            <v>0</v>
          </cell>
          <cell r="K3542">
            <v>0</v>
          </cell>
          <cell r="L3542">
            <v>0</v>
          </cell>
          <cell r="M3542">
            <v>0</v>
          </cell>
          <cell r="N3542">
            <v>0</v>
          </cell>
          <cell r="O3542">
            <v>0</v>
          </cell>
          <cell r="P3542">
            <v>0</v>
          </cell>
          <cell r="Q3542">
            <v>0</v>
          </cell>
        </row>
        <row r="3543">
          <cell r="C3543">
            <v>0</v>
          </cell>
          <cell r="D3543">
            <v>0</v>
          </cell>
          <cell r="E3543">
            <v>0</v>
          </cell>
          <cell r="F3543">
            <v>0</v>
          </cell>
          <cell r="G3543">
            <v>0</v>
          </cell>
          <cell r="H3543">
            <v>0</v>
          </cell>
          <cell r="I3543">
            <v>0</v>
          </cell>
          <cell r="J3543">
            <v>0</v>
          </cell>
          <cell r="K3543">
            <v>0</v>
          </cell>
          <cell r="L3543">
            <v>0</v>
          </cell>
          <cell r="M3543">
            <v>0</v>
          </cell>
          <cell r="N3543">
            <v>0</v>
          </cell>
          <cell r="O3543">
            <v>0</v>
          </cell>
          <cell r="P3543">
            <v>0</v>
          </cell>
          <cell r="Q3543">
            <v>0</v>
          </cell>
        </row>
        <row r="3544">
          <cell r="C3544" t="str">
            <v>Descripción</v>
          </cell>
          <cell r="D3544">
            <v>0</v>
          </cell>
          <cell r="E3544">
            <v>0</v>
          </cell>
          <cell r="F3544">
            <v>0</v>
          </cell>
          <cell r="G3544">
            <v>0</v>
          </cell>
          <cell r="H3544">
            <v>0</v>
          </cell>
          <cell r="I3544">
            <v>0</v>
          </cell>
          <cell r="J3544">
            <v>0</v>
          </cell>
          <cell r="K3544">
            <v>0</v>
          </cell>
          <cell r="L3544" t="str">
            <v>Porcentaje</v>
          </cell>
          <cell r="M3544" t="str">
            <v>Valor Total</v>
          </cell>
          <cell r="N3544">
            <v>0</v>
          </cell>
          <cell r="O3544">
            <v>0</v>
          </cell>
          <cell r="P3544">
            <v>0</v>
          </cell>
          <cell r="Q3544">
            <v>0</v>
          </cell>
        </row>
        <row r="3545">
          <cell r="C3545" t="str">
            <v>ADMINISTRACION</v>
          </cell>
          <cell r="D3545">
            <v>0</v>
          </cell>
          <cell r="E3545">
            <v>0</v>
          </cell>
          <cell r="F3545">
            <v>0</v>
          </cell>
          <cell r="G3545">
            <v>0</v>
          </cell>
          <cell r="H3545">
            <v>0</v>
          </cell>
          <cell r="I3545">
            <v>0</v>
          </cell>
          <cell r="J3545">
            <v>0</v>
          </cell>
          <cell r="K3545">
            <v>0</v>
          </cell>
          <cell r="L3545">
            <v>0.23930000000000001</v>
          </cell>
          <cell r="M3545">
            <v>15466</v>
          </cell>
          <cell r="N3545">
            <v>0</v>
          </cell>
          <cell r="O3545">
            <v>0</v>
          </cell>
          <cell r="P3545">
            <v>0</v>
          </cell>
          <cell r="Q3545">
            <v>0</v>
          </cell>
        </row>
        <row r="3546">
          <cell r="C3546" t="str">
            <v xml:space="preserve">IMPREVISTOS </v>
          </cell>
          <cell r="D3546">
            <v>0</v>
          </cell>
          <cell r="E3546">
            <v>0</v>
          </cell>
          <cell r="F3546">
            <v>0</v>
          </cell>
          <cell r="G3546">
            <v>0</v>
          </cell>
          <cell r="H3546">
            <v>0</v>
          </cell>
          <cell r="I3546">
            <v>0</v>
          </cell>
          <cell r="J3546">
            <v>0</v>
          </cell>
          <cell r="K3546">
            <v>0</v>
          </cell>
          <cell r="L3546">
            <v>0</v>
          </cell>
          <cell r="M3546">
            <v>0</v>
          </cell>
          <cell r="N3546">
            <v>0</v>
          </cell>
          <cell r="O3546">
            <v>0</v>
          </cell>
          <cell r="P3546">
            <v>0</v>
          </cell>
          <cell r="Q3546">
            <v>0</v>
          </cell>
        </row>
        <row r="3547">
          <cell r="C3547" t="str">
            <v>UTILIDAD</v>
          </cell>
          <cell r="D3547">
            <v>0</v>
          </cell>
          <cell r="E3547">
            <v>0</v>
          </cell>
          <cell r="F3547">
            <v>0</v>
          </cell>
          <cell r="G3547">
            <v>0</v>
          </cell>
          <cell r="H3547">
            <v>0</v>
          </cell>
          <cell r="I3547">
            <v>0</v>
          </cell>
          <cell r="J3547">
            <v>0</v>
          </cell>
          <cell r="K3547">
            <v>0</v>
          </cell>
          <cell r="L3547">
            <v>0.05</v>
          </cell>
          <cell r="M3547">
            <v>3232</v>
          </cell>
          <cell r="N3547">
            <v>0</v>
          </cell>
          <cell r="O3547">
            <v>0</v>
          </cell>
          <cell r="P3547">
            <v>0</v>
          </cell>
          <cell r="Q3547">
            <v>0</v>
          </cell>
        </row>
        <row r="3548">
          <cell r="C3548" t="str">
            <v>SUBTOTAL $</v>
          </cell>
          <cell r="D3548">
            <v>0</v>
          </cell>
          <cell r="E3548">
            <v>0</v>
          </cell>
          <cell r="F3548">
            <v>0</v>
          </cell>
          <cell r="G3548">
            <v>0</v>
          </cell>
          <cell r="H3548">
            <v>0</v>
          </cell>
          <cell r="I3548">
            <v>0</v>
          </cell>
          <cell r="J3548">
            <v>0</v>
          </cell>
          <cell r="K3548">
            <v>0</v>
          </cell>
          <cell r="L3548">
            <v>0</v>
          </cell>
          <cell r="M3548">
            <v>0</v>
          </cell>
          <cell r="N3548">
            <v>0</v>
          </cell>
          <cell r="O3548">
            <v>18698</v>
          </cell>
          <cell r="P3548">
            <v>0</v>
          </cell>
          <cell r="Q3548">
            <v>0</v>
          </cell>
        </row>
        <row r="3549">
          <cell r="C3549">
            <v>0</v>
          </cell>
          <cell r="D3549">
            <v>0</v>
          </cell>
          <cell r="E3549">
            <v>0</v>
          </cell>
          <cell r="F3549">
            <v>0</v>
          </cell>
          <cell r="G3549">
            <v>0</v>
          </cell>
          <cell r="H3549">
            <v>0</v>
          </cell>
          <cell r="I3549">
            <v>0</v>
          </cell>
          <cell r="J3549">
            <v>0</v>
          </cell>
          <cell r="K3549">
            <v>0</v>
          </cell>
          <cell r="L3549">
            <v>0</v>
          </cell>
          <cell r="M3549">
            <v>0</v>
          </cell>
          <cell r="N3549">
            <v>0</v>
          </cell>
          <cell r="O3549">
            <v>0</v>
          </cell>
          <cell r="P3549">
            <v>0</v>
          </cell>
          <cell r="Q3549">
            <v>0</v>
          </cell>
        </row>
        <row r="3550">
          <cell r="C3550" t="str">
            <v>Precio Unitario Total Aproximado al peso $</v>
          </cell>
          <cell r="D3550">
            <v>0</v>
          </cell>
          <cell r="E3550">
            <v>0</v>
          </cell>
          <cell r="F3550">
            <v>0</v>
          </cell>
          <cell r="G3550">
            <v>0</v>
          </cell>
          <cell r="H3550">
            <v>0</v>
          </cell>
          <cell r="I3550">
            <v>0</v>
          </cell>
          <cell r="J3550">
            <v>0</v>
          </cell>
          <cell r="K3550">
            <v>0</v>
          </cell>
          <cell r="L3550">
            <v>0</v>
          </cell>
          <cell r="M3550">
            <v>0</v>
          </cell>
          <cell r="N3550">
            <v>0</v>
          </cell>
          <cell r="O3550">
            <v>83328</v>
          </cell>
          <cell r="P3550">
            <v>0</v>
          </cell>
          <cell r="Q3550">
            <v>0</v>
          </cell>
        </row>
        <row r="3551">
          <cell r="C3551">
            <v>0</v>
          </cell>
          <cell r="D3551">
            <v>0</v>
          </cell>
          <cell r="E3551">
            <v>0</v>
          </cell>
          <cell r="F3551">
            <v>0</v>
          </cell>
          <cell r="G3551">
            <v>0</v>
          </cell>
          <cell r="H3551">
            <v>0</v>
          </cell>
          <cell r="I3551">
            <v>0</v>
          </cell>
          <cell r="J3551">
            <v>0</v>
          </cell>
          <cell r="K3551">
            <v>0</v>
          </cell>
          <cell r="L3551">
            <v>0</v>
          </cell>
          <cell r="M3551">
            <v>0</v>
          </cell>
          <cell r="N3551">
            <v>0</v>
          </cell>
          <cell r="O3551">
            <v>0</v>
          </cell>
          <cell r="P3551">
            <v>0</v>
          </cell>
          <cell r="Q3551">
            <v>0</v>
          </cell>
        </row>
        <row r="3552">
          <cell r="C3552">
            <v>0</v>
          </cell>
          <cell r="D3552">
            <v>0</v>
          </cell>
          <cell r="E3552">
            <v>0</v>
          </cell>
          <cell r="F3552">
            <v>0</v>
          </cell>
          <cell r="G3552">
            <v>0</v>
          </cell>
          <cell r="H3552">
            <v>0</v>
          </cell>
          <cell r="I3552">
            <v>0</v>
          </cell>
          <cell r="J3552">
            <v>0</v>
          </cell>
          <cell r="K3552">
            <v>0</v>
          </cell>
          <cell r="L3552">
            <v>0</v>
          </cell>
          <cell r="M3552">
            <v>0</v>
          </cell>
          <cell r="N3552">
            <v>0</v>
          </cell>
          <cell r="O3552">
            <v>0</v>
          </cell>
          <cell r="P3552">
            <v>0</v>
          </cell>
          <cell r="Q3552">
            <v>0</v>
          </cell>
        </row>
        <row r="3553">
          <cell r="C3553">
            <v>0</v>
          </cell>
          <cell r="D3553">
            <v>0</v>
          </cell>
          <cell r="E3553">
            <v>0</v>
          </cell>
          <cell r="F3553">
            <v>0</v>
          </cell>
          <cell r="G3553">
            <v>0</v>
          </cell>
          <cell r="H3553" t="str">
            <v>Firma</v>
          </cell>
          <cell r="I3553">
            <v>0</v>
          </cell>
          <cell r="J3553">
            <v>0</v>
          </cell>
          <cell r="K3553">
            <v>0</v>
          </cell>
          <cell r="L3553">
            <v>0</v>
          </cell>
          <cell r="M3553">
            <v>0</v>
          </cell>
          <cell r="N3553">
            <v>0</v>
          </cell>
          <cell r="O3553">
            <v>0</v>
          </cell>
          <cell r="P3553">
            <v>0</v>
          </cell>
          <cell r="Q3553">
            <v>0</v>
          </cell>
        </row>
        <row r="3554">
          <cell r="C3554">
            <v>0</v>
          </cell>
          <cell r="D3554">
            <v>0</v>
          </cell>
          <cell r="E3554">
            <v>0</v>
          </cell>
          <cell r="F3554">
            <v>0</v>
          </cell>
          <cell r="G3554">
            <v>0</v>
          </cell>
          <cell r="H3554" t="str">
            <v>Nombre:</v>
          </cell>
          <cell r="I3554">
            <v>0</v>
          </cell>
          <cell r="J3554">
            <v>0</v>
          </cell>
          <cell r="K3554">
            <v>0</v>
          </cell>
          <cell r="L3554">
            <v>0</v>
          </cell>
          <cell r="M3554">
            <v>0</v>
          </cell>
          <cell r="N3554">
            <v>0</v>
          </cell>
          <cell r="O3554">
            <v>0</v>
          </cell>
          <cell r="P3554">
            <v>0</v>
          </cell>
          <cell r="Q3554">
            <v>0</v>
          </cell>
        </row>
        <row r="3555">
          <cell r="C3555">
            <v>0</v>
          </cell>
          <cell r="D3555">
            <v>0</v>
          </cell>
          <cell r="E3555">
            <v>0</v>
          </cell>
          <cell r="F3555">
            <v>0</v>
          </cell>
          <cell r="G3555">
            <v>0</v>
          </cell>
          <cell r="H3555" t="str">
            <v>Representante Legal del Contratista o su Apoderado</v>
          </cell>
          <cell r="I3555">
            <v>0</v>
          </cell>
          <cell r="J3555">
            <v>0</v>
          </cell>
          <cell r="K3555">
            <v>0</v>
          </cell>
          <cell r="L3555">
            <v>0</v>
          </cell>
          <cell r="M3555">
            <v>0</v>
          </cell>
          <cell r="N3555">
            <v>0</v>
          </cell>
          <cell r="O3555">
            <v>0</v>
          </cell>
          <cell r="P3555">
            <v>0</v>
          </cell>
          <cell r="Q3555">
            <v>0</v>
          </cell>
        </row>
        <row r="3556">
          <cell r="C3556">
            <v>0</v>
          </cell>
          <cell r="D3556">
            <v>0</v>
          </cell>
          <cell r="E3556">
            <v>0</v>
          </cell>
          <cell r="F3556">
            <v>0</v>
          </cell>
          <cell r="G3556">
            <v>0</v>
          </cell>
          <cell r="H3556" t="str">
            <v>Matricula No. :</v>
          </cell>
          <cell r="I3556">
            <v>0</v>
          </cell>
          <cell r="J3556">
            <v>0</v>
          </cell>
          <cell r="K3556">
            <v>0</v>
          </cell>
          <cell r="L3556">
            <v>0</v>
          </cell>
          <cell r="M3556">
            <v>0</v>
          </cell>
          <cell r="N3556">
            <v>0</v>
          </cell>
          <cell r="O3556">
            <v>0</v>
          </cell>
          <cell r="P3556">
            <v>0</v>
          </cell>
          <cell r="Q3556">
            <v>0</v>
          </cell>
        </row>
        <row r="3557">
          <cell r="C3557">
            <v>0</v>
          </cell>
          <cell r="D3557">
            <v>0</v>
          </cell>
          <cell r="E3557">
            <v>0</v>
          </cell>
          <cell r="F3557">
            <v>0</v>
          </cell>
          <cell r="G3557">
            <v>0</v>
          </cell>
          <cell r="H3557" t="str">
            <v xml:space="preserve"> </v>
          </cell>
          <cell r="I3557">
            <v>0</v>
          </cell>
          <cell r="J3557">
            <v>0</v>
          </cell>
          <cell r="K3557">
            <v>0</v>
          </cell>
          <cell r="L3557">
            <v>0</v>
          </cell>
          <cell r="M3557">
            <v>0</v>
          </cell>
          <cell r="N3557">
            <v>0</v>
          </cell>
          <cell r="O3557">
            <v>0</v>
          </cell>
          <cell r="P3557">
            <v>0</v>
          </cell>
          <cell r="Q3557">
            <v>0</v>
          </cell>
        </row>
        <row r="3558">
          <cell r="C3558" t="str">
            <v>OBSERVACIONES INTERVENTORÍA</v>
          </cell>
          <cell r="D3558">
            <v>0</v>
          </cell>
          <cell r="E3558">
            <v>0</v>
          </cell>
          <cell r="F3558">
            <v>0</v>
          </cell>
          <cell r="G3558">
            <v>0</v>
          </cell>
          <cell r="H3558">
            <v>0</v>
          </cell>
          <cell r="I3558">
            <v>0</v>
          </cell>
          <cell r="J3558">
            <v>0</v>
          </cell>
          <cell r="K3558">
            <v>0</v>
          </cell>
          <cell r="L3558">
            <v>0</v>
          </cell>
          <cell r="M3558">
            <v>0</v>
          </cell>
          <cell r="N3558">
            <v>0</v>
          </cell>
          <cell r="O3558">
            <v>0</v>
          </cell>
          <cell r="P3558">
            <v>0</v>
          </cell>
          <cell r="Q3558">
            <v>0</v>
          </cell>
        </row>
        <row r="3559">
          <cell r="C3559">
            <v>0</v>
          </cell>
          <cell r="D3559">
            <v>0</v>
          </cell>
          <cell r="E3559">
            <v>0</v>
          </cell>
          <cell r="F3559">
            <v>0</v>
          </cell>
          <cell r="G3559">
            <v>0</v>
          </cell>
          <cell r="H3559">
            <v>0</v>
          </cell>
          <cell r="I3559">
            <v>0</v>
          </cell>
          <cell r="J3559">
            <v>0</v>
          </cell>
          <cell r="K3559">
            <v>0</v>
          </cell>
          <cell r="L3559">
            <v>0</v>
          </cell>
          <cell r="M3559">
            <v>0</v>
          </cell>
          <cell r="N3559">
            <v>0</v>
          </cell>
          <cell r="O3559">
            <v>0</v>
          </cell>
          <cell r="P3559">
            <v>0</v>
          </cell>
          <cell r="Q3559">
            <v>0</v>
          </cell>
        </row>
        <row r="3560">
          <cell r="C3560">
            <v>0</v>
          </cell>
          <cell r="D3560">
            <v>0</v>
          </cell>
          <cell r="E3560">
            <v>0</v>
          </cell>
          <cell r="F3560">
            <v>0</v>
          </cell>
          <cell r="G3560">
            <v>0</v>
          </cell>
          <cell r="H3560">
            <v>0</v>
          </cell>
          <cell r="I3560">
            <v>0</v>
          </cell>
          <cell r="J3560">
            <v>0</v>
          </cell>
          <cell r="K3560">
            <v>0</v>
          </cell>
          <cell r="L3560">
            <v>0</v>
          </cell>
          <cell r="M3560">
            <v>0</v>
          </cell>
          <cell r="N3560">
            <v>0</v>
          </cell>
          <cell r="O3560">
            <v>0</v>
          </cell>
          <cell r="P3560">
            <v>0</v>
          </cell>
          <cell r="Q3560">
            <v>0</v>
          </cell>
        </row>
        <row r="3561">
          <cell r="C3561">
            <v>0</v>
          </cell>
          <cell r="D3561">
            <v>0</v>
          </cell>
          <cell r="E3561">
            <v>0</v>
          </cell>
          <cell r="F3561">
            <v>0</v>
          </cell>
          <cell r="G3561">
            <v>0</v>
          </cell>
          <cell r="H3561">
            <v>0</v>
          </cell>
          <cell r="I3561">
            <v>0</v>
          </cell>
          <cell r="J3561">
            <v>0</v>
          </cell>
          <cell r="K3561">
            <v>0</v>
          </cell>
          <cell r="L3561">
            <v>0</v>
          </cell>
          <cell r="M3561">
            <v>0</v>
          </cell>
          <cell r="N3561">
            <v>0</v>
          </cell>
          <cell r="O3561">
            <v>0</v>
          </cell>
          <cell r="P3561">
            <v>0</v>
          </cell>
          <cell r="Q3561">
            <v>0</v>
          </cell>
        </row>
        <row r="3562">
          <cell r="C3562" t="str">
            <v>APROBACIÓN POR INTERVENTORÍA</v>
          </cell>
          <cell r="D3562">
            <v>0</v>
          </cell>
          <cell r="E3562">
            <v>0</v>
          </cell>
          <cell r="F3562">
            <v>0</v>
          </cell>
          <cell r="G3562">
            <v>0</v>
          </cell>
          <cell r="H3562">
            <v>0</v>
          </cell>
          <cell r="I3562">
            <v>0</v>
          </cell>
          <cell r="J3562">
            <v>0</v>
          </cell>
          <cell r="K3562">
            <v>0</v>
          </cell>
          <cell r="L3562">
            <v>0</v>
          </cell>
          <cell r="M3562">
            <v>0</v>
          </cell>
          <cell r="N3562">
            <v>0</v>
          </cell>
          <cell r="O3562">
            <v>0</v>
          </cell>
          <cell r="P3562">
            <v>0</v>
          </cell>
          <cell r="Q3562">
            <v>0</v>
          </cell>
        </row>
        <row r="3563">
          <cell r="C3563"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3563">
            <v>0</v>
          </cell>
          <cell r="E3563">
            <v>0</v>
          </cell>
          <cell r="F3563">
            <v>0</v>
          </cell>
          <cell r="G3563">
            <v>0</v>
          </cell>
          <cell r="H3563">
            <v>0</v>
          </cell>
          <cell r="I3563">
            <v>0</v>
          </cell>
          <cell r="J3563">
            <v>0</v>
          </cell>
          <cell r="K3563">
            <v>0</v>
          </cell>
          <cell r="L3563">
            <v>0</v>
          </cell>
          <cell r="M3563">
            <v>0</v>
          </cell>
          <cell r="N3563">
            <v>0</v>
          </cell>
          <cell r="O3563">
            <v>0</v>
          </cell>
          <cell r="P3563">
            <v>0</v>
          </cell>
          <cell r="Q3563">
            <v>0</v>
          </cell>
        </row>
        <row r="3564">
          <cell r="C3564">
            <v>0</v>
          </cell>
          <cell r="D3564">
            <v>0</v>
          </cell>
          <cell r="E3564">
            <v>0</v>
          </cell>
          <cell r="F3564">
            <v>0</v>
          </cell>
          <cell r="G3564">
            <v>0</v>
          </cell>
          <cell r="H3564">
            <v>0</v>
          </cell>
          <cell r="I3564">
            <v>0</v>
          </cell>
          <cell r="J3564">
            <v>0</v>
          </cell>
          <cell r="K3564">
            <v>0</v>
          </cell>
          <cell r="L3564">
            <v>0</v>
          </cell>
          <cell r="M3564">
            <v>0</v>
          </cell>
          <cell r="N3564">
            <v>0</v>
          </cell>
          <cell r="O3564">
            <v>0</v>
          </cell>
          <cell r="P3564">
            <v>0</v>
          </cell>
          <cell r="Q3564">
            <v>0</v>
          </cell>
        </row>
        <row r="3565">
          <cell r="C3565"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3565">
            <v>0</v>
          </cell>
          <cell r="E3565">
            <v>0</v>
          </cell>
          <cell r="F3565">
            <v>0</v>
          </cell>
          <cell r="G3565">
            <v>0</v>
          </cell>
          <cell r="H3565">
            <v>0</v>
          </cell>
          <cell r="I3565">
            <v>0</v>
          </cell>
          <cell r="J3565">
            <v>0</v>
          </cell>
          <cell r="K3565">
            <v>0</v>
          </cell>
          <cell r="L3565">
            <v>0</v>
          </cell>
          <cell r="M3565">
            <v>0</v>
          </cell>
          <cell r="N3565">
            <v>0</v>
          </cell>
          <cell r="O3565">
            <v>0</v>
          </cell>
          <cell r="P3565">
            <v>0</v>
          </cell>
          <cell r="Q3565">
            <v>0</v>
          </cell>
        </row>
        <row r="3566">
          <cell r="C3566">
            <v>0</v>
          </cell>
          <cell r="D3566">
            <v>0</v>
          </cell>
          <cell r="E3566">
            <v>0</v>
          </cell>
          <cell r="F3566">
            <v>0</v>
          </cell>
          <cell r="G3566">
            <v>0</v>
          </cell>
          <cell r="H3566">
            <v>0</v>
          </cell>
          <cell r="I3566">
            <v>0</v>
          </cell>
          <cell r="J3566">
            <v>0</v>
          </cell>
          <cell r="K3566">
            <v>0</v>
          </cell>
          <cell r="L3566">
            <v>0</v>
          </cell>
          <cell r="M3566">
            <v>0</v>
          </cell>
          <cell r="N3566">
            <v>0</v>
          </cell>
          <cell r="O3566">
            <v>0</v>
          </cell>
          <cell r="P3566">
            <v>0</v>
          </cell>
          <cell r="Q3566">
            <v>0</v>
          </cell>
        </row>
        <row r="3567">
          <cell r="C3567">
            <v>0</v>
          </cell>
          <cell r="D3567">
            <v>0</v>
          </cell>
          <cell r="E3567">
            <v>0</v>
          </cell>
          <cell r="F3567">
            <v>0</v>
          </cell>
          <cell r="G3567">
            <v>0</v>
          </cell>
          <cell r="H3567">
            <v>0</v>
          </cell>
          <cell r="I3567">
            <v>0</v>
          </cell>
          <cell r="J3567">
            <v>0</v>
          </cell>
          <cell r="K3567">
            <v>0</v>
          </cell>
          <cell r="L3567">
            <v>0</v>
          </cell>
          <cell r="M3567">
            <v>0</v>
          </cell>
          <cell r="N3567">
            <v>0</v>
          </cell>
          <cell r="O3567">
            <v>0</v>
          </cell>
          <cell r="P3567">
            <v>0</v>
          </cell>
          <cell r="Q3567">
            <v>0</v>
          </cell>
        </row>
        <row r="3568">
          <cell r="C3568">
            <v>0</v>
          </cell>
          <cell r="D3568">
            <v>0</v>
          </cell>
          <cell r="E3568">
            <v>0</v>
          </cell>
          <cell r="F3568">
            <v>0</v>
          </cell>
          <cell r="G3568">
            <v>0</v>
          </cell>
          <cell r="H3568" t="str">
            <v>Firma</v>
          </cell>
          <cell r="I3568">
            <v>0</v>
          </cell>
          <cell r="J3568">
            <v>0</v>
          </cell>
          <cell r="K3568">
            <v>0</v>
          </cell>
          <cell r="L3568">
            <v>0</v>
          </cell>
          <cell r="M3568">
            <v>0</v>
          </cell>
          <cell r="N3568">
            <v>0</v>
          </cell>
          <cell r="O3568">
            <v>0</v>
          </cell>
          <cell r="P3568">
            <v>0</v>
          </cell>
          <cell r="Q3568">
            <v>0</v>
          </cell>
        </row>
        <row r="3569">
          <cell r="C3569">
            <v>0</v>
          </cell>
          <cell r="D3569">
            <v>0</v>
          </cell>
          <cell r="E3569">
            <v>0</v>
          </cell>
          <cell r="F3569">
            <v>0</v>
          </cell>
          <cell r="G3569">
            <v>0</v>
          </cell>
          <cell r="H3569" t="str">
            <v>Nombre:</v>
          </cell>
          <cell r="I3569">
            <v>0</v>
          </cell>
          <cell r="J3569">
            <v>0</v>
          </cell>
          <cell r="K3569">
            <v>0</v>
          </cell>
          <cell r="L3569">
            <v>0</v>
          </cell>
          <cell r="M3569">
            <v>0</v>
          </cell>
          <cell r="N3569">
            <v>0</v>
          </cell>
          <cell r="O3569">
            <v>0</v>
          </cell>
          <cell r="P3569">
            <v>0</v>
          </cell>
          <cell r="Q3569">
            <v>0</v>
          </cell>
        </row>
        <row r="3570">
          <cell r="C3570">
            <v>0</v>
          </cell>
          <cell r="D3570">
            <v>0</v>
          </cell>
          <cell r="E3570">
            <v>0</v>
          </cell>
          <cell r="F3570">
            <v>0</v>
          </cell>
          <cell r="G3570">
            <v>0</v>
          </cell>
          <cell r="H3570" t="str">
            <v>Representante Legal del Interventor o su Apoderado</v>
          </cell>
          <cell r="I3570">
            <v>0</v>
          </cell>
          <cell r="J3570">
            <v>0</v>
          </cell>
          <cell r="K3570">
            <v>0</v>
          </cell>
          <cell r="L3570">
            <v>0</v>
          </cell>
          <cell r="M3570">
            <v>0</v>
          </cell>
          <cell r="N3570">
            <v>0</v>
          </cell>
          <cell r="O3570">
            <v>0</v>
          </cell>
          <cell r="P3570">
            <v>0</v>
          </cell>
          <cell r="Q3570">
            <v>0</v>
          </cell>
        </row>
        <row r="3571">
          <cell r="C3571">
            <v>0</v>
          </cell>
          <cell r="D3571">
            <v>0</v>
          </cell>
          <cell r="E3571">
            <v>0</v>
          </cell>
          <cell r="F3571">
            <v>0</v>
          </cell>
          <cell r="G3571">
            <v>0</v>
          </cell>
          <cell r="H3571" t="str">
            <v>Matricula No. :</v>
          </cell>
          <cell r="I3571">
            <v>0</v>
          </cell>
          <cell r="J3571">
            <v>0</v>
          </cell>
          <cell r="K3571">
            <v>0</v>
          </cell>
          <cell r="L3571">
            <v>0</v>
          </cell>
          <cell r="M3571">
            <v>0</v>
          </cell>
          <cell r="N3571">
            <v>0</v>
          </cell>
          <cell r="O3571">
            <v>0</v>
          </cell>
          <cell r="P3571">
            <v>0</v>
          </cell>
          <cell r="Q3571">
            <v>0</v>
          </cell>
        </row>
        <row r="3572">
          <cell r="C3572">
            <v>0</v>
          </cell>
          <cell r="D3572">
            <v>0</v>
          </cell>
          <cell r="E3572">
            <v>0</v>
          </cell>
          <cell r="F3572">
            <v>0</v>
          </cell>
          <cell r="G3572">
            <v>0</v>
          </cell>
          <cell r="H3572">
            <v>0</v>
          </cell>
          <cell r="I3572">
            <v>0</v>
          </cell>
          <cell r="J3572">
            <v>0</v>
          </cell>
          <cell r="K3572">
            <v>0</v>
          </cell>
          <cell r="L3572">
            <v>0</v>
          </cell>
          <cell r="M3572">
            <v>0</v>
          </cell>
          <cell r="N3572">
            <v>0</v>
          </cell>
          <cell r="O3572">
            <v>0</v>
          </cell>
          <cell r="P3572">
            <v>0</v>
          </cell>
          <cell r="Q3572">
            <v>0</v>
          </cell>
        </row>
        <row r="3573">
          <cell r="C3573">
            <v>0</v>
          </cell>
          <cell r="D3573">
            <v>0</v>
          </cell>
          <cell r="E3573">
            <v>0</v>
          </cell>
          <cell r="F3573">
            <v>0</v>
          </cell>
          <cell r="G3573">
            <v>0</v>
          </cell>
          <cell r="H3573">
            <v>0</v>
          </cell>
          <cell r="I3573">
            <v>0</v>
          </cell>
          <cell r="J3573">
            <v>0</v>
          </cell>
          <cell r="K3573">
            <v>0</v>
          </cell>
          <cell r="L3573">
            <v>0</v>
          </cell>
          <cell r="M3573">
            <v>0</v>
          </cell>
          <cell r="N3573">
            <v>0</v>
          </cell>
          <cell r="O3573">
            <v>0</v>
          </cell>
          <cell r="P3573">
            <v>0</v>
          </cell>
          <cell r="Q3573">
            <v>0</v>
          </cell>
        </row>
        <row r="3575">
          <cell r="C3575">
            <v>0</v>
          </cell>
          <cell r="D3575">
            <v>0</v>
          </cell>
          <cell r="E3575">
            <v>0</v>
          </cell>
          <cell r="F3575">
            <v>0</v>
          </cell>
          <cell r="G3575">
            <v>0</v>
          </cell>
          <cell r="H3575">
            <v>0</v>
          </cell>
          <cell r="I3575">
            <v>0</v>
          </cell>
          <cell r="J3575">
            <v>0</v>
          </cell>
          <cell r="K3575">
            <v>0</v>
          </cell>
          <cell r="L3575">
            <v>0</v>
          </cell>
          <cell r="M3575">
            <v>0</v>
          </cell>
          <cell r="N3575">
            <v>0</v>
          </cell>
          <cell r="O3575">
            <v>0</v>
          </cell>
          <cell r="P3575">
            <v>0</v>
          </cell>
          <cell r="Q3575">
            <v>0</v>
          </cell>
        </row>
        <row r="3576">
          <cell r="C3576" t="str">
            <v>Formulario 1 - Propuesta económica  - Documento tipo de selección abreviada de menor cuantía - versión 2</v>
          </cell>
          <cell r="D3576">
            <v>0</v>
          </cell>
          <cell r="E3576">
            <v>0</v>
          </cell>
          <cell r="F3576">
            <v>0</v>
          </cell>
          <cell r="G3576">
            <v>0</v>
          </cell>
          <cell r="H3576">
            <v>0</v>
          </cell>
          <cell r="I3576">
            <v>0</v>
          </cell>
          <cell r="J3576">
            <v>0</v>
          </cell>
          <cell r="K3576">
            <v>0</v>
          </cell>
          <cell r="L3576">
            <v>0</v>
          </cell>
          <cell r="M3576">
            <v>0</v>
          </cell>
          <cell r="N3576">
            <v>0</v>
          </cell>
          <cell r="O3576">
            <v>0</v>
          </cell>
          <cell r="P3576">
            <v>0</v>
          </cell>
          <cell r="Q3576">
            <v>0</v>
          </cell>
        </row>
        <row r="3577">
          <cell r="C3577" t="str">
            <v>Código</v>
          </cell>
          <cell r="D3577" t="str">
            <v>CCE-EICP-FM-25</v>
          </cell>
          <cell r="E3577" t="str">
            <v>Versión</v>
          </cell>
          <cell r="F3577">
            <v>2</v>
          </cell>
          <cell r="G3577">
            <v>0</v>
          </cell>
          <cell r="H3577">
            <v>0</v>
          </cell>
          <cell r="I3577">
            <v>0</v>
          </cell>
          <cell r="J3577">
            <v>0</v>
          </cell>
          <cell r="K3577">
            <v>0</v>
          </cell>
          <cell r="L3577">
            <v>0</v>
          </cell>
          <cell r="M3577">
            <v>0</v>
          </cell>
          <cell r="N3577">
            <v>0</v>
          </cell>
          <cell r="O3577">
            <v>0</v>
          </cell>
          <cell r="P3577">
            <v>0</v>
          </cell>
          <cell r="Q3577">
            <v>0</v>
          </cell>
        </row>
        <row r="3578">
          <cell r="C3578">
            <v>0</v>
          </cell>
          <cell r="D3578">
            <v>0</v>
          </cell>
          <cell r="E3578">
            <v>0</v>
          </cell>
          <cell r="F3578">
            <v>0</v>
          </cell>
          <cell r="G3578">
            <v>0</v>
          </cell>
          <cell r="H3578">
            <v>0</v>
          </cell>
          <cell r="I3578">
            <v>0</v>
          </cell>
          <cell r="J3578">
            <v>0</v>
          </cell>
          <cell r="K3578">
            <v>0</v>
          </cell>
          <cell r="L3578">
            <v>0</v>
          </cell>
          <cell r="M3578">
            <v>0</v>
          </cell>
          <cell r="N3578">
            <v>0</v>
          </cell>
          <cell r="O3578">
            <v>0</v>
          </cell>
          <cell r="P3578">
            <v>0</v>
          </cell>
          <cell r="Q3578">
            <v>0</v>
          </cell>
        </row>
        <row r="3579">
          <cell r="C3579" t="str">
            <v>[La entidad podrá utilizar este formato para la presentación de los análisis de precios unitarios el contratista en la oportunidad prevista en el numeral 8.1. del Documento Base]</v>
          </cell>
          <cell r="D3579">
            <v>0</v>
          </cell>
          <cell r="E3579">
            <v>0</v>
          </cell>
          <cell r="F3579">
            <v>0</v>
          </cell>
          <cell r="G3579">
            <v>0</v>
          </cell>
          <cell r="H3579">
            <v>0</v>
          </cell>
          <cell r="I3579">
            <v>0</v>
          </cell>
          <cell r="J3579">
            <v>0</v>
          </cell>
          <cell r="K3579">
            <v>0</v>
          </cell>
          <cell r="L3579">
            <v>0</v>
          </cell>
          <cell r="M3579">
            <v>0</v>
          </cell>
          <cell r="N3579">
            <v>0</v>
          </cell>
          <cell r="O3579">
            <v>0</v>
          </cell>
          <cell r="P3579">
            <v>0</v>
          </cell>
          <cell r="Q3579">
            <v>0</v>
          </cell>
        </row>
        <row r="3580">
          <cell r="C3580">
            <v>0</v>
          </cell>
          <cell r="D3580">
            <v>0</v>
          </cell>
          <cell r="E3580">
            <v>0</v>
          </cell>
          <cell r="F3580">
            <v>0</v>
          </cell>
          <cell r="G3580">
            <v>0</v>
          </cell>
          <cell r="H3580">
            <v>0</v>
          </cell>
          <cell r="I3580">
            <v>0</v>
          </cell>
          <cell r="J3580">
            <v>0</v>
          </cell>
          <cell r="K3580">
            <v>0</v>
          </cell>
          <cell r="L3580">
            <v>0</v>
          </cell>
          <cell r="M3580">
            <v>0</v>
          </cell>
          <cell r="N3580">
            <v>0</v>
          </cell>
          <cell r="O3580">
            <v>0</v>
          </cell>
          <cell r="P3580">
            <v>0</v>
          </cell>
          <cell r="Q3580">
            <v>0</v>
          </cell>
        </row>
        <row r="3581">
          <cell r="C3581">
            <v>0</v>
          </cell>
          <cell r="D3581">
            <v>0</v>
          </cell>
          <cell r="E3581">
            <v>0</v>
          </cell>
          <cell r="F3581">
            <v>0</v>
          </cell>
          <cell r="G3581">
            <v>0</v>
          </cell>
          <cell r="H3581">
            <v>0</v>
          </cell>
          <cell r="I3581">
            <v>0</v>
          </cell>
          <cell r="J3581">
            <v>0</v>
          </cell>
          <cell r="K3581">
            <v>0</v>
          </cell>
          <cell r="L3581">
            <v>0</v>
          </cell>
          <cell r="M3581">
            <v>0</v>
          </cell>
          <cell r="N3581">
            <v>0</v>
          </cell>
          <cell r="O3581">
            <v>0</v>
          </cell>
          <cell r="P3581">
            <v>0</v>
          </cell>
          <cell r="Q3581">
            <v>0</v>
          </cell>
        </row>
        <row r="3582">
          <cell r="C3582">
            <v>0</v>
          </cell>
          <cell r="D3582" t="str">
            <v>MUNICIPIO DE CONCORDIA, ANTIOQUIA</v>
          </cell>
          <cell r="E3582">
            <v>0</v>
          </cell>
          <cell r="F3582">
            <v>0</v>
          </cell>
          <cell r="G3582">
            <v>0</v>
          </cell>
          <cell r="H3582">
            <v>0</v>
          </cell>
          <cell r="I3582">
            <v>0</v>
          </cell>
          <cell r="J3582">
            <v>0</v>
          </cell>
          <cell r="K3582">
            <v>0</v>
          </cell>
          <cell r="L3582">
            <v>0</v>
          </cell>
          <cell r="M3582">
            <v>0</v>
          </cell>
          <cell r="N3582">
            <v>0</v>
          </cell>
          <cell r="O3582">
            <v>0</v>
          </cell>
          <cell r="P3582">
            <v>0</v>
          </cell>
          <cell r="Q3582">
            <v>0</v>
          </cell>
        </row>
        <row r="3583">
          <cell r="C3583">
            <v>0</v>
          </cell>
          <cell r="D3583">
            <v>0</v>
          </cell>
          <cell r="E3583">
            <v>0</v>
          </cell>
          <cell r="F3583">
            <v>0</v>
          </cell>
          <cell r="G3583">
            <v>0</v>
          </cell>
          <cell r="H3583">
            <v>0</v>
          </cell>
          <cell r="I3583">
            <v>0</v>
          </cell>
          <cell r="J3583">
            <v>0</v>
          </cell>
          <cell r="K3583">
            <v>0</v>
          </cell>
          <cell r="L3583" t="str">
            <v>VERSIÓN</v>
          </cell>
          <cell r="M3583">
            <v>0</v>
          </cell>
          <cell r="N3583">
            <v>0</v>
          </cell>
          <cell r="O3583">
            <v>0</v>
          </cell>
          <cell r="P3583">
            <v>0</v>
          </cell>
          <cell r="Q3583">
            <v>0</v>
          </cell>
        </row>
        <row r="3584">
          <cell r="C3584">
            <v>0</v>
          </cell>
          <cell r="D3584" t="str">
            <v xml:space="preserve">[NÚMERO DEL PROCESO] </v>
          </cell>
          <cell r="E3584">
            <v>0</v>
          </cell>
          <cell r="F3584">
            <v>0</v>
          </cell>
          <cell r="G3584">
            <v>0</v>
          </cell>
          <cell r="H3584">
            <v>0</v>
          </cell>
          <cell r="I3584">
            <v>0</v>
          </cell>
          <cell r="J3584">
            <v>0</v>
          </cell>
          <cell r="K3584">
            <v>0</v>
          </cell>
          <cell r="L3584">
            <v>0</v>
          </cell>
          <cell r="M3584">
            <v>0</v>
          </cell>
          <cell r="N3584">
            <v>0</v>
          </cell>
          <cell r="O3584">
            <v>0</v>
          </cell>
          <cell r="P3584">
            <v>0</v>
          </cell>
          <cell r="Q3584">
            <v>0</v>
          </cell>
        </row>
        <row r="3585">
          <cell r="C3585">
            <v>0</v>
          </cell>
          <cell r="D3585">
            <v>0</v>
          </cell>
          <cell r="E3585">
            <v>0</v>
          </cell>
          <cell r="F3585">
            <v>0</v>
          </cell>
          <cell r="G3585">
            <v>0</v>
          </cell>
          <cell r="H3585">
            <v>0</v>
          </cell>
          <cell r="I3585">
            <v>0</v>
          </cell>
          <cell r="J3585">
            <v>0</v>
          </cell>
          <cell r="K3585">
            <v>0</v>
          </cell>
          <cell r="L3585" t="str">
            <v>PÁGINA</v>
          </cell>
          <cell r="M3585">
            <v>1</v>
          </cell>
          <cell r="N3585" t="str">
            <v>DE</v>
          </cell>
          <cell r="O3585">
            <v>1</v>
          </cell>
          <cell r="P3585">
            <v>0</v>
          </cell>
          <cell r="Q3585">
            <v>0</v>
          </cell>
        </row>
        <row r="3586">
          <cell r="C3586">
            <v>0</v>
          </cell>
          <cell r="D3586" t="str">
            <v xml:space="preserve">ANALISIS DE PRECIOS UNITARIOS </v>
          </cell>
          <cell r="E3586">
            <v>0</v>
          </cell>
          <cell r="F3586">
            <v>0</v>
          </cell>
          <cell r="G3586">
            <v>0</v>
          </cell>
          <cell r="H3586">
            <v>0</v>
          </cell>
          <cell r="I3586">
            <v>0</v>
          </cell>
          <cell r="J3586">
            <v>0</v>
          </cell>
          <cell r="K3586">
            <v>0</v>
          </cell>
          <cell r="L3586">
            <v>0</v>
          </cell>
          <cell r="M3586">
            <v>0</v>
          </cell>
          <cell r="N3586">
            <v>0</v>
          </cell>
          <cell r="O3586">
            <v>0</v>
          </cell>
          <cell r="P3586">
            <v>0</v>
          </cell>
          <cell r="Q3586">
            <v>0</v>
          </cell>
        </row>
        <row r="3587">
          <cell r="C3587">
            <v>0</v>
          </cell>
          <cell r="D3587">
            <v>0</v>
          </cell>
          <cell r="E3587">
            <v>0</v>
          </cell>
          <cell r="F3587">
            <v>0</v>
          </cell>
          <cell r="G3587">
            <v>0</v>
          </cell>
          <cell r="H3587">
            <v>0</v>
          </cell>
          <cell r="I3587">
            <v>0</v>
          </cell>
          <cell r="J3587">
            <v>0</v>
          </cell>
          <cell r="K3587">
            <v>0</v>
          </cell>
          <cell r="L3587">
            <v>0</v>
          </cell>
          <cell r="M3587">
            <v>0</v>
          </cell>
          <cell r="N3587">
            <v>0</v>
          </cell>
          <cell r="O3587">
            <v>0</v>
          </cell>
          <cell r="P3587">
            <v>0</v>
          </cell>
          <cell r="Q3587">
            <v>0</v>
          </cell>
        </row>
        <row r="3588">
          <cell r="C3588">
            <v>0</v>
          </cell>
          <cell r="D3588">
            <v>0</v>
          </cell>
          <cell r="E3588">
            <v>0</v>
          </cell>
          <cell r="F3588">
            <v>0</v>
          </cell>
          <cell r="G3588">
            <v>0</v>
          </cell>
          <cell r="H3588">
            <v>0</v>
          </cell>
          <cell r="I3588">
            <v>0</v>
          </cell>
          <cell r="J3588">
            <v>0</v>
          </cell>
          <cell r="K3588">
            <v>0</v>
          </cell>
          <cell r="L3588" t="str">
            <v>FECHA</v>
          </cell>
          <cell r="M3588" t="str">
            <v>DD</v>
          </cell>
          <cell r="N3588" t="str">
            <v>MM</v>
          </cell>
          <cell r="O3588" t="str">
            <v>AA</v>
          </cell>
          <cell r="P3588">
            <v>0</v>
          </cell>
          <cell r="Q3588">
            <v>0</v>
          </cell>
        </row>
        <row r="3589">
          <cell r="C3589">
            <v>0</v>
          </cell>
          <cell r="D3589">
            <v>0</v>
          </cell>
          <cell r="E3589">
            <v>0</v>
          </cell>
          <cell r="F3589">
            <v>0</v>
          </cell>
          <cell r="G3589">
            <v>0</v>
          </cell>
          <cell r="H3589">
            <v>0</v>
          </cell>
          <cell r="I3589">
            <v>0</v>
          </cell>
          <cell r="J3589">
            <v>0</v>
          </cell>
          <cell r="K3589">
            <v>0</v>
          </cell>
          <cell r="L3589">
            <v>0</v>
          </cell>
          <cell r="M3589">
            <v>8</v>
          </cell>
          <cell r="N3589">
            <v>5</v>
          </cell>
          <cell r="O3589">
            <v>2023</v>
          </cell>
          <cell r="P3589">
            <v>0</v>
          </cell>
          <cell r="Q3589">
            <v>0</v>
          </cell>
        </row>
        <row r="3590">
          <cell r="C3590" t="str">
            <v>ITEMS DE LA PROPUESTA ECONÓMICA</v>
          </cell>
          <cell r="D3590">
            <v>0</v>
          </cell>
          <cell r="E3590">
            <v>0</v>
          </cell>
          <cell r="F3590">
            <v>0</v>
          </cell>
          <cell r="G3590">
            <v>0</v>
          </cell>
          <cell r="H3590">
            <v>0</v>
          </cell>
          <cell r="I3590" t="str">
            <v>ITEMS NO PREVISTOS</v>
          </cell>
          <cell r="J3590">
            <v>0</v>
          </cell>
          <cell r="K3590">
            <v>0</v>
          </cell>
          <cell r="L3590">
            <v>0</v>
          </cell>
          <cell r="M3590">
            <v>0</v>
          </cell>
          <cell r="N3590">
            <v>0</v>
          </cell>
          <cell r="O3590">
            <v>0</v>
          </cell>
          <cell r="P3590">
            <v>0</v>
          </cell>
          <cell r="Q3590">
            <v>0</v>
          </cell>
        </row>
        <row r="3591">
          <cell r="C3591">
            <v>0</v>
          </cell>
          <cell r="D3591">
            <v>0</v>
          </cell>
          <cell r="E3591">
            <v>0</v>
          </cell>
          <cell r="F3591">
            <v>0</v>
          </cell>
          <cell r="G3591">
            <v>0</v>
          </cell>
          <cell r="H3591">
            <v>0</v>
          </cell>
          <cell r="I3591">
            <v>0</v>
          </cell>
          <cell r="J3591">
            <v>0</v>
          </cell>
          <cell r="K3591">
            <v>0</v>
          </cell>
          <cell r="L3591">
            <v>0</v>
          </cell>
          <cell r="M3591">
            <v>0</v>
          </cell>
          <cell r="N3591">
            <v>0</v>
          </cell>
          <cell r="O3591">
            <v>0</v>
          </cell>
          <cell r="P3591">
            <v>0</v>
          </cell>
          <cell r="Q3591">
            <v>0</v>
          </cell>
        </row>
        <row r="3592">
          <cell r="C3592">
            <v>0</v>
          </cell>
          <cell r="D3592">
            <v>0</v>
          </cell>
          <cell r="E3592">
            <v>0</v>
          </cell>
          <cell r="F3592">
            <v>0</v>
          </cell>
          <cell r="G3592">
            <v>0</v>
          </cell>
          <cell r="H3592">
            <v>0</v>
          </cell>
          <cell r="I3592">
            <v>0</v>
          </cell>
          <cell r="J3592">
            <v>0</v>
          </cell>
          <cell r="K3592">
            <v>0</v>
          </cell>
          <cell r="L3592">
            <v>0</v>
          </cell>
          <cell r="M3592">
            <v>0</v>
          </cell>
          <cell r="N3592">
            <v>0</v>
          </cell>
          <cell r="O3592">
            <v>0</v>
          </cell>
          <cell r="P3592">
            <v>0</v>
          </cell>
          <cell r="Q3592">
            <v>0</v>
          </cell>
        </row>
        <row r="3593">
          <cell r="C3593">
            <v>0</v>
          </cell>
          <cell r="D3593">
            <v>0</v>
          </cell>
          <cell r="E3593">
            <v>0</v>
          </cell>
          <cell r="F3593">
            <v>0</v>
          </cell>
          <cell r="G3593">
            <v>0</v>
          </cell>
          <cell r="H3593">
            <v>0</v>
          </cell>
          <cell r="I3593">
            <v>0</v>
          </cell>
          <cell r="J3593">
            <v>0</v>
          </cell>
          <cell r="K3593">
            <v>0</v>
          </cell>
          <cell r="L3593">
            <v>0</v>
          </cell>
          <cell r="M3593">
            <v>0</v>
          </cell>
          <cell r="N3593">
            <v>0</v>
          </cell>
          <cell r="O3593">
            <v>0</v>
          </cell>
          <cell r="P3593">
            <v>0</v>
          </cell>
          <cell r="Q3593">
            <v>0</v>
          </cell>
        </row>
        <row r="3594">
          <cell r="C3594" t="str">
            <v>DATOS ESPECÍFICOS</v>
          </cell>
          <cell r="D3594">
            <v>0</v>
          </cell>
          <cell r="E3594">
            <v>0</v>
          </cell>
          <cell r="F3594">
            <v>0</v>
          </cell>
          <cell r="G3594">
            <v>0</v>
          </cell>
          <cell r="H3594">
            <v>0</v>
          </cell>
          <cell r="I3594">
            <v>0</v>
          </cell>
          <cell r="J3594">
            <v>0</v>
          </cell>
          <cell r="K3594">
            <v>0</v>
          </cell>
          <cell r="L3594">
            <v>0</v>
          </cell>
          <cell r="M3594">
            <v>0</v>
          </cell>
          <cell r="N3594">
            <v>0</v>
          </cell>
          <cell r="O3594">
            <v>0</v>
          </cell>
          <cell r="P3594">
            <v>0</v>
          </cell>
          <cell r="Q3594">
            <v>0</v>
          </cell>
        </row>
        <row r="3595">
          <cell r="C3595">
            <v>0</v>
          </cell>
          <cell r="D3595">
            <v>0</v>
          </cell>
          <cell r="E3595">
            <v>0</v>
          </cell>
          <cell r="F3595">
            <v>0</v>
          </cell>
          <cell r="G3595">
            <v>0</v>
          </cell>
          <cell r="H3595">
            <v>0</v>
          </cell>
          <cell r="I3595">
            <v>0</v>
          </cell>
          <cell r="J3595">
            <v>0</v>
          </cell>
          <cell r="K3595">
            <v>0</v>
          </cell>
          <cell r="L3595">
            <v>0</v>
          </cell>
          <cell r="M3595">
            <v>0</v>
          </cell>
          <cell r="N3595">
            <v>0</v>
          </cell>
          <cell r="O3595">
            <v>0</v>
          </cell>
          <cell r="P3595">
            <v>0</v>
          </cell>
          <cell r="Q3595">
            <v>0</v>
          </cell>
        </row>
        <row r="3596">
          <cell r="C3596" t="str">
            <v>ITEM</v>
          </cell>
          <cell r="D3596" t="str">
            <v>DESCRIPCIÓN</v>
          </cell>
          <cell r="E3596">
            <v>0</v>
          </cell>
          <cell r="F3596">
            <v>0</v>
          </cell>
          <cell r="G3596">
            <v>0</v>
          </cell>
          <cell r="H3596">
            <v>0</v>
          </cell>
          <cell r="I3596">
            <v>0</v>
          </cell>
          <cell r="J3596">
            <v>0</v>
          </cell>
          <cell r="K3596">
            <v>0</v>
          </cell>
          <cell r="L3596">
            <v>0</v>
          </cell>
          <cell r="M3596" t="str">
            <v>UNIDAD</v>
          </cell>
          <cell r="N3596">
            <v>0</v>
          </cell>
          <cell r="O3596" t="str">
            <v>CANTIDAD</v>
          </cell>
          <cell r="P3596">
            <v>0</v>
          </cell>
          <cell r="Q3596">
            <v>0</v>
          </cell>
        </row>
        <row r="3597">
          <cell r="C3597" t="str">
            <v>5.10.6</v>
          </cell>
          <cell r="D3597" t="str">
            <v>S.T.I de Cielo Raso en Superboard de 6 mm. Incluye Cinta en Fibra de Vidrio, estuco plástico, tornillería, fijaciones y demás elementos necesarios para su correcta instalación y funcionamiento.</v>
          </cell>
          <cell r="E3597">
            <v>0</v>
          </cell>
          <cell r="F3597">
            <v>0</v>
          </cell>
          <cell r="G3597">
            <v>0</v>
          </cell>
          <cell r="H3597">
            <v>0</v>
          </cell>
          <cell r="I3597">
            <v>0</v>
          </cell>
          <cell r="J3597">
            <v>0</v>
          </cell>
          <cell r="K3597">
            <v>0</v>
          </cell>
          <cell r="L3597">
            <v>0</v>
          </cell>
          <cell r="M3597" t="str">
            <v>m2</v>
          </cell>
          <cell r="N3597">
            <v>0</v>
          </cell>
          <cell r="O3597">
            <v>182</v>
          </cell>
          <cell r="P3597">
            <v>0</v>
          </cell>
          <cell r="Q3597">
            <v>0</v>
          </cell>
          <cell r="R3597">
            <v>35243</v>
          </cell>
          <cell r="S3597">
            <v>45439</v>
          </cell>
          <cell r="T3597">
            <v>4.0500000000000001E-2</v>
          </cell>
          <cell r="U3597">
            <v>0.75439999999999996</v>
          </cell>
          <cell r="V3597">
            <v>0</v>
          </cell>
          <cell r="W3597">
            <v>0.2051</v>
          </cell>
        </row>
        <row r="3598">
          <cell r="C3598" t="str">
            <v>I. EQUIPO</v>
          </cell>
          <cell r="D3598">
            <v>0</v>
          </cell>
          <cell r="E3598">
            <v>0</v>
          </cell>
          <cell r="F3598">
            <v>0</v>
          </cell>
          <cell r="G3598">
            <v>0</v>
          </cell>
          <cell r="H3598">
            <v>0</v>
          </cell>
          <cell r="I3598">
            <v>0</v>
          </cell>
          <cell r="J3598">
            <v>0</v>
          </cell>
          <cell r="K3598">
            <v>0</v>
          </cell>
          <cell r="L3598">
            <v>0</v>
          </cell>
          <cell r="M3598">
            <v>0</v>
          </cell>
          <cell r="N3598">
            <v>0</v>
          </cell>
          <cell r="O3598">
            <v>0</v>
          </cell>
          <cell r="P3598">
            <v>0</v>
          </cell>
          <cell r="Q3598">
            <v>0</v>
          </cell>
        </row>
        <row r="3599">
          <cell r="C3599">
            <v>0</v>
          </cell>
          <cell r="D3599">
            <v>0</v>
          </cell>
          <cell r="E3599">
            <v>0</v>
          </cell>
          <cell r="F3599">
            <v>0</v>
          </cell>
          <cell r="G3599">
            <v>0</v>
          </cell>
          <cell r="H3599">
            <v>0</v>
          </cell>
          <cell r="I3599">
            <v>0</v>
          </cell>
          <cell r="J3599">
            <v>0</v>
          </cell>
          <cell r="K3599">
            <v>0</v>
          </cell>
          <cell r="L3599">
            <v>0</v>
          </cell>
          <cell r="M3599">
            <v>0</v>
          </cell>
          <cell r="N3599">
            <v>0</v>
          </cell>
          <cell r="O3599">
            <v>0</v>
          </cell>
          <cell r="P3599">
            <v>0</v>
          </cell>
          <cell r="Q3599">
            <v>0</v>
          </cell>
        </row>
        <row r="3600">
          <cell r="C3600" t="str">
            <v>DESCRIPCIÓN</v>
          </cell>
          <cell r="D3600">
            <v>0</v>
          </cell>
          <cell r="E3600">
            <v>0</v>
          </cell>
          <cell r="F3600">
            <v>0</v>
          </cell>
          <cell r="G3600">
            <v>0</v>
          </cell>
          <cell r="H3600" t="str">
            <v>MARCA</v>
          </cell>
          <cell r="I3600">
            <v>0</v>
          </cell>
          <cell r="J3600" t="str">
            <v>TIPO</v>
          </cell>
          <cell r="K3600">
            <v>0</v>
          </cell>
          <cell r="L3600" t="str">
            <v>TARIFA/HORA</v>
          </cell>
          <cell r="M3600" t="str">
            <v>RENDIMIENTO</v>
          </cell>
          <cell r="N3600">
            <v>0</v>
          </cell>
          <cell r="O3600" t="str">
            <v>Vr. UNITARIO</v>
          </cell>
          <cell r="P3600">
            <v>0</v>
          </cell>
          <cell r="Q3600">
            <v>0</v>
          </cell>
        </row>
        <row r="3601">
          <cell r="C3601" t="str">
            <v>Sección completa de andamio (1.2m-1.5m) x 1.5 m. (+ 4 ruedas) Incluye transporte.</v>
          </cell>
          <cell r="D3601">
            <v>0</v>
          </cell>
          <cell r="E3601">
            <v>0</v>
          </cell>
          <cell r="F3601">
            <v>0</v>
          </cell>
          <cell r="G3601">
            <v>0</v>
          </cell>
          <cell r="H3601">
            <v>0</v>
          </cell>
          <cell r="I3601">
            <v>0</v>
          </cell>
          <cell r="J3601" t="str">
            <v>Dia</v>
          </cell>
          <cell r="K3601">
            <v>0</v>
          </cell>
          <cell r="L3601">
            <v>2565</v>
          </cell>
          <cell r="M3601">
            <v>7</v>
          </cell>
          <cell r="N3601">
            <v>0</v>
          </cell>
          <cell r="O3601">
            <v>366</v>
          </cell>
          <cell r="P3601">
            <v>0</v>
          </cell>
          <cell r="Q3601">
            <v>0</v>
          </cell>
          <cell r="R3601">
            <v>26</v>
          </cell>
          <cell r="T3601" t="str">
            <v>Sección completa de andamio (1.2m-1.5m) x 1.5 m. (+ 4 ruedas) Incluye transporte.</v>
          </cell>
        </row>
        <row r="3602">
          <cell r="C3602" t="str">
            <v>Can zunchado en madera común de 5,0cmx20cmx3,0m (alquiler). Incluye transporte.</v>
          </cell>
          <cell r="D3602">
            <v>0</v>
          </cell>
          <cell r="E3602">
            <v>0</v>
          </cell>
          <cell r="F3602">
            <v>0</v>
          </cell>
          <cell r="G3602">
            <v>0</v>
          </cell>
          <cell r="H3602">
            <v>0</v>
          </cell>
          <cell r="I3602">
            <v>0</v>
          </cell>
          <cell r="J3602" t="str">
            <v>Dia</v>
          </cell>
          <cell r="K3602">
            <v>0</v>
          </cell>
          <cell r="L3602">
            <v>1500</v>
          </cell>
          <cell r="M3602">
            <v>17.5</v>
          </cell>
          <cell r="N3602">
            <v>0</v>
          </cell>
          <cell r="O3602">
            <v>86</v>
          </cell>
          <cell r="P3602">
            <v>0</v>
          </cell>
          <cell r="Q3602">
            <v>0</v>
          </cell>
          <cell r="R3602">
            <v>10.4</v>
          </cell>
          <cell r="T3602" t="str">
            <v>Can zunchado en madera común de 5,0cmx20cmx3,0m (alquiler). Incluye transporte.</v>
          </cell>
        </row>
        <row r="3603">
          <cell r="C3603" t="str">
            <v xml:space="preserve">Taladro de 1/2´´, pulidora, lijadora y circular
</v>
          </cell>
          <cell r="D3603">
            <v>0</v>
          </cell>
          <cell r="E3603">
            <v>0</v>
          </cell>
          <cell r="F3603">
            <v>0</v>
          </cell>
          <cell r="G3603">
            <v>0</v>
          </cell>
          <cell r="H3603">
            <v>0</v>
          </cell>
          <cell r="I3603">
            <v>0</v>
          </cell>
          <cell r="J3603" t="str">
            <v>h</v>
          </cell>
          <cell r="K3603">
            <v>0</v>
          </cell>
          <cell r="L3603">
            <v>2696</v>
          </cell>
          <cell r="M3603">
            <v>4.375</v>
          </cell>
          <cell r="N3603">
            <v>0</v>
          </cell>
          <cell r="O3603">
            <v>616</v>
          </cell>
          <cell r="P3603">
            <v>0</v>
          </cell>
          <cell r="Q3603">
            <v>0</v>
          </cell>
          <cell r="R3603">
            <v>41.6</v>
          </cell>
          <cell r="T3603" t="str">
            <v xml:space="preserve">Taladro de 1/2´´, pulidora, lijadora y circular
</v>
          </cell>
        </row>
        <row r="3604">
          <cell r="C3604" t="str">
            <v>Herramienta Menor (Como % de Mano de Obra)</v>
          </cell>
          <cell r="D3604">
            <v>0</v>
          </cell>
          <cell r="E3604">
            <v>0</v>
          </cell>
          <cell r="F3604">
            <v>0</v>
          </cell>
          <cell r="G3604">
            <v>0</v>
          </cell>
          <cell r="H3604">
            <v>0</v>
          </cell>
          <cell r="I3604">
            <v>0</v>
          </cell>
          <cell r="J3604" t="str">
            <v>Dia</v>
          </cell>
          <cell r="K3604">
            <v>0</v>
          </cell>
          <cell r="L3604">
            <v>7228</v>
          </cell>
          <cell r="M3604">
            <v>0.05</v>
          </cell>
          <cell r="N3604">
            <v>0</v>
          </cell>
          <cell r="O3604">
            <v>361</v>
          </cell>
          <cell r="P3604">
            <v>0</v>
          </cell>
          <cell r="Q3604">
            <v>0</v>
          </cell>
          <cell r="R3604">
            <v>65702</v>
          </cell>
          <cell r="T3604" t="str">
            <v>Herramienta Menor (Como % de Mano de Obra)</v>
          </cell>
        </row>
        <row r="3605">
          <cell r="C3605">
            <v>0</v>
          </cell>
          <cell r="D3605">
            <v>0</v>
          </cell>
          <cell r="E3605">
            <v>0</v>
          </cell>
          <cell r="F3605">
            <v>0</v>
          </cell>
          <cell r="G3605">
            <v>0</v>
          </cell>
          <cell r="H3605">
            <v>0</v>
          </cell>
          <cell r="I3605">
            <v>0</v>
          </cell>
          <cell r="J3605">
            <v>0</v>
          </cell>
          <cell r="K3605">
            <v>0</v>
          </cell>
          <cell r="L3605">
            <v>4.0500000000000001E-2</v>
          </cell>
          <cell r="M3605" t="str">
            <v>SUBTOTAL $</v>
          </cell>
          <cell r="N3605">
            <v>0</v>
          </cell>
          <cell r="O3605">
            <v>1429</v>
          </cell>
          <cell r="P3605">
            <v>0</v>
          </cell>
          <cell r="Q3605">
            <v>0</v>
          </cell>
          <cell r="T3605">
            <v>0</v>
          </cell>
        </row>
        <row r="3606">
          <cell r="C3606" t="str">
            <v>II. MATERIALES</v>
          </cell>
          <cell r="D3606">
            <v>0</v>
          </cell>
          <cell r="E3606">
            <v>0</v>
          </cell>
          <cell r="F3606">
            <v>0</v>
          </cell>
          <cell r="G3606">
            <v>0</v>
          </cell>
          <cell r="H3606">
            <v>0</v>
          </cell>
          <cell r="I3606">
            <v>0</v>
          </cell>
          <cell r="J3606">
            <v>0</v>
          </cell>
          <cell r="K3606">
            <v>0</v>
          </cell>
          <cell r="L3606">
            <v>0</v>
          </cell>
          <cell r="M3606">
            <v>0</v>
          </cell>
          <cell r="N3606">
            <v>0</v>
          </cell>
          <cell r="O3606">
            <v>0</v>
          </cell>
          <cell r="P3606">
            <v>0</v>
          </cell>
          <cell r="Q3606">
            <v>0</v>
          </cell>
          <cell r="T3606">
            <v>0</v>
          </cell>
        </row>
        <row r="3607">
          <cell r="C3607">
            <v>0</v>
          </cell>
          <cell r="D3607">
            <v>0</v>
          </cell>
          <cell r="E3607">
            <v>0</v>
          </cell>
          <cell r="F3607">
            <v>0</v>
          </cell>
          <cell r="G3607">
            <v>0</v>
          </cell>
          <cell r="H3607">
            <v>0</v>
          </cell>
          <cell r="I3607">
            <v>0</v>
          </cell>
          <cell r="J3607">
            <v>0</v>
          </cell>
          <cell r="K3607">
            <v>0</v>
          </cell>
          <cell r="L3607">
            <v>0</v>
          </cell>
          <cell r="M3607">
            <v>0</v>
          </cell>
          <cell r="N3607">
            <v>0</v>
          </cell>
          <cell r="O3607">
            <v>0</v>
          </cell>
          <cell r="P3607">
            <v>0</v>
          </cell>
          <cell r="Q3607">
            <v>0</v>
          </cell>
          <cell r="T3607">
            <v>0</v>
          </cell>
        </row>
        <row r="3608">
          <cell r="C3608" t="str">
            <v>DESCRIPCIÓN</v>
          </cell>
          <cell r="D3608">
            <v>0</v>
          </cell>
          <cell r="E3608">
            <v>0</v>
          </cell>
          <cell r="F3608">
            <v>0</v>
          </cell>
          <cell r="G3608">
            <v>0</v>
          </cell>
          <cell r="H3608">
            <v>0</v>
          </cell>
          <cell r="I3608">
            <v>0</v>
          </cell>
          <cell r="J3608">
            <v>0</v>
          </cell>
          <cell r="K3608" t="str">
            <v>UNIDAD</v>
          </cell>
          <cell r="L3608" t="str">
            <v>CANTIDAD</v>
          </cell>
          <cell r="M3608" t="str">
            <v>PRECIO UNIT.</v>
          </cell>
          <cell r="N3608">
            <v>0</v>
          </cell>
          <cell r="O3608" t="str">
            <v>Vr. UNITARIO</v>
          </cell>
          <cell r="P3608">
            <v>0</v>
          </cell>
          <cell r="Q3608">
            <v>0</v>
          </cell>
          <cell r="T3608">
            <v>0</v>
          </cell>
        </row>
        <row r="3609">
          <cell r="C3609" t="str">
            <v>Placa Fibrocemento 6mm 244x122cm 24.72kg aprox.</v>
          </cell>
          <cell r="D3609">
            <v>0</v>
          </cell>
          <cell r="E3609">
            <v>0</v>
          </cell>
          <cell r="F3609">
            <v>0</v>
          </cell>
          <cell r="G3609">
            <v>0</v>
          </cell>
          <cell r="H3609">
            <v>0</v>
          </cell>
          <cell r="I3609">
            <v>0</v>
          </cell>
          <cell r="J3609">
            <v>0</v>
          </cell>
          <cell r="K3609" t="str">
            <v>U</v>
          </cell>
          <cell r="L3609">
            <v>0.35</v>
          </cell>
          <cell r="M3609">
            <v>68500</v>
          </cell>
          <cell r="N3609">
            <v>0</v>
          </cell>
          <cell r="O3609">
            <v>23975</v>
          </cell>
          <cell r="P3609">
            <v>0</v>
          </cell>
          <cell r="Q3609">
            <v>0</v>
          </cell>
          <cell r="R3609">
            <v>63.7</v>
          </cell>
          <cell r="T3609" t="str">
            <v>Placa Fibrocemento 6mm 244x122cm 24.72kg aprox.</v>
          </cell>
        </row>
        <row r="3610">
          <cell r="C3610" t="str">
            <v>Tornillo Panel Drywall Pta Aguda 6X1 1000un</v>
          </cell>
          <cell r="D3610">
            <v>0</v>
          </cell>
          <cell r="E3610">
            <v>0</v>
          </cell>
          <cell r="F3610">
            <v>0</v>
          </cell>
          <cell r="G3610">
            <v>0</v>
          </cell>
          <cell r="H3610">
            <v>0</v>
          </cell>
          <cell r="I3610">
            <v>0</v>
          </cell>
          <cell r="J3610">
            <v>0</v>
          </cell>
          <cell r="K3610" t="str">
            <v>Und</v>
          </cell>
          <cell r="L3610">
            <v>0.04</v>
          </cell>
          <cell r="M3610">
            <v>25500</v>
          </cell>
          <cell r="N3610">
            <v>0</v>
          </cell>
          <cell r="O3610">
            <v>1020</v>
          </cell>
          <cell r="P3610">
            <v>0</v>
          </cell>
          <cell r="Q3610">
            <v>0</v>
          </cell>
          <cell r="R3610">
            <v>7.28</v>
          </cell>
          <cell r="T3610" t="str">
            <v>Tornillo Panel Drywall Pta Aguda 6X1 1000un</v>
          </cell>
        </row>
        <row r="3611">
          <cell r="C3611" t="str">
            <v>Cinta 90 m*50 mm fibra de vidrio 75 g/m2</v>
          </cell>
          <cell r="D3611">
            <v>0</v>
          </cell>
          <cell r="E3611">
            <v>0</v>
          </cell>
          <cell r="F3611">
            <v>0</v>
          </cell>
          <cell r="G3611">
            <v>0</v>
          </cell>
          <cell r="H3611">
            <v>0</v>
          </cell>
          <cell r="I3611">
            <v>0</v>
          </cell>
          <cell r="J3611">
            <v>0</v>
          </cell>
          <cell r="K3611" t="str">
            <v>u</v>
          </cell>
          <cell r="L3611">
            <v>8.0000000000000002E-3</v>
          </cell>
          <cell r="M3611">
            <v>9750</v>
          </cell>
          <cell r="N3611">
            <v>0</v>
          </cell>
          <cell r="O3611">
            <v>78</v>
          </cell>
          <cell r="P3611">
            <v>0</v>
          </cell>
          <cell r="Q3611">
            <v>0</v>
          </cell>
          <cell r="R3611">
            <v>1.46</v>
          </cell>
          <cell r="T3611" t="str">
            <v>Cinta 90 m*50 mm fibra de vidrio 75 g/m2</v>
          </cell>
        </row>
        <row r="3612">
          <cell r="C3612" t="str">
            <v>Estucor Estuco Plástico 30 Kilos/5 Galones Interior y Exterior-Rend:20m2</v>
          </cell>
          <cell r="D3612">
            <v>0</v>
          </cell>
          <cell r="E3612">
            <v>0</v>
          </cell>
          <cell r="F3612">
            <v>0</v>
          </cell>
          <cell r="G3612">
            <v>0</v>
          </cell>
          <cell r="H3612">
            <v>0</v>
          </cell>
          <cell r="I3612">
            <v>0</v>
          </cell>
          <cell r="J3612">
            <v>0</v>
          </cell>
          <cell r="K3612" t="str">
            <v>U</v>
          </cell>
          <cell r="L3612">
            <v>1.23E-2</v>
          </cell>
          <cell r="M3612">
            <v>108790</v>
          </cell>
          <cell r="N3612">
            <v>0</v>
          </cell>
          <cell r="O3612">
            <v>1338</v>
          </cell>
          <cell r="P3612">
            <v>0</v>
          </cell>
          <cell r="Q3612">
            <v>0</v>
          </cell>
          <cell r="R3612">
            <v>2.2400000000000002</v>
          </cell>
          <cell r="T3612" t="str">
            <v>Estucor Estuco Plástico 30 Kilos/5 Galones Interior y Exterior-Rend:20m2</v>
          </cell>
        </row>
        <row r="3613">
          <cell r="C3613" t="str">
            <v>Lija de agua 150 super</v>
          </cell>
          <cell r="D3613">
            <v>0</v>
          </cell>
          <cell r="E3613">
            <v>0</v>
          </cell>
          <cell r="F3613">
            <v>0</v>
          </cell>
          <cell r="G3613">
            <v>0</v>
          </cell>
          <cell r="H3613">
            <v>0</v>
          </cell>
          <cell r="I3613">
            <v>0</v>
          </cell>
          <cell r="J3613">
            <v>0</v>
          </cell>
          <cell r="K3613" t="str">
            <v>u</v>
          </cell>
          <cell r="L3613">
            <v>0.1</v>
          </cell>
          <cell r="M3613">
            <v>1749</v>
          </cell>
          <cell r="N3613">
            <v>0</v>
          </cell>
          <cell r="O3613">
            <v>175</v>
          </cell>
          <cell r="P3613">
            <v>0</v>
          </cell>
          <cell r="Q3613">
            <v>0</v>
          </cell>
          <cell r="R3613">
            <v>18.2</v>
          </cell>
          <cell r="T3613" t="str">
            <v>Lija de agua 150 super</v>
          </cell>
        </row>
        <row r="3614">
          <cell r="C3614">
            <v>0</v>
          </cell>
          <cell r="D3614">
            <v>0</v>
          </cell>
          <cell r="E3614">
            <v>0</v>
          </cell>
          <cell r="F3614">
            <v>0</v>
          </cell>
          <cell r="G3614">
            <v>0</v>
          </cell>
          <cell r="H3614">
            <v>0</v>
          </cell>
          <cell r="I3614">
            <v>0</v>
          </cell>
          <cell r="J3614">
            <v>0</v>
          </cell>
          <cell r="K3614" t="str">
            <v/>
          </cell>
          <cell r="L3614">
            <v>0</v>
          </cell>
          <cell r="M3614">
            <v>0</v>
          </cell>
          <cell r="N3614">
            <v>0</v>
          </cell>
          <cell r="O3614">
            <v>0</v>
          </cell>
          <cell r="P3614">
            <v>0</v>
          </cell>
          <cell r="Q3614">
            <v>0</v>
          </cell>
          <cell r="R3614">
            <v>0</v>
          </cell>
          <cell r="T3614">
            <v>0</v>
          </cell>
        </row>
        <row r="3615">
          <cell r="C3615">
            <v>0</v>
          </cell>
          <cell r="D3615">
            <v>0</v>
          </cell>
          <cell r="E3615">
            <v>0</v>
          </cell>
          <cell r="F3615">
            <v>0</v>
          </cell>
          <cell r="G3615">
            <v>0</v>
          </cell>
          <cell r="H3615">
            <v>0</v>
          </cell>
          <cell r="I3615">
            <v>0</v>
          </cell>
          <cell r="J3615">
            <v>0</v>
          </cell>
          <cell r="K3615" t="str">
            <v/>
          </cell>
          <cell r="L3615">
            <v>0</v>
          </cell>
          <cell r="M3615">
            <v>0</v>
          </cell>
          <cell r="N3615">
            <v>0</v>
          </cell>
          <cell r="O3615">
            <v>0</v>
          </cell>
          <cell r="P3615">
            <v>0</v>
          </cell>
          <cell r="Q3615">
            <v>0</v>
          </cell>
          <cell r="R3615">
            <v>0</v>
          </cell>
          <cell r="T3615">
            <v>0</v>
          </cell>
        </row>
        <row r="3616">
          <cell r="C3616">
            <v>0</v>
          </cell>
          <cell r="D3616">
            <v>0</v>
          </cell>
          <cell r="E3616">
            <v>0</v>
          </cell>
          <cell r="F3616">
            <v>0</v>
          </cell>
          <cell r="G3616">
            <v>0</v>
          </cell>
          <cell r="H3616">
            <v>0</v>
          </cell>
          <cell r="I3616">
            <v>0</v>
          </cell>
          <cell r="J3616">
            <v>0</v>
          </cell>
          <cell r="K3616">
            <v>0</v>
          </cell>
          <cell r="L3616">
            <v>0.75439999999999996</v>
          </cell>
          <cell r="M3616" t="str">
            <v>SUBTOTAL $</v>
          </cell>
          <cell r="N3616">
            <v>0</v>
          </cell>
          <cell r="O3616">
            <v>26586</v>
          </cell>
          <cell r="P3616">
            <v>0</v>
          </cell>
          <cell r="Q3616">
            <v>0</v>
          </cell>
          <cell r="T3616">
            <v>0</v>
          </cell>
        </row>
        <row r="3617">
          <cell r="C3617" t="str">
            <v>III. TRANSPORTES</v>
          </cell>
          <cell r="D3617">
            <v>0</v>
          </cell>
          <cell r="E3617">
            <v>0</v>
          </cell>
          <cell r="F3617">
            <v>0</v>
          </cell>
          <cell r="G3617">
            <v>0</v>
          </cell>
          <cell r="H3617">
            <v>0</v>
          </cell>
          <cell r="I3617">
            <v>0</v>
          </cell>
          <cell r="J3617">
            <v>0</v>
          </cell>
          <cell r="K3617">
            <v>0</v>
          </cell>
          <cell r="L3617">
            <v>0</v>
          </cell>
          <cell r="M3617">
            <v>0</v>
          </cell>
          <cell r="N3617">
            <v>0</v>
          </cell>
          <cell r="O3617">
            <v>0</v>
          </cell>
          <cell r="P3617">
            <v>0</v>
          </cell>
          <cell r="Q3617">
            <v>0</v>
          </cell>
          <cell r="T3617">
            <v>0</v>
          </cell>
        </row>
        <row r="3618">
          <cell r="C3618">
            <v>0</v>
          </cell>
          <cell r="D3618">
            <v>0</v>
          </cell>
          <cell r="E3618">
            <v>0</v>
          </cell>
          <cell r="F3618">
            <v>0</v>
          </cell>
          <cell r="G3618">
            <v>0</v>
          </cell>
          <cell r="H3618">
            <v>0</v>
          </cell>
          <cell r="I3618">
            <v>0</v>
          </cell>
          <cell r="J3618">
            <v>0</v>
          </cell>
          <cell r="K3618">
            <v>0</v>
          </cell>
          <cell r="L3618">
            <v>0</v>
          </cell>
          <cell r="M3618">
            <v>0</v>
          </cell>
          <cell r="N3618">
            <v>0</v>
          </cell>
          <cell r="O3618">
            <v>0</v>
          </cell>
          <cell r="P3618">
            <v>0</v>
          </cell>
          <cell r="Q3618">
            <v>0</v>
          </cell>
          <cell r="T3618">
            <v>0</v>
          </cell>
        </row>
        <row r="3619">
          <cell r="C3619" t="str">
            <v>MATERIAL</v>
          </cell>
          <cell r="D3619">
            <v>0</v>
          </cell>
          <cell r="E3619">
            <v>0</v>
          </cell>
          <cell r="F3619">
            <v>0</v>
          </cell>
          <cell r="G3619">
            <v>0</v>
          </cell>
          <cell r="H3619">
            <v>0</v>
          </cell>
          <cell r="I3619">
            <v>0</v>
          </cell>
          <cell r="J3619" t="str">
            <v>VOL. o PESO</v>
          </cell>
          <cell r="K3619" t="str">
            <v>DISTANCIA</v>
          </cell>
          <cell r="L3619" t="str">
            <v>M3 o Ton/Km</v>
          </cell>
          <cell r="M3619" t="str">
            <v>TARIFA</v>
          </cell>
          <cell r="N3619">
            <v>0</v>
          </cell>
          <cell r="O3619" t="str">
            <v>Vr. UNITARIO</v>
          </cell>
          <cell r="P3619">
            <v>0</v>
          </cell>
          <cell r="Q3619">
            <v>0</v>
          </cell>
          <cell r="T3619">
            <v>0</v>
          </cell>
        </row>
        <row r="3620">
          <cell r="C3620">
            <v>0</v>
          </cell>
          <cell r="D3620">
            <v>0</v>
          </cell>
          <cell r="E3620">
            <v>0</v>
          </cell>
          <cell r="F3620">
            <v>0</v>
          </cell>
          <cell r="G3620">
            <v>0</v>
          </cell>
          <cell r="H3620">
            <v>0</v>
          </cell>
          <cell r="I3620">
            <v>0</v>
          </cell>
          <cell r="J3620" t="str">
            <v/>
          </cell>
          <cell r="K3620">
            <v>100</v>
          </cell>
          <cell r="L3620">
            <v>5.9999999999999995E-4</v>
          </cell>
          <cell r="M3620">
            <v>0</v>
          </cell>
          <cell r="N3620">
            <v>0</v>
          </cell>
          <cell r="O3620">
            <v>0</v>
          </cell>
          <cell r="P3620">
            <v>0</v>
          </cell>
          <cell r="Q3620">
            <v>0</v>
          </cell>
          <cell r="R3620">
            <v>10.92</v>
          </cell>
          <cell r="T3620">
            <v>0</v>
          </cell>
        </row>
        <row r="3621">
          <cell r="C3621">
            <v>0</v>
          </cell>
          <cell r="D3621">
            <v>0</v>
          </cell>
          <cell r="E3621">
            <v>0</v>
          </cell>
          <cell r="F3621">
            <v>0</v>
          </cell>
          <cell r="G3621">
            <v>0</v>
          </cell>
          <cell r="H3621">
            <v>0</v>
          </cell>
          <cell r="I3621">
            <v>0</v>
          </cell>
          <cell r="J3621" t="str">
            <v/>
          </cell>
          <cell r="K3621">
            <v>0</v>
          </cell>
          <cell r="L3621">
            <v>0</v>
          </cell>
          <cell r="M3621">
            <v>0</v>
          </cell>
          <cell r="N3621">
            <v>0</v>
          </cell>
          <cell r="O3621">
            <v>0</v>
          </cell>
          <cell r="P3621">
            <v>0</v>
          </cell>
          <cell r="Q3621">
            <v>0</v>
          </cell>
          <cell r="R3621">
            <v>0</v>
          </cell>
          <cell r="T3621">
            <v>0</v>
          </cell>
        </row>
        <row r="3622">
          <cell r="C3622">
            <v>0</v>
          </cell>
          <cell r="D3622">
            <v>0</v>
          </cell>
          <cell r="E3622">
            <v>0</v>
          </cell>
          <cell r="F3622">
            <v>0</v>
          </cell>
          <cell r="G3622">
            <v>0</v>
          </cell>
          <cell r="H3622">
            <v>0</v>
          </cell>
          <cell r="I3622">
            <v>0</v>
          </cell>
          <cell r="J3622" t="str">
            <v/>
          </cell>
          <cell r="K3622">
            <v>0</v>
          </cell>
          <cell r="L3622">
            <v>0</v>
          </cell>
          <cell r="M3622">
            <v>0</v>
          </cell>
          <cell r="N3622">
            <v>0</v>
          </cell>
          <cell r="O3622">
            <v>0</v>
          </cell>
          <cell r="P3622">
            <v>0</v>
          </cell>
          <cell r="Q3622">
            <v>0</v>
          </cell>
          <cell r="R3622">
            <v>0</v>
          </cell>
          <cell r="T3622">
            <v>0</v>
          </cell>
        </row>
        <row r="3623">
          <cell r="C3623">
            <v>0</v>
          </cell>
          <cell r="D3623">
            <v>0</v>
          </cell>
          <cell r="E3623">
            <v>0</v>
          </cell>
          <cell r="F3623">
            <v>0</v>
          </cell>
          <cell r="G3623">
            <v>0</v>
          </cell>
          <cell r="H3623">
            <v>0</v>
          </cell>
          <cell r="I3623">
            <v>0</v>
          </cell>
          <cell r="J3623">
            <v>0</v>
          </cell>
          <cell r="K3623">
            <v>0</v>
          </cell>
          <cell r="L3623">
            <v>0</v>
          </cell>
          <cell r="M3623" t="str">
            <v>SUBTOTAL $</v>
          </cell>
          <cell r="N3623">
            <v>0</v>
          </cell>
          <cell r="O3623">
            <v>0</v>
          </cell>
          <cell r="P3623">
            <v>0</v>
          </cell>
          <cell r="Q3623">
            <v>0</v>
          </cell>
          <cell r="T3623">
            <v>0</v>
          </cell>
        </row>
        <row r="3624">
          <cell r="C3624" t="str">
            <v>IV. MANO DE OBRA</v>
          </cell>
          <cell r="D3624">
            <v>0</v>
          </cell>
          <cell r="E3624">
            <v>0</v>
          </cell>
          <cell r="F3624">
            <v>0</v>
          </cell>
          <cell r="G3624">
            <v>0</v>
          </cell>
          <cell r="H3624">
            <v>0</v>
          </cell>
          <cell r="I3624">
            <v>0</v>
          </cell>
          <cell r="J3624">
            <v>0</v>
          </cell>
          <cell r="K3624">
            <v>0</v>
          </cell>
          <cell r="L3624">
            <v>0</v>
          </cell>
          <cell r="M3624">
            <v>0</v>
          </cell>
          <cell r="N3624">
            <v>0</v>
          </cell>
          <cell r="O3624">
            <v>0</v>
          </cell>
          <cell r="P3624">
            <v>0</v>
          </cell>
          <cell r="Q3624">
            <v>0</v>
          </cell>
          <cell r="T3624">
            <v>0</v>
          </cell>
        </row>
        <row r="3625">
          <cell r="C3625">
            <v>0</v>
          </cell>
          <cell r="D3625">
            <v>0</v>
          </cell>
          <cell r="E3625">
            <v>0</v>
          </cell>
          <cell r="F3625">
            <v>0</v>
          </cell>
          <cell r="G3625">
            <v>0</v>
          </cell>
          <cell r="H3625">
            <v>0</v>
          </cell>
          <cell r="I3625">
            <v>0</v>
          </cell>
          <cell r="J3625">
            <v>0</v>
          </cell>
          <cell r="K3625">
            <v>0</v>
          </cell>
          <cell r="L3625">
            <v>0</v>
          </cell>
          <cell r="M3625">
            <v>0</v>
          </cell>
          <cell r="N3625">
            <v>0</v>
          </cell>
          <cell r="O3625">
            <v>0</v>
          </cell>
          <cell r="P3625">
            <v>0</v>
          </cell>
          <cell r="Q3625">
            <v>0</v>
          </cell>
          <cell r="T3625">
            <v>0</v>
          </cell>
        </row>
        <row r="3626">
          <cell r="C3626" t="str">
            <v>TRABAJADOR</v>
          </cell>
          <cell r="D3626">
            <v>0</v>
          </cell>
          <cell r="E3626">
            <v>0</v>
          </cell>
          <cell r="F3626">
            <v>0</v>
          </cell>
          <cell r="G3626">
            <v>0</v>
          </cell>
          <cell r="H3626">
            <v>0</v>
          </cell>
          <cell r="I3626" t="str">
            <v>CANTIDAD</v>
          </cell>
          <cell r="J3626" t="str">
            <v>JORNAL</v>
          </cell>
          <cell r="K3626" t="str">
            <v>PRESTACIONES</v>
          </cell>
          <cell r="L3626" t="str">
            <v>JORNAL TOTAL</v>
          </cell>
          <cell r="M3626" t="str">
            <v>RENDIMIENTO</v>
          </cell>
          <cell r="N3626">
            <v>0</v>
          </cell>
          <cell r="O3626" t="str">
            <v>Vr. UNITARIO</v>
          </cell>
          <cell r="P3626">
            <v>0</v>
          </cell>
          <cell r="Q3626">
            <v>0</v>
          </cell>
          <cell r="R3626">
            <v>0</v>
          </cell>
          <cell r="T3626">
            <v>0</v>
          </cell>
        </row>
        <row r="3627">
          <cell r="C3627" t="str">
            <v>Oficial</v>
          </cell>
          <cell r="D3627">
            <v>0</v>
          </cell>
          <cell r="E3627">
            <v>0</v>
          </cell>
          <cell r="F3627">
            <v>0</v>
          </cell>
          <cell r="G3627">
            <v>0</v>
          </cell>
          <cell r="H3627">
            <v>0</v>
          </cell>
          <cell r="I3627">
            <v>1</v>
          </cell>
          <cell r="J3627">
            <v>88160</v>
          </cell>
          <cell r="K3627">
            <v>1.6933</v>
          </cell>
          <cell r="L3627">
            <v>149281</v>
          </cell>
          <cell r="M3627">
            <v>35</v>
          </cell>
          <cell r="N3627">
            <v>0</v>
          </cell>
          <cell r="O3627">
            <v>4265</v>
          </cell>
          <cell r="P3627">
            <v>0</v>
          </cell>
          <cell r="Q3627">
            <v>0</v>
          </cell>
          <cell r="R3627">
            <v>5.2</v>
          </cell>
          <cell r="T3627" t="str">
            <v>Oficial</v>
          </cell>
        </row>
        <row r="3628">
          <cell r="C3628" t="str">
            <v>Ayudante Entendido</v>
          </cell>
          <cell r="D3628">
            <v>0</v>
          </cell>
          <cell r="E3628">
            <v>0</v>
          </cell>
          <cell r="F3628">
            <v>0</v>
          </cell>
          <cell r="G3628">
            <v>0</v>
          </cell>
          <cell r="H3628">
            <v>0</v>
          </cell>
          <cell r="I3628">
            <v>1</v>
          </cell>
          <cell r="J3628">
            <v>60367</v>
          </cell>
          <cell r="K3628">
            <v>1.7181</v>
          </cell>
          <cell r="L3628">
            <v>103717</v>
          </cell>
          <cell r="M3628">
            <v>35</v>
          </cell>
          <cell r="N3628">
            <v>0</v>
          </cell>
          <cell r="O3628">
            <v>2963</v>
          </cell>
          <cell r="P3628">
            <v>0</v>
          </cell>
          <cell r="Q3628">
            <v>0</v>
          </cell>
          <cell r="R3628">
            <v>5.2</v>
          </cell>
          <cell r="T3628" t="str">
            <v>Ayudante Entendido</v>
          </cell>
        </row>
        <row r="3629">
          <cell r="C3629">
            <v>0</v>
          </cell>
          <cell r="D3629">
            <v>0</v>
          </cell>
          <cell r="E3629">
            <v>0</v>
          </cell>
          <cell r="F3629">
            <v>0</v>
          </cell>
          <cell r="G3629">
            <v>0</v>
          </cell>
          <cell r="H3629">
            <v>0</v>
          </cell>
          <cell r="I3629">
            <v>0</v>
          </cell>
          <cell r="J3629">
            <v>0</v>
          </cell>
          <cell r="K3629">
            <v>0</v>
          </cell>
          <cell r="L3629">
            <v>0</v>
          </cell>
          <cell r="M3629">
            <v>0</v>
          </cell>
          <cell r="N3629">
            <v>0</v>
          </cell>
          <cell r="O3629">
            <v>0</v>
          </cell>
          <cell r="P3629">
            <v>0</v>
          </cell>
          <cell r="Q3629">
            <v>0</v>
          </cell>
          <cell r="R3629">
            <v>0</v>
          </cell>
          <cell r="T3629">
            <v>0</v>
          </cell>
        </row>
        <row r="3630">
          <cell r="C3630">
            <v>0</v>
          </cell>
          <cell r="D3630">
            <v>0</v>
          </cell>
          <cell r="E3630">
            <v>0</v>
          </cell>
          <cell r="F3630">
            <v>0</v>
          </cell>
          <cell r="G3630">
            <v>0</v>
          </cell>
          <cell r="H3630">
            <v>0</v>
          </cell>
          <cell r="I3630">
            <v>0</v>
          </cell>
          <cell r="J3630">
            <v>0</v>
          </cell>
          <cell r="K3630">
            <v>0</v>
          </cell>
          <cell r="L3630">
            <v>0.2051</v>
          </cell>
          <cell r="M3630" t="str">
            <v>SUBTOTAL $</v>
          </cell>
          <cell r="N3630">
            <v>0</v>
          </cell>
          <cell r="O3630">
            <v>7228</v>
          </cell>
          <cell r="P3630">
            <v>0</v>
          </cell>
          <cell r="Q3630">
            <v>0</v>
          </cell>
          <cell r="T3630">
            <v>0</v>
          </cell>
        </row>
        <row r="3631">
          <cell r="C3631">
            <v>0</v>
          </cell>
          <cell r="D3631">
            <v>0</v>
          </cell>
          <cell r="E3631">
            <v>0</v>
          </cell>
          <cell r="F3631">
            <v>0</v>
          </cell>
          <cell r="G3631">
            <v>0</v>
          </cell>
          <cell r="H3631">
            <v>0</v>
          </cell>
          <cell r="I3631">
            <v>0</v>
          </cell>
          <cell r="J3631">
            <v>0</v>
          </cell>
          <cell r="K3631">
            <v>0</v>
          </cell>
          <cell r="L3631">
            <v>0</v>
          </cell>
          <cell r="M3631">
            <v>0</v>
          </cell>
          <cell r="N3631">
            <v>0</v>
          </cell>
          <cell r="O3631">
            <v>0</v>
          </cell>
          <cell r="P3631">
            <v>0</v>
          </cell>
          <cell r="Q3631">
            <v>0</v>
          </cell>
        </row>
        <row r="3632">
          <cell r="C3632" t="str">
            <v>TOTAL COSTO DIRECTO $</v>
          </cell>
          <cell r="D3632">
            <v>0</v>
          </cell>
          <cell r="E3632">
            <v>0</v>
          </cell>
          <cell r="F3632">
            <v>0</v>
          </cell>
          <cell r="G3632">
            <v>0</v>
          </cell>
          <cell r="H3632">
            <v>0</v>
          </cell>
          <cell r="I3632">
            <v>0</v>
          </cell>
          <cell r="J3632">
            <v>0</v>
          </cell>
          <cell r="K3632">
            <v>0</v>
          </cell>
          <cell r="L3632">
            <v>0</v>
          </cell>
          <cell r="M3632">
            <v>0</v>
          </cell>
          <cell r="N3632">
            <v>0</v>
          </cell>
          <cell r="O3632">
            <v>35243</v>
          </cell>
          <cell r="P3632">
            <v>0</v>
          </cell>
          <cell r="Q3632">
            <v>0</v>
          </cell>
        </row>
        <row r="3633">
          <cell r="C3633" t="str">
            <v>V. COSTOS INDIRECTOS</v>
          </cell>
          <cell r="D3633">
            <v>0</v>
          </cell>
          <cell r="E3633">
            <v>0</v>
          </cell>
          <cell r="F3633">
            <v>0</v>
          </cell>
          <cell r="G3633">
            <v>0</v>
          </cell>
          <cell r="H3633">
            <v>0</v>
          </cell>
          <cell r="I3633">
            <v>0</v>
          </cell>
          <cell r="J3633">
            <v>0</v>
          </cell>
          <cell r="K3633">
            <v>0</v>
          </cell>
          <cell r="L3633">
            <v>0</v>
          </cell>
          <cell r="M3633">
            <v>0</v>
          </cell>
          <cell r="N3633">
            <v>0</v>
          </cell>
          <cell r="O3633">
            <v>0</v>
          </cell>
          <cell r="P3633">
            <v>0</v>
          </cell>
          <cell r="Q3633">
            <v>0</v>
          </cell>
        </row>
        <row r="3634">
          <cell r="C3634">
            <v>0</v>
          </cell>
          <cell r="D3634">
            <v>0</v>
          </cell>
          <cell r="E3634">
            <v>0</v>
          </cell>
          <cell r="F3634">
            <v>0</v>
          </cell>
          <cell r="G3634">
            <v>0</v>
          </cell>
          <cell r="H3634">
            <v>0</v>
          </cell>
          <cell r="I3634">
            <v>0</v>
          </cell>
          <cell r="J3634">
            <v>0</v>
          </cell>
          <cell r="K3634">
            <v>0</v>
          </cell>
          <cell r="L3634">
            <v>0</v>
          </cell>
          <cell r="M3634">
            <v>0</v>
          </cell>
          <cell r="N3634">
            <v>0</v>
          </cell>
          <cell r="O3634">
            <v>0</v>
          </cell>
          <cell r="P3634">
            <v>0</v>
          </cell>
          <cell r="Q3634">
            <v>0</v>
          </cell>
        </row>
        <row r="3635">
          <cell r="C3635" t="str">
            <v>Descripción</v>
          </cell>
          <cell r="D3635">
            <v>0</v>
          </cell>
          <cell r="E3635">
            <v>0</v>
          </cell>
          <cell r="F3635">
            <v>0</v>
          </cell>
          <cell r="G3635">
            <v>0</v>
          </cell>
          <cell r="H3635">
            <v>0</v>
          </cell>
          <cell r="I3635">
            <v>0</v>
          </cell>
          <cell r="J3635">
            <v>0</v>
          </cell>
          <cell r="K3635">
            <v>0</v>
          </cell>
          <cell r="L3635" t="str">
            <v>Porcentaje</v>
          </cell>
          <cell r="M3635" t="str">
            <v>Valor Total</v>
          </cell>
          <cell r="N3635">
            <v>0</v>
          </cell>
          <cell r="O3635">
            <v>0</v>
          </cell>
          <cell r="P3635">
            <v>0</v>
          </cell>
          <cell r="Q3635">
            <v>0</v>
          </cell>
        </row>
        <row r="3636">
          <cell r="C3636" t="str">
            <v>ADMINISTRACION</v>
          </cell>
          <cell r="D3636">
            <v>0</v>
          </cell>
          <cell r="E3636">
            <v>0</v>
          </cell>
          <cell r="F3636">
            <v>0</v>
          </cell>
          <cell r="G3636">
            <v>0</v>
          </cell>
          <cell r="H3636">
            <v>0</v>
          </cell>
          <cell r="I3636">
            <v>0</v>
          </cell>
          <cell r="J3636">
            <v>0</v>
          </cell>
          <cell r="K3636">
            <v>0</v>
          </cell>
          <cell r="L3636">
            <v>0.23930000000000001</v>
          </cell>
          <cell r="M3636">
            <v>8434</v>
          </cell>
          <cell r="N3636">
            <v>0</v>
          </cell>
          <cell r="O3636">
            <v>0</v>
          </cell>
          <cell r="P3636">
            <v>0</v>
          </cell>
          <cell r="Q3636">
            <v>0</v>
          </cell>
        </row>
        <row r="3637">
          <cell r="C3637" t="str">
            <v xml:space="preserve">IMPREVISTOS </v>
          </cell>
          <cell r="D3637">
            <v>0</v>
          </cell>
          <cell r="E3637">
            <v>0</v>
          </cell>
          <cell r="F3637">
            <v>0</v>
          </cell>
          <cell r="G3637">
            <v>0</v>
          </cell>
          <cell r="H3637">
            <v>0</v>
          </cell>
          <cell r="I3637">
            <v>0</v>
          </cell>
          <cell r="J3637">
            <v>0</v>
          </cell>
          <cell r="K3637">
            <v>0</v>
          </cell>
          <cell r="L3637">
            <v>0</v>
          </cell>
          <cell r="M3637">
            <v>0</v>
          </cell>
          <cell r="N3637">
            <v>0</v>
          </cell>
          <cell r="O3637">
            <v>0</v>
          </cell>
          <cell r="P3637">
            <v>0</v>
          </cell>
          <cell r="Q3637">
            <v>0</v>
          </cell>
        </row>
        <row r="3638">
          <cell r="C3638" t="str">
            <v>UTILIDAD</v>
          </cell>
          <cell r="D3638">
            <v>0</v>
          </cell>
          <cell r="E3638">
            <v>0</v>
          </cell>
          <cell r="F3638">
            <v>0</v>
          </cell>
          <cell r="G3638">
            <v>0</v>
          </cell>
          <cell r="H3638">
            <v>0</v>
          </cell>
          <cell r="I3638">
            <v>0</v>
          </cell>
          <cell r="J3638">
            <v>0</v>
          </cell>
          <cell r="K3638">
            <v>0</v>
          </cell>
          <cell r="L3638">
            <v>0.05</v>
          </cell>
          <cell r="M3638">
            <v>1762</v>
          </cell>
          <cell r="N3638">
            <v>0</v>
          </cell>
          <cell r="O3638">
            <v>0</v>
          </cell>
          <cell r="P3638">
            <v>0</v>
          </cell>
          <cell r="Q3638">
            <v>0</v>
          </cell>
        </row>
        <row r="3639">
          <cell r="C3639" t="str">
            <v>SUBTOTAL $</v>
          </cell>
          <cell r="D3639">
            <v>0</v>
          </cell>
          <cell r="E3639">
            <v>0</v>
          </cell>
          <cell r="F3639">
            <v>0</v>
          </cell>
          <cell r="G3639">
            <v>0</v>
          </cell>
          <cell r="H3639">
            <v>0</v>
          </cell>
          <cell r="I3639">
            <v>0</v>
          </cell>
          <cell r="J3639">
            <v>0</v>
          </cell>
          <cell r="K3639">
            <v>0</v>
          </cell>
          <cell r="L3639">
            <v>0</v>
          </cell>
          <cell r="M3639">
            <v>0</v>
          </cell>
          <cell r="N3639">
            <v>0</v>
          </cell>
          <cell r="O3639">
            <v>10196</v>
          </cell>
          <cell r="P3639">
            <v>0</v>
          </cell>
          <cell r="Q3639">
            <v>0</v>
          </cell>
        </row>
        <row r="3640">
          <cell r="C3640">
            <v>0</v>
          </cell>
          <cell r="D3640">
            <v>0</v>
          </cell>
          <cell r="E3640">
            <v>0</v>
          </cell>
          <cell r="F3640">
            <v>0</v>
          </cell>
          <cell r="G3640">
            <v>0</v>
          </cell>
          <cell r="H3640">
            <v>0</v>
          </cell>
          <cell r="I3640">
            <v>0</v>
          </cell>
          <cell r="J3640">
            <v>0</v>
          </cell>
          <cell r="K3640">
            <v>0</v>
          </cell>
          <cell r="L3640">
            <v>0</v>
          </cell>
          <cell r="M3640">
            <v>0</v>
          </cell>
          <cell r="N3640">
            <v>0</v>
          </cell>
          <cell r="O3640">
            <v>0</v>
          </cell>
          <cell r="P3640">
            <v>0</v>
          </cell>
          <cell r="Q3640">
            <v>0</v>
          </cell>
        </row>
        <row r="3641">
          <cell r="C3641" t="str">
            <v>Precio Unitario Total Aproximado al peso $</v>
          </cell>
          <cell r="D3641">
            <v>0</v>
          </cell>
          <cell r="E3641">
            <v>0</v>
          </cell>
          <cell r="F3641">
            <v>0</v>
          </cell>
          <cell r="G3641">
            <v>0</v>
          </cell>
          <cell r="H3641">
            <v>0</v>
          </cell>
          <cell r="I3641">
            <v>0</v>
          </cell>
          <cell r="J3641">
            <v>0</v>
          </cell>
          <cell r="K3641">
            <v>0</v>
          </cell>
          <cell r="L3641">
            <v>0</v>
          </cell>
          <cell r="M3641">
            <v>0</v>
          </cell>
          <cell r="N3641">
            <v>0</v>
          </cell>
          <cell r="O3641">
            <v>45439</v>
          </cell>
          <cell r="P3641">
            <v>0</v>
          </cell>
          <cell r="Q3641">
            <v>0</v>
          </cell>
        </row>
        <row r="3642">
          <cell r="C3642">
            <v>0</v>
          </cell>
          <cell r="D3642">
            <v>0</v>
          </cell>
          <cell r="E3642">
            <v>0</v>
          </cell>
          <cell r="F3642">
            <v>0</v>
          </cell>
          <cell r="G3642">
            <v>0</v>
          </cell>
          <cell r="H3642">
            <v>0</v>
          </cell>
          <cell r="I3642">
            <v>0</v>
          </cell>
          <cell r="J3642">
            <v>0</v>
          </cell>
          <cell r="K3642">
            <v>0</v>
          </cell>
          <cell r="L3642">
            <v>0</v>
          </cell>
          <cell r="M3642">
            <v>0</v>
          </cell>
          <cell r="N3642">
            <v>0</v>
          </cell>
          <cell r="O3642">
            <v>0</v>
          </cell>
          <cell r="P3642">
            <v>0</v>
          </cell>
          <cell r="Q3642">
            <v>0</v>
          </cell>
        </row>
        <row r="3643">
          <cell r="C3643">
            <v>0</v>
          </cell>
          <cell r="D3643">
            <v>0</v>
          </cell>
          <cell r="E3643">
            <v>0</v>
          </cell>
          <cell r="F3643">
            <v>0</v>
          </cell>
          <cell r="G3643">
            <v>0</v>
          </cell>
          <cell r="H3643">
            <v>0</v>
          </cell>
          <cell r="I3643">
            <v>0</v>
          </cell>
          <cell r="J3643">
            <v>0</v>
          </cell>
          <cell r="K3643">
            <v>0</v>
          </cell>
          <cell r="L3643">
            <v>0</v>
          </cell>
          <cell r="M3643">
            <v>0</v>
          </cell>
          <cell r="N3643">
            <v>0</v>
          </cell>
          <cell r="O3643">
            <v>0</v>
          </cell>
          <cell r="P3643">
            <v>0</v>
          </cell>
          <cell r="Q3643">
            <v>0</v>
          </cell>
        </row>
        <row r="3644">
          <cell r="C3644">
            <v>0</v>
          </cell>
          <cell r="D3644">
            <v>0</v>
          </cell>
          <cell r="E3644">
            <v>0</v>
          </cell>
          <cell r="F3644">
            <v>0</v>
          </cell>
          <cell r="G3644">
            <v>0</v>
          </cell>
          <cell r="H3644" t="str">
            <v>Firma</v>
          </cell>
          <cell r="I3644">
            <v>0</v>
          </cell>
          <cell r="J3644">
            <v>0</v>
          </cell>
          <cell r="K3644">
            <v>0</v>
          </cell>
          <cell r="L3644">
            <v>0</v>
          </cell>
          <cell r="M3644">
            <v>0</v>
          </cell>
          <cell r="N3644">
            <v>0</v>
          </cell>
          <cell r="O3644">
            <v>0</v>
          </cell>
          <cell r="P3644">
            <v>0</v>
          </cell>
          <cell r="Q3644">
            <v>0</v>
          </cell>
        </row>
        <row r="3645">
          <cell r="C3645">
            <v>0</v>
          </cell>
          <cell r="D3645">
            <v>0</v>
          </cell>
          <cell r="E3645">
            <v>0</v>
          </cell>
          <cell r="F3645">
            <v>0</v>
          </cell>
          <cell r="G3645">
            <v>0</v>
          </cell>
          <cell r="H3645" t="str">
            <v>Nombre:</v>
          </cell>
          <cell r="I3645">
            <v>0</v>
          </cell>
          <cell r="J3645">
            <v>0</v>
          </cell>
          <cell r="K3645">
            <v>0</v>
          </cell>
          <cell r="L3645">
            <v>0</v>
          </cell>
          <cell r="M3645">
            <v>0</v>
          </cell>
          <cell r="N3645">
            <v>0</v>
          </cell>
          <cell r="O3645">
            <v>0</v>
          </cell>
          <cell r="P3645">
            <v>0</v>
          </cell>
          <cell r="Q3645">
            <v>0</v>
          </cell>
        </row>
        <row r="3646">
          <cell r="C3646">
            <v>0</v>
          </cell>
          <cell r="D3646">
            <v>0</v>
          </cell>
          <cell r="E3646">
            <v>0</v>
          </cell>
          <cell r="F3646">
            <v>0</v>
          </cell>
          <cell r="G3646">
            <v>0</v>
          </cell>
          <cell r="H3646" t="str">
            <v>Representante Legal del Contratista o su Apoderado</v>
          </cell>
          <cell r="I3646">
            <v>0</v>
          </cell>
          <cell r="J3646">
            <v>0</v>
          </cell>
          <cell r="K3646">
            <v>0</v>
          </cell>
          <cell r="L3646">
            <v>0</v>
          </cell>
          <cell r="M3646">
            <v>0</v>
          </cell>
          <cell r="N3646">
            <v>0</v>
          </cell>
          <cell r="O3646">
            <v>0</v>
          </cell>
          <cell r="P3646">
            <v>0</v>
          </cell>
          <cell r="Q3646">
            <v>0</v>
          </cell>
        </row>
        <row r="3647">
          <cell r="C3647">
            <v>0</v>
          </cell>
          <cell r="D3647">
            <v>0</v>
          </cell>
          <cell r="E3647">
            <v>0</v>
          </cell>
          <cell r="F3647">
            <v>0</v>
          </cell>
          <cell r="G3647">
            <v>0</v>
          </cell>
          <cell r="H3647" t="str">
            <v>Matricula No. :</v>
          </cell>
          <cell r="I3647">
            <v>0</v>
          </cell>
          <cell r="J3647">
            <v>0</v>
          </cell>
          <cell r="K3647">
            <v>0</v>
          </cell>
          <cell r="L3647">
            <v>0</v>
          </cell>
          <cell r="M3647">
            <v>0</v>
          </cell>
          <cell r="N3647">
            <v>0</v>
          </cell>
          <cell r="O3647">
            <v>0</v>
          </cell>
          <cell r="P3647">
            <v>0</v>
          </cell>
          <cell r="Q3647">
            <v>0</v>
          </cell>
        </row>
        <row r="3648">
          <cell r="C3648">
            <v>0</v>
          </cell>
          <cell r="D3648">
            <v>0</v>
          </cell>
          <cell r="E3648">
            <v>0</v>
          </cell>
          <cell r="F3648">
            <v>0</v>
          </cell>
          <cell r="G3648">
            <v>0</v>
          </cell>
          <cell r="H3648" t="str">
            <v xml:space="preserve"> </v>
          </cell>
          <cell r="I3648">
            <v>0</v>
          </cell>
          <cell r="J3648">
            <v>0</v>
          </cell>
          <cell r="K3648">
            <v>0</v>
          </cell>
          <cell r="L3648">
            <v>0</v>
          </cell>
          <cell r="M3648">
            <v>0</v>
          </cell>
          <cell r="N3648">
            <v>0</v>
          </cell>
          <cell r="O3648">
            <v>0</v>
          </cell>
          <cell r="P3648">
            <v>0</v>
          </cell>
          <cell r="Q3648">
            <v>0</v>
          </cell>
        </row>
        <row r="3649">
          <cell r="C3649" t="str">
            <v>OBSERVACIONES INTERVENTORÍA</v>
          </cell>
          <cell r="D3649">
            <v>0</v>
          </cell>
          <cell r="E3649">
            <v>0</v>
          </cell>
          <cell r="F3649">
            <v>0</v>
          </cell>
          <cell r="G3649">
            <v>0</v>
          </cell>
          <cell r="H3649">
            <v>0</v>
          </cell>
          <cell r="I3649">
            <v>0</v>
          </cell>
          <cell r="J3649">
            <v>0</v>
          </cell>
          <cell r="K3649">
            <v>0</v>
          </cell>
          <cell r="L3649">
            <v>0</v>
          </cell>
          <cell r="M3649">
            <v>0</v>
          </cell>
          <cell r="N3649">
            <v>0</v>
          </cell>
          <cell r="O3649">
            <v>0</v>
          </cell>
          <cell r="P3649">
            <v>0</v>
          </cell>
          <cell r="Q3649">
            <v>0</v>
          </cell>
        </row>
        <row r="3650">
          <cell r="C3650">
            <v>0</v>
          </cell>
          <cell r="D3650">
            <v>0</v>
          </cell>
          <cell r="E3650">
            <v>0</v>
          </cell>
          <cell r="F3650">
            <v>0</v>
          </cell>
          <cell r="G3650">
            <v>0</v>
          </cell>
          <cell r="H3650">
            <v>0</v>
          </cell>
          <cell r="I3650">
            <v>0</v>
          </cell>
          <cell r="J3650">
            <v>0</v>
          </cell>
          <cell r="K3650">
            <v>0</v>
          </cell>
          <cell r="L3650">
            <v>0</v>
          </cell>
          <cell r="M3650">
            <v>0</v>
          </cell>
          <cell r="N3650">
            <v>0</v>
          </cell>
          <cell r="O3650">
            <v>0</v>
          </cell>
          <cell r="P3650">
            <v>0</v>
          </cell>
          <cell r="Q3650">
            <v>0</v>
          </cell>
        </row>
        <row r="3651">
          <cell r="C3651">
            <v>0</v>
          </cell>
          <cell r="D3651">
            <v>0</v>
          </cell>
          <cell r="E3651">
            <v>0</v>
          </cell>
          <cell r="F3651">
            <v>0</v>
          </cell>
          <cell r="G3651">
            <v>0</v>
          </cell>
          <cell r="H3651">
            <v>0</v>
          </cell>
          <cell r="I3651">
            <v>0</v>
          </cell>
          <cell r="J3651">
            <v>0</v>
          </cell>
          <cell r="K3651">
            <v>0</v>
          </cell>
          <cell r="L3651">
            <v>0</v>
          </cell>
          <cell r="M3651">
            <v>0</v>
          </cell>
          <cell r="N3651">
            <v>0</v>
          </cell>
          <cell r="O3651">
            <v>0</v>
          </cell>
          <cell r="P3651">
            <v>0</v>
          </cell>
          <cell r="Q3651">
            <v>0</v>
          </cell>
        </row>
        <row r="3652">
          <cell r="C3652">
            <v>0</v>
          </cell>
          <cell r="D3652">
            <v>0</v>
          </cell>
          <cell r="E3652">
            <v>0</v>
          </cell>
          <cell r="F3652">
            <v>0</v>
          </cell>
          <cell r="G3652">
            <v>0</v>
          </cell>
          <cell r="H3652">
            <v>0</v>
          </cell>
          <cell r="I3652">
            <v>0</v>
          </cell>
          <cell r="J3652">
            <v>0</v>
          </cell>
          <cell r="K3652">
            <v>0</v>
          </cell>
          <cell r="L3652">
            <v>0</v>
          </cell>
          <cell r="M3652">
            <v>0</v>
          </cell>
          <cell r="N3652">
            <v>0</v>
          </cell>
          <cell r="O3652">
            <v>0</v>
          </cell>
          <cell r="P3652">
            <v>0</v>
          </cell>
          <cell r="Q3652">
            <v>0</v>
          </cell>
        </row>
        <row r="3653">
          <cell r="C3653" t="str">
            <v>APROBACIÓN POR INTERVENTORÍA</v>
          </cell>
          <cell r="D3653">
            <v>0</v>
          </cell>
          <cell r="E3653">
            <v>0</v>
          </cell>
          <cell r="F3653">
            <v>0</v>
          </cell>
          <cell r="G3653">
            <v>0</v>
          </cell>
          <cell r="H3653">
            <v>0</v>
          </cell>
          <cell r="I3653">
            <v>0</v>
          </cell>
          <cell r="J3653">
            <v>0</v>
          </cell>
          <cell r="K3653">
            <v>0</v>
          </cell>
          <cell r="L3653">
            <v>0</v>
          </cell>
          <cell r="M3653">
            <v>0</v>
          </cell>
          <cell r="N3653">
            <v>0</v>
          </cell>
          <cell r="O3653">
            <v>0</v>
          </cell>
          <cell r="P3653">
            <v>0</v>
          </cell>
          <cell r="Q3653">
            <v>0</v>
          </cell>
        </row>
        <row r="3654">
          <cell r="C3654"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3654">
            <v>0</v>
          </cell>
          <cell r="E3654">
            <v>0</v>
          </cell>
          <cell r="F3654">
            <v>0</v>
          </cell>
          <cell r="G3654">
            <v>0</v>
          </cell>
          <cell r="H3654">
            <v>0</v>
          </cell>
          <cell r="I3654">
            <v>0</v>
          </cell>
          <cell r="J3654">
            <v>0</v>
          </cell>
          <cell r="K3654">
            <v>0</v>
          </cell>
          <cell r="L3654">
            <v>0</v>
          </cell>
          <cell r="M3654">
            <v>0</v>
          </cell>
          <cell r="N3654">
            <v>0</v>
          </cell>
          <cell r="O3654">
            <v>0</v>
          </cell>
          <cell r="P3654">
            <v>0</v>
          </cell>
          <cell r="Q3654">
            <v>0</v>
          </cell>
        </row>
        <row r="3655">
          <cell r="C3655">
            <v>0</v>
          </cell>
          <cell r="D3655">
            <v>0</v>
          </cell>
          <cell r="E3655">
            <v>0</v>
          </cell>
          <cell r="F3655">
            <v>0</v>
          </cell>
          <cell r="G3655">
            <v>0</v>
          </cell>
          <cell r="H3655">
            <v>0</v>
          </cell>
          <cell r="I3655">
            <v>0</v>
          </cell>
          <cell r="J3655">
            <v>0</v>
          </cell>
          <cell r="K3655">
            <v>0</v>
          </cell>
          <cell r="L3655">
            <v>0</v>
          </cell>
          <cell r="M3655">
            <v>0</v>
          </cell>
          <cell r="N3655">
            <v>0</v>
          </cell>
          <cell r="O3655">
            <v>0</v>
          </cell>
          <cell r="P3655">
            <v>0</v>
          </cell>
          <cell r="Q3655">
            <v>0</v>
          </cell>
        </row>
        <row r="3656">
          <cell r="C3656"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3656">
            <v>0</v>
          </cell>
          <cell r="E3656">
            <v>0</v>
          </cell>
          <cell r="F3656">
            <v>0</v>
          </cell>
          <cell r="G3656">
            <v>0</v>
          </cell>
          <cell r="H3656">
            <v>0</v>
          </cell>
          <cell r="I3656">
            <v>0</v>
          </cell>
          <cell r="J3656">
            <v>0</v>
          </cell>
          <cell r="K3656">
            <v>0</v>
          </cell>
          <cell r="L3656">
            <v>0</v>
          </cell>
          <cell r="M3656">
            <v>0</v>
          </cell>
          <cell r="N3656">
            <v>0</v>
          </cell>
          <cell r="O3656">
            <v>0</v>
          </cell>
          <cell r="P3656">
            <v>0</v>
          </cell>
          <cell r="Q3656">
            <v>0</v>
          </cell>
        </row>
        <row r="3657">
          <cell r="C3657">
            <v>0</v>
          </cell>
          <cell r="D3657">
            <v>0</v>
          </cell>
          <cell r="E3657">
            <v>0</v>
          </cell>
          <cell r="F3657">
            <v>0</v>
          </cell>
          <cell r="G3657">
            <v>0</v>
          </cell>
          <cell r="H3657">
            <v>0</v>
          </cell>
          <cell r="I3657">
            <v>0</v>
          </cell>
          <cell r="J3657">
            <v>0</v>
          </cell>
          <cell r="K3657">
            <v>0</v>
          </cell>
          <cell r="L3657">
            <v>0</v>
          </cell>
          <cell r="M3657">
            <v>0</v>
          </cell>
          <cell r="N3657">
            <v>0</v>
          </cell>
          <cell r="O3657">
            <v>0</v>
          </cell>
          <cell r="P3657">
            <v>0</v>
          </cell>
          <cell r="Q3657">
            <v>0</v>
          </cell>
        </row>
        <row r="3658">
          <cell r="C3658">
            <v>0</v>
          </cell>
          <cell r="D3658">
            <v>0</v>
          </cell>
          <cell r="E3658">
            <v>0</v>
          </cell>
          <cell r="F3658">
            <v>0</v>
          </cell>
          <cell r="G3658">
            <v>0</v>
          </cell>
          <cell r="H3658">
            <v>0</v>
          </cell>
          <cell r="I3658">
            <v>0</v>
          </cell>
          <cell r="J3658">
            <v>0</v>
          </cell>
          <cell r="K3658">
            <v>0</v>
          </cell>
          <cell r="L3658">
            <v>0</v>
          </cell>
          <cell r="M3658">
            <v>0</v>
          </cell>
          <cell r="N3658">
            <v>0</v>
          </cell>
          <cell r="O3658">
            <v>0</v>
          </cell>
          <cell r="P3658">
            <v>0</v>
          </cell>
          <cell r="Q3658">
            <v>0</v>
          </cell>
        </row>
        <row r="3659">
          <cell r="C3659">
            <v>0</v>
          </cell>
          <cell r="D3659">
            <v>0</v>
          </cell>
          <cell r="E3659">
            <v>0</v>
          </cell>
          <cell r="F3659">
            <v>0</v>
          </cell>
          <cell r="G3659">
            <v>0</v>
          </cell>
          <cell r="H3659" t="str">
            <v>Firma</v>
          </cell>
          <cell r="I3659">
            <v>0</v>
          </cell>
          <cell r="J3659">
            <v>0</v>
          </cell>
          <cell r="K3659">
            <v>0</v>
          </cell>
          <cell r="L3659">
            <v>0</v>
          </cell>
          <cell r="M3659">
            <v>0</v>
          </cell>
          <cell r="N3659">
            <v>0</v>
          </cell>
          <cell r="O3659">
            <v>0</v>
          </cell>
          <cell r="P3659">
            <v>0</v>
          </cell>
          <cell r="Q3659">
            <v>0</v>
          </cell>
        </row>
        <row r="3660">
          <cell r="C3660">
            <v>0</v>
          </cell>
          <cell r="D3660">
            <v>0</v>
          </cell>
          <cell r="E3660">
            <v>0</v>
          </cell>
          <cell r="F3660">
            <v>0</v>
          </cell>
          <cell r="G3660">
            <v>0</v>
          </cell>
          <cell r="H3660" t="str">
            <v>Nombre:</v>
          </cell>
          <cell r="I3660">
            <v>0</v>
          </cell>
          <cell r="J3660">
            <v>0</v>
          </cell>
          <cell r="K3660">
            <v>0</v>
          </cell>
          <cell r="L3660">
            <v>0</v>
          </cell>
          <cell r="M3660">
            <v>0</v>
          </cell>
          <cell r="N3660">
            <v>0</v>
          </cell>
          <cell r="O3660">
            <v>0</v>
          </cell>
          <cell r="P3660">
            <v>0</v>
          </cell>
          <cell r="Q3660">
            <v>0</v>
          </cell>
        </row>
        <row r="3661">
          <cell r="C3661">
            <v>0</v>
          </cell>
          <cell r="D3661">
            <v>0</v>
          </cell>
          <cell r="E3661">
            <v>0</v>
          </cell>
          <cell r="F3661">
            <v>0</v>
          </cell>
          <cell r="G3661">
            <v>0</v>
          </cell>
          <cell r="H3661" t="str">
            <v>Representante Legal del Interventor o su Apoderado</v>
          </cell>
          <cell r="I3661">
            <v>0</v>
          </cell>
          <cell r="J3661">
            <v>0</v>
          </cell>
          <cell r="K3661">
            <v>0</v>
          </cell>
          <cell r="L3661">
            <v>0</v>
          </cell>
          <cell r="M3661">
            <v>0</v>
          </cell>
          <cell r="N3661">
            <v>0</v>
          </cell>
          <cell r="O3661">
            <v>0</v>
          </cell>
          <cell r="P3661">
            <v>0</v>
          </cell>
          <cell r="Q3661">
            <v>0</v>
          </cell>
        </row>
        <row r="3662">
          <cell r="C3662">
            <v>0</v>
          </cell>
          <cell r="D3662">
            <v>0</v>
          </cell>
          <cell r="E3662">
            <v>0</v>
          </cell>
          <cell r="F3662">
            <v>0</v>
          </cell>
          <cell r="G3662">
            <v>0</v>
          </cell>
          <cell r="H3662" t="str">
            <v>Matricula No. :</v>
          </cell>
          <cell r="I3662">
            <v>0</v>
          </cell>
          <cell r="J3662">
            <v>0</v>
          </cell>
          <cell r="K3662">
            <v>0</v>
          </cell>
          <cell r="L3662">
            <v>0</v>
          </cell>
          <cell r="M3662">
            <v>0</v>
          </cell>
          <cell r="N3662">
            <v>0</v>
          </cell>
          <cell r="O3662">
            <v>0</v>
          </cell>
          <cell r="P3662">
            <v>0</v>
          </cell>
          <cell r="Q3662">
            <v>0</v>
          </cell>
        </row>
        <row r="3663">
          <cell r="C3663">
            <v>0</v>
          </cell>
          <cell r="D3663">
            <v>0</v>
          </cell>
          <cell r="E3663">
            <v>0</v>
          </cell>
          <cell r="F3663">
            <v>0</v>
          </cell>
          <cell r="G3663">
            <v>0</v>
          </cell>
          <cell r="H3663">
            <v>0</v>
          </cell>
          <cell r="I3663">
            <v>0</v>
          </cell>
          <cell r="J3663">
            <v>0</v>
          </cell>
          <cell r="K3663">
            <v>0</v>
          </cell>
          <cell r="L3663">
            <v>0</v>
          </cell>
          <cell r="M3663">
            <v>0</v>
          </cell>
          <cell r="N3663">
            <v>0</v>
          </cell>
          <cell r="O3663">
            <v>0</v>
          </cell>
          <cell r="P3663">
            <v>0</v>
          </cell>
          <cell r="Q3663">
            <v>0</v>
          </cell>
        </row>
        <row r="3664">
          <cell r="C3664">
            <v>0</v>
          </cell>
          <cell r="D3664">
            <v>0</v>
          </cell>
          <cell r="E3664">
            <v>0</v>
          </cell>
          <cell r="F3664">
            <v>0</v>
          </cell>
          <cell r="G3664">
            <v>0</v>
          </cell>
          <cell r="H3664">
            <v>0</v>
          </cell>
          <cell r="I3664">
            <v>0</v>
          </cell>
          <cell r="J3664">
            <v>0</v>
          </cell>
          <cell r="K3664">
            <v>0</v>
          </cell>
          <cell r="L3664">
            <v>0</v>
          </cell>
          <cell r="M3664">
            <v>0</v>
          </cell>
          <cell r="N3664">
            <v>0</v>
          </cell>
          <cell r="O3664">
            <v>0</v>
          </cell>
          <cell r="P3664">
            <v>0</v>
          </cell>
          <cell r="Q3664">
            <v>0</v>
          </cell>
        </row>
        <row r="3666">
          <cell r="C3666">
            <v>0</v>
          </cell>
          <cell r="D3666">
            <v>0</v>
          </cell>
          <cell r="E3666">
            <v>0</v>
          </cell>
          <cell r="F3666">
            <v>0</v>
          </cell>
          <cell r="G3666">
            <v>0</v>
          </cell>
          <cell r="H3666">
            <v>0</v>
          </cell>
          <cell r="I3666">
            <v>0</v>
          </cell>
          <cell r="J3666">
            <v>0</v>
          </cell>
          <cell r="K3666">
            <v>0</v>
          </cell>
          <cell r="L3666">
            <v>0</v>
          </cell>
          <cell r="M3666">
            <v>0</v>
          </cell>
          <cell r="N3666">
            <v>0</v>
          </cell>
          <cell r="O3666">
            <v>0</v>
          </cell>
          <cell r="P3666">
            <v>0</v>
          </cell>
          <cell r="Q3666">
            <v>0</v>
          </cell>
        </row>
        <row r="3667">
          <cell r="C3667" t="str">
            <v>Formulario 1 - Propuesta económica  - Documento tipo de selección abreviada de menor cuantía - versión 2</v>
          </cell>
          <cell r="D3667">
            <v>0</v>
          </cell>
          <cell r="E3667">
            <v>0</v>
          </cell>
          <cell r="F3667">
            <v>0</v>
          </cell>
          <cell r="G3667">
            <v>0</v>
          </cell>
          <cell r="H3667">
            <v>0</v>
          </cell>
          <cell r="I3667">
            <v>0</v>
          </cell>
          <cell r="J3667">
            <v>0</v>
          </cell>
          <cell r="K3667">
            <v>0</v>
          </cell>
          <cell r="L3667">
            <v>0</v>
          </cell>
          <cell r="M3667">
            <v>0</v>
          </cell>
          <cell r="N3667">
            <v>0</v>
          </cell>
          <cell r="O3667">
            <v>0</v>
          </cell>
          <cell r="P3667">
            <v>0</v>
          </cell>
          <cell r="Q3667">
            <v>0</v>
          </cell>
        </row>
        <row r="3668">
          <cell r="C3668" t="str">
            <v>Código</v>
          </cell>
          <cell r="D3668" t="str">
            <v>CCE-EICP-FM-25</v>
          </cell>
          <cell r="E3668" t="str">
            <v>Versión</v>
          </cell>
          <cell r="F3668">
            <v>2</v>
          </cell>
          <cell r="G3668">
            <v>0</v>
          </cell>
          <cell r="H3668">
            <v>0</v>
          </cell>
          <cell r="I3668">
            <v>0</v>
          </cell>
          <cell r="J3668">
            <v>0</v>
          </cell>
          <cell r="K3668">
            <v>0</v>
          </cell>
          <cell r="L3668">
            <v>0</v>
          </cell>
          <cell r="M3668">
            <v>0</v>
          </cell>
          <cell r="N3668">
            <v>0</v>
          </cell>
          <cell r="O3668">
            <v>0</v>
          </cell>
          <cell r="P3668">
            <v>0</v>
          </cell>
          <cell r="Q3668">
            <v>0</v>
          </cell>
        </row>
        <row r="3669">
          <cell r="C3669">
            <v>0</v>
          </cell>
          <cell r="D3669">
            <v>0</v>
          </cell>
          <cell r="E3669">
            <v>0</v>
          </cell>
          <cell r="F3669">
            <v>0</v>
          </cell>
          <cell r="G3669">
            <v>0</v>
          </cell>
          <cell r="H3669">
            <v>0</v>
          </cell>
          <cell r="I3669">
            <v>0</v>
          </cell>
          <cell r="J3669">
            <v>0</v>
          </cell>
          <cell r="K3669">
            <v>0</v>
          </cell>
          <cell r="L3669">
            <v>0</v>
          </cell>
          <cell r="M3669">
            <v>0</v>
          </cell>
          <cell r="N3669">
            <v>0</v>
          </cell>
          <cell r="O3669">
            <v>0</v>
          </cell>
          <cell r="P3669">
            <v>0</v>
          </cell>
          <cell r="Q3669">
            <v>0</v>
          </cell>
        </row>
        <row r="3670">
          <cell r="C3670" t="str">
            <v>[La entidad podrá utilizar este formato para la presentación de los análisis de precios unitarios el contratista en la oportunidad prevista en el numeral 8.1. del Documento Base]</v>
          </cell>
          <cell r="D3670">
            <v>0</v>
          </cell>
          <cell r="E3670">
            <v>0</v>
          </cell>
          <cell r="F3670">
            <v>0</v>
          </cell>
          <cell r="G3670">
            <v>0</v>
          </cell>
          <cell r="H3670">
            <v>0</v>
          </cell>
          <cell r="I3670">
            <v>0</v>
          </cell>
          <cell r="J3670">
            <v>0</v>
          </cell>
          <cell r="K3670">
            <v>0</v>
          </cell>
          <cell r="L3670">
            <v>0</v>
          </cell>
          <cell r="M3670">
            <v>0</v>
          </cell>
          <cell r="N3670">
            <v>0</v>
          </cell>
          <cell r="O3670">
            <v>0</v>
          </cell>
          <cell r="P3670">
            <v>0</v>
          </cell>
          <cell r="Q3670">
            <v>0</v>
          </cell>
        </row>
        <row r="3671">
          <cell r="C3671">
            <v>0</v>
          </cell>
          <cell r="D3671">
            <v>0</v>
          </cell>
          <cell r="E3671">
            <v>0</v>
          </cell>
          <cell r="F3671">
            <v>0</v>
          </cell>
          <cell r="G3671">
            <v>0</v>
          </cell>
          <cell r="H3671">
            <v>0</v>
          </cell>
          <cell r="I3671">
            <v>0</v>
          </cell>
          <cell r="J3671">
            <v>0</v>
          </cell>
          <cell r="K3671">
            <v>0</v>
          </cell>
          <cell r="L3671">
            <v>0</v>
          </cell>
          <cell r="M3671">
            <v>0</v>
          </cell>
          <cell r="N3671">
            <v>0</v>
          </cell>
          <cell r="O3671">
            <v>0</v>
          </cell>
          <cell r="P3671">
            <v>0</v>
          </cell>
          <cell r="Q3671">
            <v>0</v>
          </cell>
        </row>
        <row r="3672">
          <cell r="C3672">
            <v>0</v>
          </cell>
          <cell r="D3672">
            <v>0</v>
          </cell>
          <cell r="E3672">
            <v>0</v>
          </cell>
          <cell r="F3672">
            <v>0</v>
          </cell>
          <cell r="G3672">
            <v>0</v>
          </cell>
          <cell r="H3672">
            <v>0</v>
          </cell>
          <cell r="I3672">
            <v>0</v>
          </cell>
          <cell r="J3672">
            <v>0</v>
          </cell>
          <cell r="K3672">
            <v>0</v>
          </cell>
          <cell r="L3672">
            <v>0</v>
          </cell>
          <cell r="M3672">
            <v>0</v>
          </cell>
          <cell r="N3672">
            <v>0</v>
          </cell>
          <cell r="O3672">
            <v>0</v>
          </cell>
          <cell r="P3672">
            <v>0</v>
          </cell>
          <cell r="Q3672">
            <v>0</v>
          </cell>
        </row>
        <row r="3673">
          <cell r="C3673">
            <v>0</v>
          </cell>
          <cell r="D3673" t="str">
            <v>MUNICIPIO DE CONCORDIA, ANTIOQUIA</v>
          </cell>
          <cell r="E3673">
            <v>0</v>
          </cell>
          <cell r="F3673">
            <v>0</v>
          </cell>
          <cell r="G3673">
            <v>0</v>
          </cell>
          <cell r="H3673">
            <v>0</v>
          </cell>
          <cell r="I3673">
            <v>0</v>
          </cell>
          <cell r="J3673">
            <v>0</v>
          </cell>
          <cell r="K3673">
            <v>0</v>
          </cell>
          <cell r="L3673">
            <v>0</v>
          </cell>
          <cell r="M3673">
            <v>0</v>
          </cell>
          <cell r="N3673">
            <v>0</v>
          </cell>
          <cell r="O3673">
            <v>0</v>
          </cell>
          <cell r="P3673">
            <v>0</v>
          </cell>
          <cell r="Q3673">
            <v>0</v>
          </cell>
        </row>
        <row r="3674">
          <cell r="C3674">
            <v>0</v>
          </cell>
          <cell r="D3674">
            <v>0</v>
          </cell>
          <cell r="E3674">
            <v>0</v>
          </cell>
          <cell r="F3674">
            <v>0</v>
          </cell>
          <cell r="G3674">
            <v>0</v>
          </cell>
          <cell r="H3674">
            <v>0</v>
          </cell>
          <cell r="I3674">
            <v>0</v>
          </cell>
          <cell r="J3674">
            <v>0</v>
          </cell>
          <cell r="K3674">
            <v>0</v>
          </cell>
          <cell r="L3674" t="str">
            <v>VERSIÓN</v>
          </cell>
          <cell r="M3674">
            <v>0</v>
          </cell>
          <cell r="N3674">
            <v>0</v>
          </cell>
          <cell r="O3674">
            <v>0</v>
          </cell>
          <cell r="P3674">
            <v>0</v>
          </cell>
          <cell r="Q3674">
            <v>0</v>
          </cell>
        </row>
        <row r="3675">
          <cell r="C3675">
            <v>0</v>
          </cell>
          <cell r="D3675" t="str">
            <v xml:space="preserve">[NÚMERO DEL PROCESO] </v>
          </cell>
          <cell r="E3675">
            <v>0</v>
          </cell>
          <cell r="F3675">
            <v>0</v>
          </cell>
          <cell r="G3675">
            <v>0</v>
          </cell>
          <cell r="H3675">
            <v>0</v>
          </cell>
          <cell r="I3675">
            <v>0</v>
          </cell>
          <cell r="J3675">
            <v>0</v>
          </cell>
          <cell r="K3675">
            <v>0</v>
          </cell>
          <cell r="L3675">
            <v>0</v>
          </cell>
          <cell r="M3675">
            <v>0</v>
          </cell>
          <cell r="N3675">
            <v>0</v>
          </cell>
          <cell r="O3675">
            <v>0</v>
          </cell>
          <cell r="P3675">
            <v>0</v>
          </cell>
          <cell r="Q3675">
            <v>0</v>
          </cell>
        </row>
        <row r="3676">
          <cell r="C3676">
            <v>0</v>
          </cell>
          <cell r="D3676">
            <v>0</v>
          </cell>
          <cell r="E3676">
            <v>0</v>
          </cell>
          <cell r="F3676">
            <v>0</v>
          </cell>
          <cell r="G3676">
            <v>0</v>
          </cell>
          <cell r="H3676">
            <v>0</v>
          </cell>
          <cell r="I3676">
            <v>0</v>
          </cell>
          <cell r="J3676">
            <v>0</v>
          </cell>
          <cell r="K3676">
            <v>0</v>
          </cell>
          <cell r="L3676" t="str">
            <v>PÁGINA</v>
          </cell>
          <cell r="M3676">
            <v>1</v>
          </cell>
          <cell r="N3676" t="str">
            <v>DE</v>
          </cell>
          <cell r="O3676">
            <v>1</v>
          </cell>
          <cell r="P3676">
            <v>0</v>
          </cell>
          <cell r="Q3676">
            <v>0</v>
          </cell>
        </row>
        <row r="3677">
          <cell r="C3677">
            <v>0</v>
          </cell>
          <cell r="D3677" t="str">
            <v xml:space="preserve">ANALISIS DE PRECIOS UNITARIOS </v>
          </cell>
          <cell r="E3677">
            <v>0</v>
          </cell>
          <cell r="F3677">
            <v>0</v>
          </cell>
          <cell r="G3677">
            <v>0</v>
          </cell>
          <cell r="H3677">
            <v>0</v>
          </cell>
          <cell r="I3677">
            <v>0</v>
          </cell>
          <cell r="J3677">
            <v>0</v>
          </cell>
          <cell r="K3677">
            <v>0</v>
          </cell>
          <cell r="L3677">
            <v>0</v>
          </cell>
          <cell r="M3677">
            <v>0</v>
          </cell>
          <cell r="N3677">
            <v>0</v>
          </cell>
          <cell r="O3677">
            <v>0</v>
          </cell>
          <cell r="P3677">
            <v>0</v>
          </cell>
          <cell r="Q3677">
            <v>0</v>
          </cell>
        </row>
        <row r="3678">
          <cell r="C3678">
            <v>0</v>
          </cell>
          <cell r="D3678">
            <v>0</v>
          </cell>
          <cell r="E3678">
            <v>0</v>
          </cell>
          <cell r="F3678">
            <v>0</v>
          </cell>
          <cell r="G3678">
            <v>0</v>
          </cell>
          <cell r="H3678">
            <v>0</v>
          </cell>
          <cell r="I3678">
            <v>0</v>
          </cell>
          <cell r="J3678">
            <v>0</v>
          </cell>
          <cell r="K3678">
            <v>0</v>
          </cell>
          <cell r="L3678">
            <v>0</v>
          </cell>
          <cell r="M3678">
            <v>0</v>
          </cell>
          <cell r="N3678">
            <v>0</v>
          </cell>
          <cell r="O3678">
            <v>0</v>
          </cell>
          <cell r="P3678">
            <v>0</v>
          </cell>
          <cell r="Q3678">
            <v>0</v>
          </cell>
        </row>
        <row r="3679">
          <cell r="C3679">
            <v>0</v>
          </cell>
          <cell r="D3679">
            <v>0</v>
          </cell>
          <cell r="E3679">
            <v>0</v>
          </cell>
          <cell r="F3679">
            <v>0</v>
          </cell>
          <cell r="G3679">
            <v>0</v>
          </cell>
          <cell r="H3679">
            <v>0</v>
          </cell>
          <cell r="I3679">
            <v>0</v>
          </cell>
          <cell r="J3679">
            <v>0</v>
          </cell>
          <cell r="K3679">
            <v>0</v>
          </cell>
          <cell r="L3679" t="str">
            <v>FECHA</v>
          </cell>
          <cell r="M3679" t="str">
            <v>DD</v>
          </cell>
          <cell r="N3679" t="str">
            <v>MM</v>
          </cell>
          <cell r="O3679" t="str">
            <v>AA</v>
          </cell>
          <cell r="P3679">
            <v>0</v>
          </cell>
          <cell r="Q3679">
            <v>0</v>
          </cell>
        </row>
        <row r="3680">
          <cell r="C3680">
            <v>0</v>
          </cell>
          <cell r="D3680">
            <v>0</v>
          </cell>
          <cell r="E3680">
            <v>0</v>
          </cell>
          <cell r="F3680">
            <v>0</v>
          </cell>
          <cell r="G3680">
            <v>0</v>
          </cell>
          <cell r="H3680">
            <v>0</v>
          </cell>
          <cell r="I3680">
            <v>0</v>
          </cell>
          <cell r="J3680">
            <v>0</v>
          </cell>
          <cell r="K3680">
            <v>0</v>
          </cell>
          <cell r="L3680">
            <v>0</v>
          </cell>
          <cell r="M3680">
            <v>8</v>
          </cell>
          <cell r="N3680">
            <v>5</v>
          </cell>
          <cell r="O3680">
            <v>2023</v>
          </cell>
          <cell r="P3680">
            <v>0</v>
          </cell>
          <cell r="Q3680">
            <v>0</v>
          </cell>
        </row>
        <row r="3681">
          <cell r="C3681" t="str">
            <v>ITEMS DE LA PROPUESTA ECONÓMICA</v>
          </cell>
          <cell r="D3681">
            <v>0</v>
          </cell>
          <cell r="E3681">
            <v>0</v>
          </cell>
          <cell r="F3681">
            <v>0</v>
          </cell>
          <cell r="G3681">
            <v>0</v>
          </cell>
          <cell r="H3681">
            <v>0</v>
          </cell>
          <cell r="I3681" t="str">
            <v>ITEMS NO PREVISTOS</v>
          </cell>
          <cell r="J3681">
            <v>0</v>
          </cell>
          <cell r="K3681">
            <v>0</v>
          </cell>
          <cell r="L3681">
            <v>0</v>
          </cell>
          <cell r="M3681">
            <v>0</v>
          </cell>
          <cell r="N3681">
            <v>0</v>
          </cell>
          <cell r="O3681">
            <v>0</v>
          </cell>
          <cell r="P3681">
            <v>0</v>
          </cell>
          <cell r="Q3681">
            <v>0</v>
          </cell>
        </row>
        <row r="3682">
          <cell r="C3682">
            <v>0</v>
          </cell>
          <cell r="D3682">
            <v>0</v>
          </cell>
          <cell r="E3682">
            <v>0</v>
          </cell>
          <cell r="F3682">
            <v>0</v>
          </cell>
          <cell r="G3682">
            <v>0</v>
          </cell>
          <cell r="H3682">
            <v>0</v>
          </cell>
          <cell r="I3682">
            <v>0</v>
          </cell>
          <cell r="J3682">
            <v>0</v>
          </cell>
          <cell r="K3682">
            <v>0</v>
          </cell>
          <cell r="L3682">
            <v>0</v>
          </cell>
          <cell r="M3682">
            <v>0</v>
          </cell>
          <cell r="N3682">
            <v>0</v>
          </cell>
          <cell r="O3682">
            <v>0</v>
          </cell>
          <cell r="P3682">
            <v>0</v>
          </cell>
          <cell r="Q3682">
            <v>0</v>
          </cell>
        </row>
        <row r="3683">
          <cell r="C3683">
            <v>0</v>
          </cell>
          <cell r="D3683">
            <v>0</v>
          </cell>
          <cell r="E3683">
            <v>0</v>
          </cell>
          <cell r="F3683">
            <v>0</v>
          </cell>
          <cell r="G3683">
            <v>0</v>
          </cell>
          <cell r="H3683">
            <v>0</v>
          </cell>
          <cell r="I3683">
            <v>0</v>
          </cell>
          <cell r="J3683">
            <v>0</v>
          </cell>
          <cell r="K3683">
            <v>0</v>
          </cell>
          <cell r="L3683">
            <v>0</v>
          </cell>
          <cell r="M3683">
            <v>0</v>
          </cell>
          <cell r="N3683">
            <v>0</v>
          </cell>
          <cell r="O3683">
            <v>0</v>
          </cell>
          <cell r="P3683">
            <v>0</v>
          </cell>
          <cell r="Q3683">
            <v>0</v>
          </cell>
        </row>
        <row r="3684">
          <cell r="C3684">
            <v>0</v>
          </cell>
          <cell r="D3684">
            <v>0</v>
          </cell>
          <cell r="E3684">
            <v>0</v>
          </cell>
          <cell r="F3684">
            <v>0</v>
          </cell>
          <cell r="G3684">
            <v>0</v>
          </cell>
          <cell r="H3684">
            <v>0</v>
          </cell>
          <cell r="I3684">
            <v>0</v>
          </cell>
          <cell r="J3684">
            <v>0</v>
          </cell>
          <cell r="K3684">
            <v>0</v>
          </cell>
          <cell r="L3684">
            <v>0</v>
          </cell>
          <cell r="M3684">
            <v>0</v>
          </cell>
          <cell r="N3684">
            <v>0</v>
          </cell>
          <cell r="O3684">
            <v>0</v>
          </cell>
          <cell r="P3684">
            <v>0</v>
          </cell>
          <cell r="Q3684">
            <v>0</v>
          </cell>
        </row>
        <row r="3685">
          <cell r="C3685" t="str">
            <v>DATOS ESPECÍFICOS</v>
          </cell>
          <cell r="D3685">
            <v>0</v>
          </cell>
          <cell r="E3685">
            <v>0</v>
          </cell>
          <cell r="F3685">
            <v>0</v>
          </cell>
          <cell r="G3685">
            <v>0</v>
          </cell>
          <cell r="H3685">
            <v>0</v>
          </cell>
          <cell r="I3685">
            <v>0</v>
          </cell>
          <cell r="J3685">
            <v>0</v>
          </cell>
          <cell r="K3685">
            <v>0</v>
          </cell>
          <cell r="L3685">
            <v>0</v>
          </cell>
          <cell r="M3685">
            <v>0</v>
          </cell>
          <cell r="N3685">
            <v>0</v>
          </cell>
          <cell r="O3685">
            <v>0</v>
          </cell>
          <cell r="P3685">
            <v>0</v>
          </cell>
          <cell r="Q3685">
            <v>0</v>
          </cell>
        </row>
        <row r="3686">
          <cell r="C3686">
            <v>0</v>
          </cell>
          <cell r="D3686">
            <v>0</v>
          </cell>
          <cell r="E3686">
            <v>0</v>
          </cell>
          <cell r="F3686">
            <v>0</v>
          </cell>
          <cell r="G3686">
            <v>0</v>
          </cell>
          <cell r="H3686">
            <v>0</v>
          </cell>
          <cell r="I3686">
            <v>0</v>
          </cell>
          <cell r="J3686">
            <v>0</v>
          </cell>
          <cell r="K3686">
            <v>0</v>
          </cell>
          <cell r="L3686">
            <v>0</v>
          </cell>
          <cell r="M3686">
            <v>0</v>
          </cell>
          <cell r="N3686">
            <v>0</v>
          </cell>
          <cell r="O3686">
            <v>0</v>
          </cell>
          <cell r="P3686">
            <v>0</v>
          </cell>
          <cell r="Q3686">
            <v>0</v>
          </cell>
        </row>
        <row r="3687">
          <cell r="C3687" t="str">
            <v>ITEM</v>
          </cell>
          <cell r="D3687" t="str">
            <v>DESCRIPCIÓN</v>
          </cell>
          <cell r="E3687">
            <v>0</v>
          </cell>
          <cell r="F3687">
            <v>0</v>
          </cell>
          <cell r="G3687">
            <v>0</v>
          </cell>
          <cell r="H3687">
            <v>0</v>
          </cell>
          <cell r="I3687">
            <v>0</v>
          </cell>
          <cell r="J3687">
            <v>0</v>
          </cell>
          <cell r="K3687">
            <v>0</v>
          </cell>
          <cell r="L3687">
            <v>0</v>
          </cell>
          <cell r="M3687" t="str">
            <v>UNIDAD</v>
          </cell>
          <cell r="N3687">
            <v>0</v>
          </cell>
          <cell r="O3687" t="str">
            <v>CANTIDAD</v>
          </cell>
          <cell r="P3687">
            <v>0</v>
          </cell>
          <cell r="Q3687">
            <v>0</v>
          </cell>
        </row>
        <row r="3688">
          <cell r="C3688" t="str">
            <v>5.11.1</v>
          </cell>
          <cell r="D3688" t="str">
            <v>S.T.C de revoques de base en un espesor mínimo de 2cm y pulido con llana de madera. Mortero dosificación 1:4 con adición de impermeabilizante integral tipo Sika-1 o similar al 3% del peso del cemento utilizado. Incluye filos y dilataciones.</v>
          </cell>
          <cell r="E3688">
            <v>0</v>
          </cell>
          <cell r="F3688">
            <v>0</v>
          </cell>
          <cell r="G3688">
            <v>0</v>
          </cell>
          <cell r="H3688">
            <v>0</v>
          </cell>
          <cell r="I3688">
            <v>0</v>
          </cell>
          <cell r="J3688">
            <v>0</v>
          </cell>
          <cell r="K3688">
            <v>0</v>
          </cell>
          <cell r="L3688">
            <v>0</v>
          </cell>
          <cell r="M3688" t="str">
            <v>m2</v>
          </cell>
          <cell r="N3688">
            <v>0</v>
          </cell>
          <cell r="O3688">
            <v>154</v>
          </cell>
          <cell r="P3688">
            <v>0</v>
          </cell>
          <cell r="Q3688">
            <v>0</v>
          </cell>
          <cell r="R3688">
            <v>24549</v>
          </cell>
          <cell r="S3688">
            <v>31651</v>
          </cell>
          <cell r="T3688">
            <v>4.24E-2</v>
          </cell>
          <cell r="U3688">
            <v>0.44230000000000003</v>
          </cell>
          <cell r="V3688">
            <v>0</v>
          </cell>
          <cell r="W3688">
            <v>0.51529999999999998</v>
          </cell>
        </row>
        <row r="3689">
          <cell r="C3689" t="str">
            <v>I. EQUIPO</v>
          </cell>
          <cell r="D3689">
            <v>0</v>
          </cell>
          <cell r="E3689">
            <v>0</v>
          </cell>
          <cell r="F3689">
            <v>0</v>
          </cell>
          <cell r="G3689">
            <v>0</v>
          </cell>
          <cell r="H3689">
            <v>0</v>
          </cell>
          <cell r="I3689">
            <v>0</v>
          </cell>
          <cell r="J3689">
            <v>0</v>
          </cell>
          <cell r="K3689">
            <v>0</v>
          </cell>
          <cell r="L3689">
            <v>0</v>
          </cell>
          <cell r="M3689">
            <v>0</v>
          </cell>
          <cell r="N3689">
            <v>0</v>
          </cell>
          <cell r="O3689">
            <v>0</v>
          </cell>
          <cell r="P3689">
            <v>0</v>
          </cell>
          <cell r="Q3689">
            <v>0</v>
          </cell>
        </row>
        <row r="3690">
          <cell r="C3690">
            <v>0</v>
          </cell>
          <cell r="D3690">
            <v>0</v>
          </cell>
          <cell r="E3690">
            <v>0</v>
          </cell>
          <cell r="F3690">
            <v>0</v>
          </cell>
          <cell r="G3690">
            <v>0</v>
          </cell>
          <cell r="H3690">
            <v>0</v>
          </cell>
          <cell r="I3690">
            <v>0</v>
          </cell>
          <cell r="J3690">
            <v>0</v>
          </cell>
          <cell r="K3690">
            <v>0</v>
          </cell>
          <cell r="L3690">
            <v>0</v>
          </cell>
          <cell r="M3690">
            <v>0</v>
          </cell>
          <cell r="N3690">
            <v>0</v>
          </cell>
          <cell r="O3690">
            <v>0</v>
          </cell>
          <cell r="P3690">
            <v>0</v>
          </cell>
          <cell r="Q3690">
            <v>0</v>
          </cell>
        </row>
        <row r="3691">
          <cell r="C3691" t="str">
            <v>DESCRIPCIÓN</v>
          </cell>
          <cell r="D3691">
            <v>0</v>
          </cell>
          <cell r="E3691">
            <v>0</v>
          </cell>
          <cell r="F3691">
            <v>0</v>
          </cell>
          <cell r="G3691">
            <v>0</v>
          </cell>
          <cell r="H3691" t="str">
            <v>MARCA</v>
          </cell>
          <cell r="I3691">
            <v>0</v>
          </cell>
          <cell r="J3691" t="str">
            <v>TIPO</v>
          </cell>
          <cell r="K3691">
            <v>0</v>
          </cell>
          <cell r="L3691" t="str">
            <v>TARIFA/HORA</v>
          </cell>
          <cell r="M3691" t="str">
            <v>RENDIMIENTO</v>
          </cell>
          <cell r="N3691">
            <v>0</v>
          </cell>
          <cell r="O3691" t="str">
            <v>Vr. UNITARIO</v>
          </cell>
          <cell r="P3691">
            <v>0</v>
          </cell>
          <cell r="Q3691">
            <v>0</v>
          </cell>
        </row>
        <row r="3692">
          <cell r="C3692" t="str">
            <v>Sección completa de andamio (1.2m-1.5m) x 1.5 m. (+ 4 ruedas) Incluye transporte.</v>
          </cell>
          <cell r="D3692">
            <v>0</v>
          </cell>
          <cell r="E3692">
            <v>0</v>
          </cell>
          <cell r="F3692">
            <v>0</v>
          </cell>
          <cell r="G3692">
            <v>0</v>
          </cell>
          <cell r="H3692">
            <v>0</v>
          </cell>
          <cell r="I3692">
            <v>0</v>
          </cell>
          <cell r="J3692" t="str">
            <v>Dia</v>
          </cell>
          <cell r="K3692">
            <v>0</v>
          </cell>
          <cell r="L3692">
            <v>2565</v>
          </cell>
          <cell r="M3692">
            <v>10</v>
          </cell>
          <cell r="N3692">
            <v>0</v>
          </cell>
          <cell r="O3692">
            <v>257</v>
          </cell>
          <cell r="P3692">
            <v>0</v>
          </cell>
          <cell r="Q3692">
            <v>0</v>
          </cell>
          <cell r="R3692">
            <v>15.4</v>
          </cell>
          <cell r="T3692" t="str">
            <v>Sección completa de andamio (1.2m-1.5m) x 1.5 m. (+ 4 ruedas) Incluye transporte.</v>
          </cell>
        </row>
        <row r="3693">
          <cell r="C3693" t="str">
            <v>Can zunchado en madera común de 5,0cmx20cmx3,0m (alquiler). Incluye transporte.</v>
          </cell>
          <cell r="D3693">
            <v>0</v>
          </cell>
          <cell r="E3693">
            <v>0</v>
          </cell>
          <cell r="F3693">
            <v>0</v>
          </cell>
          <cell r="G3693">
            <v>0</v>
          </cell>
          <cell r="H3693">
            <v>0</v>
          </cell>
          <cell r="I3693">
            <v>0</v>
          </cell>
          <cell r="J3693" t="str">
            <v>Dia</v>
          </cell>
          <cell r="K3693">
            <v>0</v>
          </cell>
          <cell r="L3693">
            <v>1500</v>
          </cell>
          <cell r="M3693">
            <v>10</v>
          </cell>
          <cell r="N3693">
            <v>0</v>
          </cell>
          <cell r="O3693">
            <v>150</v>
          </cell>
          <cell r="P3693">
            <v>0</v>
          </cell>
          <cell r="Q3693">
            <v>0</v>
          </cell>
          <cell r="R3693">
            <v>15.4</v>
          </cell>
          <cell r="T3693" t="str">
            <v>Can zunchado en madera común de 5,0cmx20cmx3,0m (alquiler). Incluye transporte.</v>
          </cell>
        </row>
        <row r="3694">
          <cell r="C3694">
            <v>0</v>
          </cell>
          <cell r="D3694">
            <v>0</v>
          </cell>
          <cell r="E3694">
            <v>0</v>
          </cell>
          <cell r="F3694">
            <v>0</v>
          </cell>
          <cell r="G3694">
            <v>0</v>
          </cell>
          <cell r="H3694">
            <v>0</v>
          </cell>
          <cell r="I3694">
            <v>0</v>
          </cell>
          <cell r="J3694" t="str">
            <v/>
          </cell>
          <cell r="K3694">
            <v>0</v>
          </cell>
          <cell r="L3694" t="str">
            <v/>
          </cell>
          <cell r="M3694">
            <v>0</v>
          </cell>
          <cell r="N3694">
            <v>0</v>
          </cell>
          <cell r="O3694">
            <v>0</v>
          </cell>
          <cell r="P3694">
            <v>0</v>
          </cell>
          <cell r="Q3694">
            <v>0</v>
          </cell>
          <cell r="R3694">
            <v>0</v>
          </cell>
          <cell r="T3694">
            <v>0</v>
          </cell>
        </row>
        <row r="3695">
          <cell r="C3695" t="str">
            <v>Herramienta Menor (Como % de Mano de Obra)</v>
          </cell>
          <cell r="D3695">
            <v>0</v>
          </cell>
          <cell r="E3695">
            <v>0</v>
          </cell>
          <cell r="F3695">
            <v>0</v>
          </cell>
          <cell r="G3695">
            <v>0</v>
          </cell>
          <cell r="H3695">
            <v>0</v>
          </cell>
          <cell r="I3695">
            <v>0</v>
          </cell>
          <cell r="J3695" t="str">
            <v>Dia</v>
          </cell>
          <cell r="K3695">
            <v>0</v>
          </cell>
          <cell r="L3695">
            <v>12650</v>
          </cell>
          <cell r="M3695">
            <v>0.05</v>
          </cell>
          <cell r="N3695">
            <v>0</v>
          </cell>
          <cell r="O3695">
            <v>633</v>
          </cell>
          <cell r="P3695">
            <v>0</v>
          </cell>
          <cell r="Q3695">
            <v>0</v>
          </cell>
          <cell r="R3695">
            <v>97482</v>
          </cell>
          <cell r="T3695" t="str">
            <v>Herramienta Menor (Como % de Mano de Obra)</v>
          </cell>
        </row>
        <row r="3696">
          <cell r="C3696">
            <v>0</v>
          </cell>
          <cell r="D3696">
            <v>0</v>
          </cell>
          <cell r="E3696">
            <v>0</v>
          </cell>
          <cell r="F3696">
            <v>0</v>
          </cell>
          <cell r="G3696">
            <v>0</v>
          </cell>
          <cell r="H3696">
            <v>0</v>
          </cell>
          <cell r="I3696">
            <v>0</v>
          </cell>
          <cell r="J3696">
            <v>0</v>
          </cell>
          <cell r="K3696">
            <v>0</v>
          </cell>
          <cell r="L3696">
            <v>4.24E-2</v>
          </cell>
          <cell r="M3696" t="str">
            <v>SUBTOTAL $</v>
          </cell>
          <cell r="N3696">
            <v>0</v>
          </cell>
          <cell r="O3696">
            <v>1040</v>
          </cell>
          <cell r="P3696">
            <v>0</v>
          </cell>
          <cell r="Q3696">
            <v>0</v>
          </cell>
          <cell r="T3696">
            <v>0</v>
          </cell>
        </row>
        <row r="3697">
          <cell r="C3697" t="str">
            <v>II. MATERIALES</v>
          </cell>
          <cell r="D3697">
            <v>0</v>
          </cell>
          <cell r="E3697">
            <v>0</v>
          </cell>
          <cell r="F3697">
            <v>0</v>
          </cell>
          <cell r="G3697">
            <v>0</v>
          </cell>
          <cell r="H3697">
            <v>0</v>
          </cell>
          <cell r="I3697">
            <v>0</v>
          </cell>
          <cell r="J3697">
            <v>0</v>
          </cell>
          <cell r="K3697">
            <v>0</v>
          </cell>
          <cell r="L3697">
            <v>0</v>
          </cell>
          <cell r="M3697">
            <v>0</v>
          </cell>
          <cell r="N3697">
            <v>0</v>
          </cell>
          <cell r="O3697">
            <v>0</v>
          </cell>
          <cell r="P3697">
            <v>0</v>
          </cell>
          <cell r="Q3697">
            <v>0</v>
          </cell>
          <cell r="T3697">
            <v>0</v>
          </cell>
        </row>
        <row r="3698">
          <cell r="C3698">
            <v>0</v>
          </cell>
          <cell r="D3698">
            <v>0</v>
          </cell>
          <cell r="E3698">
            <v>0</v>
          </cell>
          <cell r="F3698">
            <v>0</v>
          </cell>
          <cell r="G3698">
            <v>0</v>
          </cell>
          <cell r="H3698">
            <v>0</v>
          </cell>
          <cell r="I3698">
            <v>0</v>
          </cell>
          <cell r="J3698">
            <v>0</v>
          </cell>
          <cell r="K3698">
            <v>0</v>
          </cell>
          <cell r="L3698">
            <v>0</v>
          </cell>
          <cell r="M3698">
            <v>0</v>
          </cell>
          <cell r="N3698">
            <v>0</v>
          </cell>
          <cell r="O3698">
            <v>0</v>
          </cell>
          <cell r="P3698">
            <v>0</v>
          </cell>
          <cell r="Q3698">
            <v>0</v>
          </cell>
          <cell r="T3698">
            <v>0</v>
          </cell>
        </row>
        <row r="3699">
          <cell r="C3699" t="str">
            <v>DESCRIPCIÓN</v>
          </cell>
          <cell r="D3699">
            <v>0</v>
          </cell>
          <cell r="E3699">
            <v>0</v>
          </cell>
          <cell r="F3699">
            <v>0</v>
          </cell>
          <cell r="G3699">
            <v>0</v>
          </cell>
          <cell r="H3699">
            <v>0</v>
          </cell>
          <cell r="I3699">
            <v>0</v>
          </cell>
          <cell r="J3699">
            <v>0</v>
          </cell>
          <cell r="K3699" t="str">
            <v>UNIDAD</v>
          </cell>
          <cell r="L3699" t="str">
            <v>CANTIDAD</v>
          </cell>
          <cell r="M3699" t="str">
            <v>PRECIO UNIT.</v>
          </cell>
          <cell r="N3699">
            <v>0</v>
          </cell>
          <cell r="O3699" t="str">
            <v>Vr. UNITARIO</v>
          </cell>
          <cell r="P3699">
            <v>0</v>
          </cell>
          <cell r="Q3699">
            <v>0</v>
          </cell>
          <cell r="T3699">
            <v>0</v>
          </cell>
        </row>
        <row r="3700">
          <cell r="C3700" t="str">
            <v>Mortero 1:4</v>
          </cell>
          <cell r="D3700">
            <v>0</v>
          </cell>
          <cell r="E3700">
            <v>0</v>
          </cell>
          <cell r="F3700">
            <v>0</v>
          </cell>
          <cell r="G3700">
            <v>0</v>
          </cell>
          <cell r="H3700">
            <v>0</v>
          </cell>
          <cell r="I3700">
            <v>0</v>
          </cell>
          <cell r="J3700">
            <v>0</v>
          </cell>
          <cell r="K3700" t="str">
            <v>m3</v>
          </cell>
          <cell r="L3700">
            <v>2.1000000000000001E-2</v>
          </cell>
          <cell r="M3700">
            <v>490729</v>
          </cell>
          <cell r="N3700">
            <v>0</v>
          </cell>
          <cell r="O3700">
            <v>10305</v>
          </cell>
          <cell r="P3700">
            <v>0</v>
          </cell>
          <cell r="Q3700">
            <v>0</v>
          </cell>
          <cell r="R3700">
            <v>3.23</v>
          </cell>
          <cell r="T3700" t="str">
            <v>Mortero 1:4</v>
          </cell>
        </row>
        <row r="3701">
          <cell r="C3701" t="str">
            <v xml:space="preserve">Sika®-1, aditivo-impermeabilizante integral para morteros. Dosificacion 3% del peso del cemento-1.5 Kg de Sika®-1 para un bulto de cemento 50 Kg
</v>
          </cell>
          <cell r="D3701">
            <v>0</v>
          </cell>
          <cell r="E3701">
            <v>0</v>
          </cell>
          <cell r="F3701">
            <v>0</v>
          </cell>
          <cell r="G3701">
            <v>0</v>
          </cell>
          <cell r="H3701">
            <v>0</v>
          </cell>
          <cell r="I3701">
            <v>0</v>
          </cell>
          <cell r="J3701">
            <v>0</v>
          </cell>
          <cell r="K3701" t="str">
            <v>Kg</v>
          </cell>
          <cell r="L3701">
            <v>2.3E-2</v>
          </cell>
          <cell r="M3701">
            <v>24100</v>
          </cell>
          <cell r="N3701">
            <v>0</v>
          </cell>
          <cell r="O3701">
            <v>554</v>
          </cell>
          <cell r="P3701">
            <v>0</v>
          </cell>
          <cell r="Q3701">
            <v>0</v>
          </cell>
          <cell r="R3701">
            <v>3.54</v>
          </cell>
          <cell r="T3701" t="str">
            <v xml:space="preserve">Sika®-1, aditivo-impermeabilizante integral para morteros. Dosificacion 3% del peso del cemento-1.5 Kg de Sika®-1 para un bulto de cemento 50 Kg
</v>
          </cell>
        </row>
        <row r="3702">
          <cell r="C3702">
            <v>0</v>
          </cell>
          <cell r="D3702">
            <v>0</v>
          </cell>
          <cell r="E3702">
            <v>0</v>
          </cell>
          <cell r="F3702">
            <v>0</v>
          </cell>
          <cell r="G3702">
            <v>0</v>
          </cell>
          <cell r="H3702">
            <v>0</v>
          </cell>
          <cell r="I3702">
            <v>0</v>
          </cell>
          <cell r="J3702">
            <v>0</v>
          </cell>
          <cell r="K3702" t="str">
            <v/>
          </cell>
          <cell r="L3702">
            <v>0</v>
          </cell>
          <cell r="M3702">
            <v>0</v>
          </cell>
          <cell r="N3702">
            <v>0</v>
          </cell>
          <cell r="O3702">
            <v>0</v>
          </cell>
          <cell r="P3702">
            <v>0</v>
          </cell>
          <cell r="Q3702">
            <v>0</v>
          </cell>
          <cell r="R3702">
            <v>0</v>
          </cell>
          <cell r="T3702">
            <v>0</v>
          </cell>
        </row>
        <row r="3703">
          <cell r="C3703">
            <v>0</v>
          </cell>
          <cell r="D3703">
            <v>0</v>
          </cell>
          <cell r="E3703">
            <v>0</v>
          </cell>
          <cell r="F3703">
            <v>0</v>
          </cell>
          <cell r="G3703">
            <v>0</v>
          </cell>
          <cell r="H3703">
            <v>0</v>
          </cell>
          <cell r="I3703">
            <v>0</v>
          </cell>
          <cell r="J3703">
            <v>0</v>
          </cell>
          <cell r="K3703" t="str">
            <v/>
          </cell>
          <cell r="L3703">
            <v>0</v>
          </cell>
          <cell r="M3703">
            <v>0</v>
          </cell>
          <cell r="N3703">
            <v>0</v>
          </cell>
          <cell r="O3703">
            <v>0</v>
          </cell>
          <cell r="P3703">
            <v>0</v>
          </cell>
          <cell r="Q3703">
            <v>0</v>
          </cell>
          <cell r="R3703">
            <v>0</v>
          </cell>
          <cell r="T3703">
            <v>0</v>
          </cell>
        </row>
        <row r="3704">
          <cell r="C3704">
            <v>0</v>
          </cell>
          <cell r="D3704">
            <v>0</v>
          </cell>
          <cell r="E3704">
            <v>0</v>
          </cell>
          <cell r="F3704">
            <v>0</v>
          </cell>
          <cell r="G3704">
            <v>0</v>
          </cell>
          <cell r="H3704">
            <v>0</v>
          </cell>
          <cell r="I3704">
            <v>0</v>
          </cell>
          <cell r="J3704">
            <v>0</v>
          </cell>
          <cell r="K3704" t="str">
            <v/>
          </cell>
          <cell r="L3704">
            <v>0</v>
          </cell>
          <cell r="M3704">
            <v>0</v>
          </cell>
          <cell r="N3704">
            <v>0</v>
          </cell>
          <cell r="O3704">
            <v>0</v>
          </cell>
          <cell r="P3704">
            <v>0</v>
          </cell>
          <cell r="Q3704">
            <v>0</v>
          </cell>
          <cell r="R3704">
            <v>0</v>
          </cell>
          <cell r="T3704">
            <v>0</v>
          </cell>
        </row>
        <row r="3705">
          <cell r="C3705">
            <v>0</v>
          </cell>
          <cell r="D3705">
            <v>0</v>
          </cell>
          <cell r="E3705">
            <v>0</v>
          </cell>
          <cell r="F3705">
            <v>0</v>
          </cell>
          <cell r="G3705">
            <v>0</v>
          </cell>
          <cell r="H3705">
            <v>0</v>
          </cell>
          <cell r="I3705">
            <v>0</v>
          </cell>
          <cell r="J3705">
            <v>0</v>
          </cell>
          <cell r="K3705" t="str">
            <v/>
          </cell>
          <cell r="L3705">
            <v>0</v>
          </cell>
          <cell r="M3705">
            <v>0</v>
          </cell>
          <cell r="N3705">
            <v>0</v>
          </cell>
          <cell r="O3705">
            <v>0</v>
          </cell>
          <cell r="P3705">
            <v>0</v>
          </cell>
          <cell r="Q3705">
            <v>0</v>
          </cell>
          <cell r="R3705">
            <v>0</v>
          </cell>
          <cell r="T3705">
            <v>0</v>
          </cell>
        </row>
        <row r="3706">
          <cell r="C3706">
            <v>0</v>
          </cell>
          <cell r="D3706">
            <v>0</v>
          </cell>
          <cell r="E3706">
            <v>0</v>
          </cell>
          <cell r="F3706">
            <v>0</v>
          </cell>
          <cell r="G3706">
            <v>0</v>
          </cell>
          <cell r="H3706">
            <v>0</v>
          </cell>
          <cell r="I3706">
            <v>0</v>
          </cell>
          <cell r="J3706">
            <v>0</v>
          </cell>
          <cell r="K3706" t="str">
            <v/>
          </cell>
          <cell r="L3706">
            <v>0</v>
          </cell>
          <cell r="M3706">
            <v>0</v>
          </cell>
          <cell r="N3706">
            <v>0</v>
          </cell>
          <cell r="O3706">
            <v>0</v>
          </cell>
          <cell r="P3706">
            <v>0</v>
          </cell>
          <cell r="Q3706">
            <v>0</v>
          </cell>
          <cell r="R3706">
            <v>0</v>
          </cell>
          <cell r="T3706">
            <v>0</v>
          </cell>
        </row>
        <row r="3707">
          <cell r="C3707">
            <v>0</v>
          </cell>
          <cell r="D3707">
            <v>0</v>
          </cell>
          <cell r="E3707">
            <v>0</v>
          </cell>
          <cell r="F3707">
            <v>0</v>
          </cell>
          <cell r="G3707">
            <v>0</v>
          </cell>
          <cell r="H3707">
            <v>0</v>
          </cell>
          <cell r="I3707">
            <v>0</v>
          </cell>
          <cell r="J3707">
            <v>0</v>
          </cell>
          <cell r="K3707">
            <v>0</v>
          </cell>
          <cell r="L3707">
            <v>0.44230000000000003</v>
          </cell>
          <cell r="M3707" t="str">
            <v>SUBTOTAL $</v>
          </cell>
          <cell r="N3707">
            <v>0</v>
          </cell>
          <cell r="O3707">
            <v>10859</v>
          </cell>
          <cell r="P3707">
            <v>0</v>
          </cell>
          <cell r="Q3707">
            <v>0</v>
          </cell>
          <cell r="T3707">
            <v>0</v>
          </cell>
        </row>
        <row r="3708">
          <cell r="C3708" t="str">
            <v>III. TRANSPORTES</v>
          </cell>
          <cell r="D3708">
            <v>0</v>
          </cell>
          <cell r="E3708">
            <v>0</v>
          </cell>
          <cell r="F3708">
            <v>0</v>
          </cell>
          <cell r="G3708">
            <v>0</v>
          </cell>
          <cell r="H3708">
            <v>0</v>
          </cell>
          <cell r="I3708">
            <v>0</v>
          </cell>
          <cell r="J3708">
            <v>0</v>
          </cell>
          <cell r="K3708">
            <v>0</v>
          </cell>
          <cell r="L3708">
            <v>0</v>
          </cell>
          <cell r="M3708">
            <v>0</v>
          </cell>
          <cell r="N3708">
            <v>0</v>
          </cell>
          <cell r="O3708">
            <v>0</v>
          </cell>
          <cell r="P3708">
            <v>0</v>
          </cell>
          <cell r="Q3708">
            <v>0</v>
          </cell>
          <cell r="T3708">
            <v>0</v>
          </cell>
        </row>
        <row r="3709">
          <cell r="C3709">
            <v>0</v>
          </cell>
          <cell r="D3709">
            <v>0</v>
          </cell>
          <cell r="E3709">
            <v>0</v>
          </cell>
          <cell r="F3709">
            <v>0</v>
          </cell>
          <cell r="G3709">
            <v>0</v>
          </cell>
          <cell r="H3709">
            <v>0</v>
          </cell>
          <cell r="I3709">
            <v>0</v>
          </cell>
          <cell r="J3709">
            <v>0</v>
          </cell>
          <cell r="K3709">
            <v>0</v>
          </cell>
          <cell r="L3709">
            <v>0</v>
          </cell>
          <cell r="M3709">
            <v>0</v>
          </cell>
          <cell r="N3709">
            <v>0</v>
          </cell>
          <cell r="O3709">
            <v>0</v>
          </cell>
          <cell r="P3709">
            <v>0</v>
          </cell>
          <cell r="Q3709">
            <v>0</v>
          </cell>
          <cell r="T3709">
            <v>0</v>
          </cell>
        </row>
        <row r="3710">
          <cell r="C3710" t="str">
            <v>MATERIAL</v>
          </cell>
          <cell r="D3710">
            <v>0</v>
          </cell>
          <cell r="E3710">
            <v>0</v>
          </cell>
          <cell r="F3710">
            <v>0</v>
          </cell>
          <cell r="G3710">
            <v>0</v>
          </cell>
          <cell r="H3710">
            <v>0</v>
          </cell>
          <cell r="I3710">
            <v>0</v>
          </cell>
          <cell r="J3710" t="str">
            <v>VOL. o PESO</v>
          </cell>
          <cell r="K3710" t="str">
            <v>DISTANCIA</v>
          </cell>
          <cell r="L3710" t="str">
            <v>M3 o Ton/Km</v>
          </cell>
          <cell r="M3710" t="str">
            <v>TARIFA</v>
          </cell>
          <cell r="N3710">
            <v>0</v>
          </cell>
          <cell r="O3710" t="str">
            <v>Vr. UNITARIO</v>
          </cell>
          <cell r="P3710">
            <v>0</v>
          </cell>
          <cell r="Q3710">
            <v>0</v>
          </cell>
          <cell r="T3710">
            <v>0</v>
          </cell>
        </row>
        <row r="3711">
          <cell r="C3711">
            <v>0</v>
          </cell>
          <cell r="D3711">
            <v>0</v>
          </cell>
          <cell r="E3711">
            <v>0</v>
          </cell>
          <cell r="F3711">
            <v>0</v>
          </cell>
          <cell r="G3711">
            <v>0</v>
          </cell>
          <cell r="H3711">
            <v>0</v>
          </cell>
          <cell r="I3711">
            <v>0</v>
          </cell>
          <cell r="J3711" t="str">
            <v/>
          </cell>
          <cell r="K3711">
            <v>1</v>
          </cell>
          <cell r="L3711">
            <v>2.1000000000000001E-2</v>
          </cell>
          <cell r="M3711">
            <v>0</v>
          </cell>
          <cell r="N3711">
            <v>0</v>
          </cell>
          <cell r="O3711">
            <v>0</v>
          </cell>
          <cell r="P3711">
            <v>0</v>
          </cell>
          <cell r="Q3711">
            <v>0</v>
          </cell>
          <cell r="R3711">
            <v>3.23</v>
          </cell>
          <cell r="T3711">
            <v>0</v>
          </cell>
        </row>
        <row r="3712">
          <cell r="C3712">
            <v>0</v>
          </cell>
          <cell r="D3712">
            <v>0</v>
          </cell>
          <cell r="E3712">
            <v>0</v>
          </cell>
          <cell r="F3712">
            <v>0</v>
          </cell>
          <cell r="G3712">
            <v>0</v>
          </cell>
          <cell r="H3712">
            <v>0</v>
          </cell>
          <cell r="I3712">
            <v>0</v>
          </cell>
          <cell r="J3712" t="str">
            <v/>
          </cell>
          <cell r="K3712">
            <v>0</v>
          </cell>
          <cell r="L3712">
            <v>0</v>
          </cell>
          <cell r="M3712">
            <v>0</v>
          </cell>
          <cell r="N3712">
            <v>0</v>
          </cell>
          <cell r="O3712">
            <v>0</v>
          </cell>
          <cell r="P3712">
            <v>0</v>
          </cell>
          <cell r="Q3712">
            <v>0</v>
          </cell>
          <cell r="R3712">
            <v>0</v>
          </cell>
          <cell r="T3712">
            <v>0</v>
          </cell>
        </row>
        <row r="3713">
          <cell r="C3713">
            <v>0</v>
          </cell>
          <cell r="D3713">
            <v>0</v>
          </cell>
          <cell r="E3713">
            <v>0</v>
          </cell>
          <cell r="F3713">
            <v>0</v>
          </cell>
          <cell r="G3713">
            <v>0</v>
          </cell>
          <cell r="H3713">
            <v>0</v>
          </cell>
          <cell r="I3713">
            <v>0</v>
          </cell>
          <cell r="J3713" t="str">
            <v/>
          </cell>
          <cell r="K3713">
            <v>0</v>
          </cell>
          <cell r="L3713">
            <v>0</v>
          </cell>
          <cell r="M3713">
            <v>0</v>
          </cell>
          <cell r="N3713">
            <v>0</v>
          </cell>
          <cell r="O3713">
            <v>0</v>
          </cell>
          <cell r="P3713">
            <v>0</v>
          </cell>
          <cell r="Q3713">
            <v>0</v>
          </cell>
          <cell r="R3713">
            <v>0</v>
          </cell>
          <cell r="T3713">
            <v>0</v>
          </cell>
        </row>
        <row r="3714">
          <cell r="C3714">
            <v>0</v>
          </cell>
          <cell r="D3714">
            <v>0</v>
          </cell>
          <cell r="E3714">
            <v>0</v>
          </cell>
          <cell r="F3714">
            <v>0</v>
          </cell>
          <cell r="G3714">
            <v>0</v>
          </cell>
          <cell r="H3714">
            <v>0</v>
          </cell>
          <cell r="I3714">
            <v>0</v>
          </cell>
          <cell r="J3714">
            <v>0</v>
          </cell>
          <cell r="K3714">
            <v>0</v>
          </cell>
          <cell r="L3714">
            <v>0</v>
          </cell>
          <cell r="M3714" t="str">
            <v>SUBTOTAL $</v>
          </cell>
          <cell r="N3714">
            <v>0</v>
          </cell>
          <cell r="O3714">
            <v>0</v>
          </cell>
          <cell r="P3714">
            <v>0</v>
          </cell>
          <cell r="Q3714">
            <v>0</v>
          </cell>
          <cell r="T3714">
            <v>0</v>
          </cell>
        </row>
        <row r="3715">
          <cell r="C3715" t="str">
            <v>IV. MANO DE OBRA</v>
          </cell>
          <cell r="D3715">
            <v>0</v>
          </cell>
          <cell r="E3715">
            <v>0</v>
          </cell>
          <cell r="F3715">
            <v>0</v>
          </cell>
          <cell r="G3715">
            <v>0</v>
          </cell>
          <cell r="H3715">
            <v>0</v>
          </cell>
          <cell r="I3715">
            <v>0</v>
          </cell>
          <cell r="J3715">
            <v>0</v>
          </cell>
          <cell r="K3715">
            <v>0</v>
          </cell>
          <cell r="L3715">
            <v>0</v>
          </cell>
          <cell r="M3715">
            <v>0</v>
          </cell>
          <cell r="N3715">
            <v>0</v>
          </cell>
          <cell r="O3715">
            <v>0</v>
          </cell>
          <cell r="P3715">
            <v>0</v>
          </cell>
          <cell r="Q3715">
            <v>0</v>
          </cell>
          <cell r="T3715">
            <v>0</v>
          </cell>
        </row>
        <row r="3716">
          <cell r="C3716">
            <v>0</v>
          </cell>
          <cell r="D3716">
            <v>0</v>
          </cell>
          <cell r="E3716">
            <v>0</v>
          </cell>
          <cell r="F3716">
            <v>0</v>
          </cell>
          <cell r="G3716">
            <v>0</v>
          </cell>
          <cell r="H3716">
            <v>0</v>
          </cell>
          <cell r="I3716">
            <v>0</v>
          </cell>
          <cell r="J3716">
            <v>0</v>
          </cell>
          <cell r="K3716">
            <v>0</v>
          </cell>
          <cell r="L3716">
            <v>0</v>
          </cell>
          <cell r="M3716">
            <v>0</v>
          </cell>
          <cell r="N3716">
            <v>0</v>
          </cell>
          <cell r="O3716">
            <v>0</v>
          </cell>
          <cell r="P3716">
            <v>0</v>
          </cell>
          <cell r="Q3716">
            <v>0</v>
          </cell>
          <cell r="T3716">
            <v>0</v>
          </cell>
        </row>
        <row r="3717">
          <cell r="C3717" t="str">
            <v>TRABAJADOR</v>
          </cell>
          <cell r="D3717">
            <v>0</v>
          </cell>
          <cell r="E3717">
            <v>0</v>
          </cell>
          <cell r="F3717">
            <v>0</v>
          </cell>
          <cell r="G3717">
            <v>0</v>
          </cell>
          <cell r="H3717">
            <v>0</v>
          </cell>
          <cell r="I3717" t="str">
            <v>CANTIDAD</v>
          </cell>
          <cell r="J3717" t="str">
            <v>JORNAL</v>
          </cell>
          <cell r="K3717" t="str">
            <v>PRESTACIONES</v>
          </cell>
          <cell r="L3717" t="str">
            <v>JORNAL TOTAL</v>
          </cell>
          <cell r="M3717" t="str">
            <v>RENDIMIENTO</v>
          </cell>
          <cell r="N3717">
            <v>0</v>
          </cell>
          <cell r="O3717" t="str">
            <v>Vr. UNITARIO</v>
          </cell>
          <cell r="P3717">
            <v>0</v>
          </cell>
          <cell r="Q3717">
            <v>0</v>
          </cell>
          <cell r="R3717">
            <v>0</v>
          </cell>
          <cell r="T3717">
            <v>0</v>
          </cell>
        </row>
        <row r="3718">
          <cell r="C3718" t="str">
            <v>Oficial</v>
          </cell>
          <cell r="D3718">
            <v>0</v>
          </cell>
          <cell r="E3718">
            <v>0</v>
          </cell>
          <cell r="F3718">
            <v>0</v>
          </cell>
          <cell r="G3718">
            <v>0</v>
          </cell>
          <cell r="H3718">
            <v>0</v>
          </cell>
          <cell r="I3718">
            <v>1</v>
          </cell>
          <cell r="J3718">
            <v>88160</v>
          </cell>
          <cell r="K3718">
            <v>1.6933</v>
          </cell>
          <cell r="L3718">
            <v>149281</v>
          </cell>
          <cell r="M3718">
            <v>20</v>
          </cell>
          <cell r="N3718">
            <v>0</v>
          </cell>
          <cell r="O3718">
            <v>7464</v>
          </cell>
          <cell r="P3718">
            <v>0</v>
          </cell>
          <cell r="Q3718">
            <v>0</v>
          </cell>
          <cell r="R3718">
            <v>7.7</v>
          </cell>
          <cell r="T3718" t="str">
            <v>Oficial</v>
          </cell>
        </row>
        <row r="3719">
          <cell r="C3719" t="str">
            <v>Ayudante Entendido</v>
          </cell>
          <cell r="D3719">
            <v>0</v>
          </cell>
          <cell r="E3719">
            <v>0</v>
          </cell>
          <cell r="F3719">
            <v>0</v>
          </cell>
          <cell r="G3719">
            <v>0</v>
          </cell>
          <cell r="H3719">
            <v>0</v>
          </cell>
          <cell r="I3719">
            <v>1</v>
          </cell>
          <cell r="J3719">
            <v>60367</v>
          </cell>
          <cell r="K3719">
            <v>1.7181</v>
          </cell>
          <cell r="L3719">
            <v>103717</v>
          </cell>
          <cell r="M3719">
            <v>20</v>
          </cell>
          <cell r="N3719">
            <v>0</v>
          </cell>
          <cell r="O3719">
            <v>5186</v>
          </cell>
          <cell r="P3719">
            <v>0</v>
          </cell>
          <cell r="Q3719">
            <v>0</v>
          </cell>
          <cell r="R3719">
            <v>7.7</v>
          </cell>
          <cell r="T3719" t="str">
            <v>Ayudante Entendido</v>
          </cell>
        </row>
        <row r="3720">
          <cell r="C3720">
            <v>0</v>
          </cell>
          <cell r="D3720">
            <v>0</v>
          </cell>
          <cell r="E3720">
            <v>0</v>
          </cell>
          <cell r="F3720">
            <v>0</v>
          </cell>
          <cell r="G3720">
            <v>0</v>
          </cell>
          <cell r="H3720">
            <v>0</v>
          </cell>
          <cell r="I3720">
            <v>0</v>
          </cell>
          <cell r="J3720">
            <v>0</v>
          </cell>
          <cell r="K3720">
            <v>0</v>
          </cell>
          <cell r="L3720">
            <v>0</v>
          </cell>
          <cell r="M3720">
            <v>0</v>
          </cell>
          <cell r="N3720">
            <v>0</v>
          </cell>
          <cell r="O3720">
            <v>0</v>
          </cell>
          <cell r="P3720">
            <v>0</v>
          </cell>
          <cell r="Q3720">
            <v>0</v>
          </cell>
          <cell r="R3720">
            <v>0</v>
          </cell>
          <cell r="T3720">
            <v>0</v>
          </cell>
        </row>
        <row r="3721">
          <cell r="C3721">
            <v>0</v>
          </cell>
          <cell r="D3721">
            <v>0</v>
          </cell>
          <cell r="E3721">
            <v>0</v>
          </cell>
          <cell r="F3721">
            <v>0</v>
          </cell>
          <cell r="G3721">
            <v>0</v>
          </cell>
          <cell r="H3721">
            <v>0</v>
          </cell>
          <cell r="I3721">
            <v>0</v>
          </cell>
          <cell r="J3721">
            <v>0</v>
          </cell>
          <cell r="K3721">
            <v>0</v>
          </cell>
          <cell r="L3721">
            <v>0.51529999999999998</v>
          </cell>
          <cell r="M3721" t="str">
            <v>SUBTOTAL $</v>
          </cell>
          <cell r="N3721">
            <v>0</v>
          </cell>
          <cell r="O3721">
            <v>12650</v>
          </cell>
          <cell r="P3721">
            <v>0</v>
          </cell>
          <cell r="Q3721">
            <v>0</v>
          </cell>
          <cell r="T3721">
            <v>0</v>
          </cell>
        </row>
        <row r="3722">
          <cell r="C3722">
            <v>0</v>
          </cell>
          <cell r="D3722">
            <v>0</v>
          </cell>
          <cell r="E3722">
            <v>0</v>
          </cell>
          <cell r="F3722">
            <v>0</v>
          </cell>
          <cell r="G3722">
            <v>0</v>
          </cell>
          <cell r="H3722">
            <v>0</v>
          </cell>
          <cell r="I3722">
            <v>0</v>
          </cell>
          <cell r="J3722">
            <v>0</v>
          </cell>
          <cell r="K3722">
            <v>0</v>
          </cell>
          <cell r="L3722">
            <v>0</v>
          </cell>
          <cell r="M3722">
            <v>0</v>
          </cell>
          <cell r="N3722">
            <v>0</v>
          </cell>
          <cell r="O3722">
            <v>0</v>
          </cell>
          <cell r="P3722">
            <v>0</v>
          </cell>
          <cell r="Q3722">
            <v>0</v>
          </cell>
        </row>
        <row r="3723">
          <cell r="C3723" t="str">
            <v>TOTAL COSTO DIRECTO $</v>
          </cell>
          <cell r="D3723">
            <v>0</v>
          </cell>
          <cell r="E3723">
            <v>0</v>
          </cell>
          <cell r="F3723">
            <v>0</v>
          </cell>
          <cell r="G3723">
            <v>0</v>
          </cell>
          <cell r="H3723">
            <v>0</v>
          </cell>
          <cell r="I3723">
            <v>0</v>
          </cell>
          <cell r="J3723">
            <v>0</v>
          </cell>
          <cell r="K3723">
            <v>0</v>
          </cell>
          <cell r="L3723">
            <v>0</v>
          </cell>
          <cell r="M3723">
            <v>0</v>
          </cell>
          <cell r="N3723">
            <v>0</v>
          </cell>
          <cell r="O3723">
            <v>24549</v>
          </cell>
          <cell r="P3723">
            <v>0</v>
          </cell>
          <cell r="Q3723">
            <v>0</v>
          </cell>
        </row>
        <row r="3724">
          <cell r="C3724" t="str">
            <v>V. COSTOS INDIRECTOS</v>
          </cell>
          <cell r="D3724">
            <v>0</v>
          </cell>
          <cell r="E3724">
            <v>0</v>
          </cell>
          <cell r="F3724">
            <v>0</v>
          </cell>
          <cell r="G3724">
            <v>0</v>
          </cell>
          <cell r="H3724">
            <v>0</v>
          </cell>
          <cell r="I3724">
            <v>0</v>
          </cell>
          <cell r="J3724">
            <v>0</v>
          </cell>
          <cell r="K3724">
            <v>0</v>
          </cell>
          <cell r="L3724">
            <v>0</v>
          </cell>
          <cell r="M3724">
            <v>0</v>
          </cell>
          <cell r="N3724">
            <v>0</v>
          </cell>
          <cell r="O3724">
            <v>0</v>
          </cell>
          <cell r="P3724">
            <v>0</v>
          </cell>
          <cell r="Q3724">
            <v>0</v>
          </cell>
        </row>
        <row r="3725">
          <cell r="C3725">
            <v>0</v>
          </cell>
          <cell r="D3725">
            <v>0</v>
          </cell>
          <cell r="E3725">
            <v>0</v>
          </cell>
          <cell r="F3725">
            <v>0</v>
          </cell>
          <cell r="G3725">
            <v>0</v>
          </cell>
          <cell r="H3725">
            <v>0</v>
          </cell>
          <cell r="I3725">
            <v>0</v>
          </cell>
          <cell r="J3725">
            <v>0</v>
          </cell>
          <cell r="K3725">
            <v>0</v>
          </cell>
          <cell r="L3725">
            <v>0</v>
          </cell>
          <cell r="M3725">
            <v>0</v>
          </cell>
          <cell r="N3725">
            <v>0</v>
          </cell>
          <cell r="O3725">
            <v>0</v>
          </cell>
          <cell r="P3725">
            <v>0</v>
          </cell>
          <cell r="Q3725">
            <v>0</v>
          </cell>
        </row>
        <row r="3726">
          <cell r="C3726" t="str">
            <v>Descripción</v>
          </cell>
          <cell r="D3726">
            <v>0</v>
          </cell>
          <cell r="E3726">
            <v>0</v>
          </cell>
          <cell r="F3726">
            <v>0</v>
          </cell>
          <cell r="G3726">
            <v>0</v>
          </cell>
          <cell r="H3726">
            <v>0</v>
          </cell>
          <cell r="I3726">
            <v>0</v>
          </cell>
          <cell r="J3726">
            <v>0</v>
          </cell>
          <cell r="K3726">
            <v>0</v>
          </cell>
          <cell r="L3726" t="str">
            <v>Porcentaje</v>
          </cell>
          <cell r="M3726" t="str">
            <v>Valor Total</v>
          </cell>
          <cell r="N3726">
            <v>0</v>
          </cell>
          <cell r="O3726">
            <v>0</v>
          </cell>
          <cell r="P3726">
            <v>0</v>
          </cell>
          <cell r="Q3726">
            <v>0</v>
          </cell>
        </row>
        <row r="3727">
          <cell r="C3727" t="str">
            <v>ADMINISTRACION</v>
          </cell>
          <cell r="D3727">
            <v>0</v>
          </cell>
          <cell r="E3727">
            <v>0</v>
          </cell>
          <cell r="F3727">
            <v>0</v>
          </cell>
          <cell r="G3727">
            <v>0</v>
          </cell>
          <cell r="H3727">
            <v>0</v>
          </cell>
          <cell r="I3727">
            <v>0</v>
          </cell>
          <cell r="J3727">
            <v>0</v>
          </cell>
          <cell r="K3727">
            <v>0</v>
          </cell>
          <cell r="L3727">
            <v>0.23930000000000001</v>
          </cell>
          <cell r="M3727">
            <v>5875</v>
          </cell>
          <cell r="N3727">
            <v>0</v>
          </cell>
          <cell r="O3727">
            <v>0</v>
          </cell>
          <cell r="P3727">
            <v>0</v>
          </cell>
          <cell r="Q3727">
            <v>0</v>
          </cell>
        </row>
        <row r="3728">
          <cell r="C3728" t="str">
            <v xml:space="preserve">IMPREVISTOS </v>
          </cell>
          <cell r="D3728">
            <v>0</v>
          </cell>
          <cell r="E3728">
            <v>0</v>
          </cell>
          <cell r="F3728">
            <v>0</v>
          </cell>
          <cell r="G3728">
            <v>0</v>
          </cell>
          <cell r="H3728">
            <v>0</v>
          </cell>
          <cell r="I3728">
            <v>0</v>
          </cell>
          <cell r="J3728">
            <v>0</v>
          </cell>
          <cell r="K3728">
            <v>0</v>
          </cell>
          <cell r="L3728">
            <v>0</v>
          </cell>
          <cell r="M3728">
            <v>0</v>
          </cell>
          <cell r="N3728">
            <v>0</v>
          </cell>
          <cell r="O3728">
            <v>0</v>
          </cell>
          <cell r="P3728">
            <v>0</v>
          </cell>
          <cell r="Q3728">
            <v>0</v>
          </cell>
        </row>
        <row r="3729">
          <cell r="C3729" t="str">
            <v>UTILIDAD</v>
          </cell>
          <cell r="D3729">
            <v>0</v>
          </cell>
          <cell r="E3729">
            <v>0</v>
          </cell>
          <cell r="F3729">
            <v>0</v>
          </cell>
          <cell r="G3729">
            <v>0</v>
          </cell>
          <cell r="H3729">
            <v>0</v>
          </cell>
          <cell r="I3729">
            <v>0</v>
          </cell>
          <cell r="J3729">
            <v>0</v>
          </cell>
          <cell r="K3729">
            <v>0</v>
          </cell>
          <cell r="L3729">
            <v>0.05</v>
          </cell>
          <cell r="M3729">
            <v>1227</v>
          </cell>
          <cell r="N3729">
            <v>0</v>
          </cell>
          <cell r="O3729">
            <v>0</v>
          </cell>
          <cell r="P3729">
            <v>0</v>
          </cell>
          <cell r="Q3729">
            <v>0</v>
          </cell>
        </row>
        <row r="3730">
          <cell r="C3730" t="str">
            <v>SUBTOTAL $</v>
          </cell>
          <cell r="D3730">
            <v>0</v>
          </cell>
          <cell r="E3730">
            <v>0</v>
          </cell>
          <cell r="F3730">
            <v>0</v>
          </cell>
          <cell r="G3730">
            <v>0</v>
          </cell>
          <cell r="H3730">
            <v>0</v>
          </cell>
          <cell r="I3730">
            <v>0</v>
          </cell>
          <cell r="J3730">
            <v>0</v>
          </cell>
          <cell r="K3730">
            <v>0</v>
          </cell>
          <cell r="L3730">
            <v>0</v>
          </cell>
          <cell r="M3730">
            <v>0</v>
          </cell>
          <cell r="N3730">
            <v>0</v>
          </cell>
          <cell r="O3730">
            <v>7102</v>
          </cell>
          <cell r="P3730">
            <v>0</v>
          </cell>
          <cell r="Q3730">
            <v>0</v>
          </cell>
        </row>
        <row r="3731">
          <cell r="C3731">
            <v>0</v>
          </cell>
          <cell r="D3731">
            <v>0</v>
          </cell>
          <cell r="E3731">
            <v>0</v>
          </cell>
          <cell r="F3731">
            <v>0</v>
          </cell>
          <cell r="G3731">
            <v>0</v>
          </cell>
          <cell r="H3731">
            <v>0</v>
          </cell>
          <cell r="I3731">
            <v>0</v>
          </cell>
          <cell r="J3731">
            <v>0</v>
          </cell>
          <cell r="K3731">
            <v>0</v>
          </cell>
          <cell r="L3731">
            <v>0</v>
          </cell>
          <cell r="M3731">
            <v>0</v>
          </cell>
          <cell r="N3731">
            <v>0</v>
          </cell>
          <cell r="O3731">
            <v>0</v>
          </cell>
          <cell r="P3731">
            <v>0</v>
          </cell>
          <cell r="Q3731">
            <v>0</v>
          </cell>
        </row>
        <row r="3732">
          <cell r="C3732" t="str">
            <v>Precio Unitario Total Aproximado al peso $</v>
          </cell>
          <cell r="D3732">
            <v>0</v>
          </cell>
          <cell r="E3732">
            <v>0</v>
          </cell>
          <cell r="F3732">
            <v>0</v>
          </cell>
          <cell r="G3732">
            <v>0</v>
          </cell>
          <cell r="H3732">
            <v>0</v>
          </cell>
          <cell r="I3732">
            <v>0</v>
          </cell>
          <cell r="J3732">
            <v>0</v>
          </cell>
          <cell r="K3732">
            <v>0</v>
          </cell>
          <cell r="L3732">
            <v>0</v>
          </cell>
          <cell r="M3732">
            <v>0</v>
          </cell>
          <cell r="N3732">
            <v>0</v>
          </cell>
          <cell r="O3732">
            <v>31651</v>
          </cell>
          <cell r="P3732">
            <v>0</v>
          </cell>
          <cell r="Q3732">
            <v>0</v>
          </cell>
        </row>
        <row r="3733">
          <cell r="C3733">
            <v>0</v>
          </cell>
          <cell r="D3733">
            <v>0</v>
          </cell>
          <cell r="E3733">
            <v>0</v>
          </cell>
          <cell r="F3733">
            <v>0</v>
          </cell>
          <cell r="G3733">
            <v>0</v>
          </cell>
          <cell r="H3733">
            <v>0</v>
          </cell>
          <cell r="I3733">
            <v>0</v>
          </cell>
          <cell r="J3733">
            <v>0</v>
          </cell>
          <cell r="K3733">
            <v>0</v>
          </cell>
          <cell r="L3733">
            <v>0</v>
          </cell>
          <cell r="M3733">
            <v>0</v>
          </cell>
          <cell r="N3733">
            <v>0</v>
          </cell>
          <cell r="O3733">
            <v>0</v>
          </cell>
          <cell r="P3733">
            <v>0</v>
          </cell>
          <cell r="Q3733">
            <v>0</v>
          </cell>
        </row>
        <row r="3734">
          <cell r="C3734">
            <v>0</v>
          </cell>
          <cell r="D3734">
            <v>0</v>
          </cell>
          <cell r="E3734">
            <v>0</v>
          </cell>
          <cell r="F3734">
            <v>0</v>
          </cell>
          <cell r="G3734">
            <v>0</v>
          </cell>
          <cell r="H3734">
            <v>0</v>
          </cell>
          <cell r="I3734">
            <v>0</v>
          </cell>
          <cell r="J3734">
            <v>0</v>
          </cell>
          <cell r="K3734">
            <v>0</v>
          </cell>
          <cell r="L3734">
            <v>0</v>
          </cell>
          <cell r="M3734">
            <v>0</v>
          </cell>
          <cell r="N3734">
            <v>0</v>
          </cell>
          <cell r="O3734">
            <v>0</v>
          </cell>
          <cell r="P3734">
            <v>0</v>
          </cell>
          <cell r="Q3734">
            <v>0</v>
          </cell>
        </row>
        <row r="3735">
          <cell r="C3735">
            <v>0</v>
          </cell>
          <cell r="D3735">
            <v>0</v>
          </cell>
          <cell r="E3735">
            <v>0</v>
          </cell>
          <cell r="F3735">
            <v>0</v>
          </cell>
          <cell r="G3735">
            <v>0</v>
          </cell>
          <cell r="H3735" t="str">
            <v>Firma</v>
          </cell>
          <cell r="I3735">
            <v>0</v>
          </cell>
          <cell r="J3735">
            <v>0</v>
          </cell>
          <cell r="K3735">
            <v>0</v>
          </cell>
          <cell r="L3735">
            <v>0</v>
          </cell>
          <cell r="M3735">
            <v>0</v>
          </cell>
          <cell r="N3735">
            <v>0</v>
          </cell>
          <cell r="O3735">
            <v>0</v>
          </cell>
          <cell r="P3735">
            <v>0</v>
          </cell>
          <cell r="Q3735">
            <v>0</v>
          </cell>
        </row>
        <row r="3736">
          <cell r="C3736">
            <v>0</v>
          </cell>
          <cell r="D3736">
            <v>0</v>
          </cell>
          <cell r="E3736">
            <v>0</v>
          </cell>
          <cell r="F3736">
            <v>0</v>
          </cell>
          <cell r="G3736">
            <v>0</v>
          </cell>
          <cell r="H3736" t="str">
            <v>Nombre:</v>
          </cell>
          <cell r="I3736">
            <v>0</v>
          </cell>
          <cell r="J3736">
            <v>0</v>
          </cell>
          <cell r="K3736">
            <v>0</v>
          </cell>
          <cell r="L3736">
            <v>0</v>
          </cell>
          <cell r="M3736">
            <v>0</v>
          </cell>
          <cell r="N3736">
            <v>0</v>
          </cell>
          <cell r="O3736">
            <v>0</v>
          </cell>
          <cell r="P3736">
            <v>0</v>
          </cell>
          <cell r="Q3736">
            <v>0</v>
          </cell>
        </row>
        <row r="3737">
          <cell r="C3737">
            <v>0</v>
          </cell>
          <cell r="D3737">
            <v>0</v>
          </cell>
          <cell r="E3737">
            <v>0</v>
          </cell>
          <cell r="F3737">
            <v>0</v>
          </cell>
          <cell r="G3737">
            <v>0</v>
          </cell>
          <cell r="H3737" t="str">
            <v>Representante Legal del Contratista o su Apoderado</v>
          </cell>
          <cell r="I3737">
            <v>0</v>
          </cell>
          <cell r="J3737">
            <v>0</v>
          </cell>
          <cell r="K3737">
            <v>0</v>
          </cell>
          <cell r="L3737">
            <v>0</v>
          </cell>
          <cell r="M3737">
            <v>0</v>
          </cell>
          <cell r="N3737">
            <v>0</v>
          </cell>
          <cell r="O3737">
            <v>0</v>
          </cell>
          <cell r="P3737">
            <v>0</v>
          </cell>
          <cell r="Q3737">
            <v>0</v>
          </cell>
        </row>
        <row r="3738">
          <cell r="C3738">
            <v>0</v>
          </cell>
          <cell r="D3738">
            <v>0</v>
          </cell>
          <cell r="E3738">
            <v>0</v>
          </cell>
          <cell r="F3738">
            <v>0</v>
          </cell>
          <cell r="G3738">
            <v>0</v>
          </cell>
          <cell r="H3738" t="str">
            <v>Matricula No. :</v>
          </cell>
          <cell r="I3738">
            <v>0</v>
          </cell>
          <cell r="J3738">
            <v>0</v>
          </cell>
          <cell r="K3738">
            <v>0</v>
          </cell>
          <cell r="L3738">
            <v>0</v>
          </cell>
          <cell r="M3738">
            <v>0</v>
          </cell>
          <cell r="N3738">
            <v>0</v>
          </cell>
          <cell r="O3738">
            <v>0</v>
          </cell>
          <cell r="P3738">
            <v>0</v>
          </cell>
          <cell r="Q3738">
            <v>0</v>
          </cell>
        </row>
        <row r="3739">
          <cell r="C3739">
            <v>0</v>
          </cell>
          <cell r="D3739">
            <v>0</v>
          </cell>
          <cell r="E3739">
            <v>0</v>
          </cell>
          <cell r="F3739">
            <v>0</v>
          </cell>
          <cell r="G3739">
            <v>0</v>
          </cell>
          <cell r="H3739" t="str">
            <v xml:space="preserve"> </v>
          </cell>
          <cell r="I3739">
            <v>0</v>
          </cell>
          <cell r="J3739">
            <v>0</v>
          </cell>
          <cell r="K3739">
            <v>0</v>
          </cell>
          <cell r="L3739">
            <v>0</v>
          </cell>
          <cell r="M3739">
            <v>0</v>
          </cell>
          <cell r="N3739">
            <v>0</v>
          </cell>
          <cell r="O3739">
            <v>0</v>
          </cell>
          <cell r="P3739">
            <v>0</v>
          </cell>
          <cell r="Q3739">
            <v>0</v>
          </cell>
        </row>
        <row r="3740">
          <cell r="C3740" t="str">
            <v>OBSERVACIONES INTERVENTORÍA</v>
          </cell>
          <cell r="D3740">
            <v>0</v>
          </cell>
          <cell r="E3740">
            <v>0</v>
          </cell>
          <cell r="F3740">
            <v>0</v>
          </cell>
          <cell r="G3740">
            <v>0</v>
          </cell>
          <cell r="H3740">
            <v>0</v>
          </cell>
          <cell r="I3740">
            <v>0</v>
          </cell>
          <cell r="J3740">
            <v>0</v>
          </cell>
          <cell r="K3740">
            <v>0</v>
          </cell>
          <cell r="L3740">
            <v>0</v>
          </cell>
          <cell r="M3740">
            <v>0</v>
          </cell>
          <cell r="N3740">
            <v>0</v>
          </cell>
          <cell r="O3740">
            <v>0</v>
          </cell>
          <cell r="P3740">
            <v>0</v>
          </cell>
          <cell r="Q3740">
            <v>0</v>
          </cell>
        </row>
        <row r="3741">
          <cell r="C3741">
            <v>0</v>
          </cell>
          <cell r="D3741">
            <v>0</v>
          </cell>
          <cell r="E3741">
            <v>0</v>
          </cell>
          <cell r="F3741">
            <v>0</v>
          </cell>
          <cell r="G3741">
            <v>0</v>
          </cell>
          <cell r="H3741">
            <v>0</v>
          </cell>
          <cell r="I3741">
            <v>0</v>
          </cell>
          <cell r="J3741">
            <v>0</v>
          </cell>
          <cell r="K3741">
            <v>0</v>
          </cell>
          <cell r="L3741">
            <v>0</v>
          </cell>
          <cell r="M3741">
            <v>0</v>
          </cell>
          <cell r="N3741">
            <v>0</v>
          </cell>
          <cell r="O3741">
            <v>0</v>
          </cell>
          <cell r="P3741">
            <v>0</v>
          </cell>
          <cell r="Q3741">
            <v>0</v>
          </cell>
        </row>
        <row r="3742">
          <cell r="C3742">
            <v>0</v>
          </cell>
          <cell r="D3742">
            <v>0</v>
          </cell>
          <cell r="E3742">
            <v>0</v>
          </cell>
          <cell r="F3742">
            <v>0</v>
          </cell>
          <cell r="G3742">
            <v>0</v>
          </cell>
          <cell r="H3742">
            <v>0</v>
          </cell>
          <cell r="I3742">
            <v>0</v>
          </cell>
          <cell r="J3742">
            <v>0</v>
          </cell>
          <cell r="K3742">
            <v>0</v>
          </cell>
          <cell r="L3742">
            <v>0</v>
          </cell>
          <cell r="M3742">
            <v>0</v>
          </cell>
          <cell r="N3742">
            <v>0</v>
          </cell>
          <cell r="O3742">
            <v>0</v>
          </cell>
          <cell r="P3742">
            <v>0</v>
          </cell>
          <cell r="Q3742">
            <v>0</v>
          </cell>
        </row>
        <row r="3743">
          <cell r="C3743">
            <v>0</v>
          </cell>
          <cell r="D3743">
            <v>0</v>
          </cell>
          <cell r="E3743">
            <v>0</v>
          </cell>
          <cell r="F3743">
            <v>0</v>
          </cell>
          <cell r="G3743">
            <v>0</v>
          </cell>
          <cell r="H3743">
            <v>0</v>
          </cell>
          <cell r="I3743">
            <v>0</v>
          </cell>
          <cell r="J3743">
            <v>0</v>
          </cell>
          <cell r="K3743">
            <v>0</v>
          </cell>
          <cell r="L3743">
            <v>0</v>
          </cell>
          <cell r="M3743">
            <v>0</v>
          </cell>
          <cell r="N3743">
            <v>0</v>
          </cell>
          <cell r="O3743">
            <v>0</v>
          </cell>
          <cell r="P3743">
            <v>0</v>
          </cell>
          <cell r="Q3743">
            <v>0</v>
          </cell>
        </row>
        <row r="3744">
          <cell r="C3744" t="str">
            <v>APROBACIÓN POR INTERVENTORÍA</v>
          </cell>
          <cell r="D3744">
            <v>0</v>
          </cell>
          <cell r="E3744">
            <v>0</v>
          </cell>
          <cell r="F3744">
            <v>0</v>
          </cell>
          <cell r="G3744">
            <v>0</v>
          </cell>
          <cell r="H3744">
            <v>0</v>
          </cell>
          <cell r="I3744">
            <v>0</v>
          </cell>
          <cell r="J3744">
            <v>0</v>
          </cell>
          <cell r="K3744">
            <v>0</v>
          </cell>
          <cell r="L3744">
            <v>0</v>
          </cell>
          <cell r="M3744">
            <v>0</v>
          </cell>
          <cell r="N3744">
            <v>0</v>
          </cell>
          <cell r="O3744">
            <v>0</v>
          </cell>
          <cell r="P3744">
            <v>0</v>
          </cell>
          <cell r="Q3744">
            <v>0</v>
          </cell>
        </row>
        <row r="3745">
          <cell r="C374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3745">
            <v>0</v>
          </cell>
          <cell r="E3745">
            <v>0</v>
          </cell>
          <cell r="F3745">
            <v>0</v>
          </cell>
          <cell r="G3745">
            <v>0</v>
          </cell>
          <cell r="H3745">
            <v>0</v>
          </cell>
          <cell r="I3745">
            <v>0</v>
          </cell>
          <cell r="J3745">
            <v>0</v>
          </cell>
          <cell r="K3745">
            <v>0</v>
          </cell>
          <cell r="L3745">
            <v>0</v>
          </cell>
          <cell r="M3745">
            <v>0</v>
          </cell>
          <cell r="N3745">
            <v>0</v>
          </cell>
          <cell r="O3745">
            <v>0</v>
          </cell>
          <cell r="P3745">
            <v>0</v>
          </cell>
          <cell r="Q3745">
            <v>0</v>
          </cell>
        </row>
        <row r="3746">
          <cell r="C3746">
            <v>0</v>
          </cell>
          <cell r="D3746">
            <v>0</v>
          </cell>
          <cell r="E3746">
            <v>0</v>
          </cell>
          <cell r="F3746">
            <v>0</v>
          </cell>
          <cell r="G3746">
            <v>0</v>
          </cell>
          <cell r="H3746">
            <v>0</v>
          </cell>
          <cell r="I3746">
            <v>0</v>
          </cell>
          <cell r="J3746">
            <v>0</v>
          </cell>
          <cell r="K3746">
            <v>0</v>
          </cell>
          <cell r="L3746">
            <v>0</v>
          </cell>
          <cell r="M3746">
            <v>0</v>
          </cell>
          <cell r="N3746">
            <v>0</v>
          </cell>
          <cell r="O3746">
            <v>0</v>
          </cell>
          <cell r="P3746">
            <v>0</v>
          </cell>
          <cell r="Q3746">
            <v>0</v>
          </cell>
        </row>
        <row r="3747">
          <cell r="C374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3747">
            <v>0</v>
          </cell>
          <cell r="E3747">
            <v>0</v>
          </cell>
          <cell r="F3747">
            <v>0</v>
          </cell>
          <cell r="G3747">
            <v>0</v>
          </cell>
          <cell r="H3747">
            <v>0</v>
          </cell>
          <cell r="I3747">
            <v>0</v>
          </cell>
          <cell r="J3747">
            <v>0</v>
          </cell>
          <cell r="K3747">
            <v>0</v>
          </cell>
          <cell r="L3747">
            <v>0</v>
          </cell>
          <cell r="M3747">
            <v>0</v>
          </cell>
          <cell r="N3747">
            <v>0</v>
          </cell>
          <cell r="O3747">
            <v>0</v>
          </cell>
          <cell r="P3747">
            <v>0</v>
          </cell>
          <cell r="Q3747">
            <v>0</v>
          </cell>
        </row>
        <row r="3748">
          <cell r="C3748">
            <v>0</v>
          </cell>
          <cell r="D3748">
            <v>0</v>
          </cell>
          <cell r="E3748">
            <v>0</v>
          </cell>
          <cell r="F3748">
            <v>0</v>
          </cell>
          <cell r="G3748">
            <v>0</v>
          </cell>
          <cell r="H3748">
            <v>0</v>
          </cell>
          <cell r="I3748">
            <v>0</v>
          </cell>
          <cell r="J3748">
            <v>0</v>
          </cell>
          <cell r="K3748">
            <v>0</v>
          </cell>
          <cell r="L3748">
            <v>0</v>
          </cell>
          <cell r="M3748">
            <v>0</v>
          </cell>
          <cell r="N3748">
            <v>0</v>
          </cell>
          <cell r="O3748">
            <v>0</v>
          </cell>
          <cell r="P3748">
            <v>0</v>
          </cell>
          <cell r="Q3748">
            <v>0</v>
          </cell>
        </row>
        <row r="3749">
          <cell r="C3749">
            <v>0</v>
          </cell>
          <cell r="D3749">
            <v>0</v>
          </cell>
          <cell r="E3749">
            <v>0</v>
          </cell>
          <cell r="F3749">
            <v>0</v>
          </cell>
          <cell r="G3749">
            <v>0</v>
          </cell>
          <cell r="H3749">
            <v>0</v>
          </cell>
          <cell r="I3749">
            <v>0</v>
          </cell>
          <cell r="J3749">
            <v>0</v>
          </cell>
          <cell r="K3749">
            <v>0</v>
          </cell>
          <cell r="L3749">
            <v>0</v>
          </cell>
          <cell r="M3749">
            <v>0</v>
          </cell>
          <cell r="N3749">
            <v>0</v>
          </cell>
          <cell r="O3749">
            <v>0</v>
          </cell>
          <cell r="P3749">
            <v>0</v>
          </cell>
          <cell r="Q3749">
            <v>0</v>
          </cell>
        </row>
        <row r="3750">
          <cell r="C3750">
            <v>0</v>
          </cell>
          <cell r="D3750">
            <v>0</v>
          </cell>
          <cell r="E3750">
            <v>0</v>
          </cell>
          <cell r="F3750">
            <v>0</v>
          </cell>
          <cell r="G3750">
            <v>0</v>
          </cell>
          <cell r="H3750" t="str">
            <v>Firma</v>
          </cell>
          <cell r="I3750">
            <v>0</v>
          </cell>
          <cell r="J3750">
            <v>0</v>
          </cell>
          <cell r="K3750">
            <v>0</v>
          </cell>
          <cell r="L3750">
            <v>0</v>
          </cell>
          <cell r="M3750">
            <v>0</v>
          </cell>
          <cell r="N3750">
            <v>0</v>
          </cell>
          <cell r="O3750">
            <v>0</v>
          </cell>
          <cell r="P3750">
            <v>0</v>
          </cell>
          <cell r="Q3750">
            <v>0</v>
          </cell>
        </row>
        <row r="3751">
          <cell r="C3751">
            <v>0</v>
          </cell>
          <cell r="D3751">
            <v>0</v>
          </cell>
          <cell r="E3751">
            <v>0</v>
          </cell>
          <cell r="F3751">
            <v>0</v>
          </cell>
          <cell r="G3751">
            <v>0</v>
          </cell>
          <cell r="H3751" t="str">
            <v>Nombre:</v>
          </cell>
          <cell r="I3751">
            <v>0</v>
          </cell>
          <cell r="J3751">
            <v>0</v>
          </cell>
          <cell r="K3751">
            <v>0</v>
          </cell>
          <cell r="L3751">
            <v>0</v>
          </cell>
          <cell r="M3751">
            <v>0</v>
          </cell>
          <cell r="N3751">
            <v>0</v>
          </cell>
          <cell r="O3751">
            <v>0</v>
          </cell>
          <cell r="P3751">
            <v>0</v>
          </cell>
          <cell r="Q3751">
            <v>0</v>
          </cell>
        </row>
        <row r="3752">
          <cell r="C3752">
            <v>0</v>
          </cell>
          <cell r="D3752">
            <v>0</v>
          </cell>
          <cell r="E3752">
            <v>0</v>
          </cell>
          <cell r="F3752">
            <v>0</v>
          </cell>
          <cell r="G3752">
            <v>0</v>
          </cell>
          <cell r="H3752" t="str">
            <v>Representante Legal del Interventor o su Apoderado</v>
          </cell>
          <cell r="I3752">
            <v>0</v>
          </cell>
          <cell r="J3752">
            <v>0</v>
          </cell>
          <cell r="K3752">
            <v>0</v>
          </cell>
          <cell r="L3752">
            <v>0</v>
          </cell>
          <cell r="M3752">
            <v>0</v>
          </cell>
          <cell r="N3752">
            <v>0</v>
          </cell>
          <cell r="O3752">
            <v>0</v>
          </cell>
          <cell r="P3752">
            <v>0</v>
          </cell>
          <cell r="Q3752">
            <v>0</v>
          </cell>
        </row>
        <row r="3753">
          <cell r="C3753">
            <v>0</v>
          </cell>
          <cell r="D3753">
            <v>0</v>
          </cell>
          <cell r="E3753">
            <v>0</v>
          </cell>
          <cell r="F3753">
            <v>0</v>
          </cell>
          <cell r="G3753">
            <v>0</v>
          </cell>
          <cell r="H3753" t="str">
            <v>Matricula No. :</v>
          </cell>
          <cell r="I3753">
            <v>0</v>
          </cell>
          <cell r="J3753">
            <v>0</v>
          </cell>
          <cell r="K3753">
            <v>0</v>
          </cell>
          <cell r="L3753">
            <v>0</v>
          </cell>
          <cell r="M3753">
            <v>0</v>
          </cell>
          <cell r="N3753">
            <v>0</v>
          </cell>
          <cell r="O3753">
            <v>0</v>
          </cell>
          <cell r="P3753">
            <v>0</v>
          </cell>
          <cell r="Q3753">
            <v>0</v>
          </cell>
        </row>
        <row r="3754">
          <cell r="C3754">
            <v>0</v>
          </cell>
          <cell r="D3754">
            <v>0</v>
          </cell>
          <cell r="E3754">
            <v>0</v>
          </cell>
          <cell r="F3754">
            <v>0</v>
          </cell>
          <cell r="G3754">
            <v>0</v>
          </cell>
          <cell r="H3754">
            <v>0</v>
          </cell>
          <cell r="I3754">
            <v>0</v>
          </cell>
          <cell r="J3754">
            <v>0</v>
          </cell>
          <cell r="K3754">
            <v>0</v>
          </cell>
          <cell r="L3754">
            <v>0</v>
          </cell>
          <cell r="M3754">
            <v>0</v>
          </cell>
          <cell r="N3754">
            <v>0</v>
          </cell>
          <cell r="O3754">
            <v>0</v>
          </cell>
          <cell r="P3754">
            <v>0</v>
          </cell>
          <cell r="Q3754">
            <v>0</v>
          </cell>
        </row>
        <row r="3755">
          <cell r="C3755">
            <v>0</v>
          </cell>
          <cell r="D3755">
            <v>0</v>
          </cell>
          <cell r="E3755">
            <v>0</v>
          </cell>
          <cell r="F3755">
            <v>0</v>
          </cell>
          <cell r="G3755">
            <v>0</v>
          </cell>
          <cell r="H3755">
            <v>0</v>
          </cell>
          <cell r="I3755">
            <v>0</v>
          </cell>
          <cell r="J3755">
            <v>0</v>
          </cell>
          <cell r="K3755">
            <v>0</v>
          </cell>
          <cell r="L3755">
            <v>0</v>
          </cell>
          <cell r="M3755">
            <v>0</v>
          </cell>
          <cell r="N3755">
            <v>0</v>
          </cell>
          <cell r="O3755">
            <v>0</v>
          </cell>
          <cell r="P3755">
            <v>0</v>
          </cell>
          <cell r="Q3755">
            <v>0</v>
          </cell>
        </row>
        <row r="3757">
          <cell r="C3757">
            <v>0</v>
          </cell>
          <cell r="D3757">
            <v>0</v>
          </cell>
          <cell r="E3757">
            <v>0</v>
          </cell>
          <cell r="F3757">
            <v>0</v>
          </cell>
          <cell r="G3757">
            <v>0</v>
          </cell>
          <cell r="H3757">
            <v>0</v>
          </cell>
          <cell r="I3757">
            <v>0</v>
          </cell>
          <cell r="J3757">
            <v>0</v>
          </cell>
          <cell r="K3757">
            <v>0</v>
          </cell>
          <cell r="L3757">
            <v>0</v>
          </cell>
          <cell r="M3757">
            <v>0</v>
          </cell>
          <cell r="N3757">
            <v>0</v>
          </cell>
          <cell r="O3757">
            <v>0</v>
          </cell>
          <cell r="P3757">
            <v>0</v>
          </cell>
          <cell r="Q3757">
            <v>0</v>
          </cell>
        </row>
        <row r="3758">
          <cell r="C3758" t="str">
            <v>Formulario 1 - Propuesta económica  - Documento tipo de selección abreviada de menor cuantía - versión 2</v>
          </cell>
          <cell r="D3758">
            <v>0</v>
          </cell>
          <cell r="E3758">
            <v>0</v>
          </cell>
          <cell r="F3758">
            <v>0</v>
          </cell>
          <cell r="G3758">
            <v>0</v>
          </cell>
          <cell r="H3758">
            <v>0</v>
          </cell>
          <cell r="I3758">
            <v>0</v>
          </cell>
          <cell r="J3758">
            <v>0</v>
          </cell>
          <cell r="K3758">
            <v>0</v>
          </cell>
          <cell r="L3758">
            <v>0</v>
          </cell>
          <cell r="M3758">
            <v>0</v>
          </cell>
          <cell r="N3758">
            <v>0</v>
          </cell>
          <cell r="O3758">
            <v>0</v>
          </cell>
          <cell r="P3758">
            <v>0</v>
          </cell>
          <cell r="Q3758">
            <v>0</v>
          </cell>
        </row>
        <row r="3759">
          <cell r="C3759" t="str">
            <v>Código</v>
          </cell>
          <cell r="D3759" t="str">
            <v>CCE-EICP-FM-25</v>
          </cell>
          <cell r="E3759" t="str">
            <v>Versión</v>
          </cell>
          <cell r="F3759">
            <v>2</v>
          </cell>
          <cell r="G3759">
            <v>0</v>
          </cell>
          <cell r="H3759">
            <v>0</v>
          </cell>
          <cell r="I3759">
            <v>0</v>
          </cell>
          <cell r="J3759">
            <v>0</v>
          </cell>
          <cell r="K3759">
            <v>0</v>
          </cell>
          <cell r="L3759">
            <v>0</v>
          </cell>
          <cell r="M3759">
            <v>0</v>
          </cell>
          <cell r="N3759">
            <v>0</v>
          </cell>
          <cell r="O3759">
            <v>0</v>
          </cell>
          <cell r="P3759">
            <v>0</v>
          </cell>
          <cell r="Q3759">
            <v>0</v>
          </cell>
        </row>
        <row r="3760">
          <cell r="C3760">
            <v>0</v>
          </cell>
          <cell r="D3760">
            <v>0</v>
          </cell>
          <cell r="E3760">
            <v>0</v>
          </cell>
          <cell r="F3760">
            <v>0</v>
          </cell>
          <cell r="G3760">
            <v>0</v>
          </cell>
          <cell r="H3760">
            <v>0</v>
          </cell>
          <cell r="I3760">
            <v>0</v>
          </cell>
          <cell r="J3760">
            <v>0</v>
          </cell>
          <cell r="K3760">
            <v>0</v>
          </cell>
          <cell r="L3760">
            <v>0</v>
          </cell>
          <cell r="M3760">
            <v>0</v>
          </cell>
          <cell r="N3760">
            <v>0</v>
          </cell>
          <cell r="O3760">
            <v>0</v>
          </cell>
          <cell r="P3760">
            <v>0</v>
          </cell>
          <cell r="Q3760">
            <v>0</v>
          </cell>
        </row>
        <row r="3761">
          <cell r="C3761" t="str">
            <v>[La entidad podrá utilizar este formato para la presentación de los análisis de precios unitarios el contratista en la oportunidad prevista en el numeral 8.1. del Documento Base]</v>
          </cell>
          <cell r="D3761">
            <v>0</v>
          </cell>
          <cell r="E3761">
            <v>0</v>
          </cell>
          <cell r="F3761">
            <v>0</v>
          </cell>
          <cell r="G3761">
            <v>0</v>
          </cell>
          <cell r="H3761">
            <v>0</v>
          </cell>
          <cell r="I3761">
            <v>0</v>
          </cell>
          <cell r="J3761">
            <v>0</v>
          </cell>
          <cell r="K3761">
            <v>0</v>
          </cell>
          <cell r="L3761">
            <v>0</v>
          </cell>
          <cell r="M3761">
            <v>0</v>
          </cell>
          <cell r="N3761">
            <v>0</v>
          </cell>
          <cell r="O3761">
            <v>0</v>
          </cell>
          <cell r="P3761">
            <v>0</v>
          </cell>
          <cell r="Q3761">
            <v>0</v>
          </cell>
        </row>
        <row r="3762">
          <cell r="C3762">
            <v>0</v>
          </cell>
          <cell r="D3762">
            <v>0</v>
          </cell>
          <cell r="E3762">
            <v>0</v>
          </cell>
          <cell r="F3762">
            <v>0</v>
          </cell>
          <cell r="G3762">
            <v>0</v>
          </cell>
          <cell r="H3762">
            <v>0</v>
          </cell>
          <cell r="I3762">
            <v>0</v>
          </cell>
          <cell r="J3762">
            <v>0</v>
          </cell>
          <cell r="K3762">
            <v>0</v>
          </cell>
          <cell r="L3762">
            <v>0</v>
          </cell>
          <cell r="M3762">
            <v>0</v>
          </cell>
          <cell r="N3762">
            <v>0</v>
          </cell>
          <cell r="O3762">
            <v>0</v>
          </cell>
          <cell r="P3762">
            <v>0</v>
          </cell>
          <cell r="Q3762">
            <v>0</v>
          </cell>
        </row>
        <row r="3763">
          <cell r="C3763">
            <v>0</v>
          </cell>
          <cell r="D3763">
            <v>0</v>
          </cell>
          <cell r="E3763">
            <v>0</v>
          </cell>
          <cell r="F3763">
            <v>0</v>
          </cell>
          <cell r="G3763">
            <v>0</v>
          </cell>
          <cell r="H3763">
            <v>0</v>
          </cell>
          <cell r="I3763">
            <v>0</v>
          </cell>
          <cell r="J3763">
            <v>0</v>
          </cell>
          <cell r="K3763">
            <v>0</v>
          </cell>
          <cell r="L3763">
            <v>0</v>
          </cell>
          <cell r="M3763">
            <v>0</v>
          </cell>
          <cell r="N3763">
            <v>0</v>
          </cell>
          <cell r="O3763">
            <v>0</v>
          </cell>
          <cell r="P3763">
            <v>0</v>
          </cell>
          <cell r="Q3763">
            <v>0</v>
          </cell>
        </row>
        <row r="3764">
          <cell r="C3764">
            <v>0</v>
          </cell>
          <cell r="D3764" t="str">
            <v>MUNICIPIO DE CONCORDIA, ANTIOQUIA</v>
          </cell>
          <cell r="E3764">
            <v>0</v>
          </cell>
          <cell r="F3764">
            <v>0</v>
          </cell>
          <cell r="G3764">
            <v>0</v>
          </cell>
          <cell r="H3764">
            <v>0</v>
          </cell>
          <cell r="I3764">
            <v>0</v>
          </cell>
          <cell r="J3764">
            <v>0</v>
          </cell>
          <cell r="K3764">
            <v>0</v>
          </cell>
          <cell r="L3764">
            <v>0</v>
          </cell>
          <cell r="M3764">
            <v>0</v>
          </cell>
          <cell r="N3764">
            <v>0</v>
          </cell>
          <cell r="O3764">
            <v>0</v>
          </cell>
          <cell r="P3764">
            <v>0</v>
          </cell>
          <cell r="Q3764">
            <v>0</v>
          </cell>
        </row>
        <row r="3765">
          <cell r="C3765">
            <v>0</v>
          </cell>
          <cell r="D3765">
            <v>0</v>
          </cell>
          <cell r="E3765">
            <v>0</v>
          </cell>
          <cell r="F3765">
            <v>0</v>
          </cell>
          <cell r="G3765">
            <v>0</v>
          </cell>
          <cell r="H3765">
            <v>0</v>
          </cell>
          <cell r="I3765">
            <v>0</v>
          </cell>
          <cell r="J3765">
            <v>0</v>
          </cell>
          <cell r="K3765">
            <v>0</v>
          </cell>
          <cell r="L3765" t="str">
            <v>VERSIÓN</v>
          </cell>
          <cell r="M3765">
            <v>0</v>
          </cell>
          <cell r="N3765">
            <v>0</v>
          </cell>
          <cell r="O3765">
            <v>0</v>
          </cell>
          <cell r="P3765">
            <v>0</v>
          </cell>
          <cell r="Q3765">
            <v>0</v>
          </cell>
        </row>
        <row r="3766">
          <cell r="C3766">
            <v>0</v>
          </cell>
          <cell r="D3766" t="str">
            <v xml:space="preserve">[NÚMERO DEL PROCESO] </v>
          </cell>
          <cell r="E3766">
            <v>0</v>
          </cell>
          <cell r="F3766">
            <v>0</v>
          </cell>
          <cell r="G3766">
            <v>0</v>
          </cell>
          <cell r="H3766">
            <v>0</v>
          </cell>
          <cell r="I3766">
            <v>0</v>
          </cell>
          <cell r="J3766">
            <v>0</v>
          </cell>
          <cell r="K3766">
            <v>0</v>
          </cell>
          <cell r="L3766">
            <v>0</v>
          </cell>
          <cell r="M3766">
            <v>0</v>
          </cell>
          <cell r="N3766">
            <v>0</v>
          </cell>
          <cell r="O3766">
            <v>0</v>
          </cell>
          <cell r="P3766">
            <v>0</v>
          </cell>
          <cell r="Q3766">
            <v>0</v>
          </cell>
        </row>
        <row r="3767">
          <cell r="C3767">
            <v>0</v>
          </cell>
          <cell r="D3767">
            <v>0</v>
          </cell>
          <cell r="E3767">
            <v>0</v>
          </cell>
          <cell r="F3767">
            <v>0</v>
          </cell>
          <cell r="G3767">
            <v>0</v>
          </cell>
          <cell r="H3767">
            <v>0</v>
          </cell>
          <cell r="I3767">
            <v>0</v>
          </cell>
          <cell r="J3767">
            <v>0</v>
          </cell>
          <cell r="K3767">
            <v>0</v>
          </cell>
          <cell r="L3767" t="str">
            <v>PÁGINA</v>
          </cell>
          <cell r="M3767">
            <v>1</v>
          </cell>
          <cell r="N3767" t="str">
            <v>DE</v>
          </cell>
          <cell r="O3767">
            <v>1</v>
          </cell>
          <cell r="P3767">
            <v>0</v>
          </cell>
          <cell r="Q3767">
            <v>0</v>
          </cell>
        </row>
        <row r="3768">
          <cell r="C3768">
            <v>0</v>
          </cell>
          <cell r="D3768" t="str">
            <v xml:space="preserve">ANALISIS DE PRECIOS UNITARIOS </v>
          </cell>
          <cell r="E3768">
            <v>0</v>
          </cell>
          <cell r="F3768">
            <v>0</v>
          </cell>
          <cell r="G3768">
            <v>0</v>
          </cell>
          <cell r="H3768">
            <v>0</v>
          </cell>
          <cell r="I3768">
            <v>0</v>
          </cell>
          <cell r="J3768">
            <v>0</v>
          </cell>
          <cell r="K3768">
            <v>0</v>
          </cell>
          <cell r="L3768">
            <v>0</v>
          </cell>
          <cell r="M3768">
            <v>0</v>
          </cell>
          <cell r="N3768">
            <v>0</v>
          </cell>
          <cell r="O3768">
            <v>0</v>
          </cell>
          <cell r="P3768">
            <v>0</v>
          </cell>
          <cell r="Q3768">
            <v>0</v>
          </cell>
        </row>
        <row r="3769">
          <cell r="C3769">
            <v>0</v>
          </cell>
          <cell r="D3769">
            <v>0</v>
          </cell>
          <cell r="E3769">
            <v>0</v>
          </cell>
          <cell r="F3769">
            <v>0</v>
          </cell>
          <cell r="G3769">
            <v>0</v>
          </cell>
          <cell r="H3769">
            <v>0</v>
          </cell>
          <cell r="I3769">
            <v>0</v>
          </cell>
          <cell r="J3769">
            <v>0</v>
          </cell>
          <cell r="K3769">
            <v>0</v>
          </cell>
          <cell r="L3769">
            <v>0</v>
          </cell>
          <cell r="M3769">
            <v>0</v>
          </cell>
          <cell r="N3769">
            <v>0</v>
          </cell>
          <cell r="O3769">
            <v>0</v>
          </cell>
          <cell r="P3769">
            <v>0</v>
          </cell>
          <cell r="Q3769">
            <v>0</v>
          </cell>
        </row>
        <row r="3770">
          <cell r="C3770">
            <v>0</v>
          </cell>
          <cell r="D3770">
            <v>0</v>
          </cell>
          <cell r="E3770">
            <v>0</v>
          </cell>
          <cell r="F3770">
            <v>0</v>
          </cell>
          <cell r="G3770">
            <v>0</v>
          </cell>
          <cell r="H3770">
            <v>0</v>
          </cell>
          <cell r="I3770">
            <v>0</v>
          </cell>
          <cell r="J3770">
            <v>0</v>
          </cell>
          <cell r="K3770">
            <v>0</v>
          </cell>
          <cell r="L3770" t="str">
            <v>FECHA</v>
          </cell>
          <cell r="M3770" t="str">
            <v>DD</v>
          </cell>
          <cell r="N3770" t="str">
            <v>MM</v>
          </cell>
          <cell r="O3770" t="str">
            <v>AA</v>
          </cell>
          <cell r="P3770">
            <v>0</v>
          </cell>
          <cell r="Q3770">
            <v>0</v>
          </cell>
        </row>
        <row r="3771">
          <cell r="C3771">
            <v>0</v>
          </cell>
          <cell r="D3771">
            <v>0</v>
          </cell>
          <cell r="E3771">
            <v>0</v>
          </cell>
          <cell r="F3771">
            <v>0</v>
          </cell>
          <cell r="G3771">
            <v>0</v>
          </cell>
          <cell r="H3771">
            <v>0</v>
          </cell>
          <cell r="I3771">
            <v>0</v>
          </cell>
          <cell r="J3771">
            <v>0</v>
          </cell>
          <cell r="K3771">
            <v>0</v>
          </cell>
          <cell r="L3771">
            <v>0</v>
          </cell>
          <cell r="M3771">
            <v>8</v>
          </cell>
          <cell r="N3771">
            <v>5</v>
          </cell>
          <cell r="O3771">
            <v>2023</v>
          </cell>
          <cell r="P3771">
            <v>0</v>
          </cell>
          <cell r="Q3771">
            <v>0</v>
          </cell>
        </row>
        <row r="3772">
          <cell r="C3772" t="str">
            <v>ITEMS DE LA PROPUESTA ECONÓMICA</v>
          </cell>
          <cell r="D3772">
            <v>0</v>
          </cell>
          <cell r="E3772">
            <v>0</v>
          </cell>
          <cell r="F3772">
            <v>0</v>
          </cell>
          <cell r="G3772">
            <v>0</v>
          </cell>
          <cell r="H3772">
            <v>0</v>
          </cell>
          <cell r="I3772" t="str">
            <v>ITEMS NO PREVISTOS</v>
          </cell>
          <cell r="J3772">
            <v>0</v>
          </cell>
          <cell r="K3772">
            <v>0</v>
          </cell>
          <cell r="L3772">
            <v>0</v>
          </cell>
          <cell r="M3772">
            <v>0</v>
          </cell>
          <cell r="N3772">
            <v>0</v>
          </cell>
          <cell r="O3772">
            <v>0</v>
          </cell>
          <cell r="P3772">
            <v>0</v>
          </cell>
          <cell r="Q3772">
            <v>0</v>
          </cell>
        </row>
        <row r="3773">
          <cell r="C3773">
            <v>0</v>
          </cell>
          <cell r="D3773">
            <v>0</v>
          </cell>
          <cell r="E3773">
            <v>0</v>
          </cell>
          <cell r="F3773">
            <v>0</v>
          </cell>
          <cell r="G3773">
            <v>0</v>
          </cell>
          <cell r="H3773">
            <v>0</v>
          </cell>
          <cell r="I3773">
            <v>0</v>
          </cell>
          <cell r="J3773">
            <v>0</v>
          </cell>
          <cell r="K3773">
            <v>0</v>
          </cell>
          <cell r="L3773">
            <v>0</v>
          </cell>
          <cell r="M3773">
            <v>0</v>
          </cell>
          <cell r="N3773">
            <v>0</v>
          </cell>
          <cell r="O3773">
            <v>0</v>
          </cell>
          <cell r="P3773">
            <v>0</v>
          </cell>
          <cell r="Q3773">
            <v>0</v>
          </cell>
        </row>
        <row r="3774">
          <cell r="C3774">
            <v>0</v>
          </cell>
          <cell r="D3774">
            <v>0</v>
          </cell>
          <cell r="E3774">
            <v>0</v>
          </cell>
          <cell r="F3774">
            <v>0</v>
          </cell>
          <cell r="G3774">
            <v>0</v>
          </cell>
          <cell r="H3774">
            <v>0</v>
          </cell>
          <cell r="I3774">
            <v>0</v>
          </cell>
          <cell r="J3774">
            <v>0</v>
          </cell>
          <cell r="K3774">
            <v>0</v>
          </cell>
          <cell r="L3774">
            <v>0</v>
          </cell>
          <cell r="M3774">
            <v>0</v>
          </cell>
          <cell r="N3774">
            <v>0</v>
          </cell>
          <cell r="O3774">
            <v>0</v>
          </cell>
          <cell r="P3774">
            <v>0</v>
          </cell>
          <cell r="Q3774">
            <v>0</v>
          </cell>
        </row>
        <row r="3775">
          <cell r="C3775">
            <v>0</v>
          </cell>
          <cell r="D3775">
            <v>0</v>
          </cell>
          <cell r="E3775">
            <v>0</v>
          </cell>
          <cell r="F3775">
            <v>0</v>
          </cell>
          <cell r="G3775">
            <v>0</v>
          </cell>
          <cell r="H3775">
            <v>0</v>
          </cell>
          <cell r="I3775">
            <v>0</v>
          </cell>
          <cell r="J3775">
            <v>0</v>
          </cell>
          <cell r="K3775">
            <v>0</v>
          </cell>
          <cell r="L3775">
            <v>0</v>
          </cell>
          <cell r="M3775">
            <v>0</v>
          </cell>
          <cell r="N3775">
            <v>0</v>
          </cell>
          <cell r="O3775">
            <v>0</v>
          </cell>
          <cell r="P3775">
            <v>0</v>
          </cell>
          <cell r="Q3775">
            <v>0</v>
          </cell>
        </row>
        <row r="3776">
          <cell r="C3776" t="str">
            <v>DATOS ESPECÍFICOS</v>
          </cell>
          <cell r="D3776">
            <v>0</v>
          </cell>
          <cell r="E3776">
            <v>0</v>
          </cell>
          <cell r="F3776">
            <v>0</v>
          </cell>
          <cell r="G3776">
            <v>0</v>
          </cell>
          <cell r="H3776">
            <v>0</v>
          </cell>
          <cell r="I3776">
            <v>0</v>
          </cell>
          <cell r="J3776">
            <v>0</v>
          </cell>
          <cell r="K3776">
            <v>0</v>
          </cell>
          <cell r="L3776">
            <v>0</v>
          </cell>
          <cell r="M3776">
            <v>0</v>
          </cell>
          <cell r="N3776">
            <v>0</v>
          </cell>
          <cell r="O3776">
            <v>0</v>
          </cell>
          <cell r="P3776">
            <v>0</v>
          </cell>
          <cell r="Q3776">
            <v>0</v>
          </cell>
        </row>
        <row r="3777">
          <cell r="C3777">
            <v>0</v>
          </cell>
          <cell r="D3777">
            <v>0</v>
          </cell>
          <cell r="E3777">
            <v>0</v>
          </cell>
          <cell r="F3777">
            <v>0</v>
          </cell>
          <cell r="G3777">
            <v>0</v>
          </cell>
          <cell r="H3777">
            <v>0</v>
          </cell>
          <cell r="I3777">
            <v>0</v>
          </cell>
          <cell r="J3777">
            <v>0</v>
          </cell>
          <cell r="K3777">
            <v>0</v>
          </cell>
          <cell r="L3777">
            <v>0</v>
          </cell>
          <cell r="M3777">
            <v>0</v>
          </cell>
          <cell r="N3777">
            <v>0</v>
          </cell>
          <cell r="O3777">
            <v>0</v>
          </cell>
          <cell r="P3777">
            <v>0</v>
          </cell>
          <cell r="Q3777">
            <v>0</v>
          </cell>
        </row>
        <row r="3778">
          <cell r="C3778" t="str">
            <v>ITEM</v>
          </cell>
          <cell r="D3778" t="str">
            <v>DESCRIPCIÓN</v>
          </cell>
          <cell r="E3778">
            <v>0</v>
          </cell>
          <cell r="F3778">
            <v>0</v>
          </cell>
          <cell r="G3778">
            <v>0</v>
          </cell>
          <cell r="H3778">
            <v>0</v>
          </cell>
          <cell r="I3778">
            <v>0</v>
          </cell>
          <cell r="J3778">
            <v>0</v>
          </cell>
          <cell r="K3778">
            <v>0</v>
          </cell>
          <cell r="L3778">
            <v>0</v>
          </cell>
          <cell r="M3778" t="str">
            <v>UNIDAD</v>
          </cell>
          <cell r="N3778">
            <v>0</v>
          </cell>
          <cell r="O3778" t="str">
            <v>CANTIDAD</v>
          </cell>
          <cell r="P3778">
            <v>0</v>
          </cell>
          <cell r="Q3778">
            <v>0</v>
          </cell>
        </row>
        <row r="3779">
          <cell r="C3779" t="str">
            <v>5.11.2</v>
          </cell>
          <cell r="D3779" t="str">
            <v>S.T.I de Porcelanato para Piso (Trafico Alto #5), color por definir; incluye adhesivo cerámico color gris, boquilla, cruceta juntas plásticas y demás elementos necesarios para su correcta instalación. La superficie debe quedar plana, sin resaltos, la lechada sin poros y perfectamente limpia.</v>
          </cell>
          <cell r="E3779">
            <v>0</v>
          </cell>
          <cell r="F3779">
            <v>0</v>
          </cell>
          <cell r="G3779">
            <v>0</v>
          </cell>
          <cell r="H3779">
            <v>0</v>
          </cell>
          <cell r="I3779">
            <v>0</v>
          </cell>
          <cell r="J3779">
            <v>0</v>
          </cell>
          <cell r="K3779">
            <v>0</v>
          </cell>
          <cell r="L3779">
            <v>0</v>
          </cell>
          <cell r="M3779" t="str">
            <v>m2</v>
          </cell>
          <cell r="N3779">
            <v>0</v>
          </cell>
          <cell r="O3779">
            <v>38</v>
          </cell>
          <cell r="P3779">
            <v>0</v>
          </cell>
          <cell r="Q3779">
            <v>0</v>
          </cell>
          <cell r="R3779">
            <v>106782</v>
          </cell>
          <cell r="S3779">
            <v>137674</v>
          </cell>
          <cell r="T3779">
            <v>2.1600000000000001E-2</v>
          </cell>
          <cell r="U3779">
            <v>0.7853</v>
          </cell>
          <cell r="V3779">
            <v>3.7900000000000003E-2</v>
          </cell>
          <cell r="W3779">
            <v>0.15509999999999999</v>
          </cell>
        </row>
        <row r="3780">
          <cell r="C3780" t="str">
            <v>I. EQUIPO</v>
          </cell>
          <cell r="D3780">
            <v>0</v>
          </cell>
          <cell r="E3780">
            <v>0</v>
          </cell>
          <cell r="F3780">
            <v>0</v>
          </cell>
          <cell r="G3780">
            <v>0</v>
          </cell>
          <cell r="H3780">
            <v>0</v>
          </cell>
          <cell r="I3780">
            <v>0</v>
          </cell>
          <cell r="J3780">
            <v>0</v>
          </cell>
          <cell r="K3780">
            <v>0</v>
          </cell>
          <cell r="L3780">
            <v>0</v>
          </cell>
          <cell r="M3780">
            <v>0</v>
          </cell>
          <cell r="N3780">
            <v>0</v>
          </cell>
          <cell r="O3780">
            <v>0</v>
          </cell>
          <cell r="P3780">
            <v>0</v>
          </cell>
          <cell r="Q3780">
            <v>0</v>
          </cell>
        </row>
        <row r="3781">
          <cell r="C3781">
            <v>0</v>
          </cell>
          <cell r="D3781">
            <v>0</v>
          </cell>
          <cell r="E3781">
            <v>0</v>
          </cell>
          <cell r="F3781">
            <v>0</v>
          </cell>
          <cell r="G3781">
            <v>0</v>
          </cell>
          <cell r="H3781">
            <v>0</v>
          </cell>
          <cell r="I3781">
            <v>0</v>
          </cell>
          <cell r="J3781">
            <v>0</v>
          </cell>
          <cell r="K3781">
            <v>0</v>
          </cell>
          <cell r="L3781">
            <v>0</v>
          </cell>
          <cell r="M3781">
            <v>0</v>
          </cell>
          <cell r="N3781">
            <v>0</v>
          </cell>
          <cell r="O3781">
            <v>0</v>
          </cell>
          <cell r="P3781">
            <v>0</v>
          </cell>
          <cell r="Q3781">
            <v>0</v>
          </cell>
        </row>
        <row r="3782">
          <cell r="C3782" t="str">
            <v>DESCRIPCIÓN</v>
          </cell>
          <cell r="D3782">
            <v>0</v>
          </cell>
          <cell r="E3782">
            <v>0</v>
          </cell>
          <cell r="F3782">
            <v>0</v>
          </cell>
          <cell r="G3782">
            <v>0</v>
          </cell>
          <cell r="H3782" t="str">
            <v>MARCA</v>
          </cell>
          <cell r="I3782">
            <v>0</v>
          </cell>
          <cell r="J3782" t="str">
            <v>TIPO</v>
          </cell>
          <cell r="K3782">
            <v>0</v>
          </cell>
          <cell r="L3782" t="str">
            <v>TARIFA/HORA</v>
          </cell>
          <cell r="M3782" t="str">
            <v>RENDIMIENTO</v>
          </cell>
          <cell r="N3782">
            <v>0</v>
          </cell>
          <cell r="O3782" t="str">
            <v>Vr. UNITARIO</v>
          </cell>
          <cell r="P3782">
            <v>0</v>
          </cell>
          <cell r="Q3782">
            <v>0</v>
          </cell>
        </row>
        <row r="3783">
          <cell r="C3783" t="str">
            <v>Cortadora de Baldosa</v>
          </cell>
          <cell r="D3783">
            <v>0</v>
          </cell>
          <cell r="E3783">
            <v>0</v>
          </cell>
          <cell r="F3783">
            <v>0</v>
          </cell>
          <cell r="G3783">
            <v>0</v>
          </cell>
          <cell r="H3783">
            <v>0</v>
          </cell>
          <cell r="I3783">
            <v>0</v>
          </cell>
          <cell r="J3783" t="str">
            <v>Dia</v>
          </cell>
          <cell r="K3783">
            <v>0</v>
          </cell>
          <cell r="L3783">
            <v>29620</v>
          </cell>
          <cell r="M3783">
            <v>20</v>
          </cell>
          <cell r="N3783">
            <v>0</v>
          </cell>
          <cell r="O3783">
            <v>1481</v>
          </cell>
          <cell r="P3783">
            <v>0</v>
          </cell>
          <cell r="Q3783">
            <v>0</v>
          </cell>
          <cell r="R3783">
            <v>1.9</v>
          </cell>
          <cell r="T3783" t="str">
            <v>Cortadora de Baldosa</v>
          </cell>
        </row>
        <row r="3784">
          <cell r="C3784">
            <v>0</v>
          </cell>
          <cell r="D3784">
            <v>0</v>
          </cell>
          <cell r="E3784">
            <v>0</v>
          </cell>
          <cell r="F3784">
            <v>0</v>
          </cell>
          <cell r="G3784">
            <v>0</v>
          </cell>
          <cell r="H3784">
            <v>0</v>
          </cell>
          <cell r="I3784">
            <v>0</v>
          </cell>
          <cell r="J3784" t="str">
            <v/>
          </cell>
          <cell r="K3784">
            <v>0</v>
          </cell>
          <cell r="L3784" t="str">
            <v/>
          </cell>
          <cell r="M3784">
            <v>0</v>
          </cell>
          <cell r="N3784">
            <v>0</v>
          </cell>
          <cell r="O3784">
            <v>0</v>
          </cell>
          <cell r="P3784">
            <v>0</v>
          </cell>
          <cell r="Q3784">
            <v>0</v>
          </cell>
          <cell r="R3784">
            <v>0</v>
          </cell>
          <cell r="T3784">
            <v>0</v>
          </cell>
        </row>
        <row r="3785">
          <cell r="C3785">
            <v>0</v>
          </cell>
          <cell r="D3785">
            <v>0</v>
          </cell>
          <cell r="E3785">
            <v>0</v>
          </cell>
          <cell r="F3785">
            <v>0</v>
          </cell>
          <cell r="G3785">
            <v>0</v>
          </cell>
          <cell r="H3785">
            <v>0</v>
          </cell>
          <cell r="I3785">
            <v>0</v>
          </cell>
          <cell r="J3785" t="str">
            <v/>
          </cell>
          <cell r="K3785">
            <v>0</v>
          </cell>
          <cell r="L3785" t="str">
            <v/>
          </cell>
          <cell r="M3785">
            <v>0</v>
          </cell>
          <cell r="N3785">
            <v>0</v>
          </cell>
          <cell r="O3785">
            <v>0</v>
          </cell>
          <cell r="P3785">
            <v>0</v>
          </cell>
          <cell r="Q3785">
            <v>0</v>
          </cell>
          <cell r="R3785">
            <v>0</v>
          </cell>
          <cell r="T3785">
            <v>0</v>
          </cell>
        </row>
        <row r="3786">
          <cell r="C3786" t="str">
            <v>Herramienta Menor (Como % de Mano de Obra)</v>
          </cell>
          <cell r="D3786">
            <v>0</v>
          </cell>
          <cell r="E3786">
            <v>0</v>
          </cell>
          <cell r="F3786">
            <v>0</v>
          </cell>
          <cell r="G3786">
            <v>0</v>
          </cell>
          <cell r="H3786">
            <v>0</v>
          </cell>
          <cell r="I3786">
            <v>0</v>
          </cell>
          <cell r="J3786" t="str">
            <v>Dia</v>
          </cell>
          <cell r="K3786">
            <v>0</v>
          </cell>
          <cell r="L3786">
            <v>16565</v>
          </cell>
          <cell r="M3786">
            <v>0.05</v>
          </cell>
          <cell r="N3786">
            <v>0</v>
          </cell>
          <cell r="O3786">
            <v>828</v>
          </cell>
          <cell r="P3786">
            <v>0</v>
          </cell>
          <cell r="Q3786">
            <v>0</v>
          </cell>
          <cell r="R3786">
            <v>31464</v>
          </cell>
          <cell r="T3786" t="str">
            <v>Herramienta Menor (Como % de Mano de Obra)</v>
          </cell>
        </row>
        <row r="3787">
          <cell r="C3787">
            <v>0</v>
          </cell>
          <cell r="D3787">
            <v>0</v>
          </cell>
          <cell r="E3787">
            <v>0</v>
          </cell>
          <cell r="F3787">
            <v>0</v>
          </cell>
          <cell r="G3787">
            <v>0</v>
          </cell>
          <cell r="H3787">
            <v>0</v>
          </cell>
          <cell r="I3787">
            <v>0</v>
          </cell>
          <cell r="J3787">
            <v>0</v>
          </cell>
          <cell r="K3787">
            <v>0</v>
          </cell>
          <cell r="L3787">
            <v>2.1600000000000001E-2</v>
          </cell>
          <cell r="M3787" t="str">
            <v>SUBTOTAL $</v>
          </cell>
          <cell r="N3787">
            <v>0</v>
          </cell>
          <cell r="O3787">
            <v>2309</v>
          </cell>
          <cell r="P3787">
            <v>0</v>
          </cell>
          <cell r="Q3787">
            <v>0</v>
          </cell>
          <cell r="T3787">
            <v>0</v>
          </cell>
        </row>
        <row r="3788">
          <cell r="C3788" t="str">
            <v>II. MATERIALES</v>
          </cell>
          <cell r="D3788">
            <v>0</v>
          </cell>
          <cell r="E3788">
            <v>0</v>
          </cell>
          <cell r="F3788">
            <v>0</v>
          </cell>
          <cell r="G3788">
            <v>0</v>
          </cell>
          <cell r="H3788">
            <v>0</v>
          </cell>
          <cell r="I3788">
            <v>0</v>
          </cell>
          <cell r="J3788">
            <v>0</v>
          </cell>
          <cell r="K3788">
            <v>0</v>
          </cell>
          <cell r="L3788">
            <v>0</v>
          </cell>
          <cell r="M3788">
            <v>0</v>
          </cell>
          <cell r="N3788">
            <v>0</v>
          </cell>
          <cell r="O3788">
            <v>0</v>
          </cell>
          <cell r="P3788">
            <v>0</v>
          </cell>
          <cell r="Q3788">
            <v>0</v>
          </cell>
          <cell r="T3788">
            <v>0</v>
          </cell>
        </row>
        <row r="3789">
          <cell r="C3789">
            <v>0</v>
          </cell>
          <cell r="D3789">
            <v>0</v>
          </cell>
          <cell r="E3789">
            <v>0</v>
          </cell>
          <cell r="F3789">
            <v>0</v>
          </cell>
          <cell r="G3789">
            <v>0</v>
          </cell>
          <cell r="H3789">
            <v>0</v>
          </cell>
          <cell r="I3789">
            <v>0</v>
          </cell>
          <cell r="J3789">
            <v>0</v>
          </cell>
          <cell r="K3789">
            <v>0</v>
          </cell>
          <cell r="L3789">
            <v>0</v>
          </cell>
          <cell r="M3789">
            <v>0</v>
          </cell>
          <cell r="N3789">
            <v>0</v>
          </cell>
          <cell r="O3789">
            <v>0</v>
          </cell>
          <cell r="P3789">
            <v>0</v>
          </cell>
          <cell r="Q3789">
            <v>0</v>
          </cell>
          <cell r="T3789">
            <v>0</v>
          </cell>
        </row>
        <row r="3790">
          <cell r="C3790" t="str">
            <v>DESCRIPCIÓN</v>
          </cell>
          <cell r="D3790">
            <v>0</v>
          </cell>
          <cell r="E3790">
            <v>0</v>
          </cell>
          <cell r="F3790">
            <v>0</v>
          </cell>
          <cell r="G3790">
            <v>0</v>
          </cell>
          <cell r="H3790">
            <v>0</v>
          </cell>
          <cell r="I3790">
            <v>0</v>
          </cell>
          <cell r="J3790">
            <v>0</v>
          </cell>
          <cell r="K3790" t="str">
            <v>UNIDAD</v>
          </cell>
          <cell r="L3790" t="str">
            <v>CANTIDAD</v>
          </cell>
          <cell r="M3790" t="str">
            <v>PRECIO UNIT.</v>
          </cell>
          <cell r="N3790">
            <v>0</v>
          </cell>
          <cell r="O3790" t="str">
            <v>Vr. UNITARIO</v>
          </cell>
          <cell r="P3790">
            <v>0</v>
          </cell>
          <cell r="Q3790">
            <v>0</v>
          </cell>
          <cell r="T3790">
            <v>0</v>
          </cell>
        </row>
        <row r="3791">
          <cell r="C3791" t="str">
            <v>Piso Porcelanato medidas aprox 60X60 - 20 Kg/m2 - Uso Institucional</v>
          </cell>
          <cell r="D3791">
            <v>0</v>
          </cell>
          <cell r="E3791">
            <v>0</v>
          </cell>
          <cell r="F3791">
            <v>0</v>
          </cell>
          <cell r="G3791">
            <v>0</v>
          </cell>
          <cell r="H3791">
            <v>0</v>
          </cell>
          <cell r="I3791">
            <v>0</v>
          </cell>
          <cell r="J3791">
            <v>0</v>
          </cell>
          <cell r="K3791" t="str">
            <v>m2</v>
          </cell>
          <cell r="L3791">
            <v>1.05</v>
          </cell>
          <cell r="M3791">
            <v>65000</v>
          </cell>
          <cell r="N3791">
            <v>0</v>
          </cell>
          <cell r="O3791">
            <v>68250</v>
          </cell>
          <cell r="P3791">
            <v>0</v>
          </cell>
          <cell r="Q3791">
            <v>0</v>
          </cell>
          <cell r="R3791">
            <v>39.9</v>
          </cell>
          <cell r="T3791" t="str">
            <v>Piso Porcelanato medidas aprox 60X60 - 20 Kg/m2 - Uso Institucional</v>
          </cell>
        </row>
        <row r="3792">
          <cell r="C3792" t="str">
            <v>adhesivo porcelanico corona  gris 25 kg</v>
          </cell>
          <cell r="D3792">
            <v>0</v>
          </cell>
          <cell r="E3792">
            <v>0</v>
          </cell>
          <cell r="F3792">
            <v>0</v>
          </cell>
          <cell r="G3792">
            <v>0</v>
          </cell>
          <cell r="H3792">
            <v>0</v>
          </cell>
          <cell r="I3792">
            <v>0</v>
          </cell>
          <cell r="J3792">
            <v>0</v>
          </cell>
          <cell r="K3792" t="str">
            <v>u</v>
          </cell>
          <cell r="L3792">
            <v>0.21</v>
          </cell>
          <cell r="M3792">
            <v>59233</v>
          </cell>
          <cell r="N3792">
            <v>0</v>
          </cell>
          <cell r="O3792">
            <v>12439</v>
          </cell>
          <cell r="P3792">
            <v>0</v>
          </cell>
          <cell r="Q3792">
            <v>0</v>
          </cell>
          <cell r="R3792">
            <v>7.98</v>
          </cell>
          <cell r="T3792" t="str">
            <v>adhesivo porcelanico corona  gris 25 kg</v>
          </cell>
        </row>
        <row r="3793">
          <cell r="C3793" t="str">
            <v>Concolor porcelanato 1-5 blanco nácar 5 kilos Sumicol- 15 m2</v>
          </cell>
          <cell r="D3793">
            <v>0</v>
          </cell>
          <cell r="E3793">
            <v>0</v>
          </cell>
          <cell r="F3793">
            <v>0</v>
          </cell>
          <cell r="G3793">
            <v>0</v>
          </cell>
          <cell r="H3793">
            <v>0</v>
          </cell>
          <cell r="I3793">
            <v>0</v>
          </cell>
          <cell r="J3793">
            <v>0</v>
          </cell>
          <cell r="K3793" t="str">
            <v>u</v>
          </cell>
          <cell r="L3793">
            <v>1.2E-2</v>
          </cell>
          <cell r="M3793">
            <v>28000</v>
          </cell>
          <cell r="N3793">
            <v>0</v>
          </cell>
          <cell r="O3793">
            <v>336</v>
          </cell>
          <cell r="P3793">
            <v>0</v>
          </cell>
          <cell r="Q3793">
            <v>0</v>
          </cell>
          <cell r="R3793">
            <v>0.46</v>
          </cell>
          <cell r="T3793" t="str">
            <v>Concolor porcelanato 1-5 blanco nácar 5 kilos Sumicol- 15 m2</v>
          </cell>
        </row>
        <row r="3794">
          <cell r="C3794" t="str">
            <v xml:space="preserve">Cruceta juntas plásticas 3mm x 200 unidades
</v>
          </cell>
          <cell r="D3794">
            <v>0</v>
          </cell>
          <cell r="E3794">
            <v>0</v>
          </cell>
          <cell r="F3794">
            <v>0</v>
          </cell>
          <cell r="G3794">
            <v>0</v>
          </cell>
          <cell r="H3794">
            <v>0</v>
          </cell>
          <cell r="I3794">
            <v>0</v>
          </cell>
          <cell r="J3794">
            <v>0</v>
          </cell>
          <cell r="K3794" t="str">
            <v>u</v>
          </cell>
          <cell r="L3794">
            <v>0.18</v>
          </cell>
          <cell r="M3794">
            <v>15741</v>
          </cell>
          <cell r="N3794">
            <v>0</v>
          </cell>
          <cell r="O3794">
            <v>2833</v>
          </cell>
          <cell r="P3794">
            <v>0</v>
          </cell>
          <cell r="Q3794">
            <v>0</v>
          </cell>
          <cell r="R3794">
            <v>6.84</v>
          </cell>
          <cell r="T3794" t="str">
            <v xml:space="preserve">Cruceta juntas plásticas 3mm x 200 unidades
</v>
          </cell>
        </row>
        <row r="3795">
          <cell r="C3795">
            <v>0</v>
          </cell>
          <cell r="D3795">
            <v>0</v>
          </cell>
          <cell r="E3795">
            <v>0</v>
          </cell>
          <cell r="F3795">
            <v>0</v>
          </cell>
          <cell r="G3795">
            <v>0</v>
          </cell>
          <cell r="H3795">
            <v>0</v>
          </cell>
          <cell r="I3795">
            <v>0</v>
          </cell>
          <cell r="J3795">
            <v>0</v>
          </cell>
          <cell r="K3795" t="str">
            <v/>
          </cell>
          <cell r="L3795">
            <v>0</v>
          </cell>
          <cell r="M3795">
            <v>0</v>
          </cell>
          <cell r="N3795">
            <v>0</v>
          </cell>
          <cell r="O3795">
            <v>0</v>
          </cell>
          <cell r="P3795">
            <v>0</v>
          </cell>
          <cell r="Q3795">
            <v>0</v>
          </cell>
          <cell r="R3795">
            <v>0</v>
          </cell>
          <cell r="T3795">
            <v>0</v>
          </cell>
        </row>
        <row r="3796">
          <cell r="C3796">
            <v>0</v>
          </cell>
          <cell r="D3796">
            <v>0</v>
          </cell>
          <cell r="E3796">
            <v>0</v>
          </cell>
          <cell r="F3796">
            <v>0</v>
          </cell>
          <cell r="G3796">
            <v>0</v>
          </cell>
          <cell r="H3796">
            <v>0</v>
          </cell>
          <cell r="I3796">
            <v>0</v>
          </cell>
          <cell r="J3796">
            <v>0</v>
          </cell>
          <cell r="K3796" t="str">
            <v/>
          </cell>
          <cell r="L3796">
            <v>0</v>
          </cell>
          <cell r="M3796">
            <v>0</v>
          </cell>
          <cell r="N3796">
            <v>0</v>
          </cell>
          <cell r="O3796">
            <v>0</v>
          </cell>
          <cell r="P3796">
            <v>0</v>
          </cell>
          <cell r="Q3796">
            <v>0</v>
          </cell>
          <cell r="R3796">
            <v>0</v>
          </cell>
          <cell r="T3796">
            <v>0</v>
          </cell>
        </row>
        <row r="3797">
          <cell r="C3797">
            <v>0</v>
          </cell>
          <cell r="D3797">
            <v>0</v>
          </cell>
          <cell r="E3797">
            <v>0</v>
          </cell>
          <cell r="F3797">
            <v>0</v>
          </cell>
          <cell r="G3797">
            <v>0</v>
          </cell>
          <cell r="H3797">
            <v>0</v>
          </cell>
          <cell r="I3797">
            <v>0</v>
          </cell>
          <cell r="J3797">
            <v>0</v>
          </cell>
          <cell r="K3797" t="str">
            <v/>
          </cell>
          <cell r="L3797">
            <v>0</v>
          </cell>
          <cell r="M3797">
            <v>0</v>
          </cell>
          <cell r="N3797">
            <v>0</v>
          </cell>
          <cell r="O3797">
            <v>0</v>
          </cell>
          <cell r="P3797">
            <v>0</v>
          </cell>
          <cell r="Q3797">
            <v>0</v>
          </cell>
          <cell r="R3797">
            <v>0</v>
          </cell>
          <cell r="T3797">
            <v>0</v>
          </cell>
        </row>
        <row r="3798">
          <cell r="C3798">
            <v>0</v>
          </cell>
          <cell r="D3798">
            <v>0</v>
          </cell>
          <cell r="E3798">
            <v>0</v>
          </cell>
          <cell r="F3798">
            <v>0</v>
          </cell>
          <cell r="G3798">
            <v>0</v>
          </cell>
          <cell r="H3798">
            <v>0</v>
          </cell>
          <cell r="I3798">
            <v>0</v>
          </cell>
          <cell r="J3798">
            <v>0</v>
          </cell>
          <cell r="K3798">
            <v>0</v>
          </cell>
          <cell r="L3798">
            <v>0.7853</v>
          </cell>
          <cell r="M3798" t="str">
            <v>SUBTOTAL $</v>
          </cell>
          <cell r="N3798">
            <v>0</v>
          </cell>
          <cell r="O3798">
            <v>83858</v>
          </cell>
          <cell r="P3798">
            <v>0</v>
          </cell>
          <cell r="Q3798">
            <v>0</v>
          </cell>
          <cell r="T3798">
            <v>0</v>
          </cell>
        </row>
        <row r="3799">
          <cell r="C3799" t="str">
            <v>III. TRANSPORTES</v>
          </cell>
          <cell r="D3799">
            <v>0</v>
          </cell>
          <cell r="E3799">
            <v>0</v>
          </cell>
          <cell r="F3799">
            <v>0</v>
          </cell>
          <cell r="G3799">
            <v>0</v>
          </cell>
          <cell r="H3799">
            <v>0</v>
          </cell>
          <cell r="I3799">
            <v>0</v>
          </cell>
          <cell r="J3799">
            <v>0</v>
          </cell>
          <cell r="K3799">
            <v>0</v>
          </cell>
          <cell r="L3799">
            <v>0</v>
          </cell>
          <cell r="M3799">
            <v>0</v>
          </cell>
          <cell r="N3799">
            <v>0</v>
          </cell>
          <cell r="O3799">
            <v>0</v>
          </cell>
          <cell r="P3799">
            <v>0</v>
          </cell>
          <cell r="Q3799">
            <v>0</v>
          </cell>
          <cell r="T3799">
            <v>0</v>
          </cell>
        </row>
        <row r="3800">
          <cell r="C3800">
            <v>0</v>
          </cell>
          <cell r="D3800">
            <v>0</v>
          </cell>
          <cell r="E3800">
            <v>0</v>
          </cell>
          <cell r="F3800">
            <v>0</v>
          </cell>
          <cell r="G3800">
            <v>0</v>
          </cell>
          <cell r="H3800">
            <v>0</v>
          </cell>
          <cell r="I3800">
            <v>0</v>
          </cell>
          <cell r="J3800">
            <v>0</v>
          </cell>
          <cell r="K3800">
            <v>0</v>
          </cell>
          <cell r="L3800">
            <v>0</v>
          </cell>
          <cell r="M3800">
            <v>0</v>
          </cell>
          <cell r="N3800">
            <v>0</v>
          </cell>
          <cell r="O3800">
            <v>0</v>
          </cell>
          <cell r="P3800">
            <v>0</v>
          </cell>
          <cell r="Q3800">
            <v>0</v>
          </cell>
          <cell r="T3800">
            <v>0</v>
          </cell>
        </row>
        <row r="3801">
          <cell r="C3801" t="str">
            <v>MATERIAL</v>
          </cell>
          <cell r="D3801">
            <v>0</v>
          </cell>
          <cell r="E3801">
            <v>0</v>
          </cell>
          <cell r="F3801">
            <v>0</v>
          </cell>
          <cell r="G3801">
            <v>0</v>
          </cell>
          <cell r="H3801">
            <v>0</v>
          </cell>
          <cell r="I3801">
            <v>0</v>
          </cell>
          <cell r="J3801" t="str">
            <v>VOL. o PESO</v>
          </cell>
          <cell r="K3801" t="str">
            <v>DISTANCIA</v>
          </cell>
          <cell r="L3801" t="str">
            <v>M3 o Ton/Km</v>
          </cell>
          <cell r="M3801" t="str">
            <v>TARIFA</v>
          </cell>
          <cell r="N3801">
            <v>0</v>
          </cell>
          <cell r="O3801" t="str">
            <v>Vr. UNITARIO</v>
          </cell>
          <cell r="P3801">
            <v>0</v>
          </cell>
          <cell r="Q3801">
            <v>0</v>
          </cell>
          <cell r="T3801">
            <v>0</v>
          </cell>
        </row>
        <row r="3802">
          <cell r="C3802" t="str">
            <v>Transporte de ladrillos, bloques y adoquines</v>
          </cell>
          <cell r="D3802">
            <v>0</v>
          </cell>
          <cell r="E3802">
            <v>0</v>
          </cell>
          <cell r="F3802">
            <v>0</v>
          </cell>
          <cell r="G3802">
            <v>0</v>
          </cell>
          <cell r="H3802">
            <v>0</v>
          </cell>
          <cell r="I3802">
            <v>0</v>
          </cell>
          <cell r="J3802" t="str">
            <v>tkm</v>
          </cell>
          <cell r="K3802">
            <v>100</v>
          </cell>
          <cell r="L3802">
            <v>0.03</v>
          </cell>
          <cell r="M3802">
            <v>1350</v>
          </cell>
          <cell r="N3802">
            <v>0</v>
          </cell>
          <cell r="O3802">
            <v>4050</v>
          </cell>
          <cell r="P3802">
            <v>0</v>
          </cell>
          <cell r="Q3802">
            <v>0</v>
          </cell>
          <cell r="R3802">
            <v>114</v>
          </cell>
          <cell r="T3802" t="str">
            <v>Transporte de ladrillos, bloques y adoquines</v>
          </cell>
        </row>
        <row r="3803">
          <cell r="C3803">
            <v>0</v>
          </cell>
          <cell r="D3803">
            <v>0</v>
          </cell>
          <cell r="E3803">
            <v>0</v>
          </cell>
          <cell r="F3803">
            <v>0</v>
          </cell>
          <cell r="G3803">
            <v>0</v>
          </cell>
          <cell r="H3803">
            <v>0</v>
          </cell>
          <cell r="I3803">
            <v>0</v>
          </cell>
          <cell r="J3803" t="str">
            <v/>
          </cell>
          <cell r="K3803">
            <v>0</v>
          </cell>
          <cell r="L3803">
            <v>0</v>
          </cell>
          <cell r="M3803">
            <v>0</v>
          </cell>
          <cell r="N3803">
            <v>0</v>
          </cell>
          <cell r="O3803">
            <v>0</v>
          </cell>
          <cell r="P3803">
            <v>0</v>
          </cell>
          <cell r="Q3803">
            <v>0</v>
          </cell>
          <cell r="R3803">
            <v>0</v>
          </cell>
          <cell r="T3803">
            <v>0</v>
          </cell>
        </row>
        <row r="3804">
          <cell r="C3804">
            <v>0</v>
          </cell>
          <cell r="D3804">
            <v>0</v>
          </cell>
          <cell r="E3804">
            <v>0</v>
          </cell>
          <cell r="F3804">
            <v>0</v>
          </cell>
          <cell r="G3804">
            <v>0</v>
          </cell>
          <cell r="H3804">
            <v>0</v>
          </cell>
          <cell r="I3804">
            <v>0</v>
          </cell>
          <cell r="J3804" t="str">
            <v/>
          </cell>
          <cell r="K3804">
            <v>0</v>
          </cell>
          <cell r="L3804">
            <v>0</v>
          </cell>
          <cell r="M3804">
            <v>0</v>
          </cell>
          <cell r="N3804">
            <v>0</v>
          </cell>
          <cell r="O3804">
            <v>0</v>
          </cell>
          <cell r="P3804">
            <v>0</v>
          </cell>
          <cell r="Q3804">
            <v>0</v>
          </cell>
          <cell r="R3804">
            <v>0</v>
          </cell>
          <cell r="T3804">
            <v>0</v>
          </cell>
        </row>
        <row r="3805">
          <cell r="C3805">
            <v>0</v>
          </cell>
          <cell r="D3805">
            <v>0</v>
          </cell>
          <cell r="E3805">
            <v>0</v>
          </cell>
          <cell r="F3805">
            <v>0</v>
          </cell>
          <cell r="G3805">
            <v>0</v>
          </cell>
          <cell r="H3805">
            <v>0</v>
          </cell>
          <cell r="I3805">
            <v>0</v>
          </cell>
          <cell r="J3805">
            <v>0</v>
          </cell>
          <cell r="K3805">
            <v>0</v>
          </cell>
          <cell r="L3805">
            <v>3.7900000000000003E-2</v>
          </cell>
          <cell r="M3805" t="str">
            <v>SUBTOTAL $</v>
          </cell>
          <cell r="N3805">
            <v>0</v>
          </cell>
          <cell r="O3805">
            <v>4050</v>
          </cell>
          <cell r="P3805">
            <v>0</v>
          </cell>
          <cell r="Q3805">
            <v>0</v>
          </cell>
          <cell r="T3805">
            <v>0</v>
          </cell>
        </row>
        <row r="3806">
          <cell r="C3806" t="str">
            <v>IV. MANO DE OBRA</v>
          </cell>
          <cell r="D3806">
            <v>0</v>
          </cell>
          <cell r="E3806">
            <v>0</v>
          </cell>
          <cell r="F3806">
            <v>0</v>
          </cell>
          <cell r="G3806">
            <v>0</v>
          </cell>
          <cell r="H3806">
            <v>0</v>
          </cell>
          <cell r="I3806">
            <v>0</v>
          </cell>
          <cell r="J3806">
            <v>0</v>
          </cell>
          <cell r="K3806">
            <v>0</v>
          </cell>
          <cell r="L3806">
            <v>0</v>
          </cell>
          <cell r="M3806">
            <v>0</v>
          </cell>
          <cell r="N3806">
            <v>0</v>
          </cell>
          <cell r="O3806">
            <v>0</v>
          </cell>
          <cell r="P3806">
            <v>0</v>
          </cell>
          <cell r="Q3806">
            <v>0</v>
          </cell>
          <cell r="T3806">
            <v>0</v>
          </cell>
        </row>
        <row r="3807">
          <cell r="C3807">
            <v>0</v>
          </cell>
          <cell r="D3807">
            <v>0</v>
          </cell>
          <cell r="E3807">
            <v>0</v>
          </cell>
          <cell r="F3807">
            <v>0</v>
          </cell>
          <cell r="G3807">
            <v>0</v>
          </cell>
          <cell r="H3807">
            <v>0</v>
          </cell>
          <cell r="I3807">
            <v>0</v>
          </cell>
          <cell r="J3807">
            <v>0</v>
          </cell>
          <cell r="K3807">
            <v>0</v>
          </cell>
          <cell r="L3807">
            <v>0</v>
          </cell>
          <cell r="M3807">
            <v>0</v>
          </cell>
          <cell r="N3807">
            <v>0</v>
          </cell>
          <cell r="O3807">
            <v>0</v>
          </cell>
          <cell r="P3807">
            <v>0</v>
          </cell>
          <cell r="Q3807">
            <v>0</v>
          </cell>
          <cell r="T3807">
            <v>0</v>
          </cell>
        </row>
        <row r="3808">
          <cell r="C3808" t="str">
            <v>TRABAJADOR</v>
          </cell>
          <cell r="D3808">
            <v>0</v>
          </cell>
          <cell r="E3808">
            <v>0</v>
          </cell>
          <cell r="F3808">
            <v>0</v>
          </cell>
          <cell r="G3808">
            <v>0</v>
          </cell>
          <cell r="H3808">
            <v>0</v>
          </cell>
          <cell r="I3808" t="str">
            <v>CANTIDAD</v>
          </cell>
          <cell r="J3808" t="str">
            <v>JORNAL</v>
          </cell>
          <cell r="K3808" t="str">
            <v>PRESTACIONES</v>
          </cell>
          <cell r="L3808" t="str">
            <v>JORNAL TOTAL</v>
          </cell>
          <cell r="M3808" t="str">
            <v>RENDIMIENTO</v>
          </cell>
          <cell r="N3808">
            <v>0</v>
          </cell>
          <cell r="O3808" t="str">
            <v>Vr. UNITARIO</v>
          </cell>
          <cell r="P3808">
            <v>0</v>
          </cell>
          <cell r="Q3808">
            <v>0</v>
          </cell>
          <cell r="R3808">
            <v>0</v>
          </cell>
          <cell r="T3808">
            <v>0</v>
          </cell>
        </row>
        <row r="3809">
          <cell r="C3809" t="str">
            <v>Oficial</v>
          </cell>
          <cell r="D3809">
            <v>0</v>
          </cell>
          <cell r="E3809">
            <v>0</v>
          </cell>
          <cell r="F3809">
            <v>0</v>
          </cell>
          <cell r="G3809">
            <v>0</v>
          </cell>
          <cell r="H3809">
            <v>0</v>
          </cell>
          <cell r="I3809">
            <v>1</v>
          </cell>
          <cell r="J3809">
            <v>88160</v>
          </cell>
          <cell r="K3809">
            <v>1.6933</v>
          </cell>
          <cell r="L3809">
            <v>149281</v>
          </cell>
          <cell r="M3809">
            <v>20</v>
          </cell>
          <cell r="N3809">
            <v>0</v>
          </cell>
          <cell r="O3809">
            <v>7464</v>
          </cell>
          <cell r="P3809">
            <v>0</v>
          </cell>
          <cell r="Q3809">
            <v>0</v>
          </cell>
          <cell r="R3809">
            <v>1.9</v>
          </cell>
          <cell r="T3809" t="str">
            <v>Oficial</v>
          </cell>
        </row>
        <row r="3810">
          <cell r="C3810" t="str">
            <v>Ayudante Entendido</v>
          </cell>
          <cell r="D3810">
            <v>0</v>
          </cell>
          <cell r="E3810">
            <v>0</v>
          </cell>
          <cell r="F3810">
            <v>0</v>
          </cell>
          <cell r="G3810">
            <v>0</v>
          </cell>
          <cell r="H3810">
            <v>0</v>
          </cell>
          <cell r="I3810">
            <v>1</v>
          </cell>
          <cell r="J3810">
            <v>60367</v>
          </cell>
          <cell r="K3810">
            <v>1.7181</v>
          </cell>
          <cell r="L3810">
            <v>103717</v>
          </cell>
          <cell r="M3810">
            <v>20</v>
          </cell>
          <cell r="N3810">
            <v>0</v>
          </cell>
          <cell r="O3810">
            <v>5186</v>
          </cell>
          <cell r="P3810">
            <v>0</v>
          </cell>
          <cell r="Q3810">
            <v>0</v>
          </cell>
          <cell r="R3810">
            <v>1.9</v>
          </cell>
          <cell r="T3810" t="str">
            <v>Ayudante Entendido</v>
          </cell>
        </row>
        <row r="3811">
          <cell r="C3811" t="str">
            <v>Ayudante Raso</v>
          </cell>
          <cell r="D3811">
            <v>0</v>
          </cell>
          <cell r="E3811">
            <v>0</v>
          </cell>
          <cell r="F3811">
            <v>0</v>
          </cell>
          <cell r="G3811">
            <v>0</v>
          </cell>
          <cell r="H3811">
            <v>0</v>
          </cell>
          <cell r="I3811">
            <v>1</v>
          </cell>
          <cell r="J3811">
            <v>44900</v>
          </cell>
          <cell r="K3811">
            <v>1.744</v>
          </cell>
          <cell r="L3811">
            <v>78306</v>
          </cell>
          <cell r="M3811">
            <v>20</v>
          </cell>
          <cell r="N3811">
            <v>0</v>
          </cell>
          <cell r="O3811">
            <v>3915</v>
          </cell>
          <cell r="P3811">
            <v>0</v>
          </cell>
          <cell r="Q3811">
            <v>0</v>
          </cell>
          <cell r="R3811">
            <v>1.9</v>
          </cell>
          <cell r="T3811" t="str">
            <v>Ayudante Raso</v>
          </cell>
        </row>
        <row r="3812">
          <cell r="C3812">
            <v>0</v>
          </cell>
          <cell r="D3812">
            <v>0</v>
          </cell>
          <cell r="E3812">
            <v>0</v>
          </cell>
          <cell r="F3812">
            <v>0</v>
          </cell>
          <cell r="G3812">
            <v>0</v>
          </cell>
          <cell r="H3812">
            <v>0</v>
          </cell>
          <cell r="I3812">
            <v>0</v>
          </cell>
          <cell r="J3812">
            <v>0</v>
          </cell>
          <cell r="K3812">
            <v>0</v>
          </cell>
          <cell r="L3812">
            <v>0.15509999999999999</v>
          </cell>
          <cell r="M3812" t="str">
            <v>SUBTOTAL $</v>
          </cell>
          <cell r="N3812">
            <v>0</v>
          </cell>
          <cell r="O3812">
            <v>16565</v>
          </cell>
          <cell r="P3812">
            <v>0</v>
          </cell>
          <cell r="Q3812">
            <v>0</v>
          </cell>
          <cell r="T3812">
            <v>0</v>
          </cell>
        </row>
        <row r="3813">
          <cell r="C3813">
            <v>0</v>
          </cell>
          <cell r="D3813">
            <v>0</v>
          </cell>
          <cell r="E3813">
            <v>0</v>
          </cell>
          <cell r="F3813">
            <v>0</v>
          </cell>
          <cell r="G3813">
            <v>0</v>
          </cell>
          <cell r="H3813">
            <v>0</v>
          </cell>
          <cell r="I3813">
            <v>0</v>
          </cell>
          <cell r="J3813">
            <v>0</v>
          </cell>
          <cell r="K3813">
            <v>0</v>
          </cell>
          <cell r="L3813">
            <v>0</v>
          </cell>
          <cell r="M3813">
            <v>0</v>
          </cell>
          <cell r="N3813">
            <v>0</v>
          </cell>
          <cell r="O3813">
            <v>0</v>
          </cell>
          <cell r="P3813">
            <v>0</v>
          </cell>
          <cell r="Q3813">
            <v>0</v>
          </cell>
        </row>
        <row r="3814">
          <cell r="C3814" t="str">
            <v>TOTAL COSTO DIRECTO $</v>
          </cell>
          <cell r="D3814">
            <v>0</v>
          </cell>
          <cell r="E3814">
            <v>0</v>
          </cell>
          <cell r="F3814">
            <v>0</v>
          </cell>
          <cell r="G3814">
            <v>0</v>
          </cell>
          <cell r="H3814">
            <v>0</v>
          </cell>
          <cell r="I3814">
            <v>0</v>
          </cell>
          <cell r="J3814">
            <v>0</v>
          </cell>
          <cell r="K3814">
            <v>0</v>
          </cell>
          <cell r="L3814">
            <v>0</v>
          </cell>
          <cell r="M3814">
            <v>0</v>
          </cell>
          <cell r="N3814">
            <v>0</v>
          </cell>
          <cell r="O3814">
            <v>106782</v>
          </cell>
          <cell r="P3814">
            <v>0</v>
          </cell>
          <cell r="Q3814">
            <v>0</v>
          </cell>
        </row>
        <row r="3815">
          <cell r="C3815" t="str">
            <v>V. COSTOS INDIRECTOS</v>
          </cell>
          <cell r="D3815">
            <v>0</v>
          </cell>
          <cell r="E3815">
            <v>0</v>
          </cell>
          <cell r="F3815">
            <v>0</v>
          </cell>
          <cell r="G3815">
            <v>0</v>
          </cell>
          <cell r="H3815">
            <v>0</v>
          </cell>
          <cell r="I3815">
            <v>0</v>
          </cell>
          <cell r="J3815">
            <v>0</v>
          </cell>
          <cell r="K3815">
            <v>0</v>
          </cell>
          <cell r="L3815">
            <v>0</v>
          </cell>
          <cell r="M3815">
            <v>0</v>
          </cell>
          <cell r="N3815">
            <v>0</v>
          </cell>
          <cell r="O3815">
            <v>0</v>
          </cell>
          <cell r="P3815">
            <v>0</v>
          </cell>
          <cell r="Q3815">
            <v>0</v>
          </cell>
        </row>
        <row r="3816">
          <cell r="C3816">
            <v>0</v>
          </cell>
          <cell r="D3816">
            <v>0</v>
          </cell>
          <cell r="E3816">
            <v>0</v>
          </cell>
          <cell r="F3816">
            <v>0</v>
          </cell>
          <cell r="G3816">
            <v>0</v>
          </cell>
          <cell r="H3816">
            <v>0</v>
          </cell>
          <cell r="I3816">
            <v>0</v>
          </cell>
          <cell r="J3816">
            <v>0</v>
          </cell>
          <cell r="K3816">
            <v>0</v>
          </cell>
          <cell r="L3816">
            <v>0</v>
          </cell>
          <cell r="M3816">
            <v>0</v>
          </cell>
          <cell r="N3816">
            <v>0</v>
          </cell>
          <cell r="O3816">
            <v>0</v>
          </cell>
          <cell r="P3816">
            <v>0</v>
          </cell>
          <cell r="Q3816">
            <v>0</v>
          </cell>
        </row>
        <row r="3817">
          <cell r="C3817" t="str">
            <v>Descripción</v>
          </cell>
          <cell r="D3817">
            <v>0</v>
          </cell>
          <cell r="E3817">
            <v>0</v>
          </cell>
          <cell r="F3817">
            <v>0</v>
          </cell>
          <cell r="G3817">
            <v>0</v>
          </cell>
          <cell r="H3817">
            <v>0</v>
          </cell>
          <cell r="I3817">
            <v>0</v>
          </cell>
          <cell r="J3817">
            <v>0</v>
          </cell>
          <cell r="K3817">
            <v>0</v>
          </cell>
          <cell r="L3817" t="str">
            <v>Porcentaje</v>
          </cell>
          <cell r="M3817" t="str">
            <v>Valor Total</v>
          </cell>
          <cell r="N3817">
            <v>0</v>
          </cell>
          <cell r="O3817">
            <v>0</v>
          </cell>
          <cell r="P3817">
            <v>0</v>
          </cell>
          <cell r="Q3817">
            <v>0</v>
          </cell>
        </row>
        <row r="3818">
          <cell r="C3818" t="str">
            <v>ADMINISTRACION</v>
          </cell>
          <cell r="D3818">
            <v>0</v>
          </cell>
          <cell r="E3818">
            <v>0</v>
          </cell>
          <cell r="F3818">
            <v>0</v>
          </cell>
          <cell r="G3818">
            <v>0</v>
          </cell>
          <cell r="H3818">
            <v>0</v>
          </cell>
          <cell r="I3818">
            <v>0</v>
          </cell>
          <cell r="J3818">
            <v>0</v>
          </cell>
          <cell r="K3818">
            <v>0</v>
          </cell>
          <cell r="L3818">
            <v>0.23930000000000001</v>
          </cell>
          <cell r="M3818">
            <v>25553</v>
          </cell>
          <cell r="N3818">
            <v>0</v>
          </cell>
          <cell r="O3818">
            <v>0</v>
          </cell>
          <cell r="P3818">
            <v>0</v>
          </cell>
          <cell r="Q3818">
            <v>0</v>
          </cell>
        </row>
        <row r="3819">
          <cell r="C3819" t="str">
            <v xml:space="preserve">IMPREVISTOS </v>
          </cell>
          <cell r="D3819">
            <v>0</v>
          </cell>
          <cell r="E3819">
            <v>0</v>
          </cell>
          <cell r="F3819">
            <v>0</v>
          </cell>
          <cell r="G3819">
            <v>0</v>
          </cell>
          <cell r="H3819">
            <v>0</v>
          </cell>
          <cell r="I3819">
            <v>0</v>
          </cell>
          <cell r="J3819">
            <v>0</v>
          </cell>
          <cell r="K3819">
            <v>0</v>
          </cell>
          <cell r="L3819">
            <v>0</v>
          </cell>
          <cell r="M3819">
            <v>0</v>
          </cell>
          <cell r="N3819">
            <v>0</v>
          </cell>
          <cell r="O3819">
            <v>0</v>
          </cell>
          <cell r="P3819">
            <v>0</v>
          </cell>
          <cell r="Q3819">
            <v>0</v>
          </cell>
        </row>
        <row r="3820">
          <cell r="C3820" t="str">
            <v>UTILIDAD</v>
          </cell>
          <cell r="D3820">
            <v>0</v>
          </cell>
          <cell r="E3820">
            <v>0</v>
          </cell>
          <cell r="F3820">
            <v>0</v>
          </cell>
          <cell r="G3820">
            <v>0</v>
          </cell>
          <cell r="H3820">
            <v>0</v>
          </cell>
          <cell r="I3820">
            <v>0</v>
          </cell>
          <cell r="J3820">
            <v>0</v>
          </cell>
          <cell r="K3820">
            <v>0</v>
          </cell>
          <cell r="L3820">
            <v>0.05</v>
          </cell>
          <cell r="M3820">
            <v>5339</v>
          </cell>
          <cell r="N3820">
            <v>0</v>
          </cell>
          <cell r="O3820">
            <v>0</v>
          </cell>
          <cell r="P3820">
            <v>0</v>
          </cell>
          <cell r="Q3820">
            <v>0</v>
          </cell>
        </row>
        <row r="3821">
          <cell r="C3821" t="str">
            <v>SUBTOTAL $</v>
          </cell>
          <cell r="D3821">
            <v>0</v>
          </cell>
          <cell r="E3821">
            <v>0</v>
          </cell>
          <cell r="F3821">
            <v>0</v>
          </cell>
          <cell r="G3821">
            <v>0</v>
          </cell>
          <cell r="H3821">
            <v>0</v>
          </cell>
          <cell r="I3821">
            <v>0</v>
          </cell>
          <cell r="J3821">
            <v>0</v>
          </cell>
          <cell r="K3821">
            <v>0</v>
          </cell>
          <cell r="L3821">
            <v>0</v>
          </cell>
          <cell r="M3821">
            <v>0</v>
          </cell>
          <cell r="N3821">
            <v>0</v>
          </cell>
          <cell r="O3821">
            <v>30892</v>
          </cell>
          <cell r="P3821">
            <v>0</v>
          </cell>
          <cell r="Q3821">
            <v>0</v>
          </cell>
        </row>
        <row r="3822">
          <cell r="C3822">
            <v>0</v>
          </cell>
          <cell r="D3822">
            <v>0</v>
          </cell>
          <cell r="E3822">
            <v>0</v>
          </cell>
          <cell r="F3822">
            <v>0</v>
          </cell>
          <cell r="G3822">
            <v>0</v>
          </cell>
          <cell r="H3822">
            <v>0</v>
          </cell>
          <cell r="I3822">
            <v>0</v>
          </cell>
          <cell r="J3822">
            <v>0</v>
          </cell>
          <cell r="K3822">
            <v>0</v>
          </cell>
          <cell r="L3822">
            <v>0</v>
          </cell>
          <cell r="M3822">
            <v>0</v>
          </cell>
          <cell r="N3822">
            <v>0</v>
          </cell>
          <cell r="O3822">
            <v>0</v>
          </cell>
          <cell r="P3822">
            <v>0</v>
          </cell>
          <cell r="Q3822">
            <v>0</v>
          </cell>
        </row>
        <row r="3823">
          <cell r="C3823" t="str">
            <v>Precio Unitario Total Aproximado al peso $</v>
          </cell>
          <cell r="D3823">
            <v>0</v>
          </cell>
          <cell r="E3823">
            <v>0</v>
          </cell>
          <cell r="F3823">
            <v>0</v>
          </cell>
          <cell r="G3823">
            <v>0</v>
          </cell>
          <cell r="H3823">
            <v>0</v>
          </cell>
          <cell r="I3823">
            <v>0</v>
          </cell>
          <cell r="J3823">
            <v>0</v>
          </cell>
          <cell r="K3823">
            <v>0</v>
          </cell>
          <cell r="L3823">
            <v>0</v>
          </cell>
          <cell r="M3823">
            <v>0</v>
          </cell>
          <cell r="N3823">
            <v>0</v>
          </cell>
          <cell r="O3823">
            <v>137674</v>
          </cell>
          <cell r="P3823">
            <v>0</v>
          </cell>
          <cell r="Q3823">
            <v>0</v>
          </cell>
        </row>
        <row r="3824">
          <cell r="C3824">
            <v>0</v>
          </cell>
          <cell r="D3824">
            <v>0</v>
          </cell>
          <cell r="E3824">
            <v>0</v>
          </cell>
          <cell r="F3824">
            <v>0</v>
          </cell>
          <cell r="G3824">
            <v>0</v>
          </cell>
          <cell r="H3824">
            <v>0</v>
          </cell>
          <cell r="I3824">
            <v>0</v>
          </cell>
          <cell r="J3824">
            <v>0</v>
          </cell>
          <cell r="K3824">
            <v>0</v>
          </cell>
          <cell r="L3824">
            <v>0</v>
          </cell>
          <cell r="M3824">
            <v>0</v>
          </cell>
          <cell r="N3824">
            <v>0</v>
          </cell>
          <cell r="O3824">
            <v>0</v>
          </cell>
          <cell r="P3824">
            <v>0</v>
          </cell>
          <cell r="Q3824">
            <v>0</v>
          </cell>
        </row>
        <row r="3825">
          <cell r="C3825">
            <v>0</v>
          </cell>
          <cell r="D3825">
            <v>0</v>
          </cell>
          <cell r="E3825">
            <v>0</v>
          </cell>
          <cell r="F3825">
            <v>0</v>
          </cell>
          <cell r="G3825">
            <v>0</v>
          </cell>
          <cell r="H3825">
            <v>0</v>
          </cell>
          <cell r="I3825">
            <v>0</v>
          </cell>
          <cell r="J3825">
            <v>0</v>
          </cell>
          <cell r="K3825">
            <v>0</v>
          </cell>
          <cell r="L3825">
            <v>0</v>
          </cell>
          <cell r="M3825">
            <v>0</v>
          </cell>
          <cell r="N3825">
            <v>0</v>
          </cell>
          <cell r="O3825">
            <v>0</v>
          </cell>
          <cell r="P3825">
            <v>0</v>
          </cell>
          <cell r="Q3825">
            <v>0</v>
          </cell>
        </row>
        <row r="3826">
          <cell r="C3826">
            <v>0</v>
          </cell>
          <cell r="D3826">
            <v>0</v>
          </cell>
          <cell r="E3826">
            <v>0</v>
          </cell>
          <cell r="F3826">
            <v>0</v>
          </cell>
          <cell r="G3826">
            <v>0</v>
          </cell>
          <cell r="H3826" t="str">
            <v>Firma</v>
          </cell>
          <cell r="I3826">
            <v>0</v>
          </cell>
          <cell r="J3826">
            <v>0</v>
          </cell>
          <cell r="K3826">
            <v>0</v>
          </cell>
          <cell r="L3826">
            <v>0</v>
          </cell>
          <cell r="M3826">
            <v>0</v>
          </cell>
          <cell r="N3826">
            <v>0</v>
          </cell>
          <cell r="O3826">
            <v>0</v>
          </cell>
          <cell r="P3826">
            <v>0</v>
          </cell>
          <cell r="Q3826">
            <v>0</v>
          </cell>
        </row>
        <row r="3827">
          <cell r="C3827">
            <v>0</v>
          </cell>
          <cell r="D3827">
            <v>0</v>
          </cell>
          <cell r="E3827">
            <v>0</v>
          </cell>
          <cell r="F3827">
            <v>0</v>
          </cell>
          <cell r="G3827">
            <v>0</v>
          </cell>
          <cell r="H3827" t="str">
            <v>Nombre:</v>
          </cell>
          <cell r="I3827">
            <v>0</v>
          </cell>
          <cell r="J3827">
            <v>0</v>
          </cell>
          <cell r="K3827">
            <v>0</v>
          </cell>
          <cell r="L3827">
            <v>0</v>
          </cell>
          <cell r="M3827">
            <v>0</v>
          </cell>
          <cell r="N3827">
            <v>0</v>
          </cell>
          <cell r="O3827">
            <v>0</v>
          </cell>
          <cell r="P3827">
            <v>0</v>
          </cell>
          <cell r="Q3827">
            <v>0</v>
          </cell>
        </row>
        <row r="3828">
          <cell r="C3828">
            <v>0</v>
          </cell>
          <cell r="D3828">
            <v>0</v>
          </cell>
          <cell r="E3828">
            <v>0</v>
          </cell>
          <cell r="F3828">
            <v>0</v>
          </cell>
          <cell r="G3828">
            <v>0</v>
          </cell>
          <cell r="H3828" t="str">
            <v>Representante Legal del Contratista o su Apoderado</v>
          </cell>
          <cell r="I3828">
            <v>0</v>
          </cell>
          <cell r="J3828">
            <v>0</v>
          </cell>
          <cell r="K3828">
            <v>0</v>
          </cell>
          <cell r="L3828">
            <v>0</v>
          </cell>
          <cell r="M3828">
            <v>0</v>
          </cell>
          <cell r="N3828">
            <v>0</v>
          </cell>
          <cell r="O3828">
            <v>0</v>
          </cell>
          <cell r="P3828">
            <v>0</v>
          </cell>
          <cell r="Q3828">
            <v>0</v>
          </cell>
        </row>
        <row r="3829">
          <cell r="C3829">
            <v>0</v>
          </cell>
          <cell r="D3829">
            <v>0</v>
          </cell>
          <cell r="E3829">
            <v>0</v>
          </cell>
          <cell r="F3829">
            <v>0</v>
          </cell>
          <cell r="G3829">
            <v>0</v>
          </cell>
          <cell r="H3829" t="str">
            <v>Matricula No. :</v>
          </cell>
          <cell r="I3829">
            <v>0</v>
          </cell>
          <cell r="J3829">
            <v>0</v>
          </cell>
          <cell r="K3829">
            <v>0</v>
          </cell>
          <cell r="L3829">
            <v>0</v>
          </cell>
          <cell r="M3829">
            <v>0</v>
          </cell>
          <cell r="N3829">
            <v>0</v>
          </cell>
          <cell r="O3829">
            <v>0</v>
          </cell>
          <cell r="P3829">
            <v>0</v>
          </cell>
          <cell r="Q3829">
            <v>0</v>
          </cell>
        </row>
        <row r="3830">
          <cell r="C3830">
            <v>0</v>
          </cell>
          <cell r="D3830">
            <v>0</v>
          </cell>
          <cell r="E3830">
            <v>0</v>
          </cell>
          <cell r="F3830">
            <v>0</v>
          </cell>
          <cell r="G3830">
            <v>0</v>
          </cell>
          <cell r="H3830" t="str">
            <v xml:space="preserve"> </v>
          </cell>
          <cell r="I3830">
            <v>0</v>
          </cell>
          <cell r="J3830">
            <v>0</v>
          </cell>
          <cell r="K3830">
            <v>0</v>
          </cell>
          <cell r="L3830">
            <v>0</v>
          </cell>
          <cell r="M3830">
            <v>0</v>
          </cell>
          <cell r="N3830">
            <v>0</v>
          </cell>
          <cell r="O3830">
            <v>0</v>
          </cell>
          <cell r="P3830">
            <v>0</v>
          </cell>
          <cell r="Q3830">
            <v>0</v>
          </cell>
        </row>
        <row r="3831">
          <cell r="C3831" t="str">
            <v>OBSERVACIONES INTERVENTORÍA</v>
          </cell>
          <cell r="D3831">
            <v>0</v>
          </cell>
          <cell r="E3831">
            <v>0</v>
          </cell>
          <cell r="F3831">
            <v>0</v>
          </cell>
          <cell r="G3831">
            <v>0</v>
          </cell>
          <cell r="H3831">
            <v>0</v>
          </cell>
          <cell r="I3831">
            <v>0</v>
          </cell>
          <cell r="J3831">
            <v>0</v>
          </cell>
          <cell r="K3831">
            <v>0</v>
          </cell>
          <cell r="L3831">
            <v>0</v>
          </cell>
          <cell r="M3831">
            <v>0</v>
          </cell>
          <cell r="N3831">
            <v>0</v>
          </cell>
          <cell r="O3831">
            <v>0</v>
          </cell>
          <cell r="P3831">
            <v>0</v>
          </cell>
          <cell r="Q3831">
            <v>0</v>
          </cell>
        </row>
        <row r="3832">
          <cell r="C3832">
            <v>0</v>
          </cell>
          <cell r="D3832">
            <v>0</v>
          </cell>
          <cell r="E3832">
            <v>0</v>
          </cell>
          <cell r="F3832">
            <v>0</v>
          </cell>
          <cell r="G3832">
            <v>0</v>
          </cell>
          <cell r="H3832">
            <v>0</v>
          </cell>
          <cell r="I3832">
            <v>0</v>
          </cell>
          <cell r="J3832">
            <v>0</v>
          </cell>
          <cell r="K3832">
            <v>0</v>
          </cell>
          <cell r="L3832">
            <v>0</v>
          </cell>
          <cell r="M3832">
            <v>0</v>
          </cell>
          <cell r="N3832">
            <v>0</v>
          </cell>
          <cell r="O3832">
            <v>0</v>
          </cell>
          <cell r="P3832">
            <v>0</v>
          </cell>
          <cell r="Q3832">
            <v>0</v>
          </cell>
        </row>
        <row r="3833">
          <cell r="C3833">
            <v>0</v>
          </cell>
          <cell r="D3833">
            <v>0</v>
          </cell>
          <cell r="E3833">
            <v>0</v>
          </cell>
          <cell r="F3833">
            <v>0</v>
          </cell>
          <cell r="G3833">
            <v>0</v>
          </cell>
          <cell r="H3833">
            <v>0</v>
          </cell>
          <cell r="I3833">
            <v>0</v>
          </cell>
          <cell r="J3833">
            <v>0</v>
          </cell>
          <cell r="K3833">
            <v>0</v>
          </cell>
          <cell r="L3833">
            <v>0</v>
          </cell>
          <cell r="M3833">
            <v>0</v>
          </cell>
          <cell r="N3833">
            <v>0</v>
          </cell>
          <cell r="O3833">
            <v>0</v>
          </cell>
          <cell r="P3833">
            <v>0</v>
          </cell>
          <cell r="Q3833">
            <v>0</v>
          </cell>
        </row>
        <row r="3834">
          <cell r="C3834">
            <v>0</v>
          </cell>
          <cell r="D3834">
            <v>0</v>
          </cell>
          <cell r="E3834">
            <v>0</v>
          </cell>
          <cell r="F3834">
            <v>0</v>
          </cell>
          <cell r="G3834">
            <v>0</v>
          </cell>
          <cell r="H3834">
            <v>0</v>
          </cell>
          <cell r="I3834">
            <v>0</v>
          </cell>
          <cell r="J3834">
            <v>0</v>
          </cell>
          <cell r="K3834">
            <v>0</v>
          </cell>
          <cell r="L3834">
            <v>0</v>
          </cell>
          <cell r="M3834">
            <v>0</v>
          </cell>
          <cell r="N3834">
            <v>0</v>
          </cell>
          <cell r="O3834">
            <v>0</v>
          </cell>
          <cell r="P3834">
            <v>0</v>
          </cell>
          <cell r="Q3834">
            <v>0</v>
          </cell>
        </row>
        <row r="3835">
          <cell r="C3835" t="str">
            <v>APROBACIÓN POR INTERVENTORÍA</v>
          </cell>
          <cell r="D3835">
            <v>0</v>
          </cell>
          <cell r="E3835">
            <v>0</v>
          </cell>
          <cell r="F3835">
            <v>0</v>
          </cell>
          <cell r="G3835">
            <v>0</v>
          </cell>
          <cell r="H3835">
            <v>0</v>
          </cell>
          <cell r="I3835">
            <v>0</v>
          </cell>
          <cell r="J3835">
            <v>0</v>
          </cell>
          <cell r="K3835">
            <v>0</v>
          </cell>
          <cell r="L3835">
            <v>0</v>
          </cell>
          <cell r="M3835">
            <v>0</v>
          </cell>
          <cell r="N3835">
            <v>0</v>
          </cell>
          <cell r="O3835">
            <v>0</v>
          </cell>
          <cell r="P3835">
            <v>0</v>
          </cell>
          <cell r="Q3835">
            <v>0</v>
          </cell>
        </row>
        <row r="3836">
          <cell r="C383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3836">
            <v>0</v>
          </cell>
          <cell r="E3836">
            <v>0</v>
          </cell>
          <cell r="F3836">
            <v>0</v>
          </cell>
          <cell r="G3836">
            <v>0</v>
          </cell>
          <cell r="H3836">
            <v>0</v>
          </cell>
          <cell r="I3836">
            <v>0</v>
          </cell>
          <cell r="J3836">
            <v>0</v>
          </cell>
          <cell r="K3836">
            <v>0</v>
          </cell>
          <cell r="L3836">
            <v>0</v>
          </cell>
          <cell r="M3836">
            <v>0</v>
          </cell>
          <cell r="N3836">
            <v>0</v>
          </cell>
          <cell r="O3836">
            <v>0</v>
          </cell>
          <cell r="P3836">
            <v>0</v>
          </cell>
          <cell r="Q3836">
            <v>0</v>
          </cell>
        </row>
        <row r="3837">
          <cell r="C3837">
            <v>0</v>
          </cell>
          <cell r="D3837">
            <v>0</v>
          </cell>
          <cell r="E3837">
            <v>0</v>
          </cell>
          <cell r="F3837">
            <v>0</v>
          </cell>
          <cell r="G3837">
            <v>0</v>
          </cell>
          <cell r="H3837">
            <v>0</v>
          </cell>
          <cell r="I3837">
            <v>0</v>
          </cell>
          <cell r="J3837">
            <v>0</v>
          </cell>
          <cell r="K3837">
            <v>0</v>
          </cell>
          <cell r="L3837">
            <v>0</v>
          </cell>
          <cell r="M3837">
            <v>0</v>
          </cell>
          <cell r="N3837">
            <v>0</v>
          </cell>
          <cell r="O3837">
            <v>0</v>
          </cell>
          <cell r="P3837">
            <v>0</v>
          </cell>
          <cell r="Q3837">
            <v>0</v>
          </cell>
        </row>
        <row r="3838">
          <cell r="C383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3838">
            <v>0</v>
          </cell>
          <cell r="E3838">
            <v>0</v>
          </cell>
          <cell r="F3838">
            <v>0</v>
          </cell>
          <cell r="G3838">
            <v>0</v>
          </cell>
          <cell r="H3838">
            <v>0</v>
          </cell>
          <cell r="I3838">
            <v>0</v>
          </cell>
          <cell r="J3838">
            <v>0</v>
          </cell>
          <cell r="K3838">
            <v>0</v>
          </cell>
          <cell r="L3838">
            <v>0</v>
          </cell>
          <cell r="M3838">
            <v>0</v>
          </cell>
          <cell r="N3838">
            <v>0</v>
          </cell>
          <cell r="O3838">
            <v>0</v>
          </cell>
          <cell r="P3838">
            <v>0</v>
          </cell>
          <cell r="Q3838">
            <v>0</v>
          </cell>
        </row>
        <row r="3839">
          <cell r="C3839">
            <v>0</v>
          </cell>
          <cell r="D3839">
            <v>0</v>
          </cell>
          <cell r="E3839">
            <v>0</v>
          </cell>
          <cell r="F3839">
            <v>0</v>
          </cell>
          <cell r="G3839">
            <v>0</v>
          </cell>
          <cell r="H3839">
            <v>0</v>
          </cell>
          <cell r="I3839">
            <v>0</v>
          </cell>
          <cell r="J3839">
            <v>0</v>
          </cell>
          <cell r="K3839">
            <v>0</v>
          </cell>
          <cell r="L3839">
            <v>0</v>
          </cell>
          <cell r="M3839">
            <v>0</v>
          </cell>
          <cell r="N3839">
            <v>0</v>
          </cell>
          <cell r="O3839">
            <v>0</v>
          </cell>
          <cell r="P3839">
            <v>0</v>
          </cell>
          <cell r="Q3839">
            <v>0</v>
          </cell>
        </row>
        <row r="3840">
          <cell r="C3840">
            <v>0</v>
          </cell>
          <cell r="D3840">
            <v>0</v>
          </cell>
          <cell r="E3840">
            <v>0</v>
          </cell>
          <cell r="F3840">
            <v>0</v>
          </cell>
          <cell r="G3840">
            <v>0</v>
          </cell>
          <cell r="H3840">
            <v>0</v>
          </cell>
          <cell r="I3840">
            <v>0</v>
          </cell>
          <cell r="J3840">
            <v>0</v>
          </cell>
          <cell r="K3840">
            <v>0</v>
          </cell>
          <cell r="L3840">
            <v>0</v>
          </cell>
          <cell r="M3840">
            <v>0</v>
          </cell>
          <cell r="N3840">
            <v>0</v>
          </cell>
          <cell r="O3840">
            <v>0</v>
          </cell>
          <cell r="P3840">
            <v>0</v>
          </cell>
          <cell r="Q3840">
            <v>0</v>
          </cell>
        </row>
        <row r="3841">
          <cell r="C3841">
            <v>0</v>
          </cell>
          <cell r="D3841">
            <v>0</v>
          </cell>
          <cell r="E3841">
            <v>0</v>
          </cell>
          <cell r="F3841">
            <v>0</v>
          </cell>
          <cell r="G3841">
            <v>0</v>
          </cell>
          <cell r="H3841" t="str">
            <v>Firma</v>
          </cell>
          <cell r="I3841">
            <v>0</v>
          </cell>
          <cell r="J3841">
            <v>0</v>
          </cell>
          <cell r="K3841">
            <v>0</v>
          </cell>
          <cell r="L3841">
            <v>0</v>
          </cell>
          <cell r="M3841">
            <v>0</v>
          </cell>
          <cell r="N3841">
            <v>0</v>
          </cell>
          <cell r="O3841">
            <v>0</v>
          </cell>
          <cell r="P3841">
            <v>0</v>
          </cell>
          <cell r="Q3841">
            <v>0</v>
          </cell>
        </row>
        <row r="3842">
          <cell r="C3842">
            <v>0</v>
          </cell>
          <cell r="D3842">
            <v>0</v>
          </cell>
          <cell r="E3842">
            <v>0</v>
          </cell>
          <cell r="F3842">
            <v>0</v>
          </cell>
          <cell r="G3842">
            <v>0</v>
          </cell>
          <cell r="H3842" t="str">
            <v>Nombre:</v>
          </cell>
          <cell r="I3842">
            <v>0</v>
          </cell>
          <cell r="J3842">
            <v>0</v>
          </cell>
          <cell r="K3842">
            <v>0</v>
          </cell>
          <cell r="L3842">
            <v>0</v>
          </cell>
          <cell r="M3842">
            <v>0</v>
          </cell>
          <cell r="N3842">
            <v>0</v>
          </cell>
          <cell r="O3842">
            <v>0</v>
          </cell>
          <cell r="P3842">
            <v>0</v>
          </cell>
          <cell r="Q3842">
            <v>0</v>
          </cell>
        </row>
        <row r="3843">
          <cell r="C3843">
            <v>0</v>
          </cell>
          <cell r="D3843">
            <v>0</v>
          </cell>
          <cell r="E3843">
            <v>0</v>
          </cell>
          <cell r="F3843">
            <v>0</v>
          </cell>
          <cell r="G3843">
            <v>0</v>
          </cell>
          <cell r="H3843" t="str">
            <v>Representante Legal del Interventor o su Apoderado</v>
          </cell>
          <cell r="I3843">
            <v>0</v>
          </cell>
          <cell r="J3843">
            <v>0</v>
          </cell>
          <cell r="K3843">
            <v>0</v>
          </cell>
          <cell r="L3843">
            <v>0</v>
          </cell>
          <cell r="M3843">
            <v>0</v>
          </cell>
          <cell r="N3843">
            <v>0</v>
          </cell>
          <cell r="O3843">
            <v>0</v>
          </cell>
          <cell r="P3843">
            <v>0</v>
          </cell>
          <cell r="Q3843">
            <v>0</v>
          </cell>
        </row>
        <row r="3844">
          <cell r="C3844">
            <v>0</v>
          </cell>
          <cell r="D3844">
            <v>0</v>
          </cell>
          <cell r="E3844">
            <v>0</v>
          </cell>
          <cell r="F3844">
            <v>0</v>
          </cell>
          <cell r="G3844">
            <v>0</v>
          </cell>
          <cell r="H3844" t="str">
            <v>Matricula No. :</v>
          </cell>
          <cell r="I3844">
            <v>0</v>
          </cell>
          <cell r="J3844">
            <v>0</v>
          </cell>
          <cell r="K3844">
            <v>0</v>
          </cell>
          <cell r="L3844">
            <v>0</v>
          </cell>
          <cell r="M3844">
            <v>0</v>
          </cell>
          <cell r="N3844">
            <v>0</v>
          </cell>
          <cell r="O3844">
            <v>0</v>
          </cell>
          <cell r="P3844">
            <v>0</v>
          </cell>
          <cell r="Q3844">
            <v>0</v>
          </cell>
        </row>
        <row r="3845">
          <cell r="C3845">
            <v>0</v>
          </cell>
          <cell r="D3845">
            <v>0</v>
          </cell>
          <cell r="E3845">
            <v>0</v>
          </cell>
          <cell r="F3845">
            <v>0</v>
          </cell>
          <cell r="G3845">
            <v>0</v>
          </cell>
          <cell r="H3845">
            <v>0</v>
          </cell>
          <cell r="I3845">
            <v>0</v>
          </cell>
          <cell r="J3845">
            <v>0</v>
          </cell>
          <cell r="K3845">
            <v>0</v>
          </cell>
          <cell r="L3845">
            <v>0</v>
          </cell>
          <cell r="M3845">
            <v>0</v>
          </cell>
          <cell r="N3845">
            <v>0</v>
          </cell>
          <cell r="O3845">
            <v>0</v>
          </cell>
          <cell r="P3845">
            <v>0</v>
          </cell>
          <cell r="Q3845">
            <v>0</v>
          </cell>
        </row>
        <row r="3846">
          <cell r="C3846">
            <v>0</v>
          </cell>
          <cell r="D3846">
            <v>0</v>
          </cell>
          <cell r="E3846">
            <v>0</v>
          </cell>
          <cell r="F3846">
            <v>0</v>
          </cell>
          <cell r="G3846">
            <v>0</v>
          </cell>
          <cell r="H3846">
            <v>0</v>
          </cell>
          <cell r="I3846">
            <v>0</v>
          </cell>
          <cell r="J3846">
            <v>0</v>
          </cell>
          <cell r="K3846">
            <v>0</v>
          </cell>
          <cell r="L3846">
            <v>0</v>
          </cell>
          <cell r="M3846">
            <v>0</v>
          </cell>
          <cell r="N3846">
            <v>0</v>
          </cell>
          <cell r="O3846">
            <v>0</v>
          </cell>
          <cell r="P3846">
            <v>0</v>
          </cell>
          <cell r="Q3846">
            <v>0</v>
          </cell>
        </row>
        <row r="3848">
          <cell r="C3848">
            <v>0</v>
          </cell>
          <cell r="D3848">
            <v>0</v>
          </cell>
          <cell r="E3848">
            <v>0</v>
          </cell>
          <cell r="F3848">
            <v>0</v>
          </cell>
          <cell r="G3848">
            <v>0</v>
          </cell>
          <cell r="H3848">
            <v>0</v>
          </cell>
          <cell r="I3848">
            <v>0</v>
          </cell>
          <cell r="J3848">
            <v>0</v>
          </cell>
          <cell r="K3848">
            <v>0</v>
          </cell>
          <cell r="L3848">
            <v>0</v>
          </cell>
          <cell r="M3848">
            <v>0</v>
          </cell>
          <cell r="N3848">
            <v>0</v>
          </cell>
          <cell r="O3848">
            <v>0</v>
          </cell>
          <cell r="P3848">
            <v>0</v>
          </cell>
          <cell r="Q3848">
            <v>0</v>
          </cell>
        </row>
        <row r="3849">
          <cell r="C3849" t="str">
            <v>Formulario 1 - Propuesta económica  - Documento tipo de selección abreviada de menor cuantía - versión 2</v>
          </cell>
          <cell r="D3849">
            <v>0</v>
          </cell>
          <cell r="E3849">
            <v>0</v>
          </cell>
          <cell r="F3849">
            <v>0</v>
          </cell>
          <cell r="G3849">
            <v>0</v>
          </cell>
          <cell r="H3849">
            <v>0</v>
          </cell>
          <cell r="I3849">
            <v>0</v>
          </cell>
          <cell r="J3849">
            <v>0</v>
          </cell>
          <cell r="K3849">
            <v>0</v>
          </cell>
          <cell r="L3849">
            <v>0</v>
          </cell>
          <cell r="M3849">
            <v>0</v>
          </cell>
          <cell r="N3849">
            <v>0</v>
          </cell>
          <cell r="O3849">
            <v>0</v>
          </cell>
          <cell r="P3849">
            <v>0</v>
          </cell>
          <cell r="Q3849">
            <v>0</v>
          </cell>
        </row>
        <row r="3850">
          <cell r="C3850" t="str">
            <v>Código</v>
          </cell>
          <cell r="D3850" t="str">
            <v>CCE-EICP-FM-25</v>
          </cell>
          <cell r="E3850" t="str">
            <v>Versión</v>
          </cell>
          <cell r="F3850">
            <v>2</v>
          </cell>
          <cell r="G3850">
            <v>0</v>
          </cell>
          <cell r="H3850">
            <v>0</v>
          </cell>
          <cell r="I3850">
            <v>0</v>
          </cell>
          <cell r="J3850">
            <v>0</v>
          </cell>
          <cell r="K3850">
            <v>0</v>
          </cell>
          <cell r="L3850">
            <v>0</v>
          </cell>
          <cell r="M3850">
            <v>0</v>
          </cell>
          <cell r="N3850">
            <v>0</v>
          </cell>
          <cell r="O3850">
            <v>0</v>
          </cell>
          <cell r="P3850">
            <v>0</v>
          </cell>
          <cell r="Q3850">
            <v>0</v>
          </cell>
        </row>
        <row r="3851">
          <cell r="C3851">
            <v>0</v>
          </cell>
          <cell r="D3851">
            <v>0</v>
          </cell>
          <cell r="E3851">
            <v>0</v>
          </cell>
          <cell r="F3851">
            <v>0</v>
          </cell>
          <cell r="G3851">
            <v>0</v>
          </cell>
          <cell r="H3851">
            <v>0</v>
          </cell>
          <cell r="I3851">
            <v>0</v>
          </cell>
          <cell r="J3851">
            <v>0</v>
          </cell>
          <cell r="K3851">
            <v>0</v>
          </cell>
          <cell r="L3851">
            <v>0</v>
          </cell>
          <cell r="M3851">
            <v>0</v>
          </cell>
          <cell r="N3851">
            <v>0</v>
          </cell>
          <cell r="O3851">
            <v>0</v>
          </cell>
          <cell r="P3851">
            <v>0</v>
          </cell>
          <cell r="Q3851">
            <v>0</v>
          </cell>
        </row>
        <row r="3852">
          <cell r="C3852" t="str">
            <v>[La entidad podrá utilizar este formato para la presentación de los análisis de precios unitarios el contratista en la oportunidad prevista en el numeral 8.1. del Documento Base]</v>
          </cell>
          <cell r="D3852">
            <v>0</v>
          </cell>
          <cell r="E3852">
            <v>0</v>
          </cell>
          <cell r="F3852">
            <v>0</v>
          </cell>
          <cell r="G3852">
            <v>0</v>
          </cell>
          <cell r="H3852">
            <v>0</v>
          </cell>
          <cell r="I3852">
            <v>0</v>
          </cell>
          <cell r="J3852">
            <v>0</v>
          </cell>
          <cell r="K3852">
            <v>0</v>
          </cell>
          <cell r="L3852">
            <v>0</v>
          </cell>
          <cell r="M3852">
            <v>0</v>
          </cell>
          <cell r="N3852">
            <v>0</v>
          </cell>
          <cell r="O3852">
            <v>0</v>
          </cell>
          <cell r="P3852">
            <v>0</v>
          </cell>
          <cell r="Q3852">
            <v>0</v>
          </cell>
        </row>
        <row r="3853">
          <cell r="C3853">
            <v>0</v>
          </cell>
          <cell r="D3853">
            <v>0</v>
          </cell>
          <cell r="E3853">
            <v>0</v>
          </cell>
          <cell r="F3853">
            <v>0</v>
          </cell>
          <cell r="G3853">
            <v>0</v>
          </cell>
          <cell r="H3853">
            <v>0</v>
          </cell>
          <cell r="I3853">
            <v>0</v>
          </cell>
          <cell r="J3853">
            <v>0</v>
          </cell>
          <cell r="K3853">
            <v>0</v>
          </cell>
          <cell r="L3853">
            <v>0</v>
          </cell>
          <cell r="M3853">
            <v>0</v>
          </cell>
          <cell r="N3853">
            <v>0</v>
          </cell>
          <cell r="O3853">
            <v>0</v>
          </cell>
          <cell r="P3853">
            <v>0</v>
          </cell>
          <cell r="Q3853">
            <v>0</v>
          </cell>
        </row>
        <row r="3854">
          <cell r="C3854">
            <v>0</v>
          </cell>
          <cell r="D3854">
            <v>0</v>
          </cell>
          <cell r="E3854">
            <v>0</v>
          </cell>
          <cell r="F3854">
            <v>0</v>
          </cell>
          <cell r="G3854">
            <v>0</v>
          </cell>
          <cell r="H3854">
            <v>0</v>
          </cell>
          <cell r="I3854">
            <v>0</v>
          </cell>
          <cell r="J3854">
            <v>0</v>
          </cell>
          <cell r="K3854">
            <v>0</v>
          </cell>
          <cell r="L3854">
            <v>0</v>
          </cell>
          <cell r="M3854">
            <v>0</v>
          </cell>
          <cell r="N3854">
            <v>0</v>
          </cell>
          <cell r="O3854">
            <v>0</v>
          </cell>
          <cell r="P3854">
            <v>0</v>
          </cell>
          <cell r="Q3854">
            <v>0</v>
          </cell>
        </row>
        <row r="3855">
          <cell r="C3855">
            <v>0</v>
          </cell>
          <cell r="D3855" t="str">
            <v>MUNICIPIO DE CONCORDIA, ANTIOQUIA</v>
          </cell>
          <cell r="E3855">
            <v>0</v>
          </cell>
          <cell r="F3855">
            <v>0</v>
          </cell>
          <cell r="G3855">
            <v>0</v>
          </cell>
          <cell r="H3855">
            <v>0</v>
          </cell>
          <cell r="I3855">
            <v>0</v>
          </cell>
          <cell r="J3855">
            <v>0</v>
          </cell>
          <cell r="K3855">
            <v>0</v>
          </cell>
          <cell r="L3855">
            <v>0</v>
          </cell>
          <cell r="M3855">
            <v>0</v>
          </cell>
          <cell r="N3855">
            <v>0</v>
          </cell>
          <cell r="O3855">
            <v>0</v>
          </cell>
          <cell r="P3855">
            <v>0</v>
          </cell>
          <cell r="Q3855">
            <v>0</v>
          </cell>
        </row>
        <row r="3856">
          <cell r="C3856">
            <v>0</v>
          </cell>
          <cell r="D3856">
            <v>0</v>
          </cell>
          <cell r="E3856">
            <v>0</v>
          </cell>
          <cell r="F3856">
            <v>0</v>
          </cell>
          <cell r="G3856">
            <v>0</v>
          </cell>
          <cell r="H3856">
            <v>0</v>
          </cell>
          <cell r="I3856">
            <v>0</v>
          </cell>
          <cell r="J3856">
            <v>0</v>
          </cell>
          <cell r="K3856">
            <v>0</v>
          </cell>
          <cell r="L3856" t="str">
            <v>VERSIÓN</v>
          </cell>
          <cell r="M3856">
            <v>0</v>
          </cell>
          <cell r="N3856">
            <v>0</v>
          </cell>
          <cell r="O3856">
            <v>0</v>
          </cell>
          <cell r="P3856">
            <v>0</v>
          </cell>
          <cell r="Q3856">
            <v>0</v>
          </cell>
        </row>
        <row r="3857">
          <cell r="C3857">
            <v>0</v>
          </cell>
          <cell r="D3857" t="str">
            <v xml:space="preserve">[NÚMERO DEL PROCESO] </v>
          </cell>
          <cell r="E3857">
            <v>0</v>
          </cell>
          <cell r="F3857">
            <v>0</v>
          </cell>
          <cell r="G3857">
            <v>0</v>
          </cell>
          <cell r="H3857">
            <v>0</v>
          </cell>
          <cell r="I3857">
            <v>0</v>
          </cell>
          <cell r="J3857">
            <v>0</v>
          </cell>
          <cell r="K3857">
            <v>0</v>
          </cell>
          <cell r="L3857">
            <v>0</v>
          </cell>
          <cell r="M3857">
            <v>0</v>
          </cell>
          <cell r="N3857">
            <v>0</v>
          </cell>
          <cell r="O3857">
            <v>0</v>
          </cell>
          <cell r="P3857">
            <v>0</v>
          </cell>
          <cell r="Q3857">
            <v>0</v>
          </cell>
        </row>
        <row r="3858">
          <cell r="C3858">
            <v>0</v>
          </cell>
          <cell r="D3858">
            <v>0</v>
          </cell>
          <cell r="E3858">
            <v>0</v>
          </cell>
          <cell r="F3858">
            <v>0</v>
          </cell>
          <cell r="G3858">
            <v>0</v>
          </cell>
          <cell r="H3858">
            <v>0</v>
          </cell>
          <cell r="I3858">
            <v>0</v>
          </cell>
          <cell r="J3858">
            <v>0</v>
          </cell>
          <cell r="K3858">
            <v>0</v>
          </cell>
          <cell r="L3858" t="str">
            <v>PÁGINA</v>
          </cell>
          <cell r="M3858">
            <v>1</v>
          </cell>
          <cell r="N3858" t="str">
            <v>DE</v>
          </cell>
          <cell r="O3858">
            <v>1</v>
          </cell>
          <cell r="P3858">
            <v>0</v>
          </cell>
          <cell r="Q3858">
            <v>0</v>
          </cell>
        </row>
        <row r="3859">
          <cell r="C3859">
            <v>0</v>
          </cell>
          <cell r="D3859" t="str">
            <v xml:space="preserve">ANALISIS DE PRECIOS UNITARIOS </v>
          </cell>
          <cell r="E3859">
            <v>0</v>
          </cell>
          <cell r="F3859">
            <v>0</v>
          </cell>
          <cell r="G3859">
            <v>0</v>
          </cell>
          <cell r="H3859">
            <v>0</v>
          </cell>
          <cell r="I3859">
            <v>0</v>
          </cell>
          <cell r="J3859">
            <v>0</v>
          </cell>
          <cell r="K3859">
            <v>0</v>
          </cell>
          <cell r="L3859">
            <v>0</v>
          </cell>
          <cell r="M3859">
            <v>0</v>
          </cell>
          <cell r="N3859">
            <v>0</v>
          </cell>
          <cell r="O3859">
            <v>0</v>
          </cell>
          <cell r="P3859">
            <v>0</v>
          </cell>
          <cell r="Q3859">
            <v>0</v>
          </cell>
        </row>
        <row r="3860">
          <cell r="C3860">
            <v>0</v>
          </cell>
          <cell r="D3860">
            <v>0</v>
          </cell>
          <cell r="E3860">
            <v>0</v>
          </cell>
          <cell r="F3860">
            <v>0</v>
          </cell>
          <cell r="G3860">
            <v>0</v>
          </cell>
          <cell r="H3860">
            <v>0</v>
          </cell>
          <cell r="I3860">
            <v>0</v>
          </cell>
          <cell r="J3860">
            <v>0</v>
          </cell>
          <cell r="K3860">
            <v>0</v>
          </cell>
          <cell r="L3860">
            <v>0</v>
          </cell>
          <cell r="M3860">
            <v>0</v>
          </cell>
          <cell r="N3860">
            <v>0</v>
          </cell>
          <cell r="O3860">
            <v>0</v>
          </cell>
          <cell r="P3860">
            <v>0</v>
          </cell>
          <cell r="Q3860">
            <v>0</v>
          </cell>
        </row>
        <row r="3861">
          <cell r="C3861">
            <v>0</v>
          </cell>
          <cell r="D3861">
            <v>0</v>
          </cell>
          <cell r="E3861">
            <v>0</v>
          </cell>
          <cell r="F3861">
            <v>0</v>
          </cell>
          <cell r="G3861">
            <v>0</v>
          </cell>
          <cell r="H3861">
            <v>0</v>
          </cell>
          <cell r="I3861">
            <v>0</v>
          </cell>
          <cell r="J3861">
            <v>0</v>
          </cell>
          <cell r="K3861">
            <v>0</v>
          </cell>
          <cell r="L3861" t="str">
            <v>FECHA</v>
          </cell>
          <cell r="M3861" t="str">
            <v>DD</v>
          </cell>
          <cell r="N3861" t="str">
            <v>MM</v>
          </cell>
          <cell r="O3861" t="str">
            <v>AA</v>
          </cell>
          <cell r="P3861">
            <v>0</v>
          </cell>
          <cell r="Q3861">
            <v>0</v>
          </cell>
        </row>
        <row r="3862">
          <cell r="C3862">
            <v>0</v>
          </cell>
          <cell r="D3862">
            <v>0</v>
          </cell>
          <cell r="E3862">
            <v>0</v>
          </cell>
          <cell r="F3862">
            <v>0</v>
          </cell>
          <cell r="G3862">
            <v>0</v>
          </cell>
          <cell r="H3862">
            <v>0</v>
          </cell>
          <cell r="I3862">
            <v>0</v>
          </cell>
          <cell r="J3862">
            <v>0</v>
          </cell>
          <cell r="K3862">
            <v>0</v>
          </cell>
          <cell r="L3862">
            <v>0</v>
          </cell>
          <cell r="M3862">
            <v>8</v>
          </cell>
          <cell r="N3862">
            <v>5</v>
          </cell>
          <cell r="O3862">
            <v>2023</v>
          </cell>
          <cell r="P3862">
            <v>0</v>
          </cell>
          <cell r="Q3862">
            <v>0</v>
          </cell>
        </row>
        <row r="3863">
          <cell r="C3863" t="str">
            <v>ITEMS DE LA PROPUESTA ECONÓMICA</v>
          </cell>
          <cell r="D3863">
            <v>0</v>
          </cell>
          <cell r="E3863">
            <v>0</v>
          </cell>
          <cell r="F3863">
            <v>0</v>
          </cell>
          <cell r="G3863">
            <v>0</v>
          </cell>
          <cell r="H3863">
            <v>0</v>
          </cell>
          <cell r="I3863" t="str">
            <v>ITEMS NO PREVISTOS</v>
          </cell>
          <cell r="J3863">
            <v>0</v>
          </cell>
          <cell r="K3863">
            <v>0</v>
          </cell>
          <cell r="L3863">
            <v>0</v>
          </cell>
          <cell r="M3863">
            <v>0</v>
          </cell>
          <cell r="N3863">
            <v>0</v>
          </cell>
          <cell r="O3863">
            <v>0</v>
          </cell>
          <cell r="P3863">
            <v>0</v>
          </cell>
          <cell r="Q3863">
            <v>0</v>
          </cell>
        </row>
        <row r="3864">
          <cell r="C3864">
            <v>0</v>
          </cell>
          <cell r="D3864">
            <v>0</v>
          </cell>
          <cell r="E3864">
            <v>0</v>
          </cell>
          <cell r="F3864">
            <v>0</v>
          </cell>
          <cell r="G3864">
            <v>0</v>
          </cell>
          <cell r="H3864">
            <v>0</v>
          </cell>
          <cell r="I3864">
            <v>0</v>
          </cell>
          <cell r="J3864">
            <v>0</v>
          </cell>
          <cell r="K3864">
            <v>0</v>
          </cell>
          <cell r="L3864">
            <v>0</v>
          </cell>
          <cell r="M3864">
            <v>0</v>
          </cell>
          <cell r="N3864">
            <v>0</v>
          </cell>
          <cell r="O3864">
            <v>0</v>
          </cell>
          <cell r="P3864">
            <v>0</v>
          </cell>
          <cell r="Q3864">
            <v>0</v>
          </cell>
        </row>
        <row r="3865">
          <cell r="C3865">
            <v>0</v>
          </cell>
          <cell r="D3865">
            <v>0</v>
          </cell>
          <cell r="E3865">
            <v>0</v>
          </cell>
          <cell r="F3865">
            <v>0</v>
          </cell>
          <cell r="G3865">
            <v>0</v>
          </cell>
          <cell r="H3865">
            <v>0</v>
          </cell>
          <cell r="I3865">
            <v>0</v>
          </cell>
          <cell r="J3865">
            <v>0</v>
          </cell>
          <cell r="K3865">
            <v>0</v>
          </cell>
          <cell r="L3865">
            <v>0</v>
          </cell>
          <cell r="M3865">
            <v>0</v>
          </cell>
          <cell r="N3865">
            <v>0</v>
          </cell>
          <cell r="O3865">
            <v>0</v>
          </cell>
          <cell r="P3865">
            <v>0</v>
          </cell>
          <cell r="Q3865">
            <v>0</v>
          </cell>
        </row>
        <row r="3866">
          <cell r="C3866">
            <v>0</v>
          </cell>
          <cell r="D3866">
            <v>0</v>
          </cell>
          <cell r="E3866">
            <v>0</v>
          </cell>
          <cell r="F3866">
            <v>0</v>
          </cell>
          <cell r="G3866">
            <v>0</v>
          </cell>
          <cell r="H3866">
            <v>0</v>
          </cell>
          <cell r="I3866">
            <v>0</v>
          </cell>
          <cell r="J3866">
            <v>0</v>
          </cell>
          <cell r="K3866">
            <v>0</v>
          </cell>
          <cell r="L3866">
            <v>0</v>
          </cell>
          <cell r="M3866">
            <v>0</v>
          </cell>
          <cell r="N3866">
            <v>0</v>
          </cell>
          <cell r="O3866">
            <v>0</v>
          </cell>
          <cell r="P3866">
            <v>0</v>
          </cell>
          <cell r="Q3866">
            <v>0</v>
          </cell>
        </row>
        <row r="3867">
          <cell r="C3867" t="str">
            <v>DATOS ESPECÍFICOS</v>
          </cell>
          <cell r="D3867">
            <v>0</v>
          </cell>
          <cell r="E3867">
            <v>0</v>
          </cell>
          <cell r="F3867">
            <v>0</v>
          </cell>
          <cell r="G3867">
            <v>0</v>
          </cell>
          <cell r="H3867">
            <v>0</v>
          </cell>
          <cell r="I3867">
            <v>0</v>
          </cell>
          <cell r="J3867">
            <v>0</v>
          </cell>
          <cell r="K3867">
            <v>0</v>
          </cell>
          <cell r="L3867">
            <v>0</v>
          </cell>
          <cell r="M3867">
            <v>0</v>
          </cell>
          <cell r="N3867">
            <v>0</v>
          </cell>
          <cell r="O3867">
            <v>0</v>
          </cell>
          <cell r="P3867">
            <v>0</v>
          </cell>
          <cell r="Q3867">
            <v>0</v>
          </cell>
        </row>
        <row r="3868">
          <cell r="C3868">
            <v>0</v>
          </cell>
          <cell r="D3868">
            <v>0</v>
          </cell>
          <cell r="E3868">
            <v>0</v>
          </cell>
          <cell r="F3868">
            <v>0</v>
          </cell>
          <cell r="G3868">
            <v>0</v>
          </cell>
          <cell r="H3868">
            <v>0</v>
          </cell>
          <cell r="I3868">
            <v>0</v>
          </cell>
          <cell r="J3868">
            <v>0</v>
          </cell>
          <cell r="K3868">
            <v>0</v>
          </cell>
          <cell r="L3868">
            <v>0</v>
          </cell>
          <cell r="M3868">
            <v>0</v>
          </cell>
          <cell r="N3868">
            <v>0</v>
          </cell>
          <cell r="O3868">
            <v>0</v>
          </cell>
          <cell r="P3868">
            <v>0</v>
          </cell>
          <cell r="Q3868">
            <v>0</v>
          </cell>
        </row>
        <row r="3869">
          <cell r="C3869" t="str">
            <v>ITEM</v>
          </cell>
          <cell r="D3869" t="str">
            <v>DESCRIPCIÓN</v>
          </cell>
          <cell r="E3869">
            <v>0</v>
          </cell>
          <cell r="F3869">
            <v>0</v>
          </cell>
          <cell r="G3869">
            <v>0</v>
          </cell>
          <cell r="H3869">
            <v>0</v>
          </cell>
          <cell r="I3869">
            <v>0</v>
          </cell>
          <cell r="J3869">
            <v>0</v>
          </cell>
          <cell r="K3869">
            <v>0</v>
          </cell>
          <cell r="L3869">
            <v>0</v>
          </cell>
          <cell r="M3869" t="str">
            <v>UNIDAD</v>
          </cell>
          <cell r="N3869">
            <v>0</v>
          </cell>
          <cell r="O3869" t="str">
            <v>CANTIDAD</v>
          </cell>
          <cell r="P3869">
            <v>0</v>
          </cell>
          <cell r="Q3869">
            <v>0</v>
          </cell>
        </row>
        <row r="3870">
          <cell r="C3870" t="str">
            <v>5.11.3</v>
          </cell>
          <cell r="D3870" t="str">
            <v>S.T.I de enchape cerámico para pared, color por definir; incluye adhesivo cerámico color gris, boquilla, cruceta juntas plásticas y demás elementos necesarios para su correcta instalación. La superficie debe quedar plana, sin resaltos, la lechada sin poros y perfectamente limpia.</v>
          </cell>
          <cell r="E3870">
            <v>0</v>
          </cell>
          <cell r="F3870">
            <v>0</v>
          </cell>
          <cell r="G3870">
            <v>0</v>
          </cell>
          <cell r="H3870">
            <v>0</v>
          </cell>
          <cell r="I3870">
            <v>0</v>
          </cell>
          <cell r="J3870">
            <v>0</v>
          </cell>
          <cell r="K3870">
            <v>0</v>
          </cell>
          <cell r="L3870">
            <v>0</v>
          </cell>
          <cell r="M3870" t="str">
            <v>m2</v>
          </cell>
          <cell r="N3870">
            <v>0</v>
          </cell>
          <cell r="O3870">
            <v>71</v>
          </cell>
          <cell r="P3870">
            <v>0</v>
          </cell>
          <cell r="Q3870">
            <v>0</v>
          </cell>
          <cell r="R3870">
            <v>92941</v>
          </cell>
          <cell r="S3870">
            <v>119829</v>
          </cell>
          <cell r="T3870">
            <v>4.9700000000000001E-2</v>
          </cell>
          <cell r="U3870">
            <v>0.56479999999999997</v>
          </cell>
          <cell r="V3870">
            <v>2.9100000000000001E-2</v>
          </cell>
          <cell r="W3870">
            <v>0.35649999999999998</v>
          </cell>
        </row>
        <row r="3871">
          <cell r="C3871" t="str">
            <v>I. EQUIPO</v>
          </cell>
          <cell r="D3871">
            <v>0</v>
          </cell>
          <cell r="E3871">
            <v>0</v>
          </cell>
          <cell r="F3871">
            <v>0</v>
          </cell>
          <cell r="G3871">
            <v>0</v>
          </cell>
          <cell r="H3871">
            <v>0</v>
          </cell>
          <cell r="I3871">
            <v>0</v>
          </cell>
          <cell r="J3871">
            <v>0</v>
          </cell>
          <cell r="K3871">
            <v>0</v>
          </cell>
          <cell r="L3871">
            <v>0</v>
          </cell>
          <cell r="M3871">
            <v>0</v>
          </cell>
          <cell r="N3871">
            <v>0</v>
          </cell>
          <cell r="O3871">
            <v>0</v>
          </cell>
          <cell r="P3871">
            <v>0</v>
          </cell>
          <cell r="Q3871">
            <v>0</v>
          </cell>
        </row>
        <row r="3872">
          <cell r="C3872">
            <v>0</v>
          </cell>
          <cell r="D3872">
            <v>0</v>
          </cell>
          <cell r="E3872">
            <v>0</v>
          </cell>
          <cell r="F3872">
            <v>0</v>
          </cell>
          <cell r="G3872">
            <v>0</v>
          </cell>
          <cell r="H3872">
            <v>0</v>
          </cell>
          <cell r="I3872">
            <v>0</v>
          </cell>
          <cell r="J3872">
            <v>0</v>
          </cell>
          <cell r="K3872">
            <v>0</v>
          </cell>
          <cell r="L3872">
            <v>0</v>
          </cell>
          <cell r="M3872">
            <v>0</v>
          </cell>
          <cell r="N3872">
            <v>0</v>
          </cell>
          <cell r="O3872">
            <v>0</v>
          </cell>
          <cell r="P3872">
            <v>0</v>
          </cell>
          <cell r="Q3872">
            <v>0</v>
          </cell>
        </row>
        <row r="3873">
          <cell r="C3873" t="str">
            <v>DESCRIPCIÓN</v>
          </cell>
          <cell r="D3873">
            <v>0</v>
          </cell>
          <cell r="E3873">
            <v>0</v>
          </cell>
          <cell r="F3873">
            <v>0</v>
          </cell>
          <cell r="G3873">
            <v>0</v>
          </cell>
          <cell r="H3873" t="str">
            <v>MARCA</v>
          </cell>
          <cell r="I3873">
            <v>0</v>
          </cell>
          <cell r="J3873" t="str">
            <v>TIPO</v>
          </cell>
          <cell r="K3873">
            <v>0</v>
          </cell>
          <cell r="L3873" t="str">
            <v>TARIFA/HORA</v>
          </cell>
          <cell r="M3873" t="str">
            <v>RENDIMIENTO</v>
          </cell>
          <cell r="N3873">
            <v>0</v>
          </cell>
          <cell r="O3873" t="str">
            <v>Vr. UNITARIO</v>
          </cell>
          <cell r="P3873">
            <v>0</v>
          </cell>
          <cell r="Q3873">
            <v>0</v>
          </cell>
        </row>
        <row r="3874">
          <cell r="C3874" t="str">
            <v>Cortadora de Baldosa</v>
          </cell>
          <cell r="D3874">
            <v>0</v>
          </cell>
          <cell r="E3874">
            <v>0</v>
          </cell>
          <cell r="F3874">
            <v>0</v>
          </cell>
          <cell r="G3874">
            <v>0</v>
          </cell>
          <cell r="H3874">
            <v>0</v>
          </cell>
          <cell r="I3874">
            <v>0</v>
          </cell>
          <cell r="J3874" t="str">
            <v>Dia</v>
          </cell>
          <cell r="K3874">
            <v>0</v>
          </cell>
          <cell r="L3874">
            <v>29620</v>
          </cell>
          <cell r="M3874">
            <v>10</v>
          </cell>
          <cell r="N3874">
            <v>0</v>
          </cell>
          <cell r="O3874">
            <v>2962</v>
          </cell>
          <cell r="P3874">
            <v>0</v>
          </cell>
          <cell r="Q3874">
            <v>0</v>
          </cell>
          <cell r="R3874">
            <v>7.1</v>
          </cell>
          <cell r="T3874" t="str">
            <v>Cortadora de Baldosa</v>
          </cell>
        </row>
        <row r="3875">
          <cell r="C3875">
            <v>0</v>
          </cell>
          <cell r="D3875">
            <v>0</v>
          </cell>
          <cell r="E3875">
            <v>0</v>
          </cell>
          <cell r="F3875">
            <v>0</v>
          </cell>
          <cell r="G3875">
            <v>0</v>
          </cell>
          <cell r="H3875">
            <v>0</v>
          </cell>
          <cell r="I3875">
            <v>0</v>
          </cell>
          <cell r="J3875" t="str">
            <v/>
          </cell>
          <cell r="K3875">
            <v>0</v>
          </cell>
          <cell r="L3875" t="str">
            <v/>
          </cell>
          <cell r="M3875">
            <v>0</v>
          </cell>
          <cell r="N3875">
            <v>0</v>
          </cell>
          <cell r="O3875">
            <v>0</v>
          </cell>
          <cell r="P3875">
            <v>0</v>
          </cell>
          <cell r="Q3875">
            <v>0</v>
          </cell>
          <cell r="R3875">
            <v>0</v>
          </cell>
          <cell r="T3875">
            <v>0</v>
          </cell>
        </row>
        <row r="3876">
          <cell r="C3876">
            <v>0</v>
          </cell>
          <cell r="D3876">
            <v>0</v>
          </cell>
          <cell r="E3876">
            <v>0</v>
          </cell>
          <cell r="F3876">
            <v>0</v>
          </cell>
          <cell r="G3876">
            <v>0</v>
          </cell>
          <cell r="H3876">
            <v>0</v>
          </cell>
          <cell r="I3876">
            <v>0</v>
          </cell>
          <cell r="J3876" t="str">
            <v/>
          </cell>
          <cell r="K3876">
            <v>0</v>
          </cell>
          <cell r="L3876" t="str">
            <v/>
          </cell>
          <cell r="M3876">
            <v>0</v>
          </cell>
          <cell r="N3876">
            <v>0</v>
          </cell>
          <cell r="O3876">
            <v>0</v>
          </cell>
          <cell r="P3876">
            <v>0</v>
          </cell>
          <cell r="Q3876">
            <v>0</v>
          </cell>
          <cell r="R3876">
            <v>0</v>
          </cell>
          <cell r="T3876">
            <v>0</v>
          </cell>
        </row>
        <row r="3877">
          <cell r="C3877" t="str">
            <v>Herramienta Menor (Como % de Mano de Obra)</v>
          </cell>
          <cell r="D3877">
            <v>0</v>
          </cell>
          <cell r="E3877">
            <v>0</v>
          </cell>
          <cell r="F3877">
            <v>0</v>
          </cell>
          <cell r="G3877">
            <v>0</v>
          </cell>
          <cell r="H3877">
            <v>0</v>
          </cell>
          <cell r="I3877">
            <v>0</v>
          </cell>
          <cell r="J3877" t="str">
            <v>Dia</v>
          </cell>
          <cell r="K3877">
            <v>0</v>
          </cell>
          <cell r="L3877">
            <v>33131</v>
          </cell>
          <cell r="M3877">
            <v>0.05</v>
          </cell>
          <cell r="N3877">
            <v>0</v>
          </cell>
          <cell r="O3877">
            <v>1657</v>
          </cell>
          <cell r="P3877">
            <v>0</v>
          </cell>
          <cell r="Q3877">
            <v>0</v>
          </cell>
          <cell r="R3877">
            <v>117647</v>
          </cell>
          <cell r="T3877" t="str">
            <v>Herramienta Menor (Como % de Mano de Obra)</v>
          </cell>
        </row>
        <row r="3878">
          <cell r="C3878">
            <v>0</v>
          </cell>
          <cell r="D3878">
            <v>0</v>
          </cell>
          <cell r="E3878">
            <v>0</v>
          </cell>
          <cell r="F3878">
            <v>0</v>
          </cell>
          <cell r="G3878">
            <v>0</v>
          </cell>
          <cell r="H3878">
            <v>0</v>
          </cell>
          <cell r="I3878">
            <v>0</v>
          </cell>
          <cell r="J3878">
            <v>0</v>
          </cell>
          <cell r="K3878">
            <v>0</v>
          </cell>
          <cell r="L3878">
            <v>4.9700000000000001E-2</v>
          </cell>
          <cell r="M3878" t="str">
            <v>SUBTOTAL $</v>
          </cell>
          <cell r="N3878">
            <v>0</v>
          </cell>
          <cell r="O3878">
            <v>4619</v>
          </cell>
          <cell r="P3878">
            <v>0</v>
          </cell>
          <cell r="Q3878">
            <v>0</v>
          </cell>
          <cell r="T3878">
            <v>0</v>
          </cell>
        </row>
        <row r="3879">
          <cell r="C3879" t="str">
            <v>II. MATERIALES</v>
          </cell>
          <cell r="D3879">
            <v>0</v>
          </cell>
          <cell r="E3879">
            <v>0</v>
          </cell>
          <cell r="F3879">
            <v>0</v>
          </cell>
          <cell r="G3879">
            <v>0</v>
          </cell>
          <cell r="H3879">
            <v>0</v>
          </cell>
          <cell r="I3879">
            <v>0</v>
          </cell>
          <cell r="J3879">
            <v>0</v>
          </cell>
          <cell r="K3879">
            <v>0</v>
          </cell>
          <cell r="L3879">
            <v>0</v>
          </cell>
          <cell r="M3879">
            <v>0</v>
          </cell>
          <cell r="N3879">
            <v>0</v>
          </cell>
          <cell r="O3879">
            <v>0</v>
          </cell>
          <cell r="P3879">
            <v>0</v>
          </cell>
          <cell r="Q3879">
            <v>0</v>
          </cell>
          <cell r="T3879">
            <v>0</v>
          </cell>
        </row>
        <row r="3880">
          <cell r="C3880">
            <v>0</v>
          </cell>
          <cell r="D3880">
            <v>0</v>
          </cell>
          <cell r="E3880">
            <v>0</v>
          </cell>
          <cell r="F3880">
            <v>0</v>
          </cell>
          <cell r="G3880">
            <v>0</v>
          </cell>
          <cell r="H3880">
            <v>0</v>
          </cell>
          <cell r="I3880">
            <v>0</v>
          </cell>
          <cell r="J3880">
            <v>0</v>
          </cell>
          <cell r="K3880">
            <v>0</v>
          </cell>
          <cell r="L3880">
            <v>0</v>
          </cell>
          <cell r="M3880">
            <v>0</v>
          </cell>
          <cell r="N3880">
            <v>0</v>
          </cell>
          <cell r="O3880">
            <v>0</v>
          </cell>
          <cell r="P3880">
            <v>0</v>
          </cell>
          <cell r="Q3880">
            <v>0</v>
          </cell>
          <cell r="T3880">
            <v>0</v>
          </cell>
        </row>
        <row r="3881">
          <cell r="C3881" t="str">
            <v>DESCRIPCIÓN</v>
          </cell>
          <cell r="D3881">
            <v>0</v>
          </cell>
          <cell r="E3881">
            <v>0</v>
          </cell>
          <cell r="F3881">
            <v>0</v>
          </cell>
          <cell r="G3881">
            <v>0</v>
          </cell>
          <cell r="H3881">
            <v>0</v>
          </cell>
          <cell r="I3881">
            <v>0</v>
          </cell>
          <cell r="J3881">
            <v>0</v>
          </cell>
          <cell r="K3881" t="str">
            <v>UNIDAD</v>
          </cell>
          <cell r="L3881" t="str">
            <v>CANTIDAD</v>
          </cell>
          <cell r="M3881" t="str">
            <v>PRECIO UNIT.</v>
          </cell>
          <cell r="N3881">
            <v>0</v>
          </cell>
          <cell r="O3881" t="str">
            <v>Vr. UNITARIO</v>
          </cell>
          <cell r="P3881">
            <v>0</v>
          </cell>
          <cell r="Q3881">
            <v>0</v>
          </cell>
          <cell r="T3881">
            <v>0</v>
          </cell>
        </row>
        <row r="3882">
          <cell r="C3882" t="str">
            <v>Pared Cerámica Ponce 25x35 cm Caja 2 m2 Verde
Corona</v>
          </cell>
          <cell r="D3882">
            <v>0</v>
          </cell>
          <cell r="E3882">
            <v>0</v>
          </cell>
          <cell r="F3882">
            <v>0</v>
          </cell>
          <cell r="G3882">
            <v>0</v>
          </cell>
          <cell r="H3882">
            <v>0</v>
          </cell>
          <cell r="I3882">
            <v>0</v>
          </cell>
          <cell r="J3882">
            <v>0</v>
          </cell>
          <cell r="K3882" t="str">
            <v>u</v>
          </cell>
          <cell r="L3882">
            <v>0.55125000000000002</v>
          </cell>
          <cell r="M3882">
            <v>63360</v>
          </cell>
          <cell r="N3882">
            <v>0</v>
          </cell>
          <cell r="O3882">
            <v>34927</v>
          </cell>
          <cell r="P3882">
            <v>0</v>
          </cell>
          <cell r="Q3882">
            <v>0</v>
          </cell>
          <cell r="R3882">
            <v>39.14</v>
          </cell>
          <cell r="T3882" t="str">
            <v>Pared Cerámica Ponce 25x35 cm Caja 2 m2 Verde
Corona</v>
          </cell>
        </row>
        <row r="3883">
          <cell r="C3883" t="str">
            <v xml:space="preserve">adhesivo ceramico  gris 25 kilos, Rendimiento 5 Kg m2
</v>
          </cell>
          <cell r="D3883">
            <v>0</v>
          </cell>
          <cell r="E3883">
            <v>0</v>
          </cell>
          <cell r="F3883">
            <v>0</v>
          </cell>
          <cell r="G3883">
            <v>0</v>
          </cell>
          <cell r="H3883">
            <v>0</v>
          </cell>
          <cell r="I3883">
            <v>0</v>
          </cell>
          <cell r="J3883">
            <v>0</v>
          </cell>
          <cell r="K3883" t="str">
            <v>u</v>
          </cell>
          <cell r="L3883">
            <v>0.21000000000000002</v>
          </cell>
          <cell r="M3883">
            <v>35510</v>
          </cell>
          <cell r="N3883">
            <v>0</v>
          </cell>
          <cell r="O3883">
            <v>7457</v>
          </cell>
          <cell r="P3883">
            <v>0</v>
          </cell>
          <cell r="Q3883">
            <v>0</v>
          </cell>
          <cell r="R3883">
            <v>14.91</v>
          </cell>
          <cell r="T3883" t="str">
            <v xml:space="preserve">adhesivo ceramico  gris 25 kilos, Rendimiento 5 Kg m2
</v>
          </cell>
        </row>
        <row r="3884">
          <cell r="C3884" t="str">
            <v>Concolor porcelanato 1-5 blanco nácar 5 kilos Sumicol- 15 m2</v>
          </cell>
          <cell r="D3884">
            <v>0</v>
          </cell>
          <cell r="E3884">
            <v>0</v>
          </cell>
          <cell r="F3884">
            <v>0</v>
          </cell>
          <cell r="G3884">
            <v>0</v>
          </cell>
          <cell r="H3884">
            <v>0</v>
          </cell>
          <cell r="I3884">
            <v>0</v>
          </cell>
          <cell r="J3884">
            <v>0</v>
          </cell>
          <cell r="K3884" t="str">
            <v>u</v>
          </cell>
          <cell r="L3884">
            <v>7.0035E-2</v>
          </cell>
          <cell r="M3884">
            <v>28000</v>
          </cell>
          <cell r="N3884">
            <v>0</v>
          </cell>
          <cell r="O3884">
            <v>1961</v>
          </cell>
          <cell r="P3884">
            <v>0</v>
          </cell>
          <cell r="Q3884">
            <v>0</v>
          </cell>
          <cell r="R3884">
            <v>4.97</v>
          </cell>
          <cell r="T3884" t="str">
            <v>Concolor porcelanato 1-5 blanco nácar 5 kilos Sumicol- 15 m2</v>
          </cell>
        </row>
        <row r="3885">
          <cell r="C3885" t="str">
            <v xml:space="preserve">Cruceta juntas plásticas 3mm x 200 unidades
</v>
          </cell>
          <cell r="D3885">
            <v>0</v>
          </cell>
          <cell r="E3885">
            <v>0</v>
          </cell>
          <cell r="F3885">
            <v>0</v>
          </cell>
          <cell r="G3885">
            <v>0</v>
          </cell>
          <cell r="H3885">
            <v>0</v>
          </cell>
          <cell r="I3885">
            <v>0</v>
          </cell>
          <cell r="J3885">
            <v>0</v>
          </cell>
          <cell r="K3885" t="str">
            <v>u</v>
          </cell>
          <cell r="L3885">
            <v>1.7139999999999999E-2</v>
          </cell>
          <cell r="M3885">
            <v>15741</v>
          </cell>
          <cell r="N3885">
            <v>0</v>
          </cell>
          <cell r="O3885">
            <v>270</v>
          </cell>
          <cell r="P3885">
            <v>0</v>
          </cell>
          <cell r="Q3885">
            <v>0</v>
          </cell>
          <cell r="R3885">
            <v>1.22</v>
          </cell>
          <cell r="T3885" t="str">
            <v xml:space="preserve">Cruceta juntas plásticas 3mm x 200 unidades
</v>
          </cell>
        </row>
        <row r="3886">
          <cell r="C3886" t="str">
            <v>Perfil de Remate - Guardacanto en Aluminio Arco 10 mm x 2.5 m</v>
          </cell>
          <cell r="D3886">
            <v>0</v>
          </cell>
          <cell r="E3886">
            <v>0</v>
          </cell>
          <cell r="F3886">
            <v>0</v>
          </cell>
          <cell r="G3886">
            <v>0</v>
          </cell>
          <cell r="H3886">
            <v>0</v>
          </cell>
          <cell r="I3886">
            <v>0</v>
          </cell>
          <cell r="J3886">
            <v>0</v>
          </cell>
          <cell r="K3886" t="str">
            <v>u</v>
          </cell>
          <cell r="L3886">
            <v>0.4</v>
          </cell>
          <cell r="M3886">
            <v>19690</v>
          </cell>
          <cell r="N3886">
            <v>0</v>
          </cell>
          <cell r="O3886">
            <v>7876</v>
          </cell>
          <cell r="P3886">
            <v>0</v>
          </cell>
          <cell r="Q3886">
            <v>0</v>
          </cell>
          <cell r="R3886">
            <v>28.4</v>
          </cell>
          <cell r="T3886" t="str">
            <v>Perfil de Remate - Guardacanto en Aluminio Arco 10 mm x 2.5 m</v>
          </cell>
        </row>
        <row r="3887">
          <cell r="C3887">
            <v>0</v>
          </cell>
          <cell r="D3887">
            <v>0</v>
          </cell>
          <cell r="E3887">
            <v>0</v>
          </cell>
          <cell r="F3887">
            <v>0</v>
          </cell>
          <cell r="G3887">
            <v>0</v>
          </cell>
          <cell r="H3887">
            <v>0</v>
          </cell>
          <cell r="I3887">
            <v>0</v>
          </cell>
          <cell r="J3887">
            <v>0</v>
          </cell>
          <cell r="K3887" t="str">
            <v/>
          </cell>
          <cell r="L3887">
            <v>0</v>
          </cell>
          <cell r="M3887">
            <v>0</v>
          </cell>
          <cell r="N3887">
            <v>0</v>
          </cell>
          <cell r="O3887">
            <v>0</v>
          </cell>
          <cell r="P3887">
            <v>0</v>
          </cell>
          <cell r="Q3887">
            <v>0</v>
          </cell>
          <cell r="R3887">
            <v>0</v>
          </cell>
          <cell r="T3887">
            <v>0</v>
          </cell>
        </row>
        <row r="3888">
          <cell r="C3888">
            <v>0</v>
          </cell>
          <cell r="D3888">
            <v>0</v>
          </cell>
          <cell r="E3888">
            <v>0</v>
          </cell>
          <cell r="F3888">
            <v>0</v>
          </cell>
          <cell r="G3888">
            <v>0</v>
          </cell>
          <cell r="H3888">
            <v>0</v>
          </cell>
          <cell r="I3888">
            <v>0</v>
          </cell>
          <cell r="J3888">
            <v>0</v>
          </cell>
          <cell r="K3888" t="str">
            <v/>
          </cell>
          <cell r="L3888">
            <v>0</v>
          </cell>
          <cell r="M3888">
            <v>0</v>
          </cell>
          <cell r="N3888">
            <v>0</v>
          </cell>
          <cell r="O3888">
            <v>0</v>
          </cell>
          <cell r="P3888">
            <v>0</v>
          </cell>
          <cell r="Q3888">
            <v>0</v>
          </cell>
          <cell r="R3888">
            <v>0</v>
          </cell>
          <cell r="T3888">
            <v>0</v>
          </cell>
        </row>
        <row r="3889">
          <cell r="C3889">
            <v>0</v>
          </cell>
          <cell r="D3889">
            <v>0</v>
          </cell>
          <cell r="E3889">
            <v>0</v>
          </cell>
          <cell r="F3889">
            <v>0</v>
          </cell>
          <cell r="G3889">
            <v>0</v>
          </cell>
          <cell r="H3889">
            <v>0</v>
          </cell>
          <cell r="I3889">
            <v>0</v>
          </cell>
          <cell r="J3889">
            <v>0</v>
          </cell>
          <cell r="K3889">
            <v>0</v>
          </cell>
          <cell r="L3889">
            <v>0.56479999999999997</v>
          </cell>
          <cell r="M3889" t="str">
            <v>SUBTOTAL $</v>
          </cell>
          <cell r="N3889">
            <v>0</v>
          </cell>
          <cell r="O3889">
            <v>52491</v>
          </cell>
          <cell r="P3889">
            <v>0</v>
          </cell>
          <cell r="Q3889">
            <v>0</v>
          </cell>
          <cell r="T3889">
            <v>0</v>
          </cell>
        </row>
        <row r="3890">
          <cell r="C3890" t="str">
            <v>III. TRANSPORTES</v>
          </cell>
          <cell r="D3890">
            <v>0</v>
          </cell>
          <cell r="E3890">
            <v>0</v>
          </cell>
          <cell r="F3890">
            <v>0</v>
          </cell>
          <cell r="G3890">
            <v>0</v>
          </cell>
          <cell r="H3890">
            <v>0</v>
          </cell>
          <cell r="I3890">
            <v>0</v>
          </cell>
          <cell r="J3890">
            <v>0</v>
          </cell>
          <cell r="K3890">
            <v>0</v>
          </cell>
          <cell r="L3890">
            <v>0</v>
          </cell>
          <cell r="M3890">
            <v>0</v>
          </cell>
          <cell r="N3890">
            <v>0</v>
          </cell>
          <cell r="O3890">
            <v>0</v>
          </cell>
          <cell r="P3890">
            <v>0</v>
          </cell>
          <cell r="Q3890">
            <v>0</v>
          </cell>
          <cell r="T3890">
            <v>0</v>
          </cell>
        </row>
        <row r="3891">
          <cell r="C3891">
            <v>0</v>
          </cell>
          <cell r="D3891">
            <v>0</v>
          </cell>
          <cell r="E3891">
            <v>0</v>
          </cell>
          <cell r="F3891">
            <v>0</v>
          </cell>
          <cell r="G3891">
            <v>0</v>
          </cell>
          <cell r="H3891">
            <v>0</v>
          </cell>
          <cell r="I3891">
            <v>0</v>
          </cell>
          <cell r="J3891">
            <v>0</v>
          </cell>
          <cell r="K3891">
            <v>0</v>
          </cell>
          <cell r="L3891">
            <v>0</v>
          </cell>
          <cell r="M3891">
            <v>0</v>
          </cell>
          <cell r="N3891">
            <v>0</v>
          </cell>
          <cell r="O3891">
            <v>0</v>
          </cell>
          <cell r="P3891">
            <v>0</v>
          </cell>
          <cell r="Q3891">
            <v>0</v>
          </cell>
          <cell r="T3891">
            <v>0</v>
          </cell>
        </row>
        <row r="3892">
          <cell r="C3892" t="str">
            <v>MATERIAL</v>
          </cell>
          <cell r="D3892">
            <v>0</v>
          </cell>
          <cell r="E3892">
            <v>0</v>
          </cell>
          <cell r="F3892">
            <v>0</v>
          </cell>
          <cell r="G3892">
            <v>0</v>
          </cell>
          <cell r="H3892">
            <v>0</v>
          </cell>
          <cell r="I3892">
            <v>0</v>
          </cell>
          <cell r="J3892" t="str">
            <v>VOL. o PESO</v>
          </cell>
          <cell r="K3892" t="str">
            <v>DISTANCIA</v>
          </cell>
          <cell r="L3892" t="str">
            <v>M3 o Ton/Km</v>
          </cell>
          <cell r="M3892" t="str">
            <v>TARIFA</v>
          </cell>
          <cell r="N3892">
            <v>0</v>
          </cell>
          <cell r="O3892" t="str">
            <v>Vr. UNITARIO</v>
          </cell>
          <cell r="P3892">
            <v>0</v>
          </cell>
          <cell r="Q3892">
            <v>0</v>
          </cell>
          <cell r="T3892">
            <v>0</v>
          </cell>
        </row>
        <row r="3893">
          <cell r="C3893" t="str">
            <v>Transporte de ladrillos, bloques y adoquines</v>
          </cell>
          <cell r="D3893">
            <v>0</v>
          </cell>
          <cell r="E3893">
            <v>0</v>
          </cell>
          <cell r="F3893">
            <v>0</v>
          </cell>
          <cell r="G3893">
            <v>0</v>
          </cell>
          <cell r="H3893">
            <v>0</v>
          </cell>
          <cell r="I3893">
            <v>0</v>
          </cell>
          <cell r="J3893" t="str">
            <v>tkm</v>
          </cell>
          <cell r="K3893">
            <v>100</v>
          </cell>
          <cell r="L3893">
            <v>0.02</v>
          </cell>
          <cell r="M3893">
            <v>1350</v>
          </cell>
          <cell r="N3893">
            <v>0</v>
          </cell>
          <cell r="O3893">
            <v>2700</v>
          </cell>
          <cell r="P3893">
            <v>0</v>
          </cell>
          <cell r="Q3893">
            <v>0</v>
          </cell>
          <cell r="R3893">
            <v>142</v>
          </cell>
          <cell r="T3893" t="str">
            <v>Transporte de ladrillos, bloques y adoquines</v>
          </cell>
        </row>
        <row r="3894">
          <cell r="C3894">
            <v>0</v>
          </cell>
          <cell r="D3894">
            <v>0</v>
          </cell>
          <cell r="E3894">
            <v>0</v>
          </cell>
          <cell r="F3894">
            <v>0</v>
          </cell>
          <cell r="G3894">
            <v>0</v>
          </cell>
          <cell r="H3894">
            <v>0</v>
          </cell>
          <cell r="I3894">
            <v>0</v>
          </cell>
          <cell r="J3894" t="str">
            <v/>
          </cell>
          <cell r="K3894">
            <v>0</v>
          </cell>
          <cell r="L3894">
            <v>0</v>
          </cell>
          <cell r="M3894">
            <v>0</v>
          </cell>
          <cell r="N3894">
            <v>0</v>
          </cell>
          <cell r="O3894">
            <v>0</v>
          </cell>
          <cell r="P3894">
            <v>0</v>
          </cell>
          <cell r="Q3894">
            <v>0</v>
          </cell>
          <cell r="R3894">
            <v>0</v>
          </cell>
          <cell r="T3894">
            <v>0</v>
          </cell>
        </row>
        <row r="3895">
          <cell r="C3895">
            <v>0</v>
          </cell>
          <cell r="D3895">
            <v>0</v>
          </cell>
          <cell r="E3895">
            <v>0</v>
          </cell>
          <cell r="F3895">
            <v>0</v>
          </cell>
          <cell r="G3895">
            <v>0</v>
          </cell>
          <cell r="H3895">
            <v>0</v>
          </cell>
          <cell r="I3895">
            <v>0</v>
          </cell>
          <cell r="J3895" t="str">
            <v/>
          </cell>
          <cell r="K3895">
            <v>0</v>
          </cell>
          <cell r="L3895">
            <v>0</v>
          </cell>
          <cell r="M3895">
            <v>0</v>
          </cell>
          <cell r="N3895">
            <v>0</v>
          </cell>
          <cell r="O3895">
            <v>0</v>
          </cell>
          <cell r="P3895">
            <v>0</v>
          </cell>
          <cell r="Q3895">
            <v>0</v>
          </cell>
          <cell r="R3895">
            <v>0</v>
          </cell>
          <cell r="T3895">
            <v>0</v>
          </cell>
        </row>
        <row r="3896">
          <cell r="C3896">
            <v>0</v>
          </cell>
          <cell r="D3896">
            <v>0</v>
          </cell>
          <cell r="E3896">
            <v>0</v>
          </cell>
          <cell r="F3896">
            <v>0</v>
          </cell>
          <cell r="G3896">
            <v>0</v>
          </cell>
          <cell r="H3896">
            <v>0</v>
          </cell>
          <cell r="I3896">
            <v>0</v>
          </cell>
          <cell r="J3896">
            <v>0</v>
          </cell>
          <cell r="K3896">
            <v>0</v>
          </cell>
          <cell r="L3896">
            <v>2.9100000000000001E-2</v>
          </cell>
          <cell r="M3896" t="str">
            <v>SUBTOTAL $</v>
          </cell>
          <cell r="N3896">
            <v>0</v>
          </cell>
          <cell r="O3896">
            <v>2700</v>
          </cell>
          <cell r="P3896">
            <v>0</v>
          </cell>
          <cell r="Q3896">
            <v>0</v>
          </cell>
          <cell r="T3896">
            <v>0</v>
          </cell>
        </row>
        <row r="3897">
          <cell r="C3897" t="str">
            <v>IV. MANO DE OBRA</v>
          </cell>
          <cell r="D3897">
            <v>0</v>
          </cell>
          <cell r="E3897">
            <v>0</v>
          </cell>
          <cell r="F3897">
            <v>0</v>
          </cell>
          <cell r="G3897">
            <v>0</v>
          </cell>
          <cell r="H3897">
            <v>0</v>
          </cell>
          <cell r="I3897">
            <v>0</v>
          </cell>
          <cell r="J3897">
            <v>0</v>
          </cell>
          <cell r="K3897">
            <v>0</v>
          </cell>
          <cell r="L3897">
            <v>0</v>
          </cell>
          <cell r="M3897">
            <v>0</v>
          </cell>
          <cell r="N3897">
            <v>0</v>
          </cell>
          <cell r="O3897">
            <v>0</v>
          </cell>
          <cell r="P3897">
            <v>0</v>
          </cell>
          <cell r="Q3897">
            <v>0</v>
          </cell>
          <cell r="T3897">
            <v>0</v>
          </cell>
        </row>
        <row r="3898">
          <cell r="C3898">
            <v>0</v>
          </cell>
          <cell r="D3898">
            <v>0</v>
          </cell>
          <cell r="E3898">
            <v>0</v>
          </cell>
          <cell r="F3898">
            <v>0</v>
          </cell>
          <cell r="G3898">
            <v>0</v>
          </cell>
          <cell r="H3898">
            <v>0</v>
          </cell>
          <cell r="I3898">
            <v>0</v>
          </cell>
          <cell r="J3898">
            <v>0</v>
          </cell>
          <cell r="K3898">
            <v>0</v>
          </cell>
          <cell r="L3898">
            <v>0</v>
          </cell>
          <cell r="M3898">
            <v>0</v>
          </cell>
          <cell r="N3898">
            <v>0</v>
          </cell>
          <cell r="O3898">
            <v>0</v>
          </cell>
          <cell r="P3898">
            <v>0</v>
          </cell>
          <cell r="Q3898">
            <v>0</v>
          </cell>
          <cell r="T3898">
            <v>0</v>
          </cell>
        </row>
        <row r="3899">
          <cell r="C3899" t="str">
            <v>TRABAJADOR</v>
          </cell>
          <cell r="D3899">
            <v>0</v>
          </cell>
          <cell r="E3899">
            <v>0</v>
          </cell>
          <cell r="F3899">
            <v>0</v>
          </cell>
          <cell r="G3899">
            <v>0</v>
          </cell>
          <cell r="H3899">
            <v>0</v>
          </cell>
          <cell r="I3899" t="str">
            <v>CANTIDAD</v>
          </cell>
          <cell r="J3899" t="str">
            <v>JORNAL</v>
          </cell>
          <cell r="K3899" t="str">
            <v>PRESTACIONES</v>
          </cell>
          <cell r="L3899" t="str">
            <v>JORNAL TOTAL</v>
          </cell>
          <cell r="M3899" t="str">
            <v>RENDIMIENTO</v>
          </cell>
          <cell r="N3899">
            <v>0</v>
          </cell>
          <cell r="O3899" t="str">
            <v>Vr. UNITARIO</v>
          </cell>
          <cell r="P3899">
            <v>0</v>
          </cell>
          <cell r="Q3899">
            <v>0</v>
          </cell>
          <cell r="R3899">
            <v>0</v>
          </cell>
          <cell r="T3899">
            <v>0</v>
          </cell>
        </row>
        <row r="3900">
          <cell r="C3900" t="str">
            <v>Oficial</v>
          </cell>
          <cell r="D3900">
            <v>0</v>
          </cell>
          <cell r="E3900">
            <v>0</v>
          </cell>
          <cell r="F3900">
            <v>0</v>
          </cell>
          <cell r="G3900">
            <v>0</v>
          </cell>
          <cell r="H3900">
            <v>0</v>
          </cell>
          <cell r="I3900">
            <v>1</v>
          </cell>
          <cell r="J3900">
            <v>88160</v>
          </cell>
          <cell r="K3900">
            <v>1.6933</v>
          </cell>
          <cell r="L3900">
            <v>149281</v>
          </cell>
          <cell r="M3900">
            <v>10</v>
          </cell>
          <cell r="N3900">
            <v>0</v>
          </cell>
          <cell r="O3900">
            <v>14928</v>
          </cell>
          <cell r="P3900">
            <v>0</v>
          </cell>
          <cell r="Q3900">
            <v>0</v>
          </cell>
          <cell r="R3900">
            <v>7.1</v>
          </cell>
          <cell r="T3900" t="str">
            <v>Oficial</v>
          </cell>
        </row>
        <row r="3901">
          <cell r="C3901" t="str">
            <v>Ayudante Entendido</v>
          </cell>
          <cell r="D3901">
            <v>0</v>
          </cell>
          <cell r="E3901">
            <v>0</v>
          </cell>
          <cell r="F3901">
            <v>0</v>
          </cell>
          <cell r="G3901">
            <v>0</v>
          </cell>
          <cell r="H3901">
            <v>0</v>
          </cell>
          <cell r="I3901">
            <v>1</v>
          </cell>
          <cell r="J3901">
            <v>60367</v>
          </cell>
          <cell r="K3901">
            <v>1.7181</v>
          </cell>
          <cell r="L3901">
            <v>103717</v>
          </cell>
          <cell r="M3901">
            <v>10</v>
          </cell>
          <cell r="N3901">
            <v>0</v>
          </cell>
          <cell r="O3901">
            <v>10372</v>
          </cell>
          <cell r="P3901">
            <v>0</v>
          </cell>
          <cell r="Q3901">
            <v>0</v>
          </cell>
          <cell r="R3901">
            <v>7.1</v>
          </cell>
          <cell r="T3901" t="str">
            <v>Ayudante Entendido</v>
          </cell>
        </row>
        <row r="3902">
          <cell r="C3902" t="str">
            <v>Ayudante Raso</v>
          </cell>
          <cell r="D3902">
            <v>0</v>
          </cell>
          <cell r="E3902">
            <v>0</v>
          </cell>
          <cell r="F3902">
            <v>0</v>
          </cell>
          <cell r="G3902">
            <v>0</v>
          </cell>
          <cell r="H3902">
            <v>0</v>
          </cell>
          <cell r="I3902">
            <v>1</v>
          </cell>
          <cell r="J3902">
            <v>44900</v>
          </cell>
          <cell r="K3902">
            <v>1.744</v>
          </cell>
          <cell r="L3902">
            <v>78306</v>
          </cell>
          <cell r="M3902">
            <v>10</v>
          </cell>
          <cell r="N3902">
            <v>0</v>
          </cell>
          <cell r="O3902">
            <v>7831</v>
          </cell>
          <cell r="P3902">
            <v>0</v>
          </cell>
          <cell r="Q3902">
            <v>0</v>
          </cell>
          <cell r="R3902">
            <v>7.1</v>
          </cell>
          <cell r="T3902" t="str">
            <v>Ayudante Raso</v>
          </cell>
        </row>
        <row r="3903">
          <cell r="C3903">
            <v>0</v>
          </cell>
          <cell r="D3903">
            <v>0</v>
          </cell>
          <cell r="E3903">
            <v>0</v>
          </cell>
          <cell r="F3903">
            <v>0</v>
          </cell>
          <cell r="G3903">
            <v>0</v>
          </cell>
          <cell r="H3903">
            <v>0</v>
          </cell>
          <cell r="I3903">
            <v>0</v>
          </cell>
          <cell r="J3903">
            <v>0</v>
          </cell>
          <cell r="K3903">
            <v>0</v>
          </cell>
          <cell r="L3903">
            <v>0.35649999999999998</v>
          </cell>
          <cell r="M3903" t="str">
            <v>SUBTOTAL $</v>
          </cell>
          <cell r="N3903">
            <v>0</v>
          </cell>
          <cell r="O3903">
            <v>33131</v>
          </cell>
          <cell r="P3903">
            <v>0</v>
          </cell>
          <cell r="Q3903">
            <v>0</v>
          </cell>
          <cell r="T3903">
            <v>0</v>
          </cell>
        </row>
        <row r="3904">
          <cell r="C3904">
            <v>0</v>
          </cell>
          <cell r="D3904">
            <v>0</v>
          </cell>
          <cell r="E3904">
            <v>0</v>
          </cell>
          <cell r="F3904">
            <v>0</v>
          </cell>
          <cell r="G3904">
            <v>0</v>
          </cell>
          <cell r="H3904">
            <v>0</v>
          </cell>
          <cell r="I3904">
            <v>0</v>
          </cell>
          <cell r="J3904">
            <v>0</v>
          </cell>
          <cell r="K3904">
            <v>0</v>
          </cell>
          <cell r="L3904">
            <v>0</v>
          </cell>
          <cell r="M3904">
            <v>0</v>
          </cell>
          <cell r="N3904">
            <v>0</v>
          </cell>
          <cell r="O3904">
            <v>0</v>
          </cell>
          <cell r="P3904">
            <v>0</v>
          </cell>
          <cell r="Q3904">
            <v>0</v>
          </cell>
        </row>
        <row r="3905">
          <cell r="C3905" t="str">
            <v>TOTAL COSTO DIRECTO $</v>
          </cell>
          <cell r="D3905">
            <v>0</v>
          </cell>
          <cell r="E3905">
            <v>0</v>
          </cell>
          <cell r="F3905">
            <v>0</v>
          </cell>
          <cell r="G3905">
            <v>0</v>
          </cell>
          <cell r="H3905">
            <v>0</v>
          </cell>
          <cell r="I3905">
            <v>0</v>
          </cell>
          <cell r="J3905">
            <v>0</v>
          </cell>
          <cell r="K3905">
            <v>0</v>
          </cell>
          <cell r="L3905">
            <v>0</v>
          </cell>
          <cell r="M3905">
            <v>0</v>
          </cell>
          <cell r="N3905">
            <v>0</v>
          </cell>
          <cell r="O3905">
            <v>92941</v>
          </cell>
          <cell r="P3905">
            <v>0</v>
          </cell>
          <cell r="Q3905">
            <v>0</v>
          </cell>
        </row>
        <row r="3906">
          <cell r="C3906" t="str">
            <v>V. COSTOS INDIRECTOS</v>
          </cell>
          <cell r="D3906">
            <v>0</v>
          </cell>
          <cell r="E3906">
            <v>0</v>
          </cell>
          <cell r="F3906">
            <v>0</v>
          </cell>
          <cell r="G3906">
            <v>0</v>
          </cell>
          <cell r="H3906">
            <v>0</v>
          </cell>
          <cell r="I3906">
            <v>0</v>
          </cell>
          <cell r="J3906">
            <v>0</v>
          </cell>
          <cell r="K3906">
            <v>0</v>
          </cell>
          <cell r="L3906">
            <v>0</v>
          </cell>
          <cell r="M3906">
            <v>0</v>
          </cell>
          <cell r="N3906">
            <v>0</v>
          </cell>
          <cell r="O3906">
            <v>0</v>
          </cell>
          <cell r="P3906">
            <v>0</v>
          </cell>
          <cell r="Q3906">
            <v>0</v>
          </cell>
        </row>
        <row r="3907">
          <cell r="C3907">
            <v>0</v>
          </cell>
          <cell r="D3907">
            <v>0</v>
          </cell>
          <cell r="E3907">
            <v>0</v>
          </cell>
          <cell r="F3907">
            <v>0</v>
          </cell>
          <cell r="G3907">
            <v>0</v>
          </cell>
          <cell r="H3907">
            <v>0</v>
          </cell>
          <cell r="I3907">
            <v>0</v>
          </cell>
          <cell r="J3907">
            <v>0</v>
          </cell>
          <cell r="K3907">
            <v>0</v>
          </cell>
          <cell r="L3907">
            <v>0</v>
          </cell>
          <cell r="M3907">
            <v>0</v>
          </cell>
          <cell r="N3907">
            <v>0</v>
          </cell>
          <cell r="O3907">
            <v>0</v>
          </cell>
          <cell r="P3907">
            <v>0</v>
          </cell>
          <cell r="Q3907">
            <v>0</v>
          </cell>
        </row>
        <row r="3908">
          <cell r="C3908" t="str">
            <v>Descripción</v>
          </cell>
          <cell r="D3908">
            <v>0</v>
          </cell>
          <cell r="E3908">
            <v>0</v>
          </cell>
          <cell r="F3908">
            <v>0</v>
          </cell>
          <cell r="G3908">
            <v>0</v>
          </cell>
          <cell r="H3908">
            <v>0</v>
          </cell>
          <cell r="I3908">
            <v>0</v>
          </cell>
          <cell r="J3908">
            <v>0</v>
          </cell>
          <cell r="K3908">
            <v>0</v>
          </cell>
          <cell r="L3908" t="str">
            <v>Porcentaje</v>
          </cell>
          <cell r="M3908" t="str">
            <v>Valor Total</v>
          </cell>
          <cell r="N3908">
            <v>0</v>
          </cell>
          <cell r="O3908">
            <v>0</v>
          </cell>
          <cell r="P3908">
            <v>0</v>
          </cell>
          <cell r="Q3908">
            <v>0</v>
          </cell>
        </row>
        <row r="3909">
          <cell r="C3909" t="str">
            <v>ADMINISTRACION</v>
          </cell>
          <cell r="D3909">
            <v>0</v>
          </cell>
          <cell r="E3909">
            <v>0</v>
          </cell>
          <cell r="F3909">
            <v>0</v>
          </cell>
          <cell r="G3909">
            <v>0</v>
          </cell>
          <cell r="H3909">
            <v>0</v>
          </cell>
          <cell r="I3909">
            <v>0</v>
          </cell>
          <cell r="J3909">
            <v>0</v>
          </cell>
          <cell r="K3909">
            <v>0</v>
          </cell>
          <cell r="L3909">
            <v>0.23930000000000001</v>
          </cell>
          <cell r="M3909">
            <v>22241</v>
          </cell>
          <cell r="N3909">
            <v>0</v>
          </cell>
          <cell r="O3909">
            <v>0</v>
          </cell>
          <cell r="P3909">
            <v>0</v>
          </cell>
          <cell r="Q3909">
            <v>0</v>
          </cell>
        </row>
        <row r="3910">
          <cell r="C3910" t="str">
            <v xml:space="preserve">IMPREVISTOS </v>
          </cell>
          <cell r="D3910">
            <v>0</v>
          </cell>
          <cell r="E3910">
            <v>0</v>
          </cell>
          <cell r="F3910">
            <v>0</v>
          </cell>
          <cell r="G3910">
            <v>0</v>
          </cell>
          <cell r="H3910">
            <v>0</v>
          </cell>
          <cell r="I3910">
            <v>0</v>
          </cell>
          <cell r="J3910">
            <v>0</v>
          </cell>
          <cell r="K3910">
            <v>0</v>
          </cell>
          <cell r="L3910">
            <v>0</v>
          </cell>
          <cell r="M3910">
            <v>0</v>
          </cell>
          <cell r="N3910">
            <v>0</v>
          </cell>
          <cell r="O3910">
            <v>0</v>
          </cell>
          <cell r="P3910">
            <v>0</v>
          </cell>
          <cell r="Q3910">
            <v>0</v>
          </cell>
        </row>
        <row r="3911">
          <cell r="C3911" t="str">
            <v>UTILIDAD</v>
          </cell>
          <cell r="D3911">
            <v>0</v>
          </cell>
          <cell r="E3911">
            <v>0</v>
          </cell>
          <cell r="F3911">
            <v>0</v>
          </cell>
          <cell r="G3911">
            <v>0</v>
          </cell>
          <cell r="H3911">
            <v>0</v>
          </cell>
          <cell r="I3911">
            <v>0</v>
          </cell>
          <cell r="J3911">
            <v>0</v>
          </cell>
          <cell r="K3911">
            <v>0</v>
          </cell>
          <cell r="L3911">
            <v>0.05</v>
          </cell>
          <cell r="M3911">
            <v>4647</v>
          </cell>
          <cell r="N3911">
            <v>0</v>
          </cell>
          <cell r="O3911">
            <v>0</v>
          </cell>
          <cell r="P3911">
            <v>0</v>
          </cell>
          <cell r="Q3911">
            <v>0</v>
          </cell>
        </row>
        <row r="3912">
          <cell r="C3912" t="str">
            <v>SUBTOTAL $</v>
          </cell>
          <cell r="D3912">
            <v>0</v>
          </cell>
          <cell r="E3912">
            <v>0</v>
          </cell>
          <cell r="F3912">
            <v>0</v>
          </cell>
          <cell r="G3912">
            <v>0</v>
          </cell>
          <cell r="H3912">
            <v>0</v>
          </cell>
          <cell r="I3912">
            <v>0</v>
          </cell>
          <cell r="J3912">
            <v>0</v>
          </cell>
          <cell r="K3912">
            <v>0</v>
          </cell>
          <cell r="L3912">
            <v>0</v>
          </cell>
          <cell r="M3912">
            <v>0</v>
          </cell>
          <cell r="N3912">
            <v>0</v>
          </cell>
          <cell r="O3912">
            <v>26888</v>
          </cell>
          <cell r="P3912">
            <v>0</v>
          </cell>
          <cell r="Q3912">
            <v>0</v>
          </cell>
        </row>
        <row r="3913">
          <cell r="C3913">
            <v>0</v>
          </cell>
          <cell r="D3913">
            <v>0</v>
          </cell>
          <cell r="E3913">
            <v>0</v>
          </cell>
          <cell r="F3913">
            <v>0</v>
          </cell>
          <cell r="G3913">
            <v>0</v>
          </cell>
          <cell r="H3913">
            <v>0</v>
          </cell>
          <cell r="I3913">
            <v>0</v>
          </cell>
          <cell r="J3913">
            <v>0</v>
          </cell>
          <cell r="K3913">
            <v>0</v>
          </cell>
          <cell r="L3913">
            <v>0</v>
          </cell>
          <cell r="M3913">
            <v>0</v>
          </cell>
          <cell r="N3913">
            <v>0</v>
          </cell>
          <cell r="O3913">
            <v>0</v>
          </cell>
          <cell r="P3913">
            <v>0</v>
          </cell>
          <cell r="Q3913">
            <v>0</v>
          </cell>
        </row>
        <row r="3914">
          <cell r="C3914" t="str">
            <v>Precio Unitario Total Aproximado al peso $</v>
          </cell>
          <cell r="D3914">
            <v>0</v>
          </cell>
          <cell r="E3914">
            <v>0</v>
          </cell>
          <cell r="F3914">
            <v>0</v>
          </cell>
          <cell r="G3914">
            <v>0</v>
          </cell>
          <cell r="H3914">
            <v>0</v>
          </cell>
          <cell r="I3914">
            <v>0</v>
          </cell>
          <cell r="J3914">
            <v>0</v>
          </cell>
          <cell r="K3914">
            <v>0</v>
          </cell>
          <cell r="L3914">
            <v>0</v>
          </cell>
          <cell r="M3914">
            <v>0</v>
          </cell>
          <cell r="N3914">
            <v>0</v>
          </cell>
          <cell r="O3914">
            <v>119829</v>
          </cell>
          <cell r="P3914">
            <v>0</v>
          </cell>
          <cell r="Q3914">
            <v>0</v>
          </cell>
        </row>
        <row r="3915">
          <cell r="C3915">
            <v>0</v>
          </cell>
          <cell r="D3915">
            <v>0</v>
          </cell>
          <cell r="E3915">
            <v>0</v>
          </cell>
          <cell r="F3915">
            <v>0</v>
          </cell>
          <cell r="G3915">
            <v>0</v>
          </cell>
          <cell r="H3915">
            <v>0</v>
          </cell>
          <cell r="I3915">
            <v>0</v>
          </cell>
          <cell r="J3915">
            <v>0</v>
          </cell>
          <cell r="K3915">
            <v>0</v>
          </cell>
          <cell r="L3915">
            <v>0</v>
          </cell>
          <cell r="M3915">
            <v>0</v>
          </cell>
          <cell r="N3915">
            <v>0</v>
          </cell>
          <cell r="O3915">
            <v>0</v>
          </cell>
          <cell r="P3915">
            <v>0</v>
          </cell>
          <cell r="Q3915">
            <v>0</v>
          </cell>
        </row>
        <row r="3916">
          <cell r="C3916">
            <v>0</v>
          </cell>
          <cell r="D3916">
            <v>0</v>
          </cell>
          <cell r="E3916">
            <v>0</v>
          </cell>
          <cell r="F3916">
            <v>0</v>
          </cell>
          <cell r="G3916">
            <v>0</v>
          </cell>
          <cell r="H3916">
            <v>0</v>
          </cell>
          <cell r="I3916">
            <v>0</v>
          </cell>
          <cell r="J3916">
            <v>0</v>
          </cell>
          <cell r="K3916">
            <v>0</v>
          </cell>
          <cell r="L3916">
            <v>0</v>
          </cell>
          <cell r="M3916">
            <v>0</v>
          </cell>
          <cell r="N3916">
            <v>0</v>
          </cell>
          <cell r="O3916">
            <v>0</v>
          </cell>
          <cell r="P3916">
            <v>0</v>
          </cell>
          <cell r="Q3916">
            <v>0</v>
          </cell>
        </row>
        <row r="3917">
          <cell r="C3917">
            <v>0</v>
          </cell>
          <cell r="D3917">
            <v>0</v>
          </cell>
          <cell r="E3917">
            <v>0</v>
          </cell>
          <cell r="F3917">
            <v>0</v>
          </cell>
          <cell r="G3917">
            <v>0</v>
          </cell>
          <cell r="H3917" t="str">
            <v>Firma</v>
          </cell>
          <cell r="I3917">
            <v>0</v>
          </cell>
          <cell r="J3917">
            <v>0</v>
          </cell>
          <cell r="K3917">
            <v>0</v>
          </cell>
          <cell r="L3917">
            <v>0</v>
          </cell>
          <cell r="M3917">
            <v>0</v>
          </cell>
          <cell r="N3917">
            <v>0</v>
          </cell>
          <cell r="O3917">
            <v>0</v>
          </cell>
          <cell r="P3917">
            <v>0</v>
          </cell>
          <cell r="Q3917">
            <v>0</v>
          </cell>
        </row>
        <row r="3918">
          <cell r="C3918">
            <v>0</v>
          </cell>
          <cell r="D3918">
            <v>0</v>
          </cell>
          <cell r="E3918">
            <v>0</v>
          </cell>
          <cell r="F3918">
            <v>0</v>
          </cell>
          <cell r="G3918">
            <v>0</v>
          </cell>
          <cell r="H3918" t="str">
            <v>Nombre:</v>
          </cell>
          <cell r="I3918">
            <v>0</v>
          </cell>
          <cell r="J3918">
            <v>0</v>
          </cell>
          <cell r="K3918">
            <v>0</v>
          </cell>
          <cell r="L3918">
            <v>0</v>
          </cell>
          <cell r="M3918">
            <v>0</v>
          </cell>
          <cell r="N3918">
            <v>0</v>
          </cell>
          <cell r="O3918">
            <v>0</v>
          </cell>
          <cell r="P3918">
            <v>0</v>
          </cell>
          <cell r="Q3918">
            <v>0</v>
          </cell>
        </row>
        <row r="3919">
          <cell r="C3919">
            <v>0</v>
          </cell>
          <cell r="D3919">
            <v>0</v>
          </cell>
          <cell r="E3919">
            <v>0</v>
          </cell>
          <cell r="F3919">
            <v>0</v>
          </cell>
          <cell r="G3919">
            <v>0</v>
          </cell>
          <cell r="H3919" t="str">
            <v>Representante Legal del Contratista o su Apoderado</v>
          </cell>
          <cell r="I3919">
            <v>0</v>
          </cell>
          <cell r="J3919">
            <v>0</v>
          </cell>
          <cell r="K3919">
            <v>0</v>
          </cell>
          <cell r="L3919">
            <v>0</v>
          </cell>
          <cell r="M3919">
            <v>0</v>
          </cell>
          <cell r="N3919">
            <v>0</v>
          </cell>
          <cell r="O3919">
            <v>0</v>
          </cell>
          <cell r="P3919">
            <v>0</v>
          </cell>
          <cell r="Q3919">
            <v>0</v>
          </cell>
        </row>
        <row r="3920">
          <cell r="C3920">
            <v>0</v>
          </cell>
          <cell r="D3920">
            <v>0</v>
          </cell>
          <cell r="E3920">
            <v>0</v>
          </cell>
          <cell r="F3920">
            <v>0</v>
          </cell>
          <cell r="G3920">
            <v>0</v>
          </cell>
          <cell r="H3920" t="str">
            <v>Matricula No. :</v>
          </cell>
          <cell r="I3920">
            <v>0</v>
          </cell>
          <cell r="J3920">
            <v>0</v>
          </cell>
          <cell r="K3920">
            <v>0</v>
          </cell>
          <cell r="L3920">
            <v>0</v>
          </cell>
          <cell r="M3920">
            <v>0</v>
          </cell>
          <cell r="N3920">
            <v>0</v>
          </cell>
          <cell r="O3920">
            <v>0</v>
          </cell>
          <cell r="P3920">
            <v>0</v>
          </cell>
          <cell r="Q3920">
            <v>0</v>
          </cell>
        </row>
        <row r="3921">
          <cell r="C3921">
            <v>0</v>
          </cell>
          <cell r="D3921">
            <v>0</v>
          </cell>
          <cell r="E3921">
            <v>0</v>
          </cell>
          <cell r="F3921">
            <v>0</v>
          </cell>
          <cell r="G3921">
            <v>0</v>
          </cell>
          <cell r="H3921" t="str">
            <v xml:space="preserve"> </v>
          </cell>
          <cell r="I3921">
            <v>0</v>
          </cell>
          <cell r="J3921">
            <v>0</v>
          </cell>
          <cell r="K3921">
            <v>0</v>
          </cell>
          <cell r="L3921">
            <v>0</v>
          </cell>
          <cell r="M3921">
            <v>0</v>
          </cell>
          <cell r="N3921">
            <v>0</v>
          </cell>
          <cell r="O3921">
            <v>0</v>
          </cell>
          <cell r="P3921">
            <v>0</v>
          </cell>
          <cell r="Q3921">
            <v>0</v>
          </cell>
        </row>
        <row r="3922">
          <cell r="C3922" t="str">
            <v>OBSERVACIONES INTERVENTORÍA</v>
          </cell>
          <cell r="D3922">
            <v>0</v>
          </cell>
          <cell r="E3922">
            <v>0</v>
          </cell>
          <cell r="F3922">
            <v>0</v>
          </cell>
          <cell r="G3922">
            <v>0</v>
          </cell>
          <cell r="H3922">
            <v>0</v>
          </cell>
          <cell r="I3922">
            <v>0</v>
          </cell>
          <cell r="J3922">
            <v>0</v>
          </cell>
          <cell r="K3922">
            <v>0</v>
          </cell>
          <cell r="L3922">
            <v>0</v>
          </cell>
          <cell r="M3922">
            <v>0</v>
          </cell>
          <cell r="N3922">
            <v>0</v>
          </cell>
          <cell r="O3922">
            <v>0</v>
          </cell>
          <cell r="P3922">
            <v>0</v>
          </cell>
          <cell r="Q3922">
            <v>0</v>
          </cell>
        </row>
        <row r="3923">
          <cell r="C3923">
            <v>0</v>
          </cell>
          <cell r="D3923">
            <v>0</v>
          </cell>
          <cell r="E3923">
            <v>0</v>
          </cell>
          <cell r="F3923">
            <v>0</v>
          </cell>
          <cell r="G3923">
            <v>0</v>
          </cell>
          <cell r="H3923">
            <v>0</v>
          </cell>
          <cell r="I3923">
            <v>0</v>
          </cell>
          <cell r="J3923">
            <v>0</v>
          </cell>
          <cell r="K3923">
            <v>0</v>
          </cell>
          <cell r="L3923">
            <v>0</v>
          </cell>
          <cell r="M3923">
            <v>0</v>
          </cell>
          <cell r="N3923">
            <v>0</v>
          </cell>
          <cell r="O3923">
            <v>0</v>
          </cell>
          <cell r="P3923">
            <v>0</v>
          </cell>
          <cell r="Q3923">
            <v>0</v>
          </cell>
        </row>
        <row r="3924">
          <cell r="C3924">
            <v>0</v>
          </cell>
          <cell r="D3924">
            <v>0</v>
          </cell>
          <cell r="E3924">
            <v>0</v>
          </cell>
          <cell r="F3924">
            <v>0</v>
          </cell>
          <cell r="G3924">
            <v>0</v>
          </cell>
          <cell r="H3924">
            <v>0</v>
          </cell>
          <cell r="I3924">
            <v>0</v>
          </cell>
          <cell r="J3924">
            <v>0</v>
          </cell>
          <cell r="K3924">
            <v>0</v>
          </cell>
          <cell r="L3924">
            <v>0</v>
          </cell>
          <cell r="M3924">
            <v>0</v>
          </cell>
          <cell r="N3924">
            <v>0</v>
          </cell>
          <cell r="O3924">
            <v>0</v>
          </cell>
          <cell r="P3924">
            <v>0</v>
          </cell>
          <cell r="Q3924">
            <v>0</v>
          </cell>
        </row>
        <row r="3925">
          <cell r="C3925">
            <v>0</v>
          </cell>
          <cell r="D3925">
            <v>0</v>
          </cell>
          <cell r="E3925">
            <v>0</v>
          </cell>
          <cell r="F3925">
            <v>0</v>
          </cell>
          <cell r="G3925">
            <v>0</v>
          </cell>
          <cell r="H3925">
            <v>0</v>
          </cell>
          <cell r="I3925">
            <v>0</v>
          </cell>
          <cell r="J3925">
            <v>0</v>
          </cell>
          <cell r="K3925">
            <v>0</v>
          </cell>
          <cell r="L3925">
            <v>0</v>
          </cell>
          <cell r="M3925">
            <v>0</v>
          </cell>
          <cell r="N3925">
            <v>0</v>
          </cell>
          <cell r="O3925">
            <v>0</v>
          </cell>
          <cell r="P3925">
            <v>0</v>
          </cell>
          <cell r="Q3925">
            <v>0</v>
          </cell>
        </row>
        <row r="3926">
          <cell r="C3926" t="str">
            <v>APROBACIÓN POR INTERVENTORÍA</v>
          </cell>
          <cell r="D3926">
            <v>0</v>
          </cell>
          <cell r="E3926">
            <v>0</v>
          </cell>
          <cell r="F3926">
            <v>0</v>
          </cell>
          <cell r="G3926">
            <v>0</v>
          </cell>
          <cell r="H3926">
            <v>0</v>
          </cell>
          <cell r="I3926">
            <v>0</v>
          </cell>
          <cell r="J3926">
            <v>0</v>
          </cell>
          <cell r="K3926">
            <v>0</v>
          </cell>
          <cell r="L3926">
            <v>0</v>
          </cell>
          <cell r="M3926">
            <v>0</v>
          </cell>
          <cell r="N3926">
            <v>0</v>
          </cell>
          <cell r="O3926">
            <v>0</v>
          </cell>
          <cell r="P3926">
            <v>0</v>
          </cell>
          <cell r="Q3926">
            <v>0</v>
          </cell>
        </row>
        <row r="3927">
          <cell r="C3927"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3927">
            <v>0</v>
          </cell>
          <cell r="E3927">
            <v>0</v>
          </cell>
          <cell r="F3927">
            <v>0</v>
          </cell>
          <cell r="G3927">
            <v>0</v>
          </cell>
          <cell r="H3927">
            <v>0</v>
          </cell>
          <cell r="I3927">
            <v>0</v>
          </cell>
          <cell r="J3927">
            <v>0</v>
          </cell>
          <cell r="K3927">
            <v>0</v>
          </cell>
          <cell r="L3927">
            <v>0</v>
          </cell>
          <cell r="M3927">
            <v>0</v>
          </cell>
          <cell r="N3927">
            <v>0</v>
          </cell>
          <cell r="O3927">
            <v>0</v>
          </cell>
          <cell r="P3927">
            <v>0</v>
          </cell>
          <cell r="Q3927">
            <v>0</v>
          </cell>
        </row>
        <row r="3928">
          <cell r="C3928">
            <v>0</v>
          </cell>
          <cell r="D3928">
            <v>0</v>
          </cell>
          <cell r="E3928">
            <v>0</v>
          </cell>
          <cell r="F3928">
            <v>0</v>
          </cell>
          <cell r="G3928">
            <v>0</v>
          </cell>
          <cell r="H3928">
            <v>0</v>
          </cell>
          <cell r="I3928">
            <v>0</v>
          </cell>
          <cell r="J3928">
            <v>0</v>
          </cell>
          <cell r="K3928">
            <v>0</v>
          </cell>
          <cell r="L3928">
            <v>0</v>
          </cell>
          <cell r="M3928">
            <v>0</v>
          </cell>
          <cell r="N3928">
            <v>0</v>
          </cell>
          <cell r="O3928">
            <v>0</v>
          </cell>
          <cell r="P3928">
            <v>0</v>
          </cell>
          <cell r="Q3928">
            <v>0</v>
          </cell>
        </row>
        <row r="3929">
          <cell r="C3929"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3929">
            <v>0</v>
          </cell>
          <cell r="E3929">
            <v>0</v>
          </cell>
          <cell r="F3929">
            <v>0</v>
          </cell>
          <cell r="G3929">
            <v>0</v>
          </cell>
          <cell r="H3929">
            <v>0</v>
          </cell>
          <cell r="I3929">
            <v>0</v>
          </cell>
          <cell r="J3929">
            <v>0</v>
          </cell>
          <cell r="K3929">
            <v>0</v>
          </cell>
          <cell r="L3929">
            <v>0</v>
          </cell>
          <cell r="M3929">
            <v>0</v>
          </cell>
          <cell r="N3929">
            <v>0</v>
          </cell>
          <cell r="O3929">
            <v>0</v>
          </cell>
          <cell r="P3929">
            <v>0</v>
          </cell>
          <cell r="Q3929">
            <v>0</v>
          </cell>
        </row>
        <row r="3930">
          <cell r="C3930">
            <v>0</v>
          </cell>
          <cell r="D3930">
            <v>0</v>
          </cell>
          <cell r="E3930">
            <v>0</v>
          </cell>
          <cell r="F3930">
            <v>0</v>
          </cell>
          <cell r="G3930">
            <v>0</v>
          </cell>
          <cell r="H3930">
            <v>0</v>
          </cell>
          <cell r="I3930">
            <v>0</v>
          </cell>
          <cell r="J3930">
            <v>0</v>
          </cell>
          <cell r="K3930">
            <v>0</v>
          </cell>
          <cell r="L3930">
            <v>0</v>
          </cell>
          <cell r="M3930">
            <v>0</v>
          </cell>
          <cell r="N3930">
            <v>0</v>
          </cell>
          <cell r="O3930">
            <v>0</v>
          </cell>
          <cell r="P3930">
            <v>0</v>
          </cell>
          <cell r="Q3930">
            <v>0</v>
          </cell>
        </row>
        <row r="3931">
          <cell r="C3931">
            <v>0</v>
          </cell>
          <cell r="D3931">
            <v>0</v>
          </cell>
          <cell r="E3931">
            <v>0</v>
          </cell>
          <cell r="F3931">
            <v>0</v>
          </cell>
          <cell r="G3931">
            <v>0</v>
          </cell>
          <cell r="H3931">
            <v>0</v>
          </cell>
          <cell r="I3931">
            <v>0</v>
          </cell>
          <cell r="J3931">
            <v>0</v>
          </cell>
          <cell r="K3931">
            <v>0</v>
          </cell>
          <cell r="L3931">
            <v>0</v>
          </cell>
          <cell r="M3931">
            <v>0</v>
          </cell>
          <cell r="N3931">
            <v>0</v>
          </cell>
          <cell r="O3931">
            <v>0</v>
          </cell>
          <cell r="P3931">
            <v>0</v>
          </cell>
          <cell r="Q3931">
            <v>0</v>
          </cell>
        </row>
        <row r="3932">
          <cell r="C3932">
            <v>0</v>
          </cell>
          <cell r="D3932">
            <v>0</v>
          </cell>
          <cell r="E3932">
            <v>0</v>
          </cell>
          <cell r="F3932">
            <v>0</v>
          </cell>
          <cell r="G3932">
            <v>0</v>
          </cell>
          <cell r="H3932" t="str">
            <v>Firma</v>
          </cell>
          <cell r="I3932">
            <v>0</v>
          </cell>
          <cell r="J3932">
            <v>0</v>
          </cell>
          <cell r="K3932">
            <v>0</v>
          </cell>
          <cell r="L3932">
            <v>0</v>
          </cell>
          <cell r="M3932">
            <v>0</v>
          </cell>
          <cell r="N3932">
            <v>0</v>
          </cell>
          <cell r="O3932">
            <v>0</v>
          </cell>
          <cell r="P3932">
            <v>0</v>
          </cell>
          <cell r="Q3932">
            <v>0</v>
          </cell>
        </row>
        <row r="3933">
          <cell r="C3933">
            <v>0</v>
          </cell>
          <cell r="D3933">
            <v>0</v>
          </cell>
          <cell r="E3933">
            <v>0</v>
          </cell>
          <cell r="F3933">
            <v>0</v>
          </cell>
          <cell r="G3933">
            <v>0</v>
          </cell>
          <cell r="H3933" t="str">
            <v>Nombre:</v>
          </cell>
          <cell r="I3933">
            <v>0</v>
          </cell>
          <cell r="J3933">
            <v>0</v>
          </cell>
          <cell r="K3933">
            <v>0</v>
          </cell>
          <cell r="L3933">
            <v>0</v>
          </cell>
          <cell r="M3933">
            <v>0</v>
          </cell>
          <cell r="N3933">
            <v>0</v>
          </cell>
          <cell r="O3933">
            <v>0</v>
          </cell>
          <cell r="P3933">
            <v>0</v>
          </cell>
          <cell r="Q3933">
            <v>0</v>
          </cell>
        </row>
        <row r="3934">
          <cell r="C3934">
            <v>0</v>
          </cell>
          <cell r="D3934">
            <v>0</v>
          </cell>
          <cell r="E3934">
            <v>0</v>
          </cell>
          <cell r="F3934">
            <v>0</v>
          </cell>
          <cell r="G3934">
            <v>0</v>
          </cell>
          <cell r="H3934" t="str">
            <v>Representante Legal del Interventor o su Apoderado</v>
          </cell>
          <cell r="I3934">
            <v>0</v>
          </cell>
          <cell r="J3934">
            <v>0</v>
          </cell>
          <cell r="K3934">
            <v>0</v>
          </cell>
          <cell r="L3934">
            <v>0</v>
          </cell>
          <cell r="M3934">
            <v>0</v>
          </cell>
          <cell r="N3934">
            <v>0</v>
          </cell>
          <cell r="O3934">
            <v>0</v>
          </cell>
          <cell r="P3934">
            <v>0</v>
          </cell>
          <cell r="Q3934">
            <v>0</v>
          </cell>
        </row>
        <row r="3935">
          <cell r="C3935">
            <v>0</v>
          </cell>
          <cell r="D3935">
            <v>0</v>
          </cell>
          <cell r="E3935">
            <v>0</v>
          </cell>
          <cell r="F3935">
            <v>0</v>
          </cell>
          <cell r="G3935">
            <v>0</v>
          </cell>
          <cell r="H3935" t="str">
            <v>Matricula No. :</v>
          </cell>
          <cell r="I3935">
            <v>0</v>
          </cell>
          <cell r="J3935">
            <v>0</v>
          </cell>
          <cell r="K3935">
            <v>0</v>
          </cell>
          <cell r="L3935">
            <v>0</v>
          </cell>
          <cell r="M3935">
            <v>0</v>
          </cell>
          <cell r="N3935">
            <v>0</v>
          </cell>
          <cell r="O3935">
            <v>0</v>
          </cell>
          <cell r="P3935">
            <v>0</v>
          </cell>
          <cell r="Q3935">
            <v>0</v>
          </cell>
        </row>
        <row r="3936">
          <cell r="C3936">
            <v>0</v>
          </cell>
          <cell r="D3936">
            <v>0</v>
          </cell>
          <cell r="E3936">
            <v>0</v>
          </cell>
          <cell r="F3936">
            <v>0</v>
          </cell>
          <cell r="G3936">
            <v>0</v>
          </cell>
          <cell r="H3936">
            <v>0</v>
          </cell>
          <cell r="I3936">
            <v>0</v>
          </cell>
          <cell r="J3936">
            <v>0</v>
          </cell>
          <cell r="K3936">
            <v>0</v>
          </cell>
          <cell r="L3936">
            <v>0</v>
          </cell>
          <cell r="M3936">
            <v>0</v>
          </cell>
          <cell r="N3936">
            <v>0</v>
          </cell>
          <cell r="O3936">
            <v>0</v>
          </cell>
          <cell r="P3936">
            <v>0</v>
          </cell>
          <cell r="Q3936">
            <v>0</v>
          </cell>
        </row>
        <row r="3937">
          <cell r="C3937">
            <v>0</v>
          </cell>
          <cell r="D3937">
            <v>0</v>
          </cell>
          <cell r="E3937">
            <v>0</v>
          </cell>
          <cell r="F3937">
            <v>0</v>
          </cell>
          <cell r="G3937">
            <v>0</v>
          </cell>
          <cell r="H3937">
            <v>0</v>
          </cell>
          <cell r="I3937">
            <v>0</v>
          </cell>
          <cell r="J3937">
            <v>0</v>
          </cell>
          <cell r="K3937">
            <v>0</v>
          </cell>
          <cell r="L3937">
            <v>0</v>
          </cell>
          <cell r="M3937">
            <v>0</v>
          </cell>
          <cell r="N3937">
            <v>0</v>
          </cell>
          <cell r="O3937">
            <v>0</v>
          </cell>
          <cell r="P3937">
            <v>0</v>
          </cell>
          <cell r="Q3937">
            <v>0</v>
          </cell>
        </row>
        <row r="3939">
          <cell r="C3939">
            <v>0</v>
          </cell>
          <cell r="D3939">
            <v>0</v>
          </cell>
          <cell r="E3939">
            <v>0</v>
          </cell>
          <cell r="F3939">
            <v>0</v>
          </cell>
          <cell r="G3939">
            <v>0</v>
          </cell>
          <cell r="H3939">
            <v>0</v>
          </cell>
          <cell r="I3939">
            <v>0</v>
          </cell>
          <cell r="J3939">
            <v>0</v>
          </cell>
          <cell r="K3939">
            <v>0</v>
          </cell>
          <cell r="L3939">
            <v>0</v>
          </cell>
          <cell r="M3939">
            <v>0</v>
          </cell>
          <cell r="N3939">
            <v>0</v>
          </cell>
          <cell r="O3939">
            <v>0</v>
          </cell>
          <cell r="P3939">
            <v>0</v>
          </cell>
          <cell r="Q3939">
            <v>0</v>
          </cell>
        </row>
        <row r="3940">
          <cell r="C3940" t="str">
            <v>Formulario 1 - Propuesta económica  - Documento tipo de selección abreviada de menor cuantía - versión 2</v>
          </cell>
          <cell r="D3940">
            <v>0</v>
          </cell>
          <cell r="E3940">
            <v>0</v>
          </cell>
          <cell r="F3940">
            <v>0</v>
          </cell>
          <cell r="G3940">
            <v>0</v>
          </cell>
          <cell r="H3940">
            <v>0</v>
          </cell>
          <cell r="I3940">
            <v>0</v>
          </cell>
          <cell r="J3940">
            <v>0</v>
          </cell>
          <cell r="K3940">
            <v>0</v>
          </cell>
          <cell r="L3940">
            <v>0</v>
          </cell>
          <cell r="M3940">
            <v>0</v>
          </cell>
          <cell r="N3940">
            <v>0</v>
          </cell>
          <cell r="O3940">
            <v>0</v>
          </cell>
          <cell r="P3940">
            <v>0</v>
          </cell>
          <cell r="Q3940">
            <v>0</v>
          </cell>
        </row>
        <row r="3941">
          <cell r="C3941" t="str">
            <v>Código</v>
          </cell>
          <cell r="D3941" t="str">
            <v>CCE-EICP-FM-25</v>
          </cell>
          <cell r="E3941" t="str">
            <v>Versión</v>
          </cell>
          <cell r="F3941">
            <v>2</v>
          </cell>
          <cell r="G3941">
            <v>0</v>
          </cell>
          <cell r="H3941">
            <v>0</v>
          </cell>
          <cell r="I3941">
            <v>0</v>
          </cell>
          <cell r="J3941">
            <v>0</v>
          </cell>
          <cell r="K3941">
            <v>0</v>
          </cell>
          <cell r="L3941">
            <v>0</v>
          </cell>
          <cell r="M3941">
            <v>0</v>
          </cell>
          <cell r="N3941">
            <v>0</v>
          </cell>
          <cell r="O3941">
            <v>0</v>
          </cell>
          <cell r="P3941">
            <v>0</v>
          </cell>
          <cell r="Q3941">
            <v>0</v>
          </cell>
        </row>
        <row r="3942">
          <cell r="C3942">
            <v>0</v>
          </cell>
          <cell r="D3942">
            <v>0</v>
          </cell>
          <cell r="E3942">
            <v>0</v>
          </cell>
          <cell r="F3942">
            <v>0</v>
          </cell>
          <cell r="G3942">
            <v>0</v>
          </cell>
          <cell r="H3942">
            <v>0</v>
          </cell>
          <cell r="I3942">
            <v>0</v>
          </cell>
          <cell r="J3942">
            <v>0</v>
          </cell>
          <cell r="K3942">
            <v>0</v>
          </cell>
          <cell r="L3942">
            <v>0</v>
          </cell>
          <cell r="M3942">
            <v>0</v>
          </cell>
          <cell r="N3942">
            <v>0</v>
          </cell>
          <cell r="O3942">
            <v>0</v>
          </cell>
          <cell r="P3942">
            <v>0</v>
          </cell>
          <cell r="Q3942">
            <v>0</v>
          </cell>
        </row>
        <row r="3943">
          <cell r="C3943" t="str">
            <v>[La entidad podrá utilizar este formato para la presentación de los análisis de precios unitarios el contratista en la oportunidad prevista en el numeral 8.1. del Documento Base]</v>
          </cell>
          <cell r="D3943">
            <v>0</v>
          </cell>
          <cell r="E3943">
            <v>0</v>
          </cell>
          <cell r="F3943">
            <v>0</v>
          </cell>
          <cell r="G3943">
            <v>0</v>
          </cell>
          <cell r="H3943">
            <v>0</v>
          </cell>
          <cell r="I3943">
            <v>0</v>
          </cell>
          <cell r="J3943">
            <v>0</v>
          </cell>
          <cell r="K3943">
            <v>0</v>
          </cell>
          <cell r="L3943">
            <v>0</v>
          </cell>
          <cell r="M3943">
            <v>0</v>
          </cell>
          <cell r="N3943">
            <v>0</v>
          </cell>
          <cell r="O3943">
            <v>0</v>
          </cell>
          <cell r="P3943">
            <v>0</v>
          </cell>
          <cell r="Q3943">
            <v>0</v>
          </cell>
        </row>
        <row r="3944">
          <cell r="C3944">
            <v>0</v>
          </cell>
          <cell r="D3944">
            <v>0</v>
          </cell>
          <cell r="E3944">
            <v>0</v>
          </cell>
          <cell r="F3944">
            <v>0</v>
          </cell>
          <cell r="G3944">
            <v>0</v>
          </cell>
          <cell r="H3944">
            <v>0</v>
          </cell>
          <cell r="I3944">
            <v>0</v>
          </cell>
          <cell r="J3944">
            <v>0</v>
          </cell>
          <cell r="K3944">
            <v>0</v>
          </cell>
          <cell r="L3944">
            <v>0</v>
          </cell>
          <cell r="M3944">
            <v>0</v>
          </cell>
          <cell r="N3944">
            <v>0</v>
          </cell>
          <cell r="O3944">
            <v>0</v>
          </cell>
          <cell r="P3944">
            <v>0</v>
          </cell>
          <cell r="Q3944">
            <v>0</v>
          </cell>
        </row>
        <row r="3945">
          <cell r="C3945">
            <v>0</v>
          </cell>
          <cell r="D3945">
            <v>0</v>
          </cell>
          <cell r="E3945">
            <v>0</v>
          </cell>
          <cell r="F3945">
            <v>0</v>
          </cell>
          <cell r="G3945">
            <v>0</v>
          </cell>
          <cell r="H3945">
            <v>0</v>
          </cell>
          <cell r="I3945">
            <v>0</v>
          </cell>
          <cell r="J3945">
            <v>0</v>
          </cell>
          <cell r="K3945">
            <v>0</v>
          </cell>
          <cell r="L3945">
            <v>0</v>
          </cell>
          <cell r="M3945">
            <v>0</v>
          </cell>
          <cell r="N3945">
            <v>0</v>
          </cell>
          <cell r="O3945">
            <v>0</v>
          </cell>
          <cell r="P3945">
            <v>0</v>
          </cell>
          <cell r="Q3945">
            <v>0</v>
          </cell>
        </row>
        <row r="3946">
          <cell r="C3946">
            <v>0</v>
          </cell>
          <cell r="D3946" t="str">
            <v>MUNICIPIO DE CONCORDIA, ANTIOQUIA</v>
          </cell>
          <cell r="E3946">
            <v>0</v>
          </cell>
          <cell r="F3946">
            <v>0</v>
          </cell>
          <cell r="G3946">
            <v>0</v>
          </cell>
          <cell r="H3946">
            <v>0</v>
          </cell>
          <cell r="I3946">
            <v>0</v>
          </cell>
          <cell r="J3946">
            <v>0</v>
          </cell>
          <cell r="K3946">
            <v>0</v>
          </cell>
          <cell r="L3946">
            <v>0</v>
          </cell>
          <cell r="M3946">
            <v>0</v>
          </cell>
          <cell r="N3946">
            <v>0</v>
          </cell>
          <cell r="O3946">
            <v>0</v>
          </cell>
          <cell r="P3946">
            <v>0</v>
          </cell>
          <cell r="Q3946">
            <v>0</v>
          </cell>
        </row>
        <row r="3947">
          <cell r="C3947">
            <v>0</v>
          </cell>
          <cell r="D3947">
            <v>0</v>
          </cell>
          <cell r="E3947">
            <v>0</v>
          </cell>
          <cell r="F3947">
            <v>0</v>
          </cell>
          <cell r="G3947">
            <v>0</v>
          </cell>
          <cell r="H3947">
            <v>0</v>
          </cell>
          <cell r="I3947">
            <v>0</v>
          </cell>
          <cell r="J3947">
            <v>0</v>
          </cell>
          <cell r="K3947">
            <v>0</v>
          </cell>
          <cell r="L3947" t="str">
            <v>VERSIÓN</v>
          </cell>
          <cell r="M3947">
            <v>0</v>
          </cell>
          <cell r="N3947">
            <v>0</v>
          </cell>
          <cell r="O3947">
            <v>0</v>
          </cell>
          <cell r="P3947">
            <v>0</v>
          </cell>
          <cell r="Q3947">
            <v>0</v>
          </cell>
        </row>
        <row r="3948">
          <cell r="C3948">
            <v>0</v>
          </cell>
          <cell r="D3948" t="str">
            <v xml:space="preserve">[NÚMERO DEL PROCESO] </v>
          </cell>
          <cell r="E3948">
            <v>0</v>
          </cell>
          <cell r="F3948">
            <v>0</v>
          </cell>
          <cell r="G3948">
            <v>0</v>
          </cell>
          <cell r="H3948">
            <v>0</v>
          </cell>
          <cell r="I3948">
            <v>0</v>
          </cell>
          <cell r="J3948">
            <v>0</v>
          </cell>
          <cell r="K3948">
            <v>0</v>
          </cell>
          <cell r="L3948">
            <v>0</v>
          </cell>
          <cell r="M3948">
            <v>0</v>
          </cell>
          <cell r="N3948">
            <v>0</v>
          </cell>
          <cell r="O3948">
            <v>0</v>
          </cell>
          <cell r="P3948">
            <v>0</v>
          </cell>
          <cell r="Q3948">
            <v>0</v>
          </cell>
        </row>
        <row r="3949">
          <cell r="C3949">
            <v>0</v>
          </cell>
          <cell r="D3949">
            <v>0</v>
          </cell>
          <cell r="E3949">
            <v>0</v>
          </cell>
          <cell r="F3949">
            <v>0</v>
          </cell>
          <cell r="G3949">
            <v>0</v>
          </cell>
          <cell r="H3949">
            <v>0</v>
          </cell>
          <cell r="I3949">
            <v>0</v>
          </cell>
          <cell r="J3949">
            <v>0</v>
          </cell>
          <cell r="K3949">
            <v>0</v>
          </cell>
          <cell r="L3949" t="str">
            <v>PÁGINA</v>
          </cell>
          <cell r="M3949">
            <v>1</v>
          </cell>
          <cell r="N3949" t="str">
            <v>DE</v>
          </cell>
          <cell r="O3949">
            <v>1</v>
          </cell>
          <cell r="P3949">
            <v>0</v>
          </cell>
          <cell r="Q3949">
            <v>0</v>
          </cell>
        </row>
        <row r="3950">
          <cell r="C3950">
            <v>0</v>
          </cell>
          <cell r="D3950" t="str">
            <v xml:space="preserve">ANALISIS DE PRECIOS UNITARIOS </v>
          </cell>
          <cell r="E3950">
            <v>0</v>
          </cell>
          <cell r="F3950">
            <v>0</v>
          </cell>
          <cell r="G3950">
            <v>0</v>
          </cell>
          <cell r="H3950">
            <v>0</v>
          </cell>
          <cell r="I3950">
            <v>0</v>
          </cell>
          <cell r="J3950">
            <v>0</v>
          </cell>
          <cell r="K3950">
            <v>0</v>
          </cell>
          <cell r="L3950">
            <v>0</v>
          </cell>
          <cell r="M3950">
            <v>0</v>
          </cell>
          <cell r="N3950">
            <v>0</v>
          </cell>
          <cell r="O3950">
            <v>0</v>
          </cell>
          <cell r="P3950">
            <v>0</v>
          </cell>
          <cell r="Q3950">
            <v>0</v>
          </cell>
        </row>
        <row r="3951">
          <cell r="C3951">
            <v>0</v>
          </cell>
          <cell r="D3951">
            <v>0</v>
          </cell>
          <cell r="E3951">
            <v>0</v>
          </cell>
          <cell r="F3951">
            <v>0</v>
          </cell>
          <cell r="G3951">
            <v>0</v>
          </cell>
          <cell r="H3951">
            <v>0</v>
          </cell>
          <cell r="I3951">
            <v>0</v>
          </cell>
          <cell r="J3951">
            <v>0</v>
          </cell>
          <cell r="K3951">
            <v>0</v>
          </cell>
          <cell r="L3951">
            <v>0</v>
          </cell>
          <cell r="M3951">
            <v>0</v>
          </cell>
          <cell r="N3951">
            <v>0</v>
          </cell>
          <cell r="O3951">
            <v>0</v>
          </cell>
          <cell r="P3951">
            <v>0</v>
          </cell>
          <cell r="Q3951">
            <v>0</v>
          </cell>
        </row>
        <row r="3952">
          <cell r="C3952">
            <v>0</v>
          </cell>
          <cell r="D3952">
            <v>0</v>
          </cell>
          <cell r="E3952">
            <v>0</v>
          </cell>
          <cell r="F3952">
            <v>0</v>
          </cell>
          <cell r="G3952">
            <v>0</v>
          </cell>
          <cell r="H3952">
            <v>0</v>
          </cell>
          <cell r="I3952">
            <v>0</v>
          </cell>
          <cell r="J3952">
            <v>0</v>
          </cell>
          <cell r="K3952">
            <v>0</v>
          </cell>
          <cell r="L3952" t="str">
            <v>FECHA</v>
          </cell>
          <cell r="M3952" t="str">
            <v>DD</v>
          </cell>
          <cell r="N3952" t="str">
            <v>MM</v>
          </cell>
          <cell r="O3952" t="str">
            <v>AA</v>
          </cell>
          <cell r="P3952">
            <v>0</v>
          </cell>
          <cell r="Q3952">
            <v>0</v>
          </cell>
        </row>
        <row r="3953">
          <cell r="C3953">
            <v>0</v>
          </cell>
          <cell r="D3953">
            <v>0</v>
          </cell>
          <cell r="E3953">
            <v>0</v>
          </cell>
          <cell r="F3953">
            <v>0</v>
          </cell>
          <cell r="G3953">
            <v>0</v>
          </cell>
          <cell r="H3953">
            <v>0</v>
          </cell>
          <cell r="I3953">
            <v>0</v>
          </cell>
          <cell r="J3953">
            <v>0</v>
          </cell>
          <cell r="K3953">
            <v>0</v>
          </cell>
          <cell r="L3953">
            <v>0</v>
          </cell>
          <cell r="M3953">
            <v>8</v>
          </cell>
          <cell r="N3953">
            <v>5</v>
          </cell>
          <cell r="O3953">
            <v>2023</v>
          </cell>
          <cell r="P3953">
            <v>0</v>
          </cell>
          <cell r="Q3953">
            <v>0</v>
          </cell>
        </row>
        <row r="3954">
          <cell r="C3954" t="str">
            <v>ITEMS DE LA PROPUESTA ECONÓMICA</v>
          </cell>
          <cell r="D3954">
            <v>0</v>
          </cell>
          <cell r="E3954">
            <v>0</v>
          </cell>
          <cell r="F3954">
            <v>0</v>
          </cell>
          <cell r="G3954">
            <v>0</v>
          </cell>
          <cell r="H3954">
            <v>0</v>
          </cell>
          <cell r="I3954" t="str">
            <v>ITEMS NO PREVISTOS</v>
          </cell>
          <cell r="J3954">
            <v>0</v>
          </cell>
          <cell r="K3954">
            <v>0</v>
          </cell>
          <cell r="L3954">
            <v>0</v>
          </cell>
          <cell r="M3954">
            <v>0</v>
          </cell>
          <cell r="N3954">
            <v>0</v>
          </cell>
          <cell r="O3954">
            <v>0</v>
          </cell>
          <cell r="P3954">
            <v>0</v>
          </cell>
          <cell r="Q3954">
            <v>0</v>
          </cell>
        </row>
        <row r="3955">
          <cell r="C3955">
            <v>0</v>
          </cell>
          <cell r="D3955">
            <v>0</v>
          </cell>
          <cell r="E3955">
            <v>0</v>
          </cell>
          <cell r="F3955">
            <v>0</v>
          </cell>
          <cell r="G3955">
            <v>0</v>
          </cell>
          <cell r="H3955">
            <v>0</v>
          </cell>
          <cell r="I3955">
            <v>0</v>
          </cell>
          <cell r="J3955">
            <v>0</v>
          </cell>
          <cell r="K3955">
            <v>0</v>
          </cell>
          <cell r="L3955">
            <v>0</v>
          </cell>
          <cell r="M3955">
            <v>0</v>
          </cell>
          <cell r="N3955">
            <v>0</v>
          </cell>
          <cell r="O3955">
            <v>0</v>
          </cell>
          <cell r="P3955">
            <v>0</v>
          </cell>
          <cell r="Q3955">
            <v>0</v>
          </cell>
        </row>
        <row r="3956">
          <cell r="C3956">
            <v>0</v>
          </cell>
          <cell r="D3956">
            <v>0</v>
          </cell>
          <cell r="E3956">
            <v>0</v>
          </cell>
          <cell r="F3956">
            <v>0</v>
          </cell>
          <cell r="G3956">
            <v>0</v>
          </cell>
          <cell r="H3956">
            <v>0</v>
          </cell>
          <cell r="I3956">
            <v>0</v>
          </cell>
          <cell r="J3956">
            <v>0</v>
          </cell>
          <cell r="K3956">
            <v>0</v>
          </cell>
          <cell r="L3956">
            <v>0</v>
          </cell>
          <cell r="M3956">
            <v>0</v>
          </cell>
          <cell r="N3956">
            <v>0</v>
          </cell>
          <cell r="O3956">
            <v>0</v>
          </cell>
          <cell r="P3956">
            <v>0</v>
          </cell>
          <cell r="Q3956">
            <v>0</v>
          </cell>
        </row>
        <row r="3957">
          <cell r="C3957">
            <v>0</v>
          </cell>
          <cell r="D3957">
            <v>0</v>
          </cell>
          <cell r="E3957">
            <v>0</v>
          </cell>
          <cell r="F3957">
            <v>0</v>
          </cell>
          <cell r="G3957">
            <v>0</v>
          </cell>
          <cell r="H3957">
            <v>0</v>
          </cell>
          <cell r="I3957">
            <v>0</v>
          </cell>
          <cell r="J3957">
            <v>0</v>
          </cell>
          <cell r="K3957">
            <v>0</v>
          </cell>
          <cell r="L3957">
            <v>0</v>
          </cell>
          <cell r="M3957">
            <v>0</v>
          </cell>
          <cell r="N3957">
            <v>0</v>
          </cell>
          <cell r="O3957">
            <v>0</v>
          </cell>
          <cell r="P3957">
            <v>0</v>
          </cell>
          <cell r="Q3957">
            <v>0</v>
          </cell>
        </row>
        <row r="3958">
          <cell r="C3958" t="str">
            <v>DATOS ESPECÍFICOS</v>
          </cell>
          <cell r="D3958">
            <v>0</v>
          </cell>
          <cell r="E3958">
            <v>0</v>
          </cell>
          <cell r="F3958">
            <v>0</v>
          </cell>
          <cell r="G3958">
            <v>0</v>
          </cell>
          <cell r="H3958">
            <v>0</v>
          </cell>
          <cell r="I3958">
            <v>0</v>
          </cell>
          <cell r="J3958">
            <v>0</v>
          </cell>
          <cell r="K3958">
            <v>0</v>
          </cell>
          <cell r="L3958">
            <v>0</v>
          </cell>
          <cell r="M3958">
            <v>0</v>
          </cell>
          <cell r="N3958">
            <v>0</v>
          </cell>
          <cell r="O3958">
            <v>0</v>
          </cell>
          <cell r="P3958">
            <v>0</v>
          </cell>
          <cell r="Q3958">
            <v>0</v>
          </cell>
        </row>
        <row r="3959">
          <cell r="C3959">
            <v>0</v>
          </cell>
          <cell r="D3959">
            <v>0</v>
          </cell>
          <cell r="E3959">
            <v>0</v>
          </cell>
          <cell r="F3959">
            <v>0</v>
          </cell>
          <cell r="G3959">
            <v>0</v>
          </cell>
          <cell r="H3959">
            <v>0</v>
          </cell>
          <cell r="I3959">
            <v>0</v>
          </cell>
          <cell r="J3959">
            <v>0</v>
          </cell>
          <cell r="K3959">
            <v>0</v>
          </cell>
          <cell r="L3959">
            <v>0</v>
          </cell>
          <cell r="M3959">
            <v>0</v>
          </cell>
          <cell r="N3959">
            <v>0</v>
          </cell>
          <cell r="O3959">
            <v>0</v>
          </cell>
          <cell r="P3959">
            <v>0</v>
          </cell>
          <cell r="Q3959">
            <v>0</v>
          </cell>
        </row>
        <row r="3960">
          <cell r="C3960" t="str">
            <v>ITEM</v>
          </cell>
          <cell r="D3960" t="str">
            <v>DESCRIPCIÓN</v>
          </cell>
          <cell r="E3960">
            <v>0</v>
          </cell>
          <cell r="F3960">
            <v>0</v>
          </cell>
          <cell r="G3960">
            <v>0</v>
          </cell>
          <cell r="H3960">
            <v>0</v>
          </cell>
          <cell r="I3960">
            <v>0</v>
          </cell>
          <cell r="J3960">
            <v>0</v>
          </cell>
          <cell r="K3960">
            <v>0</v>
          </cell>
          <cell r="L3960">
            <v>0</v>
          </cell>
          <cell r="M3960" t="str">
            <v>UNIDAD</v>
          </cell>
          <cell r="N3960">
            <v>0</v>
          </cell>
          <cell r="O3960" t="str">
            <v>CANTIDAD</v>
          </cell>
          <cell r="P3960">
            <v>0</v>
          </cell>
          <cell r="Q3960">
            <v>0</v>
          </cell>
        </row>
        <row r="3961">
          <cell r="C3961" t="str">
            <v>5.11.4</v>
          </cell>
          <cell r="D3961" t="str">
            <v>S.T.C de Zócalo en granito pulido fundido en sitio. Incluye suministro y vaciado del granito, El grano será de mármol color por definir, con un espesor entre 2 cm. a 3 cm; una vez terminada la pulida se lavará la superficie con ácido nítrico diluido al 10% en abundante agua. Mortero de proporción 1:3, Malla de acero.</v>
          </cell>
          <cell r="E3961">
            <v>0</v>
          </cell>
          <cell r="F3961">
            <v>0</v>
          </cell>
          <cell r="G3961">
            <v>0</v>
          </cell>
          <cell r="H3961">
            <v>0</v>
          </cell>
          <cell r="I3961">
            <v>0</v>
          </cell>
          <cell r="J3961">
            <v>0</v>
          </cell>
          <cell r="K3961">
            <v>0</v>
          </cell>
          <cell r="L3961">
            <v>0</v>
          </cell>
          <cell r="M3961" t="str">
            <v>m</v>
          </cell>
          <cell r="N3961">
            <v>0</v>
          </cell>
          <cell r="O3961">
            <v>76</v>
          </cell>
          <cell r="P3961">
            <v>0</v>
          </cell>
          <cell r="Q3961">
            <v>0</v>
          </cell>
          <cell r="R3961">
            <v>40859</v>
          </cell>
          <cell r="S3961">
            <v>52680</v>
          </cell>
          <cell r="T3961">
            <v>0.1009</v>
          </cell>
          <cell r="U3961">
            <v>0.38979999999999998</v>
          </cell>
          <cell r="V3961">
            <v>3.3000000000000002E-2</v>
          </cell>
          <cell r="W3961">
            <v>0.4763</v>
          </cell>
        </row>
        <row r="3962">
          <cell r="C3962" t="str">
            <v>I. EQUIPO</v>
          </cell>
          <cell r="D3962">
            <v>0</v>
          </cell>
          <cell r="E3962">
            <v>0</v>
          </cell>
          <cell r="F3962">
            <v>0</v>
          </cell>
          <cell r="G3962">
            <v>0</v>
          </cell>
          <cell r="H3962">
            <v>0</v>
          </cell>
          <cell r="I3962">
            <v>0</v>
          </cell>
          <cell r="J3962">
            <v>0</v>
          </cell>
          <cell r="K3962">
            <v>0</v>
          </cell>
          <cell r="L3962">
            <v>0</v>
          </cell>
          <cell r="M3962">
            <v>0</v>
          </cell>
          <cell r="N3962">
            <v>0</v>
          </cell>
          <cell r="O3962">
            <v>0</v>
          </cell>
          <cell r="P3962">
            <v>0</v>
          </cell>
          <cell r="Q3962">
            <v>0</v>
          </cell>
        </row>
        <row r="3963">
          <cell r="C3963">
            <v>0</v>
          </cell>
          <cell r="D3963">
            <v>0</v>
          </cell>
          <cell r="E3963">
            <v>0</v>
          </cell>
          <cell r="F3963">
            <v>0</v>
          </cell>
          <cell r="G3963">
            <v>0</v>
          </cell>
          <cell r="H3963">
            <v>0</v>
          </cell>
          <cell r="I3963">
            <v>0</v>
          </cell>
          <cell r="J3963">
            <v>0</v>
          </cell>
          <cell r="K3963">
            <v>0</v>
          </cell>
          <cell r="L3963">
            <v>0</v>
          </cell>
          <cell r="M3963">
            <v>0</v>
          </cell>
          <cell r="N3963">
            <v>0</v>
          </cell>
          <cell r="O3963">
            <v>0</v>
          </cell>
          <cell r="P3963">
            <v>0</v>
          </cell>
          <cell r="Q3963">
            <v>0</v>
          </cell>
        </row>
        <row r="3964">
          <cell r="C3964" t="str">
            <v>DESCRIPCIÓN</v>
          </cell>
          <cell r="D3964">
            <v>0</v>
          </cell>
          <cell r="E3964">
            <v>0</v>
          </cell>
          <cell r="F3964">
            <v>0</v>
          </cell>
          <cell r="G3964">
            <v>0</v>
          </cell>
          <cell r="H3964" t="str">
            <v>MARCA</v>
          </cell>
          <cell r="I3964">
            <v>0</v>
          </cell>
          <cell r="J3964" t="str">
            <v>TIPO</v>
          </cell>
          <cell r="K3964">
            <v>0</v>
          </cell>
          <cell r="L3964" t="str">
            <v>TARIFA/HORA</v>
          </cell>
          <cell r="M3964" t="str">
            <v>RENDIMIENTO</v>
          </cell>
          <cell r="N3964">
            <v>0</v>
          </cell>
          <cell r="O3964" t="str">
            <v>Vr. UNITARIO</v>
          </cell>
          <cell r="P3964">
            <v>0</v>
          </cell>
          <cell r="Q3964">
            <v>0</v>
          </cell>
        </row>
        <row r="3965">
          <cell r="C3965" t="str">
            <v>pulidora electrica manual - disco</v>
          </cell>
          <cell r="D3965">
            <v>0</v>
          </cell>
          <cell r="E3965">
            <v>0</v>
          </cell>
          <cell r="F3965">
            <v>0</v>
          </cell>
          <cell r="G3965">
            <v>0</v>
          </cell>
          <cell r="H3965">
            <v>0</v>
          </cell>
          <cell r="I3965">
            <v>0</v>
          </cell>
          <cell r="J3965" t="str">
            <v>Dia</v>
          </cell>
          <cell r="K3965">
            <v>0</v>
          </cell>
          <cell r="L3965">
            <v>40927</v>
          </cell>
          <cell r="M3965">
            <v>13</v>
          </cell>
          <cell r="N3965">
            <v>0</v>
          </cell>
          <cell r="O3965">
            <v>3148</v>
          </cell>
          <cell r="P3965">
            <v>0</v>
          </cell>
          <cell r="Q3965">
            <v>0</v>
          </cell>
          <cell r="R3965">
            <v>5.85</v>
          </cell>
          <cell r="T3965" t="str">
            <v>pulidora electrica manual - disco</v>
          </cell>
        </row>
        <row r="3966">
          <cell r="C3966">
            <v>0</v>
          </cell>
          <cell r="D3966">
            <v>0</v>
          </cell>
          <cell r="E3966">
            <v>0</v>
          </cell>
          <cell r="F3966">
            <v>0</v>
          </cell>
          <cell r="G3966">
            <v>0</v>
          </cell>
          <cell r="H3966">
            <v>0</v>
          </cell>
          <cell r="I3966">
            <v>0</v>
          </cell>
          <cell r="J3966" t="str">
            <v/>
          </cell>
          <cell r="K3966">
            <v>0</v>
          </cell>
          <cell r="L3966" t="str">
            <v/>
          </cell>
          <cell r="M3966">
            <v>0</v>
          </cell>
          <cell r="N3966">
            <v>0</v>
          </cell>
          <cell r="O3966">
            <v>0</v>
          </cell>
          <cell r="P3966">
            <v>0</v>
          </cell>
          <cell r="Q3966">
            <v>0</v>
          </cell>
          <cell r="R3966">
            <v>0</v>
          </cell>
          <cell r="T3966">
            <v>0</v>
          </cell>
        </row>
        <row r="3967">
          <cell r="C3967">
            <v>0</v>
          </cell>
          <cell r="D3967">
            <v>0</v>
          </cell>
          <cell r="E3967">
            <v>0</v>
          </cell>
          <cell r="F3967">
            <v>0</v>
          </cell>
          <cell r="G3967">
            <v>0</v>
          </cell>
          <cell r="H3967">
            <v>0</v>
          </cell>
          <cell r="I3967">
            <v>0</v>
          </cell>
          <cell r="J3967" t="str">
            <v/>
          </cell>
          <cell r="K3967">
            <v>0</v>
          </cell>
          <cell r="L3967" t="str">
            <v/>
          </cell>
          <cell r="M3967">
            <v>0</v>
          </cell>
          <cell r="N3967">
            <v>0</v>
          </cell>
          <cell r="O3967">
            <v>0</v>
          </cell>
          <cell r="P3967">
            <v>0</v>
          </cell>
          <cell r="Q3967">
            <v>0</v>
          </cell>
          <cell r="R3967">
            <v>0</v>
          </cell>
          <cell r="T3967">
            <v>0</v>
          </cell>
        </row>
        <row r="3968">
          <cell r="C3968" t="str">
            <v>Herramienta Menor (Como % de Mano de Obra)</v>
          </cell>
          <cell r="D3968">
            <v>0</v>
          </cell>
          <cell r="E3968">
            <v>0</v>
          </cell>
          <cell r="F3968">
            <v>0</v>
          </cell>
          <cell r="G3968">
            <v>0</v>
          </cell>
          <cell r="H3968">
            <v>0</v>
          </cell>
          <cell r="I3968">
            <v>0</v>
          </cell>
          <cell r="J3968" t="str">
            <v>Dia</v>
          </cell>
          <cell r="K3968">
            <v>0</v>
          </cell>
          <cell r="L3968">
            <v>19461</v>
          </cell>
          <cell r="M3968">
            <v>0.05</v>
          </cell>
          <cell r="N3968">
            <v>0</v>
          </cell>
          <cell r="O3968">
            <v>973</v>
          </cell>
          <cell r="P3968">
            <v>0</v>
          </cell>
          <cell r="Q3968">
            <v>0</v>
          </cell>
          <cell r="R3968">
            <v>73948</v>
          </cell>
          <cell r="T3968" t="str">
            <v>Herramienta Menor (Como % de Mano de Obra)</v>
          </cell>
        </row>
        <row r="3969">
          <cell r="C3969">
            <v>0</v>
          </cell>
          <cell r="D3969">
            <v>0</v>
          </cell>
          <cell r="E3969">
            <v>0</v>
          </cell>
          <cell r="F3969">
            <v>0</v>
          </cell>
          <cell r="G3969">
            <v>0</v>
          </cell>
          <cell r="H3969">
            <v>0</v>
          </cell>
          <cell r="I3969">
            <v>0</v>
          </cell>
          <cell r="J3969">
            <v>0</v>
          </cell>
          <cell r="K3969">
            <v>0</v>
          </cell>
          <cell r="L3969">
            <v>0.1009</v>
          </cell>
          <cell r="M3969" t="str">
            <v>SUBTOTAL $</v>
          </cell>
          <cell r="N3969">
            <v>0</v>
          </cell>
          <cell r="O3969">
            <v>4121</v>
          </cell>
          <cell r="P3969">
            <v>0</v>
          </cell>
          <cell r="Q3969">
            <v>0</v>
          </cell>
          <cell r="T3969">
            <v>0</v>
          </cell>
        </row>
        <row r="3970">
          <cell r="C3970" t="str">
            <v>II. MATERIALES</v>
          </cell>
          <cell r="D3970">
            <v>0</v>
          </cell>
          <cell r="E3970">
            <v>0</v>
          </cell>
          <cell r="F3970">
            <v>0</v>
          </cell>
          <cell r="G3970">
            <v>0</v>
          </cell>
          <cell r="H3970">
            <v>0</v>
          </cell>
          <cell r="I3970">
            <v>0</v>
          </cell>
          <cell r="J3970">
            <v>0</v>
          </cell>
          <cell r="K3970">
            <v>0</v>
          </cell>
          <cell r="L3970">
            <v>0</v>
          </cell>
          <cell r="M3970">
            <v>0</v>
          </cell>
          <cell r="N3970">
            <v>0</v>
          </cell>
          <cell r="O3970">
            <v>0</v>
          </cell>
          <cell r="P3970">
            <v>0</v>
          </cell>
          <cell r="Q3970">
            <v>0</v>
          </cell>
          <cell r="T3970">
            <v>0</v>
          </cell>
        </row>
        <row r="3971">
          <cell r="C3971">
            <v>0</v>
          </cell>
          <cell r="D3971">
            <v>0</v>
          </cell>
          <cell r="E3971">
            <v>0</v>
          </cell>
          <cell r="F3971">
            <v>0</v>
          </cell>
          <cell r="G3971">
            <v>0</v>
          </cell>
          <cell r="H3971">
            <v>0</v>
          </cell>
          <cell r="I3971">
            <v>0</v>
          </cell>
          <cell r="J3971">
            <v>0</v>
          </cell>
          <cell r="K3971">
            <v>0</v>
          </cell>
          <cell r="L3971">
            <v>0</v>
          </cell>
          <cell r="M3971">
            <v>0</v>
          </cell>
          <cell r="N3971">
            <v>0</v>
          </cell>
          <cell r="O3971">
            <v>0</v>
          </cell>
          <cell r="P3971">
            <v>0</v>
          </cell>
          <cell r="Q3971">
            <v>0</v>
          </cell>
          <cell r="T3971">
            <v>0</v>
          </cell>
        </row>
        <row r="3972">
          <cell r="C3972" t="str">
            <v>DESCRIPCIÓN</v>
          </cell>
          <cell r="D3972">
            <v>0</v>
          </cell>
          <cell r="E3972">
            <v>0</v>
          </cell>
          <cell r="F3972">
            <v>0</v>
          </cell>
          <cell r="G3972">
            <v>0</v>
          </cell>
          <cell r="H3972">
            <v>0</v>
          </cell>
          <cell r="I3972">
            <v>0</v>
          </cell>
          <cell r="J3972">
            <v>0</v>
          </cell>
          <cell r="K3972" t="str">
            <v>UNIDAD</v>
          </cell>
          <cell r="L3972" t="str">
            <v>CANTIDAD</v>
          </cell>
          <cell r="M3972" t="str">
            <v>PRECIO UNIT.</v>
          </cell>
          <cell r="N3972">
            <v>0</v>
          </cell>
          <cell r="O3972" t="str">
            <v>Vr. UNITARIO</v>
          </cell>
          <cell r="P3972">
            <v>0</v>
          </cell>
          <cell r="Q3972">
            <v>0</v>
          </cell>
          <cell r="T3972">
            <v>0</v>
          </cell>
        </row>
        <row r="3973">
          <cell r="C3973" t="str">
            <v>Cemento Blanco</v>
          </cell>
          <cell r="D3973">
            <v>0</v>
          </cell>
          <cell r="E3973">
            <v>0</v>
          </cell>
          <cell r="F3973">
            <v>0</v>
          </cell>
          <cell r="G3973">
            <v>0</v>
          </cell>
          <cell r="H3973">
            <v>0</v>
          </cell>
          <cell r="I3973">
            <v>0</v>
          </cell>
          <cell r="J3973">
            <v>0</v>
          </cell>
          <cell r="K3973" t="str">
            <v>Kg</v>
          </cell>
          <cell r="L3973">
            <v>3.6</v>
          </cell>
          <cell r="M3973">
            <v>1320</v>
          </cell>
          <cell r="N3973">
            <v>0</v>
          </cell>
          <cell r="O3973">
            <v>4752</v>
          </cell>
          <cell r="P3973">
            <v>0</v>
          </cell>
          <cell r="Q3973">
            <v>0</v>
          </cell>
          <cell r="R3973">
            <v>273.60000000000002</v>
          </cell>
          <cell r="T3973" t="str">
            <v>Cemento Blanco</v>
          </cell>
        </row>
        <row r="3974">
          <cell r="C3974" t="str">
            <v>Arena de soporte (media)</v>
          </cell>
          <cell r="D3974">
            <v>0</v>
          </cell>
          <cell r="E3974">
            <v>0</v>
          </cell>
          <cell r="F3974">
            <v>0</v>
          </cell>
          <cell r="G3974">
            <v>0</v>
          </cell>
          <cell r="H3974">
            <v>0</v>
          </cell>
          <cell r="I3974">
            <v>0</v>
          </cell>
          <cell r="J3974">
            <v>0</v>
          </cell>
          <cell r="K3974" t="str">
            <v>m3</v>
          </cell>
          <cell r="L3974">
            <v>8.6999999999999994E-3</v>
          </cell>
          <cell r="M3974">
            <v>39270</v>
          </cell>
          <cell r="N3974">
            <v>0</v>
          </cell>
          <cell r="O3974">
            <v>342</v>
          </cell>
          <cell r="P3974">
            <v>0</v>
          </cell>
          <cell r="Q3974">
            <v>0</v>
          </cell>
          <cell r="R3974">
            <v>0.66</v>
          </cell>
          <cell r="T3974" t="str">
            <v>Arena de soporte (media)</v>
          </cell>
        </row>
        <row r="3975">
          <cell r="C3975" t="str">
            <v xml:space="preserve">Granito Blanco </v>
          </cell>
          <cell r="D3975">
            <v>0</v>
          </cell>
          <cell r="E3975">
            <v>0</v>
          </cell>
          <cell r="F3975">
            <v>0</v>
          </cell>
          <cell r="G3975">
            <v>0</v>
          </cell>
          <cell r="H3975">
            <v>0</v>
          </cell>
          <cell r="I3975">
            <v>0</v>
          </cell>
          <cell r="J3975">
            <v>0</v>
          </cell>
          <cell r="K3975" t="str">
            <v>Kg</v>
          </cell>
          <cell r="L3975">
            <v>4.8</v>
          </cell>
          <cell r="M3975">
            <v>1320</v>
          </cell>
          <cell r="N3975">
            <v>0</v>
          </cell>
          <cell r="O3975">
            <v>6336</v>
          </cell>
          <cell r="P3975">
            <v>0</v>
          </cell>
          <cell r="Q3975">
            <v>0</v>
          </cell>
          <cell r="R3975">
            <v>364.8</v>
          </cell>
          <cell r="T3975" t="str">
            <v xml:space="preserve">Granito Blanco </v>
          </cell>
        </row>
        <row r="3976">
          <cell r="C3976" t="str">
            <v>Rueda esmeril gramos 60 6 x 1 pulgada tg 662531</v>
          </cell>
          <cell r="D3976">
            <v>0</v>
          </cell>
          <cell r="E3976">
            <v>0</v>
          </cell>
          <cell r="F3976">
            <v>0</v>
          </cell>
          <cell r="G3976">
            <v>0</v>
          </cell>
          <cell r="H3976">
            <v>0</v>
          </cell>
          <cell r="I3976">
            <v>0</v>
          </cell>
          <cell r="J3976">
            <v>0</v>
          </cell>
          <cell r="K3976" t="str">
            <v>u</v>
          </cell>
          <cell r="L3976">
            <v>4.0000000000000001E-3</v>
          </cell>
          <cell r="M3976">
            <v>28600</v>
          </cell>
          <cell r="N3976">
            <v>0</v>
          </cell>
          <cell r="O3976">
            <v>114</v>
          </cell>
          <cell r="P3976">
            <v>0</v>
          </cell>
          <cell r="Q3976">
            <v>0</v>
          </cell>
          <cell r="R3976">
            <v>0.3</v>
          </cell>
          <cell r="T3976" t="str">
            <v>Rueda esmeril gramos 60 6 x 1 pulgada tg 662531</v>
          </cell>
        </row>
        <row r="3977">
          <cell r="C3977" t="str">
            <v>Acido muriatico 3.7 lt</v>
          </cell>
          <cell r="D3977">
            <v>0</v>
          </cell>
          <cell r="E3977">
            <v>0</v>
          </cell>
          <cell r="F3977">
            <v>0</v>
          </cell>
          <cell r="G3977">
            <v>0</v>
          </cell>
          <cell r="H3977">
            <v>0</v>
          </cell>
          <cell r="I3977">
            <v>0</v>
          </cell>
          <cell r="J3977">
            <v>0</v>
          </cell>
          <cell r="K3977" t="str">
            <v>und</v>
          </cell>
          <cell r="L3977">
            <v>5.4000000000000003E-3</v>
          </cell>
          <cell r="M3977">
            <v>21560</v>
          </cell>
          <cell r="N3977">
            <v>0</v>
          </cell>
          <cell r="O3977">
            <v>116</v>
          </cell>
          <cell r="P3977">
            <v>0</v>
          </cell>
          <cell r="Q3977">
            <v>0</v>
          </cell>
          <cell r="R3977">
            <v>0.41</v>
          </cell>
          <cell r="T3977" t="str">
            <v>Acido muriatico 3.7 lt</v>
          </cell>
        </row>
        <row r="3978">
          <cell r="C3978" t="str">
            <v xml:space="preserve">Marmolina blanca </v>
          </cell>
          <cell r="D3978">
            <v>0</v>
          </cell>
          <cell r="E3978">
            <v>0</v>
          </cell>
          <cell r="F3978">
            <v>0</v>
          </cell>
          <cell r="G3978">
            <v>0</v>
          </cell>
          <cell r="H3978">
            <v>0</v>
          </cell>
          <cell r="I3978">
            <v>0</v>
          </cell>
          <cell r="J3978">
            <v>0</v>
          </cell>
          <cell r="K3978" t="str">
            <v>Kg</v>
          </cell>
          <cell r="L3978">
            <v>1.2</v>
          </cell>
          <cell r="M3978">
            <v>605</v>
          </cell>
          <cell r="N3978">
            <v>0</v>
          </cell>
          <cell r="O3978">
            <v>726</v>
          </cell>
          <cell r="P3978">
            <v>0</v>
          </cell>
          <cell r="Q3978">
            <v>0</v>
          </cell>
          <cell r="R3978">
            <v>91.2</v>
          </cell>
          <cell r="T3978" t="str">
            <v xml:space="preserve">Marmolina blanca </v>
          </cell>
        </row>
        <row r="3979">
          <cell r="C3979" t="str">
            <v>Malla para Gallinero - Hueco 1.1/4" - Ancho 1.5 m</v>
          </cell>
          <cell r="D3979">
            <v>0</v>
          </cell>
          <cell r="E3979">
            <v>0</v>
          </cell>
          <cell r="F3979">
            <v>0</v>
          </cell>
          <cell r="G3979">
            <v>0</v>
          </cell>
          <cell r="H3979">
            <v>0</v>
          </cell>
          <cell r="I3979">
            <v>0</v>
          </cell>
          <cell r="J3979">
            <v>0</v>
          </cell>
          <cell r="K3979" t="str">
            <v>m2</v>
          </cell>
          <cell r="L3979">
            <v>0.2</v>
          </cell>
          <cell r="M3979">
            <v>2145</v>
          </cell>
          <cell r="N3979">
            <v>0</v>
          </cell>
          <cell r="O3979">
            <v>429</v>
          </cell>
          <cell r="P3979">
            <v>0</v>
          </cell>
          <cell r="Q3979">
            <v>0</v>
          </cell>
          <cell r="R3979">
            <v>15.2</v>
          </cell>
          <cell r="T3979" t="str">
            <v>Malla para Gallinero - Hueco 1.1/4" - Ancho 1.5 m</v>
          </cell>
        </row>
        <row r="3980">
          <cell r="C3980" t="str">
            <v>Varilla de dilatación de aluminio de 3 mm.</v>
          </cell>
          <cell r="D3980">
            <v>0</v>
          </cell>
          <cell r="E3980">
            <v>0</v>
          </cell>
          <cell r="F3980">
            <v>0</v>
          </cell>
          <cell r="G3980">
            <v>0</v>
          </cell>
          <cell r="H3980">
            <v>0</v>
          </cell>
          <cell r="I3980">
            <v>0</v>
          </cell>
          <cell r="J3980">
            <v>0</v>
          </cell>
          <cell r="K3980" t="str">
            <v>m</v>
          </cell>
          <cell r="L3980">
            <v>1</v>
          </cell>
          <cell r="M3980">
            <v>2860</v>
          </cell>
          <cell r="N3980">
            <v>0</v>
          </cell>
          <cell r="O3980">
            <v>2860</v>
          </cell>
          <cell r="P3980">
            <v>0</v>
          </cell>
          <cell r="Q3980">
            <v>0</v>
          </cell>
          <cell r="R3980">
            <v>76</v>
          </cell>
          <cell r="T3980" t="str">
            <v>Varilla de dilatación de aluminio de 3 mm.</v>
          </cell>
        </row>
        <row r="3981">
          <cell r="C3981" t="str">
            <v>Cera Polimérica líquida para pisos.</v>
          </cell>
          <cell r="D3981">
            <v>0</v>
          </cell>
          <cell r="E3981">
            <v>0</v>
          </cell>
          <cell r="F3981">
            <v>0</v>
          </cell>
          <cell r="G3981">
            <v>0</v>
          </cell>
          <cell r="H3981">
            <v>0</v>
          </cell>
          <cell r="I3981">
            <v>0</v>
          </cell>
          <cell r="J3981">
            <v>0</v>
          </cell>
          <cell r="K3981" t="str">
            <v>Lt</v>
          </cell>
          <cell r="L3981">
            <v>8.3300000000000006E-3</v>
          </cell>
          <cell r="M3981">
            <v>30250</v>
          </cell>
          <cell r="N3981">
            <v>0</v>
          </cell>
          <cell r="O3981">
            <v>252</v>
          </cell>
          <cell r="P3981">
            <v>0</v>
          </cell>
          <cell r="Q3981">
            <v>0</v>
          </cell>
          <cell r="R3981">
            <v>0.63</v>
          </cell>
          <cell r="T3981" t="str">
            <v>Cera Polimérica líquida para pisos.</v>
          </cell>
        </row>
        <row r="3982">
          <cell r="C3982">
            <v>0</v>
          </cell>
          <cell r="D3982">
            <v>0</v>
          </cell>
          <cell r="E3982">
            <v>0</v>
          </cell>
          <cell r="F3982">
            <v>0</v>
          </cell>
          <cell r="G3982">
            <v>0</v>
          </cell>
          <cell r="H3982">
            <v>0</v>
          </cell>
          <cell r="I3982">
            <v>0</v>
          </cell>
          <cell r="J3982">
            <v>0</v>
          </cell>
          <cell r="K3982">
            <v>0</v>
          </cell>
          <cell r="L3982">
            <v>0.38979999999999998</v>
          </cell>
          <cell r="M3982" t="str">
            <v>SUBTOTAL $</v>
          </cell>
          <cell r="N3982">
            <v>0</v>
          </cell>
          <cell r="O3982">
            <v>15927</v>
          </cell>
          <cell r="P3982">
            <v>0</v>
          </cell>
          <cell r="Q3982">
            <v>0</v>
          </cell>
          <cell r="T3982">
            <v>0</v>
          </cell>
        </row>
        <row r="3983">
          <cell r="C3983" t="str">
            <v>III. TRANSPORTES</v>
          </cell>
          <cell r="D3983">
            <v>0</v>
          </cell>
          <cell r="E3983">
            <v>0</v>
          </cell>
          <cell r="F3983">
            <v>0</v>
          </cell>
          <cell r="G3983">
            <v>0</v>
          </cell>
          <cell r="H3983">
            <v>0</v>
          </cell>
          <cell r="I3983">
            <v>0</v>
          </cell>
          <cell r="J3983">
            <v>0</v>
          </cell>
          <cell r="K3983">
            <v>0</v>
          </cell>
          <cell r="L3983">
            <v>0</v>
          </cell>
          <cell r="M3983">
            <v>0</v>
          </cell>
          <cell r="N3983">
            <v>0</v>
          </cell>
          <cell r="O3983">
            <v>0</v>
          </cell>
          <cell r="P3983">
            <v>0</v>
          </cell>
          <cell r="Q3983">
            <v>0</v>
          </cell>
          <cell r="T3983">
            <v>0</v>
          </cell>
        </row>
        <row r="3984">
          <cell r="C3984">
            <v>0</v>
          </cell>
          <cell r="D3984">
            <v>0</v>
          </cell>
          <cell r="E3984">
            <v>0</v>
          </cell>
          <cell r="F3984">
            <v>0</v>
          </cell>
          <cell r="G3984">
            <v>0</v>
          </cell>
          <cell r="H3984">
            <v>0</v>
          </cell>
          <cell r="I3984">
            <v>0</v>
          </cell>
          <cell r="J3984">
            <v>0</v>
          </cell>
          <cell r="K3984">
            <v>0</v>
          </cell>
          <cell r="L3984">
            <v>0</v>
          </cell>
          <cell r="M3984">
            <v>0</v>
          </cell>
          <cell r="N3984">
            <v>0</v>
          </cell>
          <cell r="O3984">
            <v>0</v>
          </cell>
          <cell r="P3984">
            <v>0</v>
          </cell>
          <cell r="Q3984">
            <v>0</v>
          </cell>
          <cell r="T3984">
            <v>0</v>
          </cell>
        </row>
        <row r="3985">
          <cell r="C3985" t="str">
            <v>MATERIAL</v>
          </cell>
          <cell r="D3985">
            <v>0</v>
          </cell>
          <cell r="E3985">
            <v>0</v>
          </cell>
          <cell r="F3985">
            <v>0</v>
          </cell>
          <cell r="G3985">
            <v>0</v>
          </cell>
          <cell r="H3985">
            <v>0</v>
          </cell>
          <cell r="I3985">
            <v>0</v>
          </cell>
          <cell r="J3985" t="str">
            <v>VOL. o PESO</v>
          </cell>
          <cell r="K3985" t="str">
            <v>DISTANCIA</v>
          </cell>
          <cell r="L3985" t="str">
            <v>M3 o Ton/Km</v>
          </cell>
          <cell r="M3985" t="str">
            <v>TARIFA</v>
          </cell>
          <cell r="N3985">
            <v>0</v>
          </cell>
          <cell r="O3985" t="str">
            <v>Vr. UNITARIO</v>
          </cell>
          <cell r="P3985">
            <v>0</v>
          </cell>
          <cell r="Q3985">
            <v>0</v>
          </cell>
          <cell r="T3985">
            <v>0</v>
          </cell>
        </row>
        <row r="3986">
          <cell r="C3986" t="str">
            <v>Transporte de materiales</v>
          </cell>
          <cell r="D3986">
            <v>0</v>
          </cell>
          <cell r="E3986">
            <v>0</v>
          </cell>
          <cell r="F3986">
            <v>0</v>
          </cell>
          <cell r="G3986">
            <v>0</v>
          </cell>
          <cell r="H3986">
            <v>0</v>
          </cell>
          <cell r="I3986">
            <v>0</v>
          </cell>
          <cell r="J3986" t="str">
            <v>m3k</v>
          </cell>
          <cell r="K3986">
            <v>100</v>
          </cell>
          <cell r="L3986">
            <v>0.01</v>
          </cell>
          <cell r="M3986">
            <v>1350</v>
          </cell>
          <cell r="N3986">
            <v>0</v>
          </cell>
          <cell r="O3986">
            <v>1350</v>
          </cell>
          <cell r="P3986">
            <v>0</v>
          </cell>
          <cell r="Q3986">
            <v>0</v>
          </cell>
          <cell r="R3986">
            <v>76</v>
          </cell>
          <cell r="T3986" t="str">
            <v>Transporte de materiales</v>
          </cell>
        </row>
        <row r="3987">
          <cell r="C3987">
            <v>0</v>
          </cell>
          <cell r="D3987">
            <v>0</v>
          </cell>
          <cell r="E3987">
            <v>0</v>
          </cell>
          <cell r="F3987">
            <v>0</v>
          </cell>
          <cell r="G3987">
            <v>0</v>
          </cell>
          <cell r="H3987">
            <v>0</v>
          </cell>
          <cell r="I3987">
            <v>0</v>
          </cell>
          <cell r="J3987" t="str">
            <v/>
          </cell>
          <cell r="K3987">
            <v>0</v>
          </cell>
          <cell r="L3987">
            <v>0</v>
          </cell>
          <cell r="M3987">
            <v>0</v>
          </cell>
          <cell r="N3987">
            <v>0</v>
          </cell>
          <cell r="O3987">
            <v>0</v>
          </cell>
          <cell r="P3987">
            <v>0</v>
          </cell>
          <cell r="Q3987">
            <v>0</v>
          </cell>
          <cell r="R3987">
            <v>0</v>
          </cell>
          <cell r="T3987">
            <v>0</v>
          </cell>
        </row>
        <row r="3988">
          <cell r="C3988">
            <v>0</v>
          </cell>
          <cell r="D3988">
            <v>0</v>
          </cell>
          <cell r="E3988">
            <v>0</v>
          </cell>
          <cell r="F3988">
            <v>0</v>
          </cell>
          <cell r="G3988">
            <v>0</v>
          </cell>
          <cell r="H3988">
            <v>0</v>
          </cell>
          <cell r="I3988">
            <v>0</v>
          </cell>
          <cell r="J3988" t="str">
            <v/>
          </cell>
          <cell r="K3988">
            <v>0</v>
          </cell>
          <cell r="L3988">
            <v>0</v>
          </cell>
          <cell r="M3988">
            <v>0</v>
          </cell>
          <cell r="N3988">
            <v>0</v>
          </cell>
          <cell r="O3988">
            <v>0</v>
          </cell>
          <cell r="P3988">
            <v>0</v>
          </cell>
          <cell r="Q3988">
            <v>0</v>
          </cell>
          <cell r="R3988">
            <v>0</v>
          </cell>
          <cell r="T3988">
            <v>0</v>
          </cell>
        </row>
        <row r="3989">
          <cell r="C3989">
            <v>0</v>
          </cell>
          <cell r="D3989">
            <v>0</v>
          </cell>
          <cell r="E3989">
            <v>0</v>
          </cell>
          <cell r="F3989">
            <v>0</v>
          </cell>
          <cell r="G3989">
            <v>0</v>
          </cell>
          <cell r="H3989">
            <v>0</v>
          </cell>
          <cell r="I3989">
            <v>0</v>
          </cell>
          <cell r="J3989">
            <v>0</v>
          </cell>
          <cell r="K3989">
            <v>0</v>
          </cell>
          <cell r="L3989">
            <v>3.3000000000000002E-2</v>
          </cell>
          <cell r="M3989" t="str">
            <v>SUBTOTAL $</v>
          </cell>
          <cell r="N3989">
            <v>0</v>
          </cell>
          <cell r="O3989">
            <v>1350</v>
          </cell>
          <cell r="P3989">
            <v>0</v>
          </cell>
          <cell r="Q3989">
            <v>0</v>
          </cell>
          <cell r="T3989">
            <v>0</v>
          </cell>
        </row>
        <row r="3990">
          <cell r="C3990" t="str">
            <v>IV. MANO DE OBRA</v>
          </cell>
          <cell r="D3990">
            <v>0</v>
          </cell>
          <cell r="E3990">
            <v>0</v>
          </cell>
          <cell r="F3990">
            <v>0</v>
          </cell>
          <cell r="G3990">
            <v>0</v>
          </cell>
          <cell r="H3990">
            <v>0</v>
          </cell>
          <cell r="I3990">
            <v>0</v>
          </cell>
          <cell r="J3990">
            <v>0</v>
          </cell>
          <cell r="K3990">
            <v>0</v>
          </cell>
          <cell r="L3990">
            <v>0</v>
          </cell>
          <cell r="M3990">
            <v>0</v>
          </cell>
          <cell r="N3990">
            <v>0</v>
          </cell>
          <cell r="O3990">
            <v>0</v>
          </cell>
          <cell r="P3990">
            <v>0</v>
          </cell>
          <cell r="Q3990">
            <v>0</v>
          </cell>
          <cell r="T3990">
            <v>0</v>
          </cell>
        </row>
        <row r="3991">
          <cell r="C3991">
            <v>0</v>
          </cell>
          <cell r="D3991">
            <v>0</v>
          </cell>
          <cell r="E3991">
            <v>0</v>
          </cell>
          <cell r="F3991">
            <v>0</v>
          </cell>
          <cell r="G3991">
            <v>0</v>
          </cell>
          <cell r="H3991">
            <v>0</v>
          </cell>
          <cell r="I3991">
            <v>0</v>
          </cell>
          <cell r="J3991">
            <v>0</v>
          </cell>
          <cell r="K3991">
            <v>0</v>
          </cell>
          <cell r="L3991">
            <v>0</v>
          </cell>
          <cell r="M3991">
            <v>0</v>
          </cell>
          <cell r="N3991">
            <v>0</v>
          </cell>
          <cell r="O3991">
            <v>0</v>
          </cell>
          <cell r="P3991">
            <v>0</v>
          </cell>
          <cell r="Q3991">
            <v>0</v>
          </cell>
          <cell r="T3991">
            <v>0</v>
          </cell>
        </row>
        <row r="3992">
          <cell r="C3992" t="str">
            <v>TRABAJADOR</v>
          </cell>
          <cell r="D3992">
            <v>0</v>
          </cell>
          <cell r="E3992">
            <v>0</v>
          </cell>
          <cell r="F3992">
            <v>0</v>
          </cell>
          <cell r="G3992">
            <v>0</v>
          </cell>
          <cell r="H3992">
            <v>0</v>
          </cell>
          <cell r="I3992" t="str">
            <v>CANTIDAD</v>
          </cell>
          <cell r="J3992" t="str">
            <v>JORNAL</v>
          </cell>
          <cell r="K3992" t="str">
            <v>PRESTACIONES</v>
          </cell>
          <cell r="L3992" t="str">
            <v>JORNAL TOTAL</v>
          </cell>
          <cell r="M3992" t="str">
            <v>RENDIMIENTO</v>
          </cell>
          <cell r="N3992">
            <v>0</v>
          </cell>
          <cell r="O3992" t="str">
            <v>Vr. UNITARIO</v>
          </cell>
          <cell r="P3992">
            <v>0</v>
          </cell>
          <cell r="Q3992">
            <v>0</v>
          </cell>
          <cell r="R3992">
            <v>0</v>
          </cell>
          <cell r="T3992">
            <v>0</v>
          </cell>
        </row>
        <row r="3993">
          <cell r="C3993" t="str">
            <v>Oficial</v>
          </cell>
          <cell r="D3993">
            <v>0</v>
          </cell>
          <cell r="E3993">
            <v>0</v>
          </cell>
          <cell r="F3993">
            <v>0</v>
          </cell>
          <cell r="G3993">
            <v>0</v>
          </cell>
          <cell r="H3993">
            <v>0</v>
          </cell>
          <cell r="I3993">
            <v>1</v>
          </cell>
          <cell r="J3993">
            <v>88160</v>
          </cell>
          <cell r="K3993">
            <v>1.6933</v>
          </cell>
          <cell r="L3993">
            <v>149281</v>
          </cell>
          <cell r="M3993">
            <v>13</v>
          </cell>
          <cell r="N3993">
            <v>0</v>
          </cell>
          <cell r="O3993">
            <v>11483</v>
          </cell>
          <cell r="P3993">
            <v>0</v>
          </cell>
          <cell r="Q3993">
            <v>0</v>
          </cell>
          <cell r="R3993">
            <v>5.85</v>
          </cell>
          <cell r="T3993" t="str">
            <v>Oficial</v>
          </cell>
        </row>
        <row r="3994">
          <cell r="C3994" t="str">
            <v>Ayudante Entendido</v>
          </cell>
          <cell r="D3994">
            <v>0</v>
          </cell>
          <cell r="E3994">
            <v>0</v>
          </cell>
          <cell r="F3994">
            <v>0</v>
          </cell>
          <cell r="G3994">
            <v>0</v>
          </cell>
          <cell r="H3994">
            <v>0</v>
          </cell>
          <cell r="I3994">
            <v>1</v>
          </cell>
          <cell r="J3994">
            <v>60367</v>
          </cell>
          <cell r="K3994">
            <v>1.7181</v>
          </cell>
          <cell r="L3994">
            <v>103717</v>
          </cell>
          <cell r="M3994">
            <v>13</v>
          </cell>
          <cell r="N3994">
            <v>0</v>
          </cell>
          <cell r="O3994">
            <v>7978</v>
          </cell>
          <cell r="P3994">
            <v>0</v>
          </cell>
          <cell r="Q3994">
            <v>0</v>
          </cell>
          <cell r="R3994">
            <v>5.85</v>
          </cell>
          <cell r="T3994" t="str">
            <v>Ayudante Entendido</v>
          </cell>
        </row>
        <row r="3995">
          <cell r="C3995">
            <v>0</v>
          </cell>
          <cell r="D3995">
            <v>0</v>
          </cell>
          <cell r="E3995">
            <v>0</v>
          </cell>
          <cell r="F3995">
            <v>0</v>
          </cell>
          <cell r="G3995">
            <v>0</v>
          </cell>
          <cell r="H3995">
            <v>0</v>
          </cell>
          <cell r="I3995">
            <v>0</v>
          </cell>
          <cell r="J3995">
            <v>0</v>
          </cell>
          <cell r="K3995">
            <v>0</v>
          </cell>
          <cell r="L3995">
            <v>0</v>
          </cell>
          <cell r="M3995">
            <v>0</v>
          </cell>
          <cell r="N3995">
            <v>0</v>
          </cell>
          <cell r="O3995">
            <v>0</v>
          </cell>
          <cell r="P3995">
            <v>0</v>
          </cell>
          <cell r="Q3995">
            <v>0</v>
          </cell>
          <cell r="R3995">
            <v>0</v>
          </cell>
          <cell r="T3995">
            <v>0</v>
          </cell>
        </row>
        <row r="3996">
          <cell r="C3996">
            <v>0</v>
          </cell>
          <cell r="D3996">
            <v>0</v>
          </cell>
          <cell r="E3996">
            <v>0</v>
          </cell>
          <cell r="F3996">
            <v>0</v>
          </cell>
          <cell r="G3996">
            <v>0</v>
          </cell>
          <cell r="H3996">
            <v>0</v>
          </cell>
          <cell r="I3996">
            <v>0</v>
          </cell>
          <cell r="J3996">
            <v>0</v>
          </cell>
          <cell r="K3996">
            <v>0</v>
          </cell>
          <cell r="L3996">
            <v>0.4763</v>
          </cell>
          <cell r="M3996" t="str">
            <v>SUBTOTAL $</v>
          </cell>
          <cell r="N3996">
            <v>0</v>
          </cell>
          <cell r="O3996">
            <v>19461</v>
          </cell>
          <cell r="P3996">
            <v>0</v>
          </cell>
          <cell r="Q3996">
            <v>0</v>
          </cell>
          <cell r="T3996">
            <v>0</v>
          </cell>
        </row>
        <row r="3997">
          <cell r="C3997">
            <v>0</v>
          </cell>
          <cell r="D3997">
            <v>0</v>
          </cell>
          <cell r="E3997">
            <v>0</v>
          </cell>
          <cell r="F3997">
            <v>0</v>
          </cell>
          <cell r="G3997">
            <v>0</v>
          </cell>
          <cell r="H3997">
            <v>0</v>
          </cell>
          <cell r="I3997">
            <v>0</v>
          </cell>
          <cell r="J3997">
            <v>0</v>
          </cell>
          <cell r="K3997">
            <v>0</v>
          </cell>
          <cell r="L3997">
            <v>0</v>
          </cell>
          <cell r="M3997">
            <v>0</v>
          </cell>
          <cell r="N3997">
            <v>0</v>
          </cell>
          <cell r="O3997">
            <v>0</v>
          </cell>
          <cell r="P3997">
            <v>0</v>
          </cell>
          <cell r="Q3997">
            <v>0</v>
          </cell>
        </row>
        <row r="3998">
          <cell r="C3998" t="str">
            <v>TOTAL COSTO DIRECTO $</v>
          </cell>
          <cell r="D3998">
            <v>0</v>
          </cell>
          <cell r="E3998">
            <v>0</v>
          </cell>
          <cell r="F3998">
            <v>0</v>
          </cell>
          <cell r="G3998">
            <v>0</v>
          </cell>
          <cell r="H3998">
            <v>0</v>
          </cell>
          <cell r="I3998">
            <v>0</v>
          </cell>
          <cell r="J3998">
            <v>0</v>
          </cell>
          <cell r="K3998">
            <v>0</v>
          </cell>
          <cell r="L3998">
            <v>0</v>
          </cell>
          <cell r="M3998">
            <v>0</v>
          </cell>
          <cell r="N3998">
            <v>0</v>
          </cell>
          <cell r="O3998">
            <v>40859</v>
          </cell>
          <cell r="P3998">
            <v>0</v>
          </cell>
          <cell r="Q3998">
            <v>0</v>
          </cell>
        </row>
        <row r="3999">
          <cell r="C3999" t="str">
            <v>V. COSTOS INDIRECTOS</v>
          </cell>
          <cell r="D3999">
            <v>0</v>
          </cell>
          <cell r="E3999">
            <v>0</v>
          </cell>
          <cell r="F3999">
            <v>0</v>
          </cell>
          <cell r="G3999">
            <v>0</v>
          </cell>
          <cell r="H3999">
            <v>0</v>
          </cell>
          <cell r="I3999">
            <v>0</v>
          </cell>
          <cell r="J3999">
            <v>0</v>
          </cell>
          <cell r="K3999">
            <v>0</v>
          </cell>
          <cell r="L3999">
            <v>0</v>
          </cell>
          <cell r="M3999">
            <v>0</v>
          </cell>
          <cell r="N3999">
            <v>0</v>
          </cell>
          <cell r="O3999">
            <v>0</v>
          </cell>
          <cell r="P3999">
            <v>0</v>
          </cell>
          <cell r="Q3999">
            <v>0</v>
          </cell>
        </row>
        <row r="4000">
          <cell r="C4000">
            <v>0</v>
          </cell>
          <cell r="D4000">
            <v>0</v>
          </cell>
          <cell r="E4000">
            <v>0</v>
          </cell>
          <cell r="F4000">
            <v>0</v>
          </cell>
          <cell r="G4000">
            <v>0</v>
          </cell>
          <cell r="H4000">
            <v>0</v>
          </cell>
          <cell r="I4000">
            <v>0</v>
          </cell>
          <cell r="J4000">
            <v>0</v>
          </cell>
          <cell r="K4000">
            <v>0</v>
          </cell>
          <cell r="L4000">
            <v>0</v>
          </cell>
          <cell r="M4000">
            <v>0</v>
          </cell>
          <cell r="N4000">
            <v>0</v>
          </cell>
          <cell r="O4000">
            <v>0</v>
          </cell>
          <cell r="P4000">
            <v>0</v>
          </cell>
          <cell r="Q4000">
            <v>0</v>
          </cell>
        </row>
        <row r="4001">
          <cell r="C4001" t="str">
            <v>Descripción</v>
          </cell>
          <cell r="D4001">
            <v>0</v>
          </cell>
          <cell r="E4001">
            <v>0</v>
          </cell>
          <cell r="F4001">
            <v>0</v>
          </cell>
          <cell r="G4001">
            <v>0</v>
          </cell>
          <cell r="H4001">
            <v>0</v>
          </cell>
          <cell r="I4001">
            <v>0</v>
          </cell>
          <cell r="J4001">
            <v>0</v>
          </cell>
          <cell r="K4001">
            <v>0</v>
          </cell>
          <cell r="L4001" t="str">
            <v>Porcentaje</v>
          </cell>
          <cell r="M4001" t="str">
            <v>Valor Total</v>
          </cell>
          <cell r="N4001">
            <v>0</v>
          </cell>
          <cell r="O4001">
            <v>0</v>
          </cell>
          <cell r="P4001">
            <v>0</v>
          </cell>
          <cell r="Q4001">
            <v>0</v>
          </cell>
        </row>
        <row r="4002">
          <cell r="C4002" t="str">
            <v>ADMINISTRACION</v>
          </cell>
          <cell r="D4002">
            <v>0</v>
          </cell>
          <cell r="E4002">
            <v>0</v>
          </cell>
          <cell r="F4002">
            <v>0</v>
          </cell>
          <cell r="G4002">
            <v>0</v>
          </cell>
          <cell r="H4002">
            <v>0</v>
          </cell>
          <cell r="I4002">
            <v>0</v>
          </cell>
          <cell r="J4002">
            <v>0</v>
          </cell>
          <cell r="K4002">
            <v>0</v>
          </cell>
          <cell r="L4002">
            <v>0.23930000000000001</v>
          </cell>
          <cell r="M4002">
            <v>9778</v>
          </cell>
          <cell r="N4002">
            <v>0</v>
          </cell>
          <cell r="O4002">
            <v>0</v>
          </cell>
          <cell r="P4002">
            <v>0</v>
          </cell>
          <cell r="Q4002">
            <v>0</v>
          </cell>
        </row>
        <row r="4003">
          <cell r="C4003" t="str">
            <v xml:space="preserve">IMPREVISTOS </v>
          </cell>
          <cell r="D4003">
            <v>0</v>
          </cell>
          <cell r="E4003">
            <v>0</v>
          </cell>
          <cell r="F4003">
            <v>0</v>
          </cell>
          <cell r="G4003">
            <v>0</v>
          </cell>
          <cell r="H4003">
            <v>0</v>
          </cell>
          <cell r="I4003">
            <v>0</v>
          </cell>
          <cell r="J4003">
            <v>0</v>
          </cell>
          <cell r="K4003">
            <v>0</v>
          </cell>
          <cell r="L4003">
            <v>0</v>
          </cell>
          <cell r="M4003">
            <v>0</v>
          </cell>
          <cell r="N4003">
            <v>0</v>
          </cell>
          <cell r="O4003">
            <v>0</v>
          </cell>
          <cell r="P4003">
            <v>0</v>
          </cell>
          <cell r="Q4003">
            <v>0</v>
          </cell>
        </row>
        <row r="4004">
          <cell r="C4004" t="str">
            <v>UTILIDAD</v>
          </cell>
          <cell r="D4004">
            <v>0</v>
          </cell>
          <cell r="E4004">
            <v>0</v>
          </cell>
          <cell r="F4004">
            <v>0</v>
          </cell>
          <cell r="G4004">
            <v>0</v>
          </cell>
          <cell r="H4004">
            <v>0</v>
          </cell>
          <cell r="I4004">
            <v>0</v>
          </cell>
          <cell r="J4004">
            <v>0</v>
          </cell>
          <cell r="K4004">
            <v>0</v>
          </cell>
          <cell r="L4004">
            <v>0.05</v>
          </cell>
          <cell r="M4004">
            <v>2043</v>
          </cell>
          <cell r="N4004">
            <v>0</v>
          </cell>
          <cell r="O4004">
            <v>0</v>
          </cell>
          <cell r="P4004">
            <v>0</v>
          </cell>
          <cell r="Q4004">
            <v>0</v>
          </cell>
        </row>
        <row r="4005">
          <cell r="C4005" t="str">
            <v>SUBTOTAL $</v>
          </cell>
          <cell r="D4005">
            <v>0</v>
          </cell>
          <cell r="E4005">
            <v>0</v>
          </cell>
          <cell r="F4005">
            <v>0</v>
          </cell>
          <cell r="G4005">
            <v>0</v>
          </cell>
          <cell r="H4005">
            <v>0</v>
          </cell>
          <cell r="I4005">
            <v>0</v>
          </cell>
          <cell r="J4005">
            <v>0</v>
          </cell>
          <cell r="K4005">
            <v>0</v>
          </cell>
          <cell r="L4005">
            <v>0</v>
          </cell>
          <cell r="M4005">
            <v>0</v>
          </cell>
          <cell r="N4005">
            <v>0</v>
          </cell>
          <cell r="O4005">
            <v>11821</v>
          </cell>
          <cell r="P4005">
            <v>0</v>
          </cell>
          <cell r="Q4005">
            <v>0</v>
          </cell>
        </row>
        <row r="4006">
          <cell r="C4006">
            <v>0</v>
          </cell>
          <cell r="D4006">
            <v>0</v>
          </cell>
          <cell r="E4006">
            <v>0</v>
          </cell>
          <cell r="F4006">
            <v>0</v>
          </cell>
          <cell r="G4006">
            <v>0</v>
          </cell>
          <cell r="H4006">
            <v>0</v>
          </cell>
          <cell r="I4006">
            <v>0</v>
          </cell>
          <cell r="J4006">
            <v>0</v>
          </cell>
          <cell r="K4006">
            <v>0</v>
          </cell>
          <cell r="L4006">
            <v>0</v>
          </cell>
          <cell r="M4006">
            <v>0</v>
          </cell>
          <cell r="N4006">
            <v>0</v>
          </cell>
          <cell r="O4006">
            <v>0</v>
          </cell>
          <cell r="P4006">
            <v>0</v>
          </cell>
          <cell r="Q4006">
            <v>0</v>
          </cell>
        </row>
        <row r="4007">
          <cell r="C4007" t="str">
            <v>Precio Unitario Total Aproximado al peso $</v>
          </cell>
          <cell r="D4007">
            <v>0</v>
          </cell>
          <cell r="E4007">
            <v>0</v>
          </cell>
          <cell r="F4007">
            <v>0</v>
          </cell>
          <cell r="G4007">
            <v>0</v>
          </cell>
          <cell r="H4007">
            <v>0</v>
          </cell>
          <cell r="I4007">
            <v>0</v>
          </cell>
          <cell r="J4007">
            <v>0</v>
          </cell>
          <cell r="K4007">
            <v>0</v>
          </cell>
          <cell r="L4007">
            <v>0</v>
          </cell>
          <cell r="M4007">
            <v>0</v>
          </cell>
          <cell r="N4007">
            <v>0</v>
          </cell>
          <cell r="O4007">
            <v>52680</v>
          </cell>
          <cell r="P4007">
            <v>0</v>
          </cell>
          <cell r="Q4007">
            <v>0</v>
          </cell>
        </row>
        <row r="4008">
          <cell r="C4008">
            <v>0</v>
          </cell>
          <cell r="D4008">
            <v>0</v>
          </cell>
          <cell r="E4008">
            <v>0</v>
          </cell>
          <cell r="F4008">
            <v>0</v>
          </cell>
          <cell r="G4008">
            <v>0</v>
          </cell>
          <cell r="H4008">
            <v>0</v>
          </cell>
          <cell r="I4008">
            <v>0</v>
          </cell>
          <cell r="J4008">
            <v>0</v>
          </cell>
          <cell r="K4008">
            <v>0</v>
          </cell>
          <cell r="L4008">
            <v>0</v>
          </cell>
          <cell r="M4008">
            <v>0</v>
          </cell>
          <cell r="N4008">
            <v>0</v>
          </cell>
          <cell r="O4008">
            <v>0</v>
          </cell>
          <cell r="P4008">
            <v>0</v>
          </cell>
          <cell r="Q4008">
            <v>0</v>
          </cell>
        </row>
        <row r="4009">
          <cell r="C4009">
            <v>0</v>
          </cell>
          <cell r="D4009">
            <v>0</v>
          </cell>
          <cell r="E4009">
            <v>0</v>
          </cell>
          <cell r="F4009">
            <v>0</v>
          </cell>
          <cell r="G4009">
            <v>0</v>
          </cell>
          <cell r="H4009">
            <v>0</v>
          </cell>
          <cell r="I4009">
            <v>0</v>
          </cell>
          <cell r="J4009">
            <v>0</v>
          </cell>
          <cell r="K4009">
            <v>0</v>
          </cell>
          <cell r="L4009">
            <v>0</v>
          </cell>
          <cell r="M4009">
            <v>0</v>
          </cell>
          <cell r="N4009">
            <v>0</v>
          </cell>
          <cell r="O4009">
            <v>0</v>
          </cell>
          <cell r="P4009">
            <v>0</v>
          </cell>
          <cell r="Q4009">
            <v>0</v>
          </cell>
        </row>
        <row r="4010">
          <cell r="C4010">
            <v>0</v>
          </cell>
          <cell r="D4010">
            <v>0</v>
          </cell>
          <cell r="E4010">
            <v>0</v>
          </cell>
          <cell r="F4010">
            <v>0</v>
          </cell>
          <cell r="G4010">
            <v>0</v>
          </cell>
          <cell r="H4010" t="str">
            <v>Firma</v>
          </cell>
          <cell r="I4010">
            <v>0</v>
          </cell>
          <cell r="J4010">
            <v>0</v>
          </cell>
          <cell r="K4010">
            <v>0</v>
          </cell>
          <cell r="L4010">
            <v>0</v>
          </cell>
          <cell r="M4010">
            <v>0</v>
          </cell>
          <cell r="N4010">
            <v>0</v>
          </cell>
          <cell r="O4010">
            <v>0</v>
          </cell>
          <cell r="P4010">
            <v>0</v>
          </cell>
          <cell r="Q4010">
            <v>0</v>
          </cell>
        </row>
        <row r="4011">
          <cell r="C4011">
            <v>0</v>
          </cell>
          <cell r="D4011">
            <v>0</v>
          </cell>
          <cell r="E4011">
            <v>0</v>
          </cell>
          <cell r="F4011">
            <v>0</v>
          </cell>
          <cell r="G4011">
            <v>0</v>
          </cell>
          <cell r="H4011" t="str">
            <v>Nombre:</v>
          </cell>
          <cell r="I4011">
            <v>0</v>
          </cell>
          <cell r="J4011">
            <v>0</v>
          </cell>
          <cell r="K4011">
            <v>0</v>
          </cell>
          <cell r="L4011">
            <v>0</v>
          </cell>
          <cell r="M4011">
            <v>0</v>
          </cell>
          <cell r="N4011">
            <v>0</v>
          </cell>
          <cell r="O4011">
            <v>0</v>
          </cell>
          <cell r="P4011">
            <v>0</v>
          </cell>
          <cell r="Q4011">
            <v>0</v>
          </cell>
        </row>
        <row r="4012">
          <cell r="C4012">
            <v>0</v>
          </cell>
          <cell r="D4012">
            <v>0</v>
          </cell>
          <cell r="E4012">
            <v>0</v>
          </cell>
          <cell r="F4012">
            <v>0</v>
          </cell>
          <cell r="G4012">
            <v>0</v>
          </cell>
          <cell r="H4012" t="str">
            <v>Representante Legal del Contratista o su Apoderado</v>
          </cell>
          <cell r="I4012">
            <v>0</v>
          </cell>
          <cell r="J4012">
            <v>0</v>
          </cell>
          <cell r="K4012">
            <v>0</v>
          </cell>
          <cell r="L4012">
            <v>0</v>
          </cell>
          <cell r="M4012">
            <v>0</v>
          </cell>
          <cell r="N4012">
            <v>0</v>
          </cell>
          <cell r="O4012">
            <v>0</v>
          </cell>
          <cell r="P4012">
            <v>0</v>
          </cell>
          <cell r="Q4012">
            <v>0</v>
          </cell>
        </row>
        <row r="4013">
          <cell r="C4013">
            <v>0</v>
          </cell>
          <cell r="D4013">
            <v>0</v>
          </cell>
          <cell r="E4013">
            <v>0</v>
          </cell>
          <cell r="F4013">
            <v>0</v>
          </cell>
          <cell r="G4013">
            <v>0</v>
          </cell>
          <cell r="H4013" t="str">
            <v>Matricula No. :</v>
          </cell>
          <cell r="I4013">
            <v>0</v>
          </cell>
          <cell r="J4013">
            <v>0</v>
          </cell>
          <cell r="K4013">
            <v>0</v>
          </cell>
          <cell r="L4013">
            <v>0</v>
          </cell>
          <cell r="M4013">
            <v>0</v>
          </cell>
          <cell r="N4013">
            <v>0</v>
          </cell>
          <cell r="O4013">
            <v>0</v>
          </cell>
          <cell r="P4013">
            <v>0</v>
          </cell>
          <cell r="Q4013">
            <v>0</v>
          </cell>
        </row>
        <row r="4014">
          <cell r="C4014">
            <v>0</v>
          </cell>
          <cell r="D4014">
            <v>0</v>
          </cell>
          <cell r="E4014">
            <v>0</v>
          </cell>
          <cell r="F4014">
            <v>0</v>
          </cell>
          <cell r="G4014">
            <v>0</v>
          </cell>
          <cell r="H4014" t="str">
            <v xml:space="preserve"> </v>
          </cell>
          <cell r="I4014">
            <v>0</v>
          </cell>
          <cell r="J4014">
            <v>0</v>
          </cell>
          <cell r="K4014">
            <v>0</v>
          </cell>
          <cell r="L4014">
            <v>0</v>
          </cell>
          <cell r="M4014">
            <v>0</v>
          </cell>
          <cell r="N4014">
            <v>0</v>
          </cell>
          <cell r="O4014">
            <v>0</v>
          </cell>
          <cell r="P4014">
            <v>0</v>
          </cell>
          <cell r="Q4014">
            <v>0</v>
          </cell>
        </row>
        <row r="4015">
          <cell r="C4015" t="str">
            <v>OBSERVACIONES INTERVENTORÍA</v>
          </cell>
          <cell r="D4015">
            <v>0</v>
          </cell>
          <cell r="E4015">
            <v>0</v>
          </cell>
          <cell r="F4015">
            <v>0</v>
          </cell>
          <cell r="G4015">
            <v>0</v>
          </cell>
          <cell r="H4015">
            <v>0</v>
          </cell>
          <cell r="I4015">
            <v>0</v>
          </cell>
          <cell r="J4015">
            <v>0</v>
          </cell>
          <cell r="K4015">
            <v>0</v>
          </cell>
          <cell r="L4015">
            <v>0</v>
          </cell>
          <cell r="M4015">
            <v>0</v>
          </cell>
          <cell r="N4015">
            <v>0</v>
          </cell>
          <cell r="O4015">
            <v>0</v>
          </cell>
          <cell r="P4015">
            <v>0</v>
          </cell>
          <cell r="Q4015">
            <v>0</v>
          </cell>
        </row>
        <row r="4016">
          <cell r="C4016">
            <v>0</v>
          </cell>
          <cell r="D4016">
            <v>0</v>
          </cell>
          <cell r="E4016">
            <v>0</v>
          </cell>
          <cell r="F4016">
            <v>0</v>
          </cell>
          <cell r="G4016">
            <v>0</v>
          </cell>
          <cell r="H4016">
            <v>0</v>
          </cell>
          <cell r="I4016">
            <v>0</v>
          </cell>
          <cell r="J4016">
            <v>0</v>
          </cell>
          <cell r="K4016">
            <v>0</v>
          </cell>
          <cell r="L4016">
            <v>0</v>
          </cell>
          <cell r="M4016">
            <v>0</v>
          </cell>
          <cell r="N4016">
            <v>0</v>
          </cell>
          <cell r="O4016">
            <v>0</v>
          </cell>
          <cell r="P4016">
            <v>0</v>
          </cell>
          <cell r="Q4016">
            <v>0</v>
          </cell>
        </row>
        <row r="4017">
          <cell r="C4017">
            <v>0</v>
          </cell>
          <cell r="D4017">
            <v>0</v>
          </cell>
          <cell r="E4017">
            <v>0</v>
          </cell>
          <cell r="F4017">
            <v>0</v>
          </cell>
          <cell r="G4017">
            <v>0</v>
          </cell>
          <cell r="H4017">
            <v>0</v>
          </cell>
          <cell r="I4017">
            <v>0</v>
          </cell>
          <cell r="J4017">
            <v>0</v>
          </cell>
          <cell r="K4017">
            <v>0</v>
          </cell>
          <cell r="L4017">
            <v>0</v>
          </cell>
          <cell r="M4017">
            <v>0</v>
          </cell>
          <cell r="N4017">
            <v>0</v>
          </cell>
          <cell r="O4017">
            <v>0</v>
          </cell>
          <cell r="P4017">
            <v>0</v>
          </cell>
          <cell r="Q4017">
            <v>0</v>
          </cell>
        </row>
        <row r="4018">
          <cell r="C4018">
            <v>0</v>
          </cell>
          <cell r="D4018">
            <v>0</v>
          </cell>
          <cell r="E4018">
            <v>0</v>
          </cell>
          <cell r="F4018">
            <v>0</v>
          </cell>
          <cell r="G4018">
            <v>0</v>
          </cell>
          <cell r="H4018">
            <v>0</v>
          </cell>
          <cell r="I4018">
            <v>0</v>
          </cell>
          <cell r="J4018">
            <v>0</v>
          </cell>
          <cell r="K4018">
            <v>0</v>
          </cell>
          <cell r="L4018">
            <v>0</v>
          </cell>
          <cell r="M4018">
            <v>0</v>
          </cell>
          <cell r="N4018">
            <v>0</v>
          </cell>
          <cell r="O4018">
            <v>0</v>
          </cell>
          <cell r="P4018">
            <v>0</v>
          </cell>
          <cell r="Q4018">
            <v>0</v>
          </cell>
        </row>
        <row r="4019">
          <cell r="C4019" t="str">
            <v>APROBACIÓN POR INTERVENTORÍA</v>
          </cell>
          <cell r="D4019">
            <v>0</v>
          </cell>
          <cell r="E4019">
            <v>0</v>
          </cell>
          <cell r="F4019">
            <v>0</v>
          </cell>
          <cell r="G4019">
            <v>0</v>
          </cell>
          <cell r="H4019">
            <v>0</v>
          </cell>
          <cell r="I4019">
            <v>0</v>
          </cell>
          <cell r="J4019">
            <v>0</v>
          </cell>
          <cell r="K4019">
            <v>0</v>
          </cell>
          <cell r="L4019">
            <v>0</v>
          </cell>
          <cell r="M4019">
            <v>0</v>
          </cell>
          <cell r="N4019">
            <v>0</v>
          </cell>
          <cell r="O4019">
            <v>0</v>
          </cell>
          <cell r="P4019">
            <v>0</v>
          </cell>
          <cell r="Q4019">
            <v>0</v>
          </cell>
        </row>
        <row r="4020">
          <cell r="C4020"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4020">
            <v>0</v>
          </cell>
          <cell r="E4020">
            <v>0</v>
          </cell>
          <cell r="F4020">
            <v>0</v>
          </cell>
          <cell r="G4020">
            <v>0</v>
          </cell>
          <cell r="H4020">
            <v>0</v>
          </cell>
          <cell r="I4020">
            <v>0</v>
          </cell>
          <cell r="J4020">
            <v>0</v>
          </cell>
          <cell r="K4020">
            <v>0</v>
          </cell>
          <cell r="L4020">
            <v>0</v>
          </cell>
          <cell r="M4020">
            <v>0</v>
          </cell>
          <cell r="N4020">
            <v>0</v>
          </cell>
          <cell r="O4020">
            <v>0</v>
          </cell>
          <cell r="P4020">
            <v>0</v>
          </cell>
          <cell r="Q4020">
            <v>0</v>
          </cell>
        </row>
        <row r="4021">
          <cell r="C4021">
            <v>0</v>
          </cell>
          <cell r="D4021">
            <v>0</v>
          </cell>
          <cell r="E4021">
            <v>0</v>
          </cell>
          <cell r="F4021">
            <v>0</v>
          </cell>
          <cell r="G4021">
            <v>0</v>
          </cell>
          <cell r="H4021">
            <v>0</v>
          </cell>
          <cell r="I4021">
            <v>0</v>
          </cell>
          <cell r="J4021">
            <v>0</v>
          </cell>
          <cell r="K4021">
            <v>0</v>
          </cell>
          <cell r="L4021">
            <v>0</v>
          </cell>
          <cell r="M4021">
            <v>0</v>
          </cell>
          <cell r="N4021">
            <v>0</v>
          </cell>
          <cell r="O4021">
            <v>0</v>
          </cell>
          <cell r="P4021">
            <v>0</v>
          </cell>
          <cell r="Q4021">
            <v>0</v>
          </cell>
        </row>
        <row r="4022">
          <cell r="C4022"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4022">
            <v>0</v>
          </cell>
          <cell r="E4022">
            <v>0</v>
          </cell>
          <cell r="F4022">
            <v>0</v>
          </cell>
          <cell r="G4022">
            <v>0</v>
          </cell>
          <cell r="H4022">
            <v>0</v>
          </cell>
          <cell r="I4022">
            <v>0</v>
          </cell>
          <cell r="J4022">
            <v>0</v>
          </cell>
          <cell r="K4022">
            <v>0</v>
          </cell>
          <cell r="L4022">
            <v>0</v>
          </cell>
          <cell r="M4022">
            <v>0</v>
          </cell>
          <cell r="N4022">
            <v>0</v>
          </cell>
          <cell r="O4022">
            <v>0</v>
          </cell>
          <cell r="P4022">
            <v>0</v>
          </cell>
          <cell r="Q4022">
            <v>0</v>
          </cell>
        </row>
        <row r="4023">
          <cell r="C4023">
            <v>0</v>
          </cell>
          <cell r="D4023">
            <v>0</v>
          </cell>
          <cell r="E4023">
            <v>0</v>
          </cell>
          <cell r="F4023">
            <v>0</v>
          </cell>
          <cell r="G4023">
            <v>0</v>
          </cell>
          <cell r="H4023">
            <v>0</v>
          </cell>
          <cell r="I4023">
            <v>0</v>
          </cell>
          <cell r="J4023">
            <v>0</v>
          </cell>
          <cell r="K4023">
            <v>0</v>
          </cell>
          <cell r="L4023">
            <v>0</v>
          </cell>
          <cell r="M4023">
            <v>0</v>
          </cell>
          <cell r="N4023">
            <v>0</v>
          </cell>
          <cell r="O4023">
            <v>0</v>
          </cell>
          <cell r="P4023">
            <v>0</v>
          </cell>
          <cell r="Q4023">
            <v>0</v>
          </cell>
        </row>
        <row r="4024">
          <cell r="C4024">
            <v>0</v>
          </cell>
          <cell r="D4024">
            <v>0</v>
          </cell>
          <cell r="E4024">
            <v>0</v>
          </cell>
          <cell r="F4024">
            <v>0</v>
          </cell>
          <cell r="G4024">
            <v>0</v>
          </cell>
          <cell r="H4024">
            <v>0</v>
          </cell>
          <cell r="I4024">
            <v>0</v>
          </cell>
          <cell r="J4024">
            <v>0</v>
          </cell>
          <cell r="K4024">
            <v>0</v>
          </cell>
          <cell r="L4024">
            <v>0</v>
          </cell>
          <cell r="M4024">
            <v>0</v>
          </cell>
          <cell r="N4024">
            <v>0</v>
          </cell>
          <cell r="O4024">
            <v>0</v>
          </cell>
          <cell r="P4024">
            <v>0</v>
          </cell>
          <cell r="Q4024">
            <v>0</v>
          </cell>
        </row>
        <row r="4025">
          <cell r="C4025">
            <v>0</v>
          </cell>
          <cell r="D4025">
            <v>0</v>
          </cell>
          <cell r="E4025">
            <v>0</v>
          </cell>
          <cell r="F4025">
            <v>0</v>
          </cell>
          <cell r="G4025">
            <v>0</v>
          </cell>
          <cell r="H4025" t="str">
            <v>Firma</v>
          </cell>
          <cell r="I4025">
            <v>0</v>
          </cell>
          <cell r="J4025">
            <v>0</v>
          </cell>
          <cell r="K4025">
            <v>0</v>
          </cell>
          <cell r="L4025">
            <v>0</v>
          </cell>
          <cell r="M4025">
            <v>0</v>
          </cell>
          <cell r="N4025">
            <v>0</v>
          </cell>
          <cell r="O4025">
            <v>0</v>
          </cell>
          <cell r="P4025">
            <v>0</v>
          </cell>
          <cell r="Q4025">
            <v>0</v>
          </cell>
        </row>
        <row r="4026">
          <cell r="C4026">
            <v>0</v>
          </cell>
          <cell r="D4026">
            <v>0</v>
          </cell>
          <cell r="E4026">
            <v>0</v>
          </cell>
          <cell r="F4026">
            <v>0</v>
          </cell>
          <cell r="G4026">
            <v>0</v>
          </cell>
          <cell r="H4026" t="str">
            <v>Nombre:</v>
          </cell>
          <cell r="I4026">
            <v>0</v>
          </cell>
          <cell r="J4026">
            <v>0</v>
          </cell>
          <cell r="K4026">
            <v>0</v>
          </cell>
          <cell r="L4026">
            <v>0</v>
          </cell>
          <cell r="M4026">
            <v>0</v>
          </cell>
          <cell r="N4026">
            <v>0</v>
          </cell>
          <cell r="O4026">
            <v>0</v>
          </cell>
          <cell r="P4026">
            <v>0</v>
          </cell>
          <cell r="Q4026">
            <v>0</v>
          </cell>
        </row>
        <row r="4027">
          <cell r="C4027">
            <v>0</v>
          </cell>
          <cell r="D4027">
            <v>0</v>
          </cell>
          <cell r="E4027">
            <v>0</v>
          </cell>
          <cell r="F4027">
            <v>0</v>
          </cell>
          <cell r="G4027">
            <v>0</v>
          </cell>
          <cell r="H4027" t="str">
            <v>Representante Legal del Interventor o su Apoderado</v>
          </cell>
          <cell r="I4027">
            <v>0</v>
          </cell>
          <cell r="J4027">
            <v>0</v>
          </cell>
          <cell r="K4027">
            <v>0</v>
          </cell>
          <cell r="L4027">
            <v>0</v>
          </cell>
          <cell r="M4027">
            <v>0</v>
          </cell>
          <cell r="N4027">
            <v>0</v>
          </cell>
          <cell r="O4027">
            <v>0</v>
          </cell>
          <cell r="P4027">
            <v>0</v>
          </cell>
          <cell r="Q4027">
            <v>0</v>
          </cell>
        </row>
        <row r="4028">
          <cell r="C4028">
            <v>0</v>
          </cell>
          <cell r="D4028">
            <v>0</v>
          </cell>
          <cell r="E4028">
            <v>0</v>
          </cell>
          <cell r="F4028">
            <v>0</v>
          </cell>
          <cell r="G4028">
            <v>0</v>
          </cell>
          <cell r="H4028" t="str">
            <v>Matricula No. :</v>
          </cell>
          <cell r="I4028">
            <v>0</v>
          </cell>
          <cell r="J4028">
            <v>0</v>
          </cell>
          <cell r="K4028">
            <v>0</v>
          </cell>
          <cell r="L4028">
            <v>0</v>
          </cell>
          <cell r="M4028">
            <v>0</v>
          </cell>
          <cell r="N4028">
            <v>0</v>
          </cell>
          <cell r="O4028">
            <v>0</v>
          </cell>
          <cell r="P4028">
            <v>0</v>
          </cell>
          <cell r="Q4028">
            <v>0</v>
          </cell>
        </row>
        <row r="4029">
          <cell r="C4029">
            <v>0</v>
          </cell>
          <cell r="D4029">
            <v>0</v>
          </cell>
          <cell r="E4029">
            <v>0</v>
          </cell>
          <cell r="F4029">
            <v>0</v>
          </cell>
          <cell r="G4029">
            <v>0</v>
          </cell>
          <cell r="H4029">
            <v>0</v>
          </cell>
          <cell r="I4029">
            <v>0</v>
          </cell>
          <cell r="J4029">
            <v>0</v>
          </cell>
          <cell r="K4029">
            <v>0</v>
          </cell>
          <cell r="L4029">
            <v>0</v>
          </cell>
          <cell r="M4029">
            <v>0</v>
          </cell>
          <cell r="N4029">
            <v>0</v>
          </cell>
          <cell r="O4029">
            <v>0</v>
          </cell>
          <cell r="P4029">
            <v>0</v>
          </cell>
          <cell r="Q4029">
            <v>0</v>
          </cell>
        </row>
        <row r="4030">
          <cell r="C4030">
            <v>0</v>
          </cell>
          <cell r="D4030">
            <v>0</v>
          </cell>
          <cell r="E4030">
            <v>0</v>
          </cell>
          <cell r="F4030">
            <v>0</v>
          </cell>
          <cell r="G4030">
            <v>0</v>
          </cell>
          <cell r="H4030">
            <v>0</v>
          </cell>
          <cell r="I4030">
            <v>0</v>
          </cell>
          <cell r="J4030">
            <v>0</v>
          </cell>
          <cell r="K4030">
            <v>0</v>
          </cell>
          <cell r="L4030">
            <v>0</v>
          </cell>
          <cell r="M4030">
            <v>0</v>
          </cell>
          <cell r="N4030">
            <v>0</v>
          </cell>
          <cell r="O4030">
            <v>0</v>
          </cell>
          <cell r="P4030">
            <v>0</v>
          </cell>
          <cell r="Q4030">
            <v>0</v>
          </cell>
        </row>
        <row r="4032">
          <cell r="C4032">
            <v>0</v>
          </cell>
          <cell r="D4032">
            <v>0</v>
          </cell>
          <cell r="E4032">
            <v>0</v>
          </cell>
          <cell r="F4032">
            <v>0</v>
          </cell>
          <cell r="G4032">
            <v>0</v>
          </cell>
          <cell r="H4032">
            <v>0</v>
          </cell>
          <cell r="I4032">
            <v>0</v>
          </cell>
          <cell r="J4032">
            <v>0</v>
          </cell>
          <cell r="K4032">
            <v>0</v>
          </cell>
          <cell r="L4032">
            <v>0</v>
          </cell>
          <cell r="M4032">
            <v>0</v>
          </cell>
          <cell r="N4032">
            <v>0</v>
          </cell>
          <cell r="O4032">
            <v>0</v>
          </cell>
          <cell r="P4032">
            <v>0</v>
          </cell>
          <cell r="Q4032">
            <v>0</v>
          </cell>
        </row>
        <row r="4033">
          <cell r="C4033" t="str">
            <v>Formulario 1 - Propuesta económica  - Documento tipo de selección abreviada de menor cuantía - versión 2</v>
          </cell>
          <cell r="D4033">
            <v>0</v>
          </cell>
          <cell r="E4033">
            <v>0</v>
          </cell>
          <cell r="F4033">
            <v>0</v>
          </cell>
          <cell r="G4033">
            <v>0</v>
          </cell>
          <cell r="H4033">
            <v>0</v>
          </cell>
          <cell r="I4033">
            <v>0</v>
          </cell>
          <cell r="J4033">
            <v>0</v>
          </cell>
          <cell r="K4033">
            <v>0</v>
          </cell>
          <cell r="L4033">
            <v>0</v>
          </cell>
          <cell r="M4033">
            <v>0</v>
          </cell>
          <cell r="N4033">
            <v>0</v>
          </cell>
          <cell r="O4033">
            <v>0</v>
          </cell>
          <cell r="P4033">
            <v>0</v>
          </cell>
          <cell r="Q4033">
            <v>0</v>
          </cell>
        </row>
        <row r="4034">
          <cell r="C4034" t="str">
            <v>Código</v>
          </cell>
          <cell r="D4034" t="str">
            <v>CCE-EICP-FM-25</v>
          </cell>
          <cell r="E4034" t="str">
            <v>Versión</v>
          </cell>
          <cell r="F4034">
            <v>2</v>
          </cell>
          <cell r="G4034">
            <v>0</v>
          </cell>
          <cell r="H4034">
            <v>0</v>
          </cell>
          <cell r="I4034">
            <v>0</v>
          </cell>
          <cell r="J4034">
            <v>0</v>
          </cell>
          <cell r="K4034">
            <v>0</v>
          </cell>
          <cell r="L4034">
            <v>0</v>
          </cell>
          <cell r="M4034">
            <v>0</v>
          </cell>
          <cell r="N4034">
            <v>0</v>
          </cell>
          <cell r="O4034">
            <v>0</v>
          </cell>
          <cell r="P4034">
            <v>0</v>
          </cell>
          <cell r="Q4034">
            <v>0</v>
          </cell>
        </row>
        <row r="4035">
          <cell r="C4035">
            <v>0</v>
          </cell>
          <cell r="D4035">
            <v>0</v>
          </cell>
          <cell r="E4035">
            <v>0</v>
          </cell>
          <cell r="F4035">
            <v>0</v>
          </cell>
          <cell r="G4035">
            <v>0</v>
          </cell>
          <cell r="H4035">
            <v>0</v>
          </cell>
          <cell r="I4035">
            <v>0</v>
          </cell>
          <cell r="J4035">
            <v>0</v>
          </cell>
          <cell r="K4035">
            <v>0</v>
          </cell>
          <cell r="L4035">
            <v>0</v>
          </cell>
          <cell r="M4035">
            <v>0</v>
          </cell>
          <cell r="N4035">
            <v>0</v>
          </cell>
          <cell r="O4035">
            <v>0</v>
          </cell>
          <cell r="P4035">
            <v>0</v>
          </cell>
          <cell r="Q4035">
            <v>0</v>
          </cell>
        </row>
        <row r="4036">
          <cell r="C4036" t="str">
            <v>[La entidad podrá utilizar este formato para la presentación de los análisis de precios unitarios el contratista en la oportunidad prevista en el numeral 8.1. del Documento Base]</v>
          </cell>
          <cell r="D4036">
            <v>0</v>
          </cell>
          <cell r="E4036">
            <v>0</v>
          </cell>
          <cell r="F4036">
            <v>0</v>
          </cell>
          <cell r="G4036">
            <v>0</v>
          </cell>
          <cell r="H4036">
            <v>0</v>
          </cell>
          <cell r="I4036">
            <v>0</v>
          </cell>
          <cell r="J4036">
            <v>0</v>
          </cell>
          <cell r="K4036">
            <v>0</v>
          </cell>
          <cell r="L4036">
            <v>0</v>
          </cell>
          <cell r="M4036">
            <v>0</v>
          </cell>
          <cell r="N4036">
            <v>0</v>
          </cell>
          <cell r="O4036">
            <v>0</v>
          </cell>
          <cell r="P4036">
            <v>0</v>
          </cell>
          <cell r="Q4036">
            <v>0</v>
          </cell>
        </row>
        <row r="4037">
          <cell r="C4037">
            <v>0</v>
          </cell>
          <cell r="D4037">
            <v>0</v>
          </cell>
          <cell r="E4037">
            <v>0</v>
          </cell>
          <cell r="F4037">
            <v>0</v>
          </cell>
          <cell r="G4037">
            <v>0</v>
          </cell>
          <cell r="H4037">
            <v>0</v>
          </cell>
          <cell r="I4037">
            <v>0</v>
          </cell>
          <cell r="J4037">
            <v>0</v>
          </cell>
          <cell r="K4037">
            <v>0</v>
          </cell>
          <cell r="L4037">
            <v>0</v>
          </cell>
          <cell r="M4037">
            <v>0</v>
          </cell>
          <cell r="N4037">
            <v>0</v>
          </cell>
          <cell r="O4037">
            <v>0</v>
          </cell>
          <cell r="P4037">
            <v>0</v>
          </cell>
          <cell r="Q4037">
            <v>0</v>
          </cell>
        </row>
        <row r="4038">
          <cell r="C4038">
            <v>0</v>
          </cell>
          <cell r="D4038">
            <v>0</v>
          </cell>
          <cell r="E4038">
            <v>0</v>
          </cell>
          <cell r="F4038">
            <v>0</v>
          </cell>
          <cell r="G4038">
            <v>0</v>
          </cell>
          <cell r="H4038">
            <v>0</v>
          </cell>
          <cell r="I4038">
            <v>0</v>
          </cell>
          <cell r="J4038">
            <v>0</v>
          </cell>
          <cell r="K4038">
            <v>0</v>
          </cell>
          <cell r="L4038">
            <v>0</v>
          </cell>
          <cell r="M4038">
            <v>0</v>
          </cell>
          <cell r="N4038">
            <v>0</v>
          </cell>
          <cell r="O4038">
            <v>0</v>
          </cell>
          <cell r="P4038">
            <v>0</v>
          </cell>
          <cell r="Q4038">
            <v>0</v>
          </cell>
        </row>
        <row r="4039">
          <cell r="C4039">
            <v>0</v>
          </cell>
          <cell r="D4039" t="str">
            <v>MUNICIPIO DE CONCORDIA, ANTIOQUIA</v>
          </cell>
          <cell r="E4039">
            <v>0</v>
          </cell>
          <cell r="F4039">
            <v>0</v>
          </cell>
          <cell r="G4039">
            <v>0</v>
          </cell>
          <cell r="H4039">
            <v>0</v>
          </cell>
          <cell r="I4039">
            <v>0</v>
          </cell>
          <cell r="J4039">
            <v>0</v>
          </cell>
          <cell r="K4039">
            <v>0</v>
          </cell>
          <cell r="L4039">
            <v>0</v>
          </cell>
          <cell r="M4039">
            <v>0</v>
          </cell>
          <cell r="N4039">
            <v>0</v>
          </cell>
          <cell r="O4039">
            <v>0</v>
          </cell>
          <cell r="P4039">
            <v>0</v>
          </cell>
          <cell r="Q4039">
            <v>0</v>
          </cell>
        </row>
        <row r="4040">
          <cell r="C4040">
            <v>0</v>
          </cell>
          <cell r="D4040">
            <v>0</v>
          </cell>
          <cell r="E4040">
            <v>0</v>
          </cell>
          <cell r="F4040">
            <v>0</v>
          </cell>
          <cell r="G4040">
            <v>0</v>
          </cell>
          <cell r="H4040">
            <v>0</v>
          </cell>
          <cell r="I4040">
            <v>0</v>
          </cell>
          <cell r="J4040">
            <v>0</v>
          </cell>
          <cell r="K4040">
            <v>0</v>
          </cell>
          <cell r="L4040" t="str">
            <v>VERSIÓN</v>
          </cell>
          <cell r="M4040">
            <v>0</v>
          </cell>
          <cell r="N4040">
            <v>0</v>
          </cell>
          <cell r="O4040">
            <v>0</v>
          </cell>
          <cell r="P4040">
            <v>0</v>
          </cell>
          <cell r="Q4040">
            <v>0</v>
          </cell>
        </row>
        <row r="4041">
          <cell r="C4041">
            <v>0</v>
          </cell>
          <cell r="D4041" t="str">
            <v xml:space="preserve">[NÚMERO DEL PROCESO] </v>
          </cell>
          <cell r="E4041">
            <v>0</v>
          </cell>
          <cell r="F4041">
            <v>0</v>
          </cell>
          <cell r="G4041">
            <v>0</v>
          </cell>
          <cell r="H4041">
            <v>0</v>
          </cell>
          <cell r="I4041">
            <v>0</v>
          </cell>
          <cell r="J4041">
            <v>0</v>
          </cell>
          <cell r="K4041">
            <v>0</v>
          </cell>
          <cell r="L4041">
            <v>0</v>
          </cell>
          <cell r="M4041">
            <v>0</v>
          </cell>
          <cell r="N4041">
            <v>0</v>
          </cell>
          <cell r="O4041">
            <v>0</v>
          </cell>
          <cell r="P4041">
            <v>0</v>
          </cell>
          <cell r="Q4041">
            <v>0</v>
          </cell>
        </row>
        <row r="4042">
          <cell r="C4042">
            <v>0</v>
          </cell>
          <cell r="D4042">
            <v>0</v>
          </cell>
          <cell r="E4042">
            <v>0</v>
          </cell>
          <cell r="F4042">
            <v>0</v>
          </cell>
          <cell r="G4042">
            <v>0</v>
          </cell>
          <cell r="H4042">
            <v>0</v>
          </cell>
          <cell r="I4042">
            <v>0</v>
          </cell>
          <cell r="J4042">
            <v>0</v>
          </cell>
          <cell r="K4042">
            <v>0</v>
          </cell>
          <cell r="L4042" t="str">
            <v>PÁGINA</v>
          </cell>
          <cell r="M4042">
            <v>1</v>
          </cell>
          <cell r="N4042" t="str">
            <v>DE</v>
          </cell>
          <cell r="O4042">
            <v>1</v>
          </cell>
          <cell r="P4042">
            <v>0</v>
          </cell>
          <cell r="Q4042">
            <v>0</v>
          </cell>
        </row>
        <row r="4043">
          <cell r="C4043">
            <v>0</v>
          </cell>
          <cell r="D4043" t="str">
            <v xml:space="preserve">ANALISIS DE PRECIOS UNITARIOS </v>
          </cell>
          <cell r="E4043">
            <v>0</v>
          </cell>
          <cell r="F4043">
            <v>0</v>
          </cell>
          <cell r="G4043">
            <v>0</v>
          </cell>
          <cell r="H4043">
            <v>0</v>
          </cell>
          <cell r="I4043">
            <v>0</v>
          </cell>
          <cell r="J4043">
            <v>0</v>
          </cell>
          <cell r="K4043">
            <v>0</v>
          </cell>
          <cell r="L4043">
            <v>0</v>
          </cell>
          <cell r="M4043">
            <v>0</v>
          </cell>
          <cell r="N4043">
            <v>0</v>
          </cell>
          <cell r="O4043">
            <v>0</v>
          </cell>
          <cell r="P4043">
            <v>0</v>
          </cell>
          <cell r="Q4043">
            <v>0</v>
          </cell>
        </row>
        <row r="4044">
          <cell r="C4044">
            <v>0</v>
          </cell>
          <cell r="D4044">
            <v>0</v>
          </cell>
          <cell r="E4044">
            <v>0</v>
          </cell>
          <cell r="F4044">
            <v>0</v>
          </cell>
          <cell r="G4044">
            <v>0</v>
          </cell>
          <cell r="H4044">
            <v>0</v>
          </cell>
          <cell r="I4044">
            <v>0</v>
          </cell>
          <cell r="J4044">
            <v>0</v>
          </cell>
          <cell r="K4044">
            <v>0</v>
          </cell>
          <cell r="L4044">
            <v>0</v>
          </cell>
          <cell r="M4044">
            <v>0</v>
          </cell>
          <cell r="N4044">
            <v>0</v>
          </cell>
          <cell r="O4044">
            <v>0</v>
          </cell>
          <cell r="P4044">
            <v>0</v>
          </cell>
          <cell r="Q4044">
            <v>0</v>
          </cell>
        </row>
        <row r="4045">
          <cell r="C4045">
            <v>0</v>
          </cell>
          <cell r="D4045">
            <v>0</v>
          </cell>
          <cell r="E4045">
            <v>0</v>
          </cell>
          <cell r="F4045">
            <v>0</v>
          </cell>
          <cell r="G4045">
            <v>0</v>
          </cell>
          <cell r="H4045">
            <v>0</v>
          </cell>
          <cell r="I4045">
            <v>0</v>
          </cell>
          <cell r="J4045">
            <v>0</v>
          </cell>
          <cell r="K4045">
            <v>0</v>
          </cell>
          <cell r="L4045" t="str">
            <v>FECHA</v>
          </cell>
          <cell r="M4045" t="str">
            <v>DD</v>
          </cell>
          <cell r="N4045" t="str">
            <v>MM</v>
          </cell>
          <cell r="O4045" t="str">
            <v>AA</v>
          </cell>
          <cell r="P4045">
            <v>0</v>
          </cell>
          <cell r="Q4045">
            <v>0</v>
          </cell>
        </row>
        <row r="4046">
          <cell r="C4046">
            <v>0</v>
          </cell>
          <cell r="D4046">
            <v>0</v>
          </cell>
          <cell r="E4046">
            <v>0</v>
          </cell>
          <cell r="F4046">
            <v>0</v>
          </cell>
          <cell r="G4046">
            <v>0</v>
          </cell>
          <cell r="H4046">
            <v>0</v>
          </cell>
          <cell r="I4046">
            <v>0</v>
          </cell>
          <cell r="J4046">
            <v>0</v>
          </cell>
          <cell r="K4046">
            <v>0</v>
          </cell>
          <cell r="L4046">
            <v>0</v>
          </cell>
          <cell r="M4046">
            <v>8</v>
          </cell>
          <cell r="N4046">
            <v>5</v>
          </cell>
          <cell r="O4046">
            <v>2023</v>
          </cell>
          <cell r="P4046">
            <v>0</v>
          </cell>
          <cell r="Q4046">
            <v>0</v>
          </cell>
        </row>
        <row r="4047">
          <cell r="C4047" t="str">
            <v>ITEMS DE LA PROPUESTA ECONÓMICA</v>
          </cell>
          <cell r="D4047">
            <v>0</v>
          </cell>
          <cell r="E4047">
            <v>0</v>
          </cell>
          <cell r="F4047">
            <v>0</v>
          </cell>
          <cell r="G4047">
            <v>0</v>
          </cell>
          <cell r="H4047">
            <v>0</v>
          </cell>
          <cell r="I4047" t="str">
            <v>ITEMS NO PREVISTOS</v>
          </cell>
          <cell r="J4047">
            <v>0</v>
          </cell>
          <cell r="K4047">
            <v>0</v>
          </cell>
          <cell r="L4047">
            <v>0</v>
          </cell>
          <cell r="M4047">
            <v>0</v>
          </cell>
          <cell r="N4047">
            <v>0</v>
          </cell>
          <cell r="O4047">
            <v>0</v>
          </cell>
          <cell r="P4047">
            <v>0</v>
          </cell>
          <cell r="Q4047">
            <v>0</v>
          </cell>
        </row>
        <row r="4048">
          <cell r="C4048">
            <v>0</v>
          </cell>
          <cell r="D4048">
            <v>0</v>
          </cell>
          <cell r="E4048">
            <v>0</v>
          </cell>
          <cell r="F4048">
            <v>0</v>
          </cell>
          <cell r="G4048">
            <v>0</v>
          </cell>
          <cell r="H4048">
            <v>0</v>
          </cell>
          <cell r="I4048">
            <v>0</v>
          </cell>
          <cell r="J4048">
            <v>0</v>
          </cell>
          <cell r="K4048">
            <v>0</v>
          </cell>
          <cell r="L4048">
            <v>0</v>
          </cell>
          <cell r="M4048">
            <v>0</v>
          </cell>
          <cell r="N4048">
            <v>0</v>
          </cell>
          <cell r="O4048">
            <v>0</v>
          </cell>
          <cell r="P4048">
            <v>0</v>
          </cell>
          <cell r="Q4048">
            <v>0</v>
          </cell>
        </row>
        <row r="4049">
          <cell r="C4049">
            <v>0</v>
          </cell>
          <cell r="D4049">
            <v>0</v>
          </cell>
          <cell r="E4049">
            <v>0</v>
          </cell>
          <cell r="F4049">
            <v>0</v>
          </cell>
          <cell r="G4049">
            <v>0</v>
          </cell>
          <cell r="H4049">
            <v>0</v>
          </cell>
          <cell r="I4049">
            <v>0</v>
          </cell>
          <cell r="J4049">
            <v>0</v>
          </cell>
          <cell r="K4049">
            <v>0</v>
          </cell>
          <cell r="L4049">
            <v>0</v>
          </cell>
          <cell r="M4049">
            <v>0</v>
          </cell>
          <cell r="N4049">
            <v>0</v>
          </cell>
          <cell r="O4049">
            <v>0</v>
          </cell>
          <cell r="P4049">
            <v>0</v>
          </cell>
          <cell r="Q4049">
            <v>0</v>
          </cell>
        </row>
        <row r="4050">
          <cell r="C4050">
            <v>0</v>
          </cell>
          <cell r="D4050">
            <v>0</v>
          </cell>
          <cell r="E4050">
            <v>0</v>
          </cell>
          <cell r="F4050">
            <v>0</v>
          </cell>
          <cell r="G4050">
            <v>0</v>
          </cell>
          <cell r="H4050">
            <v>0</v>
          </cell>
          <cell r="I4050">
            <v>0</v>
          </cell>
          <cell r="J4050">
            <v>0</v>
          </cell>
          <cell r="K4050">
            <v>0</v>
          </cell>
          <cell r="L4050">
            <v>0</v>
          </cell>
          <cell r="M4050">
            <v>0</v>
          </cell>
          <cell r="N4050">
            <v>0</v>
          </cell>
          <cell r="O4050">
            <v>0</v>
          </cell>
          <cell r="P4050">
            <v>0</v>
          </cell>
          <cell r="Q4050">
            <v>0</v>
          </cell>
        </row>
        <row r="4051">
          <cell r="C4051" t="str">
            <v>DATOS ESPECÍFICOS</v>
          </cell>
          <cell r="D4051">
            <v>0</v>
          </cell>
          <cell r="E4051">
            <v>0</v>
          </cell>
          <cell r="F4051">
            <v>0</v>
          </cell>
          <cell r="G4051">
            <v>0</v>
          </cell>
          <cell r="H4051">
            <v>0</v>
          </cell>
          <cell r="I4051">
            <v>0</v>
          </cell>
          <cell r="J4051">
            <v>0</v>
          </cell>
          <cell r="K4051">
            <v>0</v>
          </cell>
          <cell r="L4051">
            <v>0</v>
          </cell>
          <cell r="M4051">
            <v>0</v>
          </cell>
          <cell r="N4051">
            <v>0</v>
          </cell>
          <cell r="O4051">
            <v>0</v>
          </cell>
          <cell r="P4051">
            <v>0</v>
          </cell>
          <cell r="Q4051">
            <v>0</v>
          </cell>
        </row>
        <row r="4052">
          <cell r="C4052">
            <v>0</v>
          </cell>
          <cell r="D4052">
            <v>0</v>
          </cell>
          <cell r="E4052">
            <v>0</v>
          </cell>
          <cell r="F4052">
            <v>0</v>
          </cell>
          <cell r="G4052">
            <v>0</v>
          </cell>
          <cell r="H4052">
            <v>0</v>
          </cell>
          <cell r="I4052">
            <v>0</v>
          </cell>
          <cell r="J4052">
            <v>0</v>
          </cell>
          <cell r="K4052">
            <v>0</v>
          </cell>
          <cell r="L4052">
            <v>0</v>
          </cell>
          <cell r="M4052">
            <v>0</v>
          </cell>
          <cell r="N4052">
            <v>0</v>
          </cell>
          <cell r="O4052">
            <v>0</v>
          </cell>
          <cell r="P4052">
            <v>0</v>
          </cell>
          <cell r="Q4052">
            <v>0</v>
          </cell>
        </row>
        <row r="4053">
          <cell r="C4053" t="str">
            <v>ITEM</v>
          </cell>
          <cell r="D4053" t="str">
            <v>DESCRIPCIÓN</v>
          </cell>
          <cell r="E4053">
            <v>0</v>
          </cell>
          <cell r="F4053">
            <v>0</v>
          </cell>
          <cell r="G4053">
            <v>0</v>
          </cell>
          <cell r="H4053">
            <v>0</v>
          </cell>
          <cell r="I4053">
            <v>0</v>
          </cell>
          <cell r="J4053">
            <v>0</v>
          </cell>
          <cell r="K4053">
            <v>0</v>
          </cell>
          <cell r="L4053">
            <v>0</v>
          </cell>
          <cell r="M4053" t="str">
            <v>UNIDAD</v>
          </cell>
          <cell r="N4053">
            <v>0</v>
          </cell>
          <cell r="O4053" t="str">
            <v>CANTIDAD</v>
          </cell>
          <cell r="P4053">
            <v>0</v>
          </cell>
          <cell r="Q4053">
            <v>0</v>
          </cell>
        </row>
        <row r="4054">
          <cell r="C4054" t="str">
            <v>5.11.5</v>
          </cell>
          <cell r="D4054" t="str">
            <v>S.T.I de PINTURA ACRÍLICA en muros (hidrorepelente) tipo  koraza  o  equivalente de  primera  calidad, minimo 2 manos o las que sean necesarias para obtener una superficie pareja y homogénea, a satisfacción del supervisior. Incluye suministro y transporte de los materiales, preparada y adecuación de la superficie a intervenir.</v>
          </cell>
          <cell r="E4054">
            <v>0</v>
          </cell>
          <cell r="F4054">
            <v>0</v>
          </cell>
          <cell r="G4054">
            <v>0</v>
          </cell>
          <cell r="H4054">
            <v>0</v>
          </cell>
          <cell r="I4054">
            <v>0</v>
          </cell>
          <cell r="J4054">
            <v>0</v>
          </cell>
          <cell r="K4054">
            <v>0</v>
          </cell>
          <cell r="L4054">
            <v>0</v>
          </cell>
          <cell r="M4054" t="str">
            <v>m2</v>
          </cell>
          <cell r="N4054">
            <v>0</v>
          </cell>
          <cell r="O4054">
            <v>73</v>
          </cell>
          <cell r="P4054">
            <v>0</v>
          </cell>
          <cell r="Q4054">
            <v>0</v>
          </cell>
          <cell r="R4054">
            <v>17201</v>
          </cell>
          <cell r="S4054">
            <v>22177</v>
          </cell>
          <cell r="T4054">
            <v>4.0300000000000002E-2</v>
          </cell>
          <cell r="U4054">
            <v>0.46939999999999998</v>
          </cell>
          <cell r="V4054">
            <v>0</v>
          </cell>
          <cell r="W4054">
            <v>0.49030000000000001</v>
          </cell>
        </row>
        <row r="4055">
          <cell r="C4055" t="str">
            <v>I. EQUIPO</v>
          </cell>
          <cell r="D4055">
            <v>0</v>
          </cell>
          <cell r="E4055">
            <v>0</v>
          </cell>
          <cell r="F4055">
            <v>0</v>
          </cell>
          <cell r="G4055">
            <v>0</v>
          </cell>
          <cell r="H4055">
            <v>0</v>
          </cell>
          <cell r="I4055">
            <v>0</v>
          </cell>
          <cell r="J4055">
            <v>0</v>
          </cell>
          <cell r="K4055">
            <v>0</v>
          </cell>
          <cell r="L4055">
            <v>0</v>
          </cell>
          <cell r="M4055">
            <v>0</v>
          </cell>
          <cell r="N4055">
            <v>0</v>
          </cell>
          <cell r="O4055">
            <v>0</v>
          </cell>
          <cell r="P4055">
            <v>0</v>
          </cell>
          <cell r="Q4055">
            <v>0</v>
          </cell>
        </row>
        <row r="4056">
          <cell r="C4056">
            <v>0</v>
          </cell>
          <cell r="D4056">
            <v>0</v>
          </cell>
          <cell r="E4056">
            <v>0</v>
          </cell>
          <cell r="F4056">
            <v>0</v>
          </cell>
          <cell r="G4056">
            <v>0</v>
          </cell>
          <cell r="H4056">
            <v>0</v>
          </cell>
          <cell r="I4056">
            <v>0</v>
          </cell>
          <cell r="J4056">
            <v>0</v>
          </cell>
          <cell r="K4056">
            <v>0</v>
          </cell>
          <cell r="L4056">
            <v>0</v>
          </cell>
          <cell r="M4056">
            <v>0</v>
          </cell>
          <cell r="N4056">
            <v>0</v>
          </cell>
          <cell r="O4056">
            <v>0</v>
          </cell>
          <cell r="P4056">
            <v>0</v>
          </cell>
          <cell r="Q4056">
            <v>0</v>
          </cell>
        </row>
        <row r="4057">
          <cell r="C4057" t="str">
            <v>DESCRIPCIÓN</v>
          </cell>
          <cell r="D4057">
            <v>0</v>
          </cell>
          <cell r="E4057">
            <v>0</v>
          </cell>
          <cell r="F4057">
            <v>0</v>
          </cell>
          <cell r="G4057">
            <v>0</v>
          </cell>
          <cell r="H4057" t="str">
            <v>MARCA</v>
          </cell>
          <cell r="I4057">
            <v>0</v>
          </cell>
          <cell r="J4057" t="str">
            <v>TIPO</v>
          </cell>
          <cell r="K4057">
            <v>0</v>
          </cell>
          <cell r="L4057" t="str">
            <v>TARIFA/HORA</v>
          </cell>
          <cell r="M4057" t="str">
            <v>RENDIMIENTO</v>
          </cell>
          <cell r="N4057">
            <v>0</v>
          </cell>
          <cell r="O4057" t="str">
            <v>Vr. UNITARIO</v>
          </cell>
          <cell r="P4057">
            <v>0</v>
          </cell>
          <cell r="Q4057">
            <v>0</v>
          </cell>
        </row>
        <row r="4058">
          <cell r="C4058" t="str">
            <v>Sección completa de andamio (1.2m-1.5m) x 1.5 m. (+ 4 ruedas) Incluye transporte.</v>
          </cell>
          <cell r="D4058">
            <v>0</v>
          </cell>
          <cell r="E4058">
            <v>0</v>
          </cell>
          <cell r="F4058">
            <v>0</v>
          </cell>
          <cell r="G4058">
            <v>0</v>
          </cell>
          <cell r="H4058">
            <v>0</v>
          </cell>
          <cell r="I4058">
            <v>0</v>
          </cell>
          <cell r="J4058" t="str">
            <v>Dia</v>
          </cell>
          <cell r="K4058">
            <v>0</v>
          </cell>
          <cell r="L4058">
            <v>2565</v>
          </cell>
          <cell r="M4058">
            <v>15</v>
          </cell>
          <cell r="N4058">
            <v>0</v>
          </cell>
          <cell r="O4058">
            <v>171</v>
          </cell>
          <cell r="P4058">
            <v>0</v>
          </cell>
          <cell r="Q4058">
            <v>0</v>
          </cell>
          <cell r="R4058">
            <v>4.87</v>
          </cell>
          <cell r="T4058" t="str">
            <v>Sección completa de andamio (1.2m-1.5m) x 1.5 m. (+ 4 ruedas) Incluye transporte.</v>
          </cell>
        </row>
        <row r="4059">
          <cell r="C4059" t="str">
            <v>Can zunchado en madera común de 5,0cmx20cmx3,0m (alquiler). Incluye transporte.</v>
          </cell>
          <cell r="D4059">
            <v>0</v>
          </cell>
          <cell r="E4059">
            <v>0</v>
          </cell>
          <cell r="F4059">
            <v>0</v>
          </cell>
          <cell r="G4059">
            <v>0</v>
          </cell>
          <cell r="H4059">
            <v>0</v>
          </cell>
          <cell r="I4059">
            <v>0</v>
          </cell>
          <cell r="J4059" t="str">
            <v>Dia</v>
          </cell>
          <cell r="K4059">
            <v>0</v>
          </cell>
          <cell r="L4059">
            <v>1500</v>
          </cell>
          <cell r="M4059">
            <v>15</v>
          </cell>
          <cell r="N4059">
            <v>0</v>
          </cell>
          <cell r="O4059">
            <v>100</v>
          </cell>
          <cell r="P4059">
            <v>0</v>
          </cell>
          <cell r="Q4059">
            <v>0</v>
          </cell>
          <cell r="R4059">
            <v>4.87</v>
          </cell>
          <cell r="T4059" t="str">
            <v>Can zunchado en madera común de 5,0cmx20cmx3,0m (alquiler). Incluye transporte.</v>
          </cell>
        </row>
        <row r="4060">
          <cell r="C4060">
            <v>0</v>
          </cell>
          <cell r="D4060">
            <v>0</v>
          </cell>
          <cell r="E4060">
            <v>0</v>
          </cell>
          <cell r="F4060">
            <v>0</v>
          </cell>
          <cell r="G4060">
            <v>0</v>
          </cell>
          <cell r="H4060">
            <v>0</v>
          </cell>
          <cell r="I4060">
            <v>0</v>
          </cell>
          <cell r="J4060" t="str">
            <v/>
          </cell>
          <cell r="K4060">
            <v>0</v>
          </cell>
          <cell r="L4060" t="str">
            <v/>
          </cell>
          <cell r="M4060">
            <v>0</v>
          </cell>
          <cell r="N4060">
            <v>0</v>
          </cell>
          <cell r="O4060">
            <v>0</v>
          </cell>
          <cell r="P4060">
            <v>0</v>
          </cell>
          <cell r="Q4060">
            <v>0</v>
          </cell>
          <cell r="R4060">
            <v>0</v>
          </cell>
          <cell r="T4060">
            <v>0</v>
          </cell>
        </row>
        <row r="4061">
          <cell r="C4061" t="str">
            <v>Herramienta Menor (Como % de Mano de Obra)</v>
          </cell>
          <cell r="D4061">
            <v>0</v>
          </cell>
          <cell r="E4061">
            <v>0</v>
          </cell>
          <cell r="F4061">
            <v>0</v>
          </cell>
          <cell r="G4061">
            <v>0</v>
          </cell>
          <cell r="H4061">
            <v>0</v>
          </cell>
          <cell r="I4061">
            <v>0</v>
          </cell>
          <cell r="J4061" t="str">
            <v>Dia</v>
          </cell>
          <cell r="K4061">
            <v>0</v>
          </cell>
          <cell r="L4061">
            <v>8433</v>
          </cell>
          <cell r="M4061">
            <v>0.05</v>
          </cell>
          <cell r="N4061">
            <v>0</v>
          </cell>
          <cell r="O4061">
            <v>422</v>
          </cell>
          <cell r="P4061">
            <v>0</v>
          </cell>
          <cell r="Q4061">
            <v>0</v>
          </cell>
          <cell r="R4061">
            <v>30806</v>
          </cell>
          <cell r="T4061" t="str">
            <v>Herramienta Menor (Como % de Mano de Obra)</v>
          </cell>
        </row>
        <row r="4062">
          <cell r="C4062">
            <v>0</v>
          </cell>
          <cell r="D4062">
            <v>0</v>
          </cell>
          <cell r="E4062">
            <v>0</v>
          </cell>
          <cell r="F4062">
            <v>0</v>
          </cell>
          <cell r="G4062">
            <v>0</v>
          </cell>
          <cell r="H4062">
            <v>0</v>
          </cell>
          <cell r="I4062">
            <v>0</v>
          </cell>
          <cell r="J4062">
            <v>0</v>
          </cell>
          <cell r="K4062">
            <v>0</v>
          </cell>
          <cell r="L4062">
            <v>4.0300000000000002E-2</v>
          </cell>
          <cell r="M4062" t="str">
            <v>SUBTOTAL $</v>
          </cell>
          <cell r="N4062">
            <v>0</v>
          </cell>
          <cell r="O4062">
            <v>693</v>
          </cell>
          <cell r="P4062">
            <v>0</v>
          </cell>
          <cell r="Q4062">
            <v>0</v>
          </cell>
          <cell r="T4062">
            <v>0</v>
          </cell>
        </row>
        <row r="4063">
          <cell r="C4063" t="str">
            <v>II. MATERIALES</v>
          </cell>
          <cell r="D4063">
            <v>0</v>
          </cell>
          <cell r="E4063">
            <v>0</v>
          </cell>
          <cell r="F4063">
            <v>0</v>
          </cell>
          <cell r="G4063">
            <v>0</v>
          </cell>
          <cell r="H4063">
            <v>0</v>
          </cell>
          <cell r="I4063">
            <v>0</v>
          </cell>
          <cell r="J4063">
            <v>0</v>
          </cell>
          <cell r="K4063">
            <v>0</v>
          </cell>
          <cell r="L4063">
            <v>0</v>
          </cell>
          <cell r="M4063">
            <v>0</v>
          </cell>
          <cell r="N4063">
            <v>0</v>
          </cell>
          <cell r="O4063">
            <v>0</v>
          </cell>
          <cell r="P4063">
            <v>0</v>
          </cell>
          <cell r="Q4063">
            <v>0</v>
          </cell>
          <cell r="T4063">
            <v>0</v>
          </cell>
        </row>
        <row r="4064">
          <cell r="C4064">
            <v>0</v>
          </cell>
          <cell r="D4064">
            <v>0</v>
          </cell>
          <cell r="E4064">
            <v>0</v>
          </cell>
          <cell r="F4064">
            <v>0</v>
          </cell>
          <cell r="G4064">
            <v>0</v>
          </cell>
          <cell r="H4064">
            <v>0</v>
          </cell>
          <cell r="I4064">
            <v>0</v>
          </cell>
          <cell r="J4064">
            <v>0</v>
          </cell>
          <cell r="K4064">
            <v>0</v>
          </cell>
          <cell r="L4064">
            <v>0</v>
          </cell>
          <cell r="M4064">
            <v>0</v>
          </cell>
          <cell r="N4064">
            <v>0</v>
          </cell>
          <cell r="O4064">
            <v>0</v>
          </cell>
          <cell r="P4064">
            <v>0</v>
          </cell>
          <cell r="Q4064">
            <v>0</v>
          </cell>
          <cell r="T4064">
            <v>0</v>
          </cell>
        </row>
        <row r="4065">
          <cell r="C4065" t="str">
            <v>DESCRIPCIÓN</v>
          </cell>
          <cell r="D4065">
            <v>0</v>
          </cell>
          <cell r="E4065">
            <v>0</v>
          </cell>
          <cell r="F4065">
            <v>0</v>
          </cell>
          <cell r="G4065">
            <v>0</v>
          </cell>
          <cell r="H4065">
            <v>0</v>
          </cell>
          <cell r="I4065">
            <v>0</v>
          </cell>
          <cell r="J4065">
            <v>0</v>
          </cell>
          <cell r="K4065" t="str">
            <v>UNIDAD</v>
          </cell>
          <cell r="L4065" t="str">
            <v>CANTIDAD</v>
          </cell>
          <cell r="M4065" t="str">
            <v>PRECIO UNIT.</v>
          </cell>
          <cell r="N4065">
            <v>0</v>
          </cell>
          <cell r="O4065" t="str">
            <v>Vr. UNITARIO</v>
          </cell>
          <cell r="P4065">
            <v>0</v>
          </cell>
          <cell r="Q4065">
            <v>0</v>
          </cell>
          <cell r="T4065">
            <v>0</v>
          </cell>
        </row>
        <row r="4066">
          <cell r="C4066" t="str">
            <v>Pintura para Exterior - Koraza</v>
          </cell>
          <cell r="D4066">
            <v>0</v>
          </cell>
          <cell r="E4066">
            <v>0</v>
          </cell>
          <cell r="F4066">
            <v>0</v>
          </cell>
          <cell r="G4066">
            <v>0</v>
          </cell>
          <cell r="H4066">
            <v>0</v>
          </cell>
          <cell r="I4066">
            <v>0</v>
          </cell>
          <cell r="J4066">
            <v>0</v>
          </cell>
          <cell r="K4066" t="str">
            <v>G</v>
          </cell>
          <cell r="L4066">
            <v>7.0000000000000007E-2</v>
          </cell>
          <cell r="M4066">
            <v>106590</v>
          </cell>
          <cell r="N4066">
            <v>0</v>
          </cell>
          <cell r="O4066">
            <v>7461</v>
          </cell>
          <cell r="P4066">
            <v>0</v>
          </cell>
          <cell r="Q4066">
            <v>0</v>
          </cell>
          <cell r="R4066">
            <v>5.1100000000000003</v>
          </cell>
          <cell r="T4066" t="str">
            <v>Pintura para Exterior - Koraza</v>
          </cell>
        </row>
        <row r="4067">
          <cell r="C4067" t="str">
            <v>Estucor Estuco Plástico 30 Kilos/5 Galones Interior y Exterior-Rend:20m2</v>
          </cell>
          <cell r="D4067">
            <v>0</v>
          </cell>
          <cell r="E4067">
            <v>0</v>
          </cell>
          <cell r="F4067">
            <v>0</v>
          </cell>
          <cell r="G4067">
            <v>0</v>
          </cell>
          <cell r="H4067">
            <v>0</v>
          </cell>
          <cell r="I4067">
            <v>0</v>
          </cell>
          <cell r="J4067">
            <v>0</v>
          </cell>
          <cell r="K4067" t="str">
            <v>U</v>
          </cell>
          <cell r="L4067">
            <v>5.0000000000000001E-3</v>
          </cell>
          <cell r="M4067">
            <v>108790</v>
          </cell>
          <cell r="N4067">
            <v>0</v>
          </cell>
          <cell r="O4067">
            <v>544</v>
          </cell>
          <cell r="P4067">
            <v>0</v>
          </cell>
          <cell r="Q4067">
            <v>0</v>
          </cell>
          <cell r="R4067">
            <v>0.37</v>
          </cell>
          <cell r="T4067" t="str">
            <v>Estucor Estuco Plástico 30 Kilos/5 Galones Interior y Exterior-Rend:20m2</v>
          </cell>
        </row>
        <row r="4068">
          <cell r="C4068" t="str">
            <v>Lija de agua 150 super</v>
          </cell>
          <cell r="D4068">
            <v>0</v>
          </cell>
          <cell r="E4068">
            <v>0</v>
          </cell>
          <cell r="F4068">
            <v>0</v>
          </cell>
          <cell r="G4068">
            <v>0</v>
          </cell>
          <cell r="H4068">
            <v>0</v>
          </cell>
          <cell r="I4068">
            <v>0</v>
          </cell>
          <cell r="J4068">
            <v>0</v>
          </cell>
          <cell r="K4068" t="str">
            <v>u</v>
          </cell>
          <cell r="L4068">
            <v>0.04</v>
          </cell>
          <cell r="M4068">
            <v>1749</v>
          </cell>
          <cell r="N4068">
            <v>0</v>
          </cell>
          <cell r="O4068">
            <v>70</v>
          </cell>
          <cell r="P4068">
            <v>0</v>
          </cell>
          <cell r="Q4068">
            <v>0</v>
          </cell>
          <cell r="R4068">
            <v>2.92</v>
          </cell>
          <cell r="T4068" t="str">
            <v>Lija de agua 150 super</v>
          </cell>
        </row>
        <row r="4069">
          <cell r="C4069">
            <v>0</v>
          </cell>
          <cell r="D4069">
            <v>0</v>
          </cell>
          <cell r="E4069">
            <v>0</v>
          </cell>
          <cell r="F4069">
            <v>0</v>
          </cell>
          <cell r="G4069">
            <v>0</v>
          </cell>
          <cell r="H4069">
            <v>0</v>
          </cell>
          <cell r="I4069">
            <v>0</v>
          </cell>
          <cell r="J4069">
            <v>0</v>
          </cell>
          <cell r="K4069" t="str">
            <v/>
          </cell>
          <cell r="L4069">
            <v>0</v>
          </cell>
          <cell r="M4069">
            <v>0</v>
          </cell>
          <cell r="N4069">
            <v>0</v>
          </cell>
          <cell r="O4069">
            <v>0</v>
          </cell>
          <cell r="P4069">
            <v>0</v>
          </cell>
          <cell r="Q4069">
            <v>0</v>
          </cell>
          <cell r="R4069">
            <v>0</v>
          </cell>
          <cell r="T4069">
            <v>0</v>
          </cell>
        </row>
        <row r="4070">
          <cell r="C4070">
            <v>0</v>
          </cell>
          <cell r="D4070">
            <v>0</v>
          </cell>
          <cell r="E4070">
            <v>0</v>
          </cell>
          <cell r="F4070">
            <v>0</v>
          </cell>
          <cell r="G4070">
            <v>0</v>
          </cell>
          <cell r="H4070">
            <v>0</v>
          </cell>
          <cell r="I4070">
            <v>0</v>
          </cell>
          <cell r="J4070">
            <v>0</v>
          </cell>
          <cell r="K4070" t="str">
            <v/>
          </cell>
          <cell r="L4070">
            <v>0</v>
          </cell>
          <cell r="M4070">
            <v>0</v>
          </cell>
          <cell r="N4070">
            <v>0</v>
          </cell>
          <cell r="O4070">
            <v>0</v>
          </cell>
          <cell r="P4070">
            <v>0</v>
          </cell>
          <cell r="Q4070">
            <v>0</v>
          </cell>
          <cell r="R4070">
            <v>0</v>
          </cell>
          <cell r="T4070">
            <v>0</v>
          </cell>
        </row>
        <row r="4071">
          <cell r="C4071">
            <v>0</v>
          </cell>
          <cell r="D4071">
            <v>0</v>
          </cell>
          <cell r="E4071">
            <v>0</v>
          </cell>
          <cell r="F4071">
            <v>0</v>
          </cell>
          <cell r="G4071">
            <v>0</v>
          </cell>
          <cell r="H4071">
            <v>0</v>
          </cell>
          <cell r="I4071">
            <v>0</v>
          </cell>
          <cell r="J4071">
            <v>0</v>
          </cell>
          <cell r="K4071" t="str">
            <v/>
          </cell>
          <cell r="L4071">
            <v>0</v>
          </cell>
          <cell r="M4071">
            <v>0</v>
          </cell>
          <cell r="N4071">
            <v>0</v>
          </cell>
          <cell r="O4071">
            <v>0</v>
          </cell>
          <cell r="P4071">
            <v>0</v>
          </cell>
          <cell r="Q4071">
            <v>0</v>
          </cell>
          <cell r="R4071">
            <v>0</v>
          </cell>
          <cell r="T4071">
            <v>0</v>
          </cell>
        </row>
        <row r="4072">
          <cell r="C4072">
            <v>0</v>
          </cell>
          <cell r="D4072">
            <v>0</v>
          </cell>
          <cell r="E4072">
            <v>0</v>
          </cell>
          <cell r="F4072">
            <v>0</v>
          </cell>
          <cell r="G4072">
            <v>0</v>
          </cell>
          <cell r="H4072">
            <v>0</v>
          </cell>
          <cell r="I4072">
            <v>0</v>
          </cell>
          <cell r="J4072">
            <v>0</v>
          </cell>
          <cell r="K4072" t="str">
            <v/>
          </cell>
          <cell r="L4072">
            <v>0</v>
          </cell>
          <cell r="M4072">
            <v>0</v>
          </cell>
          <cell r="N4072">
            <v>0</v>
          </cell>
          <cell r="O4072">
            <v>0</v>
          </cell>
          <cell r="P4072">
            <v>0</v>
          </cell>
          <cell r="Q4072">
            <v>0</v>
          </cell>
          <cell r="R4072">
            <v>0</v>
          </cell>
          <cell r="T4072">
            <v>0</v>
          </cell>
        </row>
        <row r="4073">
          <cell r="C4073">
            <v>0</v>
          </cell>
          <cell r="D4073">
            <v>0</v>
          </cell>
          <cell r="E4073">
            <v>0</v>
          </cell>
          <cell r="F4073">
            <v>0</v>
          </cell>
          <cell r="G4073">
            <v>0</v>
          </cell>
          <cell r="H4073">
            <v>0</v>
          </cell>
          <cell r="I4073">
            <v>0</v>
          </cell>
          <cell r="J4073">
            <v>0</v>
          </cell>
          <cell r="K4073">
            <v>0</v>
          </cell>
          <cell r="L4073">
            <v>0.46939999999999998</v>
          </cell>
          <cell r="M4073" t="str">
            <v>SUBTOTAL $</v>
          </cell>
          <cell r="N4073">
            <v>0</v>
          </cell>
          <cell r="O4073">
            <v>8075</v>
          </cell>
          <cell r="P4073">
            <v>0</v>
          </cell>
          <cell r="Q4073">
            <v>0</v>
          </cell>
          <cell r="T4073">
            <v>0</v>
          </cell>
        </row>
        <row r="4074">
          <cell r="C4074" t="str">
            <v>III. TRANSPORTES</v>
          </cell>
          <cell r="D4074">
            <v>0</v>
          </cell>
          <cell r="E4074">
            <v>0</v>
          </cell>
          <cell r="F4074">
            <v>0</v>
          </cell>
          <cell r="G4074">
            <v>0</v>
          </cell>
          <cell r="H4074">
            <v>0</v>
          </cell>
          <cell r="I4074">
            <v>0</v>
          </cell>
          <cell r="J4074">
            <v>0</v>
          </cell>
          <cell r="K4074">
            <v>0</v>
          </cell>
          <cell r="L4074">
            <v>0</v>
          </cell>
          <cell r="M4074">
            <v>0</v>
          </cell>
          <cell r="N4074">
            <v>0</v>
          </cell>
          <cell r="O4074">
            <v>0</v>
          </cell>
          <cell r="P4074">
            <v>0</v>
          </cell>
          <cell r="Q4074">
            <v>0</v>
          </cell>
          <cell r="T4074">
            <v>0</v>
          </cell>
        </row>
        <row r="4075">
          <cell r="C4075">
            <v>0</v>
          </cell>
          <cell r="D4075">
            <v>0</v>
          </cell>
          <cell r="E4075">
            <v>0</v>
          </cell>
          <cell r="F4075">
            <v>0</v>
          </cell>
          <cell r="G4075">
            <v>0</v>
          </cell>
          <cell r="H4075">
            <v>0</v>
          </cell>
          <cell r="I4075">
            <v>0</v>
          </cell>
          <cell r="J4075">
            <v>0</v>
          </cell>
          <cell r="K4075">
            <v>0</v>
          </cell>
          <cell r="L4075">
            <v>0</v>
          </cell>
          <cell r="M4075">
            <v>0</v>
          </cell>
          <cell r="N4075">
            <v>0</v>
          </cell>
          <cell r="O4075">
            <v>0</v>
          </cell>
          <cell r="P4075">
            <v>0</v>
          </cell>
          <cell r="Q4075">
            <v>0</v>
          </cell>
          <cell r="T4075">
            <v>0</v>
          </cell>
        </row>
        <row r="4076">
          <cell r="C4076" t="str">
            <v>MATERIAL</v>
          </cell>
          <cell r="D4076">
            <v>0</v>
          </cell>
          <cell r="E4076">
            <v>0</v>
          </cell>
          <cell r="F4076">
            <v>0</v>
          </cell>
          <cell r="G4076">
            <v>0</v>
          </cell>
          <cell r="H4076">
            <v>0</v>
          </cell>
          <cell r="I4076">
            <v>0</v>
          </cell>
          <cell r="J4076" t="str">
            <v>VOL. o PESO</v>
          </cell>
          <cell r="K4076" t="str">
            <v>DISTANCIA</v>
          </cell>
          <cell r="L4076" t="str">
            <v>M3 o Ton/Km</v>
          </cell>
          <cell r="M4076" t="str">
            <v>TARIFA</v>
          </cell>
          <cell r="N4076">
            <v>0</v>
          </cell>
          <cell r="O4076" t="str">
            <v>Vr. UNITARIO</v>
          </cell>
          <cell r="P4076">
            <v>0</v>
          </cell>
          <cell r="Q4076">
            <v>0</v>
          </cell>
          <cell r="T4076">
            <v>0</v>
          </cell>
        </row>
        <row r="4077">
          <cell r="C4077">
            <v>0</v>
          </cell>
          <cell r="D4077">
            <v>0</v>
          </cell>
          <cell r="E4077">
            <v>0</v>
          </cell>
          <cell r="F4077">
            <v>0</v>
          </cell>
          <cell r="G4077">
            <v>0</v>
          </cell>
          <cell r="H4077">
            <v>0</v>
          </cell>
          <cell r="I4077">
            <v>0</v>
          </cell>
          <cell r="J4077" t="str">
            <v/>
          </cell>
          <cell r="K4077">
            <v>100</v>
          </cell>
          <cell r="L4077">
            <v>0.02</v>
          </cell>
          <cell r="M4077">
            <v>0</v>
          </cell>
          <cell r="N4077">
            <v>0</v>
          </cell>
          <cell r="O4077">
            <v>0</v>
          </cell>
          <cell r="P4077">
            <v>0</v>
          </cell>
          <cell r="Q4077">
            <v>0</v>
          </cell>
          <cell r="R4077">
            <v>146</v>
          </cell>
          <cell r="T4077">
            <v>0</v>
          </cell>
        </row>
        <row r="4078">
          <cell r="C4078">
            <v>0</v>
          </cell>
          <cell r="D4078">
            <v>0</v>
          </cell>
          <cell r="E4078">
            <v>0</v>
          </cell>
          <cell r="F4078">
            <v>0</v>
          </cell>
          <cell r="G4078">
            <v>0</v>
          </cell>
          <cell r="H4078">
            <v>0</v>
          </cell>
          <cell r="I4078">
            <v>0</v>
          </cell>
          <cell r="J4078" t="str">
            <v/>
          </cell>
          <cell r="K4078">
            <v>0</v>
          </cell>
          <cell r="L4078">
            <v>0</v>
          </cell>
          <cell r="M4078">
            <v>0</v>
          </cell>
          <cell r="N4078">
            <v>0</v>
          </cell>
          <cell r="O4078">
            <v>0</v>
          </cell>
          <cell r="P4078">
            <v>0</v>
          </cell>
          <cell r="Q4078">
            <v>0</v>
          </cell>
          <cell r="R4078">
            <v>0</v>
          </cell>
          <cell r="T4078">
            <v>0</v>
          </cell>
        </row>
        <row r="4079">
          <cell r="C4079">
            <v>0</v>
          </cell>
          <cell r="D4079">
            <v>0</v>
          </cell>
          <cell r="E4079">
            <v>0</v>
          </cell>
          <cell r="F4079">
            <v>0</v>
          </cell>
          <cell r="G4079">
            <v>0</v>
          </cell>
          <cell r="H4079">
            <v>0</v>
          </cell>
          <cell r="I4079">
            <v>0</v>
          </cell>
          <cell r="J4079" t="str">
            <v/>
          </cell>
          <cell r="K4079">
            <v>0</v>
          </cell>
          <cell r="L4079">
            <v>0</v>
          </cell>
          <cell r="M4079">
            <v>0</v>
          </cell>
          <cell r="N4079">
            <v>0</v>
          </cell>
          <cell r="O4079">
            <v>0</v>
          </cell>
          <cell r="P4079">
            <v>0</v>
          </cell>
          <cell r="Q4079">
            <v>0</v>
          </cell>
          <cell r="R4079">
            <v>0</v>
          </cell>
          <cell r="T4079">
            <v>0</v>
          </cell>
        </row>
        <row r="4080">
          <cell r="C4080">
            <v>0</v>
          </cell>
          <cell r="D4080">
            <v>0</v>
          </cell>
          <cell r="E4080">
            <v>0</v>
          </cell>
          <cell r="F4080">
            <v>0</v>
          </cell>
          <cell r="G4080">
            <v>0</v>
          </cell>
          <cell r="H4080">
            <v>0</v>
          </cell>
          <cell r="I4080">
            <v>0</v>
          </cell>
          <cell r="J4080">
            <v>0</v>
          </cell>
          <cell r="K4080">
            <v>0</v>
          </cell>
          <cell r="L4080">
            <v>0</v>
          </cell>
          <cell r="M4080" t="str">
            <v>SUBTOTAL $</v>
          </cell>
          <cell r="N4080">
            <v>0</v>
          </cell>
          <cell r="O4080">
            <v>0</v>
          </cell>
          <cell r="P4080">
            <v>0</v>
          </cell>
          <cell r="Q4080">
            <v>0</v>
          </cell>
          <cell r="T4080">
            <v>0</v>
          </cell>
        </row>
        <row r="4081">
          <cell r="C4081" t="str">
            <v>IV. MANO DE OBRA</v>
          </cell>
          <cell r="D4081">
            <v>0</v>
          </cell>
          <cell r="E4081">
            <v>0</v>
          </cell>
          <cell r="F4081">
            <v>0</v>
          </cell>
          <cell r="G4081">
            <v>0</v>
          </cell>
          <cell r="H4081">
            <v>0</v>
          </cell>
          <cell r="I4081">
            <v>0</v>
          </cell>
          <cell r="J4081">
            <v>0</v>
          </cell>
          <cell r="K4081">
            <v>0</v>
          </cell>
          <cell r="L4081">
            <v>0</v>
          </cell>
          <cell r="M4081">
            <v>0</v>
          </cell>
          <cell r="N4081">
            <v>0</v>
          </cell>
          <cell r="O4081">
            <v>0</v>
          </cell>
          <cell r="P4081">
            <v>0</v>
          </cell>
          <cell r="Q4081">
            <v>0</v>
          </cell>
          <cell r="T4081">
            <v>0</v>
          </cell>
        </row>
        <row r="4082">
          <cell r="C4082">
            <v>0</v>
          </cell>
          <cell r="D4082">
            <v>0</v>
          </cell>
          <cell r="E4082">
            <v>0</v>
          </cell>
          <cell r="F4082">
            <v>0</v>
          </cell>
          <cell r="G4082">
            <v>0</v>
          </cell>
          <cell r="H4082">
            <v>0</v>
          </cell>
          <cell r="I4082">
            <v>0</v>
          </cell>
          <cell r="J4082">
            <v>0</v>
          </cell>
          <cell r="K4082">
            <v>0</v>
          </cell>
          <cell r="L4082">
            <v>0</v>
          </cell>
          <cell r="M4082">
            <v>0</v>
          </cell>
          <cell r="N4082">
            <v>0</v>
          </cell>
          <cell r="O4082">
            <v>0</v>
          </cell>
          <cell r="P4082">
            <v>0</v>
          </cell>
          <cell r="Q4082">
            <v>0</v>
          </cell>
          <cell r="T4082">
            <v>0</v>
          </cell>
        </row>
        <row r="4083">
          <cell r="C4083" t="str">
            <v>TRABAJADOR</v>
          </cell>
          <cell r="D4083">
            <v>0</v>
          </cell>
          <cell r="E4083">
            <v>0</v>
          </cell>
          <cell r="F4083">
            <v>0</v>
          </cell>
          <cell r="G4083">
            <v>0</v>
          </cell>
          <cell r="H4083">
            <v>0</v>
          </cell>
          <cell r="I4083" t="str">
            <v>CANTIDAD</v>
          </cell>
          <cell r="J4083" t="str">
            <v>JORNAL</v>
          </cell>
          <cell r="K4083" t="str">
            <v>PRESTACIONES</v>
          </cell>
          <cell r="L4083" t="str">
            <v>JORNAL TOTAL</v>
          </cell>
          <cell r="M4083" t="str">
            <v>RENDIMIENTO</v>
          </cell>
          <cell r="N4083">
            <v>0</v>
          </cell>
          <cell r="O4083" t="str">
            <v>Vr. UNITARIO</v>
          </cell>
          <cell r="P4083">
            <v>0</v>
          </cell>
          <cell r="Q4083">
            <v>0</v>
          </cell>
          <cell r="R4083">
            <v>0</v>
          </cell>
          <cell r="T4083">
            <v>0</v>
          </cell>
        </row>
        <row r="4084">
          <cell r="C4084" t="str">
            <v>Oficial</v>
          </cell>
          <cell r="D4084">
            <v>0</v>
          </cell>
          <cell r="E4084">
            <v>0</v>
          </cell>
          <cell r="F4084">
            <v>0</v>
          </cell>
          <cell r="G4084">
            <v>0</v>
          </cell>
          <cell r="H4084">
            <v>0</v>
          </cell>
          <cell r="I4084">
            <v>1</v>
          </cell>
          <cell r="J4084">
            <v>88160</v>
          </cell>
          <cell r="K4084">
            <v>1.6933</v>
          </cell>
          <cell r="L4084">
            <v>149281</v>
          </cell>
          <cell r="M4084">
            <v>30</v>
          </cell>
          <cell r="N4084">
            <v>0</v>
          </cell>
          <cell r="O4084">
            <v>4976</v>
          </cell>
          <cell r="P4084">
            <v>0</v>
          </cell>
          <cell r="Q4084">
            <v>0</v>
          </cell>
          <cell r="R4084">
            <v>2.4300000000000002</v>
          </cell>
          <cell r="T4084" t="str">
            <v>Oficial</v>
          </cell>
        </row>
        <row r="4085">
          <cell r="C4085" t="str">
            <v>Ayudante Entendido</v>
          </cell>
          <cell r="D4085">
            <v>0</v>
          </cell>
          <cell r="E4085">
            <v>0</v>
          </cell>
          <cell r="F4085">
            <v>0</v>
          </cell>
          <cell r="G4085">
            <v>0</v>
          </cell>
          <cell r="H4085">
            <v>0</v>
          </cell>
          <cell r="I4085">
            <v>1</v>
          </cell>
          <cell r="J4085">
            <v>60367</v>
          </cell>
          <cell r="K4085">
            <v>1.7181</v>
          </cell>
          <cell r="L4085">
            <v>103717</v>
          </cell>
          <cell r="M4085">
            <v>30</v>
          </cell>
          <cell r="N4085">
            <v>0</v>
          </cell>
          <cell r="O4085">
            <v>3457</v>
          </cell>
          <cell r="P4085">
            <v>0</v>
          </cell>
          <cell r="Q4085">
            <v>0</v>
          </cell>
          <cell r="R4085">
            <v>2.4300000000000002</v>
          </cell>
          <cell r="T4085" t="str">
            <v>Ayudante Entendido</v>
          </cell>
        </row>
        <row r="4086">
          <cell r="C4086">
            <v>0</v>
          </cell>
          <cell r="D4086">
            <v>0</v>
          </cell>
          <cell r="E4086">
            <v>0</v>
          </cell>
          <cell r="F4086">
            <v>0</v>
          </cell>
          <cell r="G4086">
            <v>0</v>
          </cell>
          <cell r="H4086">
            <v>0</v>
          </cell>
          <cell r="I4086">
            <v>0</v>
          </cell>
          <cell r="J4086">
            <v>0</v>
          </cell>
          <cell r="K4086">
            <v>0</v>
          </cell>
          <cell r="L4086">
            <v>0</v>
          </cell>
          <cell r="M4086">
            <v>0</v>
          </cell>
          <cell r="N4086">
            <v>0</v>
          </cell>
          <cell r="O4086">
            <v>0</v>
          </cell>
          <cell r="P4086">
            <v>0</v>
          </cell>
          <cell r="Q4086">
            <v>0</v>
          </cell>
          <cell r="R4086">
            <v>0</v>
          </cell>
          <cell r="T4086">
            <v>0</v>
          </cell>
        </row>
        <row r="4087">
          <cell r="C4087">
            <v>0</v>
          </cell>
          <cell r="D4087">
            <v>0</v>
          </cell>
          <cell r="E4087">
            <v>0</v>
          </cell>
          <cell r="F4087">
            <v>0</v>
          </cell>
          <cell r="G4087">
            <v>0</v>
          </cell>
          <cell r="H4087">
            <v>0</v>
          </cell>
          <cell r="I4087">
            <v>0</v>
          </cell>
          <cell r="J4087">
            <v>0</v>
          </cell>
          <cell r="K4087">
            <v>0</v>
          </cell>
          <cell r="L4087">
            <v>0.49030000000000001</v>
          </cell>
          <cell r="M4087" t="str">
            <v>SUBTOTAL $</v>
          </cell>
          <cell r="N4087">
            <v>0</v>
          </cell>
          <cell r="O4087">
            <v>8433</v>
          </cell>
          <cell r="P4087">
            <v>0</v>
          </cell>
          <cell r="Q4087">
            <v>0</v>
          </cell>
          <cell r="T4087">
            <v>0</v>
          </cell>
        </row>
        <row r="4088">
          <cell r="C4088">
            <v>0</v>
          </cell>
          <cell r="D4088">
            <v>0</v>
          </cell>
          <cell r="E4088">
            <v>0</v>
          </cell>
          <cell r="F4088">
            <v>0</v>
          </cell>
          <cell r="G4088">
            <v>0</v>
          </cell>
          <cell r="H4088">
            <v>0</v>
          </cell>
          <cell r="I4088">
            <v>0</v>
          </cell>
          <cell r="J4088">
            <v>0</v>
          </cell>
          <cell r="K4088">
            <v>0</v>
          </cell>
          <cell r="L4088">
            <v>0</v>
          </cell>
          <cell r="M4088">
            <v>0</v>
          </cell>
          <cell r="N4088">
            <v>0</v>
          </cell>
          <cell r="O4088">
            <v>0</v>
          </cell>
          <cell r="P4088">
            <v>0</v>
          </cell>
          <cell r="Q4088">
            <v>0</v>
          </cell>
        </row>
        <row r="4089">
          <cell r="C4089" t="str">
            <v>TOTAL COSTO DIRECTO $</v>
          </cell>
          <cell r="D4089">
            <v>0</v>
          </cell>
          <cell r="E4089">
            <v>0</v>
          </cell>
          <cell r="F4089">
            <v>0</v>
          </cell>
          <cell r="G4089">
            <v>0</v>
          </cell>
          <cell r="H4089">
            <v>0</v>
          </cell>
          <cell r="I4089">
            <v>0</v>
          </cell>
          <cell r="J4089">
            <v>0</v>
          </cell>
          <cell r="K4089">
            <v>0</v>
          </cell>
          <cell r="L4089">
            <v>0</v>
          </cell>
          <cell r="M4089">
            <v>0</v>
          </cell>
          <cell r="N4089">
            <v>0</v>
          </cell>
          <cell r="O4089">
            <v>17201</v>
          </cell>
          <cell r="P4089">
            <v>0</v>
          </cell>
          <cell r="Q4089">
            <v>0</v>
          </cell>
        </row>
        <row r="4090">
          <cell r="C4090" t="str">
            <v>V. COSTOS INDIRECTOS</v>
          </cell>
          <cell r="D4090">
            <v>0</v>
          </cell>
          <cell r="E4090">
            <v>0</v>
          </cell>
          <cell r="F4090">
            <v>0</v>
          </cell>
          <cell r="G4090">
            <v>0</v>
          </cell>
          <cell r="H4090">
            <v>0</v>
          </cell>
          <cell r="I4090">
            <v>0</v>
          </cell>
          <cell r="J4090">
            <v>0</v>
          </cell>
          <cell r="K4090">
            <v>0</v>
          </cell>
          <cell r="L4090">
            <v>0</v>
          </cell>
          <cell r="M4090">
            <v>0</v>
          </cell>
          <cell r="N4090">
            <v>0</v>
          </cell>
          <cell r="O4090">
            <v>0</v>
          </cell>
          <cell r="P4090">
            <v>0</v>
          </cell>
          <cell r="Q4090">
            <v>0</v>
          </cell>
        </row>
        <row r="4091">
          <cell r="C4091">
            <v>0</v>
          </cell>
          <cell r="D4091">
            <v>0</v>
          </cell>
          <cell r="E4091">
            <v>0</v>
          </cell>
          <cell r="F4091">
            <v>0</v>
          </cell>
          <cell r="G4091">
            <v>0</v>
          </cell>
          <cell r="H4091">
            <v>0</v>
          </cell>
          <cell r="I4091">
            <v>0</v>
          </cell>
          <cell r="J4091">
            <v>0</v>
          </cell>
          <cell r="K4091">
            <v>0</v>
          </cell>
          <cell r="L4091">
            <v>0</v>
          </cell>
          <cell r="M4091">
            <v>0</v>
          </cell>
          <cell r="N4091">
            <v>0</v>
          </cell>
          <cell r="O4091">
            <v>0</v>
          </cell>
          <cell r="P4091">
            <v>0</v>
          </cell>
          <cell r="Q4091">
            <v>0</v>
          </cell>
        </row>
        <row r="4092">
          <cell r="C4092" t="str">
            <v>Descripción</v>
          </cell>
          <cell r="D4092">
            <v>0</v>
          </cell>
          <cell r="E4092">
            <v>0</v>
          </cell>
          <cell r="F4092">
            <v>0</v>
          </cell>
          <cell r="G4092">
            <v>0</v>
          </cell>
          <cell r="H4092">
            <v>0</v>
          </cell>
          <cell r="I4092">
            <v>0</v>
          </cell>
          <cell r="J4092">
            <v>0</v>
          </cell>
          <cell r="K4092">
            <v>0</v>
          </cell>
          <cell r="L4092" t="str">
            <v>Porcentaje</v>
          </cell>
          <cell r="M4092" t="str">
            <v>Valor Total</v>
          </cell>
          <cell r="N4092">
            <v>0</v>
          </cell>
          <cell r="O4092">
            <v>0</v>
          </cell>
          <cell r="P4092">
            <v>0</v>
          </cell>
          <cell r="Q4092">
            <v>0</v>
          </cell>
        </row>
        <row r="4093">
          <cell r="C4093" t="str">
            <v>ADMINISTRACION</v>
          </cell>
          <cell r="D4093">
            <v>0</v>
          </cell>
          <cell r="E4093">
            <v>0</v>
          </cell>
          <cell r="F4093">
            <v>0</v>
          </cell>
          <cell r="G4093">
            <v>0</v>
          </cell>
          <cell r="H4093">
            <v>0</v>
          </cell>
          <cell r="I4093">
            <v>0</v>
          </cell>
          <cell r="J4093">
            <v>0</v>
          </cell>
          <cell r="K4093">
            <v>0</v>
          </cell>
          <cell r="L4093">
            <v>0.23930000000000001</v>
          </cell>
          <cell r="M4093">
            <v>4116</v>
          </cell>
          <cell r="N4093">
            <v>0</v>
          </cell>
          <cell r="O4093">
            <v>0</v>
          </cell>
          <cell r="P4093">
            <v>0</v>
          </cell>
          <cell r="Q4093">
            <v>0</v>
          </cell>
        </row>
        <row r="4094">
          <cell r="C4094" t="str">
            <v xml:space="preserve">IMPREVISTOS </v>
          </cell>
          <cell r="D4094">
            <v>0</v>
          </cell>
          <cell r="E4094">
            <v>0</v>
          </cell>
          <cell r="F4094">
            <v>0</v>
          </cell>
          <cell r="G4094">
            <v>0</v>
          </cell>
          <cell r="H4094">
            <v>0</v>
          </cell>
          <cell r="I4094">
            <v>0</v>
          </cell>
          <cell r="J4094">
            <v>0</v>
          </cell>
          <cell r="K4094">
            <v>0</v>
          </cell>
          <cell r="L4094">
            <v>0</v>
          </cell>
          <cell r="M4094">
            <v>0</v>
          </cell>
          <cell r="N4094">
            <v>0</v>
          </cell>
          <cell r="O4094">
            <v>0</v>
          </cell>
          <cell r="P4094">
            <v>0</v>
          </cell>
          <cell r="Q4094">
            <v>0</v>
          </cell>
        </row>
        <row r="4095">
          <cell r="C4095" t="str">
            <v>UTILIDAD</v>
          </cell>
          <cell r="D4095">
            <v>0</v>
          </cell>
          <cell r="E4095">
            <v>0</v>
          </cell>
          <cell r="F4095">
            <v>0</v>
          </cell>
          <cell r="G4095">
            <v>0</v>
          </cell>
          <cell r="H4095">
            <v>0</v>
          </cell>
          <cell r="I4095">
            <v>0</v>
          </cell>
          <cell r="J4095">
            <v>0</v>
          </cell>
          <cell r="K4095">
            <v>0</v>
          </cell>
          <cell r="L4095">
            <v>0.05</v>
          </cell>
          <cell r="M4095">
            <v>860</v>
          </cell>
          <cell r="N4095">
            <v>0</v>
          </cell>
          <cell r="O4095">
            <v>0</v>
          </cell>
          <cell r="P4095">
            <v>0</v>
          </cell>
          <cell r="Q4095">
            <v>0</v>
          </cell>
        </row>
        <row r="4096">
          <cell r="C4096" t="str">
            <v>SUBTOTAL $</v>
          </cell>
          <cell r="D4096">
            <v>0</v>
          </cell>
          <cell r="E4096">
            <v>0</v>
          </cell>
          <cell r="F4096">
            <v>0</v>
          </cell>
          <cell r="G4096">
            <v>0</v>
          </cell>
          <cell r="H4096">
            <v>0</v>
          </cell>
          <cell r="I4096">
            <v>0</v>
          </cell>
          <cell r="J4096">
            <v>0</v>
          </cell>
          <cell r="K4096">
            <v>0</v>
          </cell>
          <cell r="L4096">
            <v>0</v>
          </cell>
          <cell r="M4096">
            <v>0</v>
          </cell>
          <cell r="N4096">
            <v>0</v>
          </cell>
          <cell r="O4096">
            <v>4976</v>
          </cell>
          <cell r="P4096">
            <v>0</v>
          </cell>
          <cell r="Q4096">
            <v>0</v>
          </cell>
        </row>
        <row r="4097">
          <cell r="C4097">
            <v>0</v>
          </cell>
          <cell r="D4097">
            <v>0</v>
          </cell>
          <cell r="E4097">
            <v>0</v>
          </cell>
          <cell r="F4097">
            <v>0</v>
          </cell>
          <cell r="G4097">
            <v>0</v>
          </cell>
          <cell r="H4097">
            <v>0</v>
          </cell>
          <cell r="I4097">
            <v>0</v>
          </cell>
          <cell r="J4097">
            <v>0</v>
          </cell>
          <cell r="K4097">
            <v>0</v>
          </cell>
          <cell r="L4097">
            <v>0</v>
          </cell>
          <cell r="M4097">
            <v>0</v>
          </cell>
          <cell r="N4097">
            <v>0</v>
          </cell>
          <cell r="O4097">
            <v>0</v>
          </cell>
          <cell r="P4097">
            <v>0</v>
          </cell>
          <cell r="Q4097">
            <v>0</v>
          </cell>
        </row>
        <row r="4098">
          <cell r="C4098" t="str">
            <v>Precio Unitario Total Aproximado al peso $</v>
          </cell>
          <cell r="D4098">
            <v>0</v>
          </cell>
          <cell r="E4098">
            <v>0</v>
          </cell>
          <cell r="F4098">
            <v>0</v>
          </cell>
          <cell r="G4098">
            <v>0</v>
          </cell>
          <cell r="H4098">
            <v>0</v>
          </cell>
          <cell r="I4098">
            <v>0</v>
          </cell>
          <cell r="J4098">
            <v>0</v>
          </cell>
          <cell r="K4098">
            <v>0</v>
          </cell>
          <cell r="L4098">
            <v>0</v>
          </cell>
          <cell r="M4098">
            <v>0</v>
          </cell>
          <cell r="N4098">
            <v>0</v>
          </cell>
          <cell r="O4098">
            <v>22177</v>
          </cell>
          <cell r="P4098">
            <v>0</v>
          </cell>
          <cell r="Q4098">
            <v>0</v>
          </cell>
        </row>
        <row r="4099">
          <cell r="C4099">
            <v>0</v>
          </cell>
          <cell r="D4099">
            <v>0</v>
          </cell>
          <cell r="E4099">
            <v>0</v>
          </cell>
          <cell r="F4099">
            <v>0</v>
          </cell>
          <cell r="G4099">
            <v>0</v>
          </cell>
          <cell r="H4099">
            <v>0</v>
          </cell>
          <cell r="I4099">
            <v>0</v>
          </cell>
          <cell r="J4099">
            <v>0</v>
          </cell>
          <cell r="K4099">
            <v>0</v>
          </cell>
          <cell r="L4099">
            <v>0</v>
          </cell>
          <cell r="M4099">
            <v>0</v>
          </cell>
          <cell r="N4099">
            <v>0</v>
          </cell>
          <cell r="O4099">
            <v>0</v>
          </cell>
          <cell r="P4099">
            <v>0</v>
          </cell>
          <cell r="Q4099">
            <v>0</v>
          </cell>
        </row>
        <row r="4100">
          <cell r="C4100">
            <v>0</v>
          </cell>
          <cell r="D4100">
            <v>0</v>
          </cell>
          <cell r="E4100">
            <v>0</v>
          </cell>
          <cell r="F4100">
            <v>0</v>
          </cell>
          <cell r="G4100">
            <v>0</v>
          </cell>
          <cell r="H4100">
            <v>0</v>
          </cell>
          <cell r="I4100">
            <v>0</v>
          </cell>
          <cell r="J4100">
            <v>0</v>
          </cell>
          <cell r="K4100">
            <v>0</v>
          </cell>
          <cell r="L4100">
            <v>0</v>
          </cell>
          <cell r="M4100">
            <v>0</v>
          </cell>
          <cell r="N4100">
            <v>0</v>
          </cell>
          <cell r="O4100">
            <v>0</v>
          </cell>
          <cell r="P4100">
            <v>0</v>
          </cell>
          <cell r="Q4100">
            <v>0</v>
          </cell>
        </row>
        <row r="4101">
          <cell r="C4101">
            <v>0</v>
          </cell>
          <cell r="D4101">
            <v>0</v>
          </cell>
          <cell r="E4101">
            <v>0</v>
          </cell>
          <cell r="F4101">
            <v>0</v>
          </cell>
          <cell r="G4101">
            <v>0</v>
          </cell>
          <cell r="H4101" t="str">
            <v>Firma</v>
          </cell>
          <cell r="I4101">
            <v>0</v>
          </cell>
          <cell r="J4101">
            <v>0</v>
          </cell>
          <cell r="K4101">
            <v>0</v>
          </cell>
          <cell r="L4101">
            <v>0</v>
          </cell>
          <cell r="M4101">
            <v>0</v>
          </cell>
          <cell r="N4101">
            <v>0</v>
          </cell>
          <cell r="O4101">
            <v>0</v>
          </cell>
          <cell r="P4101">
            <v>0</v>
          </cell>
          <cell r="Q4101">
            <v>0</v>
          </cell>
        </row>
        <row r="4102">
          <cell r="C4102">
            <v>0</v>
          </cell>
          <cell r="D4102">
            <v>0</v>
          </cell>
          <cell r="E4102">
            <v>0</v>
          </cell>
          <cell r="F4102">
            <v>0</v>
          </cell>
          <cell r="G4102">
            <v>0</v>
          </cell>
          <cell r="H4102" t="str">
            <v>Nombre:</v>
          </cell>
          <cell r="I4102">
            <v>0</v>
          </cell>
          <cell r="J4102">
            <v>0</v>
          </cell>
          <cell r="K4102">
            <v>0</v>
          </cell>
          <cell r="L4102">
            <v>0</v>
          </cell>
          <cell r="M4102">
            <v>0</v>
          </cell>
          <cell r="N4102">
            <v>0</v>
          </cell>
          <cell r="O4102">
            <v>0</v>
          </cell>
          <cell r="P4102">
            <v>0</v>
          </cell>
          <cell r="Q4102">
            <v>0</v>
          </cell>
        </row>
        <row r="4103">
          <cell r="C4103">
            <v>0</v>
          </cell>
          <cell r="D4103">
            <v>0</v>
          </cell>
          <cell r="E4103">
            <v>0</v>
          </cell>
          <cell r="F4103">
            <v>0</v>
          </cell>
          <cell r="G4103">
            <v>0</v>
          </cell>
          <cell r="H4103" t="str">
            <v>Representante Legal del Contratista o su Apoderado</v>
          </cell>
          <cell r="I4103">
            <v>0</v>
          </cell>
          <cell r="J4103">
            <v>0</v>
          </cell>
          <cell r="K4103">
            <v>0</v>
          </cell>
          <cell r="L4103">
            <v>0</v>
          </cell>
          <cell r="M4103">
            <v>0</v>
          </cell>
          <cell r="N4103">
            <v>0</v>
          </cell>
          <cell r="O4103">
            <v>0</v>
          </cell>
          <cell r="P4103">
            <v>0</v>
          </cell>
          <cell r="Q4103">
            <v>0</v>
          </cell>
        </row>
        <row r="4104">
          <cell r="C4104">
            <v>0</v>
          </cell>
          <cell r="D4104">
            <v>0</v>
          </cell>
          <cell r="E4104">
            <v>0</v>
          </cell>
          <cell r="F4104">
            <v>0</v>
          </cell>
          <cell r="G4104">
            <v>0</v>
          </cell>
          <cell r="H4104" t="str">
            <v>Matricula No. :</v>
          </cell>
          <cell r="I4104">
            <v>0</v>
          </cell>
          <cell r="J4104">
            <v>0</v>
          </cell>
          <cell r="K4104">
            <v>0</v>
          </cell>
          <cell r="L4104">
            <v>0</v>
          </cell>
          <cell r="M4104">
            <v>0</v>
          </cell>
          <cell r="N4104">
            <v>0</v>
          </cell>
          <cell r="O4104">
            <v>0</v>
          </cell>
          <cell r="P4104">
            <v>0</v>
          </cell>
          <cell r="Q4104">
            <v>0</v>
          </cell>
        </row>
        <row r="4105">
          <cell r="C4105">
            <v>0</v>
          </cell>
          <cell r="D4105">
            <v>0</v>
          </cell>
          <cell r="E4105">
            <v>0</v>
          </cell>
          <cell r="F4105">
            <v>0</v>
          </cell>
          <cell r="G4105">
            <v>0</v>
          </cell>
          <cell r="H4105" t="str">
            <v xml:space="preserve"> </v>
          </cell>
          <cell r="I4105">
            <v>0</v>
          </cell>
          <cell r="J4105">
            <v>0</v>
          </cell>
          <cell r="K4105">
            <v>0</v>
          </cell>
          <cell r="L4105">
            <v>0</v>
          </cell>
          <cell r="M4105">
            <v>0</v>
          </cell>
          <cell r="N4105">
            <v>0</v>
          </cell>
          <cell r="O4105">
            <v>0</v>
          </cell>
          <cell r="P4105">
            <v>0</v>
          </cell>
          <cell r="Q4105">
            <v>0</v>
          </cell>
        </row>
        <row r="4106">
          <cell r="C4106" t="str">
            <v>OBSERVACIONES INTERVENTORÍA</v>
          </cell>
          <cell r="D4106">
            <v>0</v>
          </cell>
          <cell r="E4106">
            <v>0</v>
          </cell>
          <cell r="F4106">
            <v>0</v>
          </cell>
          <cell r="G4106">
            <v>0</v>
          </cell>
          <cell r="H4106">
            <v>0</v>
          </cell>
          <cell r="I4106">
            <v>0</v>
          </cell>
          <cell r="J4106">
            <v>0</v>
          </cell>
          <cell r="K4106">
            <v>0</v>
          </cell>
          <cell r="L4106">
            <v>0</v>
          </cell>
          <cell r="M4106">
            <v>0</v>
          </cell>
          <cell r="N4106">
            <v>0</v>
          </cell>
          <cell r="O4106">
            <v>0</v>
          </cell>
          <cell r="P4106">
            <v>0</v>
          </cell>
          <cell r="Q4106">
            <v>0</v>
          </cell>
        </row>
        <row r="4107">
          <cell r="C4107">
            <v>0</v>
          </cell>
          <cell r="D4107">
            <v>0</v>
          </cell>
          <cell r="E4107">
            <v>0</v>
          </cell>
          <cell r="F4107">
            <v>0</v>
          </cell>
          <cell r="G4107">
            <v>0</v>
          </cell>
          <cell r="H4107">
            <v>0</v>
          </cell>
          <cell r="I4107">
            <v>0</v>
          </cell>
          <cell r="J4107">
            <v>0</v>
          </cell>
          <cell r="K4107">
            <v>0</v>
          </cell>
          <cell r="L4107">
            <v>0</v>
          </cell>
          <cell r="M4107">
            <v>0</v>
          </cell>
          <cell r="N4107">
            <v>0</v>
          </cell>
          <cell r="O4107">
            <v>0</v>
          </cell>
          <cell r="P4107">
            <v>0</v>
          </cell>
          <cell r="Q4107">
            <v>0</v>
          </cell>
        </row>
        <row r="4108">
          <cell r="C4108">
            <v>0</v>
          </cell>
          <cell r="D4108">
            <v>0</v>
          </cell>
          <cell r="E4108">
            <v>0</v>
          </cell>
          <cell r="F4108">
            <v>0</v>
          </cell>
          <cell r="G4108">
            <v>0</v>
          </cell>
          <cell r="H4108">
            <v>0</v>
          </cell>
          <cell r="I4108">
            <v>0</v>
          </cell>
          <cell r="J4108">
            <v>0</v>
          </cell>
          <cell r="K4108">
            <v>0</v>
          </cell>
          <cell r="L4108">
            <v>0</v>
          </cell>
          <cell r="M4108">
            <v>0</v>
          </cell>
          <cell r="N4108">
            <v>0</v>
          </cell>
          <cell r="O4108">
            <v>0</v>
          </cell>
          <cell r="P4108">
            <v>0</v>
          </cell>
          <cell r="Q4108">
            <v>0</v>
          </cell>
        </row>
        <row r="4109">
          <cell r="C4109">
            <v>0</v>
          </cell>
          <cell r="D4109">
            <v>0</v>
          </cell>
          <cell r="E4109">
            <v>0</v>
          </cell>
          <cell r="F4109">
            <v>0</v>
          </cell>
          <cell r="G4109">
            <v>0</v>
          </cell>
          <cell r="H4109">
            <v>0</v>
          </cell>
          <cell r="I4109">
            <v>0</v>
          </cell>
          <cell r="J4109">
            <v>0</v>
          </cell>
          <cell r="K4109">
            <v>0</v>
          </cell>
          <cell r="L4109">
            <v>0</v>
          </cell>
          <cell r="M4109">
            <v>0</v>
          </cell>
          <cell r="N4109">
            <v>0</v>
          </cell>
          <cell r="O4109">
            <v>0</v>
          </cell>
          <cell r="P4109">
            <v>0</v>
          </cell>
          <cell r="Q4109">
            <v>0</v>
          </cell>
        </row>
        <row r="4110">
          <cell r="C4110" t="str">
            <v>APROBACIÓN POR INTERVENTORÍA</v>
          </cell>
          <cell r="D4110">
            <v>0</v>
          </cell>
          <cell r="E4110">
            <v>0</v>
          </cell>
          <cell r="F4110">
            <v>0</v>
          </cell>
          <cell r="G4110">
            <v>0</v>
          </cell>
          <cell r="H4110">
            <v>0</v>
          </cell>
          <cell r="I4110">
            <v>0</v>
          </cell>
          <cell r="J4110">
            <v>0</v>
          </cell>
          <cell r="K4110">
            <v>0</v>
          </cell>
          <cell r="L4110">
            <v>0</v>
          </cell>
          <cell r="M4110">
            <v>0</v>
          </cell>
          <cell r="N4110">
            <v>0</v>
          </cell>
          <cell r="O4110">
            <v>0</v>
          </cell>
          <cell r="P4110">
            <v>0</v>
          </cell>
          <cell r="Q4110">
            <v>0</v>
          </cell>
        </row>
        <row r="4111">
          <cell r="C4111"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4111">
            <v>0</v>
          </cell>
          <cell r="E4111">
            <v>0</v>
          </cell>
          <cell r="F4111">
            <v>0</v>
          </cell>
          <cell r="G4111">
            <v>0</v>
          </cell>
          <cell r="H4111">
            <v>0</v>
          </cell>
          <cell r="I4111">
            <v>0</v>
          </cell>
          <cell r="J4111">
            <v>0</v>
          </cell>
          <cell r="K4111">
            <v>0</v>
          </cell>
          <cell r="L4111">
            <v>0</v>
          </cell>
          <cell r="M4111">
            <v>0</v>
          </cell>
          <cell r="N4111">
            <v>0</v>
          </cell>
          <cell r="O4111">
            <v>0</v>
          </cell>
          <cell r="P4111">
            <v>0</v>
          </cell>
          <cell r="Q4111">
            <v>0</v>
          </cell>
        </row>
        <row r="4112">
          <cell r="C4112">
            <v>0</v>
          </cell>
          <cell r="D4112">
            <v>0</v>
          </cell>
          <cell r="E4112">
            <v>0</v>
          </cell>
          <cell r="F4112">
            <v>0</v>
          </cell>
          <cell r="G4112">
            <v>0</v>
          </cell>
          <cell r="H4112">
            <v>0</v>
          </cell>
          <cell r="I4112">
            <v>0</v>
          </cell>
          <cell r="J4112">
            <v>0</v>
          </cell>
          <cell r="K4112">
            <v>0</v>
          </cell>
          <cell r="L4112">
            <v>0</v>
          </cell>
          <cell r="M4112">
            <v>0</v>
          </cell>
          <cell r="N4112">
            <v>0</v>
          </cell>
          <cell r="O4112">
            <v>0</v>
          </cell>
          <cell r="P4112">
            <v>0</v>
          </cell>
          <cell r="Q4112">
            <v>0</v>
          </cell>
        </row>
        <row r="4113">
          <cell r="C4113"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4113">
            <v>0</v>
          </cell>
          <cell r="E4113">
            <v>0</v>
          </cell>
          <cell r="F4113">
            <v>0</v>
          </cell>
          <cell r="G4113">
            <v>0</v>
          </cell>
          <cell r="H4113">
            <v>0</v>
          </cell>
          <cell r="I4113">
            <v>0</v>
          </cell>
          <cell r="J4113">
            <v>0</v>
          </cell>
          <cell r="K4113">
            <v>0</v>
          </cell>
          <cell r="L4113">
            <v>0</v>
          </cell>
          <cell r="M4113">
            <v>0</v>
          </cell>
          <cell r="N4113">
            <v>0</v>
          </cell>
          <cell r="O4113">
            <v>0</v>
          </cell>
          <cell r="P4113">
            <v>0</v>
          </cell>
          <cell r="Q4113">
            <v>0</v>
          </cell>
        </row>
        <row r="4114">
          <cell r="C4114">
            <v>0</v>
          </cell>
          <cell r="D4114">
            <v>0</v>
          </cell>
          <cell r="E4114">
            <v>0</v>
          </cell>
          <cell r="F4114">
            <v>0</v>
          </cell>
          <cell r="G4114">
            <v>0</v>
          </cell>
          <cell r="H4114">
            <v>0</v>
          </cell>
          <cell r="I4114">
            <v>0</v>
          </cell>
          <cell r="J4114">
            <v>0</v>
          </cell>
          <cell r="K4114">
            <v>0</v>
          </cell>
          <cell r="L4114">
            <v>0</v>
          </cell>
          <cell r="M4114">
            <v>0</v>
          </cell>
          <cell r="N4114">
            <v>0</v>
          </cell>
          <cell r="O4114">
            <v>0</v>
          </cell>
          <cell r="P4114">
            <v>0</v>
          </cell>
          <cell r="Q4114">
            <v>0</v>
          </cell>
        </row>
        <row r="4115">
          <cell r="C4115">
            <v>0</v>
          </cell>
          <cell r="D4115">
            <v>0</v>
          </cell>
          <cell r="E4115">
            <v>0</v>
          </cell>
          <cell r="F4115">
            <v>0</v>
          </cell>
          <cell r="G4115">
            <v>0</v>
          </cell>
          <cell r="H4115">
            <v>0</v>
          </cell>
          <cell r="I4115">
            <v>0</v>
          </cell>
          <cell r="J4115">
            <v>0</v>
          </cell>
          <cell r="K4115">
            <v>0</v>
          </cell>
          <cell r="L4115">
            <v>0</v>
          </cell>
          <cell r="M4115">
            <v>0</v>
          </cell>
          <cell r="N4115">
            <v>0</v>
          </cell>
          <cell r="O4115">
            <v>0</v>
          </cell>
          <cell r="P4115">
            <v>0</v>
          </cell>
          <cell r="Q4115">
            <v>0</v>
          </cell>
        </row>
        <row r="4116">
          <cell r="C4116">
            <v>0</v>
          </cell>
          <cell r="D4116">
            <v>0</v>
          </cell>
          <cell r="E4116">
            <v>0</v>
          </cell>
          <cell r="F4116">
            <v>0</v>
          </cell>
          <cell r="G4116">
            <v>0</v>
          </cell>
          <cell r="H4116" t="str">
            <v>Firma</v>
          </cell>
          <cell r="I4116">
            <v>0</v>
          </cell>
          <cell r="J4116">
            <v>0</v>
          </cell>
          <cell r="K4116">
            <v>0</v>
          </cell>
          <cell r="L4116">
            <v>0</v>
          </cell>
          <cell r="M4116">
            <v>0</v>
          </cell>
          <cell r="N4116">
            <v>0</v>
          </cell>
          <cell r="O4116">
            <v>0</v>
          </cell>
          <cell r="P4116">
            <v>0</v>
          </cell>
          <cell r="Q4116">
            <v>0</v>
          </cell>
        </row>
        <row r="4117">
          <cell r="C4117">
            <v>0</v>
          </cell>
          <cell r="D4117">
            <v>0</v>
          </cell>
          <cell r="E4117">
            <v>0</v>
          </cell>
          <cell r="F4117">
            <v>0</v>
          </cell>
          <cell r="G4117">
            <v>0</v>
          </cell>
          <cell r="H4117" t="str">
            <v>Nombre:</v>
          </cell>
          <cell r="I4117">
            <v>0</v>
          </cell>
          <cell r="J4117">
            <v>0</v>
          </cell>
          <cell r="K4117">
            <v>0</v>
          </cell>
          <cell r="L4117">
            <v>0</v>
          </cell>
          <cell r="M4117">
            <v>0</v>
          </cell>
          <cell r="N4117">
            <v>0</v>
          </cell>
          <cell r="O4117">
            <v>0</v>
          </cell>
          <cell r="P4117">
            <v>0</v>
          </cell>
          <cell r="Q4117">
            <v>0</v>
          </cell>
        </row>
        <row r="4118">
          <cell r="C4118">
            <v>0</v>
          </cell>
          <cell r="D4118">
            <v>0</v>
          </cell>
          <cell r="E4118">
            <v>0</v>
          </cell>
          <cell r="F4118">
            <v>0</v>
          </cell>
          <cell r="G4118">
            <v>0</v>
          </cell>
          <cell r="H4118" t="str">
            <v>Representante Legal del Interventor o su Apoderado</v>
          </cell>
          <cell r="I4118">
            <v>0</v>
          </cell>
          <cell r="J4118">
            <v>0</v>
          </cell>
          <cell r="K4118">
            <v>0</v>
          </cell>
          <cell r="L4118">
            <v>0</v>
          </cell>
          <cell r="M4118">
            <v>0</v>
          </cell>
          <cell r="N4118">
            <v>0</v>
          </cell>
          <cell r="O4118">
            <v>0</v>
          </cell>
          <cell r="P4118">
            <v>0</v>
          </cell>
          <cell r="Q4118">
            <v>0</v>
          </cell>
        </row>
        <row r="4119">
          <cell r="C4119">
            <v>0</v>
          </cell>
          <cell r="D4119">
            <v>0</v>
          </cell>
          <cell r="E4119">
            <v>0</v>
          </cell>
          <cell r="F4119">
            <v>0</v>
          </cell>
          <cell r="G4119">
            <v>0</v>
          </cell>
          <cell r="H4119" t="str">
            <v>Matricula No. :</v>
          </cell>
          <cell r="I4119">
            <v>0</v>
          </cell>
          <cell r="J4119">
            <v>0</v>
          </cell>
          <cell r="K4119">
            <v>0</v>
          </cell>
          <cell r="L4119">
            <v>0</v>
          </cell>
          <cell r="M4119">
            <v>0</v>
          </cell>
          <cell r="N4119">
            <v>0</v>
          </cell>
          <cell r="O4119">
            <v>0</v>
          </cell>
          <cell r="P4119">
            <v>0</v>
          </cell>
          <cell r="Q4119">
            <v>0</v>
          </cell>
        </row>
        <row r="4120">
          <cell r="C4120">
            <v>0</v>
          </cell>
          <cell r="D4120">
            <v>0</v>
          </cell>
          <cell r="E4120">
            <v>0</v>
          </cell>
          <cell r="F4120">
            <v>0</v>
          </cell>
          <cell r="G4120">
            <v>0</v>
          </cell>
          <cell r="H4120">
            <v>0</v>
          </cell>
          <cell r="I4120">
            <v>0</v>
          </cell>
          <cell r="J4120">
            <v>0</v>
          </cell>
          <cell r="K4120">
            <v>0</v>
          </cell>
          <cell r="L4120">
            <v>0</v>
          </cell>
          <cell r="M4120">
            <v>0</v>
          </cell>
          <cell r="N4120">
            <v>0</v>
          </cell>
          <cell r="O4120">
            <v>0</v>
          </cell>
          <cell r="P4120">
            <v>0</v>
          </cell>
          <cell r="Q4120">
            <v>0</v>
          </cell>
        </row>
        <row r="4121">
          <cell r="C4121">
            <v>0</v>
          </cell>
          <cell r="D4121">
            <v>0</v>
          </cell>
          <cell r="E4121">
            <v>0</v>
          </cell>
          <cell r="F4121">
            <v>0</v>
          </cell>
          <cell r="G4121">
            <v>0</v>
          </cell>
          <cell r="H4121">
            <v>0</v>
          </cell>
          <cell r="I4121">
            <v>0</v>
          </cell>
          <cell r="J4121">
            <v>0</v>
          </cell>
          <cell r="K4121">
            <v>0</v>
          </cell>
          <cell r="L4121">
            <v>0</v>
          </cell>
          <cell r="M4121">
            <v>0</v>
          </cell>
          <cell r="N4121">
            <v>0</v>
          </cell>
          <cell r="O4121">
            <v>0</v>
          </cell>
          <cell r="P4121">
            <v>0</v>
          </cell>
          <cell r="Q4121">
            <v>0</v>
          </cell>
        </row>
        <row r="4123">
          <cell r="C4123">
            <v>0</v>
          </cell>
          <cell r="D4123">
            <v>0</v>
          </cell>
          <cell r="E4123">
            <v>0</v>
          </cell>
          <cell r="F4123">
            <v>0</v>
          </cell>
          <cell r="G4123">
            <v>0</v>
          </cell>
          <cell r="H4123">
            <v>0</v>
          </cell>
          <cell r="I4123">
            <v>0</v>
          </cell>
          <cell r="J4123">
            <v>0</v>
          </cell>
          <cell r="K4123">
            <v>0</v>
          </cell>
          <cell r="L4123">
            <v>0</v>
          </cell>
          <cell r="M4123">
            <v>0</v>
          </cell>
          <cell r="N4123">
            <v>0</v>
          </cell>
          <cell r="O4123">
            <v>0</v>
          </cell>
          <cell r="P4123">
            <v>0</v>
          </cell>
          <cell r="Q4123">
            <v>0</v>
          </cell>
        </row>
        <row r="4124">
          <cell r="C4124" t="str">
            <v>Formulario 1 - Propuesta económica  - Documento tipo de selección abreviada de menor cuantía - versión 2</v>
          </cell>
          <cell r="D4124">
            <v>0</v>
          </cell>
          <cell r="E4124">
            <v>0</v>
          </cell>
          <cell r="F4124">
            <v>0</v>
          </cell>
          <cell r="G4124">
            <v>0</v>
          </cell>
          <cell r="H4124">
            <v>0</v>
          </cell>
          <cell r="I4124">
            <v>0</v>
          </cell>
          <cell r="J4124">
            <v>0</v>
          </cell>
          <cell r="K4124">
            <v>0</v>
          </cell>
          <cell r="L4124">
            <v>0</v>
          </cell>
          <cell r="M4124">
            <v>0</v>
          </cell>
          <cell r="N4124">
            <v>0</v>
          </cell>
          <cell r="O4124">
            <v>0</v>
          </cell>
          <cell r="P4124">
            <v>0</v>
          </cell>
          <cell r="Q4124">
            <v>0</v>
          </cell>
        </row>
        <row r="4125">
          <cell r="C4125" t="str">
            <v>Código</v>
          </cell>
          <cell r="D4125" t="str">
            <v>CCE-EICP-FM-25</v>
          </cell>
          <cell r="E4125" t="str">
            <v>Versión</v>
          </cell>
          <cell r="F4125">
            <v>2</v>
          </cell>
          <cell r="G4125">
            <v>0</v>
          </cell>
          <cell r="H4125">
            <v>0</v>
          </cell>
          <cell r="I4125">
            <v>0</v>
          </cell>
          <cell r="J4125">
            <v>0</v>
          </cell>
          <cell r="K4125">
            <v>0</v>
          </cell>
          <cell r="L4125">
            <v>0</v>
          </cell>
          <cell r="M4125">
            <v>0</v>
          </cell>
          <cell r="N4125">
            <v>0</v>
          </cell>
          <cell r="O4125">
            <v>0</v>
          </cell>
          <cell r="P4125">
            <v>0</v>
          </cell>
          <cell r="Q4125">
            <v>0</v>
          </cell>
        </row>
        <row r="4126">
          <cell r="C4126">
            <v>0</v>
          </cell>
          <cell r="D4126">
            <v>0</v>
          </cell>
          <cell r="E4126">
            <v>0</v>
          </cell>
          <cell r="F4126">
            <v>0</v>
          </cell>
          <cell r="G4126">
            <v>0</v>
          </cell>
          <cell r="H4126">
            <v>0</v>
          </cell>
          <cell r="I4126">
            <v>0</v>
          </cell>
          <cell r="J4126">
            <v>0</v>
          </cell>
          <cell r="K4126">
            <v>0</v>
          </cell>
          <cell r="L4126">
            <v>0</v>
          </cell>
          <cell r="M4126">
            <v>0</v>
          </cell>
          <cell r="N4126">
            <v>0</v>
          </cell>
          <cell r="O4126">
            <v>0</v>
          </cell>
          <cell r="P4126">
            <v>0</v>
          </cell>
          <cell r="Q4126">
            <v>0</v>
          </cell>
        </row>
        <row r="4127">
          <cell r="C4127" t="str">
            <v>[La entidad podrá utilizar este formato para la presentación de los análisis de precios unitarios el contratista en la oportunidad prevista en el numeral 8.1. del Documento Base]</v>
          </cell>
          <cell r="D4127">
            <v>0</v>
          </cell>
          <cell r="E4127">
            <v>0</v>
          </cell>
          <cell r="F4127">
            <v>0</v>
          </cell>
          <cell r="G4127">
            <v>0</v>
          </cell>
          <cell r="H4127">
            <v>0</v>
          </cell>
          <cell r="I4127">
            <v>0</v>
          </cell>
          <cell r="J4127">
            <v>0</v>
          </cell>
          <cell r="K4127">
            <v>0</v>
          </cell>
          <cell r="L4127">
            <v>0</v>
          </cell>
          <cell r="M4127">
            <v>0</v>
          </cell>
          <cell r="N4127">
            <v>0</v>
          </cell>
          <cell r="O4127">
            <v>0</v>
          </cell>
          <cell r="P4127">
            <v>0</v>
          </cell>
          <cell r="Q4127">
            <v>0</v>
          </cell>
        </row>
        <row r="4128">
          <cell r="C4128">
            <v>0</v>
          </cell>
          <cell r="D4128">
            <v>0</v>
          </cell>
          <cell r="E4128">
            <v>0</v>
          </cell>
          <cell r="F4128">
            <v>0</v>
          </cell>
          <cell r="G4128">
            <v>0</v>
          </cell>
          <cell r="H4128">
            <v>0</v>
          </cell>
          <cell r="I4128">
            <v>0</v>
          </cell>
          <cell r="J4128">
            <v>0</v>
          </cell>
          <cell r="K4128">
            <v>0</v>
          </cell>
          <cell r="L4128">
            <v>0</v>
          </cell>
          <cell r="M4128">
            <v>0</v>
          </cell>
          <cell r="N4128">
            <v>0</v>
          </cell>
          <cell r="O4128">
            <v>0</v>
          </cell>
          <cell r="P4128">
            <v>0</v>
          </cell>
          <cell r="Q4128">
            <v>0</v>
          </cell>
        </row>
        <row r="4129">
          <cell r="C4129">
            <v>0</v>
          </cell>
          <cell r="D4129">
            <v>0</v>
          </cell>
          <cell r="E4129">
            <v>0</v>
          </cell>
          <cell r="F4129">
            <v>0</v>
          </cell>
          <cell r="G4129">
            <v>0</v>
          </cell>
          <cell r="H4129">
            <v>0</v>
          </cell>
          <cell r="I4129">
            <v>0</v>
          </cell>
          <cell r="J4129">
            <v>0</v>
          </cell>
          <cell r="K4129">
            <v>0</v>
          </cell>
          <cell r="L4129">
            <v>0</v>
          </cell>
          <cell r="M4129">
            <v>0</v>
          </cell>
          <cell r="N4129">
            <v>0</v>
          </cell>
          <cell r="O4129">
            <v>0</v>
          </cell>
          <cell r="P4129">
            <v>0</v>
          </cell>
          <cell r="Q4129">
            <v>0</v>
          </cell>
        </row>
        <row r="4130">
          <cell r="C4130">
            <v>0</v>
          </cell>
          <cell r="D4130" t="str">
            <v>MUNICIPIO DE CONCORDIA, ANTIOQUIA</v>
          </cell>
          <cell r="E4130">
            <v>0</v>
          </cell>
          <cell r="F4130">
            <v>0</v>
          </cell>
          <cell r="G4130">
            <v>0</v>
          </cell>
          <cell r="H4130">
            <v>0</v>
          </cell>
          <cell r="I4130">
            <v>0</v>
          </cell>
          <cell r="J4130">
            <v>0</v>
          </cell>
          <cell r="K4130">
            <v>0</v>
          </cell>
          <cell r="L4130">
            <v>0</v>
          </cell>
          <cell r="M4130">
            <v>0</v>
          </cell>
          <cell r="N4130">
            <v>0</v>
          </cell>
          <cell r="O4130">
            <v>0</v>
          </cell>
          <cell r="P4130">
            <v>0</v>
          </cell>
          <cell r="Q4130">
            <v>0</v>
          </cell>
        </row>
        <row r="4131">
          <cell r="C4131">
            <v>0</v>
          </cell>
          <cell r="D4131">
            <v>0</v>
          </cell>
          <cell r="E4131">
            <v>0</v>
          </cell>
          <cell r="F4131">
            <v>0</v>
          </cell>
          <cell r="G4131">
            <v>0</v>
          </cell>
          <cell r="H4131">
            <v>0</v>
          </cell>
          <cell r="I4131">
            <v>0</v>
          </cell>
          <cell r="J4131">
            <v>0</v>
          </cell>
          <cell r="K4131">
            <v>0</v>
          </cell>
          <cell r="L4131" t="str">
            <v>VERSIÓN</v>
          </cell>
          <cell r="M4131">
            <v>0</v>
          </cell>
          <cell r="N4131">
            <v>0</v>
          </cell>
          <cell r="O4131">
            <v>0</v>
          </cell>
          <cell r="P4131">
            <v>0</v>
          </cell>
          <cell r="Q4131">
            <v>0</v>
          </cell>
        </row>
        <row r="4132">
          <cell r="C4132">
            <v>0</v>
          </cell>
          <cell r="D4132" t="str">
            <v xml:space="preserve">[NÚMERO DEL PROCESO] </v>
          </cell>
          <cell r="E4132">
            <v>0</v>
          </cell>
          <cell r="F4132">
            <v>0</v>
          </cell>
          <cell r="G4132">
            <v>0</v>
          </cell>
          <cell r="H4132">
            <v>0</v>
          </cell>
          <cell r="I4132">
            <v>0</v>
          </cell>
          <cell r="J4132">
            <v>0</v>
          </cell>
          <cell r="K4132">
            <v>0</v>
          </cell>
          <cell r="L4132">
            <v>0</v>
          </cell>
          <cell r="M4132">
            <v>0</v>
          </cell>
          <cell r="N4132">
            <v>0</v>
          </cell>
          <cell r="O4132">
            <v>0</v>
          </cell>
          <cell r="P4132">
            <v>0</v>
          </cell>
          <cell r="Q4132">
            <v>0</v>
          </cell>
        </row>
        <row r="4133">
          <cell r="C4133">
            <v>0</v>
          </cell>
          <cell r="D4133">
            <v>0</v>
          </cell>
          <cell r="E4133">
            <v>0</v>
          </cell>
          <cell r="F4133">
            <v>0</v>
          </cell>
          <cell r="G4133">
            <v>0</v>
          </cell>
          <cell r="H4133">
            <v>0</v>
          </cell>
          <cell r="I4133">
            <v>0</v>
          </cell>
          <cell r="J4133">
            <v>0</v>
          </cell>
          <cell r="K4133">
            <v>0</v>
          </cell>
          <cell r="L4133" t="str">
            <v>PÁGINA</v>
          </cell>
          <cell r="M4133">
            <v>1</v>
          </cell>
          <cell r="N4133" t="str">
            <v>DE</v>
          </cell>
          <cell r="O4133">
            <v>1</v>
          </cell>
          <cell r="P4133">
            <v>0</v>
          </cell>
          <cell r="Q4133">
            <v>0</v>
          </cell>
        </row>
        <row r="4134">
          <cell r="C4134">
            <v>0</v>
          </cell>
          <cell r="D4134" t="str">
            <v xml:space="preserve">ANALISIS DE PRECIOS UNITARIOS </v>
          </cell>
          <cell r="E4134">
            <v>0</v>
          </cell>
          <cell r="F4134">
            <v>0</v>
          </cell>
          <cell r="G4134">
            <v>0</v>
          </cell>
          <cell r="H4134">
            <v>0</v>
          </cell>
          <cell r="I4134">
            <v>0</v>
          </cell>
          <cell r="J4134">
            <v>0</v>
          </cell>
          <cell r="K4134">
            <v>0</v>
          </cell>
          <cell r="L4134">
            <v>0</v>
          </cell>
          <cell r="M4134">
            <v>0</v>
          </cell>
          <cell r="N4134">
            <v>0</v>
          </cell>
          <cell r="O4134">
            <v>0</v>
          </cell>
          <cell r="P4134">
            <v>0</v>
          </cell>
          <cell r="Q4134">
            <v>0</v>
          </cell>
        </row>
        <row r="4135">
          <cell r="C4135">
            <v>0</v>
          </cell>
          <cell r="D4135">
            <v>0</v>
          </cell>
          <cell r="E4135">
            <v>0</v>
          </cell>
          <cell r="F4135">
            <v>0</v>
          </cell>
          <cell r="G4135">
            <v>0</v>
          </cell>
          <cell r="H4135">
            <v>0</v>
          </cell>
          <cell r="I4135">
            <v>0</v>
          </cell>
          <cell r="J4135">
            <v>0</v>
          </cell>
          <cell r="K4135">
            <v>0</v>
          </cell>
          <cell r="L4135">
            <v>0</v>
          </cell>
          <cell r="M4135">
            <v>0</v>
          </cell>
          <cell r="N4135">
            <v>0</v>
          </cell>
          <cell r="O4135">
            <v>0</v>
          </cell>
          <cell r="P4135">
            <v>0</v>
          </cell>
          <cell r="Q4135">
            <v>0</v>
          </cell>
        </row>
        <row r="4136">
          <cell r="C4136">
            <v>0</v>
          </cell>
          <cell r="D4136">
            <v>0</v>
          </cell>
          <cell r="E4136">
            <v>0</v>
          </cell>
          <cell r="F4136">
            <v>0</v>
          </cell>
          <cell r="G4136">
            <v>0</v>
          </cell>
          <cell r="H4136">
            <v>0</v>
          </cell>
          <cell r="I4136">
            <v>0</v>
          </cell>
          <cell r="J4136">
            <v>0</v>
          </cell>
          <cell r="K4136">
            <v>0</v>
          </cell>
          <cell r="L4136" t="str">
            <v>FECHA</v>
          </cell>
          <cell r="M4136" t="str">
            <v>DD</v>
          </cell>
          <cell r="N4136" t="str">
            <v>MM</v>
          </cell>
          <cell r="O4136" t="str">
            <v>AA</v>
          </cell>
          <cell r="P4136">
            <v>0</v>
          </cell>
          <cell r="Q4136">
            <v>0</v>
          </cell>
        </row>
        <row r="4137">
          <cell r="C4137">
            <v>0</v>
          </cell>
          <cell r="D4137">
            <v>0</v>
          </cell>
          <cell r="E4137">
            <v>0</v>
          </cell>
          <cell r="F4137">
            <v>0</v>
          </cell>
          <cell r="G4137">
            <v>0</v>
          </cell>
          <cell r="H4137">
            <v>0</v>
          </cell>
          <cell r="I4137">
            <v>0</v>
          </cell>
          <cell r="J4137">
            <v>0</v>
          </cell>
          <cell r="K4137">
            <v>0</v>
          </cell>
          <cell r="L4137">
            <v>0</v>
          </cell>
          <cell r="M4137">
            <v>8</v>
          </cell>
          <cell r="N4137">
            <v>5</v>
          </cell>
          <cell r="O4137">
            <v>2023</v>
          </cell>
          <cell r="P4137">
            <v>0</v>
          </cell>
          <cell r="Q4137">
            <v>0</v>
          </cell>
        </row>
        <row r="4138">
          <cell r="C4138" t="str">
            <v>ITEMS DE LA PROPUESTA ECONÓMICA</v>
          </cell>
          <cell r="D4138">
            <v>0</v>
          </cell>
          <cell r="E4138">
            <v>0</v>
          </cell>
          <cell r="F4138">
            <v>0</v>
          </cell>
          <cell r="G4138">
            <v>0</v>
          </cell>
          <cell r="H4138">
            <v>0</v>
          </cell>
          <cell r="I4138" t="str">
            <v>ITEMS NO PREVISTOS</v>
          </cell>
          <cell r="J4138">
            <v>0</v>
          </cell>
          <cell r="K4138">
            <v>0</v>
          </cell>
          <cell r="L4138">
            <v>0</v>
          </cell>
          <cell r="M4138">
            <v>0</v>
          </cell>
          <cell r="N4138">
            <v>0</v>
          </cell>
          <cell r="O4138">
            <v>0</v>
          </cell>
          <cell r="P4138">
            <v>0</v>
          </cell>
          <cell r="Q4138">
            <v>0</v>
          </cell>
        </row>
        <row r="4139">
          <cell r="C4139">
            <v>0</v>
          </cell>
          <cell r="D4139">
            <v>0</v>
          </cell>
          <cell r="E4139">
            <v>0</v>
          </cell>
          <cell r="F4139">
            <v>0</v>
          </cell>
          <cell r="G4139">
            <v>0</v>
          </cell>
          <cell r="H4139">
            <v>0</v>
          </cell>
          <cell r="I4139">
            <v>0</v>
          </cell>
          <cell r="J4139">
            <v>0</v>
          </cell>
          <cell r="K4139">
            <v>0</v>
          </cell>
          <cell r="L4139">
            <v>0</v>
          </cell>
          <cell r="M4139">
            <v>0</v>
          </cell>
          <cell r="N4139">
            <v>0</v>
          </cell>
          <cell r="O4139">
            <v>0</v>
          </cell>
          <cell r="P4139">
            <v>0</v>
          </cell>
          <cell r="Q4139">
            <v>0</v>
          </cell>
        </row>
        <row r="4140">
          <cell r="C4140">
            <v>0</v>
          </cell>
          <cell r="D4140">
            <v>0</v>
          </cell>
          <cell r="E4140">
            <v>0</v>
          </cell>
          <cell r="F4140">
            <v>0</v>
          </cell>
          <cell r="G4140">
            <v>0</v>
          </cell>
          <cell r="H4140">
            <v>0</v>
          </cell>
          <cell r="I4140">
            <v>0</v>
          </cell>
          <cell r="J4140">
            <v>0</v>
          </cell>
          <cell r="K4140">
            <v>0</v>
          </cell>
          <cell r="L4140">
            <v>0</v>
          </cell>
          <cell r="M4140">
            <v>0</v>
          </cell>
          <cell r="N4140">
            <v>0</v>
          </cell>
          <cell r="O4140">
            <v>0</v>
          </cell>
          <cell r="P4140">
            <v>0</v>
          </cell>
          <cell r="Q4140">
            <v>0</v>
          </cell>
        </row>
        <row r="4141">
          <cell r="C4141">
            <v>0</v>
          </cell>
          <cell r="D4141">
            <v>0</v>
          </cell>
          <cell r="E4141">
            <v>0</v>
          </cell>
          <cell r="F4141">
            <v>0</v>
          </cell>
          <cell r="G4141">
            <v>0</v>
          </cell>
          <cell r="H4141">
            <v>0</v>
          </cell>
          <cell r="I4141">
            <v>0</v>
          </cell>
          <cell r="J4141">
            <v>0</v>
          </cell>
          <cell r="K4141">
            <v>0</v>
          </cell>
          <cell r="L4141">
            <v>0</v>
          </cell>
          <cell r="M4141">
            <v>0</v>
          </cell>
          <cell r="N4141">
            <v>0</v>
          </cell>
          <cell r="O4141">
            <v>0</v>
          </cell>
          <cell r="P4141">
            <v>0</v>
          </cell>
          <cell r="Q4141">
            <v>0</v>
          </cell>
        </row>
        <row r="4142">
          <cell r="C4142" t="str">
            <v>DATOS ESPECÍFICOS</v>
          </cell>
          <cell r="D4142">
            <v>0</v>
          </cell>
          <cell r="E4142">
            <v>0</v>
          </cell>
          <cell r="F4142">
            <v>0</v>
          </cell>
          <cell r="G4142">
            <v>0</v>
          </cell>
          <cell r="H4142">
            <v>0</v>
          </cell>
          <cell r="I4142">
            <v>0</v>
          </cell>
          <cell r="J4142">
            <v>0</v>
          </cell>
          <cell r="K4142">
            <v>0</v>
          </cell>
          <cell r="L4142">
            <v>0</v>
          </cell>
          <cell r="M4142">
            <v>0</v>
          </cell>
          <cell r="N4142">
            <v>0</v>
          </cell>
          <cell r="O4142">
            <v>0</v>
          </cell>
          <cell r="P4142">
            <v>0</v>
          </cell>
          <cell r="Q4142">
            <v>0</v>
          </cell>
        </row>
        <row r="4143">
          <cell r="C4143">
            <v>0</v>
          </cell>
          <cell r="D4143">
            <v>0</v>
          </cell>
          <cell r="E4143">
            <v>0</v>
          </cell>
          <cell r="F4143">
            <v>0</v>
          </cell>
          <cell r="G4143">
            <v>0</v>
          </cell>
          <cell r="H4143">
            <v>0</v>
          </cell>
          <cell r="I4143">
            <v>0</v>
          </cell>
          <cell r="J4143">
            <v>0</v>
          </cell>
          <cell r="K4143">
            <v>0</v>
          </cell>
          <cell r="L4143">
            <v>0</v>
          </cell>
          <cell r="M4143">
            <v>0</v>
          </cell>
          <cell r="N4143">
            <v>0</v>
          </cell>
          <cell r="O4143">
            <v>0</v>
          </cell>
          <cell r="P4143">
            <v>0</v>
          </cell>
          <cell r="Q4143">
            <v>0</v>
          </cell>
        </row>
        <row r="4144">
          <cell r="C4144" t="str">
            <v>ITEM</v>
          </cell>
          <cell r="D4144" t="str">
            <v>DESCRIPCIÓN</v>
          </cell>
          <cell r="E4144">
            <v>0</v>
          </cell>
          <cell r="F4144">
            <v>0</v>
          </cell>
          <cell r="G4144">
            <v>0</v>
          </cell>
          <cell r="H4144">
            <v>0</v>
          </cell>
          <cell r="I4144">
            <v>0</v>
          </cell>
          <cell r="J4144">
            <v>0</v>
          </cell>
          <cell r="K4144">
            <v>0</v>
          </cell>
          <cell r="L4144">
            <v>0</v>
          </cell>
          <cell r="M4144" t="str">
            <v>UNIDAD</v>
          </cell>
          <cell r="N4144">
            <v>0</v>
          </cell>
          <cell r="O4144" t="str">
            <v>CANTIDAD</v>
          </cell>
          <cell r="P4144">
            <v>0</v>
          </cell>
          <cell r="Q4144">
            <v>0</v>
          </cell>
        </row>
        <row r="4145">
          <cell r="C4145" t="str">
            <v>5.11.6</v>
          </cell>
          <cell r="D4145" t="str">
            <v>S.T.I de esmalte sintético a base de aceite resistente al agua, de  primera  calidad, minimo 2 manos o las que sean necesarias para obtener una superficie pareja y homogénea, a satisfacción del supervisor. Incluye suministro y transporte de los materiales, preparada y adecuación de la superficie a intervenir.</v>
          </cell>
          <cell r="E4145">
            <v>0</v>
          </cell>
          <cell r="F4145">
            <v>0</v>
          </cell>
          <cell r="G4145">
            <v>0</v>
          </cell>
          <cell r="H4145">
            <v>0</v>
          </cell>
          <cell r="I4145">
            <v>0</v>
          </cell>
          <cell r="J4145">
            <v>0</v>
          </cell>
          <cell r="K4145">
            <v>0</v>
          </cell>
          <cell r="L4145">
            <v>0</v>
          </cell>
          <cell r="M4145" t="str">
            <v>m2</v>
          </cell>
          <cell r="N4145">
            <v>0</v>
          </cell>
          <cell r="O4145">
            <v>47</v>
          </cell>
          <cell r="P4145">
            <v>0</v>
          </cell>
          <cell r="Q4145">
            <v>0</v>
          </cell>
          <cell r="R4145">
            <v>15753</v>
          </cell>
          <cell r="S4145">
            <v>20311</v>
          </cell>
          <cell r="T4145">
            <v>4.3999999999999997E-2</v>
          </cell>
          <cell r="U4145">
            <v>0.42070000000000002</v>
          </cell>
          <cell r="V4145">
            <v>0</v>
          </cell>
          <cell r="W4145">
            <v>0.5353</v>
          </cell>
        </row>
        <row r="4146">
          <cell r="C4146" t="str">
            <v>I. EQUIPO</v>
          </cell>
          <cell r="D4146">
            <v>0</v>
          </cell>
          <cell r="E4146">
            <v>0</v>
          </cell>
          <cell r="F4146">
            <v>0</v>
          </cell>
          <cell r="G4146">
            <v>0</v>
          </cell>
          <cell r="H4146">
            <v>0</v>
          </cell>
          <cell r="I4146">
            <v>0</v>
          </cell>
          <cell r="J4146">
            <v>0</v>
          </cell>
          <cell r="K4146">
            <v>0</v>
          </cell>
          <cell r="L4146">
            <v>0</v>
          </cell>
          <cell r="M4146">
            <v>0</v>
          </cell>
          <cell r="N4146">
            <v>0</v>
          </cell>
          <cell r="O4146">
            <v>0</v>
          </cell>
          <cell r="P4146">
            <v>0</v>
          </cell>
          <cell r="Q4146">
            <v>0</v>
          </cell>
        </row>
        <row r="4147">
          <cell r="C4147">
            <v>0</v>
          </cell>
          <cell r="D4147">
            <v>0</v>
          </cell>
          <cell r="E4147">
            <v>0</v>
          </cell>
          <cell r="F4147">
            <v>0</v>
          </cell>
          <cell r="G4147">
            <v>0</v>
          </cell>
          <cell r="H4147">
            <v>0</v>
          </cell>
          <cell r="I4147">
            <v>0</v>
          </cell>
          <cell r="J4147">
            <v>0</v>
          </cell>
          <cell r="K4147">
            <v>0</v>
          </cell>
          <cell r="L4147">
            <v>0</v>
          </cell>
          <cell r="M4147">
            <v>0</v>
          </cell>
          <cell r="N4147">
            <v>0</v>
          </cell>
          <cell r="O4147">
            <v>0</v>
          </cell>
          <cell r="P4147">
            <v>0</v>
          </cell>
          <cell r="Q4147">
            <v>0</v>
          </cell>
        </row>
        <row r="4148">
          <cell r="C4148" t="str">
            <v>DESCRIPCIÓN</v>
          </cell>
          <cell r="D4148">
            <v>0</v>
          </cell>
          <cell r="E4148">
            <v>0</v>
          </cell>
          <cell r="F4148">
            <v>0</v>
          </cell>
          <cell r="G4148">
            <v>0</v>
          </cell>
          <cell r="H4148" t="str">
            <v>MARCA</v>
          </cell>
          <cell r="I4148">
            <v>0</v>
          </cell>
          <cell r="J4148" t="str">
            <v>TIPO</v>
          </cell>
          <cell r="K4148">
            <v>0</v>
          </cell>
          <cell r="L4148" t="str">
            <v>TARIFA/HORA</v>
          </cell>
          <cell r="M4148" t="str">
            <v>RENDIMIENTO</v>
          </cell>
          <cell r="N4148">
            <v>0</v>
          </cell>
          <cell r="O4148" t="str">
            <v>Vr. UNITARIO</v>
          </cell>
          <cell r="P4148">
            <v>0</v>
          </cell>
          <cell r="Q4148">
            <v>0</v>
          </cell>
        </row>
        <row r="4149">
          <cell r="C4149" t="str">
            <v>Sección completa de andamio (1.2m-1.5m) x 1.5 m. (+ 4 ruedas) Incluye transporte.</v>
          </cell>
          <cell r="D4149">
            <v>0</v>
          </cell>
          <cell r="E4149">
            <v>0</v>
          </cell>
          <cell r="F4149">
            <v>0</v>
          </cell>
          <cell r="G4149">
            <v>0</v>
          </cell>
          <cell r="H4149">
            <v>0</v>
          </cell>
          <cell r="I4149">
            <v>0</v>
          </cell>
          <cell r="J4149" t="str">
            <v>Dia</v>
          </cell>
          <cell r="K4149">
            <v>0</v>
          </cell>
          <cell r="L4149">
            <v>2565</v>
          </cell>
          <cell r="M4149">
            <v>15</v>
          </cell>
          <cell r="N4149">
            <v>0</v>
          </cell>
          <cell r="O4149">
            <v>171</v>
          </cell>
          <cell r="P4149">
            <v>0</v>
          </cell>
          <cell r="Q4149">
            <v>0</v>
          </cell>
          <cell r="R4149">
            <v>3.13</v>
          </cell>
          <cell r="T4149" t="str">
            <v>Sección completa de andamio (1.2m-1.5m) x 1.5 m. (+ 4 ruedas) Incluye transporte.</v>
          </cell>
        </row>
        <row r="4150">
          <cell r="C4150" t="str">
            <v>Can zunchado en madera común de 5,0cmx20cmx3,0m (alquiler). Incluye transporte.</v>
          </cell>
          <cell r="D4150">
            <v>0</v>
          </cell>
          <cell r="E4150">
            <v>0</v>
          </cell>
          <cell r="F4150">
            <v>0</v>
          </cell>
          <cell r="G4150">
            <v>0</v>
          </cell>
          <cell r="H4150">
            <v>0</v>
          </cell>
          <cell r="I4150">
            <v>0</v>
          </cell>
          <cell r="J4150" t="str">
            <v>Dia</v>
          </cell>
          <cell r="K4150">
            <v>0</v>
          </cell>
          <cell r="L4150">
            <v>1500</v>
          </cell>
          <cell r="M4150">
            <v>15</v>
          </cell>
          <cell r="N4150">
            <v>0</v>
          </cell>
          <cell r="O4150">
            <v>100</v>
          </cell>
          <cell r="P4150">
            <v>0</v>
          </cell>
          <cell r="Q4150">
            <v>0</v>
          </cell>
          <cell r="R4150">
            <v>3.13</v>
          </cell>
          <cell r="T4150" t="str">
            <v>Can zunchado en madera común de 5,0cmx20cmx3,0m (alquiler). Incluye transporte.</v>
          </cell>
        </row>
        <row r="4151">
          <cell r="C4151">
            <v>0</v>
          </cell>
          <cell r="D4151">
            <v>0</v>
          </cell>
          <cell r="E4151">
            <v>0</v>
          </cell>
          <cell r="F4151">
            <v>0</v>
          </cell>
          <cell r="G4151">
            <v>0</v>
          </cell>
          <cell r="H4151">
            <v>0</v>
          </cell>
          <cell r="I4151">
            <v>0</v>
          </cell>
          <cell r="J4151" t="str">
            <v/>
          </cell>
          <cell r="K4151">
            <v>0</v>
          </cell>
          <cell r="L4151" t="str">
            <v/>
          </cell>
          <cell r="M4151">
            <v>0</v>
          </cell>
          <cell r="N4151">
            <v>0</v>
          </cell>
          <cell r="O4151">
            <v>0</v>
          </cell>
          <cell r="P4151">
            <v>0</v>
          </cell>
          <cell r="Q4151">
            <v>0</v>
          </cell>
          <cell r="R4151">
            <v>0</v>
          </cell>
          <cell r="T4151">
            <v>0</v>
          </cell>
        </row>
        <row r="4152">
          <cell r="C4152" t="str">
            <v>Herramienta Menor (Como % de Mano de Obra)</v>
          </cell>
          <cell r="D4152">
            <v>0</v>
          </cell>
          <cell r="E4152">
            <v>0</v>
          </cell>
          <cell r="F4152">
            <v>0</v>
          </cell>
          <cell r="G4152">
            <v>0</v>
          </cell>
          <cell r="H4152">
            <v>0</v>
          </cell>
          <cell r="I4152">
            <v>0</v>
          </cell>
          <cell r="J4152" t="str">
            <v>Dia</v>
          </cell>
          <cell r="K4152">
            <v>0</v>
          </cell>
          <cell r="L4152">
            <v>8433</v>
          </cell>
          <cell r="M4152">
            <v>0.05</v>
          </cell>
          <cell r="N4152">
            <v>0</v>
          </cell>
          <cell r="O4152">
            <v>422</v>
          </cell>
          <cell r="P4152">
            <v>0</v>
          </cell>
          <cell r="Q4152">
            <v>0</v>
          </cell>
          <cell r="R4152">
            <v>19834</v>
          </cell>
          <cell r="T4152" t="str">
            <v>Herramienta Menor (Como % de Mano de Obra)</v>
          </cell>
        </row>
        <row r="4153">
          <cell r="C4153">
            <v>0</v>
          </cell>
          <cell r="D4153">
            <v>0</v>
          </cell>
          <cell r="E4153">
            <v>0</v>
          </cell>
          <cell r="F4153">
            <v>0</v>
          </cell>
          <cell r="G4153">
            <v>0</v>
          </cell>
          <cell r="H4153">
            <v>0</v>
          </cell>
          <cell r="I4153">
            <v>0</v>
          </cell>
          <cell r="J4153">
            <v>0</v>
          </cell>
          <cell r="K4153">
            <v>0</v>
          </cell>
          <cell r="L4153">
            <v>4.3999999999999997E-2</v>
          </cell>
          <cell r="M4153" t="str">
            <v>SUBTOTAL $</v>
          </cell>
          <cell r="N4153">
            <v>0</v>
          </cell>
          <cell r="O4153">
            <v>693</v>
          </cell>
          <cell r="P4153">
            <v>0</v>
          </cell>
          <cell r="Q4153">
            <v>0</v>
          </cell>
          <cell r="T4153">
            <v>0</v>
          </cell>
        </row>
        <row r="4154">
          <cell r="C4154" t="str">
            <v>II. MATERIALES</v>
          </cell>
          <cell r="D4154">
            <v>0</v>
          </cell>
          <cell r="E4154">
            <v>0</v>
          </cell>
          <cell r="F4154">
            <v>0</v>
          </cell>
          <cell r="G4154">
            <v>0</v>
          </cell>
          <cell r="H4154">
            <v>0</v>
          </cell>
          <cell r="I4154">
            <v>0</v>
          </cell>
          <cell r="J4154">
            <v>0</v>
          </cell>
          <cell r="K4154">
            <v>0</v>
          </cell>
          <cell r="L4154">
            <v>0</v>
          </cell>
          <cell r="M4154">
            <v>0</v>
          </cell>
          <cell r="N4154">
            <v>0</v>
          </cell>
          <cell r="O4154">
            <v>0</v>
          </cell>
          <cell r="P4154">
            <v>0</v>
          </cell>
          <cell r="Q4154">
            <v>0</v>
          </cell>
          <cell r="T4154">
            <v>0</v>
          </cell>
        </row>
        <row r="4155">
          <cell r="C4155">
            <v>0</v>
          </cell>
          <cell r="D4155">
            <v>0</v>
          </cell>
          <cell r="E4155">
            <v>0</v>
          </cell>
          <cell r="F4155">
            <v>0</v>
          </cell>
          <cell r="G4155">
            <v>0</v>
          </cell>
          <cell r="H4155">
            <v>0</v>
          </cell>
          <cell r="I4155">
            <v>0</v>
          </cell>
          <cell r="J4155">
            <v>0</v>
          </cell>
          <cell r="K4155">
            <v>0</v>
          </cell>
          <cell r="L4155">
            <v>0</v>
          </cell>
          <cell r="M4155">
            <v>0</v>
          </cell>
          <cell r="N4155">
            <v>0</v>
          </cell>
          <cell r="O4155">
            <v>0</v>
          </cell>
          <cell r="P4155">
            <v>0</v>
          </cell>
          <cell r="Q4155">
            <v>0</v>
          </cell>
          <cell r="T4155">
            <v>0</v>
          </cell>
        </row>
        <row r="4156">
          <cell r="C4156" t="str">
            <v>DESCRIPCIÓN</v>
          </cell>
          <cell r="D4156">
            <v>0</v>
          </cell>
          <cell r="E4156">
            <v>0</v>
          </cell>
          <cell r="F4156">
            <v>0</v>
          </cell>
          <cell r="G4156">
            <v>0</v>
          </cell>
          <cell r="H4156">
            <v>0</v>
          </cell>
          <cell r="I4156">
            <v>0</v>
          </cell>
          <cell r="J4156">
            <v>0</v>
          </cell>
          <cell r="K4156" t="str">
            <v>UNIDAD</v>
          </cell>
          <cell r="L4156" t="str">
            <v>CANTIDAD</v>
          </cell>
          <cell r="M4156" t="str">
            <v>PRECIO UNIT.</v>
          </cell>
          <cell r="N4156">
            <v>0</v>
          </cell>
          <cell r="O4156" t="str">
            <v>Vr. UNITARIO</v>
          </cell>
          <cell r="P4156">
            <v>0</v>
          </cell>
          <cell r="Q4156">
            <v>0</v>
          </cell>
          <cell r="T4156">
            <v>0</v>
          </cell>
        </row>
        <row r="4157">
          <cell r="C4157" t="str">
            <v xml:space="preserve">Pintura acrílica, esmalte o similar </v>
          </cell>
          <cell r="D4157">
            <v>0</v>
          </cell>
          <cell r="E4157">
            <v>0</v>
          </cell>
          <cell r="F4157">
            <v>0</v>
          </cell>
          <cell r="G4157">
            <v>0</v>
          </cell>
          <cell r="H4157">
            <v>0</v>
          </cell>
          <cell r="I4157">
            <v>0</v>
          </cell>
          <cell r="J4157">
            <v>0</v>
          </cell>
          <cell r="K4157" t="str">
            <v>gal</v>
          </cell>
          <cell r="L4157">
            <v>7.0000000000000007E-2</v>
          </cell>
          <cell r="M4157">
            <v>85900</v>
          </cell>
          <cell r="N4157">
            <v>0</v>
          </cell>
          <cell r="O4157">
            <v>6013</v>
          </cell>
          <cell r="P4157">
            <v>0</v>
          </cell>
          <cell r="Q4157">
            <v>0</v>
          </cell>
          <cell r="R4157">
            <v>3.29</v>
          </cell>
          <cell r="T4157" t="str">
            <v xml:space="preserve">Pintura acrílica, esmalte o similar </v>
          </cell>
        </row>
        <row r="4158">
          <cell r="C4158" t="str">
            <v>Estucor Estuco Plástico 30 Kilos/5 Galones Interior y Exterior-Rend:20m2</v>
          </cell>
          <cell r="D4158">
            <v>0</v>
          </cell>
          <cell r="E4158">
            <v>0</v>
          </cell>
          <cell r="F4158">
            <v>0</v>
          </cell>
          <cell r="G4158">
            <v>0</v>
          </cell>
          <cell r="H4158">
            <v>0</v>
          </cell>
          <cell r="I4158">
            <v>0</v>
          </cell>
          <cell r="J4158">
            <v>0</v>
          </cell>
          <cell r="K4158" t="str">
            <v>U</v>
          </cell>
          <cell r="L4158">
            <v>5.0000000000000001E-3</v>
          </cell>
          <cell r="M4158">
            <v>108790</v>
          </cell>
          <cell r="N4158">
            <v>0</v>
          </cell>
          <cell r="O4158">
            <v>544</v>
          </cell>
          <cell r="P4158">
            <v>0</v>
          </cell>
          <cell r="Q4158">
            <v>0</v>
          </cell>
          <cell r="R4158">
            <v>0.24</v>
          </cell>
          <cell r="T4158" t="str">
            <v>Estucor Estuco Plástico 30 Kilos/5 Galones Interior y Exterior-Rend:20m2</v>
          </cell>
        </row>
        <row r="4159">
          <cell r="C4159" t="str">
            <v>Lija de agua 150 super</v>
          </cell>
          <cell r="D4159">
            <v>0</v>
          </cell>
          <cell r="E4159">
            <v>0</v>
          </cell>
          <cell r="F4159">
            <v>0</v>
          </cell>
          <cell r="G4159">
            <v>0</v>
          </cell>
          <cell r="H4159">
            <v>0</v>
          </cell>
          <cell r="I4159">
            <v>0</v>
          </cell>
          <cell r="J4159">
            <v>0</v>
          </cell>
          <cell r="K4159" t="str">
            <v>u</v>
          </cell>
          <cell r="L4159">
            <v>0.04</v>
          </cell>
          <cell r="M4159">
            <v>1749</v>
          </cell>
          <cell r="N4159">
            <v>0</v>
          </cell>
          <cell r="O4159">
            <v>70</v>
          </cell>
          <cell r="P4159">
            <v>0</v>
          </cell>
          <cell r="Q4159">
            <v>0</v>
          </cell>
          <cell r="R4159">
            <v>1.88</v>
          </cell>
          <cell r="T4159" t="str">
            <v>Lija de agua 150 super</v>
          </cell>
        </row>
        <row r="4160">
          <cell r="C4160">
            <v>0</v>
          </cell>
          <cell r="D4160">
            <v>0</v>
          </cell>
          <cell r="E4160">
            <v>0</v>
          </cell>
          <cell r="F4160">
            <v>0</v>
          </cell>
          <cell r="G4160">
            <v>0</v>
          </cell>
          <cell r="H4160">
            <v>0</v>
          </cell>
          <cell r="I4160">
            <v>0</v>
          </cell>
          <cell r="J4160">
            <v>0</v>
          </cell>
          <cell r="K4160" t="str">
            <v/>
          </cell>
          <cell r="L4160">
            <v>0</v>
          </cell>
          <cell r="M4160">
            <v>0</v>
          </cell>
          <cell r="N4160">
            <v>0</v>
          </cell>
          <cell r="O4160">
            <v>0</v>
          </cell>
          <cell r="P4160">
            <v>0</v>
          </cell>
          <cell r="Q4160">
            <v>0</v>
          </cell>
          <cell r="R4160">
            <v>0</v>
          </cell>
          <cell r="T4160">
            <v>0</v>
          </cell>
        </row>
        <row r="4161">
          <cell r="C4161">
            <v>0</v>
          </cell>
          <cell r="D4161">
            <v>0</v>
          </cell>
          <cell r="E4161">
            <v>0</v>
          </cell>
          <cell r="F4161">
            <v>0</v>
          </cell>
          <cell r="G4161">
            <v>0</v>
          </cell>
          <cell r="H4161">
            <v>0</v>
          </cell>
          <cell r="I4161">
            <v>0</v>
          </cell>
          <cell r="J4161">
            <v>0</v>
          </cell>
          <cell r="K4161" t="str">
            <v/>
          </cell>
          <cell r="L4161">
            <v>0</v>
          </cell>
          <cell r="M4161">
            <v>0</v>
          </cell>
          <cell r="N4161">
            <v>0</v>
          </cell>
          <cell r="O4161">
            <v>0</v>
          </cell>
          <cell r="P4161">
            <v>0</v>
          </cell>
          <cell r="Q4161">
            <v>0</v>
          </cell>
          <cell r="R4161">
            <v>0</v>
          </cell>
          <cell r="T4161">
            <v>0</v>
          </cell>
        </row>
        <row r="4162">
          <cell r="C4162">
            <v>0</v>
          </cell>
          <cell r="D4162">
            <v>0</v>
          </cell>
          <cell r="E4162">
            <v>0</v>
          </cell>
          <cell r="F4162">
            <v>0</v>
          </cell>
          <cell r="G4162">
            <v>0</v>
          </cell>
          <cell r="H4162">
            <v>0</v>
          </cell>
          <cell r="I4162">
            <v>0</v>
          </cell>
          <cell r="J4162">
            <v>0</v>
          </cell>
          <cell r="K4162" t="str">
            <v/>
          </cell>
          <cell r="L4162">
            <v>0</v>
          </cell>
          <cell r="M4162">
            <v>0</v>
          </cell>
          <cell r="N4162">
            <v>0</v>
          </cell>
          <cell r="O4162">
            <v>0</v>
          </cell>
          <cell r="P4162">
            <v>0</v>
          </cell>
          <cell r="Q4162">
            <v>0</v>
          </cell>
          <cell r="R4162">
            <v>0</v>
          </cell>
          <cell r="T4162">
            <v>0</v>
          </cell>
        </row>
        <row r="4163">
          <cell r="C4163">
            <v>0</v>
          </cell>
          <cell r="D4163">
            <v>0</v>
          </cell>
          <cell r="E4163">
            <v>0</v>
          </cell>
          <cell r="F4163">
            <v>0</v>
          </cell>
          <cell r="G4163">
            <v>0</v>
          </cell>
          <cell r="H4163">
            <v>0</v>
          </cell>
          <cell r="I4163">
            <v>0</v>
          </cell>
          <cell r="J4163">
            <v>0</v>
          </cell>
          <cell r="K4163" t="str">
            <v/>
          </cell>
          <cell r="L4163">
            <v>0</v>
          </cell>
          <cell r="M4163">
            <v>0</v>
          </cell>
          <cell r="N4163">
            <v>0</v>
          </cell>
          <cell r="O4163">
            <v>0</v>
          </cell>
          <cell r="P4163">
            <v>0</v>
          </cell>
          <cell r="Q4163">
            <v>0</v>
          </cell>
          <cell r="R4163">
            <v>0</v>
          </cell>
          <cell r="T4163">
            <v>0</v>
          </cell>
        </row>
        <row r="4164">
          <cell r="C4164">
            <v>0</v>
          </cell>
          <cell r="D4164">
            <v>0</v>
          </cell>
          <cell r="E4164">
            <v>0</v>
          </cell>
          <cell r="F4164">
            <v>0</v>
          </cell>
          <cell r="G4164">
            <v>0</v>
          </cell>
          <cell r="H4164">
            <v>0</v>
          </cell>
          <cell r="I4164">
            <v>0</v>
          </cell>
          <cell r="J4164">
            <v>0</v>
          </cell>
          <cell r="K4164">
            <v>0</v>
          </cell>
          <cell r="L4164">
            <v>0.42070000000000002</v>
          </cell>
          <cell r="M4164" t="str">
            <v>SUBTOTAL $</v>
          </cell>
          <cell r="N4164">
            <v>0</v>
          </cell>
          <cell r="O4164">
            <v>6627</v>
          </cell>
          <cell r="P4164">
            <v>0</v>
          </cell>
          <cell r="Q4164">
            <v>0</v>
          </cell>
          <cell r="T4164">
            <v>0</v>
          </cell>
        </row>
        <row r="4165">
          <cell r="C4165" t="str">
            <v>III. TRANSPORTES</v>
          </cell>
          <cell r="D4165">
            <v>0</v>
          </cell>
          <cell r="E4165">
            <v>0</v>
          </cell>
          <cell r="F4165">
            <v>0</v>
          </cell>
          <cell r="G4165">
            <v>0</v>
          </cell>
          <cell r="H4165">
            <v>0</v>
          </cell>
          <cell r="I4165">
            <v>0</v>
          </cell>
          <cell r="J4165">
            <v>0</v>
          </cell>
          <cell r="K4165">
            <v>0</v>
          </cell>
          <cell r="L4165">
            <v>0</v>
          </cell>
          <cell r="M4165">
            <v>0</v>
          </cell>
          <cell r="N4165">
            <v>0</v>
          </cell>
          <cell r="O4165">
            <v>0</v>
          </cell>
          <cell r="P4165">
            <v>0</v>
          </cell>
          <cell r="Q4165">
            <v>0</v>
          </cell>
          <cell r="T4165">
            <v>0</v>
          </cell>
        </row>
        <row r="4166">
          <cell r="C4166">
            <v>0</v>
          </cell>
          <cell r="D4166">
            <v>0</v>
          </cell>
          <cell r="E4166">
            <v>0</v>
          </cell>
          <cell r="F4166">
            <v>0</v>
          </cell>
          <cell r="G4166">
            <v>0</v>
          </cell>
          <cell r="H4166">
            <v>0</v>
          </cell>
          <cell r="I4166">
            <v>0</v>
          </cell>
          <cell r="J4166">
            <v>0</v>
          </cell>
          <cell r="K4166">
            <v>0</v>
          </cell>
          <cell r="L4166">
            <v>0</v>
          </cell>
          <cell r="M4166">
            <v>0</v>
          </cell>
          <cell r="N4166">
            <v>0</v>
          </cell>
          <cell r="O4166">
            <v>0</v>
          </cell>
          <cell r="P4166">
            <v>0</v>
          </cell>
          <cell r="Q4166">
            <v>0</v>
          </cell>
          <cell r="T4166">
            <v>0</v>
          </cell>
        </row>
        <row r="4167">
          <cell r="C4167" t="str">
            <v>MATERIAL</v>
          </cell>
          <cell r="D4167">
            <v>0</v>
          </cell>
          <cell r="E4167">
            <v>0</v>
          </cell>
          <cell r="F4167">
            <v>0</v>
          </cell>
          <cell r="G4167">
            <v>0</v>
          </cell>
          <cell r="H4167">
            <v>0</v>
          </cell>
          <cell r="I4167">
            <v>0</v>
          </cell>
          <cell r="J4167" t="str">
            <v>VOL. o PESO</v>
          </cell>
          <cell r="K4167" t="str">
            <v>DISTANCIA</v>
          </cell>
          <cell r="L4167" t="str">
            <v>M3 o Ton/Km</v>
          </cell>
          <cell r="M4167" t="str">
            <v>TARIFA</v>
          </cell>
          <cell r="N4167">
            <v>0</v>
          </cell>
          <cell r="O4167" t="str">
            <v>Vr. UNITARIO</v>
          </cell>
          <cell r="P4167">
            <v>0</v>
          </cell>
          <cell r="Q4167">
            <v>0</v>
          </cell>
          <cell r="T4167">
            <v>0</v>
          </cell>
        </row>
        <row r="4168">
          <cell r="C4168">
            <v>0</v>
          </cell>
          <cell r="D4168">
            <v>0</v>
          </cell>
          <cell r="E4168">
            <v>0</v>
          </cell>
          <cell r="F4168">
            <v>0</v>
          </cell>
          <cell r="G4168">
            <v>0</v>
          </cell>
          <cell r="H4168">
            <v>0</v>
          </cell>
          <cell r="I4168">
            <v>0</v>
          </cell>
          <cell r="J4168" t="str">
            <v/>
          </cell>
          <cell r="K4168">
            <v>0</v>
          </cell>
          <cell r="L4168">
            <v>0</v>
          </cell>
          <cell r="M4168">
            <v>0</v>
          </cell>
          <cell r="N4168">
            <v>0</v>
          </cell>
          <cell r="O4168">
            <v>0</v>
          </cell>
          <cell r="P4168">
            <v>0</v>
          </cell>
          <cell r="Q4168">
            <v>0</v>
          </cell>
          <cell r="R4168">
            <v>0</v>
          </cell>
          <cell r="T4168">
            <v>0</v>
          </cell>
        </row>
        <row r="4169">
          <cell r="C4169">
            <v>0</v>
          </cell>
          <cell r="D4169">
            <v>0</v>
          </cell>
          <cell r="E4169">
            <v>0</v>
          </cell>
          <cell r="F4169">
            <v>0</v>
          </cell>
          <cell r="G4169">
            <v>0</v>
          </cell>
          <cell r="H4169">
            <v>0</v>
          </cell>
          <cell r="I4169">
            <v>0</v>
          </cell>
          <cell r="J4169" t="str">
            <v/>
          </cell>
          <cell r="K4169">
            <v>0</v>
          </cell>
          <cell r="L4169">
            <v>0</v>
          </cell>
          <cell r="M4169">
            <v>0</v>
          </cell>
          <cell r="N4169">
            <v>0</v>
          </cell>
          <cell r="O4169">
            <v>0</v>
          </cell>
          <cell r="P4169">
            <v>0</v>
          </cell>
          <cell r="Q4169">
            <v>0</v>
          </cell>
          <cell r="R4169">
            <v>0</v>
          </cell>
          <cell r="T4169">
            <v>0</v>
          </cell>
        </row>
        <row r="4170">
          <cell r="C4170">
            <v>0</v>
          </cell>
          <cell r="D4170">
            <v>0</v>
          </cell>
          <cell r="E4170">
            <v>0</v>
          </cell>
          <cell r="F4170">
            <v>0</v>
          </cell>
          <cell r="G4170">
            <v>0</v>
          </cell>
          <cell r="H4170">
            <v>0</v>
          </cell>
          <cell r="I4170">
            <v>0</v>
          </cell>
          <cell r="J4170" t="str">
            <v/>
          </cell>
          <cell r="K4170">
            <v>0</v>
          </cell>
          <cell r="L4170">
            <v>0</v>
          </cell>
          <cell r="M4170">
            <v>0</v>
          </cell>
          <cell r="N4170">
            <v>0</v>
          </cell>
          <cell r="O4170">
            <v>0</v>
          </cell>
          <cell r="P4170">
            <v>0</v>
          </cell>
          <cell r="Q4170">
            <v>0</v>
          </cell>
          <cell r="R4170">
            <v>0</v>
          </cell>
          <cell r="T4170">
            <v>0</v>
          </cell>
        </row>
        <row r="4171">
          <cell r="C4171">
            <v>0</v>
          </cell>
          <cell r="D4171">
            <v>0</v>
          </cell>
          <cell r="E4171">
            <v>0</v>
          </cell>
          <cell r="F4171">
            <v>0</v>
          </cell>
          <cell r="G4171">
            <v>0</v>
          </cell>
          <cell r="H4171">
            <v>0</v>
          </cell>
          <cell r="I4171">
            <v>0</v>
          </cell>
          <cell r="J4171">
            <v>0</v>
          </cell>
          <cell r="K4171">
            <v>0</v>
          </cell>
          <cell r="L4171">
            <v>0</v>
          </cell>
          <cell r="M4171" t="str">
            <v>SUBTOTAL $</v>
          </cell>
          <cell r="N4171">
            <v>0</v>
          </cell>
          <cell r="O4171">
            <v>0</v>
          </cell>
          <cell r="P4171">
            <v>0</v>
          </cell>
          <cell r="Q4171">
            <v>0</v>
          </cell>
          <cell r="T4171">
            <v>0</v>
          </cell>
        </row>
        <row r="4172">
          <cell r="C4172" t="str">
            <v>IV. MANO DE OBRA</v>
          </cell>
          <cell r="D4172">
            <v>0</v>
          </cell>
          <cell r="E4172">
            <v>0</v>
          </cell>
          <cell r="F4172">
            <v>0</v>
          </cell>
          <cell r="G4172">
            <v>0</v>
          </cell>
          <cell r="H4172">
            <v>0</v>
          </cell>
          <cell r="I4172">
            <v>0</v>
          </cell>
          <cell r="J4172">
            <v>0</v>
          </cell>
          <cell r="K4172">
            <v>0</v>
          </cell>
          <cell r="L4172">
            <v>0</v>
          </cell>
          <cell r="M4172">
            <v>0</v>
          </cell>
          <cell r="N4172">
            <v>0</v>
          </cell>
          <cell r="O4172">
            <v>0</v>
          </cell>
          <cell r="P4172">
            <v>0</v>
          </cell>
          <cell r="Q4172">
            <v>0</v>
          </cell>
          <cell r="T4172">
            <v>0</v>
          </cell>
        </row>
        <row r="4173">
          <cell r="C4173">
            <v>0</v>
          </cell>
          <cell r="D4173">
            <v>0</v>
          </cell>
          <cell r="E4173">
            <v>0</v>
          </cell>
          <cell r="F4173">
            <v>0</v>
          </cell>
          <cell r="G4173">
            <v>0</v>
          </cell>
          <cell r="H4173">
            <v>0</v>
          </cell>
          <cell r="I4173">
            <v>0</v>
          </cell>
          <cell r="J4173">
            <v>0</v>
          </cell>
          <cell r="K4173">
            <v>0</v>
          </cell>
          <cell r="L4173">
            <v>0</v>
          </cell>
          <cell r="M4173">
            <v>0</v>
          </cell>
          <cell r="N4173">
            <v>0</v>
          </cell>
          <cell r="O4173">
            <v>0</v>
          </cell>
          <cell r="P4173">
            <v>0</v>
          </cell>
          <cell r="Q4173">
            <v>0</v>
          </cell>
          <cell r="T4173">
            <v>0</v>
          </cell>
        </row>
        <row r="4174">
          <cell r="C4174" t="str">
            <v>TRABAJADOR</v>
          </cell>
          <cell r="D4174">
            <v>0</v>
          </cell>
          <cell r="E4174">
            <v>0</v>
          </cell>
          <cell r="F4174">
            <v>0</v>
          </cell>
          <cell r="G4174">
            <v>0</v>
          </cell>
          <cell r="H4174">
            <v>0</v>
          </cell>
          <cell r="I4174" t="str">
            <v>CANTIDAD</v>
          </cell>
          <cell r="J4174" t="str">
            <v>JORNAL</v>
          </cell>
          <cell r="K4174" t="str">
            <v>PRESTACIONES</v>
          </cell>
          <cell r="L4174" t="str">
            <v>JORNAL TOTAL</v>
          </cell>
          <cell r="M4174" t="str">
            <v>RENDIMIENTO</v>
          </cell>
          <cell r="N4174">
            <v>0</v>
          </cell>
          <cell r="O4174" t="str">
            <v>Vr. UNITARIO</v>
          </cell>
          <cell r="P4174">
            <v>0</v>
          </cell>
          <cell r="Q4174">
            <v>0</v>
          </cell>
          <cell r="R4174">
            <v>0</v>
          </cell>
          <cell r="T4174">
            <v>0</v>
          </cell>
        </row>
        <row r="4175">
          <cell r="C4175" t="str">
            <v>Oficial</v>
          </cell>
          <cell r="D4175">
            <v>0</v>
          </cell>
          <cell r="E4175">
            <v>0</v>
          </cell>
          <cell r="F4175">
            <v>0</v>
          </cell>
          <cell r="G4175">
            <v>0</v>
          </cell>
          <cell r="H4175">
            <v>0</v>
          </cell>
          <cell r="I4175">
            <v>1</v>
          </cell>
          <cell r="J4175">
            <v>88160</v>
          </cell>
          <cell r="K4175">
            <v>1.6933</v>
          </cell>
          <cell r="L4175">
            <v>149281</v>
          </cell>
          <cell r="M4175">
            <v>30</v>
          </cell>
          <cell r="N4175">
            <v>0</v>
          </cell>
          <cell r="O4175">
            <v>4976</v>
          </cell>
          <cell r="P4175">
            <v>0</v>
          </cell>
          <cell r="Q4175">
            <v>0</v>
          </cell>
          <cell r="R4175">
            <v>1.57</v>
          </cell>
          <cell r="T4175" t="str">
            <v>Oficial</v>
          </cell>
        </row>
        <row r="4176">
          <cell r="C4176" t="str">
            <v>Ayudante Entendido</v>
          </cell>
          <cell r="D4176">
            <v>0</v>
          </cell>
          <cell r="E4176">
            <v>0</v>
          </cell>
          <cell r="F4176">
            <v>0</v>
          </cell>
          <cell r="G4176">
            <v>0</v>
          </cell>
          <cell r="H4176">
            <v>0</v>
          </cell>
          <cell r="I4176">
            <v>1</v>
          </cell>
          <cell r="J4176">
            <v>60367</v>
          </cell>
          <cell r="K4176">
            <v>1.7181</v>
          </cell>
          <cell r="L4176">
            <v>103717</v>
          </cell>
          <cell r="M4176">
            <v>30</v>
          </cell>
          <cell r="N4176">
            <v>0</v>
          </cell>
          <cell r="O4176">
            <v>3457</v>
          </cell>
          <cell r="P4176">
            <v>0</v>
          </cell>
          <cell r="Q4176">
            <v>0</v>
          </cell>
          <cell r="R4176">
            <v>1.57</v>
          </cell>
          <cell r="T4176" t="str">
            <v>Ayudante Entendido</v>
          </cell>
        </row>
        <row r="4177">
          <cell r="C4177">
            <v>0</v>
          </cell>
          <cell r="D4177">
            <v>0</v>
          </cell>
          <cell r="E4177">
            <v>0</v>
          </cell>
          <cell r="F4177">
            <v>0</v>
          </cell>
          <cell r="G4177">
            <v>0</v>
          </cell>
          <cell r="H4177">
            <v>0</v>
          </cell>
          <cell r="I4177">
            <v>0</v>
          </cell>
          <cell r="J4177">
            <v>0</v>
          </cell>
          <cell r="K4177">
            <v>0</v>
          </cell>
          <cell r="L4177">
            <v>0</v>
          </cell>
          <cell r="M4177">
            <v>0</v>
          </cell>
          <cell r="N4177">
            <v>0</v>
          </cell>
          <cell r="O4177">
            <v>0</v>
          </cell>
          <cell r="P4177">
            <v>0</v>
          </cell>
          <cell r="Q4177">
            <v>0</v>
          </cell>
          <cell r="R4177">
            <v>0</v>
          </cell>
          <cell r="T4177">
            <v>0</v>
          </cell>
        </row>
        <row r="4178">
          <cell r="C4178">
            <v>0</v>
          </cell>
          <cell r="D4178">
            <v>0</v>
          </cell>
          <cell r="E4178">
            <v>0</v>
          </cell>
          <cell r="F4178">
            <v>0</v>
          </cell>
          <cell r="G4178">
            <v>0</v>
          </cell>
          <cell r="H4178">
            <v>0</v>
          </cell>
          <cell r="I4178">
            <v>0</v>
          </cell>
          <cell r="J4178">
            <v>0</v>
          </cell>
          <cell r="K4178">
            <v>0</v>
          </cell>
          <cell r="L4178">
            <v>0.5353</v>
          </cell>
          <cell r="M4178" t="str">
            <v>SUBTOTAL $</v>
          </cell>
          <cell r="N4178">
            <v>0</v>
          </cell>
          <cell r="O4178">
            <v>8433</v>
          </cell>
          <cell r="P4178">
            <v>0</v>
          </cell>
          <cell r="Q4178">
            <v>0</v>
          </cell>
          <cell r="T4178">
            <v>0</v>
          </cell>
        </row>
        <row r="4179">
          <cell r="C4179">
            <v>0</v>
          </cell>
          <cell r="D4179">
            <v>0</v>
          </cell>
          <cell r="E4179">
            <v>0</v>
          </cell>
          <cell r="F4179">
            <v>0</v>
          </cell>
          <cell r="G4179">
            <v>0</v>
          </cell>
          <cell r="H4179">
            <v>0</v>
          </cell>
          <cell r="I4179">
            <v>0</v>
          </cell>
          <cell r="J4179">
            <v>0</v>
          </cell>
          <cell r="K4179">
            <v>0</v>
          </cell>
          <cell r="L4179">
            <v>0</v>
          </cell>
          <cell r="M4179">
            <v>0</v>
          </cell>
          <cell r="N4179">
            <v>0</v>
          </cell>
          <cell r="O4179">
            <v>0</v>
          </cell>
          <cell r="P4179">
            <v>0</v>
          </cell>
          <cell r="Q4179">
            <v>0</v>
          </cell>
        </row>
        <row r="4180">
          <cell r="C4180" t="str">
            <v>TOTAL COSTO DIRECTO $</v>
          </cell>
          <cell r="D4180">
            <v>0</v>
          </cell>
          <cell r="E4180">
            <v>0</v>
          </cell>
          <cell r="F4180">
            <v>0</v>
          </cell>
          <cell r="G4180">
            <v>0</v>
          </cell>
          <cell r="H4180">
            <v>0</v>
          </cell>
          <cell r="I4180">
            <v>0</v>
          </cell>
          <cell r="J4180">
            <v>0</v>
          </cell>
          <cell r="K4180">
            <v>0</v>
          </cell>
          <cell r="L4180">
            <v>0</v>
          </cell>
          <cell r="M4180">
            <v>0</v>
          </cell>
          <cell r="N4180">
            <v>0</v>
          </cell>
          <cell r="O4180">
            <v>15753</v>
          </cell>
          <cell r="P4180">
            <v>0</v>
          </cell>
          <cell r="Q4180">
            <v>0</v>
          </cell>
        </row>
        <row r="4181">
          <cell r="C4181" t="str">
            <v>V. COSTOS INDIRECTOS</v>
          </cell>
          <cell r="D4181">
            <v>0</v>
          </cell>
          <cell r="E4181">
            <v>0</v>
          </cell>
          <cell r="F4181">
            <v>0</v>
          </cell>
          <cell r="G4181">
            <v>0</v>
          </cell>
          <cell r="H4181">
            <v>0</v>
          </cell>
          <cell r="I4181">
            <v>0</v>
          </cell>
          <cell r="J4181">
            <v>0</v>
          </cell>
          <cell r="K4181">
            <v>0</v>
          </cell>
          <cell r="L4181">
            <v>0</v>
          </cell>
          <cell r="M4181">
            <v>0</v>
          </cell>
          <cell r="N4181">
            <v>0</v>
          </cell>
          <cell r="O4181">
            <v>0</v>
          </cell>
          <cell r="P4181">
            <v>0</v>
          </cell>
          <cell r="Q4181">
            <v>0</v>
          </cell>
        </row>
        <row r="4182">
          <cell r="C4182">
            <v>0</v>
          </cell>
          <cell r="D4182">
            <v>0</v>
          </cell>
          <cell r="E4182">
            <v>0</v>
          </cell>
          <cell r="F4182">
            <v>0</v>
          </cell>
          <cell r="G4182">
            <v>0</v>
          </cell>
          <cell r="H4182">
            <v>0</v>
          </cell>
          <cell r="I4182">
            <v>0</v>
          </cell>
          <cell r="J4182">
            <v>0</v>
          </cell>
          <cell r="K4182">
            <v>0</v>
          </cell>
          <cell r="L4182">
            <v>0</v>
          </cell>
          <cell r="M4182">
            <v>0</v>
          </cell>
          <cell r="N4182">
            <v>0</v>
          </cell>
          <cell r="O4182">
            <v>0</v>
          </cell>
          <cell r="P4182">
            <v>0</v>
          </cell>
          <cell r="Q4182">
            <v>0</v>
          </cell>
        </row>
        <row r="4183">
          <cell r="C4183" t="str">
            <v>Descripción</v>
          </cell>
          <cell r="D4183">
            <v>0</v>
          </cell>
          <cell r="E4183">
            <v>0</v>
          </cell>
          <cell r="F4183">
            <v>0</v>
          </cell>
          <cell r="G4183">
            <v>0</v>
          </cell>
          <cell r="H4183">
            <v>0</v>
          </cell>
          <cell r="I4183">
            <v>0</v>
          </cell>
          <cell r="J4183">
            <v>0</v>
          </cell>
          <cell r="K4183">
            <v>0</v>
          </cell>
          <cell r="L4183" t="str">
            <v>Porcentaje</v>
          </cell>
          <cell r="M4183" t="str">
            <v>Valor Total</v>
          </cell>
          <cell r="N4183">
            <v>0</v>
          </cell>
          <cell r="O4183">
            <v>0</v>
          </cell>
          <cell r="P4183">
            <v>0</v>
          </cell>
          <cell r="Q4183">
            <v>0</v>
          </cell>
        </row>
        <row r="4184">
          <cell r="C4184" t="str">
            <v>ADMINISTRACION</v>
          </cell>
          <cell r="D4184">
            <v>0</v>
          </cell>
          <cell r="E4184">
            <v>0</v>
          </cell>
          <cell r="F4184">
            <v>0</v>
          </cell>
          <cell r="G4184">
            <v>0</v>
          </cell>
          <cell r="H4184">
            <v>0</v>
          </cell>
          <cell r="I4184">
            <v>0</v>
          </cell>
          <cell r="J4184">
            <v>0</v>
          </cell>
          <cell r="K4184">
            <v>0</v>
          </cell>
          <cell r="L4184">
            <v>0.23930000000000001</v>
          </cell>
          <cell r="M4184">
            <v>3770</v>
          </cell>
          <cell r="N4184">
            <v>0</v>
          </cell>
          <cell r="O4184">
            <v>0</v>
          </cell>
          <cell r="P4184">
            <v>0</v>
          </cell>
          <cell r="Q4184">
            <v>0</v>
          </cell>
        </row>
        <row r="4185">
          <cell r="C4185" t="str">
            <v xml:space="preserve">IMPREVISTOS </v>
          </cell>
          <cell r="D4185">
            <v>0</v>
          </cell>
          <cell r="E4185">
            <v>0</v>
          </cell>
          <cell r="F4185">
            <v>0</v>
          </cell>
          <cell r="G4185">
            <v>0</v>
          </cell>
          <cell r="H4185">
            <v>0</v>
          </cell>
          <cell r="I4185">
            <v>0</v>
          </cell>
          <cell r="J4185">
            <v>0</v>
          </cell>
          <cell r="K4185">
            <v>0</v>
          </cell>
          <cell r="L4185">
            <v>0</v>
          </cell>
          <cell r="M4185">
            <v>0</v>
          </cell>
          <cell r="N4185">
            <v>0</v>
          </cell>
          <cell r="O4185">
            <v>0</v>
          </cell>
          <cell r="P4185">
            <v>0</v>
          </cell>
          <cell r="Q4185">
            <v>0</v>
          </cell>
        </row>
        <row r="4186">
          <cell r="C4186" t="str">
            <v>UTILIDAD</v>
          </cell>
          <cell r="D4186">
            <v>0</v>
          </cell>
          <cell r="E4186">
            <v>0</v>
          </cell>
          <cell r="F4186">
            <v>0</v>
          </cell>
          <cell r="G4186">
            <v>0</v>
          </cell>
          <cell r="H4186">
            <v>0</v>
          </cell>
          <cell r="I4186">
            <v>0</v>
          </cell>
          <cell r="J4186">
            <v>0</v>
          </cell>
          <cell r="K4186">
            <v>0</v>
          </cell>
          <cell r="L4186">
            <v>0.05</v>
          </cell>
          <cell r="M4186">
            <v>788</v>
          </cell>
          <cell r="N4186">
            <v>0</v>
          </cell>
          <cell r="O4186">
            <v>0</v>
          </cell>
          <cell r="P4186">
            <v>0</v>
          </cell>
          <cell r="Q4186">
            <v>0</v>
          </cell>
        </row>
        <row r="4187">
          <cell r="C4187" t="str">
            <v>SUBTOTAL $</v>
          </cell>
          <cell r="D4187">
            <v>0</v>
          </cell>
          <cell r="E4187">
            <v>0</v>
          </cell>
          <cell r="F4187">
            <v>0</v>
          </cell>
          <cell r="G4187">
            <v>0</v>
          </cell>
          <cell r="H4187">
            <v>0</v>
          </cell>
          <cell r="I4187">
            <v>0</v>
          </cell>
          <cell r="J4187">
            <v>0</v>
          </cell>
          <cell r="K4187">
            <v>0</v>
          </cell>
          <cell r="L4187">
            <v>0</v>
          </cell>
          <cell r="M4187">
            <v>0</v>
          </cell>
          <cell r="N4187">
            <v>0</v>
          </cell>
          <cell r="O4187">
            <v>4558</v>
          </cell>
          <cell r="P4187">
            <v>0</v>
          </cell>
          <cell r="Q4187">
            <v>0</v>
          </cell>
        </row>
        <row r="4188">
          <cell r="C4188">
            <v>0</v>
          </cell>
          <cell r="D4188">
            <v>0</v>
          </cell>
          <cell r="E4188">
            <v>0</v>
          </cell>
          <cell r="F4188">
            <v>0</v>
          </cell>
          <cell r="G4188">
            <v>0</v>
          </cell>
          <cell r="H4188">
            <v>0</v>
          </cell>
          <cell r="I4188">
            <v>0</v>
          </cell>
          <cell r="J4188">
            <v>0</v>
          </cell>
          <cell r="K4188">
            <v>0</v>
          </cell>
          <cell r="L4188">
            <v>0</v>
          </cell>
          <cell r="M4188">
            <v>0</v>
          </cell>
          <cell r="N4188">
            <v>0</v>
          </cell>
          <cell r="O4188">
            <v>0</v>
          </cell>
          <cell r="P4188">
            <v>0</v>
          </cell>
          <cell r="Q4188">
            <v>0</v>
          </cell>
        </row>
        <row r="4189">
          <cell r="C4189" t="str">
            <v>Precio Unitario Total Aproximado al peso $</v>
          </cell>
          <cell r="D4189">
            <v>0</v>
          </cell>
          <cell r="E4189">
            <v>0</v>
          </cell>
          <cell r="F4189">
            <v>0</v>
          </cell>
          <cell r="G4189">
            <v>0</v>
          </cell>
          <cell r="H4189">
            <v>0</v>
          </cell>
          <cell r="I4189">
            <v>0</v>
          </cell>
          <cell r="J4189">
            <v>0</v>
          </cell>
          <cell r="K4189">
            <v>0</v>
          </cell>
          <cell r="L4189">
            <v>0</v>
          </cell>
          <cell r="M4189">
            <v>0</v>
          </cell>
          <cell r="N4189">
            <v>0</v>
          </cell>
          <cell r="O4189">
            <v>20311</v>
          </cell>
          <cell r="P4189">
            <v>0</v>
          </cell>
          <cell r="Q4189">
            <v>0</v>
          </cell>
        </row>
        <row r="4190">
          <cell r="C4190">
            <v>0</v>
          </cell>
          <cell r="D4190">
            <v>0</v>
          </cell>
          <cell r="E4190">
            <v>0</v>
          </cell>
          <cell r="F4190">
            <v>0</v>
          </cell>
          <cell r="G4190">
            <v>0</v>
          </cell>
          <cell r="H4190">
            <v>0</v>
          </cell>
          <cell r="I4190">
            <v>0</v>
          </cell>
          <cell r="J4190">
            <v>0</v>
          </cell>
          <cell r="K4190">
            <v>0</v>
          </cell>
          <cell r="L4190">
            <v>0</v>
          </cell>
          <cell r="M4190">
            <v>0</v>
          </cell>
          <cell r="N4190">
            <v>0</v>
          </cell>
          <cell r="O4190">
            <v>0</v>
          </cell>
          <cell r="P4190">
            <v>0</v>
          </cell>
          <cell r="Q4190">
            <v>0</v>
          </cell>
        </row>
        <row r="4191">
          <cell r="C4191">
            <v>0</v>
          </cell>
          <cell r="D4191">
            <v>0</v>
          </cell>
          <cell r="E4191">
            <v>0</v>
          </cell>
          <cell r="F4191">
            <v>0</v>
          </cell>
          <cell r="G4191">
            <v>0</v>
          </cell>
          <cell r="H4191">
            <v>0</v>
          </cell>
          <cell r="I4191">
            <v>0</v>
          </cell>
          <cell r="J4191">
            <v>0</v>
          </cell>
          <cell r="K4191">
            <v>0</v>
          </cell>
          <cell r="L4191">
            <v>0</v>
          </cell>
          <cell r="M4191">
            <v>0</v>
          </cell>
          <cell r="N4191">
            <v>0</v>
          </cell>
          <cell r="O4191">
            <v>0</v>
          </cell>
          <cell r="P4191">
            <v>0</v>
          </cell>
          <cell r="Q4191">
            <v>0</v>
          </cell>
        </row>
        <row r="4192">
          <cell r="C4192">
            <v>0</v>
          </cell>
          <cell r="D4192">
            <v>0</v>
          </cell>
          <cell r="E4192">
            <v>0</v>
          </cell>
          <cell r="F4192">
            <v>0</v>
          </cell>
          <cell r="G4192">
            <v>0</v>
          </cell>
          <cell r="H4192" t="str">
            <v>Firma</v>
          </cell>
          <cell r="I4192">
            <v>0</v>
          </cell>
          <cell r="J4192">
            <v>0</v>
          </cell>
          <cell r="K4192">
            <v>0</v>
          </cell>
          <cell r="L4192">
            <v>0</v>
          </cell>
          <cell r="M4192">
            <v>0</v>
          </cell>
          <cell r="N4192">
            <v>0</v>
          </cell>
          <cell r="O4192">
            <v>0</v>
          </cell>
          <cell r="P4192">
            <v>0</v>
          </cell>
          <cell r="Q4192">
            <v>0</v>
          </cell>
        </row>
        <row r="4193">
          <cell r="C4193">
            <v>0</v>
          </cell>
          <cell r="D4193">
            <v>0</v>
          </cell>
          <cell r="E4193">
            <v>0</v>
          </cell>
          <cell r="F4193">
            <v>0</v>
          </cell>
          <cell r="G4193">
            <v>0</v>
          </cell>
          <cell r="H4193" t="str">
            <v>Nombre:</v>
          </cell>
          <cell r="I4193">
            <v>0</v>
          </cell>
          <cell r="J4193">
            <v>0</v>
          </cell>
          <cell r="K4193">
            <v>0</v>
          </cell>
          <cell r="L4193">
            <v>0</v>
          </cell>
          <cell r="M4193">
            <v>0</v>
          </cell>
          <cell r="N4193">
            <v>0</v>
          </cell>
          <cell r="O4193">
            <v>0</v>
          </cell>
          <cell r="P4193">
            <v>0</v>
          </cell>
          <cell r="Q4193">
            <v>0</v>
          </cell>
        </row>
        <row r="4194">
          <cell r="C4194">
            <v>0</v>
          </cell>
          <cell r="D4194">
            <v>0</v>
          </cell>
          <cell r="E4194">
            <v>0</v>
          </cell>
          <cell r="F4194">
            <v>0</v>
          </cell>
          <cell r="G4194">
            <v>0</v>
          </cell>
          <cell r="H4194" t="str">
            <v>Representante Legal del Contratista o su Apoderado</v>
          </cell>
          <cell r="I4194">
            <v>0</v>
          </cell>
          <cell r="J4194">
            <v>0</v>
          </cell>
          <cell r="K4194">
            <v>0</v>
          </cell>
          <cell r="L4194">
            <v>0</v>
          </cell>
          <cell r="M4194">
            <v>0</v>
          </cell>
          <cell r="N4194">
            <v>0</v>
          </cell>
          <cell r="O4194">
            <v>0</v>
          </cell>
          <cell r="P4194">
            <v>0</v>
          </cell>
          <cell r="Q4194">
            <v>0</v>
          </cell>
        </row>
        <row r="4195">
          <cell r="C4195">
            <v>0</v>
          </cell>
          <cell r="D4195">
            <v>0</v>
          </cell>
          <cell r="E4195">
            <v>0</v>
          </cell>
          <cell r="F4195">
            <v>0</v>
          </cell>
          <cell r="G4195">
            <v>0</v>
          </cell>
          <cell r="H4195" t="str">
            <v>Matricula No. :</v>
          </cell>
          <cell r="I4195">
            <v>0</v>
          </cell>
          <cell r="J4195">
            <v>0</v>
          </cell>
          <cell r="K4195">
            <v>0</v>
          </cell>
          <cell r="L4195">
            <v>0</v>
          </cell>
          <cell r="M4195">
            <v>0</v>
          </cell>
          <cell r="N4195">
            <v>0</v>
          </cell>
          <cell r="O4195">
            <v>0</v>
          </cell>
          <cell r="P4195">
            <v>0</v>
          </cell>
          <cell r="Q4195">
            <v>0</v>
          </cell>
        </row>
        <row r="4196">
          <cell r="C4196">
            <v>0</v>
          </cell>
          <cell r="D4196">
            <v>0</v>
          </cell>
          <cell r="E4196">
            <v>0</v>
          </cell>
          <cell r="F4196">
            <v>0</v>
          </cell>
          <cell r="G4196">
            <v>0</v>
          </cell>
          <cell r="H4196" t="str">
            <v xml:space="preserve"> </v>
          </cell>
          <cell r="I4196">
            <v>0</v>
          </cell>
          <cell r="J4196">
            <v>0</v>
          </cell>
          <cell r="K4196">
            <v>0</v>
          </cell>
          <cell r="L4196">
            <v>0</v>
          </cell>
          <cell r="M4196">
            <v>0</v>
          </cell>
          <cell r="N4196">
            <v>0</v>
          </cell>
          <cell r="O4196">
            <v>0</v>
          </cell>
          <cell r="P4196">
            <v>0</v>
          </cell>
          <cell r="Q4196">
            <v>0</v>
          </cell>
        </row>
        <row r="4197">
          <cell r="C4197" t="str">
            <v>OBSERVACIONES INTERVENTORÍA</v>
          </cell>
          <cell r="D4197">
            <v>0</v>
          </cell>
          <cell r="E4197">
            <v>0</v>
          </cell>
          <cell r="F4197">
            <v>0</v>
          </cell>
          <cell r="G4197">
            <v>0</v>
          </cell>
          <cell r="H4197">
            <v>0</v>
          </cell>
          <cell r="I4197">
            <v>0</v>
          </cell>
          <cell r="J4197">
            <v>0</v>
          </cell>
          <cell r="K4197">
            <v>0</v>
          </cell>
          <cell r="L4197">
            <v>0</v>
          </cell>
          <cell r="M4197">
            <v>0</v>
          </cell>
          <cell r="N4197">
            <v>0</v>
          </cell>
          <cell r="O4197">
            <v>0</v>
          </cell>
          <cell r="P4197">
            <v>0</v>
          </cell>
          <cell r="Q4197">
            <v>0</v>
          </cell>
        </row>
        <row r="4198">
          <cell r="C4198">
            <v>0</v>
          </cell>
          <cell r="D4198">
            <v>0</v>
          </cell>
          <cell r="E4198">
            <v>0</v>
          </cell>
          <cell r="F4198">
            <v>0</v>
          </cell>
          <cell r="G4198">
            <v>0</v>
          </cell>
          <cell r="H4198">
            <v>0</v>
          </cell>
          <cell r="I4198">
            <v>0</v>
          </cell>
          <cell r="J4198">
            <v>0</v>
          </cell>
          <cell r="K4198">
            <v>0</v>
          </cell>
          <cell r="L4198">
            <v>0</v>
          </cell>
          <cell r="M4198">
            <v>0</v>
          </cell>
          <cell r="N4198">
            <v>0</v>
          </cell>
          <cell r="O4198">
            <v>0</v>
          </cell>
          <cell r="P4198">
            <v>0</v>
          </cell>
          <cell r="Q4198">
            <v>0</v>
          </cell>
        </row>
        <row r="4199">
          <cell r="C4199">
            <v>0</v>
          </cell>
          <cell r="D4199">
            <v>0</v>
          </cell>
          <cell r="E4199">
            <v>0</v>
          </cell>
          <cell r="F4199">
            <v>0</v>
          </cell>
          <cell r="G4199">
            <v>0</v>
          </cell>
          <cell r="H4199">
            <v>0</v>
          </cell>
          <cell r="I4199">
            <v>0</v>
          </cell>
          <cell r="J4199">
            <v>0</v>
          </cell>
          <cell r="K4199">
            <v>0</v>
          </cell>
          <cell r="L4199">
            <v>0</v>
          </cell>
          <cell r="M4199">
            <v>0</v>
          </cell>
          <cell r="N4199">
            <v>0</v>
          </cell>
          <cell r="O4199">
            <v>0</v>
          </cell>
          <cell r="P4199">
            <v>0</v>
          </cell>
          <cell r="Q4199">
            <v>0</v>
          </cell>
        </row>
        <row r="4200">
          <cell r="C4200">
            <v>0</v>
          </cell>
          <cell r="D4200">
            <v>0</v>
          </cell>
          <cell r="E4200">
            <v>0</v>
          </cell>
          <cell r="F4200">
            <v>0</v>
          </cell>
          <cell r="G4200">
            <v>0</v>
          </cell>
          <cell r="H4200">
            <v>0</v>
          </cell>
          <cell r="I4200">
            <v>0</v>
          </cell>
          <cell r="J4200">
            <v>0</v>
          </cell>
          <cell r="K4200">
            <v>0</v>
          </cell>
          <cell r="L4200">
            <v>0</v>
          </cell>
          <cell r="M4200">
            <v>0</v>
          </cell>
          <cell r="N4200">
            <v>0</v>
          </cell>
          <cell r="O4200">
            <v>0</v>
          </cell>
          <cell r="P4200">
            <v>0</v>
          </cell>
          <cell r="Q4200">
            <v>0</v>
          </cell>
        </row>
        <row r="4201">
          <cell r="C4201" t="str">
            <v>APROBACIÓN POR INTERVENTORÍA</v>
          </cell>
          <cell r="D4201">
            <v>0</v>
          </cell>
          <cell r="E4201">
            <v>0</v>
          </cell>
          <cell r="F4201">
            <v>0</v>
          </cell>
          <cell r="G4201">
            <v>0</v>
          </cell>
          <cell r="H4201">
            <v>0</v>
          </cell>
          <cell r="I4201">
            <v>0</v>
          </cell>
          <cell r="J4201">
            <v>0</v>
          </cell>
          <cell r="K4201">
            <v>0</v>
          </cell>
          <cell r="L4201">
            <v>0</v>
          </cell>
          <cell r="M4201">
            <v>0</v>
          </cell>
          <cell r="N4201">
            <v>0</v>
          </cell>
          <cell r="O4201">
            <v>0</v>
          </cell>
          <cell r="P4201">
            <v>0</v>
          </cell>
          <cell r="Q4201">
            <v>0</v>
          </cell>
        </row>
        <row r="4202">
          <cell r="C4202"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4202">
            <v>0</v>
          </cell>
          <cell r="E4202">
            <v>0</v>
          </cell>
          <cell r="F4202">
            <v>0</v>
          </cell>
          <cell r="G4202">
            <v>0</v>
          </cell>
          <cell r="H4202">
            <v>0</v>
          </cell>
          <cell r="I4202">
            <v>0</v>
          </cell>
          <cell r="J4202">
            <v>0</v>
          </cell>
          <cell r="K4202">
            <v>0</v>
          </cell>
          <cell r="L4202">
            <v>0</v>
          </cell>
          <cell r="M4202">
            <v>0</v>
          </cell>
          <cell r="N4202">
            <v>0</v>
          </cell>
          <cell r="O4202">
            <v>0</v>
          </cell>
          <cell r="P4202">
            <v>0</v>
          </cell>
          <cell r="Q4202">
            <v>0</v>
          </cell>
        </row>
        <row r="4203">
          <cell r="C4203">
            <v>0</v>
          </cell>
          <cell r="D4203">
            <v>0</v>
          </cell>
          <cell r="E4203">
            <v>0</v>
          </cell>
          <cell r="F4203">
            <v>0</v>
          </cell>
          <cell r="G4203">
            <v>0</v>
          </cell>
          <cell r="H4203">
            <v>0</v>
          </cell>
          <cell r="I4203">
            <v>0</v>
          </cell>
          <cell r="J4203">
            <v>0</v>
          </cell>
          <cell r="K4203">
            <v>0</v>
          </cell>
          <cell r="L4203">
            <v>0</v>
          </cell>
          <cell r="M4203">
            <v>0</v>
          </cell>
          <cell r="N4203">
            <v>0</v>
          </cell>
          <cell r="O4203">
            <v>0</v>
          </cell>
          <cell r="P4203">
            <v>0</v>
          </cell>
          <cell r="Q4203">
            <v>0</v>
          </cell>
        </row>
        <row r="4204">
          <cell r="C4204"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4204">
            <v>0</v>
          </cell>
          <cell r="E4204">
            <v>0</v>
          </cell>
          <cell r="F4204">
            <v>0</v>
          </cell>
          <cell r="G4204">
            <v>0</v>
          </cell>
          <cell r="H4204">
            <v>0</v>
          </cell>
          <cell r="I4204">
            <v>0</v>
          </cell>
          <cell r="J4204">
            <v>0</v>
          </cell>
          <cell r="K4204">
            <v>0</v>
          </cell>
          <cell r="L4204">
            <v>0</v>
          </cell>
          <cell r="M4204">
            <v>0</v>
          </cell>
          <cell r="N4204">
            <v>0</v>
          </cell>
          <cell r="O4204">
            <v>0</v>
          </cell>
          <cell r="P4204">
            <v>0</v>
          </cell>
          <cell r="Q4204">
            <v>0</v>
          </cell>
        </row>
        <row r="4205">
          <cell r="C4205">
            <v>0</v>
          </cell>
          <cell r="D4205">
            <v>0</v>
          </cell>
          <cell r="E4205">
            <v>0</v>
          </cell>
          <cell r="F4205">
            <v>0</v>
          </cell>
          <cell r="G4205">
            <v>0</v>
          </cell>
          <cell r="H4205">
            <v>0</v>
          </cell>
          <cell r="I4205">
            <v>0</v>
          </cell>
          <cell r="J4205">
            <v>0</v>
          </cell>
          <cell r="K4205">
            <v>0</v>
          </cell>
          <cell r="L4205">
            <v>0</v>
          </cell>
          <cell r="M4205">
            <v>0</v>
          </cell>
          <cell r="N4205">
            <v>0</v>
          </cell>
          <cell r="O4205">
            <v>0</v>
          </cell>
          <cell r="P4205">
            <v>0</v>
          </cell>
          <cell r="Q4205">
            <v>0</v>
          </cell>
        </row>
        <row r="4206">
          <cell r="C4206">
            <v>0</v>
          </cell>
          <cell r="D4206">
            <v>0</v>
          </cell>
          <cell r="E4206">
            <v>0</v>
          </cell>
          <cell r="F4206">
            <v>0</v>
          </cell>
          <cell r="G4206">
            <v>0</v>
          </cell>
          <cell r="H4206">
            <v>0</v>
          </cell>
          <cell r="I4206">
            <v>0</v>
          </cell>
          <cell r="J4206">
            <v>0</v>
          </cell>
          <cell r="K4206">
            <v>0</v>
          </cell>
          <cell r="L4206">
            <v>0</v>
          </cell>
          <cell r="M4206">
            <v>0</v>
          </cell>
          <cell r="N4206">
            <v>0</v>
          </cell>
          <cell r="O4206">
            <v>0</v>
          </cell>
          <cell r="P4206">
            <v>0</v>
          </cell>
          <cell r="Q4206">
            <v>0</v>
          </cell>
        </row>
        <row r="4207">
          <cell r="C4207">
            <v>0</v>
          </cell>
          <cell r="D4207">
            <v>0</v>
          </cell>
          <cell r="E4207">
            <v>0</v>
          </cell>
          <cell r="F4207">
            <v>0</v>
          </cell>
          <cell r="G4207">
            <v>0</v>
          </cell>
          <cell r="H4207" t="str">
            <v>Firma</v>
          </cell>
          <cell r="I4207">
            <v>0</v>
          </cell>
          <cell r="J4207">
            <v>0</v>
          </cell>
          <cell r="K4207">
            <v>0</v>
          </cell>
          <cell r="L4207">
            <v>0</v>
          </cell>
          <cell r="M4207">
            <v>0</v>
          </cell>
          <cell r="N4207">
            <v>0</v>
          </cell>
          <cell r="O4207">
            <v>0</v>
          </cell>
          <cell r="P4207">
            <v>0</v>
          </cell>
          <cell r="Q4207">
            <v>0</v>
          </cell>
        </row>
        <row r="4208">
          <cell r="C4208">
            <v>0</v>
          </cell>
          <cell r="D4208">
            <v>0</v>
          </cell>
          <cell r="E4208">
            <v>0</v>
          </cell>
          <cell r="F4208">
            <v>0</v>
          </cell>
          <cell r="G4208">
            <v>0</v>
          </cell>
          <cell r="H4208" t="str">
            <v>Nombre:</v>
          </cell>
          <cell r="I4208">
            <v>0</v>
          </cell>
          <cell r="J4208">
            <v>0</v>
          </cell>
          <cell r="K4208">
            <v>0</v>
          </cell>
          <cell r="L4208">
            <v>0</v>
          </cell>
          <cell r="M4208">
            <v>0</v>
          </cell>
          <cell r="N4208">
            <v>0</v>
          </cell>
          <cell r="O4208">
            <v>0</v>
          </cell>
          <cell r="P4208">
            <v>0</v>
          </cell>
          <cell r="Q4208">
            <v>0</v>
          </cell>
        </row>
        <row r="4209">
          <cell r="C4209">
            <v>0</v>
          </cell>
          <cell r="D4209">
            <v>0</v>
          </cell>
          <cell r="E4209">
            <v>0</v>
          </cell>
          <cell r="F4209">
            <v>0</v>
          </cell>
          <cell r="G4209">
            <v>0</v>
          </cell>
          <cell r="H4209" t="str">
            <v>Representante Legal del Interventor o su Apoderado</v>
          </cell>
          <cell r="I4209">
            <v>0</v>
          </cell>
          <cell r="J4209">
            <v>0</v>
          </cell>
          <cell r="K4209">
            <v>0</v>
          </cell>
          <cell r="L4209">
            <v>0</v>
          </cell>
          <cell r="M4209">
            <v>0</v>
          </cell>
          <cell r="N4209">
            <v>0</v>
          </cell>
          <cell r="O4209">
            <v>0</v>
          </cell>
          <cell r="P4209">
            <v>0</v>
          </cell>
          <cell r="Q4209">
            <v>0</v>
          </cell>
        </row>
        <row r="4210">
          <cell r="C4210">
            <v>0</v>
          </cell>
          <cell r="D4210">
            <v>0</v>
          </cell>
          <cell r="E4210">
            <v>0</v>
          </cell>
          <cell r="F4210">
            <v>0</v>
          </cell>
          <cell r="G4210">
            <v>0</v>
          </cell>
          <cell r="H4210" t="str">
            <v>Matricula No. :</v>
          </cell>
          <cell r="I4210">
            <v>0</v>
          </cell>
          <cell r="J4210">
            <v>0</v>
          </cell>
          <cell r="K4210">
            <v>0</v>
          </cell>
          <cell r="L4210">
            <v>0</v>
          </cell>
          <cell r="M4210">
            <v>0</v>
          </cell>
          <cell r="N4210">
            <v>0</v>
          </cell>
          <cell r="O4210">
            <v>0</v>
          </cell>
          <cell r="P4210">
            <v>0</v>
          </cell>
          <cell r="Q4210">
            <v>0</v>
          </cell>
        </row>
        <row r="4211">
          <cell r="C4211">
            <v>0</v>
          </cell>
          <cell r="D4211">
            <v>0</v>
          </cell>
          <cell r="E4211">
            <v>0</v>
          </cell>
          <cell r="F4211">
            <v>0</v>
          </cell>
          <cell r="G4211">
            <v>0</v>
          </cell>
          <cell r="H4211">
            <v>0</v>
          </cell>
          <cell r="I4211">
            <v>0</v>
          </cell>
          <cell r="J4211">
            <v>0</v>
          </cell>
          <cell r="K4211">
            <v>0</v>
          </cell>
          <cell r="L4211">
            <v>0</v>
          </cell>
          <cell r="M4211">
            <v>0</v>
          </cell>
          <cell r="N4211">
            <v>0</v>
          </cell>
          <cell r="O4211">
            <v>0</v>
          </cell>
          <cell r="P4211">
            <v>0</v>
          </cell>
          <cell r="Q4211">
            <v>0</v>
          </cell>
        </row>
        <row r="4212">
          <cell r="C4212">
            <v>0</v>
          </cell>
          <cell r="D4212">
            <v>0</v>
          </cell>
          <cell r="E4212">
            <v>0</v>
          </cell>
          <cell r="F4212">
            <v>0</v>
          </cell>
          <cell r="G4212">
            <v>0</v>
          </cell>
          <cell r="H4212">
            <v>0</v>
          </cell>
          <cell r="I4212">
            <v>0</v>
          </cell>
          <cell r="J4212">
            <v>0</v>
          </cell>
          <cell r="K4212">
            <v>0</v>
          </cell>
          <cell r="L4212">
            <v>0</v>
          </cell>
          <cell r="M4212">
            <v>0</v>
          </cell>
          <cell r="N4212">
            <v>0</v>
          </cell>
          <cell r="O4212">
            <v>0</v>
          </cell>
          <cell r="P4212">
            <v>0</v>
          </cell>
          <cell r="Q4212">
            <v>0</v>
          </cell>
        </row>
        <row r="4214">
          <cell r="C4214">
            <v>0</v>
          </cell>
          <cell r="D4214">
            <v>0</v>
          </cell>
          <cell r="E4214">
            <v>0</v>
          </cell>
          <cell r="F4214">
            <v>0</v>
          </cell>
          <cell r="G4214">
            <v>0</v>
          </cell>
          <cell r="H4214">
            <v>0</v>
          </cell>
          <cell r="I4214">
            <v>0</v>
          </cell>
          <cell r="J4214">
            <v>0</v>
          </cell>
          <cell r="K4214">
            <v>0</v>
          </cell>
          <cell r="L4214">
            <v>0</v>
          </cell>
          <cell r="M4214">
            <v>0</v>
          </cell>
          <cell r="N4214">
            <v>0</v>
          </cell>
          <cell r="O4214">
            <v>0</v>
          </cell>
          <cell r="P4214">
            <v>0</v>
          </cell>
          <cell r="Q4214">
            <v>0</v>
          </cell>
        </row>
        <row r="4215">
          <cell r="C4215" t="str">
            <v>Formulario 1 - Propuesta económica  - Documento tipo de selección abreviada de menor cuantía - versión 2</v>
          </cell>
          <cell r="D4215">
            <v>0</v>
          </cell>
          <cell r="E4215">
            <v>0</v>
          </cell>
          <cell r="F4215">
            <v>0</v>
          </cell>
          <cell r="G4215">
            <v>0</v>
          </cell>
          <cell r="H4215">
            <v>0</v>
          </cell>
          <cell r="I4215">
            <v>0</v>
          </cell>
          <cell r="J4215">
            <v>0</v>
          </cell>
          <cell r="K4215">
            <v>0</v>
          </cell>
          <cell r="L4215">
            <v>0</v>
          </cell>
          <cell r="M4215">
            <v>0</v>
          </cell>
          <cell r="N4215">
            <v>0</v>
          </cell>
          <cell r="O4215">
            <v>0</v>
          </cell>
          <cell r="P4215">
            <v>0</v>
          </cell>
          <cell r="Q4215">
            <v>0</v>
          </cell>
        </row>
        <row r="4216">
          <cell r="C4216" t="str">
            <v>Código</v>
          </cell>
          <cell r="D4216" t="str">
            <v>CCE-EICP-FM-25</v>
          </cell>
          <cell r="E4216" t="str">
            <v>Versión</v>
          </cell>
          <cell r="F4216">
            <v>2</v>
          </cell>
          <cell r="G4216">
            <v>0</v>
          </cell>
          <cell r="H4216">
            <v>0</v>
          </cell>
          <cell r="I4216">
            <v>0</v>
          </cell>
          <cell r="J4216">
            <v>0</v>
          </cell>
          <cell r="K4216">
            <v>0</v>
          </cell>
          <cell r="L4216">
            <v>0</v>
          </cell>
          <cell r="M4216">
            <v>0</v>
          </cell>
          <cell r="N4216">
            <v>0</v>
          </cell>
          <cell r="O4216">
            <v>0</v>
          </cell>
          <cell r="P4216">
            <v>0</v>
          </cell>
          <cell r="Q4216">
            <v>0</v>
          </cell>
        </row>
        <row r="4217">
          <cell r="C4217">
            <v>0</v>
          </cell>
          <cell r="D4217">
            <v>0</v>
          </cell>
          <cell r="E4217">
            <v>0</v>
          </cell>
          <cell r="F4217">
            <v>0</v>
          </cell>
          <cell r="G4217">
            <v>0</v>
          </cell>
          <cell r="H4217">
            <v>0</v>
          </cell>
          <cell r="I4217">
            <v>0</v>
          </cell>
          <cell r="J4217">
            <v>0</v>
          </cell>
          <cell r="K4217">
            <v>0</v>
          </cell>
          <cell r="L4217">
            <v>0</v>
          </cell>
          <cell r="M4217">
            <v>0</v>
          </cell>
          <cell r="N4217">
            <v>0</v>
          </cell>
          <cell r="O4217">
            <v>0</v>
          </cell>
          <cell r="P4217">
            <v>0</v>
          </cell>
          <cell r="Q4217">
            <v>0</v>
          </cell>
        </row>
        <row r="4218">
          <cell r="C4218" t="str">
            <v>[La entidad podrá utilizar este formato para la presentación de los análisis de precios unitarios el contratista en la oportunidad prevista en el numeral 8.1. del Documento Base]</v>
          </cell>
          <cell r="D4218">
            <v>0</v>
          </cell>
          <cell r="E4218">
            <v>0</v>
          </cell>
          <cell r="F4218">
            <v>0</v>
          </cell>
          <cell r="G4218">
            <v>0</v>
          </cell>
          <cell r="H4218">
            <v>0</v>
          </cell>
          <cell r="I4218">
            <v>0</v>
          </cell>
          <cell r="J4218">
            <v>0</v>
          </cell>
          <cell r="K4218">
            <v>0</v>
          </cell>
          <cell r="L4218">
            <v>0</v>
          </cell>
          <cell r="M4218">
            <v>0</v>
          </cell>
          <cell r="N4218">
            <v>0</v>
          </cell>
          <cell r="O4218">
            <v>0</v>
          </cell>
          <cell r="P4218">
            <v>0</v>
          </cell>
          <cell r="Q4218">
            <v>0</v>
          </cell>
        </row>
        <row r="4219">
          <cell r="C4219">
            <v>0</v>
          </cell>
          <cell r="D4219">
            <v>0</v>
          </cell>
          <cell r="E4219">
            <v>0</v>
          </cell>
          <cell r="F4219">
            <v>0</v>
          </cell>
          <cell r="G4219">
            <v>0</v>
          </cell>
          <cell r="H4219">
            <v>0</v>
          </cell>
          <cell r="I4219">
            <v>0</v>
          </cell>
          <cell r="J4219">
            <v>0</v>
          </cell>
          <cell r="K4219">
            <v>0</v>
          </cell>
          <cell r="L4219">
            <v>0</v>
          </cell>
          <cell r="M4219">
            <v>0</v>
          </cell>
          <cell r="N4219">
            <v>0</v>
          </cell>
          <cell r="O4219">
            <v>0</v>
          </cell>
          <cell r="P4219">
            <v>0</v>
          </cell>
          <cell r="Q4219">
            <v>0</v>
          </cell>
        </row>
        <row r="4220">
          <cell r="C4220">
            <v>0</v>
          </cell>
          <cell r="D4220">
            <v>0</v>
          </cell>
          <cell r="E4220">
            <v>0</v>
          </cell>
          <cell r="F4220">
            <v>0</v>
          </cell>
          <cell r="G4220">
            <v>0</v>
          </cell>
          <cell r="H4220">
            <v>0</v>
          </cell>
          <cell r="I4220">
            <v>0</v>
          </cell>
          <cell r="J4220">
            <v>0</v>
          </cell>
          <cell r="K4220">
            <v>0</v>
          </cell>
          <cell r="L4220">
            <v>0</v>
          </cell>
          <cell r="M4220">
            <v>0</v>
          </cell>
          <cell r="N4220">
            <v>0</v>
          </cell>
          <cell r="O4220">
            <v>0</v>
          </cell>
          <cell r="P4220">
            <v>0</v>
          </cell>
          <cell r="Q4220">
            <v>0</v>
          </cell>
        </row>
        <row r="4221">
          <cell r="C4221">
            <v>0</v>
          </cell>
          <cell r="D4221" t="str">
            <v>MUNICIPIO DE CONCORDIA, ANTIOQUIA</v>
          </cell>
          <cell r="E4221">
            <v>0</v>
          </cell>
          <cell r="F4221">
            <v>0</v>
          </cell>
          <cell r="G4221">
            <v>0</v>
          </cell>
          <cell r="H4221">
            <v>0</v>
          </cell>
          <cell r="I4221">
            <v>0</v>
          </cell>
          <cell r="J4221">
            <v>0</v>
          </cell>
          <cell r="K4221">
            <v>0</v>
          </cell>
          <cell r="L4221">
            <v>0</v>
          </cell>
          <cell r="M4221">
            <v>0</v>
          </cell>
          <cell r="N4221">
            <v>0</v>
          </cell>
          <cell r="O4221">
            <v>0</v>
          </cell>
          <cell r="P4221">
            <v>0</v>
          </cell>
          <cell r="Q4221">
            <v>0</v>
          </cell>
        </row>
        <row r="4222">
          <cell r="C4222">
            <v>0</v>
          </cell>
          <cell r="D4222">
            <v>0</v>
          </cell>
          <cell r="E4222">
            <v>0</v>
          </cell>
          <cell r="F4222">
            <v>0</v>
          </cell>
          <cell r="G4222">
            <v>0</v>
          </cell>
          <cell r="H4222">
            <v>0</v>
          </cell>
          <cell r="I4222">
            <v>0</v>
          </cell>
          <cell r="J4222">
            <v>0</v>
          </cell>
          <cell r="K4222">
            <v>0</v>
          </cell>
          <cell r="L4222" t="str">
            <v>VERSIÓN</v>
          </cell>
          <cell r="M4222">
            <v>0</v>
          </cell>
          <cell r="N4222">
            <v>0</v>
          </cell>
          <cell r="O4222">
            <v>0</v>
          </cell>
          <cell r="P4222">
            <v>0</v>
          </cell>
          <cell r="Q4222">
            <v>0</v>
          </cell>
        </row>
        <row r="4223">
          <cell r="C4223">
            <v>0</v>
          </cell>
          <cell r="D4223" t="str">
            <v xml:space="preserve">[NÚMERO DEL PROCESO] </v>
          </cell>
          <cell r="E4223">
            <v>0</v>
          </cell>
          <cell r="F4223">
            <v>0</v>
          </cell>
          <cell r="G4223">
            <v>0</v>
          </cell>
          <cell r="H4223">
            <v>0</v>
          </cell>
          <cell r="I4223">
            <v>0</v>
          </cell>
          <cell r="J4223">
            <v>0</v>
          </cell>
          <cell r="K4223">
            <v>0</v>
          </cell>
          <cell r="L4223">
            <v>0</v>
          </cell>
          <cell r="M4223">
            <v>0</v>
          </cell>
          <cell r="N4223">
            <v>0</v>
          </cell>
          <cell r="O4223">
            <v>0</v>
          </cell>
          <cell r="P4223">
            <v>0</v>
          </cell>
          <cell r="Q4223">
            <v>0</v>
          </cell>
        </row>
        <row r="4224">
          <cell r="C4224">
            <v>0</v>
          </cell>
          <cell r="D4224">
            <v>0</v>
          </cell>
          <cell r="E4224">
            <v>0</v>
          </cell>
          <cell r="F4224">
            <v>0</v>
          </cell>
          <cell r="G4224">
            <v>0</v>
          </cell>
          <cell r="H4224">
            <v>0</v>
          </cell>
          <cell r="I4224">
            <v>0</v>
          </cell>
          <cell r="J4224">
            <v>0</v>
          </cell>
          <cell r="K4224">
            <v>0</v>
          </cell>
          <cell r="L4224" t="str">
            <v>PÁGINA</v>
          </cell>
          <cell r="M4224">
            <v>1</v>
          </cell>
          <cell r="N4224" t="str">
            <v>DE</v>
          </cell>
          <cell r="O4224">
            <v>1</v>
          </cell>
          <cell r="P4224">
            <v>0</v>
          </cell>
          <cell r="Q4224">
            <v>0</v>
          </cell>
        </row>
        <row r="4225">
          <cell r="C4225">
            <v>0</v>
          </cell>
          <cell r="D4225" t="str">
            <v xml:space="preserve">ANALISIS DE PRECIOS UNITARIOS </v>
          </cell>
          <cell r="E4225">
            <v>0</v>
          </cell>
          <cell r="F4225">
            <v>0</v>
          </cell>
          <cell r="G4225">
            <v>0</v>
          </cell>
          <cell r="H4225">
            <v>0</v>
          </cell>
          <cell r="I4225">
            <v>0</v>
          </cell>
          <cell r="J4225">
            <v>0</v>
          </cell>
          <cell r="K4225">
            <v>0</v>
          </cell>
          <cell r="L4225">
            <v>0</v>
          </cell>
          <cell r="M4225">
            <v>0</v>
          </cell>
          <cell r="N4225">
            <v>0</v>
          </cell>
          <cell r="O4225">
            <v>0</v>
          </cell>
          <cell r="P4225">
            <v>0</v>
          </cell>
          <cell r="Q4225">
            <v>0</v>
          </cell>
        </row>
        <row r="4226">
          <cell r="C4226">
            <v>0</v>
          </cell>
          <cell r="D4226">
            <v>0</v>
          </cell>
          <cell r="E4226">
            <v>0</v>
          </cell>
          <cell r="F4226">
            <v>0</v>
          </cell>
          <cell r="G4226">
            <v>0</v>
          </cell>
          <cell r="H4226">
            <v>0</v>
          </cell>
          <cell r="I4226">
            <v>0</v>
          </cell>
          <cell r="J4226">
            <v>0</v>
          </cell>
          <cell r="K4226">
            <v>0</v>
          </cell>
          <cell r="L4226">
            <v>0</v>
          </cell>
          <cell r="M4226">
            <v>0</v>
          </cell>
          <cell r="N4226">
            <v>0</v>
          </cell>
          <cell r="O4226">
            <v>0</v>
          </cell>
          <cell r="P4226">
            <v>0</v>
          </cell>
          <cell r="Q4226">
            <v>0</v>
          </cell>
        </row>
        <row r="4227">
          <cell r="C4227">
            <v>0</v>
          </cell>
          <cell r="D4227">
            <v>0</v>
          </cell>
          <cell r="E4227">
            <v>0</v>
          </cell>
          <cell r="F4227">
            <v>0</v>
          </cell>
          <cell r="G4227">
            <v>0</v>
          </cell>
          <cell r="H4227">
            <v>0</v>
          </cell>
          <cell r="I4227">
            <v>0</v>
          </cell>
          <cell r="J4227">
            <v>0</v>
          </cell>
          <cell r="K4227">
            <v>0</v>
          </cell>
          <cell r="L4227" t="str">
            <v>FECHA</v>
          </cell>
          <cell r="M4227" t="str">
            <v>DD</v>
          </cell>
          <cell r="N4227" t="str">
            <v>MM</v>
          </cell>
          <cell r="O4227" t="str">
            <v>AA</v>
          </cell>
          <cell r="P4227">
            <v>0</v>
          </cell>
          <cell r="Q4227">
            <v>0</v>
          </cell>
        </row>
        <row r="4228">
          <cell r="C4228">
            <v>0</v>
          </cell>
          <cell r="D4228">
            <v>0</v>
          </cell>
          <cell r="E4228">
            <v>0</v>
          </cell>
          <cell r="F4228">
            <v>0</v>
          </cell>
          <cell r="G4228">
            <v>0</v>
          </cell>
          <cell r="H4228">
            <v>0</v>
          </cell>
          <cell r="I4228">
            <v>0</v>
          </cell>
          <cell r="J4228">
            <v>0</v>
          </cell>
          <cell r="K4228">
            <v>0</v>
          </cell>
          <cell r="L4228">
            <v>0</v>
          </cell>
          <cell r="M4228">
            <v>8</v>
          </cell>
          <cell r="N4228">
            <v>5</v>
          </cell>
          <cell r="O4228">
            <v>2023</v>
          </cell>
          <cell r="P4228">
            <v>0</v>
          </cell>
          <cell r="Q4228">
            <v>0</v>
          </cell>
        </row>
        <row r="4229">
          <cell r="C4229" t="str">
            <v>ITEMS DE LA PROPUESTA ECONÓMICA</v>
          </cell>
          <cell r="D4229">
            <v>0</v>
          </cell>
          <cell r="E4229">
            <v>0</v>
          </cell>
          <cell r="F4229">
            <v>0</v>
          </cell>
          <cell r="G4229">
            <v>0</v>
          </cell>
          <cell r="H4229">
            <v>0</v>
          </cell>
          <cell r="I4229" t="str">
            <v>ITEMS NO PREVISTOS</v>
          </cell>
          <cell r="J4229">
            <v>0</v>
          </cell>
          <cell r="K4229">
            <v>0</v>
          </cell>
          <cell r="L4229">
            <v>0</v>
          </cell>
          <cell r="M4229">
            <v>0</v>
          </cell>
          <cell r="N4229">
            <v>0</v>
          </cell>
          <cell r="O4229">
            <v>0</v>
          </cell>
          <cell r="P4229">
            <v>0</v>
          </cell>
          <cell r="Q4229">
            <v>0</v>
          </cell>
        </row>
        <row r="4230">
          <cell r="C4230">
            <v>0</v>
          </cell>
          <cell r="D4230">
            <v>0</v>
          </cell>
          <cell r="E4230">
            <v>0</v>
          </cell>
          <cell r="F4230">
            <v>0</v>
          </cell>
          <cell r="G4230">
            <v>0</v>
          </cell>
          <cell r="H4230">
            <v>0</v>
          </cell>
          <cell r="I4230">
            <v>0</v>
          </cell>
          <cell r="J4230">
            <v>0</v>
          </cell>
          <cell r="K4230">
            <v>0</v>
          </cell>
          <cell r="L4230">
            <v>0</v>
          </cell>
          <cell r="M4230">
            <v>0</v>
          </cell>
          <cell r="N4230">
            <v>0</v>
          </cell>
          <cell r="O4230">
            <v>0</v>
          </cell>
          <cell r="P4230">
            <v>0</v>
          </cell>
          <cell r="Q4230">
            <v>0</v>
          </cell>
        </row>
        <row r="4231">
          <cell r="C4231">
            <v>0</v>
          </cell>
          <cell r="D4231">
            <v>0</v>
          </cell>
          <cell r="E4231">
            <v>0</v>
          </cell>
          <cell r="F4231">
            <v>0</v>
          </cell>
          <cell r="G4231">
            <v>0</v>
          </cell>
          <cell r="H4231">
            <v>0</v>
          </cell>
          <cell r="I4231">
            <v>0</v>
          </cell>
          <cell r="J4231">
            <v>0</v>
          </cell>
          <cell r="K4231">
            <v>0</v>
          </cell>
          <cell r="L4231">
            <v>0</v>
          </cell>
          <cell r="M4231">
            <v>0</v>
          </cell>
          <cell r="N4231">
            <v>0</v>
          </cell>
          <cell r="O4231">
            <v>0</v>
          </cell>
          <cell r="P4231">
            <v>0</v>
          </cell>
          <cell r="Q4231">
            <v>0</v>
          </cell>
        </row>
        <row r="4232">
          <cell r="C4232">
            <v>0</v>
          </cell>
          <cell r="D4232">
            <v>0</v>
          </cell>
          <cell r="E4232">
            <v>0</v>
          </cell>
          <cell r="F4232">
            <v>0</v>
          </cell>
          <cell r="G4232">
            <v>0</v>
          </cell>
          <cell r="H4232">
            <v>0</v>
          </cell>
          <cell r="I4232">
            <v>0</v>
          </cell>
          <cell r="J4232">
            <v>0</v>
          </cell>
          <cell r="K4232">
            <v>0</v>
          </cell>
          <cell r="L4232">
            <v>0</v>
          </cell>
          <cell r="M4232">
            <v>0</v>
          </cell>
          <cell r="N4232">
            <v>0</v>
          </cell>
          <cell r="O4232">
            <v>0</v>
          </cell>
          <cell r="P4232">
            <v>0</v>
          </cell>
          <cell r="Q4232">
            <v>0</v>
          </cell>
        </row>
        <row r="4233">
          <cell r="C4233" t="str">
            <v>DATOS ESPECÍFICOS</v>
          </cell>
          <cell r="D4233">
            <v>0</v>
          </cell>
          <cell r="E4233">
            <v>0</v>
          </cell>
          <cell r="F4233">
            <v>0</v>
          </cell>
          <cell r="G4233">
            <v>0</v>
          </cell>
          <cell r="H4233">
            <v>0</v>
          </cell>
          <cell r="I4233">
            <v>0</v>
          </cell>
          <cell r="J4233">
            <v>0</v>
          </cell>
          <cell r="K4233">
            <v>0</v>
          </cell>
          <cell r="L4233">
            <v>0</v>
          </cell>
          <cell r="M4233">
            <v>0</v>
          </cell>
          <cell r="N4233">
            <v>0</v>
          </cell>
          <cell r="O4233">
            <v>0</v>
          </cell>
          <cell r="P4233">
            <v>0</v>
          </cell>
          <cell r="Q4233">
            <v>0</v>
          </cell>
        </row>
        <row r="4234">
          <cell r="C4234">
            <v>0</v>
          </cell>
          <cell r="D4234">
            <v>0</v>
          </cell>
          <cell r="E4234">
            <v>0</v>
          </cell>
          <cell r="F4234">
            <v>0</v>
          </cell>
          <cell r="G4234">
            <v>0</v>
          </cell>
          <cell r="H4234">
            <v>0</v>
          </cell>
          <cell r="I4234">
            <v>0</v>
          </cell>
          <cell r="J4234">
            <v>0</v>
          </cell>
          <cell r="K4234">
            <v>0</v>
          </cell>
          <cell r="L4234">
            <v>0</v>
          </cell>
          <cell r="M4234">
            <v>0</v>
          </cell>
          <cell r="N4234">
            <v>0</v>
          </cell>
          <cell r="O4234">
            <v>0</v>
          </cell>
          <cell r="P4234">
            <v>0</v>
          </cell>
          <cell r="Q4234">
            <v>0</v>
          </cell>
        </row>
        <row r="4235">
          <cell r="C4235" t="str">
            <v>ITEM</v>
          </cell>
          <cell r="D4235" t="str">
            <v>DESCRIPCIÓN</v>
          </cell>
          <cell r="E4235">
            <v>0</v>
          </cell>
          <cell r="F4235">
            <v>0</v>
          </cell>
          <cell r="G4235">
            <v>0</v>
          </cell>
          <cell r="H4235">
            <v>0</v>
          </cell>
          <cell r="I4235">
            <v>0</v>
          </cell>
          <cell r="J4235">
            <v>0</v>
          </cell>
          <cell r="K4235">
            <v>0</v>
          </cell>
          <cell r="L4235">
            <v>0</v>
          </cell>
          <cell r="M4235" t="str">
            <v>UNIDAD</v>
          </cell>
          <cell r="N4235">
            <v>0</v>
          </cell>
          <cell r="O4235" t="str">
            <v>CANTIDAD</v>
          </cell>
          <cell r="P4235">
            <v>0</v>
          </cell>
          <cell r="Q4235">
            <v>0</v>
          </cell>
        </row>
        <row r="4236">
          <cell r="C4236" t="str">
            <v>5.11.7</v>
          </cell>
          <cell r="D4236" t="str">
            <v>Demarcación de cancha múltiple. Se utilizarán pinturas con base de caucho clorado. Se debe lavar la superficie primero manteniéndola humedecida, para aplicar ácido muriático y agua en una solución de proporción de 1:7, librándola de grasas, óxidos o cualquier contaminante. Se aplicará la pintura de tráfico con brocha de cerda natural, rodillo de felpa o pistola (en este caso diluyéndola con Xilol o Thiner adecuado). Se dejará secar entre capas de 2 a 4 horas. Los colores y la demarcación de la cancha se harán de acuerdo al detalle de los planos suministrados. Se deben respetar los colores y las dimensiones de cada una las líneas y zonas a demarcar. Se señalizará la cancha para la práctica de microfútbol, basquetbol y voleibol.</v>
          </cell>
          <cell r="E4236">
            <v>0</v>
          </cell>
          <cell r="F4236">
            <v>0</v>
          </cell>
          <cell r="G4236">
            <v>0</v>
          </cell>
          <cell r="H4236">
            <v>0</v>
          </cell>
          <cell r="I4236">
            <v>0</v>
          </cell>
          <cell r="J4236">
            <v>0</v>
          </cell>
          <cell r="K4236">
            <v>0</v>
          </cell>
          <cell r="L4236">
            <v>0</v>
          </cell>
          <cell r="M4236" t="str">
            <v>u</v>
          </cell>
          <cell r="N4236">
            <v>0</v>
          </cell>
          <cell r="O4236">
            <v>0</v>
          </cell>
          <cell r="P4236">
            <v>0</v>
          </cell>
          <cell r="Q4236">
            <v>0</v>
          </cell>
          <cell r="R4236">
            <v>2578553</v>
          </cell>
          <cell r="S4236">
            <v>3324529</v>
          </cell>
          <cell r="T4236">
            <v>3.2099999999999997E-2</v>
          </cell>
          <cell r="U4236">
            <v>0.32550000000000001</v>
          </cell>
          <cell r="V4236">
            <v>0</v>
          </cell>
          <cell r="W4236">
            <v>0.64239999999999997</v>
          </cell>
        </row>
        <row r="4237">
          <cell r="C4237" t="str">
            <v>I. EQUIPO</v>
          </cell>
          <cell r="D4237">
            <v>0</v>
          </cell>
          <cell r="E4237">
            <v>0</v>
          </cell>
          <cell r="F4237">
            <v>0</v>
          </cell>
          <cell r="G4237">
            <v>0</v>
          </cell>
          <cell r="H4237">
            <v>0</v>
          </cell>
          <cell r="I4237">
            <v>0</v>
          </cell>
          <cell r="J4237">
            <v>0</v>
          </cell>
          <cell r="K4237">
            <v>0</v>
          </cell>
          <cell r="L4237">
            <v>0</v>
          </cell>
          <cell r="M4237">
            <v>0</v>
          </cell>
          <cell r="N4237">
            <v>0</v>
          </cell>
          <cell r="O4237">
            <v>0</v>
          </cell>
          <cell r="P4237">
            <v>0</v>
          </cell>
          <cell r="Q4237">
            <v>0</v>
          </cell>
        </row>
        <row r="4238">
          <cell r="C4238">
            <v>0</v>
          </cell>
          <cell r="D4238">
            <v>0</v>
          </cell>
          <cell r="E4238">
            <v>0</v>
          </cell>
          <cell r="F4238">
            <v>0</v>
          </cell>
          <cell r="G4238">
            <v>0</v>
          </cell>
          <cell r="H4238">
            <v>0</v>
          </cell>
          <cell r="I4238">
            <v>0</v>
          </cell>
          <cell r="J4238">
            <v>0</v>
          </cell>
          <cell r="K4238">
            <v>0</v>
          </cell>
          <cell r="L4238">
            <v>0</v>
          </cell>
          <cell r="M4238">
            <v>0</v>
          </cell>
          <cell r="N4238">
            <v>0</v>
          </cell>
          <cell r="O4238">
            <v>0</v>
          </cell>
          <cell r="P4238">
            <v>0</v>
          </cell>
          <cell r="Q4238">
            <v>0</v>
          </cell>
        </row>
        <row r="4239">
          <cell r="C4239" t="str">
            <v>DESCRIPCIÓN</v>
          </cell>
          <cell r="D4239">
            <v>0</v>
          </cell>
          <cell r="E4239">
            <v>0</v>
          </cell>
          <cell r="F4239">
            <v>0</v>
          </cell>
          <cell r="G4239">
            <v>0</v>
          </cell>
          <cell r="H4239" t="str">
            <v>MARCA</v>
          </cell>
          <cell r="I4239">
            <v>0</v>
          </cell>
          <cell r="J4239" t="str">
            <v>TIPO</v>
          </cell>
          <cell r="K4239">
            <v>0</v>
          </cell>
          <cell r="L4239" t="str">
            <v>TARIFA/HORA</v>
          </cell>
          <cell r="M4239" t="str">
            <v>RENDIMIENTO</v>
          </cell>
          <cell r="N4239">
            <v>0</v>
          </cell>
          <cell r="O4239" t="str">
            <v>Vr. UNITARIO</v>
          </cell>
          <cell r="P4239">
            <v>0</v>
          </cell>
          <cell r="Q4239">
            <v>0</v>
          </cell>
        </row>
        <row r="4240">
          <cell r="C4240">
            <v>0</v>
          </cell>
          <cell r="D4240">
            <v>0</v>
          </cell>
          <cell r="E4240">
            <v>0</v>
          </cell>
          <cell r="F4240">
            <v>0</v>
          </cell>
          <cell r="G4240">
            <v>0</v>
          </cell>
          <cell r="H4240">
            <v>0</v>
          </cell>
          <cell r="I4240">
            <v>0</v>
          </cell>
          <cell r="J4240" t="str">
            <v/>
          </cell>
          <cell r="K4240">
            <v>0</v>
          </cell>
          <cell r="L4240" t="str">
            <v/>
          </cell>
          <cell r="M4240">
            <v>0</v>
          </cell>
          <cell r="N4240">
            <v>0</v>
          </cell>
          <cell r="O4240">
            <v>0</v>
          </cell>
          <cell r="P4240">
            <v>0</v>
          </cell>
          <cell r="Q4240">
            <v>0</v>
          </cell>
          <cell r="R4240">
            <v>0</v>
          </cell>
          <cell r="T4240">
            <v>0</v>
          </cell>
        </row>
        <row r="4241">
          <cell r="C4241">
            <v>0</v>
          </cell>
          <cell r="D4241">
            <v>0</v>
          </cell>
          <cell r="E4241">
            <v>0</v>
          </cell>
          <cell r="F4241">
            <v>0</v>
          </cell>
          <cell r="G4241">
            <v>0</v>
          </cell>
          <cell r="H4241">
            <v>0</v>
          </cell>
          <cell r="I4241">
            <v>0</v>
          </cell>
          <cell r="J4241" t="str">
            <v/>
          </cell>
          <cell r="K4241">
            <v>0</v>
          </cell>
          <cell r="L4241" t="str">
            <v/>
          </cell>
          <cell r="M4241">
            <v>0</v>
          </cell>
          <cell r="N4241">
            <v>0</v>
          </cell>
          <cell r="O4241">
            <v>0</v>
          </cell>
          <cell r="P4241">
            <v>0</v>
          </cell>
          <cell r="Q4241">
            <v>0</v>
          </cell>
          <cell r="R4241">
            <v>0</v>
          </cell>
          <cell r="T4241">
            <v>0</v>
          </cell>
        </row>
        <row r="4242">
          <cell r="C4242">
            <v>0</v>
          </cell>
          <cell r="D4242">
            <v>0</v>
          </cell>
          <cell r="E4242">
            <v>0</v>
          </cell>
          <cell r="F4242">
            <v>0</v>
          </cell>
          <cell r="G4242">
            <v>0</v>
          </cell>
          <cell r="H4242">
            <v>0</v>
          </cell>
          <cell r="I4242">
            <v>0</v>
          </cell>
          <cell r="J4242" t="str">
            <v/>
          </cell>
          <cell r="K4242">
            <v>0</v>
          </cell>
          <cell r="L4242" t="str">
            <v/>
          </cell>
          <cell r="M4242">
            <v>0</v>
          </cell>
          <cell r="N4242">
            <v>0</v>
          </cell>
          <cell r="O4242">
            <v>0</v>
          </cell>
          <cell r="P4242">
            <v>0</v>
          </cell>
          <cell r="Q4242">
            <v>0</v>
          </cell>
          <cell r="R4242">
            <v>0</v>
          </cell>
          <cell r="T4242">
            <v>0</v>
          </cell>
        </row>
        <row r="4243">
          <cell r="C4243" t="str">
            <v>Herramienta Menor (Como % de Mano de Obra)</v>
          </cell>
          <cell r="D4243">
            <v>0</v>
          </cell>
          <cell r="E4243">
            <v>0</v>
          </cell>
          <cell r="F4243">
            <v>0</v>
          </cell>
          <cell r="G4243">
            <v>0</v>
          </cell>
          <cell r="H4243">
            <v>0</v>
          </cell>
          <cell r="I4243">
            <v>0</v>
          </cell>
          <cell r="J4243" t="str">
            <v>Dia</v>
          </cell>
          <cell r="K4243">
            <v>0</v>
          </cell>
          <cell r="L4243">
            <v>1656520</v>
          </cell>
          <cell r="M4243">
            <v>0.05</v>
          </cell>
          <cell r="N4243">
            <v>0</v>
          </cell>
          <cell r="O4243">
            <v>82826</v>
          </cell>
          <cell r="P4243">
            <v>0</v>
          </cell>
          <cell r="Q4243">
            <v>0</v>
          </cell>
          <cell r="R4243">
            <v>0</v>
          </cell>
          <cell r="T4243" t="str">
            <v>Herramienta Menor (Como % de Mano de Obra)</v>
          </cell>
        </row>
        <row r="4244">
          <cell r="C4244">
            <v>0</v>
          </cell>
          <cell r="D4244">
            <v>0</v>
          </cell>
          <cell r="E4244">
            <v>0</v>
          </cell>
          <cell r="F4244">
            <v>0</v>
          </cell>
          <cell r="G4244">
            <v>0</v>
          </cell>
          <cell r="H4244">
            <v>0</v>
          </cell>
          <cell r="I4244">
            <v>0</v>
          </cell>
          <cell r="J4244">
            <v>0</v>
          </cell>
          <cell r="K4244">
            <v>0</v>
          </cell>
          <cell r="L4244">
            <v>3.2099999999999997E-2</v>
          </cell>
          <cell r="M4244" t="str">
            <v>SUBTOTAL $</v>
          </cell>
          <cell r="N4244">
            <v>0</v>
          </cell>
          <cell r="O4244">
            <v>82826</v>
          </cell>
          <cell r="P4244">
            <v>0</v>
          </cell>
          <cell r="Q4244">
            <v>0</v>
          </cell>
          <cell r="T4244">
            <v>0</v>
          </cell>
        </row>
        <row r="4245">
          <cell r="C4245" t="str">
            <v>II. MATERIALES</v>
          </cell>
          <cell r="D4245">
            <v>0</v>
          </cell>
          <cell r="E4245">
            <v>0</v>
          </cell>
          <cell r="F4245">
            <v>0</v>
          </cell>
          <cell r="G4245">
            <v>0</v>
          </cell>
          <cell r="H4245">
            <v>0</v>
          </cell>
          <cell r="I4245">
            <v>0</v>
          </cell>
          <cell r="J4245">
            <v>0</v>
          </cell>
          <cell r="K4245">
            <v>0</v>
          </cell>
          <cell r="L4245">
            <v>0</v>
          </cell>
          <cell r="M4245">
            <v>0</v>
          </cell>
          <cell r="N4245">
            <v>0</v>
          </cell>
          <cell r="O4245">
            <v>0</v>
          </cell>
          <cell r="P4245">
            <v>0</v>
          </cell>
          <cell r="Q4245">
            <v>0</v>
          </cell>
          <cell r="T4245">
            <v>0</v>
          </cell>
        </row>
        <row r="4246">
          <cell r="C4246">
            <v>0</v>
          </cell>
          <cell r="D4246">
            <v>0</v>
          </cell>
          <cell r="E4246">
            <v>0</v>
          </cell>
          <cell r="F4246">
            <v>0</v>
          </cell>
          <cell r="G4246">
            <v>0</v>
          </cell>
          <cell r="H4246">
            <v>0</v>
          </cell>
          <cell r="I4246">
            <v>0</v>
          </cell>
          <cell r="J4246">
            <v>0</v>
          </cell>
          <cell r="K4246">
            <v>0</v>
          </cell>
          <cell r="L4246">
            <v>0</v>
          </cell>
          <cell r="M4246">
            <v>0</v>
          </cell>
          <cell r="N4246">
            <v>0</v>
          </cell>
          <cell r="O4246">
            <v>0</v>
          </cell>
          <cell r="P4246">
            <v>0</v>
          </cell>
          <cell r="Q4246">
            <v>0</v>
          </cell>
          <cell r="T4246">
            <v>0</v>
          </cell>
        </row>
        <row r="4247">
          <cell r="C4247" t="str">
            <v>DESCRIPCIÓN</v>
          </cell>
          <cell r="D4247">
            <v>0</v>
          </cell>
          <cell r="E4247">
            <v>0</v>
          </cell>
          <cell r="F4247">
            <v>0</v>
          </cell>
          <cell r="G4247">
            <v>0</v>
          </cell>
          <cell r="H4247">
            <v>0</v>
          </cell>
          <cell r="I4247">
            <v>0</v>
          </cell>
          <cell r="J4247">
            <v>0</v>
          </cell>
          <cell r="K4247" t="str">
            <v>UNIDAD</v>
          </cell>
          <cell r="L4247" t="str">
            <v>CANTIDAD</v>
          </cell>
          <cell r="M4247" t="str">
            <v>PRECIO UNIT.</v>
          </cell>
          <cell r="N4247">
            <v>0</v>
          </cell>
          <cell r="O4247" t="str">
            <v>Vr. UNITARIO</v>
          </cell>
          <cell r="P4247">
            <v>0</v>
          </cell>
          <cell r="Q4247">
            <v>0</v>
          </cell>
          <cell r="T4247">
            <v>0</v>
          </cell>
        </row>
        <row r="4248">
          <cell r="C4248" t="str">
            <v>Pintura acrílica en frio para tráfico</v>
          </cell>
          <cell r="D4248">
            <v>0</v>
          </cell>
          <cell r="E4248">
            <v>0</v>
          </cell>
          <cell r="F4248">
            <v>0</v>
          </cell>
          <cell r="G4248">
            <v>0</v>
          </cell>
          <cell r="H4248">
            <v>0</v>
          </cell>
          <cell r="I4248">
            <v>0</v>
          </cell>
          <cell r="J4248">
            <v>0</v>
          </cell>
          <cell r="K4248" t="str">
            <v>gal</v>
          </cell>
          <cell r="L4248">
            <v>3</v>
          </cell>
          <cell r="M4248">
            <v>104410</v>
          </cell>
          <cell r="N4248">
            <v>0</v>
          </cell>
          <cell r="O4248">
            <v>313230</v>
          </cell>
          <cell r="P4248">
            <v>0</v>
          </cell>
          <cell r="Q4248">
            <v>0</v>
          </cell>
          <cell r="R4248">
            <v>0</v>
          </cell>
          <cell r="T4248" t="str">
            <v>Pintura acrílica en frio para tráfico</v>
          </cell>
        </row>
        <row r="4249">
          <cell r="C4249" t="str">
            <v xml:space="preserve">Disolvente para pintura (TINNER)-dilusion 10% del volumen de pintura
</v>
          </cell>
          <cell r="D4249">
            <v>0</v>
          </cell>
          <cell r="E4249">
            <v>0</v>
          </cell>
          <cell r="F4249">
            <v>0</v>
          </cell>
          <cell r="G4249">
            <v>0</v>
          </cell>
          <cell r="H4249">
            <v>0</v>
          </cell>
          <cell r="I4249">
            <v>0</v>
          </cell>
          <cell r="J4249">
            <v>0</v>
          </cell>
          <cell r="K4249" t="str">
            <v>gal</v>
          </cell>
          <cell r="L4249">
            <v>0.30000000000000004</v>
          </cell>
          <cell r="M4249">
            <v>20941</v>
          </cell>
          <cell r="N4249">
            <v>0</v>
          </cell>
          <cell r="O4249">
            <v>6282</v>
          </cell>
          <cell r="P4249">
            <v>0</v>
          </cell>
          <cell r="Q4249">
            <v>0</v>
          </cell>
          <cell r="R4249">
            <v>0</v>
          </cell>
          <cell r="T4249" t="str">
            <v xml:space="preserve">Disolvente para pintura (TINNER)-dilusion 10% del volumen de pintura
</v>
          </cell>
        </row>
        <row r="4250">
          <cell r="C4250" t="str">
            <v>Acido muriatico 3.7 lt</v>
          </cell>
          <cell r="D4250">
            <v>0</v>
          </cell>
          <cell r="E4250">
            <v>0</v>
          </cell>
          <cell r="F4250">
            <v>0</v>
          </cell>
          <cell r="G4250">
            <v>0</v>
          </cell>
          <cell r="H4250">
            <v>0</v>
          </cell>
          <cell r="I4250">
            <v>0</v>
          </cell>
          <cell r="J4250">
            <v>0</v>
          </cell>
          <cell r="K4250" t="str">
            <v>und</v>
          </cell>
          <cell r="L4250">
            <v>20</v>
          </cell>
          <cell r="M4250">
            <v>21560</v>
          </cell>
          <cell r="N4250">
            <v>0</v>
          </cell>
          <cell r="O4250">
            <v>431200</v>
          </cell>
          <cell r="P4250">
            <v>0</v>
          </cell>
          <cell r="Q4250">
            <v>0</v>
          </cell>
          <cell r="R4250">
            <v>0</v>
          </cell>
          <cell r="T4250" t="str">
            <v>Acido muriatico 3.7 lt</v>
          </cell>
        </row>
        <row r="4251">
          <cell r="C4251" t="str">
            <v>Cinta Papel 75 m * 50mm 135g/m" Topex</v>
          </cell>
          <cell r="D4251">
            <v>0</v>
          </cell>
          <cell r="E4251">
            <v>0</v>
          </cell>
          <cell r="F4251">
            <v>0</v>
          </cell>
          <cell r="G4251">
            <v>0</v>
          </cell>
          <cell r="H4251">
            <v>0</v>
          </cell>
          <cell r="I4251">
            <v>0</v>
          </cell>
          <cell r="J4251">
            <v>0</v>
          </cell>
          <cell r="K4251" t="str">
            <v>Und</v>
          </cell>
          <cell r="L4251">
            <v>11</v>
          </cell>
          <cell r="M4251">
            <v>8045</v>
          </cell>
          <cell r="N4251">
            <v>0</v>
          </cell>
          <cell r="O4251">
            <v>88495</v>
          </cell>
          <cell r="P4251">
            <v>0</v>
          </cell>
          <cell r="Q4251">
            <v>0</v>
          </cell>
          <cell r="R4251">
            <v>0</v>
          </cell>
          <cell r="T4251" t="str">
            <v>Cinta Papel 75 m * 50mm 135g/m" Topex</v>
          </cell>
        </row>
        <row r="4252">
          <cell r="C4252">
            <v>0</v>
          </cell>
          <cell r="D4252">
            <v>0</v>
          </cell>
          <cell r="E4252">
            <v>0</v>
          </cell>
          <cell r="F4252">
            <v>0</v>
          </cell>
          <cell r="G4252">
            <v>0</v>
          </cell>
          <cell r="H4252">
            <v>0</v>
          </cell>
          <cell r="I4252">
            <v>0</v>
          </cell>
          <cell r="J4252">
            <v>0</v>
          </cell>
          <cell r="K4252" t="str">
            <v/>
          </cell>
          <cell r="L4252">
            <v>0</v>
          </cell>
          <cell r="M4252">
            <v>0</v>
          </cell>
          <cell r="N4252">
            <v>0</v>
          </cell>
          <cell r="O4252">
            <v>0</v>
          </cell>
          <cell r="P4252">
            <v>0</v>
          </cell>
          <cell r="Q4252">
            <v>0</v>
          </cell>
          <cell r="R4252">
            <v>0</v>
          </cell>
          <cell r="T4252">
            <v>0</v>
          </cell>
        </row>
        <row r="4253">
          <cell r="C4253">
            <v>0</v>
          </cell>
          <cell r="D4253">
            <v>0</v>
          </cell>
          <cell r="E4253">
            <v>0</v>
          </cell>
          <cell r="F4253">
            <v>0</v>
          </cell>
          <cell r="G4253">
            <v>0</v>
          </cell>
          <cell r="H4253">
            <v>0</v>
          </cell>
          <cell r="I4253">
            <v>0</v>
          </cell>
          <cell r="J4253">
            <v>0</v>
          </cell>
          <cell r="K4253" t="str">
            <v/>
          </cell>
          <cell r="L4253">
            <v>0</v>
          </cell>
          <cell r="M4253">
            <v>0</v>
          </cell>
          <cell r="N4253">
            <v>0</v>
          </cell>
          <cell r="O4253">
            <v>0</v>
          </cell>
          <cell r="P4253">
            <v>0</v>
          </cell>
          <cell r="Q4253">
            <v>0</v>
          </cell>
          <cell r="R4253">
            <v>0</v>
          </cell>
          <cell r="T4253">
            <v>0</v>
          </cell>
        </row>
        <row r="4254">
          <cell r="C4254">
            <v>0</v>
          </cell>
          <cell r="D4254">
            <v>0</v>
          </cell>
          <cell r="E4254">
            <v>0</v>
          </cell>
          <cell r="F4254">
            <v>0</v>
          </cell>
          <cell r="G4254">
            <v>0</v>
          </cell>
          <cell r="H4254">
            <v>0</v>
          </cell>
          <cell r="I4254">
            <v>0</v>
          </cell>
          <cell r="J4254">
            <v>0</v>
          </cell>
          <cell r="K4254" t="str">
            <v/>
          </cell>
          <cell r="L4254">
            <v>0</v>
          </cell>
          <cell r="M4254">
            <v>0</v>
          </cell>
          <cell r="N4254">
            <v>0</v>
          </cell>
          <cell r="O4254">
            <v>0</v>
          </cell>
          <cell r="P4254">
            <v>0</v>
          </cell>
          <cell r="Q4254">
            <v>0</v>
          </cell>
          <cell r="R4254">
            <v>0</v>
          </cell>
          <cell r="T4254">
            <v>0</v>
          </cell>
        </row>
        <row r="4255">
          <cell r="C4255">
            <v>0</v>
          </cell>
          <cell r="D4255">
            <v>0</v>
          </cell>
          <cell r="E4255">
            <v>0</v>
          </cell>
          <cell r="F4255">
            <v>0</v>
          </cell>
          <cell r="G4255">
            <v>0</v>
          </cell>
          <cell r="H4255">
            <v>0</v>
          </cell>
          <cell r="I4255">
            <v>0</v>
          </cell>
          <cell r="J4255">
            <v>0</v>
          </cell>
          <cell r="K4255">
            <v>0</v>
          </cell>
          <cell r="L4255">
            <v>0.32550000000000001</v>
          </cell>
          <cell r="M4255" t="str">
            <v>SUBTOTAL $</v>
          </cell>
          <cell r="N4255">
            <v>0</v>
          </cell>
          <cell r="O4255">
            <v>839207</v>
          </cell>
          <cell r="P4255">
            <v>0</v>
          </cell>
          <cell r="Q4255">
            <v>0</v>
          </cell>
          <cell r="T4255">
            <v>0</v>
          </cell>
        </row>
        <row r="4256">
          <cell r="C4256" t="str">
            <v>III. TRANSPORTES</v>
          </cell>
          <cell r="D4256">
            <v>0</v>
          </cell>
          <cell r="E4256">
            <v>0</v>
          </cell>
          <cell r="F4256">
            <v>0</v>
          </cell>
          <cell r="G4256">
            <v>0</v>
          </cell>
          <cell r="H4256">
            <v>0</v>
          </cell>
          <cell r="I4256">
            <v>0</v>
          </cell>
          <cell r="J4256">
            <v>0</v>
          </cell>
          <cell r="K4256">
            <v>0</v>
          </cell>
          <cell r="L4256">
            <v>0</v>
          </cell>
          <cell r="M4256">
            <v>0</v>
          </cell>
          <cell r="N4256">
            <v>0</v>
          </cell>
          <cell r="O4256">
            <v>0</v>
          </cell>
          <cell r="P4256">
            <v>0</v>
          </cell>
          <cell r="Q4256">
            <v>0</v>
          </cell>
          <cell r="T4256">
            <v>0</v>
          </cell>
        </row>
        <row r="4257">
          <cell r="C4257">
            <v>0</v>
          </cell>
          <cell r="D4257">
            <v>0</v>
          </cell>
          <cell r="E4257">
            <v>0</v>
          </cell>
          <cell r="F4257">
            <v>0</v>
          </cell>
          <cell r="G4257">
            <v>0</v>
          </cell>
          <cell r="H4257">
            <v>0</v>
          </cell>
          <cell r="I4257">
            <v>0</v>
          </cell>
          <cell r="J4257">
            <v>0</v>
          </cell>
          <cell r="K4257">
            <v>0</v>
          </cell>
          <cell r="L4257">
            <v>0</v>
          </cell>
          <cell r="M4257">
            <v>0</v>
          </cell>
          <cell r="N4257">
            <v>0</v>
          </cell>
          <cell r="O4257">
            <v>0</v>
          </cell>
          <cell r="P4257">
            <v>0</v>
          </cell>
          <cell r="Q4257">
            <v>0</v>
          </cell>
          <cell r="T4257">
            <v>0</v>
          </cell>
        </row>
        <row r="4258">
          <cell r="C4258" t="str">
            <v>MATERIAL</v>
          </cell>
          <cell r="D4258">
            <v>0</v>
          </cell>
          <cell r="E4258">
            <v>0</v>
          </cell>
          <cell r="F4258">
            <v>0</v>
          </cell>
          <cell r="G4258">
            <v>0</v>
          </cell>
          <cell r="H4258">
            <v>0</v>
          </cell>
          <cell r="I4258">
            <v>0</v>
          </cell>
          <cell r="J4258" t="str">
            <v>VOL. o PESO</v>
          </cell>
          <cell r="K4258" t="str">
            <v>DISTANCIA</v>
          </cell>
          <cell r="L4258" t="str">
            <v>M3 o Ton/Km</v>
          </cell>
          <cell r="M4258" t="str">
            <v>TARIFA</v>
          </cell>
          <cell r="N4258">
            <v>0</v>
          </cell>
          <cell r="O4258" t="str">
            <v>Vr. UNITARIO</v>
          </cell>
          <cell r="P4258">
            <v>0</v>
          </cell>
          <cell r="Q4258">
            <v>0</v>
          </cell>
          <cell r="T4258">
            <v>0</v>
          </cell>
        </row>
        <row r="4259">
          <cell r="C4259">
            <v>0</v>
          </cell>
          <cell r="D4259">
            <v>0</v>
          </cell>
          <cell r="E4259">
            <v>0</v>
          </cell>
          <cell r="F4259">
            <v>0</v>
          </cell>
          <cell r="G4259">
            <v>0</v>
          </cell>
          <cell r="H4259">
            <v>0</v>
          </cell>
          <cell r="I4259">
            <v>0</v>
          </cell>
          <cell r="J4259" t="str">
            <v/>
          </cell>
          <cell r="K4259">
            <v>0</v>
          </cell>
          <cell r="L4259">
            <v>0</v>
          </cell>
          <cell r="M4259">
            <v>0</v>
          </cell>
          <cell r="N4259">
            <v>0</v>
          </cell>
          <cell r="O4259">
            <v>0</v>
          </cell>
          <cell r="P4259">
            <v>0</v>
          </cell>
          <cell r="Q4259">
            <v>0</v>
          </cell>
          <cell r="R4259">
            <v>0</v>
          </cell>
          <cell r="T4259">
            <v>0</v>
          </cell>
        </row>
        <row r="4260">
          <cell r="C4260">
            <v>0</v>
          </cell>
          <cell r="D4260">
            <v>0</v>
          </cell>
          <cell r="E4260">
            <v>0</v>
          </cell>
          <cell r="F4260">
            <v>0</v>
          </cell>
          <cell r="G4260">
            <v>0</v>
          </cell>
          <cell r="H4260">
            <v>0</v>
          </cell>
          <cell r="I4260">
            <v>0</v>
          </cell>
          <cell r="J4260" t="str">
            <v/>
          </cell>
          <cell r="K4260">
            <v>0</v>
          </cell>
          <cell r="L4260">
            <v>0</v>
          </cell>
          <cell r="M4260">
            <v>0</v>
          </cell>
          <cell r="N4260">
            <v>0</v>
          </cell>
          <cell r="O4260">
            <v>0</v>
          </cell>
          <cell r="P4260">
            <v>0</v>
          </cell>
          <cell r="Q4260">
            <v>0</v>
          </cell>
          <cell r="R4260">
            <v>0</v>
          </cell>
          <cell r="T4260">
            <v>0</v>
          </cell>
        </row>
        <row r="4261">
          <cell r="C4261">
            <v>0</v>
          </cell>
          <cell r="D4261">
            <v>0</v>
          </cell>
          <cell r="E4261">
            <v>0</v>
          </cell>
          <cell r="F4261">
            <v>0</v>
          </cell>
          <cell r="G4261">
            <v>0</v>
          </cell>
          <cell r="H4261">
            <v>0</v>
          </cell>
          <cell r="I4261">
            <v>0</v>
          </cell>
          <cell r="J4261" t="str">
            <v/>
          </cell>
          <cell r="K4261">
            <v>0</v>
          </cell>
          <cell r="L4261">
            <v>0</v>
          </cell>
          <cell r="M4261">
            <v>0</v>
          </cell>
          <cell r="N4261">
            <v>0</v>
          </cell>
          <cell r="O4261">
            <v>0</v>
          </cell>
          <cell r="P4261">
            <v>0</v>
          </cell>
          <cell r="Q4261">
            <v>0</v>
          </cell>
          <cell r="R4261">
            <v>0</v>
          </cell>
          <cell r="T4261">
            <v>0</v>
          </cell>
        </row>
        <row r="4262">
          <cell r="C4262">
            <v>0</v>
          </cell>
          <cell r="D4262">
            <v>0</v>
          </cell>
          <cell r="E4262">
            <v>0</v>
          </cell>
          <cell r="F4262">
            <v>0</v>
          </cell>
          <cell r="G4262">
            <v>0</v>
          </cell>
          <cell r="H4262">
            <v>0</v>
          </cell>
          <cell r="I4262">
            <v>0</v>
          </cell>
          <cell r="J4262">
            <v>0</v>
          </cell>
          <cell r="K4262">
            <v>0</v>
          </cell>
          <cell r="L4262">
            <v>0</v>
          </cell>
          <cell r="M4262" t="str">
            <v>SUBTOTAL $</v>
          </cell>
          <cell r="N4262">
            <v>0</v>
          </cell>
          <cell r="O4262">
            <v>0</v>
          </cell>
          <cell r="P4262">
            <v>0</v>
          </cell>
          <cell r="Q4262">
            <v>0</v>
          </cell>
          <cell r="T4262">
            <v>0</v>
          </cell>
        </row>
        <row r="4263">
          <cell r="C4263" t="str">
            <v>IV. MANO DE OBRA</v>
          </cell>
          <cell r="D4263">
            <v>0</v>
          </cell>
          <cell r="E4263">
            <v>0</v>
          </cell>
          <cell r="F4263">
            <v>0</v>
          </cell>
          <cell r="G4263">
            <v>0</v>
          </cell>
          <cell r="H4263">
            <v>0</v>
          </cell>
          <cell r="I4263">
            <v>0</v>
          </cell>
          <cell r="J4263">
            <v>0</v>
          </cell>
          <cell r="K4263">
            <v>0</v>
          </cell>
          <cell r="L4263">
            <v>0</v>
          </cell>
          <cell r="M4263">
            <v>0</v>
          </cell>
          <cell r="N4263">
            <v>0</v>
          </cell>
          <cell r="O4263">
            <v>0</v>
          </cell>
          <cell r="P4263">
            <v>0</v>
          </cell>
          <cell r="Q4263">
            <v>0</v>
          </cell>
          <cell r="T4263">
            <v>0</v>
          </cell>
        </row>
        <row r="4264">
          <cell r="C4264">
            <v>0</v>
          </cell>
          <cell r="D4264">
            <v>0</v>
          </cell>
          <cell r="E4264">
            <v>0</v>
          </cell>
          <cell r="F4264">
            <v>0</v>
          </cell>
          <cell r="G4264">
            <v>0</v>
          </cell>
          <cell r="H4264">
            <v>0</v>
          </cell>
          <cell r="I4264">
            <v>0</v>
          </cell>
          <cell r="J4264">
            <v>0</v>
          </cell>
          <cell r="K4264">
            <v>0</v>
          </cell>
          <cell r="L4264">
            <v>0</v>
          </cell>
          <cell r="M4264">
            <v>0</v>
          </cell>
          <cell r="N4264">
            <v>0</v>
          </cell>
          <cell r="O4264">
            <v>0</v>
          </cell>
          <cell r="P4264">
            <v>0</v>
          </cell>
          <cell r="Q4264">
            <v>0</v>
          </cell>
          <cell r="T4264">
            <v>0</v>
          </cell>
        </row>
        <row r="4265">
          <cell r="C4265" t="str">
            <v>TRABAJADOR</v>
          </cell>
          <cell r="D4265">
            <v>0</v>
          </cell>
          <cell r="E4265">
            <v>0</v>
          </cell>
          <cell r="F4265">
            <v>0</v>
          </cell>
          <cell r="G4265">
            <v>0</v>
          </cell>
          <cell r="H4265">
            <v>0</v>
          </cell>
          <cell r="I4265" t="str">
            <v>CANTIDAD</v>
          </cell>
          <cell r="J4265" t="str">
            <v>JORNAL</v>
          </cell>
          <cell r="K4265" t="str">
            <v>PRESTACIONES</v>
          </cell>
          <cell r="L4265" t="str">
            <v>JORNAL TOTAL</v>
          </cell>
          <cell r="M4265" t="str">
            <v>RENDIMIENTO</v>
          </cell>
          <cell r="N4265">
            <v>0</v>
          </cell>
          <cell r="O4265" t="str">
            <v>Vr. UNITARIO</v>
          </cell>
          <cell r="P4265">
            <v>0</v>
          </cell>
          <cell r="Q4265">
            <v>0</v>
          </cell>
          <cell r="R4265">
            <v>0</v>
          </cell>
          <cell r="T4265">
            <v>0</v>
          </cell>
        </row>
        <row r="4266">
          <cell r="C4266" t="str">
            <v>Oficial</v>
          </cell>
          <cell r="D4266">
            <v>0</v>
          </cell>
          <cell r="E4266">
            <v>0</v>
          </cell>
          <cell r="F4266">
            <v>0</v>
          </cell>
          <cell r="G4266">
            <v>0</v>
          </cell>
          <cell r="H4266">
            <v>0</v>
          </cell>
          <cell r="I4266">
            <v>1</v>
          </cell>
          <cell r="J4266">
            <v>88160</v>
          </cell>
          <cell r="K4266">
            <v>1.6933</v>
          </cell>
          <cell r="L4266">
            <v>149281</v>
          </cell>
          <cell r="M4266">
            <v>0.2</v>
          </cell>
          <cell r="N4266">
            <v>0</v>
          </cell>
          <cell r="O4266">
            <v>746405</v>
          </cell>
          <cell r="P4266">
            <v>0</v>
          </cell>
          <cell r="Q4266">
            <v>0</v>
          </cell>
          <cell r="R4266">
            <v>0</v>
          </cell>
          <cell r="T4266" t="str">
            <v>Oficial</v>
          </cell>
        </row>
        <row r="4267">
          <cell r="C4267" t="str">
            <v>Ayudante Entendido</v>
          </cell>
          <cell r="D4267">
            <v>0</v>
          </cell>
          <cell r="E4267">
            <v>0</v>
          </cell>
          <cell r="F4267">
            <v>0</v>
          </cell>
          <cell r="G4267">
            <v>0</v>
          </cell>
          <cell r="H4267">
            <v>0</v>
          </cell>
          <cell r="I4267">
            <v>1</v>
          </cell>
          <cell r="J4267">
            <v>60367</v>
          </cell>
          <cell r="K4267">
            <v>1.7181</v>
          </cell>
          <cell r="L4267">
            <v>103717</v>
          </cell>
          <cell r="M4267">
            <v>0.2</v>
          </cell>
          <cell r="N4267">
            <v>0</v>
          </cell>
          <cell r="O4267">
            <v>518585</v>
          </cell>
          <cell r="P4267">
            <v>0</v>
          </cell>
          <cell r="Q4267">
            <v>0</v>
          </cell>
          <cell r="R4267">
            <v>0</v>
          </cell>
          <cell r="T4267" t="str">
            <v>Ayudante Entendido</v>
          </cell>
        </row>
        <row r="4268">
          <cell r="C4268" t="str">
            <v>Ayudante Raso</v>
          </cell>
          <cell r="D4268">
            <v>0</v>
          </cell>
          <cell r="E4268">
            <v>0</v>
          </cell>
          <cell r="F4268">
            <v>0</v>
          </cell>
          <cell r="G4268">
            <v>0</v>
          </cell>
          <cell r="H4268">
            <v>0</v>
          </cell>
          <cell r="I4268">
            <v>1</v>
          </cell>
          <cell r="J4268">
            <v>44900</v>
          </cell>
          <cell r="K4268">
            <v>1.744</v>
          </cell>
          <cell r="L4268">
            <v>78306</v>
          </cell>
          <cell r="M4268">
            <v>0.2</v>
          </cell>
          <cell r="N4268">
            <v>0</v>
          </cell>
          <cell r="O4268">
            <v>391530</v>
          </cell>
          <cell r="P4268">
            <v>0</v>
          </cell>
          <cell r="Q4268">
            <v>0</v>
          </cell>
          <cell r="R4268">
            <v>0</v>
          </cell>
          <cell r="T4268" t="str">
            <v>Ayudante Raso</v>
          </cell>
        </row>
        <row r="4269">
          <cell r="C4269">
            <v>0</v>
          </cell>
          <cell r="D4269">
            <v>0</v>
          </cell>
          <cell r="E4269">
            <v>0</v>
          </cell>
          <cell r="F4269">
            <v>0</v>
          </cell>
          <cell r="G4269">
            <v>0</v>
          </cell>
          <cell r="H4269">
            <v>0</v>
          </cell>
          <cell r="I4269">
            <v>0</v>
          </cell>
          <cell r="J4269">
            <v>0</v>
          </cell>
          <cell r="K4269">
            <v>0</v>
          </cell>
          <cell r="L4269">
            <v>0.64239999999999997</v>
          </cell>
          <cell r="M4269" t="str">
            <v>SUBTOTAL $</v>
          </cell>
          <cell r="N4269">
            <v>0</v>
          </cell>
          <cell r="O4269">
            <v>1656520</v>
          </cell>
          <cell r="P4269">
            <v>0</v>
          </cell>
          <cell r="Q4269">
            <v>0</v>
          </cell>
          <cell r="T4269">
            <v>0</v>
          </cell>
        </row>
        <row r="4270">
          <cell r="C4270">
            <v>0</v>
          </cell>
          <cell r="D4270">
            <v>0</v>
          </cell>
          <cell r="E4270">
            <v>0</v>
          </cell>
          <cell r="F4270">
            <v>0</v>
          </cell>
          <cell r="G4270">
            <v>0</v>
          </cell>
          <cell r="H4270">
            <v>0</v>
          </cell>
          <cell r="I4270">
            <v>0</v>
          </cell>
          <cell r="J4270">
            <v>0</v>
          </cell>
          <cell r="K4270">
            <v>0</v>
          </cell>
          <cell r="L4270">
            <v>0</v>
          </cell>
          <cell r="M4270">
            <v>0</v>
          </cell>
          <cell r="N4270">
            <v>0</v>
          </cell>
          <cell r="O4270">
            <v>0</v>
          </cell>
          <cell r="P4270">
            <v>0</v>
          </cell>
          <cell r="Q4270">
            <v>0</v>
          </cell>
        </row>
        <row r="4271">
          <cell r="C4271" t="str">
            <v>TOTAL COSTO DIRECTO $</v>
          </cell>
          <cell r="D4271">
            <v>0</v>
          </cell>
          <cell r="E4271">
            <v>0</v>
          </cell>
          <cell r="F4271">
            <v>0</v>
          </cell>
          <cell r="G4271">
            <v>0</v>
          </cell>
          <cell r="H4271">
            <v>0</v>
          </cell>
          <cell r="I4271">
            <v>0</v>
          </cell>
          <cell r="J4271">
            <v>0</v>
          </cell>
          <cell r="K4271">
            <v>0</v>
          </cell>
          <cell r="L4271">
            <v>0</v>
          </cell>
          <cell r="M4271">
            <v>0</v>
          </cell>
          <cell r="N4271">
            <v>0</v>
          </cell>
          <cell r="O4271">
            <v>2578553</v>
          </cell>
          <cell r="P4271">
            <v>0</v>
          </cell>
          <cell r="Q4271">
            <v>0</v>
          </cell>
        </row>
        <row r="4272">
          <cell r="C4272" t="str">
            <v>V. COSTOS INDIRECTOS</v>
          </cell>
          <cell r="D4272">
            <v>0</v>
          </cell>
          <cell r="E4272">
            <v>0</v>
          </cell>
          <cell r="F4272">
            <v>0</v>
          </cell>
          <cell r="G4272">
            <v>0</v>
          </cell>
          <cell r="H4272">
            <v>0</v>
          </cell>
          <cell r="I4272">
            <v>0</v>
          </cell>
          <cell r="J4272">
            <v>0</v>
          </cell>
          <cell r="K4272">
            <v>0</v>
          </cell>
          <cell r="L4272">
            <v>0</v>
          </cell>
          <cell r="M4272">
            <v>0</v>
          </cell>
          <cell r="N4272">
            <v>0</v>
          </cell>
          <cell r="O4272">
            <v>0</v>
          </cell>
          <cell r="P4272">
            <v>0</v>
          </cell>
          <cell r="Q4272">
            <v>0</v>
          </cell>
        </row>
        <row r="4273">
          <cell r="C4273">
            <v>0</v>
          </cell>
          <cell r="D4273">
            <v>0</v>
          </cell>
          <cell r="E4273">
            <v>0</v>
          </cell>
          <cell r="F4273">
            <v>0</v>
          </cell>
          <cell r="G4273">
            <v>0</v>
          </cell>
          <cell r="H4273">
            <v>0</v>
          </cell>
          <cell r="I4273">
            <v>0</v>
          </cell>
          <cell r="J4273">
            <v>0</v>
          </cell>
          <cell r="K4273">
            <v>0</v>
          </cell>
          <cell r="L4273">
            <v>0</v>
          </cell>
          <cell r="M4273">
            <v>0</v>
          </cell>
          <cell r="N4273">
            <v>0</v>
          </cell>
          <cell r="O4273">
            <v>0</v>
          </cell>
          <cell r="P4273">
            <v>0</v>
          </cell>
          <cell r="Q4273">
            <v>0</v>
          </cell>
        </row>
        <row r="4274">
          <cell r="C4274" t="str">
            <v>Descripción</v>
          </cell>
          <cell r="D4274">
            <v>0</v>
          </cell>
          <cell r="E4274">
            <v>0</v>
          </cell>
          <cell r="F4274">
            <v>0</v>
          </cell>
          <cell r="G4274">
            <v>0</v>
          </cell>
          <cell r="H4274">
            <v>0</v>
          </cell>
          <cell r="I4274">
            <v>0</v>
          </cell>
          <cell r="J4274">
            <v>0</v>
          </cell>
          <cell r="K4274">
            <v>0</v>
          </cell>
          <cell r="L4274" t="str">
            <v>Porcentaje</v>
          </cell>
          <cell r="M4274" t="str">
            <v>Valor Total</v>
          </cell>
          <cell r="N4274">
            <v>0</v>
          </cell>
          <cell r="O4274">
            <v>0</v>
          </cell>
          <cell r="P4274">
            <v>0</v>
          </cell>
          <cell r="Q4274">
            <v>0</v>
          </cell>
        </row>
        <row r="4275">
          <cell r="C4275" t="str">
            <v>ADMINISTRACION</v>
          </cell>
          <cell r="D4275">
            <v>0</v>
          </cell>
          <cell r="E4275">
            <v>0</v>
          </cell>
          <cell r="F4275">
            <v>0</v>
          </cell>
          <cell r="G4275">
            <v>0</v>
          </cell>
          <cell r="H4275">
            <v>0</v>
          </cell>
          <cell r="I4275">
            <v>0</v>
          </cell>
          <cell r="J4275">
            <v>0</v>
          </cell>
          <cell r="K4275">
            <v>0</v>
          </cell>
          <cell r="L4275">
            <v>0.23930000000000001</v>
          </cell>
          <cell r="M4275">
            <v>617048</v>
          </cell>
          <cell r="N4275">
            <v>0</v>
          </cell>
          <cell r="O4275">
            <v>0</v>
          </cell>
          <cell r="P4275">
            <v>0</v>
          </cell>
          <cell r="Q4275">
            <v>0</v>
          </cell>
        </row>
        <row r="4276">
          <cell r="C4276" t="str">
            <v xml:space="preserve">IMPREVISTOS </v>
          </cell>
          <cell r="D4276">
            <v>0</v>
          </cell>
          <cell r="E4276">
            <v>0</v>
          </cell>
          <cell r="F4276">
            <v>0</v>
          </cell>
          <cell r="G4276">
            <v>0</v>
          </cell>
          <cell r="H4276">
            <v>0</v>
          </cell>
          <cell r="I4276">
            <v>0</v>
          </cell>
          <cell r="J4276">
            <v>0</v>
          </cell>
          <cell r="K4276">
            <v>0</v>
          </cell>
          <cell r="L4276">
            <v>0</v>
          </cell>
          <cell r="M4276">
            <v>0</v>
          </cell>
          <cell r="N4276">
            <v>0</v>
          </cell>
          <cell r="O4276">
            <v>0</v>
          </cell>
          <cell r="P4276">
            <v>0</v>
          </cell>
          <cell r="Q4276">
            <v>0</v>
          </cell>
        </row>
        <row r="4277">
          <cell r="C4277" t="str">
            <v>UTILIDAD</v>
          </cell>
          <cell r="D4277">
            <v>0</v>
          </cell>
          <cell r="E4277">
            <v>0</v>
          </cell>
          <cell r="F4277">
            <v>0</v>
          </cell>
          <cell r="G4277">
            <v>0</v>
          </cell>
          <cell r="H4277">
            <v>0</v>
          </cell>
          <cell r="I4277">
            <v>0</v>
          </cell>
          <cell r="J4277">
            <v>0</v>
          </cell>
          <cell r="K4277">
            <v>0</v>
          </cell>
          <cell r="L4277">
            <v>0.05</v>
          </cell>
          <cell r="M4277">
            <v>128928</v>
          </cell>
          <cell r="N4277">
            <v>0</v>
          </cell>
          <cell r="O4277">
            <v>0</v>
          </cell>
          <cell r="P4277">
            <v>0</v>
          </cell>
          <cell r="Q4277">
            <v>0</v>
          </cell>
        </row>
        <row r="4278">
          <cell r="C4278" t="str">
            <v>SUBTOTAL $</v>
          </cell>
          <cell r="D4278">
            <v>0</v>
          </cell>
          <cell r="E4278">
            <v>0</v>
          </cell>
          <cell r="F4278">
            <v>0</v>
          </cell>
          <cell r="G4278">
            <v>0</v>
          </cell>
          <cell r="H4278">
            <v>0</v>
          </cell>
          <cell r="I4278">
            <v>0</v>
          </cell>
          <cell r="J4278">
            <v>0</v>
          </cell>
          <cell r="K4278">
            <v>0</v>
          </cell>
          <cell r="L4278">
            <v>0</v>
          </cell>
          <cell r="M4278">
            <v>0</v>
          </cell>
          <cell r="N4278">
            <v>0</v>
          </cell>
          <cell r="O4278">
            <v>745976</v>
          </cell>
          <cell r="P4278">
            <v>0</v>
          </cell>
          <cell r="Q4278">
            <v>0</v>
          </cell>
        </row>
        <row r="4279">
          <cell r="C4279">
            <v>0</v>
          </cell>
          <cell r="D4279">
            <v>0</v>
          </cell>
          <cell r="E4279">
            <v>0</v>
          </cell>
          <cell r="F4279">
            <v>0</v>
          </cell>
          <cell r="G4279">
            <v>0</v>
          </cell>
          <cell r="H4279">
            <v>0</v>
          </cell>
          <cell r="I4279">
            <v>0</v>
          </cell>
          <cell r="J4279">
            <v>0</v>
          </cell>
          <cell r="K4279">
            <v>0</v>
          </cell>
          <cell r="L4279">
            <v>0</v>
          </cell>
          <cell r="M4279">
            <v>0</v>
          </cell>
          <cell r="N4279">
            <v>0</v>
          </cell>
          <cell r="O4279">
            <v>0</v>
          </cell>
          <cell r="P4279">
            <v>0</v>
          </cell>
          <cell r="Q4279">
            <v>0</v>
          </cell>
        </row>
        <row r="4280">
          <cell r="C4280" t="str">
            <v>Precio Unitario Total Aproximado al peso $</v>
          </cell>
          <cell r="D4280">
            <v>0</v>
          </cell>
          <cell r="E4280">
            <v>0</v>
          </cell>
          <cell r="F4280">
            <v>0</v>
          </cell>
          <cell r="G4280">
            <v>0</v>
          </cell>
          <cell r="H4280">
            <v>0</v>
          </cell>
          <cell r="I4280">
            <v>0</v>
          </cell>
          <cell r="J4280">
            <v>0</v>
          </cell>
          <cell r="K4280">
            <v>0</v>
          </cell>
          <cell r="L4280">
            <v>0</v>
          </cell>
          <cell r="M4280">
            <v>0</v>
          </cell>
          <cell r="N4280">
            <v>0</v>
          </cell>
          <cell r="O4280">
            <v>3324529</v>
          </cell>
          <cell r="P4280">
            <v>0</v>
          </cell>
          <cell r="Q4280">
            <v>0</v>
          </cell>
        </row>
        <row r="4281">
          <cell r="C4281">
            <v>0</v>
          </cell>
          <cell r="D4281">
            <v>0</v>
          </cell>
          <cell r="E4281">
            <v>0</v>
          </cell>
          <cell r="F4281">
            <v>0</v>
          </cell>
          <cell r="G4281">
            <v>0</v>
          </cell>
          <cell r="H4281">
            <v>0</v>
          </cell>
          <cell r="I4281">
            <v>0</v>
          </cell>
          <cell r="J4281">
            <v>0</v>
          </cell>
          <cell r="K4281">
            <v>0</v>
          </cell>
          <cell r="L4281">
            <v>0</v>
          </cell>
          <cell r="M4281">
            <v>0</v>
          </cell>
          <cell r="N4281">
            <v>0</v>
          </cell>
          <cell r="O4281">
            <v>0</v>
          </cell>
          <cell r="P4281">
            <v>0</v>
          </cell>
          <cell r="Q4281">
            <v>0</v>
          </cell>
        </row>
        <row r="4282">
          <cell r="C4282">
            <v>0</v>
          </cell>
          <cell r="D4282">
            <v>0</v>
          </cell>
          <cell r="E4282">
            <v>0</v>
          </cell>
          <cell r="F4282">
            <v>0</v>
          </cell>
          <cell r="G4282">
            <v>0</v>
          </cell>
          <cell r="H4282">
            <v>0</v>
          </cell>
          <cell r="I4282">
            <v>0</v>
          </cell>
          <cell r="J4282">
            <v>0</v>
          </cell>
          <cell r="K4282">
            <v>0</v>
          </cell>
          <cell r="L4282">
            <v>0</v>
          </cell>
          <cell r="M4282">
            <v>0</v>
          </cell>
          <cell r="N4282">
            <v>0</v>
          </cell>
          <cell r="O4282">
            <v>0</v>
          </cell>
          <cell r="P4282">
            <v>0</v>
          </cell>
          <cell r="Q4282">
            <v>0</v>
          </cell>
        </row>
        <row r="4283">
          <cell r="C4283">
            <v>0</v>
          </cell>
          <cell r="D4283">
            <v>0</v>
          </cell>
          <cell r="E4283">
            <v>0</v>
          </cell>
          <cell r="F4283">
            <v>0</v>
          </cell>
          <cell r="G4283">
            <v>0</v>
          </cell>
          <cell r="H4283" t="str">
            <v>Firma</v>
          </cell>
          <cell r="I4283">
            <v>0</v>
          </cell>
          <cell r="J4283">
            <v>0</v>
          </cell>
          <cell r="K4283">
            <v>0</v>
          </cell>
          <cell r="L4283">
            <v>0</v>
          </cell>
          <cell r="M4283">
            <v>0</v>
          </cell>
          <cell r="N4283">
            <v>0</v>
          </cell>
          <cell r="O4283">
            <v>0</v>
          </cell>
          <cell r="P4283">
            <v>0</v>
          </cell>
          <cell r="Q4283">
            <v>0</v>
          </cell>
        </row>
        <row r="4284">
          <cell r="C4284">
            <v>0</v>
          </cell>
          <cell r="D4284">
            <v>0</v>
          </cell>
          <cell r="E4284">
            <v>0</v>
          </cell>
          <cell r="F4284">
            <v>0</v>
          </cell>
          <cell r="G4284">
            <v>0</v>
          </cell>
          <cell r="H4284" t="str">
            <v>Nombre:</v>
          </cell>
          <cell r="I4284">
            <v>0</v>
          </cell>
          <cell r="J4284">
            <v>0</v>
          </cell>
          <cell r="K4284">
            <v>0</v>
          </cell>
          <cell r="L4284">
            <v>0</v>
          </cell>
          <cell r="M4284">
            <v>0</v>
          </cell>
          <cell r="N4284">
            <v>0</v>
          </cell>
          <cell r="O4284">
            <v>0</v>
          </cell>
          <cell r="P4284">
            <v>0</v>
          </cell>
          <cell r="Q4284">
            <v>0</v>
          </cell>
        </row>
        <row r="4285">
          <cell r="C4285">
            <v>0</v>
          </cell>
          <cell r="D4285">
            <v>0</v>
          </cell>
          <cell r="E4285">
            <v>0</v>
          </cell>
          <cell r="F4285">
            <v>0</v>
          </cell>
          <cell r="G4285">
            <v>0</v>
          </cell>
          <cell r="H4285" t="str">
            <v>Representante Legal del Contratista o su Apoderado</v>
          </cell>
          <cell r="I4285">
            <v>0</v>
          </cell>
          <cell r="J4285">
            <v>0</v>
          </cell>
          <cell r="K4285">
            <v>0</v>
          </cell>
          <cell r="L4285">
            <v>0</v>
          </cell>
          <cell r="M4285">
            <v>0</v>
          </cell>
          <cell r="N4285">
            <v>0</v>
          </cell>
          <cell r="O4285">
            <v>0</v>
          </cell>
          <cell r="P4285">
            <v>0</v>
          </cell>
          <cell r="Q4285">
            <v>0</v>
          </cell>
        </row>
        <row r="4286">
          <cell r="C4286">
            <v>0</v>
          </cell>
          <cell r="D4286">
            <v>0</v>
          </cell>
          <cell r="E4286">
            <v>0</v>
          </cell>
          <cell r="F4286">
            <v>0</v>
          </cell>
          <cell r="G4286">
            <v>0</v>
          </cell>
          <cell r="H4286" t="str">
            <v>Matricula No. :</v>
          </cell>
          <cell r="I4286">
            <v>0</v>
          </cell>
          <cell r="J4286">
            <v>0</v>
          </cell>
          <cell r="K4286">
            <v>0</v>
          </cell>
          <cell r="L4286">
            <v>0</v>
          </cell>
          <cell r="M4286">
            <v>0</v>
          </cell>
          <cell r="N4286">
            <v>0</v>
          </cell>
          <cell r="O4286">
            <v>0</v>
          </cell>
          <cell r="P4286">
            <v>0</v>
          </cell>
          <cell r="Q4286">
            <v>0</v>
          </cell>
        </row>
        <row r="4287">
          <cell r="C4287">
            <v>0</v>
          </cell>
          <cell r="D4287">
            <v>0</v>
          </cell>
          <cell r="E4287">
            <v>0</v>
          </cell>
          <cell r="F4287">
            <v>0</v>
          </cell>
          <cell r="G4287">
            <v>0</v>
          </cell>
          <cell r="H4287" t="str">
            <v xml:space="preserve"> </v>
          </cell>
          <cell r="I4287">
            <v>0</v>
          </cell>
          <cell r="J4287">
            <v>0</v>
          </cell>
          <cell r="K4287">
            <v>0</v>
          </cell>
          <cell r="L4287">
            <v>0</v>
          </cell>
          <cell r="M4287">
            <v>0</v>
          </cell>
          <cell r="N4287">
            <v>0</v>
          </cell>
          <cell r="O4287">
            <v>0</v>
          </cell>
          <cell r="P4287">
            <v>0</v>
          </cell>
          <cell r="Q4287">
            <v>0</v>
          </cell>
        </row>
        <row r="4288">
          <cell r="C4288" t="str">
            <v>OBSERVACIONES INTERVENTORÍA</v>
          </cell>
          <cell r="D4288">
            <v>0</v>
          </cell>
          <cell r="E4288">
            <v>0</v>
          </cell>
          <cell r="F4288">
            <v>0</v>
          </cell>
          <cell r="G4288">
            <v>0</v>
          </cell>
          <cell r="H4288">
            <v>0</v>
          </cell>
          <cell r="I4288">
            <v>0</v>
          </cell>
          <cell r="J4288">
            <v>0</v>
          </cell>
          <cell r="K4288">
            <v>0</v>
          </cell>
          <cell r="L4288">
            <v>0</v>
          </cell>
          <cell r="M4288">
            <v>0</v>
          </cell>
          <cell r="N4288">
            <v>0</v>
          </cell>
          <cell r="O4288">
            <v>0</v>
          </cell>
          <cell r="P4288">
            <v>0</v>
          </cell>
          <cell r="Q4288">
            <v>0</v>
          </cell>
        </row>
        <row r="4289">
          <cell r="C4289">
            <v>0</v>
          </cell>
          <cell r="D4289">
            <v>0</v>
          </cell>
          <cell r="E4289">
            <v>0</v>
          </cell>
          <cell r="F4289">
            <v>0</v>
          </cell>
          <cell r="G4289">
            <v>0</v>
          </cell>
          <cell r="H4289">
            <v>0</v>
          </cell>
          <cell r="I4289">
            <v>0</v>
          </cell>
          <cell r="J4289">
            <v>0</v>
          </cell>
          <cell r="K4289">
            <v>0</v>
          </cell>
          <cell r="L4289">
            <v>0</v>
          </cell>
          <cell r="M4289">
            <v>0</v>
          </cell>
          <cell r="N4289">
            <v>0</v>
          </cell>
          <cell r="O4289">
            <v>0</v>
          </cell>
          <cell r="P4289">
            <v>0</v>
          </cell>
          <cell r="Q4289">
            <v>0</v>
          </cell>
        </row>
        <row r="4290">
          <cell r="C4290">
            <v>0</v>
          </cell>
          <cell r="D4290">
            <v>0</v>
          </cell>
          <cell r="E4290">
            <v>0</v>
          </cell>
          <cell r="F4290">
            <v>0</v>
          </cell>
          <cell r="G4290">
            <v>0</v>
          </cell>
          <cell r="H4290">
            <v>0</v>
          </cell>
          <cell r="I4290">
            <v>0</v>
          </cell>
          <cell r="J4290">
            <v>0</v>
          </cell>
          <cell r="K4290">
            <v>0</v>
          </cell>
          <cell r="L4290">
            <v>0</v>
          </cell>
          <cell r="M4290">
            <v>0</v>
          </cell>
          <cell r="N4290">
            <v>0</v>
          </cell>
          <cell r="O4290">
            <v>0</v>
          </cell>
          <cell r="P4290">
            <v>0</v>
          </cell>
          <cell r="Q4290">
            <v>0</v>
          </cell>
        </row>
        <row r="4291">
          <cell r="C4291">
            <v>0</v>
          </cell>
          <cell r="D4291">
            <v>0</v>
          </cell>
          <cell r="E4291">
            <v>0</v>
          </cell>
          <cell r="F4291">
            <v>0</v>
          </cell>
          <cell r="G4291">
            <v>0</v>
          </cell>
          <cell r="H4291">
            <v>0</v>
          </cell>
          <cell r="I4291">
            <v>0</v>
          </cell>
          <cell r="J4291">
            <v>0</v>
          </cell>
          <cell r="K4291">
            <v>0</v>
          </cell>
          <cell r="L4291">
            <v>0</v>
          </cell>
          <cell r="M4291">
            <v>0</v>
          </cell>
          <cell r="N4291">
            <v>0</v>
          </cell>
          <cell r="O4291">
            <v>0</v>
          </cell>
          <cell r="P4291">
            <v>0</v>
          </cell>
          <cell r="Q4291">
            <v>0</v>
          </cell>
        </row>
        <row r="4292">
          <cell r="C4292" t="str">
            <v>APROBACIÓN POR INTERVENTORÍA</v>
          </cell>
          <cell r="D4292">
            <v>0</v>
          </cell>
          <cell r="E4292">
            <v>0</v>
          </cell>
          <cell r="F4292">
            <v>0</v>
          </cell>
          <cell r="G4292">
            <v>0</v>
          </cell>
          <cell r="H4292">
            <v>0</v>
          </cell>
          <cell r="I4292">
            <v>0</v>
          </cell>
          <cell r="J4292">
            <v>0</v>
          </cell>
          <cell r="K4292">
            <v>0</v>
          </cell>
          <cell r="L4292">
            <v>0</v>
          </cell>
          <cell r="M4292">
            <v>0</v>
          </cell>
          <cell r="N4292">
            <v>0</v>
          </cell>
          <cell r="O4292">
            <v>0</v>
          </cell>
          <cell r="P4292">
            <v>0</v>
          </cell>
          <cell r="Q4292">
            <v>0</v>
          </cell>
        </row>
        <row r="4293">
          <cell r="C4293"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4293">
            <v>0</v>
          </cell>
          <cell r="E4293">
            <v>0</v>
          </cell>
          <cell r="F4293">
            <v>0</v>
          </cell>
          <cell r="G4293">
            <v>0</v>
          </cell>
          <cell r="H4293">
            <v>0</v>
          </cell>
          <cell r="I4293">
            <v>0</v>
          </cell>
          <cell r="J4293">
            <v>0</v>
          </cell>
          <cell r="K4293">
            <v>0</v>
          </cell>
          <cell r="L4293">
            <v>0</v>
          </cell>
          <cell r="M4293">
            <v>0</v>
          </cell>
          <cell r="N4293">
            <v>0</v>
          </cell>
          <cell r="O4293">
            <v>0</v>
          </cell>
          <cell r="P4293">
            <v>0</v>
          </cell>
          <cell r="Q4293">
            <v>0</v>
          </cell>
        </row>
        <row r="4294">
          <cell r="C4294">
            <v>0</v>
          </cell>
          <cell r="D4294">
            <v>0</v>
          </cell>
          <cell r="E4294">
            <v>0</v>
          </cell>
          <cell r="F4294">
            <v>0</v>
          </cell>
          <cell r="G4294">
            <v>0</v>
          </cell>
          <cell r="H4294">
            <v>0</v>
          </cell>
          <cell r="I4294">
            <v>0</v>
          </cell>
          <cell r="J4294">
            <v>0</v>
          </cell>
          <cell r="K4294">
            <v>0</v>
          </cell>
          <cell r="L4294">
            <v>0</v>
          </cell>
          <cell r="M4294">
            <v>0</v>
          </cell>
          <cell r="N4294">
            <v>0</v>
          </cell>
          <cell r="O4294">
            <v>0</v>
          </cell>
          <cell r="P4294">
            <v>0</v>
          </cell>
          <cell r="Q4294">
            <v>0</v>
          </cell>
        </row>
        <row r="4295">
          <cell r="C4295"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4295">
            <v>0</v>
          </cell>
          <cell r="E4295">
            <v>0</v>
          </cell>
          <cell r="F4295">
            <v>0</v>
          </cell>
          <cell r="G4295">
            <v>0</v>
          </cell>
          <cell r="H4295">
            <v>0</v>
          </cell>
          <cell r="I4295">
            <v>0</v>
          </cell>
          <cell r="J4295">
            <v>0</v>
          </cell>
          <cell r="K4295">
            <v>0</v>
          </cell>
          <cell r="L4295">
            <v>0</v>
          </cell>
          <cell r="M4295">
            <v>0</v>
          </cell>
          <cell r="N4295">
            <v>0</v>
          </cell>
          <cell r="O4295">
            <v>0</v>
          </cell>
          <cell r="P4295">
            <v>0</v>
          </cell>
          <cell r="Q4295">
            <v>0</v>
          </cell>
        </row>
        <row r="4296">
          <cell r="C4296">
            <v>0</v>
          </cell>
          <cell r="D4296">
            <v>0</v>
          </cell>
          <cell r="E4296">
            <v>0</v>
          </cell>
          <cell r="F4296">
            <v>0</v>
          </cell>
          <cell r="G4296">
            <v>0</v>
          </cell>
          <cell r="H4296">
            <v>0</v>
          </cell>
          <cell r="I4296">
            <v>0</v>
          </cell>
          <cell r="J4296">
            <v>0</v>
          </cell>
          <cell r="K4296">
            <v>0</v>
          </cell>
          <cell r="L4296">
            <v>0</v>
          </cell>
          <cell r="M4296">
            <v>0</v>
          </cell>
          <cell r="N4296">
            <v>0</v>
          </cell>
          <cell r="O4296">
            <v>0</v>
          </cell>
          <cell r="P4296">
            <v>0</v>
          </cell>
          <cell r="Q4296">
            <v>0</v>
          </cell>
        </row>
        <row r="4297">
          <cell r="C4297">
            <v>0</v>
          </cell>
          <cell r="D4297">
            <v>0</v>
          </cell>
          <cell r="E4297">
            <v>0</v>
          </cell>
          <cell r="F4297">
            <v>0</v>
          </cell>
          <cell r="G4297">
            <v>0</v>
          </cell>
          <cell r="H4297">
            <v>0</v>
          </cell>
          <cell r="I4297">
            <v>0</v>
          </cell>
          <cell r="J4297">
            <v>0</v>
          </cell>
          <cell r="K4297">
            <v>0</v>
          </cell>
          <cell r="L4297">
            <v>0</v>
          </cell>
          <cell r="M4297">
            <v>0</v>
          </cell>
          <cell r="N4297">
            <v>0</v>
          </cell>
          <cell r="O4297">
            <v>0</v>
          </cell>
          <cell r="P4297">
            <v>0</v>
          </cell>
          <cell r="Q4297">
            <v>0</v>
          </cell>
        </row>
        <row r="4298">
          <cell r="C4298">
            <v>0</v>
          </cell>
          <cell r="D4298">
            <v>0</v>
          </cell>
          <cell r="E4298">
            <v>0</v>
          </cell>
          <cell r="F4298">
            <v>0</v>
          </cell>
          <cell r="G4298">
            <v>0</v>
          </cell>
          <cell r="H4298" t="str">
            <v>Firma</v>
          </cell>
          <cell r="I4298">
            <v>0</v>
          </cell>
          <cell r="J4298">
            <v>0</v>
          </cell>
          <cell r="K4298">
            <v>0</v>
          </cell>
          <cell r="L4298">
            <v>0</v>
          </cell>
          <cell r="M4298">
            <v>0</v>
          </cell>
          <cell r="N4298">
            <v>0</v>
          </cell>
          <cell r="O4298">
            <v>0</v>
          </cell>
          <cell r="P4298">
            <v>0</v>
          </cell>
          <cell r="Q4298">
            <v>0</v>
          </cell>
        </row>
        <row r="4299">
          <cell r="C4299">
            <v>0</v>
          </cell>
          <cell r="D4299">
            <v>0</v>
          </cell>
          <cell r="E4299">
            <v>0</v>
          </cell>
          <cell r="F4299">
            <v>0</v>
          </cell>
          <cell r="G4299">
            <v>0</v>
          </cell>
          <cell r="H4299" t="str">
            <v>Nombre:</v>
          </cell>
          <cell r="I4299">
            <v>0</v>
          </cell>
          <cell r="J4299">
            <v>0</v>
          </cell>
          <cell r="K4299">
            <v>0</v>
          </cell>
          <cell r="L4299">
            <v>0</v>
          </cell>
          <cell r="M4299">
            <v>0</v>
          </cell>
          <cell r="N4299">
            <v>0</v>
          </cell>
          <cell r="O4299">
            <v>0</v>
          </cell>
          <cell r="P4299">
            <v>0</v>
          </cell>
          <cell r="Q4299">
            <v>0</v>
          </cell>
        </row>
        <row r="4300">
          <cell r="C4300">
            <v>0</v>
          </cell>
          <cell r="D4300">
            <v>0</v>
          </cell>
          <cell r="E4300">
            <v>0</v>
          </cell>
          <cell r="F4300">
            <v>0</v>
          </cell>
          <cell r="G4300">
            <v>0</v>
          </cell>
          <cell r="H4300" t="str">
            <v>Representante Legal del Interventor o su Apoderado</v>
          </cell>
          <cell r="I4300">
            <v>0</v>
          </cell>
          <cell r="J4300">
            <v>0</v>
          </cell>
          <cell r="K4300">
            <v>0</v>
          </cell>
          <cell r="L4300">
            <v>0</v>
          </cell>
          <cell r="M4300">
            <v>0</v>
          </cell>
          <cell r="N4300">
            <v>0</v>
          </cell>
          <cell r="O4300">
            <v>0</v>
          </cell>
          <cell r="P4300">
            <v>0</v>
          </cell>
          <cell r="Q4300">
            <v>0</v>
          </cell>
        </row>
        <row r="4301">
          <cell r="C4301">
            <v>0</v>
          </cell>
          <cell r="D4301">
            <v>0</v>
          </cell>
          <cell r="E4301">
            <v>0</v>
          </cell>
          <cell r="F4301">
            <v>0</v>
          </cell>
          <cell r="G4301">
            <v>0</v>
          </cell>
          <cell r="H4301" t="str">
            <v>Matricula No. :</v>
          </cell>
          <cell r="I4301">
            <v>0</v>
          </cell>
          <cell r="J4301">
            <v>0</v>
          </cell>
          <cell r="K4301">
            <v>0</v>
          </cell>
          <cell r="L4301">
            <v>0</v>
          </cell>
          <cell r="M4301">
            <v>0</v>
          </cell>
          <cell r="N4301">
            <v>0</v>
          </cell>
          <cell r="O4301">
            <v>0</v>
          </cell>
          <cell r="P4301">
            <v>0</v>
          </cell>
          <cell r="Q4301">
            <v>0</v>
          </cell>
        </row>
        <row r="4302">
          <cell r="C4302">
            <v>0</v>
          </cell>
          <cell r="D4302">
            <v>0</v>
          </cell>
          <cell r="E4302">
            <v>0</v>
          </cell>
          <cell r="F4302">
            <v>0</v>
          </cell>
          <cell r="G4302">
            <v>0</v>
          </cell>
          <cell r="H4302">
            <v>0</v>
          </cell>
          <cell r="I4302">
            <v>0</v>
          </cell>
          <cell r="J4302">
            <v>0</v>
          </cell>
          <cell r="K4302">
            <v>0</v>
          </cell>
          <cell r="L4302">
            <v>0</v>
          </cell>
          <cell r="M4302">
            <v>0</v>
          </cell>
          <cell r="N4302">
            <v>0</v>
          </cell>
          <cell r="O4302">
            <v>0</v>
          </cell>
          <cell r="P4302">
            <v>0</v>
          </cell>
          <cell r="Q4302">
            <v>0</v>
          </cell>
        </row>
        <row r="4303">
          <cell r="C4303">
            <v>0</v>
          </cell>
          <cell r="D4303">
            <v>0</v>
          </cell>
          <cell r="E4303">
            <v>0</v>
          </cell>
          <cell r="F4303">
            <v>0</v>
          </cell>
          <cell r="G4303">
            <v>0</v>
          </cell>
          <cell r="H4303">
            <v>0</v>
          </cell>
          <cell r="I4303">
            <v>0</v>
          </cell>
          <cell r="J4303">
            <v>0</v>
          </cell>
          <cell r="K4303">
            <v>0</v>
          </cell>
          <cell r="L4303">
            <v>0</v>
          </cell>
          <cell r="M4303">
            <v>0</v>
          </cell>
          <cell r="N4303">
            <v>0</v>
          </cell>
          <cell r="O4303">
            <v>0</v>
          </cell>
          <cell r="P4303">
            <v>0</v>
          </cell>
          <cell r="Q4303">
            <v>0</v>
          </cell>
        </row>
        <row r="4305">
          <cell r="C4305">
            <v>0</v>
          </cell>
          <cell r="D4305">
            <v>0</v>
          </cell>
          <cell r="E4305">
            <v>0</v>
          </cell>
          <cell r="F4305">
            <v>0</v>
          </cell>
          <cell r="G4305">
            <v>0</v>
          </cell>
          <cell r="H4305">
            <v>0</v>
          </cell>
          <cell r="I4305">
            <v>0</v>
          </cell>
          <cell r="J4305">
            <v>0</v>
          </cell>
          <cell r="K4305">
            <v>0</v>
          </cell>
          <cell r="L4305">
            <v>0</v>
          </cell>
          <cell r="M4305">
            <v>0</v>
          </cell>
          <cell r="N4305">
            <v>0</v>
          </cell>
          <cell r="O4305">
            <v>0</v>
          </cell>
          <cell r="P4305">
            <v>0</v>
          </cell>
          <cell r="Q4305">
            <v>0</v>
          </cell>
        </row>
        <row r="4306">
          <cell r="C4306" t="str">
            <v>Formulario 1 - Propuesta económica  - Documento tipo de selección abreviada de menor cuantía - versión 2</v>
          </cell>
          <cell r="D4306">
            <v>0</v>
          </cell>
          <cell r="E4306">
            <v>0</v>
          </cell>
          <cell r="F4306">
            <v>0</v>
          </cell>
          <cell r="G4306">
            <v>0</v>
          </cell>
          <cell r="H4306">
            <v>0</v>
          </cell>
          <cell r="I4306">
            <v>0</v>
          </cell>
          <cell r="J4306">
            <v>0</v>
          </cell>
          <cell r="K4306">
            <v>0</v>
          </cell>
          <cell r="L4306">
            <v>0</v>
          </cell>
          <cell r="M4306">
            <v>0</v>
          </cell>
          <cell r="N4306">
            <v>0</v>
          </cell>
          <cell r="O4306">
            <v>0</v>
          </cell>
          <cell r="P4306">
            <v>0</v>
          </cell>
          <cell r="Q4306">
            <v>0</v>
          </cell>
        </row>
        <row r="4307">
          <cell r="C4307" t="str">
            <v>Código</v>
          </cell>
          <cell r="D4307" t="str">
            <v>CCE-EICP-FM-25</v>
          </cell>
          <cell r="E4307" t="str">
            <v>Versión</v>
          </cell>
          <cell r="F4307">
            <v>2</v>
          </cell>
          <cell r="G4307">
            <v>0</v>
          </cell>
          <cell r="H4307">
            <v>0</v>
          </cell>
          <cell r="I4307">
            <v>0</v>
          </cell>
          <cell r="J4307">
            <v>0</v>
          </cell>
          <cell r="K4307">
            <v>0</v>
          </cell>
          <cell r="L4307">
            <v>0</v>
          </cell>
          <cell r="M4307">
            <v>0</v>
          </cell>
          <cell r="N4307">
            <v>0</v>
          </cell>
          <cell r="O4307">
            <v>0</v>
          </cell>
          <cell r="P4307">
            <v>0</v>
          </cell>
          <cell r="Q4307">
            <v>0</v>
          </cell>
        </row>
        <row r="4308">
          <cell r="C4308">
            <v>0</v>
          </cell>
          <cell r="D4308">
            <v>0</v>
          </cell>
          <cell r="E4308">
            <v>0</v>
          </cell>
          <cell r="F4308">
            <v>0</v>
          </cell>
          <cell r="G4308">
            <v>0</v>
          </cell>
          <cell r="H4308">
            <v>0</v>
          </cell>
          <cell r="I4308">
            <v>0</v>
          </cell>
          <cell r="J4308">
            <v>0</v>
          </cell>
          <cell r="K4308">
            <v>0</v>
          </cell>
          <cell r="L4308">
            <v>0</v>
          </cell>
          <cell r="M4308">
            <v>0</v>
          </cell>
          <cell r="N4308">
            <v>0</v>
          </cell>
          <cell r="O4308">
            <v>0</v>
          </cell>
          <cell r="P4308">
            <v>0</v>
          </cell>
          <cell r="Q4308">
            <v>0</v>
          </cell>
        </row>
        <row r="4309">
          <cell r="C4309" t="str">
            <v>[La entidad podrá utilizar este formato para la presentación de los análisis de precios unitarios el contratista en la oportunidad prevista en el numeral 8.1. del Documento Base]</v>
          </cell>
          <cell r="D4309">
            <v>0</v>
          </cell>
          <cell r="E4309">
            <v>0</v>
          </cell>
          <cell r="F4309">
            <v>0</v>
          </cell>
          <cell r="G4309">
            <v>0</v>
          </cell>
          <cell r="H4309">
            <v>0</v>
          </cell>
          <cell r="I4309">
            <v>0</v>
          </cell>
          <cell r="J4309">
            <v>0</v>
          </cell>
          <cell r="K4309">
            <v>0</v>
          </cell>
          <cell r="L4309">
            <v>0</v>
          </cell>
          <cell r="M4309">
            <v>0</v>
          </cell>
          <cell r="N4309">
            <v>0</v>
          </cell>
          <cell r="O4309">
            <v>0</v>
          </cell>
          <cell r="P4309">
            <v>0</v>
          </cell>
          <cell r="Q4309">
            <v>0</v>
          </cell>
        </row>
        <row r="4310">
          <cell r="C4310">
            <v>0</v>
          </cell>
          <cell r="D4310">
            <v>0</v>
          </cell>
          <cell r="E4310">
            <v>0</v>
          </cell>
          <cell r="F4310">
            <v>0</v>
          </cell>
          <cell r="G4310">
            <v>0</v>
          </cell>
          <cell r="H4310">
            <v>0</v>
          </cell>
          <cell r="I4310">
            <v>0</v>
          </cell>
          <cell r="J4310">
            <v>0</v>
          </cell>
          <cell r="K4310">
            <v>0</v>
          </cell>
          <cell r="L4310">
            <v>0</v>
          </cell>
          <cell r="M4310">
            <v>0</v>
          </cell>
          <cell r="N4310">
            <v>0</v>
          </cell>
          <cell r="O4310">
            <v>0</v>
          </cell>
          <cell r="P4310">
            <v>0</v>
          </cell>
          <cell r="Q4310">
            <v>0</v>
          </cell>
        </row>
        <row r="4311">
          <cell r="C4311">
            <v>0</v>
          </cell>
          <cell r="D4311">
            <v>0</v>
          </cell>
          <cell r="E4311">
            <v>0</v>
          </cell>
          <cell r="F4311">
            <v>0</v>
          </cell>
          <cell r="G4311">
            <v>0</v>
          </cell>
          <cell r="H4311">
            <v>0</v>
          </cell>
          <cell r="I4311">
            <v>0</v>
          </cell>
          <cell r="J4311">
            <v>0</v>
          </cell>
          <cell r="K4311">
            <v>0</v>
          </cell>
          <cell r="L4311">
            <v>0</v>
          </cell>
          <cell r="M4311">
            <v>0</v>
          </cell>
          <cell r="N4311">
            <v>0</v>
          </cell>
          <cell r="O4311">
            <v>0</v>
          </cell>
          <cell r="P4311">
            <v>0</v>
          </cell>
          <cell r="Q4311">
            <v>0</v>
          </cell>
        </row>
        <row r="4312">
          <cell r="C4312">
            <v>0</v>
          </cell>
          <cell r="D4312" t="str">
            <v>MUNICIPIO DE CONCORDIA, ANTIOQUIA</v>
          </cell>
          <cell r="E4312">
            <v>0</v>
          </cell>
          <cell r="F4312">
            <v>0</v>
          </cell>
          <cell r="G4312">
            <v>0</v>
          </cell>
          <cell r="H4312">
            <v>0</v>
          </cell>
          <cell r="I4312">
            <v>0</v>
          </cell>
          <cell r="J4312">
            <v>0</v>
          </cell>
          <cell r="K4312">
            <v>0</v>
          </cell>
          <cell r="L4312">
            <v>0</v>
          </cell>
          <cell r="M4312">
            <v>0</v>
          </cell>
          <cell r="N4312">
            <v>0</v>
          </cell>
          <cell r="O4312">
            <v>0</v>
          </cell>
          <cell r="P4312">
            <v>0</v>
          </cell>
          <cell r="Q4312">
            <v>0</v>
          </cell>
        </row>
        <row r="4313">
          <cell r="C4313">
            <v>0</v>
          </cell>
          <cell r="D4313">
            <v>0</v>
          </cell>
          <cell r="E4313">
            <v>0</v>
          </cell>
          <cell r="F4313">
            <v>0</v>
          </cell>
          <cell r="G4313">
            <v>0</v>
          </cell>
          <cell r="H4313">
            <v>0</v>
          </cell>
          <cell r="I4313">
            <v>0</v>
          </cell>
          <cell r="J4313">
            <v>0</v>
          </cell>
          <cell r="K4313">
            <v>0</v>
          </cell>
          <cell r="L4313" t="str">
            <v>VERSIÓN</v>
          </cell>
          <cell r="M4313">
            <v>0</v>
          </cell>
          <cell r="N4313">
            <v>0</v>
          </cell>
          <cell r="O4313">
            <v>0</v>
          </cell>
          <cell r="P4313">
            <v>0</v>
          </cell>
          <cell r="Q4313">
            <v>0</v>
          </cell>
        </row>
        <row r="4314">
          <cell r="C4314">
            <v>0</v>
          </cell>
          <cell r="D4314" t="str">
            <v xml:space="preserve">[NÚMERO DEL PROCESO] </v>
          </cell>
          <cell r="E4314">
            <v>0</v>
          </cell>
          <cell r="F4314">
            <v>0</v>
          </cell>
          <cell r="G4314">
            <v>0</v>
          </cell>
          <cell r="H4314">
            <v>0</v>
          </cell>
          <cell r="I4314">
            <v>0</v>
          </cell>
          <cell r="J4314">
            <v>0</v>
          </cell>
          <cell r="K4314">
            <v>0</v>
          </cell>
          <cell r="L4314">
            <v>0</v>
          </cell>
          <cell r="M4314">
            <v>0</v>
          </cell>
          <cell r="N4314">
            <v>0</v>
          </cell>
          <cell r="O4314">
            <v>0</v>
          </cell>
          <cell r="P4314">
            <v>0</v>
          </cell>
          <cell r="Q4314">
            <v>0</v>
          </cell>
        </row>
        <row r="4315">
          <cell r="C4315">
            <v>0</v>
          </cell>
          <cell r="D4315">
            <v>0</v>
          </cell>
          <cell r="E4315">
            <v>0</v>
          </cell>
          <cell r="F4315">
            <v>0</v>
          </cell>
          <cell r="G4315">
            <v>0</v>
          </cell>
          <cell r="H4315">
            <v>0</v>
          </cell>
          <cell r="I4315">
            <v>0</v>
          </cell>
          <cell r="J4315">
            <v>0</v>
          </cell>
          <cell r="K4315">
            <v>0</v>
          </cell>
          <cell r="L4315" t="str">
            <v>PÁGINA</v>
          </cell>
          <cell r="M4315">
            <v>1</v>
          </cell>
          <cell r="N4315" t="str">
            <v>DE</v>
          </cell>
          <cell r="O4315">
            <v>1</v>
          </cell>
          <cell r="P4315">
            <v>0</v>
          </cell>
          <cell r="Q4315">
            <v>0</v>
          </cell>
        </row>
        <row r="4316">
          <cell r="C4316">
            <v>0</v>
          </cell>
          <cell r="D4316" t="str">
            <v xml:space="preserve">ANALISIS DE PRECIOS UNITARIOS </v>
          </cell>
          <cell r="E4316">
            <v>0</v>
          </cell>
          <cell r="F4316">
            <v>0</v>
          </cell>
          <cell r="G4316">
            <v>0</v>
          </cell>
          <cell r="H4316">
            <v>0</v>
          </cell>
          <cell r="I4316">
            <v>0</v>
          </cell>
          <cell r="J4316">
            <v>0</v>
          </cell>
          <cell r="K4316">
            <v>0</v>
          </cell>
          <cell r="L4316">
            <v>0</v>
          </cell>
          <cell r="M4316">
            <v>0</v>
          </cell>
          <cell r="N4316">
            <v>0</v>
          </cell>
          <cell r="O4316">
            <v>0</v>
          </cell>
          <cell r="P4316">
            <v>0</v>
          </cell>
          <cell r="Q4316">
            <v>0</v>
          </cell>
        </row>
        <row r="4317">
          <cell r="C4317">
            <v>0</v>
          </cell>
          <cell r="D4317">
            <v>0</v>
          </cell>
          <cell r="E4317">
            <v>0</v>
          </cell>
          <cell r="F4317">
            <v>0</v>
          </cell>
          <cell r="G4317">
            <v>0</v>
          </cell>
          <cell r="H4317">
            <v>0</v>
          </cell>
          <cell r="I4317">
            <v>0</v>
          </cell>
          <cell r="J4317">
            <v>0</v>
          </cell>
          <cell r="K4317">
            <v>0</v>
          </cell>
          <cell r="L4317">
            <v>0</v>
          </cell>
          <cell r="M4317">
            <v>0</v>
          </cell>
          <cell r="N4317">
            <v>0</v>
          </cell>
          <cell r="O4317">
            <v>0</v>
          </cell>
          <cell r="P4317">
            <v>0</v>
          </cell>
          <cell r="Q4317">
            <v>0</v>
          </cell>
        </row>
        <row r="4318">
          <cell r="C4318">
            <v>0</v>
          </cell>
          <cell r="D4318">
            <v>0</v>
          </cell>
          <cell r="E4318">
            <v>0</v>
          </cell>
          <cell r="F4318">
            <v>0</v>
          </cell>
          <cell r="G4318">
            <v>0</v>
          </cell>
          <cell r="H4318">
            <v>0</v>
          </cell>
          <cell r="I4318">
            <v>0</v>
          </cell>
          <cell r="J4318">
            <v>0</v>
          </cell>
          <cell r="K4318">
            <v>0</v>
          </cell>
          <cell r="L4318" t="str">
            <v>FECHA</v>
          </cell>
          <cell r="M4318" t="str">
            <v>DD</v>
          </cell>
          <cell r="N4318" t="str">
            <v>MM</v>
          </cell>
          <cell r="O4318" t="str">
            <v>AA</v>
          </cell>
          <cell r="P4318">
            <v>0</v>
          </cell>
          <cell r="Q4318">
            <v>0</v>
          </cell>
        </row>
        <row r="4319">
          <cell r="C4319">
            <v>0</v>
          </cell>
          <cell r="D4319">
            <v>0</v>
          </cell>
          <cell r="E4319">
            <v>0</v>
          </cell>
          <cell r="F4319">
            <v>0</v>
          </cell>
          <cell r="G4319">
            <v>0</v>
          </cell>
          <cell r="H4319">
            <v>0</v>
          </cell>
          <cell r="I4319">
            <v>0</v>
          </cell>
          <cell r="J4319">
            <v>0</v>
          </cell>
          <cell r="K4319">
            <v>0</v>
          </cell>
          <cell r="L4319">
            <v>0</v>
          </cell>
          <cell r="M4319">
            <v>8</v>
          </cell>
          <cell r="N4319">
            <v>5</v>
          </cell>
          <cell r="O4319">
            <v>2023</v>
          </cell>
          <cell r="P4319">
            <v>0</v>
          </cell>
          <cell r="Q4319">
            <v>0</v>
          </cell>
        </row>
        <row r="4320">
          <cell r="C4320" t="str">
            <v>ITEMS DE LA PROPUESTA ECONÓMICA</v>
          </cell>
          <cell r="D4320">
            <v>0</v>
          </cell>
          <cell r="E4320">
            <v>0</v>
          </cell>
          <cell r="F4320">
            <v>0</v>
          </cell>
          <cell r="G4320">
            <v>0</v>
          </cell>
          <cell r="H4320">
            <v>0</v>
          </cell>
          <cell r="I4320" t="str">
            <v>ITEMS NO PREVISTOS</v>
          </cell>
          <cell r="J4320">
            <v>0</v>
          </cell>
          <cell r="K4320">
            <v>0</v>
          </cell>
          <cell r="L4320">
            <v>0</v>
          </cell>
          <cell r="M4320">
            <v>0</v>
          </cell>
          <cell r="N4320">
            <v>0</v>
          </cell>
          <cell r="O4320">
            <v>0</v>
          </cell>
          <cell r="P4320">
            <v>0</v>
          </cell>
          <cell r="Q4320">
            <v>0</v>
          </cell>
        </row>
        <row r="4321">
          <cell r="C4321">
            <v>0</v>
          </cell>
          <cell r="D4321">
            <v>0</v>
          </cell>
          <cell r="E4321">
            <v>0</v>
          </cell>
          <cell r="F4321">
            <v>0</v>
          </cell>
          <cell r="G4321">
            <v>0</v>
          </cell>
          <cell r="H4321">
            <v>0</v>
          </cell>
          <cell r="I4321">
            <v>0</v>
          </cell>
          <cell r="J4321">
            <v>0</v>
          </cell>
          <cell r="K4321">
            <v>0</v>
          </cell>
          <cell r="L4321">
            <v>0</v>
          </cell>
          <cell r="M4321">
            <v>0</v>
          </cell>
          <cell r="N4321">
            <v>0</v>
          </cell>
          <cell r="O4321">
            <v>0</v>
          </cell>
          <cell r="P4321">
            <v>0</v>
          </cell>
          <cell r="Q4321">
            <v>0</v>
          </cell>
        </row>
        <row r="4322">
          <cell r="C4322">
            <v>0</v>
          </cell>
          <cell r="D4322">
            <v>0</v>
          </cell>
          <cell r="E4322">
            <v>0</v>
          </cell>
          <cell r="F4322">
            <v>0</v>
          </cell>
          <cell r="G4322">
            <v>0</v>
          </cell>
          <cell r="H4322">
            <v>0</v>
          </cell>
          <cell r="I4322">
            <v>0</v>
          </cell>
          <cell r="J4322">
            <v>0</v>
          </cell>
          <cell r="K4322">
            <v>0</v>
          </cell>
          <cell r="L4322">
            <v>0</v>
          </cell>
          <cell r="M4322">
            <v>0</v>
          </cell>
          <cell r="N4322">
            <v>0</v>
          </cell>
          <cell r="O4322">
            <v>0</v>
          </cell>
          <cell r="P4322">
            <v>0</v>
          </cell>
          <cell r="Q4322">
            <v>0</v>
          </cell>
        </row>
        <row r="4323">
          <cell r="C4323">
            <v>0</v>
          </cell>
          <cell r="D4323">
            <v>0</v>
          </cell>
          <cell r="E4323">
            <v>0</v>
          </cell>
          <cell r="F4323">
            <v>0</v>
          </cell>
          <cell r="G4323">
            <v>0</v>
          </cell>
          <cell r="H4323">
            <v>0</v>
          </cell>
          <cell r="I4323">
            <v>0</v>
          </cell>
          <cell r="J4323">
            <v>0</v>
          </cell>
          <cell r="K4323">
            <v>0</v>
          </cell>
          <cell r="L4323">
            <v>0</v>
          </cell>
          <cell r="M4323">
            <v>0</v>
          </cell>
          <cell r="N4323">
            <v>0</v>
          </cell>
          <cell r="O4323">
            <v>0</v>
          </cell>
          <cell r="P4323">
            <v>0</v>
          </cell>
          <cell r="Q4323">
            <v>0</v>
          </cell>
        </row>
        <row r="4324">
          <cell r="C4324" t="str">
            <v>DATOS ESPECÍFICOS</v>
          </cell>
          <cell r="D4324">
            <v>0</v>
          </cell>
          <cell r="E4324">
            <v>0</v>
          </cell>
          <cell r="F4324">
            <v>0</v>
          </cell>
          <cell r="G4324">
            <v>0</v>
          </cell>
          <cell r="H4324">
            <v>0</v>
          </cell>
          <cell r="I4324">
            <v>0</v>
          </cell>
          <cell r="J4324">
            <v>0</v>
          </cell>
          <cell r="K4324">
            <v>0</v>
          </cell>
          <cell r="L4324">
            <v>0</v>
          </cell>
          <cell r="M4324">
            <v>0</v>
          </cell>
          <cell r="N4324">
            <v>0</v>
          </cell>
          <cell r="O4324">
            <v>0</v>
          </cell>
          <cell r="P4324">
            <v>0</v>
          </cell>
          <cell r="Q4324">
            <v>0</v>
          </cell>
        </row>
        <row r="4325">
          <cell r="C4325">
            <v>0</v>
          </cell>
          <cell r="D4325">
            <v>0</v>
          </cell>
          <cell r="E4325">
            <v>0</v>
          </cell>
          <cell r="F4325">
            <v>0</v>
          </cell>
          <cell r="G4325">
            <v>0</v>
          </cell>
          <cell r="H4325">
            <v>0</v>
          </cell>
          <cell r="I4325">
            <v>0</v>
          </cell>
          <cell r="J4325">
            <v>0</v>
          </cell>
          <cell r="K4325">
            <v>0</v>
          </cell>
          <cell r="L4325">
            <v>0</v>
          </cell>
          <cell r="M4325">
            <v>0</v>
          </cell>
          <cell r="N4325">
            <v>0</v>
          </cell>
          <cell r="O4325">
            <v>0</v>
          </cell>
          <cell r="P4325">
            <v>0</v>
          </cell>
          <cell r="Q4325">
            <v>0</v>
          </cell>
        </row>
        <row r="4326">
          <cell r="C4326" t="str">
            <v>ITEM</v>
          </cell>
          <cell r="D4326" t="str">
            <v>DESCRIPCIÓN</v>
          </cell>
          <cell r="E4326">
            <v>0</v>
          </cell>
          <cell r="F4326">
            <v>0</v>
          </cell>
          <cell r="G4326">
            <v>0</v>
          </cell>
          <cell r="H4326">
            <v>0</v>
          </cell>
          <cell r="I4326">
            <v>0</v>
          </cell>
          <cell r="J4326">
            <v>0</v>
          </cell>
          <cell r="K4326">
            <v>0</v>
          </cell>
          <cell r="L4326">
            <v>0</v>
          </cell>
          <cell r="M4326" t="str">
            <v>UNIDAD</v>
          </cell>
          <cell r="N4326">
            <v>0</v>
          </cell>
          <cell r="O4326" t="str">
            <v>CANTIDAD</v>
          </cell>
          <cell r="P4326">
            <v>0</v>
          </cell>
          <cell r="Q4326">
            <v>0</v>
          </cell>
        </row>
        <row r="4327">
          <cell r="C4327" t="str">
            <v>5.11.8</v>
          </cell>
          <cell r="D4327" t="str">
            <v>S.T.I de pintura por ambas caras tipo esmalte ACRILUX - PINTULUX  o similar sobre superficie interior y exterior de ventanas en madera; cuatro colores - tipo colonial según diseño, mínimo 2 manos o las que sean necesarias para obtener una superficie pareja y homogénea. incluye remoción de pintura existente mediante método térmico o químico, limpieza y preparación de la superficie a pintar mediante medios manuales, mantenimiento general, reposición de pasadores, delineación detallada de alas, marco, chaflanes, molduras y barrotes de ventanas.</v>
          </cell>
          <cell r="E4327">
            <v>0</v>
          </cell>
          <cell r="F4327">
            <v>0</v>
          </cell>
          <cell r="G4327">
            <v>0</v>
          </cell>
          <cell r="H4327">
            <v>0</v>
          </cell>
          <cell r="I4327">
            <v>0</v>
          </cell>
          <cell r="J4327">
            <v>0</v>
          </cell>
          <cell r="K4327">
            <v>0</v>
          </cell>
          <cell r="L4327">
            <v>0</v>
          </cell>
          <cell r="M4327" t="str">
            <v>u</v>
          </cell>
          <cell r="N4327">
            <v>0</v>
          </cell>
          <cell r="O4327">
            <v>1</v>
          </cell>
          <cell r="P4327">
            <v>0</v>
          </cell>
          <cell r="Q4327">
            <v>0</v>
          </cell>
          <cell r="R4327">
            <v>381508</v>
          </cell>
          <cell r="S4327">
            <v>491878</v>
          </cell>
          <cell r="T4327">
            <v>0.1638</v>
          </cell>
          <cell r="U4327">
            <v>0.28360000000000002</v>
          </cell>
          <cell r="V4327">
            <v>0</v>
          </cell>
          <cell r="W4327">
            <v>0.55259999999999998</v>
          </cell>
        </row>
        <row r="4328">
          <cell r="C4328" t="str">
            <v>I. EQUIPO</v>
          </cell>
          <cell r="D4328">
            <v>0</v>
          </cell>
          <cell r="E4328">
            <v>0</v>
          </cell>
          <cell r="F4328">
            <v>0</v>
          </cell>
          <cell r="G4328">
            <v>0</v>
          </cell>
          <cell r="H4328">
            <v>0</v>
          </cell>
          <cell r="I4328">
            <v>0</v>
          </cell>
          <cell r="J4328">
            <v>0</v>
          </cell>
          <cell r="K4328">
            <v>0</v>
          </cell>
          <cell r="L4328">
            <v>0</v>
          </cell>
          <cell r="M4328">
            <v>0</v>
          </cell>
          <cell r="N4328">
            <v>0</v>
          </cell>
          <cell r="O4328">
            <v>0</v>
          </cell>
          <cell r="P4328">
            <v>0</v>
          </cell>
          <cell r="Q4328">
            <v>0</v>
          </cell>
        </row>
        <row r="4329">
          <cell r="C4329">
            <v>0</v>
          </cell>
          <cell r="D4329">
            <v>0</v>
          </cell>
          <cell r="E4329">
            <v>0</v>
          </cell>
          <cell r="F4329">
            <v>0</v>
          </cell>
          <cell r="G4329">
            <v>0</v>
          </cell>
          <cell r="H4329">
            <v>0</v>
          </cell>
          <cell r="I4329">
            <v>0</v>
          </cell>
          <cell r="J4329">
            <v>0</v>
          </cell>
          <cell r="K4329">
            <v>0</v>
          </cell>
          <cell r="L4329">
            <v>0</v>
          </cell>
          <cell r="M4329">
            <v>0</v>
          </cell>
          <cell r="N4329">
            <v>0</v>
          </cell>
          <cell r="O4329">
            <v>0</v>
          </cell>
          <cell r="P4329">
            <v>0</v>
          </cell>
          <cell r="Q4329">
            <v>0</v>
          </cell>
        </row>
        <row r="4330">
          <cell r="C4330" t="str">
            <v>DESCRIPCIÓN</v>
          </cell>
          <cell r="D4330">
            <v>0</v>
          </cell>
          <cell r="E4330">
            <v>0</v>
          </cell>
          <cell r="F4330">
            <v>0</v>
          </cell>
          <cell r="G4330">
            <v>0</v>
          </cell>
          <cell r="H4330" t="str">
            <v>MARCA</v>
          </cell>
          <cell r="I4330">
            <v>0</v>
          </cell>
          <cell r="J4330" t="str">
            <v>TIPO</v>
          </cell>
          <cell r="K4330">
            <v>0</v>
          </cell>
          <cell r="L4330" t="str">
            <v>TARIFA/HORA</v>
          </cell>
          <cell r="M4330" t="str">
            <v>RENDIMIENTO</v>
          </cell>
          <cell r="N4330">
            <v>0</v>
          </cell>
          <cell r="O4330" t="str">
            <v>Vr. UNITARIO</v>
          </cell>
          <cell r="P4330">
            <v>0</v>
          </cell>
          <cell r="Q4330">
            <v>0</v>
          </cell>
        </row>
        <row r="4331">
          <cell r="C4331" t="str">
            <v>Sección completa de andamio (1.2m-1.5m) x 1.5 m. (+ 4 ruedas) Incluye transporte.</v>
          </cell>
          <cell r="D4331">
            <v>0</v>
          </cell>
          <cell r="E4331">
            <v>0</v>
          </cell>
          <cell r="F4331">
            <v>0</v>
          </cell>
          <cell r="G4331">
            <v>0</v>
          </cell>
          <cell r="H4331">
            <v>0</v>
          </cell>
          <cell r="I4331">
            <v>0</v>
          </cell>
          <cell r="J4331" t="str">
            <v>Dia</v>
          </cell>
          <cell r="K4331">
            <v>0</v>
          </cell>
          <cell r="L4331">
            <v>2565</v>
          </cell>
          <cell r="M4331">
            <v>0.24</v>
          </cell>
          <cell r="N4331">
            <v>0</v>
          </cell>
          <cell r="O4331">
            <v>10688</v>
          </cell>
          <cell r="P4331">
            <v>0</v>
          </cell>
          <cell r="Q4331">
            <v>0</v>
          </cell>
          <cell r="R4331">
            <v>4.17</v>
          </cell>
          <cell r="T4331" t="str">
            <v>Sección completa de andamio (1.2m-1.5m) x 1.5 m. (+ 4 ruedas) Incluye transporte.</v>
          </cell>
        </row>
        <row r="4332">
          <cell r="C4332" t="str">
            <v>Can zunchado en madera común de 5,0cmx20cmx3,0m (alquiler). Incluye transporte.</v>
          </cell>
          <cell r="D4332">
            <v>0</v>
          </cell>
          <cell r="E4332">
            <v>0</v>
          </cell>
          <cell r="F4332">
            <v>0</v>
          </cell>
          <cell r="G4332">
            <v>0</v>
          </cell>
          <cell r="H4332">
            <v>0</v>
          </cell>
          <cell r="I4332">
            <v>0</v>
          </cell>
          <cell r="J4332" t="str">
            <v>Dia</v>
          </cell>
          <cell r="K4332">
            <v>0</v>
          </cell>
          <cell r="L4332">
            <v>1500</v>
          </cell>
          <cell r="M4332">
            <v>0.6</v>
          </cell>
          <cell r="N4332">
            <v>0</v>
          </cell>
          <cell r="O4332">
            <v>2500</v>
          </cell>
          <cell r="P4332">
            <v>0</v>
          </cell>
          <cell r="Q4332">
            <v>0</v>
          </cell>
          <cell r="R4332">
            <v>1.67</v>
          </cell>
          <cell r="T4332" t="str">
            <v>Can zunchado en madera común de 5,0cmx20cmx3,0m (alquiler). Incluye transporte.</v>
          </cell>
        </row>
        <row r="4333">
          <cell r="C4333" t="str">
            <v>Pistola de calor Bosch GHG 180</v>
          </cell>
          <cell r="D4333">
            <v>0</v>
          </cell>
          <cell r="E4333">
            <v>0</v>
          </cell>
          <cell r="F4333">
            <v>0</v>
          </cell>
          <cell r="G4333">
            <v>0</v>
          </cell>
          <cell r="H4333">
            <v>0</v>
          </cell>
          <cell r="I4333">
            <v>0</v>
          </cell>
          <cell r="J4333" t="str">
            <v>Dia</v>
          </cell>
          <cell r="K4333">
            <v>0</v>
          </cell>
          <cell r="L4333">
            <v>46500</v>
          </cell>
          <cell r="M4333">
            <v>1.2</v>
          </cell>
          <cell r="N4333">
            <v>0</v>
          </cell>
          <cell r="O4333">
            <v>38750</v>
          </cell>
          <cell r="P4333">
            <v>0</v>
          </cell>
          <cell r="Q4333">
            <v>0</v>
          </cell>
          <cell r="R4333">
            <v>0.83</v>
          </cell>
          <cell r="T4333" t="str">
            <v>Pistola de calor Bosch GHG 180</v>
          </cell>
        </row>
        <row r="4334">
          <cell r="C4334" t="str">
            <v>Herramienta Menor (Como % de Mano de Obra)</v>
          </cell>
          <cell r="D4334">
            <v>0</v>
          </cell>
          <cell r="E4334">
            <v>0</v>
          </cell>
          <cell r="F4334">
            <v>0</v>
          </cell>
          <cell r="G4334">
            <v>0</v>
          </cell>
          <cell r="H4334">
            <v>0</v>
          </cell>
          <cell r="I4334">
            <v>0</v>
          </cell>
          <cell r="J4334" t="str">
            <v>Dia</v>
          </cell>
          <cell r="K4334">
            <v>0</v>
          </cell>
          <cell r="L4334">
            <v>210832</v>
          </cell>
          <cell r="M4334">
            <v>0.05</v>
          </cell>
          <cell r="N4334">
            <v>0</v>
          </cell>
          <cell r="O4334">
            <v>10542</v>
          </cell>
          <cell r="P4334">
            <v>0</v>
          </cell>
          <cell r="Q4334">
            <v>0</v>
          </cell>
          <cell r="R4334">
            <v>10542</v>
          </cell>
          <cell r="T4334" t="str">
            <v>Herramienta Menor (Como % de Mano de Obra)</v>
          </cell>
        </row>
        <row r="4335">
          <cell r="C4335">
            <v>0</v>
          </cell>
          <cell r="D4335">
            <v>0</v>
          </cell>
          <cell r="E4335">
            <v>0</v>
          </cell>
          <cell r="F4335">
            <v>0</v>
          </cell>
          <cell r="G4335">
            <v>0</v>
          </cell>
          <cell r="H4335">
            <v>0</v>
          </cell>
          <cell r="I4335">
            <v>0</v>
          </cell>
          <cell r="J4335">
            <v>0</v>
          </cell>
          <cell r="K4335">
            <v>0</v>
          </cell>
          <cell r="L4335">
            <v>0.1638</v>
          </cell>
          <cell r="M4335" t="str">
            <v>SUBTOTAL $</v>
          </cell>
          <cell r="N4335">
            <v>0</v>
          </cell>
          <cell r="O4335">
            <v>62480</v>
          </cell>
          <cell r="P4335">
            <v>0</v>
          </cell>
          <cell r="Q4335">
            <v>0</v>
          </cell>
          <cell r="T4335">
            <v>0</v>
          </cell>
        </row>
        <row r="4336">
          <cell r="C4336" t="str">
            <v>II. MATERIALES</v>
          </cell>
          <cell r="D4336">
            <v>0</v>
          </cell>
          <cell r="E4336">
            <v>0</v>
          </cell>
          <cell r="F4336">
            <v>0</v>
          </cell>
          <cell r="G4336">
            <v>0</v>
          </cell>
          <cell r="H4336">
            <v>0</v>
          </cell>
          <cell r="I4336">
            <v>0</v>
          </cell>
          <cell r="J4336">
            <v>0</v>
          </cell>
          <cell r="K4336">
            <v>0</v>
          </cell>
          <cell r="L4336">
            <v>0</v>
          </cell>
          <cell r="M4336">
            <v>0</v>
          </cell>
          <cell r="N4336">
            <v>0</v>
          </cell>
          <cell r="O4336">
            <v>0</v>
          </cell>
          <cell r="P4336">
            <v>0</v>
          </cell>
          <cell r="Q4336">
            <v>0</v>
          </cell>
          <cell r="T4336">
            <v>0</v>
          </cell>
        </row>
        <row r="4337">
          <cell r="C4337">
            <v>0</v>
          </cell>
          <cell r="D4337">
            <v>0</v>
          </cell>
          <cell r="E4337">
            <v>0</v>
          </cell>
          <cell r="F4337">
            <v>0</v>
          </cell>
          <cell r="G4337">
            <v>0</v>
          </cell>
          <cell r="H4337">
            <v>0</v>
          </cell>
          <cell r="I4337">
            <v>0</v>
          </cell>
          <cell r="J4337">
            <v>0</v>
          </cell>
          <cell r="K4337">
            <v>0</v>
          </cell>
          <cell r="L4337">
            <v>0</v>
          </cell>
          <cell r="M4337">
            <v>0</v>
          </cell>
          <cell r="N4337">
            <v>0</v>
          </cell>
          <cell r="O4337">
            <v>0</v>
          </cell>
          <cell r="P4337">
            <v>0</v>
          </cell>
          <cell r="Q4337">
            <v>0</v>
          </cell>
          <cell r="T4337">
            <v>0</v>
          </cell>
        </row>
        <row r="4338">
          <cell r="C4338" t="str">
            <v>DESCRIPCIÓN</v>
          </cell>
          <cell r="D4338">
            <v>0</v>
          </cell>
          <cell r="E4338">
            <v>0</v>
          </cell>
          <cell r="F4338">
            <v>0</v>
          </cell>
          <cell r="G4338">
            <v>0</v>
          </cell>
          <cell r="H4338">
            <v>0</v>
          </cell>
          <cell r="I4338">
            <v>0</v>
          </cell>
          <cell r="J4338">
            <v>0</v>
          </cell>
          <cell r="K4338" t="str">
            <v>UNIDAD</v>
          </cell>
          <cell r="L4338" t="str">
            <v>CANTIDAD</v>
          </cell>
          <cell r="M4338" t="str">
            <v>PRECIO UNIT.</v>
          </cell>
          <cell r="N4338">
            <v>0</v>
          </cell>
          <cell r="O4338" t="str">
            <v>Vr. UNITARIO</v>
          </cell>
          <cell r="P4338">
            <v>0</v>
          </cell>
          <cell r="Q4338">
            <v>0</v>
          </cell>
          <cell r="T4338">
            <v>0</v>
          </cell>
        </row>
        <row r="4339">
          <cell r="C4339" t="str">
            <v>Esmalte-base aceite-pintulux</v>
          </cell>
          <cell r="D4339">
            <v>0</v>
          </cell>
          <cell r="E4339">
            <v>0</v>
          </cell>
          <cell r="F4339">
            <v>0</v>
          </cell>
          <cell r="G4339">
            <v>0</v>
          </cell>
          <cell r="H4339">
            <v>0</v>
          </cell>
          <cell r="I4339">
            <v>0</v>
          </cell>
          <cell r="J4339">
            <v>0</v>
          </cell>
          <cell r="K4339" t="str">
            <v>gal</v>
          </cell>
          <cell r="L4339">
            <v>0.65</v>
          </cell>
          <cell r="M4339">
            <v>64830</v>
          </cell>
          <cell r="N4339">
            <v>0</v>
          </cell>
          <cell r="O4339">
            <v>42140</v>
          </cell>
          <cell r="P4339">
            <v>0</v>
          </cell>
          <cell r="Q4339">
            <v>0</v>
          </cell>
          <cell r="R4339">
            <v>0.65</v>
          </cell>
          <cell r="T4339" t="str">
            <v>Esmalte-base aceite-pintulux</v>
          </cell>
        </row>
        <row r="4340">
          <cell r="C4340" t="str">
            <v>Masilla - Porosil Abarco Claro 1/4 Galón x 1,3 Kilogramos</v>
          </cell>
          <cell r="D4340">
            <v>0</v>
          </cell>
          <cell r="E4340">
            <v>0</v>
          </cell>
          <cell r="F4340">
            <v>0</v>
          </cell>
          <cell r="G4340">
            <v>0</v>
          </cell>
          <cell r="H4340">
            <v>0</v>
          </cell>
          <cell r="I4340">
            <v>0</v>
          </cell>
          <cell r="J4340">
            <v>0</v>
          </cell>
          <cell r="K4340" t="str">
            <v>u</v>
          </cell>
          <cell r="L4340">
            <v>0.4</v>
          </cell>
          <cell r="M4340">
            <v>38390</v>
          </cell>
          <cell r="N4340">
            <v>0</v>
          </cell>
          <cell r="O4340">
            <v>15356</v>
          </cell>
          <cell r="P4340">
            <v>0</v>
          </cell>
          <cell r="Q4340">
            <v>0</v>
          </cell>
          <cell r="R4340">
            <v>0.4</v>
          </cell>
          <cell r="T4340" t="str">
            <v>Masilla - Porosil Abarco Claro 1/4 Galón x 1,3 Kilogramos</v>
          </cell>
        </row>
        <row r="4341">
          <cell r="C4341" t="str">
            <v>Picaporte Negro 3pg con Cadena</v>
          </cell>
          <cell r="D4341">
            <v>0</v>
          </cell>
          <cell r="E4341">
            <v>0</v>
          </cell>
          <cell r="F4341">
            <v>0</v>
          </cell>
          <cell r="G4341">
            <v>0</v>
          </cell>
          <cell r="H4341">
            <v>0</v>
          </cell>
          <cell r="I4341">
            <v>0</v>
          </cell>
          <cell r="J4341">
            <v>0</v>
          </cell>
          <cell r="K4341" t="str">
            <v>u</v>
          </cell>
          <cell r="L4341">
            <v>2</v>
          </cell>
          <cell r="M4341">
            <v>14900</v>
          </cell>
          <cell r="N4341">
            <v>0</v>
          </cell>
          <cell r="O4341">
            <v>29800</v>
          </cell>
          <cell r="P4341">
            <v>0</v>
          </cell>
          <cell r="Q4341">
            <v>0</v>
          </cell>
          <cell r="R4341">
            <v>2</v>
          </cell>
          <cell r="T4341" t="str">
            <v>Picaporte Negro 3pg con Cadena</v>
          </cell>
        </row>
        <row r="4342">
          <cell r="C4342" t="str">
            <v>Pasador Colonial Plano Negro 4pg Master</v>
          </cell>
          <cell r="D4342">
            <v>0</v>
          </cell>
          <cell r="E4342">
            <v>0</v>
          </cell>
          <cell r="F4342">
            <v>0</v>
          </cell>
          <cell r="G4342">
            <v>0</v>
          </cell>
          <cell r="H4342">
            <v>0</v>
          </cell>
          <cell r="I4342">
            <v>0</v>
          </cell>
          <cell r="J4342">
            <v>0</v>
          </cell>
          <cell r="K4342" t="str">
            <v>u</v>
          </cell>
          <cell r="L4342">
            <v>1</v>
          </cell>
          <cell r="M4342">
            <v>15900</v>
          </cell>
          <cell r="N4342">
            <v>0</v>
          </cell>
          <cell r="O4342">
            <v>15900</v>
          </cell>
          <cell r="P4342">
            <v>0</v>
          </cell>
          <cell r="Q4342">
            <v>0</v>
          </cell>
          <cell r="R4342">
            <v>1</v>
          </cell>
          <cell r="T4342" t="str">
            <v>Pasador Colonial Plano Negro 4pg Master</v>
          </cell>
        </row>
        <row r="4343">
          <cell r="C4343" t="str">
            <v>Lija de agua 150 super</v>
          </cell>
          <cell r="D4343">
            <v>0</v>
          </cell>
          <cell r="E4343">
            <v>0</v>
          </cell>
          <cell r="F4343">
            <v>0</v>
          </cell>
          <cell r="G4343">
            <v>0</v>
          </cell>
          <cell r="H4343">
            <v>0</v>
          </cell>
          <cell r="I4343">
            <v>0</v>
          </cell>
          <cell r="J4343">
            <v>0</v>
          </cell>
          <cell r="K4343" t="str">
            <v>u</v>
          </cell>
          <cell r="L4343">
            <v>2</v>
          </cell>
          <cell r="M4343">
            <v>1749</v>
          </cell>
          <cell r="N4343">
            <v>0</v>
          </cell>
          <cell r="O4343">
            <v>3498</v>
          </cell>
          <cell r="P4343">
            <v>0</v>
          </cell>
          <cell r="Q4343">
            <v>0</v>
          </cell>
          <cell r="R4343">
            <v>2</v>
          </cell>
          <cell r="T4343" t="str">
            <v>Lija de agua 150 super</v>
          </cell>
        </row>
        <row r="4344">
          <cell r="C4344" t="str">
            <v>Cinta Papel 75 m * 50mm 135g/m" Topex</v>
          </cell>
          <cell r="D4344">
            <v>0</v>
          </cell>
          <cell r="E4344">
            <v>0</v>
          </cell>
          <cell r="F4344">
            <v>0</v>
          </cell>
          <cell r="G4344">
            <v>0</v>
          </cell>
          <cell r="H4344">
            <v>0</v>
          </cell>
          <cell r="I4344">
            <v>0</v>
          </cell>
          <cell r="J4344">
            <v>0</v>
          </cell>
          <cell r="K4344" t="str">
            <v>Und</v>
          </cell>
          <cell r="L4344">
            <v>0.1867</v>
          </cell>
          <cell r="M4344">
            <v>8045</v>
          </cell>
          <cell r="N4344">
            <v>0</v>
          </cell>
          <cell r="O4344">
            <v>1502</v>
          </cell>
          <cell r="P4344">
            <v>0</v>
          </cell>
          <cell r="Q4344">
            <v>0</v>
          </cell>
          <cell r="R4344">
            <v>0.19</v>
          </cell>
          <cell r="T4344" t="str">
            <v>Cinta Papel 75 m * 50mm 135g/m" Topex</v>
          </cell>
        </row>
        <row r="4345">
          <cell r="C4345">
            <v>0</v>
          </cell>
          <cell r="D4345">
            <v>0</v>
          </cell>
          <cell r="E4345">
            <v>0</v>
          </cell>
          <cell r="F4345">
            <v>0</v>
          </cell>
          <cell r="G4345">
            <v>0</v>
          </cell>
          <cell r="H4345">
            <v>0</v>
          </cell>
          <cell r="I4345">
            <v>0</v>
          </cell>
          <cell r="J4345">
            <v>0</v>
          </cell>
          <cell r="K4345" t="str">
            <v/>
          </cell>
          <cell r="L4345">
            <v>0</v>
          </cell>
          <cell r="M4345">
            <v>0</v>
          </cell>
          <cell r="N4345">
            <v>0</v>
          </cell>
          <cell r="O4345">
            <v>0</v>
          </cell>
          <cell r="P4345">
            <v>0</v>
          </cell>
          <cell r="Q4345">
            <v>0</v>
          </cell>
          <cell r="R4345">
            <v>0</v>
          </cell>
          <cell r="T4345">
            <v>0</v>
          </cell>
        </row>
        <row r="4346">
          <cell r="C4346">
            <v>0</v>
          </cell>
          <cell r="D4346">
            <v>0</v>
          </cell>
          <cell r="E4346">
            <v>0</v>
          </cell>
          <cell r="F4346">
            <v>0</v>
          </cell>
          <cell r="G4346">
            <v>0</v>
          </cell>
          <cell r="H4346">
            <v>0</v>
          </cell>
          <cell r="I4346">
            <v>0</v>
          </cell>
          <cell r="J4346">
            <v>0</v>
          </cell>
          <cell r="K4346">
            <v>0</v>
          </cell>
          <cell r="L4346">
            <v>0.28360000000000002</v>
          </cell>
          <cell r="M4346" t="str">
            <v>SUBTOTAL $</v>
          </cell>
          <cell r="N4346">
            <v>0</v>
          </cell>
          <cell r="O4346">
            <v>108196</v>
          </cell>
          <cell r="P4346">
            <v>0</v>
          </cell>
          <cell r="Q4346">
            <v>0</v>
          </cell>
          <cell r="T4346">
            <v>0</v>
          </cell>
        </row>
        <row r="4347">
          <cell r="C4347" t="str">
            <v>III. TRANSPORTES</v>
          </cell>
          <cell r="D4347">
            <v>0</v>
          </cell>
          <cell r="E4347">
            <v>0</v>
          </cell>
          <cell r="F4347">
            <v>0</v>
          </cell>
          <cell r="G4347">
            <v>0</v>
          </cell>
          <cell r="H4347">
            <v>0</v>
          </cell>
          <cell r="I4347">
            <v>0</v>
          </cell>
          <cell r="J4347">
            <v>0</v>
          </cell>
          <cell r="K4347">
            <v>0</v>
          </cell>
          <cell r="L4347">
            <v>0</v>
          </cell>
          <cell r="M4347">
            <v>0</v>
          </cell>
          <cell r="N4347">
            <v>0</v>
          </cell>
          <cell r="O4347">
            <v>0</v>
          </cell>
          <cell r="P4347">
            <v>0</v>
          </cell>
          <cell r="Q4347">
            <v>0</v>
          </cell>
          <cell r="T4347">
            <v>0</v>
          </cell>
        </row>
        <row r="4348">
          <cell r="C4348">
            <v>0</v>
          </cell>
          <cell r="D4348">
            <v>0</v>
          </cell>
          <cell r="E4348">
            <v>0</v>
          </cell>
          <cell r="F4348">
            <v>0</v>
          </cell>
          <cell r="G4348">
            <v>0</v>
          </cell>
          <cell r="H4348">
            <v>0</v>
          </cell>
          <cell r="I4348">
            <v>0</v>
          </cell>
          <cell r="J4348">
            <v>0</v>
          </cell>
          <cell r="K4348">
            <v>0</v>
          </cell>
          <cell r="L4348">
            <v>0</v>
          </cell>
          <cell r="M4348">
            <v>0</v>
          </cell>
          <cell r="N4348">
            <v>0</v>
          </cell>
          <cell r="O4348">
            <v>0</v>
          </cell>
          <cell r="P4348">
            <v>0</v>
          </cell>
          <cell r="Q4348">
            <v>0</v>
          </cell>
          <cell r="T4348">
            <v>0</v>
          </cell>
        </row>
        <row r="4349">
          <cell r="C4349" t="str">
            <v>MATERIAL</v>
          </cell>
          <cell r="D4349">
            <v>0</v>
          </cell>
          <cell r="E4349">
            <v>0</v>
          </cell>
          <cell r="F4349">
            <v>0</v>
          </cell>
          <cell r="G4349">
            <v>0</v>
          </cell>
          <cell r="H4349">
            <v>0</v>
          </cell>
          <cell r="I4349">
            <v>0</v>
          </cell>
          <cell r="J4349" t="str">
            <v>VOL. o PESO</v>
          </cell>
          <cell r="K4349" t="str">
            <v>DISTANCIA</v>
          </cell>
          <cell r="L4349" t="str">
            <v>M3 o Ton/Km</v>
          </cell>
          <cell r="M4349" t="str">
            <v>TARIFA</v>
          </cell>
          <cell r="N4349">
            <v>0</v>
          </cell>
          <cell r="O4349" t="str">
            <v>Vr. UNITARIO</v>
          </cell>
          <cell r="P4349">
            <v>0</v>
          </cell>
          <cell r="Q4349">
            <v>0</v>
          </cell>
          <cell r="T4349">
            <v>0</v>
          </cell>
        </row>
        <row r="4350">
          <cell r="C4350">
            <v>0</v>
          </cell>
          <cell r="D4350">
            <v>0</v>
          </cell>
          <cell r="E4350">
            <v>0</v>
          </cell>
          <cell r="F4350">
            <v>0</v>
          </cell>
          <cell r="G4350">
            <v>0</v>
          </cell>
          <cell r="H4350">
            <v>0</v>
          </cell>
          <cell r="I4350">
            <v>0</v>
          </cell>
          <cell r="J4350" t="str">
            <v/>
          </cell>
          <cell r="K4350">
            <v>0</v>
          </cell>
          <cell r="L4350">
            <v>0</v>
          </cell>
          <cell r="M4350">
            <v>0</v>
          </cell>
          <cell r="N4350">
            <v>0</v>
          </cell>
          <cell r="O4350">
            <v>0</v>
          </cell>
          <cell r="P4350">
            <v>0</v>
          </cell>
          <cell r="Q4350">
            <v>0</v>
          </cell>
          <cell r="R4350">
            <v>0</v>
          </cell>
          <cell r="T4350">
            <v>0</v>
          </cell>
        </row>
        <row r="4351">
          <cell r="C4351">
            <v>0</v>
          </cell>
          <cell r="D4351">
            <v>0</v>
          </cell>
          <cell r="E4351">
            <v>0</v>
          </cell>
          <cell r="F4351">
            <v>0</v>
          </cell>
          <cell r="G4351">
            <v>0</v>
          </cell>
          <cell r="H4351">
            <v>0</v>
          </cell>
          <cell r="I4351">
            <v>0</v>
          </cell>
          <cell r="J4351" t="str">
            <v/>
          </cell>
          <cell r="K4351">
            <v>0</v>
          </cell>
          <cell r="L4351">
            <v>0</v>
          </cell>
          <cell r="M4351">
            <v>0</v>
          </cell>
          <cell r="N4351">
            <v>0</v>
          </cell>
          <cell r="O4351">
            <v>0</v>
          </cell>
          <cell r="P4351">
            <v>0</v>
          </cell>
          <cell r="Q4351">
            <v>0</v>
          </cell>
          <cell r="R4351">
            <v>0</v>
          </cell>
          <cell r="T4351">
            <v>0</v>
          </cell>
        </row>
        <row r="4352">
          <cell r="C4352">
            <v>0</v>
          </cell>
          <cell r="D4352">
            <v>0</v>
          </cell>
          <cell r="E4352">
            <v>0</v>
          </cell>
          <cell r="F4352">
            <v>0</v>
          </cell>
          <cell r="G4352">
            <v>0</v>
          </cell>
          <cell r="H4352">
            <v>0</v>
          </cell>
          <cell r="I4352">
            <v>0</v>
          </cell>
          <cell r="J4352" t="str">
            <v/>
          </cell>
          <cell r="K4352">
            <v>0</v>
          </cell>
          <cell r="L4352">
            <v>0</v>
          </cell>
          <cell r="M4352">
            <v>0</v>
          </cell>
          <cell r="N4352">
            <v>0</v>
          </cell>
          <cell r="O4352">
            <v>0</v>
          </cell>
          <cell r="P4352">
            <v>0</v>
          </cell>
          <cell r="Q4352">
            <v>0</v>
          </cell>
          <cell r="R4352">
            <v>0</v>
          </cell>
          <cell r="T4352">
            <v>0</v>
          </cell>
        </row>
        <row r="4353">
          <cell r="C4353">
            <v>0</v>
          </cell>
          <cell r="D4353">
            <v>0</v>
          </cell>
          <cell r="E4353">
            <v>0</v>
          </cell>
          <cell r="F4353">
            <v>0</v>
          </cell>
          <cell r="G4353">
            <v>0</v>
          </cell>
          <cell r="H4353">
            <v>0</v>
          </cell>
          <cell r="I4353">
            <v>0</v>
          </cell>
          <cell r="J4353">
            <v>0</v>
          </cell>
          <cell r="K4353">
            <v>0</v>
          </cell>
          <cell r="L4353">
            <v>0</v>
          </cell>
          <cell r="M4353" t="str">
            <v>SUBTOTAL $</v>
          </cell>
          <cell r="N4353">
            <v>0</v>
          </cell>
          <cell r="O4353">
            <v>0</v>
          </cell>
          <cell r="P4353">
            <v>0</v>
          </cell>
          <cell r="Q4353">
            <v>0</v>
          </cell>
          <cell r="T4353">
            <v>0</v>
          </cell>
        </row>
        <row r="4354">
          <cell r="C4354" t="str">
            <v>IV. MANO DE OBRA</v>
          </cell>
          <cell r="D4354">
            <v>0</v>
          </cell>
          <cell r="E4354">
            <v>0</v>
          </cell>
          <cell r="F4354">
            <v>0</v>
          </cell>
          <cell r="G4354">
            <v>0</v>
          </cell>
          <cell r="H4354">
            <v>0</v>
          </cell>
          <cell r="I4354">
            <v>0</v>
          </cell>
          <cell r="J4354">
            <v>0</v>
          </cell>
          <cell r="K4354">
            <v>0</v>
          </cell>
          <cell r="L4354">
            <v>0</v>
          </cell>
          <cell r="M4354">
            <v>0</v>
          </cell>
          <cell r="N4354">
            <v>0</v>
          </cell>
          <cell r="O4354">
            <v>0</v>
          </cell>
          <cell r="P4354">
            <v>0</v>
          </cell>
          <cell r="Q4354">
            <v>0</v>
          </cell>
          <cell r="T4354">
            <v>0</v>
          </cell>
        </row>
        <row r="4355">
          <cell r="C4355">
            <v>0</v>
          </cell>
          <cell r="D4355">
            <v>0</v>
          </cell>
          <cell r="E4355">
            <v>0</v>
          </cell>
          <cell r="F4355">
            <v>0</v>
          </cell>
          <cell r="G4355">
            <v>0</v>
          </cell>
          <cell r="H4355">
            <v>0</v>
          </cell>
          <cell r="I4355">
            <v>0</v>
          </cell>
          <cell r="J4355">
            <v>0</v>
          </cell>
          <cell r="K4355">
            <v>0</v>
          </cell>
          <cell r="L4355">
            <v>0</v>
          </cell>
          <cell r="M4355">
            <v>0</v>
          </cell>
          <cell r="N4355">
            <v>0</v>
          </cell>
          <cell r="O4355">
            <v>0</v>
          </cell>
          <cell r="P4355">
            <v>0</v>
          </cell>
          <cell r="Q4355">
            <v>0</v>
          </cell>
          <cell r="T4355">
            <v>0</v>
          </cell>
        </row>
        <row r="4356">
          <cell r="C4356" t="str">
            <v>TRABAJADOR</v>
          </cell>
          <cell r="D4356">
            <v>0</v>
          </cell>
          <cell r="E4356">
            <v>0</v>
          </cell>
          <cell r="F4356">
            <v>0</v>
          </cell>
          <cell r="G4356">
            <v>0</v>
          </cell>
          <cell r="H4356">
            <v>0</v>
          </cell>
          <cell r="I4356" t="str">
            <v>CANTIDAD</v>
          </cell>
          <cell r="J4356" t="str">
            <v>JORNAL</v>
          </cell>
          <cell r="K4356" t="str">
            <v>PRESTACIONES</v>
          </cell>
          <cell r="L4356" t="str">
            <v>JORNAL TOTAL</v>
          </cell>
          <cell r="M4356" t="str">
            <v>RENDIMIENTO</v>
          </cell>
          <cell r="N4356">
            <v>0</v>
          </cell>
          <cell r="O4356" t="str">
            <v>Vr. UNITARIO</v>
          </cell>
          <cell r="P4356">
            <v>0</v>
          </cell>
          <cell r="Q4356">
            <v>0</v>
          </cell>
          <cell r="R4356">
            <v>0</v>
          </cell>
          <cell r="T4356">
            <v>0</v>
          </cell>
        </row>
        <row r="4357">
          <cell r="C4357" t="str">
            <v>Oficial</v>
          </cell>
          <cell r="D4357">
            <v>0</v>
          </cell>
          <cell r="E4357">
            <v>0</v>
          </cell>
          <cell r="F4357">
            <v>0</v>
          </cell>
          <cell r="G4357">
            <v>0</v>
          </cell>
          <cell r="H4357">
            <v>0</v>
          </cell>
          <cell r="I4357">
            <v>1</v>
          </cell>
          <cell r="J4357">
            <v>88160</v>
          </cell>
          <cell r="K4357">
            <v>1.6933</v>
          </cell>
          <cell r="L4357">
            <v>149281</v>
          </cell>
          <cell r="M4357">
            <v>1.2</v>
          </cell>
          <cell r="N4357">
            <v>0</v>
          </cell>
          <cell r="O4357">
            <v>124401</v>
          </cell>
          <cell r="P4357">
            <v>0</v>
          </cell>
          <cell r="Q4357">
            <v>0</v>
          </cell>
          <cell r="R4357">
            <v>0.83</v>
          </cell>
          <cell r="T4357" t="str">
            <v>Oficial</v>
          </cell>
        </row>
        <row r="4358">
          <cell r="C4358" t="str">
            <v>Ayudante Entendido</v>
          </cell>
          <cell r="D4358">
            <v>0</v>
          </cell>
          <cell r="E4358">
            <v>0</v>
          </cell>
          <cell r="F4358">
            <v>0</v>
          </cell>
          <cell r="G4358">
            <v>0</v>
          </cell>
          <cell r="H4358">
            <v>0</v>
          </cell>
          <cell r="I4358">
            <v>1</v>
          </cell>
          <cell r="J4358">
            <v>60367</v>
          </cell>
          <cell r="K4358">
            <v>1.7181</v>
          </cell>
          <cell r="L4358">
            <v>103717</v>
          </cell>
          <cell r="M4358">
            <v>1.2</v>
          </cell>
          <cell r="N4358">
            <v>0</v>
          </cell>
          <cell r="O4358">
            <v>86431</v>
          </cell>
          <cell r="P4358">
            <v>0</v>
          </cell>
          <cell r="Q4358">
            <v>0</v>
          </cell>
          <cell r="R4358">
            <v>0.83</v>
          </cell>
          <cell r="T4358" t="str">
            <v>Ayudante Entendido</v>
          </cell>
        </row>
        <row r="4359">
          <cell r="C4359">
            <v>0</v>
          </cell>
          <cell r="D4359">
            <v>0</v>
          </cell>
          <cell r="E4359">
            <v>0</v>
          </cell>
          <cell r="F4359">
            <v>0</v>
          </cell>
          <cell r="G4359">
            <v>0</v>
          </cell>
          <cell r="H4359">
            <v>0</v>
          </cell>
          <cell r="I4359">
            <v>0</v>
          </cell>
          <cell r="J4359">
            <v>0</v>
          </cell>
          <cell r="K4359">
            <v>0</v>
          </cell>
          <cell r="L4359">
            <v>0</v>
          </cell>
          <cell r="M4359">
            <v>0</v>
          </cell>
          <cell r="N4359">
            <v>0</v>
          </cell>
          <cell r="O4359">
            <v>0</v>
          </cell>
          <cell r="P4359">
            <v>0</v>
          </cell>
          <cell r="Q4359">
            <v>0</v>
          </cell>
          <cell r="R4359">
            <v>0</v>
          </cell>
          <cell r="T4359">
            <v>0</v>
          </cell>
        </row>
        <row r="4360">
          <cell r="C4360">
            <v>0</v>
          </cell>
          <cell r="D4360">
            <v>0</v>
          </cell>
          <cell r="E4360">
            <v>0</v>
          </cell>
          <cell r="F4360">
            <v>0</v>
          </cell>
          <cell r="G4360">
            <v>0</v>
          </cell>
          <cell r="H4360">
            <v>0</v>
          </cell>
          <cell r="I4360">
            <v>0</v>
          </cell>
          <cell r="J4360">
            <v>0</v>
          </cell>
          <cell r="K4360">
            <v>0</v>
          </cell>
          <cell r="L4360">
            <v>0.55259999999999998</v>
          </cell>
          <cell r="M4360" t="str">
            <v>SUBTOTAL $</v>
          </cell>
          <cell r="N4360">
            <v>0</v>
          </cell>
          <cell r="O4360">
            <v>210832</v>
          </cell>
          <cell r="P4360">
            <v>0</v>
          </cell>
          <cell r="Q4360">
            <v>0</v>
          </cell>
          <cell r="T4360">
            <v>0</v>
          </cell>
        </row>
        <row r="4361">
          <cell r="C4361">
            <v>0</v>
          </cell>
          <cell r="D4361">
            <v>0</v>
          </cell>
          <cell r="E4361">
            <v>0</v>
          </cell>
          <cell r="F4361">
            <v>0</v>
          </cell>
          <cell r="G4361">
            <v>0</v>
          </cell>
          <cell r="H4361">
            <v>0</v>
          </cell>
          <cell r="I4361">
            <v>0</v>
          </cell>
          <cell r="J4361">
            <v>0</v>
          </cell>
          <cell r="K4361">
            <v>0</v>
          </cell>
          <cell r="L4361">
            <v>0</v>
          </cell>
          <cell r="M4361">
            <v>0</v>
          </cell>
          <cell r="N4361">
            <v>0</v>
          </cell>
          <cell r="O4361">
            <v>0</v>
          </cell>
          <cell r="P4361">
            <v>0</v>
          </cell>
          <cell r="Q4361">
            <v>0</v>
          </cell>
        </row>
        <row r="4362">
          <cell r="C4362" t="str">
            <v>TOTAL COSTO DIRECTO $</v>
          </cell>
          <cell r="D4362">
            <v>0</v>
          </cell>
          <cell r="E4362">
            <v>0</v>
          </cell>
          <cell r="F4362">
            <v>0</v>
          </cell>
          <cell r="G4362">
            <v>0</v>
          </cell>
          <cell r="H4362">
            <v>0</v>
          </cell>
          <cell r="I4362">
            <v>0</v>
          </cell>
          <cell r="J4362">
            <v>0</v>
          </cell>
          <cell r="K4362">
            <v>0</v>
          </cell>
          <cell r="L4362">
            <v>0</v>
          </cell>
          <cell r="M4362">
            <v>0</v>
          </cell>
          <cell r="N4362">
            <v>0</v>
          </cell>
          <cell r="O4362">
            <v>381508</v>
          </cell>
          <cell r="P4362">
            <v>0</v>
          </cell>
          <cell r="Q4362">
            <v>0</v>
          </cell>
        </row>
        <row r="4363">
          <cell r="C4363" t="str">
            <v>V. COSTOS INDIRECTOS</v>
          </cell>
          <cell r="D4363">
            <v>0</v>
          </cell>
          <cell r="E4363">
            <v>0</v>
          </cell>
          <cell r="F4363">
            <v>0</v>
          </cell>
          <cell r="G4363">
            <v>0</v>
          </cell>
          <cell r="H4363">
            <v>0</v>
          </cell>
          <cell r="I4363">
            <v>0</v>
          </cell>
          <cell r="J4363">
            <v>0</v>
          </cell>
          <cell r="K4363">
            <v>0</v>
          </cell>
          <cell r="L4363">
            <v>0</v>
          </cell>
          <cell r="M4363">
            <v>0</v>
          </cell>
          <cell r="N4363">
            <v>0</v>
          </cell>
          <cell r="O4363">
            <v>0</v>
          </cell>
          <cell r="P4363">
            <v>0</v>
          </cell>
          <cell r="Q4363">
            <v>0</v>
          </cell>
        </row>
        <row r="4364">
          <cell r="C4364">
            <v>0</v>
          </cell>
          <cell r="D4364">
            <v>0</v>
          </cell>
          <cell r="E4364">
            <v>0</v>
          </cell>
          <cell r="F4364">
            <v>0</v>
          </cell>
          <cell r="G4364">
            <v>0</v>
          </cell>
          <cell r="H4364">
            <v>0</v>
          </cell>
          <cell r="I4364">
            <v>0</v>
          </cell>
          <cell r="J4364">
            <v>0</v>
          </cell>
          <cell r="K4364">
            <v>0</v>
          </cell>
          <cell r="L4364">
            <v>0</v>
          </cell>
          <cell r="M4364">
            <v>0</v>
          </cell>
          <cell r="N4364">
            <v>0</v>
          </cell>
          <cell r="O4364">
            <v>0</v>
          </cell>
          <cell r="P4364">
            <v>0</v>
          </cell>
          <cell r="Q4364">
            <v>0</v>
          </cell>
        </row>
        <row r="4365">
          <cell r="C4365" t="str">
            <v>Descripción</v>
          </cell>
          <cell r="D4365">
            <v>0</v>
          </cell>
          <cell r="E4365">
            <v>0</v>
          </cell>
          <cell r="F4365">
            <v>0</v>
          </cell>
          <cell r="G4365">
            <v>0</v>
          </cell>
          <cell r="H4365">
            <v>0</v>
          </cell>
          <cell r="I4365">
            <v>0</v>
          </cell>
          <cell r="J4365">
            <v>0</v>
          </cell>
          <cell r="K4365">
            <v>0</v>
          </cell>
          <cell r="L4365" t="str">
            <v>Porcentaje</v>
          </cell>
          <cell r="M4365" t="str">
            <v>Valor Total</v>
          </cell>
          <cell r="N4365">
            <v>0</v>
          </cell>
          <cell r="O4365">
            <v>0</v>
          </cell>
          <cell r="P4365">
            <v>0</v>
          </cell>
          <cell r="Q4365">
            <v>0</v>
          </cell>
        </row>
        <row r="4366">
          <cell r="C4366" t="str">
            <v>ADMINISTRACION</v>
          </cell>
          <cell r="D4366">
            <v>0</v>
          </cell>
          <cell r="E4366">
            <v>0</v>
          </cell>
          <cell r="F4366">
            <v>0</v>
          </cell>
          <cell r="G4366">
            <v>0</v>
          </cell>
          <cell r="H4366">
            <v>0</v>
          </cell>
          <cell r="I4366">
            <v>0</v>
          </cell>
          <cell r="J4366">
            <v>0</v>
          </cell>
          <cell r="K4366">
            <v>0</v>
          </cell>
          <cell r="L4366">
            <v>0.23930000000000001</v>
          </cell>
          <cell r="M4366">
            <v>91295</v>
          </cell>
          <cell r="N4366">
            <v>0</v>
          </cell>
          <cell r="O4366">
            <v>0</v>
          </cell>
          <cell r="P4366">
            <v>0</v>
          </cell>
          <cell r="Q4366">
            <v>0</v>
          </cell>
        </row>
        <row r="4367">
          <cell r="C4367" t="str">
            <v xml:space="preserve">IMPREVISTOS </v>
          </cell>
          <cell r="D4367">
            <v>0</v>
          </cell>
          <cell r="E4367">
            <v>0</v>
          </cell>
          <cell r="F4367">
            <v>0</v>
          </cell>
          <cell r="G4367">
            <v>0</v>
          </cell>
          <cell r="H4367">
            <v>0</v>
          </cell>
          <cell r="I4367">
            <v>0</v>
          </cell>
          <cell r="J4367">
            <v>0</v>
          </cell>
          <cell r="K4367">
            <v>0</v>
          </cell>
          <cell r="L4367">
            <v>0</v>
          </cell>
          <cell r="M4367">
            <v>0</v>
          </cell>
          <cell r="N4367">
            <v>0</v>
          </cell>
          <cell r="O4367">
            <v>0</v>
          </cell>
          <cell r="P4367">
            <v>0</v>
          </cell>
          <cell r="Q4367">
            <v>0</v>
          </cell>
        </row>
        <row r="4368">
          <cell r="C4368" t="str">
            <v>UTILIDAD</v>
          </cell>
          <cell r="D4368">
            <v>0</v>
          </cell>
          <cell r="E4368">
            <v>0</v>
          </cell>
          <cell r="F4368">
            <v>0</v>
          </cell>
          <cell r="G4368">
            <v>0</v>
          </cell>
          <cell r="H4368">
            <v>0</v>
          </cell>
          <cell r="I4368">
            <v>0</v>
          </cell>
          <cell r="J4368">
            <v>0</v>
          </cell>
          <cell r="K4368">
            <v>0</v>
          </cell>
          <cell r="L4368">
            <v>0.05</v>
          </cell>
          <cell r="M4368">
            <v>19075</v>
          </cell>
          <cell r="N4368">
            <v>0</v>
          </cell>
          <cell r="O4368">
            <v>0</v>
          </cell>
          <cell r="P4368">
            <v>0</v>
          </cell>
          <cell r="Q4368">
            <v>0</v>
          </cell>
        </row>
        <row r="4369">
          <cell r="C4369" t="str">
            <v>SUBTOTAL $</v>
          </cell>
          <cell r="D4369">
            <v>0</v>
          </cell>
          <cell r="E4369">
            <v>0</v>
          </cell>
          <cell r="F4369">
            <v>0</v>
          </cell>
          <cell r="G4369">
            <v>0</v>
          </cell>
          <cell r="H4369">
            <v>0</v>
          </cell>
          <cell r="I4369">
            <v>0</v>
          </cell>
          <cell r="J4369">
            <v>0</v>
          </cell>
          <cell r="K4369">
            <v>0</v>
          </cell>
          <cell r="L4369">
            <v>0</v>
          </cell>
          <cell r="M4369">
            <v>0</v>
          </cell>
          <cell r="N4369">
            <v>0</v>
          </cell>
          <cell r="O4369">
            <v>110370</v>
          </cell>
          <cell r="P4369">
            <v>0</v>
          </cell>
          <cell r="Q4369">
            <v>0</v>
          </cell>
        </row>
        <row r="4370">
          <cell r="C4370">
            <v>0</v>
          </cell>
          <cell r="D4370">
            <v>0</v>
          </cell>
          <cell r="E4370">
            <v>0</v>
          </cell>
          <cell r="F4370">
            <v>0</v>
          </cell>
          <cell r="G4370">
            <v>0</v>
          </cell>
          <cell r="H4370">
            <v>0</v>
          </cell>
          <cell r="I4370">
            <v>0</v>
          </cell>
          <cell r="J4370">
            <v>0</v>
          </cell>
          <cell r="K4370">
            <v>0</v>
          </cell>
          <cell r="L4370">
            <v>0</v>
          </cell>
          <cell r="M4370">
            <v>0</v>
          </cell>
          <cell r="N4370">
            <v>0</v>
          </cell>
          <cell r="O4370">
            <v>0</v>
          </cell>
          <cell r="P4370">
            <v>0</v>
          </cell>
          <cell r="Q4370">
            <v>0</v>
          </cell>
        </row>
        <row r="4371">
          <cell r="C4371" t="str">
            <v>Precio Unitario Total Aproximado al peso $</v>
          </cell>
          <cell r="D4371">
            <v>0</v>
          </cell>
          <cell r="E4371">
            <v>0</v>
          </cell>
          <cell r="F4371">
            <v>0</v>
          </cell>
          <cell r="G4371">
            <v>0</v>
          </cell>
          <cell r="H4371">
            <v>0</v>
          </cell>
          <cell r="I4371">
            <v>0</v>
          </cell>
          <cell r="J4371">
            <v>0</v>
          </cell>
          <cell r="K4371">
            <v>0</v>
          </cell>
          <cell r="L4371">
            <v>0</v>
          </cell>
          <cell r="M4371">
            <v>0</v>
          </cell>
          <cell r="N4371">
            <v>0</v>
          </cell>
          <cell r="O4371">
            <v>491878</v>
          </cell>
          <cell r="P4371">
            <v>0</v>
          </cell>
          <cell r="Q4371">
            <v>0</v>
          </cell>
        </row>
        <row r="4372">
          <cell r="C4372">
            <v>0</v>
          </cell>
          <cell r="D4372">
            <v>0</v>
          </cell>
          <cell r="E4372">
            <v>0</v>
          </cell>
          <cell r="F4372">
            <v>0</v>
          </cell>
          <cell r="G4372">
            <v>0</v>
          </cell>
          <cell r="H4372">
            <v>0</v>
          </cell>
          <cell r="I4372">
            <v>0</v>
          </cell>
          <cell r="J4372">
            <v>0</v>
          </cell>
          <cell r="K4372">
            <v>0</v>
          </cell>
          <cell r="L4372">
            <v>0</v>
          </cell>
          <cell r="M4372">
            <v>0</v>
          </cell>
          <cell r="N4372">
            <v>0</v>
          </cell>
          <cell r="O4372">
            <v>0</v>
          </cell>
          <cell r="P4372">
            <v>0</v>
          </cell>
          <cell r="Q4372">
            <v>0</v>
          </cell>
        </row>
        <row r="4373">
          <cell r="C4373">
            <v>0</v>
          </cell>
          <cell r="D4373">
            <v>0</v>
          </cell>
          <cell r="E4373">
            <v>0</v>
          </cell>
          <cell r="F4373">
            <v>0</v>
          </cell>
          <cell r="G4373">
            <v>0</v>
          </cell>
          <cell r="H4373">
            <v>0</v>
          </cell>
          <cell r="I4373">
            <v>0</v>
          </cell>
          <cell r="J4373">
            <v>0</v>
          </cell>
          <cell r="K4373">
            <v>0</v>
          </cell>
          <cell r="L4373">
            <v>0</v>
          </cell>
          <cell r="M4373">
            <v>0</v>
          </cell>
          <cell r="N4373">
            <v>0</v>
          </cell>
          <cell r="O4373">
            <v>0</v>
          </cell>
          <cell r="P4373">
            <v>0</v>
          </cell>
          <cell r="Q4373">
            <v>0</v>
          </cell>
        </row>
        <row r="4374">
          <cell r="C4374">
            <v>0</v>
          </cell>
          <cell r="D4374">
            <v>0</v>
          </cell>
          <cell r="E4374">
            <v>0</v>
          </cell>
          <cell r="F4374">
            <v>0</v>
          </cell>
          <cell r="G4374">
            <v>0</v>
          </cell>
          <cell r="H4374" t="str">
            <v>Firma</v>
          </cell>
          <cell r="I4374">
            <v>0</v>
          </cell>
          <cell r="J4374">
            <v>0</v>
          </cell>
          <cell r="K4374">
            <v>0</v>
          </cell>
          <cell r="L4374">
            <v>0</v>
          </cell>
          <cell r="M4374">
            <v>0</v>
          </cell>
          <cell r="N4374">
            <v>0</v>
          </cell>
          <cell r="O4374">
            <v>0</v>
          </cell>
          <cell r="P4374">
            <v>0</v>
          </cell>
          <cell r="Q4374">
            <v>0</v>
          </cell>
        </row>
        <row r="4375">
          <cell r="C4375">
            <v>0</v>
          </cell>
          <cell r="D4375">
            <v>0</v>
          </cell>
          <cell r="E4375">
            <v>0</v>
          </cell>
          <cell r="F4375">
            <v>0</v>
          </cell>
          <cell r="G4375">
            <v>0</v>
          </cell>
          <cell r="H4375" t="str">
            <v>Nombre:</v>
          </cell>
          <cell r="I4375">
            <v>0</v>
          </cell>
          <cell r="J4375">
            <v>0</v>
          </cell>
          <cell r="K4375">
            <v>0</v>
          </cell>
          <cell r="L4375">
            <v>0</v>
          </cell>
          <cell r="M4375">
            <v>0</v>
          </cell>
          <cell r="N4375">
            <v>0</v>
          </cell>
          <cell r="O4375">
            <v>0</v>
          </cell>
          <cell r="P4375">
            <v>0</v>
          </cell>
          <cell r="Q4375">
            <v>0</v>
          </cell>
        </row>
        <row r="4376">
          <cell r="C4376">
            <v>0</v>
          </cell>
          <cell r="D4376">
            <v>0</v>
          </cell>
          <cell r="E4376">
            <v>0</v>
          </cell>
          <cell r="F4376">
            <v>0</v>
          </cell>
          <cell r="G4376">
            <v>0</v>
          </cell>
          <cell r="H4376" t="str">
            <v>Representante Legal del Contratista o su Apoderado</v>
          </cell>
          <cell r="I4376">
            <v>0</v>
          </cell>
          <cell r="J4376">
            <v>0</v>
          </cell>
          <cell r="K4376">
            <v>0</v>
          </cell>
          <cell r="L4376">
            <v>0</v>
          </cell>
          <cell r="M4376">
            <v>0</v>
          </cell>
          <cell r="N4376">
            <v>0</v>
          </cell>
          <cell r="O4376">
            <v>0</v>
          </cell>
          <cell r="P4376">
            <v>0</v>
          </cell>
          <cell r="Q4376">
            <v>0</v>
          </cell>
        </row>
        <row r="4377">
          <cell r="C4377">
            <v>0</v>
          </cell>
          <cell r="D4377">
            <v>0</v>
          </cell>
          <cell r="E4377">
            <v>0</v>
          </cell>
          <cell r="F4377">
            <v>0</v>
          </cell>
          <cell r="G4377">
            <v>0</v>
          </cell>
          <cell r="H4377" t="str">
            <v>Matricula No. :</v>
          </cell>
          <cell r="I4377">
            <v>0</v>
          </cell>
          <cell r="J4377">
            <v>0</v>
          </cell>
          <cell r="K4377">
            <v>0</v>
          </cell>
          <cell r="L4377">
            <v>0</v>
          </cell>
          <cell r="M4377">
            <v>0</v>
          </cell>
          <cell r="N4377">
            <v>0</v>
          </cell>
          <cell r="O4377">
            <v>0</v>
          </cell>
          <cell r="P4377">
            <v>0</v>
          </cell>
          <cell r="Q4377">
            <v>0</v>
          </cell>
        </row>
        <row r="4378">
          <cell r="C4378">
            <v>0</v>
          </cell>
          <cell r="D4378">
            <v>0</v>
          </cell>
          <cell r="E4378">
            <v>0</v>
          </cell>
          <cell r="F4378">
            <v>0</v>
          </cell>
          <cell r="G4378">
            <v>0</v>
          </cell>
          <cell r="H4378" t="str">
            <v xml:space="preserve"> </v>
          </cell>
          <cell r="I4378">
            <v>0</v>
          </cell>
          <cell r="J4378">
            <v>0</v>
          </cell>
          <cell r="K4378">
            <v>0</v>
          </cell>
          <cell r="L4378">
            <v>0</v>
          </cell>
          <cell r="M4378">
            <v>0</v>
          </cell>
          <cell r="N4378">
            <v>0</v>
          </cell>
          <cell r="O4378">
            <v>0</v>
          </cell>
          <cell r="P4378">
            <v>0</v>
          </cell>
          <cell r="Q4378">
            <v>0</v>
          </cell>
        </row>
        <row r="4379">
          <cell r="C4379" t="str">
            <v>OBSERVACIONES INTERVENTORÍA</v>
          </cell>
          <cell r="D4379">
            <v>0</v>
          </cell>
          <cell r="E4379">
            <v>0</v>
          </cell>
          <cell r="F4379">
            <v>0</v>
          </cell>
          <cell r="G4379">
            <v>0</v>
          </cell>
          <cell r="H4379">
            <v>0</v>
          </cell>
          <cell r="I4379">
            <v>0</v>
          </cell>
          <cell r="J4379">
            <v>0</v>
          </cell>
          <cell r="K4379">
            <v>0</v>
          </cell>
          <cell r="L4379">
            <v>0</v>
          </cell>
          <cell r="M4379">
            <v>0</v>
          </cell>
          <cell r="N4379">
            <v>0</v>
          </cell>
          <cell r="O4379">
            <v>0</v>
          </cell>
          <cell r="P4379">
            <v>0</v>
          </cell>
          <cell r="Q4379">
            <v>0</v>
          </cell>
        </row>
        <row r="4380">
          <cell r="C4380">
            <v>0</v>
          </cell>
          <cell r="D4380">
            <v>0</v>
          </cell>
          <cell r="E4380">
            <v>0</v>
          </cell>
          <cell r="F4380">
            <v>0</v>
          </cell>
          <cell r="G4380">
            <v>0</v>
          </cell>
          <cell r="H4380">
            <v>0</v>
          </cell>
          <cell r="I4380">
            <v>0</v>
          </cell>
          <cell r="J4380">
            <v>0</v>
          </cell>
          <cell r="K4380">
            <v>0</v>
          </cell>
          <cell r="L4380">
            <v>0</v>
          </cell>
          <cell r="M4380">
            <v>0</v>
          </cell>
          <cell r="N4380">
            <v>0</v>
          </cell>
          <cell r="O4380">
            <v>0</v>
          </cell>
          <cell r="P4380">
            <v>0</v>
          </cell>
          <cell r="Q4380">
            <v>0</v>
          </cell>
        </row>
        <row r="4381">
          <cell r="C4381">
            <v>0</v>
          </cell>
          <cell r="D4381">
            <v>0</v>
          </cell>
          <cell r="E4381">
            <v>0</v>
          </cell>
          <cell r="F4381">
            <v>0</v>
          </cell>
          <cell r="G4381">
            <v>0</v>
          </cell>
          <cell r="H4381">
            <v>0</v>
          </cell>
          <cell r="I4381">
            <v>0</v>
          </cell>
          <cell r="J4381">
            <v>0</v>
          </cell>
          <cell r="K4381">
            <v>0</v>
          </cell>
          <cell r="L4381">
            <v>0</v>
          </cell>
          <cell r="M4381">
            <v>0</v>
          </cell>
          <cell r="N4381">
            <v>0</v>
          </cell>
          <cell r="O4381">
            <v>0</v>
          </cell>
          <cell r="P4381">
            <v>0</v>
          </cell>
          <cell r="Q4381">
            <v>0</v>
          </cell>
        </row>
        <row r="4382">
          <cell r="C4382">
            <v>0</v>
          </cell>
          <cell r="D4382">
            <v>0</v>
          </cell>
          <cell r="E4382">
            <v>0</v>
          </cell>
          <cell r="F4382">
            <v>0</v>
          </cell>
          <cell r="G4382">
            <v>0</v>
          </cell>
          <cell r="H4382">
            <v>0</v>
          </cell>
          <cell r="I4382">
            <v>0</v>
          </cell>
          <cell r="J4382">
            <v>0</v>
          </cell>
          <cell r="K4382">
            <v>0</v>
          </cell>
          <cell r="L4382">
            <v>0</v>
          </cell>
          <cell r="M4382">
            <v>0</v>
          </cell>
          <cell r="N4382">
            <v>0</v>
          </cell>
          <cell r="O4382">
            <v>0</v>
          </cell>
          <cell r="P4382">
            <v>0</v>
          </cell>
          <cell r="Q4382">
            <v>0</v>
          </cell>
        </row>
        <row r="4383">
          <cell r="C4383" t="str">
            <v>APROBACIÓN POR INTERVENTORÍA</v>
          </cell>
          <cell r="D4383">
            <v>0</v>
          </cell>
          <cell r="E4383">
            <v>0</v>
          </cell>
          <cell r="F4383">
            <v>0</v>
          </cell>
          <cell r="G4383">
            <v>0</v>
          </cell>
          <cell r="H4383">
            <v>0</v>
          </cell>
          <cell r="I4383">
            <v>0</v>
          </cell>
          <cell r="J4383">
            <v>0</v>
          </cell>
          <cell r="K4383">
            <v>0</v>
          </cell>
          <cell r="L4383">
            <v>0</v>
          </cell>
          <cell r="M4383">
            <v>0</v>
          </cell>
          <cell r="N4383">
            <v>0</v>
          </cell>
          <cell r="O4383">
            <v>0</v>
          </cell>
          <cell r="P4383">
            <v>0</v>
          </cell>
          <cell r="Q4383">
            <v>0</v>
          </cell>
        </row>
        <row r="4384">
          <cell r="C4384"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4384">
            <v>0</v>
          </cell>
          <cell r="E4384">
            <v>0</v>
          </cell>
          <cell r="F4384">
            <v>0</v>
          </cell>
          <cell r="G4384">
            <v>0</v>
          </cell>
          <cell r="H4384">
            <v>0</v>
          </cell>
          <cell r="I4384">
            <v>0</v>
          </cell>
          <cell r="J4384">
            <v>0</v>
          </cell>
          <cell r="K4384">
            <v>0</v>
          </cell>
          <cell r="L4384">
            <v>0</v>
          </cell>
          <cell r="M4384">
            <v>0</v>
          </cell>
          <cell r="N4384">
            <v>0</v>
          </cell>
          <cell r="O4384">
            <v>0</v>
          </cell>
          <cell r="P4384">
            <v>0</v>
          </cell>
          <cell r="Q4384">
            <v>0</v>
          </cell>
        </row>
        <row r="4385">
          <cell r="C4385">
            <v>0</v>
          </cell>
          <cell r="D4385">
            <v>0</v>
          </cell>
          <cell r="E4385">
            <v>0</v>
          </cell>
          <cell r="F4385">
            <v>0</v>
          </cell>
          <cell r="G4385">
            <v>0</v>
          </cell>
          <cell r="H4385">
            <v>0</v>
          </cell>
          <cell r="I4385">
            <v>0</v>
          </cell>
          <cell r="J4385">
            <v>0</v>
          </cell>
          <cell r="K4385">
            <v>0</v>
          </cell>
          <cell r="L4385">
            <v>0</v>
          </cell>
          <cell r="M4385">
            <v>0</v>
          </cell>
          <cell r="N4385">
            <v>0</v>
          </cell>
          <cell r="O4385">
            <v>0</v>
          </cell>
          <cell r="P4385">
            <v>0</v>
          </cell>
          <cell r="Q4385">
            <v>0</v>
          </cell>
        </row>
        <row r="4386">
          <cell r="C4386"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4386">
            <v>0</v>
          </cell>
          <cell r="E4386">
            <v>0</v>
          </cell>
          <cell r="F4386">
            <v>0</v>
          </cell>
          <cell r="G4386">
            <v>0</v>
          </cell>
          <cell r="H4386">
            <v>0</v>
          </cell>
          <cell r="I4386">
            <v>0</v>
          </cell>
          <cell r="J4386">
            <v>0</v>
          </cell>
          <cell r="K4386">
            <v>0</v>
          </cell>
          <cell r="L4386">
            <v>0</v>
          </cell>
          <cell r="M4386">
            <v>0</v>
          </cell>
          <cell r="N4386">
            <v>0</v>
          </cell>
          <cell r="O4386">
            <v>0</v>
          </cell>
          <cell r="P4386">
            <v>0</v>
          </cell>
          <cell r="Q4386">
            <v>0</v>
          </cell>
        </row>
        <row r="4387">
          <cell r="C4387">
            <v>0</v>
          </cell>
          <cell r="D4387">
            <v>0</v>
          </cell>
          <cell r="E4387">
            <v>0</v>
          </cell>
          <cell r="F4387">
            <v>0</v>
          </cell>
          <cell r="G4387">
            <v>0</v>
          </cell>
          <cell r="H4387">
            <v>0</v>
          </cell>
          <cell r="I4387">
            <v>0</v>
          </cell>
          <cell r="J4387">
            <v>0</v>
          </cell>
          <cell r="K4387">
            <v>0</v>
          </cell>
          <cell r="L4387">
            <v>0</v>
          </cell>
          <cell r="M4387">
            <v>0</v>
          </cell>
          <cell r="N4387">
            <v>0</v>
          </cell>
          <cell r="O4387">
            <v>0</v>
          </cell>
          <cell r="P4387">
            <v>0</v>
          </cell>
          <cell r="Q4387">
            <v>0</v>
          </cell>
        </row>
        <row r="4388">
          <cell r="C4388">
            <v>0</v>
          </cell>
          <cell r="D4388">
            <v>0</v>
          </cell>
          <cell r="E4388">
            <v>0</v>
          </cell>
          <cell r="F4388">
            <v>0</v>
          </cell>
          <cell r="G4388">
            <v>0</v>
          </cell>
          <cell r="H4388">
            <v>0</v>
          </cell>
          <cell r="I4388">
            <v>0</v>
          </cell>
          <cell r="J4388">
            <v>0</v>
          </cell>
          <cell r="K4388">
            <v>0</v>
          </cell>
          <cell r="L4388">
            <v>0</v>
          </cell>
          <cell r="M4388">
            <v>0</v>
          </cell>
          <cell r="N4388">
            <v>0</v>
          </cell>
          <cell r="O4388">
            <v>0</v>
          </cell>
          <cell r="P4388">
            <v>0</v>
          </cell>
          <cell r="Q4388">
            <v>0</v>
          </cell>
        </row>
        <row r="4389">
          <cell r="C4389">
            <v>0</v>
          </cell>
          <cell r="D4389">
            <v>0</v>
          </cell>
          <cell r="E4389">
            <v>0</v>
          </cell>
          <cell r="F4389">
            <v>0</v>
          </cell>
          <cell r="G4389">
            <v>0</v>
          </cell>
          <cell r="H4389" t="str">
            <v>Firma</v>
          </cell>
          <cell r="I4389">
            <v>0</v>
          </cell>
          <cell r="J4389">
            <v>0</v>
          </cell>
          <cell r="K4389">
            <v>0</v>
          </cell>
          <cell r="L4389">
            <v>0</v>
          </cell>
          <cell r="M4389">
            <v>0</v>
          </cell>
          <cell r="N4389">
            <v>0</v>
          </cell>
          <cell r="O4389">
            <v>0</v>
          </cell>
          <cell r="P4389">
            <v>0</v>
          </cell>
          <cell r="Q4389">
            <v>0</v>
          </cell>
        </row>
        <row r="4390">
          <cell r="C4390">
            <v>0</v>
          </cell>
          <cell r="D4390">
            <v>0</v>
          </cell>
          <cell r="E4390">
            <v>0</v>
          </cell>
          <cell r="F4390">
            <v>0</v>
          </cell>
          <cell r="G4390">
            <v>0</v>
          </cell>
          <cell r="H4390" t="str">
            <v>Nombre:</v>
          </cell>
          <cell r="I4390">
            <v>0</v>
          </cell>
          <cell r="J4390">
            <v>0</v>
          </cell>
          <cell r="K4390">
            <v>0</v>
          </cell>
          <cell r="L4390">
            <v>0</v>
          </cell>
          <cell r="M4390">
            <v>0</v>
          </cell>
          <cell r="N4390">
            <v>0</v>
          </cell>
          <cell r="O4390">
            <v>0</v>
          </cell>
          <cell r="P4390">
            <v>0</v>
          </cell>
          <cell r="Q4390">
            <v>0</v>
          </cell>
        </row>
        <row r="4391">
          <cell r="C4391">
            <v>0</v>
          </cell>
          <cell r="D4391">
            <v>0</v>
          </cell>
          <cell r="E4391">
            <v>0</v>
          </cell>
          <cell r="F4391">
            <v>0</v>
          </cell>
          <cell r="G4391">
            <v>0</v>
          </cell>
          <cell r="H4391" t="str">
            <v>Representante Legal del Interventor o su Apoderado</v>
          </cell>
          <cell r="I4391">
            <v>0</v>
          </cell>
          <cell r="J4391">
            <v>0</v>
          </cell>
          <cell r="K4391">
            <v>0</v>
          </cell>
          <cell r="L4391">
            <v>0</v>
          </cell>
          <cell r="M4391">
            <v>0</v>
          </cell>
          <cell r="N4391">
            <v>0</v>
          </cell>
          <cell r="O4391">
            <v>0</v>
          </cell>
          <cell r="P4391">
            <v>0</v>
          </cell>
          <cell r="Q4391">
            <v>0</v>
          </cell>
        </row>
        <row r="4392">
          <cell r="C4392">
            <v>0</v>
          </cell>
          <cell r="D4392">
            <v>0</v>
          </cell>
          <cell r="E4392">
            <v>0</v>
          </cell>
          <cell r="F4392">
            <v>0</v>
          </cell>
          <cell r="G4392">
            <v>0</v>
          </cell>
          <cell r="H4392" t="str">
            <v>Matricula No. :</v>
          </cell>
          <cell r="I4392">
            <v>0</v>
          </cell>
          <cell r="J4392">
            <v>0</v>
          </cell>
          <cell r="K4392">
            <v>0</v>
          </cell>
          <cell r="L4392">
            <v>0</v>
          </cell>
          <cell r="M4392">
            <v>0</v>
          </cell>
          <cell r="N4392">
            <v>0</v>
          </cell>
          <cell r="O4392">
            <v>0</v>
          </cell>
          <cell r="P4392">
            <v>0</v>
          </cell>
          <cell r="Q4392">
            <v>0</v>
          </cell>
        </row>
        <row r="4393">
          <cell r="C4393">
            <v>0</v>
          </cell>
          <cell r="D4393">
            <v>0</v>
          </cell>
          <cell r="E4393">
            <v>0</v>
          </cell>
          <cell r="F4393">
            <v>0</v>
          </cell>
          <cell r="G4393">
            <v>0</v>
          </cell>
          <cell r="H4393">
            <v>0</v>
          </cell>
          <cell r="I4393">
            <v>0</v>
          </cell>
          <cell r="J4393">
            <v>0</v>
          </cell>
          <cell r="K4393">
            <v>0</v>
          </cell>
          <cell r="L4393">
            <v>0</v>
          </cell>
          <cell r="M4393">
            <v>0</v>
          </cell>
          <cell r="N4393">
            <v>0</v>
          </cell>
          <cell r="O4393">
            <v>0</v>
          </cell>
          <cell r="P4393">
            <v>0</v>
          </cell>
          <cell r="Q4393">
            <v>0</v>
          </cell>
        </row>
        <row r="4394">
          <cell r="C4394">
            <v>0</v>
          </cell>
          <cell r="D4394">
            <v>0</v>
          </cell>
          <cell r="E4394">
            <v>0</v>
          </cell>
          <cell r="F4394">
            <v>0</v>
          </cell>
          <cell r="G4394">
            <v>0</v>
          </cell>
          <cell r="H4394">
            <v>0</v>
          </cell>
          <cell r="I4394">
            <v>0</v>
          </cell>
          <cell r="J4394">
            <v>0</v>
          </cell>
          <cell r="K4394">
            <v>0</v>
          </cell>
          <cell r="L4394">
            <v>0</v>
          </cell>
          <cell r="M4394">
            <v>0</v>
          </cell>
          <cell r="N4394">
            <v>0</v>
          </cell>
          <cell r="O4394">
            <v>0</v>
          </cell>
          <cell r="P4394">
            <v>0</v>
          </cell>
          <cell r="Q4394">
            <v>0</v>
          </cell>
        </row>
        <row r="4396">
          <cell r="C4396">
            <v>0</v>
          </cell>
          <cell r="D4396">
            <v>0</v>
          </cell>
          <cell r="E4396">
            <v>0</v>
          </cell>
          <cell r="F4396">
            <v>0</v>
          </cell>
          <cell r="G4396">
            <v>0</v>
          </cell>
          <cell r="H4396">
            <v>0</v>
          </cell>
          <cell r="I4396">
            <v>0</v>
          </cell>
          <cell r="J4396">
            <v>0</v>
          </cell>
          <cell r="K4396">
            <v>0</v>
          </cell>
          <cell r="L4396">
            <v>0</v>
          </cell>
          <cell r="M4396">
            <v>0</v>
          </cell>
          <cell r="N4396">
            <v>0</v>
          </cell>
          <cell r="O4396">
            <v>0</v>
          </cell>
          <cell r="P4396">
            <v>0</v>
          </cell>
          <cell r="Q4396">
            <v>0</v>
          </cell>
        </row>
        <row r="4397">
          <cell r="C4397" t="str">
            <v>Formulario 1 - Propuesta económica  - Documento tipo de selección abreviada de menor cuantía - versión 2</v>
          </cell>
          <cell r="D4397">
            <v>0</v>
          </cell>
          <cell r="E4397">
            <v>0</v>
          </cell>
          <cell r="F4397">
            <v>0</v>
          </cell>
          <cell r="G4397">
            <v>0</v>
          </cell>
          <cell r="H4397">
            <v>0</v>
          </cell>
          <cell r="I4397">
            <v>0</v>
          </cell>
          <cell r="J4397">
            <v>0</v>
          </cell>
          <cell r="K4397">
            <v>0</v>
          </cell>
          <cell r="L4397">
            <v>0</v>
          </cell>
          <cell r="M4397">
            <v>0</v>
          </cell>
          <cell r="N4397">
            <v>0</v>
          </cell>
          <cell r="O4397">
            <v>0</v>
          </cell>
          <cell r="P4397">
            <v>0</v>
          </cell>
          <cell r="Q4397">
            <v>0</v>
          </cell>
        </row>
        <row r="4398">
          <cell r="C4398" t="str">
            <v>Código</v>
          </cell>
          <cell r="D4398" t="str">
            <v>CCE-EICP-FM-25</v>
          </cell>
          <cell r="E4398" t="str">
            <v>Versión</v>
          </cell>
          <cell r="F4398">
            <v>2</v>
          </cell>
          <cell r="G4398">
            <v>0</v>
          </cell>
          <cell r="H4398">
            <v>0</v>
          </cell>
          <cell r="I4398">
            <v>0</v>
          </cell>
          <cell r="J4398">
            <v>0</v>
          </cell>
          <cell r="K4398">
            <v>0</v>
          </cell>
          <cell r="L4398">
            <v>0</v>
          </cell>
          <cell r="M4398">
            <v>0</v>
          </cell>
          <cell r="N4398">
            <v>0</v>
          </cell>
          <cell r="O4398">
            <v>0</v>
          </cell>
          <cell r="P4398">
            <v>0</v>
          </cell>
          <cell r="Q4398">
            <v>0</v>
          </cell>
        </row>
        <row r="4399">
          <cell r="C4399">
            <v>0</v>
          </cell>
          <cell r="D4399">
            <v>0</v>
          </cell>
          <cell r="E4399">
            <v>0</v>
          </cell>
          <cell r="F4399">
            <v>0</v>
          </cell>
          <cell r="G4399">
            <v>0</v>
          </cell>
          <cell r="H4399">
            <v>0</v>
          </cell>
          <cell r="I4399">
            <v>0</v>
          </cell>
          <cell r="J4399">
            <v>0</v>
          </cell>
          <cell r="K4399">
            <v>0</v>
          </cell>
          <cell r="L4399">
            <v>0</v>
          </cell>
          <cell r="M4399">
            <v>0</v>
          </cell>
          <cell r="N4399">
            <v>0</v>
          </cell>
          <cell r="O4399">
            <v>0</v>
          </cell>
          <cell r="P4399">
            <v>0</v>
          </cell>
          <cell r="Q4399">
            <v>0</v>
          </cell>
        </row>
        <row r="4400">
          <cell r="C4400" t="str">
            <v>[La entidad podrá utilizar este formato para la presentación de los análisis de precios unitarios el contratista en la oportunidad prevista en el numeral 8.1. del Documento Base]</v>
          </cell>
          <cell r="D4400">
            <v>0</v>
          </cell>
          <cell r="E4400">
            <v>0</v>
          </cell>
          <cell r="F4400">
            <v>0</v>
          </cell>
          <cell r="G4400">
            <v>0</v>
          </cell>
          <cell r="H4400">
            <v>0</v>
          </cell>
          <cell r="I4400">
            <v>0</v>
          </cell>
          <cell r="J4400">
            <v>0</v>
          </cell>
          <cell r="K4400">
            <v>0</v>
          </cell>
          <cell r="L4400">
            <v>0</v>
          </cell>
          <cell r="M4400">
            <v>0</v>
          </cell>
          <cell r="N4400">
            <v>0</v>
          </cell>
          <cell r="O4400">
            <v>0</v>
          </cell>
          <cell r="P4400">
            <v>0</v>
          </cell>
          <cell r="Q4400">
            <v>0</v>
          </cell>
        </row>
        <row r="4401">
          <cell r="C4401">
            <v>0</v>
          </cell>
          <cell r="D4401">
            <v>0</v>
          </cell>
          <cell r="E4401">
            <v>0</v>
          </cell>
          <cell r="F4401">
            <v>0</v>
          </cell>
          <cell r="G4401">
            <v>0</v>
          </cell>
          <cell r="H4401">
            <v>0</v>
          </cell>
          <cell r="I4401">
            <v>0</v>
          </cell>
          <cell r="J4401">
            <v>0</v>
          </cell>
          <cell r="K4401">
            <v>0</v>
          </cell>
          <cell r="L4401">
            <v>0</v>
          </cell>
          <cell r="M4401">
            <v>0</v>
          </cell>
          <cell r="N4401">
            <v>0</v>
          </cell>
          <cell r="O4401">
            <v>0</v>
          </cell>
          <cell r="P4401">
            <v>0</v>
          </cell>
          <cell r="Q4401">
            <v>0</v>
          </cell>
        </row>
        <row r="4402">
          <cell r="C4402">
            <v>0</v>
          </cell>
          <cell r="D4402">
            <v>0</v>
          </cell>
          <cell r="E4402">
            <v>0</v>
          </cell>
          <cell r="F4402">
            <v>0</v>
          </cell>
          <cell r="G4402">
            <v>0</v>
          </cell>
          <cell r="H4402">
            <v>0</v>
          </cell>
          <cell r="I4402">
            <v>0</v>
          </cell>
          <cell r="J4402">
            <v>0</v>
          </cell>
          <cell r="K4402">
            <v>0</v>
          </cell>
          <cell r="L4402">
            <v>0</v>
          </cell>
          <cell r="M4402">
            <v>0</v>
          </cell>
          <cell r="N4402">
            <v>0</v>
          </cell>
          <cell r="O4402">
            <v>0</v>
          </cell>
          <cell r="P4402">
            <v>0</v>
          </cell>
          <cell r="Q4402">
            <v>0</v>
          </cell>
        </row>
        <row r="4403">
          <cell r="C4403">
            <v>0</v>
          </cell>
          <cell r="D4403" t="str">
            <v>MUNICIPIO DE CONCORDIA, ANTIOQUIA</v>
          </cell>
          <cell r="E4403">
            <v>0</v>
          </cell>
          <cell r="F4403">
            <v>0</v>
          </cell>
          <cell r="G4403">
            <v>0</v>
          </cell>
          <cell r="H4403">
            <v>0</v>
          </cell>
          <cell r="I4403">
            <v>0</v>
          </cell>
          <cell r="J4403">
            <v>0</v>
          </cell>
          <cell r="K4403">
            <v>0</v>
          </cell>
          <cell r="L4403">
            <v>0</v>
          </cell>
          <cell r="M4403">
            <v>0</v>
          </cell>
          <cell r="N4403">
            <v>0</v>
          </cell>
          <cell r="O4403">
            <v>0</v>
          </cell>
          <cell r="P4403">
            <v>0</v>
          </cell>
          <cell r="Q4403">
            <v>0</v>
          </cell>
        </row>
        <row r="4404">
          <cell r="C4404">
            <v>0</v>
          </cell>
          <cell r="D4404">
            <v>0</v>
          </cell>
          <cell r="E4404">
            <v>0</v>
          </cell>
          <cell r="F4404">
            <v>0</v>
          </cell>
          <cell r="G4404">
            <v>0</v>
          </cell>
          <cell r="H4404">
            <v>0</v>
          </cell>
          <cell r="I4404">
            <v>0</v>
          </cell>
          <cell r="J4404">
            <v>0</v>
          </cell>
          <cell r="K4404">
            <v>0</v>
          </cell>
          <cell r="L4404" t="str">
            <v>VERSIÓN</v>
          </cell>
          <cell r="M4404">
            <v>0</v>
          </cell>
          <cell r="N4404">
            <v>0</v>
          </cell>
          <cell r="O4404">
            <v>0</v>
          </cell>
          <cell r="P4404">
            <v>0</v>
          </cell>
          <cell r="Q4404">
            <v>0</v>
          </cell>
        </row>
        <row r="4405">
          <cell r="C4405">
            <v>0</v>
          </cell>
          <cell r="D4405" t="str">
            <v xml:space="preserve">[NÚMERO DEL PROCESO] </v>
          </cell>
          <cell r="E4405">
            <v>0</v>
          </cell>
          <cell r="F4405">
            <v>0</v>
          </cell>
          <cell r="G4405">
            <v>0</v>
          </cell>
          <cell r="H4405">
            <v>0</v>
          </cell>
          <cell r="I4405">
            <v>0</v>
          </cell>
          <cell r="J4405">
            <v>0</v>
          </cell>
          <cell r="K4405">
            <v>0</v>
          </cell>
          <cell r="L4405">
            <v>0</v>
          </cell>
          <cell r="M4405">
            <v>0</v>
          </cell>
          <cell r="N4405">
            <v>0</v>
          </cell>
          <cell r="O4405">
            <v>0</v>
          </cell>
          <cell r="P4405">
            <v>0</v>
          </cell>
          <cell r="Q4405">
            <v>0</v>
          </cell>
        </row>
        <row r="4406">
          <cell r="C4406">
            <v>0</v>
          </cell>
          <cell r="D4406">
            <v>0</v>
          </cell>
          <cell r="E4406">
            <v>0</v>
          </cell>
          <cell r="F4406">
            <v>0</v>
          </cell>
          <cell r="G4406">
            <v>0</v>
          </cell>
          <cell r="H4406">
            <v>0</v>
          </cell>
          <cell r="I4406">
            <v>0</v>
          </cell>
          <cell r="J4406">
            <v>0</v>
          </cell>
          <cell r="K4406">
            <v>0</v>
          </cell>
          <cell r="L4406" t="str">
            <v>PÁGINA</v>
          </cell>
          <cell r="M4406">
            <v>1</v>
          </cell>
          <cell r="N4406" t="str">
            <v>DE</v>
          </cell>
          <cell r="O4406">
            <v>1</v>
          </cell>
          <cell r="P4406">
            <v>0</v>
          </cell>
          <cell r="Q4406">
            <v>0</v>
          </cell>
        </row>
        <row r="4407">
          <cell r="C4407">
            <v>0</v>
          </cell>
          <cell r="D4407" t="str">
            <v xml:space="preserve">ANALISIS DE PRECIOS UNITARIOS </v>
          </cell>
          <cell r="E4407">
            <v>0</v>
          </cell>
          <cell r="F4407">
            <v>0</v>
          </cell>
          <cell r="G4407">
            <v>0</v>
          </cell>
          <cell r="H4407">
            <v>0</v>
          </cell>
          <cell r="I4407">
            <v>0</v>
          </cell>
          <cell r="J4407">
            <v>0</v>
          </cell>
          <cell r="K4407">
            <v>0</v>
          </cell>
          <cell r="L4407">
            <v>0</v>
          </cell>
          <cell r="M4407">
            <v>0</v>
          </cell>
          <cell r="N4407">
            <v>0</v>
          </cell>
          <cell r="O4407">
            <v>0</v>
          </cell>
          <cell r="P4407">
            <v>0</v>
          </cell>
          <cell r="Q4407">
            <v>0</v>
          </cell>
        </row>
        <row r="4408">
          <cell r="C4408">
            <v>0</v>
          </cell>
          <cell r="D4408">
            <v>0</v>
          </cell>
          <cell r="E4408">
            <v>0</v>
          </cell>
          <cell r="F4408">
            <v>0</v>
          </cell>
          <cell r="G4408">
            <v>0</v>
          </cell>
          <cell r="H4408">
            <v>0</v>
          </cell>
          <cell r="I4408">
            <v>0</v>
          </cell>
          <cell r="J4408">
            <v>0</v>
          </cell>
          <cell r="K4408">
            <v>0</v>
          </cell>
          <cell r="L4408">
            <v>0</v>
          </cell>
          <cell r="M4408">
            <v>0</v>
          </cell>
          <cell r="N4408">
            <v>0</v>
          </cell>
          <cell r="O4408">
            <v>0</v>
          </cell>
          <cell r="P4408">
            <v>0</v>
          </cell>
          <cell r="Q4408">
            <v>0</v>
          </cell>
        </row>
        <row r="4409">
          <cell r="C4409">
            <v>0</v>
          </cell>
          <cell r="D4409">
            <v>0</v>
          </cell>
          <cell r="E4409">
            <v>0</v>
          </cell>
          <cell r="F4409">
            <v>0</v>
          </cell>
          <cell r="G4409">
            <v>0</v>
          </cell>
          <cell r="H4409">
            <v>0</v>
          </cell>
          <cell r="I4409">
            <v>0</v>
          </cell>
          <cell r="J4409">
            <v>0</v>
          </cell>
          <cell r="K4409">
            <v>0</v>
          </cell>
          <cell r="L4409" t="str">
            <v>FECHA</v>
          </cell>
          <cell r="M4409" t="str">
            <v>DD</v>
          </cell>
          <cell r="N4409" t="str">
            <v>MM</v>
          </cell>
          <cell r="O4409" t="str">
            <v>AA</v>
          </cell>
          <cell r="P4409">
            <v>0</v>
          </cell>
          <cell r="Q4409">
            <v>0</v>
          </cell>
        </row>
        <row r="4410">
          <cell r="C4410">
            <v>0</v>
          </cell>
          <cell r="D4410">
            <v>0</v>
          </cell>
          <cell r="E4410">
            <v>0</v>
          </cell>
          <cell r="F4410">
            <v>0</v>
          </cell>
          <cell r="G4410">
            <v>0</v>
          </cell>
          <cell r="H4410">
            <v>0</v>
          </cell>
          <cell r="I4410">
            <v>0</v>
          </cell>
          <cell r="J4410">
            <v>0</v>
          </cell>
          <cell r="K4410">
            <v>0</v>
          </cell>
          <cell r="L4410">
            <v>0</v>
          </cell>
          <cell r="M4410">
            <v>8</v>
          </cell>
          <cell r="N4410">
            <v>5</v>
          </cell>
          <cell r="O4410">
            <v>2023</v>
          </cell>
          <cell r="P4410">
            <v>0</v>
          </cell>
          <cell r="Q4410">
            <v>0</v>
          </cell>
        </row>
        <row r="4411">
          <cell r="C4411" t="str">
            <v>ITEMS DE LA PROPUESTA ECONÓMICA</v>
          </cell>
          <cell r="D4411">
            <v>0</v>
          </cell>
          <cell r="E4411">
            <v>0</v>
          </cell>
          <cell r="F4411">
            <v>0</v>
          </cell>
          <cell r="G4411">
            <v>0</v>
          </cell>
          <cell r="H4411">
            <v>0</v>
          </cell>
          <cell r="I4411" t="str">
            <v>ITEMS NO PREVISTOS</v>
          </cell>
          <cell r="J4411">
            <v>0</v>
          </cell>
          <cell r="K4411">
            <v>0</v>
          </cell>
          <cell r="L4411">
            <v>0</v>
          </cell>
          <cell r="M4411">
            <v>0</v>
          </cell>
          <cell r="N4411">
            <v>0</v>
          </cell>
          <cell r="O4411">
            <v>0</v>
          </cell>
          <cell r="P4411">
            <v>0</v>
          </cell>
          <cell r="Q4411">
            <v>0</v>
          </cell>
        </row>
        <row r="4412">
          <cell r="C4412">
            <v>0</v>
          </cell>
          <cell r="D4412">
            <v>0</v>
          </cell>
          <cell r="E4412">
            <v>0</v>
          </cell>
          <cell r="F4412">
            <v>0</v>
          </cell>
          <cell r="G4412">
            <v>0</v>
          </cell>
          <cell r="H4412">
            <v>0</v>
          </cell>
          <cell r="I4412">
            <v>0</v>
          </cell>
          <cell r="J4412">
            <v>0</v>
          </cell>
          <cell r="K4412">
            <v>0</v>
          </cell>
          <cell r="L4412">
            <v>0</v>
          </cell>
          <cell r="M4412">
            <v>0</v>
          </cell>
          <cell r="N4412">
            <v>0</v>
          </cell>
          <cell r="O4412">
            <v>0</v>
          </cell>
          <cell r="P4412">
            <v>0</v>
          </cell>
          <cell r="Q4412">
            <v>0</v>
          </cell>
        </row>
        <row r="4413">
          <cell r="C4413">
            <v>0</v>
          </cell>
          <cell r="D4413">
            <v>0</v>
          </cell>
          <cell r="E4413">
            <v>0</v>
          </cell>
          <cell r="F4413">
            <v>0</v>
          </cell>
          <cell r="G4413">
            <v>0</v>
          </cell>
          <cell r="H4413">
            <v>0</v>
          </cell>
          <cell r="I4413">
            <v>0</v>
          </cell>
          <cell r="J4413">
            <v>0</v>
          </cell>
          <cell r="K4413">
            <v>0</v>
          </cell>
          <cell r="L4413">
            <v>0</v>
          </cell>
          <cell r="M4413">
            <v>0</v>
          </cell>
          <cell r="N4413">
            <v>0</v>
          </cell>
          <cell r="O4413">
            <v>0</v>
          </cell>
          <cell r="P4413">
            <v>0</v>
          </cell>
          <cell r="Q4413">
            <v>0</v>
          </cell>
        </row>
        <row r="4414">
          <cell r="C4414">
            <v>0</v>
          </cell>
          <cell r="D4414">
            <v>0</v>
          </cell>
          <cell r="E4414">
            <v>0</v>
          </cell>
          <cell r="F4414">
            <v>0</v>
          </cell>
          <cell r="G4414">
            <v>0</v>
          </cell>
          <cell r="H4414">
            <v>0</v>
          </cell>
          <cell r="I4414">
            <v>0</v>
          </cell>
          <cell r="J4414">
            <v>0</v>
          </cell>
          <cell r="K4414">
            <v>0</v>
          </cell>
          <cell r="L4414">
            <v>0</v>
          </cell>
          <cell r="M4414">
            <v>0</v>
          </cell>
          <cell r="N4414">
            <v>0</v>
          </cell>
          <cell r="O4414">
            <v>0</v>
          </cell>
          <cell r="P4414">
            <v>0</v>
          </cell>
          <cell r="Q4414">
            <v>0</v>
          </cell>
        </row>
        <row r="4415">
          <cell r="C4415" t="str">
            <v>DATOS ESPECÍFICOS</v>
          </cell>
          <cell r="D4415">
            <v>0</v>
          </cell>
          <cell r="E4415">
            <v>0</v>
          </cell>
          <cell r="F4415">
            <v>0</v>
          </cell>
          <cell r="G4415">
            <v>0</v>
          </cell>
          <cell r="H4415">
            <v>0</v>
          </cell>
          <cell r="I4415">
            <v>0</v>
          </cell>
          <cell r="J4415">
            <v>0</v>
          </cell>
          <cell r="K4415">
            <v>0</v>
          </cell>
          <cell r="L4415">
            <v>0</v>
          </cell>
          <cell r="M4415">
            <v>0</v>
          </cell>
          <cell r="N4415">
            <v>0</v>
          </cell>
          <cell r="O4415">
            <v>0</v>
          </cell>
          <cell r="P4415">
            <v>0</v>
          </cell>
          <cell r="Q4415">
            <v>0</v>
          </cell>
        </row>
        <row r="4416">
          <cell r="C4416">
            <v>0</v>
          </cell>
          <cell r="D4416">
            <v>0</v>
          </cell>
          <cell r="E4416">
            <v>0</v>
          </cell>
          <cell r="F4416">
            <v>0</v>
          </cell>
          <cell r="G4416">
            <v>0</v>
          </cell>
          <cell r="H4416">
            <v>0</v>
          </cell>
          <cell r="I4416">
            <v>0</v>
          </cell>
          <cell r="J4416">
            <v>0</v>
          </cell>
          <cell r="K4416">
            <v>0</v>
          </cell>
          <cell r="L4416">
            <v>0</v>
          </cell>
          <cell r="M4416">
            <v>0</v>
          </cell>
          <cell r="N4416">
            <v>0</v>
          </cell>
          <cell r="O4416">
            <v>0</v>
          </cell>
          <cell r="P4416">
            <v>0</v>
          </cell>
          <cell r="Q4416">
            <v>0</v>
          </cell>
        </row>
        <row r="4417">
          <cell r="C4417" t="str">
            <v>ITEM</v>
          </cell>
          <cell r="D4417" t="str">
            <v>DESCRIPCIÓN</v>
          </cell>
          <cell r="E4417">
            <v>0</v>
          </cell>
          <cell r="F4417">
            <v>0</v>
          </cell>
          <cell r="G4417">
            <v>0</v>
          </cell>
          <cell r="H4417">
            <v>0</v>
          </cell>
          <cell r="I4417">
            <v>0</v>
          </cell>
          <cell r="J4417">
            <v>0</v>
          </cell>
          <cell r="K4417">
            <v>0</v>
          </cell>
          <cell r="L4417">
            <v>0</v>
          </cell>
          <cell r="M4417" t="str">
            <v>UNIDAD</v>
          </cell>
          <cell r="N4417">
            <v>0</v>
          </cell>
          <cell r="O4417" t="str">
            <v>CANTIDAD</v>
          </cell>
          <cell r="P4417">
            <v>0</v>
          </cell>
          <cell r="Q4417">
            <v>0</v>
          </cell>
        </row>
        <row r="4418">
          <cell r="C4418" t="str">
            <v>5.12.1</v>
          </cell>
          <cell r="D4418" t="str">
            <v>S.T.I de Sanitario de Dos Piezas, Redondo 3.7 Litros, Descarga Dual Blanco Corona o similar. Incluye sanitario, Kit de Instalación, Brida, acople, tornillos y chazos, y demás accesorios para su correcta instalación y correcto funcionamiento.</v>
          </cell>
          <cell r="E4418">
            <v>0</v>
          </cell>
          <cell r="F4418">
            <v>0</v>
          </cell>
          <cell r="G4418">
            <v>0</v>
          </cell>
          <cell r="H4418">
            <v>0</v>
          </cell>
          <cell r="I4418">
            <v>0</v>
          </cell>
          <cell r="J4418">
            <v>0</v>
          </cell>
          <cell r="K4418">
            <v>0</v>
          </cell>
          <cell r="L4418">
            <v>0</v>
          </cell>
          <cell r="M4418" t="str">
            <v>u</v>
          </cell>
          <cell r="N4418">
            <v>0</v>
          </cell>
          <cell r="O4418">
            <v>2</v>
          </cell>
          <cell r="P4418">
            <v>0</v>
          </cell>
          <cell r="Q4418">
            <v>0</v>
          </cell>
          <cell r="R4418">
            <v>512387</v>
          </cell>
          <cell r="S4418">
            <v>660620</v>
          </cell>
          <cell r="T4418">
            <v>3.0999999999999999E-3</v>
          </cell>
          <cell r="U4418">
            <v>0.82579999999999998</v>
          </cell>
          <cell r="V4418">
            <v>0.1094</v>
          </cell>
          <cell r="W4418">
            <v>6.1699999999999998E-2</v>
          </cell>
        </row>
        <row r="4419">
          <cell r="C4419" t="str">
            <v>I. EQUIPO</v>
          </cell>
          <cell r="D4419">
            <v>0</v>
          </cell>
          <cell r="E4419">
            <v>0</v>
          </cell>
          <cell r="F4419">
            <v>0</v>
          </cell>
          <cell r="G4419">
            <v>0</v>
          </cell>
          <cell r="H4419">
            <v>0</v>
          </cell>
          <cell r="I4419">
            <v>0</v>
          </cell>
          <cell r="J4419">
            <v>0</v>
          </cell>
          <cell r="K4419">
            <v>0</v>
          </cell>
          <cell r="L4419">
            <v>0</v>
          </cell>
          <cell r="M4419">
            <v>0</v>
          </cell>
          <cell r="N4419">
            <v>0</v>
          </cell>
          <cell r="O4419">
            <v>0</v>
          </cell>
          <cell r="P4419">
            <v>0</v>
          </cell>
          <cell r="Q4419">
            <v>0</v>
          </cell>
        </row>
        <row r="4420">
          <cell r="C4420">
            <v>0</v>
          </cell>
          <cell r="D4420">
            <v>0</v>
          </cell>
          <cell r="E4420">
            <v>0</v>
          </cell>
          <cell r="F4420">
            <v>0</v>
          </cell>
          <cell r="G4420">
            <v>0</v>
          </cell>
          <cell r="H4420">
            <v>0</v>
          </cell>
          <cell r="I4420">
            <v>0</v>
          </cell>
          <cell r="J4420">
            <v>0</v>
          </cell>
          <cell r="K4420">
            <v>0</v>
          </cell>
          <cell r="L4420">
            <v>0</v>
          </cell>
          <cell r="M4420">
            <v>0</v>
          </cell>
          <cell r="N4420">
            <v>0</v>
          </cell>
          <cell r="O4420">
            <v>0</v>
          </cell>
          <cell r="P4420">
            <v>0</v>
          </cell>
          <cell r="Q4420">
            <v>0</v>
          </cell>
        </row>
        <row r="4421">
          <cell r="C4421" t="str">
            <v>DESCRIPCIÓN</v>
          </cell>
          <cell r="D4421">
            <v>0</v>
          </cell>
          <cell r="E4421">
            <v>0</v>
          </cell>
          <cell r="F4421">
            <v>0</v>
          </cell>
          <cell r="G4421">
            <v>0</v>
          </cell>
          <cell r="H4421" t="str">
            <v>MARCA</v>
          </cell>
          <cell r="I4421">
            <v>0</v>
          </cell>
          <cell r="J4421" t="str">
            <v>TIPO</v>
          </cell>
          <cell r="K4421">
            <v>0</v>
          </cell>
          <cell r="L4421" t="str">
            <v>TARIFA/HORA</v>
          </cell>
          <cell r="M4421" t="str">
            <v>RENDIMIENTO</v>
          </cell>
          <cell r="N4421">
            <v>0</v>
          </cell>
          <cell r="O4421" t="str">
            <v>Vr. UNITARIO</v>
          </cell>
          <cell r="P4421">
            <v>0</v>
          </cell>
          <cell r="Q4421">
            <v>0</v>
          </cell>
        </row>
        <row r="4422">
          <cell r="C4422">
            <v>0</v>
          </cell>
          <cell r="D4422">
            <v>0</v>
          </cell>
          <cell r="E4422">
            <v>0</v>
          </cell>
          <cell r="F4422">
            <v>0</v>
          </cell>
          <cell r="G4422">
            <v>0</v>
          </cell>
          <cell r="H4422">
            <v>0</v>
          </cell>
          <cell r="I4422">
            <v>0</v>
          </cell>
          <cell r="J4422" t="str">
            <v/>
          </cell>
          <cell r="K4422">
            <v>0</v>
          </cell>
          <cell r="L4422" t="str">
            <v/>
          </cell>
          <cell r="M4422">
            <v>4</v>
          </cell>
          <cell r="N4422">
            <v>0</v>
          </cell>
          <cell r="O4422">
            <v>0</v>
          </cell>
          <cell r="P4422">
            <v>0</v>
          </cell>
          <cell r="Q4422">
            <v>0</v>
          </cell>
          <cell r="R4422">
            <v>0.5</v>
          </cell>
          <cell r="T4422">
            <v>0</v>
          </cell>
        </row>
        <row r="4423">
          <cell r="C4423">
            <v>0</v>
          </cell>
          <cell r="D4423">
            <v>0</v>
          </cell>
          <cell r="E4423">
            <v>0</v>
          </cell>
          <cell r="F4423">
            <v>0</v>
          </cell>
          <cell r="G4423">
            <v>0</v>
          </cell>
          <cell r="H4423">
            <v>0</v>
          </cell>
          <cell r="I4423">
            <v>0</v>
          </cell>
          <cell r="J4423" t="str">
            <v/>
          </cell>
          <cell r="K4423">
            <v>0</v>
          </cell>
          <cell r="L4423" t="str">
            <v/>
          </cell>
          <cell r="M4423">
            <v>4</v>
          </cell>
          <cell r="N4423">
            <v>0</v>
          </cell>
          <cell r="O4423">
            <v>0</v>
          </cell>
          <cell r="P4423">
            <v>0</v>
          </cell>
          <cell r="Q4423">
            <v>0</v>
          </cell>
          <cell r="R4423">
            <v>0.5</v>
          </cell>
          <cell r="T4423">
            <v>0</v>
          </cell>
        </row>
        <row r="4424">
          <cell r="C4424">
            <v>0</v>
          </cell>
          <cell r="D4424">
            <v>0</v>
          </cell>
          <cell r="E4424">
            <v>0</v>
          </cell>
          <cell r="F4424">
            <v>0</v>
          </cell>
          <cell r="G4424">
            <v>0</v>
          </cell>
          <cell r="H4424">
            <v>0</v>
          </cell>
          <cell r="I4424">
            <v>0</v>
          </cell>
          <cell r="J4424" t="str">
            <v/>
          </cell>
          <cell r="K4424">
            <v>0</v>
          </cell>
          <cell r="L4424" t="str">
            <v/>
          </cell>
          <cell r="M4424">
            <v>0</v>
          </cell>
          <cell r="N4424">
            <v>0</v>
          </cell>
          <cell r="O4424">
            <v>0</v>
          </cell>
          <cell r="P4424">
            <v>0</v>
          </cell>
          <cell r="Q4424">
            <v>0</v>
          </cell>
          <cell r="R4424">
            <v>0</v>
          </cell>
          <cell r="T4424">
            <v>0</v>
          </cell>
        </row>
        <row r="4425">
          <cell r="C4425" t="str">
            <v>Herramienta Menor (Como % de Mano de Obra)</v>
          </cell>
          <cell r="D4425">
            <v>0</v>
          </cell>
          <cell r="E4425">
            <v>0</v>
          </cell>
          <cell r="F4425">
            <v>0</v>
          </cell>
          <cell r="G4425">
            <v>0</v>
          </cell>
          <cell r="H4425">
            <v>0</v>
          </cell>
          <cell r="I4425">
            <v>0</v>
          </cell>
          <cell r="J4425" t="str">
            <v>Dia</v>
          </cell>
          <cell r="K4425">
            <v>0</v>
          </cell>
          <cell r="L4425">
            <v>31625</v>
          </cell>
          <cell r="M4425">
            <v>0.05</v>
          </cell>
          <cell r="N4425">
            <v>0</v>
          </cell>
          <cell r="O4425">
            <v>1581</v>
          </cell>
          <cell r="P4425">
            <v>0</v>
          </cell>
          <cell r="Q4425">
            <v>0</v>
          </cell>
          <cell r="R4425">
            <v>3162</v>
          </cell>
          <cell r="T4425" t="str">
            <v>Herramienta Menor (Como % de Mano de Obra)</v>
          </cell>
        </row>
        <row r="4426">
          <cell r="C4426">
            <v>0</v>
          </cell>
          <cell r="D4426">
            <v>0</v>
          </cell>
          <cell r="E4426">
            <v>0</v>
          </cell>
          <cell r="F4426">
            <v>0</v>
          </cell>
          <cell r="G4426">
            <v>0</v>
          </cell>
          <cell r="H4426">
            <v>0</v>
          </cell>
          <cell r="I4426">
            <v>0</v>
          </cell>
          <cell r="J4426">
            <v>0</v>
          </cell>
          <cell r="K4426">
            <v>0</v>
          </cell>
          <cell r="L4426">
            <v>3.0999999999999999E-3</v>
          </cell>
          <cell r="M4426" t="str">
            <v>SUBTOTAL $</v>
          </cell>
          <cell r="N4426">
            <v>0</v>
          </cell>
          <cell r="O4426">
            <v>1581</v>
          </cell>
          <cell r="P4426">
            <v>0</v>
          </cell>
          <cell r="Q4426">
            <v>0</v>
          </cell>
          <cell r="T4426">
            <v>0</v>
          </cell>
        </row>
        <row r="4427">
          <cell r="C4427" t="str">
            <v>II. MATERIALES</v>
          </cell>
          <cell r="D4427">
            <v>0</v>
          </cell>
          <cell r="E4427">
            <v>0</v>
          </cell>
          <cell r="F4427">
            <v>0</v>
          </cell>
          <cell r="G4427">
            <v>0</v>
          </cell>
          <cell r="H4427">
            <v>0</v>
          </cell>
          <cell r="I4427">
            <v>0</v>
          </cell>
          <cell r="J4427">
            <v>0</v>
          </cell>
          <cell r="K4427">
            <v>0</v>
          </cell>
          <cell r="L4427">
            <v>0</v>
          </cell>
          <cell r="M4427">
            <v>0</v>
          </cell>
          <cell r="N4427">
            <v>0</v>
          </cell>
          <cell r="O4427">
            <v>0</v>
          </cell>
          <cell r="P4427">
            <v>0</v>
          </cell>
          <cell r="Q4427">
            <v>0</v>
          </cell>
          <cell r="T4427">
            <v>0</v>
          </cell>
        </row>
        <row r="4428">
          <cell r="C4428">
            <v>0</v>
          </cell>
          <cell r="D4428">
            <v>0</v>
          </cell>
          <cell r="E4428">
            <v>0</v>
          </cell>
          <cell r="F4428">
            <v>0</v>
          </cell>
          <cell r="G4428">
            <v>0</v>
          </cell>
          <cell r="H4428">
            <v>0</v>
          </cell>
          <cell r="I4428">
            <v>0</v>
          </cell>
          <cell r="J4428">
            <v>0</v>
          </cell>
          <cell r="K4428">
            <v>0</v>
          </cell>
          <cell r="L4428">
            <v>0</v>
          </cell>
          <cell r="M4428">
            <v>0</v>
          </cell>
          <cell r="N4428">
            <v>0</v>
          </cell>
          <cell r="O4428">
            <v>0</v>
          </cell>
          <cell r="P4428">
            <v>0</v>
          </cell>
          <cell r="Q4428">
            <v>0</v>
          </cell>
          <cell r="T4428">
            <v>0</v>
          </cell>
        </row>
        <row r="4429">
          <cell r="C4429" t="str">
            <v>DESCRIPCIÓN</v>
          </cell>
          <cell r="D4429">
            <v>0</v>
          </cell>
          <cell r="E4429">
            <v>0</v>
          </cell>
          <cell r="F4429">
            <v>0</v>
          </cell>
          <cell r="G4429">
            <v>0</v>
          </cell>
          <cell r="H4429">
            <v>0</v>
          </cell>
          <cell r="I4429">
            <v>0</v>
          </cell>
          <cell r="J4429">
            <v>0</v>
          </cell>
          <cell r="K4429" t="str">
            <v>UNIDAD</v>
          </cell>
          <cell r="L4429" t="str">
            <v>CANTIDAD</v>
          </cell>
          <cell r="M4429" t="str">
            <v>PRECIO UNIT.</v>
          </cell>
          <cell r="N4429">
            <v>0</v>
          </cell>
          <cell r="O4429" t="str">
            <v>Vr. UNITARIO</v>
          </cell>
          <cell r="P4429">
            <v>0</v>
          </cell>
          <cell r="Q4429">
            <v>0</v>
          </cell>
          <cell r="T4429">
            <v>0</v>
          </cell>
        </row>
        <row r="4430">
          <cell r="C4430" t="str">
            <v>Sanitario Aquapro Redondo Bone</v>
          </cell>
          <cell r="D4430">
            <v>0</v>
          </cell>
          <cell r="E4430">
            <v>0</v>
          </cell>
          <cell r="F4430">
            <v>0</v>
          </cell>
          <cell r="G4430">
            <v>0</v>
          </cell>
          <cell r="H4430">
            <v>0</v>
          </cell>
          <cell r="I4430">
            <v>0</v>
          </cell>
          <cell r="J4430">
            <v>0</v>
          </cell>
          <cell r="K4430" t="str">
            <v>u</v>
          </cell>
          <cell r="L4430">
            <v>1</v>
          </cell>
          <cell r="M4430">
            <v>376851</v>
          </cell>
          <cell r="N4430">
            <v>0</v>
          </cell>
          <cell r="O4430">
            <v>376851</v>
          </cell>
          <cell r="P4430">
            <v>0</v>
          </cell>
          <cell r="Q4430">
            <v>0</v>
          </cell>
          <cell r="R4430">
            <v>2</v>
          </cell>
          <cell r="T4430" t="str">
            <v>Sanitario Aquapro Redondo Bone</v>
          </cell>
        </row>
        <row r="4431">
          <cell r="C4431" t="str">
            <v>Kit Instalación Sanitario con Brida
Humboldt (Brida, acople, válvula, tornillos y chazos)</v>
          </cell>
          <cell r="D4431">
            <v>0</v>
          </cell>
          <cell r="E4431">
            <v>0</v>
          </cell>
          <cell r="F4431">
            <v>0</v>
          </cell>
          <cell r="G4431">
            <v>0</v>
          </cell>
          <cell r="H4431">
            <v>0</v>
          </cell>
          <cell r="I4431">
            <v>0</v>
          </cell>
          <cell r="J4431">
            <v>0</v>
          </cell>
          <cell r="K4431" t="str">
            <v>u</v>
          </cell>
          <cell r="L4431">
            <v>1</v>
          </cell>
          <cell r="M4431">
            <v>46290</v>
          </cell>
          <cell r="N4431">
            <v>0</v>
          </cell>
          <cell r="O4431">
            <v>46290</v>
          </cell>
          <cell r="P4431">
            <v>0</v>
          </cell>
          <cell r="Q4431">
            <v>0</v>
          </cell>
          <cell r="R4431">
            <v>2</v>
          </cell>
          <cell r="T4431" t="str">
            <v>Kit Instalación Sanitario con Brida
Humboldt (Brida, acople, válvula, tornillos y chazos)</v>
          </cell>
        </row>
        <row r="4432">
          <cell r="C4432">
            <v>0</v>
          </cell>
          <cell r="D4432">
            <v>0</v>
          </cell>
          <cell r="E4432">
            <v>0</v>
          </cell>
          <cell r="F4432">
            <v>0</v>
          </cell>
          <cell r="G4432">
            <v>0</v>
          </cell>
          <cell r="H4432">
            <v>0</v>
          </cell>
          <cell r="I4432">
            <v>0</v>
          </cell>
          <cell r="J4432">
            <v>0</v>
          </cell>
          <cell r="K4432" t="str">
            <v/>
          </cell>
          <cell r="L4432">
            <v>0</v>
          </cell>
          <cell r="M4432">
            <v>0</v>
          </cell>
          <cell r="N4432">
            <v>0</v>
          </cell>
          <cell r="O4432">
            <v>0</v>
          </cell>
          <cell r="P4432">
            <v>0</v>
          </cell>
          <cell r="Q4432">
            <v>0</v>
          </cell>
          <cell r="R4432">
            <v>0</v>
          </cell>
          <cell r="T4432">
            <v>0</v>
          </cell>
        </row>
        <row r="4433">
          <cell r="C4433">
            <v>0</v>
          </cell>
          <cell r="D4433">
            <v>0</v>
          </cell>
          <cell r="E4433">
            <v>0</v>
          </cell>
          <cell r="F4433">
            <v>0</v>
          </cell>
          <cell r="G4433">
            <v>0</v>
          </cell>
          <cell r="H4433">
            <v>0</v>
          </cell>
          <cell r="I4433">
            <v>0</v>
          </cell>
          <cell r="J4433">
            <v>0</v>
          </cell>
          <cell r="K4433" t="str">
            <v/>
          </cell>
          <cell r="L4433">
            <v>0</v>
          </cell>
          <cell r="M4433">
            <v>0</v>
          </cell>
          <cell r="N4433">
            <v>0</v>
          </cell>
          <cell r="O4433">
            <v>0</v>
          </cell>
          <cell r="P4433">
            <v>0</v>
          </cell>
          <cell r="Q4433">
            <v>0</v>
          </cell>
          <cell r="R4433">
            <v>0</v>
          </cell>
          <cell r="T4433">
            <v>0</v>
          </cell>
        </row>
        <row r="4434">
          <cell r="C4434">
            <v>0</v>
          </cell>
          <cell r="D4434">
            <v>0</v>
          </cell>
          <cell r="E4434">
            <v>0</v>
          </cell>
          <cell r="F4434">
            <v>0</v>
          </cell>
          <cell r="G4434">
            <v>0</v>
          </cell>
          <cell r="H4434">
            <v>0</v>
          </cell>
          <cell r="I4434">
            <v>0</v>
          </cell>
          <cell r="J4434">
            <v>0</v>
          </cell>
          <cell r="K4434" t="str">
            <v/>
          </cell>
          <cell r="L4434">
            <v>0</v>
          </cell>
          <cell r="M4434">
            <v>0</v>
          </cell>
          <cell r="N4434">
            <v>0</v>
          </cell>
          <cell r="O4434">
            <v>0</v>
          </cell>
          <cell r="P4434">
            <v>0</v>
          </cell>
          <cell r="Q4434">
            <v>0</v>
          </cell>
          <cell r="R4434">
            <v>0</v>
          </cell>
          <cell r="T4434">
            <v>0</v>
          </cell>
        </row>
        <row r="4435">
          <cell r="C4435">
            <v>0</v>
          </cell>
          <cell r="D4435">
            <v>0</v>
          </cell>
          <cell r="E4435">
            <v>0</v>
          </cell>
          <cell r="F4435">
            <v>0</v>
          </cell>
          <cell r="G4435">
            <v>0</v>
          </cell>
          <cell r="H4435">
            <v>0</v>
          </cell>
          <cell r="I4435">
            <v>0</v>
          </cell>
          <cell r="J4435">
            <v>0</v>
          </cell>
          <cell r="K4435" t="str">
            <v/>
          </cell>
          <cell r="L4435">
            <v>0</v>
          </cell>
          <cell r="M4435">
            <v>0</v>
          </cell>
          <cell r="N4435">
            <v>0</v>
          </cell>
          <cell r="O4435">
            <v>0</v>
          </cell>
          <cell r="P4435">
            <v>0</v>
          </cell>
          <cell r="Q4435">
            <v>0</v>
          </cell>
          <cell r="R4435">
            <v>0</v>
          </cell>
          <cell r="T4435">
            <v>0</v>
          </cell>
        </row>
        <row r="4436">
          <cell r="C4436">
            <v>0</v>
          </cell>
          <cell r="D4436">
            <v>0</v>
          </cell>
          <cell r="E4436">
            <v>0</v>
          </cell>
          <cell r="F4436">
            <v>0</v>
          </cell>
          <cell r="G4436">
            <v>0</v>
          </cell>
          <cell r="H4436">
            <v>0</v>
          </cell>
          <cell r="I4436">
            <v>0</v>
          </cell>
          <cell r="J4436">
            <v>0</v>
          </cell>
          <cell r="K4436" t="str">
            <v/>
          </cell>
          <cell r="L4436">
            <v>0</v>
          </cell>
          <cell r="M4436">
            <v>0</v>
          </cell>
          <cell r="N4436">
            <v>0</v>
          </cell>
          <cell r="O4436">
            <v>0</v>
          </cell>
          <cell r="P4436">
            <v>0</v>
          </cell>
          <cell r="Q4436">
            <v>0</v>
          </cell>
          <cell r="R4436">
            <v>0</v>
          </cell>
          <cell r="T4436">
            <v>0</v>
          </cell>
        </row>
        <row r="4437">
          <cell r="C4437">
            <v>0</v>
          </cell>
          <cell r="D4437">
            <v>0</v>
          </cell>
          <cell r="E4437">
            <v>0</v>
          </cell>
          <cell r="F4437">
            <v>0</v>
          </cell>
          <cell r="G4437">
            <v>0</v>
          </cell>
          <cell r="H4437">
            <v>0</v>
          </cell>
          <cell r="I4437">
            <v>0</v>
          </cell>
          <cell r="J4437">
            <v>0</v>
          </cell>
          <cell r="K4437">
            <v>0</v>
          </cell>
          <cell r="L4437">
            <v>0.82579999999999998</v>
          </cell>
          <cell r="M4437" t="str">
            <v>SUBTOTAL $</v>
          </cell>
          <cell r="N4437">
            <v>0</v>
          </cell>
          <cell r="O4437">
            <v>423141</v>
          </cell>
          <cell r="P4437">
            <v>0</v>
          </cell>
          <cell r="Q4437">
            <v>0</v>
          </cell>
          <cell r="T4437">
            <v>0</v>
          </cell>
        </row>
        <row r="4438">
          <cell r="C4438" t="str">
            <v>III. TRANSPORTES</v>
          </cell>
          <cell r="D4438">
            <v>0</v>
          </cell>
          <cell r="E4438">
            <v>0</v>
          </cell>
          <cell r="F4438">
            <v>0</v>
          </cell>
          <cell r="G4438">
            <v>0</v>
          </cell>
          <cell r="H4438">
            <v>0</v>
          </cell>
          <cell r="I4438">
            <v>0</v>
          </cell>
          <cell r="J4438">
            <v>0</v>
          </cell>
          <cell r="K4438">
            <v>0</v>
          </cell>
          <cell r="L4438">
            <v>0</v>
          </cell>
          <cell r="M4438">
            <v>0</v>
          </cell>
          <cell r="N4438">
            <v>0</v>
          </cell>
          <cell r="O4438">
            <v>0</v>
          </cell>
          <cell r="P4438">
            <v>0</v>
          </cell>
          <cell r="Q4438">
            <v>0</v>
          </cell>
          <cell r="T4438">
            <v>0</v>
          </cell>
        </row>
        <row r="4439">
          <cell r="C4439">
            <v>0</v>
          </cell>
          <cell r="D4439">
            <v>0</v>
          </cell>
          <cell r="E4439">
            <v>0</v>
          </cell>
          <cell r="F4439">
            <v>0</v>
          </cell>
          <cell r="G4439">
            <v>0</v>
          </cell>
          <cell r="H4439">
            <v>0</v>
          </cell>
          <cell r="I4439">
            <v>0</v>
          </cell>
          <cell r="J4439">
            <v>0</v>
          </cell>
          <cell r="K4439">
            <v>0</v>
          </cell>
          <cell r="L4439">
            <v>0</v>
          </cell>
          <cell r="M4439">
            <v>0</v>
          </cell>
          <cell r="N4439">
            <v>0</v>
          </cell>
          <cell r="O4439">
            <v>0</v>
          </cell>
          <cell r="P4439">
            <v>0</v>
          </cell>
          <cell r="Q4439">
            <v>0</v>
          </cell>
          <cell r="T4439">
            <v>0</v>
          </cell>
        </row>
        <row r="4440">
          <cell r="C4440" t="str">
            <v>MATERIAL</v>
          </cell>
          <cell r="D4440">
            <v>0</v>
          </cell>
          <cell r="E4440">
            <v>0</v>
          </cell>
          <cell r="F4440">
            <v>0</v>
          </cell>
          <cell r="G4440">
            <v>0</v>
          </cell>
          <cell r="H4440">
            <v>0</v>
          </cell>
          <cell r="I4440">
            <v>0</v>
          </cell>
          <cell r="J4440" t="str">
            <v>VOL. o PESO</v>
          </cell>
          <cell r="K4440" t="str">
            <v>DISTANCIA</v>
          </cell>
          <cell r="L4440" t="str">
            <v>M3 o Ton/Km</v>
          </cell>
          <cell r="M4440" t="str">
            <v>TARIFA</v>
          </cell>
          <cell r="N4440">
            <v>0</v>
          </cell>
          <cell r="O4440" t="str">
            <v>Vr. UNITARIO</v>
          </cell>
          <cell r="P4440">
            <v>0</v>
          </cell>
          <cell r="Q4440">
            <v>0</v>
          </cell>
          <cell r="T4440">
            <v>0</v>
          </cell>
        </row>
        <row r="4441">
          <cell r="C4441" t="str">
            <v>Transporte de materiales</v>
          </cell>
          <cell r="D4441">
            <v>0</v>
          </cell>
          <cell r="E4441">
            <v>0</v>
          </cell>
          <cell r="F4441">
            <v>0</v>
          </cell>
          <cell r="G4441">
            <v>0</v>
          </cell>
          <cell r="H4441">
            <v>0</v>
          </cell>
          <cell r="I4441">
            <v>0</v>
          </cell>
          <cell r="J4441" t="str">
            <v>m3k</v>
          </cell>
          <cell r="K4441">
            <v>100</v>
          </cell>
          <cell r="L4441">
            <v>0.4</v>
          </cell>
          <cell r="M4441">
            <v>1350</v>
          </cell>
          <cell r="N4441">
            <v>0</v>
          </cell>
          <cell r="O4441">
            <v>54000</v>
          </cell>
          <cell r="P4441">
            <v>0</v>
          </cell>
          <cell r="Q4441">
            <v>0</v>
          </cell>
          <cell r="R4441">
            <v>80</v>
          </cell>
          <cell r="T4441" t="str">
            <v>Transporte de materiales</v>
          </cell>
        </row>
        <row r="4442">
          <cell r="C4442" t="str">
            <v>Transporte interno</v>
          </cell>
          <cell r="D4442">
            <v>0</v>
          </cell>
          <cell r="E4442">
            <v>0</v>
          </cell>
          <cell r="F4442">
            <v>0</v>
          </cell>
          <cell r="G4442">
            <v>0</v>
          </cell>
          <cell r="H4442">
            <v>0</v>
          </cell>
          <cell r="I4442">
            <v>0</v>
          </cell>
          <cell r="J4442" t="str">
            <v>m3</v>
          </cell>
          <cell r="K4442">
            <v>1</v>
          </cell>
          <cell r="L4442">
            <v>0.4</v>
          </cell>
          <cell r="M4442">
            <v>5100</v>
          </cell>
          <cell r="N4442">
            <v>0</v>
          </cell>
          <cell r="O4442">
            <v>2040</v>
          </cell>
          <cell r="P4442">
            <v>0</v>
          </cell>
          <cell r="Q4442">
            <v>0</v>
          </cell>
          <cell r="R4442">
            <v>0.8</v>
          </cell>
          <cell r="T4442" t="str">
            <v>Transporte interno</v>
          </cell>
        </row>
        <row r="4443">
          <cell r="C4443">
            <v>0</v>
          </cell>
          <cell r="D4443">
            <v>0</v>
          </cell>
          <cell r="E4443">
            <v>0</v>
          </cell>
          <cell r="F4443">
            <v>0</v>
          </cell>
          <cell r="G4443">
            <v>0</v>
          </cell>
          <cell r="H4443">
            <v>0</v>
          </cell>
          <cell r="I4443">
            <v>0</v>
          </cell>
          <cell r="J4443" t="str">
            <v/>
          </cell>
          <cell r="K4443">
            <v>0</v>
          </cell>
          <cell r="L4443">
            <v>0</v>
          </cell>
          <cell r="M4443">
            <v>0</v>
          </cell>
          <cell r="N4443">
            <v>0</v>
          </cell>
          <cell r="O4443">
            <v>0</v>
          </cell>
          <cell r="P4443">
            <v>0</v>
          </cell>
          <cell r="Q4443">
            <v>0</v>
          </cell>
          <cell r="R4443">
            <v>0</v>
          </cell>
          <cell r="T4443">
            <v>0</v>
          </cell>
        </row>
        <row r="4444">
          <cell r="C4444">
            <v>0</v>
          </cell>
          <cell r="D4444">
            <v>0</v>
          </cell>
          <cell r="E4444">
            <v>0</v>
          </cell>
          <cell r="F4444">
            <v>0</v>
          </cell>
          <cell r="G4444">
            <v>0</v>
          </cell>
          <cell r="H4444">
            <v>0</v>
          </cell>
          <cell r="I4444">
            <v>0</v>
          </cell>
          <cell r="J4444">
            <v>0</v>
          </cell>
          <cell r="K4444">
            <v>0</v>
          </cell>
          <cell r="L4444">
            <v>0.1094</v>
          </cell>
          <cell r="M4444" t="str">
            <v>SUBTOTAL $</v>
          </cell>
          <cell r="N4444">
            <v>0</v>
          </cell>
          <cell r="O4444">
            <v>56040</v>
          </cell>
          <cell r="P4444">
            <v>0</v>
          </cell>
          <cell r="Q4444">
            <v>0</v>
          </cell>
          <cell r="T4444">
            <v>0</v>
          </cell>
        </row>
        <row r="4445">
          <cell r="C4445" t="str">
            <v>IV. MANO DE OBRA</v>
          </cell>
          <cell r="D4445">
            <v>0</v>
          </cell>
          <cell r="E4445">
            <v>0</v>
          </cell>
          <cell r="F4445">
            <v>0</v>
          </cell>
          <cell r="G4445">
            <v>0</v>
          </cell>
          <cell r="H4445">
            <v>0</v>
          </cell>
          <cell r="I4445">
            <v>0</v>
          </cell>
          <cell r="J4445">
            <v>0</v>
          </cell>
          <cell r="K4445">
            <v>0</v>
          </cell>
          <cell r="L4445">
            <v>0</v>
          </cell>
          <cell r="M4445">
            <v>0</v>
          </cell>
          <cell r="N4445">
            <v>0</v>
          </cell>
          <cell r="O4445">
            <v>0</v>
          </cell>
          <cell r="P4445">
            <v>0</v>
          </cell>
          <cell r="Q4445">
            <v>0</v>
          </cell>
          <cell r="T4445">
            <v>0</v>
          </cell>
        </row>
        <row r="4446">
          <cell r="C4446">
            <v>0</v>
          </cell>
          <cell r="D4446">
            <v>0</v>
          </cell>
          <cell r="E4446">
            <v>0</v>
          </cell>
          <cell r="F4446">
            <v>0</v>
          </cell>
          <cell r="G4446">
            <v>0</v>
          </cell>
          <cell r="H4446">
            <v>0</v>
          </cell>
          <cell r="I4446">
            <v>0</v>
          </cell>
          <cell r="J4446">
            <v>0</v>
          </cell>
          <cell r="K4446">
            <v>0</v>
          </cell>
          <cell r="L4446">
            <v>0</v>
          </cell>
          <cell r="M4446">
            <v>0</v>
          </cell>
          <cell r="N4446">
            <v>0</v>
          </cell>
          <cell r="O4446">
            <v>0</v>
          </cell>
          <cell r="P4446">
            <v>0</v>
          </cell>
          <cell r="Q4446">
            <v>0</v>
          </cell>
          <cell r="T4446">
            <v>0</v>
          </cell>
        </row>
        <row r="4447">
          <cell r="C4447" t="str">
            <v>TRABAJADOR</v>
          </cell>
          <cell r="D4447">
            <v>0</v>
          </cell>
          <cell r="E4447">
            <v>0</v>
          </cell>
          <cell r="F4447">
            <v>0</v>
          </cell>
          <cell r="G4447">
            <v>0</v>
          </cell>
          <cell r="H4447">
            <v>0</v>
          </cell>
          <cell r="I4447" t="str">
            <v>CANTIDAD</v>
          </cell>
          <cell r="J4447" t="str">
            <v>JORNAL</v>
          </cell>
          <cell r="K4447" t="str">
            <v>PRESTACIONES</v>
          </cell>
          <cell r="L4447" t="str">
            <v>JORNAL TOTAL</v>
          </cell>
          <cell r="M4447" t="str">
            <v>RENDIMIENTO</v>
          </cell>
          <cell r="N4447">
            <v>0</v>
          </cell>
          <cell r="O4447" t="str">
            <v>Vr. UNITARIO</v>
          </cell>
          <cell r="P4447">
            <v>0</v>
          </cell>
          <cell r="Q4447">
            <v>0</v>
          </cell>
          <cell r="R4447">
            <v>0</v>
          </cell>
          <cell r="T4447">
            <v>0</v>
          </cell>
        </row>
        <row r="4448">
          <cell r="C4448" t="str">
            <v>Oficial</v>
          </cell>
          <cell r="D4448">
            <v>0</v>
          </cell>
          <cell r="E4448">
            <v>0</v>
          </cell>
          <cell r="F4448">
            <v>0</v>
          </cell>
          <cell r="G4448">
            <v>0</v>
          </cell>
          <cell r="H4448">
            <v>0</v>
          </cell>
          <cell r="I4448">
            <v>1</v>
          </cell>
          <cell r="J4448">
            <v>88160</v>
          </cell>
          <cell r="K4448">
            <v>1.6933</v>
          </cell>
          <cell r="L4448">
            <v>149281</v>
          </cell>
          <cell r="M4448">
            <v>8</v>
          </cell>
          <cell r="N4448">
            <v>0</v>
          </cell>
          <cell r="O4448">
            <v>18660</v>
          </cell>
          <cell r="P4448">
            <v>0</v>
          </cell>
          <cell r="Q4448">
            <v>0</v>
          </cell>
          <cell r="R4448">
            <v>0.25</v>
          </cell>
          <cell r="T4448" t="str">
            <v>Oficial</v>
          </cell>
        </row>
        <row r="4449">
          <cell r="C4449" t="str">
            <v>Ayudante Entendido</v>
          </cell>
          <cell r="D4449">
            <v>0</v>
          </cell>
          <cell r="E4449">
            <v>0</v>
          </cell>
          <cell r="F4449">
            <v>0</v>
          </cell>
          <cell r="G4449">
            <v>0</v>
          </cell>
          <cell r="H4449">
            <v>0</v>
          </cell>
          <cell r="I4449">
            <v>1</v>
          </cell>
          <cell r="J4449">
            <v>60367</v>
          </cell>
          <cell r="K4449">
            <v>1.7181</v>
          </cell>
          <cell r="L4449">
            <v>103717</v>
          </cell>
          <cell r="M4449">
            <v>8</v>
          </cell>
          <cell r="N4449">
            <v>0</v>
          </cell>
          <cell r="O4449">
            <v>12965</v>
          </cell>
          <cell r="P4449">
            <v>0</v>
          </cell>
          <cell r="Q4449">
            <v>0</v>
          </cell>
          <cell r="R4449">
            <v>0.25</v>
          </cell>
          <cell r="T4449" t="str">
            <v>Ayudante Entendido</v>
          </cell>
        </row>
        <row r="4450">
          <cell r="C4450">
            <v>0</v>
          </cell>
          <cell r="D4450">
            <v>0</v>
          </cell>
          <cell r="E4450">
            <v>0</v>
          </cell>
          <cell r="F4450">
            <v>0</v>
          </cell>
          <cell r="G4450">
            <v>0</v>
          </cell>
          <cell r="H4450">
            <v>0</v>
          </cell>
          <cell r="I4450">
            <v>1</v>
          </cell>
          <cell r="J4450">
            <v>0</v>
          </cell>
          <cell r="K4450">
            <v>0</v>
          </cell>
          <cell r="L4450">
            <v>0</v>
          </cell>
          <cell r="M4450">
            <v>0</v>
          </cell>
          <cell r="N4450">
            <v>0</v>
          </cell>
          <cell r="O4450">
            <v>0</v>
          </cell>
          <cell r="P4450">
            <v>0</v>
          </cell>
          <cell r="Q4450">
            <v>0</v>
          </cell>
          <cell r="R4450">
            <v>0</v>
          </cell>
          <cell r="T4450">
            <v>0</v>
          </cell>
        </row>
        <row r="4451">
          <cell r="C4451">
            <v>0</v>
          </cell>
          <cell r="D4451">
            <v>0</v>
          </cell>
          <cell r="E4451">
            <v>0</v>
          </cell>
          <cell r="F4451">
            <v>0</v>
          </cell>
          <cell r="G4451">
            <v>0</v>
          </cell>
          <cell r="H4451">
            <v>0</v>
          </cell>
          <cell r="I4451">
            <v>0</v>
          </cell>
          <cell r="J4451">
            <v>0</v>
          </cell>
          <cell r="K4451">
            <v>0</v>
          </cell>
          <cell r="L4451">
            <v>6.1699999999999998E-2</v>
          </cell>
          <cell r="M4451" t="str">
            <v>SUBTOTAL $</v>
          </cell>
          <cell r="N4451">
            <v>0</v>
          </cell>
          <cell r="O4451">
            <v>31625</v>
          </cell>
          <cell r="P4451">
            <v>0</v>
          </cell>
          <cell r="Q4451">
            <v>0</v>
          </cell>
          <cell r="T4451">
            <v>0</v>
          </cell>
        </row>
        <row r="4452">
          <cell r="C4452">
            <v>0</v>
          </cell>
          <cell r="D4452">
            <v>0</v>
          </cell>
          <cell r="E4452">
            <v>0</v>
          </cell>
          <cell r="F4452">
            <v>0</v>
          </cell>
          <cell r="G4452">
            <v>0</v>
          </cell>
          <cell r="H4452">
            <v>0</v>
          </cell>
          <cell r="I4452">
            <v>0</v>
          </cell>
          <cell r="J4452">
            <v>0</v>
          </cell>
          <cell r="K4452">
            <v>0</v>
          </cell>
          <cell r="L4452">
            <v>0</v>
          </cell>
          <cell r="M4452">
            <v>0</v>
          </cell>
          <cell r="N4452">
            <v>0</v>
          </cell>
          <cell r="O4452">
            <v>0</v>
          </cell>
          <cell r="P4452">
            <v>0</v>
          </cell>
          <cell r="Q4452">
            <v>0</v>
          </cell>
        </row>
        <row r="4453">
          <cell r="C4453" t="str">
            <v>TOTAL COSTO DIRECTO $</v>
          </cell>
          <cell r="D4453">
            <v>0</v>
          </cell>
          <cell r="E4453">
            <v>0</v>
          </cell>
          <cell r="F4453">
            <v>0</v>
          </cell>
          <cell r="G4453">
            <v>0</v>
          </cell>
          <cell r="H4453">
            <v>0</v>
          </cell>
          <cell r="I4453">
            <v>0</v>
          </cell>
          <cell r="J4453">
            <v>0</v>
          </cell>
          <cell r="K4453">
            <v>0</v>
          </cell>
          <cell r="L4453">
            <v>0</v>
          </cell>
          <cell r="M4453">
            <v>0</v>
          </cell>
          <cell r="N4453">
            <v>0</v>
          </cell>
          <cell r="O4453">
            <v>512387</v>
          </cell>
          <cell r="P4453">
            <v>0</v>
          </cell>
          <cell r="Q4453">
            <v>0</v>
          </cell>
        </row>
        <row r="4454">
          <cell r="C4454" t="str">
            <v>V. COSTOS INDIRECTOS</v>
          </cell>
          <cell r="D4454">
            <v>0</v>
          </cell>
          <cell r="E4454">
            <v>0</v>
          </cell>
          <cell r="F4454">
            <v>0</v>
          </cell>
          <cell r="G4454">
            <v>0</v>
          </cell>
          <cell r="H4454">
            <v>0</v>
          </cell>
          <cell r="I4454">
            <v>0</v>
          </cell>
          <cell r="J4454">
            <v>0</v>
          </cell>
          <cell r="K4454">
            <v>0</v>
          </cell>
          <cell r="L4454">
            <v>0</v>
          </cell>
          <cell r="M4454">
            <v>0</v>
          </cell>
          <cell r="N4454">
            <v>0</v>
          </cell>
          <cell r="O4454">
            <v>0</v>
          </cell>
          <cell r="P4454">
            <v>0</v>
          </cell>
          <cell r="Q4454">
            <v>0</v>
          </cell>
        </row>
        <row r="4455">
          <cell r="C4455">
            <v>0</v>
          </cell>
          <cell r="D4455">
            <v>0</v>
          </cell>
          <cell r="E4455">
            <v>0</v>
          </cell>
          <cell r="F4455">
            <v>0</v>
          </cell>
          <cell r="G4455">
            <v>0</v>
          </cell>
          <cell r="H4455">
            <v>0</v>
          </cell>
          <cell r="I4455">
            <v>0</v>
          </cell>
          <cell r="J4455">
            <v>0</v>
          </cell>
          <cell r="K4455">
            <v>0</v>
          </cell>
          <cell r="L4455">
            <v>0</v>
          </cell>
          <cell r="M4455">
            <v>0</v>
          </cell>
          <cell r="N4455">
            <v>0</v>
          </cell>
          <cell r="O4455">
            <v>0</v>
          </cell>
          <cell r="P4455">
            <v>0</v>
          </cell>
          <cell r="Q4455">
            <v>0</v>
          </cell>
        </row>
        <row r="4456">
          <cell r="C4456" t="str">
            <v>Descripción</v>
          </cell>
          <cell r="D4456">
            <v>0</v>
          </cell>
          <cell r="E4456">
            <v>0</v>
          </cell>
          <cell r="F4456">
            <v>0</v>
          </cell>
          <cell r="G4456">
            <v>0</v>
          </cell>
          <cell r="H4456">
            <v>0</v>
          </cell>
          <cell r="I4456">
            <v>0</v>
          </cell>
          <cell r="J4456">
            <v>0</v>
          </cell>
          <cell r="K4456">
            <v>0</v>
          </cell>
          <cell r="L4456" t="str">
            <v>Porcentaje</v>
          </cell>
          <cell r="M4456" t="str">
            <v>Valor Total</v>
          </cell>
          <cell r="N4456">
            <v>0</v>
          </cell>
          <cell r="O4456">
            <v>0</v>
          </cell>
          <cell r="P4456">
            <v>0</v>
          </cell>
          <cell r="Q4456">
            <v>0</v>
          </cell>
        </row>
        <row r="4457">
          <cell r="C4457" t="str">
            <v>ADMINISTRACION</v>
          </cell>
          <cell r="D4457">
            <v>0</v>
          </cell>
          <cell r="E4457">
            <v>0</v>
          </cell>
          <cell r="F4457">
            <v>0</v>
          </cell>
          <cell r="G4457">
            <v>0</v>
          </cell>
          <cell r="H4457">
            <v>0</v>
          </cell>
          <cell r="I4457">
            <v>0</v>
          </cell>
          <cell r="J4457">
            <v>0</v>
          </cell>
          <cell r="K4457">
            <v>0</v>
          </cell>
          <cell r="L4457">
            <v>0.23930000000000001</v>
          </cell>
          <cell r="M4457">
            <v>122614</v>
          </cell>
          <cell r="N4457">
            <v>0</v>
          </cell>
          <cell r="O4457">
            <v>0</v>
          </cell>
          <cell r="P4457">
            <v>0</v>
          </cell>
          <cell r="Q4457">
            <v>0</v>
          </cell>
        </row>
        <row r="4458">
          <cell r="C4458" t="str">
            <v xml:space="preserve">IMPREVISTOS </v>
          </cell>
          <cell r="D4458">
            <v>0</v>
          </cell>
          <cell r="E4458">
            <v>0</v>
          </cell>
          <cell r="F4458">
            <v>0</v>
          </cell>
          <cell r="G4458">
            <v>0</v>
          </cell>
          <cell r="H4458">
            <v>0</v>
          </cell>
          <cell r="I4458">
            <v>0</v>
          </cell>
          <cell r="J4458">
            <v>0</v>
          </cell>
          <cell r="K4458">
            <v>0</v>
          </cell>
          <cell r="L4458">
            <v>0</v>
          </cell>
          <cell r="M4458">
            <v>0</v>
          </cell>
          <cell r="N4458">
            <v>0</v>
          </cell>
          <cell r="O4458">
            <v>0</v>
          </cell>
          <cell r="P4458">
            <v>0</v>
          </cell>
          <cell r="Q4458">
            <v>0</v>
          </cell>
        </row>
        <row r="4459">
          <cell r="C4459" t="str">
            <v>UTILIDAD</v>
          </cell>
          <cell r="D4459">
            <v>0</v>
          </cell>
          <cell r="E4459">
            <v>0</v>
          </cell>
          <cell r="F4459">
            <v>0</v>
          </cell>
          <cell r="G4459">
            <v>0</v>
          </cell>
          <cell r="H4459">
            <v>0</v>
          </cell>
          <cell r="I4459">
            <v>0</v>
          </cell>
          <cell r="J4459">
            <v>0</v>
          </cell>
          <cell r="K4459">
            <v>0</v>
          </cell>
          <cell r="L4459">
            <v>0.05</v>
          </cell>
          <cell r="M4459">
            <v>25619</v>
          </cell>
          <cell r="N4459">
            <v>0</v>
          </cell>
          <cell r="O4459">
            <v>0</v>
          </cell>
          <cell r="P4459">
            <v>0</v>
          </cell>
          <cell r="Q4459">
            <v>0</v>
          </cell>
        </row>
        <row r="4460">
          <cell r="C4460" t="str">
            <v>SUBTOTAL $</v>
          </cell>
          <cell r="D4460">
            <v>0</v>
          </cell>
          <cell r="E4460">
            <v>0</v>
          </cell>
          <cell r="F4460">
            <v>0</v>
          </cell>
          <cell r="G4460">
            <v>0</v>
          </cell>
          <cell r="H4460">
            <v>0</v>
          </cell>
          <cell r="I4460">
            <v>0</v>
          </cell>
          <cell r="J4460">
            <v>0</v>
          </cell>
          <cell r="K4460">
            <v>0</v>
          </cell>
          <cell r="L4460">
            <v>0</v>
          </cell>
          <cell r="M4460">
            <v>0</v>
          </cell>
          <cell r="N4460">
            <v>0</v>
          </cell>
          <cell r="O4460">
            <v>148233</v>
          </cell>
          <cell r="P4460">
            <v>0</v>
          </cell>
          <cell r="Q4460">
            <v>0</v>
          </cell>
        </row>
        <row r="4461">
          <cell r="C4461">
            <v>0</v>
          </cell>
          <cell r="D4461">
            <v>0</v>
          </cell>
          <cell r="E4461">
            <v>0</v>
          </cell>
          <cell r="F4461">
            <v>0</v>
          </cell>
          <cell r="G4461">
            <v>0</v>
          </cell>
          <cell r="H4461">
            <v>0</v>
          </cell>
          <cell r="I4461">
            <v>0</v>
          </cell>
          <cell r="J4461">
            <v>0</v>
          </cell>
          <cell r="K4461">
            <v>0</v>
          </cell>
          <cell r="L4461">
            <v>0</v>
          </cell>
          <cell r="M4461">
            <v>0</v>
          </cell>
          <cell r="N4461">
            <v>0</v>
          </cell>
          <cell r="O4461">
            <v>0</v>
          </cell>
          <cell r="P4461">
            <v>0</v>
          </cell>
          <cell r="Q4461">
            <v>0</v>
          </cell>
        </row>
        <row r="4462">
          <cell r="C4462" t="str">
            <v>Precio Unitario Total Aproximado al peso $</v>
          </cell>
          <cell r="D4462">
            <v>0</v>
          </cell>
          <cell r="E4462">
            <v>0</v>
          </cell>
          <cell r="F4462">
            <v>0</v>
          </cell>
          <cell r="G4462">
            <v>0</v>
          </cell>
          <cell r="H4462">
            <v>0</v>
          </cell>
          <cell r="I4462">
            <v>0</v>
          </cell>
          <cell r="J4462">
            <v>0</v>
          </cell>
          <cell r="K4462">
            <v>0</v>
          </cell>
          <cell r="L4462">
            <v>0</v>
          </cell>
          <cell r="M4462">
            <v>0</v>
          </cell>
          <cell r="N4462">
            <v>0</v>
          </cell>
          <cell r="O4462">
            <v>660620</v>
          </cell>
          <cell r="P4462">
            <v>0</v>
          </cell>
          <cell r="Q4462">
            <v>0</v>
          </cell>
        </row>
        <row r="4463">
          <cell r="C4463">
            <v>0</v>
          </cell>
          <cell r="D4463">
            <v>0</v>
          </cell>
          <cell r="E4463">
            <v>0</v>
          </cell>
          <cell r="F4463">
            <v>0</v>
          </cell>
          <cell r="G4463">
            <v>0</v>
          </cell>
          <cell r="H4463">
            <v>0</v>
          </cell>
          <cell r="I4463">
            <v>0</v>
          </cell>
          <cell r="J4463">
            <v>0</v>
          </cell>
          <cell r="K4463">
            <v>0</v>
          </cell>
          <cell r="L4463">
            <v>0</v>
          </cell>
          <cell r="M4463">
            <v>0</v>
          </cell>
          <cell r="N4463">
            <v>0</v>
          </cell>
          <cell r="O4463">
            <v>0</v>
          </cell>
          <cell r="P4463">
            <v>0</v>
          </cell>
          <cell r="Q4463">
            <v>0</v>
          </cell>
        </row>
        <row r="4464">
          <cell r="C4464">
            <v>0</v>
          </cell>
          <cell r="D4464">
            <v>0</v>
          </cell>
          <cell r="E4464">
            <v>0</v>
          </cell>
          <cell r="F4464">
            <v>0</v>
          </cell>
          <cell r="G4464">
            <v>0</v>
          </cell>
          <cell r="H4464">
            <v>0</v>
          </cell>
          <cell r="I4464">
            <v>0</v>
          </cell>
          <cell r="J4464">
            <v>0</v>
          </cell>
          <cell r="K4464">
            <v>0</v>
          </cell>
          <cell r="L4464">
            <v>0</v>
          </cell>
          <cell r="M4464">
            <v>0</v>
          </cell>
          <cell r="N4464">
            <v>0</v>
          </cell>
          <cell r="O4464">
            <v>0</v>
          </cell>
          <cell r="P4464">
            <v>0</v>
          </cell>
          <cell r="Q4464">
            <v>0</v>
          </cell>
        </row>
        <row r="4465">
          <cell r="C4465">
            <v>0</v>
          </cell>
          <cell r="D4465">
            <v>0</v>
          </cell>
          <cell r="E4465">
            <v>0</v>
          </cell>
          <cell r="F4465">
            <v>0</v>
          </cell>
          <cell r="G4465">
            <v>0</v>
          </cell>
          <cell r="H4465" t="str">
            <v>Firma</v>
          </cell>
          <cell r="I4465">
            <v>0</v>
          </cell>
          <cell r="J4465">
            <v>0</v>
          </cell>
          <cell r="K4465">
            <v>0</v>
          </cell>
          <cell r="L4465">
            <v>0</v>
          </cell>
          <cell r="M4465">
            <v>0</v>
          </cell>
          <cell r="N4465">
            <v>0</v>
          </cell>
          <cell r="O4465">
            <v>0</v>
          </cell>
          <cell r="P4465">
            <v>0</v>
          </cell>
          <cell r="Q4465">
            <v>0</v>
          </cell>
        </row>
        <row r="4466">
          <cell r="C4466">
            <v>0</v>
          </cell>
          <cell r="D4466">
            <v>0</v>
          </cell>
          <cell r="E4466">
            <v>0</v>
          </cell>
          <cell r="F4466">
            <v>0</v>
          </cell>
          <cell r="G4466">
            <v>0</v>
          </cell>
          <cell r="H4466" t="str">
            <v>Nombre:</v>
          </cell>
          <cell r="I4466">
            <v>0</v>
          </cell>
          <cell r="J4466">
            <v>0</v>
          </cell>
          <cell r="K4466">
            <v>0</v>
          </cell>
          <cell r="L4466">
            <v>0</v>
          </cell>
          <cell r="M4466">
            <v>0</v>
          </cell>
          <cell r="N4466">
            <v>0</v>
          </cell>
          <cell r="O4466">
            <v>0</v>
          </cell>
          <cell r="P4466">
            <v>0</v>
          </cell>
          <cell r="Q4466">
            <v>0</v>
          </cell>
        </row>
        <row r="4467">
          <cell r="C4467">
            <v>0</v>
          </cell>
          <cell r="D4467">
            <v>0</v>
          </cell>
          <cell r="E4467">
            <v>0</v>
          </cell>
          <cell r="F4467">
            <v>0</v>
          </cell>
          <cell r="G4467">
            <v>0</v>
          </cell>
          <cell r="H4467" t="str">
            <v>Representante Legal del Contratista o su Apoderado</v>
          </cell>
          <cell r="I4467">
            <v>0</v>
          </cell>
          <cell r="J4467">
            <v>0</v>
          </cell>
          <cell r="K4467">
            <v>0</v>
          </cell>
          <cell r="L4467">
            <v>0</v>
          </cell>
          <cell r="M4467">
            <v>0</v>
          </cell>
          <cell r="N4467">
            <v>0</v>
          </cell>
          <cell r="O4467">
            <v>0</v>
          </cell>
          <cell r="P4467">
            <v>0</v>
          </cell>
          <cell r="Q4467">
            <v>0</v>
          </cell>
        </row>
        <row r="4468">
          <cell r="C4468">
            <v>0</v>
          </cell>
          <cell r="D4468">
            <v>0</v>
          </cell>
          <cell r="E4468">
            <v>0</v>
          </cell>
          <cell r="F4468">
            <v>0</v>
          </cell>
          <cell r="G4468">
            <v>0</v>
          </cell>
          <cell r="H4468" t="str">
            <v>Matricula No. :</v>
          </cell>
          <cell r="I4468">
            <v>0</v>
          </cell>
          <cell r="J4468">
            <v>0</v>
          </cell>
          <cell r="K4468">
            <v>0</v>
          </cell>
          <cell r="L4468">
            <v>0</v>
          </cell>
          <cell r="M4468">
            <v>0</v>
          </cell>
          <cell r="N4468">
            <v>0</v>
          </cell>
          <cell r="O4468">
            <v>0</v>
          </cell>
          <cell r="P4468">
            <v>0</v>
          </cell>
          <cell r="Q4468">
            <v>0</v>
          </cell>
        </row>
        <row r="4469">
          <cell r="C4469">
            <v>0</v>
          </cell>
          <cell r="D4469">
            <v>0</v>
          </cell>
          <cell r="E4469">
            <v>0</v>
          </cell>
          <cell r="F4469">
            <v>0</v>
          </cell>
          <cell r="G4469">
            <v>0</v>
          </cell>
          <cell r="H4469" t="str">
            <v xml:space="preserve"> </v>
          </cell>
          <cell r="I4469">
            <v>0</v>
          </cell>
          <cell r="J4469">
            <v>0</v>
          </cell>
          <cell r="K4469">
            <v>0</v>
          </cell>
          <cell r="L4469">
            <v>0</v>
          </cell>
          <cell r="M4469">
            <v>0</v>
          </cell>
          <cell r="N4469">
            <v>0</v>
          </cell>
          <cell r="O4469">
            <v>0</v>
          </cell>
          <cell r="P4469">
            <v>0</v>
          </cell>
          <cell r="Q4469">
            <v>0</v>
          </cell>
        </row>
        <row r="4470">
          <cell r="C4470" t="str">
            <v>OBSERVACIONES INTERVENTORÍA</v>
          </cell>
          <cell r="D4470">
            <v>0</v>
          </cell>
          <cell r="E4470">
            <v>0</v>
          </cell>
          <cell r="F4470">
            <v>0</v>
          </cell>
          <cell r="G4470">
            <v>0</v>
          </cell>
          <cell r="H4470">
            <v>0</v>
          </cell>
          <cell r="I4470">
            <v>0</v>
          </cell>
          <cell r="J4470">
            <v>0</v>
          </cell>
          <cell r="K4470">
            <v>0</v>
          </cell>
          <cell r="L4470">
            <v>0</v>
          </cell>
          <cell r="M4470">
            <v>0</v>
          </cell>
          <cell r="N4470">
            <v>0</v>
          </cell>
          <cell r="O4470">
            <v>0</v>
          </cell>
          <cell r="P4470">
            <v>0</v>
          </cell>
          <cell r="Q4470">
            <v>0</v>
          </cell>
        </row>
        <row r="4471">
          <cell r="C4471">
            <v>0</v>
          </cell>
          <cell r="D4471">
            <v>0</v>
          </cell>
          <cell r="E4471">
            <v>0</v>
          </cell>
          <cell r="F4471">
            <v>0</v>
          </cell>
          <cell r="G4471">
            <v>0</v>
          </cell>
          <cell r="H4471">
            <v>0</v>
          </cell>
          <cell r="I4471">
            <v>0</v>
          </cell>
          <cell r="J4471">
            <v>0</v>
          </cell>
          <cell r="K4471">
            <v>0</v>
          </cell>
          <cell r="L4471">
            <v>0</v>
          </cell>
          <cell r="M4471">
            <v>0</v>
          </cell>
          <cell r="N4471">
            <v>0</v>
          </cell>
          <cell r="O4471">
            <v>0</v>
          </cell>
          <cell r="P4471">
            <v>0</v>
          </cell>
          <cell r="Q4471">
            <v>0</v>
          </cell>
        </row>
        <row r="4472">
          <cell r="C4472">
            <v>0</v>
          </cell>
          <cell r="D4472">
            <v>0</v>
          </cell>
          <cell r="E4472">
            <v>0</v>
          </cell>
          <cell r="F4472">
            <v>0</v>
          </cell>
          <cell r="G4472">
            <v>0</v>
          </cell>
          <cell r="H4472">
            <v>0</v>
          </cell>
          <cell r="I4472">
            <v>0</v>
          </cell>
          <cell r="J4472">
            <v>0</v>
          </cell>
          <cell r="K4472">
            <v>0</v>
          </cell>
          <cell r="L4472">
            <v>0</v>
          </cell>
          <cell r="M4472">
            <v>0</v>
          </cell>
          <cell r="N4472">
            <v>0</v>
          </cell>
          <cell r="O4472">
            <v>0</v>
          </cell>
          <cell r="P4472">
            <v>0</v>
          </cell>
          <cell r="Q4472">
            <v>0</v>
          </cell>
        </row>
        <row r="4473">
          <cell r="C4473">
            <v>0</v>
          </cell>
          <cell r="D4473">
            <v>0</v>
          </cell>
          <cell r="E4473">
            <v>0</v>
          </cell>
          <cell r="F4473">
            <v>0</v>
          </cell>
          <cell r="G4473">
            <v>0</v>
          </cell>
          <cell r="H4473">
            <v>0</v>
          </cell>
          <cell r="I4473">
            <v>0</v>
          </cell>
          <cell r="J4473">
            <v>0</v>
          </cell>
          <cell r="K4473">
            <v>0</v>
          </cell>
          <cell r="L4473">
            <v>0</v>
          </cell>
          <cell r="M4473">
            <v>0</v>
          </cell>
          <cell r="N4473">
            <v>0</v>
          </cell>
          <cell r="O4473">
            <v>0</v>
          </cell>
          <cell r="P4473">
            <v>0</v>
          </cell>
          <cell r="Q4473">
            <v>0</v>
          </cell>
        </row>
        <row r="4474">
          <cell r="C4474" t="str">
            <v>APROBACIÓN POR INTERVENTORÍA</v>
          </cell>
          <cell r="D4474">
            <v>0</v>
          </cell>
          <cell r="E4474">
            <v>0</v>
          </cell>
          <cell r="F4474">
            <v>0</v>
          </cell>
          <cell r="G4474">
            <v>0</v>
          </cell>
          <cell r="H4474">
            <v>0</v>
          </cell>
          <cell r="I4474">
            <v>0</v>
          </cell>
          <cell r="J4474">
            <v>0</v>
          </cell>
          <cell r="K4474">
            <v>0</v>
          </cell>
          <cell r="L4474">
            <v>0</v>
          </cell>
          <cell r="M4474">
            <v>0</v>
          </cell>
          <cell r="N4474">
            <v>0</v>
          </cell>
          <cell r="O4474">
            <v>0</v>
          </cell>
          <cell r="P4474">
            <v>0</v>
          </cell>
          <cell r="Q4474">
            <v>0</v>
          </cell>
        </row>
        <row r="4475">
          <cell r="C447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4475">
            <v>0</v>
          </cell>
          <cell r="E4475">
            <v>0</v>
          </cell>
          <cell r="F4475">
            <v>0</v>
          </cell>
          <cell r="G4475">
            <v>0</v>
          </cell>
          <cell r="H4475">
            <v>0</v>
          </cell>
          <cell r="I4475">
            <v>0</v>
          </cell>
          <cell r="J4475">
            <v>0</v>
          </cell>
          <cell r="K4475">
            <v>0</v>
          </cell>
          <cell r="L4475">
            <v>0</v>
          </cell>
          <cell r="M4475">
            <v>0</v>
          </cell>
          <cell r="N4475">
            <v>0</v>
          </cell>
          <cell r="O4475">
            <v>0</v>
          </cell>
          <cell r="P4475">
            <v>0</v>
          </cell>
          <cell r="Q4475">
            <v>0</v>
          </cell>
        </row>
        <row r="4476">
          <cell r="C4476">
            <v>0</v>
          </cell>
          <cell r="D4476">
            <v>0</v>
          </cell>
          <cell r="E4476">
            <v>0</v>
          </cell>
          <cell r="F4476">
            <v>0</v>
          </cell>
          <cell r="G4476">
            <v>0</v>
          </cell>
          <cell r="H4476">
            <v>0</v>
          </cell>
          <cell r="I4476">
            <v>0</v>
          </cell>
          <cell r="J4476">
            <v>0</v>
          </cell>
          <cell r="K4476">
            <v>0</v>
          </cell>
          <cell r="L4476">
            <v>0</v>
          </cell>
          <cell r="M4476">
            <v>0</v>
          </cell>
          <cell r="N4476">
            <v>0</v>
          </cell>
          <cell r="O4476">
            <v>0</v>
          </cell>
          <cell r="P4476">
            <v>0</v>
          </cell>
          <cell r="Q4476">
            <v>0</v>
          </cell>
        </row>
        <row r="4477">
          <cell r="C447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4477">
            <v>0</v>
          </cell>
          <cell r="E4477">
            <v>0</v>
          </cell>
          <cell r="F4477">
            <v>0</v>
          </cell>
          <cell r="G4477">
            <v>0</v>
          </cell>
          <cell r="H4477">
            <v>0</v>
          </cell>
          <cell r="I4477">
            <v>0</v>
          </cell>
          <cell r="J4477">
            <v>0</v>
          </cell>
          <cell r="K4477">
            <v>0</v>
          </cell>
          <cell r="L4477">
            <v>0</v>
          </cell>
          <cell r="M4477">
            <v>0</v>
          </cell>
          <cell r="N4477">
            <v>0</v>
          </cell>
          <cell r="O4477">
            <v>0</v>
          </cell>
          <cell r="P4477">
            <v>0</v>
          </cell>
          <cell r="Q4477">
            <v>0</v>
          </cell>
        </row>
        <row r="4478">
          <cell r="C4478">
            <v>0</v>
          </cell>
          <cell r="D4478">
            <v>0</v>
          </cell>
          <cell r="E4478">
            <v>0</v>
          </cell>
          <cell r="F4478">
            <v>0</v>
          </cell>
          <cell r="G4478">
            <v>0</v>
          </cell>
          <cell r="H4478">
            <v>0</v>
          </cell>
          <cell r="I4478">
            <v>0</v>
          </cell>
          <cell r="J4478">
            <v>0</v>
          </cell>
          <cell r="K4478">
            <v>0</v>
          </cell>
          <cell r="L4478">
            <v>0</v>
          </cell>
          <cell r="M4478">
            <v>0</v>
          </cell>
          <cell r="N4478">
            <v>0</v>
          </cell>
          <cell r="O4478">
            <v>0</v>
          </cell>
          <cell r="P4478">
            <v>0</v>
          </cell>
          <cell r="Q4478">
            <v>0</v>
          </cell>
        </row>
        <row r="4479">
          <cell r="C4479">
            <v>0</v>
          </cell>
          <cell r="D4479">
            <v>0</v>
          </cell>
          <cell r="E4479">
            <v>0</v>
          </cell>
          <cell r="F4479">
            <v>0</v>
          </cell>
          <cell r="G4479">
            <v>0</v>
          </cell>
          <cell r="H4479">
            <v>0</v>
          </cell>
          <cell r="I4479">
            <v>0</v>
          </cell>
          <cell r="J4479">
            <v>0</v>
          </cell>
          <cell r="K4479">
            <v>0</v>
          </cell>
          <cell r="L4479">
            <v>0</v>
          </cell>
          <cell r="M4479">
            <v>0</v>
          </cell>
          <cell r="N4479">
            <v>0</v>
          </cell>
          <cell r="O4479">
            <v>0</v>
          </cell>
          <cell r="P4479">
            <v>0</v>
          </cell>
          <cell r="Q4479">
            <v>0</v>
          </cell>
        </row>
        <row r="4480">
          <cell r="C4480">
            <v>0</v>
          </cell>
          <cell r="D4480">
            <v>0</v>
          </cell>
          <cell r="E4480">
            <v>0</v>
          </cell>
          <cell r="F4480">
            <v>0</v>
          </cell>
          <cell r="G4480">
            <v>0</v>
          </cell>
          <cell r="H4480" t="str">
            <v>Firma</v>
          </cell>
          <cell r="I4480">
            <v>0</v>
          </cell>
          <cell r="J4480">
            <v>0</v>
          </cell>
          <cell r="K4480">
            <v>0</v>
          </cell>
          <cell r="L4480">
            <v>0</v>
          </cell>
          <cell r="M4480">
            <v>0</v>
          </cell>
          <cell r="N4480">
            <v>0</v>
          </cell>
          <cell r="O4480">
            <v>0</v>
          </cell>
          <cell r="P4480">
            <v>0</v>
          </cell>
          <cell r="Q4480">
            <v>0</v>
          </cell>
        </row>
        <row r="4481">
          <cell r="C4481">
            <v>0</v>
          </cell>
          <cell r="D4481">
            <v>0</v>
          </cell>
          <cell r="E4481">
            <v>0</v>
          </cell>
          <cell r="F4481">
            <v>0</v>
          </cell>
          <cell r="G4481">
            <v>0</v>
          </cell>
          <cell r="H4481" t="str">
            <v>Nombre:</v>
          </cell>
          <cell r="I4481">
            <v>0</v>
          </cell>
          <cell r="J4481">
            <v>0</v>
          </cell>
          <cell r="K4481">
            <v>0</v>
          </cell>
          <cell r="L4481">
            <v>0</v>
          </cell>
          <cell r="M4481">
            <v>0</v>
          </cell>
          <cell r="N4481">
            <v>0</v>
          </cell>
          <cell r="O4481">
            <v>0</v>
          </cell>
          <cell r="P4481">
            <v>0</v>
          </cell>
          <cell r="Q4481">
            <v>0</v>
          </cell>
        </row>
        <row r="4482">
          <cell r="C4482">
            <v>0</v>
          </cell>
          <cell r="D4482">
            <v>0</v>
          </cell>
          <cell r="E4482">
            <v>0</v>
          </cell>
          <cell r="F4482">
            <v>0</v>
          </cell>
          <cell r="G4482">
            <v>0</v>
          </cell>
          <cell r="H4482" t="str">
            <v>Representante Legal del Interventor o su Apoderado</v>
          </cell>
          <cell r="I4482">
            <v>0</v>
          </cell>
          <cell r="J4482">
            <v>0</v>
          </cell>
          <cell r="K4482">
            <v>0</v>
          </cell>
          <cell r="L4482">
            <v>0</v>
          </cell>
          <cell r="M4482">
            <v>0</v>
          </cell>
          <cell r="N4482">
            <v>0</v>
          </cell>
          <cell r="O4482">
            <v>0</v>
          </cell>
          <cell r="P4482">
            <v>0</v>
          </cell>
          <cell r="Q4482">
            <v>0</v>
          </cell>
        </row>
        <row r="4483">
          <cell r="C4483">
            <v>0</v>
          </cell>
          <cell r="D4483">
            <v>0</v>
          </cell>
          <cell r="E4483">
            <v>0</v>
          </cell>
          <cell r="F4483">
            <v>0</v>
          </cell>
          <cell r="G4483">
            <v>0</v>
          </cell>
          <cell r="H4483" t="str">
            <v>Matricula No. :</v>
          </cell>
          <cell r="I4483">
            <v>0</v>
          </cell>
          <cell r="J4483">
            <v>0</v>
          </cell>
          <cell r="K4483">
            <v>0</v>
          </cell>
          <cell r="L4483">
            <v>0</v>
          </cell>
          <cell r="M4483">
            <v>0</v>
          </cell>
          <cell r="N4483">
            <v>0</v>
          </cell>
          <cell r="O4483">
            <v>0</v>
          </cell>
          <cell r="P4483">
            <v>0</v>
          </cell>
          <cell r="Q4483">
            <v>0</v>
          </cell>
        </row>
        <row r="4484">
          <cell r="C4484">
            <v>0</v>
          </cell>
          <cell r="D4484">
            <v>0</v>
          </cell>
          <cell r="E4484">
            <v>0</v>
          </cell>
          <cell r="F4484">
            <v>0</v>
          </cell>
          <cell r="G4484">
            <v>0</v>
          </cell>
          <cell r="H4484">
            <v>0</v>
          </cell>
          <cell r="I4484">
            <v>0</v>
          </cell>
          <cell r="J4484">
            <v>0</v>
          </cell>
          <cell r="K4484">
            <v>0</v>
          </cell>
          <cell r="L4484">
            <v>0</v>
          </cell>
          <cell r="M4484">
            <v>0</v>
          </cell>
          <cell r="N4484">
            <v>0</v>
          </cell>
          <cell r="O4484">
            <v>0</v>
          </cell>
          <cell r="P4484">
            <v>0</v>
          </cell>
          <cell r="Q4484">
            <v>0</v>
          </cell>
        </row>
        <row r="4485">
          <cell r="C4485">
            <v>0</v>
          </cell>
          <cell r="D4485">
            <v>0</v>
          </cell>
          <cell r="E4485">
            <v>0</v>
          </cell>
          <cell r="F4485">
            <v>0</v>
          </cell>
          <cell r="G4485">
            <v>0</v>
          </cell>
          <cell r="H4485">
            <v>0</v>
          </cell>
          <cell r="I4485">
            <v>0</v>
          </cell>
          <cell r="J4485">
            <v>0</v>
          </cell>
          <cell r="K4485">
            <v>0</v>
          </cell>
          <cell r="L4485">
            <v>0</v>
          </cell>
          <cell r="M4485">
            <v>0</v>
          </cell>
          <cell r="N4485">
            <v>0</v>
          </cell>
          <cell r="O4485">
            <v>0</v>
          </cell>
          <cell r="P4485">
            <v>0</v>
          </cell>
          <cell r="Q4485">
            <v>0</v>
          </cell>
        </row>
        <row r="4487">
          <cell r="C4487">
            <v>0</v>
          </cell>
          <cell r="D4487">
            <v>0</v>
          </cell>
          <cell r="E4487">
            <v>0</v>
          </cell>
          <cell r="F4487">
            <v>0</v>
          </cell>
          <cell r="G4487">
            <v>0</v>
          </cell>
          <cell r="H4487">
            <v>0</v>
          </cell>
          <cell r="I4487">
            <v>0</v>
          </cell>
          <cell r="J4487">
            <v>0</v>
          </cell>
          <cell r="K4487">
            <v>0</v>
          </cell>
          <cell r="L4487">
            <v>0</v>
          </cell>
          <cell r="M4487">
            <v>0</v>
          </cell>
          <cell r="N4487">
            <v>0</v>
          </cell>
          <cell r="O4487">
            <v>0</v>
          </cell>
          <cell r="P4487">
            <v>0</v>
          </cell>
          <cell r="Q4487">
            <v>0</v>
          </cell>
        </row>
        <row r="4488">
          <cell r="C4488" t="str">
            <v>Formulario 1 - Propuesta económica  - Documento tipo de selección abreviada de menor cuantía - versión 2</v>
          </cell>
          <cell r="D4488">
            <v>0</v>
          </cell>
          <cell r="E4488">
            <v>0</v>
          </cell>
          <cell r="F4488">
            <v>0</v>
          </cell>
          <cell r="G4488">
            <v>0</v>
          </cell>
          <cell r="H4488">
            <v>0</v>
          </cell>
          <cell r="I4488">
            <v>0</v>
          </cell>
          <cell r="J4488">
            <v>0</v>
          </cell>
          <cell r="K4488">
            <v>0</v>
          </cell>
          <cell r="L4488">
            <v>0</v>
          </cell>
          <cell r="M4488">
            <v>0</v>
          </cell>
          <cell r="N4488">
            <v>0</v>
          </cell>
          <cell r="O4488">
            <v>0</v>
          </cell>
          <cell r="P4488">
            <v>0</v>
          </cell>
          <cell r="Q4488">
            <v>0</v>
          </cell>
        </row>
        <row r="4489">
          <cell r="C4489" t="str">
            <v>Código</v>
          </cell>
          <cell r="D4489" t="str">
            <v>CCE-EICP-FM-25</v>
          </cell>
          <cell r="E4489" t="str">
            <v>Versión</v>
          </cell>
          <cell r="F4489">
            <v>2</v>
          </cell>
          <cell r="G4489">
            <v>0</v>
          </cell>
          <cell r="H4489">
            <v>0</v>
          </cell>
          <cell r="I4489">
            <v>0</v>
          </cell>
          <cell r="J4489">
            <v>0</v>
          </cell>
          <cell r="K4489">
            <v>0</v>
          </cell>
          <cell r="L4489">
            <v>0</v>
          </cell>
          <cell r="M4489">
            <v>0</v>
          </cell>
          <cell r="N4489">
            <v>0</v>
          </cell>
          <cell r="O4489">
            <v>0</v>
          </cell>
          <cell r="P4489">
            <v>0</v>
          </cell>
          <cell r="Q4489">
            <v>0</v>
          </cell>
        </row>
        <row r="4490">
          <cell r="C4490">
            <v>0</v>
          </cell>
          <cell r="D4490">
            <v>0</v>
          </cell>
          <cell r="E4490">
            <v>0</v>
          </cell>
          <cell r="F4490">
            <v>0</v>
          </cell>
          <cell r="G4490">
            <v>0</v>
          </cell>
          <cell r="H4490">
            <v>0</v>
          </cell>
          <cell r="I4490">
            <v>0</v>
          </cell>
          <cell r="J4490">
            <v>0</v>
          </cell>
          <cell r="K4490">
            <v>0</v>
          </cell>
          <cell r="L4490">
            <v>0</v>
          </cell>
          <cell r="M4490">
            <v>0</v>
          </cell>
          <cell r="N4490">
            <v>0</v>
          </cell>
          <cell r="O4490">
            <v>0</v>
          </cell>
          <cell r="P4490">
            <v>0</v>
          </cell>
          <cell r="Q4490">
            <v>0</v>
          </cell>
        </row>
        <row r="4491">
          <cell r="C4491" t="str">
            <v>[La entidad podrá utilizar este formato para la presentación de los análisis de precios unitarios el contratista en la oportunidad prevista en el numeral 8.1. del Documento Base]</v>
          </cell>
          <cell r="D4491">
            <v>0</v>
          </cell>
          <cell r="E4491">
            <v>0</v>
          </cell>
          <cell r="F4491">
            <v>0</v>
          </cell>
          <cell r="G4491">
            <v>0</v>
          </cell>
          <cell r="H4491">
            <v>0</v>
          </cell>
          <cell r="I4491">
            <v>0</v>
          </cell>
          <cell r="J4491">
            <v>0</v>
          </cell>
          <cell r="K4491">
            <v>0</v>
          </cell>
          <cell r="L4491">
            <v>0</v>
          </cell>
          <cell r="M4491">
            <v>0</v>
          </cell>
          <cell r="N4491">
            <v>0</v>
          </cell>
          <cell r="O4491">
            <v>0</v>
          </cell>
          <cell r="P4491">
            <v>0</v>
          </cell>
          <cell r="Q4491">
            <v>0</v>
          </cell>
        </row>
        <row r="4492">
          <cell r="C4492">
            <v>0</v>
          </cell>
          <cell r="D4492">
            <v>0</v>
          </cell>
          <cell r="E4492">
            <v>0</v>
          </cell>
          <cell r="F4492">
            <v>0</v>
          </cell>
          <cell r="G4492">
            <v>0</v>
          </cell>
          <cell r="H4492">
            <v>0</v>
          </cell>
          <cell r="I4492">
            <v>0</v>
          </cell>
          <cell r="J4492">
            <v>0</v>
          </cell>
          <cell r="K4492">
            <v>0</v>
          </cell>
          <cell r="L4492">
            <v>0</v>
          </cell>
          <cell r="M4492">
            <v>0</v>
          </cell>
          <cell r="N4492">
            <v>0</v>
          </cell>
          <cell r="O4492">
            <v>0</v>
          </cell>
          <cell r="P4492">
            <v>0</v>
          </cell>
          <cell r="Q4492">
            <v>0</v>
          </cell>
        </row>
        <row r="4493">
          <cell r="C4493">
            <v>0</v>
          </cell>
          <cell r="D4493">
            <v>0</v>
          </cell>
          <cell r="E4493">
            <v>0</v>
          </cell>
          <cell r="F4493">
            <v>0</v>
          </cell>
          <cell r="G4493">
            <v>0</v>
          </cell>
          <cell r="H4493">
            <v>0</v>
          </cell>
          <cell r="I4493">
            <v>0</v>
          </cell>
          <cell r="J4493">
            <v>0</v>
          </cell>
          <cell r="K4493">
            <v>0</v>
          </cell>
          <cell r="L4493">
            <v>0</v>
          </cell>
          <cell r="M4493">
            <v>0</v>
          </cell>
          <cell r="N4493">
            <v>0</v>
          </cell>
          <cell r="O4493">
            <v>0</v>
          </cell>
          <cell r="P4493">
            <v>0</v>
          </cell>
          <cell r="Q4493">
            <v>0</v>
          </cell>
        </row>
        <row r="4494">
          <cell r="C4494">
            <v>0</v>
          </cell>
          <cell r="D4494" t="str">
            <v>MUNICIPIO DE CONCORDIA, ANTIOQUIA</v>
          </cell>
          <cell r="E4494">
            <v>0</v>
          </cell>
          <cell r="F4494">
            <v>0</v>
          </cell>
          <cell r="G4494">
            <v>0</v>
          </cell>
          <cell r="H4494">
            <v>0</v>
          </cell>
          <cell r="I4494">
            <v>0</v>
          </cell>
          <cell r="J4494">
            <v>0</v>
          </cell>
          <cell r="K4494">
            <v>0</v>
          </cell>
          <cell r="L4494">
            <v>0</v>
          </cell>
          <cell r="M4494">
            <v>0</v>
          </cell>
          <cell r="N4494">
            <v>0</v>
          </cell>
          <cell r="O4494">
            <v>0</v>
          </cell>
          <cell r="P4494">
            <v>0</v>
          </cell>
          <cell r="Q4494">
            <v>0</v>
          </cell>
        </row>
        <row r="4495">
          <cell r="C4495">
            <v>0</v>
          </cell>
          <cell r="D4495">
            <v>0</v>
          </cell>
          <cell r="E4495">
            <v>0</v>
          </cell>
          <cell r="F4495">
            <v>0</v>
          </cell>
          <cell r="G4495">
            <v>0</v>
          </cell>
          <cell r="H4495">
            <v>0</v>
          </cell>
          <cell r="I4495">
            <v>0</v>
          </cell>
          <cell r="J4495">
            <v>0</v>
          </cell>
          <cell r="K4495">
            <v>0</v>
          </cell>
          <cell r="L4495" t="str">
            <v>VERSIÓN</v>
          </cell>
          <cell r="M4495">
            <v>0</v>
          </cell>
          <cell r="N4495">
            <v>0</v>
          </cell>
          <cell r="O4495">
            <v>0</v>
          </cell>
          <cell r="P4495">
            <v>0</v>
          </cell>
          <cell r="Q4495">
            <v>0</v>
          </cell>
        </row>
        <row r="4496">
          <cell r="C4496">
            <v>0</v>
          </cell>
          <cell r="D4496" t="str">
            <v xml:space="preserve">[NÚMERO DEL PROCESO] </v>
          </cell>
          <cell r="E4496">
            <v>0</v>
          </cell>
          <cell r="F4496">
            <v>0</v>
          </cell>
          <cell r="G4496">
            <v>0</v>
          </cell>
          <cell r="H4496">
            <v>0</v>
          </cell>
          <cell r="I4496">
            <v>0</v>
          </cell>
          <cell r="J4496">
            <v>0</v>
          </cell>
          <cell r="K4496">
            <v>0</v>
          </cell>
          <cell r="L4496">
            <v>0</v>
          </cell>
          <cell r="M4496">
            <v>0</v>
          </cell>
          <cell r="N4496">
            <v>0</v>
          </cell>
          <cell r="O4496">
            <v>0</v>
          </cell>
          <cell r="P4496">
            <v>0</v>
          </cell>
          <cell r="Q4496">
            <v>0</v>
          </cell>
        </row>
        <row r="4497">
          <cell r="C4497">
            <v>0</v>
          </cell>
          <cell r="D4497">
            <v>0</v>
          </cell>
          <cell r="E4497">
            <v>0</v>
          </cell>
          <cell r="F4497">
            <v>0</v>
          </cell>
          <cell r="G4497">
            <v>0</v>
          </cell>
          <cell r="H4497">
            <v>0</v>
          </cell>
          <cell r="I4497">
            <v>0</v>
          </cell>
          <cell r="J4497">
            <v>0</v>
          </cell>
          <cell r="K4497">
            <v>0</v>
          </cell>
          <cell r="L4497" t="str">
            <v>PÁGINA</v>
          </cell>
          <cell r="M4497">
            <v>1</v>
          </cell>
          <cell r="N4497" t="str">
            <v>DE</v>
          </cell>
          <cell r="O4497">
            <v>1</v>
          </cell>
          <cell r="P4497">
            <v>0</v>
          </cell>
          <cell r="Q4497">
            <v>0</v>
          </cell>
        </row>
        <row r="4498">
          <cell r="C4498">
            <v>0</v>
          </cell>
          <cell r="D4498" t="str">
            <v xml:space="preserve">ANALISIS DE PRECIOS UNITARIOS </v>
          </cell>
          <cell r="E4498">
            <v>0</v>
          </cell>
          <cell r="F4498">
            <v>0</v>
          </cell>
          <cell r="G4498">
            <v>0</v>
          </cell>
          <cell r="H4498">
            <v>0</v>
          </cell>
          <cell r="I4498">
            <v>0</v>
          </cell>
          <cell r="J4498">
            <v>0</v>
          </cell>
          <cell r="K4498">
            <v>0</v>
          </cell>
          <cell r="L4498">
            <v>0</v>
          </cell>
          <cell r="M4498">
            <v>0</v>
          </cell>
          <cell r="N4498">
            <v>0</v>
          </cell>
          <cell r="O4498">
            <v>0</v>
          </cell>
          <cell r="P4498">
            <v>0</v>
          </cell>
          <cell r="Q4498">
            <v>0</v>
          </cell>
        </row>
        <row r="4499">
          <cell r="C4499">
            <v>0</v>
          </cell>
          <cell r="D4499">
            <v>0</v>
          </cell>
          <cell r="E4499">
            <v>0</v>
          </cell>
          <cell r="F4499">
            <v>0</v>
          </cell>
          <cell r="G4499">
            <v>0</v>
          </cell>
          <cell r="H4499">
            <v>0</v>
          </cell>
          <cell r="I4499">
            <v>0</v>
          </cell>
          <cell r="J4499">
            <v>0</v>
          </cell>
          <cell r="K4499">
            <v>0</v>
          </cell>
          <cell r="L4499">
            <v>0</v>
          </cell>
          <cell r="M4499">
            <v>0</v>
          </cell>
          <cell r="N4499">
            <v>0</v>
          </cell>
          <cell r="O4499">
            <v>0</v>
          </cell>
          <cell r="P4499">
            <v>0</v>
          </cell>
          <cell r="Q4499">
            <v>0</v>
          </cell>
        </row>
        <row r="4500">
          <cell r="C4500">
            <v>0</v>
          </cell>
          <cell r="D4500">
            <v>0</v>
          </cell>
          <cell r="E4500">
            <v>0</v>
          </cell>
          <cell r="F4500">
            <v>0</v>
          </cell>
          <cell r="G4500">
            <v>0</v>
          </cell>
          <cell r="H4500">
            <v>0</v>
          </cell>
          <cell r="I4500">
            <v>0</v>
          </cell>
          <cell r="J4500">
            <v>0</v>
          </cell>
          <cell r="K4500">
            <v>0</v>
          </cell>
          <cell r="L4500" t="str">
            <v>FECHA</v>
          </cell>
          <cell r="M4500" t="str">
            <v>DD</v>
          </cell>
          <cell r="N4500" t="str">
            <v>MM</v>
          </cell>
          <cell r="O4500" t="str">
            <v>AA</v>
          </cell>
          <cell r="P4500">
            <v>0</v>
          </cell>
          <cell r="Q4500">
            <v>0</v>
          </cell>
        </row>
        <row r="4501">
          <cell r="C4501">
            <v>0</v>
          </cell>
          <cell r="D4501">
            <v>0</v>
          </cell>
          <cell r="E4501">
            <v>0</v>
          </cell>
          <cell r="F4501">
            <v>0</v>
          </cell>
          <cell r="G4501">
            <v>0</v>
          </cell>
          <cell r="H4501">
            <v>0</v>
          </cell>
          <cell r="I4501">
            <v>0</v>
          </cell>
          <cell r="J4501">
            <v>0</v>
          </cell>
          <cell r="K4501">
            <v>0</v>
          </cell>
          <cell r="L4501">
            <v>0</v>
          </cell>
          <cell r="M4501">
            <v>8</v>
          </cell>
          <cell r="N4501">
            <v>5</v>
          </cell>
          <cell r="O4501">
            <v>2023</v>
          </cell>
          <cell r="P4501">
            <v>0</v>
          </cell>
          <cell r="Q4501">
            <v>0</v>
          </cell>
        </row>
        <row r="4502">
          <cell r="C4502" t="str">
            <v>ITEMS DE LA PROPUESTA ECONÓMICA</v>
          </cell>
          <cell r="D4502">
            <v>0</v>
          </cell>
          <cell r="E4502">
            <v>0</v>
          </cell>
          <cell r="F4502">
            <v>0</v>
          </cell>
          <cell r="G4502">
            <v>0</v>
          </cell>
          <cell r="H4502">
            <v>0</v>
          </cell>
          <cell r="I4502" t="str">
            <v>ITEMS NO PREVISTOS</v>
          </cell>
          <cell r="J4502">
            <v>0</v>
          </cell>
          <cell r="K4502">
            <v>0</v>
          </cell>
          <cell r="L4502">
            <v>0</v>
          </cell>
          <cell r="M4502">
            <v>0</v>
          </cell>
          <cell r="N4502">
            <v>0</v>
          </cell>
          <cell r="O4502">
            <v>0</v>
          </cell>
          <cell r="P4502">
            <v>0</v>
          </cell>
          <cell r="Q4502">
            <v>0</v>
          </cell>
        </row>
        <row r="4503">
          <cell r="C4503">
            <v>0</v>
          </cell>
          <cell r="D4503">
            <v>0</v>
          </cell>
          <cell r="E4503">
            <v>0</v>
          </cell>
          <cell r="F4503">
            <v>0</v>
          </cell>
          <cell r="G4503">
            <v>0</v>
          </cell>
          <cell r="H4503">
            <v>0</v>
          </cell>
          <cell r="I4503">
            <v>0</v>
          </cell>
          <cell r="J4503">
            <v>0</v>
          </cell>
          <cell r="K4503">
            <v>0</v>
          </cell>
          <cell r="L4503">
            <v>0</v>
          </cell>
          <cell r="M4503">
            <v>0</v>
          </cell>
          <cell r="N4503">
            <v>0</v>
          </cell>
          <cell r="O4503">
            <v>0</v>
          </cell>
          <cell r="P4503">
            <v>0</v>
          </cell>
          <cell r="Q4503">
            <v>0</v>
          </cell>
        </row>
        <row r="4504">
          <cell r="C4504">
            <v>0</v>
          </cell>
          <cell r="D4504">
            <v>0</v>
          </cell>
          <cell r="E4504">
            <v>0</v>
          </cell>
          <cell r="F4504">
            <v>0</v>
          </cell>
          <cell r="G4504">
            <v>0</v>
          </cell>
          <cell r="H4504">
            <v>0</v>
          </cell>
          <cell r="I4504">
            <v>0</v>
          </cell>
          <cell r="J4504">
            <v>0</v>
          </cell>
          <cell r="K4504">
            <v>0</v>
          </cell>
          <cell r="L4504">
            <v>0</v>
          </cell>
          <cell r="M4504">
            <v>0</v>
          </cell>
          <cell r="N4504">
            <v>0</v>
          </cell>
          <cell r="O4504">
            <v>0</v>
          </cell>
          <cell r="P4504">
            <v>0</v>
          </cell>
          <cell r="Q4504">
            <v>0</v>
          </cell>
        </row>
        <row r="4505">
          <cell r="C4505">
            <v>0</v>
          </cell>
          <cell r="D4505">
            <v>0</v>
          </cell>
          <cell r="E4505">
            <v>0</v>
          </cell>
          <cell r="F4505">
            <v>0</v>
          </cell>
          <cell r="G4505">
            <v>0</v>
          </cell>
          <cell r="H4505">
            <v>0</v>
          </cell>
          <cell r="I4505">
            <v>0</v>
          </cell>
          <cell r="J4505">
            <v>0</v>
          </cell>
          <cell r="K4505">
            <v>0</v>
          </cell>
          <cell r="L4505">
            <v>0</v>
          </cell>
          <cell r="M4505">
            <v>0</v>
          </cell>
          <cell r="N4505">
            <v>0</v>
          </cell>
          <cell r="O4505">
            <v>0</v>
          </cell>
          <cell r="P4505">
            <v>0</v>
          </cell>
          <cell r="Q4505">
            <v>0</v>
          </cell>
        </row>
        <row r="4506">
          <cell r="C4506" t="str">
            <v>DATOS ESPECÍFICOS</v>
          </cell>
          <cell r="D4506">
            <v>0</v>
          </cell>
          <cell r="E4506">
            <v>0</v>
          </cell>
          <cell r="F4506">
            <v>0</v>
          </cell>
          <cell r="G4506">
            <v>0</v>
          </cell>
          <cell r="H4506">
            <v>0</v>
          </cell>
          <cell r="I4506">
            <v>0</v>
          </cell>
          <cell r="J4506">
            <v>0</v>
          </cell>
          <cell r="K4506">
            <v>0</v>
          </cell>
          <cell r="L4506">
            <v>0</v>
          </cell>
          <cell r="M4506">
            <v>0</v>
          </cell>
          <cell r="N4506">
            <v>0</v>
          </cell>
          <cell r="O4506">
            <v>0</v>
          </cell>
          <cell r="P4506">
            <v>0</v>
          </cell>
          <cell r="Q4506">
            <v>0</v>
          </cell>
        </row>
        <row r="4507">
          <cell r="C4507">
            <v>0</v>
          </cell>
          <cell r="D4507">
            <v>0</v>
          </cell>
          <cell r="E4507">
            <v>0</v>
          </cell>
          <cell r="F4507">
            <v>0</v>
          </cell>
          <cell r="G4507">
            <v>0</v>
          </cell>
          <cell r="H4507">
            <v>0</v>
          </cell>
          <cell r="I4507">
            <v>0</v>
          </cell>
          <cell r="J4507">
            <v>0</v>
          </cell>
          <cell r="K4507">
            <v>0</v>
          </cell>
          <cell r="L4507">
            <v>0</v>
          </cell>
          <cell r="M4507">
            <v>0</v>
          </cell>
          <cell r="N4507">
            <v>0</v>
          </cell>
          <cell r="O4507">
            <v>0</v>
          </cell>
          <cell r="P4507">
            <v>0</v>
          </cell>
          <cell r="Q4507">
            <v>0</v>
          </cell>
        </row>
        <row r="4508">
          <cell r="C4508" t="str">
            <v>ITEM</v>
          </cell>
          <cell r="D4508" t="str">
            <v>DESCRIPCIÓN</v>
          </cell>
          <cell r="E4508">
            <v>0</v>
          </cell>
          <cell r="F4508">
            <v>0</v>
          </cell>
          <cell r="G4508">
            <v>0</v>
          </cell>
          <cell r="H4508">
            <v>0</v>
          </cell>
          <cell r="I4508">
            <v>0</v>
          </cell>
          <cell r="J4508">
            <v>0</v>
          </cell>
          <cell r="K4508">
            <v>0</v>
          </cell>
          <cell r="L4508">
            <v>0</v>
          </cell>
          <cell r="M4508" t="str">
            <v>UNIDAD</v>
          </cell>
          <cell r="N4508">
            <v>0</v>
          </cell>
          <cell r="O4508" t="str">
            <v>CANTIDAD</v>
          </cell>
          <cell r="P4508">
            <v>0</v>
          </cell>
          <cell r="Q4508">
            <v>0</v>
          </cell>
        </row>
        <row r="4509">
          <cell r="C4509" t="str">
            <v>5.12.2</v>
          </cell>
          <cell r="D4509" t="str">
            <v>S.T.I de lavamanos de incrustar ceramico basico spazio o Similar. Incluye grifería, abasto metálico, sifón botella, silicona antihongos para el borde del lavamanos, y todos los demás elementos necesarios para su correcta instalación y funcionamiento.</v>
          </cell>
          <cell r="E4509">
            <v>0</v>
          </cell>
          <cell r="F4509">
            <v>0</v>
          </cell>
          <cell r="G4509">
            <v>0</v>
          </cell>
          <cell r="H4509">
            <v>0</v>
          </cell>
          <cell r="I4509">
            <v>0</v>
          </cell>
          <cell r="J4509">
            <v>0</v>
          </cell>
          <cell r="K4509">
            <v>0</v>
          </cell>
          <cell r="L4509">
            <v>0</v>
          </cell>
          <cell r="M4509" t="str">
            <v>u</v>
          </cell>
          <cell r="N4509">
            <v>0</v>
          </cell>
          <cell r="O4509">
            <v>1</v>
          </cell>
          <cell r="P4509">
            <v>0</v>
          </cell>
          <cell r="Q4509">
            <v>0</v>
          </cell>
          <cell r="R4509">
            <v>400807</v>
          </cell>
          <cell r="S4509">
            <v>516760</v>
          </cell>
          <cell r="T4509">
            <v>3.8999999999999998E-3</v>
          </cell>
          <cell r="U4509">
            <v>0.77729999999999999</v>
          </cell>
          <cell r="V4509">
            <v>0.13980000000000001</v>
          </cell>
          <cell r="W4509">
            <v>7.8899999999999998E-2</v>
          </cell>
        </row>
        <row r="4510">
          <cell r="C4510" t="str">
            <v>I. EQUIPO</v>
          </cell>
          <cell r="D4510">
            <v>0</v>
          </cell>
          <cell r="E4510">
            <v>0</v>
          </cell>
          <cell r="F4510">
            <v>0</v>
          </cell>
          <cell r="G4510">
            <v>0</v>
          </cell>
          <cell r="H4510">
            <v>0</v>
          </cell>
          <cell r="I4510">
            <v>0</v>
          </cell>
          <cell r="J4510">
            <v>0</v>
          </cell>
          <cell r="K4510">
            <v>0</v>
          </cell>
          <cell r="L4510">
            <v>0</v>
          </cell>
          <cell r="M4510">
            <v>0</v>
          </cell>
          <cell r="N4510">
            <v>0</v>
          </cell>
          <cell r="O4510">
            <v>0</v>
          </cell>
          <cell r="P4510">
            <v>0</v>
          </cell>
          <cell r="Q4510">
            <v>0</v>
          </cell>
        </row>
        <row r="4511">
          <cell r="C4511">
            <v>0</v>
          </cell>
          <cell r="D4511">
            <v>0</v>
          </cell>
          <cell r="E4511">
            <v>0</v>
          </cell>
          <cell r="F4511">
            <v>0</v>
          </cell>
          <cell r="G4511">
            <v>0</v>
          </cell>
          <cell r="H4511">
            <v>0</v>
          </cell>
          <cell r="I4511">
            <v>0</v>
          </cell>
          <cell r="J4511">
            <v>0</v>
          </cell>
          <cell r="K4511">
            <v>0</v>
          </cell>
          <cell r="L4511">
            <v>0</v>
          </cell>
          <cell r="M4511">
            <v>0</v>
          </cell>
          <cell r="N4511">
            <v>0</v>
          </cell>
          <cell r="O4511">
            <v>0</v>
          </cell>
          <cell r="P4511">
            <v>0</v>
          </cell>
          <cell r="Q4511">
            <v>0</v>
          </cell>
        </row>
        <row r="4512">
          <cell r="C4512" t="str">
            <v>DESCRIPCIÓN</v>
          </cell>
          <cell r="D4512">
            <v>0</v>
          </cell>
          <cell r="E4512">
            <v>0</v>
          </cell>
          <cell r="F4512">
            <v>0</v>
          </cell>
          <cell r="G4512">
            <v>0</v>
          </cell>
          <cell r="H4512" t="str">
            <v>MARCA</v>
          </cell>
          <cell r="I4512">
            <v>0</v>
          </cell>
          <cell r="J4512" t="str">
            <v>TIPO</v>
          </cell>
          <cell r="K4512">
            <v>0</v>
          </cell>
          <cell r="L4512" t="str">
            <v>TARIFA/HORA</v>
          </cell>
          <cell r="M4512" t="str">
            <v>RENDIMIENTO</v>
          </cell>
          <cell r="N4512">
            <v>0</v>
          </cell>
          <cell r="O4512" t="str">
            <v>Vr. UNITARIO</v>
          </cell>
          <cell r="P4512">
            <v>0</v>
          </cell>
          <cell r="Q4512">
            <v>0</v>
          </cell>
        </row>
        <row r="4513">
          <cell r="C4513">
            <v>0</v>
          </cell>
          <cell r="D4513">
            <v>0</v>
          </cell>
          <cell r="E4513">
            <v>0</v>
          </cell>
          <cell r="F4513">
            <v>0</v>
          </cell>
          <cell r="G4513">
            <v>0</v>
          </cell>
          <cell r="H4513">
            <v>0</v>
          </cell>
          <cell r="I4513">
            <v>0</v>
          </cell>
          <cell r="J4513" t="str">
            <v/>
          </cell>
          <cell r="K4513">
            <v>0</v>
          </cell>
          <cell r="L4513" t="str">
            <v/>
          </cell>
          <cell r="M4513">
            <v>4</v>
          </cell>
          <cell r="N4513">
            <v>0</v>
          </cell>
          <cell r="O4513">
            <v>0</v>
          </cell>
          <cell r="P4513">
            <v>0</v>
          </cell>
          <cell r="Q4513">
            <v>0</v>
          </cell>
          <cell r="R4513">
            <v>0.25</v>
          </cell>
          <cell r="T4513">
            <v>0</v>
          </cell>
        </row>
        <row r="4514">
          <cell r="C4514">
            <v>0</v>
          </cell>
          <cell r="D4514">
            <v>0</v>
          </cell>
          <cell r="E4514">
            <v>0</v>
          </cell>
          <cell r="F4514">
            <v>0</v>
          </cell>
          <cell r="G4514">
            <v>0</v>
          </cell>
          <cell r="H4514">
            <v>0</v>
          </cell>
          <cell r="I4514">
            <v>0</v>
          </cell>
          <cell r="J4514" t="str">
            <v/>
          </cell>
          <cell r="K4514">
            <v>0</v>
          </cell>
          <cell r="L4514" t="str">
            <v/>
          </cell>
          <cell r="M4514">
            <v>4</v>
          </cell>
          <cell r="N4514">
            <v>0</v>
          </cell>
          <cell r="O4514">
            <v>0</v>
          </cell>
          <cell r="P4514">
            <v>0</v>
          </cell>
          <cell r="Q4514">
            <v>0</v>
          </cell>
          <cell r="R4514">
            <v>0.25</v>
          </cell>
          <cell r="T4514">
            <v>0</v>
          </cell>
        </row>
        <row r="4515">
          <cell r="C4515">
            <v>0</v>
          </cell>
          <cell r="D4515">
            <v>0</v>
          </cell>
          <cell r="E4515">
            <v>0</v>
          </cell>
          <cell r="F4515">
            <v>0</v>
          </cell>
          <cell r="G4515">
            <v>0</v>
          </cell>
          <cell r="H4515">
            <v>0</v>
          </cell>
          <cell r="I4515">
            <v>0</v>
          </cell>
          <cell r="J4515" t="str">
            <v/>
          </cell>
          <cell r="K4515">
            <v>0</v>
          </cell>
          <cell r="L4515" t="str">
            <v/>
          </cell>
          <cell r="M4515">
            <v>0</v>
          </cell>
          <cell r="N4515">
            <v>0</v>
          </cell>
          <cell r="O4515">
            <v>0</v>
          </cell>
          <cell r="P4515">
            <v>0</v>
          </cell>
          <cell r="Q4515">
            <v>0</v>
          </cell>
          <cell r="R4515">
            <v>0</v>
          </cell>
          <cell r="T4515">
            <v>0</v>
          </cell>
        </row>
        <row r="4516">
          <cell r="C4516" t="str">
            <v>Herramienta Menor (Como % de Mano de Obra)</v>
          </cell>
          <cell r="D4516">
            <v>0</v>
          </cell>
          <cell r="E4516">
            <v>0</v>
          </cell>
          <cell r="F4516">
            <v>0</v>
          </cell>
          <cell r="G4516">
            <v>0</v>
          </cell>
          <cell r="H4516">
            <v>0</v>
          </cell>
          <cell r="I4516">
            <v>0</v>
          </cell>
          <cell r="J4516" t="str">
            <v>Dia</v>
          </cell>
          <cell r="K4516">
            <v>0</v>
          </cell>
          <cell r="L4516">
            <v>31625</v>
          </cell>
          <cell r="M4516">
            <v>0.05</v>
          </cell>
          <cell r="N4516">
            <v>0</v>
          </cell>
          <cell r="O4516">
            <v>1581</v>
          </cell>
          <cell r="P4516">
            <v>0</v>
          </cell>
          <cell r="Q4516">
            <v>0</v>
          </cell>
          <cell r="R4516">
            <v>1581</v>
          </cell>
          <cell r="T4516" t="str">
            <v>Herramienta Menor (Como % de Mano de Obra)</v>
          </cell>
        </row>
        <row r="4517">
          <cell r="C4517">
            <v>0</v>
          </cell>
          <cell r="D4517">
            <v>0</v>
          </cell>
          <cell r="E4517">
            <v>0</v>
          </cell>
          <cell r="F4517">
            <v>0</v>
          </cell>
          <cell r="G4517">
            <v>0</v>
          </cell>
          <cell r="H4517">
            <v>0</v>
          </cell>
          <cell r="I4517">
            <v>0</v>
          </cell>
          <cell r="J4517">
            <v>0</v>
          </cell>
          <cell r="K4517">
            <v>0</v>
          </cell>
          <cell r="L4517">
            <v>3.8999999999999998E-3</v>
          </cell>
          <cell r="M4517" t="str">
            <v>SUBTOTAL $</v>
          </cell>
          <cell r="N4517">
            <v>0</v>
          </cell>
          <cell r="O4517">
            <v>1581</v>
          </cell>
          <cell r="P4517">
            <v>0</v>
          </cell>
          <cell r="Q4517">
            <v>0</v>
          </cell>
          <cell r="T4517">
            <v>0</v>
          </cell>
        </row>
        <row r="4518">
          <cell r="C4518" t="str">
            <v>II. MATERIALES</v>
          </cell>
          <cell r="D4518">
            <v>0</v>
          </cell>
          <cell r="E4518">
            <v>0</v>
          </cell>
          <cell r="F4518">
            <v>0</v>
          </cell>
          <cell r="G4518">
            <v>0</v>
          </cell>
          <cell r="H4518">
            <v>0</v>
          </cell>
          <cell r="I4518">
            <v>0</v>
          </cell>
          <cell r="J4518">
            <v>0</v>
          </cell>
          <cell r="K4518">
            <v>0</v>
          </cell>
          <cell r="L4518">
            <v>0</v>
          </cell>
          <cell r="M4518">
            <v>0</v>
          </cell>
          <cell r="N4518">
            <v>0</v>
          </cell>
          <cell r="O4518">
            <v>0</v>
          </cell>
          <cell r="P4518">
            <v>0</v>
          </cell>
          <cell r="Q4518">
            <v>0</v>
          </cell>
          <cell r="T4518">
            <v>0</v>
          </cell>
        </row>
        <row r="4519">
          <cell r="C4519">
            <v>0</v>
          </cell>
          <cell r="D4519">
            <v>0</v>
          </cell>
          <cell r="E4519">
            <v>0</v>
          </cell>
          <cell r="F4519">
            <v>0</v>
          </cell>
          <cell r="G4519">
            <v>0</v>
          </cell>
          <cell r="H4519">
            <v>0</v>
          </cell>
          <cell r="I4519">
            <v>0</v>
          </cell>
          <cell r="J4519">
            <v>0</v>
          </cell>
          <cell r="K4519">
            <v>0</v>
          </cell>
          <cell r="L4519">
            <v>0</v>
          </cell>
          <cell r="M4519">
            <v>0</v>
          </cell>
          <cell r="N4519">
            <v>0</v>
          </cell>
          <cell r="O4519">
            <v>0</v>
          </cell>
          <cell r="P4519">
            <v>0</v>
          </cell>
          <cell r="Q4519">
            <v>0</v>
          </cell>
          <cell r="T4519">
            <v>0</v>
          </cell>
        </row>
        <row r="4520">
          <cell r="C4520" t="str">
            <v>DESCRIPCIÓN</v>
          </cell>
          <cell r="D4520">
            <v>0</v>
          </cell>
          <cell r="E4520">
            <v>0</v>
          </cell>
          <cell r="F4520">
            <v>0</v>
          </cell>
          <cell r="G4520">
            <v>0</v>
          </cell>
          <cell r="H4520">
            <v>0</v>
          </cell>
          <cell r="I4520">
            <v>0</v>
          </cell>
          <cell r="J4520">
            <v>0</v>
          </cell>
          <cell r="K4520" t="str">
            <v>UNIDAD</v>
          </cell>
          <cell r="L4520" t="str">
            <v>CANTIDAD</v>
          </cell>
          <cell r="M4520" t="str">
            <v>PRECIO UNIT.</v>
          </cell>
          <cell r="N4520">
            <v>0</v>
          </cell>
          <cell r="O4520" t="str">
            <v>Vr. UNITARIO</v>
          </cell>
          <cell r="P4520">
            <v>0</v>
          </cell>
          <cell r="Q4520">
            <v>0</v>
          </cell>
          <cell r="T4520">
            <v>0</v>
          </cell>
        </row>
        <row r="4521">
          <cell r="C4521" t="str">
            <v xml:space="preserve">lavamanos ceramico basico spazio - Corona </v>
          </cell>
          <cell r="D4521">
            <v>0</v>
          </cell>
          <cell r="E4521">
            <v>0</v>
          </cell>
          <cell r="F4521">
            <v>0</v>
          </cell>
          <cell r="G4521">
            <v>0</v>
          </cell>
          <cell r="H4521">
            <v>0</v>
          </cell>
          <cell r="I4521">
            <v>0</v>
          </cell>
          <cell r="J4521">
            <v>0</v>
          </cell>
          <cell r="K4521" t="str">
            <v>u</v>
          </cell>
          <cell r="L4521">
            <v>1</v>
          </cell>
          <cell r="M4521">
            <v>200201</v>
          </cell>
          <cell r="N4521">
            <v>0</v>
          </cell>
          <cell r="O4521">
            <v>200201</v>
          </cell>
          <cell r="P4521">
            <v>0</v>
          </cell>
          <cell r="Q4521">
            <v>0</v>
          </cell>
          <cell r="R4521">
            <v>1</v>
          </cell>
          <cell r="T4521" t="str">
            <v xml:space="preserve">lavamanos ceramico basico spazio - Corona </v>
          </cell>
        </row>
        <row r="4522">
          <cell r="C4522" t="str">
            <v>Válvula registrador 1/2 sanitario y lavamanos plástica Grival + acople</v>
          </cell>
          <cell r="D4522">
            <v>0</v>
          </cell>
          <cell r="E4522">
            <v>0</v>
          </cell>
          <cell r="F4522">
            <v>0</v>
          </cell>
          <cell r="G4522">
            <v>0</v>
          </cell>
          <cell r="H4522">
            <v>0</v>
          </cell>
          <cell r="I4522">
            <v>0</v>
          </cell>
          <cell r="J4522">
            <v>0</v>
          </cell>
          <cell r="K4522" t="str">
            <v>u</v>
          </cell>
          <cell r="L4522">
            <v>1</v>
          </cell>
          <cell r="M4522">
            <v>23728</v>
          </cell>
          <cell r="N4522">
            <v>0</v>
          </cell>
          <cell r="O4522">
            <v>23728</v>
          </cell>
          <cell r="P4522">
            <v>0</v>
          </cell>
          <cell r="Q4522">
            <v>0</v>
          </cell>
          <cell r="R4522">
            <v>1</v>
          </cell>
          <cell r="T4522" t="str">
            <v>Válvula registrador 1/2 sanitario y lavamanos plástica Grival + acople</v>
          </cell>
        </row>
        <row r="4523">
          <cell r="C4523" t="str">
            <v>Griferia Lavamanos Individual Palanca cipres - Grival</v>
          </cell>
          <cell r="D4523">
            <v>0</v>
          </cell>
          <cell r="E4523">
            <v>0</v>
          </cell>
          <cell r="F4523">
            <v>0</v>
          </cell>
          <cell r="G4523">
            <v>0</v>
          </cell>
          <cell r="H4523">
            <v>0</v>
          </cell>
          <cell r="I4523">
            <v>0</v>
          </cell>
          <cell r="J4523">
            <v>0</v>
          </cell>
          <cell r="K4523" t="str">
            <v>u</v>
          </cell>
          <cell r="L4523">
            <v>1</v>
          </cell>
          <cell r="M4523">
            <v>33219</v>
          </cell>
          <cell r="N4523">
            <v>0</v>
          </cell>
          <cell r="O4523">
            <v>33219</v>
          </cell>
          <cell r="P4523">
            <v>0</v>
          </cell>
          <cell r="Q4523">
            <v>0</v>
          </cell>
          <cell r="R4523">
            <v>1</v>
          </cell>
          <cell r="T4523" t="str">
            <v>Griferia Lavamanos Individual Palanca cipres - Grival</v>
          </cell>
        </row>
        <row r="4524">
          <cell r="C4524" t="str">
            <v>Sifón botella con buje cromo
Gricol</v>
          </cell>
          <cell r="D4524">
            <v>0</v>
          </cell>
          <cell r="E4524">
            <v>0</v>
          </cell>
          <cell r="F4524">
            <v>0</v>
          </cell>
          <cell r="G4524">
            <v>0</v>
          </cell>
          <cell r="H4524">
            <v>0</v>
          </cell>
          <cell r="I4524">
            <v>0</v>
          </cell>
          <cell r="J4524">
            <v>0</v>
          </cell>
          <cell r="K4524" t="str">
            <v>u</v>
          </cell>
          <cell r="L4524">
            <v>1</v>
          </cell>
          <cell r="M4524">
            <v>40530</v>
          </cell>
          <cell r="N4524">
            <v>0</v>
          </cell>
          <cell r="O4524">
            <v>40530</v>
          </cell>
          <cell r="P4524">
            <v>0</v>
          </cell>
          <cell r="Q4524">
            <v>0</v>
          </cell>
          <cell r="R4524">
            <v>1</v>
          </cell>
          <cell r="T4524" t="str">
            <v>Sifón botella con buje cromo
Gricol</v>
          </cell>
        </row>
        <row r="4525">
          <cell r="C4525" t="str">
            <v>Silicona Transparente 300 ml, Sika Rendimiento 3 m</v>
          </cell>
          <cell r="D4525">
            <v>0</v>
          </cell>
          <cell r="E4525">
            <v>0</v>
          </cell>
          <cell r="F4525">
            <v>0</v>
          </cell>
          <cell r="G4525">
            <v>0</v>
          </cell>
          <cell r="H4525">
            <v>0</v>
          </cell>
          <cell r="I4525">
            <v>0</v>
          </cell>
          <cell r="J4525">
            <v>0</v>
          </cell>
          <cell r="K4525" t="str">
            <v>u</v>
          </cell>
          <cell r="L4525">
            <v>0.44</v>
          </cell>
          <cell r="M4525">
            <v>31552</v>
          </cell>
          <cell r="N4525">
            <v>0</v>
          </cell>
          <cell r="O4525">
            <v>13883</v>
          </cell>
          <cell r="P4525">
            <v>0</v>
          </cell>
          <cell r="Q4525">
            <v>0</v>
          </cell>
          <cell r="R4525">
            <v>0.44</v>
          </cell>
          <cell r="T4525" t="str">
            <v>Silicona Transparente 300 ml, Sika Rendimiento 3 m</v>
          </cell>
        </row>
        <row r="4526">
          <cell r="C4526">
            <v>0</v>
          </cell>
          <cell r="D4526">
            <v>0</v>
          </cell>
          <cell r="E4526">
            <v>0</v>
          </cell>
          <cell r="F4526">
            <v>0</v>
          </cell>
          <cell r="G4526">
            <v>0</v>
          </cell>
          <cell r="H4526">
            <v>0</v>
          </cell>
          <cell r="I4526">
            <v>0</v>
          </cell>
          <cell r="J4526">
            <v>0</v>
          </cell>
          <cell r="K4526" t="str">
            <v/>
          </cell>
          <cell r="L4526">
            <v>0</v>
          </cell>
          <cell r="M4526">
            <v>0</v>
          </cell>
          <cell r="N4526">
            <v>0</v>
          </cell>
          <cell r="O4526">
            <v>0</v>
          </cell>
          <cell r="P4526">
            <v>0</v>
          </cell>
          <cell r="Q4526">
            <v>0</v>
          </cell>
          <cell r="R4526">
            <v>0</v>
          </cell>
          <cell r="T4526">
            <v>0</v>
          </cell>
        </row>
        <row r="4527">
          <cell r="C4527">
            <v>0</v>
          </cell>
          <cell r="D4527">
            <v>0</v>
          </cell>
          <cell r="E4527">
            <v>0</v>
          </cell>
          <cell r="F4527">
            <v>0</v>
          </cell>
          <cell r="G4527">
            <v>0</v>
          </cell>
          <cell r="H4527">
            <v>0</v>
          </cell>
          <cell r="I4527">
            <v>0</v>
          </cell>
          <cell r="J4527">
            <v>0</v>
          </cell>
          <cell r="K4527" t="str">
            <v/>
          </cell>
          <cell r="L4527">
            <v>0</v>
          </cell>
          <cell r="M4527">
            <v>0</v>
          </cell>
          <cell r="N4527">
            <v>0</v>
          </cell>
          <cell r="O4527">
            <v>0</v>
          </cell>
          <cell r="P4527">
            <v>0</v>
          </cell>
          <cell r="Q4527">
            <v>0</v>
          </cell>
          <cell r="R4527">
            <v>0</v>
          </cell>
          <cell r="T4527">
            <v>0</v>
          </cell>
        </row>
        <row r="4528">
          <cell r="C4528">
            <v>0</v>
          </cell>
          <cell r="D4528">
            <v>0</v>
          </cell>
          <cell r="E4528">
            <v>0</v>
          </cell>
          <cell r="F4528">
            <v>0</v>
          </cell>
          <cell r="G4528">
            <v>0</v>
          </cell>
          <cell r="H4528">
            <v>0</v>
          </cell>
          <cell r="I4528">
            <v>0</v>
          </cell>
          <cell r="J4528">
            <v>0</v>
          </cell>
          <cell r="K4528">
            <v>0</v>
          </cell>
          <cell r="L4528">
            <v>0.77729999999999999</v>
          </cell>
          <cell r="M4528" t="str">
            <v>SUBTOTAL $</v>
          </cell>
          <cell r="N4528">
            <v>0</v>
          </cell>
          <cell r="O4528">
            <v>311561</v>
          </cell>
          <cell r="P4528">
            <v>0</v>
          </cell>
          <cell r="Q4528">
            <v>0</v>
          </cell>
          <cell r="T4528">
            <v>0</v>
          </cell>
        </row>
        <row r="4529">
          <cell r="C4529" t="str">
            <v>III. TRANSPORTES</v>
          </cell>
          <cell r="D4529">
            <v>0</v>
          </cell>
          <cell r="E4529">
            <v>0</v>
          </cell>
          <cell r="F4529">
            <v>0</v>
          </cell>
          <cell r="G4529">
            <v>0</v>
          </cell>
          <cell r="H4529">
            <v>0</v>
          </cell>
          <cell r="I4529">
            <v>0</v>
          </cell>
          <cell r="J4529">
            <v>0</v>
          </cell>
          <cell r="K4529">
            <v>0</v>
          </cell>
          <cell r="L4529">
            <v>0</v>
          </cell>
          <cell r="M4529">
            <v>0</v>
          </cell>
          <cell r="N4529">
            <v>0</v>
          </cell>
          <cell r="O4529">
            <v>0</v>
          </cell>
          <cell r="P4529">
            <v>0</v>
          </cell>
          <cell r="Q4529">
            <v>0</v>
          </cell>
          <cell r="T4529">
            <v>0</v>
          </cell>
        </row>
        <row r="4530">
          <cell r="C4530">
            <v>0</v>
          </cell>
          <cell r="D4530">
            <v>0</v>
          </cell>
          <cell r="E4530">
            <v>0</v>
          </cell>
          <cell r="F4530">
            <v>0</v>
          </cell>
          <cell r="G4530">
            <v>0</v>
          </cell>
          <cell r="H4530">
            <v>0</v>
          </cell>
          <cell r="I4530">
            <v>0</v>
          </cell>
          <cell r="J4530">
            <v>0</v>
          </cell>
          <cell r="K4530">
            <v>0</v>
          </cell>
          <cell r="L4530">
            <v>0</v>
          </cell>
          <cell r="M4530">
            <v>0</v>
          </cell>
          <cell r="N4530">
            <v>0</v>
          </cell>
          <cell r="O4530">
            <v>0</v>
          </cell>
          <cell r="P4530">
            <v>0</v>
          </cell>
          <cell r="Q4530">
            <v>0</v>
          </cell>
          <cell r="T4530">
            <v>0</v>
          </cell>
        </row>
        <row r="4531">
          <cell r="C4531" t="str">
            <v>MATERIAL</v>
          </cell>
          <cell r="D4531">
            <v>0</v>
          </cell>
          <cell r="E4531">
            <v>0</v>
          </cell>
          <cell r="F4531">
            <v>0</v>
          </cell>
          <cell r="G4531">
            <v>0</v>
          </cell>
          <cell r="H4531">
            <v>0</v>
          </cell>
          <cell r="I4531">
            <v>0</v>
          </cell>
          <cell r="J4531" t="str">
            <v>VOL. o PESO</v>
          </cell>
          <cell r="K4531" t="str">
            <v>DISTANCIA</v>
          </cell>
          <cell r="L4531" t="str">
            <v>M3 o Ton/Km</v>
          </cell>
          <cell r="M4531" t="str">
            <v>TARIFA</v>
          </cell>
          <cell r="N4531">
            <v>0</v>
          </cell>
          <cell r="O4531" t="str">
            <v>Vr. UNITARIO</v>
          </cell>
          <cell r="P4531">
            <v>0</v>
          </cell>
          <cell r="Q4531">
            <v>0</v>
          </cell>
          <cell r="T4531">
            <v>0</v>
          </cell>
        </row>
        <row r="4532">
          <cell r="C4532" t="str">
            <v>Transporte de materiales</v>
          </cell>
          <cell r="D4532">
            <v>0</v>
          </cell>
          <cell r="E4532">
            <v>0</v>
          </cell>
          <cell r="F4532">
            <v>0</v>
          </cell>
          <cell r="G4532">
            <v>0</v>
          </cell>
          <cell r="H4532">
            <v>0</v>
          </cell>
          <cell r="I4532">
            <v>0</v>
          </cell>
          <cell r="J4532" t="str">
            <v>m3k</v>
          </cell>
          <cell r="K4532">
            <v>100</v>
          </cell>
          <cell r="L4532">
            <v>0.4</v>
          </cell>
          <cell r="M4532">
            <v>1350</v>
          </cell>
          <cell r="N4532">
            <v>0</v>
          </cell>
          <cell r="O4532">
            <v>54000</v>
          </cell>
          <cell r="P4532">
            <v>0</v>
          </cell>
          <cell r="Q4532">
            <v>0</v>
          </cell>
          <cell r="R4532">
            <v>40</v>
          </cell>
          <cell r="T4532" t="str">
            <v>Transporte de materiales</v>
          </cell>
        </row>
        <row r="4533">
          <cell r="C4533" t="str">
            <v>Transporte interno</v>
          </cell>
          <cell r="D4533">
            <v>0</v>
          </cell>
          <cell r="E4533">
            <v>0</v>
          </cell>
          <cell r="F4533">
            <v>0</v>
          </cell>
          <cell r="G4533">
            <v>0</v>
          </cell>
          <cell r="H4533">
            <v>0</v>
          </cell>
          <cell r="I4533">
            <v>0</v>
          </cell>
          <cell r="J4533" t="str">
            <v>m3</v>
          </cell>
          <cell r="K4533">
            <v>1</v>
          </cell>
          <cell r="L4533">
            <v>0.4</v>
          </cell>
          <cell r="M4533">
            <v>5100</v>
          </cell>
          <cell r="N4533">
            <v>0</v>
          </cell>
          <cell r="O4533">
            <v>2040</v>
          </cell>
          <cell r="P4533">
            <v>0</v>
          </cell>
          <cell r="Q4533">
            <v>0</v>
          </cell>
          <cell r="R4533">
            <v>0.4</v>
          </cell>
          <cell r="T4533" t="str">
            <v>Transporte interno</v>
          </cell>
        </row>
        <row r="4534">
          <cell r="C4534">
            <v>0</v>
          </cell>
          <cell r="D4534">
            <v>0</v>
          </cell>
          <cell r="E4534">
            <v>0</v>
          </cell>
          <cell r="F4534">
            <v>0</v>
          </cell>
          <cell r="G4534">
            <v>0</v>
          </cell>
          <cell r="H4534">
            <v>0</v>
          </cell>
          <cell r="I4534">
            <v>0</v>
          </cell>
          <cell r="J4534" t="str">
            <v/>
          </cell>
          <cell r="K4534">
            <v>0</v>
          </cell>
          <cell r="L4534">
            <v>0</v>
          </cell>
          <cell r="M4534">
            <v>0</v>
          </cell>
          <cell r="N4534">
            <v>0</v>
          </cell>
          <cell r="O4534">
            <v>0</v>
          </cell>
          <cell r="P4534">
            <v>0</v>
          </cell>
          <cell r="Q4534">
            <v>0</v>
          </cell>
          <cell r="R4534">
            <v>0</v>
          </cell>
          <cell r="T4534">
            <v>0</v>
          </cell>
        </row>
        <row r="4535">
          <cell r="C4535">
            <v>0</v>
          </cell>
          <cell r="D4535">
            <v>0</v>
          </cell>
          <cell r="E4535">
            <v>0</v>
          </cell>
          <cell r="F4535">
            <v>0</v>
          </cell>
          <cell r="G4535">
            <v>0</v>
          </cell>
          <cell r="H4535">
            <v>0</v>
          </cell>
          <cell r="I4535">
            <v>0</v>
          </cell>
          <cell r="J4535">
            <v>0</v>
          </cell>
          <cell r="K4535">
            <v>0</v>
          </cell>
          <cell r="L4535">
            <v>0.13980000000000001</v>
          </cell>
          <cell r="M4535" t="str">
            <v>SUBTOTAL $</v>
          </cell>
          <cell r="N4535">
            <v>0</v>
          </cell>
          <cell r="O4535">
            <v>56040</v>
          </cell>
          <cell r="P4535">
            <v>0</v>
          </cell>
          <cell r="Q4535">
            <v>0</v>
          </cell>
          <cell r="T4535">
            <v>0</v>
          </cell>
        </row>
        <row r="4536">
          <cell r="C4536" t="str">
            <v>IV. MANO DE OBRA</v>
          </cell>
          <cell r="D4536">
            <v>0</v>
          </cell>
          <cell r="E4536">
            <v>0</v>
          </cell>
          <cell r="F4536">
            <v>0</v>
          </cell>
          <cell r="G4536">
            <v>0</v>
          </cell>
          <cell r="H4536">
            <v>0</v>
          </cell>
          <cell r="I4536">
            <v>0</v>
          </cell>
          <cell r="J4536">
            <v>0</v>
          </cell>
          <cell r="K4536">
            <v>0</v>
          </cell>
          <cell r="L4536">
            <v>0</v>
          </cell>
          <cell r="M4536">
            <v>0</v>
          </cell>
          <cell r="N4536">
            <v>0</v>
          </cell>
          <cell r="O4536">
            <v>0</v>
          </cell>
          <cell r="P4536">
            <v>0</v>
          </cell>
          <cell r="Q4536">
            <v>0</v>
          </cell>
          <cell r="T4536">
            <v>0</v>
          </cell>
        </row>
        <row r="4537">
          <cell r="C4537">
            <v>0</v>
          </cell>
          <cell r="D4537">
            <v>0</v>
          </cell>
          <cell r="E4537">
            <v>0</v>
          </cell>
          <cell r="F4537">
            <v>0</v>
          </cell>
          <cell r="G4537">
            <v>0</v>
          </cell>
          <cell r="H4537">
            <v>0</v>
          </cell>
          <cell r="I4537">
            <v>0</v>
          </cell>
          <cell r="J4537">
            <v>0</v>
          </cell>
          <cell r="K4537">
            <v>0</v>
          </cell>
          <cell r="L4537">
            <v>0</v>
          </cell>
          <cell r="M4537">
            <v>0</v>
          </cell>
          <cell r="N4537">
            <v>0</v>
          </cell>
          <cell r="O4537">
            <v>0</v>
          </cell>
          <cell r="P4537">
            <v>0</v>
          </cell>
          <cell r="Q4537">
            <v>0</v>
          </cell>
          <cell r="T4537">
            <v>0</v>
          </cell>
        </row>
        <row r="4538">
          <cell r="C4538" t="str">
            <v>TRABAJADOR</v>
          </cell>
          <cell r="D4538">
            <v>0</v>
          </cell>
          <cell r="E4538">
            <v>0</v>
          </cell>
          <cell r="F4538">
            <v>0</v>
          </cell>
          <cell r="G4538">
            <v>0</v>
          </cell>
          <cell r="H4538">
            <v>0</v>
          </cell>
          <cell r="I4538" t="str">
            <v>CANTIDAD</v>
          </cell>
          <cell r="J4538" t="str">
            <v>JORNAL</v>
          </cell>
          <cell r="K4538" t="str">
            <v>PRESTACIONES</v>
          </cell>
          <cell r="L4538" t="str">
            <v>JORNAL TOTAL</v>
          </cell>
          <cell r="M4538" t="str">
            <v>RENDIMIENTO</v>
          </cell>
          <cell r="N4538">
            <v>0</v>
          </cell>
          <cell r="O4538" t="str">
            <v>Vr. UNITARIO</v>
          </cell>
          <cell r="P4538">
            <v>0</v>
          </cell>
          <cell r="Q4538">
            <v>0</v>
          </cell>
          <cell r="R4538">
            <v>0</v>
          </cell>
          <cell r="T4538">
            <v>0</v>
          </cell>
        </row>
        <row r="4539">
          <cell r="C4539" t="str">
            <v>Oficial</v>
          </cell>
          <cell r="D4539">
            <v>0</v>
          </cell>
          <cell r="E4539">
            <v>0</v>
          </cell>
          <cell r="F4539">
            <v>0</v>
          </cell>
          <cell r="G4539">
            <v>0</v>
          </cell>
          <cell r="H4539">
            <v>0</v>
          </cell>
          <cell r="I4539">
            <v>1</v>
          </cell>
          <cell r="J4539">
            <v>88160</v>
          </cell>
          <cell r="K4539">
            <v>1.6933</v>
          </cell>
          <cell r="L4539">
            <v>149281</v>
          </cell>
          <cell r="M4539">
            <v>8</v>
          </cell>
          <cell r="N4539">
            <v>0</v>
          </cell>
          <cell r="O4539">
            <v>18660</v>
          </cell>
          <cell r="P4539">
            <v>0</v>
          </cell>
          <cell r="Q4539">
            <v>0</v>
          </cell>
          <cell r="R4539">
            <v>0.13</v>
          </cell>
          <cell r="T4539" t="str">
            <v>Oficial</v>
          </cell>
        </row>
        <row r="4540">
          <cell r="C4540" t="str">
            <v>Ayudante Entendido</v>
          </cell>
          <cell r="D4540">
            <v>0</v>
          </cell>
          <cell r="E4540">
            <v>0</v>
          </cell>
          <cell r="F4540">
            <v>0</v>
          </cell>
          <cell r="G4540">
            <v>0</v>
          </cell>
          <cell r="H4540">
            <v>0</v>
          </cell>
          <cell r="I4540">
            <v>1</v>
          </cell>
          <cell r="J4540">
            <v>60367</v>
          </cell>
          <cell r="K4540">
            <v>1.7181</v>
          </cell>
          <cell r="L4540">
            <v>103717</v>
          </cell>
          <cell r="M4540">
            <v>8</v>
          </cell>
          <cell r="N4540">
            <v>0</v>
          </cell>
          <cell r="O4540">
            <v>12965</v>
          </cell>
          <cell r="P4540">
            <v>0</v>
          </cell>
          <cell r="Q4540">
            <v>0</v>
          </cell>
          <cell r="R4540">
            <v>0.13</v>
          </cell>
          <cell r="T4540" t="str">
            <v>Ayudante Entendido</v>
          </cell>
        </row>
        <row r="4541">
          <cell r="C4541">
            <v>0</v>
          </cell>
          <cell r="D4541">
            <v>0</v>
          </cell>
          <cell r="E4541">
            <v>0</v>
          </cell>
          <cell r="F4541">
            <v>0</v>
          </cell>
          <cell r="G4541">
            <v>0</v>
          </cell>
          <cell r="H4541">
            <v>0</v>
          </cell>
          <cell r="I4541">
            <v>1</v>
          </cell>
          <cell r="J4541">
            <v>0</v>
          </cell>
          <cell r="K4541">
            <v>0</v>
          </cell>
          <cell r="L4541">
            <v>0</v>
          </cell>
          <cell r="M4541">
            <v>0</v>
          </cell>
          <cell r="N4541">
            <v>0</v>
          </cell>
          <cell r="O4541">
            <v>0</v>
          </cell>
          <cell r="P4541">
            <v>0</v>
          </cell>
          <cell r="Q4541">
            <v>0</v>
          </cell>
          <cell r="R4541">
            <v>0</v>
          </cell>
          <cell r="T4541">
            <v>0</v>
          </cell>
        </row>
        <row r="4542">
          <cell r="C4542">
            <v>0</v>
          </cell>
          <cell r="D4542">
            <v>0</v>
          </cell>
          <cell r="E4542">
            <v>0</v>
          </cell>
          <cell r="F4542">
            <v>0</v>
          </cell>
          <cell r="G4542">
            <v>0</v>
          </cell>
          <cell r="H4542">
            <v>0</v>
          </cell>
          <cell r="I4542">
            <v>0</v>
          </cell>
          <cell r="J4542">
            <v>0</v>
          </cell>
          <cell r="K4542">
            <v>0</v>
          </cell>
          <cell r="L4542">
            <v>7.8899999999999998E-2</v>
          </cell>
          <cell r="M4542" t="str">
            <v>SUBTOTAL $</v>
          </cell>
          <cell r="N4542">
            <v>0</v>
          </cell>
          <cell r="O4542">
            <v>31625</v>
          </cell>
          <cell r="P4542">
            <v>0</v>
          </cell>
          <cell r="Q4542">
            <v>0</v>
          </cell>
          <cell r="T4542">
            <v>0</v>
          </cell>
        </row>
        <row r="4543">
          <cell r="C4543">
            <v>0</v>
          </cell>
          <cell r="D4543">
            <v>0</v>
          </cell>
          <cell r="E4543">
            <v>0</v>
          </cell>
          <cell r="F4543">
            <v>0</v>
          </cell>
          <cell r="G4543">
            <v>0</v>
          </cell>
          <cell r="H4543">
            <v>0</v>
          </cell>
          <cell r="I4543">
            <v>0</v>
          </cell>
          <cell r="J4543">
            <v>0</v>
          </cell>
          <cell r="K4543">
            <v>0</v>
          </cell>
          <cell r="L4543">
            <v>0</v>
          </cell>
          <cell r="M4543">
            <v>0</v>
          </cell>
          <cell r="N4543">
            <v>0</v>
          </cell>
          <cell r="O4543">
            <v>0</v>
          </cell>
          <cell r="P4543">
            <v>0</v>
          </cell>
          <cell r="Q4543">
            <v>0</v>
          </cell>
        </row>
        <row r="4544">
          <cell r="C4544" t="str">
            <v>TOTAL COSTO DIRECTO $</v>
          </cell>
          <cell r="D4544">
            <v>0</v>
          </cell>
          <cell r="E4544">
            <v>0</v>
          </cell>
          <cell r="F4544">
            <v>0</v>
          </cell>
          <cell r="G4544">
            <v>0</v>
          </cell>
          <cell r="H4544">
            <v>0</v>
          </cell>
          <cell r="I4544">
            <v>0</v>
          </cell>
          <cell r="J4544">
            <v>0</v>
          </cell>
          <cell r="K4544">
            <v>0</v>
          </cell>
          <cell r="L4544">
            <v>0</v>
          </cell>
          <cell r="M4544">
            <v>0</v>
          </cell>
          <cell r="N4544">
            <v>0</v>
          </cell>
          <cell r="O4544">
            <v>400807</v>
          </cell>
          <cell r="P4544">
            <v>0</v>
          </cell>
          <cell r="Q4544">
            <v>0</v>
          </cell>
        </row>
        <row r="4545">
          <cell r="C4545" t="str">
            <v>V. COSTOS INDIRECTOS</v>
          </cell>
          <cell r="D4545">
            <v>0</v>
          </cell>
          <cell r="E4545">
            <v>0</v>
          </cell>
          <cell r="F4545">
            <v>0</v>
          </cell>
          <cell r="G4545">
            <v>0</v>
          </cell>
          <cell r="H4545">
            <v>0</v>
          </cell>
          <cell r="I4545">
            <v>0</v>
          </cell>
          <cell r="J4545">
            <v>0</v>
          </cell>
          <cell r="K4545">
            <v>0</v>
          </cell>
          <cell r="L4545">
            <v>0</v>
          </cell>
          <cell r="M4545">
            <v>0</v>
          </cell>
          <cell r="N4545">
            <v>0</v>
          </cell>
          <cell r="O4545">
            <v>0</v>
          </cell>
          <cell r="P4545">
            <v>0</v>
          </cell>
          <cell r="Q4545">
            <v>0</v>
          </cell>
        </row>
        <row r="4546">
          <cell r="C4546">
            <v>0</v>
          </cell>
          <cell r="D4546">
            <v>0</v>
          </cell>
          <cell r="E4546">
            <v>0</v>
          </cell>
          <cell r="F4546">
            <v>0</v>
          </cell>
          <cell r="G4546">
            <v>0</v>
          </cell>
          <cell r="H4546">
            <v>0</v>
          </cell>
          <cell r="I4546">
            <v>0</v>
          </cell>
          <cell r="J4546">
            <v>0</v>
          </cell>
          <cell r="K4546">
            <v>0</v>
          </cell>
          <cell r="L4546">
            <v>0</v>
          </cell>
          <cell r="M4546">
            <v>0</v>
          </cell>
          <cell r="N4546">
            <v>0</v>
          </cell>
          <cell r="O4546">
            <v>0</v>
          </cell>
          <cell r="P4546">
            <v>0</v>
          </cell>
          <cell r="Q4546">
            <v>0</v>
          </cell>
        </row>
        <row r="4547">
          <cell r="C4547" t="str">
            <v>Descripción</v>
          </cell>
          <cell r="D4547">
            <v>0</v>
          </cell>
          <cell r="E4547">
            <v>0</v>
          </cell>
          <cell r="F4547">
            <v>0</v>
          </cell>
          <cell r="G4547">
            <v>0</v>
          </cell>
          <cell r="H4547">
            <v>0</v>
          </cell>
          <cell r="I4547">
            <v>0</v>
          </cell>
          <cell r="J4547">
            <v>0</v>
          </cell>
          <cell r="K4547">
            <v>0</v>
          </cell>
          <cell r="L4547" t="str">
            <v>Porcentaje</v>
          </cell>
          <cell r="M4547" t="str">
            <v>Valor Total</v>
          </cell>
          <cell r="N4547">
            <v>0</v>
          </cell>
          <cell r="O4547">
            <v>0</v>
          </cell>
          <cell r="P4547">
            <v>0</v>
          </cell>
          <cell r="Q4547">
            <v>0</v>
          </cell>
        </row>
        <row r="4548">
          <cell r="C4548" t="str">
            <v>ADMINISTRACION</v>
          </cell>
          <cell r="D4548">
            <v>0</v>
          </cell>
          <cell r="E4548">
            <v>0</v>
          </cell>
          <cell r="F4548">
            <v>0</v>
          </cell>
          <cell r="G4548">
            <v>0</v>
          </cell>
          <cell r="H4548">
            <v>0</v>
          </cell>
          <cell r="I4548">
            <v>0</v>
          </cell>
          <cell r="J4548">
            <v>0</v>
          </cell>
          <cell r="K4548">
            <v>0</v>
          </cell>
          <cell r="L4548">
            <v>0.23930000000000001</v>
          </cell>
          <cell r="M4548">
            <v>95913</v>
          </cell>
          <cell r="N4548">
            <v>0</v>
          </cell>
          <cell r="O4548">
            <v>0</v>
          </cell>
          <cell r="P4548">
            <v>0</v>
          </cell>
          <cell r="Q4548">
            <v>0</v>
          </cell>
        </row>
        <row r="4549">
          <cell r="C4549" t="str">
            <v xml:space="preserve">IMPREVISTOS </v>
          </cell>
          <cell r="D4549">
            <v>0</v>
          </cell>
          <cell r="E4549">
            <v>0</v>
          </cell>
          <cell r="F4549">
            <v>0</v>
          </cell>
          <cell r="G4549">
            <v>0</v>
          </cell>
          <cell r="H4549">
            <v>0</v>
          </cell>
          <cell r="I4549">
            <v>0</v>
          </cell>
          <cell r="J4549">
            <v>0</v>
          </cell>
          <cell r="K4549">
            <v>0</v>
          </cell>
          <cell r="L4549">
            <v>0</v>
          </cell>
          <cell r="M4549">
            <v>0</v>
          </cell>
          <cell r="N4549">
            <v>0</v>
          </cell>
          <cell r="O4549">
            <v>0</v>
          </cell>
          <cell r="P4549">
            <v>0</v>
          </cell>
          <cell r="Q4549">
            <v>0</v>
          </cell>
        </row>
        <row r="4550">
          <cell r="C4550" t="str">
            <v>UTILIDAD</v>
          </cell>
          <cell r="D4550">
            <v>0</v>
          </cell>
          <cell r="E4550">
            <v>0</v>
          </cell>
          <cell r="F4550">
            <v>0</v>
          </cell>
          <cell r="G4550">
            <v>0</v>
          </cell>
          <cell r="H4550">
            <v>0</v>
          </cell>
          <cell r="I4550">
            <v>0</v>
          </cell>
          <cell r="J4550">
            <v>0</v>
          </cell>
          <cell r="K4550">
            <v>0</v>
          </cell>
          <cell r="L4550">
            <v>0.05</v>
          </cell>
          <cell r="M4550">
            <v>20040</v>
          </cell>
          <cell r="N4550">
            <v>0</v>
          </cell>
          <cell r="O4550">
            <v>0</v>
          </cell>
          <cell r="P4550">
            <v>0</v>
          </cell>
          <cell r="Q4550">
            <v>0</v>
          </cell>
        </row>
        <row r="4551">
          <cell r="C4551" t="str">
            <v>SUBTOTAL $</v>
          </cell>
          <cell r="D4551">
            <v>0</v>
          </cell>
          <cell r="E4551">
            <v>0</v>
          </cell>
          <cell r="F4551">
            <v>0</v>
          </cell>
          <cell r="G4551">
            <v>0</v>
          </cell>
          <cell r="H4551">
            <v>0</v>
          </cell>
          <cell r="I4551">
            <v>0</v>
          </cell>
          <cell r="J4551">
            <v>0</v>
          </cell>
          <cell r="K4551">
            <v>0</v>
          </cell>
          <cell r="L4551">
            <v>0</v>
          </cell>
          <cell r="M4551">
            <v>0</v>
          </cell>
          <cell r="N4551">
            <v>0</v>
          </cell>
          <cell r="O4551">
            <v>115953</v>
          </cell>
          <cell r="P4551">
            <v>0</v>
          </cell>
          <cell r="Q4551">
            <v>0</v>
          </cell>
        </row>
        <row r="4552">
          <cell r="C4552">
            <v>0</v>
          </cell>
          <cell r="D4552">
            <v>0</v>
          </cell>
          <cell r="E4552">
            <v>0</v>
          </cell>
          <cell r="F4552">
            <v>0</v>
          </cell>
          <cell r="G4552">
            <v>0</v>
          </cell>
          <cell r="H4552">
            <v>0</v>
          </cell>
          <cell r="I4552">
            <v>0</v>
          </cell>
          <cell r="J4552">
            <v>0</v>
          </cell>
          <cell r="K4552">
            <v>0</v>
          </cell>
          <cell r="L4552">
            <v>0</v>
          </cell>
          <cell r="M4552">
            <v>0</v>
          </cell>
          <cell r="N4552">
            <v>0</v>
          </cell>
          <cell r="O4552">
            <v>0</v>
          </cell>
          <cell r="P4552">
            <v>0</v>
          </cell>
          <cell r="Q4552">
            <v>0</v>
          </cell>
        </row>
        <row r="4553">
          <cell r="C4553" t="str">
            <v>Precio Unitario Total Aproximado al peso $</v>
          </cell>
          <cell r="D4553">
            <v>0</v>
          </cell>
          <cell r="E4553">
            <v>0</v>
          </cell>
          <cell r="F4553">
            <v>0</v>
          </cell>
          <cell r="G4553">
            <v>0</v>
          </cell>
          <cell r="H4553">
            <v>0</v>
          </cell>
          <cell r="I4553">
            <v>0</v>
          </cell>
          <cell r="J4553">
            <v>0</v>
          </cell>
          <cell r="K4553">
            <v>0</v>
          </cell>
          <cell r="L4553">
            <v>0</v>
          </cell>
          <cell r="M4553">
            <v>0</v>
          </cell>
          <cell r="N4553">
            <v>0</v>
          </cell>
          <cell r="O4553">
            <v>516760</v>
          </cell>
          <cell r="P4553">
            <v>0</v>
          </cell>
          <cell r="Q4553">
            <v>0</v>
          </cell>
        </row>
        <row r="4554">
          <cell r="C4554">
            <v>0</v>
          </cell>
          <cell r="D4554">
            <v>0</v>
          </cell>
          <cell r="E4554">
            <v>0</v>
          </cell>
          <cell r="F4554">
            <v>0</v>
          </cell>
          <cell r="G4554">
            <v>0</v>
          </cell>
          <cell r="H4554">
            <v>0</v>
          </cell>
          <cell r="I4554">
            <v>0</v>
          </cell>
          <cell r="J4554">
            <v>0</v>
          </cell>
          <cell r="K4554">
            <v>0</v>
          </cell>
          <cell r="L4554">
            <v>0</v>
          </cell>
          <cell r="M4554">
            <v>0</v>
          </cell>
          <cell r="N4554">
            <v>0</v>
          </cell>
          <cell r="O4554">
            <v>0</v>
          </cell>
          <cell r="P4554">
            <v>0</v>
          </cell>
          <cell r="Q4554">
            <v>0</v>
          </cell>
        </row>
        <row r="4555">
          <cell r="C4555">
            <v>0</v>
          </cell>
          <cell r="D4555">
            <v>0</v>
          </cell>
          <cell r="E4555">
            <v>0</v>
          </cell>
          <cell r="F4555">
            <v>0</v>
          </cell>
          <cell r="G4555">
            <v>0</v>
          </cell>
          <cell r="H4555">
            <v>0</v>
          </cell>
          <cell r="I4555">
            <v>0</v>
          </cell>
          <cell r="J4555">
            <v>0</v>
          </cell>
          <cell r="K4555">
            <v>0</v>
          </cell>
          <cell r="L4555">
            <v>0</v>
          </cell>
          <cell r="M4555">
            <v>0</v>
          </cell>
          <cell r="N4555">
            <v>0</v>
          </cell>
          <cell r="O4555">
            <v>0</v>
          </cell>
          <cell r="P4555">
            <v>0</v>
          </cell>
          <cell r="Q4555">
            <v>0</v>
          </cell>
        </row>
        <row r="4556">
          <cell r="C4556">
            <v>0</v>
          </cell>
          <cell r="D4556">
            <v>0</v>
          </cell>
          <cell r="E4556">
            <v>0</v>
          </cell>
          <cell r="F4556">
            <v>0</v>
          </cell>
          <cell r="G4556">
            <v>0</v>
          </cell>
          <cell r="H4556" t="str">
            <v>Firma</v>
          </cell>
          <cell r="I4556">
            <v>0</v>
          </cell>
          <cell r="J4556">
            <v>0</v>
          </cell>
          <cell r="K4556">
            <v>0</v>
          </cell>
          <cell r="L4556">
            <v>0</v>
          </cell>
          <cell r="M4556">
            <v>0</v>
          </cell>
          <cell r="N4556">
            <v>0</v>
          </cell>
          <cell r="O4556">
            <v>0</v>
          </cell>
          <cell r="P4556">
            <v>0</v>
          </cell>
          <cell r="Q4556">
            <v>0</v>
          </cell>
        </row>
        <row r="4557">
          <cell r="C4557">
            <v>0</v>
          </cell>
          <cell r="D4557">
            <v>0</v>
          </cell>
          <cell r="E4557">
            <v>0</v>
          </cell>
          <cell r="F4557">
            <v>0</v>
          </cell>
          <cell r="G4557">
            <v>0</v>
          </cell>
          <cell r="H4557" t="str">
            <v>Nombre:</v>
          </cell>
          <cell r="I4557">
            <v>0</v>
          </cell>
          <cell r="J4557">
            <v>0</v>
          </cell>
          <cell r="K4557">
            <v>0</v>
          </cell>
          <cell r="L4557">
            <v>0</v>
          </cell>
          <cell r="M4557">
            <v>0</v>
          </cell>
          <cell r="N4557">
            <v>0</v>
          </cell>
          <cell r="O4557">
            <v>0</v>
          </cell>
          <cell r="P4557">
            <v>0</v>
          </cell>
          <cell r="Q4557">
            <v>0</v>
          </cell>
        </row>
        <row r="4558">
          <cell r="C4558">
            <v>0</v>
          </cell>
          <cell r="D4558">
            <v>0</v>
          </cell>
          <cell r="E4558">
            <v>0</v>
          </cell>
          <cell r="F4558">
            <v>0</v>
          </cell>
          <cell r="G4558">
            <v>0</v>
          </cell>
          <cell r="H4558" t="str">
            <v>Representante Legal del Contratista o su Apoderado</v>
          </cell>
          <cell r="I4558">
            <v>0</v>
          </cell>
          <cell r="J4558">
            <v>0</v>
          </cell>
          <cell r="K4558">
            <v>0</v>
          </cell>
          <cell r="L4558">
            <v>0</v>
          </cell>
          <cell r="M4558">
            <v>0</v>
          </cell>
          <cell r="N4558">
            <v>0</v>
          </cell>
          <cell r="O4558">
            <v>0</v>
          </cell>
          <cell r="P4558">
            <v>0</v>
          </cell>
          <cell r="Q4558">
            <v>0</v>
          </cell>
        </row>
        <row r="4559">
          <cell r="C4559">
            <v>0</v>
          </cell>
          <cell r="D4559">
            <v>0</v>
          </cell>
          <cell r="E4559">
            <v>0</v>
          </cell>
          <cell r="F4559">
            <v>0</v>
          </cell>
          <cell r="G4559">
            <v>0</v>
          </cell>
          <cell r="H4559" t="str">
            <v>Matricula No. :</v>
          </cell>
          <cell r="I4559">
            <v>0</v>
          </cell>
          <cell r="J4559">
            <v>0</v>
          </cell>
          <cell r="K4559">
            <v>0</v>
          </cell>
          <cell r="L4559">
            <v>0</v>
          </cell>
          <cell r="M4559">
            <v>0</v>
          </cell>
          <cell r="N4559">
            <v>0</v>
          </cell>
          <cell r="O4559">
            <v>0</v>
          </cell>
          <cell r="P4559">
            <v>0</v>
          </cell>
          <cell r="Q4559">
            <v>0</v>
          </cell>
        </row>
        <row r="4560">
          <cell r="C4560">
            <v>0</v>
          </cell>
          <cell r="D4560">
            <v>0</v>
          </cell>
          <cell r="E4560">
            <v>0</v>
          </cell>
          <cell r="F4560">
            <v>0</v>
          </cell>
          <cell r="G4560">
            <v>0</v>
          </cell>
          <cell r="H4560" t="str">
            <v xml:space="preserve"> </v>
          </cell>
          <cell r="I4560">
            <v>0</v>
          </cell>
          <cell r="J4560">
            <v>0</v>
          </cell>
          <cell r="K4560">
            <v>0</v>
          </cell>
          <cell r="L4560">
            <v>0</v>
          </cell>
          <cell r="M4560">
            <v>0</v>
          </cell>
          <cell r="N4560">
            <v>0</v>
          </cell>
          <cell r="O4560">
            <v>0</v>
          </cell>
          <cell r="P4560">
            <v>0</v>
          </cell>
          <cell r="Q4560">
            <v>0</v>
          </cell>
        </row>
        <row r="4561">
          <cell r="C4561" t="str">
            <v>OBSERVACIONES INTERVENTORÍA</v>
          </cell>
          <cell r="D4561">
            <v>0</v>
          </cell>
          <cell r="E4561">
            <v>0</v>
          </cell>
          <cell r="F4561">
            <v>0</v>
          </cell>
          <cell r="G4561">
            <v>0</v>
          </cell>
          <cell r="H4561">
            <v>0</v>
          </cell>
          <cell r="I4561">
            <v>0</v>
          </cell>
          <cell r="J4561">
            <v>0</v>
          </cell>
          <cell r="K4561">
            <v>0</v>
          </cell>
          <cell r="L4561">
            <v>0</v>
          </cell>
          <cell r="M4561">
            <v>0</v>
          </cell>
          <cell r="N4561">
            <v>0</v>
          </cell>
          <cell r="O4561">
            <v>0</v>
          </cell>
          <cell r="P4561">
            <v>0</v>
          </cell>
          <cell r="Q4561">
            <v>0</v>
          </cell>
        </row>
        <row r="4562">
          <cell r="C4562">
            <v>0</v>
          </cell>
          <cell r="D4562">
            <v>0</v>
          </cell>
          <cell r="E4562">
            <v>0</v>
          </cell>
          <cell r="F4562">
            <v>0</v>
          </cell>
          <cell r="G4562">
            <v>0</v>
          </cell>
          <cell r="H4562">
            <v>0</v>
          </cell>
          <cell r="I4562">
            <v>0</v>
          </cell>
          <cell r="J4562">
            <v>0</v>
          </cell>
          <cell r="K4562">
            <v>0</v>
          </cell>
          <cell r="L4562">
            <v>0</v>
          </cell>
          <cell r="M4562">
            <v>0</v>
          </cell>
          <cell r="N4562">
            <v>0</v>
          </cell>
          <cell r="O4562">
            <v>0</v>
          </cell>
          <cell r="P4562">
            <v>0</v>
          </cell>
          <cell r="Q4562">
            <v>0</v>
          </cell>
        </row>
        <row r="4563">
          <cell r="C4563">
            <v>0</v>
          </cell>
          <cell r="D4563">
            <v>0</v>
          </cell>
          <cell r="E4563">
            <v>0</v>
          </cell>
          <cell r="F4563">
            <v>0</v>
          </cell>
          <cell r="G4563">
            <v>0</v>
          </cell>
          <cell r="H4563">
            <v>0</v>
          </cell>
          <cell r="I4563">
            <v>0</v>
          </cell>
          <cell r="J4563">
            <v>0</v>
          </cell>
          <cell r="K4563">
            <v>0</v>
          </cell>
          <cell r="L4563">
            <v>0</v>
          </cell>
          <cell r="M4563">
            <v>0</v>
          </cell>
          <cell r="N4563">
            <v>0</v>
          </cell>
          <cell r="O4563">
            <v>0</v>
          </cell>
          <cell r="P4563">
            <v>0</v>
          </cell>
          <cell r="Q4563">
            <v>0</v>
          </cell>
        </row>
        <row r="4564">
          <cell r="C4564">
            <v>0</v>
          </cell>
          <cell r="D4564">
            <v>0</v>
          </cell>
          <cell r="E4564">
            <v>0</v>
          </cell>
          <cell r="F4564">
            <v>0</v>
          </cell>
          <cell r="G4564">
            <v>0</v>
          </cell>
          <cell r="H4564">
            <v>0</v>
          </cell>
          <cell r="I4564">
            <v>0</v>
          </cell>
          <cell r="J4564">
            <v>0</v>
          </cell>
          <cell r="K4564">
            <v>0</v>
          </cell>
          <cell r="L4564">
            <v>0</v>
          </cell>
          <cell r="M4564">
            <v>0</v>
          </cell>
          <cell r="N4564">
            <v>0</v>
          </cell>
          <cell r="O4564">
            <v>0</v>
          </cell>
          <cell r="P4564">
            <v>0</v>
          </cell>
          <cell r="Q4564">
            <v>0</v>
          </cell>
        </row>
        <row r="4565">
          <cell r="C4565" t="str">
            <v>APROBACIÓN POR INTERVENTORÍA</v>
          </cell>
          <cell r="D4565">
            <v>0</v>
          </cell>
          <cell r="E4565">
            <v>0</v>
          </cell>
          <cell r="F4565">
            <v>0</v>
          </cell>
          <cell r="G4565">
            <v>0</v>
          </cell>
          <cell r="H4565">
            <v>0</v>
          </cell>
          <cell r="I4565">
            <v>0</v>
          </cell>
          <cell r="J4565">
            <v>0</v>
          </cell>
          <cell r="K4565">
            <v>0</v>
          </cell>
          <cell r="L4565">
            <v>0</v>
          </cell>
          <cell r="M4565">
            <v>0</v>
          </cell>
          <cell r="N4565">
            <v>0</v>
          </cell>
          <cell r="O4565">
            <v>0</v>
          </cell>
          <cell r="P4565">
            <v>0</v>
          </cell>
          <cell r="Q4565">
            <v>0</v>
          </cell>
        </row>
        <row r="4566">
          <cell r="C456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4566">
            <v>0</v>
          </cell>
          <cell r="E4566">
            <v>0</v>
          </cell>
          <cell r="F4566">
            <v>0</v>
          </cell>
          <cell r="G4566">
            <v>0</v>
          </cell>
          <cell r="H4566">
            <v>0</v>
          </cell>
          <cell r="I4566">
            <v>0</v>
          </cell>
          <cell r="J4566">
            <v>0</v>
          </cell>
          <cell r="K4566">
            <v>0</v>
          </cell>
          <cell r="L4566">
            <v>0</v>
          </cell>
          <cell r="M4566">
            <v>0</v>
          </cell>
          <cell r="N4566">
            <v>0</v>
          </cell>
          <cell r="O4566">
            <v>0</v>
          </cell>
          <cell r="P4566">
            <v>0</v>
          </cell>
          <cell r="Q4566">
            <v>0</v>
          </cell>
        </row>
        <row r="4567">
          <cell r="C4567">
            <v>0</v>
          </cell>
          <cell r="D4567">
            <v>0</v>
          </cell>
          <cell r="E4567">
            <v>0</v>
          </cell>
          <cell r="F4567">
            <v>0</v>
          </cell>
          <cell r="G4567">
            <v>0</v>
          </cell>
          <cell r="H4567">
            <v>0</v>
          </cell>
          <cell r="I4567">
            <v>0</v>
          </cell>
          <cell r="J4567">
            <v>0</v>
          </cell>
          <cell r="K4567">
            <v>0</v>
          </cell>
          <cell r="L4567">
            <v>0</v>
          </cell>
          <cell r="M4567">
            <v>0</v>
          </cell>
          <cell r="N4567">
            <v>0</v>
          </cell>
          <cell r="O4567">
            <v>0</v>
          </cell>
          <cell r="P4567">
            <v>0</v>
          </cell>
          <cell r="Q4567">
            <v>0</v>
          </cell>
        </row>
        <row r="4568">
          <cell r="C456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4568">
            <v>0</v>
          </cell>
          <cell r="E4568">
            <v>0</v>
          </cell>
          <cell r="F4568">
            <v>0</v>
          </cell>
          <cell r="G4568">
            <v>0</v>
          </cell>
          <cell r="H4568">
            <v>0</v>
          </cell>
          <cell r="I4568">
            <v>0</v>
          </cell>
          <cell r="J4568">
            <v>0</v>
          </cell>
          <cell r="K4568">
            <v>0</v>
          </cell>
          <cell r="L4568">
            <v>0</v>
          </cell>
          <cell r="M4568">
            <v>0</v>
          </cell>
          <cell r="N4568">
            <v>0</v>
          </cell>
          <cell r="O4568">
            <v>0</v>
          </cell>
          <cell r="P4568">
            <v>0</v>
          </cell>
          <cell r="Q4568">
            <v>0</v>
          </cell>
        </row>
        <row r="4569">
          <cell r="C4569">
            <v>0</v>
          </cell>
          <cell r="D4569">
            <v>0</v>
          </cell>
          <cell r="E4569">
            <v>0</v>
          </cell>
          <cell r="F4569">
            <v>0</v>
          </cell>
          <cell r="G4569">
            <v>0</v>
          </cell>
          <cell r="H4569">
            <v>0</v>
          </cell>
          <cell r="I4569">
            <v>0</v>
          </cell>
          <cell r="J4569">
            <v>0</v>
          </cell>
          <cell r="K4569">
            <v>0</v>
          </cell>
          <cell r="L4569">
            <v>0</v>
          </cell>
          <cell r="M4569">
            <v>0</v>
          </cell>
          <cell r="N4569">
            <v>0</v>
          </cell>
          <cell r="O4569">
            <v>0</v>
          </cell>
          <cell r="P4569">
            <v>0</v>
          </cell>
          <cell r="Q4569">
            <v>0</v>
          </cell>
        </row>
        <row r="4570">
          <cell r="C4570">
            <v>0</v>
          </cell>
          <cell r="D4570">
            <v>0</v>
          </cell>
          <cell r="E4570">
            <v>0</v>
          </cell>
          <cell r="F4570">
            <v>0</v>
          </cell>
          <cell r="G4570">
            <v>0</v>
          </cell>
          <cell r="H4570">
            <v>0</v>
          </cell>
          <cell r="I4570">
            <v>0</v>
          </cell>
          <cell r="J4570">
            <v>0</v>
          </cell>
          <cell r="K4570">
            <v>0</v>
          </cell>
          <cell r="L4570">
            <v>0</v>
          </cell>
          <cell r="M4570">
            <v>0</v>
          </cell>
          <cell r="N4570">
            <v>0</v>
          </cell>
          <cell r="O4570">
            <v>0</v>
          </cell>
          <cell r="P4570">
            <v>0</v>
          </cell>
          <cell r="Q4570">
            <v>0</v>
          </cell>
        </row>
        <row r="4571">
          <cell r="C4571">
            <v>0</v>
          </cell>
          <cell r="D4571">
            <v>0</v>
          </cell>
          <cell r="E4571">
            <v>0</v>
          </cell>
          <cell r="F4571">
            <v>0</v>
          </cell>
          <cell r="G4571">
            <v>0</v>
          </cell>
          <cell r="H4571" t="str">
            <v>Firma</v>
          </cell>
          <cell r="I4571">
            <v>0</v>
          </cell>
          <cell r="J4571">
            <v>0</v>
          </cell>
          <cell r="K4571">
            <v>0</v>
          </cell>
          <cell r="L4571">
            <v>0</v>
          </cell>
          <cell r="M4571">
            <v>0</v>
          </cell>
          <cell r="N4571">
            <v>0</v>
          </cell>
          <cell r="O4571">
            <v>0</v>
          </cell>
          <cell r="P4571">
            <v>0</v>
          </cell>
          <cell r="Q4571">
            <v>0</v>
          </cell>
        </row>
        <row r="4572">
          <cell r="C4572">
            <v>0</v>
          </cell>
          <cell r="D4572">
            <v>0</v>
          </cell>
          <cell r="E4572">
            <v>0</v>
          </cell>
          <cell r="F4572">
            <v>0</v>
          </cell>
          <cell r="G4572">
            <v>0</v>
          </cell>
          <cell r="H4572" t="str">
            <v>Nombre:</v>
          </cell>
          <cell r="I4572">
            <v>0</v>
          </cell>
          <cell r="J4572">
            <v>0</v>
          </cell>
          <cell r="K4572">
            <v>0</v>
          </cell>
          <cell r="L4572">
            <v>0</v>
          </cell>
          <cell r="M4572">
            <v>0</v>
          </cell>
          <cell r="N4572">
            <v>0</v>
          </cell>
          <cell r="O4572">
            <v>0</v>
          </cell>
          <cell r="P4572">
            <v>0</v>
          </cell>
          <cell r="Q4572">
            <v>0</v>
          </cell>
        </row>
        <row r="4573">
          <cell r="C4573">
            <v>0</v>
          </cell>
          <cell r="D4573">
            <v>0</v>
          </cell>
          <cell r="E4573">
            <v>0</v>
          </cell>
          <cell r="F4573">
            <v>0</v>
          </cell>
          <cell r="G4573">
            <v>0</v>
          </cell>
          <cell r="H4573" t="str">
            <v>Representante Legal del Interventor o su Apoderado</v>
          </cell>
          <cell r="I4573">
            <v>0</v>
          </cell>
          <cell r="J4573">
            <v>0</v>
          </cell>
          <cell r="K4573">
            <v>0</v>
          </cell>
          <cell r="L4573">
            <v>0</v>
          </cell>
          <cell r="M4573">
            <v>0</v>
          </cell>
          <cell r="N4573">
            <v>0</v>
          </cell>
          <cell r="O4573">
            <v>0</v>
          </cell>
          <cell r="P4573">
            <v>0</v>
          </cell>
          <cell r="Q4573">
            <v>0</v>
          </cell>
        </row>
        <row r="4574">
          <cell r="C4574">
            <v>0</v>
          </cell>
          <cell r="D4574">
            <v>0</v>
          </cell>
          <cell r="E4574">
            <v>0</v>
          </cell>
          <cell r="F4574">
            <v>0</v>
          </cell>
          <cell r="G4574">
            <v>0</v>
          </cell>
          <cell r="H4574" t="str">
            <v>Matricula No. :</v>
          </cell>
          <cell r="I4574">
            <v>0</v>
          </cell>
          <cell r="J4574">
            <v>0</v>
          </cell>
          <cell r="K4574">
            <v>0</v>
          </cell>
          <cell r="L4574">
            <v>0</v>
          </cell>
          <cell r="M4574">
            <v>0</v>
          </cell>
          <cell r="N4574">
            <v>0</v>
          </cell>
          <cell r="O4574">
            <v>0</v>
          </cell>
          <cell r="P4574">
            <v>0</v>
          </cell>
          <cell r="Q4574">
            <v>0</v>
          </cell>
        </row>
        <row r="4575">
          <cell r="C4575">
            <v>0</v>
          </cell>
          <cell r="D4575">
            <v>0</v>
          </cell>
          <cell r="E4575">
            <v>0</v>
          </cell>
          <cell r="F4575">
            <v>0</v>
          </cell>
          <cell r="G4575">
            <v>0</v>
          </cell>
          <cell r="H4575">
            <v>0</v>
          </cell>
          <cell r="I4575">
            <v>0</v>
          </cell>
          <cell r="J4575">
            <v>0</v>
          </cell>
          <cell r="K4575">
            <v>0</v>
          </cell>
          <cell r="L4575">
            <v>0</v>
          </cell>
          <cell r="M4575">
            <v>0</v>
          </cell>
          <cell r="N4575">
            <v>0</v>
          </cell>
          <cell r="O4575">
            <v>0</v>
          </cell>
          <cell r="P4575">
            <v>0</v>
          </cell>
          <cell r="Q4575">
            <v>0</v>
          </cell>
        </row>
        <row r="4576">
          <cell r="C4576">
            <v>0</v>
          </cell>
          <cell r="D4576">
            <v>0</v>
          </cell>
          <cell r="E4576">
            <v>0</v>
          </cell>
          <cell r="F4576">
            <v>0</v>
          </cell>
          <cell r="G4576">
            <v>0</v>
          </cell>
          <cell r="H4576">
            <v>0</v>
          </cell>
          <cell r="I4576">
            <v>0</v>
          </cell>
          <cell r="J4576">
            <v>0</v>
          </cell>
          <cell r="K4576">
            <v>0</v>
          </cell>
          <cell r="L4576">
            <v>0</v>
          </cell>
          <cell r="M4576">
            <v>0</v>
          </cell>
          <cell r="N4576">
            <v>0</v>
          </cell>
          <cell r="O4576">
            <v>0</v>
          </cell>
          <cell r="P4576">
            <v>0</v>
          </cell>
          <cell r="Q4576">
            <v>0</v>
          </cell>
        </row>
        <row r="4578">
          <cell r="C4578">
            <v>0</v>
          </cell>
          <cell r="D4578">
            <v>0</v>
          </cell>
          <cell r="E4578">
            <v>0</v>
          </cell>
          <cell r="F4578">
            <v>0</v>
          </cell>
          <cell r="G4578">
            <v>0</v>
          </cell>
          <cell r="H4578">
            <v>0</v>
          </cell>
          <cell r="I4578">
            <v>0</v>
          </cell>
          <cell r="J4578">
            <v>0</v>
          </cell>
          <cell r="K4578">
            <v>0</v>
          </cell>
          <cell r="L4578">
            <v>0</v>
          </cell>
          <cell r="M4578">
            <v>0</v>
          </cell>
          <cell r="N4578">
            <v>0</v>
          </cell>
          <cell r="O4578">
            <v>0</v>
          </cell>
          <cell r="P4578">
            <v>0</v>
          </cell>
          <cell r="Q4578">
            <v>0</v>
          </cell>
        </row>
        <row r="4579">
          <cell r="C4579" t="str">
            <v>Formulario 1 - Propuesta económica  - Documento tipo de selección abreviada de menor cuantía - versión 2</v>
          </cell>
          <cell r="D4579">
            <v>0</v>
          </cell>
          <cell r="E4579">
            <v>0</v>
          </cell>
          <cell r="F4579">
            <v>0</v>
          </cell>
          <cell r="G4579">
            <v>0</v>
          </cell>
          <cell r="H4579">
            <v>0</v>
          </cell>
          <cell r="I4579">
            <v>0</v>
          </cell>
          <cell r="J4579">
            <v>0</v>
          </cell>
          <cell r="K4579">
            <v>0</v>
          </cell>
          <cell r="L4579">
            <v>0</v>
          </cell>
          <cell r="M4579">
            <v>0</v>
          </cell>
          <cell r="N4579">
            <v>0</v>
          </cell>
          <cell r="O4579">
            <v>0</v>
          </cell>
          <cell r="P4579">
            <v>0</v>
          </cell>
          <cell r="Q4579">
            <v>0</v>
          </cell>
        </row>
        <row r="4580">
          <cell r="C4580" t="str">
            <v>Código</v>
          </cell>
          <cell r="D4580" t="str">
            <v>CCE-EICP-FM-25</v>
          </cell>
          <cell r="E4580" t="str">
            <v>Versión</v>
          </cell>
          <cell r="F4580">
            <v>2</v>
          </cell>
          <cell r="G4580">
            <v>0</v>
          </cell>
          <cell r="H4580">
            <v>0</v>
          </cell>
          <cell r="I4580">
            <v>0</v>
          </cell>
          <cell r="J4580">
            <v>0</v>
          </cell>
          <cell r="K4580">
            <v>0</v>
          </cell>
          <cell r="L4580">
            <v>0</v>
          </cell>
          <cell r="M4580">
            <v>0</v>
          </cell>
          <cell r="N4580">
            <v>0</v>
          </cell>
          <cell r="O4580">
            <v>0</v>
          </cell>
          <cell r="P4580">
            <v>0</v>
          </cell>
          <cell r="Q4580">
            <v>0</v>
          </cell>
        </row>
        <row r="4581">
          <cell r="C4581">
            <v>0</v>
          </cell>
          <cell r="D4581">
            <v>0</v>
          </cell>
          <cell r="E4581">
            <v>0</v>
          </cell>
          <cell r="F4581">
            <v>0</v>
          </cell>
          <cell r="G4581">
            <v>0</v>
          </cell>
          <cell r="H4581">
            <v>0</v>
          </cell>
          <cell r="I4581">
            <v>0</v>
          </cell>
          <cell r="J4581">
            <v>0</v>
          </cell>
          <cell r="K4581">
            <v>0</v>
          </cell>
          <cell r="L4581">
            <v>0</v>
          </cell>
          <cell r="M4581">
            <v>0</v>
          </cell>
          <cell r="N4581">
            <v>0</v>
          </cell>
          <cell r="O4581">
            <v>0</v>
          </cell>
          <cell r="P4581">
            <v>0</v>
          </cell>
          <cell r="Q4581">
            <v>0</v>
          </cell>
        </row>
        <row r="4582">
          <cell r="C4582" t="str">
            <v>[La entidad podrá utilizar este formato para la presentación de los análisis de precios unitarios el contratista en la oportunidad prevista en el numeral 8.1. del Documento Base]</v>
          </cell>
          <cell r="D4582">
            <v>0</v>
          </cell>
          <cell r="E4582">
            <v>0</v>
          </cell>
          <cell r="F4582">
            <v>0</v>
          </cell>
          <cell r="G4582">
            <v>0</v>
          </cell>
          <cell r="H4582">
            <v>0</v>
          </cell>
          <cell r="I4582">
            <v>0</v>
          </cell>
          <cell r="J4582">
            <v>0</v>
          </cell>
          <cell r="K4582">
            <v>0</v>
          </cell>
          <cell r="L4582">
            <v>0</v>
          </cell>
          <cell r="M4582">
            <v>0</v>
          </cell>
          <cell r="N4582">
            <v>0</v>
          </cell>
          <cell r="O4582">
            <v>0</v>
          </cell>
          <cell r="P4582">
            <v>0</v>
          </cell>
          <cell r="Q4582">
            <v>0</v>
          </cell>
        </row>
        <row r="4583">
          <cell r="C4583">
            <v>0</v>
          </cell>
          <cell r="D4583">
            <v>0</v>
          </cell>
          <cell r="E4583">
            <v>0</v>
          </cell>
          <cell r="F4583">
            <v>0</v>
          </cell>
          <cell r="G4583">
            <v>0</v>
          </cell>
          <cell r="H4583">
            <v>0</v>
          </cell>
          <cell r="I4583">
            <v>0</v>
          </cell>
          <cell r="J4583">
            <v>0</v>
          </cell>
          <cell r="K4583">
            <v>0</v>
          </cell>
          <cell r="L4583">
            <v>0</v>
          </cell>
          <cell r="M4583">
            <v>0</v>
          </cell>
          <cell r="N4583">
            <v>0</v>
          </cell>
          <cell r="O4583">
            <v>0</v>
          </cell>
          <cell r="P4583">
            <v>0</v>
          </cell>
          <cell r="Q4583">
            <v>0</v>
          </cell>
        </row>
        <row r="4584">
          <cell r="C4584">
            <v>0</v>
          </cell>
          <cell r="D4584">
            <v>0</v>
          </cell>
          <cell r="E4584">
            <v>0</v>
          </cell>
          <cell r="F4584">
            <v>0</v>
          </cell>
          <cell r="G4584">
            <v>0</v>
          </cell>
          <cell r="H4584">
            <v>0</v>
          </cell>
          <cell r="I4584">
            <v>0</v>
          </cell>
          <cell r="J4584">
            <v>0</v>
          </cell>
          <cell r="K4584">
            <v>0</v>
          </cell>
          <cell r="L4584">
            <v>0</v>
          </cell>
          <cell r="M4584">
            <v>0</v>
          </cell>
          <cell r="N4584">
            <v>0</v>
          </cell>
          <cell r="O4584">
            <v>0</v>
          </cell>
          <cell r="P4584">
            <v>0</v>
          </cell>
          <cell r="Q4584">
            <v>0</v>
          </cell>
        </row>
        <row r="4585">
          <cell r="C4585">
            <v>0</v>
          </cell>
          <cell r="D4585" t="str">
            <v>MUNICIPIO DE CONCORDIA, ANTIOQUIA</v>
          </cell>
          <cell r="E4585">
            <v>0</v>
          </cell>
          <cell r="F4585">
            <v>0</v>
          </cell>
          <cell r="G4585">
            <v>0</v>
          </cell>
          <cell r="H4585">
            <v>0</v>
          </cell>
          <cell r="I4585">
            <v>0</v>
          </cell>
          <cell r="J4585">
            <v>0</v>
          </cell>
          <cell r="K4585">
            <v>0</v>
          </cell>
          <cell r="L4585">
            <v>0</v>
          </cell>
          <cell r="M4585">
            <v>0</v>
          </cell>
          <cell r="N4585">
            <v>0</v>
          </cell>
          <cell r="O4585">
            <v>0</v>
          </cell>
          <cell r="P4585">
            <v>0</v>
          </cell>
          <cell r="Q4585">
            <v>0</v>
          </cell>
        </row>
        <row r="4586">
          <cell r="C4586">
            <v>0</v>
          </cell>
          <cell r="D4586">
            <v>0</v>
          </cell>
          <cell r="E4586">
            <v>0</v>
          </cell>
          <cell r="F4586">
            <v>0</v>
          </cell>
          <cell r="G4586">
            <v>0</v>
          </cell>
          <cell r="H4586">
            <v>0</v>
          </cell>
          <cell r="I4586">
            <v>0</v>
          </cell>
          <cell r="J4586">
            <v>0</v>
          </cell>
          <cell r="K4586">
            <v>0</v>
          </cell>
          <cell r="L4586" t="str">
            <v>VERSIÓN</v>
          </cell>
          <cell r="M4586">
            <v>0</v>
          </cell>
          <cell r="N4586">
            <v>0</v>
          </cell>
          <cell r="O4586">
            <v>0</v>
          </cell>
          <cell r="P4586">
            <v>0</v>
          </cell>
          <cell r="Q4586">
            <v>0</v>
          </cell>
        </row>
        <row r="4587">
          <cell r="C4587">
            <v>0</v>
          </cell>
          <cell r="D4587" t="str">
            <v xml:space="preserve">[NÚMERO DEL PROCESO] </v>
          </cell>
          <cell r="E4587">
            <v>0</v>
          </cell>
          <cell r="F4587">
            <v>0</v>
          </cell>
          <cell r="G4587">
            <v>0</v>
          </cell>
          <cell r="H4587">
            <v>0</v>
          </cell>
          <cell r="I4587">
            <v>0</v>
          </cell>
          <cell r="J4587">
            <v>0</v>
          </cell>
          <cell r="K4587">
            <v>0</v>
          </cell>
          <cell r="L4587">
            <v>0</v>
          </cell>
          <cell r="M4587">
            <v>0</v>
          </cell>
          <cell r="N4587">
            <v>0</v>
          </cell>
          <cell r="O4587">
            <v>0</v>
          </cell>
          <cell r="P4587">
            <v>0</v>
          </cell>
          <cell r="Q4587">
            <v>0</v>
          </cell>
        </row>
        <row r="4588">
          <cell r="C4588">
            <v>0</v>
          </cell>
          <cell r="D4588">
            <v>0</v>
          </cell>
          <cell r="E4588">
            <v>0</v>
          </cell>
          <cell r="F4588">
            <v>0</v>
          </cell>
          <cell r="G4588">
            <v>0</v>
          </cell>
          <cell r="H4588">
            <v>0</v>
          </cell>
          <cell r="I4588">
            <v>0</v>
          </cell>
          <cell r="J4588">
            <v>0</v>
          </cell>
          <cell r="K4588">
            <v>0</v>
          </cell>
          <cell r="L4588" t="str">
            <v>PÁGINA</v>
          </cell>
          <cell r="M4588">
            <v>1</v>
          </cell>
          <cell r="N4588" t="str">
            <v>DE</v>
          </cell>
          <cell r="O4588">
            <v>1</v>
          </cell>
          <cell r="P4588">
            <v>0</v>
          </cell>
          <cell r="Q4588">
            <v>0</v>
          </cell>
        </row>
        <row r="4589">
          <cell r="C4589">
            <v>0</v>
          </cell>
          <cell r="D4589" t="str">
            <v xml:space="preserve">ANALISIS DE PRECIOS UNITARIOS </v>
          </cell>
          <cell r="E4589">
            <v>0</v>
          </cell>
          <cell r="F4589">
            <v>0</v>
          </cell>
          <cell r="G4589">
            <v>0</v>
          </cell>
          <cell r="H4589">
            <v>0</v>
          </cell>
          <cell r="I4589">
            <v>0</v>
          </cell>
          <cell r="J4589">
            <v>0</v>
          </cell>
          <cell r="K4589">
            <v>0</v>
          </cell>
          <cell r="L4589">
            <v>0</v>
          </cell>
          <cell r="M4589">
            <v>0</v>
          </cell>
          <cell r="N4589">
            <v>0</v>
          </cell>
          <cell r="O4589">
            <v>0</v>
          </cell>
          <cell r="P4589">
            <v>0</v>
          </cell>
          <cell r="Q4589">
            <v>0</v>
          </cell>
        </row>
        <row r="4590">
          <cell r="C4590">
            <v>0</v>
          </cell>
          <cell r="D4590">
            <v>0</v>
          </cell>
          <cell r="E4590">
            <v>0</v>
          </cell>
          <cell r="F4590">
            <v>0</v>
          </cell>
          <cell r="G4590">
            <v>0</v>
          </cell>
          <cell r="H4590">
            <v>0</v>
          </cell>
          <cell r="I4590">
            <v>0</v>
          </cell>
          <cell r="J4590">
            <v>0</v>
          </cell>
          <cell r="K4590">
            <v>0</v>
          </cell>
          <cell r="L4590">
            <v>0</v>
          </cell>
          <cell r="M4590">
            <v>0</v>
          </cell>
          <cell r="N4590">
            <v>0</v>
          </cell>
          <cell r="O4590">
            <v>0</v>
          </cell>
          <cell r="P4590">
            <v>0</v>
          </cell>
          <cell r="Q4590">
            <v>0</v>
          </cell>
        </row>
        <row r="4591">
          <cell r="C4591">
            <v>0</v>
          </cell>
          <cell r="D4591">
            <v>0</v>
          </cell>
          <cell r="E4591">
            <v>0</v>
          </cell>
          <cell r="F4591">
            <v>0</v>
          </cell>
          <cell r="G4591">
            <v>0</v>
          </cell>
          <cell r="H4591">
            <v>0</v>
          </cell>
          <cell r="I4591">
            <v>0</v>
          </cell>
          <cell r="J4591">
            <v>0</v>
          </cell>
          <cell r="K4591">
            <v>0</v>
          </cell>
          <cell r="L4591" t="str">
            <v>FECHA</v>
          </cell>
          <cell r="M4591" t="str">
            <v>DD</v>
          </cell>
          <cell r="N4591" t="str">
            <v>MM</v>
          </cell>
          <cell r="O4591" t="str">
            <v>AA</v>
          </cell>
          <cell r="P4591">
            <v>0</v>
          </cell>
          <cell r="Q4591">
            <v>0</v>
          </cell>
        </row>
        <row r="4592">
          <cell r="C4592">
            <v>0</v>
          </cell>
          <cell r="D4592">
            <v>0</v>
          </cell>
          <cell r="E4592">
            <v>0</v>
          </cell>
          <cell r="F4592">
            <v>0</v>
          </cell>
          <cell r="G4592">
            <v>0</v>
          </cell>
          <cell r="H4592">
            <v>0</v>
          </cell>
          <cell r="I4592">
            <v>0</v>
          </cell>
          <cell r="J4592">
            <v>0</v>
          </cell>
          <cell r="K4592">
            <v>0</v>
          </cell>
          <cell r="L4592">
            <v>0</v>
          </cell>
          <cell r="M4592">
            <v>8</v>
          </cell>
          <cell r="N4592">
            <v>5</v>
          </cell>
          <cell r="O4592">
            <v>2023</v>
          </cell>
          <cell r="P4592">
            <v>0</v>
          </cell>
          <cell r="Q4592">
            <v>0</v>
          </cell>
        </row>
        <row r="4593">
          <cell r="C4593" t="str">
            <v>ITEMS DE LA PROPUESTA ECONÓMICA</v>
          </cell>
          <cell r="D4593">
            <v>0</v>
          </cell>
          <cell r="E4593">
            <v>0</v>
          </cell>
          <cell r="F4593">
            <v>0</v>
          </cell>
          <cell r="G4593">
            <v>0</v>
          </cell>
          <cell r="H4593">
            <v>0</v>
          </cell>
          <cell r="I4593" t="str">
            <v>ITEMS NO PREVISTOS</v>
          </cell>
          <cell r="J4593">
            <v>0</v>
          </cell>
          <cell r="K4593">
            <v>0</v>
          </cell>
          <cell r="L4593">
            <v>0</v>
          </cell>
          <cell r="M4593">
            <v>0</v>
          </cell>
          <cell r="N4593">
            <v>0</v>
          </cell>
          <cell r="O4593">
            <v>0</v>
          </cell>
          <cell r="P4593">
            <v>0</v>
          </cell>
          <cell r="Q4593">
            <v>0</v>
          </cell>
        </row>
        <row r="4594">
          <cell r="C4594">
            <v>0</v>
          </cell>
          <cell r="D4594">
            <v>0</v>
          </cell>
          <cell r="E4594">
            <v>0</v>
          </cell>
          <cell r="F4594">
            <v>0</v>
          </cell>
          <cell r="G4594">
            <v>0</v>
          </cell>
          <cell r="H4594">
            <v>0</v>
          </cell>
          <cell r="I4594">
            <v>0</v>
          </cell>
          <cell r="J4594">
            <v>0</v>
          </cell>
          <cell r="K4594">
            <v>0</v>
          </cell>
          <cell r="L4594">
            <v>0</v>
          </cell>
          <cell r="M4594">
            <v>0</v>
          </cell>
          <cell r="N4594">
            <v>0</v>
          </cell>
          <cell r="O4594">
            <v>0</v>
          </cell>
          <cell r="P4594">
            <v>0</v>
          </cell>
          <cell r="Q4594">
            <v>0</v>
          </cell>
        </row>
        <row r="4595">
          <cell r="C4595">
            <v>0</v>
          </cell>
          <cell r="D4595">
            <v>0</v>
          </cell>
          <cell r="E4595">
            <v>0</v>
          </cell>
          <cell r="F4595">
            <v>0</v>
          </cell>
          <cell r="G4595">
            <v>0</v>
          </cell>
          <cell r="H4595">
            <v>0</v>
          </cell>
          <cell r="I4595">
            <v>0</v>
          </cell>
          <cell r="J4595">
            <v>0</v>
          </cell>
          <cell r="K4595">
            <v>0</v>
          </cell>
          <cell r="L4595">
            <v>0</v>
          </cell>
          <cell r="M4595">
            <v>0</v>
          </cell>
          <cell r="N4595">
            <v>0</v>
          </cell>
          <cell r="O4595">
            <v>0</v>
          </cell>
          <cell r="P4595">
            <v>0</v>
          </cell>
          <cell r="Q4595">
            <v>0</v>
          </cell>
        </row>
        <row r="4596">
          <cell r="C4596">
            <v>0</v>
          </cell>
          <cell r="D4596">
            <v>0</v>
          </cell>
          <cell r="E4596">
            <v>0</v>
          </cell>
          <cell r="F4596">
            <v>0</v>
          </cell>
          <cell r="G4596">
            <v>0</v>
          </cell>
          <cell r="H4596">
            <v>0</v>
          </cell>
          <cell r="I4596">
            <v>0</v>
          </cell>
          <cell r="J4596">
            <v>0</v>
          </cell>
          <cell r="K4596">
            <v>0</v>
          </cell>
          <cell r="L4596">
            <v>0</v>
          </cell>
          <cell r="M4596">
            <v>0</v>
          </cell>
          <cell r="N4596">
            <v>0</v>
          </cell>
          <cell r="O4596">
            <v>0</v>
          </cell>
          <cell r="P4596">
            <v>0</v>
          </cell>
          <cell r="Q4596">
            <v>0</v>
          </cell>
        </row>
        <row r="4597">
          <cell r="C4597" t="str">
            <v>DATOS ESPECÍFICOS</v>
          </cell>
          <cell r="D4597">
            <v>0</v>
          </cell>
          <cell r="E4597">
            <v>0</v>
          </cell>
          <cell r="F4597">
            <v>0</v>
          </cell>
          <cell r="G4597">
            <v>0</v>
          </cell>
          <cell r="H4597">
            <v>0</v>
          </cell>
          <cell r="I4597">
            <v>0</v>
          </cell>
          <cell r="J4597">
            <v>0</v>
          </cell>
          <cell r="K4597">
            <v>0</v>
          </cell>
          <cell r="L4597">
            <v>0</v>
          </cell>
          <cell r="M4597">
            <v>0</v>
          </cell>
          <cell r="N4597">
            <v>0</v>
          </cell>
          <cell r="O4597">
            <v>0</v>
          </cell>
          <cell r="P4597">
            <v>0</v>
          </cell>
          <cell r="Q4597">
            <v>0</v>
          </cell>
        </row>
        <row r="4598">
          <cell r="C4598">
            <v>0</v>
          </cell>
          <cell r="D4598">
            <v>0</v>
          </cell>
          <cell r="E4598">
            <v>0</v>
          </cell>
          <cell r="F4598">
            <v>0</v>
          </cell>
          <cell r="G4598">
            <v>0</v>
          </cell>
          <cell r="H4598">
            <v>0</v>
          </cell>
          <cell r="I4598">
            <v>0</v>
          </cell>
          <cell r="J4598">
            <v>0</v>
          </cell>
          <cell r="K4598">
            <v>0</v>
          </cell>
          <cell r="L4598">
            <v>0</v>
          </cell>
          <cell r="M4598">
            <v>0</v>
          </cell>
          <cell r="N4598">
            <v>0</v>
          </cell>
          <cell r="O4598">
            <v>0</v>
          </cell>
          <cell r="P4598">
            <v>0</v>
          </cell>
          <cell r="Q4598">
            <v>0</v>
          </cell>
        </row>
        <row r="4599">
          <cell r="C4599" t="str">
            <v>ITEM</v>
          </cell>
          <cell r="D4599" t="str">
            <v>DESCRIPCIÓN</v>
          </cell>
          <cell r="E4599">
            <v>0</v>
          </cell>
          <cell r="F4599">
            <v>0</v>
          </cell>
          <cell r="G4599">
            <v>0</v>
          </cell>
          <cell r="H4599">
            <v>0</v>
          </cell>
          <cell r="I4599">
            <v>0</v>
          </cell>
          <cell r="J4599">
            <v>0</v>
          </cell>
          <cell r="K4599">
            <v>0</v>
          </cell>
          <cell r="L4599">
            <v>0</v>
          </cell>
          <cell r="M4599" t="str">
            <v>UNIDAD</v>
          </cell>
          <cell r="N4599">
            <v>0</v>
          </cell>
          <cell r="O4599" t="str">
            <v>CANTIDAD</v>
          </cell>
          <cell r="P4599">
            <v>0</v>
          </cell>
          <cell r="Q4599">
            <v>0</v>
          </cell>
        </row>
        <row r="4600">
          <cell r="C4600" t="str">
            <v>5.12.3</v>
          </cell>
          <cell r="D4600" t="str">
            <v>S.T.I  de ORINAL  con griferia tipo Push . Incluye orinal, Grifería tipo push, sifon tipo botella y demás accesorios para su correcta instalación y correcto funcionamiento.</v>
          </cell>
          <cell r="E4600">
            <v>0</v>
          </cell>
          <cell r="F4600">
            <v>0</v>
          </cell>
          <cell r="G4600">
            <v>0</v>
          </cell>
          <cell r="H4600">
            <v>0</v>
          </cell>
          <cell r="I4600">
            <v>0</v>
          </cell>
          <cell r="J4600">
            <v>0</v>
          </cell>
          <cell r="K4600">
            <v>0</v>
          </cell>
          <cell r="L4600">
            <v>0</v>
          </cell>
          <cell r="M4600" t="str">
            <v>u</v>
          </cell>
          <cell r="N4600">
            <v>0</v>
          </cell>
          <cell r="O4600">
            <v>2</v>
          </cell>
          <cell r="P4600">
            <v>0</v>
          </cell>
          <cell r="Q4600">
            <v>0</v>
          </cell>
          <cell r="R4600">
            <v>513722</v>
          </cell>
          <cell r="S4600">
            <v>662342</v>
          </cell>
          <cell r="T4600">
            <v>3.0999999999999999E-3</v>
          </cell>
          <cell r="U4600">
            <v>0.82630000000000003</v>
          </cell>
          <cell r="V4600">
            <v>0.1091</v>
          </cell>
          <cell r="W4600">
            <v>6.1600000000000002E-2</v>
          </cell>
        </row>
        <row r="4601">
          <cell r="C4601" t="str">
            <v>I. EQUIPO</v>
          </cell>
          <cell r="D4601">
            <v>0</v>
          </cell>
          <cell r="E4601">
            <v>0</v>
          </cell>
          <cell r="F4601">
            <v>0</v>
          </cell>
          <cell r="G4601">
            <v>0</v>
          </cell>
          <cell r="H4601">
            <v>0</v>
          </cell>
          <cell r="I4601">
            <v>0</v>
          </cell>
          <cell r="J4601">
            <v>0</v>
          </cell>
          <cell r="K4601">
            <v>0</v>
          </cell>
          <cell r="L4601">
            <v>0</v>
          </cell>
          <cell r="M4601">
            <v>0</v>
          </cell>
          <cell r="N4601">
            <v>0</v>
          </cell>
          <cell r="O4601">
            <v>0</v>
          </cell>
          <cell r="P4601">
            <v>0</v>
          </cell>
          <cell r="Q4601">
            <v>0</v>
          </cell>
        </row>
        <row r="4602">
          <cell r="C4602">
            <v>0</v>
          </cell>
          <cell r="D4602">
            <v>0</v>
          </cell>
          <cell r="E4602">
            <v>0</v>
          </cell>
          <cell r="F4602">
            <v>0</v>
          </cell>
          <cell r="G4602">
            <v>0</v>
          </cell>
          <cell r="H4602">
            <v>0</v>
          </cell>
          <cell r="I4602">
            <v>0</v>
          </cell>
          <cell r="J4602">
            <v>0</v>
          </cell>
          <cell r="K4602">
            <v>0</v>
          </cell>
          <cell r="L4602">
            <v>0</v>
          </cell>
          <cell r="M4602">
            <v>0</v>
          </cell>
          <cell r="N4602">
            <v>0</v>
          </cell>
          <cell r="O4602">
            <v>0</v>
          </cell>
          <cell r="P4602">
            <v>0</v>
          </cell>
          <cell r="Q4602">
            <v>0</v>
          </cell>
        </row>
        <row r="4603">
          <cell r="C4603" t="str">
            <v>DESCRIPCIÓN</v>
          </cell>
          <cell r="D4603">
            <v>0</v>
          </cell>
          <cell r="E4603">
            <v>0</v>
          </cell>
          <cell r="F4603">
            <v>0</v>
          </cell>
          <cell r="G4603">
            <v>0</v>
          </cell>
          <cell r="H4603" t="str">
            <v>MARCA</v>
          </cell>
          <cell r="I4603">
            <v>0</v>
          </cell>
          <cell r="J4603" t="str">
            <v>TIPO</v>
          </cell>
          <cell r="K4603">
            <v>0</v>
          </cell>
          <cell r="L4603" t="str">
            <v>TARIFA/HORA</v>
          </cell>
          <cell r="M4603" t="str">
            <v>RENDIMIENTO</v>
          </cell>
          <cell r="N4603">
            <v>0</v>
          </cell>
          <cell r="O4603" t="str">
            <v>Vr. UNITARIO</v>
          </cell>
          <cell r="P4603">
            <v>0</v>
          </cell>
          <cell r="Q4603">
            <v>0</v>
          </cell>
        </row>
        <row r="4604">
          <cell r="C4604">
            <v>0</v>
          </cell>
          <cell r="D4604">
            <v>0</v>
          </cell>
          <cell r="E4604">
            <v>0</v>
          </cell>
          <cell r="F4604">
            <v>0</v>
          </cell>
          <cell r="G4604">
            <v>0</v>
          </cell>
          <cell r="H4604">
            <v>0</v>
          </cell>
          <cell r="I4604">
            <v>0</v>
          </cell>
          <cell r="J4604" t="str">
            <v/>
          </cell>
          <cell r="K4604">
            <v>0</v>
          </cell>
          <cell r="L4604" t="str">
            <v/>
          </cell>
          <cell r="M4604">
            <v>4</v>
          </cell>
          <cell r="N4604">
            <v>0</v>
          </cell>
          <cell r="O4604">
            <v>0</v>
          </cell>
          <cell r="P4604">
            <v>0</v>
          </cell>
          <cell r="Q4604">
            <v>0</v>
          </cell>
          <cell r="R4604">
            <v>0.5</v>
          </cell>
          <cell r="T4604">
            <v>0</v>
          </cell>
        </row>
        <row r="4605">
          <cell r="C4605">
            <v>0</v>
          </cell>
          <cell r="D4605">
            <v>0</v>
          </cell>
          <cell r="E4605">
            <v>0</v>
          </cell>
          <cell r="F4605">
            <v>0</v>
          </cell>
          <cell r="G4605">
            <v>0</v>
          </cell>
          <cell r="H4605">
            <v>0</v>
          </cell>
          <cell r="I4605">
            <v>0</v>
          </cell>
          <cell r="J4605" t="str">
            <v/>
          </cell>
          <cell r="K4605">
            <v>0</v>
          </cell>
          <cell r="L4605" t="str">
            <v/>
          </cell>
          <cell r="M4605">
            <v>4</v>
          </cell>
          <cell r="N4605">
            <v>0</v>
          </cell>
          <cell r="O4605">
            <v>0</v>
          </cell>
          <cell r="P4605">
            <v>0</v>
          </cell>
          <cell r="Q4605">
            <v>0</v>
          </cell>
          <cell r="R4605">
            <v>0.5</v>
          </cell>
          <cell r="T4605">
            <v>0</v>
          </cell>
        </row>
        <row r="4606">
          <cell r="C4606">
            <v>0</v>
          </cell>
          <cell r="D4606">
            <v>0</v>
          </cell>
          <cell r="E4606">
            <v>0</v>
          </cell>
          <cell r="F4606">
            <v>0</v>
          </cell>
          <cell r="G4606">
            <v>0</v>
          </cell>
          <cell r="H4606">
            <v>0</v>
          </cell>
          <cell r="I4606">
            <v>0</v>
          </cell>
          <cell r="J4606" t="str">
            <v/>
          </cell>
          <cell r="K4606">
            <v>0</v>
          </cell>
          <cell r="L4606" t="str">
            <v/>
          </cell>
          <cell r="M4606">
            <v>0</v>
          </cell>
          <cell r="N4606">
            <v>0</v>
          </cell>
          <cell r="O4606">
            <v>0</v>
          </cell>
          <cell r="P4606">
            <v>0</v>
          </cell>
          <cell r="Q4606">
            <v>0</v>
          </cell>
          <cell r="R4606">
            <v>0</v>
          </cell>
          <cell r="T4606">
            <v>0</v>
          </cell>
        </row>
        <row r="4607">
          <cell r="C4607" t="str">
            <v>Herramienta Menor (Como % de Mano de Obra)</v>
          </cell>
          <cell r="D4607">
            <v>0</v>
          </cell>
          <cell r="E4607">
            <v>0</v>
          </cell>
          <cell r="F4607">
            <v>0</v>
          </cell>
          <cell r="G4607">
            <v>0</v>
          </cell>
          <cell r="H4607">
            <v>0</v>
          </cell>
          <cell r="I4607">
            <v>0</v>
          </cell>
          <cell r="J4607" t="str">
            <v>Dia</v>
          </cell>
          <cell r="K4607">
            <v>0</v>
          </cell>
          <cell r="L4607">
            <v>31625</v>
          </cell>
          <cell r="M4607">
            <v>0.05</v>
          </cell>
          <cell r="N4607">
            <v>0</v>
          </cell>
          <cell r="O4607">
            <v>1581</v>
          </cell>
          <cell r="P4607">
            <v>0</v>
          </cell>
          <cell r="Q4607">
            <v>0</v>
          </cell>
          <cell r="R4607">
            <v>3162</v>
          </cell>
          <cell r="T4607" t="str">
            <v>Herramienta Menor (Como % de Mano de Obra)</v>
          </cell>
        </row>
        <row r="4608">
          <cell r="C4608">
            <v>0</v>
          </cell>
          <cell r="D4608">
            <v>0</v>
          </cell>
          <cell r="E4608">
            <v>0</v>
          </cell>
          <cell r="F4608">
            <v>0</v>
          </cell>
          <cell r="G4608">
            <v>0</v>
          </cell>
          <cell r="H4608">
            <v>0</v>
          </cell>
          <cell r="I4608">
            <v>0</v>
          </cell>
          <cell r="J4608">
            <v>0</v>
          </cell>
          <cell r="K4608">
            <v>0</v>
          </cell>
          <cell r="L4608">
            <v>3.0999999999999999E-3</v>
          </cell>
          <cell r="M4608" t="str">
            <v>SUBTOTAL $</v>
          </cell>
          <cell r="N4608">
            <v>0</v>
          </cell>
          <cell r="O4608">
            <v>1581</v>
          </cell>
          <cell r="P4608">
            <v>0</v>
          </cell>
          <cell r="Q4608">
            <v>0</v>
          </cell>
          <cell r="T4608">
            <v>0</v>
          </cell>
        </row>
        <row r="4609">
          <cell r="C4609" t="str">
            <v>II. MATERIALES</v>
          </cell>
          <cell r="D4609">
            <v>0</v>
          </cell>
          <cell r="E4609">
            <v>0</v>
          </cell>
          <cell r="F4609">
            <v>0</v>
          </cell>
          <cell r="G4609">
            <v>0</v>
          </cell>
          <cell r="H4609">
            <v>0</v>
          </cell>
          <cell r="I4609">
            <v>0</v>
          </cell>
          <cell r="J4609">
            <v>0</v>
          </cell>
          <cell r="K4609">
            <v>0</v>
          </cell>
          <cell r="L4609">
            <v>0</v>
          </cell>
          <cell r="M4609">
            <v>0</v>
          </cell>
          <cell r="N4609">
            <v>0</v>
          </cell>
          <cell r="O4609">
            <v>0</v>
          </cell>
          <cell r="P4609">
            <v>0</v>
          </cell>
          <cell r="Q4609">
            <v>0</v>
          </cell>
          <cell r="T4609">
            <v>0</v>
          </cell>
        </row>
        <row r="4610">
          <cell r="C4610">
            <v>0</v>
          </cell>
          <cell r="D4610">
            <v>0</v>
          </cell>
          <cell r="E4610">
            <v>0</v>
          </cell>
          <cell r="F4610">
            <v>0</v>
          </cell>
          <cell r="G4610">
            <v>0</v>
          </cell>
          <cell r="H4610">
            <v>0</v>
          </cell>
          <cell r="I4610">
            <v>0</v>
          </cell>
          <cell r="J4610">
            <v>0</v>
          </cell>
          <cell r="K4610">
            <v>0</v>
          </cell>
          <cell r="L4610">
            <v>0</v>
          </cell>
          <cell r="M4610">
            <v>0</v>
          </cell>
          <cell r="N4610">
            <v>0</v>
          </cell>
          <cell r="O4610">
            <v>0</v>
          </cell>
          <cell r="P4610">
            <v>0</v>
          </cell>
          <cell r="Q4610">
            <v>0</v>
          </cell>
          <cell r="T4610">
            <v>0</v>
          </cell>
        </row>
        <row r="4611">
          <cell r="C4611" t="str">
            <v>DESCRIPCIÓN</v>
          </cell>
          <cell r="D4611">
            <v>0</v>
          </cell>
          <cell r="E4611">
            <v>0</v>
          </cell>
          <cell r="F4611">
            <v>0</v>
          </cell>
          <cell r="G4611">
            <v>0</v>
          </cell>
          <cell r="H4611">
            <v>0</v>
          </cell>
          <cell r="I4611">
            <v>0</v>
          </cell>
          <cell r="J4611">
            <v>0</v>
          </cell>
          <cell r="K4611" t="str">
            <v>UNIDAD</v>
          </cell>
          <cell r="L4611" t="str">
            <v>CANTIDAD</v>
          </cell>
          <cell r="M4611" t="str">
            <v>PRECIO UNIT.</v>
          </cell>
          <cell r="N4611">
            <v>0</v>
          </cell>
          <cell r="O4611" t="str">
            <v>Vr. UNITARIO</v>
          </cell>
          <cell r="P4611">
            <v>0</v>
          </cell>
          <cell r="Q4611">
            <v>0</v>
          </cell>
          <cell r="T4611">
            <v>0</v>
          </cell>
        </row>
        <row r="4612">
          <cell r="C4612" t="str">
            <v>Orinal Petite con grifería push</v>
          </cell>
          <cell r="D4612">
            <v>0</v>
          </cell>
          <cell r="E4612">
            <v>0</v>
          </cell>
          <cell r="F4612">
            <v>0</v>
          </cell>
          <cell r="G4612">
            <v>0</v>
          </cell>
          <cell r="H4612">
            <v>0</v>
          </cell>
          <cell r="I4612">
            <v>0</v>
          </cell>
          <cell r="J4612">
            <v>0</v>
          </cell>
          <cell r="K4612" t="str">
            <v>u</v>
          </cell>
          <cell r="L4612">
            <v>1</v>
          </cell>
          <cell r="M4612">
            <v>401390</v>
          </cell>
          <cell r="N4612">
            <v>0</v>
          </cell>
          <cell r="O4612">
            <v>401390</v>
          </cell>
          <cell r="P4612">
            <v>0</v>
          </cell>
          <cell r="Q4612">
            <v>0</v>
          </cell>
          <cell r="R4612">
            <v>2</v>
          </cell>
          <cell r="T4612" t="str">
            <v>Orinal Petite con grifería push</v>
          </cell>
        </row>
        <row r="4613">
          <cell r="C4613" t="str">
            <v>Sifon tipo botella gris- Grival</v>
          </cell>
          <cell r="D4613">
            <v>0</v>
          </cell>
          <cell r="E4613">
            <v>0</v>
          </cell>
          <cell r="F4613">
            <v>0</v>
          </cell>
          <cell r="G4613">
            <v>0</v>
          </cell>
          <cell r="H4613">
            <v>0</v>
          </cell>
          <cell r="I4613">
            <v>0</v>
          </cell>
          <cell r="J4613">
            <v>0</v>
          </cell>
          <cell r="K4613" t="str">
            <v>u</v>
          </cell>
          <cell r="L4613">
            <v>1</v>
          </cell>
          <cell r="M4613">
            <v>11543</v>
          </cell>
          <cell r="N4613">
            <v>0</v>
          </cell>
          <cell r="O4613">
            <v>11543</v>
          </cell>
          <cell r="P4613">
            <v>0</v>
          </cell>
          <cell r="Q4613">
            <v>0</v>
          </cell>
          <cell r="R4613">
            <v>2</v>
          </cell>
          <cell r="T4613" t="str">
            <v>Sifon tipo botella gris- Grival</v>
          </cell>
        </row>
        <row r="4614">
          <cell r="C4614" t="str">
            <v>Desagüe sencillo integrado sin rebose Grival</v>
          </cell>
          <cell r="D4614">
            <v>0</v>
          </cell>
          <cell r="E4614">
            <v>0</v>
          </cell>
          <cell r="F4614">
            <v>0</v>
          </cell>
          <cell r="G4614">
            <v>0</v>
          </cell>
          <cell r="H4614">
            <v>0</v>
          </cell>
          <cell r="I4614">
            <v>0</v>
          </cell>
          <cell r="J4614">
            <v>0</v>
          </cell>
          <cell r="K4614" t="str">
            <v>u</v>
          </cell>
          <cell r="L4614">
            <v>1</v>
          </cell>
          <cell r="M4614">
            <v>11543</v>
          </cell>
          <cell r="N4614">
            <v>0</v>
          </cell>
          <cell r="O4614">
            <v>11543</v>
          </cell>
          <cell r="P4614">
            <v>0</v>
          </cell>
          <cell r="Q4614">
            <v>0</v>
          </cell>
          <cell r="R4614">
            <v>2</v>
          </cell>
          <cell r="T4614" t="str">
            <v>Desagüe sencillo integrado sin rebose Grival</v>
          </cell>
        </row>
        <row r="4615">
          <cell r="C4615">
            <v>0</v>
          </cell>
          <cell r="D4615">
            <v>0</v>
          </cell>
          <cell r="E4615">
            <v>0</v>
          </cell>
          <cell r="F4615">
            <v>0</v>
          </cell>
          <cell r="G4615">
            <v>0</v>
          </cell>
          <cell r="H4615">
            <v>0</v>
          </cell>
          <cell r="I4615">
            <v>0</v>
          </cell>
          <cell r="J4615">
            <v>0</v>
          </cell>
          <cell r="K4615" t="str">
            <v/>
          </cell>
          <cell r="L4615">
            <v>0</v>
          </cell>
          <cell r="M4615">
            <v>0</v>
          </cell>
          <cell r="N4615">
            <v>0</v>
          </cell>
          <cell r="O4615">
            <v>0</v>
          </cell>
          <cell r="P4615">
            <v>0</v>
          </cell>
          <cell r="Q4615">
            <v>0</v>
          </cell>
          <cell r="R4615">
            <v>0</v>
          </cell>
          <cell r="T4615">
            <v>0</v>
          </cell>
        </row>
        <row r="4616">
          <cell r="C4616">
            <v>0</v>
          </cell>
          <cell r="D4616">
            <v>0</v>
          </cell>
          <cell r="E4616">
            <v>0</v>
          </cell>
          <cell r="F4616">
            <v>0</v>
          </cell>
          <cell r="G4616">
            <v>0</v>
          </cell>
          <cell r="H4616">
            <v>0</v>
          </cell>
          <cell r="I4616">
            <v>0</v>
          </cell>
          <cell r="J4616">
            <v>0</v>
          </cell>
          <cell r="K4616" t="str">
            <v/>
          </cell>
          <cell r="L4616">
            <v>0</v>
          </cell>
          <cell r="M4616">
            <v>0</v>
          </cell>
          <cell r="N4616">
            <v>0</v>
          </cell>
          <cell r="O4616">
            <v>0</v>
          </cell>
          <cell r="P4616">
            <v>0</v>
          </cell>
          <cell r="Q4616">
            <v>0</v>
          </cell>
          <cell r="R4616">
            <v>0</v>
          </cell>
          <cell r="T4616">
            <v>0</v>
          </cell>
        </row>
        <row r="4617">
          <cell r="C4617">
            <v>0</v>
          </cell>
          <cell r="D4617">
            <v>0</v>
          </cell>
          <cell r="E4617">
            <v>0</v>
          </cell>
          <cell r="F4617">
            <v>0</v>
          </cell>
          <cell r="G4617">
            <v>0</v>
          </cell>
          <cell r="H4617">
            <v>0</v>
          </cell>
          <cell r="I4617">
            <v>0</v>
          </cell>
          <cell r="J4617">
            <v>0</v>
          </cell>
          <cell r="K4617" t="str">
            <v/>
          </cell>
          <cell r="L4617">
            <v>0</v>
          </cell>
          <cell r="M4617">
            <v>0</v>
          </cell>
          <cell r="N4617">
            <v>0</v>
          </cell>
          <cell r="O4617">
            <v>0</v>
          </cell>
          <cell r="P4617">
            <v>0</v>
          </cell>
          <cell r="Q4617">
            <v>0</v>
          </cell>
          <cell r="R4617">
            <v>0</v>
          </cell>
          <cell r="T4617">
            <v>0</v>
          </cell>
        </row>
        <row r="4618">
          <cell r="C4618">
            <v>0</v>
          </cell>
          <cell r="D4618">
            <v>0</v>
          </cell>
          <cell r="E4618">
            <v>0</v>
          </cell>
          <cell r="F4618">
            <v>0</v>
          </cell>
          <cell r="G4618">
            <v>0</v>
          </cell>
          <cell r="H4618">
            <v>0</v>
          </cell>
          <cell r="I4618">
            <v>0</v>
          </cell>
          <cell r="J4618">
            <v>0</v>
          </cell>
          <cell r="K4618" t="str">
            <v/>
          </cell>
          <cell r="L4618">
            <v>0</v>
          </cell>
          <cell r="M4618">
            <v>0</v>
          </cell>
          <cell r="N4618">
            <v>0</v>
          </cell>
          <cell r="O4618">
            <v>0</v>
          </cell>
          <cell r="P4618">
            <v>0</v>
          </cell>
          <cell r="Q4618">
            <v>0</v>
          </cell>
          <cell r="R4618">
            <v>0</v>
          </cell>
          <cell r="T4618">
            <v>0</v>
          </cell>
        </row>
        <row r="4619">
          <cell r="C4619">
            <v>0</v>
          </cell>
          <cell r="D4619">
            <v>0</v>
          </cell>
          <cell r="E4619">
            <v>0</v>
          </cell>
          <cell r="F4619">
            <v>0</v>
          </cell>
          <cell r="G4619">
            <v>0</v>
          </cell>
          <cell r="H4619">
            <v>0</v>
          </cell>
          <cell r="I4619">
            <v>0</v>
          </cell>
          <cell r="J4619">
            <v>0</v>
          </cell>
          <cell r="K4619">
            <v>0</v>
          </cell>
          <cell r="L4619">
            <v>0.82630000000000003</v>
          </cell>
          <cell r="M4619" t="str">
            <v>SUBTOTAL $</v>
          </cell>
          <cell r="N4619">
            <v>0</v>
          </cell>
          <cell r="O4619">
            <v>424476</v>
          </cell>
          <cell r="P4619">
            <v>0</v>
          </cell>
          <cell r="Q4619">
            <v>0</v>
          </cell>
          <cell r="T4619">
            <v>0</v>
          </cell>
        </row>
        <row r="4620">
          <cell r="C4620" t="str">
            <v>III. TRANSPORTES</v>
          </cell>
          <cell r="D4620">
            <v>0</v>
          </cell>
          <cell r="E4620">
            <v>0</v>
          </cell>
          <cell r="F4620">
            <v>0</v>
          </cell>
          <cell r="G4620">
            <v>0</v>
          </cell>
          <cell r="H4620">
            <v>0</v>
          </cell>
          <cell r="I4620">
            <v>0</v>
          </cell>
          <cell r="J4620">
            <v>0</v>
          </cell>
          <cell r="K4620">
            <v>0</v>
          </cell>
          <cell r="L4620">
            <v>0</v>
          </cell>
          <cell r="M4620">
            <v>0</v>
          </cell>
          <cell r="N4620">
            <v>0</v>
          </cell>
          <cell r="O4620">
            <v>0</v>
          </cell>
          <cell r="P4620">
            <v>0</v>
          </cell>
          <cell r="Q4620">
            <v>0</v>
          </cell>
          <cell r="T4620">
            <v>0</v>
          </cell>
        </row>
        <row r="4621">
          <cell r="C4621">
            <v>0</v>
          </cell>
          <cell r="D4621">
            <v>0</v>
          </cell>
          <cell r="E4621">
            <v>0</v>
          </cell>
          <cell r="F4621">
            <v>0</v>
          </cell>
          <cell r="G4621">
            <v>0</v>
          </cell>
          <cell r="H4621">
            <v>0</v>
          </cell>
          <cell r="I4621">
            <v>0</v>
          </cell>
          <cell r="J4621">
            <v>0</v>
          </cell>
          <cell r="K4621">
            <v>0</v>
          </cell>
          <cell r="L4621">
            <v>0</v>
          </cell>
          <cell r="M4621">
            <v>0</v>
          </cell>
          <cell r="N4621">
            <v>0</v>
          </cell>
          <cell r="O4621">
            <v>0</v>
          </cell>
          <cell r="P4621">
            <v>0</v>
          </cell>
          <cell r="Q4621">
            <v>0</v>
          </cell>
          <cell r="T4621">
            <v>0</v>
          </cell>
        </row>
        <row r="4622">
          <cell r="C4622" t="str">
            <v>MATERIAL</v>
          </cell>
          <cell r="D4622">
            <v>0</v>
          </cell>
          <cell r="E4622">
            <v>0</v>
          </cell>
          <cell r="F4622">
            <v>0</v>
          </cell>
          <cell r="G4622">
            <v>0</v>
          </cell>
          <cell r="H4622">
            <v>0</v>
          </cell>
          <cell r="I4622">
            <v>0</v>
          </cell>
          <cell r="J4622" t="str">
            <v>VOL. o PESO</v>
          </cell>
          <cell r="K4622" t="str">
            <v>DISTANCIA</v>
          </cell>
          <cell r="L4622" t="str">
            <v>M3 o Ton/Km</v>
          </cell>
          <cell r="M4622" t="str">
            <v>TARIFA</v>
          </cell>
          <cell r="N4622">
            <v>0</v>
          </cell>
          <cell r="O4622" t="str">
            <v>Vr. UNITARIO</v>
          </cell>
          <cell r="P4622">
            <v>0</v>
          </cell>
          <cell r="Q4622">
            <v>0</v>
          </cell>
          <cell r="T4622">
            <v>0</v>
          </cell>
        </row>
        <row r="4623">
          <cell r="C4623" t="str">
            <v>Transporte de materiales</v>
          </cell>
          <cell r="D4623">
            <v>0</v>
          </cell>
          <cell r="E4623">
            <v>0</v>
          </cell>
          <cell r="F4623">
            <v>0</v>
          </cell>
          <cell r="G4623">
            <v>0</v>
          </cell>
          <cell r="H4623">
            <v>0</v>
          </cell>
          <cell r="I4623">
            <v>0</v>
          </cell>
          <cell r="J4623" t="str">
            <v>m3k</v>
          </cell>
          <cell r="K4623">
            <v>100</v>
          </cell>
          <cell r="L4623">
            <v>0.4</v>
          </cell>
          <cell r="M4623">
            <v>1350</v>
          </cell>
          <cell r="N4623">
            <v>0</v>
          </cell>
          <cell r="O4623">
            <v>54000</v>
          </cell>
          <cell r="P4623">
            <v>0</v>
          </cell>
          <cell r="Q4623">
            <v>0</v>
          </cell>
          <cell r="R4623">
            <v>80</v>
          </cell>
          <cell r="T4623" t="str">
            <v>Transporte de materiales</v>
          </cell>
        </row>
        <row r="4624">
          <cell r="C4624" t="str">
            <v>Transporte interno</v>
          </cell>
          <cell r="D4624">
            <v>0</v>
          </cell>
          <cell r="E4624">
            <v>0</v>
          </cell>
          <cell r="F4624">
            <v>0</v>
          </cell>
          <cell r="G4624">
            <v>0</v>
          </cell>
          <cell r="H4624">
            <v>0</v>
          </cell>
          <cell r="I4624">
            <v>0</v>
          </cell>
          <cell r="J4624" t="str">
            <v>m3</v>
          </cell>
          <cell r="K4624">
            <v>1</v>
          </cell>
          <cell r="L4624">
            <v>0.4</v>
          </cell>
          <cell r="M4624">
            <v>5100</v>
          </cell>
          <cell r="N4624">
            <v>0</v>
          </cell>
          <cell r="O4624">
            <v>2040</v>
          </cell>
          <cell r="P4624">
            <v>0</v>
          </cell>
          <cell r="Q4624">
            <v>0</v>
          </cell>
          <cell r="R4624">
            <v>0.8</v>
          </cell>
          <cell r="T4624" t="str">
            <v>Transporte interno</v>
          </cell>
        </row>
        <row r="4625">
          <cell r="C4625">
            <v>0</v>
          </cell>
          <cell r="D4625">
            <v>0</v>
          </cell>
          <cell r="E4625">
            <v>0</v>
          </cell>
          <cell r="F4625">
            <v>0</v>
          </cell>
          <cell r="G4625">
            <v>0</v>
          </cell>
          <cell r="H4625">
            <v>0</v>
          </cell>
          <cell r="I4625">
            <v>0</v>
          </cell>
          <cell r="J4625" t="str">
            <v/>
          </cell>
          <cell r="K4625">
            <v>0</v>
          </cell>
          <cell r="L4625">
            <v>0</v>
          </cell>
          <cell r="M4625">
            <v>0</v>
          </cell>
          <cell r="N4625">
            <v>0</v>
          </cell>
          <cell r="O4625">
            <v>0</v>
          </cell>
          <cell r="P4625">
            <v>0</v>
          </cell>
          <cell r="Q4625">
            <v>0</v>
          </cell>
          <cell r="R4625">
            <v>0</v>
          </cell>
          <cell r="T4625">
            <v>0</v>
          </cell>
        </row>
        <row r="4626">
          <cell r="C4626">
            <v>0</v>
          </cell>
          <cell r="D4626">
            <v>0</v>
          </cell>
          <cell r="E4626">
            <v>0</v>
          </cell>
          <cell r="F4626">
            <v>0</v>
          </cell>
          <cell r="G4626">
            <v>0</v>
          </cell>
          <cell r="H4626">
            <v>0</v>
          </cell>
          <cell r="I4626">
            <v>0</v>
          </cell>
          <cell r="J4626">
            <v>0</v>
          </cell>
          <cell r="K4626">
            <v>0</v>
          </cell>
          <cell r="L4626">
            <v>0.1091</v>
          </cell>
          <cell r="M4626" t="str">
            <v>SUBTOTAL $</v>
          </cell>
          <cell r="N4626">
            <v>0</v>
          </cell>
          <cell r="O4626">
            <v>56040</v>
          </cell>
          <cell r="P4626">
            <v>0</v>
          </cell>
          <cell r="Q4626">
            <v>0</v>
          </cell>
          <cell r="T4626">
            <v>0</v>
          </cell>
        </row>
        <row r="4627">
          <cell r="C4627" t="str">
            <v>IV. MANO DE OBRA</v>
          </cell>
          <cell r="D4627">
            <v>0</v>
          </cell>
          <cell r="E4627">
            <v>0</v>
          </cell>
          <cell r="F4627">
            <v>0</v>
          </cell>
          <cell r="G4627">
            <v>0</v>
          </cell>
          <cell r="H4627">
            <v>0</v>
          </cell>
          <cell r="I4627">
            <v>0</v>
          </cell>
          <cell r="J4627">
            <v>0</v>
          </cell>
          <cell r="K4627">
            <v>0</v>
          </cell>
          <cell r="L4627">
            <v>0</v>
          </cell>
          <cell r="M4627">
            <v>0</v>
          </cell>
          <cell r="N4627">
            <v>0</v>
          </cell>
          <cell r="O4627">
            <v>0</v>
          </cell>
          <cell r="P4627">
            <v>0</v>
          </cell>
          <cell r="Q4627">
            <v>0</v>
          </cell>
          <cell r="T4627">
            <v>0</v>
          </cell>
        </row>
        <row r="4628">
          <cell r="C4628">
            <v>0</v>
          </cell>
          <cell r="D4628">
            <v>0</v>
          </cell>
          <cell r="E4628">
            <v>0</v>
          </cell>
          <cell r="F4628">
            <v>0</v>
          </cell>
          <cell r="G4628">
            <v>0</v>
          </cell>
          <cell r="H4628">
            <v>0</v>
          </cell>
          <cell r="I4628">
            <v>0</v>
          </cell>
          <cell r="J4628">
            <v>0</v>
          </cell>
          <cell r="K4628">
            <v>0</v>
          </cell>
          <cell r="L4628">
            <v>0</v>
          </cell>
          <cell r="M4628">
            <v>0</v>
          </cell>
          <cell r="N4628">
            <v>0</v>
          </cell>
          <cell r="O4628">
            <v>0</v>
          </cell>
          <cell r="P4628">
            <v>0</v>
          </cell>
          <cell r="Q4628">
            <v>0</v>
          </cell>
          <cell r="T4628">
            <v>0</v>
          </cell>
        </row>
        <row r="4629">
          <cell r="C4629" t="str">
            <v>TRABAJADOR</v>
          </cell>
          <cell r="D4629">
            <v>0</v>
          </cell>
          <cell r="E4629">
            <v>0</v>
          </cell>
          <cell r="F4629">
            <v>0</v>
          </cell>
          <cell r="G4629">
            <v>0</v>
          </cell>
          <cell r="H4629">
            <v>0</v>
          </cell>
          <cell r="I4629" t="str">
            <v>CANTIDAD</v>
          </cell>
          <cell r="J4629" t="str">
            <v>JORNAL</v>
          </cell>
          <cell r="K4629" t="str">
            <v>PRESTACIONES</v>
          </cell>
          <cell r="L4629" t="str">
            <v>JORNAL TOTAL</v>
          </cell>
          <cell r="M4629" t="str">
            <v>RENDIMIENTO</v>
          </cell>
          <cell r="N4629">
            <v>0</v>
          </cell>
          <cell r="O4629" t="str">
            <v>Vr. UNITARIO</v>
          </cell>
          <cell r="P4629">
            <v>0</v>
          </cell>
          <cell r="Q4629">
            <v>0</v>
          </cell>
          <cell r="R4629">
            <v>0</v>
          </cell>
          <cell r="T4629">
            <v>0</v>
          </cell>
        </row>
        <row r="4630">
          <cell r="C4630" t="str">
            <v>Oficial</v>
          </cell>
          <cell r="D4630">
            <v>0</v>
          </cell>
          <cell r="E4630">
            <v>0</v>
          </cell>
          <cell r="F4630">
            <v>0</v>
          </cell>
          <cell r="G4630">
            <v>0</v>
          </cell>
          <cell r="H4630">
            <v>0</v>
          </cell>
          <cell r="I4630">
            <v>1</v>
          </cell>
          <cell r="J4630">
            <v>88160</v>
          </cell>
          <cell r="K4630">
            <v>1.6933</v>
          </cell>
          <cell r="L4630">
            <v>149281</v>
          </cell>
          <cell r="M4630">
            <v>8</v>
          </cell>
          <cell r="N4630">
            <v>0</v>
          </cell>
          <cell r="O4630">
            <v>18660</v>
          </cell>
          <cell r="P4630">
            <v>0</v>
          </cell>
          <cell r="Q4630">
            <v>0</v>
          </cell>
          <cell r="R4630">
            <v>0.25</v>
          </cell>
          <cell r="T4630" t="str">
            <v>Oficial</v>
          </cell>
        </row>
        <row r="4631">
          <cell r="C4631" t="str">
            <v>Ayudante Entendido</v>
          </cell>
          <cell r="D4631">
            <v>0</v>
          </cell>
          <cell r="E4631">
            <v>0</v>
          </cell>
          <cell r="F4631">
            <v>0</v>
          </cell>
          <cell r="G4631">
            <v>0</v>
          </cell>
          <cell r="H4631">
            <v>0</v>
          </cell>
          <cell r="I4631">
            <v>1</v>
          </cell>
          <cell r="J4631">
            <v>60367</v>
          </cell>
          <cell r="K4631">
            <v>1.7181</v>
          </cell>
          <cell r="L4631">
            <v>103717</v>
          </cell>
          <cell r="M4631">
            <v>8</v>
          </cell>
          <cell r="N4631">
            <v>0</v>
          </cell>
          <cell r="O4631">
            <v>12965</v>
          </cell>
          <cell r="P4631">
            <v>0</v>
          </cell>
          <cell r="Q4631">
            <v>0</v>
          </cell>
          <cell r="R4631">
            <v>0.25</v>
          </cell>
          <cell r="T4631" t="str">
            <v>Ayudante Entendido</v>
          </cell>
        </row>
        <row r="4632">
          <cell r="C4632">
            <v>0</v>
          </cell>
          <cell r="D4632">
            <v>0</v>
          </cell>
          <cell r="E4632">
            <v>0</v>
          </cell>
          <cell r="F4632">
            <v>0</v>
          </cell>
          <cell r="G4632">
            <v>0</v>
          </cell>
          <cell r="H4632">
            <v>0</v>
          </cell>
          <cell r="I4632">
            <v>0</v>
          </cell>
          <cell r="J4632">
            <v>0</v>
          </cell>
          <cell r="K4632">
            <v>0</v>
          </cell>
          <cell r="L4632">
            <v>0</v>
          </cell>
          <cell r="M4632">
            <v>0</v>
          </cell>
          <cell r="N4632">
            <v>0</v>
          </cell>
          <cell r="O4632">
            <v>0</v>
          </cell>
          <cell r="P4632">
            <v>0</v>
          </cell>
          <cell r="Q4632">
            <v>0</v>
          </cell>
          <cell r="R4632">
            <v>0</v>
          </cell>
          <cell r="T4632">
            <v>0</v>
          </cell>
        </row>
        <row r="4633">
          <cell r="C4633">
            <v>0</v>
          </cell>
          <cell r="D4633">
            <v>0</v>
          </cell>
          <cell r="E4633">
            <v>0</v>
          </cell>
          <cell r="F4633">
            <v>0</v>
          </cell>
          <cell r="G4633">
            <v>0</v>
          </cell>
          <cell r="H4633">
            <v>0</v>
          </cell>
          <cell r="I4633">
            <v>0</v>
          </cell>
          <cell r="J4633">
            <v>0</v>
          </cell>
          <cell r="K4633">
            <v>0</v>
          </cell>
          <cell r="L4633">
            <v>6.1600000000000002E-2</v>
          </cell>
          <cell r="M4633" t="str">
            <v>SUBTOTAL $</v>
          </cell>
          <cell r="N4633">
            <v>0</v>
          </cell>
          <cell r="O4633">
            <v>31625</v>
          </cell>
          <cell r="P4633">
            <v>0</v>
          </cell>
          <cell r="Q4633">
            <v>0</v>
          </cell>
          <cell r="T4633">
            <v>0</v>
          </cell>
        </row>
        <row r="4634">
          <cell r="C4634">
            <v>0</v>
          </cell>
          <cell r="D4634">
            <v>0</v>
          </cell>
          <cell r="E4634">
            <v>0</v>
          </cell>
          <cell r="F4634">
            <v>0</v>
          </cell>
          <cell r="G4634">
            <v>0</v>
          </cell>
          <cell r="H4634">
            <v>0</v>
          </cell>
          <cell r="I4634">
            <v>0</v>
          </cell>
          <cell r="J4634">
            <v>0</v>
          </cell>
          <cell r="K4634">
            <v>0</v>
          </cell>
          <cell r="L4634">
            <v>0</v>
          </cell>
          <cell r="M4634">
            <v>0</v>
          </cell>
          <cell r="N4634">
            <v>0</v>
          </cell>
          <cell r="O4634">
            <v>0</v>
          </cell>
          <cell r="P4634">
            <v>0</v>
          </cell>
          <cell r="Q4634">
            <v>0</v>
          </cell>
        </row>
        <row r="4635">
          <cell r="C4635" t="str">
            <v>TOTAL COSTO DIRECTO $</v>
          </cell>
          <cell r="D4635">
            <v>0</v>
          </cell>
          <cell r="E4635">
            <v>0</v>
          </cell>
          <cell r="F4635">
            <v>0</v>
          </cell>
          <cell r="G4635">
            <v>0</v>
          </cell>
          <cell r="H4635">
            <v>0</v>
          </cell>
          <cell r="I4635">
            <v>0</v>
          </cell>
          <cell r="J4635">
            <v>0</v>
          </cell>
          <cell r="K4635">
            <v>0</v>
          </cell>
          <cell r="L4635">
            <v>0</v>
          </cell>
          <cell r="M4635">
            <v>0</v>
          </cell>
          <cell r="N4635">
            <v>0</v>
          </cell>
          <cell r="O4635">
            <v>513722</v>
          </cell>
          <cell r="P4635">
            <v>0</v>
          </cell>
          <cell r="Q4635">
            <v>0</v>
          </cell>
        </row>
        <row r="4636">
          <cell r="C4636" t="str">
            <v>V. COSTOS INDIRECTOS</v>
          </cell>
          <cell r="D4636">
            <v>0</v>
          </cell>
          <cell r="E4636">
            <v>0</v>
          </cell>
          <cell r="F4636">
            <v>0</v>
          </cell>
          <cell r="G4636">
            <v>0</v>
          </cell>
          <cell r="H4636">
            <v>0</v>
          </cell>
          <cell r="I4636">
            <v>0</v>
          </cell>
          <cell r="J4636">
            <v>0</v>
          </cell>
          <cell r="K4636">
            <v>0</v>
          </cell>
          <cell r="L4636">
            <v>0</v>
          </cell>
          <cell r="M4636">
            <v>0</v>
          </cell>
          <cell r="N4636">
            <v>0</v>
          </cell>
          <cell r="O4636">
            <v>0</v>
          </cell>
          <cell r="P4636">
            <v>0</v>
          </cell>
          <cell r="Q4636">
            <v>0</v>
          </cell>
        </row>
        <row r="4637">
          <cell r="C4637">
            <v>0</v>
          </cell>
          <cell r="D4637">
            <v>0</v>
          </cell>
          <cell r="E4637">
            <v>0</v>
          </cell>
          <cell r="F4637">
            <v>0</v>
          </cell>
          <cell r="G4637">
            <v>0</v>
          </cell>
          <cell r="H4637">
            <v>0</v>
          </cell>
          <cell r="I4637">
            <v>0</v>
          </cell>
          <cell r="J4637">
            <v>0</v>
          </cell>
          <cell r="K4637">
            <v>0</v>
          </cell>
          <cell r="L4637">
            <v>0</v>
          </cell>
          <cell r="M4637">
            <v>0</v>
          </cell>
          <cell r="N4637">
            <v>0</v>
          </cell>
          <cell r="O4637">
            <v>0</v>
          </cell>
          <cell r="P4637">
            <v>0</v>
          </cell>
          <cell r="Q4637">
            <v>0</v>
          </cell>
        </row>
        <row r="4638">
          <cell r="C4638" t="str">
            <v>Descripción</v>
          </cell>
          <cell r="D4638">
            <v>0</v>
          </cell>
          <cell r="E4638">
            <v>0</v>
          </cell>
          <cell r="F4638">
            <v>0</v>
          </cell>
          <cell r="G4638">
            <v>0</v>
          </cell>
          <cell r="H4638">
            <v>0</v>
          </cell>
          <cell r="I4638">
            <v>0</v>
          </cell>
          <cell r="J4638">
            <v>0</v>
          </cell>
          <cell r="K4638">
            <v>0</v>
          </cell>
          <cell r="L4638" t="str">
            <v>Porcentaje</v>
          </cell>
          <cell r="M4638" t="str">
            <v>Valor Total</v>
          </cell>
          <cell r="N4638">
            <v>0</v>
          </cell>
          <cell r="O4638">
            <v>0</v>
          </cell>
          <cell r="P4638">
            <v>0</v>
          </cell>
          <cell r="Q4638">
            <v>0</v>
          </cell>
        </row>
        <row r="4639">
          <cell r="C4639" t="str">
            <v>ADMINISTRACION</v>
          </cell>
          <cell r="D4639">
            <v>0</v>
          </cell>
          <cell r="E4639">
            <v>0</v>
          </cell>
          <cell r="F4639">
            <v>0</v>
          </cell>
          <cell r="G4639">
            <v>0</v>
          </cell>
          <cell r="H4639">
            <v>0</v>
          </cell>
          <cell r="I4639">
            <v>0</v>
          </cell>
          <cell r="J4639">
            <v>0</v>
          </cell>
          <cell r="K4639">
            <v>0</v>
          </cell>
          <cell r="L4639">
            <v>0.23930000000000001</v>
          </cell>
          <cell r="M4639">
            <v>122934</v>
          </cell>
          <cell r="N4639">
            <v>0</v>
          </cell>
          <cell r="O4639">
            <v>0</v>
          </cell>
          <cell r="P4639">
            <v>0</v>
          </cell>
          <cell r="Q4639">
            <v>0</v>
          </cell>
        </row>
        <row r="4640">
          <cell r="C4640" t="str">
            <v xml:space="preserve">IMPREVISTOS </v>
          </cell>
          <cell r="D4640">
            <v>0</v>
          </cell>
          <cell r="E4640">
            <v>0</v>
          </cell>
          <cell r="F4640">
            <v>0</v>
          </cell>
          <cell r="G4640">
            <v>0</v>
          </cell>
          <cell r="H4640">
            <v>0</v>
          </cell>
          <cell r="I4640">
            <v>0</v>
          </cell>
          <cell r="J4640">
            <v>0</v>
          </cell>
          <cell r="K4640">
            <v>0</v>
          </cell>
          <cell r="L4640">
            <v>0</v>
          </cell>
          <cell r="M4640">
            <v>0</v>
          </cell>
          <cell r="N4640">
            <v>0</v>
          </cell>
          <cell r="O4640">
            <v>0</v>
          </cell>
          <cell r="P4640">
            <v>0</v>
          </cell>
          <cell r="Q4640">
            <v>0</v>
          </cell>
        </row>
        <row r="4641">
          <cell r="C4641" t="str">
            <v>UTILIDAD</v>
          </cell>
          <cell r="D4641">
            <v>0</v>
          </cell>
          <cell r="E4641">
            <v>0</v>
          </cell>
          <cell r="F4641">
            <v>0</v>
          </cell>
          <cell r="G4641">
            <v>0</v>
          </cell>
          <cell r="H4641">
            <v>0</v>
          </cell>
          <cell r="I4641">
            <v>0</v>
          </cell>
          <cell r="J4641">
            <v>0</v>
          </cell>
          <cell r="K4641">
            <v>0</v>
          </cell>
          <cell r="L4641">
            <v>0.05</v>
          </cell>
          <cell r="M4641">
            <v>25686</v>
          </cell>
          <cell r="N4641">
            <v>0</v>
          </cell>
          <cell r="O4641">
            <v>0</v>
          </cell>
          <cell r="P4641">
            <v>0</v>
          </cell>
          <cell r="Q4641">
            <v>0</v>
          </cell>
        </row>
        <row r="4642">
          <cell r="C4642" t="str">
            <v>SUBTOTAL $</v>
          </cell>
          <cell r="D4642">
            <v>0</v>
          </cell>
          <cell r="E4642">
            <v>0</v>
          </cell>
          <cell r="F4642">
            <v>0</v>
          </cell>
          <cell r="G4642">
            <v>0</v>
          </cell>
          <cell r="H4642">
            <v>0</v>
          </cell>
          <cell r="I4642">
            <v>0</v>
          </cell>
          <cell r="J4642">
            <v>0</v>
          </cell>
          <cell r="K4642">
            <v>0</v>
          </cell>
          <cell r="L4642">
            <v>0</v>
          </cell>
          <cell r="M4642">
            <v>0</v>
          </cell>
          <cell r="N4642">
            <v>0</v>
          </cell>
          <cell r="O4642">
            <v>148620</v>
          </cell>
          <cell r="P4642">
            <v>0</v>
          </cell>
          <cell r="Q4642">
            <v>0</v>
          </cell>
        </row>
        <row r="4643">
          <cell r="C4643">
            <v>0</v>
          </cell>
          <cell r="D4643">
            <v>0</v>
          </cell>
          <cell r="E4643">
            <v>0</v>
          </cell>
          <cell r="F4643">
            <v>0</v>
          </cell>
          <cell r="G4643">
            <v>0</v>
          </cell>
          <cell r="H4643">
            <v>0</v>
          </cell>
          <cell r="I4643">
            <v>0</v>
          </cell>
          <cell r="J4643">
            <v>0</v>
          </cell>
          <cell r="K4643">
            <v>0</v>
          </cell>
          <cell r="L4643">
            <v>0</v>
          </cell>
          <cell r="M4643">
            <v>0</v>
          </cell>
          <cell r="N4643">
            <v>0</v>
          </cell>
          <cell r="O4643">
            <v>0</v>
          </cell>
          <cell r="P4643">
            <v>0</v>
          </cell>
          <cell r="Q4643">
            <v>0</v>
          </cell>
        </row>
        <row r="4644">
          <cell r="C4644" t="str">
            <v>Precio Unitario Total Aproximado al peso $</v>
          </cell>
          <cell r="D4644">
            <v>0</v>
          </cell>
          <cell r="E4644">
            <v>0</v>
          </cell>
          <cell r="F4644">
            <v>0</v>
          </cell>
          <cell r="G4644">
            <v>0</v>
          </cell>
          <cell r="H4644">
            <v>0</v>
          </cell>
          <cell r="I4644">
            <v>0</v>
          </cell>
          <cell r="J4644">
            <v>0</v>
          </cell>
          <cell r="K4644">
            <v>0</v>
          </cell>
          <cell r="L4644">
            <v>0</v>
          </cell>
          <cell r="M4644">
            <v>0</v>
          </cell>
          <cell r="N4644">
            <v>0</v>
          </cell>
          <cell r="O4644">
            <v>662342</v>
          </cell>
          <cell r="P4644">
            <v>0</v>
          </cell>
          <cell r="Q4644">
            <v>0</v>
          </cell>
        </row>
        <row r="4645">
          <cell r="C4645">
            <v>0</v>
          </cell>
          <cell r="D4645">
            <v>0</v>
          </cell>
          <cell r="E4645">
            <v>0</v>
          </cell>
          <cell r="F4645">
            <v>0</v>
          </cell>
          <cell r="G4645">
            <v>0</v>
          </cell>
          <cell r="H4645">
            <v>0</v>
          </cell>
          <cell r="I4645">
            <v>0</v>
          </cell>
          <cell r="J4645">
            <v>0</v>
          </cell>
          <cell r="K4645">
            <v>0</v>
          </cell>
          <cell r="L4645">
            <v>0</v>
          </cell>
          <cell r="M4645">
            <v>0</v>
          </cell>
          <cell r="N4645">
            <v>0</v>
          </cell>
          <cell r="O4645">
            <v>0</v>
          </cell>
          <cell r="P4645">
            <v>0</v>
          </cell>
          <cell r="Q4645">
            <v>0</v>
          </cell>
        </row>
        <row r="4646">
          <cell r="C4646">
            <v>0</v>
          </cell>
          <cell r="D4646">
            <v>0</v>
          </cell>
          <cell r="E4646">
            <v>0</v>
          </cell>
          <cell r="F4646">
            <v>0</v>
          </cell>
          <cell r="G4646">
            <v>0</v>
          </cell>
          <cell r="H4646">
            <v>0</v>
          </cell>
          <cell r="I4646">
            <v>0</v>
          </cell>
          <cell r="J4646">
            <v>0</v>
          </cell>
          <cell r="K4646">
            <v>0</v>
          </cell>
          <cell r="L4646">
            <v>0</v>
          </cell>
          <cell r="M4646">
            <v>0</v>
          </cell>
          <cell r="N4646">
            <v>0</v>
          </cell>
          <cell r="O4646">
            <v>0</v>
          </cell>
          <cell r="P4646">
            <v>0</v>
          </cell>
          <cell r="Q4646">
            <v>0</v>
          </cell>
        </row>
        <row r="4647">
          <cell r="C4647">
            <v>0</v>
          </cell>
          <cell r="D4647">
            <v>0</v>
          </cell>
          <cell r="E4647">
            <v>0</v>
          </cell>
          <cell r="F4647">
            <v>0</v>
          </cell>
          <cell r="G4647">
            <v>0</v>
          </cell>
          <cell r="H4647" t="str">
            <v>Firma</v>
          </cell>
          <cell r="I4647">
            <v>0</v>
          </cell>
          <cell r="J4647">
            <v>0</v>
          </cell>
          <cell r="K4647">
            <v>0</v>
          </cell>
          <cell r="L4647">
            <v>0</v>
          </cell>
          <cell r="M4647">
            <v>0</v>
          </cell>
          <cell r="N4647">
            <v>0</v>
          </cell>
          <cell r="O4647">
            <v>0</v>
          </cell>
          <cell r="P4647">
            <v>0</v>
          </cell>
          <cell r="Q4647">
            <v>0</v>
          </cell>
        </row>
        <row r="4648">
          <cell r="C4648">
            <v>0</v>
          </cell>
          <cell r="D4648">
            <v>0</v>
          </cell>
          <cell r="E4648">
            <v>0</v>
          </cell>
          <cell r="F4648">
            <v>0</v>
          </cell>
          <cell r="G4648">
            <v>0</v>
          </cell>
          <cell r="H4648" t="str">
            <v>Nombre:</v>
          </cell>
          <cell r="I4648">
            <v>0</v>
          </cell>
          <cell r="J4648">
            <v>0</v>
          </cell>
          <cell r="K4648">
            <v>0</v>
          </cell>
          <cell r="L4648">
            <v>0</v>
          </cell>
          <cell r="M4648">
            <v>0</v>
          </cell>
          <cell r="N4648">
            <v>0</v>
          </cell>
          <cell r="O4648">
            <v>0</v>
          </cell>
          <cell r="P4648">
            <v>0</v>
          </cell>
          <cell r="Q4648">
            <v>0</v>
          </cell>
        </row>
        <row r="4649">
          <cell r="C4649">
            <v>0</v>
          </cell>
          <cell r="D4649">
            <v>0</v>
          </cell>
          <cell r="E4649">
            <v>0</v>
          </cell>
          <cell r="F4649">
            <v>0</v>
          </cell>
          <cell r="G4649">
            <v>0</v>
          </cell>
          <cell r="H4649" t="str">
            <v>Representante Legal del Contratista o su Apoderado</v>
          </cell>
          <cell r="I4649">
            <v>0</v>
          </cell>
          <cell r="J4649">
            <v>0</v>
          </cell>
          <cell r="K4649">
            <v>0</v>
          </cell>
          <cell r="L4649">
            <v>0</v>
          </cell>
          <cell r="M4649">
            <v>0</v>
          </cell>
          <cell r="N4649">
            <v>0</v>
          </cell>
          <cell r="O4649">
            <v>0</v>
          </cell>
          <cell r="P4649">
            <v>0</v>
          </cell>
          <cell r="Q4649">
            <v>0</v>
          </cell>
        </row>
        <row r="4650">
          <cell r="C4650">
            <v>0</v>
          </cell>
          <cell r="D4650">
            <v>0</v>
          </cell>
          <cell r="E4650">
            <v>0</v>
          </cell>
          <cell r="F4650">
            <v>0</v>
          </cell>
          <cell r="G4650">
            <v>0</v>
          </cell>
          <cell r="H4650" t="str">
            <v>Matricula No. :</v>
          </cell>
          <cell r="I4650">
            <v>0</v>
          </cell>
          <cell r="J4650">
            <v>0</v>
          </cell>
          <cell r="K4650">
            <v>0</v>
          </cell>
          <cell r="L4650">
            <v>0</v>
          </cell>
          <cell r="M4650">
            <v>0</v>
          </cell>
          <cell r="N4650">
            <v>0</v>
          </cell>
          <cell r="O4650">
            <v>0</v>
          </cell>
          <cell r="P4650">
            <v>0</v>
          </cell>
          <cell r="Q4650">
            <v>0</v>
          </cell>
        </row>
        <row r="4651">
          <cell r="C4651">
            <v>0</v>
          </cell>
          <cell r="D4651">
            <v>0</v>
          </cell>
          <cell r="E4651">
            <v>0</v>
          </cell>
          <cell r="F4651">
            <v>0</v>
          </cell>
          <cell r="G4651">
            <v>0</v>
          </cell>
          <cell r="H4651" t="str">
            <v xml:space="preserve"> </v>
          </cell>
          <cell r="I4651">
            <v>0</v>
          </cell>
          <cell r="J4651">
            <v>0</v>
          </cell>
          <cell r="K4651">
            <v>0</v>
          </cell>
          <cell r="L4651">
            <v>0</v>
          </cell>
          <cell r="M4651">
            <v>0</v>
          </cell>
          <cell r="N4651">
            <v>0</v>
          </cell>
          <cell r="O4651">
            <v>0</v>
          </cell>
          <cell r="P4651">
            <v>0</v>
          </cell>
          <cell r="Q4651">
            <v>0</v>
          </cell>
        </row>
        <row r="4652">
          <cell r="C4652" t="str">
            <v>OBSERVACIONES INTERVENTORÍA</v>
          </cell>
          <cell r="D4652">
            <v>0</v>
          </cell>
          <cell r="E4652">
            <v>0</v>
          </cell>
          <cell r="F4652">
            <v>0</v>
          </cell>
          <cell r="G4652">
            <v>0</v>
          </cell>
          <cell r="H4652">
            <v>0</v>
          </cell>
          <cell r="I4652">
            <v>0</v>
          </cell>
          <cell r="J4652">
            <v>0</v>
          </cell>
          <cell r="K4652">
            <v>0</v>
          </cell>
          <cell r="L4652">
            <v>0</v>
          </cell>
          <cell r="M4652">
            <v>0</v>
          </cell>
          <cell r="N4652">
            <v>0</v>
          </cell>
          <cell r="O4652">
            <v>0</v>
          </cell>
          <cell r="P4652">
            <v>0</v>
          </cell>
          <cell r="Q4652">
            <v>0</v>
          </cell>
        </row>
        <row r="4653">
          <cell r="C4653">
            <v>0</v>
          </cell>
          <cell r="D4653">
            <v>0</v>
          </cell>
          <cell r="E4653">
            <v>0</v>
          </cell>
          <cell r="F4653">
            <v>0</v>
          </cell>
          <cell r="G4653">
            <v>0</v>
          </cell>
          <cell r="H4653">
            <v>0</v>
          </cell>
          <cell r="I4653">
            <v>0</v>
          </cell>
          <cell r="J4653">
            <v>0</v>
          </cell>
          <cell r="K4653">
            <v>0</v>
          </cell>
          <cell r="L4653">
            <v>0</v>
          </cell>
          <cell r="M4653">
            <v>0</v>
          </cell>
          <cell r="N4653">
            <v>0</v>
          </cell>
          <cell r="O4653">
            <v>0</v>
          </cell>
          <cell r="P4653">
            <v>0</v>
          </cell>
          <cell r="Q4653">
            <v>0</v>
          </cell>
        </row>
        <row r="4654">
          <cell r="C4654">
            <v>0</v>
          </cell>
          <cell r="D4654">
            <v>0</v>
          </cell>
          <cell r="E4654">
            <v>0</v>
          </cell>
          <cell r="F4654">
            <v>0</v>
          </cell>
          <cell r="G4654">
            <v>0</v>
          </cell>
          <cell r="H4654">
            <v>0</v>
          </cell>
          <cell r="I4654">
            <v>0</v>
          </cell>
          <cell r="J4654">
            <v>0</v>
          </cell>
          <cell r="K4654">
            <v>0</v>
          </cell>
          <cell r="L4654">
            <v>0</v>
          </cell>
          <cell r="M4654">
            <v>0</v>
          </cell>
          <cell r="N4654">
            <v>0</v>
          </cell>
          <cell r="O4654">
            <v>0</v>
          </cell>
          <cell r="P4654">
            <v>0</v>
          </cell>
          <cell r="Q4654">
            <v>0</v>
          </cell>
        </row>
        <row r="4655">
          <cell r="C4655">
            <v>0</v>
          </cell>
          <cell r="D4655">
            <v>0</v>
          </cell>
          <cell r="E4655">
            <v>0</v>
          </cell>
          <cell r="F4655">
            <v>0</v>
          </cell>
          <cell r="G4655">
            <v>0</v>
          </cell>
          <cell r="H4655">
            <v>0</v>
          </cell>
          <cell r="I4655">
            <v>0</v>
          </cell>
          <cell r="J4655">
            <v>0</v>
          </cell>
          <cell r="K4655">
            <v>0</v>
          </cell>
          <cell r="L4655">
            <v>0</v>
          </cell>
          <cell r="M4655">
            <v>0</v>
          </cell>
          <cell r="N4655">
            <v>0</v>
          </cell>
          <cell r="O4655">
            <v>0</v>
          </cell>
          <cell r="P4655">
            <v>0</v>
          </cell>
          <cell r="Q4655">
            <v>0</v>
          </cell>
        </row>
        <row r="4656">
          <cell r="C4656" t="str">
            <v>APROBACIÓN POR INTERVENTORÍA</v>
          </cell>
          <cell r="D4656">
            <v>0</v>
          </cell>
          <cell r="E4656">
            <v>0</v>
          </cell>
          <cell r="F4656">
            <v>0</v>
          </cell>
          <cell r="G4656">
            <v>0</v>
          </cell>
          <cell r="H4656">
            <v>0</v>
          </cell>
          <cell r="I4656">
            <v>0</v>
          </cell>
          <cell r="J4656">
            <v>0</v>
          </cell>
          <cell r="K4656">
            <v>0</v>
          </cell>
          <cell r="L4656">
            <v>0</v>
          </cell>
          <cell r="M4656">
            <v>0</v>
          </cell>
          <cell r="N4656">
            <v>0</v>
          </cell>
          <cell r="O4656">
            <v>0</v>
          </cell>
          <cell r="P4656">
            <v>0</v>
          </cell>
          <cell r="Q4656">
            <v>0</v>
          </cell>
        </row>
        <row r="4657">
          <cell r="C4657"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4657">
            <v>0</v>
          </cell>
          <cell r="E4657">
            <v>0</v>
          </cell>
          <cell r="F4657">
            <v>0</v>
          </cell>
          <cell r="G4657">
            <v>0</v>
          </cell>
          <cell r="H4657">
            <v>0</v>
          </cell>
          <cell r="I4657">
            <v>0</v>
          </cell>
          <cell r="J4657">
            <v>0</v>
          </cell>
          <cell r="K4657">
            <v>0</v>
          </cell>
          <cell r="L4657">
            <v>0</v>
          </cell>
          <cell r="M4657">
            <v>0</v>
          </cell>
          <cell r="N4657">
            <v>0</v>
          </cell>
          <cell r="O4657">
            <v>0</v>
          </cell>
          <cell r="P4657">
            <v>0</v>
          </cell>
          <cell r="Q4657">
            <v>0</v>
          </cell>
        </row>
        <row r="4658">
          <cell r="C4658">
            <v>0</v>
          </cell>
          <cell r="D4658">
            <v>0</v>
          </cell>
          <cell r="E4658">
            <v>0</v>
          </cell>
          <cell r="F4658">
            <v>0</v>
          </cell>
          <cell r="G4658">
            <v>0</v>
          </cell>
          <cell r="H4658">
            <v>0</v>
          </cell>
          <cell r="I4658">
            <v>0</v>
          </cell>
          <cell r="J4658">
            <v>0</v>
          </cell>
          <cell r="K4658">
            <v>0</v>
          </cell>
          <cell r="L4658">
            <v>0</v>
          </cell>
          <cell r="M4658">
            <v>0</v>
          </cell>
          <cell r="N4658">
            <v>0</v>
          </cell>
          <cell r="O4658">
            <v>0</v>
          </cell>
          <cell r="P4658">
            <v>0</v>
          </cell>
          <cell r="Q4658">
            <v>0</v>
          </cell>
        </row>
        <row r="4659">
          <cell r="C4659"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4659">
            <v>0</v>
          </cell>
          <cell r="E4659">
            <v>0</v>
          </cell>
          <cell r="F4659">
            <v>0</v>
          </cell>
          <cell r="G4659">
            <v>0</v>
          </cell>
          <cell r="H4659">
            <v>0</v>
          </cell>
          <cell r="I4659">
            <v>0</v>
          </cell>
          <cell r="J4659">
            <v>0</v>
          </cell>
          <cell r="K4659">
            <v>0</v>
          </cell>
          <cell r="L4659">
            <v>0</v>
          </cell>
          <cell r="M4659">
            <v>0</v>
          </cell>
          <cell r="N4659">
            <v>0</v>
          </cell>
          <cell r="O4659">
            <v>0</v>
          </cell>
          <cell r="P4659">
            <v>0</v>
          </cell>
          <cell r="Q4659">
            <v>0</v>
          </cell>
        </row>
        <row r="4660">
          <cell r="C4660">
            <v>0</v>
          </cell>
          <cell r="D4660">
            <v>0</v>
          </cell>
          <cell r="E4660">
            <v>0</v>
          </cell>
          <cell r="F4660">
            <v>0</v>
          </cell>
          <cell r="G4660">
            <v>0</v>
          </cell>
          <cell r="H4660">
            <v>0</v>
          </cell>
          <cell r="I4660">
            <v>0</v>
          </cell>
          <cell r="J4660">
            <v>0</v>
          </cell>
          <cell r="K4660">
            <v>0</v>
          </cell>
          <cell r="L4660">
            <v>0</v>
          </cell>
          <cell r="M4660">
            <v>0</v>
          </cell>
          <cell r="N4660">
            <v>0</v>
          </cell>
          <cell r="O4660">
            <v>0</v>
          </cell>
          <cell r="P4660">
            <v>0</v>
          </cell>
          <cell r="Q4660">
            <v>0</v>
          </cell>
        </row>
        <row r="4661">
          <cell r="C4661">
            <v>0</v>
          </cell>
          <cell r="D4661">
            <v>0</v>
          </cell>
          <cell r="E4661">
            <v>0</v>
          </cell>
          <cell r="F4661">
            <v>0</v>
          </cell>
          <cell r="G4661">
            <v>0</v>
          </cell>
          <cell r="H4661">
            <v>0</v>
          </cell>
          <cell r="I4661">
            <v>0</v>
          </cell>
          <cell r="J4661">
            <v>0</v>
          </cell>
          <cell r="K4661">
            <v>0</v>
          </cell>
          <cell r="L4661">
            <v>0</v>
          </cell>
          <cell r="M4661">
            <v>0</v>
          </cell>
          <cell r="N4661">
            <v>0</v>
          </cell>
          <cell r="O4661">
            <v>0</v>
          </cell>
          <cell r="P4661">
            <v>0</v>
          </cell>
          <cell r="Q4661">
            <v>0</v>
          </cell>
        </row>
        <row r="4662">
          <cell r="C4662">
            <v>0</v>
          </cell>
          <cell r="D4662">
            <v>0</v>
          </cell>
          <cell r="E4662">
            <v>0</v>
          </cell>
          <cell r="F4662">
            <v>0</v>
          </cell>
          <cell r="G4662">
            <v>0</v>
          </cell>
          <cell r="H4662" t="str">
            <v>Firma</v>
          </cell>
          <cell r="I4662">
            <v>0</v>
          </cell>
          <cell r="J4662">
            <v>0</v>
          </cell>
          <cell r="K4662">
            <v>0</v>
          </cell>
          <cell r="L4662">
            <v>0</v>
          </cell>
          <cell r="M4662">
            <v>0</v>
          </cell>
          <cell r="N4662">
            <v>0</v>
          </cell>
          <cell r="O4662">
            <v>0</v>
          </cell>
          <cell r="P4662">
            <v>0</v>
          </cell>
          <cell r="Q4662">
            <v>0</v>
          </cell>
        </row>
        <row r="4663">
          <cell r="C4663">
            <v>0</v>
          </cell>
          <cell r="D4663">
            <v>0</v>
          </cell>
          <cell r="E4663">
            <v>0</v>
          </cell>
          <cell r="F4663">
            <v>0</v>
          </cell>
          <cell r="G4663">
            <v>0</v>
          </cell>
          <cell r="H4663" t="str">
            <v>Nombre:</v>
          </cell>
          <cell r="I4663">
            <v>0</v>
          </cell>
          <cell r="J4663">
            <v>0</v>
          </cell>
          <cell r="K4663">
            <v>0</v>
          </cell>
          <cell r="L4663">
            <v>0</v>
          </cell>
          <cell r="M4663">
            <v>0</v>
          </cell>
          <cell r="N4663">
            <v>0</v>
          </cell>
          <cell r="O4663">
            <v>0</v>
          </cell>
          <cell r="P4663">
            <v>0</v>
          </cell>
          <cell r="Q4663">
            <v>0</v>
          </cell>
        </row>
        <row r="4664">
          <cell r="C4664">
            <v>0</v>
          </cell>
          <cell r="D4664">
            <v>0</v>
          </cell>
          <cell r="E4664">
            <v>0</v>
          </cell>
          <cell r="F4664">
            <v>0</v>
          </cell>
          <cell r="G4664">
            <v>0</v>
          </cell>
          <cell r="H4664" t="str">
            <v>Representante Legal del Interventor o su Apoderado</v>
          </cell>
          <cell r="I4664">
            <v>0</v>
          </cell>
          <cell r="J4664">
            <v>0</v>
          </cell>
          <cell r="K4664">
            <v>0</v>
          </cell>
          <cell r="L4664">
            <v>0</v>
          </cell>
          <cell r="M4664">
            <v>0</v>
          </cell>
          <cell r="N4664">
            <v>0</v>
          </cell>
          <cell r="O4664">
            <v>0</v>
          </cell>
          <cell r="P4664">
            <v>0</v>
          </cell>
          <cell r="Q4664">
            <v>0</v>
          </cell>
        </row>
        <row r="4665">
          <cell r="C4665">
            <v>0</v>
          </cell>
          <cell r="D4665">
            <v>0</v>
          </cell>
          <cell r="E4665">
            <v>0</v>
          </cell>
          <cell r="F4665">
            <v>0</v>
          </cell>
          <cell r="G4665">
            <v>0</v>
          </cell>
          <cell r="H4665" t="str">
            <v>Matricula No. :</v>
          </cell>
          <cell r="I4665">
            <v>0</v>
          </cell>
          <cell r="J4665">
            <v>0</v>
          </cell>
          <cell r="K4665">
            <v>0</v>
          </cell>
          <cell r="L4665">
            <v>0</v>
          </cell>
          <cell r="M4665">
            <v>0</v>
          </cell>
          <cell r="N4665">
            <v>0</v>
          </cell>
          <cell r="O4665">
            <v>0</v>
          </cell>
          <cell r="P4665">
            <v>0</v>
          </cell>
          <cell r="Q4665">
            <v>0</v>
          </cell>
        </row>
        <row r="4666">
          <cell r="C4666">
            <v>0</v>
          </cell>
          <cell r="D4666">
            <v>0</v>
          </cell>
          <cell r="E4666">
            <v>0</v>
          </cell>
          <cell r="F4666">
            <v>0</v>
          </cell>
          <cell r="G4666">
            <v>0</v>
          </cell>
          <cell r="H4666">
            <v>0</v>
          </cell>
          <cell r="I4666">
            <v>0</v>
          </cell>
          <cell r="J4666">
            <v>0</v>
          </cell>
          <cell r="K4666">
            <v>0</v>
          </cell>
          <cell r="L4666">
            <v>0</v>
          </cell>
          <cell r="M4666">
            <v>0</v>
          </cell>
          <cell r="N4666">
            <v>0</v>
          </cell>
          <cell r="O4666">
            <v>0</v>
          </cell>
          <cell r="P4666">
            <v>0</v>
          </cell>
          <cell r="Q4666">
            <v>0</v>
          </cell>
        </row>
        <row r="4667">
          <cell r="C4667">
            <v>0</v>
          </cell>
          <cell r="D4667">
            <v>0</v>
          </cell>
          <cell r="E4667">
            <v>0</v>
          </cell>
          <cell r="F4667">
            <v>0</v>
          </cell>
          <cell r="G4667">
            <v>0</v>
          </cell>
          <cell r="H4667">
            <v>0</v>
          </cell>
          <cell r="I4667">
            <v>0</v>
          </cell>
          <cell r="J4667">
            <v>0</v>
          </cell>
          <cell r="K4667">
            <v>0</v>
          </cell>
          <cell r="L4667">
            <v>0</v>
          </cell>
          <cell r="M4667">
            <v>0</v>
          </cell>
          <cell r="N4667">
            <v>0</v>
          </cell>
          <cell r="O4667">
            <v>0</v>
          </cell>
          <cell r="P4667">
            <v>0</v>
          </cell>
          <cell r="Q4667">
            <v>0</v>
          </cell>
        </row>
        <row r="4669">
          <cell r="C4669">
            <v>0</v>
          </cell>
          <cell r="D4669">
            <v>0</v>
          </cell>
          <cell r="E4669">
            <v>0</v>
          </cell>
          <cell r="F4669">
            <v>0</v>
          </cell>
          <cell r="G4669">
            <v>0</v>
          </cell>
          <cell r="H4669">
            <v>0</v>
          </cell>
          <cell r="I4669">
            <v>0</v>
          </cell>
          <cell r="J4669">
            <v>0</v>
          </cell>
          <cell r="K4669">
            <v>0</v>
          </cell>
          <cell r="L4669">
            <v>0</v>
          </cell>
          <cell r="M4669">
            <v>0</v>
          </cell>
          <cell r="N4669">
            <v>0</v>
          </cell>
          <cell r="O4669">
            <v>0</v>
          </cell>
          <cell r="P4669">
            <v>0</v>
          </cell>
          <cell r="Q4669">
            <v>0</v>
          </cell>
        </row>
        <row r="4670">
          <cell r="C4670" t="str">
            <v>Formulario 1 - Propuesta económica  - Documento tipo de selección abreviada de menor cuantía - versión 2</v>
          </cell>
          <cell r="D4670">
            <v>0</v>
          </cell>
          <cell r="E4670">
            <v>0</v>
          </cell>
          <cell r="F4670">
            <v>0</v>
          </cell>
          <cell r="G4670">
            <v>0</v>
          </cell>
          <cell r="H4670">
            <v>0</v>
          </cell>
          <cell r="I4670">
            <v>0</v>
          </cell>
          <cell r="J4670">
            <v>0</v>
          </cell>
          <cell r="K4670">
            <v>0</v>
          </cell>
          <cell r="L4670">
            <v>0</v>
          </cell>
          <cell r="M4670">
            <v>0</v>
          </cell>
          <cell r="N4670">
            <v>0</v>
          </cell>
          <cell r="O4670">
            <v>0</v>
          </cell>
          <cell r="P4670">
            <v>0</v>
          </cell>
          <cell r="Q4670">
            <v>0</v>
          </cell>
        </row>
        <row r="4671">
          <cell r="C4671" t="str">
            <v>Código</v>
          </cell>
          <cell r="D4671" t="str">
            <v>CCE-EICP-FM-25</v>
          </cell>
          <cell r="E4671" t="str">
            <v>Versión</v>
          </cell>
          <cell r="F4671">
            <v>2</v>
          </cell>
          <cell r="G4671">
            <v>0</v>
          </cell>
          <cell r="H4671">
            <v>0</v>
          </cell>
          <cell r="I4671">
            <v>0</v>
          </cell>
          <cell r="J4671">
            <v>0</v>
          </cell>
          <cell r="K4671">
            <v>0</v>
          </cell>
          <cell r="L4671">
            <v>0</v>
          </cell>
          <cell r="M4671">
            <v>0</v>
          </cell>
          <cell r="N4671">
            <v>0</v>
          </cell>
          <cell r="O4671">
            <v>0</v>
          </cell>
          <cell r="P4671">
            <v>0</v>
          </cell>
          <cell r="Q4671">
            <v>0</v>
          </cell>
        </row>
        <row r="4672">
          <cell r="C4672">
            <v>0</v>
          </cell>
          <cell r="D4672">
            <v>0</v>
          </cell>
          <cell r="E4672">
            <v>0</v>
          </cell>
          <cell r="F4672">
            <v>0</v>
          </cell>
          <cell r="G4672">
            <v>0</v>
          </cell>
          <cell r="H4672">
            <v>0</v>
          </cell>
          <cell r="I4672">
            <v>0</v>
          </cell>
          <cell r="J4672">
            <v>0</v>
          </cell>
          <cell r="K4672">
            <v>0</v>
          </cell>
          <cell r="L4672">
            <v>0</v>
          </cell>
          <cell r="M4672">
            <v>0</v>
          </cell>
          <cell r="N4672">
            <v>0</v>
          </cell>
          <cell r="O4672">
            <v>0</v>
          </cell>
          <cell r="P4672">
            <v>0</v>
          </cell>
          <cell r="Q4672">
            <v>0</v>
          </cell>
        </row>
        <row r="4673">
          <cell r="C4673" t="str">
            <v>[La entidad podrá utilizar este formato para la presentación de los análisis de precios unitarios el contratista en la oportunidad prevista en el numeral 8.1. del Documento Base]</v>
          </cell>
          <cell r="D4673">
            <v>0</v>
          </cell>
          <cell r="E4673">
            <v>0</v>
          </cell>
          <cell r="F4673">
            <v>0</v>
          </cell>
          <cell r="G4673">
            <v>0</v>
          </cell>
          <cell r="H4673">
            <v>0</v>
          </cell>
          <cell r="I4673">
            <v>0</v>
          </cell>
          <cell r="J4673">
            <v>0</v>
          </cell>
          <cell r="K4673">
            <v>0</v>
          </cell>
          <cell r="L4673">
            <v>0</v>
          </cell>
          <cell r="M4673">
            <v>0</v>
          </cell>
          <cell r="N4673">
            <v>0</v>
          </cell>
          <cell r="O4673">
            <v>0</v>
          </cell>
          <cell r="P4673">
            <v>0</v>
          </cell>
          <cell r="Q4673">
            <v>0</v>
          </cell>
        </row>
        <row r="4674">
          <cell r="C4674">
            <v>0</v>
          </cell>
          <cell r="D4674">
            <v>0</v>
          </cell>
          <cell r="E4674">
            <v>0</v>
          </cell>
          <cell r="F4674">
            <v>0</v>
          </cell>
          <cell r="G4674">
            <v>0</v>
          </cell>
          <cell r="H4674">
            <v>0</v>
          </cell>
          <cell r="I4674">
            <v>0</v>
          </cell>
          <cell r="J4674">
            <v>0</v>
          </cell>
          <cell r="K4674">
            <v>0</v>
          </cell>
          <cell r="L4674">
            <v>0</v>
          </cell>
          <cell r="M4674">
            <v>0</v>
          </cell>
          <cell r="N4674">
            <v>0</v>
          </cell>
          <cell r="O4674">
            <v>0</v>
          </cell>
          <cell r="P4674">
            <v>0</v>
          </cell>
          <cell r="Q4674">
            <v>0</v>
          </cell>
        </row>
        <row r="4675">
          <cell r="C4675">
            <v>0</v>
          </cell>
          <cell r="D4675">
            <v>0</v>
          </cell>
          <cell r="E4675">
            <v>0</v>
          </cell>
          <cell r="F4675">
            <v>0</v>
          </cell>
          <cell r="G4675">
            <v>0</v>
          </cell>
          <cell r="H4675">
            <v>0</v>
          </cell>
          <cell r="I4675">
            <v>0</v>
          </cell>
          <cell r="J4675">
            <v>0</v>
          </cell>
          <cell r="K4675">
            <v>0</v>
          </cell>
          <cell r="L4675">
            <v>0</v>
          </cell>
          <cell r="M4675">
            <v>0</v>
          </cell>
          <cell r="N4675">
            <v>0</v>
          </cell>
          <cell r="O4675">
            <v>0</v>
          </cell>
          <cell r="P4675">
            <v>0</v>
          </cell>
          <cell r="Q4675">
            <v>0</v>
          </cell>
        </row>
        <row r="4676">
          <cell r="C4676">
            <v>0</v>
          </cell>
          <cell r="D4676" t="str">
            <v>MUNICIPIO DE CONCORDIA, ANTIOQUIA</v>
          </cell>
          <cell r="E4676">
            <v>0</v>
          </cell>
          <cell r="F4676">
            <v>0</v>
          </cell>
          <cell r="G4676">
            <v>0</v>
          </cell>
          <cell r="H4676">
            <v>0</v>
          </cell>
          <cell r="I4676">
            <v>0</v>
          </cell>
          <cell r="J4676">
            <v>0</v>
          </cell>
          <cell r="K4676">
            <v>0</v>
          </cell>
          <cell r="L4676">
            <v>0</v>
          </cell>
          <cell r="M4676">
            <v>0</v>
          </cell>
          <cell r="N4676">
            <v>0</v>
          </cell>
          <cell r="O4676">
            <v>0</v>
          </cell>
          <cell r="P4676">
            <v>0</v>
          </cell>
          <cell r="Q4676">
            <v>0</v>
          </cell>
        </row>
        <row r="4677">
          <cell r="C4677">
            <v>0</v>
          </cell>
          <cell r="D4677">
            <v>0</v>
          </cell>
          <cell r="E4677">
            <v>0</v>
          </cell>
          <cell r="F4677">
            <v>0</v>
          </cell>
          <cell r="G4677">
            <v>0</v>
          </cell>
          <cell r="H4677">
            <v>0</v>
          </cell>
          <cell r="I4677">
            <v>0</v>
          </cell>
          <cell r="J4677">
            <v>0</v>
          </cell>
          <cell r="K4677">
            <v>0</v>
          </cell>
          <cell r="L4677" t="str">
            <v>VERSIÓN</v>
          </cell>
          <cell r="M4677">
            <v>0</v>
          </cell>
          <cell r="N4677">
            <v>0</v>
          </cell>
          <cell r="O4677">
            <v>0</v>
          </cell>
          <cell r="P4677">
            <v>0</v>
          </cell>
          <cell r="Q4677">
            <v>0</v>
          </cell>
        </row>
        <row r="4678">
          <cell r="C4678">
            <v>0</v>
          </cell>
          <cell r="D4678" t="str">
            <v xml:space="preserve">[NÚMERO DEL PROCESO] </v>
          </cell>
          <cell r="E4678">
            <v>0</v>
          </cell>
          <cell r="F4678">
            <v>0</v>
          </cell>
          <cell r="G4678">
            <v>0</v>
          </cell>
          <cell r="H4678">
            <v>0</v>
          </cell>
          <cell r="I4678">
            <v>0</v>
          </cell>
          <cell r="J4678">
            <v>0</v>
          </cell>
          <cell r="K4678">
            <v>0</v>
          </cell>
          <cell r="L4678">
            <v>0</v>
          </cell>
          <cell r="M4678">
            <v>0</v>
          </cell>
          <cell r="N4678">
            <v>0</v>
          </cell>
          <cell r="O4678">
            <v>0</v>
          </cell>
          <cell r="P4678">
            <v>0</v>
          </cell>
          <cell r="Q4678">
            <v>0</v>
          </cell>
        </row>
        <row r="4679">
          <cell r="C4679">
            <v>0</v>
          </cell>
          <cell r="D4679">
            <v>0</v>
          </cell>
          <cell r="E4679">
            <v>0</v>
          </cell>
          <cell r="F4679">
            <v>0</v>
          </cell>
          <cell r="G4679">
            <v>0</v>
          </cell>
          <cell r="H4679">
            <v>0</v>
          </cell>
          <cell r="I4679">
            <v>0</v>
          </cell>
          <cell r="J4679">
            <v>0</v>
          </cell>
          <cell r="K4679">
            <v>0</v>
          </cell>
          <cell r="L4679" t="str">
            <v>PÁGINA</v>
          </cell>
          <cell r="M4679">
            <v>1</v>
          </cell>
          <cell r="N4679" t="str">
            <v>DE</v>
          </cell>
          <cell r="O4679">
            <v>1</v>
          </cell>
          <cell r="P4679">
            <v>0</v>
          </cell>
          <cell r="Q4679">
            <v>0</v>
          </cell>
        </row>
        <row r="4680">
          <cell r="C4680">
            <v>0</v>
          </cell>
          <cell r="D4680" t="str">
            <v xml:space="preserve">ANALISIS DE PRECIOS UNITARIOS </v>
          </cell>
          <cell r="E4680">
            <v>0</v>
          </cell>
          <cell r="F4680">
            <v>0</v>
          </cell>
          <cell r="G4680">
            <v>0</v>
          </cell>
          <cell r="H4680">
            <v>0</v>
          </cell>
          <cell r="I4680">
            <v>0</v>
          </cell>
          <cell r="J4680">
            <v>0</v>
          </cell>
          <cell r="K4680">
            <v>0</v>
          </cell>
          <cell r="L4680">
            <v>0</v>
          </cell>
          <cell r="M4680">
            <v>0</v>
          </cell>
          <cell r="N4680">
            <v>0</v>
          </cell>
          <cell r="O4680">
            <v>0</v>
          </cell>
          <cell r="P4680">
            <v>0</v>
          </cell>
          <cell r="Q4680">
            <v>0</v>
          </cell>
        </row>
        <row r="4681">
          <cell r="C4681">
            <v>0</v>
          </cell>
          <cell r="D4681">
            <v>0</v>
          </cell>
          <cell r="E4681">
            <v>0</v>
          </cell>
          <cell r="F4681">
            <v>0</v>
          </cell>
          <cell r="G4681">
            <v>0</v>
          </cell>
          <cell r="H4681">
            <v>0</v>
          </cell>
          <cell r="I4681">
            <v>0</v>
          </cell>
          <cell r="J4681">
            <v>0</v>
          </cell>
          <cell r="K4681">
            <v>0</v>
          </cell>
          <cell r="L4681">
            <v>0</v>
          </cell>
          <cell r="M4681">
            <v>0</v>
          </cell>
          <cell r="N4681">
            <v>0</v>
          </cell>
          <cell r="O4681">
            <v>0</v>
          </cell>
          <cell r="P4681">
            <v>0</v>
          </cell>
          <cell r="Q4681">
            <v>0</v>
          </cell>
        </row>
        <row r="4682">
          <cell r="C4682">
            <v>0</v>
          </cell>
          <cell r="D4682">
            <v>0</v>
          </cell>
          <cell r="E4682">
            <v>0</v>
          </cell>
          <cell r="F4682">
            <v>0</v>
          </cell>
          <cell r="G4682">
            <v>0</v>
          </cell>
          <cell r="H4682">
            <v>0</v>
          </cell>
          <cell r="I4682">
            <v>0</v>
          </cell>
          <cell r="J4682">
            <v>0</v>
          </cell>
          <cell r="K4682">
            <v>0</v>
          </cell>
          <cell r="L4682" t="str">
            <v>FECHA</v>
          </cell>
          <cell r="M4682" t="str">
            <v>DD</v>
          </cell>
          <cell r="N4682" t="str">
            <v>MM</v>
          </cell>
          <cell r="O4682" t="str">
            <v>AA</v>
          </cell>
          <cell r="P4682">
            <v>0</v>
          </cell>
          <cell r="Q4682">
            <v>0</v>
          </cell>
        </row>
        <row r="4683">
          <cell r="C4683">
            <v>0</v>
          </cell>
          <cell r="D4683">
            <v>0</v>
          </cell>
          <cell r="E4683">
            <v>0</v>
          </cell>
          <cell r="F4683">
            <v>0</v>
          </cell>
          <cell r="G4683">
            <v>0</v>
          </cell>
          <cell r="H4683">
            <v>0</v>
          </cell>
          <cell r="I4683">
            <v>0</v>
          </cell>
          <cell r="J4683">
            <v>0</v>
          </cell>
          <cell r="K4683">
            <v>0</v>
          </cell>
          <cell r="L4683">
            <v>0</v>
          </cell>
          <cell r="M4683">
            <v>8</v>
          </cell>
          <cell r="N4683">
            <v>5</v>
          </cell>
          <cell r="O4683">
            <v>2023</v>
          </cell>
          <cell r="P4683">
            <v>0</v>
          </cell>
          <cell r="Q4683">
            <v>0</v>
          </cell>
        </row>
        <row r="4684">
          <cell r="C4684" t="str">
            <v>ITEMS DE LA PROPUESTA ECONÓMICA</v>
          </cell>
          <cell r="D4684">
            <v>0</v>
          </cell>
          <cell r="E4684">
            <v>0</v>
          </cell>
          <cell r="F4684">
            <v>0</v>
          </cell>
          <cell r="G4684">
            <v>0</v>
          </cell>
          <cell r="H4684">
            <v>0</v>
          </cell>
          <cell r="I4684" t="str">
            <v>ITEMS NO PREVISTOS</v>
          </cell>
          <cell r="J4684">
            <v>0</v>
          </cell>
          <cell r="K4684">
            <v>0</v>
          </cell>
          <cell r="L4684">
            <v>0</v>
          </cell>
          <cell r="M4684">
            <v>0</v>
          </cell>
          <cell r="N4684">
            <v>0</v>
          </cell>
          <cell r="O4684">
            <v>0</v>
          </cell>
          <cell r="P4684">
            <v>0</v>
          </cell>
          <cell r="Q4684">
            <v>0</v>
          </cell>
        </row>
        <row r="4685">
          <cell r="C4685">
            <v>0</v>
          </cell>
          <cell r="D4685">
            <v>0</v>
          </cell>
          <cell r="E4685">
            <v>0</v>
          </cell>
          <cell r="F4685">
            <v>0</v>
          </cell>
          <cell r="G4685">
            <v>0</v>
          </cell>
          <cell r="H4685">
            <v>0</v>
          </cell>
          <cell r="I4685">
            <v>0</v>
          </cell>
          <cell r="J4685">
            <v>0</v>
          </cell>
          <cell r="K4685">
            <v>0</v>
          </cell>
          <cell r="L4685">
            <v>0</v>
          </cell>
          <cell r="M4685">
            <v>0</v>
          </cell>
          <cell r="N4685">
            <v>0</v>
          </cell>
          <cell r="O4685">
            <v>0</v>
          </cell>
          <cell r="P4685">
            <v>0</v>
          </cell>
          <cell r="Q4685">
            <v>0</v>
          </cell>
        </row>
        <row r="4686">
          <cell r="C4686">
            <v>0</v>
          </cell>
          <cell r="D4686">
            <v>0</v>
          </cell>
          <cell r="E4686">
            <v>0</v>
          </cell>
          <cell r="F4686">
            <v>0</v>
          </cell>
          <cell r="G4686">
            <v>0</v>
          </cell>
          <cell r="H4686">
            <v>0</v>
          </cell>
          <cell r="I4686">
            <v>0</v>
          </cell>
          <cell r="J4686">
            <v>0</v>
          </cell>
          <cell r="K4686">
            <v>0</v>
          </cell>
          <cell r="L4686">
            <v>0</v>
          </cell>
          <cell r="M4686">
            <v>0</v>
          </cell>
          <cell r="N4686">
            <v>0</v>
          </cell>
          <cell r="O4686">
            <v>0</v>
          </cell>
          <cell r="P4686">
            <v>0</v>
          </cell>
          <cell r="Q4686">
            <v>0</v>
          </cell>
        </row>
        <row r="4687">
          <cell r="C4687">
            <v>0</v>
          </cell>
          <cell r="D4687">
            <v>0</v>
          </cell>
          <cell r="E4687">
            <v>0</v>
          </cell>
          <cell r="F4687">
            <v>0</v>
          </cell>
          <cell r="G4687">
            <v>0</v>
          </cell>
          <cell r="H4687">
            <v>0</v>
          </cell>
          <cell r="I4687">
            <v>0</v>
          </cell>
          <cell r="J4687">
            <v>0</v>
          </cell>
          <cell r="K4687">
            <v>0</v>
          </cell>
          <cell r="L4687">
            <v>0</v>
          </cell>
          <cell r="M4687">
            <v>0</v>
          </cell>
          <cell r="N4687">
            <v>0</v>
          </cell>
          <cell r="O4687">
            <v>0</v>
          </cell>
          <cell r="P4687">
            <v>0</v>
          </cell>
          <cell r="Q4687">
            <v>0</v>
          </cell>
        </row>
        <row r="4688">
          <cell r="C4688" t="str">
            <v>DATOS ESPECÍFICOS</v>
          </cell>
          <cell r="D4688">
            <v>0</v>
          </cell>
          <cell r="E4688">
            <v>0</v>
          </cell>
          <cell r="F4688">
            <v>0</v>
          </cell>
          <cell r="G4688">
            <v>0</v>
          </cell>
          <cell r="H4688">
            <v>0</v>
          </cell>
          <cell r="I4688">
            <v>0</v>
          </cell>
          <cell r="J4688">
            <v>0</v>
          </cell>
          <cell r="K4688">
            <v>0</v>
          </cell>
          <cell r="L4688">
            <v>0</v>
          </cell>
          <cell r="M4688">
            <v>0</v>
          </cell>
          <cell r="N4688">
            <v>0</v>
          </cell>
          <cell r="O4688">
            <v>0</v>
          </cell>
          <cell r="P4688">
            <v>0</v>
          </cell>
          <cell r="Q4688">
            <v>0</v>
          </cell>
        </row>
        <row r="4689">
          <cell r="C4689">
            <v>0</v>
          </cell>
          <cell r="D4689">
            <v>0</v>
          </cell>
          <cell r="E4689">
            <v>0</v>
          </cell>
          <cell r="F4689">
            <v>0</v>
          </cell>
          <cell r="G4689">
            <v>0</v>
          </cell>
          <cell r="H4689">
            <v>0</v>
          </cell>
          <cell r="I4689">
            <v>0</v>
          </cell>
          <cell r="J4689">
            <v>0</v>
          </cell>
          <cell r="K4689">
            <v>0</v>
          </cell>
          <cell r="L4689">
            <v>0</v>
          </cell>
          <cell r="M4689">
            <v>0</v>
          </cell>
          <cell r="N4689">
            <v>0</v>
          </cell>
          <cell r="O4689">
            <v>0</v>
          </cell>
          <cell r="P4689">
            <v>0</v>
          </cell>
          <cell r="Q4689">
            <v>0</v>
          </cell>
        </row>
        <row r="4690">
          <cell r="C4690" t="str">
            <v>ITEM</v>
          </cell>
          <cell r="D4690" t="str">
            <v>DESCRIPCIÓN</v>
          </cell>
          <cell r="E4690">
            <v>0</v>
          </cell>
          <cell r="F4690">
            <v>0</v>
          </cell>
          <cell r="G4690">
            <v>0</v>
          </cell>
          <cell r="H4690">
            <v>0</v>
          </cell>
          <cell r="I4690">
            <v>0</v>
          </cell>
          <cell r="J4690">
            <v>0</v>
          </cell>
          <cell r="K4690">
            <v>0</v>
          </cell>
          <cell r="L4690">
            <v>0</v>
          </cell>
          <cell r="M4690" t="str">
            <v>UNIDAD</v>
          </cell>
          <cell r="N4690">
            <v>0</v>
          </cell>
          <cell r="O4690" t="str">
            <v>CANTIDAD</v>
          </cell>
          <cell r="P4690">
            <v>0</v>
          </cell>
          <cell r="Q4690">
            <v>0</v>
          </cell>
        </row>
        <row r="4691">
          <cell r="C4691" t="str">
            <v>5.12.4</v>
          </cell>
          <cell r="D4691" t="str">
            <v>S.T.I de Tapa registro 20x20cm corriente plástica para la caja de registro agua, luz o gas. Incluye cortes, obra civil, silicona antihongos para bordes, y todos los demás elementos necesarios para su correcta instalación y funcionamiento.</v>
          </cell>
          <cell r="E4691">
            <v>0</v>
          </cell>
          <cell r="F4691">
            <v>0</v>
          </cell>
          <cell r="G4691">
            <v>0</v>
          </cell>
          <cell r="H4691">
            <v>0</v>
          </cell>
          <cell r="I4691">
            <v>0</v>
          </cell>
          <cell r="J4691">
            <v>0</v>
          </cell>
          <cell r="K4691">
            <v>0</v>
          </cell>
          <cell r="L4691">
            <v>0</v>
          </cell>
          <cell r="M4691" t="str">
            <v>u</v>
          </cell>
          <cell r="N4691">
            <v>0</v>
          </cell>
          <cell r="O4691">
            <v>2</v>
          </cell>
          <cell r="P4691">
            <v>0</v>
          </cell>
          <cell r="Q4691">
            <v>0</v>
          </cell>
          <cell r="R4691">
            <v>44738</v>
          </cell>
          <cell r="S4691">
            <v>57681</v>
          </cell>
          <cell r="T4691">
            <v>3.3599999999999998E-2</v>
          </cell>
          <cell r="U4691">
            <v>0.61299999999999999</v>
          </cell>
          <cell r="V4691">
            <v>0</v>
          </cell>
          <cell r="W4691">
            <v>0.35339999999999999</v>
          </cell>
        </row>
        <row r="4692">
          <cell r="C4692" t="str">
            <v>I. EQUIPO</v>
          </cell>
          <cell r="D4692">
            <v>0</v>
          </cell>
          <cell r="E4692">
            <v>0</v>
          </cell>
          <cell r="F4692">
            <v>0</v>
          </cell>
          <cell r="G4692">
            <v>0</v>
          </cell>
          <cell r="H4692">
            <v>0</v>
          </cell>
          <cell r="I4692">
            <v>0</v>
          </cell>
          <cell r="J4692">
            <v>0</v>
          </cell>
          <cell r="K4692">
            <v>0</v>
          </cell>
          <cell r="L4692">
            <v>0</v>
          </cell>
          <cell r="M4692">
            <v>0</v>
          </cell>
          <cell r="N4692">
            <v>0</v>
          </cell>
          <cell r="O4692">
            <v>0</v>
          </cell>
          <cell r="P4692">
            <v>0</v>
          </cell>
          <cell r="Q4692">
            <v>0</v>
          </cell>
        </row>
        <row r="4693">
          <cell r="C4693">
            <v>0</v>
          </cell>
          <cell r="D4693">
            <v>0</v>
          </cell>
          <cell r="E4693">
            <v>0</v>
          </cell>
          <cell r="F4693">
            <v>0</v>
          </cell>
          <cell r="G4693">
            <v>0</v>
          </cell>
          <cell r="H4693">
            <v>0</v>
          </cell>
          <cell r="I4693">
            <v>0</v>
          </cell>
          <cell r="J4693">
            <v>0</v>
          </cell>
          <cell r="K4693">
            <v>0</v>
          </cell>
          <cell r="L4693">
            <v>0</v>
          </cell>
          <cell r="M4693">
            <v>0</v>
          </cell>
          <cell r="N4693">
            <v>0</v>
          </cell>
          <cell r="O4693">
            <v>0</v>
          </cell>
          <cell r="P4693">
            <v>0</v>
          </cell>
          <cell r="Q4693">
            <v>0</v>
          </cell>
        </row>
        <row r="4694">
          <cell r="C4694" t="str">
            <v>DESCRIPCIÓN</v>
          </cell>
          <cell r="D4694">
            <v>0</v>
          </cell>
          <cell r="E4694">
            <v>0</v>
          </cell>
          <cell r="F4694">
            <v>0</v>
          </cell>
          <cell r="G4694">
            <v>0</v>
          </cell>
          <cell r="H4694" t="str">
            <v>MARCA</v>
          </cell>
          <cell r="I4694">
            <v>0</v>
          </cell>
          <cell r="J4694" t="str">
            <v>TIPO</v>
          </cell>
          <cell r="K4694">
            <v>0</v>
          </cell>
          <cell r="L4694" t="str">
            <v>TARIFA/HORA</v>
          </cell>
          <cell r="M4694" t="str">
            <v>RENDIMIENTO</v>
          </cell>
          <cell r="N4694">
            <v>0</v>
          </cell>
          <cell r="O4694" t="str">
            <v>Vr. UNITARIO</v>
          </cell>
          <cell r="P4694">
            <v>0</v>
          </cell>
          <cell r="Q4694">
            <v>0</v>
          </cell>
        </row>
        <row r="4695">
          <cell r="C4695" t="str">
            <v>Pulidora Manual de 4" 1/2"</v>
          </cell>
          <cell r="D4695">
            <v>0</v>
          </cell>
          <cell r="E4695">
            <v>0</v>
          </cell>
          <cell r="F4695">
            <v>0</v>
          </cell>
          <cell r="G4695">
            <v>0</v>
          </cell>
          <cell r="H4695">
            <v>0</v>
          </cell>
          <cell r="I4695">
            <v>0</v>
          </cell>
          <cell r="J4695" t="str">
            <v>Dia</v>
          </cell>
          <cell r="K4695">
            <v>0</v>
          </cell>
          <cell r="L4695">
            <v>11352</v>
          </cell>
          <cell r="M4695">
            <v>16</v>
          </cell>
          <cell r="N4695">
            <v>0</v>
          </cell>
          <cell r="O4695">
            <v>710</v>
          </cell>
          <cell r="P4695">
            <v>0</v>
          </cell>
          <cell r="Q4695">
            <v>0</v>
          </cell>
          <cell r="R4695">
            <v>0.13</v>
          </cell>
          <cell r="T4695" t="str">
            <v>Pulidora Manual de 4" 1/2"</v>
          </cell>
        </row>
        <row r="4696">
          <cell r="C4696">
            <v>0</v>
          </cell>
          <cell r="D4696">
            <v>0</v>
          </cell>
          <cell r="E4696">
            <v>0</v>
          </cell>
          <cell r="F4696">
            <v>0</v>
          </cell>
          <cell r="G4696">
            <v>0</v>
          </cell>
          <cell r="H4696">
            <v>0</v>
          </cell>
          <cell r="I4696">
            <v>0</v>
          </cell>
          <cell r="J4696" t="str">
            <v/>
          </cell>
          <cell r="K4696">
            <v>0</v>
          </cell>
          <cell r="L4696" t="str">
            <v/>
          </cell>
          <cell r="M4696">
            <v>0</v>
          </cell>
          <cell r="N4696">
            <v>0</v>
          </cell>
          <cell r="O4696">
            <v>0</v>
          </cell>
          <cell r="P4696">
            <v>0</v>
          </cell>
          <cell r="Q4696">
            <v>0</v>
          </cell>
          <cell r="R4696">
            <v>0</v>
          </cell>
          <cell r="T4696">
            <v>0</v>
          </cell>
        </row>
        <row r="4697">
          <cell r="C4697">
            <v>0</v>
          </cell>
          <cell r="D4697">
            <v>0</v>
          </cell>
          <cell r="E4697">
            <v>0</v>
          </cell>
          <cell r="F4697">
            <v>0</v>
          </cell>
          <cell r="G4697">
            <v>0</v>
          </cell>
          <cell r="H4697">
            <v>0</v>
          </cell>
          <cell r="I4697">
            <v>0</v>
          </cell>
          <cell r="J4697" t="str">
            <v/>
          </cell>
          <cell r="K4697">
            <v>0</v>
          </cell>
          <cell r="L4697" t="str">
            <v/>
          </cell>
          <cell r="M4697">
            <v>0</v>
          </cell>
          <cell r="N4697">
            <v>0</v>
          </cell>
          <cell r="O4697">
            <v>0</v>
          </cell>
          <cell r="P4697">
            <v>0</v>
          </cell>
          <cell r="Q4697">
            <v>0</v>
          </cell>
          <cell r="R4697">
            <v>0</v>
          </cell>
          <cell r="T4697">
            <v>0</v>
          </cell>
        </row>
        <row r="4698">
          <cell r="C4698" t="str">
            <v>Herramienta Menor (Como % de Mano de Obra)</v>
          </cell>
          <cell r="D4698">
            <v>0</v>
          </cell>
          <cell r="E4698">
            <v>0</v>
          </cell>
          <cell r="F4698">
            <v>0</v>
          </cell>
          <cell r="G4698">
            <v>0</v>
          </cell>
          <cell r="H4698">
            <v>0</v>
          </cell>
          <cell r="I4698">
            <v>0</v>
          </cell>
          <cell r="J4698" t="str">
            <v>Dia</v>
          </cell>
          <cell r="K4698">
            <v>0</v>
          </cell>
          <cell r="L4698">
            <v>15812</v>
          </cell>
          <cell r="M4698">
            <v>0.05</v>
          </cell>
          <cell r="N4698">
            <v>0</v>
          </cell>
          <cell r="O4698">
            <v>791</v>
          </cell>
          <cell r="P4698">
            <v>0</v>
          </cell>
          <cell r="Q4698">
            <v>0</v>
          </cell>
          <cell r="R4698">
            <v>1582</v>
          </cell>
          <cell r="T4698" t="str">
            <v>Herramienta Menor (Como % de Mano de Obra)</v>
          </cell>
        </row>
        <row r="4699">
          <cell r="C4699">
            <v>0</v>
          </cell>
          <cell r="D4699">
            <v>0</v>
          </cell>
          <cell r="E4699">
            <v>0</v>
          </cell>
          <cell r="F4699">
            <v>0</v>
          </cell>
          <cell r="G4699">
            <v>0</v>
          </cell>
          <cell r="H4699">
            <v>0</v>
          </cell>
          <cell r="I4699">
            <v>0</v>
          </cell>
          <cell r="J4699">
            <v>0</v>
          </cell>
          <cell r="K4699">
            <v>0</v>
          </cell>
          <cell r="L4699">
            <v>3.3599999999999998E-2</v>
          </cell>
          <cell r="M4699" t="str">
            <v>SUBTOTAL $</v>
          </cell>
          <cell r="N4699">
            <v>0</v>
          </cell>
          <cell r="O4699">
            <v>1501</v>
          </cell>
          <cell r="P4699">
            <v>0</v>
          </cell>
          <cell r="Q4699">
            <v>0</v>
          </cell>
          <cell r="T4699">
            <v>0</v>
          </cell>
        </row>
        <row r="4700">
          <cell r="C4700" t="str">
            <v>II. MATERIALES</v>
          </cell>
          <cell r="D4700">
            <v>0</v>
          </cell>
          <cell r="E4700">
            <v>0</v>
          </cell>
          <cell r="F4700">
            <v>0</v>
          </cell>
          <cell r="G4700">
            <v>0</v>
          </cell>
          <cell r="H4700">
            <v>0</v>
          </cell>
          <cell r="I4700">
            <v>0</v>
          </cell>
          <cell r="J4700">
            <v>0</v>
          </cell>
          <cell r="K4700">
            <v>0</v>
          </cell>
          <cell r="L4700">
            <v>0</v>
          </cell>
          <cell r="M4700">
            <v>0</v>
          </cell>
          <cell r="N4700">
            <v>0</v>
          </cell>
          <cell r="O4700">
            <v>0</v>
          </cell>
          <cell r="P4700">
            <v>0</v>
          </cell>
          <cell r="Q4700">
            <v>0</v>
          </cell>
          <cell r="T4700">
            <v>0</v>
          </cell>
        </row>
        <row r="4701">
          <cell r="C4701">
            <v>0</v>
          </cell>
          <cell r="D4701">
            <v>0</v>
          </cell>
          <cell r="E4701">
            <v>0</v>
          </cell>
          <cell r="F4701">
            <v>0</v>
          </cell>
          <cell r="G4701">
            <v>0</v>
          </cell>
          <cell r="H4701">
            <v>0</v>
          </cell>
          <cell r="I4701">
            <v>0</v>
          </cell>
          <cell r="J4701">
            <v>0</v>
          </cell>
          <cell r="K4701">
            <v>0</v>
          </cell>
          <cell r="L4701">
            <v>0</v>
          </cell>
          <cell r="M4701">
            <v>0</v>
          </cell>
          <cell r="N4701">
            <v>0</v>
          </cell>
          <cell r="O4701">
            <v>0</v>
          </cell>
          <cell r="P4701">
            <v>0</v>
          </cell>
          <cell r="Q4701">
            <v>0</v>
          </cell>
          <cell r="T4701">
            <v>0</v>
          </cell>
        </row>
        <row r="4702">
          <cell r="C4702" t="str">
            <v>DESCRIPCIÓN</v>
          </cell>
          <cell r="D4702">
            <v>0</v>
          </cell>
          <cell r="E4702">
            <v>0</v>
          </cell>
          <cell r="F4702">
            <v>0</v>
          </cell>
          <cell r="G4702">
            <v>0</v>
          </cell>
          <cell r="H4702">
            <v>0</v>
          </cell>
          <cell r="I4702">
            <v>0</v>
          </cell>
          <cell r="J4702">
            <v>0</v>
          </cell>
          <cell r="K4702" t="str">
            <v>UNIDAD</v>
          </cell>
          <cell r="L4702" t="str">
            <v>CANTIDAD</v>
          </cell>
          <cell r="M4702" t="str">
            <v>PRECIO UNIT.</v>
          </cell>
          <cell r="N4702">
            <v>0</v>
          </cell>
          <cell r="O4702" t="str">
            <v>Vr. UNITARIO</v>
          </cell>
          <cell r="P4702">
            <v>0</v>
          </cell>
          <cell r="Q4702">
            <v>0</v>
          </cell>
          <cell r="T4702">
            <v>0</v>
          </cell>
        </row>
        <row r="4703">
          <cell r="C4703" t="str">
            <v>Tapa registro 20x20cm corriente plástica</v>
          </cell>
          <cell r="D4703">
            <v>0</v>
          </cell>
          <cell r="E4703">
            <v>0</v>
          </cell>
          <cell r="F4703">
            <v>0</v>
          </cell>
          <cell r="G4703">
            <v>0</v>
          </cell>
          <cell r="H4703">
            <v>0</v>
          </cell>
          <cell r="I4703">
            <v>0</v>
          </cell>
          <cell r="J4703">
            <v>0</v>
          </cell>
          <cell r="K4703" t="str">
            <v>u</v>
          </cell>
          <cell r="L4703">
            <v>1</v>
          </cell>
          <cell r="M4703">
            <v>18590</v>
          </cell>
          <cell r="N4703">
            <v>0</v>
          </cell>
          <cell r="O4703">
            <v>18590</v>
          </cell>
          <cell r="P4703">
            <v>0</v>
          </cell>
          <cell r="Q4703">
            <v>0</v>
          </cell>
          <cell r="R4703">
            <v>2</v>
          </cell>
          <cell r="T4703" t="str">
            <v>Tapa registro 20x20cm corriente plástica</v>
          </cell>
        </row>
        <row r="4704">
          <cell r="C4704" t="str">
            <v>Silicona Transparente 300 ml, Sika Rendimiento 3 m</v>
          </cell>
          <cell r="D4704">
            <v>0</v>
          </cell>
          <cell r="E4704">
            <v>0</v>
          </cell>
          <cell r="F4704">
            <v>0</v>
          </cell>
          <cell r="G4704">
            <v>0</v>
          </cell>
          <cell r="H4704">
            <v>0</v>
          </cell>
          <cell r="I4704">
            <v>0</v>
          </cell>
          <cell r="J4704">
            <v>0</v>
          </cell>
          <cell r="K4704" t="str">
            <v>u</v>
          </cell>
          <cell r="L4704">
            <v>0.28000000000000003</v>
          </cell>
          <cell r="M4704">
            <v>31552</v>
          </cell>
          <cell r="N4704">
            <v>0</v>
          </cell>
          <cell r="O4704">
            <v>8835</v>
          </cell>
          <cell r="P4704">
            <v>0</v>
          </cell>
          <cell r="Q4704">
            <v>0</v>
          </cell>
          <cell r="R4704">
            <v>0.56000000000000005</v>
          </cell>
          <cell r="T4704" t="str">
            <v>Silicona Transparente 300 ml, Sika Rendimiento 3 m</v>
          </cell>
        </row>
        <row r="4705">
          <cell r="C4705">
            <v>0</v>
          </cell>
          <cell r="D4705">
            <v>0</v>
          </cell>
          <cell r="E4705">
            <v>0</v>
          </cell>
          <cell r="F4705">
            <v>0</v>
          </cell>
          <cell r="G4705">
            <v>0</v>
          </cell>
          <cell r="H4705">
            <v>0</v>
          </cell>
          <cell r="I4705">
            <v>0</v>
          </cell>
          <cell r="J4705">
            <v>0</v>
          </cell>
          <cell r="K4705" t="str">
            <v/>
          </cell>
          <cell r="L4705">
            <v>0</v>
          </cell>
          <cell r="M4705">
            <v>0</v>
          </cell>
          <cell r="N4705">
            <v>0</v>
          </cell>
          <cell r="O4705">
            <v>0</v>
          </cell>
          <cell r="P4705">
            <v>0</v>
          </cell>
          <cell r="Q4705">
            <v>0</v>
          </cell>
          <cell r="R4705">
            <v>0</v>
          </cell>
          <cell r="T4705">
            <v>0</v>
          </cell>
        </row>
        <row r="4706">
          <cell r="C4706">
            <v>0</v>
          </cell>
          <cell r="D4706">
            <v>0</v>
          </cell>
          <cell r="E4706">
            <v>0</v>
          </cell>
          <cell r="F4706">
            <v>0</v>
          </cell>
          <cell r="G4706">
            <v>0</v>
          </cell>
          <cell r="H4706">
            <v>0</v>
          </cell>
          <cell r="I4706">
            <v>0</v>
          </cell>
          <cell r="J4706">
            <v>0</v>
          </cell>
          <cell r="K4706" t="str">
            <v/>
          </cell>
          <cell r="L4706">
            <v>0</v>
          </cell>
          <cell r="M4706">
            <v>0</v>
          </cell>
          <cell r="N4706">
            <v>0</v>
          </cell>
          <cell r="O4706">
            <v>0</v>
          </cell>
          <cell r="P4706">
            <v>0</v>
          </cell>
          <cell r="Q4706">
            <v>0</v>
          </cell>
          <cell r="R4706">
            <v>0</v>
          </cell>
          <cell r="T4706">
            <v>0</v>
          </cell>
        </row>
        <row r="4707">
          <cell r="C4707">
            <v>0</v>
          </cell>
          <cell r="D4707">
            <v>0</v>
          </cell>
          <cell r="E4707">
            <v>0</v>
          </cell>
          <cell r="F4707">
            <v>0</v>
          </cell>
          <cell r="G4707">
            <v>0</v>
          </cell>
          <cell r="H4707">
            <v>0</v>
          </cell>
          <cell r="I4707">
            <v>0</v>
          </cell>
          <cell r="J4707">
            <v>0</v>
          </cell>
          <cell r="K4707" t="str">
            <v/>
          </cell>
          <cell r="L4707">
            <v>0</v>
          </cell>
          <cell r="M4707">
            <v>0</v>
          </cell>
          <cell r="N4707">
            <v>0</v>
          </cell>
          <cell r="O4707">
            <v>0</v>
          </cell>
          <cell r="P4707">
            <v>0</v>
          </cell>
          <cell r="Q4707">
            <v>0</v>
          </cell>
          <cell r="R4707">
            <v>0</v>
          </cell>
          <cell r="T4707">
            <v>0</v>
          </cell>
        </row>
        <row r="4708">
          <cell r="C4708">
            <v>0</v>
          </cell>
          <cell r="D4708">
            <v>0</v>
          </cell>
          <cell r="E4708">
            <v>0</v>
          </cell>
          <cell r="F4708">
            <v>0</v>
          </cell>
          <cell r="G4708">
            <v>0</v>
          </cell>
          <cell r="H4708">
            <v>0</v>
          </cell>
          <cell r="I4708">
            <v>0</v>
          </cell>
          <cell r="J4708">
            <v>0</v>
          </cell>
          <cell r="K4708" t="str">
            <v/>
          </cell>
          <cell r="L4708">
            <v>0</v>
          </cell>
          <cell r="M4708">
            <v>0</v>
          </cell>
          <cell r="N4708">
            <v>0</v>
          </cell>
          <cell r="O4708">
            <v>0</v>
          </cell>
          <cell r="P4708">
            <v>0</v>
          </cell>
          <cell r="Q4708">
            <v>0</v>
          </cell>
          <cell r="R4708">
            <v>0</v>
          </cell>
          <cell r="T4708">
            <v>0</v>
          </cell>
        </row>
        <row r="4709">
          <cell r="C4709">
            <v>0</v>
          </cell>
          <cell r="D4709">
            <v>0</v>
          </cell>
          <cell r="E4709">
            <v>0</v>
          </cell>
          <cell r="F4709">
            <v>0</v>
          </cell>
          <cell r="G4709">
            <v>0</v>
          </cell>
          <cell r="H4709">
            <v>0</v>
          </cell>
          <cell r="I4709">
            <v>0</v>
          </cell>
          <cell r="J4709">
            <v>0</v>
          </cell>
          <cell r="K4709" t="str">
            <v/>
          </cell>
          <cell r="L4709">
            <v>0</v>
          </cell>
          <cell r="M4709">
            <v>0</v>
          </cell>
          <cell r="N4709">
            <v>0</v>
          </cell>
          <cell r="O4709">
            <v>0</v>
          </cell>
          <cell r="P4709">
            <v>0</v>
          </cell>
          <cell r="Q4709">
            <v>0</v>
          </cell>
          <cell r="R4709">
            <v>0</v>
          </cell>
          <cell r="T4709">
            <v>0</v>
          </cell>
        </row>
        <row r="4710">
          <cell r="C4710">
            <v>0</v>
          </cell>
          <cell r="D4710">
            <v>0</v>
          </cell>
          <cell r="E4710">
            <v>0</v>
          </cell>
          <cell r="F4710">
            <v>0</v>
          </cell>
          <cell r="G4710">
            <v>0</v>
          </cell>
          <cell r="H4710">
            <v>0</v>
          </cell>
          <cell r="I4710">
            <v>0</v>
          </cell>
          <cell r="J4710">
            <v>0</v>
          </cell>
          <cell r="K4710">
            <v>0</v>
          </cell>
          <cell r="L4710">
            <v>0.61299999999999999</v>
          </cell>
          <cell r="M4710" t="str">
            <v>SUBTOTAL $</v>
          </cell>
          <cell r="N4710">
            <v>0</v>
          </cell>
          <cell r="O4710">
            <v>27425</v>
          </cell>
          <cell r="P4710">
            <v>0</v>
          </cell>
          <cell r="Q4710">
            <v>0</v>
          </cell>
          <cell r="T4710">
            <v>0</v>
          </cell>
        </row>
        <row r="4711">
          <cell r="C4711" t="str">
            <v>III. TRANSPORTES</v>
          </cell>
          <cell r="D4711">
            <v>0</v>
          </cell>
          <cell r="E4711">
            <v>0</v>
          </cell>
          <cell r="F4711">
            <v>0</v>
          </cell>
          <cell r="G4711">
            <v>0</v>
          </cell>
          <cell r="H4711">
            <v>0</v>
          </cell>
          <cell r="I4711">
            <v>0</v>
          </cell>
          <cell r="J4711">
            <v>0</v>
          </cell>
          <cell r="K4711">
            <v>0</v>
          </cell>
          <cell r="L4711">
            <v>0</v>
          </cell>
          <cell r="M4711">
            <v>0</v>
          </cell>
          <cell r="N4711">
            <v>0</v>
          </cell>
          <cell r="O4711">
            <v>0</v>
          </cell>
          <cell r="P4711">
            <v>0</v>
          </cell>
          <cell r="Q4711">
            <v>0</v>
          </cell>
          <cell r="T4711">
            <v>0</v>
          </cell>
        </row>
        <row r="4712">
          <cell r="C4712">
            <v>0</v>
          </cell>
          <cell r="D4712">
            <v>0</v>
          </cell>
          <cell r="E4712">
            <v>0</v>
          </cell>
          <cell r="F4712">
            <v>0</v>
          </cell>
          <cell r="G4712">
            <v>0</v>
          </cell>
          <cell r="H4712">
            <v>0</v>
          </cell>
          <cell r="I4712">
            <v>0</v>
          </cell>
          <cell r="J4712">
            <v>0</v>
          </cell>
          <cell r="K4712">
            <v>0</v>
          </cell>
          <cell r="L4712">
            <v>0</v>
          </cell>
          <cell r="M4712">
            <v>0</v>
          </cell>
          <cell r="N4712">
            <v>0</v>
          </cell>
          <cell r="O4712">
            <v>0</v>
          </cell>
          <cell r="P4712">
            <v>0</v>
          </cell>
          <cell r="Q4712">
            <v>0</v>
          </cell>
          <cell r="T4712">
            <v>0</v>
          </cell>
        </row>
        <row r="4713">
          <cell r="C4713" t="str">
            <v>MATERIAL</v>
          </cell>
          <cell r="D4713">
            <v>0</v>
          </cell>
          <cell r="E4713">
            <v>0</v>
          </cell>
          <cell r="F4713">
            <v>0</v>
          </cell>
          <cell r="G4713">
            <v>0</v>
          </cell>
          <cell r="H4713">
            <v>0</v>
          </cell>
          <cell r="I4713">
            <v>0</v>
          </cell>
          <cell r="J4713" t="str">
            <v>VOL. o PESO</v>
          </cell>
          <cell r="K4713" t="str">
            <v>DISTANCIA</v>
          </cell>
          <cell r="L4713" t="str">
            <v>M3 o Ton/Km</v>
          </cell>
          <cell r="M4713" t="str">
            <v>TARIFA</v>
          </cell>
          <cell r="N4713">
            <v>0</v>
          </cell>
          <cell r="O4713" t="str">
            <v>Vr. UNITARIO</v>
          </cell>
          <cell r="P4713">
            <v>0</v>
          </cell>
          <cell r="Q4713">
            <v>0</v>
          </cell>
          <cell r="T4713">
            <v>0</v>
          </cell>
        </row>
        <row r="4714">
          <cell r="C4714">
            <v>0</v>
          </cell>
          <cell r="D4714">
            <v>0</v>
          </cell>
          <cell r="E4714">
            <v>0</v>
          </cell>
          <cell r="F4714">
            <v>0</v>
          </cell>
          <cell r="G4714">
            <v>0</v>
          </cell>
          <cell r="H4714">
            <v>0</v>
          </cell>
          <cell r="I4714">
            <v>0</v>
          </cell>
          <cell r="J4714" t="str">
            <v/>
          </cell>
          <cell r="K4714">
            <v>100</v>
          </cell>
          <cell r="L4714">
            <v>0.4</v>
          </cell>
          <cell r="M4714">
            <v>0</v>
          </cell>
          <cell r="N4714">
            <v>0</v>
          </cell>
          <cell r="O4714">
            <v>0</v>
          </cell>
          <cell r="P4714">
            <v>0</v>
          </cell>
          <cell r="Q4714">
            <v>0</v>
          </cell>
          <cell r="R4714">
            <v>80</v>
          </cell>
          <cell r="T4714">
            <v>0</v>
          </cell>
        </row>
        <row r="4715">
          <cell r="C4715">
            <v>0</v>
          </cell>
          <cell r="D4715">
            <v>0</v>
          </cell>
          <cell r="E4715">
            <v>0</v>
          </cell>
          <cell r="F4715">
            <v>0</v>
          </cell>
          <cell r="G4715">
            <v>0</v>
          </cell>
          <cell r="H4715">
            <v>0</v>
          </cell>
          <cell r="I4715">
            <v>0</v>
          </cell>
          <cell r="J4715" t="str">
            <v/>
          </cell>
          <cell r="K4715">
            <v>1</v>
          </cell>
          <cell r="L4715">
            <v>0.4</v>
          </cell>
          <cell r="M4715">
            <v>0</v>
          </cell>
          <cell r="N4715">
            <v>0</v>
          </cell>
          <cell r="O4715">
            <v>0</v>
          </cell>
          <cell r="P4715">
            <v>0</v>
          </cell>
          <cell r="Q4715">
            <v>0</v>
          </cell>
          <cell r="R4715">
            <v>0.8</v>
          </cell>
          <cell r="T4715">
            <v>0</v>
          </cell>
        </row>
        <row r="4716">
          <cell r="C4716">
            <v>0</v>
          </cell>
          <cell r="D4716">
            <v>0</v>
          </cell>
          <cell r="E4716">
            <v>0</v>
          </cell>
          <cell r="F4716">
            <v>0</v>
          </cell>
          <cell r="G4716">
            <v>0</v>
          </cell>
          <cell r="H4716">
            <v>0</v>
          </cell>
          <cell r="I4716">
            <v>0</v>
          </cell>
          <cell r="J4716" t="str">
            <v/>
          </cell>
          <cell r="K4716">
            <v>0</v>
          </cell>
          <cell r="L4716">
            <v>0</v>
          </cell>
          <cell r="M4716">
            <v>0</v>
          </cell>
          <cell r="N4716">
            <v>0</v>
          </cell>
          <cell r="O4716">
            <v>0</v>
          </cell>
          <cell r="P4716">
            <v>0</v>
          </cell>
          <cell r="Q4716">
            <v>0</v>
          </cell>
          <cell r="R4716">
            <v>0</v>
          </cell>
          <cell r="T4716">
            <v>0</v>
          </cell>
        </row>
        <row r="4717">
          <cell r="C4717">
            <v>0</v>
          </cell>
          <cell r="D4717">
            <v>0</v>
          </cell>
          <cell r="E4717">
            <v>0</v>
          </cell>
          <cell r="F4717">
            <v>0</v>
          </cell>
          <cell r="G4717">
            <v>0</v>
          </cell>
          <cell r="H4717">
            <v>0</v>
          </cell>
          <cell r="I4717">
            <v>0</v>
          </cell>
          <cell r="J4717">
            <v>0</v>
          </cell>
          <cell r="K4717">
            <v>0</v>
          </cell>
          <cell r="L4717">
            <v>0</v>
          </cell>
          <cell r="M4717" t="str">
            <v>SUBTOTAL $</v>
          </cell>
          <cell r="N4717">
            <v>0</v>
          </cell>
          <cell r="O4717">
            <v>0</v>
          </cell>
          <cell r="P4717">
            <v>0</v>
          </cell>
          <cell r="Q4717">
            <v>0</v>
          </cell>
          <cell r="T4717">
            <v>0</v>
          </cell>
        </row>
        <row r="4718">
          <cell r="C4718" t="str">
            <v>IV. MANO DE OBRA</v>
          </cell>
          <cell r="D4718">
            <v>0</v>
          </cell>
          <cell r="E4718">
            <v>0</v>
          </cell>
          <cell r="F4718">
            <v>0</v>
          </cell>
          <cell r="G4718">
            <v>0</v>
          </cell>
          <cell r="H4718">
            <v>0</v>
          </cell>
          <cell r="I4718">
            <v>0</v>
          </cell>
          <cell r="J4718">
            <v>0</v>
          </cell>
          <cell r="K4718">
            <v>0</v>
          </cell>
          <cell r="L4718">
            <v>0</v>
          </cell>
          <cell r="M4718">
            <v>0</v>
          </cell>
          <cell r="N4718">
            <v>0</v>
          </cell>
          <cell r="O4718">
            <v>0</v>
          </cell>
          <cell r="P4718">
            <v>0</v>
          </cell>
          <cell r="Q4718">
            <v>0</v>
          </cell>
          <cell r="T4718">
            <v>0</v>
          </cell>
        </row>
        <row r="4719">
          <cell r="C4719">
            <v>0</v>
          </cell>
          <cell r="D4719">
            <v>0</v>
          </cell>
          <cell r="E4719">
            <v>0</v>
          </cell>
          <cell r="F4719">
            <v>0</v>
          </cell>
          <cell r="G4719">
            <v>0</v>
          </cell>
          <cell r="H4719">
            <v>0</v>
          </cell>
          <cell r="I4719">
            <v>0</v>
          </cell>
          <cell r="J4719">
            <v>0</v>
          </cell>
          <cell r="K4719">
            <v>0</v>
          </cell>
          <cell r="L4719">
            <v>0</v>
          </cell>
          <cell r="M4719">
            <v>0</v>
          </cell>
          <cell r="N4719">
            <v>0</v>
          </cell>
          <cell r="O4719">
            <v>0</v>
          </cell>
          <cell r="P4719">
            <v>0</v>
          </cell>
          <cell r="Q4719">
            <v>0</v>
          </cell>
          <cell r="T4719">
            <v>0</v>
          </cell>
        </row>
        <row r="4720">
          <cell r="C4720" t="str">
            <v>TRABAJADOR</v>
          </cell>
          <cell r="D4720">
            <v>0</v>
          </cell>
          <cell r="E4720">
            <v>0</v>
          </cell>
          <cell r="F4720">
            <v>0</v>
          </cell>
          <cell r="G4720">
            <v>0</v>
          </cell>
          <cell r="H4720">
            <v>0</v>
          </cell>
          <cell r="I4720" t="str">
            <v>CANTIDAD</v>
          </cell>
          <cell r="J4720" t="str">
            <v>JORNAL</v>
          </cell>
          <cell r="K4720" t="str">
            <v>PRESTACIONES</v>
          </cell>
          <cell r="L4720" t="str">
            <v>JORNAL TOTAL</v>
          </cell>
          <cell r="M4720" t="str">
            <v>RENDIMIENTO</v>
          </cell>
          <cell r="N4720">
            <v>0</v>
          </cell>
          <cell r="O4720" t="str">
            <v>Vr. UNITARIO</v>
          </cell>
          <cell r="P4720">
            <v>0</v>
          </cell>
          <cell r="Q4720">
            <v>0</v>
          </cell>
          <cell r="R4720">
            <v>0</v>
          </cell>
          <cell r="T4720">
            <v>0</v>
          </cell>
        </row>
        <row r="4721">
          <cell r="C4721" t="str">
            <v>Oficial</v>
          </cell>
          <cell r="D4721">
            <v>0</v>
          </cell>
          <cell r="E4721">
            <v>0</v>
          </cell>
          <cell r="F4721">
            <v>0</v>
          </cell>
          <cell r="G4721">
            <v>0</v>
          </cell>
          <cell r="H4721">
            <v>0</v>
          </cell>
          <cell r="I4721">
            <v>1</v>
          </cell>
          <cell r="J4721">
            <v>88160</v>
          </cell>
          <cell r="K4721">
            <v>1.6933</v>
          </cell>
          <cell r="L4721">
            <v>149281</v>
          </cell>
          <cell r="M4721">
            <v>16</v>
          </cell>
          <cell r="N4721">
            <v>0</v>
          </cell>
          <cell r="O4721">
            <v>9330</v>
          </cell>
          <cell r="P4721">
            <v>0</v>
          </cell>
          <cell r="Q4721">
            <v>0</v>
          </cell>
          <cell r="R4721">
            <v>0.13</v>
          </cell>
          <cell r="T4721" t="str">
            <v>Oficial</v>
          </cell>
        </row>
        <row r="4722">
          <cell r="C4722" t="str">
            <v>Ayudante Entendido</v>
          </cell>
          <cell r="D4722">
            <v>0</v>
          </cell>
          <cell r="E4722">
            <v>0</v>
          </cell>
          <cell r="F4722">
            <v>0</v>
          </cell>
          <cell r="G4722">
            <v>0</v>
          </cell>
          <cell r="H4722">
            <v>0</v>
          </cell>
          <cell r="I4722">
            <v>1</v>
          </cell>
          <cell r="J4722">
            <v>60367</v>
          </cell>
          <cell r="K4722">
            <v>1.7181</v>
          </cell>
          <cell r="L4722">
            <v>103717</v>
          </cell>
          <cell r="M4722">
            <v>16</v>
          </cell>
          <cell r="N4722">
            <v>0</v>
          </cell>
          <cell r="O4722">
            <v>6482</v>
          </cell>
          <cell r="P4722">
            <v>0</v>
          </cell>
          <cell r="Q4722">
            <v>0</v>
          </cell>
          <cell r="R4722">
            <v>0.13</v>
          </cell>
          <cell r="T4722" t="str">
            <v>Ayudante Entendido</v>
          </cell>
        </row>
        <row r="4723">
          <cell r="C4723">
            <v>0</v>
          </cell>
          <cell r="D4723">
            <v>0</v>
          </cell>
          <cell r="E4723">
            <v>0</v>
          </cell>
          <cell r="F4723">
            <v>0</v>
          </cell>
          <cell r="G4723">
            <v>0</v>
          </cell>
          <cell r="H4723">
            <v>0</v>
          </cell>
          <cell r="I4723">
            <v>1</v>
          </cell>
          <cell r="J4723">
            <v>0</v>
          </cell>
          <cell r="K4723">
            <v>0</v>
          </cell>
          <cell r="L4723">
            <v>0</v>
          </cell>
          <cell r="M4723">
            <v>0</v>
          </cell>
          <cell r="N4723">
            <v>0</v>
          </cell>
          <cell r="O4723">
            <v>0</v>
          </cell>
          <cell r="P4723">
            <v>0</v>
          </cell>
          <cell r="Q4723">
            <v>0</v>
          </cell>
          <cell r="R4723">
            <v>0</v>
          </cell>
          <cell r="T4723">
            <v>0</v>
          </cell>
        </row>
        <row r="4724">
          <cell r="C4724">
            <v>0</v>
          </cell>
          <cell r="D4724">
            <v>0</v>
          </cell>
          <cell r="E4724">
            <v>0</v>
          </cell>
          <cell r="F4724">
            <v>0</v>
          </cell>
          <cell r="G4724">
            <v>0</v>
          </cell>
          <cell r="H4724">
            <v>0</v>
          </cell>
          <cell r="I4724">
            <v>0</v>
          </cell>
          <cell r="J4724">
            <v>0</v>
          </cell>
          <cell r="K4724">
            <v>0</v>
          </cell>
          <cell r="L4724">
            <v>0.35339999999999999</v>
          </cell>
          <cell r="M4724" t="str">
            <v>SUBTOTAL $</v>
          </cell>
          <cell r="N4724">
            <v>0</v>
          </cell>
          <cell r="O4724">
            <v>15812</v>
          </cell>
          <cell r="P4724">
            <v>0</v>
          </cell>
          <cell r="Q4724">
            <v>0</v>
          </cell>
          <cell r="T4724">
            <v>0</v>
          </cell>
        </row>
        <row r="4725">
          <cell r="C4725">
            <v>0</v>
          </cell>
          <cell r="D4725">
            <v>0</v>
          </cell>
          <cell r="E4725">
            <v>0</v>
          </cell>
          <cell r="F4725">
            <v>0</v>
          </cell>
          <cell r="G4725">
            <v>0</v>
          </cell>
          <cell r="H4725">
            <v>0</v>
          </cell>
          <cell r="I4725">
            <v>0</v>
          </cell>
          <cell r="J4725">
            <v>0</v>
          </cell>
          <cell r="K4725">
            <v>0</v>
          </cell>
          <cell r="L4725">
            <v>0</v>
          </cell>
          <cell r="M4725">
            <v>0</v>
          </cell>
          <cell r="N4725">
            <v>0</v>
          </cell>
          <cell r="O4725">
            <v>0</v>
          </cell>
          <cell r="P4725">
            <v>0</v>
          </cell>
          <cell r="Q4725">
            <v>0</v>
          </cell>
        </row>
        <row r="4726">
          <cell r="C4726" t="str">
            <v>TOTAL COSTO DIRECTO $</v>
          </cell>
          <cell r="D4726">
            <v>0</v>
          </cell>
          <cell r="E4726">
            <v>0</v>
          </cell>
          <cell r="F4726">
            <v>0</v>
          </cell>
          <cell r="G4726">
            <v>0</v>
          </cell>
          <cell r="H4726">
            <v>0</v>
          </cell>
          <cell r="I4726">
            <v>0</v>
          </cell>
          <cell r="J4726">
            <v>0</v>
          </cell>
          <cell r="K4726">
            <v>0</v>
          </cell>
          <cell r="L4726">
            <v>0</v>
          </cell>
          <cell r="M4726">
            <v>0</v>
          </cell>
          <cell r="N4726">
            <v>0</v>
          </cell>
          <cell r="O4726">
            <v>44738</v>
          </cell>
          <cell r="P4726">
            <v>0</v>
          </cell>
          <cell r="Q4726">
            <v>0</v>
          </cell>
        </row>
        <row r="4727">
          <cell r="C4727" t="str">
            <v>V. COSTOS INDIRECTOS</v>
          </cell>
          <cell r="D4727">
            <v>0</v>
          </cell>
          <cell r="E4727">
            <v>0</v>
          </cell>
          <cell r="F4727">
            <v>0</v>
          </cell>
          <cell r="G4727">
            <v>0</v>
          </cell>
          <cell r="H4727">
            <v>0</v>
          </cell>
          <cell r="I4727">
            <v>0</v>
          </cell>
          <cell r="J4727">
            <v>0</v>
          </cell>
          <cell r="K4727">
            <v>0</v>
          </cell>
          <cell r="L4727">
            <v>0</v>
          </cell>
          <cell r="M4727">
            <v>0</v>
          </cell>
          <cell r="N4727">
            <v>0</v>
          </cell>
          <cell r="O4727">
            <v>0</v>
          </cell>
          <cell r="P4727">
            <v>0</v>
          </cell>
          <cell r="Q4727">
            <v>0</v>
          </cell>
        </row>
        <row r="4728">
          <cell r="C4728">
            <v>0</v>
          </cell>
          <cell r="D4728">
            <v>0</v>
          </cell>
          <cell r="E4728">
            <v>0</v>
          </cell>
          <cell r="F4728">
            <v>0</v>
          </cell>
          <cell r="G4728">
            <v>0</v>
          </cell>
          <cell r="H4728">
            <v>0</v>
          </cell>
          <cell r="I4728">
            <v>0</v>
          </cell>
          <cell r="J4728">
            <v>0</v>
          </cell>
          <cell r="K4728">
            <v>0</v>
          </cell>
          <cell r="L4728">
            <v>0</v>
          </cell>
          <cell r="M4728">
            <v>0</v>
          </cell>
          <cell r="N4728">
            <v>0</v>
          </cell>
          <cell r="O4728">
            <v>0</v>
          </cell>
          <cell r="P4728">
            <v>0</v>
          </cell>
          <cell r="Q4728">
            <v>0</v>
          </cell>
        </row>
        <row r="4729">
          <cell r="C4729" t="str">
            <v>Descripción</v>
          </cell>
          <cell r="D4729">
            <v>0</v>
          </cell>
          <cell r="E4729">
            <v>0</v>
          </cell>
          <cell r="F4729">
            <v>0</v>
          </cell>
          <cell r="G4729">
            <v>0</v>
          </cell>
          <cell r="H4729">
            <v>0</v>
          </cell>
          <cell r="I4729">
            <v>0</v>
          </cell>
          <cell r="J4729">
            <v>0</v>
          </cell>
          <cell r="K4729">
            <v>0</v>
          </cell>
          <cell r="L4729" t="str">
            <v>Porcentaje</v>
          </cell>
          <cell r="M4729" t="str">
            <v>Valor Total</v>
          </cell>
          <cell r="N4729">
            <v>0</v>
          </cell>
          <cell r="O4729">
            <v>0</v>
          </cell>
          <cell r="P4729">
            <v>0</v>
          </cell>
          <cell r="Q4729">
            <v>0</v>
          </cell>
        </row>
        <row r="4730">
          <cell r="C4730" t="str">
            <v>ADMINISTRACION</v>
          </cell>
          <cell r="D4730">
            <v>0</v>
          </cell>
          <cell r="E4730">
            <v>0</v>
          </cell>
          <cell r="F4730">
            <v>0</v>
          </cell>
          <cell r="G4730">
            <v>0</v>
          </cell>
          <cell r="H4730">
            <v>0</v>
          </cell>
          <cell r="I4730">
            <v>0</v>
          </cell>
          <cell r="J4730">
            <v>0</v>
          </cell>
          <cell r="K4730">
            <v>0</v>
          </cell>
          <cell r="L4730">
            <v>0.23930000000000001</v>
          </cell>
          <cell r="M4730">
            <v>10706</v>
          </cell>
          <cell r="N4730">
            <v>0</v>
          </cell>
          <cell r="O4730">
            <v>0</v>
          </cell>
          <cell r="P4730">
            <v>0</v>
          </cell>
          <cell r="Q4730">
            <v>0</v>
          </cell>
        </row>
        <row r="4731">
          <cell r="C4731" t="str">
            <v xml:space="preserve">IMPREVISTOS </v>
          </cell>
          <cell r="D4731">
            <v>0</v>
          </cell>
          <cell r="E4731">
            <v>0</v>
          </cell>
          <cell r="F4731">
            <v>0</v>
          </cell>
          <cell r="G4731">
            <v>0</v>
          </cell>
          <cell r="H4731">
            <v>0</v>
          </cell>
          <cell r="I4731">
            <v>0</v>
          </cell>
          <cell r="J4731">
            <v>0</v>
          </cell>
          <cell r="K4731">
            <v>0</v>
          </cell>
          <cell r="L4731">
            <v>0</v>
          </cell>
          <cell r="M4731">
            <v>0</v>
          </cell>
          <cell r="N4731">
            <v>0</v>
          </cell>
          <cell r="O4731">
            <v>0</v>
          </cell>
          <cell r="P4731">
            <v>0</v>
          </cell>
          <cell r="Q4731">
            <v>0</v>
          </cell>
        </row>
        <row r="4732">
          <cell r="C4732" t="str">
            <v>UTILIDAD</v>
          </cell>
          <cell r="D4732">
            <v>0</v>
          </cell>
          <cell r="E4732">
            <v>0</v>
          </cell>
          <cell r="F4732">
            <v>0</v>
          </cell>
          <cell r="G4732">
            <v>0</v>
          </cell>
          <cell r="H4732">
            <v>0</v>
          </cell>
          <cell r="I4732">
            <v>0</v>
          </cell>
          <cell r="J4732">
            <v>0</v>
          </cell>
          <cell r="K4732">
            <v>0</v>
          </cell>
          <cell r="L4732">
            <v>0.05</v>
          </cell>
          <cell r="M4732">
            <v>2237</v>
          </cell>
          <cell r="N4732">
            <v>0</v>
          </cell>
          <cell r="O4732">
            <v>0</v>
          </cell>
          <cell r="P4732">
            <v>0</v>
          </cell>
          <cell r="Q4732">
            <v>0</v>
          </cell>
        </row>
        <row r="4733">
          <cell r="C4733" t="str">
            <v>SUBTOTAL $</v>
          </cell>
          <cell r="D4733">
            <v>0</v>
          </cell>
          <cell r="E4733">
            <v>0</v>
          </cell>
          <cell r="F4733">
            <v>0</v>
          </cell>
          <cell r="G4733">
            <v>0</v>
          </cell>
          <cell r="H4733">
            <v>0</v>
          </cell>
          <cell r="I4733">
            <v>0</v>
          </cell>
          <cell r="J4733">
            <v>0</v>
          </cell>
          <cell r="K4733">
            <v>0</v>
          </cell>
          <cell r="L4733">
            <v>0</v>
          </cell>
          <cell r="M4733">
            <v>0</v>
          </cell>
          <cell r="N4733">
            <v>0</v>
          </cell>
          <cell r="O4733">
            <v>12943</v>
          </cell>
          <cell r="P4733">
            <v>0</v>
          </cell>
          <cell r="Q4733">
            <v>0</v>
          </cell>
        </row>
        <row r="4734">
          <cell r="C4734">
            <v>0</v>
          </cell>
          <cell r="D4734">
            <v>0</v>
          </cell>
          <cell r="E4734">
            <v>0</v>
          </cell>
          <cell r="F4734">
            <v>0</v>
          </cell>
          <cell r="G4734">
            <v>0</v>
          </cell>
          <cell r="H4734">
            <v>0</v>
          </cell>
          <cell r="I4734">
            <v>0</v>
          </cell>
          <cell r="J4734">
            <v>0</v>
          </cell>
          <cell r="K4734">
            <v>0</v>
          </cell>
          <cell r="L4734">
            <v>0</v>
          </cell>
          <cell r="M4734">
            <v>0</v>
          </cell>
          <cell r="N4734">
            <v>0</v>
          </cell>
          <cell r="O4734">
            <v>0</v>
          </cell>
          <cell r="P4734">
            <v>0</v>
          </cell>
          <cell r="Q4734">
            <v>0</v>
          </cell>
        </row>
        <row r="4735">
          <cell r="C4735" t="str">
            <v>Precio Unitario Total Aproximado al peso $</v>
          </cell>
          <cell r="D4735">
            <v>0</v>
          </cell>
          <cell r="E4735">
            <v>0</v>
          </cell>
          <cell r="F4735">
            <v>0</v>
          </cell>
          <cell r="G4735">
            <v>0</v>
          </cell>
          <cell r="H4735">
            <v>0</v>
          </cell>
          <cell r="I4735">
            <v>0</v>
          </cell>
          <cell r="J4735">
            <v>0</v>
          </cell>
          <cell r="K4735">
            <v>0</v>
          </cell>
          <cell r="L4735">
            <v>0</v>
          </cell>
          <cell r="M4735">
            <v>0</v>
          </cell>
          <cell r="N4735">
            <v>0</v>
          </cell>
          <cell r="O4735">
            <v>57681</v>
          </cell>
          <cell r="P4735">
            <v>0</v>
          </cell>
          <cell r="Q4735">
            <v>0</v>
          </cell>
        </row>
        <row r="4736">
          <cell r="C4736">
            <v>0</v>
          </cell>
          <cell r="D4736">
            <v>0</v>
          </cell>
          <cell r="E4736">
            <v>0</v>
          </cell>
          <cell r="F4736">
            <v>0</v>
          </cell>
          <cell r="G4736">
            <v>0</v>
          </cell>
          <cell r="H4736">
            <v>0</v>
          </cell>
          <cell r="I4736">
            <v>0</v>
          </cell>
          <cell r="J4736">
            <v>0</v>
          </cell>
          <cell r="K4736">
            <v>0</v>
          </cell>
          <cell r="L4736">
            <v>0</v>
          </cell>
          <cell r="M4736">
            <v>0</v>
          </cell>
          <cell r="N4736">
            <v>0</v>
          </cell>
          <cell r="O4736">
            <v>0</v>
          </cell>
          <cell r="P4736">
            <v>0</v>
          </cell>
          <cell r="Q4736">
            <v>0</v>
          </cell>
        </row>
        <row r="4737">
          <cell r="C4737">
            <v>0</v>
          </cell>
          <cell r="D4737">
            <v>0</v>
          </cell>
          <cell r="E4737">
            <v>0</v>
          </cell>
          <cell r="F4737">
            <v>0</v>
          </cell>
          <cell r="G4737">
            <v>0</v>
          </cell>
          <cell r="H4737">
            <v>0</v>
          </cell>
          <cell r="I4737">
            <v>0</v>
          </cell>
          <cell r="J4737">
            <v>0</v>
          </cell>
          <cell r="K4737">
            <v>0</v>
          </cell>
          <cell r="L4737">
            <v>0</v>
          </cell>
          <cell r="M4737">
            <v>0</v>
          </cell>
          <cell r="N4737">
            <v>0</v>
          </cell>
          <cell r="O4737">
            <v>0</v>
          </cell>
          <cell r="P4737">
            <v>0</v>
          </cell>
          <cell r="Q4737">
            <v>0</v>
          </cell>
        </row>
        <row r="4738">
          <cell r="C4738">
            <v>0</v>
          </cell>
          <cell r="D4738">
            <v>0</v>
          </cell>
          <cell r="E4738">
            <v>0</v>
          </cell>
          <cell r="F4738">
            <v>0</v>
          </cell>
          <cell r="G4738">
            <v>0</v>
          </cell>
          <cell r="H4738" t="str">
            <v>Firma</v>
          </cell>
          <cell r="I4738">
            <v>0</v>
          </cell>
          <cell r="J4738">
            <v>0</v>
          </cell>
          <cell r="K4738">
            <v>0</v>
          </cell>
          <cell r="L4738">
            <v>0</v>
          </cell>
          <cell r="M4738">
            <v>0</v>
          </cell>
          <cell r="N4738">
            <v>0</v>
          </cell>
          <cell r="O4738">
            <v>0</v>
          </cell>
          <cell r="P4738">
            <v>0</v>
          </cell>
          <cell r="Q4738">
            <v>0</v>
          </cell>
        </row>
        <row r="4739">
          <cell r="C4739">
            <v>0</v>
          </cell>
          <cell r="D4739">
            <v>0</v>
          </cell>
          <cell r="E4739">
            <v>0</v>
          </cell>
          <cell r="F4739">
            <v>0</v>
          </cell>
          <cell r="G4739">
            <v>0</v>
          </cell>
          <cell r="H4739" t="str">
            <v>Nombre:</v>
          </cell>
          <cell r="I4739">
            <v>0</v>
          </cell>
          <cell r="J4739">
            <v>0</v>
          </cell>
          <cell r="K4739">
            <v>0</v>
          </cell>
          <cell r="L4739">
            <v>0</v>
          </cell>
          <cell r="M4739">
            <v>0</v>
          </cell>
          <cell r="N4739">
            <v>0</v>
          </cell>
          <cell r="O4739">
            <v>0</v>
          </cell>
          <cell r="P4739">
            <v>0</v>
          </cell>
          <cell r="Q4739">
            <v>0</v>
          </cell>
        </row>
        <row r="4740">
          <cell r="C4740">
            <v>0</v>
          </cell>
          <cell r="D4740">
            <v>0</v>
          </cell>
          <cell r="E4740">
            <v>0</v>
          </cell>
          <cell r="F4740">
            <v>0</v>
          </cell>
          <cell r="G4740">
            <v>0</v>
          </cell>
          <cell r="H4740" t="str">
            <v>Representante Legal del Contratista o su Apoderado</v>
          </cell>
          <cell r="I4740">
            <v>0</v>
          </cell>
          <cell r="J4740">
            <v>0</v>
          </cell>
          <cell r="K4740">
            <v>0</v>
          </cell>
          <cell r="L4740">
            <v>0</v>
          </cell>
          <cell r="M4740">
            <v>0</v>
          </cell>
          <cell r="N4740">
            <v>0</v>
          </cell>
          <cell r="O4740">
            <v>0</v>
          </cell>
          <cell r="P4740">
            <v>0</v>
          </cell>
          <cell r="Q4740">
            <v>0</v>
          </cell>
        </row>
        <row r="4741">
          <cell r="C4741">
            <v>0</v>
          </cell>
          <cell r="D4741">
            <v>0</v>
          </cell>
          <cell r="E4741">
            <v>0</v>
          </cell>
          <cell r="F4741">
            <v>0</v>
          </cell>
          <cell r="G4741">
            <v>0</v>
          </cell>
          <cell r="H4741" t="str">
            <v>Matricula No. :</v>
          </cell>
          <cell r="I4741">
            <v>0</v>
          </cell>
          <cell r="J4741">
            <v>0</v>
          </cell>
          <cell r="K4741">
            <v>0</v>
          </cell>
          <cell r="L4741">
            <v>0</v>
          </cell>
          <cell r="M4741">
            <v>0</v>
          </cell>
          <cell r="N4741">
            <v>0</v>
          </cell>
          <cell r="O4741">
            <v>0</v>
          </cell>
          <cell r="P4741">
            <v>0</v>
          </cell>
          <cell r="Q4741">
            <v>0</v>
          </cell>
        </row>
        <row r="4742">
          <cell r="C4742">
            <v>0</v>
          </cell>
          <cell r="D4742">
            <v>0</v>
          </cell>
          <cell r="E4742">
            <v>0</v>
          </cell>
          <cell r="F4742">
            <v>0</v>
          </cell>
          <cell r="G4742">
            <v>0</v>
          </cell>
          <cell r="H4742" t="str">
            <v xml:space="preserve"> </v>
          </cell>
          <cell r="I4742">
            <v>0</v>
          </cell>
          <cell r="J4742">
            <v>0</v>
          </cell>
          <cell r="K4742">
            <v>0</v>
          </cell>
          <cell r="L4742">
            <v>0</v>
          </cell>
          <cell r="M4742">
            <v>0</v>
          </cell>
          <cell r="N4742">
            <v>0</v>
          </cell>
          <cell r="O4742">
            <v>0</v>
          </cell>
          <cell r="P4742">
            <v>0</v>
          </cell>
          <cell r="Q4742">
            <v>0</v>
          </cell>
        </row>
        <row r="4743">
          <cell r="C4743" t="str">
            <v>OBSERVACIONES INTERVENTORÍA</v>
          </cell>
          <cell r="D4743">
            <v>0</v>
          </cell>
          <cell r="E4743">
            <v>0</v>
          </cell>
          <cell r="F4743">
            <v>0</v>
          </cell>
          <cell r="G4743">
            <v>0</v>
          </cell>
          <cell r="H4743">
            <v>0</v>
          </cell>
          <cell r="I4743">
            <v>0</v>
          </cell>
          <cell r="J4743">
            <v>0</v>
          </cell>
          <cell r="K4743">
            <v>0</v>
          </cell>
          <cell r="L4743">
            <v>0</v>
          </cell>
          <cell r="M4743">
            <v>0</v>
          </cell>
          <cell r="N4743">
            <v>0</v>
          </cell>
          <cell r="O4743">
            <v>0</v>
          </cell>
          <cell r="P4743">
            <v>0</v>
          </cell>
          <cell r="Q4743">
            <v>0</v>
          </cell>
        </row>
        <row r="4744">
          <cell r="C4744">
            <v>0</v>
          </cell>
          <cell r="D4744">
            <v>0</v>
          </cell>
          <cell r="E4744">
            <v>0</v>
          </cell>
          <cell r="F4744">
            <v>0</v>
          </cell>
          <cell r="G4744">
            <v>0</v>
          </cell>
          <cell r="H4744">
            <v>0</v>
          </cell>
          <cell r="I4744">
            <v>0</v>
          </cell>
          <cell r="J4744">
            <v>0</v>
          </cell>
          <cell r="K4744">
            <v>0</v>
          </cell>
          <cell r="L4744">
            <v>0</v>
          </cell>
          <cell r="M4744">
            <v>0</v>
          </cell>
          <cell r="N4744">
            <v>0</v>
          </cell>
          <cell r="O4744">
            <v>0</v>
          </cell>
          <cell r="P4744">
            <v>0</v>
          </cell>
          <cell r="Q4744">
            <v>0</v>
          </cell>
        </row>
        <row r="4745">
          <cell r="C4745">
            <v>0</v>
          </cell>
          <cell r="D4745">
            <v>0</v>
          </cell>
          <cell r="E4745">
            <v>0</v>
          </cell>
          <cell r="F4745">
            <v>0</v>
          </cell>
          <cell r="G4745">
            <v>0</v>
          </cell>
          <cell r="H4745">
            <v>0</v>
          </cell>
          <cell r="I4745">
            <v>0</v>
          </cell>
          <cell r="J4745">
            <v>0</v>
          </cell>
          <cell r="K4745">
            <v>0</v>
          </cell>
          <cell r="L4745">
            <v>0</v>
          </cell>
          <cell r="M4745">
            <v>0</v>
          </cell>
          <cell r="N4745">
            <v>0</v>
          </cell>
          <cell r="O4745">
            <v>0</v>
          </cell>
          <cell r="P4745">
            <v>0</v>
          </cell>
          <cell r="Q4745">
            <v>0</v>
          </cell>
        </row>
        <row r="4746">
          <cell r="C4746">
            <v>0</v>
          </cell>
          <cell r="D4746">
            <v>0</v>
          </cell>
          <cell r="E4746">
            <v>0</v>
          </cell>
          <cell r="F4746">
            <v>0</v>
          </cell>
          <cell r="G4746">
            <v>0</v>
          </cell>
          <cell r="H4746">
            <v>0</v>
          </cell>
          <cell r="I4746">
            <v>0</v>
          </cell>
          <cell r="J4746">
            <v>0</v>
          </cell>
          <cell r="K4746">
            <v>0</v>
          </cell>
          <cell r="L4746">
            <v>0</v>
          </cell>
          <cell r="M4746">
            <v>0</v>
          </cell>
          <cell r="N4746">
            <v>0</v>
          </cell>
          <cell r="O4746">
            <v>0</v>
          </cell>
          <cell r="P4746">
            <v>0</v>
          </cell>
          <cell r="Q4746">
            <v>0</v>
          </cell>
        </row>
        <row r="4747">
          <cell r="C4747" t="str">
            <v>APROBACIÓN POR INTERVENTORÍA</v>
          </cell>
          <cell r="D4747">
            <v>0</v>
          </cell>
          <cell r="E4747">
            <v>0</v>
          </cell>
          <cell r="F4747">
            <v>0</v>
          </cell>
          <cell r="G4747">
            <v>0</v>
          </cell>
          <cell r="H4747">
            <v>0</v>
          </cell>
          <cell r="I4747">
            <v>0</v>
          </cell>
          <cell r="J4747">
            <v>0</v>
          </cell>
          <cell r="K4747">
            <v>0</v>
          </cell>
          <cell r="L4747">
            <v>0</v>
          </cell>
          <cell r="M4747">
            <v>0</v>
          </cell>
          <cell r="N4747">
            <v>0</v>
          </cell>
          <cell r="O4747">
            <v>0</v>
          </cell>
          <cell r="P4747">
            <v>0</v>
          </cell>
          <cell r="Q4747">
            <v>0</v>
          </cell>
        </row>
        <row r="4748">
          <cell r="C4748"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4748">
            <v>0</v>
          </cell>
          <cell r="E4748">
            <v>0</v>
          </cell>
          <cell r="F4748">
            <v>0</v>
          </cell>
          <cell r="G4748">
            <v>0</v>
          </cell>
          <cell r="H4748">
            <v>0</v>
          </cell>
          <cell r="I4748">
            <v>0</v>
          </cell>
          <cell r="J4748">
            <v>0</v>
          </cell>
          <cell r="K4748">
            <v>0</v>
          </cell>
          <cell r="L4748">
            <v>0</v>
          </cell>
          <cell r="M4748">
            <v>0</v>
          </cell>
          <cell r="N4748">
            <v>0</v>
          </cell>
          <cell r="O4748">
            <v>0</v>
          </cell>
          <cell r="P4748">
            <v>0</v>
          </cell>
          <cell r="Q4748">
            <v>0</v>
          </cell>
        </row>
        <row r="4749">
          <cell r="C4749">
            <v>0</v>
          </cell>
          <cell r="D4749">
            <v>0</v>
          </cell>
          <cell r="E4749">
            <v>0</v>
          </cell>
          <cell r="F4749">
            <v>0</v>
          </cell>
          <cell r="G4749">
            <v>0</v>
          </cell>
          <cell r="H4749">
            <v>0</v>
          </cell>
          <cell r="I4749">
            <v>0</v>
          </cell>
          <cell r="J4749">
            <v>0</v>
          </cell>
          <cell r="K4749">
            <v>0</v>
          </cell>
          <cell r="L4749">
            <v>0</v>
          </cell>
          <cell r="M4749">
            <v>0</v>
          </cell>
          <cell r="N4749">
            <v>0</v>
          </cell>
          <cell r="O4749">
            <v>0</v>
          </cell>
          <cell r="P4749">
            <v>0</v>
          </cell>
          <cell r="Q4749">
            <v>0</v>
          </cell>
        </row>
        <row r="4750">
          <cell r="C4750"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4750">
            <v>0</v>
          </cell>
          <cell r="E4750">
            <v>0</v>
          </cell>
          <cell r="F4750">
            <v>0</v>
          </cell>
          <cell r="G4750">
            <v>0</v>
          </cell>
          <cell r="H4750">
            <v>0</v>
          </cell>
          <cell r="I4750">
            <v>0</v>
          </cell>
          <cell r="J4750">
            <v>0</v>
          </cell>
          <cell r="K4750">
            <v>0</v>
          </cell>
          <cell r="L4750">
            <v>0</v>
          </cell>
          <cell r="M4750">
            <v>0</v>
          </cell>
          <cell r="N4750">
            <v>0</v>
          </cell>
          <cell r="O4750">
            <v>0</v>
          </cell>
          <cell r="P4750">
            <v>0</v>
          </cell>
          <cell r="Q4750">
            <v>0</v>
          </cell>
        </row>
        <row r="4751">
          <cell r="C4751">
            <v>0</v>
          </cell>
          <cell r="D4751">
            <v>0</v>
          </cell>
          <cell r="E4751">
            <v>0</v>
          </cell>
          <cell r="F4751">
            <v>0</v>
          </cell>
          <cell r="G4751">
            <v>0</v>
          </cell>
          <cell r="H4751">
            <v>0</v>
          </cell>
          <cell r="I4751">
            <v>0</v>
          </cell>
          <cell r="J4751">
            <v>0</v>
          </cell>
          <cell r="K4751">
            <v>0</v>
          </cell>
          <cell r="L4751">
            <v>0</v>
          </cell>
          <cell r="M4751">
            <v>0</v>
          </cell>
          <cell r="N4751">
            <v>0</v>
          </cell>
          <cell r="O4751">
            <v>0</v>
          </cell>
          <cell r="P4751">
            <v>0</v>
          </cell>
          <cell r="Q4751">
            <v>0</v>
          </cell>
        </row>
        <row r="4752">
          <cell r="C4752">
            <v>0</v>
          </cell>
          <cell r="D4752">
            <v>0</v>
          </cell>
          <cell r="E4752">
            <v>0</v>
          </cell>
          <cell r="F4752">
            <v>0</v>
          </cell>
          <cell r="G4752">
            <v>0</v>
          </cell>
          <cell r="H4752">
            <v>0</v>
          </cell>
          <cell r="I4752">
            <v>0</v>
          </cell>
          <cell r="J4752">
            <v>0</v>
          </cell>
          <cell r="K4752">
            <v>0</v>
          </cell>
          <cell r="L4752">
            <v>0</v>
          </cell>
          <cell r="M4752">
            <v>0</v>
          </cell>
          <cell r="N4752">
            <v>0</v>
          </cell>
          <cell r="O4752">
            <v>0</v>
          </cell>
          <cell r="P4752">
            <v>0</v>
          </cell>
          <cell r="Q4752">
            <v>0</v>
          </cell>
        </row>
        <row r="4753">
          <cell r="C4753">
            <v>0</v>
          </cell>
          <cell r="D4753">
            <v>0</v>
          </cell>
          <cell r="E4753">
            <v>0</v>
          </cell>
          <cell r="F4753">
            <v>0</v>
          </cell>
          <cell r="G4753">
            <v>0</v>
          </cell>
          <cell r="H4753" t="str">
            <v>Firma</v>
          </cell>
          <cell r="I4753">
            <v>0</v>
          </cell>
          <cell r="J4753">
            <v>0</v>
          </cell>
          <cell r="K4753">
            <v>0</v>
          </cell>
          <cell r="L4753">
            <v>0</v>
          </cell>
          <cell r="M4753">
            <v>0</v>
          </cell>
          <cell r="N4753">
            <v>0</v>
          </cell>
          <cell r="O4753">
            <v>0</v>
          </cell>
          <cell r="P4753">
            <v>0</v>
          </cell>
          <cell r="Q4753">
            <v>0</v>
          </cell>
        </row>
        <row r="4754">
          <cell r="C4754">
            <v>0</v>
          </cell>
          <cell r="D4754">
            <v>0</v>
          </cell>
          <cell r="E4754">
            <v>0</v>
          </cell>
          <cell r="F4754">
            <v>0</v>
          </cell>
          <cell r="G4754">
            <v>0</v>
          </cell>
          <cell r="H4754" t="str">
            <v>Nombre:</v>
          </cell>
          <cell r="I4754">
            <v>0</v>
          </cell>
          <cell r="J4754">
            <v>0</v>
          </cell>
          <cell r="K4754">
            <v>0</v>
          </cell>
          <cell r="L4754">
            <v>0</v>
          </cell>
          <cell r="M4754">
            <v>0</v>
          </cell>
          <cell r="N4754">
            <v>0</v>
          </cell>
          <cell r="O4754">
            <v>0</v>
          </cell>
          <cell r="P4754">
            <v>0</v>
          </cell>
          <cell r="Q4754">
            <v>0</v>
          </cell>
        </row>
        <row r="4755">
          <cell r="C4755">
            <v>0</v>
          </cell>
          <cell r="D4755">
            <v>0</v>
          </cell>
          <cell r="E4755">
            <v>0</v>
          </cell>
          <cell r="F4755">
            <v>0</v>
          </cell>
          <cell r="G4755">
            <v>0</v>
          </cell>
          <cell r="H4755" t="str">
            <v>Representante Legal del Interventor o su Apoderado</v>
          </cell>
          <cell r="I4755">
            <v>0</v>
          </cell>
          <cell r="J4755">
            <v>0</v>
          </cell>
          <cell r="K4755">
            <v>0</v>
          </cell>
          <cell r="L4755">
            <v>0</v>
          </cell>
          <cell r="M4755">
            <v>0</v>
          </cell>
          <cell r="N4755">
            <v>0</v>
          </cell>
          <cell r="O4755">
            <v>0</v>
          </cell>
          <cell r="P4755">
            <v>0</v>
          </cell>
          <cell r="Q4755">
            <v>0</v>
          </cell>
        </row>
        <row r="4756">
          <cell r="C4756">
            <v>0</v>
          </cell>
          <cell r="D4756">
            <v>0</v>
          </cell>
          <cell r="E4756">
            <v>0</v>
          </cell>
          <cell r="F4756">
            <v>0</v>
          </cell>
          <cell r="G4756">
            <v>0</v>
          </cell>
          <cell r="H4756" t="str">
            <v>Matricula No. :</v>
          </cell>
          <cell r="I4756">
            <v>0</v>
          </cell>
          <cell r="J4756">
            <v>0</v>
          </cell>
          <cell r="K4756">
            <v>0</v>
          </cell>
          <cell r="L4756">
            <v>0</v>
          </cell>
          <cell r="M4756">
            <v>0</v>
          </cell>
          <cell r="N4756">
            <v>0</v>
          </cell>
          <cell r="O4756">
            <v>0</v>
          </cell>
          <cell r="P4756">
            <v>0</v>
          </cell>
          <cell r="Q4756">
            <v>0</v>
          </cell>
        </row>
        <row r="4757">
          <cell r="C4757">
            <v>0</v>
          </cell>
          <cell r="D4757">
            <v>0</v>
          </cell>
          <cell r="E4757">
            <v>0</v>
          </cell>
          <cell r="F4757">
            <v>0</v>
          </cell>
          <cell r="G4757">
            <v>0</v>
          </cell>
          <cell r="H4757">
            <v>0</v>
          </cell>
          <cell r="I4757">
            <v>0</v>
          </cell>
          <cell r="J4757">
            <v>0</v>
          </cell>
          <cell r="K4757">
            <v>0</v>
          </cell>
          <cell r="L4757">
            <v>0</v>
          </cell>
          <cell r="M4757">
            <v>0</v>
          </cell>
          <cell r="N4757">
            <v>0</v>
          </cell>
          <cell r="O4757">
            <v>0</v>
          </cell>
          <cell r="P4757">
            <v>0</v>
          </cell>
          <cell r="Q4757">
            <v>0</v>
          </cell>
        </row>
        <row r="4758">
          <cell r="C4758">
            <v>0</v>
          </cell>
          <cell r="D4758">
            <v>0</v>
          </cell>
          <cell r="E4758">
            <v>0</v>
          </cell>
          <cell r="F4758">
            <v>0</v>
          </cell>
          <cell r="G4758">
            <v>0</v>
          </cell>
          <cell r="H4758">
            <v>0</v>
          </cell>
          <cell r="I4758">
            <v>0</v>
          </cell>
          <cell r="J4758">
            <v>0</v>
          </cell>
          <cell r="K4758">
            <v>0</v>
          </cell>
          <cell r="L4758">
            <v>0</v>
          </cell>
          <cell r="M4758">
            <v>0</v>
          </cell>
          <cell r="N4758">
            <v>0</v>
          </cell>
          <cell r="O4758">
            <v>0</v>
          </cell>
          <cell r="P4758">
            <v>0</v>
          </cell>
          <cell r="Q4758">
            <v>0</v>
          </cell>
        </row>
        <row r="4760">
          <cell r="C4760">
            <v>0</v>
          </cell>
          <cell r="D4760">
            <v>0</v>
          </cell>
          <cell r="E4760">
            <v>0</v>
          </cell>
          <cell r="F4760">
            <v>0</v>
          </cell>
          <cell r="G4760">
            <v>0</v>
          </cell>
          <cell r="H4760">
            <v>0</v>
          </cell>
          <cell r="I4760">
            <v>0</v>
          </cell>
          <cell r="J4760">
            <v>0</v>
          </cell>
          <cell r="K4760">
            <v>0</v>
          </cell>
          <cell r="L4760">
            <v>0</v>
          </cell>
          <cell r="M4760">
            <v>0</v>
          </cell>
          <cell r="N4760">
            <v>0</v>
          </cell>
          <cell r="O4760">
            <v>0</v>
          </cell>
          <cell r="P4760">
            <v>0</v>
          </cell>
          <cell r="Q4760">
            <v>0</v>
          </cell>
        </row>
        <row r="4761">
          <cell r="C4761" t="str">
            <v>Formulario 1 - Propuesta económica  - Documento tipo de selección abreviada de menor cuantía - versión 2</v>
          </cell>
          <cell r="D4761">
            <v>0</v>
          </cell>
          <cell r="E4761">
            <v>0</v>
          </cell>
          <cell r="F4761">
            <v>0</v>
          </cell>
          <cell r="G4761">
            <v>0</v>
          </cell>
          <cell r="H4761">
            <v>0</v>
          </cell>
          <cell r="I4761">
            <v>0</v>
          </cell>
          <cell r="J4761">
            <v>0</v>
          </cell>
          <cell r="K4761">
            <v>0</v>
          </cell>
          <cell r="L4761">
            <v>0</v>
          </cell>
          <cell r="M4761">
            <v>0</v>
          </cell>
          <cell r="N4761">
            <v>0</v>
          </cell>
          <cell r="O4761">
            <v>0</v>
          </cell>
          <cell r="P4761">
            <v>0</v>
          </cell>
          <cell r="Q4761">
            <v>0</v>
          </cell>
        </row>
        <row r="4762">
          <cell r="C4762" t="str">
            <v>Código</v>
          </cell>
          <cell r="D4762" t="str">
            <v>CCE-EICP-FM-25</v>
          </cell>
          <cell r="E4762" t="str">
            <v>Versión</v>
          </cell>
          <cell r="F4762">
            <v>2</v>
          </cell>
          <cell r="G4762">
            <v>0</v>
          </cell>
          <cell r="H4762">
            <v>0</v>
          </cell>
          <cell r="I4762">
            <v>0</v>
          </cell>
          <cell r="J4762">
            <v>0</v>
          </cell>
          <cell r="K4762">
            <v>0</v>
          </cell>
          <cell r="L4762">
            <v>0</v>
          </cell>
          <cell r="M4762">
            <v>0</v>
          </cell>
          <cell r="N4762">
            <v>0</v>
          </cell>
          <cell r="O4762">
            <v>0</v>
          </cell>
          <cell r="P4762">
            <v>0</v>
          </cell>
          <cell r="Q4762">
            <v>0</v>
          </cell>
        </row>
        <row r="4763">
          <cell r="C4763">
            <v>0</v>
          </cell>
          <cell r="D4763">
            <v>0</v>
          </cell>
          <cell r="E4763">
            <v>0</v>
          </cell>
          <cell r="F4763">
            <v>0</v>
          </cell>
          <cell r="G4763">
            <v>0</v>
          </cell>
          <cell r="H4763">
            <v>0</v>
          </cell>
          <cell r="I4763">
            <v>0</v>
          </cell>
          <cell r="J4763">
            <v>0</v>
          </cell>
          <cell r="K4763">
            <v>0</v>
          </cell>
          <cell r="L4763">
            <v>0</v>
          </cell>
          <cell r="M4763">
            <v>0</v>
          </cell>
          <cell r="N4763">
            <v>0</v>
          </cell>
          <cell r="O4763">
            <v>0</v>
          </cell>
          <cell r="P4763">
            <v>0</v>
          </cell>
          <cell r="Q4763">
            <v>0</v>
          </cell>
        </row>
        <row r="4764">
          <cell r="C4764" t="str">
            <v>[La entidad podrá utilizar este formato para la presentación de los análisis de precios unitarios el contratista en la oportunidad prevista en el numeral 8.1. del Documento Base]</v>
          </cell>
          <cell r="D4764">
            <v>0</v>
          </cell>
          <cell r="E4764">
            <v>0</v>
          </cell>
          <cell r="F4764">
            <v>0</v>
          </cell>
          <cell r="G4764">
            <v>0</v>
          </cell>
          <cell r="H4764">
            <v>0</v>
          </cell>
          <cell r="I4764">
            <v>0</v>
          </cell>
          <cell r="J4764">
            <v>0</v>
          </cell>
          <cell r="K4764">
            <v>0</v>
          </cell>
          <cell r="L4764">
            <v>0</v>
          </cell>
          <cell r="M4764">
            <v>0</v>
          </cell>
          <cell r="N4764">
            <v>0</v>
          </cell>
          <cell r="O4764">
            <v>0</v>
          </cell>
          <cell r="P4764">
            <v>0</v>
          </cell>
          <cell r="Q4764">
            <v>0</v>
          </cell>
        </row>
        <row r="4765">
          <cell r="C4765">
            <v>0</v>
          </cell>
          <cell r="D4765">
            <v>0</v>
          </cell>
          <cell r="E4765">
            <v>0</v>
          </cell>
          <cell r="F4765">
            <v>0</v>
          </cell>
          <cell r="G4765">
            <v>0</v>
          </cell>
          <cell r="H4765">
            <v>0</v>
          </cell>
          <cell r="I4765">
            <v>0</v>
          </cell>
          <cell r="J4765">
            <v>0</v>
          </cell>
          <cell r="K4765">
            <v>0</v>
          </cell>
          <cell r="L4765">
            <v>0</v>
          </cell>
          <cell r="M4765">
            <v>0</v>
          </cell>
          <cell r="N4765">
            <v>0</v>
          </cell>
          <cell r="O4765">
            <v>0</v>
          </cell>
          <cell r="P4765">
            <v>0</v>
          </cell>
          <cell r="Q4765">
            <v>0</v>
          </cell>
        </row>
        <row r="4766">
          <cell r="C4766">
            <v>0</v>
          </cell>
          <cell r="D4766">
            <v>0</v>
          </cell>
          <cell r="E4766">
            <v>0</v>
          </cell>
          <cell r="F4766">
            <v>0</v>
          </cell>
          <cell r="G4766">
            <v>0</v>
          </cell>
          <cell r="H4766">
            <v>0</v>
          </cell>
          <cell r="I4766">
            <v>0</v>
          </cell>
          <cell r="J4766">
            <v>0</v>
          </cell>
          <cell r="K4766">
            <v>0</v>
          </cell>
          <cell r="L4766">
            <v>0</v>
          </cell>
          <cell r="M4766">
            <v>0</v>
          </cell>
          <cell r="N4766">
            <v>0</v>
          </cell>
          <cell r="O4766">
            <v>0</v>
          </cell>
          <cell r="P4766">
            <v>0</v>
          </cell>
          <cell r="Q4766">
            <v>0</v>
          </cell>
        </row>
        <row r="4767">
          <cell r="C4767">
            <v>0</v>
          </cell>
          <cell r="D4767" t="str">
            <v>MUNICIPIO DE CONCORDIA, ANTIOQUIA</v>
          </cell>
          <cell r="E4767">
            <v>0</v>
          </cell>
          <cell r="F4767">
            <v>0</v>
          </cell>
          <cell r="G4767">
            <v>0</v>
          </cell>
          <cell r="H4767">
            <v>0</v>
          </cell>
          <cell r="I4767">
            <v>0</v>
          </cell>
          <cell r="J4767">
            <v>0</v>
          </cell>
          <cell r="K4767">
            <v>0</v>
          </cell>
          <cell r="L4767">
            <v>0</v>
          </cell>
          <cell r="M4767">
            <v>0</v>
          </cell>
          <cell r="N4767">
            <v>0</v>
          </cell>
          <cell r="O4767">
            <v>0</v>
          </cell>
          <cell r="P4767">
            <v>0</v>
          </cell>
          <cell r="Q4767">
            <v>0</v>
          </cell>
        </row>
        <row r="4768">
          <cell r="C4768">
            <v>0</v>
          </cell>
          <cell r="D4768">
            <v>0</v>
          </cell>
          <cell r="E4768">
            <v>0</v>
          </cell>
          <cell r="F4768">
            <v>0</v>
          </cell>
          <cell r="G4768">
            <v>0</v>
          </cell>
          <cell r="H4768">
            <v>0</v>
          </cell>
          <cell r="I4768">
            <v>0</v>
          </cell>
          <cell r="J4768">
            <v>0</v>
          </cell>
          <cell r="K4768">
            <v>0</v>
          </cell>
          <cell r="L4768" t="str">
            <v>VERSIÓN</v>
          </cell>
          <cell r="M4768">
            <v>0</v>
          </cell>
          <cell r="N4768">
            <v>0</v>
          </cell>
          <cell r="O4768">
            <v>0</v>
          </cell>
          <cell r="P4768">
            <v>0</v>
          </cell>
          <cell r="Q4768">
            <v>0</v>
          </cell>
        </row>
        <row r="4769">
          <cell r="C4769">
            <v>0</v>
          </cell>
          <cell r="D4769" t="str">
            <v xml:space="preserve">[NÚMERO DEL PROCESO] </v>
          </cell>
          <cell r="E4769">
            <v>0</v>
          </cell>
          <cell r="F4769">
            <v>0</v>
          </cell>
          <cell r="G4769">
            <v>0</v>
          </cell>
          <cell r="H4769">
            <v>0</v>
          </cell>
          <cell r="I4769">
            <v>0</v>
          </cell>
          <cell r="J4769">
            <v>0</v>
          </cell>
          <cell r="K4769">
            <v>0</v>
          </cell>
          <cell r="L4769">
            <v>0</v>
          </cell>
          <cell r="M4769">
            <v>0</v>
          </cell>
          <cell r="N4769">
            <v>0</v>
          </cell>
          <cell r="O4769">
            <v>0</v>
          </cell>
          <cell r="P4769">
            <v>0</v>
          </cell>
          <cell r="Q4769">
            <v>0</v>
          </cell>
        </row>
        <row r="4770">
          <cell r="C4770">
            <v>0</v>
          </cell>
          <cell r="D4770">
            <v>0</v>
          </cell>
          <cell r="E4770">
            <v>0</v>
          </cell>
          <cell r="F4770">
            <v>0</v>
          </cell>
          <cell r="G4770">
            <v>0</v>
          </cell>
          <cell r="H4770">
            <v>0</v>
          </cell>
          <cell r="I4770">
            <v>0</v>
          </cell>
          <cell r="J4770">
            <v>0</v>
          </cell>
          <cell r="K4770">
            <v>0</v>
          </cell>
          <cell r="L4770" t="str">
            <v>PÁGINA</v>
          </cell>
          <cell r="M4770">
            <v>1</v>
          </cell>
          <cell r="N4770" t="str">
            <v>DE</v>
          </cell>
          <cell r="O4770">
            <v>1</v>
          </cell>
          <cell r="P4770">
            <v>0</v>
          </cell>
          <cell r="Q4770">
            <v>0</v>
          </cell>
        </row>
        <row r="4771">
          <cell r="C4771">
            <v>0</v>
          </cell>
          <cell r="D4771" t="str">
            <v xml:space="preserve">ANALISIS DE PRECIOS UNITARIOS </v>
          </cell>
          <cell r="E4771">
            <v>0</v>
          </cell>
          <cell r="F4771">
            <v>0</v>
          </cell>
          <cell r="G4771">
            <v>0</v>
          </cell>
          <cell r="H4771">
            <v>0</v>
          </cell>
          <cell r="I4771">
            <v>0</v>
          </cell>
          <cell r="J4771">
            <v>0</v>
          </cell>
          <cell r="K4771">
            <v>0</v>
          </cell>
          <cell r="L4771">
            <v>0</v>
          </cell>
          <cell r="M4771">
            <v>0</v>
          </cell>
          <cell r="N4771">
            <v>0</v>
          </cell>
          <cell r="O4771">
            <v>0</v>
          </cell>
          <cell r="P4771">
            <v>0</v>
          </cell>
          <cell r="Q4771">
            <v>0</v>
          </cell>
        </row>
        <row r="4772">
          <cell r="C4772">
            <v>0</v>
          </cell>
          <cell r="D4772">
            <v>0</v>
          </cell>
          <cell r="E4772">
            <v>0</v>
          </cell>
          <cell r="F4772">
            <v>0</v>
          </cell>
          <cell r="G4772">
            <v>0</v>
          </cell>
          <cell r="H4772">
            <v>0</v>
          </cell>
          <cell r="I4772">
            <v>0</v>
          </cell>
          <cell r="J4772">
            <v>0</v>
          </cell>
          <cell r="K4772">
            <v>0</v>
          </cell>
          <cell r="L4772">
            <v>0</v>
          </cell>
          <cell r="M4772">
            <v>0</v>
          </cell>
          <cell r="N4772">
            <v>0</v>
          </cell>
          <cell r="O4772">
            <v>0</v>
          </cell>
          <cell r="P4772">
            <v>0</v>
          </cell>
          <cell r="Q4772">
            <v>0</v>
          </cell>
        </row>
        <row r="4773">
          <cell r="C4773">
            <v>0</v>
          </cell>
          <cell r="D4773">
            <v>0</v>
          </cell>
          <cell r="E4773">
            <v>0</v>
          </cell>
          <cell r="F4773">
            <v>0</v>
          </cell>
          <cell r="G4773">
            <v>0</v>
          </cell>
          <cell r="H4773">
            <v>0</v>
          </cell>
          <cell r="I4773">
            <v>0</v>
          </cell>
          <cell r="J4773">
            <v>0</v>
          </cell>
          <cell r="K4773">
            <v>0</v>
          </cell>
          <cell r="L4773" t="str">
            <v>FECHA</v>
          </cell>
          <cell r="M4773" t="str">
            <v>DD</v>
          </cell>
          <cell r="N4773" t="str">
            <v>MM</v>
          </cell>
          <cell r="O4773" t="str">
            <v>AA</v>
          </cell>
          <cell r="P4773">
            <v>0</v>
          </cell>
          <cell r="Q4773">
            <v>0</v>
          </cell>
        </row>
        <row r="4774">
          <cell r="C4774">
            <v>0</v>
          </cell>
          <cell r="D4774">
            <v>0</v>
          </cell>
          <cell r="E4774">
            <v>0</v>
          </cell>
          <cell r="F4774">
            <v>0</v>
          </cell>
          <cell r="G4774">
            <v>0</v>
          </cell>
          <cell r="H4774">
            <v>0</v>
          </cell>
          <cell r="I4774">
            <v>0</v>
          </cell>
          <cell r="J4774">
            <v>0</v>
          </cell>
          <cell r="K4774">
            <v>0</v>
          </cell>
          <cell r="L4774">
            <v>0</v>
          </cell>
          <cell r="M4774">
            <v>8</v>
          </cell>
          <cell r="N4774">
            <v>5</v>
          </cell>
          <cell r="O4774">
            <v>2023</v>
          </cell>
          <cell r="P4774">
            <v>0</v>
          </cell>
          <cell r="Q4774">
            <v>0</v>
          </cell>
        </row>
        <row r="4775">
          <cell r="C4775" t="str">
            <v>ITEMS DE LA PROPUESTA ECONÓMICA</v>
          </cell>
          <cell r="D4775">
            <v>0</v>
          </cell>
          <cell r="E4775">
            <v>0</v>
          </cell>
          <cell r="F4775">
            <v>0</v>
          </cell>
          <cell r="G4775">
            <v>0</v>
          </cell>
          <cell r="H4775">
            <v>0</v>
          </cell>
          <cell r="I4775" t="str">
            <v>ITEMS NO PREVISTOS</v>
          </cell>
          <cell r="J4775">
            <v>0</v>
          </cell>
          <cell r="K4775">
            <v>0</v>
          </cell>
          <cell r="L4775">
            <v>0</v>
          </cell>
          <cell r="M4775">
            <v>0</v>
          </cell>
          <cell r="N4775">
            <v>0</v>
          </cell>
          <cell r="O4775">
            <v>0</v>
          </cell>
          <cell r="P4775">
            <v>0</v>
          </cell>
          <cell r="Q4775">
            <v>0</v>
          </cell>
        </row>
        <row r="4776">
          <cell r="C4776">
            <v>0</v>
          </cell>
          <cell r="D4776">
            <v>0</v>
          </cell>
          <cell r="E4776">
            <v>0</v>
          </cell>
          <cell r="F4776">
            <v>0</v>
          </cell>
          <cell r="G4776">
            <v>0</v>
          </cell>
          <cell r="H4776">
            <v>0</v>
          </cell>
          <cell r="I4776">
            <v>0</v>
          </cell>
          <cell r="J4776">
            <v>0</v>
          </cell>
          <cell r="K4776">
            <v>0</v>
          </cell>
          <cell r="L4776">
            <v>0</v>
          </cell>
          <cell r="M4776">
            <v>0</v>
          </cell>
          <cell r="N4776">
            <v>0</v>
          </cell>
          <cell r="O4776">
            <v>0</v>
          </cell>
          <cell r="P4776">
            <v>0</v>
          </cell>
          <cell r="Q4776">
            <v>0</v>
          </cell>
        </row>
        <row r="4777">
          <cell r="C4777">
            <v>0</v>
          </cell>
          <cell r="D4777">
            <v>0</v>
          </cell>
          <cell r="E4777">
            <v>0</v>
          </cell>
          <cell r="F4777">
            <v>0</v>
          </cell>
          <cell r="G4777">
            <v>0</v>
          </cell>
          <cell r="H4777">
            <v>0</v>
          </cell>
          <cell r="I4777">
            <v>0</v>
          </cell>
          <cell r="J4777">
            <v>0</v>
          </cell>
          <cell r="K4777">
            <v>0</v>
          </cell>
          <cell r="L4777">
            <v>0</v>
          </cell>
          <cell r="M4777">
            <v>0</v>
          </cell>
          <cell r="N4777">
            <v>0</v>
          </cell>
          <cell r="O4777">
            <v>0</v>
          </cell>
          <cell r="P4777">
            <v>0</v>
          </cell>
          <cell r="Q4777">
            <v>0</v>
          </cell>
        </row>
        <row r="4778">
          <cell r="C4778">
            <v>0</v>
          </cell>
          <cell r="D4778">
            <v>0</v>
          </cell>
          <cell r="E4778">
            <v>0</v>
          </cell>
          <cell r="F4778">
            <v>0</v>
          </cell>
          <cell r="G4778">
            <v>0</v>
          </cell>
          <cell r="H4778">
            <v>0</v>
          </cell>
          <cell r="I4778">
            <v>0</v>
          </cell>
          <cell r="J4778">
            <v>0</v>
          </cell>
          <cell r="K4778">
            <v>0</v>
          </cell>
          <cell r="L4778">
            <v>0</v>
          </cell>
          <cell r="M4778">
            <v>0</v>
          </cell>
          <cell r="N4778">
            <v>0</v>
          </cell>
          <cell r="O4778">
            <v>0</v>
          </cell>
          <cell r="P4778">
            <v>0</v>
          </cell>
          <cell r="Q4778">
            <v>0</v>
          </cell>
        </row>
        <row r="4779">
          <cell r="C4779" t="str">
            <v>DATOS ESPECÍFICOS</v>
          </cell>
          <cell r="D4779">
            <v>0</v>
          </cell>
          <cell r="E4779">
            <v>0</v>
          </cell>
          <cell r="F4779">
            <v>0</v>
          </cell>
          <cell r="G4779">
            <v>0</v>
          </cell>
          <cell r="H4779">
            <v>0</v>
          </cell>
          <cell r="I4779">
            <v>0</v>
          </cell>
          <cell r="J4779">
            <v>0</v>
          </cell>
          <cell r="K4779">
            <v>0</v>
          </cell>
          <cell r="L4779">
            <v>0</v>
          </cell>
          <cell r="M4779">
            <v>0</v>
          </cell>
          <cell r="N4779">
            <v>0</v>
          </cell>
          <cell r="O4779">
            <v>0</v>
          </cell>
          <cell r="P4779">
            <v>0</v>
          </cell>
          <cell r="Q4779">
            <v>0</v>
          </cell>
        </row>
        <row r="4780">
          <cell r="C4780">
            <v>0</v>
          </cell>
          <cell r="D4780">
            <v>0</v>
          </cell>
          <cell r="E4780">
            <v>0</v>
          </cell>
          <cell r="F4780">
            <v>0</v>
          </cell>
          <cell r="G4780">
            <v>0</v>
          </cell>
          <cell r="H4780">
            <v>0</v>
          </cell>
          <cell r="I4780">
            <v>0</v>
          </cell>
          <cell r="J4780">
            <v>0</v>
          </cell>
          <cell r="K4780">
            <v>0</v>
          </cell>
          <cell r="L4780">
            <v>0</v>
          </cell>
          <cell r="M4780">
            <v>0</v>
          </cell>
          <cell r="N4780">
            <v>0</v>
          </cell>
          <cell r="O4780">
            <v>0</v>
          </cell>
          <cell r="P4780">
            <v>0</v>
          </cell>
          <cell r="Q4780">
            <v>0</v>
          </cell>
        </row>
        <row r="4781">
          <cell r="C4781" t="str">
            <v>ITEM</v>
          </cell>
          <cell r="D4781" t="str">
            <v>DESCRIPCIÓN</v>
          </cell>
          <cell r="E4781">
            <v>0</v>
          </cell>
          <cell r="F4781">
            <v>0</v>
          </cell>
          <cell r="G4781">
            <v>0</v>
          </cell>
          <cell r="H4781">
            <v>0</v>
          </cell>
          <cell r="I4781">
            <v>0</v>
          </cell>
          <cell r="J4781">
            <v>0</v>
          </cell>
          <cell r="K4781">
            <v>0</v>
          </cell>
          <cell r="L4781">
            <v>0</v>
          </cell>
          <cell r="M4781" t="str">
            <v>UNIDAD</v>
          </cell>
          <cell r="N4781">
            <v>0</v>
          </cell>
          <cell r="O4781" t="str">
            <v>CANTIDAD</v>
          </cell>
          <cell r="P4781">
            <v>0</v>
          </cell>
          <cell r="Q4781">
            <v>0</v>
          </cell>
        </row>
        <row r="4782">
          <cell r="C4782" t="str">
            <v>5.12.5</v>
          </cell>
          <cell r="D4782" t="str">
            <v>S.T.I de Válvula compuerta 1/2" - Métalica para registro de agua. Incluye adaptadores, cinta teflón y demás elementos necesarios para su correcta instalación y funcionamiento.</v>
          </cell>
          <cell r="E4782">
            <v>0</v>
          </cell>
          <cell r="F4782">
            <v>0</v>
          </cell>
          <cell r="G4782">
            <v>0</v>
          </cell>
          <cell r="H4782">
            <v>0</v>
          </cell>
          <cell r="I4782">
            <v>0</v>
          </cell>
          <cell r="J4782">
            <v>0</v>
          </cell>
          <cell r="K4782">
            <v>0</v>
          </cell>
          <cell r="L4782">
            <v>0</v>
          </cell>
          <cell r="M4782" t="str">
            <v>u</v>
          </cell>
          <cell r="N4782">
            <v>0</v>
          </cell>
          <cell r="O4782">
            <v>2</v>
          </cell>
          <cell r="P4782">
            <v>0</v>
          </cell>
          <cell r="Q4782">
            <v>0</v>
          </cell>
          <cell r="R4782">
            <v>37046</v>
          </cell>
          <cell r="S4782">
            <v>47763</v>
          </cell>
          <cell r="T4782">
            <v>1.0699999999999999E-2</v>
          </cell>
          <cell r="U4782">
            <v>0.77590000000000003</v>
          </cell>
          <cell r="V4782">
            <v>0</v>
          </cell>
          <cell r="W4782">
            <v>0.21340000000000001</v>
          </cell>
        </row>
        <row r="4783">
          <cell r="C4783" t="str">
            <v>I. EQUIPO</v>
          </cell>
          <cell r="D4783">
            <v>0</v>
          </cell>
          <cell r="E4783">
            <v>0</v>
          </cell>
          <cell r="F4783">
            <v>0</v>
          </cell>
          <cell r="G4783">
            <v>0</v>
          </cell>
          <cell r="H4783">
            <v>0</v>
          </cell>
          <cell r="I4783">
            <v>0</v>
          </cell>
          <cell r="J4783">
            <v>0</v>
          </cell>
          <cell r="K4783">
            <v>0</v>
          </cell>
          <cell r="L4783">
            <v>0</v>
          </cell>
          <cell r="M4783">
            <v>0</v>
          </cell>
          <cell r="N4783">
            <v>0</v>
          </cell>
          <cell r="O4783">
            <v>0</v>
          </cell>
          <cell r="P4783">
            <v>0</v>
          </cell>
          <cell r="Q4783">
            <v>0</v>
          </cell>
        </row>
        <row r="4784">
          <cell r="C4784">
            <v>0</v>
          </cell>
          <cell r="D4784">
            <v>0</v>
          </cell>
          <cell r="E4784">
            <v>0</v>
          </cell>
          <cell r="F4784">
            <v>0</v>
          </cell>
          <cell r="G4784">
            <v>0</v>
          </cell>
          <cell r="H4784">
            <v>0</v>
          </cell>
          <cell r="I4784">
            <v>0</v>
          </cell>
          <cell r="J4784">
            <v>0</v>
          </cell>
          <cell r="K4784">
            <v>0</v>
          </cell>
          <cell r="L4784">
            <v>0</v>
          </cell>
          <cell r="M4784">
            <v>0</v>
          </cell>
          <cell r="N4784">
            <v>0</v>
          </cell>
          <cell r="O4784">
            <v>0</v>
          </cell>
          <cell r="P4784">
            <v>0</v>
          </cell>
          <cell r="Q4784">
            <v>0</v>
          </cell>
        </row>
        <row r="4785">
          <cell r="C4785" t="str">
            <v>DESCRIPCIÓN</v>
          </cell>
          <cell r="D4785">
            <v>0</v>
          </cell>
          <cell r="E4785">
            <v>0</v>
          </cell>
          <cell r="F4785">
            <v>0</v>
          </cell>
          <cell r="G4785">
            <v>0</v>
          </cell>
          <cell r="H4785" t="str">
            <v>MARCA</v>
          </cell>
          <cell r="I4785">
            <v>0</v>
          </cell>
          <cell r="J4785" t="str">
            <v>TIPO</v>
          </cell>
          <cell r="K4785">
            <v>0</v>
          </cell>
          <cell r="L4785" t="str">
            <v>TARIFA/HORA</v>
          </cell>
          <cell r="M4785" t="str">
            <v>RENDIMIENTO</v>
          </cell>
          <cell r="N4785">
            <v>0</v>
          </cell>
          <cell r="O4785" t="str">
            <v>Vr. UNITARIO</v>
          </cell>
          <cell r="P4785">
            <v>0</v>
          </cell>
          <cell r="Q4785">
            <v>0</v>
          </cell>
        </row>
        <row r="4786">
          <cell r="C4786">
            <v>0</v>
          </cell>
          <cell r="D4786">
            <v>0</v>
          </cell>
          <cell r="E4786">
            <v>0</v>
          </cell>
          <cell r="F4786">
            <v>0</v>
          </cell>
          <cell r="G4786">
            <v>0</v>
          </cell>
          <cell r="H4786">
            <v>0</v>
          </cell>
          <cell r="I4786">
            <v>0</v>
          </cell>
          <cell r="J4786" t="str">
            <v/>
          </cell>
          <cell r="K4786">
            <v>0</v>
          </cell>
          <cell r="L4786" t="str">
            <v/>
          </cell>
          <cell r="M4786">
            <v>0</v>
          </cell>
          <cell r="N4786">
            <v>0</v>
          </cell>
          <cell r="O4786">
            <v>0</v>
          </cell>
          <cell r="P4786">
            <v>0</v>
          </cell>
          <cell r="Q4786">
            <v>0</v>
          </cell>
          <cell r="R4786">
            <v>0</v>
          </cell>
          <cell r="T4786">
            <v>0</v>
          </cell>
        </row>
        <row r="4787">
          <cell r="C4787">
            <v>0</v>
          </cell>
          <cell r="D4787">
            <v>0</v>
          </cell>
          <cell r="E4787">
            <v>0</v>
          </cell>
          <cell r="F4787">
            <v>0</v>
          </cell>
          <cell r="G4787">
            <v>0</v>
          </cell>
          <cell r="H4787">
            <v>0</v>
          </cell>
          <cell r="I4787">
            <v>0</v>
          </cell>
          <cell r="J4787" t="str">
            <v/>
          </cell>
          <cell r="K4787">
            <v>0</v>
          </cell>
          <cell r="L4787" t="str">
            <v/>
          </cell>
          <cell r="M4787">
            <v>0</v>
          </cell>
          <cell r="N4787">
            <v>0</v>
          </cell>
          <cell r="O4787">
            <v>0</v>
          </cell>
          <cell r="P4787">
            <v>0</v>
          </cell>
          <cell r="Q4787">
            <v>0</v>
          </cell>
          <cell r="R4787">
            <v>0</v>
          </cell>
          <cell r="T4787">
            <v>0</v>
          </cell>
        </row>
        <row r="4788">
          <cell r="C4788">
            <v>0</v>
          </cell>
          <cell r="D4788">
            <v>0</v>
          </cell>
          <cell r="E4788">
            <v>0</v>
          </cell>
          <cell r="F4788">
            <v>0</v>
          </cell>
          <cell r="G4788">
            <v>0</v>
          </cell>
          <cell r="H4788">
            <v>0</v>
          </cell>
          <cell r="I4788">
            <v>0</v>
          </cell>
          <cell r="J4788" t="str">
            <v/>
          </cell>
          <cell r="K4788">
            <v>0</v>
          </cell>
          <cell r="L4788" t="str">
            <v/>
          </cell>
          <cell r="M4788">
            <v>0</v>
          </cell>
          <cell r="N4788">
            <v>0</v>
          </cell>
          <cell r="O4788">
            <v>0</v>
          </cell>
          <cell r="P4788">
            <v>0</v>
          </cell>
          <cell r="Q4788">
            <v>0</v>
          </cell>
          <cell r="R4788">
            <v>0</v>
          </cell>
          <cell r="T4788">
            <v>0</v>
          </cell>
        </row>
        <row r="4789">
          <cell r="C4789" t="str">
            <v>Herramienta Menor (Como % de Mano de Obra)</v>
          </cell>
          <cell r="D4789">
            <v>0</v>
          </cell>
          <cell r="E4789">
            <v>0</v>
          </cell>
          <cell r="F4789">
            <v>0</v>
          </cell>
          <cell r="G4789">
            <v>0</v>
          </cell>
          <cell r="H4789">
            <v>0</v>
          </cell>
          <cell r="I4789">
            <v>0</v>
          </cell>
          <cell r="J4789" t="str">
            <v>Dia</v>
          </cell>
          <cell r="K4789">
            <v>0</v>
          </cell>
          <cell r="L4789">
            <v>7906</v>
          </cell>
          <cell r="M4789">
            <v>0.05</v>
          </cell>
          <cell r="N4789">
            <v>0</v>
          </cell>
          <cell r="O4789">
            <v>395</v>
          </cell>
          <cell r="P4789">
            <v>0</v>
          </cell>
          <cell r="Q4789">
            <v>0</v>
          </cell>
          <cell r="R4789">
            <v>790</v>
          </cell>
          <cell r="T4789" t="str">
            <v>Herramienta Menor (Como % de Mano de Obra)</v>
          </cell>
        </row>
        <row r="4790">
          <cell r="C4790">
            <v>0</v>
          </cell>
          <cell r="D4790">
            <v>0</v>
          </cell>
          <cell r="E4790">
            <v>0</v>
          </cell>
          <cell r="F4790">
            <v>0</v>
          </cell>
          <cell r="G4790">
            <v>0</v>
          </cell>
          <cell r="H4790">
            <v>0</v>
          </cell>
          <cell r="I4790">
            <v>0</v>
          </cell>
          <cell r="J4790">
            <v>0</v>
          </cell>
          <cell r="K4790">
            <v>0</v>
          </cell>
          <cell r="L4790">
            <v>1.0699999999999999E-2</v>
          </cell>
          <cell r="M4790" t="str">
            <v>SUBTOTAL $</v>
          </cell>
          <cell r="N4790">
            <v>0</v>
          </cell>
          <cell r="O4790">
            <v>395</v>
          </cell>
          <cell r="P4790">
            <v>0</v>
          </cell>
          <cell r="Q4790">
            <v>0</v>
          </cell>
          <cell r="T4790">
            <v>0</v>
          </cell>
        </row>
        <row r="4791">
          <cell r="C4791" t="str">
            <v>II. MATERIALES</v>
          </cell>
          <cell r="D4791">
            <v>0</v>
          </cell>
          <cell r="E4791">
            <v>0</v>
          </cell>
          <cell r="F4791">
            <v>0</v>
          </cell>
          <cell r="G4791">
            <v>0</v>
          </cell>
          <cell r="H4791">
            <v>0</v>
          </cell>
          <cell r="I4791">
            <v>0</v>
          </cell>
          <cell r="J4791">
            <v>0</v>
          </cell>
          <cell r="K4791">
            <v>0</v>
          </cell>
          <cell r="L4791">
            <v>0</v>
          </cell>
          <cell r="M4791">
            <v>0</v>
          </cell>
          <cell r="N4791">
            <v>0</v>
          </cell>
          <cell r="O4791">
            <v>0</v>
          </cell>
          <cell r="P4791">
            <v>0</v>
          </cell>
          <cell r="Q4791">
            <v>0</v>
          </cell>
          <cell r="T4791">
            <v>0</v>
          </cell>
        </row>
        <row r="4792">
          <cell r="C4792">
            <v>0</v>
          </cell>
          <cell r="D4792">
            <v>0</v>
          </cell>
          <cell r="E4792">
            <v>0</v>
          </cell>
          <cell r="F4792">
            <v>0</v>
          </cell>
          <cell r="G4792">
            <v>0</v>
          </cell>
          <cell r="H4792">
            <v>0</v>
          </cell>
          <cell r="I4792">
            <v>0</v>
          </cell>
          <cell r="J4792">
            <v>0</v>
          </cell>
          <cell r="K4792">
            <v>0</v>
          </cell>
          <cell r="L4792">
            <v>0</v>
          </cell>
          <cell r="M4792">
            <v>0</v>
          </cell>
          <cell r="N4792">
            <v>0</v>
          </cell>
          <cell r="O4792">
            <v>0</v>
          </cell>
          <cell r="P4792">
            <v>0</v>
          </cell>
          <cell r="Q4792">
            <v>0</v>
          </cell>
          <cell r="T4792">
            <v>0</v>
          </cell>
        </row>
        <row r="4793">
          <cell r="C4793" t="str">
            <v>DESCRIPCIÓN</v>
          </cell>
          <cell r="D4793">
            <v>0</v>
          </cell>
          <cell r="E4793">
            <v>0</v>
          </cell>
          <cell r="F4793">
            <v>0</v>
          </cell>
          <cell r="G4793">
            <v>0</v>
          </cell>
          <cell r="H4793">
            <v>0</v>
          </cell>
          <cell r="I4793">
            <v>0</v>
          </cell>
          <cell r="J4793">
            <v>0</v>
          </cell>
          <cell r="K4793" t="str">
            <v>UNIDAD</v>
          </cell>
          <cell r="L4793" t="str">
            <v>CANTIDAD</v>
          </cell>
          <cell r="M4793" t="str">
            <v>PRECIO UNIT.</v>
          </cell>
          <cell r="N4793">
            <v>0</v>
          </cell>
          <cell r="O4793" t="str">
            <v>Vr. UNITARIO</v>
          </cell>
          <cell r="P4793">
            <v>0</v>
          </cell>
          <cell r="Q4793">
            <v>0</v>
          </cell>
          <cell r="T4793">
            <v>0</v>
          </cell>
        </row>
        <row r="4794">
          <cell r="C4794" t="str">
            <v>Válvula Compuerta 1/2" - Metálica</v>
          </cell>
          <cell r="D4794">
            <v>0</v>
          </cell>
          <cell r="E4794">
            <v>0</v>
          </cell>
          <cell r="F4794">
            <v>0</v>
          </cell>
          <cell r="G4794">
            <v>0</v>
          </cell>
          <cell r="H4794">
            <v>0</v>
          </cell>
          <cell r="I4794">
            <v>0</v>
          </cell>
          <cell r="J4794">
            <v>0</v>
          </cell>
          <cell r="K4794" t="str">
            <v>u</v>
          </cell>
          <cell r="L4794">
            <v>1</v>
          </cell>
          <cell r="M4794">
            <v>26290</v>
          </cell>
          <cell r="N4794">
            <v>0</v>
          </cell>
          <cell r="O4794">
            <v>26290</v>
          </cell>
          <cell r="P4794">
            <v>0</v>
          </cell>
          <cell r="Q4794">
            <v>0</v>
          </cell>
          <cell r="R4794">
            <v>2</v>
          </cell>
          <cell r="T4794" t="str">
            <v>Válvula Compuerta 1/2" - Metálica</v>
          </cell>
        </row>
        <row r="4795">
          <cell r="C4795" t="str">
            <v>Adaptador macho PVC-P Ø= 1/2"</v>
          </cell>
          <cell r="D4795">
            <v>0</v>
          </cell>
          <cell r="E4795">
            <v>0</v>
          </cell>
          <cell r="F4795">
            <v>0</v>
          </cell>
          <cell r="G4795">
            <v>0</v>
          </cell>
          <cell r="H4795">
            <v>0</v>
          </cell>
          <cell r="I4795">
            <v>0</v>
          </cell>
          <cell r="J4795">
            <v>0</v>
          </cell>
          <cell r="K4795" t="str">
            <v>u</v>
          </cell>
          <cell r="L4795">
            <v>2</v>
          </cell>
          <cell r="M4795">
            <v>944</v>
          </cell>
          <cell r="N4795">
            <v>0</v>
          </cell>
          <cell r="O4795">
            <v>1888</v>
          </cell>
          <cell r="P4795">
            <v>0</v>
          </cell>
          <cell r="Q4795">
            <v>0</v>
          </cell>
          <cell r="R4795">
            <v>4</v>
          </cell>
          <cell r="T4795" t="str">
            <v>Adaptador macho PVC-P Ø= 1/2"</v>
          </cell>
        </row>
        <row r="4796">
          <cell r="C4796" t="str">
            <v>Cinta Teflón Uso General 1/2pg - Largo: 7 m. Espesor: 0.065 mm. Elongación: 10%.</v>
          </cell>
          <cell r="D4796">
            <v>0</v>
          </cell>
          <cell r="E4796">
            <v>0</v>
          </cell>
          <cell r="F4796">
            <v>0</v>
          </cell>
          <cell r="G4796">
            <v>0</v>
          </cell>
          <cell r="H4796">
            <v>0</v>
          </cell>
          <cell r="I4796">
            <v>0</v>
          </cell>
          <cell r="J4796">
            <v>0</v>
          </cell>
          <cell r="K4796" t="str">
            <v>u</v>
          </cell>
          <cell r="L4796">
            <v>4.7E-2</v>
          </cell>
          <cell r="M4796">
            <v>9790</v>
          </cell>
          <cell r="N4796">
            <v>0</v>
          </cell>
          <cell r="O4796">
            <v>460</v>
          </cell>
          <cell r="P4796">
            <v>0</v>
          </cell>
          <cell r="Q4796">
            <v>0</v>
          </cell>
          <cell r="R4796">
            <v>0.09</v>
          </cell>
          <cell r="T4796" t="str">
            <v>Cinta Teflón Uso General 1/2pg - Largo: 7 m. Espesor: 0.065 mm. Elongación: 10%.</v>
          </cell>
        </row>
        <row r="4797">
          <cell r="C4797" t="str">
            <v>Soldadura liquida PVC 1/4 de Gl</v>
          </cell>
          <cell r="D4797">
            <v>0</v>
          </cell>
          <cell r="E4797">
            <v>0</v>
          </cell>
          <cell r="F4797">
            <v>0</v>
          </cell>
          <cell r="G4797">
            <v>0</v>
          </cell>
          <cell r="H4797">
            <v>0</v>
          </cell>
          <cell r="I4797">
            <v>0</v>
          </cell>
          <cell r="J4797">
            <v>0</v>
          </cell>
          <cell r="K4797" t="str">
            <v>u</v>
          </cell>
          <cell r="L4797">
            <v>0.01</v>
          </cell>
          <cell r="M4797">
            <v>10695</v>
          </cell>
          <cell r="N4797">
            <v>0</v>
          </cell>
          <cell r="O4797">
            <v>107</v>
          </cell>
          <cell r="P4797">
            <v>0</v>
          </cell>
          <cell r="Q4797">
            <v>0</v>
          </cell>
          <cell r="R4797">
            <v>0.02</v>
          </cell>
          <cell r="T4797" t="str">
            <v>Soldadura liquida PVC 1/4 de Gl</v>
          </cell>
        </row>
        <row r="4798">
          <cell r="C4798">
            <v>0</v>
          </cell>
          <cell r="D4798">
            <v>0</v>
          </cell>
          <cell r="E4798">
            <v>0</v>
          </cell>
          <cell r="F4798">
            <v>0</v>
          </cell>
          <cell r="G4798">
            <v>0</v>
          </cell>
          <cell r="H4798">
            <v>0</v>
          </cell>
          <cell r="I4798">
            <v>0</v>
          </cell>
          <cell r="J4798">
            <v>0</v>
          </cell>
          <cell r="K4798" t="str">
            <v/>
          </cell>
          <cell r="L4798">
            <v>0</v>
          </cell>
          <cell r="M4798">
            <v>0</v>
          </cell>
          <cell r="N4798">
            <v>0</v>
          </cell>
          <cell r="O4798">
            <v>0</v>
          </cell>
          <cell r="P4798">
            <v>0</v>
          </cell>
          <cell r="Q4798">
            <v>0</v>
          </cell>
          <cell r="R4798">
            <v>0</v>
          </cell>
          <cell r="T4798">
            <v>0</v>
          </cell>
        </row>
        <row r="4799">
          <cell r="C4799">
            <v>0</v>
          </cell>
          <cell r="D4799">
            <v>0</v>
          </cell>
          <cell r="E4799">
            <v>0</v>
          </cell>
          <cell r="F4799">
            <v>0</v>
          </cell>
          <cell r="G4799">
            <v>0</v>
          </cell>
          <cell r="H4799">
            <v>0</v>
          </cell>
          <cell r="I4799">
            <v>0</v>
          </cell>
          <cell r="J4799">
            <v>0</v>
          </cell>
          <cell r="K4799" t="str">
            <v/>
          </cell>
          <cell r="L4799">
            <v>0</v>
          </cell>
          <cell r="M4799">
            <v>0</v>
          </cell>
          <cell r="N4799">
            <v>0</v>
          </cell>
          <cell r="O4799">
            <v>0</v>
          </cell>
          <cell r="P4799">
            <v>0</v>
          </cell>
          <cell r="Q4799">
            <v>0</v>
          </cell>
          <cell r="R4799">
            <v>0</v>
          </cell>
          <cell r="T4799">
            <v>0</v>
          </cell>
        </row>
        <row r="4800">
          <cell r="C4800">
            <v>0</v>
          </cell>
          <cell r="D4800">
            <v>0</v>
          </cell>
          <cell r="E4800">
            <v>0</v>
          </cell>
          <cell r="F4800">
            <v>0</v>
          </cell>
          <cell r="G4800">
            <v>0</v>
          </cell>
          <cell r="H4800">
            <v>0</v>
          </cell>
          <cell r="I4800">
            <v>0</v>
          </cell>
          <cell r="J4800">
            <v>0</v>
          </cell>
          <cell r="K4800" t="str">
            <v/>
          </cell>
          <cell r="L4800">
            <v>0</v>
          </cell>
          <cell r="M4800">
            <v>0</v>
          </cell>
          <cell r="N4800">
            <v>0</v>
          </cell>
          <cell r="O4800">
            <v>0</v>
          </cell>
          <cell r="P4800">
            <v>0</v>
          </cell>
          <cell r="Q4800">
            <v>0</v>
          </cell>
          <cell r="R4800">
            <v>0</v>
          </cell>
          <cell r="T4800">
            <v>0</v>
          </cell>
        </row>
        <row r="4801">
          <cell r="C4801">
            <v>0</v>
          </cell>
          <cell r="D4801">
            <v>0</v>
          </cell>
          <cell r="E4801">
            <v>0</v>
          </cell>
          <cell r="F4801">
            <v>0</v>
          </cell>
          <cell r="G4801">
            <v>0</v>
          </cell>
          <cell r="H4801">
            <v>0</v>
          </cell>
          <cell r="I4801">
            <v>0</v>
          </cell>
          <cell r="J4801">
            <v>0</v>
          </cell>
          <cell r="K4801">
            <v>0</v>
          </cell>
          <cell r="L4801">
            <v>0.77590000000000003</v>
          </cell>
          <cell r="M4801" t="str">
            <v>SUBTOTAL $</v>
          </cell>
          <cell r="N4801">
            <v>0</v>
          </cell>
          <cell r="O4801">
            <v>28745</v>
          </cell>
          <cell r="P4801">
            <v>0</v>
          </cell>
          <cell r="Q4801">
            <v>0</v>
          </cell>
          <cell r="T4801">
            <v>0</v>
          </cell>
        </row>
        <row r="4802">
          <cell r="C4802" t="str">
            <v>III. TRANSPORTES</v>
          </cell>
          <cell r="D4802">
            <v>0</v>
          </cell>
          <cell r="E4802">
            <v>0</v>
          </cell>
          <cell r="F4802">
            <v>0</v>
          </cell>
          <cell r="G4802">
            <v>0</v>
          </cell>
          <cell r="H4802">
            <v>0</v>
          </cell>
          <cell r="I4802">
            <v>0</v>
          </cell>
          <cell r="J4802">
            <v>0</v>
          </cell>
          <cell r="K4802">
            <v>0</v>
          </cell>
          <cell r="L4802">
            <v>0</v>
          </cell>
          <cell r="M4802">
            <v>0</v>
          </cell>
          <cell r="N4802">
            <v>0</v>
          </cell>
          <cell r="O4802">
            <v>0</v>
          </cell>
          <cell r="P4802">
            <v>0</v>
          </cell>
          <cell r="Q4802">
            <v>0</v>
          </cell>
          <cell r="T4802">
            <v>0</v>
          </cell>
        </row>
        <row r="4803">
          <cell r="C4803">
            <v>0</v>
          </cell>
          <cell r="D4803">
            <v>0</v>
          </cell>
          <cell r="E4803">
            <v>0</v>
          </cell>
          <cell r="F4803">
            <v>0</v>
          </cell>
          <cell r="G4803">
            <v>0</v>
          </cell>
          <cell r="H4803">
            <v>0</v>
          </cell>
          <cell r="I4803">
            <v>0</v>
          </cell>
          <cell r="J4803">
            <v>0</v>
          </cell>
          <cell r="K4803">
            <v>0</v>
          </cell>
          <cell r="L4803">
            <v>0</v>
          </cell>
          <cell r="M4803">
            <v>0</v>
          </cell>
          <cell r="N4803">
            <v>0</v>
          </cell>
          <cell r="O4803">
            <v>0</v>
          </cell>
          <cell r="P4803">
            <v>0</v>
          </cell>
          <cell r="Q4803">
            <v>0</v>
          </cell>
          <cell r="T4803">
            <v>0</v>
          </cell>
        </row>
        <row r="4804">
          <cell r="C4804" t="str">
            <v>MATERIAL</v>
          </cell>
          <cell r="D4804">
            <v>0</v>
          </cell>
          <cell r="E4804">
            <v>0</v>
          </cell>
          <cell r="F4804">
            <v>0</v>
          </cell>
          <cell r="G4804">
            <v>0</v>
          </cell>
          <cell r="H4804">
            <v>0</v>
          </cell>
          <cell r="I4804">
            <v>0</v>
          </cell>
          <cell r="J4804" t="str">
            <v>VOL. o PESO</v>
          </cell>
          <cell r="K4804" t="str">
            <v>DISTANCIA</v>
          </cell>
          <cell r="L4804" t="str">
            <v>M3 o Ton/Km</v>
          </cell>
          <cell r="M4804" t="str">
            <v>TARIFA</v>
          </cell>
          <cell r="N4804">
            <v>0</v>
          </cell>
          <cell r="O4804" t="str">
            <v>Vr. UNITARIO</v>
          </cell>
          <cell r="P4804">
            <v>0</v>
          </cell>
          <cell r="Q4804">
            <v>0</v>
          </cell>
          <cell r="T4804">
            <v>0</v>
          </cell>
        </row>
        <row r="4805">
          <cell r="C4805">
            <v>0</v>
          </cell>
          <cell r="D4805">
            <v>0</v>
          </cell>
          <cell r="E4805">
            <v>0</v>
          </cell>
          <cell r="F4805">
            <v>0</v>
          </cell>
          <cell r="G4805">
            <v>0</v>
          </cell>
          <cell r="H4805">
            <v>0</v>
          </cell>
          <cell r="I4805">
            <v>0</v>
          </cell>
          <cell r="J4805" t="str">
            <v/>
          </cell>
          <cell r="K4805">
            <v>0</v>
          </cell>
          <cell r="L4805">
            <v>0</v>
          </cell>
          <cell r="M4805">
            <v>0</v>
          </cell>
          <cell r="N4805">
            <v>0</v>
          </cell>
          <cell r="O4805">
            <v>0</v>
          </cell>
          <cell r="P4805">
            <v>0</v>
          </cell>
          <cell r="Q4805">
            <v>0</v>
          </cell>
          <cell r="R4805">
            <v>0</v>
          </cell>
          <cell r="T4805">
            <v>0</v>
          </cell>
        </row>
        <row r="4806">
          <cell r="C4806">
            <v>0</v>
          </cell>
          <cell r="D4806">
            <v>0</v>
          </cell>
          <cell r="E4806">
            <v>0</v>
          </cell>
          <cell r="F4806">
            <v>0</v>
          </cell>
          <cell r="G4806">
            <v>0</v>
          </cell>
          <cell r="H4806">
            <v>0</v>
          </cell>
          <cell r="I4806">
            <v>0</v>
          </cell>
          <cell r="J4806" t="str">
            <v/>
          </cell>
          <cell r="K4806">
            <v>0</v>
          </cell>
          <cell r="L4806">
            <v>0</v>
          </cell>
          <cell r="M4806">
            <v>0</v>
          </cell>
          <cell r="N4806">
            <v>0</v>
          </cell>
          <cell r="O4806">
            <v>0</v>
          </cell>
          <cell r="P4806">
            <v>0</v>
          </cell>
          <cell r="Q4806">
            <v>0</v>
          </cell>
          <cell r="R4806">
            <v>0</v>
          </cell>
          <cell r="T4806">
            <v>0</v>
          </cell>
        </row>
        <row r="4807">
          <cell r="C4807">
            <v>0</v>
          </cell>
          <cell r="D4807">
            <v>0</v>
          </cell>
          <cell r="E4807">
            <v>0</v>
          </cell>
          <cell r="F4807">
            <v>0</v>
          </cell>
          <cell r="G4807">
            <v>0</v>
          </cell>
          <cell r="H4807">
            <v>0</v>
          </cell>
          <cell r="I4807">
            <v>0</v>
          </cell>
          <cell r="J4807" t="str">
            <v/>
          </cell>
          <cell r="K4807">
            <v>0</v>
          </cell>
          <cell r="L4807">
            <v>0</v>
          </cell>
          <cell r="M4807">
            <v>0</v>
          </cell>
          <cell r="N4807">
            <v>0</v>
          </cell>
          <cell r="O4807">
            <v>0</v>
          </cell>
          <cell r="P4807">
            <v>0</v>
          </cell>
          <cell r="Q4807">
            <v>0</v>
          </cell>
          <cell r="R4807">
            <v>0</v>
          </cell>
          <cell r="T4807">
            <v>0</v>
          </cell>
        </row>
        <row r="4808">
          <cell r="C4808">
            <v>0</v>
          </cell>
          <cell r="D4808">
            <v>0</v>
          </cell>
          <cell r="E4808">
            <v>0</v>
          </cell>
          <cell r="F4808">
            <v>0</v>
          </cell>
          <cell r="G4808">
            <v>0</v>
          </cell>
          <cell r="H4808">
            <v>0</v>
          </cell>
          <cell r="I4808">
            <v>0</v>
          </cell>
          <cell r="J4808">
            <v>0</v>
          </cell>
          <cell r="K4808">
            <v>0</v>
          </cell>
          <cell r="L4808">
            <v>0</v>
          </cell>
          <cell r="M4808" t="str">
            <v>SUBTOTAL $</v>
          </cell>
          <cell r="N4808">
            <v>0</v>
          </cell>
          <cell r="O4808">
            <v>0</v>
          </cell>
          <cell r="P4808">
            <v>0</v>
          </cell>
          <cell r="Q4808">
            <v>0</v>
          </cell>
          <cell r="T4808">
            <v>0</v>
          </cell>
        </row>
        <row r="4809">
          <cell r="C4809" t="str">
            <v>IV. MANO DE OBRA</v>
          </cell>
          <cell r="D4809">
            <v>0</v>
          </cell>
          <cell r="E4809">
            <v>0</v>
          </cell>
          <cell r="F4809">
            <v>0</v>
          </cell>
          <cell r="G4809">
            <v>0</v>
          </cell>
          <cell r="H4809">
            <v>0</v>
          </cell>
          <cell r="I4809">
            <v>0</v>
          </cell>
          <cell r="J4809">
            <v>0</v>
          </cell>
          <cell r="K4809">
            <v>0</v>
          </cell>
          <cell r="L4809">
            <v>0</v>
          </cell>
          <cell r="M4809">
            <v>0</v>
          </cell>
          <cell r="N4809">
            <v>0</v>
          </cell>
          <cell r="O4809">
            <v>0</v>
          </cell>
          <cell r="P4809">
            <v>0</v>
          </cell>
          <cell r="Q4809">
            <v>0</v>
          </cell>
          <cell r="T4809">
            <v>0</v>
          </cell>
        </row>
        <row r="4810">
          <cell r="C4810">
            <v>0</v>
          </cell>
          <cell r="D4810">
            <v>0</v>
          </cell>
          <cell r="E4810">
            <v>0</v>
          </cell>
          <cell r="F4810">
            <v>0</v>
          </cell>
          <cell r="G4810">
            <v>0</v>
          </cell>
          <cell r="H4810">
            <v>0</v>
          </cell>
          <cell r="I4810">
            <v>0</v>
          </cell>
          <cell r="J4810">
            <v>0</v>
          </cell>
          <cell r="K4810">
            <v>0</v>
          </cell>
          <cell r="L4810">
            <v>0</v>
          </cell>
          <cell r="M4810">
            <v>0</v>
          </cell>
          <cell r="N4810">
            <v>0</v>
          </cell>
          <cell r="O4810">
            <v>0</v>
          </cell>
          <cell r="P4810">
            <v>0</v>
          </cell>
          <cell r="Q4810">
            <v>0</v>
          </cell>
          <cell r="T4810">
            <v>0</v>
          </cell>
        </row>
        <row r="4811">
          <cell r="C4811" t="str">
            <v>TRABAJADOR</v>
          </cell>
          <cell r="D4811">
            <v>0</v>
          </cell>
          <cell r="E4811">
            <v>0</v>
          </cell>
          <cell r="F4811">
            <v>0</v>
          </cell>
          <cell r="G4811">
            <v>0</v>
          </cell>
          <cell r="H4811">
            <v>0</v>
          </cell>
          <cell r="I4811" t="str">
            <v>CANTIDAD</v>
          </cell>
          <cell r="J4811" t="str">
            <v>JORNAL</v>
          </cell>
          <cell r="K4811" t="str">
            <v>PRESTACIONES</v>
          </cell>
          <cell r="L4811" t="str">
            <v>JORNAL TOTAL</v>
          </cell>
          <cell r="M4811" t="str">
            <v>RENDIMIENTO</v>
          </cell>
          <cell r="N4811">
            <v>0</v>
          </cell>
          <cell r="O4811" t="str">
            <v>Vr. UNITARIO</v>
          </cell>
          <cell r="P4811">
            <v>0</v>
          </cell>
          <cell r="Q4811">
            <v>0</v>
          </cell>
          <cell r="R4811">
            <v>0</v>
          </cell>
          <cell r="T4811">
            <v>0</v>
          </cell>
        </row>
        <row r="4812">
          <cell r="C4812" t="str">
            <v>Oficial</v>
          </cell>
          <cell r="D4812">
            <v>0</v>
          </cell>
          <cell r="E4812">
            <v>0</v>
          </cell>
          <cell r="F4812">
            <v>0</v>
          </cell>
          <cell r="G4812">
            <v>0</v>
          </cell>
          <cell r="H4812">
            <v>0</v>
          </cell>
          <cell r="I4812">
            <v>1</v>
          </cell>
          <cell r="J4812">
            <v>88160</v>
          </cell>
          <cell r="K4812">
            <v>1.6933</v>
          </cell>
          <cell r="L4812">
            <v>149281</v>
          </cell>
          <cell r="M4812">
            <v>32</v>
          </cell>
          <cell r="N4812">
            <v>0</v>
          </cell>
          <cell r="O4812">
            <v>4665</v>
          </cell>
          <cell r="P4812">
            <v>0</v>
          </cell>
          <cell r="Q4812">
            <v>0</v>
          </cell>
          <cell r="R4812">
            <v>0.06</v>
          </cell>
          <cell r="T4812" t="str">
            <v>Oficial</v>
          </cell>
        </row>
        <row r="4813">
          <cell r="C4813" t="str">
            <v>Ayudante Entendido</v>
          </cell>
          <cell r="D4813">
            <v>0</v>
          </cell>
          <cell r="E4813">
            <v>0</v>
          </cell>
          <cell r="F4813">
            <v>0</v>
          </cell>
          <cell r="G4813">
            <v>0</v>
          </cell>
          <cell r="H4813">
            <v>0</v>
          </cell>
          <cell r="I4813">
            <v>1</v>
          </cell>
          <cell r="J4813">
            <v>60367</v>
          </cell>
          <cell r="K4813">
            <v>1.7181</v>
          </cell>
          <cell r="L4813">
            <v>103717</v>
          </cell>
          <cell r="M4813">
            <v>32</v>
          </cell>
          <cell r="N4813">
            <v>0</v>
          </cell>
          <cell r="O4813">
            <v>3241</v>
          </cell>
          <cell r="P4813">
            <v>0</v>
          </cell>
          <cell r="Q4813">
            <v>0</v>
          </cell>
          <cell r="R4813">
            <v>0.06</v>
          </cell>
          <cell r="T4813" t="str">
            <v>Ayudante Entendido</v>
          </cell>
        </row>
        <row r="4814">
          <cell r="C4814">
            <v>0</v>
          </cell>
          <cell r="D4814">
            <v>0</v>
          </cell>
          <cell r="E4814">
            <v>0</v>
          </cell>
          <cell r="F4814">
            <v>0</v>
          </cell>
          <cell r="G4814">
            <v>0</v>
          </cell>
          <cell r="H4814">
            <v>0</v>
          </cell>
          <cell r="I4814">
            <v>0</v>
          </cell>
          <cell r="J4814">
            <v>0</v>
          </cell>
          <cell r="K4814">
            <v>0</v>
          </cell>
          <cell r="L4814">
            <v>0</v>
          </cell>
          <cell r="M4814">
            <v>0</v>
          </cell>
          <cell r="N4814">
            <v>0</v>
          </cell>
          <cell r="O4814">
            <v>0</v>
          </cell>
          <cell r="P4814">
            <v>0</v>
          </cell>
          <cell r="Q4814">
            <v>0</v>
          </cell>
          <cell r="R4814">
            <v>0</v>
          </cell>
          <cell r="T4814">
            <v>0</v>
          </cell>
        </row>
        <row r="4815">
          <cell r="C4815">
            <v>0</v>
          </cell>
          <cell r="D4815">
            <v>0</v>
          </cell>
          <cell r="E4815">
            <v>0</v>
          </cell>
          <cell r="F4815">
            <v>0</v>
          </cell>
          <cell r="G4815">
            <v>0</v>
          </cell>
          <cell r="H4815">
            <v>0</v>
          </cell>
          <cell r="I4815">
            <v>0</v>
          </cell>
          <cell r="J4815">
            <v>0</v>
          </cell>
          <cell r="K4815">
            <v>0</v>
          </cell>
          <cell r="L4815">
            <v>0.21340000000000001</v>
          </cell>
          <cell r="M4815" t="str">
            <v>SUBTOTAL $</v>
          </cell>
          <cell r="N4815">
            <v>0</v>
          </cell>
          <cell r="O4815">
            <v>7906</v>
          </cell>
          <cell r="P4815">
            <v>0</v>
          </cell>
          <cell r="Q4815">
            <v>0</v>
          </cell>
          <cell r="T4815">
            <v>0</v>
          </cell>
        </row>
        <row r="4816">
          <cell r="C4816">
            <v>0</v>
          </cell>
          <cell r="D4816">
            <v>0</v>
          </cell>
          <cell r="E4816">
            <v>0</v>
          </cell>
          <cell r="F4816">
            <v>0</v>
          </cell>
          <cell r="G4816">
            <v>0</v>
          </cell>
          <cell r="H4816">
            <v>0</v>
          </cell>
          <cell r="I4816">
            <v>0</v>
          </cell>
          <cell r="J4816">
            <v>0</v>
          </cell>
          <cell r="K4816">
            <v>0</v>
          </cell>
          <cell r="L4816">
            <v>0</v>
          </cell>
          <cell r="M4816">
            <v>0</v>
          </cell>
          <cell r="N4816">
            <v>0</v>
          </cell>
          <cell r="O4816">
            <v>0</v>
          </cell>
          <cell r="P4816">
            <v>0</v>
          </cell>
          <cell r="Q4816">
            <v>0</v>
          </cell>
        </row>
        <row r="4817">
          <cell r="C4817" t="str">
            <v>TOTAL COSTO DIRECTO $</v>
          </cell>
          <cell r="D4817">
            <v>0</v>
          </cell>
          <cell r="E4817">
            <v>0</v>
          </cell>
          <cell r="F4817">
            <v>0</v>
          </cell>
          <cell r="G4817">
            <v>0</v>
          </cell>
          <cell r="H4817">
            <v>0</v>
          </cell>
          <cell r="I4817">
            <v>0</v>
          </cell>
          <cell r="J4817">
            <v>0</v>
          </cell>
          <cell r="K4817">
            <v>0</v>
          </cell>
          <cell r="L4817">
            <v>0</v>
          </cell>
          <cell r="M4817">
            <v>0</v>
          </cell>
          <cell r="N4817">
            <v>0</v>
          </cell>
          <cell r="O4817">
            <v>37046</v>
          </cell>
          <cell r="P4817">
            <v>0</v>
          </cell>
          <cell r="Q4817">
            <v>0</v>
          </cell>
        </row>
        <row r="4818">
          <cell r="C4818" t="str">
            <v>V. COSTOS INDIRECTOS</v>
          </cell>
          <cell r="D4818">
            <v>0</v>
          </cell>
          <cell r="E4818">
            <v>0</v>
          </cell>
          <cell r="F4818">
            <v>0</v>
          </cell>
          <cell r="G4818">
            <v>0</v>
          </cell>
          <cell r="H4818">
            <v>0</v>
          </cell>
          <cell r="I4818">
            <v>0</v>
          </cell>
          <cell r="J4818">
            <v>0</v>
          </cell>
          <cell r="K4818">
            <v>0</v>
          </cell>
          <cell r="L4818">
            <v>0</v>
          </cell>
          <cell r="M4818">
            <v>0</v>
          </cell>
          <cell r="N4818">
            <v>0</v>
          </cell>
          <cell r="O4818">
            <v>0</v>
          </cell>
          <cell r="P4818">
            <v>0</v>
          </cell>
          <cell r="Q4818">
            <v>0</v>
          </cell>
        </row>
        <row r="4819">
          <cell r="C4819">
            <v>0</v>
          </cell>
          <cell r="D4819">
            <v>0</v>
          </cell>
          <cell r="E4819">
            <v>0</v>
          </cell>
          <cell r="F4819">
            <v>0</v>
          </cell>
          <cell r="G4819">
            <v>0</v>
          </cell>
          <cell r="H4819">
            <v>0</v>
          </cell>
          <cell r="I4819">
            <v>0</v>
          </cell>
          <cell r="J4819">
            <v>0</v>
          </cell>
          <cell r="K4819">
            <v>0</v>
          </cell>
          <cell r="L4819">
            <v>0</v>
          </cell>
          <cell r="M4819">
            <v>0</v>
          </cell>
          <cell r="N4819">
            <v>0</v>
          </cell>
          <cell r="O4819">
            <v>0</v>
          </cell>
          <cell r="P4819">
            <v>0</v>
          </cell>
          <cell r="Q4819">
            <v>0</v>
          </cell>
        </row>
        <row r="4820">
          <cell r="C4820" t="str">
            <v>Descripción</v>
          </cell>
          <cell r="D4820">
            <v>0</v>
          </cell>
          <cell r="E4820">
            <v>0</v>
          </cell>
          <cell r="F4820">
            <v>0</v>
          </cell>
          <cell r="G4820">
            <v>0</v>
          </cell>
          <cell r="H4820">
            <v>0</v>
          </cell>
          <cell r="I4820">
            <v>0</v>
          </cell>
          <cell r="J4820">
            <v>0</v>
          </cell>
          <cell r="K4820">
            <v>0</v>
          </cell>
          <cell r="L4820" t="str">
            <v>Porcentaje</v>
          </cell>
          <cell r="M4820" t="str">
            <v>Valor Total</v>
          </cell>
          <cell r="N4820">
            <v>0</v>
          </cell>
          <cell r="O4820">
            <v>0</v>
          </cell>
          <cell r="P4820">
            <v>0</v>
          </cell>
          <cell r="Q4820">
            <v>0</v>
          </cell>
        </row>
        <row r="4821">
          <cell r="C4821" t="str">
            <v>ADMINISTRACION</v>
          </cell>
          <cell r="D4821">
            <v>0</v>
          </cell>
          <cell r="E4821">
            <v>0</v>
          </cell>
          <cell r="F4821">
            <v>0</v>
          </cell>
          <cell r="G4821">
            <v>0</v>
          </cell>
          <cell r="H4821">
            <v>0</v>
          </cell>
          <cell r="I4821">
            <v>0</v>
          </cell>
          <cell r="J4821">
            <v>0</v>
          </cell>
          <cell r="K4821">
            <v>0</v>
          </cell>
          <cell r="L4821">
            <v>0.23930000000000001</v>
          </cell>
          <cell r="M4821">
            <v>8865</v>
          </cell>
          <cell r="N4821">
            <v>0</v>
          </cell>
          <cell r="O4821">
            <v>0</v>
          </cell>
          <cell r="P4821">
            <v>0</v>
          </cell>
          <cell r="Q4821">
            <v>0</v>
          </cell>
        </row>
        <row r="4822">
          <cell r="C4822" t="str">
            <v xml:space="preserve">IMPREVISTOS </v>
          </cell>
          <cell r="D4822">
            <v>0</v>
          </cell>
          <cell r="E4822">
            <v>0</v>
          </cell>
          <cell r="F4822">
            <v>0</v>
          </cell>
          <cell r="G4822">
            <v>0</v>
          </cell>
          <cell r="H4822">
            <v>0</v>
          </cell>
          <cell r="I4822">
            <v>0</v>
          </cell>
          <cell r="J4822">
            <v>0</v>
          </cell>
          <cell r="K4822">
            <v>0</v>
          </cell>
          <cell r="L4822">
            <v>0</v>
          </cell>
          <cell r="M4822">
            <v>0</v>
          </cell>
          <cell r="N4822">
            <v>0</v>
          </cell>
          <cell r="O4822">
            <v>0</v>
          </cell>
          <cell r="P4822">
            <v>0</v>
          </cell>
          <cell r="Q4822">
            <v>0</v>
          </cell>
        </row>
        <row r="4823">
          <cell r="C4823" t="str">
            <v>UTILIDAD</v>
          </cell>
          <cell r="D4823">
            <v>0</v>
          </cell>
          <cell r="E4823">
            <v>0</v>
          </cell>
          <cell r="F4823">
            <v>0</v>
          </cell>
          <cell r="G4823">
            <v>0</v>
          </cell>
          <cell r="H4823">
            <v>0</v>
          </cell>
          <cell r="I4823">
            <v>0</v>
          </cell>
          <cell r="J4823">
            <v>0</v>
          </cell>
          <cell r="K4823">
            <v>0</v>
          </cell>
          <cell r="L4823">
            <v>0.05</v>
          </cell>
          <cell r="M4823">
            <v>1852</v>
          </cell>
          <cell r="N4823">
            <v>0</v>
          </cell>
          <cell r="O4823">
            <v>0</v>
          </cell>
          <cell r="P4823">
            <v>0</v>
          </cell>
          <cell r="Q4823">
            <v>0</v>
          </cell>
        </row>
        <row r="4824">
          <cell r="C4824" t="str">
            <v>SUBTOTAL $</v>
          </cell>
          <cell r="D4824">
            <v>0</v>
          </cell>
          <cell r="E4824">
            <v>0</v>
          </cell>
          <cell r="F4824">
            <v>0</v>
          </cell>
          <cell r="G4824">
            <v>0</v>
          </cell>
          <cell r="H4824">
            <v>0</v>
          </cell>
          <cell r="I4824">
            <v>0</v>
          </cell>
          <cell r="J4824">
            <v>0</v>
          </cell>
          <cell r="K4824">
            <v>0</v>
          </cell>
          <cell r="L4824">
            <v>0</v>
          </cell>
          <cell r="M4824">
            <v>0</v>
          </cell>
          <cell r="N4824">
            <v>0</v>
          </cell>
          <cell r="O4824">
            <v>10717</v>
          </cell>
          <cell r="P4824">
            <v>0</v>
          </cell>
          <cell r="Q4824">
            <v>0</v>
          </cell>
        </row>
        <row r="4825">
          <cell r="C4825">
            <v>0</v>
          </cell>
          <cell r="D4825">
            <v>0</v>
          </cell>
          <cell r="E4825">
            <v>0</v>
          </cell>
          <cell r="F4825">
            <v>0</v>
          </cell>
          <cell r="G4825">
            <v>0</v>
          </cell>
          <cell r="H4825">
            <v>0</v>
          </cell>
          <cell r="I4825">
            <v>0</v>
          </cell>
          <cell r="J4825">
            <v>0</v>
          </cell>
          <cell r="K4825">
            <v>0</v>
          </cell>
          <cell r="L4825">
            <v>0</v>
          </cell>
          <cell r="M4825">
            <v>0</v>
          </cell>
          <cell r="N4825">
            <v>0</v>
          </cell>
          <cell r="O4825">
            <v>0</v>
          </cell>
          <cell r="P4825">
            <v>0</v>
          </cell>
          <cell r="Q4825">
            <v>0</v>
          </cell>
        </row>
        <row r="4826">
          <cell r="C4826" t="str">
            <v>Precio Unitario Total Aproximado al peso $</v>
          </cell>
          <cell r="D4826">
            <v>0</v>
          </cell>
          <cell r="E4826">
            <v>0</v>
          </cell>
          <cell r="F4826">
            <v>0</v>
          </cell>
          <cell r="G4826">
            <v>0</v>
          </cell>
          <cell r="H4826">
            <v>0</v>
          </cell>
          <cell r="I4826">
            <v>0</v>
          </cell>
          <cell r="J4826">
            <v>0</v>
          </cell>
          <cell r="K4826">
            <v>0</v>
          </cell>
          <cell r="L4826">
            <v>0</v>
          </cell>
          <cell r="M4826">
            <v>0</v>
          </cell>
          <cell r="N4826">
            <v>0</v>
          </cell>
          <cell r="O4826">
            <v>47763</v>
          </cell>
          <cell r="P4826">
            <v>0</v>
          </cell>
          <cell r="Q4826">
            <v>0</v>
          </cell>
        </row>
        <row r="4827">
          <cell r="C4827">
            <v>0</v>
          </cell>
          <cell r="D4827">
            <v>0</v>
          </cell>
          <cell r="E4827">
            <v>0</v>
          </cell>
          <cell r="F4827">
            <v>0</v>
          </cell>
          <cell r="G4827">
            <v>0</v>
          </cell>
          <cell r="H4827">
            <v>0</v>
          </cell>
          <cell r="I4827">
            <v>0</v>
          </cell>
          <cell r="J4827">
            <v>0</v>
          </cell>
          <cell r="K4827">
            <v>0</v>
          </cell>
          <cell r="L4827">
            <v>0</v>
          </cell>
          <cell r="M4827">
            <v>0</v>
          </cell>
          <cell r="N4827">
            <v>0</v>
          </cell>
          <cell r="O4827">
            <v>0</v>
          </cell>
          <cell r="P4827">
            <v>0</v>
          </cell>
          <cell r="Q4827">
            <v>0</v>
          </cell>
        </row>
        <row r="4828">
          <cell r="C4828">
            <v>0</v>
          </cell>
          <cell r="D4828">
            <v>0</v>
          </cell>
          <cell r="E4828">
            <v>0</v>
          </cell>
          <cell r="F4828">
            <v>0</v>
          </cell>
          <cell r="G4828">
            <v>0</v>
          </cell>
          <cell r="H4828">
            <v>0</v>
          </cell>
          <cell r="I4828">
            <v>0</v>
          </cell>
          <cell r="J4828">
            <v>0</v>
          </cell>
          <cell r="K4828">
            <v>0</v>
          </cell>
          <cell r="L4828">
            <v>0</v>
          </cell>
          <cell r="M4828">
            <v>0</v>
          </cell>
          <cell r="N4828">
            <v>0</v>
          </cell>
          <cell r="O4828">
            <v>0</v>
          </cell>
          <cell r="P4828">
            <v>0</v>
          </cell>
          <cell r="Q4828">
            <v>0</v>
          </cell>
        </row>
        <row r="4829">
          <cell r="C4829">
            <v>0</v>
          </cell>
          <cell r="D4829">
            <v>0</v>
          </cell>
          <cell r="E4829">
            <v>0</v>
          </cell>
          <cell r="F4829">
            <v>0</v>
          </cell>
          <cell r="G4829">
            <v>0</v>
          </cell>
          <cell r="H4829" t="str">
            <v>Firma</v>
          </cell>
          <cell r="I4829">
            <v>0</v>
          </cell>
          <cell r="J4829">
            <v>0</v>
          </cell>
          <cell r="K4829">
            <v>0</v>
          </cell>
          <cell r="L4829">
            <v>0</v>
          </cell>
          <cell r="M4829">
            <v>0</v>
          </cell>
          <cell r="N4829">
            <v>0</v>
          </cell>
          <cell r="O4829">
            <v>0</v>
          </cell>
          <cell r="P4829">
            <v>0</v>
          </cell>
          <cell r="Q4829">
            <v>0</v>
          </cell>
        </row>
        <row r="4830">
          <cell r="C4830">
            <v>0</v>
          </cell>
          <cell r="D4830">
            <v>0</v>
          </cell>
          <cell r="E4830">
            <v>0</v>
          </cell>
          <cell r="F4830">
            <v>0</v>
          </cell>
          <cell r="G4830">
            <v>0</v>
          </cell>
          <cell r="H4830" t="str">
            <v>Nombre:</v>
          </cell>
          <cell r="I4830">
            <v>0</v>
          </cell>
          <cell r="J4830">
            <v>0</v>
          </cell>
          <cell r="K4830">
            <v>0</v>
          </cell>
          <cell r="L4830">
            <v>0</v>
          </cell>
          <cell r="M4830">
            <v>0</v>
          </cell>
          <cell r="N4830">
            <v>0</v>
          </cell>
          <cell r="O4830">
            <v>0</v>
          </cell>
          <cell r="P4830">
            <v>0</v>
          </cell>
          <cell r="Q4830">
            <v>0</v>
          </cell>
        </row>
        <row r="4831">
          <cell r="C4831">
            <v>0</v>
          </cell>
          <cell r="D4831">
            <v>0</v>
          </cell>
          <cell r="E4831">
            <v>0</v>
          </cell>
          <cell r="F4831">
            <v>0</v>
          </cell>
          <cell r="G4831">
            <v>0</v>
          </cell>
          <cell r="H4831" t="str">
            <v>Representante Legal del Contratista o su Apoderado</v>
          </cell>
          <cell r="I4831">
            <v>0</v>
          </cell>
          <cell r="J4831">
            <v>0</v>
          </cell>
          <cell r="K4831">
            <v>0</v>
          </cell>
          <cell r="L4831">
            <v>0</v>
          </cell>
          <cell r="M4831">
            <v>0</v>
          </cell>
          <cell r="N4831">
            <v>0</v>
          </cell>
          <cell r="O4831">
            <v>0</v>
          </cell>
          <cell r="P4831">
            <v>0</v>
          </cell>
          <cell r="Q4831">
            <v>0</v>
          </cell>
        </row>
        <row r="4832">
          <cell r="C4832">
            <v>0</v>
          </cell>
          <cell r="D4832">
            <v>0</v>
          </cell>
          <cell r="E4832">
            <v>0</v>
          </cell>
          <cell r="F4832">
            <v>0</v>
          </cell>
          <cell r="G4832">
            <v>0</v>
          </cell>
          <cell r="H4832" t="str">
            <v>Matricula No. :</v>
          </cell>
          <cell r="I4832">
            <v>0</v>
          </cell>
          <cell r="J4832">
            <v>0</v>
          </cell>
          <cell r="K4832">
            <v>0</v>
          </cell>
          <cell r="L4832">
            <v>0</v>
          </cell>
          <cell r="M4832">
            <v>0</v>
          </cell>
          <cell r="N4832">
            <v>0</v>
          </cell>
          <cell r="O4832">
            <v>0</v>
          </cell>
          <cell r="P4832">
            <v>0</v>
          </cell>
          <cell r="Q4832">
            <v>0</v>
          </cell>
        </row>
        <row r="4833">
          <cell r="C4833">
            <v>0</v>
          </cell>
          <cell r="D4833">
            <v>0</v>
          </cell>
          <cell r="E4833">
            <v>0</v>
          </cell>
          <cell r="F4833">
            <v>0</v>
          </cell>
          <cell r="G4833">
            <v>0</v>
          </cell>
          <cell r="H4833" t="str">
            <v xml:space="preserve"> </v>
          </cell>
          <cell r="I4833">
            <v>0</v>
          </cell>
          <cell r="J4833">
            <v>0</v>
          </cell>
          <cell r="K4833">
            <v>0</v>
          </cell>
          <cell r="L4833">
            <v>0</v>
          </cell>
          <cell r="M4833">
            <v>0</v>
          </cell>
          <cell r="N4833">
            <v>0</v>
          </cell>
          <cell r="O4833">
            <v>0</v>
          </cell>
          <cell r="P4833">
            <v>0</v>
          </cell>
          <cell r="Q4833">
            <v>0</v>
          </cell>
        </row>
        <row r="4834">
          <cell r="C4834" t="str">
            <v>OBSERVACIONES INTERVENTORÍA</v>
          </cell>
          <cell r="D4834">
            <v>0</v>
          </cell>
          <cell r="E4834">
            <v>0</v>
          </cell>
          <cell r="F4834">
            <v>0</v>
          </cell>
          <cell r="G4834">
            <v>0</v>
          </cell>
          <cell r="H4834">
            <v>0</v>
          </cell>
          <cell r="I4834">
            <v>0</v>
          </cell>
          <cell r="J4834">
            <v>0</v>
          </cell>
          <cell r="K4834">
            <v>0</v>
          </cell>
          <cell r="L4834">
            <v>0</v>
          </cell>
          <cell r="M4834">
            <v>0</v>
          </cell>
          <cell r="N4834">
            <v>0</v>
          </cell>
          <cell r="O4834">
            <v>0</v>
          </cell>
          <cell r="P4834">
            <v>0</v>
          </cell>
          <cell r="Q4834">
            <v>0</v>
          </cell>
        </row>
        <row r="4835">
          <cell r="C4835">
            <v>0</v>
          </cell>
          <cell r="D4835">
            <v>0</v>
          </cell>
          <cell r="E4835">
            <v>0</v>
          </cell>
          <cell r="F4835">
            <v>0</v>
          </cell>
          <cell r="G4835">
            <v>0</v>
          </cell>
          <cell r="H4835">
            <v>0</v>
          </cell>
          <cell r="I4835">
            <v>0</v>
          </cell>
          <cell r="J4835">
            <v>0</v>
          </cell>
          <cell r="K4835">
            <v>0</v>
          </cell>
          <cell r="L4835">
            <v>0</v>
          </cell>
          <cell r="M4835">
            <v>0</v>
          </cell>
          <cell r="N4835">
            <v>0</v>
          </cell>
          <cell r="O4835">
            <v>0</v>
          </cell>
          <cell r="P4835">
            <v>0</v>
          </cell>
          <cell r="Q4835">
            <v>0</v>
          </cell>
        </row>
        <row r="4836">
          <cell r="C4836">
            <v>0</v>
          </cell>
          <cell r="D4836">
            <v>0</v>
          </cell>
          <cell r="E4836">
            <v>0</v>
          </cell>
          <cell r="F4836">
            <v>0</v>
          </cell>
          <cell r="G4836">
            <v>0</v>
          </cell>
          <cell r="H4836">
            <v>0</v>
          </cell>
          <cell r="I4836">
            <v>0</v>
          </cell>
          <cell r="J4836">
            <v>0</v>
          </cell>
          <cell r="K4836">
            <v>0</v>
          </cell>
          <cell r="L4836">
            <v>0</v>
          </cell>
          <cell r="M4836">
            <v>0</v>
          </cell>
          <cell r="N4836">
            <v>0</v>
          </cell>
          <cell r="O4836">
            <v>0</v>
          </cell>
          <cell r="P4836">
            <v>0</v>
          </cell>
          <cell r="Q4836">
            <v>0</v>
          </cell>
        </row>
        <row r="4837">
          <cell r="C4837">
            <v>0</v>
          </cell>
          <cell r="D4837">
            <v>0</v>
          </cell>
          <cell r="E4837">
            <v>0</v>
          </cell>
          <cell r="F4837">
            <v>0</v>
          </cell>
          <cell r="G4837">
            <v>0</v>
          </cell>
          <cell r="H4837">
            <v>0</v>
          </cell>
          <cell r="I4837">
            <v>0</v>
          </cell>
          <cell r="J4837">
            <v>0</v>
          </cell>
          <cell r="K4837">
            <v>0</v>
          </cell>
          <cell r="L4837">
            <v>0</v>
          </cell>
          <cell r="M4837">
            <v>0</v>
          </cell>
          <cell r="N4837">
            <v>0</v>
          </cell>
          <cell r="O4837">
            <v>0</v>
          </cell>
          <cell r="P4837">
            <v>0</v>
          </cell>
          <cell r="Q4837">
            <v>0</v>
          </cell>
        </row>
        <row r="4838">
          <cell r="C4838" t="str">
            <v>APROBACIÓN POR INTERVENTORÍA</v>
          </cell>
          <cell r="D4838">
            <v>0</v>
          </cell>
          <cell r="E4838">
            <v>0</v>
          </cell>
          <cell r="F4838">
            <v>0</v>
          </cell>
          <cell r="G4838">
            <v>0</v>
          </cell>
          <cell r="H4838">
            <v>0</v>
          </cell>
          <cell r="I4838">
            <v>0</v>
          </cell>
          <cell r="J4838">
            <v>0</v>
          </cell>
          <cell r="K4838">
            <v>0</v>
          </cell>
          <cell r="L4838">
            <v>0</v>
          </cell>
          <cell r="M4838">
            <v>0</v>
          </cell>
          <cell r="N4838">
            <v>0</v>
          </cell>
          <cell r="O4838">
            <v>0</v>
          </cell>
          <cell r="P4838">
            <v>0</v>
          </cell>
          <cell r="Q4838">
            <v>0</v>
          </cell>
        </row>
        <row r="4839">
          <cell r="C4839"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4839">
            <v>0</v>
          </cell>
          <cell r="E4839">
            <v>0</v>
          </cell>
          <cell r="F4839">
            <v>0</v>
          </cell>
          <cell r="G4839">
            <v>0</v>
          </cell>
          <cell r="H4839">
            <v>0</v>
          </cell>
          <cell r="I4839">
            <v>0</v>
          </cell>
          <cell r="J4839">
            <v>0</v>
          </cell>
          <cell r="K4839">
            <v>0</v>
          </cell>
          <cell r="L4839">
            <v>0</v>
          </cell>
          <cell r="M4839">
            <v>0</v>
          </cell>
          <cell r="N4839">
            <v>0</v>
          </cell>
          <cell r="O4839">
            <v>0</v>
          </cell>
          <cell r="P4839">
            <v>0</v>
          </cell>
          <cell r="Q4839">
            <v>0</v>
          </cell>
        </row>
        <row r="4840">
          <cell r="C4840">
            <v>0</v>
          </cell>
          <cell r="D4840">
            <v>0</v>
          </cell>
          <cell r="E4840">
            <v>0</v>
          </cell>
          <cell r="F4840">
            <v>0</v>
          </cell>
          <cell r="G4840">
            <v>0</v>
          </cell>
          <cell r="H4840">
            <v>0</v>
          </cell>
          <cell r="I4840">
            <v>0</v>
          </cell>
          <cell r="J4840">
            <v>0</v>
          </cell>
          <cell r="K4840">
            <v>0</v>
          </cell>
          <cell r="L4840">
            <v>0</v>
          </cell>
          <cell r="M4840">
            <v>0</v>
          </cell>
          <cell r="N4840">
            <v>0</v>
          </cell>
          <cell r="O4840">
            <v>0</v>
          </cell>
          <cell r="P4840">
            <v>0</v>
          </cell>
          <cell r="Q4840">
            <v>0</v>
          </cell>
        </row>
        <row r="4841">
          <cell r="C4841"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4841">
            <v>0</v>
          </cell>
          <cell r="E4841">
            <v>0</v>
          </cell>
          <cell r="F4841">
            <v>0</v>
          </cell>
          <cell r="G4841">
            <v>0</v>
          </cell>
          <cell r="H4841">
            <v>0</v>
          </cell>
          <cell r="I4841">
            <v>0</v>
          </cell>
          <cell r="J4841">
            <v>0</v>
          </cell>
          <cell r="K4841">
            <v>0</v>
          </cell>
          <cell r="L4841">
            <v>0</v>
          </cell>
          <cell r="M4841">
            <v>0</v>
          </cell>
          <cell r="N4841">
            <v>0</v>
          </cell>
          <cell r="O4841">
            <v>0</v>
          </cell>
          <cell r="P4841">
            <v>0</v>
          </cell>
          <cell r="Q4841">
            <v>0</v>
          </cell>
        </row>
        <row r="4842">
          <cell r="C4842">
            <v>0</v>
          </cell>
          <cell r="D4842">
            <v>0</v>
          </cell>
          <cell r="E4842">
            <v>0</v>
          </cell>
          <cell r="F4842">
            <v>0</v>
          </cell>
          <cell r="G4842">
            <v>0</v>
          </cell>
          <cell r="H4842">
            <v>0</v>
          </cell>
          <cell r="I4842">
            <v>0</v>
          </cell>
          <cell r="J4842">
            <v>0</v>
          </cell>
          <cell r="K4842">
            <v>0</v>
          </cell>
          <cell r="L4842">
            <v>0</v>
          </cell>
          <cell r="M4842">
            <v>0</v>
          </cell>
          <cell r="N4842">
            <v>0</v>
          </cell>
          <cell r="O4842">
            <v>0</v>
          </cell>
          <cell r="P4842">
            <v>0</v>
          </cell>
          <cell r="Q4842">
            <v>0</v>
          </cell>
        </row>
        <row r="4843">
          <cell r="C4843">
            <v>0</v>
          </cell>
          <cell r="D4843">
            <v>0</v>
          </cell>
          <cell r="E4843">
            <v>0</v>
          </cell>
          <cell r="F4843">
            <v>0</v>
          </cell>
          <cell r="G4843">
            <v>0</v>
          </cell>
          <cell r="H4843">
            <v>0</v>
          </cell>
          <cell r="I4843">
            <v>0</v>
          </cell>
          <cell r="J4843">
            <v>0</v>
          </cell>
          <cell r="K4843">
            <v>0</v>
          </cell>
          <cell r="L4843">
            <v>0</v>
          </cell>
          <cell r="M4843">
            <v>0</v>
          </cell>
          <cell r="N4843">
            <v>0</v>
          </cell>
          <cell r="O4843">
            <v>0</v>
          </cell>
          <cell r="P4843">
            <v>0</v>
          </cell>
          <cell r="Q4843">
            <v>0</v>
          </cell>
        </row>
        <row r="4844">
          <cell r="C4844">
            <v>0</v>
          </cell>
          <cell r="D4844">
            <v>0</v>
          </cell>
          <cell r="E4844">
            <v>0</v>
          </cell>
          <cell r="F4844">
            <v>0</v>
          </cell>
          <cell r="G4844">
            <v>0</v>
          </cell>
          <cell r="H4844" t="str">
            <v>Firma</v>
          </cell>
          <cell r="I4844">
            <v>0</v>
          </cell>
          <cell r="J4844">
            <v>0</v>
          </cell>
          <cell r="K4844">
            <v>0</v>
          </cell>
          <cell r="L4844">
            <v>0</v>
          </cell>
          <cell r="M4844">
            <v>0</v>
          </cell>
          <cell r="N4844">
            <v>0</v>
          </cell>
          <cell r="O4844">
            <v>0</v>
          </cell>
          <cell r="P4844">
            <v>0</v>
          </cell>
          <cell r="Q4844">
            <v>0</v>
          </cell>
        </row>
        <row r="4845">
          <cell r="C4845">
            <v>0</v>
          </cell>
          <cell r="D4845">
            <v>0</v>
          </cell>
          <cell r="E4845">
            <v>0</v>
          </cell>
          <cell r="F4845">
            <v>0</v>
          </cell>
          <cell r="G4845">
            <v>0</v>
          </cell>
          <cell r="H4845" t="str">
            <v>Nombre:</v>
          </cell>
          <cell r="I4845">
            <v>0</v>
          </cell>
          <cell r="J4845">
            <v>0</v>
          </cell>
          <cell r="K4845">
            <v>0</v>
          </cell>
          <cell r="L4845">
            <v>0</v>
          </cell>
          <cell r="M4845">
            <v>0</v>
          </cell>
          <cell r="N4845">
            <v>0</v>
          </cell>
          <cell r="O4845">
            <v>0</v>
          </cell>
          <cell r="P4845">
            <v>0</v>
          </cell>
          <cell r="Q4845">
            <v>0</v>
          </cell>
        </row>
        <row r="4846">
          <cell r="C4846">
            <v>0</v>
          </cell>
          <cell r="D4846">
            <v>0</v>
          </cell>
          <cell r="E4846">
            <v>0</v>
          </cell>
          <cell r="F4846">
            <v>0</v>
          </cell>
          <cell r="G4846">
            <v>0</v>
          </cell>
          <cell r="H4846" t="str">
            <v>Representante Legal del Interventor o su Apoderado</v>
          </cell>
          <cell r="I4846">
            <v>0</v>
          </cell>
          <cell r="J4846">
            <v>0</v>
          </cell>
          <cell r="K4846">
            <v>0</v>
          </cell>
          <cell r="L4846">
            <v>0</v>
          </cell>
          <cell r="M4846">
            <v>0</v>
          </cell>
          <cell r="N4846">
            <v>0</v>
          </cell>
          <cell r="O4846">
            <v>0</v>
          </cell>
          <cell r="P4846">
            <v>0</v>
          </cell>
          <cell r="Q4846">
            <v>0</v>
          </cell>
        </row>
        <row r="4847">
          <cell r="C4847">
            <v>0</v>
          </cell>
          <cell r="D4847">
            <v>0</v>
          </cell>
          <cell r="E4847">
            <v>0</v>
          </cell>
          <cell r="F4847">
            <v>0</v>
          </cell>
          <cell r="G4847">
            <v>0</v>
          </cell>
          <cell r="H4847" t="str">
            <v>Matricula No. :</v>
          </cell>
          <cell r="I4847">
            <v>0</v>
          </cell>
          <cell r="J4847">
            <v>0</v>
          </cell>
          <cell r="K4847">
            <v>0</v>
          </cell>
          <cell r="L4847">
            <v>0</v>
          </cell>
          <cell r="M4847">
            <v>0</v>
          </cell>
          <cell r="N4847">
            <v>0</v>
          </cell>
          <cell r="O4847">
            <v>0</v>
          </cell>
          <cell r="P4847">
            <v>0</v>
          </cell>
          <cell r="Q4847">
            <v>0</v>
          </cell>
        </row>
        <row r="4848">
          <cell r="C4848">
            <v>0</v>
          </cell>
          <cell r="D4848">
            <v>0</v>
          </cell>
          <cell r="E4848">
            <v>0</v>
          </cell>
          <cell r="F4848">
            <v>0</v>
          </cell>
          <cell r="G4848">
            <v>0</v>
          </cell>
          <cell r="H4848">
            <v>0</v>
          </cell>
          <cell r="I4848">
            <v>0</v>
          </cell>
          <cell r="J4848">
            <v>0</v>
          </cell>
          <cell r="K4848">
            <v>0</v>
          </cell>
          <cell r="L4848">
            <v>0</v>
          </cell>
          <cell r="M4848">
            <v>0</v>
          </cell>
          <cell r="N4848">
            <v>0</v>
          </cell>
          <cell r="O4848">
            <v>0</v>
          </cell>
          <cell r="P4848">
            <v>0</v>
          </cell>
          <cell r="Q4848">
            <v>0</v>
          </cell>
        </row>
        <row r="4849">
          <cell r="C4849">
            <v>0</v>
          </cell>
          <cell r="D4849">
            <v>0</v>
          </cell>
          <cell r="E4849">
            <v>0</v>
          </cell>
          <cell r="F4849">
            <v>0</v>
          </cell>
          <cell r="G4849">
            <v>0</v>
          </cell>
          <cell r="H4849">
            <v>0</v>
          </cell>
          <cell r="I4849">
            <v>0</v>
          </cell>
          <cell r="J4849">
            <v>0</v>
          </cell>
          <cell r="K4849">
            <v>0</v>
          </cell>
          <cell r="L4849">
            <v>0</v>
          </cell>
          <cell r="M4849">
            <v>0</v>
          </cell>
          <cell r="N4849">
            <v>0</v>
          </cell>
          <cell r="O4849">
            <v>0</v>
          </cell>
          <cell r="P4849">
            <v>0</v>
          </cell>
          <cell r="Q4849">
            <v>0</v>
          </cell>
        </row>
        <row r="4851">
          <cell r="C4851">
            <v>0</v>
          </cell>
          <cell r="D4851">
            <v>0</v>
          </cell>
          <cell r="E4851">
            <v>0</v>
          </cell>
          <cell r="F4851">
            <v>0</v>
          </cell>
          <cell r="G4851">
            <v>0</v>
          </cell>
          <cell r="H4851">
            <v>0</v>
          </cell>
          <cell r="I4851">
            <v>0</v>
          </cell>
          <cell r="J4851">
            <v>0</v>
          </cell>
          <cell r="K4851">
            <v>0</v>
          </cell>
          <cell r="L4851">
            <v>0</v>
          </cell>
          <cell r="M4851">
            <v>0</v>
          </cell>
          <cell r="N4851">
            <v>0</v>
          </cell>
          <cell r="O4851">
            <v>0</v>
          </cell>
          <cell r="P4851">
            <v>0</v>
          </cell>
          <cell r="Q4851">
            <v>0</v>
          </cell>
        </row>
        <row r="4852">
          <cell r="C4852" t="str">
            <v>Formulario 1 - Propuesta económica  - Documento tipo de selección abreviada de menor cuantía - versión 2</v>
          </cell>
          <cell r="D4852">
            <v>0</v>
          </cell>
          <cell r="E4852">
            <v>0</v>
          </cell>
          <cell r="F4852">
            <v>0</v>
          </cell>
          <cell r="G4852">
            <v>0</v>
          </cell>
          <cell r="H4852">
            <v>0</v>
          </cell>
          <cell r="I4852">
            <v>0</v>
          </cell>
          <cell r="J4852">
            <v>0</v>
          </cell>
          <cell r="K4852">
            <v>0</v>
          </cell>
          <cell r="L4852">
            <v>0</v>
          </cell>
          <cell r="M4852">
            <v>0</v>
          </cell>
          <cell r="N4852">
            <v>0</v>
          </cell>
          <cell r="O4852">
            <v>0</v>
          </cell>
          <cell r="P4852">
            <v>0</v>
          </cell>
          <cell r="Q4852">
            <v>0</v>
          </cell>
        </row>
        <row r="4853">
          <cell r="C4853" t="str">
            <v>Código</v>
          </cell>
          <cell r="D4853" t="str">
            <v>CCE-EICP-FM-25</v>
          </cell>
          <cell r="E4853" t="str">
            <v>Versión</v>
          </cell>
          <cell r="F4853">
            <v>2</v>
          </cell>
          <cell r="G4853">
            <v>0</v>
          </cell>
          <cell r="H4853">
            <v>0</v>
          </cell>
          <cell r="I4853">
            <v>0</v>
          </cell>
          <cell r="J4853">
            <v>0</v>
          </cell>
          <cell r="K4853">
            <v>0</v>
          </cell>
          <cell r="L4853">
            <v>0</v>
          </cell>
          <cell r="M4853">
            <v>0</v>
          </cell>
          <cell r="N4853">
            <v>0</v>
          </cell>
          <cell r="O4853">
            <v>0</v>
          </cell>
          <cell r="P4853">
            <v>0</v>
          </cell>
          <cell r="Q4853">
            <v>0</v>
          </cell>
        </row>
        <row r="4854">
          <cell r="C4854">
            <v>0</v>
          </cell>
          <cell r="D4854">
            <v>0</v>
          </cell>
          <cell r="E4854">
            <v>0</v>
          </cell>
          <cell r="F4854">
            <v>0</v>
          </cell>
          <cell r="G4854">
            <v>0</v>
          </cell>
          <cell r="H4854">
            <v>0</v>
          </cell>
          <cell r="I4854">
            <v>0</v>
          </cell>
          <cell r="J4854">
            <v>0</v>
          </cell>
          <cell r="K4854">
            <v>0</v>
          </cell>
          <cell r="L4854">
            <v>0</v>
          </cell>
          <cell r="M4854">
            <v>0</v>
          </cell>
          <cell r="N4854">
            <v>0</v>
          </cell>
          <cell r="O4854">
            <v>0</v>
          </cell>
          <cell r="P4854">
            <v>0</v>
          </cell>
          <cell r="Q4854">
            <v>0</v>
          </cell>
        </row>
        <row r="4855">
          <cell r="C4855" t="str">
            <v>[La entidad podrá utilizar este formato para la presentación de los análisis de precios unitarios el contratista en la oportunidad prevista en el numeral 8.1. del Documento Base]</v>
          </cell>
          <cell r="D4855">
            <v>0</v>
          </cell>
          <cell r="E4855">
            <v>0</v>
          </cell>
          <cell r="F4855">
            <v>0</v>
          </cell>
          <cell r="G4855">
            <v>0</v>
          </cell>
          <cell r="H4855">
            <v>0</v>
          </cell>
          <cell r="I4855">
            <v>0</v>
          </cell>
          <cell r="J4855">
            <v>0</v>
          </cell>
          <cell r="K4855">
            <v>0</v>
          </cell>
          <cell r="L4855">
            <v>0</v>
          </cell>
          <cell r="M4855">
            <v>0</v>
          </cell>
          <cell r="N4855">
            <v>0</v>
          </cell>
          <cell r="O4855">
            <v>0</v>
          </cell>
          <cell r="P4855">
            <v>0</v>
          </cell>
          <cell r="Q4855">
            <v>0</v>
          </cell>
        </row>
        <row r="4856">
          <cell r="C4856">
            <v>0</v>
          </cell>
          <cell r="D4856">
            <v>0</v>
          </cell>
          <cell r="E4856">
            <v>0</v>
          </cell>
          <cell r="F4856">
            <v>0</v>
          </cell>
          <cell r="G4856">
            <v>0</v>
          </cell>
          <cell r="H4856">
            <v>0</v>
          </cell>
          <cell r="I4856">
            <v>0</v>
          </cell>
          <cell r="J4856">
            <v>0</v>
          </cell>
          <cell r="K4856">
            <v>0</v>
          </cell>
          <cell r="L4856">
            <v>0</v>
          </cell>
          <cell r="M4856">
            <v>0</v>
          </cell>
          <cell r="N4856">
            <v>0</v>
          </cell>
          <cell r="O4856">
            <v>0</v>
          </cell>
          <cell r="P4856">
            <v>0</v>
          </cell>
          <cell r="Q4856">
            <v>0</v>
          </cell>
        </row>
        <row r="4857">
          <cell r="C4857">
            <v>0</v>
          </cell>
          <cell r="D4857">
            <v>0</v>
          </cell>
          <cell r="E4857">
            <v>0</v>
          </cell>
          <cell r="F4857">
            <v>0</v>
          </cell>
          <cell r="G4857">
            <v>0</v>
          </cell>
          <cell r="H4857">
            <v>0</v>
          </cell>
          <cell r="I4857">
            <v>0</v>
          </cell>
          <cell r="J4857">
            <v>0</v>
          </cell>
          <cell r="K4857">
            <v>0</v>
          </cell>
          <cell r="L4857">
            <v>0</v>
          </cell>
          <cell r="M4857">
            <v>0</v>
          </cell>
          <cell r="N4857">
            <v>0</v>
          </cell>
          <cell r="O4857">
            <v>0</v>
          </cell>
          <cell r="P4857">
            <v>0</v>
          </cell>
          <cell r="Q4857">
            <v>0</v>
          </cell>
        </row>
        <row r="4858">
          <cell r="C4858">
            <v>0</v>
          </cell>
          <cell r="D4858" t="str">
            <v>MUNICIPIO DE CONCORDIA, ANTIOQUIA</v>
          </cell>
          <cell r="E4858">
            <v>0</v>
          </cell>
          <cell r="F4858">
            <v>0</v>
          </cell>
          <cell r="G4858">
            <v>0</v>
          </cell>
          <cell r="H4858">
            <v>0</v>
          </cell>
          <cell r="I4858">
            <v>0</v>
          </cell>
          <cell r="J4858">
            <v>0</v>
          </cell>
          <cell r="K4858">
            <v>0</v>
          </cell>
          <cell r="L4858">
            <v>0</v>
          </cell>
          <cell r="M4858">
            <v>0</v>
          </cell>
          <cell r="N4858">
            <v>0</v>
          </cell>
          <cell r="O4858">
            <v>0</v>
          </cell>
          <cell r="P4858">
            <v>0</v>
          </cell>
          <cell r="Q4858">
            <v>0</v>
          </cell>
        </row>
        <row r="4859">
          <cell r="C4859">
            <v>0</v>
          </cell>
          <cell r="D4859">
            <v>0</v>
          </cell>
          <cell r="E4859">
            <v>0</v>
          </cell>
          <cell r="F4859">
            <v>0</v>
          </cell>
          <cell r="G4859">
            <v>0</v>
          </cell>
          <cell r="H4859">
            <v>0</v>
          </cell>
          <cell r="I4859">
            <v>0</v>
          </cell>
          <cell r="J4859">
            <v>0</v>
          </cell>
          <cell r="K4859">
            <v>0</v>
          </cell>
          <cell r="L4859" t="str">
            <v>VERSIÓN</v>
          </cell>
          <cell r="M4859">
            <v>0</v>
          </cell>
          <cell r="N4859">
            <v>0</v>
          </cell>
          <cell r="O4859">
            <v>0</v>
          </cell>
          <cell r="P4859">
            <v>0</v>
          </cell>
          <cell r="Q4859">
            <v>0</v>
          </cell>
        </row>
        <row r="4860">
          <cell r="C4860">
            <v>0</v>
          </cell>
          <cell r="D4860" t="str">
            <v xml:space="preserve">[NÚMERO DEL PROCESO] </v>
          </cell>
          <cell r="E4860">
            <v>0</v>
          </cell>
          <cell r="F4860">
            <v>0</v>
          </cell>
          <cell r="G4860">
            <v>0</v>
          </cell>
          <cell r="H4860">
            <v>0</v>
          </cell>
          <cell r="I4860">
            <v>0</v>
          </cell>
          <cell r="J4860">
            <v>0</v>
          </cell>
          <cell r="K4860">
            <v>0</v>
          </cell>
          <cell r="L4860">
            <v>0</v>
          </cell>
          <cell r="M4860">
            <v>0</v>
          </cell>
          <cell r="N4860">
            <v>0</v>
          </cell>
          <cell r="O4860">
            <v>0</v>
          </cell>
          <cell r="P4860">
            <v>0</v>
          </cell>
          <cell r="Q4860">
            <v>0</v>
          </cell>
        </row>
        <row r="4861">
          <cell r="C4861">
            <v>0</v>
          </cell>
          <cell r="D4861">
            <v>0</v>
          </cell>
          <cell r="E4861">
            <v>0</v>
          </cell>
          <cell r="F4861">
            <v>0</v>
          </cell>
          <cell r="G4861">
            <v>0</v>
          </cell>
          <cell r="H4861">
            <v>0</v>
          </cell>
          <cell r="I4861">
            <v>0</v>
          </cell>
          <cell r="J4861">
            <v>0</v>
          </cell>
          <cell r="K4861">
            <v>0</v>
          </cell>
          <cell r="L4861" t="str">
            <v>PÁGINA</v>
          </cell>
          <cell r="M4861">
            <v>1</v>
          </cell>
          <cell r="N4861" t="str">
            <v>DE</v>
          </cell>
          <cell r="O4861">
            <v>1</v>
          </cell>
          <cell r="P4861">
            <v>0</v>
          </cell>
          <cell r="Q4861">
            <v>0</v>
          </cell>
        </row>
        <row r="4862">
          <cell r="C4862">
            <v>0</v>
          </cell>
          <cell r="D4862" t="str">
            <v xml:space="preserve">ANALISIS DE PRECIOS UNITARIOS </v>
          </cell>
          <cell r="E4862">
            <v>0</v>
          </cell>
          <cell r="F4862">
            <v>0</v>
          </cell>
          <cell r="G4862">
            <v>0</v>
          </cell>
          <cell r="H4862">
            <v>0</v>
          </cell>
          <cell r="I4862">
            <v>0</v>
          </cell>
          <cell r="J4862">
            <v>0</v>
          </cell>
          <cell r="K4862">
            <v>0</v>
          </cell>
          <cell r="L4862">
            <v>0</v>
          </cell>
          <cell r="M4862">
            <v>0</v>
          </cell>
          <cell r="N4862">
            <v>0</v>
          </cell>
          <cell r="O4862">
            <v>0</v>
          </cell>
          <cell r="P4862">
            <v>0</v>
          </cell>
          <cell r="Q4862">
            <v>0</v>
          </cell>
        </row>
        <row r="4863">
          <cell r="C4863">
            <v>0</v>
          </cell>
          <cell r="D4863">
            <v>0</v>
          </cell>
          <cell r="E4863">
            <v>0</v>
          </cell>
          <cell r="F4863">
            <v>0</v>
          </cell>
          <cell r="G4863">
            <v>0</v>
          </cell>
          <cell r="H4863">
            <v>0</v>
          </cell>
          <cell r="I4863">
            <v>0</v>
          </cell>
          <cell r="J4863">
            <v>0</v>
          </cell>
          <cell r="K4863">
            <v>0</v>
          </cell>
          <cell r="L4863">
            <v>0</v>
          </cell>
          <cell r="M4863">
            <v>0</v>
          </cell>
          <cell r="N4863">
            <v>0</v>
          </cell>
          <cell r="O4863">
            <v>0</v>
          </cell>
          <cell r="P4863">
            <v>0</v>
          </cell>
          <cell r="Q4863">
            <v>0</v>
          </cell>
        </row>
        <row r="4864">
          <cell r="C4864">
            <v>0</v>
          </cell>
          <cell r="D4864">
            <v>0</v>
          </cell>
          <cell r="E4864">
            <v>0</v>
          </cell>
          <cell r="F4864">
            <v>0</v>
          </cell>
          <cell r="G4864">
            <v>0</v>
          </cell>
          <cell r="H4864">
            <v>0</v>
          </cell>
          <cell r="I4864">
            <v>0</v>
          </cell>
          <cell r="J4864">
            <v>0</v>
          </cell>
          <cell r="K4864">
            <v>0</v>
          </cell>
          <cell r="L4864" t="str">
            <v>FECHA</v>
          </cell>
          <cell r="M4864" t="str">
            <v>DD</v>
          </cell>
          <cell r="N4864" t="str">
            <v>MM</v>
          </cell>
          <cell r="O4864" t="str">
            <v>AA</v>
          </cell>
          <cell r="P4864">
            <v>0</v>
          </cell>
          <cell r="Q4864">
            <v>0</v>
          </cell>
        </row>
        <row r="4865">
          <cell r="C4865">
            <v>0</v>
          </cell>
          <cell r="D4865">
            <v>0</v>
          </cell>
          <cell r="E4865">
            <v>0</v>
          </cell>
          <cell r="F4865">
            <v>0</v>
          </cell>
          <cell r="G4865">
            <v>0</v>
          </cell>
          <cell r="H4865">
            <v>0</v>
          </cell>
          <cell r="I4865">
            <v>0</v>
          </cell>
          <cell r="J4865">
            <v>0</v>
          </cell>
          <cell r="K4865">
            <v>0</v>
          </cell>
          <cell r="L4865">
            <v>0</v>
          </cell>
          <cell r="M4865">
            <v>8</v>
          </cell>
          <cell r="N4865">
            <v>5</v>
          </cell>
          <cell r="O4865">
            <v>2023</v>
          </cell>
          <cell r="P4865">
            <v>0</v>
          </cell>
          <cell r="Q4865">
            <v>0</v>
          </cell>
        </row>
        <row r="4866">
          <cell r="C4866" t="str">
            <v>ITEMS DE LA PROPUESTA ECONÓMICA</v>
          </cell>
          <cell r="D4866">
            <v>0</v>
          </cell>
          <cell r="E4866">
            <v>0</v>
          </cell>
          <cell r="F4866">
            <v>0</v>
          </cell>
          <cell r="G4866">
            <v>0</v>
          </cell>
          <cell r="H4866">
            <v>0</v>
          </cell>
          <cell r="I4866" t="str">
            <v>ITEMS NO PREVISTOS</v>
          </cell>
          <cell r="J4866">
            <v>0</v>
          </cell>
          <cell r="K4866">
            <v>0</v>
          </cell>
          <cell r="L4866">
            <v>0</v>
          </cell>
          <cell r="M4866">
            <v>0</v>
          </cell>
          <cell r="N4866">
            <v>0</v>
          </cell>
          <cell r="O4866">
            <v>0</v>
          </cell>
          <cell r="P4866">
            <v>0</v>
          </cell>
          <cell r="Q4866">
            <v>0</v>
          </cell>
        </row>
        <row r="4867">
          <cell r="C4867">
            <v>0</v>
          </cell>
          <cell r="D4867">
            <v>0</v>
          </cell>
          <cell r="E4867">
            <v>0</v>
          </cell>
          <cell r="F4867">
            <v>0</v>
          </cell>
          <cell r="G4867">
            <v>0</v>
          </cell>
          <cell r="H4867">
            <v>0</v>
          </cell>
          <cell r="I4867">
            <v>0</v>
          </cell>
          <cell r="J4867">
            <v>0</v>
          </cell>
          <cell r="K4867">
            <v>0</v>
          </cell>
          <cell r="L4867">
            <v>0</v>
          </cell>
          <cell r="M4867">
            <v>0</v>
          </cell>
          <cell r="N4867">
            <v>0</v>
          </cell>
          <cell r="O4867">
            <v>0</v>
          </cell>
          <cell r="P4867">
            <v>0</v>
          </cell>
          <cell r="Q4867">
            <v>0</v>
          </cell>
        </row>
        <row r="4868">
          <cell r="C4868">
            <v>0</v>
          </cell>
          <cell r="D4868">
            <v>0</v>
          </cell>
          <cell r="E4868">
            <v>0</v>
          </cell>
          <cell r="F4868">
            <v>0</v>
          </cell>
          <cell r="G4868">
            <v>0</v>
          </cell>
          <cell r="H4868">
            <v>0</v>
          </cell>
          <cell r="I4868">
            <v>0</v>
          </cell>
          <cell r="J4868">
            <v>0</v>
          </cell>
          <cell r="K4868">
            <v>0</v>
          </cell>
          <cell r="L4868">
            <v>0</v>
          </cell>
          <cell r="M4868">
            <v>0</v>
          </cell>
          <cell r="N4868">
            <v>0</v>
          </cell>
          <cell r="O4868">
            <v>0</v>
          </cell>
          <cell r="P4868">
            <v>0</v>
          </cell>
          <cell r="Q4868">
            <v>0</v>
          </cell>
        </row>
        <row r="4869">
          <cell r="C4869">
            <v>0</v>
          </cell>
          <cell r="D4869">
            <v>0</v>
          </cell>
          <cell r="E4869">
            <v>0</v>
          </cell>
          <cell r="F4869">
            <v>0</v>
          </cell>
          <cell r="G4869">
            <v>0</v>
          </cell>
          <cell r="H4869">
            <v>0</v>
          </cell>
          <cell r="I4869">
            <v>0</v>
          </cell>
          <cell r="J4869">
            <v>0</v>
          </cell>
          <cell r="K4869">
            <v>0</v>
          </cell>
          <cell r="L4869">
            <v>0</v>
          </cell>
          <cell r="M4869">
            <v>0</v>
          </cell>
          <cell r="N4869">
            <v>0</v>
          </cell>
          <cell r="O4869">
            <v>0</v>
          </cell>
          <cell r="P4869">
            <v>0</v>
          </cell>
          <cell r="Q4869">
            <v>0</v>
          </cell>
        </row>
        <row r="4870">
          <cell r="C4870" t="str">
            <v>DATOS ESPECÍFICOS</v>
          </cell>
          <cell r="D4870">
            <v>0</v>
          </cell>
          <cell r="E4870">
            <v>0</v>
          </cell>
          <cell r="F4870">
            <v>0</v>
          </cell>
          <cell r="G4870">
            <v>0</v>
          </cell>
          <cell r="H4870">
            <v>0</v>
          </cell>
          <cell r="I4870">
            <v>0</v>
          </cell>
          <cell r="J4870">
            <v>0</v>
          </cell>
          <cell r="K4870">
            <v>0</v>
          </cell>
          <cell r="L4870">
            <v>0</v>
          </cell>
          <cell r="M4870">
            <v>0</v>
          </cell>
          <cell r="N4870">
            <v>0</v>
          </cell>
          <cell r="O4870">
            <v>0</v>
          </cell>
          <cell r="P4870">
            <v>0</v>
          </cell>
          <cell r="Q4870">
            <v>0</v>
          </cell>
        </row>
        <row r="4871">
          <cell r="C4871">
            <v>0</v>
          </cell>
          <cell r="D4871">
            <v>0</v>
          </cell>
          <cell r="E4871">
            <v>0</v>
          </cell>
          <cell r="F4871">
            <v>0</v>
          </cell>
          <cell r="G4871">
            <v>0</v>
          </cell>
          <cell r="H4871">
            <v>0</v>
          </cell>
          <cell r="I4871">
            <v>0</v>
          </cell>
          <cell r="J4871">
            <v>0</v>
          </cell>
          <cell r="K4871">
            <v>0</v>
          </cell>
          <cell r="L4871">
            <v>0</v>
          </cell>
          <cell r="M4871">
            <v>0</v>
          </cell>
          <cell r="N4871">
            <v>0</v>
          </cell>
          <cell r="O4871">
            <v>0</v>
          </cell>
          <cell r="P4871">
            <v>0</v>
          </cell>
          <cell r="Q4871">
            <v>0</v>
          </cell>
        </row>
        <row r="4872">
          <cell r="C4872" t="str">
            <v>ITEM</v>
          </cell>
          <cell r="D4872" t="str">
            <v>DESCRIPCIÓN</v>
          </cell>
          <cell r="E4872">
            <v>0</v>
          </cell>
          <cell r="F4872">
            <v>0</v>
          </cell>
          <cell r="G4872">
            <v>0</v>
          </cell>
          <cell r="H4872">
            <v>0</v>
          </cell>
          <cell r="I4872">
            <v>0</v>
          </cell>
          <cell r="J4872">
            <v>0</v>
          </cell>
          <cell r="K4872">
            <v>0</v>
          </cell>
          <cell r="L4872">
            <v>0</v>
          </cell>
          <cell r="M4872" t="str">
            <v>UNIDAD</v>
          </cell>
          <cell r="N4872">
            <v>0</v>
          </cell>
          <cell r="O4872" t="str">
            <v>CANTIDAD</v>
          </cell>
          <cell r="P4872">
            <v>0</v>
          </cell>
          <cell r="Q4872">
            <v>0</v>
          </cell>
        </row>
        <row r="4873">
          <cell r="C4873" t="str">
            <v>5.13.1</v>
          </cell>
          <cell r="D4873" t="str">
            <v>S.T.I de puerta (marco y ala) en lámina Calibre 20, Sin montante, Cerradura  de  sobreponer  doble  cerrojo  de  tres  golpes,  manija,  incluye  dos  manos  de anticorrosivo y tres manos de pintura tipo esmalte para acabado final, previa aprobación de la interventoría. De acuerdo a los detalles de los planos y puertas.</v>
          </cell>
          <cell r="E4873">
            <v>0</v>
          </cell>
          <cell r="F4873">
            <v>0</v>
          </cell>
          <cell r="G4873">
            <v>0</v>
          </cell>
          <cell r="H4873">
            <v>0</v>
          </cell>
          <cell r="I4873">
            <v>0</v>
          </cell>
          <cell r="J4873">
            <v>0</v>
          </cell>
          <cell r="K4873">
            <v>0</v>
          </cell>
          <cell r="L4873">
            <v>0</v>
          </cell>
          <cell r="M4873" t="str">
            <v>m2</v>
          </cell>
          <cell r="N4873">
            <v>0</v>
          </cell>
          <cell r="O4873">
            <v>7.92</v>
          </cell>
          <cell r="P4873">
            <v>0</v>
          </cell>
          <cell r="Q4873">
            <v>0</v>
          </cell>
          <cell r="R4873">
            <v>286184</v>
          </cell>
          <cell r="S4873">
            <v>368977</v>
          </cell>
          <cell r="T4873">
            <v>5.4999999999999997E-3</v>
          </cell>
          <cell r="U4873">
            <v>0.86250000000000004</v>
          </cell>
          <cell r="V4873">
            <v>2.1499999999999998E-2</v>
          </cell>
          <cell r="W4873">
            <v>0.1105</v>
          </cell>
        </row>
        <row r="4874">
          <cell r="C4874" t="str">
            <v>I. EQUIPO</v>
          </cell>
          <cell r="D4874">
            <v>0</v>
          </cell>
          <cell r="E4874">
            <v>0</v>
          </cell>
          <cell r="F4874">
            <v>0</v>
          </cell>
          <cell r="G4874">
            <v>0</v>
          </cell>
          <cell r="H4874">
            <v>0</v>
          </cell>
          <cell r="I4874">
            <v>0</v>
          </cell>
          <cell r="J4874">
            <v>0</v>
          </cell>
          <cell r="K4874">
            <v>0</v>
          </cell>
          <cell r="L4874">
            <v>0</v>
          </cell>
          <cell r="M4874">
            <v>0</v>
          </cell>
          <cell r="N4874">
            <v>0</v>
          </cell>
          <cell r="O4874">
            <v>0</v>
          </cell>
          <cell r="P4874">
            <v>0</v>
          </cell>
          <cell r="Q4874">
            <v>0</v>
          </cell>
        </row>
        <row r="4875">
          <cell r="C4875">
            <v>0</v>
          </cell>
          <cell r="D4875">
            <v>0</v>
          </cell>
          <cell r="E4875">
            <v>0</v>
          </cell>
          <cell r="F4875">
            <v>0</v>
          </cell>
          <cell r="G4875">
            <v>0</v>
          </cell>
          <cell r="H4875">
            <v>0</v>
          </cell>
          <cell r="I4875">
            <v>0</v>
          </cell>
          <cell r="J4875">
            <v>0</v>
          </cell>
          <cell r="K4875">
            <v>0</v>
          </cell>
          <cell r="L4875">
            <v>0</v>
          </cell>
          <cell r="M4875">
            <v>0</v>
          </cell>
          <cell r="N4875">
            <v>0</v>
          </cell>
          <cell r="O4875">
            <v>0</v>
          </cell>
          <cell r="P4875">
            <v>0</v>
          </cell>
          <cell r="Q4875">
            <v>0</v>
          </cell>
        </row>
        <row r="4876">
          <cell r="C4876" t="str">
            <v>DESCRIPCIÓN</v>
          </cell>
          <cell r="D4876">
            <v>0</v>
          </cell>
          <cell r="E4876">
            <v>0</v>
          </cell>
          <cell r="F4876">
            <v>0</v>
          </cell>
          <cell r="G4876">
            <v>0</v>
          </cell>
          <cell r="H4876" t="str">
            <v>MARCA</v>
          </cell>
          <cell r="I4876">
            <v>0</v>
          </cell>
          <cell r="J4876" t="str">
            <v>TIPO</v>
          </cell>
          <cell r="K4876">
            <v>0</v>
          </cell>
          <cell r="L4876" t="str">
            <v>TARIFA/HORA</v>
          </cell>
          <cell r="M4876" t="str">
            <v>RENDIMIENTO</v>
          </cell>
          <cell r="N4876">
            <v>0</v>
          </cell>
          <cell r="O4876" t="str">
            <v>Vr. UNITARIO</v>
          </cell>
          <cell r="P4876">
            <v>0</v>
          </cell>
          <cell r="Q4876">
            <v>0</v>
          </cell>
        </row>
        <row r="4877">
          <cell r="C4877">
            <v>0</v>
          </cell>
          <cell r="D4877">
            <v>0</v>
          </cell>
          <cell r="E4877">
            <v>0</v>
          </cell>
          <cell r="F4877">
            <v>0</v>
          </cell>
          <cell r="G4877">
            <v>0</v>
          </cell>
          <cell r="H4877">
            <v>0</v>
          </cell>
          <cell r="I4877">
            <v>0</v>
          </cell>
          <cell r="J4877" t="str">
            <v/>
          </cell>
          <cell r="K4877">
            <v>0</v>
          </cell>
          <cell r="L4877" t="str">
            <v/>
          </cell>
          <cell r="M4877">
            <v>4</v>
          </cell>
          <cell r="N4877">
            <v>0</v>
          </cell>
          <cell r="O4877">
            <v>0</v>
          </cell>
          <cell r="P4877">
            <v>0</v>
          </cell>
          <cell r="Q4877">
            <v>0</v>
          </cell>
          <cell r="R4877">
            <v>1.98</v>
          </cell>
          <cell r="T4877">
            <v>0</v>
          </cell>
        </row>
        <row r="4878">
          <cell r="C4878">
            <v>0</v>
          </cell>
          <cell r="D4878">
            <v>0</v>
          </cell>
          <cell r="E4878">
            <v>0</v>
          </cell>
          <cell r="F4878">
            <v>0</v>
          </cell>
          <cell r="G4878">
            <v>0</v>
          </cell>
          <cell r="H4878">
            <v>0</v>
          </cell>
          <cell r="I4878">
            <v>0</v>
          </cell>
          <cell r="J4878" t="str">
            <v/>
          </cell>
          <cell r="K4878">
            <v>0</v>
          </cell>
          <cell r="L4878" t="str">
            <v/>
          </cell>
          <cell r="M4878">
            <v>4</v>
          </cell>
          <cell r="N4878">
            <v>0</v>
          </cell>
          <cell r="O4878">
            <v>0</v>
          </cell>
          <cell r="P4878">
            <v>0</v>
          </cell>
          <cell r="Q4878">
            <v>0</v>
          </cell>
          <cell r="R4878">
            <v>1.98</v>
          </cell>
          <cell r="T4878">
            <v>0</v>
          </cell>
        </row>
        <row r="4879">
          <cell r="C4879">
            <v>0</v>
          </cell>
          <cell r="D4879">
            <v>0</v>
          </cell>
          <cell r="E4879">
            <v>0</v>
          </cell>
          <cell r="F4879">
            <v>0</v>
          </cell>
          <cell r="G4879">
            <v>0</v>
          </cell>
          <cell r="H4879">
            <v>0</v>
          </cell>
          <cell r="I4879">
            <v>0</v>
          </cell>
          <cell r="J4879" t="str">
            <v/>
          </cell>
          <cell r="K4879">
            <v>0</v>
          </cell>
          <cell r="L4879" t="str">
            <v/>
          </cell>
          <cell r="M4879">
            <v>0</v>
          </cell>
          <cell r="N4879">
            <v>0</v>
          </cell>
          <cell r="O4879">
            <v>0</v>
          </cell>
          <cell r="P4879">
            <v>0</v>
          </cell>
          <cell r="Q4879">
            <v>0</v>
          </cell>
          <cell r="R4879">
            <v>0</v>
          </cell>
          <cell r="T4879">
            <v>0</v>
          </cell>
        </row>
        <row r="4880">
          <cell r="C4880" t="str">
            <v>Herramienta Menor (Como % de Mano de Obra)</v>
          </cell>
          <cell r="D4880">
            <v>0</v>
          </cell>
          <cell r="E4880">
            <v>0</v>
          </cell>
          <cell r="F4880">
            <v>0</v>
          </cell>
          <cell r="G4880">
            <v>0</v>
          </cell>
          <cell r="H4880">
            <v>0</v>
          </cell>
          <cell r="I4880">
            <v>0</v>
          </cell>
          <cell r="J4880" t="str">
            <v>Dia</v>
          </cell>
          <cell r="K4880">
            <v>0</v>
          </cell>
          <cell r="L4880">
            <v>31625</v>
          </cell>
          <cell r="M4880">
            <v>0.05</v>
          </cell>
          <cell r="N4880">
            <v>0</v>
          </cell>
          <cell r="O4880">
            <v>1581</v>
          </cell>
          <cell r="P4880">
            <v>0</v>
          </cell>
          <cell r="Q4880">
            <v>0</v>
          </cell>
          <cell r="R4880">
            <v>12521.52</v>
          </cell>
          <cell r="T4880" t="str">
            <v>Herramienta Menor (Como % de Mano de Obra)</v>
          </cell>
        </row>
        <row r="4881">
          <cell r="C4881">
            <v>0</v>
          </cell>
          <cell r="D4881">
            <v>0</v>
          </cell>
          <cell r="E4881">
            <v>0</v>
          </cell>
          <cell r="F4881">
            <v>0</v>
          </cell>
          <cell r="G4881">
            <v>0</v>
          </cell>
          <cell r="H4881">
            <v>0</v>
          </cell>
          <cell r="I4881">
            <v>0</v>
          </cell>
          <cell r="J4881">
            <v>0</v>
          </cell>
          <cell r="K4881">
            <v>0</v>
          </cell>
          <cell r="L4881">
            <v>5.4999999999999997E-3</v>
          </cell>
          <cell r="M4881" t="str">
            <v>SUBTOTAL $</v>
          </cell>
          <cell r="N4881">
            <v>0</v>
          </cell>
          <cell r="O4881">
            <v>1581</v>
          </cell>
          <cell r="P4881">
            <v>0</v>
          </cell>
          <cell r="Q4881">
            <v>0</v>
          </cell>
          <cell r="T4881">
            <v>0</v>
          </cell>
        </row>
        <row r="4882">
          <cell r="C4882" t="str">
            <v>II. MATERIALES</v>
          </cell>
          <cell r="D4882">
            <v>0</v>
          </cell>
          <cell r="E4882">
            <v>0</v>
          </cell>
          <cell r="F4882">
            <v>0</v>
          </cell>
          <cell r="G4882">
            <v>0</v>
          </cell>
          <cell r="H4882">
            <v>0</v>
          </cell>
          <cell r="I4882">
            <v>0</v>
          </cell>
          <cell r="J4882">
            <v>0</v>
          </cell>
          <cell r="K4882">
            <v>0</v>
          </cell>
          <cell r="L4882">
            <v>0</v>
          </cell>
          <cell r="M4882">
            <v>0</v>
          </cell>
          <cell r="N4882">
            <v>0</v>
          </cell>
          <cell r="O4882">
            <v>0</v>
          </cell>
          <cell r="P4882">
            <v>0</v>
          </cell>
          <cell r="Q4882">
            <v>0</v>
          </cell>
          <cell r="T4882">
            <v>0</v>
          </cell>
        </row>
        <row r="4883">
          <cell r="C4883">
            <v>0</v>
          </cell>
          <cell r="D4883">
            <v>0</v>
          </cell>
          <cell r="E4883">
            <v>0</v>
          </cell>
          <cell r="F4883">
            <v>0</v>
          </cell>
          <cell r="G4883">
            <v>0</v>
          </cell>
          <cell r="H4883">
            <v>0</v>
          </cell>
          <cell r="I4883">
            <v>0</v>
          </cell>
          <cell r="J4883">
            <v>0</v>
          </cell>
          <cell r="K4883">
            <v>0</v>
          </cell>
          <cell r="L4883">
            <v>0</v>
          </cell>
          <cell r="M4883">
            <v>0</v>
          </cell>
          <cell r="N4883">
            <v>0</v>
          </cell>
          <cell r="O4883">
            <v>0</v>
          </cell>
          <cell r="P4883">
            <v>0</v>
          </cell>
          <cell r="Q4883">
            <v>0</v>
          </cell>
          <cell r="T4883">
            <v>0</v>
          </cell>
        </row>
        <row r="4884">
          <cell r="C4884" t="str">
            <v>DESCRIPCIÓN</v>
          </cell>
          <cell r="D4884">
            <v>0</v>
          </cell>
          <cell r="E4884">
            <v>0</v>
          </cell>
          <cell r="F4884">
            <v>0</v>
          </cell>
          <cell r="G4884">
            <v>0</v>
          </cell>
          <cell r="H4884">
            <v>0</v>
          </cell>
          <cell r="I4884">
            <v>0</v>
          </cell>
          <cell r="J4884">
            <v>0</v>
          </cell>
          <cell r="K4884" t="str">
            <v>UNIDAD</v>
          </cell>
          <cell r="L4884" t="str">
            <v>CANTIDAD</v>
          </cell>
          <cell r="M4884" t="str">
            <v>PRECIO UNIT.</v>
          </cell>
          <cell r="N4884">
            <v>0</v>
          </cell>
          <cell r="O4884" t="str">
            <v>Vr. UNITARIO</v>
          </cell>
          <cell r="P4884">
            <v>0</v>
          </cell>
          <cell r="Q4884">
            <v>0</v>
          </cell>
          <cell r="T4884">
            <v>0</v>
          </cell>
        </row>
        <row r="4885">
          <cell r="C4885" t="str">
            <v>Puerta, marco, cerradura y bisagras, Lámina calibre 20 cold rolled</v>
          </cell>
          <cell r="D4885">
            <v>0</v>
          </cell>
          <cell r="E4885">
            <v>0</v>
          </cell>
          <cell r="F4885">
            <v>0</v>
          </cell>
          <cell r="G4885">
            <v>0</v>
          </cell>
          <cell r="H4885">
            <v>0</v>
          </cell>
          <cell r="I4885">
            <v>0</v>
          </cell>
          <cell r="J4885">
            <v>0</v>
          </cell>
          <cell r="K4885" t="str">
            <v>m2</v>
          </cell>
          <cell r="L4885">
            <v>1</v>
          </cell>
          <cell r="M4885">
            <v>227272</v>
          </cell>
          <cell r="N4885">
            <v>0</v>
          </cell>
          <cell r="O4885">
            <v>227272</v>
          </cell>
          <cell r="P4885">
            <v>0</v>
          </cell>
          <cell r="Q4885">
            <v>0</v>
          </cell>
          <cell r="R4885">
            <v>7.92</v>
          </cell>
          <cell r="T4885" t="str">
            <v>Puerta, marco, cerradura y bisagras, Lámina calibre 20 cold rolled</v>
          </cell>
        </row>
        <row r="4886">
          <cell r="C4886" t="str">
            <v>Anticorrosivo cromato de zinc</v>
          </cell>
          <cell r="D4886">
            <v>0</v>
          </cell>
          <cell r="E4886">
            <v>0</v>
          </cell>
          <cell r="F4886">
            <v>0</v>
          </cell>
          <cell r="G4886">
            <v>0</v>
          </cell>
          <cell r="H4886">
            <v>0</v>
          </cell>
          <cell r="I4886">
            <v>0</v>
          </cell>
          <cell r="J4886">
            <v>0</v>
          </cell>
          <cell r="K4886" t="str">
            <v>gal</v>
          </cell>
          <cell r="L4886">
            <v>0.17</v>
          </cell>
          <cell r="M4886">
            <v>46057</v>
          </cell>
          <cell r="N4886">
            <v>0</v>
          </cell>
          <cell r="O4886">
            <v>7830</v>
          </cell>
          <cell r="P4886">
            <v>0</v>
          </cell>
          <cell r="Q4886">
            <v>0</v>
          </cell>
          <cell r="R4886">
            <v>1.35</v>
          </cell>
          <cell r="T4886" t="str">
            <v>Anticorrosivo cromato de zinc</v>
          </cell>
        </row>
        <row r="4887">
          <cell r="C4887" t="str">
            <v>Esmalte-base aceite-pintulux</v>
          </cell>
          <cell r="D4887">
            <v>0</v>
          </cell>
          <cell r="E4887">
            <v>0</v>
          </cell>
          <cell r="F4887">
            <v>0</v>
          </cell>
          <cell r="G4887">
            <v>0</v>
          </cell>
          <cell r="H4887">
            <v>0</v>
          </cell>
          <cell r="I4887">
            <v>0</v>
          </cell>
          <cell r="J4887">
            <v>0</v>
          </cell>
          <cell r="K4887" t="str">
            <v>gal</v>
          </cell>
          <cell r="L4887">
            <v>0.17</v>
          </cell>
          <cell r="M4887">
            <v>64830</v>
          </cell>
          <cell r="N4887">
            <v>0</v>
          </cell>
          <cell r="O4887">
            <v>11021</v>
          </cell>
          <cell r="P4887">
            <v>0</v>
          </cell>
          <cell r="Q4887">
            <v>0</v>
          </cell>
          <cell r="R4887">
            <v>1.35</v>
          </cell>
          <cell r="T4887" t="str">
            <v>Esmalte-base aceite-pintulux</v>
          </cell>
        </row>
        <row r="4888">
          <cell r="C4888" t="str">
            <v xml:space="preserve">Disolvente para pintura (TINNER)-dilusion 10% del volumen de pintura
</v>
          </cell>
          <cell r="D4888">
            <v>0</v>
          </cell>
          <cell r="E4888">
            <v>0</v>
          </cell>
          <cell r="F4888">
            <v>0</v>
          </cell>
          <cell r="G4888">
            <v>0</v>
          </cell>
          <cell r="H4888">
            <v>0</v>
          </cell>
          <cell r="I4888">
            <v>0</v>
          </cell>
          <cell r="J4888">
            <v>0</v>
          </cell>
          <cell r="K4888" t="str">
            <v>gal</v>
          </cell>
          <cell r="L4888">
            <v>3.4000000000000002E-2</v>
          </cell>
          <cell r="M4888">
            <v>20941</v>
          </cell>
          <cell r="N4888">
            <v>0</v>
          </cell>
          <cell r="O4888">
            <v>712</v>
          </cell>
          <cell r="P4888">
            <v>0</v>
          </cell>
          <cell r="Q4888">
            <v>0</v>
          </cell>
          <cell r="R4888">
            <v>0.27</v>
          </cell>
          <cell r="T4888" t="str">
            <v xml:space="preserve">Disolvente para pintura (TINNER)-dilusion 10% del volumen de pintura
</v>
          </cell>
        </row>
        <row r="4889">
          <cell r="C4889">
            <v>0</v>
          </cell>
          <cell r="D4889">
            <v>0</v>
          </cell>
          <cell r="E4889">
            <v>0</v>
          </cell>
          <cell r="F4889">
            <v>0</v>
          </cell>
          <cell r="G4889">
            <v>0</v>
          </cell>
          <cell r="H4889">
            <v>0</v>
          </cell>
          <cell r="I4889">
            <v>0</v>
          </cell>
          <cell r="J4889">
            <v>0</v>
          </cell>
          <cell r="K4889" t="str">
            <v/>
          </cell>
          <cell r="L4889">
            <v>0</v>
          </cell>
          <cell r="M4889">
            <v>0</v>
          </cell>
          <cell r="N4889">
            <v>0</v>
          </cell>
          <cell r="O4889">
            <v>0</v>
          </cell>
          <cell r="P4889">
            <v>0</v>
          </cell>
          <cell r="Q4889">
            <v>0</v>
          </cell>
          <cell r="R4889">
            <v>0</v>
          </cell>
          <cell r="T4889">
            <v>0</v>
          </cell>
        </row>
        <row r="4890">
          <cell r="C4890">
            <v>0</v>
          </cell>
          <cell r="D4890">
            <v>0</v>
          </cell>
          <cell r="E4890">
            <v>0</v>
          </cell>
          <cell r="F4890">
            <v>0</v>
          </cell>
          <cell r="G4890">
            <v>0</v>
          </cell>
          <cell r="H4890">
            <v>0</v>
          </cell>
          <cell r="I4890">
            <v>0</v>
          </cell>
          <cell r="J4890">
            <v>0</v>
          </cell>
          <cell r="K4890" t="str">
            <v/>
          </cell>
          <cell r="L4890">
            <v>0</v>
          </cell>
          <cell r="M4890">
            <v>0</v>
          </cell>
          <cell r="N4890">
            <v>0</v>
          </cell>
          <cell r="O4890">
            <v>0</v>
          </cell>
          <cell r="P4890">
            <v>0</v>
          </cell>
          <cell r="Q4890">
            <v>0</v>
          </cell>
          <cell r="R4890">
            <v>0</v>
          </cell>
          <cell r="T4890">
            <v>0</v>
          </cell>
        </row>
        <row r="4891">
          <cell r="C4891">
            <v>0</v>
          </cell>
          <cell r="D4891">
            <v>0</v>
          </cell>
          <cell r="E4891">
            <v>0</v>
          </cell>
          <cell r="F4891">
            <v>0</v>
          </cell>
          <cell r="G4891">
            <v>0</v>
          </cell>
          <cell r="H4891">
            <v>0</v>
          </cell>
          <cell r="I4891">
            <v>0</v>
          </cell>
          <cell r="J4891">
            <v>0</v>
          </cell>
          <cell r="K4891" t="str">
            <v/>
          </cell>
          <cell r="L4891">
            <v>0</v>
          </cell>
          <cell r="M4891">
            <v>0</v>
          </cell>
          <cell r="N4891">
            <v>0</v>
          </cell>
          <cell r="O4891">
            <v>0</v>
          </cell>
          <cell r="P4891">
            <v>0</v>
          </cell>
          <cell r="Q4891">
            <v>0</v>
          </cell>
          <cell r="R4891">
            <v>0</v>
          </cell>
          <cell r="T4891">
            <v>0</v>
          </cell>
        </row>
        <row r="4892">
          <cell r="C4892">
            <v>0</v>
          </cell>
          <cell r="D4892">
            <v>0</v>
          </cell>
          <cell r="E4892">
            <v>0</v>
          </cell>
          <cell r="F4892">
            <v>0</v>
          </cell>
          <cell r="G4892">
            <v>0</v>
          </cell>
          <cell r="H4892">
            <v>0</v>
          </cell>
          <cell r="I4892">
            <v>0</v>
          </cell>
          <cell r="J4892">
            <v>0</v>
          </cell>
          <cell r="K4892">
            <v>0</v>
          </cell>
          <cell r="L4892">
            <v>0.86250000000000004</v>
          </cell>
          <cell r="M4892" t="str">
            <v>SUBTOTAL $</v>
          </cell>
          <cell r="N4892">
            <v>0</v>
          </cell>
          <cell r="O4892">
            <v>246835</v>
          </cell>
          <cell r="P4892">
            <v>0</v>
          </cell>
          <cell r="Q4892">
            <v>0</v>
          </cell>
          <cell r="T4892">
            <v>0</v>
          </cell>
        </row>
        <row r="4893">
          <cell r="C4893" t="str">
            <v>III. TRANSPORTES</v>
          </cell>
          <cell r="D4893">
            <v>0</v>
          </cell>
          <cell r="E4893">
            <v>0</v>
          </cell>
          <cell r="F4893">
            <v>0</v>
          </cell>
          <cell r="G4893">
            <v>0</v>
          </cell>
          <cell r="H4893">
            <v>0</v>
          </cell>
          <cell r="I4893">
            <v>0</v>
          </cell>
          <cell r="J4893">
            <v>0</v>
          </cell>
          <cell r="K4893">
            <v>0</v>
          </cell>
          <cell r="L4893">
            <v>0</v>
          </cell>
          <cell r="M4893">
            <v>0</v>
          </cell>
          <cell r="N4893">
            <v>0</v>
          </cell>
          <cell r="O4893">
            <v>0</v>
          </cell>
          <cell r="P4893">
            <v>0</v>
          </cell>
          <cell r="Q4893">
            <v>0</v>
          </cell>
          <cell r="T4893">
            <v>0</v>
          </cell>
        </row>
        <row r="4894">
          <cell r="C4894">
            <v>0</v>
          </cell>
          <cell r="D4894">
            <v>0</v>
          </cell>
          <cell r="E4894">
            <v>0</v>
          </cell>
          <cell r="F4894">
            <v>0</v>
          </cell>
          <cell r="G4894">
            <v>0</v>
          </cell>
          <cell r="H4894">
            <v>0</v>
          </cell>
          <cell r="I4894">
            <v>0</v>
          </cell>
          <cell r="J4894">
            <v>0</v>
          </cell>
          <cell r="K4894">
            <v>0</v>
          </cell>
          <cell r="L4894">
            <v>0</v>
          </cell>
          <cell r="M4894">
            <v>0</v>
          </cell>
          <cell r="N4894">
            <v>0</v>
          </cell>
          <cell r="O4894">
            <v>0</v>
          </cell>
          <cell r="P4894">
            <v>0</v>
          </cell>
          <cell r="Q4894">
            <v>0</v>
          </cell>
          <cell r="T4894">
            <v>0</v>
          </cell>
        </row>
        <row r="4895">
          <cell r="C4895" t="str">
            <v>MATERIAL</v>
          </cell>
          <cell r="D4895">
            <v>0</v>
          </cell>
          <cell r="E4895">
            <v>0</v>
          </cell>
          <cell r="F4895">
            <v>0</v>
          </cell>
          <cell r="G4895">
            <v>0</v>
          </cell>
          <cell r="H4895">
            <v>0</v>
          </cell>
          <cell r="I4895">
            <v>0</v>
          </cell>
          <cell r="J4895" t="str">
            <v>VOL. o PESO</v>
          </cell>
          <cell r="K4895" t="str">
            <v>DISTANCIA</v>
          </cell>
          <cell r="L4895" t="str">
            <v>M3 o Ton/Km</v>
          </cell>
          <cell r="M4895" t="str">
            <v>TARIFA</v>
          </cell>
          <cell r="N4895">
            <v>0</v>
          </cell>
          <cell r="O4895" t="str">
            <v>Vr. UNITARIO</v>
          </cell>
          <cell r="P4895">
            <v>0</v>
          </cell>
          <cell r="Q4895">
            <v>0</v>
          </cell>
          <cell r="T4895">
            <v>0</v>
          </cell>
        </row>
        <row r="4896">
          <cell r="C4896" t="str">
            <v>Transporte de materiales 2</v>
          </cell>
          <cell r="D4896">
            <v>0</v>
          </cell>
          <cell r="E4896">
            <v>0</v>
          </cell>
          <cell r="F4896">
            <v>0</v>
          </cell>
          <cell r="G4896">
            <v>0</v>
          </cell>
          <cell r="H4896">
            <v>0</v>
          </cell>
          <cell r="I4896">
            <v>0</v>
          </cell>
          <cell r="J4896" t="str">
            <v>tkm</v>
          </cell>
          <cell r="K4896">
            <v>100</v>
          </cell>
          <cell r="L4896">
            <v>4.5499999999999999E-2</v>
          </cell>
          <cell r="M4896">
            <v>1350</v>
          </cell>
          <cell r="N4896">
            <v>0</v>
          </cell>
          <cell r="O4896">
            <v>6143</v>
          </cell>
          <cell r="P4896">
            <v>0</v>
          </cell>
          <cell r="Q4896">
            <v>0</v>
          </cell>
          <cell r="R4896">
            <v>36.04</v>
          </cell>
          <cell r="T4896" t="str">
            <v>Transporte de materiales 2</v>
          </cell>
        </row>
        <row r="4897">
          <cell r="C4897">
            <v>0</v>
          </cell>
          <cell r="D4897">
            <v>0</v>
          </cell>
          <cell r="E4897">
            <v>0</v>
          </cell>
          <cell r="F4897">
            <v>0</v>
          </cell>
          <cell r="G4897">
            <v>0</v>
          </cell>
          <cell r="H4897">
            <v>0</v>
          </cell>
          <cell r="I4897">
            <v>0</v>
          </cell>
          <cell r="J4897" t="str">
            <v/>
          </cell>
          <cell r="K4897">
            <v>0</v>
          </cell>
          <cell r="L4897">
            <v>0</v>
          </cell>
          <cell r="M4897">
            <v>0</v>
          </cell>
          <cell r="N4897">
            <v>0</v>
          </cell>
          <cell r="O4897">
            <v>0</v>
          </cell>
          <cell r="P4897">
            <v>0</v>
          </cell>
          <cell r="Q4897">
            <v>0</v>
          </cell>
          <cell r="R4897">
            <v>0</v>
          </cell>
          <cell r="T4897">
            <v>0</v>
          </cell>
        </row>
        <row r="4898">
          <cell r="C4898">
            <v>0</v>
          </cell>
          <cell r="D4898">
            <v>0</v>
          </cell>
          <cell r="E4898">
            <v>0</v>
          </cell>
          <cell r="F4898">
            <v>0</v>
          </cell>
          <cell r="G4898">
            <v>0</v>
          </cell>
          <cell r="H4898">
            <v>0</v>
          </cell>
          <cell r="I4898">
            <v>0</v>
          </cell>
          <cell r="J4898" t="str">
            <v/>
          </cell>
          <cell r="K4898">
            <v>0</v>
          </cell>
          <cell r="L4898">
            <v>0</v>
          </cell>
          <cell r="M4898">
            <v>0</v>
          </cell>
          <cell r="N4898">
            <v>0</v>
          </cell>
          <cell r="O4898">
            <v>0</v>
          </cell>
          <cell r="P4898">
            <v>0</v>
          </cell>
          <cell r="Q4898">
            <v>0</v>
          </cell>
          <cell r="R4898">
            <v>0</v>
          </cell>
          <cell r="T4898">
            <v>0</v>
          </cell>
        </row>
        <row r="4899">
          <cell r="C4899">
            <v>0</v>
          </cell>
          <cell r="D4899">
            <v>0</v>
          </cell>
          <cell r="E4899">
            <v>0</v>
          </cell>
          <cell r="F4899">
            <v>0</v>
          </cell>
          <cell r="G4899">
            <v>0</v>
          </cell>
          <cell r="H4899">
            <v>0</v>
          </cell>
          <cell r="I4899">
            <v>0</v>
          </cell>
          <cell r="J4899">
            <v>0</v>
          </cell>
          <cell r="K4899">
            <v>0</v>
          </cell>
          <cell r="L4899">
            <v>2.1499999999999998E-2</v>
          </cell>
          <cell r="M4899" t="str">
            <v>SUBTOTAL $</v>
          </cell>
          <cell r="N4899">
            <v>0</v>
          </cell>
          <cell r="O4899">
            <v>6143</v>
          </cell>
          <cell r="P4899">
            <v>0</v>
          </cell>
          <cell r="Q4899">
            <v>0</v>
          </cell>
          <cell r="T4899">
            <v>0</v>
          </cell>
        </row>
        <row r="4900">
          <cell r="C4900" t="str">
            <v>IV. MANO DE OBRA</v>
          </cell>
          <cell r="D4900">
            <v>0</v>
          </cell>
          <cell r="E4900">
            <v>0</v>
          </cell>
          <cell r="F4900">
            <v>0</v>
          </cell>
          <cell r="G4900">
            <v>0</v>
          </cell>
          <cell r="H4900">
            <v>0</v>
          </cell>
          <cell r="I4900">
            <v>0</v>
          </cell>
          <cell r="J4900">
            <v>0</v>
          </cell>
          <cell r="K4900">
            <v>0</v>
          </cell>
          <cell r="L4900">
            <v>0</v>
          </cell>
          <cell r="M4900">
            <v>0</v>
          </cell>
          <cell r="N4900">
            <v>0</v>
          </cell>
          <cell r="O4900">
            <v>0</v>
          </cell>
          <cell r="P4900">
            <v>0</v>
          </cell>
          <cell r="Q4900">
            <v>0</v>
          </cell>
          <cell r="T4900">
            <v>0</v>
          </cell>
        </row>
        <row r="4901">
          <cell r="C4901">
            <v>0</v>
          </cell>
          <cell r="D4901">
            <v>0</v>
          </cell>
          <cell r="E4901">
            <v>0</v>
          </cell>
          <cell r="F4901">
            <v>0</v>
          </cell>
          <cell r="G4901">
            <v>0</v>
          </cell>
          <cell r="H4901">
            <v>0</v>
          </cell>
          <cell r="I4901">
            <v>0</v>
          </cell>
          <cell r="J4901">
            <v>0</v>
          </cell>
          <cell r="K4901">
            <v>0</v>
          </cell>
          <cell r="L4901">
            <v>0</v>
          </cell>
          <cell r="M4901">
            <v>0</v>
          </cell>
          <cell r="N4901">
            <v>0</v>
          </cell>
          <cell r="O4901">
            <v>0</v>
          </cell>
          <cell r="P4901">
            <v>0</v>
          </cell>
          <cell r="Q4901">
            <v>0</v>
          </cell>
          <cell r="T4901">
            <v>0</v>
          </cell>
        </row>
        <row r="4902">
          <cell r="C4902" t="str">
            <v>TRABAJADOR</v>
          </cell>
          <cell r="D4902">
            <v>0</v>
          </cell>
          <cell r="E4902">
            <v>0</v>
          </cell>
          <cell r="F4902">
            <v>0</v>
          </cell>
          <cell r="G4902">
            <v>0</v>
          </cell>
          <cell r="H4902">
            <v>0</v>
          </cell>
          <cell r="I4902" t="str">
            <v>CANTIDAD</v>
          </cell>
          <cell r="J4902" t="str">
            <v>JORNAL</v>
          </cell>
          <cell r="K4902" t="str">
            <v>PRESTACIONES</v>
          </cell>
          <cell r="L4902" t="str">
            <v>JORNAL TOTAL</v>
          </cell>
          <cell r="M4902" t="str">
            <v>RENDIMIENTO</v>
          </cell>
          <cell r="N4902">
            <v>0</v>
          </cell>
          <cell r="O4902" t="str">
            <v>Vr. UNITARIO</v>
          </cell>
          <cell r="P4902">
            <v>0</v>
          </cell>
          <cell r="Q4902">
            <v>0</v>
          </cell>
          <cell r="R4902">
            <v>0</v>
          </cell>
          <cell r="T4902">
            <v>0</v>
          </cell>
        </row>
        <row r="4903">
          <cell r="C4903" t="str">
            <v>Oficial</v>
          </cell>
          <cell r="D4903">
            <v>0</v>
          </cell>
          <cell r="E4903">
            <v>0</v>
          </cell>
          <cell r="F4903">
            <v>0</v>
          </cell>
          <cell r="G4903">
            <v>0</v>
          </cell>
          <cell r="H4903">
            <v>0</v>
          </cell>
          <cell r="I4903">
            <v>1</v>
          </cell>
          <cell r="J4903">
            <v>88160</v>
          </cell>
          <cell r="K4903">
            <v>1.6933</v>
          </cell>
          <cell r="L4903">
            <v>149281</v>
          </cell>
          <cell r="M4903">
            <v>8</v>
          </cell>
          <cell r="N4903">
            <v>0</v>
          </cell>
          <cell r="O4903">
            <v>18660</v>
          </cell>
          <cell r="P4903">
            <v>0</v>
          </cell>
          <cell r="Q4903">
            <v>0</v>
          </cell>
          <cell r="R4903">
            <v>0.99</v>
          </cell>
          <cell r="T4903" t="str">
            <v>Oficial</v>
          </cell>
        </row>
        <row r="4904">
          <cell r="C4904" t="str">
            <v>Ayudante Entendido</v>
          </cell>
          <cell r="D4904">
            <v>0</v>
          </cell>
          <cell r="E4904">
            <v>0</v>
          </cell>
          <cell r="F4904">
            <v>0</v>
          </cell>
          <cell r="G4904">
            <v>0</v>
          </cell>
          <cell r="H4904">
            <v>0</v>
          </cell>
          <cell r="I4904">
            <v>1</v>
          </cell>
          <cell r="J4904">
            <v>60367</v>
          </cell>
          <cell r="K4904">
            <v>1.7181</v>
          </cell>
          <cell r="L4904">
            <v>103717</v>
          </cell>
          <cell r="M4904">
            <v>8</v>
          </cell>
          <cell r="N4904">
            <v>0</v>
          </cell>
          <cell r="O4904">
            <v>12965</v>
          </cell>
          <cell r="P4904">
            <v>0</v>
          </cell>
          <cell r="Q4904">
            <v>0</v>
          </cell>
          <cell r="R4904">
            <v>0.99</v>
          </cell>
          <cell r="T4904" t="str">
            <v>Ayudante Entendido</v>
          </cell>
        </row>
        <row r="4905">
          <cell r="C4905">
            <v>0</v>
          </cell>
          <cell r="D4905">
            <v>0</v>
          </cell>
          <cell r="E4905">
            <v>0</v>
          </cell>
          <cell r="F4905">
            <v>0</v>
          </cell>
          <cell r="G4905">
            <v>0</v>
          </cell>
          <cell r="H4905">
            <v>0</v>
          </cell>
          <cell r="I4905">
            <v>0</v>
          </cell>
          <cell r="J4905">
            <v>0</v>
          </cell>
          <cell r="K4905">
            <v>0</v>
          </cell>
          <cell r="L4905">
            <v>0</v>
          </cell>
          <cell r="M4905">
            <v>0</v>
          </cell>
          <cell r="N4905">
            <v>0</v>
          </cell>
          <cell r="O4905">
            <v>0</v>
          </cell>
          <cell r="P4905">
            <v>0</v>
          </cell>
          <cell r="Q4905">
            <v>0</v>
          </cell>
          <cell r="R4905">
            <v>0</v>
          </cell>
          <cell r="T4905">
            <v>0</v>
          </cell>
        </row>
        <row r="4906">
          <cell r="C4906">
            <v>0</v>
          </cell>
          <cell r="D4906">
            <v>0</v>
          </cell>
          <cell r="E4906">
            <v>0</v>
          </cell>
          <cell r="F4906">
            <v>0</v>
          </cell>
          <cell r="G4906">
            <v>0</v>
          </cell>
          <cell r="H4906">
            <v>0</v>
          </cell>
          <cell r="I4906">
            <v>0</v>
          </cell>
          <cell r="J4906">
            <v>0</v>
          </cell>
          <cell r="K4906">
            <v>0</v>
          </cell>
          <cell r="L4906">
            <v>0.1105</v>
          </cell>
          <cell r="M4906" t="str">
            <v>SUBTOTAL $</v>
          </cell>
          <cell r="N4906">
            <v>0</v>
          </cell>
          <cell r="O4906">
            <v>31625</v>
          </cell>
          <cell r="P4906">
            <v>0</v>
          </cell>
          <cell r="Q4906">
            <v>0</v>
          </cell>
          <cell r="T4906">
            <v>0</v>
          </cell>
        </row>
        <row r="4907">
          <cell r="C4907">
            <v>0</v>
          </cell>
          <cell r="D4907">
            <v>0</v>
          </cell>
          <cell r="E4907">
            <v>0</v>
          </cell>
          <cell r="F4907">
            <v>0</v>
          </cell>
          <cell r="G4907">
            <v>0</v>
          </cell>
          <cell r="H4907">
            <v>0</v>
          </cell>
          <cell r="I4907">
            <v>0</v>
          </cell>
          <cell r="J4907">
            <v>0</v>
          </cell>
          <cell r="K4907">
            <v>0</v>
          </cell>
          <cell r="L4907">
            <v>0</v>
          </cell>
          <cell r="M4907">
            <v>0</v>
          </cell>
          <cell r="N4907">
            <v>0</v>
          </cell>
          <cell r="O4907">
            <v>0</v>
          </cell>
          <cell r="P4907">
            <v>0</v>
          </cell>
          <cell r="Q4907">
            <v>0</v>
          </cell>
        </row>
        <row r="4908">
          <cell r="C4908" t="str">
            <v>TOTAL COSTO DIRECTO $</v>
          </cell>
          <cell r="D4908">
            <v>0</v>
          </cell>
          <cell r="E4908">
            <v>0</v>
          </cell>
          <cell r="F4908">
            <v>0</v>
          </cell>
          <cell r="G4908">
            <v>0</v>
          </cell>
          <cell r="H4908">
            <v>0</v>
          </cell>
          <cell r="I4908">
            <v>0</v>
          </cell>
          <cell r="J4908">
            <v>0</v>
          </cell>
          <cell r="K4908">
            <v>0</v>
          </cell>
          <cell r="L4908">
            <v>0</v>
          </cell>
          <cell r="M4908">
            <v>0</v>
          </cell>
          <cell r="N4908">
            <v>0</v>
          </cell>
          <cell r="O4908">
            <v>286184</v>
          </cell>
          <cell r="P4908">
            <v>0</v>
          </cell>
          <cell r="Q4908">
            <v>0</v>
          </cell>
        </row>
        <row r="4909">
          <cell r="C4909" t="str">
            <v>V. COSTOS INDIRECTOS</v>
          </cell>
          <cell r="D4909">
            <v>0</v>
          </cell>
          <cell r="E4909">
            <v>0</v>
          </cell>
          <cell r="F4909">
            <v>0</v>
          </cell>
          <cell r="G4909">
            <v>0</v>
          </cell>
          <cell r="H4909">
            <v>0</v>
          </cell>
          <cell r="I4909">
            <v>0</v>
          </cell>
          <cell r="J4909">
            <v>0</v>
          </cell>
          <cell r="K4909">
            <v>0</v>
          </cell>
          <cell r="L4909">
            <v>0</v>
          </cell>
          <cell r="M4909">
            <v>0</v>
          </cell>
          <cell r="N4909">
            <v>0</v>
          </cell>
          <cell r="O4909">
            <v>0</v>
          </cell>
          <cell r="P4909">
            <v>0</v>
          </cell>
          <cell r="Q4909">
            <v>0</v>
          </cell>
        </row>
        <row r="4910">
          <cell r="C4910">
            <v>0</v>
          </cell>
          <cell r="D4910">
            <v>0</v>
          </cell>
          <cell r="E4910">
            <v>0</v>
          </cell>
          <cell r="F4910">
            <v>0</v>
          </cell>
          <cell r="G4910">
            <v>0</v>
          </cell>
          <cell r="H4910">
            <v>0</v>
          </cell>
          <cell r="I4910">
            <v>0</v>
          </cell>
          <cell r="J4910">
            <v>0</v>
          </cell>
          <cell r="K4910">
            <v>0</v>
          </cell>
          <cell r="L4910">
            <v>0</v>
          </cell>
          <cell r="M4910">
            <v>0</v>
          </cell>
          <cell r="N4910">
            <v>0</v>
          </cell>
          <cell r="O4910">
            <v>0</v>
          </cell>
          <cell r="P4910">
            <v>0</v>
          </cell>
          <cell r="Q4910">
            <v>0</v>
          </cell>
        </row>
        <row r="4911">
          <cell r="C4911" t="str">
            <v>Descripción</v>
          </cell>
          <cell r="D4911">
            <v>0</v>
          </cell>
          <cell r="E4911">
            <v>0</v>
          </cell>
          <cell r="F4911">
            <v>0</v>
          </cell>
          <cell r="G4911">
            <v>0</v>
          </cell>
          <cell r="H4911">
            <v>0</v>
          </cell>
          <cell r="I4911">
            <v>0</v>
          </cell>
          <cell r="J4911">
            <v>0</v>
          </cell>
          <cell r="K4911">
            <v>0</v>
          </cell>
          <cell r="L4911" t="str">
            <v>Porcentaje</v>
          </cell>
          <cell r="M4911" t="str">
            <v>Valor Total</v>
          </cell>
          <cell r="N4911">
            <v>0</v>
          </cell>
          <cell r="O4911">
            <v>0</v>
          </cell>
          <cell r="P4911">
            <v>0</v>
          </cell>
          <cell r="Q4911">
            <v>0</v>
          </cell>
        </row>
        <row r="4912">
          <cell r="C4912" t="str">
            <v>ADMINISTRACION</v>
          </cell>
          <cell r="D4912">
            <v>0</v>
          </cell>
          <cell r="E4912">
            <v>0</v>
          </cell>
          <cell r="F4912">
            <v>0</v>
          </cell>
          <cell r="G4912">
            <v>0</v>
          </cell>
          <cell r="H4912">
            <v>0</v>
          </cell>
          <cell r="I4912">
            <v>0</v>
          </cell>
          <cell r="J4912">
            <v>0</v>
          </cell>
          <cell r="K4912">
            <v>0</v>
          </cell>
          <cell r="L4912">
            <v>0.23930000000000001</v>
          </cell>
          <cell r="M4912">
            <v>68484</v>
          </cell>
          <cell r="N4912">
            <v>0</v>
          </cell>
          <cell r="O4912">
            <v>0</v>
          </cell>
          <cell r="P4912">
            <v>0</v>
          </cell>
          <cell r="Q4912">
            <v>0</v>
          </cell>
        </row>
        <row r="4913">
          <cell r="C4913" t="str">
            <v xml:space="preserve">IMPREVISTOS </v>
          </cell>
          <cell r="D4913">
            <v>0</v>
          </cell>
          <cell r="E4913">
            <v>0</v>
          </cell>
          <cell r="F4913">
            <v>0</v>
          </cell>
          <cell r="G4913">
            <v>0</v>
          </cell>
          <cell r="H4913">
            <v>0</v>
          </cell>
          <cell r="I4913">
            <v>0</v>
          </cell>
          <cell r="J4913">
            <v>0</v>
          </cell>
          <cell r="K4913">
            <v>0</v>
          </cell>
          <cell r="L4913">
            <v>0</v>
          </cell>
          <cell r="M4913">
            <v>0</v>
          </cell>
          <cell r="N4913">
            <v>0</v>
          </cell>
          <cell r="O4913">
            <v>0</v>
          </cell>
          <cell r="P4913">
            <v>0</v>
          </cell>
          <cell r="Q4913">
            <v>0</v>
          </cell>
        </row>
        <row r="4914">
          <cell r="C4914" t="str">
            <v>UTILIDAD</v>
          </cell>
          <cell r="D4914">
            <v>0</v>
          </cell>
          <cell r="E4914">
            <v>0</v>
          </cell>
          <cell r="F4914">
            <v>0</v>
          </cell>
          <cell r="G4914">
            <v>0</v>
          </cell>
          <cell r="H4914">
            <v>0</v>
          </cell>
          <cell r="I4914">
            <v>0</v>
          </cell>
          <cell r="J4914">
            <v>0</v>
          </cell>
          <cell r="K4914">
            <v>0</v>
          </cell>
          <cell r="L4914">
            <v>0.05</v>
          </cell>
          <cell r="M4914">
            <v>14309</v>
          </cell>
          <cell r="N4914">
            <v>0</v>
          </cell>
          <cell r="O4914">
            <v>0</v>
          </cell>
          <cell r="P4914">
            <v>0</v>
          </cell>
          <cell r="Q4914">
            <v>0</v>
          </cell>
        </row>
        <row r="4915">
          <cell r="C4915" t="str">
            <v>SUBTOTAL $</v>
          </cell>
          <cell r="D4915">
            <v>0</v>
          </cell>
          <cell r="E4915">
            <v>0</v>
          </cell>
          <cell r="F4915">
            <v>0</v>
          </cell>
          <cell r="G4915">
            <v>0</v>
          </cell>
          <cell r="H4915">
            <v>0</v>
          </cell>
          <cell r="I4915">
            <v>0</v>
          </cell>
          <cell r="J4915">
            <v>0</v>
          </cell>
          <cell r="K4915">
            <v>0</v>
          </cell>
          <cell r="L4915">
            <v>0</v>
          </cell>
          <cell r="M4915">
            <v>0</v>
          </cell>
          <cell r="N4915">
            <v>0</v>
          </cell>
          <cell r="O4915">
            <v>82793</v>
          </cell>
          <cell r="P4915">
            <v>0</v>
          </cell>
          <cell r="Q4915">
            <v>0</v>
          </cell>
        </row>
        <row r="4916">
          <cell r="C4916">
            <v>0</v>
          </cell>
          <cell r="D4916">
            <v>0</v>
          </cell>
          <cell r="E4916">
            <v>0</v>
          </cell>
          <cell r="F4916">
            <v>0</v>
          </cell>
          <cell r="G4916">
            <v>0</v>
          </cell>
          <cell r="H4916">
            <v>0</v>
          </cell>
          <cell r="I4916">
            <v>0</v>
          </cell>
          <cell r="J4916">
            <v>0</v>
          </cell>
          <cell r="K4916">
            <v>0</v>
          </cell>
          <cell r="L4916">
            <v>0</v>
          </cell>
          <cell r="M4916">
            <v>0</v>
          </cell>
          <cell r="N4916">
            <v>0</v>
          </cell>
          <cell r="O4916">
            <v>0</v>
          </cell>
          <cell r="P4916">
            <v>0</v>
          </cell>
          <cell r="Q4916">
            <v>0</v>
          </cell>
        </row>
        <row r="4917">
          <cell r="C4917" t="str">
            <v>Precio Unitario Total Aproximado al peso $</v>
          </cell>
          <cell r="D4917">
            <v>0</v>
          </cell>
          <cell r="E4917">
            <v>0</v>
          </cell>
          <cell r="F4917">
            <v>0</v>
          </cell>
          <cell r="G4917">
            <v>0</v>
          </cell>
          <cell r="H4917">
            <v>0</v>
          </cell>
          <cell r="I4917">
            <v>0</v>
          </cell>
          <cell r="J4917">
            <v>0</v>
          </cell>
          <cell r="K4917">
            <v>0</v>
          </cell>
          <cell r="L4917">
            <v>0</v>
          </cell>
          <cell r="M4917">
            <v>0</v>
          </cell>
          <cell r="N4917">
            <v>0</v>
          </cell>
          <cell r="O4917">
            <v>368977</v>
          </cell>
          <cell r="P4917">
            <v>0</v>
          </cell>
          <cell r="Q4917">
            <v>0</v>
          </cell>
        </row>
        <row r="4918">
          <cell r="C4918">
            <v>0</v>
          </cell>
          <cell r="D4918">
            <v>0</v>
          </cell>
          <cell r="E4918">
            <v>0</v>
          </cell>
          <cell r="F4918">
            <v>0</v>
          </cell>
          <cell r="G4918">
            <v>0</v>
          </cell>
          <cell r="H4918">
            <v>0</v>
          </cell>
          <cell r="I4918">
            <v>0</v>
          </cell>
          <cell r="J4918">
            <v>0</v>
          </cell>
          <cell r="K4918">
            <v>0</v>
          </cell>
          <cell r="L4918">
            <v>0</v>
          </cell>
          <cell r="M4918">
            <v>0</v>
          </cell>
          <cell r="N4918">
            <v>0</v>
          </cell>
          <cell r="O4918">
            <v>0</v>
          </cell>
          <cell r="P4918">
            <v>0</v>
          </cell>
          <cell r="Q4918">
            <v>0</v>
          </cell>
        </row>
        <row r="4919">
          <cell r="C4919">
            <v>0</v>
          </cell>
          <cell r="D4919">
            <v>0</v>
          </cell>
          <cell r="E4919">
            <v>0</v>
          </cell>
          <cell r="F4919">
            <v>0</v>
          </cell>
          <cell r="G4919">
            <v>0</v>
          </cell>
          <cell r="H4919">
            <v>0</v>
          </cell>
          <cell r="I4919">
            <v>0</v>
          </cell>
          <cell r="J4919">
            <v>0</v>
          </cell>
          <cell r="K4919">
            <v>0</v>
          </cell>
          <cell r="L4919">
            <v>0</v>
          </cell>
          <cell r="M4919">
            <v>0</v>
          </cell>
          <cell r="N4919">
            <v>0</v>
          </cell>
          <cell r="O4919">
            <v>0</v>
          </cell>
          <cell r="P4919">
            <v>0</v>
          </cell>
          <cell r="Q4919">
            <v>0</v>
          </cell>
        </row>
        <row r="4920">
          <cell r="C4920">
            <v>0</v>
          </cell>
          <cell r="D4920">
            <v>0</v>
          </cell>
          <cell r="E4920">
            <v>0</v>
          </cell>
          <cell r="F4920">
            <v>0</v>
          </cell>
          <cell r="G4920">
            <v>0</v>
          </cell>
          <cell r="H4920" t="str">
            <v>Firma</v>
          </cell>
          <cell r="I4920">
            <v>0</v>
          </cell>
          <cell r="J4920">
            <v>0</v>
          </cell>
          <cell r="K4920">
            <v>0</v>
          </cell>
          <cell r="L4920">
            <v>0</v>
          </cell>
          <cell r="M4920">
            <v>0</v>
          </cell>
          <cell r="N4920">
            <v>0</v>
          </cell>
          <cell r="O4920">
            <v>0</v>
          </cell>
          <cell r="P4920">
            <v>0</v>
          </cell>
          <cell r="Q4920">
            <v>0</v>
          </cell>
        </row>
        <row r="4921">
          <cell r="C4921">
            <v>0</v>
          </cell>
          <cell r="D4921">
            <v>0</v>
          </cell>
          <cell r="E4921">
            <v>0</v>
          </cell>
          <cell r="F4921">
            <v>0</v>
          </cell>
          <cell r="G4921">
            <v>0</v>
          </cell>
          <cell r="H4921" t="str">
            <v>Nombre:</v>
          </cell>
          <cell r="I4921">
            <v>0</v>
          </cell>
          <cell r="J4921">
            <v>0</v>
          </cell>
          <cell r="K4921">
            <v>0</v>
          </cell>
          <cell r="L4921">
            <v>0</v>
          </cell>
          <cell r="M4921">
            <v>0</v>
          </cell>
          <cell r="N4921">
            <v>0</v>
          </cell>
          <cell r="O4921">
            <v>0</v>
          </cell>
          <cell r="P4921">
            <v>0</v>
          </cell>
          <cell r="Q4921">
            <v>0</v>
          </cell>
        </row>
        <row r="4922">
          <cell r="C4922">
            <v>0</v>
          </cell>
          <cell r="D4922">
            <v>0</v>
          </cell>
          <cell r="E4922">
            <v>0</v>
          </cell>
          <cell r="F4922">
            <v>0</v>
          </cell>
          <cell r="G4922">
            <v>0</v>
          </cell>
          <cell r="H4922" t="str">
            <v>Representante Legal del Contratista o su Apoderado</v>
          </cell>
          <cell r="I4922">
            <v>0</v>
          </cell>
          <cell r="J4922">
            <v>0</v>
          </cell>
          <cell r="K4922">
            <v>0</v>
          </cell>
          <cell r="L4922">
            <v>0</v>
          </cell>
          <cell r="M4922">
            <v>0</v>
          </cell>
          <cell r="N4922">
            <v>0</v>
          </cell>
          <cell r="O4922">
            <v>0</v>
          </cell>
          <cell r="P4922">
            <v>0</v>
          </cell>
          <cell r="Q4922">
            <v>0</v>
          </cell>
        </row>
        <row r="4923">
          <cell r="C4923">
            <v>0</v>
          </cell>
          <cell r="D4923">
            <v>0</v>
          </cell>
          <cell r="E4923">
            <v>0</v>
          </cell>
          <cell r="F4923">
            <v>0</v>
          </cell>
          <cell r="G4923">
            <v>0</v>
          </cell>
          <cell r="H4923" t="str">
            <v>Matricula No. :</v>
          </cell>
          <cell r="I4923">
            <v>0</v>
          </cell>
          <cell r="J4923">
            <v>0</v>
          </cell>
          <cell r="K4923">
            <v>0</v>
          </cell>
          <cell r="L4923">
            <v>0</v>
          </cell>
          <cell r="M4923">
            <v>0</v>
          </cell>
          <cell r="N4923">
            <v>0</v>
          </cell>
          <cell r="O4923">
            <v>0</v>
          </cell>
          <cell r="P4923">
            <v>0</v>
          </cell>
          <cell r="Q4923">
            <v>0</v>
          </cell>
        </row>
        <row r="4924">
          <cell r="C4924">
            <v>0</v>
          </cell>
          <cell r="D4924">
            <v>0</v>
          </cell>
          <cell r="E4924">
            <v>0</v>
          </cell>
          <cell r="F4924">
            <v>0</v>
          </cell>
          <cell r="G4924">
            <v>0</v>
          </cell>
          <cell r="H4924" t="str">
            <v xml:space="preserve"> </v>
          </cell>
          <cell r="I4924">
            <v>0</v>
          </cell>
          <cell r="J4924">
            <v>0</v>
          </cell>
          <cell r="K4924">
            <v>0</v>
          </cell>
          <cell r="L4924">
            <v>0</v>
          </cell>
          <cell r="M4924">
            <v>0</v>
          </cell>
          <cell r="N4924">
            <v>0</v>
          </cell>
          <cell r="O4924">
            <v>0</v>
          </cell>
          <cell r="P4924">
            <v>0</v>
          </cell>
          <cell r="Q4924">
            <v>0</v>
          </cell>
        </row>
        <row r="4925">
          <cell r="C4925" t="str">
            <v>OBSERVACIONES INTERVENTORÍA</v>
          </cell>
          <cell r="D4925">
            <v>0</v>
          </cell>
          <cell r="E4925">
            <v>0</v>
          </cell>
          <cell r="F4925">
            <v>0</v>
          </cell>
          <cell r="G4925">
            <v>0</v>
          </cell>
          <cell r="H4925">
            <v>0</v>
          </cell>
          <cell r="I4925">
            <v>0</v>
          </cell>
          <cell r="J4925">
            <v>0</v>
          </cell>
          <cell r="K4925">
            <v>0</v>
          </cell>
          <cell r="L4925">
            <v>0</v>
          </cell>
          <cell r="M4925">
            <v>0</v>
          </cell>
          <cell r="N4925">
            <v>0</v>
          </cell>
          <cell r="O4925">
            <v>0</v>
          </cell>
          <cell r="P4925">
            <v>0</v>
          </cell>
          <cell r="Q4925">
            <v>0</v>
          </cell>
        </row>
        <row r="4926">
          <cell r="C4926">
            <v>0</v>
          </cell>
          <cell r="D4926">
            <v>0</v>
          </cell>
          <cell r="E4926">
            <v>0</v>
          </cell>
          <cell r="F4926">
            <v>0</v>
          </cell>
          <cell r="G4926">
            <v>0</v>
          </cell>
          <cell r="H4926">
            <v>0</v>
          </cell>
          <cell r="I4926">
            <v>0</v>
          </cell>
          <cell r="J4926">
            <v>0</v>
          </cell>
          <cell r="K4926">
            <v>0</v>
          </cell>
          <cell r="L4926">
            <v>0</v>
          </cell>
          <cell r="M4926">
            <v>0</v>
          </cell>
          <cell r="N4926">
            <v>0</v>
          </cell>
          <cell r="O4926">
            <v>0</v>
          </cell>
          <cell r="P4926">
            <v>0</v>
          </cell>
          <cell r="Q4926">
            <v>0</v>
          </cell>
        </row>
        <row r="4927">
          <cell r="C4927">
            <v>0</v>
          </cell>
          <cell r="D4927">
            <v>0</v>
          </cell>
          <cell r="E4927">
            <v>0</v>
          </cell>
          <cell r="F4927">
            <v>0</v>
          </cell>
          <cell r="G4927">
            <v>0</v>
          </cell>
          <cell r="H4927">
            <v>0</v>
          </cell>
          <cell r="I4927">
            <v>0</v>
          </cell>
          <cell r="J4927">
            <v>0</v>
          </cell>
          <cell r="K4927">
            <v>0</v>
          </cell>
          <cell r="L4927">
            <v>0</v>
          </cell>
          <cell r="M4927">
            <v>0</v>
          </cell>
          <cell r="N4927">
            <v>0</v>
          </cell>
          <cell r="O4927">
            <v>0</v>
          </cell>
          <cell r="P4927">
            <v>0</v>
          </cell>
          <cell r="Q4927">
            <v>0</v>
          </cell>
        </row>
        <row r="4928">
          <cell r="C4928">
            <v>0</v>
          </cell>
          <cell r="D4928">
            <v>0</v>
          </cell>
          <cell r="E4928">
            <v>0</v>
          </cell>
          <cell r="F4928">
            <v>0</v>
          </cell>
          <cell r="G4928">
            <v>0</v>
          </cell>
          <cell r="H4928">
            <v>0</v>
          </cell>
          <cell r="I4928">
            <v>0</v>
          </cell>
          <cell r="J4928">
            <v>0</v>
          </cell>
          <cell r="K4928">
            <v>0</v>
          </cell>
          <cell r="L4928">
            <v>0</v>
          </cell>
          <cell r="M4928">
            <v>0</v>
          </cell>
          <cell r="N4928">
            <v>0</v>
          </cell>
          <cell r="O4928">
            <v>0</v>
          </cell>
          <cell r="P4928">
            <v>0</v>
          </cell>
          <cell r="Q4928">
            <v>0</v>
          </cell>
        </row>
        <row r="4929">
          <cell r="C4929" t="str">
            <v>APROBACIÓN POR INTERVENTORÍA</v>
          </cell>
          <cell r="D4929">
            <v>0</v>
          </cell>
          <cell r="E4929">
            <v>0</v>
          </cell>
          <cell r="F4929">
            <v>0</v>
          </cell>
          <cell r="G4929">
            <v>0</v>
          </cell>
          <cell r="H4929">
            <v>0</v>
          </cell>
          <cell r="I4929">
            <v>0</v>
          </cell>
          <cell r="J4929">
            <v>0</v>
          </cell>
          <cell r="K4929">
            <v>0</v>
          </cell>
          <cell r="L4929">
            <v>0</v>
          </cell>
          <cell r="M4929">
            <v>0</v>
          </cell>
          <cell r="N4929">
            <v>0</v>
          </cell>
          <cell r="O4929">
            <v>0</v>
          </cell>
          <cell r="P4929">
            <v>0</v>
          </cell>
          <cell r="Q4929">
            <v>0</v>
          </cell>
        </row>
        <row r="4930">
          <cell r="C4930"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4930">
            <v>0</v>
          </cell>
          <cell r="E4930">
            <v>0</v>
          </cell>
          <cell r="F4930">
            <v>0</v>
          </cell>
          <cell r="G4930">
            <v>0</v>
          </cell>
          <cell r="H4930">
            <v>0</v>
          </cell>
          <cell r="I4930">
            <v>0</v>
          </cell>
          <cell r="J4930">
            <v>0</v>
          </cell>
          <cell r="K4930">
            <v>0</v>
          </cell>
          <cell r="L4930">
            <v>0</v>
          </cell>
          <cell r="M4930">
            <v>0</v>
          </cell>
          <cell r="N4930">
            <v>0</v>
          </cell>
          <cell r="O4930">
            <v>0</v>
          </cell>
          <cell r="P4930">
            <v>0</v>
          </cell>
          <cell r="Q4930">
            <v>0</v>
          </cell>
        </row>
        <row r="4931">
          <cell r="C4931">
            <v>0</v>
          </cell>
          <cell r="D4931">
            <v>0</v>
          </cell>
          <cell r="E4931">
            <v>0</v>
          </cell>
          <cell r="F4931">
            <v>0</v>
          </cell>
          <cell r="G4931">
            <v>0</v>
          </cell>
          <cell r="H4931">
            <v>0</v>
          </cell>
          <cell r="I4931">
            <v>0</v>
          </cell>
          <cell r="J4931">
            <v>0</v>
          </cell>
          <cell r="K4931">
            <v>0</v>
          </cell>
          <cell r="L4931">
            <v>0</v>
          </cell>
          <cell r="M4931">
            <v>0</v>
          </cell>
          <cell r="N4931">
            <v>0</v>
          </cell>
          <cell r="O4931">
            <v>0</v>
          </cell>
          <cell r="P4931">
            <v>0</v>
          </cell>
          <cell r="Q4931">
            <v>0</v>
          </cell>
        </row>
        <row r="4932">
          <cell r="C4932"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4932">
            <v>0</v>
          </cell>
          <cell r="E4932">
            <v>0</v>
          </cell>
          <cell r="F4932">
            <v>0</v>
          </cell>
          <cell r="G4932">
            <v>0</v>
          </cell>
          <cell r="H4932">
            <v>0</v>
          </cell>
          <cell r="I4932">
            <v>0</v>
          </cell>
          <cell r="J4932">
            <v>0</v>
          </cell>
          <cell r="K4932">
            <v>0</v>
          </cell>
          <cell r="L4932">
            <v>0</v>
          </cell>
          <cell r="M4932">
            <v>0</v>
          </cell>
          <cell r="N4932">
            <v>0</v>
          </cell>
          <cell r="O4932">
            <v>0</v>
          </cell>
          <cell r="P4932">
            <v>0</v>
          </cell>
          <cell r="Q4932">
            <v>0</v>
          </cell>
        </row>
        <row r="4933">
          <cell r="C4933">
            <v>0</v>
          </cell>
          <cell r="D4933">
            <v>0</v>
          </cell>
          <cell r="E4933">
            <v>0</v>
          </cell>
          <cell r="F4933">
            <v>0</v>
          </cell>
          <cell r="G4933">
            <v>0</v>
          </cell>
          <cell r="H4933">
            <v>0</v>
          </cell>
          <cell r="I4933">
            <v>0</v>
          </cell>
          <cell r="J4933">
            <v>0</v>
          </cell>
          <cell r="K4933">
            <v>0</v>
          </cell>
          <cell r="L4933">
            <v>0</v>
          </cell>
          <cell r="M4933">
            <v>0</v>
          </cell>
          <cell r="N4933">
            <v>0</v>
          </cell>
          <cell r="O4933">
            <v>0</v>
          </cell>
          <cell r="P4933">
            <v>0</v>
          </cell>
          <cell r="Q4933">
            <v>0</v>
          </cell>
        </row>
        <row r="4934">
          <cell r="C4934">
            <v>0</v>
          </cell>
          <cell r="D4934">
            <v>0</v>
          </cell>
          <cell r="E4934">
            <v>0</v>
          </cell>
          <cell r="F4934">
            <v>0</v>
          </cell>
          <cell r="G4934">
            <v>0</v>
          </cell>
          <cell r="H4934">
            <v>0</v>
          </cell>
          <cell r="I4934">
            <v>0</v>
          </cell>
          <cell r="J4934">
            <v>0</v>
          </cell>
          <cell r="K4934">
            <v>0</v>
          </cell>
          <cell r="L4934">
            <v>0</v>
          </cell>
          <cell r="M4934">
            <v>0</v>
          </cell>
          <cell r="N4934">
            <v>0</v>
          </cell>
          <cell r="O4934">
            <v>0</v>
          </cell>
          <cell r="P4934">
            <v>0</v>
          </cell>
          <cell r="Q4934">
            <v>0</v>
          </cell>
        </row>
        <row r="4935">
          <cell r="C4935">
            <v>0</v>
          </cell>
          <cell r="D4935">
            <v>0</v>
          </cell>
          <cell r="E4935">
            <v>0</v>
          </cell>
          <cell r="F4935">
            <v>0</v>
          </cell>
          <cell r="G4935">
            <v>0</v>
          </cell>
          <cell r="H4935" t="str">
            <v>Firma</v>
          </cell>
          <cell r="I4935">
            <v>0</v>
          </cell>
          <cell r="J4935">
            <v>0</v>
          </cell>
          <cell r="K4935">
            <v>0</v>
          </cell>
          <cell r="L4935">
            <v>0</v>
          </cell>
          <cell r="M4935">
            <v>0</v>
          </cell>
          <cell r="N4935">
            <v>0</v>
          </cell>
          <cell r="O4935">
            <v>0</v>
          </cell>
          <cell r="P4935">
            <v>0</v>
          </cell>
          <cell r="Q4935">
            <v>0</v>
          </cell>
        </row>
        <row r="4936">
          <cell r="C4936">
            <v>0</v>
          </cell>
          <cell r="D4936">
            <v>0</v>
          </cell>
          <cell r="E4936">
            <v>0</v>
          </cell>
          <cell r="F4936">
            <v>0</v>
          </cell>
          <cell r="G4936">
            <v>0</v>
          </cell>
          <cell r="H4936" t="str">
            <v>Nombre:</v>
          </cell>
          <cell r="I4936">
            <v>0</v>
          </cell>
          <cell r="J4936">
            <v>0</v>
          </cell>
          <cell r="K4936">
            <v>0</v>
          </cell>
          <cell r="L4936">
            <v>0</v>
          </cell>
          <cell r="M4936">
            <v>0</v>
          </cell>
          <cell r="N4936">
            <v>0</v>
          </cell>
          <cell r="O4936">
            <v>0</v>
          </cell>
          <cell r="P4936">
            <v>0</v>
          </cell>
          <cell r="Q4936">
            <v>0</v>
          </cell>
        </row>
        <row r="4937">
          <cell r="C4937">
            <v>0</v>
          </cell>
          <cell r="D4937">
            <v>0</v>
          </cell>
          <cell r="E4937">
            <v>0</v>
          </cell>
          <cell r="F4937">
            <v>0</v>
          </cell>
          <cell r="G4937">
            <v>0</v>
          </cell>
          <cell r="H4937" t="str">
            <v>Representante Legal del Interventor o su Apoderado</v>
          </cell>
          <cell r="I4937">
            <v>0</v>
          </cell>
          <cell r="J4937">
            <v>0</v>
          </cell>
          <cell r="K4937">
            <v>0</v>
          </cell>
          <cell r="L4937">
            <v>0</v>
          </cell>
          <cell r="M4937">
            <v>0</v>
          </cell>
          <cell r="N4937">
            <v>0</v>
          </cell>
          <cell r="O4937">
            <v>0</v>
          </cell>
          <cell r="P4937">
            <v>0</v>
          </cell>
          <cell r="Q4937">
            <v>0</v>
          </cell>
        </row>
        <row r="4938">
          <cell r="C4938">
            <v>0</v>
          </cell>
          <cell r="D4938">
            <v>0</v>
          </cell>
          <cell r="E4938">
            <v>0</v>
          </cell>
          <cell r="F4938">
            <v>0</v>
          </cell>
          <cell r="G4938">
            <v>0</v>
          </cell>
          <cell r="H4938" t="str">
            <v>Matricula No. :</v>
          </cell>
          <cell r="I4938">
            <v>0</v>
          </cell>
          <cell r="J4938">
            <v>0</v>
          </cell>
          <cell r="K4938">
            <v>0</v>
          </cell>
          <cell r="L4938">
            <v>0</v>
          </cell>
          <cell r="M4938">
            <v>0</v>
          </cell>
          <cell r="N4938">
            <v>0</v>
          </cell>
          <cell r="O4938">
            <v>0</v>
          </cell>
          <cell r="P4938">
            <v>0</v>
          </cell>
          <cell r="Q4938">
            <v>0</v>
          </cell>
        </row>
        <row r="4939">
          <cell r="C4939">
            <v>0</v>
          </cell>
          <cell r="D4939">
            <v>0</v>
          </cell>
          <cell r="E4939">
            <v>0</v>
          </cell>
          <cell r="F4939">
            <v>0</v>
          </cell>
          <cell r="G4939">
            <v>0</v>
          </cell>
          <cell r="H4939">
            <v>0</v>
          </cell>
          <cell r="I4939">
            <v>0</v>
          </cell>
          <cell r="J4939">
            <v>0</v>
          </cell>
          <cell r="K4939">
            <v>0</v>
          </cell>
          <cell r="L4939">
            <v>0</v>
          </cell>
          <cell r="M4939">
            <v>0</v>
          </cell>
          <cell r="N4939">
            <v>0</v>
          </cell>
          <cell r="O4939">
            <v>0</v>
          </cell>
          <cell r="P4939">
            <v>0</v>
          </cell>
          <cell r="Q4939">
            <v>0</v>
          </cell>
        </row>
        <row r="4940">
          <cell r="C4940">
            <v>0</v>
          </cell>
          <cell r="D4940">
            <v>0</v>
          </cell>
          <cell r="E4940">
            <v>0</v>
          </cell>
          <cell r="F4940">
            <v>0</v>
          </cell>
          <cell r="G4940">
            <v>0</v>
          </cell>
          <cell r="H4940">
            <v>0</v>
          </cell>
          <cell r="I4940">
            <v>0</v>
          </cell>
          <cell r="J4940">
            <v>0</v>
          </cell>
          <cell r="K4940">
            <v>0</v>
          </cell>
          <cell r="L4940">
            <v>0</v>
          </cell>
          <cell r="M4940">
            <v>0</v>
          </cell>
          <cell r="N4940">
            <v>0</v>
          </cell>
          <cell r="O4940">
            <v>0</v>
          </cell>
          <cell r="P4940">
            <v>0</v>
          </cell>
          <cell r="Q4940">
            <v>0</v>
          </cell>
        </row>
        <row r="4942">
          <cell r="C4942">
            <v>0</v>
          </cell>
          <cell r="D4942">
            <v>0</v>
          </cell>
          <cell r="E4942">
            <v>0</v>
          </cell>
          <cell r="F4942">
            <v>0</v>
          </cell>
          <cell r="G4942">
            <v>0</v>
          </cell>
          <cell r="H4942">
            <v>0</v>
          </cell>
          <cell r="I4942">
            <v>0</v>
          </cell>
          <cell r="J4942">
            <v>0</v>
          </cell>
          <cell r="K4942">
            <v>0</v>
          </cell>
          <cell r="L4942">
            <v>0</v>
          </cell>
          <cell r="M4942">
            <v>0</v>
          </cell>
          <cell r="N4942">
            <v>0</v>
          </cell>
          <cell r="O4942">
            <v>0</v>
          </cell>
          <cell r="P4942">
            <v>0</v>
          </cell>
          <cell r="Q4942">
            <v>0</v>
          </cell>
        </row>
        <row r="4943">
          <cell r="C4943" t="str">
            <v>Formulario 1 - Propuesta económica  - Documento tipo de selección abreviada de menor cuantía - versión 2</v>
          </cell>
          <cell r="D4943">
            <v>0</v>
          </cell>
          <cell r="E4943">
            <v>0</v>
          </cell>
          <cell r="F4943">
            <v>0</v>
          </cell>
          <cell r="G4943">
            <v>0</v>
          </cell>
          <cell r="H4943">
            <v>0</v>
          </cell>
          <cell r="I4943">
            <v>0</v>
          </cell>
          <cell r="J4943">
            <v>0</v>
          </cell>
          <cell r="K4943">
            <v>0</v>
          </cell>
          <cell r="L4943">
            <v>0</v>
          </cell>
          <cell r="M4943">
            <v>0</v>
          </cell>
          <cell r="N4943">
            <v>0</v>
          </cell>
          <cell r="O4943">
            <v>0</v>
          </cell>
          <cell r="P4943">
            <v>0</v>
          </cell>
          <cell r="Q4943">
            <v>0</v>
          </cell>
        </row>
        <row r="4944">
          <cell r="C4944" t="str">
            <v>Código</v>
          </cell>
          <cell r="D4944" t="str">
            <v>CCE-EICP-FM-25</v>
          </cell>
          <cell r="E4944" t="str">
            <v>Versión</v>
          </cell>
          <cell r="F4944">
            <v>2</v>
          </cell>
          <cell r="G4944">
            <v>0</v>
          </cell>
          <cell r="H4944">
            <v>0</v>
          </cell>
          <cell r="I4944">
            <v>0</v>
          </cell>
          <cell r="J4944">
            <v>0</v>
          </cell>
          <cell r="K4944">
            <v>0</v>
          </cell>
          <cell r="L4944">
            <v>0</v>
          </cell>
          <cell r="M4944">
            <v>0</v>
          </cell>
          <cell r="N4944">
            <v>0</v>
          </cell>
          <cell r="O4944">
            <v>0</v>
          </cell>
          <cell r="P4944">
            <v>0</v>
          </cell>
          <cell r="Q4944">
            <v>0</v>
          </cell>
        </row>
        <row r="4945">
          <cell r="C4945">
            <v>0</v>
          </cell>
          <cell r="D4945">
            <v>0</v>
          </cell>
          <cell r="E4945">
            <v>0</v>
          </cell>
          <cell r="F4945">
            <v>0</v>
          </cell>
          <cell r="G4945">
            <v>0</v>
          </cell>
          <cell r="H4945">
            <v>0</v>
          </cell>
          <cell r="I4945">
            <v>0</v>
          </cell>
          <cell r="J4945">
            <v>0</v>
          </cell>
          <cell r="K4945">
            <v>0</v>
          </cell>
          <cell r="L4945">
            <v>0</v>
          </cell>
          <cell r="M4945">
            <v>0</v>
          </cell>
          <cell r="N4945">
            <v>0</v>
          </cell>
          <cell r="O4945">
            <v>0</v>
          </cell>
          <cell r="P4945">
            <v>0</v>
          </cell>
          <cell r="Q4945">
            <v>0</v>
          </cell>
        </row>
        <row r="4946">
          <cell r="C4946" t="str">
            <v>[La entidad podrá utilizar este formato para la presentación de los análisis de precios unitarios el contratista en la oportunidad prevista en el numeral 8.1. del Documento Base]</v>
          </cell>
          <cell r="D4946">
            <v>0</v>
          </cell>
          <cell r="E4946">
            <v>0</v>
          </cell>
          <cell r="F4946">
            <v>0</v>
          </cell>
          <cell r="G4946">
            <v>0</v>
          </cell>
          <cell r="H4946">
            <v>0</v>
          </cell>
          <cell r="I4946">
            <v>0</v>
          </cell>
          <cell r="J4946">
            <v>0</v>
          </cell>
          <cell r="K4946">
            <v>0</v>
          </cell>
          <cell r="L4946">
            <v>0</v>
          </cell>
          <cell r="M4946">
            <v>0</v>
          </cell>
          <cell r="N4946">
            <v>0</v>
          </cell>
          <cell r="O4946">
            <v>0</v>
          </cell>
          <cell r="P4946">
            <v>0</v>
          </cell>
          <cell r="Q4946">
            <v>0</v>
          </cell>
        </row>
        <row r="4947">
          <cell r="C4947">
            <v>0</v>
          </cell>
          <cell r="D4947">
            <v>0</v>
          </cell>
          <cell r="E4947">
            <v>0</v>
          </cell>
          <cell r="F4947">
            <v>0</v>
          </cell>
          <cell r="G4947">
            <v>0</v>
          </cell>
          <cell r="H4947">
            <v>0</v>
          </cell>
          <cell r="I4947">
            <v>0</v>
          </cell>
          <cell r="J4947">
            <v>0</v>
          </cell>
          <cell r="K4947">
            <v>0</v>
          </cell>
          <cell r="L4947">
            <v>0</v>
          </cell>
          <cell r="M4947">
            <v>0</v>
          </cell>
          <cell r="N4947">
            <v>0</v>
          </cell>
          <cell r="O4947">
            <v>0</v>
          </cell>
          <cell r="P4947">
            <v>0</v>
          </cell>
          <cell r="Q4947">
            <v>0</v>
          </cell>
        </row>
        <row r="4948">
          <cell r="C4948">
            <v>0</v>
          </cell>
          <cell r="D4948">
            <v>0</v>
          </cell>
          <cell r="E4948">
            <v>0</v>
          </cell>
          <cell r="F4948">
            <v>0</v>
          </cell>
          <cell r="G4948">
            <v>0</v>
          </cell>
          <cell r="H4948">
            <v>0</v>
          </cell>
          <cell r="I4948">
            <v>0</v>
          </cell>
          <cell r="J4948">
            <v>0</v>
          </cell>
          <cell r="K4948">
            <v>0</v>
          </cell>
          <cell r="L4948">
            <v>0</v>
          </cell>
          <cell r="M4948">
            <v>0</v>
          </cell>
          <cell r="N4948">
            <v>0</v>
          </cell>
          <cell r="O4948">
            <v>0</v>
          </cell>
          <cell r="P4948">
            <v>0</v>
          </cell>
          <cell r="Q4948">
            <v>0</v>
          </cell>
        </row>
        <row r="4949">
          <cell r="C4949">
            <v>0</v>
          </cell>
          <cell r="D4949" t="str">
            <v>MUNICIPIO DE CONCORDIA, ANTIOQUIA</v>
          </cell>
          <cell r="E4949">
            <v>0</v>
          </cell>
          <cell r="F4949">
            <v>0</v>
          </cell>
          <cell r="G4949">
            <v>0</v>
          </cell>
          <cell r="H4949">
            <v>0</v>
          </cell>
          <cell r="I4949">
            <v>0</v>
          </cell>
          <cell r="J4949">
            <v>0</v>
          </cell>
          <cell r="K4949">
            <v>0</v>
          </cell>
          <cell r="L4949">
            <v>0</v>
          </cell>
          <cell r="M4949">
            <v>0</v>
          </cell>
          <cell r="N4949">
            <v>0</v>
          </cell>
          <cell r="O4949">
            <v>0</v>
          </cell>
          <cell r="P4949">
            <v>0</v>
          </cell>
          <cell r="Q4949">
            <v>0</v>
          </cell>
        </row>
        <row r="4950">
          <cell r="C4950">
            <v>0</v>
          </cell>
          <cell r="D4950">
            <v>0</v>
          </cell>
          <cell r="E4950">
            <v>0</v>
          </cell>
          <cell r="F4950">
            <v>0</v>
          </cell>
          <cell r="G4950">
            <v>0</v>
          </cell>
          <cell r="H4950">
            <v>0</v>
          </cell>
          <cell r="I4950">
            <v>0</v>
          </cell>
          <cell r="J4950">
            <v>0</v>
          </cell>
          <cell r="K4950">
            <v>0</v>
          </cell>
          <cell r="L4950" t="str">
            <v>VERSIÓN</v>
          </cell>
          <cell r="M4950">
            <v>0</v>
          </cell>
          <cell r="N4950">
            <v>0</v>
          </cell>
          <cell r="O4950">
            <v>0</v>
          </cell>
          <cell r="P4950">
            <v>0</v>
          </cell>
          <cell r="Q4950">
            <v>0</v>
          </cell>
        </row>
        <row r="4951">
          <cell r="C4951">
            <v>0</v>
          </cell>
          <cell r="D4951" t="str">
            <v xml:space="preserve">[NÚMERO DEL PROCESO] </v>
          </cell>
          <cell r="E4951">
            <v>0</v>
          </cell>
          <cell r="F4951">
            <v>0</v>
          </cell>
          <cell r="G4951">
            <v>0</v>
          </cell>
          <cell r="H4951">
            <v>0</v>
          </cell>
          <cell r="I4951">
            <v>0</v>
          </cell>
          <cell r="J4951">
            <v>0</v>
          </cell>
          <cell r="K4951">
            <v>0</v>
          </cell>
          <cell r="L4951">
            <v>0</v>
          </cell>
          <cell r="M4951">
            <v>0</v>
          </cell>
          <cell r="N4951">
            <v>0</v>
          </cell>
          <cell r="O4951">
            <v>0</v>
          </cell>
          <cell r="P4951">
            <v>0</v>
          </cell>
          <cell r="Q4951">
            <v>0</v>
          </cell>
        </row>
        <row r="4952">
          <cell r="C4952">
            <v>0</v>
          </cell>
          <cell r="D4952">
            <v>0</v>
          </cell>
          <cell r="E4952">
            <v>0</v>
          </cell>
          <cell r="F4952">
            <v>0</v>
          </cell>
          <cell r="G4952">
            <v>0</v>
          </cell>
          <cell r="H4952">
            <v>0</v>
          </cell>
          <cell r="I4952">
            <v>0</v>
          </cell>
          <cell r="J4952">
            <v>0</v>
          </cell>
          <cell r="K4952">
            <v>0</v>
          </cell>
          <cell r="L4952" t="str">
            <v>PÁGINA</v>
          </cell>
          <cell r="M4952">
            <v>1</v>
          </cell>
          <cell r="N4952" t="str">
            <v>DE</v>
          </cell>
          <cell r="O4952">
            <v>1</v>
          </cell>
          <cell r="P4952">
            <v>0</v>
          </cell>
          <cell r="Q4952">
            <v>0</v>
          </cell>
        </row>
        <row r="4953">
          <cell r="C4953">
            <v>0</v>
          </cell>
          <cell r="D4953" t="str">
            <v xml:space="preserve">ANALISIS DE PRECIOS UNITARIOS </v>
          </cell>
          <cell r="E4953">
            <v>0</v>
          </cell>
          <cell r="F4953">
            <v>0</v>
          </cell>
          <cell r="G4953">
            <v>0</v>
          </cell>
          <cell r="H4953">
            <v>0</v>
          </cell>
          <cell r="I4953">
            <v>0</v>
          </cell>
          <cell r="J4953">
            <v>0</v>
          </cell>
          <cell r="K4953">
            <v>0</v>
          </cell>
          <cell r="L4953">
            <v>0</v>
          </cell>
          <cell r="M4953">
            <v>0</v>
          </cell>
          <cell r="N4953">
            <v>0</v>
          </cell>
          <cell r="O4953">
            <v>0</v>
          </cell>
          <cell r="P4953">
            <v>0</v>
          </cell>
          <cell r="Q4953">
            <v>0</v>
          </cell>
        </row>
        <row r="4954">
          <cell r="C4954">
            <v>0</v>
          </cell>
          <cell r="D4954">
            <v>0</v>
          </cell>
          <cell r="E4954">
            <v>0</v>
          </cell>
          <cell r="F4954">
            <v>0</v>
          </cell>
          <cell r="G4954">
            <v>0</v>
          </cell>
          <cell r="H4954">
            <v>0</v>
          </cell>
          <cell r="I4954">
            <v>0</v>
          </cell>
          <cell r="J4954">
            <v>0</v>
          </cell>
          <cell r="K4954">
            <v>0</v>
          </cell>
          <cell r="L4954">
            <v>0</v>
          </cell>
          <cell r="M4954">
            <v>0</v>
          </cell>
          <cell r="N4954">
            <v>0</v>
          </cell>
          <cell r="O4954">
            <v>0</v>
          </cell>
          <cell r="P4954">
            <v>0</v>
          </cell>
          <cell r="Q4954">
            <v>0</v>
          </cell>
        </row>
        <row r="4955">
          <cell r="C4955">
            <v>0</v>
          </cell>
          <cell r="D4955">
            <v>0</v>
          </cell>
          <cell r="E4955">
            <v>0</v>
          </cell>
          <cell r="F4955">
            <v>0</v>
          </cell>
          <cell r="G4955">
            <v>0</v>
          </cell>
          <cell r="H4955">
            <v>0</v>
          </cell>
          <cell r="I4955">
            <v>0</v>
          </cell>
          <cell r="J4955">
            <v>0</v>
          </cell>
          <cell r="K4955">
            <v>0</v>
          </cell>
          <cell r="L4955" t="str">
            <v>FECHA</v>
          </cell>
          <cell r="M4955" t="str">
            <v>DD</v>
          </cell>
          <cell r="N4955" t="str">
            <v>MM</v>
          </cell>
          <cell r="O4955" t="str">
            <v>AA</v>
          </cell>
          <cell r="P4955">
            <v>0</v>
          </cell>
          <cell r="Q4955">
            <v>0</v>
          </cell>
        </row>
        <row r="4956">
          <cell r="C4956">
            <v>0</v>
          </cell>
          <cell r="D4956">
            <v>0</v>
          </cell>
          <cell r="E4956">
            <v>0</v>
          </cell>
          <cell r="F4956">
            <v>0</v>
          </cell>
          <cell r="G4956">
            <v>0</v>
          </cell>
          <cell r="H4956">
            <v>0</v>
          </cell>
          <cell r="I4956">
            <v>0</v>
          </cell>
          <cell r="J4956">
            <v>0</v>
          </cell>
          <cell r="K4956">
            <v>0</v>
          </cell>
          <cell r="L4956">
            <v>0</v>
          </cell>
          <cell r="M4956">
            <v>8</v>
          </cell>
          <cell r="N4956">
            <v>5</v>
          </cell>
          <cell r="O4956">
            <v>2023</v>
          </cell>
          <cell r="P4956">
            <v>0</v>
          </cell>
          <cell r="Q4956">
            <v>0</v>
          </cell>
        </row>
        <row r="4957">
          <cell r="C4957" t="str">
            <v>ITEMS DE LA PROPUESTA ECONÓMICA</v>
          </cell>
          <cell r="D4957">
            <v>0</v>
          </cell>
          <cell r="E4957">
            <v>0</v>
          </cell>
          <cell r="F4957">
            <v>0</v>
          </cell>
          <cell r="G4957">
            <v>0</v>
          </cell>
          <cell r="H4957">
            <v>0</v>
          </cell>
          <cell r="I4957" t="str">
            <v>ITEMS NO PREVISTOS</v>
          </cell>
          <cell r="J4957">
            <v>0</v>
          </cell>
          <cell r="K4957">
            <v>0</v>
          </cell>
          <cell r="L4957">
            <v>0</v>
          </cell>
          <cell r="M4957">
            <v>0</v>
          </cell>
          <cell r="N4957">
            <v>0</v>
          </cell>
          <cell r="O4957">
            <v>0</v>
          </cell>
          <cell r="P4957">
            <v>0</v>
          </cell>
          <cell r="Q4957">
            <v>0</v>
          </cell>
        </row>
        <row r="4958">
          <cell r="C4958">
            <v>0</v>
          </cell>
          <cell r="D4958">
            <v>0</v>
          </cell>
          <cell r="E4958">
            <v>0</v>
          </cell>
          <cell r="F4958">
            <v>0</v>
          </cell>
          <cell r="G4958">
            <v>0</v>
          </cell>
          <cell r="H4958">
            <v>0</v>
          </cell>
          <cell r="I4958">
            <v>0</v>
          </cell>
          <cell r="J4958">
            <v>0</v>
          </cell>
          <cell r="K4958">
            <v>0</v>
          </cell>
          <cell r="L4958">
            <v>0</v>
          </cell>
          <cell r="M4958">
            <v>0</v>
          </cell>
          <cell r="N4958">
            <v>0</v>
          </cell>
          <cell r="O4958">
            <v>0</v>
          </cell>
          <cell r="P4958">
            <v>0</v>
          </cell>
          <cell r="Q4958">
            <v>0</v>
          </cell>
        </row>
        <row r="4959">
          <cell r="C4959">
            <v>0</v>
          </cell>
          <cell r="D4959">
            <v>0</v>
          </cell>
          <cell r="E4959">
            <v>0</v>
          </cell>
          <cell r="F4959">
            <v>0</v>
          </cell>
          <cell r="G4959">
            <v>0</v>
          </cell>
          <cell r="H4959">
            <v>0</v>
          </cell>
          <cell r="I4959">
            <v>0</v>
          </cell>
          <cell r="J4959">
            <v>0</v>
          </cell>
          <cell r="K4959">
            <v>0</v>
          </cell>
          <cell r="L4959">
            <v>0</v>
          </cell>
          <cell r="M4959">
            <v>0</v>
          </cell>
          <cell r="N4959">
            <v>0</v>
          </cell>
          <cell r="O4959">
            <v>0</v>
          </cell>
          <cell r="P4959">
            <v>0</v>
          </cell>
          <cell r="Q4959">
            <v>0</v>
          </cell>
        </row>
        <row r="4960">
          <cell r="C4960">
            <v>0</v>
          </cell>
          <cell r="D4960">
            <v>0</v>
          </cell>
          <cell r="E4960">
            <v>0</v>
          </cell>
          <cell r="F4960">
            <v>0</v>
          </cell>
          <cell r="G4960">
            <v>0</v>
          </cell>
          <cell r="H4960">
            <v>0</v>
          </cell>
          <cell r="I4960">
            <v>0</v>
          </cell>
          <cell r="J4960">
            <v>0</v>
          </cell>
          <cell r="K4960">
            <v>0</v>
          </cell>
          <cell r="L4960">
            <v>0</v>
          </cell>
          <cell r="M4960">
            <v>0</v>
          </cell>
          <cell r="N4960">
            <v>0</v>
          </cell>
          <cell r="O4960">
            <v>0</v>
          </cell>
          <cell r="P4960">
            <v>0</v>
          </cell>
          <cell r="Q4960">
            <v>0</v>
          </cell>
        </row>
        <row r="4961">
          <cell r="C4961" t="str">
            <v>DATOS ESPECÍFICOS</v>
          </cell>
          <cell r="D4961">
            <v>0</v>
          </cell>
          <cell r="E4961">
            <v>0</v>
          </cell>
          <cell r="F4961">
            <v>0</v>
          </cell>
          <cell r="G4961">
            <v>0</v>
          </cell>
          <cell r="H4961">
            <v>0</v>
          </cell>
          <cell r="I4961">
            <v>0</v>
          </cell>
          <cell r="J4961">
            <v>0</v>
          </cell>
          <cell r="K4961">
            <v>0</v>
          </cell>
          <cell r="L4961">
            <v>0</v>
          </cell>
          <cell r="M4961">
            <v>0</v>
          </cell>
          <cell r="N4961">
            <v>0</v>
          </cell>
          <cell r="O4961">
            <v>0</v>
          </cell>
          <cell r="P4961">
            <v>0</v>
          </cell>
          <cell r="Q4961">
            <v>0</v>
          </cell>
        </row>
        <row r="4962">
          <cell r="C4962">
            <v>0</v>
          </cell>
          <cell r="D4962">
            <v>0</v>
          </cell>
          <cell r="E4962">
            <v>0</v>
          </cell>
          <cell r="F4962">
            <v>0</v>
          </cell>
          <cell r="G4962">
            <v>0</v>
          </cell>
          <cell r="H4962">
            <v>0</v>
          </cell>
          <cell r="I4962">
            <v>0</v>
          </cell>
          <cell r="J4962">
            <v>0</v>
          </cell>
          <cell r="K4962">
            <v>0</v>
          </cell>
          <cell r="L4962">
            <v>0</v>
          </cell>
          <cell r="M4962">
            <v>0</v>
          </cell>
          <cell r="N4962">
            <v>0</v>
          </cell>
          <cell r="O4962">
            <v>0</v>
          </cell>
          <cell r="P4962">
            <v>0</v>
          </cell>
          <cell r="Q4962">
            <v>0</v>
          </cell>
        </row>
        <row r="4963">
          <cell r="C4963" t="str">
            <v>ITEM</v>
          </cell>
          <cell r="D4963" t="str">
            <v>DESCRIPCIÓN</v>
          </cell>
          <cell r="E4963">
            <v>0</v>
          </cell>
          <cell r="F4963">
            <v>0</v>
          </cell>
          <cell r="G4963">
            <v>0</v>
          </cell>
          <cell r="H4963">
            <v>0</v>
          </cell>
          <cell r="I4963">
            <v>0</v>
          </cell>
          <cell r="J4963">
            <v>0</v>
          </cell>
          <cell r="K4963">
            <v>0</v>
          </cell>
          <cell r="L4963">
            <v>0</v>
          </cell>
          <cell r="M4963" t="str">
            <v>UNIDAD</v>
          </cell>
          <cell r="N4963">
            <v>0</v>
          </cell>
          <cell r="O4963" t="str">
            <v>CANTIDAD</v>
          </cell>
          <cell r="P4963">
            <v>0</v>
          </cell>
          <cell r="Q4963">
            <v>0</v>
          </cell>
        </row>
        <row r="4964">
          <cell r="C4964" t="str">
            <v>5.13.2</v>
          </cell>
          <cell r="D4964" t="str">
            <v>S.T.I de Reja Metálica para puertas y/o ventanas.</v>
          </cell>
          <cell r="E4964">
            <v>0</v>
          </cell>
          <cell r="F4964">
            <v>0</v>
          </cell>
          <cell r="G4964">
            <v>0</v>
          </cell>
          <cell r="H4964">
            <v>0</v>
          </cell>
          <cell r="I4964">
            <v>0</v>
          </cell>
          <cell r="J4964">
            <v>0</v>
          </cell>
          <cell r="K4964">
            <v>0</v>
          </cell>
          <cell r="L4964">
            <v>0</v>
          </cell>
          <cell r="M4964" t="str">
            <v>m2</v>
          </cell>
          <cell r="N4964">
            <v>0</v>
          </cell>
          <cell r="O4964">
            <v>3.68</v>
          </cell>
          <cell r="P4964">
            <v>0</v>
          </cell>
          <cell r="Q4964">
            <v>0</v>
          </cell>
          <cell r="R4964">
            <v>479402</v>
          </cell>
          <cell r="S4964">
            <v>618093</v>
          </cell>
          <cell r="T4964">
            <v>8.8999999999999999E-3</v>
          </cell>
          <cell r="U4964">
            <v>0.89700000000000002</v>
          </cell>
          <cell r="V4964">
            <v>2.8199999999999999E-2</v>
          </cell>
          <cell r="W4964">
            <v>6.6000000000000003E-2</v>
          </cell>
        </row>
        <row r="4965">
          <cell r="C4965" t="str">
            <v>I. EQUIPO</v>
          </cell>
          <cell r="D4965">
            <v>0</v>
          </cell>
          <cell r="E4965">
            <v>0</v>
          </cell>
          <cell r="F4965">
            <v>0</v>
          </cell>
          <cell r="G4965">
            <v>0</v>
          </cell>
          <cell r="H4965">
            <v>0</v>
          </cell>
          <cell r="I4965">
            <v>0</v>
          </cell>
          <cell r="J4965">
            <v>0</v>
          </cell>
          <cell r="K4965">
            <v>0</v>
          </cell>
          <cell r="L4965">
            <v>0</v>
          </cell>
          <cell r="M4965">
            <v>0</v>
          </cell>
          <cell r="N4965">
            <v>0</v>
          </cell>
          <cell r="O4965">
            <v>0</v>
          </cell>
          <cell r="P4965">
            <v>0</v>
          </cell>
          <cell r="Q4965">
            <v>0</v>
          </cell>
        </row>
        <row r="4966">
          <cell r="C4966">
            <v>0</v>
          </cell>
          <cell r="D4966">
            <v>0</v>
          </cell>
          <cell r="E4966">
            <v>0</v>
          </cell>
          <cell r="F4966">
            <v>0</v>
          </cell>
          <cell r="G4966">
            <v>0</v>
          </cell>
          <cell r="H4966">
            <v>0</v>
          </cell>
          <cell r="I4966">
            <v>0</v>
          </cell>
          <cell r="J4966">
            <v>0</v>
          </cell>
          <cell r="K4966">
            <v>0</v>
          </cell>
          <cell r="L4966">
            <v>0</v>
          </cell>
          <cell r="M4966">
            <v>0</v>
          </cell>
          <cell r="N4966">
            <v>0</v>
          </cell>
          <cell r="O4966">
            <v>0</v>
          </cell>
          <cell r="P4966">
            <v>0</v>
          </cell>
          <cell r="Q4966">
            <v>0</v>
          </cell>
        </row>
        <row r="4967">
          <cell r="C4967" t="str">
            <v>DESCRIPCIÓN</v>
          </cell>
          <cell r="D4967">
            <v>0</v>
          </cell>
          <cell r="E4967">
            <v>0</v>
          </cell>
          <cell r="F4967">
            <v>0</v>
          </cell>
          <cell r="G4967">
            <v>0</v>
          </cell>
          <cell r="H4967" t="str">
            <v>MARCA</v>
          </cell>
          <cell r="I4967">
            <v>0</v>
          </cell>
          <cell r="J4967" t="str">
            <v>TIPO</v>
          </cell>
          <cell r="K4967">
            <v>0</v>
          </cell>
          <cell r="L4967" t="str">
            <v>TARIFA/HORA</v>
          </cell>
          <cell r="M4967" t="str">
            <v>RENDIMIENTO</v>
          </cell>
          <cell r="N4967">
            <v>0</v>
          </cell>
          <cell r="O4967" t="str">
            <v>Vr. UNITARIO</v>
          </cell>
          <cell r="P4967">
            <v>0</v>
          </cell>
          <cell r="Q4967">
            <v>0</v>
          </cell>
        </row>
        <row r="4968">
          <cell r="C4968" t="str">
            <v xml:space="preserve">Taladro de 1/2´´, pulidora, lijadora y circular
</v>
          </cell>
          <cell r="D4968">
            <v>0</v>
          </cell>
          <cell r="E4968">
            <v>0</v>
          </cell>
          <cell r="F4968">
            <v>0</v>
          </cell>
          <cell r="G4968">
            <v>0</v>
          </cell>
          <cell r="H4968">
            <v>0</v>
          </cell>
          <cell r="I4968">
            <v>0</v>
          </cell>
          <cell r="J4968" t="str">
            <v>h</v>
          </cell>
          <cell r="K4968">
            <v>0</v>
          </cell>
          <cell r="L4968">
            <v>2696</v>
          </cell>
          <cell r="M4968">
            <v>1</v>
          </cell>
          <cell r="N4968">
            <v>0</v>
          </cell>
          <cell r="O4968">
            <v>2696</v>
          </cell>
          <cell r="P4968">
            <v>0</v>
          </cell>
          <cell r="Q4968">
            <v>0</v>
          </cell>
          <cell r="R4968">
            <v>3.68</v>
          </cell>
          <cell r="T4968" t="str">
            <v xml:space="preserve">Taladro de 1/2´´, pulidora, lijadora y circular
</v>
          </cell>
        </row>
        <row r="4969">
          <cell r="C4969">
            <v>0</v>
          </cell>
          <cell r="D4969">
            <v>0</v>
          </cell>
          <cell r="E4969">
            <v>0</v>
          </cell>
          <cell r="F4969">
            <v>0</v>
          </cell>
          <cell r="G4969">
            <v>0</v>
          </cell>
          <cell r="H4969">
            <v>0</v>
          </cell>
          <cell r="I4969">
            <v>0</v>
          </cell>
          <cell r="J4969" t="str">
            <v/>
          </cell>
          <cell r="K4969">
            <v>0</v>
          </cell>
          <cell r="L4969" t="str">
            <v/>
          </cell>
          <cell r="M4969">
            <v>0</v>
          </cell>
          <cell r="N4969">
            <v>0</v>
          </cell>
          <cell r="O4969">
            <v>0</v>
          </cell>
          <cell r="P4969">
            <v>0</v>
          </cell>
          <cell r="Q4969">
            <v>0</v>
          </cell>
          <cell r="R4969">
            <v>0</v>
          </cell>
          <cell r="T4969">
            <v>0</v>
          </cell>
        </row>
        <row r="4970">
          <cell r="C4970">
            <v>0</v>
          </cell>
          <cell r="D4970">
            <v>0</v>
          </cell>
          <cell r="E4970">
            <v>0</v>
          </cell>
          <cell r="F4970">
            <v>0</v>
          </cell>
          <cell r="G4970">
            <v>0</v>
          </cell>
          <cell r="H4970">
            <v>0</v>
          </cell>
          <cell r="I4970">
            <v>0</v>
          </cell>
          <cell r="J4970" t="str">
            <v/>
          </cell>
          <cell r="K4970">
            <v>0</v>
          </cell>
          <cell r="L4970" t="str">
            <v/>
          </cell>
          <cell r="M4970">
            <v>0</v>
          </cell>
          <cell r="N4970">
            <v>0</v>
          </cell>
          <cell r="O4970">
            <v>0</v>
          </cell>
          <cell r="P4970">
            <v>0</v>
          </cell>
          <cell r="Q4970">
            <v>0</v>
          </cell>
          <cell r="R4970">
            <v>0</v>
          </cell>
          <cell r="T4970">
            <v>0</v>
          </cell>
        </row>
        <row r="4971">
          <cell r="C4971" t="str">
            <v>Herramienta Menor (Como % de Mano de Obra)</v>
          </cell>
          <cell r="D4971">
            <v>0</v>
          </cell>
          <cell r="E4971">
            <v>0</v>
          </cell>
          <cell r="F4971">
            <v>0</v>
          </cell>
          <cell r="G4971">
            <v>0</v>
          </cell>
          <cell r="H4971">
            <v>0</v>
          </cell>
          <cell r="I4971">
            <v>0</v>
          </cell>
          <cell r="J4971" t="str">
            <v>Dia</v>
          </cell>
          <cell r="K4971">
            <v>0</v>
          </cell>
          <cell r="L4971">
            <v>31625</v>
          </cell>
          <cell r="M4971">
            <v>0.05</v>
          </cell>
          <cell r="N4971">
            <v>0</v>
          </cell>
          <cell r="O4971">
            <v>1581</v>
          </cell>
          <cell r="P4971">
            <v>0</v>
          </cell>
          <cell r="Q4971">
            <v>0</v>
          </cell>
          <cell r="R4971">
            <v>5818.08</v>
          </cell>
          <cell r="T4971" t="str">
            <v>Herramienta Menor (Como % de Mano de Obra)</v>
          </cell>
        </row>
        <row r="4972">
          <cell r="C4972">
            <v>0</v>
          </cell>
          <cell r="D4972">
            <v>0</v>
          </cell>
          <cell r="E4972">
            <v>0</v>
          </cell>
          <cell r="F4972">
            <v>0</v>
          </cell>
          <cell r="G4972">
            <v>0</v>
          </cell>
          <cell r="H4972">
            <v>0</v>
          </cell>
          <cell r="I4972">
            <v>0</v>
          </cell>
          <cell r="J4972">
            <v>0</v>
          </cell>
          <cell r="K4972">
            <v>0</v>
          </cell>
          <cell r="L4972">
            <v>8.8999999999999999E-3</v>
          </cell>
          <cell r="M4972" t="str">
            <v>SUBTOTAL $</v>
          </cell>
          <cell r="N4972">
            <v>0</v>
          </cell>
          <cell r="O4972">
            <v>4277</v>
          </cell>
          <cell r="P4972">
            <v>0</v>
          </cell>
          <cell r="Q4972">
            <v>0</v>
          </cell>
          <cell r="T4972">
            <v>0</v>
          </cell>
        </row>
        <row r="4973">
          <cell r="C4973" t="str">
            <v>II. MATERIALES</v>
          </cell>
          <cell r="D4973">
            <v>0</v>
          </cell>
          <cell r="E4973">
            <v>0</v>
          </cell>
          <cell r="F4973">
            <v>0</v>
          </cell>
          <cell r="G4973">
            <v>0</v>
          </cell>
          <cell r="H4973">
            <v>0</v>
          </cell>
          <cell r="I4973">
            <v>0</v>
          </cell>
          <cell r="J4973">
            <v>0</v>
          </cell>
          <cell r="K4973">
            <v>0</v>
          </cell>
          <cell r="L4973">
            <v>0</v>
          </cell>
          <cell r="M4973">
            <v>0</v>
          </cell>
          <cell r="N4973">
            <v>0</v>
          </cell>
          <cell r="O4973">
            <v>0</v>
          </cell>
          <cell r="P4973">
            <v>0</v>
          </cell>
          <cell r="Q4973">
            <v>0</v>
          </cell>
          <cell r="T4973">
            <v>0</v>
          </cell>
        </row>
        <row r="4974">
          <cell r="C4974">
            <v>0</v>
          </cell>
          <cell r="D4974">
            <v>0</v>
          </cell>
          <cell r="E4974">
            <v>0</v>
          </cell>
          <cell r="F4974">
            <v>0</v>
          </cell>
          <cell r="G4974">
            <v>0</v>
          </cell>
          <cell r="H4974">
            <v>0</v>
          </cell>
          <cell r="I4974">
            <v>0</v>
          </cell>
          <cell r="J4974">
            <v>0</v>
          </cell>
          <cell r="K4974">
            <v>0</v>
          </cell>
          <cell r="L4974">
            <v>0</v>
          </cell>
          <cell r="M4974">
            <v>0</v>
          </cell>
          <cell r="N4974">
            <v>0</v>
          </cell>
          <cell r="O4974">
            <v>0</v>
          </cell>
          <cell r="P4974">
            <v>0</v>
          </cell>
          <cell r="Q4974">
            <v>0</v>
          </cell>
          <cell r="T4974">
            <v>0</v>
          </cell>
        </row>
        <row r="4975">
          <cell r="C4975" t="str">
            <v>DESCRIPCIÓN</v>
          </cell>
          <cell r="D4975">
            <v>0</v>
          </cell>
          <cell r="E4975">
            <v>0</v>
          </cell>
          <cell r="F4975">
            <v>0</v>
          </cell>
          <cell r="G4975">
            <v>0</v>
          </cell>
          <cell r="H4975">
            <v>0</v>
          </cell>
          <cell r="I4975">
            <v>0</v>
          </cell>
          <cell r="J4975">
            <v>0</v>
          </cell>
          <cell r="K4975" t="str">
            <v>UNIDAD</v>
          </cell>
          <cell r="L4975" t="str">
            <v>CANTIDAD</v>
          </cell>
          <cell r="M4975" t="str">
            <v>PRECIO UNIT.</v>
          </cell>
          <cell r="N4975">
            <v>0</v>
          </cell>
          <cell r="O4975" t="str">
            <v>Vr. UNITARIO</v>
          </cell>
          <cell r="P4975">
            <v>0</v>
          </cell>
          <cell r="Q4975">
            <v>0</v>
          </cell>
          <cell r="T4975">
            <v>0</v>
          </cell>
        </row>
        <row r="4976">
          <cell r="C4976" t="str">
            <v>Reja Metalica - Diseño Primavera</v>
          </cell>
          <cell r="D4976">
            <v>0</v>
          </cell>
          <cell r="E4976">
            <v>0</v>
          </cell>
          <cell r="F4976">
            <v>0</v>
          </cell>
          <cell r="G4976">
            <v>0</v>
          </cell>
          <cell r="H4976">
            <v>0</v>
          </cell>
          <cell r="I4976">
            <v>0</v>
          </cell>
          <cell r="J4976">
            <v>0</v>
          </cell>
          <cell r="K4976" t="str">
            <v>m2</v>
          </cell>
          <cell r="L4976">
            <v>1</v>
          </cell>
          <cell r="M4976">
            <v>430000</v>
          </cell>
          <cell r="N4976">
            <v>0</v>
          </cell>
          <cell r="O4976">
            <v>430000</v>
          </cell>
          <cell r="P4976">
            <v>0</v>
          </cell>
          <cell r="Q4976">
            <v>0</v>
          </cell>
          <cell r="R4976">
            <v>3.68</v>
          </cell>
          <cell r="T4976" t="str">
            <v>Reja Metalica - Diseño Primavera</v>
          </cell>
        </row>
        <row r="4977">
          <cell r="C4977">
            <v>0</v>
          </cell>
          <cell r="D4977">
            <v>0</v>
          </cell>
          <cell r="E4977">
            <v>0</v>
          </cell>
          <cell r="F4977">
            <v>0</v>
          </cell>
          <cell r="G4977">
            <v>0</v>
          </cell>
          <cell r="H4977">
            <v>0</v>
          </cell>
          <cell r="I4977">
            <v>0</v>
          </cell>
          <cell r="J4977">
            <v>0</v>
          </cell>
          <cell r="K4977" t="str">
            <v/>
          </cell>
          <cell r="L4977">
            <v>0</v>
          </cell>
          <cell r="M4977">
            <v>0</v>
          </cell>
          <cell r="N4977">
            <v>0</v>
          </cell>
          <cell r="O4977">
            <v>0</v>
          </cell>
          <cell r="P4977">
            <v>0</v>
          </cell>
          <cell r="Q4977">
            <v>0</v>
          </cell>
          <cell r="R4977">
            <v>0</v>
          </cell>
          <cell r="T4977">
            <v>0</v>
          </cell>
        </row>
        <row r="4978">
          <cell r="C4978">
            <v>0</v>
          </cell>
          <cell r="D4978">
            <v>0</v>
          </cell>
          <cell r="E4978">
            <v>0</v>
          </cell>
          <cell r="F4978">
            <v>0</v>
          </cell>
          <cell r="G4978">
            <v>0</v>
          </cell>
          <cell r="H4978">
            <v>0</v>
          </cell>
          <cell r="I4978">
            <v>0</v>
          </cell>
          <cell r="J4978">
            <v>0</v>
          </cell>
          <cell r="K4978" t="str">
            <v/>
          </cell>
          <cell r="L4978">
            <v>0</v>
          </cell>
          <cell r="M4978">
            <v>0</v>
          </cell>
          <cell r="N4978">
            <v>0</v>
          </cell>
          <cell r="O4978">
            <v>0</v>
          </cell>
          <cell r="P4978">
            <v>0</v>
          </cell>
          <cell r="Q4978">
            <v>0</v>
          </cell>
          <cell r="R4978">
            <v>0</v>
          </cell>
          <cell r="T4978">
            <v>0</v>
          </cell>
        </row>
        <row r="4979">
          <cell r="C4979">
            <v>0</v>
          </cell>
          <cell r="D4979">
            <v>0</v>
          </cell>
          <cell r="E4979">
            <v>0</v>
          </cell>
          <cell r="F4979">
            <v>0</v>
          </cell>
          <cell r="G4979">
            <v>0</v>
          </cell>
          <cell r="H4979">
            <v>0</v>
          </cell>
          <cell r="I4979">
            <v>0</v>
          </cell>
          <cell r="J4979">
            <v>0</v>
          </cell>
          <cell r="K4979" t="str">
            <v/>
          </cell>
          <cell r="L4979">
            <v>0</v>
          </cell>
          <cell r="M4979">
            <v>0</v>
          </cell>
          <cell r="N4979">
            <v>0</v>
          </cell>
          <cell r="O4979">
            <v>0</v>
          </cell>
          <cell r="P4979">
            <v>0</v>
          </cell>
          <cell r="Q4979">
            <v>0</v>
          </cell>
          <cell r="R4979">
            <v>0</v>
          </cell>
          <cell r="T4979">
            <v>0</v>
          </cell>
        </row>
        <row r="4980">
          <cell r="C4980">
            <v>0</v>
          </cell>
          <cell r="D4980">
            <v>0</v>
          </cell>
          <cell r="E4980">
            <v>0</v>
          </cell>
          <cell r="F4980">
            <v>0</v>
          </cell>
          <cell r="G4980">
            <v>0</v>
          </cell>
          <cell r="H4980">
            <v>0</v>
          </cell>
          <cell r="I4980">
            <v>0</v>
          </cell>
          <cell r="J4980">
            <v>0</v>
          </cell>
          <cell r="K4980" t="str">
            <v/>
          </cell>
          <cell r="L4980">
            <v>0</v>
          </cell>
          <cell r="M4980">
            <v>0</v>
          </cell>
          <cell r="N4980">
            <v>0</v>
          </cell>
          <cell r="O4980">
            <v>0</v>
          </cell>
          <cell r="P4980">
            <v>0</v>
          </cell>
          <cell r="Q4980">
            <v>0</v>
          </cell>
          <cell r="R4980">
            <v>0</v>
          </cell>
          <cell r="T4980">
            <v>0</v>
          </cell>
        </row>
        <row r="4981">
          <cell r="C4981">
            <v>0</v>
          </cell>
          <cell r="D4981">
            <v>0</v>
          </cell>
          <cell r="E4981">
            <v>0</v>
          </cell>
          <cell r="F4981">
            <v>0</v>
          </cell>
          <cell r="G4981">
            <v>0</v>
          </cell>
          <cell r="H4981">
            <v>0</v>
          </cell>
          <cell r="I4981">
            <v>0</v>
          </cell>
          <cell r="J4981">
            <v>0</v>
          </cell>
          <cell r="K4981" t="str">
            <v/>
          </cell>
          <cell r="L4981">
            <v>0</v>
          </cell>
          <cell r="M4981">
            <v>0</v>
          </cell>
          <cell r="N4981">
            <v>0</v>
          </cell>
          <cell r="O4981">
            <v>0</v>
          </cell>
          <cell r="P4981">
            <v>0</v>
          </cell>
          <cell r="Q4981">
            <v>0</v>
          </cell>
          <cell r="R4981">
            <v>0</v>
          </cell>
          <cell r="T4981">
            <v>0</v>
          </cell>
        </row>
        <row r="4982">
          <cell r="C4982">
            <v>0</v>
          </cell>
          <cell r="D4982">
            <v>0</v>
          </cell>
          <cell r="E4982">
            <v>0</v>
          </cell>
          <cell r="F4982">
            <v>0</v>
          </cell>
          <cell r="G4982">
            <v>0</v>
          </cell>
          <cell r="H4982">
            <v>0</v>
          </cell>
          <cell r="I4982">
            <v>0</v>
          </cell>
          <cell r="J4982">
            <v>0</v>
          </cell>
          <cell r="K4982" t="str">
            <v/>
          </cell>
          <cell r="L4982">
            <v>0</v>
          </cell>
          <cell r="M4982">
            <v>0</v>
          </cell>
          <cell r="N4982">
            <v>0</v>
          </cell>
          <cell r="O4982">
            <v>0</v>
          </cell>
          <cell r="P4982">
            <v>0</v>
          </cell>
          <cell r="Q4982">
            <v>0</v>
          </cell>
          <cell r="R4982">
            <v>0</v>
          </cell>
          <cell r="T4982">
            <v>0</v>
          </cell>
        </row>
        <row r="4983">
          <cell r="C4983">
            <v>0</v>
          </cell>
          <cell r="D4983">
            <v>0</v>
          </cell>
          <cell r="E4983">
            <v>0</v>
          </cell>
          <cell r="F4983">
            <v>0</v>
          </cell>
          <cell r="G4983">
            <v>0</v>
          </cell>
          <cell r="H4983">
            <v>0</v>
          </cell>
          <cell r="I4983">
            <v>0</v>
          </cell>
          <cell r="J4983">
            <v>0</v>
          </cell>
          <cell r="K4983">
            <v>0</v>
          </cell>
          <cell r="L4983">
            <v>0.89700000000000002</v>
          </cell>
          <cell r="M4983" t="str">
            <v>SUBTOTAL $</v>
          </cell>
          <cell r="N4983">
            <v>0</v>
          </cell>
          <cell r="O4983">
            <v>430000</v>
          </cell>
          <cell r="P4983">
            <v>0</v>
          </cell>
          <cell r="Q4983">
            <v>0</v>
          </cell>
          <cell r="T4983">
            <v>0</v>
          </cell>
        </row>
        <row r="4984">
          <cell r="C4984" t="str">
            <v>III. TRANSPORTES</v>
          </cell>
          <cell r="D4984">
            <v>0</v>
          </cell>
          <cell r="E4984">
            <v>0</v>
          </cell>
          <cell r="F4984">
            <v>0</v>
          </cell>
          <cell r="G4984">
            <v>0</v>
          </cell>
          <cell r="H4984">
            <v>0</v>
          </cell>
          <cell r="I4984">
            <v>0</v>
          </cell>
          <cell r="J4984">
            <v>0</v>
          </cell>
          <cell r="K4984">
            <v>0</v>
          </cell>
          <cell r="L4984">
            <v>0</v>
          </cell>
          <cell r="M4984">
            <v>0</v>
          </cell>
          <cell r="N4984">
            <v>0</v>
          </cell>
          <cell r="O4984">
            <v>0</v>
          </cell>
          <cell r="P4984">
            <v>0</v>
          </cell>
          <cell r="Q4984">
            <v>0</v>
          </cell>
          <cell r="T4984">
            <v>0</v>
          </cell>
        </row>
        <row r="4985">
          <cell r="C4985">
            <v>0</v>
          </cell>
          <cell r="D4985">
            <v>0</v>
          </cell>
          <cell r="E4985">
            <v>0</v>
          </cell>
          <cell r="F4985">
            <v>0</v>
          </cell>
          <cell r="G4985">
            <v>0</v>
          </cell>
          <cell r="H4985">
            <v>0</v>
          </cell>
          <cell r="I4985">
            <v>0</v>
          </cell>
          <cell r="J4985">
            <v>0</v>
          </cell>
          <cell r="K4985">
            <v>0</v>
          </cell>
          <cell r="L4985">
            <v>0</v>
          </cell>
          <cell r="M4985">
            <v>0</v>
          </cell>
          <cell r="N4985">
            <v>0</v>
          </cell>
          <cell r="O4985">
            <v>0</v>
          </cell>
          <cell r="P4985">
            <v>0</v>
          </cell>
          <cell r="Q4985">
            <v>0</v>
          </cell>
          <cell r="T4985">
            <v>0</v>
          </cell>
        </row>
        <row r="4986">
          <cell r="C4986" t="str">
            <v>MATERIAL</v>
          </cell>
          <cell r="D4986">
            <v>0</v>
          </cell>
          <cell r="E4986">
            <v>0</v>
          </cell>
          <cell r="F4986">
            <v>0</v>
          </cell>
          <cell r="G4986">
            <v>0</v>
          </cell>
          <cell r="H4986">
            <v>0</v>
          </cell>
          <cell r="I4986">
            <v>0</v>
          </cell>
          <cell r="J4986" t="str">
            <v>VOL. o PESO</v>
          </cell>
          <cell r="K4986" t="str">
            <v>DISTANCIA</v>
          </cell>
          <cell r="L4986" t="str">
            <v>M3 o Ton/Km</v>
          </cell>
          <cell r="M4986" t="str">
            <v>TARIFA</v>
          </cell>
          <cell r="N4986">
            <v>0</v>
          </cell>
          <cell r="O4986" t="str">
            <v>Vr. UNITARIO</v>
          </cell>
          <cell r="P4986">
            <v>0</v>
          </cell>
          <cell r="Q4986">
            <v>0</v>
          </cell>
          <cell r="T4986">
            <v>0</v>
          </cell>
        </row>
        <row r="4987">
          <cell r="C4987" t="str">
            <v>Transporte de materiales 2</v>
          </cell>
          <cell r="D4987">
            <v>0</v>
          </cell>
          <cell r="E4987">
            <v>0</v>
          </cell>
          <cell r="F4987">
            <v>0</v>
          </cell>
          <cell r="G4987">
            <v>0</v>
          </cell>
          <cell r="H4987">
            <v>0</v>
          </cell>
          <cell r="I4987">
            <v>0</v>
          </cell>
          <cell r="J4987" t="str">
            <v>tkm</v>
          </cell>
          <cell r="K4987">
            <v>100</v>
          </cell>
          <cell r="L4987">
            <v>0.1</v>
          </cell>
          <cell r="M4987">
            <v>1350</v>
          </cell>
          <cell r="N4987">
            <v>0</v>
          </cell>
          <cell r="O4987">
            <v>13500</v>
          </cell>
          <cell r="P4987">
            <v>0</v>
          </cell>
          <cell r="Q4987">
            <v>0</v>
          </cell>
          <cell r="R4987">
            <v>36.799999999999997</v>
          </cell>
          <cell r="T4987" t="str">
            <v>Transporte de materiales 2</v>
          </cell>
        </row>
        <row r="4988">
          <cell r="C4988">
            <v>0</v>
          </cell>
          <cell r="D4988">
            <v>0</v>
          </cell>
          <cell r="E4988">
            <v>0</v>
          </cell>
          <cell r="F4988">
            <v>0</v>
          </cell>
          <cell r="G4988">
            <v>0</v>
          </cell>
          <cell r="H4988">
            <v>0</v>
          </cell>
          <cell r="I4988">
            <v>0</v>
          </cell>
          <cell r="J4988" t="str">
            <v/>
          </cell>
          <cell r="K4988">
            <v>0</v>
          </cell>
          <cell r="L4988">
            <v>0</v>
          </cell>
          <cell r="M4988">
            <v>0</v>
          </cell>
          <cell r="N4988">
            <v>0</v>
          </cell>
          <cell r="O4988">
            <v>0</v>
          </cell>
          <cell r="P4988">
            <v>0</v>
          </cell>
          <cell r="Q4988">
            <v>0</v>
          </cell>
          <cell r="R4988">
            <v>0</v>
          </cell>
          <cell r="T4988">
            <v>0</v>
          </cell>
        </row>
        <row r="4989">
          <cell r="C4989">
            <v>0</v>
          </cell>
          <cell r="D4989">
            <v>0</v>
          </cell>
          <cell r="E4989">
            <v>0</v>
          </cell>
          <cell r="F4989">
            <v>0</v>
          </cell>
          <cell r="G4989">
            <v>0</v>
          </cell>
          <cell r="H4989">
            <v>0</v>
          </cell>
          <cell r="I4989">
            <v>0</v>
          </cell>
          <cell r="J4989" t="str">
            <v/>
          </cell>
          <cell r="K4989">
            <v>0</v>
          </cell>
          <cell r="L4989">
            <v>0</v>
          </cell>
          <cell r="M4989">
            <v>0</v>
          </cell>
          <cell r="N4989">
            <v>0</v>
          </cell>
          <cell r="O4989">
            <v>0</v>
          </cell>
          <cell r="P4989">
            <v>0</v>
          </cell>
          <cell r="Q4989">
            <v>0</v>
          </cell>
          <cell r="R4989">
            <v>0</v>
          </cell>
          <cell r="T4989">
            <v>0</v>
          </cell>
        </row>
        <row r="4990">
          <cell r="C4990">
            <v>0</v>
          </cell>
          <cell r="D4990">
            <v>0</v>
          </cell>
          <cell r="E4990">
            <v>0</v>
          </cell>
          <cell r="F4990">
            <v>0</v>
          </cell>
          <cell r="G4990">
            <v>0</v>
          </cell>
          <cell r="H4990">
            <v>0</v>
          </cell>
          <cell r="I4990">
            <v>0</v>
          </cell>
          <cell r="J4990">
            <v>0</v>
          </cell>
          <cell r="K4990">
            <v>0</v>
          </cell>
          <cell r="L4990">
            <v>2.8199999999999999E-2</v>
          </cell>
          <cell r="M4990" t="str">
            <v>SUBTOTAL $</v>
          </cell>
          <cell r="N4990">
            <v>0</v>
          </cell>
          <cell r="O4990">
            <v>13500</v>
          </cell>
          <cell r="P4990">
            <v>0</v>
          </cell>
          <cell r="Q4990">
            <v>0</v>
          </cell>
          <cell r="T4990">
            <v>0</v>
          </cell>
        </row>
        <row r="4991">
          <cell r="C4991" t="str">
            <v>IV. MANO DE OBRA</v>
          </cell>
          <cell r="D4991">
            <v>0</v>
          </cell>
          <cell r="E4991">
            <v>0</v>
          </cell>
          <cell r="F4991">
            <v>0</v>
          </cell>
          <cell r="G4991">
            <v>0</v>
          </cell>
          <cell r="H4991">
            <v>0</v>
          </cell>
          <cell r="I4991">
            <v>0</v>
          </cell>
          <cell r="J4991">
            <v>0</v>
          </cell>
          <cell r="K4991">
            <v>0</v>
          </cell>
          <cell r="L4991">
            <v>0</v>
          </cell>
          <cell r="M4991">
            <v>0</v>
          </cell>
          <cell r="N4991">
            <v>0</v>
          </cell>
          <cell r="O4991">
            <v>0</v>
          </cell>
          <cell r="P4991">
            <v>0</v>
          </cell>
          <cell r="Q4991">
            <v>0</v>
          </cell>
          <cell r="T4991">
            <v>0</v>
          </cell>
        </row>
        <row r="4992">
          <cell r="C4992">
            <v>0</v>
          </cell>
          <cell r="D4992">
            <v>0</v>
          </cell>
          <cell r="E4992">
            <v>0</v>
          </cell>
          <cell r="F4992">
            <v>0</v>
          </cell>
          <cell r="G4992">
            <v>0</v>
          </cell>
          <cell r="H4992">
            <v>0</v>
          </cell>
          <cell r="I4992">
            <v>0</v>
          </cell>
          <cell r="J4992">
            <v>0</v>
          </cell>
          <cell r="K4992">
            <v>0</v>
          </cell>
          <cell r="L4992">
            <v>0</v>
          </cell>
          <cell r="M4992">
            <v>0</v>
          </cell>
          <cell r="N4992">
            <v>0</v>
          </cell>
          <cell r="O4992">
            <v>0</v>
          </cell>
          <cell r="P4992">
            <v>0</v>
          </cell>
          <cell r="Q4992">
            <v>0</v>
          </cell>
          <cell r="T4992">
            <v>0</v>
          </cell>
        </row>
        <row r="4993">
          <cell r="C4993" t="str">
            <v>TRABAJADOR</v>
          </cell>
          <cell r="D4993">
            <v>0</v>
          </cell>
          <cell r="E4993">
            <v>0</v>
          </cell>
          <cell r="F4993">
            <v>0</v>
          </cell>
          <cell r="G4993">
            <v>0</v>
          </cell>
          <cell r="H4993">
            <v>0</v>
          </cell>
          <cell r="I4993" t="str">
            <v>CANTIDAD</v>
          </cell>
          <cell r="J4993" t="str">
            <v>JORNAL</v>
          </cell>
          <cell r="K4993" t="str">
            <v>PRESTACIONES</v>
          </cell>
          <cell r="L4993" t="str">
            <v>JORNAL TOTAL</v>
          </cell>
          <cell r="M4993" t="str">
            <v>RENDIMIENTO</v>
          </cell>
          <cell r="N4993">
            <v>0</v>
          </cell>
          <cell r="O4993" t="str">
            <v>Vr. UNITARIO</v>
          </cell>
          <cell r="P4993">
            <v>0</v>
          </cell>
          <cell r="Q4993">
            <v>0</v>
          </cell>
          <cell r="R4993">
            <v>0</v>
          </cell>
          <cell r="T4993">
            <v>0</v>
          </cell>
        </row>
        <row r="4994">
          <cell r="C4994" t="str">
            <v>Oficial</v>
          </cell>
          <cell r="D4994">
            <v>0</v>
          </cell>
          <cell r="E4994">
            <v>0</v>
          </cell>
          <cell r="F4994">
            <v>0</v>
          </cell>
          <cell r="G4994">
            <v>0</v>
          </cell>
          <cell r="H4994">
            <v>0</v>
          </cell>
          <cell r="I4994">
            <v>1</v>
          </cell>
          <cell r="J4994">
            <v>88160</v>
          </cell>
          <cell r="K4994">
            <v>1.6933</v>
          </cell>
          <cell r="L4994">
            <v>149281</v>
          </cell>
          <cell r="M4994">
            <v>8</v>
          </cell>
          <cell r="N4994">
            <v>0</v>
          </cell>
          <cell r="O4994">
            <v>18660</v>
          </cell>
          <cell r="P4994">
            <v>0</v>
          </cell>
          <cell r="Q4994">
            <v>0</v>
          </cell>
          <cell r="R4994">
            <v>0.46</v>
          </cell>
          <cell r="T4994" t="str">
            <v>Oficial</v>
          </cell>
        </row>
        <row r="4995">
          <cell r="C4995" t="str">
            <v>Ayudante Entendido</v>
          </cell>
          <cell r="D4995">
            <v>0</v>
          </cell>
          <cell r="E4995">
            <v>0</v>
          </cell>
          <cell r="F4995">
            <v>0</v>
          </cell>
          <cell r="G4995">
            <v>0</v>
          </cell>
          <cell r="H4995">
            <v>0</v>
          </cell>
          <cell r="I4995">
            <v>1</v>
          </cell>
          <cell r="J4995">
            <v>60367</v>
          </cell>
          <cell r="K4995">
            <v>1.7181</v>
          </cell>
          <cell r="L4995">
            <v>103717</v>
          </cell>
          <cell r="M4995">
            <v>8</v>
          </cell>
          <cell r="N4995">
            <v>0</v>
          </cell>
          <cell r="O4995">
            <v>12965</v>
          </cell>
          <cell r="P4995">
            <v>0</v>
          </cell>
          <cell r="Q4995">
            <v>0</v>
          </cell>
          <cell r="R4995">
            <v>0.46</v>
          </cell>
          <cell r="T4995" t="str">
            <v>Ayudante Entendido</v>
          </cell>
        </row>
        <row r="4996">
          <cell r="C4996">
            <v>0</v>
          </cell>
          <cell r="D4996">
            <v>0</v>
          </cell>
          <cell r="E4996">
            <v>0</v>
          </cell>
          <cell r="F4996">
            <v>0</v>
          </cell>
          <cell r="G4996">
            <v>0</v>
          </cell>
          <cell r="H4996">
            <v>0</v>
          </cell>
          <cell r="I4996">
            <v>0</v>
          </cell>
          <cell r="J4996">
            <v>0</v>
          </cell>
          <cell r="K4996">
            <v>0</v>
          </cell>
          <cell r="L4996">
            <v>0</v>
          </cell>
          <cell r="M4996">
            <v>0</v>
          </cell>
          <cell r="N4996">
            <v>0</v>
          </cell>
          <cell r="O4996">
            <v>0</v>
          </cell>
          <cell r="P4996">
            <v>0</v>
          </cell>
          <cell r="Q4996">
            <v>0</v>
          </cell>
          <cell r="R4996">
            <v>0</v>
          </cell>
          <cell r="T4996">
            <v>0</v>
          </cell>
        </row>
        <row r="4997">
          <cell r="C4997">
            <v>0</v>
          </cell>
          <cell r="D4997">
            <v>0</v>
          </cell>
          <cell r="E4997">
            <v>0</v>
          </cell>
          <cell r="F4997">
            <v>0</v>
          </cell>
          <cell r="G4997">
            <v>0</v>
          </cell>
          <cell r="H4997">
            <v>0</v>
          </cell>
          <cell r="I4997">
            <v>0</v>
          </cell>
          <cell r="J4997">
            <v>0</v>
          </cell>
          <cell r="K4997">
            <v>0</v>
          </cell>
          <cell r="L4997">
            <v>6.6000000000000003E-2</v>
          </cell>
          <cell r="M4997" t="str">
            <v>SUBTOTAL $</v>
          </cell>
          <cell r="N4997">
            <v>0</v>
          </cell>
          <cell r="O4997">
            <v>31625</v>
          </cell>
          <cell r="P4997">
            <v>0</v>
          </cell>
          <cell r="Q4997">
            <v>0</v>
          </cell>
          <cell r="T4997">
            <v>0</v>
          </cell>
        </row>
        <row r="4998">
          <cell r="C4998">
            <v>0</v>
          </cell>
          <cell r="D4998">
            <v>0</v>
          </cell>
          <cell r="E4998">
            <v>0</v>
          </cell>
          <cell r="F4998">
            <v>0</v>
          </cell>
          <cell r="G4998">
            <v>0</v>
          </cell>
          <cell r="H4998">
            <v>0</v>
          </cell>
          <cell r="I4998">
            <v>0</v>
          </cell>
          <cell r="J4998">
            <v>0</v>
          </cell>
          <cell r="K4998">
            <v>0</v>
          </cell>
          <cell r="L4998">
            <v>0</v>
          </cell>
          <cell r="M4998">
            <v>0</v>
          </cell>
          <cell r="N4998">
            <v>0</v>
          </cell>
          <cell r="O4998">
            <v>0</v>
          </cell>
          <cell r="P4998">
            <v>0</v>
          </cell>
          <cell r="Q4998">
            <v>0</v>
          </cell>
        </row>
        <row r="4999">
          <cell r="C4999" t="str">
            <v>TOTAL COSTO DIRECTO $</v>
          </cell>
          <cell r="D4999">
            <v>0</v>
          </cell>
          <cell r="E4999">
            <v>0</v>
          </cell>
          <cell r="F4999">
            <v>0</v>
          </cell>
          <cell r="G4999">
            <v>0</v>
          </cell>
          <cell r="H4999">
            <v>0</v>
          </cell>
          <cell r="I4999">
            <v>0</v>
          </cell>
          <cell r="J4999">
            <v>0</v>
          </cell>
          <cell r="K4999">
            <v>0</v>
          </cell>
          <cell r="L4999">
            <v>0</v>
          </cell>
          <cell r="M4999">
            <v>0</v>
          </cell>
          <cell r="N4999">
            <v>0</v>
          </cell>
          <cell r="O4999">
            <v>479402</v>
          </cell>
          <cell r="P4999">
            <v>0</v>
          </cell>
          <cell r="Q4999">
            <v>0</v>
          </cell>
        </row>
        <row r="5000">
          <cell r="C5000" t="str">
            <v>V. COSTOS INDIRECTOS</v>
          </cell>
          <cell r="D5000">
            <v>0</v>
          </cell>
          <cell r="E5000">
            <v>0</v>
          </cell>
          <cell r="F5000">
            <v>0</v>
          </cell>
          <cell r="G5000">
            <v>0</v>
          </cell>
          <cell r="H5000">
            <v>0</v>
          </cell>
          <cell r="I5000">
            <v>0</v>
          </cell>
          <cell r="J5000">
            <v>0</v>
          </cell>
          <cell r="K5000">
            <v>0</v>
          </cell>
          <cell r="L5000">
            <v>0</v>
          </cell>
          <cell r="M5000">
            <v>0</v>
          </cell>
          <cell r="N5000">
            <v>0</v>
          </cell>
          <cell r="O5000">
            <v>0</v>
          </cell>
          <cell r="P5000">
            <v>0</v>
          </cell>
          <cell r="Q5000">
            <v>0</v>
          </cell>
        </row>
        <row r="5001">
          <cell r="C5001">
            <v>0</v>
          </cell>
          <cell r="D5001">
            <v>0</v>
          </cell>
          <cell r="E5001">
            <v>0</v>
          </cell>
          <cell r="F5001">
            <v>0</v>
          </cell>
          <cell r="G5001">
            <v>0</v>
          </cell>
          <cell r="H5001">
            <v>0</v>
          </cell>
          <cell r="I5001">
            <v>0</v>
          </cell>
          <cell r="J5001">
            <v>0</v>
          </cell>
          <cell r="K5001">
            <v>0</v>
          </cell>
          <cell r="L5001">
            <v>0</v>
          </cell>
          <cell r="M5001">
            <v>0</v>
          </cell>
          <cell r="N5001">
            <v>0</v>
          </cell>
          <cell r="O5001">
            <v>0</v>
          </cell>
          <cell r="P5001">
            <v>0</v>
          </cell>
          <cell r="Q5001">
            <v>0</v>
          </cell>
        </row>
        <row r="5002">
          <cell r="C5002" t="str">
            <v>Descripción</v>
          </cell>
          <cell r="D5002">
            <v>0</v>
          </cell>
          <cell r="E5002">
            <v>0</v>
          </cell>
          <cell r="F5002">
            <v>0</v>
          </cell>
          <cell r="G5002">
            <v>0</v>
          </cell>
          <cell r="H5002">
            <v>0</v>
          </cell>
          <cell r="I5002">
            <v>0</v>
          </cell>
          <cell r="J5002">
            <v>0</v>
          </cell>
          <cell r="K5002">
            <v>0</v>
          </cell>
          <cell r="L5002" t="str">
            <v>Porcentaje</v>
          </cell>
          <cell r="M5002" t="str">
            <v>Valor Total</v>
          </cell>
          <cell r="N5002">
            <v>0</v>
          </cell>
          <cell r="O5002">
            <v>0</v>
          </cell>
          <cell r="P5002">
            <v>0</v>
          </cell>
          <cell r="Q5002">
            <v>0</v>
          </cell>
        </row>
        <row r="5003">
          <cell r="C5003" t="str">
            <v>ADMINISTRACION</v>
          </cell>
          <cell r="D5003">
            <v>0</v>
          </cell>
          <cell r="E5003">
            <v>0</v>
          </cell>
          <cell r="F5003">
            <v>0</v>
          </cell>
          <cell r="G5003">
            <v>0</v>
          </cell>
          <cell r="H5003">
            <v>0</v>
          </cell>
          <cell r="I5003">
            <v>0</v>
          </cell>
          <cell r="J5003">
            <v>0</v>
          </cell>
          <cell r="K5003">
            <v>0</v>
          </cell>
          <cell r="L5003">
            <v>0.23930000000000001</v>
          </cell>
          <cell r="M5003">
            <v>114721</v>
          </cell>
          <cell r="N5003">
            <v>0</v>
          </cell>
          <cell r="O5003">
            <v>0</v>
          </cell>
          <cell r="P5003">
            <v>0</v>
          </cell>
          <cell r="Q5003">
            <v>0</v>
          </cell>
        </row>
        <row r="5004">
          <cell r="C5004" t="str">
            <v xml:space="preserve">IMPREVISTOS </v>
          </cell>
          <cell r="D5004">
            <v>0</v>
          </cell>
          <cell r="E5004">
            <v>0</v>
          </cell>
          <cell r="F5004">
            <v>0</v>
          </cell>
          <cell r="G5004">
            <v>0</v>
          </cell>
          <cell r="H5004">
            <v>0</v>
          </cell>
          <cell r="I5004">
            <v>0</v>
          </cell>
          <cell r="J5004">
            <v>0</v>
          </cell>
          <cell r="K5004">
            <v>0</v>
          </cell>
          <cell r="L5004">
            <v>0</v>
          </cell>
          <cell r="M5004">
            <v>0</v>
          </cell>
          <cell r="N5004">
            <v>0</v>
          </cell>
          <cell r="O5004">
            <v>0</v>
          </cell>
          <cell r="P5004">
            <v>0</v>
          </cell>
          <cell r="Q5004">
            <v>0</v>
          </cell>
        </row>
        <row r="5005">
          <cell r="C5005" t="str">
            <v>UTILIDAD</v>
          </cell>
          <cell r="D5005">
            <v>0</v>
          </cell>
          <cell r="E5005">
            <v>0</v>
          </cell>
          <cell r="F5005">
            <v>0</v>
          </cell>
          <cell r="G5005">
            <v>0</v>
          </cell>
          <cell r="H5005">
            <v>0</v>
          </cell>
          <cell r="I5005">
            <v>0</v>
          </cell>
          <cell r="J5005">
            <v>0</v>
          </cell>
          <cell r="K5005">
            <v>0</v>
          </cell>
          <cell r="L5005">
            <v>0.05</v>
          </cell>
          <cell r="M5005">
            <v>23970</v>
          </cell>
          <cell r="N5005">
            <v>0</v>
          </cell>
          <cell r="O5005">
            <v>0</v>
          </cell>
          <cell r="P5005">
            <v>0</v>
          </cell>
          <cell r="Q5005">
            <v>0</v>
          </cell>
        </row>
        <row r="5006">
          <cell r="C5006" t="str">
            <v>SUBTOTAL $</v>
          </cell>
          <cell r="D5006">
            <v>0</v>
          </cell>
          <cell r="E5006">
            <v>0</v>
          </cell>
          <cell r="F5006">
            <v>0</v>
          </cell>
          <cell r="G5006">
            <v>0</v>
          </cell>
          <cell r="H5006">
            <v>0</v>
          </cell>
          <cell r="I5006">
            <v>0</v>
          </cell>
          <cell r="J5006">
            <v>0</v>
          </cell>
          <cell r="K5006">
            <v>0</v>
          </cell>
          <cell r="L5006">
            <v>0</v>
          </cell>
          <cell r="M5006">
            <v>0</v>
          </cell>
          <cell r="N5006">
            <v>0</v>
          </cell>
          <cell r="O5006">
            <v>138691</v>
          </cell>
          <cell r="P5006">
            <v>0</v>
          </cell>
          <cell r="Q5006">
            <v>0</v>
          </cell>
        </row>
        <row r="5007">
          <cell r="C5007">
            <v>0</v>
          </cell>
          <cell r="D5007">
            <v>0</v>
          </cell>
          <cell r="E5007">
            <v>0</v>
          </cell>
          <cell r="F5007">
            <v>0</v>
          </cell>
          <cell r="G5007">
            <v>0</v>
          </cell>
          <cell r="H5007">
            <v>0</v>
          </cell>
          <cell r="I5007">
            <v>0</v>
          </cell>
          <cell r="J5007">
            <v>0</v>
          </cell>
          <cell r="K5007">
            <v>0</v>
          </cell>
          <cell r="L5007">
            <v>0</v>
          </cell>
          <cell r="M5007">
            <v>0</v>
          </cell>
          <cell r="N5007">
            <v>0</v>
          </cell>
          <cell r="O5007">
            <v>0</v>
          </cell>
          <cell r="P5007">
            <v>0</v>
          </cell>
          <cell r="Q5007">
            <v>0</v>
          </cell>
        </row>
        <row r="5008">
          <cell r="C5008" t="str">
            <v>Precio Unitario Total Aproximado al peso $</v>
          </cell>
          <cell r="D5008">
            <v>0</v>
          </cell>
          <cell r="E5008">
            <v>0</v>
          </cell>
          <cell r="F5008">
            <v>0</v>
          </cell>
          <cell r="G5008">
            <v>0</v>
          </cell>
          <cell r="H5008">
            <v>0</v>
          </cell>
          <cell r="I5008">
            <v>0</v>
          </cell>
          <cell r="J5008">
            <v>0</v>
          </cell>
          <cell r="K5008">
            <v>0</v>
          </cell>
          <cell r="L5008">
            <v>0</v>
          </cell>
          <cell r="M5008">
            <v>0</v>
          </cell>
          <cell r="N5008">
            <v>0</v>
          </cell>
          <cell r="O5008">
            <v>618093</v>
          </cell>
          <cell r="P5008">
            <v>0</v>
          </cell>
          <cell r="Q5008">
            <v>0</v>
          </cell>
        </row>
        <row r="5009">
          <cell r="C5009">
            <v>0</v>
          </cell>
          <cell r="D5009">
            <v>0</v>
          </cell>
          <cell r="E5009">
            <v>0</v>
          </cell>
          <cell r="F5009">
            <v>0</v>
          </cell>
          <cell r="G5009">
            <v>0</v>
          </cell>
          <cell r="H5009">
            <v>0</v>
          </cell>
          <cell r="I5009">
            <v>0</v>
          </cell>
          <cell r="J5009">
            <v>0</v>
          </cell>
          <cell r="K5009">
            <v>0</v>
          </cell>
          <cell r="L5009">
            <v>0</v>
          </cell>
          <cell r="M5009">
            <v>0</v>
          </cell>
          <cell r="N5009">
            <v>0</v>
          </cell>
          <cell r="O5009">
            <v>0</v>
          </cell>
          <cell r="P5009">
            <v>0</v>
          </cell>
          <cell r="Q5009">
            <v>0</v>
          </cell>
        </row>
        <row r="5010">
          <cell r="C5010">
            <v>0</v>
          </cell>
          <cell r="D5010">
            <v>0</v>
          </cell>
          <cell r="E5010">
            <v>0</v>
          </cell>
          <cell r="F5010">
            <v>0</v>
          </cell>
          <cell r="G5010">
            <v>0</v>
          </cell>
          <cell r="H5010">
            <v>0</v>
          </cell>
          <cell r="I5010">
            <v>0</v>
          </cell>
          <cell r="J5010">
            <v>0</v>
          </cell>
          <cell r="K5010">
            <v>0</v>
          </cell>
          <cell r="L5010">
            <v>0</v>
          </cell>
          <cell r="M5010">
            <v>0</v>
          </cell>
          <cell r="N5010">
            <v>0</v>
          </cell>
          <cell r="O5010">
            <v>0</v>
          </cell>
          <cell r="P5010">
            <v>0</v>
          </cell>
          <cell r="Q5010">
            <v>0</v>
          </cell>
        </row>
        <row r="5011">
          <cell r="C5011">
            <v>0</v>
          </cell>
          <cell r="D5011">
            <v>0</v>
          </cell>
          <cell r="E5011">
            <v>0</v>
          </cell>
          <cell r="F5011">
            <v>0</v>
          </cell>
          <cell r="G5011">
            <v>0</v>
          </cell>
          <cell r="H5011" t="str">
            <v>Firma</v>
          </cell>
          <cell r="I5011">
            <v>0</v>
          </cell>
          <cell r="J5011">
            <v>0</v>
          </cell>
          <cell r="K5011">
            <v>0</v>
          </cell>
          <cell r="L5011">
            <v>0</v>
          </cell>
          <cell r="M5011">
            <v>0</v>
          </cell>
          <cell r="N5011">
            <v>0</v>
          </cell>
          <cell r="O5011">
            <v>0</v>
          </cell>
          <cell r="P5011">
            <v>0</v>
          </cell>
          <cell r="Q5011">
            <v>0</v>
          </cell>
        </row>
        <row r="5012">
          <cell r="C5012">
            <v>0</v>
          </cell>
          <cell r="D5012">
            <v>0</v>
          </cell>
          <cell r="E5012">
            <v>0</v>
          </cell>
          <cell r="F5012">
            <v>0</v>
          </cell>
          <cell r="G5012">
            <v>0</v>
          </cell>
          <cell r="H5012" t="str">
            <v>Nombre:</v>
          </cell>
          <cell r="I5012">
            <v>0</v>
          </cell>
          <cell r="J5012">
            <v>0</v>
          </cell>
          <cell r="K5012">
            <v>0</v>
          </cell>
          <cell r="L5012">
            <v>0</v>
          </cell>
          <cell r="M5012">
            <v>0</v>
          </cell>
          <cell r="N5012">
            <v>0</v>
          </cell>
          <cell r="O5012">
            <v>0</v>
          </cell>
          <cell r="P5012">
            <v>0</v>
          </cell>
          <cell r="Q5012">
            <v>0</v>
          </cell>
        </row>
        <row r="5013">
          <cell r="C5013">
            <v>0</v>
          </cell>
          <cell r="D5013">
            <v>0</v>
          </cell>
          <cell r="E5013">
            <v>0</v>
          </cell>
          <cell r="F5013">
            <v>0</v>
          </cell>
          <cell r="G5013">
            <v>0</v>
          </cell>
          <cell r="H5013" t="str">
            <v>Representante Legal del Contratista o su Apoderado</v>
          </cell>
          <cell r="I5013">
            <v>0</v>
          </cell>
          <cell r="J5013">
            <v>0</v>
          </cell>
          <cell r="K5013">
            <v>0</v>
          </cell>
          <cell r="L5013">
            <v>0</v>
          </cell>
          <cell r="M5013">
            <v>0</v>
          </cell>
          <cell r="N5013">
            <v>0</v>
          </cell>
          <cell r="O5013">
            <v>0</v>
          </cell>
          <cell r="P5013">
            <v>0</v>
          </cell>
          <cell r="Q5013">
            <v>0</v>
          </cell>
        </row>
        <row r="5014">
          <cell r="C5014">
            <v>0</v>
          </cell>
          <cell r="D5014">
            <v>0</v>
          </cell>
          <cell r="E5014">
            <v>0</v>
          </cell>
          <cell r="F5014">
            <v>0</v>
          </cell>
          <cell r="G5014">
            <v>0</v>
          </cell>
          <cell r="H5014" t="str">
            <v>Matricula No. :</v>
          </cell>
          <cell r="I5014">
            <v>0</v>
          </cell>
          <cell r="J5014">
            <v>0</v>
          </cell>
          <cell r="K5014">
            <v>0</v>
          </cell>
          <cell r="L5014">
            <v>0</v>
          </cell>
          <cell r="M5014">
            <v>0</v>
          </cell>
          <cell r="N5014">
            <v>0</v>
          </cell>
          <cell r="O5014">
            <v>0</v>
          </cell>
          <cell r="P5014">
            <v>0</v>
          </cell>
          <cell r="Q5014">
            <v>0</v>
          </cell>
        </row>
        <row r="5015">
          <cell r="C5015">
            <v>0</v>
          </cell>
          <cell r="D5015">
            <v>0</v>
          </cell>
          <cell r="E5015">
            <v>0</v>
          </cell>
          <cell r="F5015">
            <v>0</v>
          </cell>
          <cell r="G5015">
            <v>0</v>
          </cell>
          <cell r="H5015" t="str">
            <v xml:space="preserve"> </v>
          </cell>
          <cell r="I5015">
            <v>0</v>
          </cell>
          <cell r="J5015">
            <v>0</v>
          </cell>
          <cell r="K5015">
            <v>0</v>
          </cell>
          <cell r="L5015">
            <v>0</v>
          </cell>
          <cell r="M5015">
            <v>0</v>
          </cell>
          <cell r="N5015">
            <v>0</v>
          </cell>
          <cell r="O5015">
            <v>0</v>
          </cell>
          <cell r="P5015">
            <v>0</v>
          </cell>
          <cell r="Q5015">
            <v>0</v>
          </cell>
        </row>
        <row r="5016">
          <cell r="C5016" t="str">
            <v>OBSERVACIONES INTERVENTORÍA</v>
          </cell>
          <cell r="D5016">
            <v>0</v>
          </cell>
          <cell r="E5016">
            <v>0</v>
          </cell>
          <cell r="F5016">
            <v>0</v>
          </cell>
          <cell r="G5016">
            <v>0</v>
          </cell>
          <cell r="H5016">
            <v>0</v>
          </cell>
          <cell r="I5016">
            <v>0</v>
          </cell>
          <cell r="J5016">
            <v>0</v>
          </cell>
          <cell r="K5016">
            <v>0</v>
          </cell>
          <cell r="L5016">
            <v>0</v>
          </cell>
          <cell r="M5016">
            <v>0</v>
          </cell>
          <cell r="N5016">
            <v>0</v>
          </cell>
          <cell r="O5016">
            <v>0</v>
          </cell>
          <cell r="P5016">
            <v>0</v>
          </cell>
          <cell r="Q5016">
            <v>0</v>
          </cell>
        </row>
        <row r="5017">
          <cell r="C5017">
            <v>0</v>
          </cell>
          <cell r="D5017">
            <v>0</v>
          </cell>
          <cell r="E5017">
            <v>0</v>
          </cell>
          <cell r="F5017">
            <v>0</v>
          </cell>
          <cell r="G5017">
            <v>0</v>
          </cell>
          <cell r="H5017">
            <v>0</v>
          </cell>
          <cell r="I5017">
            <v>0</v>
          </cell>
          <cell r="J5017">
            <v>0</v>
          </cell>
          <cell r="K5017">
            <v>0</v>
          </cell>
          <cell r="L5017">
            <v>0</v>
          </cell>
          <cell r="M5017">
            <v>0</v>
          </cell>
          <cell r="N5017">
            <v>0</v>
          </cell>
          <cell r="O5017">
            <v>0</v>
          </cell>
          <cell r="P5017">
            <v>0</v>
          </cell>
          <cell r="Q5017">
            <v>0</v>
          </cell>
        </row>
        <row r="5018">
          <cell r="C5018">
            <v>0</v>
          </cell>
          <cell r="D5018">
            <v>0</v>
          </cell>
          <cell r="E5018">
            <v>0</v>
          </cell>
          <cell r="F5018">
            <v>0</v>
          </cell>
          <cell r="G5018">
            <v>0</v>
          </cell>
          <cell r="H5018">
            <v>0</v>
          </cell>
          <cell r="I5018">
            <v>0</v>
          </cell>
          <cell r="J5018">
            <v>0</v>
          </cell>
          <cell r="K5018">
            <v>0</v>
          </cell>
          <cell r="L5018">
            <v>0</v>
          </cell>
          <cell r="M5018">
            <v>0</v>
          </cell>
          <cell r="N5018">
            <v>0</v>
          </cell>
          <cell r="O5018">
            <v>0</v>
          </cell>
          <cell r="P5018">
            <v>0</v>
          </cell>
          <cell r="Q5018">
            <v>0</v>
          </cell>
        </row>
        <row r="5019">
          <cell r="C5019">
            <v>0</v>
          </cell>
          <cell r="D5019">
            <v>0</v>
          </cell>
          <cell r="E5019">
            <v>0</v>
          </cell>
          <cell r="F5019">
            <v>0</v>
          </cell>
          <cell r="G5019">
            <v>0</v>
          </cell>
          <cell r="H5019">
            <v>0</v>
          </cell>
          <cell r="I5019">
            <v>0</v>
          </cell>
          <cell r="J5019">
            <v>0</v>
          </cell>
          <cell r="K5019">
            <v>0</v>
          </cell>
          <cell r="L5019">
            <v>0</v>
          </cell>
          <cell r="M5019">
            <v>0</v>
          </cell>
          <cell r="N5019">
            <v>0</v>
          </cell>
          <cell r="O5019">
            <v>0</v>
          </cell>
          <cell r="P5019">
            <v>0</v>
          </cell>
          <cell r="Q5019">
            <v>0</v>
          </cell>
        </row>
        <row r="5020">
          <cell r="C5020" t="str">
            <v>APROBACIÓN POR INTERVENTORÍA</v>
          </cell>
          <cell r="D5020">
            <v>0</v>
          </cell>
          <cell r="E5020">
            <v>0</v>
          </cell>
          <cell r="F5020">
            <v>0</v>
          </cell>
          <cell r="G5020">
            <v>0</v>
          </cell>
          <cell r="H5020">
            <v>0</v>
          </cell>
          <cell r="I5020">
            <v>0</v>
          </cell>
          <cell r="J5020">
            <v>0</v>
          </cell>
          <cell r="K5020">
            <v>0</v>
          </cell>
          <cell r="L5020">
            <v>0</v>
          </cell>
          <cell r="M5020">
            <v>0</v>
          </cell>
          <cell r="N5020">
            <v>0</v>
          </cell>
          <cell r="O5020">
            <v>0</v>
          </cell>
          <cell r="P5020">
            <v>0</v>
          </cell>
          <cell r="Q5020">
            <v>0</v>
          </cell>
        </row>
        <row r="5021">
          <cell r="C5021"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5021">
            <v>0</v>
          </cell>
          <cell r="E5021">
            <v>0</v>
          </cell>
          <cell r="F5021">
            <v>0</v>
          </cell>
          <cell r="G5021">
            <v>0</v>
          </cell>
          <cell r="H5021">
            <v>0</v>
          </cell>
          <cell r="I5021">
            <v>0</v>
          </cell>
          <cell r="J5021">
            <v>0</v>
          </cell>
          <cell r="K5021">
            <v>0</v>
          </cell>
          <cell r="L5021">
            <v>0</v>
          </cell>
          <cell r="M5021">
            <v>0</v>
          </cell>
          <cell r="N5021">
            <v>0</v>
          </cell>
          <cell r="O5021">
            <v>0</v>
          </cell>
          <cell r="P5021">
            <v>0</v>
          </cell>
          <cell r="Q5021">
            <v>0</v>
          </cell>
        </row>
        <row r="5022">
          <cell r="C5022">
            <v>0</v>
          </cell>
          <cell r="D5022">
            <v>0</v>
          </cell>
          <cell r="E5022">
            <v>0</v>
          </cell>
          <cell r="F5022">
            <v>0</v>
          </cell>
          <cell r="G5022">
            <v>0</v>
          </cell>
          <cell r="H5022">
            <v>0</v>
          </cell>
          <cell r="I5022">
            <v>0</v>
          </cell>
          <cell r="J5022">
            <v>0</v>
          </cell>
          <cell r="K5022">
            <v>0</v>
          </cell>
          <cell r="L5022">
            <v>0</v>
          </cell>
          <cell r="M5022">
            <v>0</v>
          </cell>
          <cell r="N5022">
            <v>0</v>
          </cell>
          <cell r="O5022">
            <v>0</v>
          </cell>
          <cell r="P5022">
            <v>0</v>
          </cell>
          <cell r="Q5022">
            <v>0</v>
          </cell>
        </row>
        <row r="5023">
          <cell r="C5023"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5023">
            <v>0</v>
          </cell>
          <cell r="E5023">
            <v>0</v>
          </cell>
          <cell r="F5023">
            <v>0</v>
          </cell>
          <cell r="G5023">
            <v>0</v>
          </cell>
          <cell r="H5023">
            <v>0</v>
          </cell>
          <cell r="I5023">
            <v>0</v>
          </cell>
          <cell r="J5023">
            <v>0</v>
          </cell>
          <cell r="K5023">
            <v>0</v>
          </cell>
          <cell r="L5023">
            <v>0</v>
          </cell>
          <cell r="M5023">
            <v>0</v>
          </cell>
          <cell r="N5023">
            <v>0</v>
          </cell>
          <cell r="O5023">
            <v>0</v>
          </cell>
          <cell r="P5023">
            <v>0</v>
          </cell>
          <cell r="Q5023">
            <v>0</v>
          </cell>
        </row>
        <row r="5024">
          <cell r="C5024">
            <v>0</v>
          </cell>
          <cell r="D5024">
            <v>0</v>
          </cell>
          <cell r="E5024">
            <v>0</v>
          </cell>
          <cell r="F5024">
            <v>0</v>
          </cell>
          <cell r="G5024">
            <v>0</v>
          </cell>
          <cell r="H5024">
            <v>0</v>
          </cell>
          <cell r="I5024">
            <v>0</v>
          </cell>
          <cell r="J5024">
            <v>0</v>
          </cell>
          <cell r="K5024">
            <v>0</v>
          </cell>
          <cell r="L5024">
            <v>0</v>
          </cell>
          <cell r="M5024">
            <v>0</v>
          </cell>
          <cell r="N5024">
            <v>0</v>
          </cell>
          <cell r="O5024">
            <v>0</v>
          </cell>
          <cell r="P5024">
            <v>0</v>
          </cell>
          <cell r="Q5024">
            <v>0</v>
          </cell>
        </row>
        <row r="5025">
          <cell r="C5025">
            <v>0</v>
          </cell>
          <cell r="D5025">
            <v>0</v>
          </cell>
          <cell r="E5025">
            <v>0</v>
          </cell>
          <cell r="F5025">
            <v>0</v>
          </cell>
          <cell r="G5025">
            <v>0</v>
          </cell>
          <cell r="H5025">
            <v>0</v>
          </cell>
          <cell r="I5025">
            <v>0</v>
          </cell>
          <cell r="J5025">
            <v>0</v>
          </cell>
          <cell r="K5025">
            <v>0</v>
          </cell>
          <cell r="L5025">
            <v>0</v>
          </cell>
          <cell r="M5025">
            <v>0</v>
          </cell>
          <cell r="N5025">
            <v>0</v>
          </cell>
          <cell r="O5025">
            <v>0</v>
          </cell>
          <cell r="P5025">
            <v>0</v>
          </cell>
          <cell r="Q5025">
            <v>0</v>
          </cell>
        </row>
        <row r="5026">
          <cell r="C5026">
            <v>0</v>
          </cell>
          <cell r="D5026">
            <v>0</v>
          </cell>
          <cell r="E5026">
            <v>0</v>
          </cell>
          <cell r="F5026">
            <v>0</v>
          </cell>
          <cell r="G5026">
            <v>0</v>
          </cell>
          <cell r="H5026" t="str">
            <v>Firma</v>
          </cell>
          <cell r="I5026">
            <v>0</v>
          </cell>
          <cell r="J5026">
            <v>0</v>
          </cell>
          <cell r="K5026">
            <v>0</v>
          </cell>
          <cell r="L5026">
            <v>0</v>
          </cell>
          <cell r="M5026">
            <v>0</v>
          </cell>
          <cell r="N5026">
            <v>0</v>
          </cell>
          <cell r="O5026">
            <v>0</v>
          </cell>
          <cell r="P5026">
            <v>0</v>
          </cell>
          <cell r="Q5026">
            <v>0</v>
          </cell>
        </row>
        <row r="5027">
          <cell r="C5027">
            <v>0</v>
          </cell>
          <cell r="D5027">
            <v>0</v>
          </cell>
          <cell r="E5027">
            <v>0</v>
          </cell>
          <cell r="F5027">
            <v>0</v>
          </cell>
          <cell r="G5027">
            <v>0</v>
          </cell>
          <cell r="H5027" t="str">
            <v>Nombre:</v>
          </cell>
          <cell r="I5027">
            <v>0</v>
          </cell>
          <cell r="J5027">
            <v>0</v>
          </cell>
          <cell r="K5027">
            <v>0</v>
          </cell>
          <cell r="L5027">
            <v>0</v>
          </cell>
          <cell r="M5027">
            <v>0</v>
          </cell>
          <cell r="N5027">
            <v>0</v>
          </cell>
          <cell r="O5027">
            <v>0</v>
          </cell>
          <cell r="P5027">
            <v>0</v>
          </cell>
          <cell r="Q5027">
            <v>0</v>
          </cell>
        </row>
        <row r="5028">
          <cell r="C5028">
            <v>0</v>
          </cell>
          <cell r="D5028">
            <v>0</v>
          </cell>
          <cell r="E5028">
            <v>0</v>
          </cell>
          <cell r="F5028">
            <v>0</v>
          </cell>
          <cell r="G5028">
            <v>0</v>
          </cell>
          <cell r="H5028" t="str">
            <v>Representante Legal del Interventor o su Apoderado</v>
          </cell>
          <cell r="I5028">
            <v>0</v>
          </cell>
          <cell r="J5028">
            <v>0</v>
          </cell>
          <cell r="K5028">
            <v>0</v>
          </cell>
          <cell r="L5028">
            <v>0</v>
          </cell>
          <cell r="M5028">
            <v>0</v>
          </cell>
          <cell r="N5028">
            <v>0</v>
          </cell>
          <cell r="O5028">
            <v>0</v>
          </cell>
          <cell r="P5028">
            <v>0</v>
          </cell>
          <cell r="Q5028">
            <v>0</v>
          </cell>
        </row>
        <row r="5029">
          <cell r="C5029">
            <v>0</v>
          </cell>
          <cell r="D5029">
            <v>0</v>
          </cell>
          <cell r="E5029">
            <v>0</v>
          </cell>
          <cell r="F5029">
            <v>0</v>
          </cell>
          <cell r="G5029">
            <v>0</v>
          </cell>
          <cell r="H5029" t="str">
            <v>Matricula No. :</v>
          </cell>
          <cell r="I5029">
            <v>0</v>
          </cell>
          <cell r="J5029">
            <v>0</v>
          </cell>
          <cell r="K5029">
            <v>0</v>
          </cell>
          <cell r="L5029">
            <v>0</v>
          </cell>
          <cell r="M5029">
            <v>0</v>
          </cell>
          <cell r="N5029">
            <v>0</v>
          </cell>
          <cell r="O5029">
            <v>0</v>
          </cell>
          <cell r="P5029">
            <v>0</v>
          </cell>
          <cell r="Q5029">
            <v>0</v>
          </cell>
        </row>
        <row r="5030">
          <cell r="C5030">
            <v>0</v>
          </cell>
          <cell r="D5030">
            <v>0</v>
          </cell>
          <cell r="E5030">
            <v>0</v>
          </cell>
          <cell r="F5030">
            <v>0</v>
          </cell>
          <cell r="G5030">
            <v>0</v>
          </cell>
          <cell r="H5030">
            <v>0</v>
          </cell>
          <cell r="I5030">
            <v>0</v>
          </cell>
          <cell r="J5030">
            <v>0</v>
          </cell>
          <cell r="K5030">
            <v>0</v>
          </cell>
          <cell r="L5030">
            <v>0</v>
          </cell>
          <cell r="M5030">
            <v>0</v>
          </cell>
          <cell r="N5030">
            <v>0</v>
          </cell>
          <cell r="O5030">
            <v>0</v>
          </cell>
          <cell r="P5030">
            <v>0</v>
          </cell>
          <cell r="Q5030">
            <v>0</v>
          </cell>
        </row>
        <row r="5031">
          <cell r="C5031">
            <v>0</v>
          </cell>
          <cell r="D5031">
            <v>0</v>
          </cell>
          <cell r="E5031">
            <v>0</v>
          </cell>
          <cell r="F5031">
            <v>0</v>
          </cell>
          <cell r="G5031">
            <v>0</v>
          </cell>
          <cell r="H5031">
            <v>0</v>
          </cell>
          <cell r="I5031">
            <v>0</v>
          </cell>
          <cell r="J5031">
            <v>0</v>
          </cell>
          <cell r="K5031">
            <v>0</v>
          </cell>
          <cell r="L5031">
            <v>0</v>
          </cell>
          <cell r="M5031">
            <v>0</v>
          </cell>
          <cell r="N5031">
            <v>0</v>
          </cell>
          <cell r="O5031">
            <v>0</v>
          </cell>
          <cell r="P5031">
            <v>0</v>
          </cell>
          <cell r="Q5031">
            <v>0</v>
          </cell>
        </row>
        <row r="5033">
          <cell r="C5033">
            <v>0</v>
          </cell>
          <cell r="D5033">
            <v>0</v>
          </cell>
          <cell r="E5033">
            <v>0</v>
          </cell>
          <cell r="F5033">
            <v>0</v>
          </cell>
          <cell r="G5033">
            <v>0</v>
          </cell>
          <cell r="H5033">
            <v>0</v>
          </cell>
          <cell r="I5033">
            <v>0</v>
          </cell>
          <cell r="J5033">
            <v>0</v>
          </cell>
          <cell r="K5033">
            <v>0</v>
          </cell>
          <cell r="L5033">
            <v>0</v>
          </cell>
          <cell r="M5033">
            <v>0</v>
          </cell>
          <cell r="N5033">
            <v>0</v>
          </cell>
          <cell r="O5033">
            <v>0</v>
          </cell>
          <cell r="P5033">
            <v>0</v>
          </cell>
          <cell r="Q5033">
            <v>0</v>
          </cell>
        </row>
        <row r="5034">
          <cell r="C5034" t="str">
            <v>Formulario 1 - Propuesta económica  - Documento tipo de selección abreviada de menor cuantía - versión 2</v>
          </cell>
          <cell r="D5034">
            <v>0</v>
          </cell>
          <cell r="E5034">
            <v>0</v>
          </cell>
          <cell r="F5034">
            <v>0</v>
          </cell>
          <cell r="G5034">
            <v>0</v>
          </cell>
          <cell r="H5034">
            <v>0</v>
          </cell>
          <cell r="I5034">
            <v>0</v>
          </cell>
          <cell r="J5034">
            <v>0</v>
          </cell>
          <cell r="K5034">
            <v>0</v>
          </cell>
          <cell r="L5034">
            <v>0</v>
          </cell>
          <cell r="M5034">
            <v>0</v>
          </cell>
          <cell r="N5034">
            <v>0</v>
          </cell>
          <cell r="O5034">
            <v>0</v>
          </cell>
          <cell r="P5034">
            <v>0</v>
          </cell>
          <cell r="Q5034">
            <v>0</v>
          </cell>
        </row>
        <row r="5035">
          <cell r="C5035" t="str">
            <v>Código</v>
          </cell>
          <cell r="D5035" t="str">
            <v>CCE-EICP-FM-25</v>
          </cell>
          <cell r="E5035" t="str">
            <v>Versión</v>
          </cell>
          <cell r="F5035">
            <v>2</v>
          </cell>
          <cell r="G5035">
            <v>0</v>
          </cell>
          <cell r="H5035">
            <v>0</v>
          </cell>
          <cell r="I5035">
            <v>0</v>
          </cell>
          <cell r="J5035">
            <v>0</v>
          </cell>
          <cell r="K5035">
            <v>0</v>
          </cell>
          <cell r="L5035">
            <v>0</v>
          </cell>
          <cell r="M5035">
            <v>0</v>
          </cell>
          <cell r="N5035">
            <v>0</v>
          </cell>
          <cell r="O5035">
            <v>0</v>
          </cell>
          <cell r="P5035">
            <v>0</v>
          </cell>
          <cell r="Q5035">
            <v>0</v>
          </cell>
        </row>
        <row r="5036">
          <cell r="C5036">
            <v>0</v>
          </cell>
          <cell r="D5036">
            <v>0</v>
          </cell>
          <cell r="E5036">
            <v>0</v>
          </cell>
          <cell r="F5036">
            <v>0</v>
          </cell>
          <cell r="G5036">
            <v>0</v>
          </cell>
          <cell r="H5036">
            <v>0</v>
          </cell>
          <cell r="I5036">
            <v>0</v>
          </cell>
          <cell r="J5036">
            <v>0</v>
          </cell>
          <cell r="K5036">
            <v>0</v>
          </cell>
          <cell r="L5036">
            <v>0</v>
          </cell>
          <cell r="M5036">
            <v>0</v>
          </cell>
          <cell r="N5036">
            <v>0</v>
          </cell>
          <cell r="O5036">
            <v>0</v>
          </cell>
          <cell r="P5036">
            <v>0</v>
          </cell>
          <cell r="Q5036">
            <v>0</v>
          </cell>
        </row>
        <row r="5037">
          <cell r="C5037" t="str">
            <v>[La entidad podrá utilizar este formato para la presentación de los análisis de precios unitarios el contratista en la oportunidad prevista en el numeral 8.1. del Documento Base]</v>
          </cell>
          <cell r="D5037">
            <v>0</v>
          </cell>
          <cell r="E5037">
            <v>0</v>
          </cell>
          <cell r="F5037">
            <v>0</v>
          </cell>
          <cell r="G5037">
            <v>0</v>
          </cell>
          <cell r="H5037">
            <v>0</v>
          </cell>
          <cell r="I5037">
            <v>0</v>
          </cell>
          <cell r="J5037">
            <v>0</v>
          </cell>
          <cell r="K5037">
            <v>0</v>
          </cell>
          <cell r="L5037">
            <v>0</v>
          </cell>
          <cell r="M5037">
            <v>0</v>
          </cell>
          <cell r="N5037">
            <v>0</v>
          </cell>
          <cell r="O5037">
            <v>0</v>
          </cell>
          <cell r="P5037">
            <v>0</v>
          </cell>
          <cell r="Q5037">
            <v>0</v>
          </cell>
        </row>
        <row r="5038">
          <cell r="C5038">
            <v>0</v>
          </cell>
          <cell r="D5038">
            <v>0</v>
          </cell>
          <cell r="E5038">
            <v>0</v>
          </cell>
          <cell r="F5038">
            <v>0</v>
          </cell>
          <cell r="G5038">
            <v>0</v>
          </cell>
          <cell r="H5038">
            <v>0</v>
          </cell>
          <cell r="I5038">
            <v>0</v>
          </cell>
          <cell r="J5038">
            <v>0</v>
          </cell>
          <cell r="K5038">
            <v>0</v>
          </cell>
          <cell r="L5038">
            <v>0</v>
          </cell>
          <cell r="M5038">
            <v>0</v>
          </cell>
          <cell r="N5038">
            <v>0</v>
          </cell>
          <cell r="O5038">
            <v>0</v>
          </cell>
          <cell r="P5038">
            <v>0</v>
          </cell>
          <cell r="Q5038">
            <v>0</v>
          </cell>
        </row>
        <row r="5039">
          <cell r="C5039">
            <v>0</v>
          </cell>
          <cell r="D5039">
            <v>0</v>
          </cell>
          <cell r="E5039">
            <v>0</v>
          </cell>
          <cell r="F5039">
            <v>0</v>
          </cell>
          <cell r="G5039">
            <v>0</v>
          </cell>
          <cell r="H5039">
            <v>0</v>
          </cell>
          <cell r="I5039">
            <v>0</v>
          </cell>
          <cell r="J5039">
            <v>0</v>
          </cell>
          <cell r="K5039">
            <v>0</v>
          </cell>
          <cell r="L5039">
            <v>0</v>
          </cell>
          <cell r="M5039">
            <v>0</v>
          </cell>
          <cell r="N5039">
            <v>0</v>
          </cell>
          <cell r="O5039">
            <v>0</v>
          </cell>
          <cell r="P5039">
            <v>0</v>
          </cell>
          <cell r="Q5039">
            <v>0</v>
          </cell>
        </row>
        <row r="5040">
          <cell r="C5040">
            <v>0</v>
          </cell>
          <cell r="D5040" t="str">
            <v>MUNICIPIO DE CONCORDIA, ANTIOQUIA</v>
          </cell>
          <cell r="E5040">
            <v>0</v>
          </cell>
          <cell r="F5040">
            <v>0</v>
          </cell>
          <cell r="G5040">
            <v>0</v>
          </cell>
          <cell r="H5040">
            <v>0</v>
          </cell>
          <cell r="I5040">
            <v>0</v>
          </cell>
          <cell r="J5040">
            <v>0</v>
          </cell>
          <cell r="K5040">
            <v>0</v>
          </cell>
          <cell r="L5040">
            <v>0</v>
          </cell>
          <cell r="M5040">
            <v>0</v>
          </cell>
          <cell r="N5040">
            <v>0</v>
          </cell>
          <cell r="O5040">
            <v>0</v>
          </cell>
          <cell r="P5040">
            <v>0</v>
          </cell>
          <cell r="Q5040">
            <v>0</v>
          </cell>
        </row>
        <row r="5041">
          <cell r="C5041">
            <v>0</v>
          </cell>
          <cell r="D5041">
            <v>0</v>
          </cell>
          <cell r="E5041">
            <v>0</v>
          </cell>
          <cell r="F5041">
            <v>0</v>
          </cell>
          <cell r="G5041">
            <v>0</v>
          </cell>
          <cell r="H5041">
            <v>0</v>
          </cell>
          <cell r="I5041">
            <v>0</v>
          </cell>
          <cell r="J5041">
            <v>0</v>
          </cell>
          <cell r="K5041">
            <v>0</v>
          </cell>
          <cell r="L5041" t="str">
            <v>VERSIÓN</v>
          </cell>
          <cell r="M5041">
            <v>0</v>
          </cell>
          <cell r="N5041">
            <v>0</v>
          </cell>
          <cell r="O5041">
            <v>0</v>
          </cell>
          <cell r="P5041">
            <v>0</v>
          </cell>
          <cell r="Q5041">
            <v>0</v>
          </cell>
        </row>
        <row r="5042">
          <cell r="C5042">
            <v>0</v>
          </cell>
          <cell r="D5042" t="str">
            <v xml:space="preserve">[NÚMERO DEL PROCESO] </v>
          </cell>
          <cell r="E5042">
            <v>0</v>
          </cell>
          <cell r="F5042">
            <v>0</v>
          </cell>
          <cell r="G5042">
            <v>0</v>
          </cell>
          <cell r="H5042">
            <v>0</v>
          </cell>
          <cell r="I5042">
            <v>0</v>
          </cell>
          <cell r="J5042">
            <v>0</v>
          </cell>
          <cell r="K5042">
            <v>0</v>
          </cell>
          <cell r="L5042">
            <v>0</v>
          </cell>
          <cell r="M5042">
            <v>0</v>
          </cell>
          <cell r="N5042">
            <v>0</v>
          </cell>
          <cell r="O5042">
            <v>0</v>
          </cell>
          <cell r="P5042">
            <v>0</v>
          </cell>
          <cell r="Q5042">
            <v>0</v>
          </cell>
        </row>
        <row r="5043">
          <cell r="C5043">
            <v>0</v>
          </cell>
          <cell r="D5043">
            <v>0</v>
          </cell>
          <cell r="E5043">
            <v>0</v>
          </cell>
          <cell r="F5043">
            <v>0</v>
          </cell>
          <cell r="G5043">
            <v>0</v>
          </cell>
          <cell r="H5043">
            <v>0</v>
          </cell>
          <cell r="I5043">
            <v>0</v>
          </cell>
          <cell r="J5043">
            <v>0</v>
          </cell>
          <cell r="K5043">
            <v>0</v>
          </cell>
          <cell r="L5043" t="str">
            <v>PÁGINA</v>
          </cell>
          <cell r="M5043">
            <v>1</v>
          </cell>
          <cell r="N5043" t="str">
            <v>DE</v>
          </cell>
          <cell r="O5043">
            <v>1</v>
          </cell>
          <cell r="P5043">
            <v>0</v>
          </cell>
          <cell r="Q5043">
            <v>0</v>
          </cell>
        </row>
        <row r="5044">
          <cell r="C5044">
            <v>0</v>
          </cell>
          <cell r="D5044" t="str">
            <v xml:space="preserve">ANALISIS DE PRECIOS UNITARIOS </v>
          </cell>
          <cell r="E5044">
            <v>0</v>
          </cell>
          <cell r="F5044">
            <v>0</v>
          </cell>
          <cell r="G5044">
            <v>0</v>
          </cell>
          <cell r="H5044">
            <v>0</v>
          </cell>
          <cell r="I5044">
            <v>0</v>
          </cell>
          <cell r="J5044">
            <v>0</v>
          </cell>
          <cell r="K5044">
            <v>0</v>
          </cell>
          <cell r="L5044">
            <v>0</v>
          </cell>
          <cell r="M5044">
            <v>0</v>
          </cell>
          <cell r="N5044">
            <v>0</v>
          </cell>
          <cell r="O5044">
            <v>0</v>
          </cell>
          <cell r="P5044">
            <v>0</v>
          </cell>
          <cell r="Q5044">
            <v>0</v>
          </cell>
        </row>
        <row r="5045">
          <cell r="C5045">
            <v>0</v>
          </cell>
          <cell r="D5045">
            <v>0</v>
          </cell>
          <cell r="E5045">
            <v>0</v>
          </cell>
          <cell r="F5045">
            <v>0</v>
          </cell>
          <cell r="G5045">
            <v>0</v>
          </cell>
          <cell r="H5045">
            <v>0</v>
          </cell>
          <cell r="I5045">
            <v>0</v>
          </cell>
          <cell r="J5045">
            <v>0</v>
          </cell>
          <cell r="K5045">
            <v>0</v>
          </cell>
          <cell r="L5045">
            <v>0</v>
          </cell>
          <cell r="M5045">
            <v>0</v>
          </cell>
          <cell r="N5045">
            <v>0</v>
          </cell>
          <cell r="O5045">
            <v>0</v>
          </cell>
          <cell r="P5045">
            <v>0</v>
          </cell>
          <cell r="Q5045">
            <v>0</v>
          </cell>
        </row>
        <row r="5046">
          <cell r="C5046">
            <v>0</v>
          </cell>
          <cell r="D5046">
            <v>0</v>
          </cell>
          <cell r="E5046">
            <v>0</v>
          </cell>
          <cell r="F5046">
            <v>0</v>
          </cell>
          <cell r="G5046">
            <v>0</v>
          </cell>
          <cell r="H5046">
            <v>0</v>
          </cell>
          <cell r="I5046">
            <v>0</v>
          </cell>
          <cell r="J5046">
            <v>0</v>
          </cell>
          <cell r="K5046">
            <v>0</v>
          </cell>
          <cell r="L5046" t="str">
            <v>FECHA</v>
          </cell>
          <cell r="M5046" t="str">
            <v>DD</v>
          </cell>
          <cell r="N5046" t="str">
            <v>MM</v>
          </cell>
          <cell r="O5046" t="str">
            <v>AA</v>
          </cell>
          <cell r="P5046">
            <v>0</v>
          </cell>
          <cell r="Q5046">
            <v>0</v>
          </cell>
        </row>
        <row r="5047">
          <cell r="C5047">
            <v>0</v>
          </cell>
          <cell r="D5047">
            <v>0</v>
          </cell>
          <cell r="E5047">
            <v>0</v>
          </cell>
          <cell r="F5047">
            <v>0</v>
          </cell>
          <cell r="G5047">
            <v>0</v>
          </cell>
          <cell r="H5047">
            <v>0</v>
          </cell>
          <cell r="I5047">
            <v>0</v>
          </cell>
          <cell r="J5047">
            <v>0</v>
          </cell>
          <cell r="K5047">
            <v>0</v>
          </cell>
          <cell r="L5047">
            <v>0</v>
          </cell>
          <cell r="M5047">
            <v>8</v>
          </cell>
          <cell r="N5047">
            <v>5</v>
          </cell>
          <cell r="O5047">
            <v>2023</v>
          </cell>
          <cell r="P5047">
            <v>0</v>
          </cell>
          <cell r="Q5047">
            <v>0</v>
          </cell>
        </row>
        <row r="5048">
          <cell r="C5048" t="str">
            <v>ITEMS DE LA PROPUESTA ECONÓMICA</v>
          </cell>
          <cell r="D5048">
            <v>0</v>
          </cell>
          <cell r="E5048">
            <v>0</v>
          </cell>
          <cell r="F5048">
            <v>0</v>
          </cell>
          <cell r="G5048">
            <v>0</v>
          </cell>
          <cell r="H5048">
            <v>0</v>
          </cell>
          <cell r="I5048" t="str">
            <v>ITEMS NO PREVISTOS</v>
          </cell>
          <cell r="J5048">
            <v>0</v>
          </cell>
          <cell r="K5048">
            <v>0</v>
          </cell>
          <cell r="L5048">
            <v>0</v>
          </cell>
          <cell r="M5048">
            <v>0</v>
          </cell>
          <cell r="N5048">
            <v>0</v>
          </cell>
          <cell r="O5048">
            <v>0</v>
          </cell>
          <cell r="P5048">
            <v>0</v>
          </cell>
          <cell r="Q5048">
            <v>0</v>
          </cell>
        </row>
        <row r="5049">
          <cell r="C5049">
            <v>0</v>
          </cell>
          <cell r="D5049">
            <v>0</v>
          </cell>
          <cell r="E5049">
            <v>0</v>
          </cell>
          <cell r="F5049">
            <v>0</v>
          </cell>
          <cell r="G5049">
            <v>0</v>
          </cell>
          <cell r="H5049">
            <v>0</v>
          </cell>
          <cell r="I5049">
            <v>0</v>
          </cell>
          <cell r="J5049">
            <v>0</v>
          </cell>
          <cell r="K5049">
            <v>0</v>
          </cell>
          <cell r="L5049">
            <v>0</v>
          </cell>
          <cell r="M5049">
            <v>0</v>
          </cell>
          <cell r="N5049">
            <v>0</v>
          </cell>
          <cell r="O5049">
            <v>0</v>
          </cell>
          <cell r="P5049">
            <v>0</v>
          </cell>
          <cell r="Q5049">
            <v>0</v>
          </cell>
        </row>
        <row r="5050">
          <cell r="C5050">
            <v>0</v>
          </cell>
          <cell r="D5050">
            <v>0</v>
          </cell>
          <cell r="E5050">
            <v>0</v>
          </cell>
          <cell r="F5050">
            <v>0</v>
          </cell>
          <cell r="G5050">
            <v>0</v>
          </cell>
          <cell r="H5050">
            <v>0</v>
          </cell>
          <cell r="I5050">
            <v>0</v>
          </cell>
          <cell r="J5050">
            <v>0</v>
          </cell>
          <cell r="K5050">
            <v>0</v>
          </cell>
          <cell r="L5050">
            <v>0</v>
          </cell>
          <cell r="M5050">
            <v>0</v>
          </cell>
          <cell r="N5050">
            <v>0</v>
          </cell>
          <cell r="O5050">
            <v>0</v>
          </cell>
          <cell r="P5050">
            <v>0</v>
          </cell>
          <cell r="Q5050">
            <v>0</v>
          </cell>
        </row>
        <row r="5051">
          <cell r="C5051">
            <v>0</v>
          </cell>
          <cell r="D5051">
            <v>0</v>
          </cell>
          <cell r="E5051">
            <v>0</v>
          </cell>
          <cell r="F5051">
            <v>0</v>
          </cell>
          <cell r="G5051">
            <v>0</v>
          </cell>
          <cell r="H5051">
            <v>0</v>
          </cell>
          <cell r="I5051">
            <v>0</v>
          </cell>
          <cell r="J5051">
            <v>0</v>
          </cell>
          <cell r="K5051">
            <v>0</v>
          </cell>
          <cell r="L5051">
            <v>0</v>
          </cell>
          <cell r="M5051">
            <v>0</v>
          </cell>
          <cell r="N5051">
            <v>0</v>
          </cell>
          <cell r="O5051">
            <v>0</v>
          </cell>
          <cell r="P5051">
            <v>0</v>
          </cell>
          <cell r="Q5051">
            <v>0</v>
          </cell>
        </row>
        <row r="5052">
          <cell r="C5052" t="str">
            <v>DATOS ESPECÍFICOS</v>
          </cell>
          <cell r="D5052">
            <v>0</v>
          </cell>
          <cell r="E5052">
            <v>0</v>
          </cell>
          <cell r="F5052">
            <v>0</v>
          </cell>
          <cell r="G5052">
            <v>0</v>
          </cell>
          <cell r="H5052">
            <v>0</v>
          </cell>
          <cell r="I5052">
            <v>0</v>
          </cell>
          <cell r="J5052">
            <v>0</v>
          </cell>
          <cell r="K5052">
            <v>0</v>
          </cell>
          <cell r="L5052">
            <v>0</v>
          </cell>
          <cell r="M5052">
            <v>0</v>
          </cell>
          <cell r="N5052">
            <v>0</v>
          </cell>
          <cell r="O5052">
            <v>0</v>
          </cell>
          <cell r="P5052">
            <v>0</v>
          </cell>
          <cell r="Q5052">
            <v>0</v>
          </cell>
        </row>
        <row r="5053">
          <cell r="C5053">
            <v>0</v>
          </cell>
          <cell r="D5053">
            <v>0</v>
          </cell>
          <cell r="E5053">
            <v>0</v>
          </cell>
          <cell r="F5053">
            <v>0</v>
          </cell>
          <cell r="G5053">
            <v>0</v>
          </cell>
          <cell r="H5053">
            <v>0</v>
          </cell>
          <cell r="I5053">
            <v>0</v>
          </cell>
          <cell r="J5053">
            <v>0</v>
          </cell>
          <cell r="K5053">
            <v>0</v>
          </cell>
          <cell r="L5053">
            <v>0</v>
          </cell>
          <cell r="M5053">
            <v>0</v>
          </cell>
          <cell r="N5053">
            <v>0</v>
          </cell>
          <cell r="O5053">
            <v>0</v>
          </cell>
          <cell r="P5053">
            <v>0</v>
          </cell>
          <cell r="Q5053">
            <v>0</v>
          </cell>
        </row>
        <row r="5054">
          <cell r="C5054" t="str">
            <v>ITEM</v>
          </cell>
          <cell r="D5054" t="str">
            <v>DESCRIPCIÓN</v>
          </cell>
          <cell r="E5054">
            <v>0</v>
          </cell>
          <cell r="F5054">
            <v>0</v>
          </cell>
          <cell r="G5054">
            <v>0</v>
          </cell>
          <cell r="H5054">
            <v>0</v>
          </cell>
          <cell r="I5054">
            <v>0</v>
          </cell>
          <cell r="J5054">
            <v>0</v>
          </cell>
          <cell r="K5054">
            <v>0</v>
          </cell>
          <cell r="L5054">
            <v>0</v>
          </cell>
          <cell r="M5054" t="str">
            <v>UNIDAD</v>
          </cell>
          <cell r="N5054">
            <v>0</v>
          </cell>
          <cell r="O5054" t="str">
            <v>CANTIDAD</v>
          </cell>
          <cell r="P5054">
            <v>0</v>
          </cell>
          <cell r="Q5054">
            <v>0</v>
          </cell>
        </row>
        <row r="5055">
          <cell r="C5055" t="str">
            <v>5.13.3</v>
          </cell>
          <cell r="D5055" t="str">
            <v>Construcción de Mesa en Acero Inoxidable Alto:72 cm, Ancho 60 cm; Superficie en Acero inoxidable; Estructura: Tubo en acero redondo de 1.9" Calibre 16 con refuerzos en 1" Calibre 18; 4 bancas Metálicas en lamas de aluminio por cada metro lineal, Alto:45 cm, Ancho 40 cm; refuerzos, terminado en pintura electrostática - horneada y  zapatas en caucho antideslizante.</v>
          </cell>
          <cell r="E5055">
            <v>0</v>
          </cell>
          <cell r="F5055">
            <v>0</v>
          </cell>
          <cell r="G5055">
            <v>0</v>
          </cell>
          <cell r="H5055">
            <v>0</v>
          </cell>
          <cell r="I5055">
            <v>0</v>
          </cell>
          <cell r="J5055">
            <v>0</v>
          </cell>
          <cell r="K5055">
            <v>0</v>
          </cell>
          <cell r="L5055">
            <v>0</v>
          </cell>
          <cell r="M5055" t="str">
            <v>m</v>
          </cell>
          <cell r="N5055">
            <v>0</v>
          </cell>
          <cell r="O5055">
            <v>25</v>
          </cell>
          <cell r="P5055">
            <v>0</v>
          </cell>
          <cell r="Q5055">
            <v>0</v>
          </cell>
          <cell r="R5055">
            <v>1127745</v>
          </cell>
          <cell r="S5055">
            <v>1454001</v>
          </cell>
          <cell r="T5055">
            <v>5.1999999999999998E-3</v>
          </cell>
          <cell r="U5055">
            <v>0.97540000000000004</v>
          </cell>
          <cell r="V5055">
            <v>1.2E-2</v>
          </cell>
          <cell r="W5055">
            <v>7.4999999999999997E-3</v>
          </cell>
        </row>
        <row r="5056">
          <cell r="C5056" t="str">
            <v>I. EQUIPO</v>
          </cell>
          <cell r="D5056">
            <v>0</v>
          </cell>
          <cell r="E5056">
            <v>0</v>
          </cell>
          <cell r="F5056">
            <v>0</v>
          </cell>
          <cell r="G5056">
            <v>0</v>
          </cell>
          <cell r="H5056">
            <v>0</v>
          </cell>
          <cell r="I5056">
            <v>0</v>
          </cell>
          <cell r="J5056">
            <v>0</v>
          </cell>
          <cell r="K5056">
            <v>0</v>
          </cell>
          <cell r="L5056">
            <v>0</v>
          </cell>
          <cell r="M5056">
            <v>0</v>
          </cell>
          <cell r="N5056">
            <v>0</v>
          </cell>
          <cell r="O5056">
            <v>0</v>
          </cell>
          <cell r="P5056">
            <v>0</v>
          </cell>
          <cell r="Q5056">
            <v>0</v>
          </cell>
        </row>
        <row r="5057">
          <cell r="C5057">
            <v>0</v>
          </cell>
          <cell r="D5057">
            <v>0</v>
          </cell>
          <cell r="E5057">
            <v>0</v>
          </cell>
          <cell r="F5057">
            <v>0</v>
          </cell>
          <cell r="G5057">
            <v>0</v>
          </cell>
          <cell r="H5057">
            <v>0</v>
          </cell>
          <cell r="I5057">
            <v>0</v>
          </cell>
          <cell r="J5057">
            <v>0</v>
          </cell>
          <cell r="K5057">
            <v>0</v>
          </cell>
          <cell r="L5057">
            <v>0</v>
          </cell>
          <cell r="M5057">
            <v>0</v>
          </cell>
          <cell r="N5057">
            <v>0</v>
          </cell>
          <cell r="O5057">
            <v>0</v>
          </cell>
          <cell r="P5057">
            <v>0</v>
          </cell>
          <cell r="Q5057">
            <v>0</v>
          </cell>
        </row>
        <row r="5058">
          <cell r="C5058" t="str">
            <v>DESCRIPCIÓN</v>
          </cell>
          <cell r="D5058">
            <v>0</v>
          </cell>
          <cell r="E5058">
            <v>0</v>
          </cell>
          <cell r="F5058">
            <v>0</v>
          </cell>
          <cell r="G5058">
            <v>0</v>
          </cell>
          <cell r="H5058" t="str">
            <v>MARCA</v>
          </cell>
          <cell r="I5058">
            <v>0</v>
          </cell>
          <cell r="J5058" t="str">
            <v>TIPO</v>
          </cell>
          <cell r="K5058">
            <v>0</v>
          </cell>
          <cell r="L5058" t="str">
            <v>TARIFA/HORA</v>
          </cell>
          <cell r="M5058" t="str">
            <v>RENDIMIENTO</v>
          </cell>
          <cell r="N5058">
            <v>0</v>
          </cell>
          <cell r="O5058" t="str">
            <v>Vr. UNITARIO</v>
          </cell>
          <cell r="P5058">
            <v>0</v>
          </cell>
          <cell r="Q5058">
            <v>0</v>
          </cell>
        </row>
        <row r="5059">
          <cell r="C5059" t="str">
            <v xml:space="preserve">Taladro de 1/2´´, pulidora, lijadora y circular
</v>
          </cell>
          <cell r="D5059">
            <v>0</v>
          </cell>
          <cell r="E5059">
            <v>0</v>
          </cell>
          <cell r="F5059">
            <v>0</v>
          </cell>
          <cell r="G5059">
            <v>0</v>
          </cell>
          <cell r="H5059">
            <v>0</v>
          </cell>
          <cell r="I5059">
            <v>0</v>
          </cell>
          <cell r="J5059" t="str">
            <v>h</v>
          </cell>
          <cell r="K5059">
            <v>0</v>
          </cell>
          <cell r="L5059">
            <v>2696</v>
          </cell>
          <cell r="M5059">
            <v>3.75</v>
          </cell>
          <cell r="N5059">
            <v>0</v>
          </cell>
          <cell r="O5059">
            <v>719</v>
          </cell>
          <cell r="P5059">
            <v>0</v>
          </cell>
          <cell r="Q5059">
            <v>0</v>
          </cell>
          <cell r="R5059">
            <v>6.67</v>
          </cell>
          <cell r="T5059" t="str">
            <v xml:space="preserve">Taladro de 1/2´´, pulidora, lijadora y circular
</v>
          </cell>
        </row>
        <row r="5060">
          <cell r="C5060" t="str">
            <v>Soldador Electrico Lincold 225 amp.</v>
          </cell>
          <cell r="D5060">
            <v>0</v>
          </cell>
          <cell r="E5060">
            <v>0</v>
          </cell>
          <cell r="F5060">
            <v>0</v>
          </cell>
          <cell r="G5060">
            <v>0</v>
          </cell>
          <cell r="H5060">
            <v>0</v>
          </cell>
          <cell r="I5060">
            <v>0</v>
          </cell>
          <cell r="J5060" t="str">
            <v>Dia</v>
          </cell>
          <cell r="K5060">
            <v>0</v>
          </cell>
          <cell r="L5060">
            <v>55900</v>
          </cell>
          <cell r="M5060">
            <v>30</v>
          </cell>
          <cell r="N5060">
            <v>0</v>
          </cell>
          <cell r="O5060">
            <v>1863</v>
          </cell>
          <cell r="P5060">
            <v>0</v>
          </cell>
          <cell r="Q5060">
            <v>0</v>
          </cell>
          <cell r="R5060">
            <v>0.83</v>
          </cell>
          <cell r="T5060" t="str">
            <v>Soldador Electrico Lincold 225 amp.</v>
          </cell>
        </row>
        <row r="5061">
          <cell r="C5061" t="str">
            <v xml:space="preserve">Equipo de pintura (Compresor), Presión máxima de trabajo 3300 psi.
</v>
          </cell>
          <cell r="D5061">
            <v>0</v>
          </cell>
          <cell r="E5061">
            <v>0</v>
          </cell>
          <cell r="F5061">
            <v>0</v>
          </cell>
          <cell r="G5061">
            <v>0</v>
          </cell>
          <cell r="H5061">
            <v>0</v>
          </cell>
          <cell r="I5061">
            <v>0</v>
          </cell>
          <cell r="J5061" t="str">
            <v>h</v>
          </cell>
          <cell r="K5061">
            <v>0</v>
          </cell>
          <cell r="L5061">
            <v>10529</v>
          </cell>
          <cell r="M5061">
            <v>3.75</v>
          </cell>
          <cell r="N5061">
            <v>0</v>
          </cell>
          <cell r="O5061">
            <v>2808</v>
          </cell>
          <cell r="P5061">
            <v>0</v>
          </cell>
          <cell r="Q5061">
            <v>0</v>
          </cell>
          <cell r="R5061">
            <v>6.67</v>
          </cell>
          <cell r="T5061" t="str">
            <v xml:space="preserve">Equipo de pintura (Compresor), Presión máxima de trabajo 3300 psi.
</v>
          </cell>
        </row>
        <row r="5062">
          <cell r="C5062" t="str">
            <v>Herramienta Menor (Como % de Mano de Obra)</v>
          </cell>
          <cell r="D5062">
            <v>0</v>
          </cell>
          <cell r="E5062">
            <v>0</v>
          </cell>
          <cell r="F5062">
            <v>0</v>
          </cell>
          <cell r="G5062">
            <v>0</v>
          </cell>
          <cell r="H5062">
            <v>0</v>
          </cell>
          <cell r="I5062">
            <v>0</v>
          </cell>
          <cell r="J5062" t="str">
            <v>Dia</v>
          </cell>
          <cell r="K5062">
            <v>0</v>
          </cell>
          <cell r="L5062">
            <v>8433</v>
          </cell>
          <cell r="M5062">
            <v>0.05</v>
          </cell>
          <cell r="N5062">
            <v>0</v>
          </cell>
          <cell r="O5062">
            <v>422</v>
          </cell>
          <cell r="P5062">
            <v>0</v>
          </cell>
          <cell r="Q5062">
            <v>0</v>
          </cell>
          <cell r="R5062">
            <v>10550</v>
          </cell>
          <cell r="T5062" t="str">
            <v>Herramienta Menor (Como % de Mano de Obra)</v>
          </cell>
        </row>
        <row r="5063">
          <cell r="C5063">
            <v>0</v>
          </cell>
          <cell r="D5063">
            <v>0</v>
          </cell>
          <cell r="E5063">
            <v>0</v>
          </cell>
          <cell r="F5063">
            <v>0</v>
          </cell>
          <cell r="G5063">
            <v>0</v>
          </cell>
          <cell r="H5063">
            <v>0</v>
          </cell>
          <cell r="I5063">
            <v>0</v>
          </cell>
          <cell r="J5063">
            <v>0</v>
          </cell>
          <cell r="K5063">
            <v>0</v>
          </cell>
          <cell r="L5063">
            <v>5.1999999999999998E-3</v>
          </cell>
          <cell r="M5063" t="str">
            <v>SUBTOTAL $</v>
          </cell>
          <cell r="N5063">
            <v>0</v>
          </cell>
          <cell r="O5063">
            <v>5812</v>
          </cell>
          <cell r="P5063">
            <v>0</v>
          </cell>
          <cell r="Q5063">
            <v>0</v>
          </cell>
          <cell r="T5063">
            <v>0</v>
          </cell>
        </row>
        <row r="5064">
          <cell r="C5064" t="str">
            <v>II. MATERIALES</v>
          </cell>
          <cell r="D5064">
            <v>0</v>
          </cell>
          <cell r="E5064">
            <v>0</v>
          </cell>
          <cell r="F5064">
            <v>0</v>
          </cell>
          <cell r="G5064">
            <v>0</v>
          </cell>
          <cell r="H5064">
            <v>0</v>
          </cell>
          <cell r="I5064">
            <v>0</v>
          </cell>
          <cell r="J5064">
            <v>0</v>
          </cell>
          <cell r="K5064">
            <v>0</v>
          </cell>
          <cell r="L5064">
            <v>0</v>
          </cell>
          <cell r="M5064">
            <v>0</v>
          </cell>
          <cell r="N5064">
            <v>0</v>
          </cell>
          <cell r="O5064">
            <v>0</v>
          </cell>
          <cell r="P5064">
            <v>0</v>
          </cell>
          <cell r="Q5064">
            <v>0</v>
          </cell>
          <cell r="T5064">
            <v>0</v>
          </cell>
        </row>
        <row r="5065">
          <cell r="C5065">
            <v>0</v>
          </cell>
          <cell r="D5065">
            <v>0</v>
          </cell>
          <cell r="E5065">
            <v>0</v>
          </cell>
          <cell r="F5065">
            <v>0</v>
          </cell>
          <cell r="G5065">
            <v>0</v>
          </cell>
          <cell r="H5065">
            <v>0</v>
          </cell>
          <cell r="I5065">
            <v>0</v>
          </cell>
          <cell r="J5065">
            <v>0</v>
          </cell>
          <cell r="K5065">
            <v>0</v>
          </cell>
          <cell r="L5065">
            <v>0</v>
          </cell>
          <cell r="M5065">
            <v>0</v>
          </cell>
          <cell r="N5065">
            <v>0</v>
          </cell>
          <cell r="O5065">
            <v>0</v>
          </cell>
          <cell r="P5065">
            <v>0</v>
          </cell>
          <cell r="Q5065">
            <v>0</v>
          </cell>
          <cell r="T5065">
            <v>0</v>
          </cell>
        </row>
        <row r="5066">
          <cell r="C5066" t="str">
            <v>DESCRIPCIÓN</v>
          </cell>
          <cell r="D5066">
            <v>0</v>
          </cell>
          <cell r="E5066">
            <v>0</v>
          </cell>
          <cell r="F5066">
            <v>0</v>
          </cell>
          <cell r="G5066">
            <v>0</v>
          </cell>
          <cell r="H5066">
            <v>0</v>
          </cell>
          <cell r="I5066">
            <v>0</v>
          </cell>
          <cell r="J5066">
            <v>0</v>
          </cell>
          <cell r="K5066" t="str">
            <v>UNIDAD</v>
          </cell>
          <cell r="L5066" t="str">
            <v>CANTIDAD</v>
          </cell>
          <cell r="M5066" t="str">
            <v>PRECIO UNIT.</v>
          </cell>
          <cell r="N5066">
            <v>0</v>
          </cell>
          <cell r="O5066" t="str">
            <v>Vr. UNITARIO</v>
          </cell>
          <cell r="P5066">
            <v>0</v>
          </cell>
          <cell r="Q5066">
            <v>0</v>
          </cell>
          <cell r="T5066">
            <v>0</v>
          </cell>
        </row>
        <row r="5067">
          <cell r="C5067" t="str">
            <v>Bloque Mesa 1 m x 0.6 m con 4 asientos</v>
          </cell>
          <cell r="D5067">
            <v>0</v>
          </cell>
          <cell r="E5067">
            <v>0</v>
          </cell>
          <cell r="F5067">
            <v>0</v>
          </cell>
          <cell r="G5067">
            <v>0</v>
          </cell>
          <cell r="H5067">
            <v>0</v>
          </cell>
          <cell r="I5067">
            <v>0</v>
          </cell>
          <cell r="J5067">
            <v>0</v>
          </cell>
          <cell r="K5067" t="str">
            <v>u</v>
          </cell>
          <cell r="L5067">
            <v>1</v>
          </cell>
          <cell r="M5067">
            <v>1100000</v>
          </cell>
          <cell r="N5067">
            <v>0</v>
          </cell>
          <cell r="O5067">
            <v>1100000</v>
          </cell>
          <cell r="P5067">
            <v>0</v>
          </cell>
          <cell r="Q5067">
            <v>0</v>
          </cell>
          <cell r="R5067">
            <v>25</v>
          </cell>
          <cell r="T5067" t="str">
            <v>Bloque Mesa 1 m x 0.6 m con 4 asientos</v>
          </cell>
        </row>
        <row r="5068">
          <cell r="C5068">
            <v>0</v>
          </cell>
          <cell r="D5068">
            <v>0</v>
          </cell>
          <cell r="E5068">
            <v>0</v>
          </cell>
          <cell r="F5068">
            <v>0</v>
          </cell>
          <cell r="G5068">
            <v>0</v>
          </cell>
          <cell r="H5068">
            <v>0</v>
          </cell>
          <cell r="I5068">
            <v>0</v>
          </cell>
          <cell r="J5068">
            <v>0</v>
          </cell>
          <cell r="K5068" t="str">
            <v/>
          </cell>
          <cell r="L5068">
            <v>0</v>
          </cell>
          <cell r="M5068">
            <v>0</v>
          </cell>
          <cell r="N5068">
            <v>0</v>
          </cell>
          <cell r="O5068">
            <v>0</v>
          </cell>
          <cell r="P5068">
            <v>0</v>
          </cell>
          <cell r="Q5068">
            <v>0</v>
          </cell>
          <cell r="R5068">
            <v>0</v>
          </cell>
          <cell r="T5068">
            <v>0</v>
          </cell>
        </row>
        <row r="5069">
          <cell r="C5069">
            <v>0</v>
          </cell>
          <cell r="D5069">
            <v>0</v>
          </cell>
          <cell r="E5069">
            <v>0</v>
          </cell>
          <cell r="F5069">
            <v>0</v>
          </cell>
          <cell r="G5069">
            <v>0</v>
          </cell>
          <cell r="H5069">
            <v>0</v>
          </cell>
          <cell r="I5069">
            <v>0</v>
          </cell>
          <cell r="J5069">
            <v>0</v>
          </cell>
          <cell r="K5069" t="str">
            <v/>
          </cell>
          <cell r="L5069">
            <v>0</v>
          </cell>
          <cell r="M5069">
            <v>0</v>
          </cell>
          <cell r="N5069">
            <v>0</v>
          </cell>
          <cell r="O5069">
            <v>0</v>
          </cell>
          <cell r="P5069">
            <v>0</v>
          </cell>
          <cell r="Q5069">
            <v>0</v>
          </cell>
          <cell r="R5069">
            <v>0</v>
          </cell>
          <cell r="T5069">
            <v>0</v>
          </cell>
        </row>
        <row r="5070">
          <cell r="C5070">
            <v>0</v>
          </cell>
          <cell r="D5070">
            <v>0</v>
          </cell>
          <cell r="E5070">
            <v>0</v>
          </cell>
          <cell r="F5070">
            <v>0</v>
          </cell>
          <cell r="G5070">
            <v>0</v>
          </cell>
          <cell r="H5070">
            <v>0</v>
          </cell>
          <cell r="I5070">
            <v>0</v>
          </cell>
          <cell r="J5070">
            <v>0</v>
          </cell>
          <cell r="K5070" t="str">
            <v/>
          </cell>
          <cell r="L5070">
            <v>0</v>
          </cell>
          <cell r="M5070">
            <v>0</v>
          </cell>
          <cell r="N5070">
            <v>0</v>
          </cell>
          <cell r="O5070">
            <v>0</v>
          </cell>
          <cell r="P5070">
            <v>0</v>
          </cell>
          <cell r="Q5070">
            <v>0</v>
          </cell>
          <cell r="R5070">
            <v>0</v>
          </cell>
          <cell r="T5070">
            <v>0</v>
          </cell>
        </row>
        <row r="5071">
          <cell r="C5071">
            <v>0</v>
          </cell>
          <cell r="D5071">
            <v>0</v>
          </cell>
          <cell r="E5071">
            <v>0</v>
          </cell>
          <cell r="F5071">
            <v>0</v>
          </cell>
          <cell r="G5071">
            <v>0</v>
          </cell>
          <cell r="H5071">
            <v>0</v>
          </cell>
          <cell r="I5071">
            <v>0</v>
          </cell>
          <cell r="J5071">
            <v>0</v>
          </cell>
          <cell r="K5071" t="str">
            <v/>
          </cell>
          <cell r="L5071">
            <v>0</v>
          </cell>
          <cell r="M5071">
            <v>0</v>
          </cell>
          <cell r="N5071">
            <v>0</v>
          </cell>
          <cell r="O5071">
            <v>0</v>
          </cell>
          <cell r="P5071">
            <v>0</v>
          </cell>
          <cell r="Q5071">
            <v>0</v>
          </cell>
          <cell r="R5071">
            <v>0</v>
          </cell>
          <cell r="T5071">
            <v>0</v>
          </cell>
        </row>
        <row r="5072">
          <cell r="C5072">
            <v>0</v>
          </cell>
          <cell r="D5072">
            <v>0</v>
          </cell>
          <cell r="E5072">
            <v>0</v>
          </cell>
          <cell r="F5072">
            <v>0</v>
          </cell>
          <cell r="G5072">
            <v>0</v>
          </cell>
          <cell r="H5072">
            <v>0</v>
          </cell>
          <cell r="I5072">
            <v>0</v>
          </cell>
          <cell r="J5072">
            <v>0</v>
          </cell>
          <cell r="K5072" t="str">
            <v/>
          </cell>
          <cell r="L5072">
            <v>0</v>
          </cell>
          <cell r="M5072">
            <v>0</v>
          </cell>
          <cell r="N5072">
            <v>0</v>
          </cell>
          <cell r="O5072">
            <v>0</v>
          </cell>
          <cell r="P5072">
            <v>0</v>
          </cell>
          <cell r="Q5072">
            <v>0</v>
          </cell>
          <cell r="R5072">
            <v>0</v>
          </cell>
          <cell r="T5072">
            <v>0</v>
          </cell>
        </row>
        <row r="5073">
          <cell r="C5073">
            <v>0</v>
          </cell>
          <cell r="D5073">
            <v>0</v>
          </cell>
          <cell r="E5073">
            <v>0</v>
          </cell>
          <cell r="F5073">
            <v>0</v>
          </cell>
          <cell r="G5073">
            <v>0</v>
          </cell>
          <cell r="H5073">
            <v>0</v>
          </cell>
          <cell r="I5073">
            <v>0</v>
          </cell>
          <cell r="J5073">
            <v>0</v>
          </cell>
          <cell r="K5073" t="str">
            <v/>
          </cell>
          <cell r="L5073">
            <v>0</v>
          </cell>
          <cell r="M5073">
            <v>0</v>
          </cell>
          <cell r="N5073">
            <v>0</v>
          </cell>
          <cell r="O5073">
            <v>0</v>
          </cell>
          <cell r="P5073">
            <v>0</v>
          </cell>
          <cell r="Q5073">
            <v>0</v>
          </cell>
          <cell r="R5073">
            <v>0</v>
          </cell>
          <cell r="T5073">
            <v>0</v>
          </cell>
        </row>
        <row r="5074">
          <cell r="C5074">
            <v>0</v>
          </cell>
          <cell r="D5074">
            <v>0</v>
          </cell>
          <cell r="E5074">
            <v>0</v>
          </cell>
          <cell r="F5074">
            <v>0</v>
          </cell>
          <cell r="G5074">
            <v>0</v>
          </cell>
          <cell r="H5074">
            <v>0</v>
          </cell>
          <cell r="I5074">
            <v>0</v>
          </cell>
          <cell r="J5074">
            <v>0</v>
          </cell>
          <cell r="K5074">
            <v>0</v>
          </cell>
          <cell r="L5074">
            <v>0.97540000000000004</v>
          </cell>
          <cell r="M5074" t="str">
            <v>SUBTOTAL $</v>
          </cell>
          <cell r="N5074">
            <v>0</v>
          </cell>
          <cell r="O5074">
            <v>1100000</v>
          </cell>
          <cell r="P5074">
            <v>0</v>
          </cell>
          <cell r="Q5074">
            <v>0</v>
          </cell>
          <cell r="T5074">
            <v>0</v>
          </cell>
        </row>
        <row r="5075">
          <cell r="C5075" t="str">
            <v>III. TRANSPORTES</v>
          </cell>
          <cell r="D5075">
            <v>0</v>
          </cell>
          <cell r="E5075">
            <v>0</v>
          </cell>
          <cell r="F5075">
            <v>0</v>
          </cell>
          <cell r="G5075">
            <v>0</v>
          </cell>
          <cell r="H5075">
            <v>0</v>
          </cell>
          <cell r="I5075">
            <v>0</v>
          </cell>
          <cell r="J5075">
            <v>0</v>
          </cell>
          <cell r="K5075">
            <v>0</v>
          </cell>
          <cell r="L5075">
            <v>0</v>
          </cell>
          <cell r="M5075">
            <v>0</v>
          </cell>
          <cell r="N5075">
            <v>0</v>
          </cell>
          <cell r="O5075">
            <v>0</v>
          </cell>
          <cell r="P5075">
            <v>0</v>
          </cell>
          <cell r="Q5075">
            <v>0</v>
          </cell>
          <cell r="T5075">
            <v>0</v>
          </cell>
        </row>
        <row r="5076">
          <cell r="C5076">
            <v>0</v>
          </cell>
          <cell r="D5076">
            <v>0</v>
          </cell>
          <cell r="E5076">
            <v>0</v>
          </cell>
          <cell r="F5076">
            <v>0</v>
          </cell>
          <cell r="G5076">
            <v>0</v>
          </cell>
          <cell r="H5076">
            <v>0</v>
          </cell>
          <cell r="I5076">
            <v>0</v>
          </cell>
          <cell r="J5076">
            <v>0</v>
          </cell>
          <cell r="K5076">
            <v>0</v>
          </cell>
          <cell r="L5076">
            <v>0</v>
          </cell>
          <cell r="M5076">
            <v>0</v>
          </cell>
          <cell r="N5076">
            <v>0</v>
          </cell>
          <cell r="O5076">
            <v>0</v>
          </cell>
          <cell r="P5076">
            <v>0</v>
          </cell>
          <cell r="Q5076">
            <v>0</v>
          </cell>
          <cell r="T5076">
            <v>0</v>
          </cell>
        </row>
        <row r="5077">
          <cell r="C5077" t="str">
            <v>MATERIAL</v>
          </cell>
          <cell r="D5077">
            <v>0</v>
          </cell>
          <cell r="E5077">
            <v>0</v>
          </cell>
          <cell r="F5077">
            <v>0</v>
          </cell>
          <cell r="G5077">
            <v>0</v>
          </cell>
          <cell r="H5077">
            <v>0</v>
          </cell>
          <cell r="I5077">
            <v>0</v>
          </cell>
          <cell r="J5077" t="str">
            <v>VOL. o PESO</v>
          </cell>
          <cell r="K5077" t="str">
            <v>DISTANCIA</v>
          </cell>
          <cell r="L5077" t="str">
            <v>M3 o Ton/Km</v>
          </cell>
          <cell r="M5077" t="str">
            <v>TARIFA</v>
          </cell>
          <cell r="N5077">
            <v>0</v>
          </cell>
          <cell r="O5077" t="str">
            <v>Vr. UNITARIO</v>
          </cell>
          <cell r="P5077">
            <v>0</v>
          </cell>
          <cell r="Q5077">
            <v>0</v>
          </cell>
          <cell r="T5077">
            <v>0</v>
          </cell>
        </row>
        <row r="5078">
          <cell r="C5078" t="str">
            <v>Transporte de materiales 2</v>
          </cell>
          <cell r="D5078">
            <v>0</v>
          </cell>
          <cell r="E5078">
            <v>0</v>
          </cell>
          <cell r="F5078">
            <v>0</v>
          </cell>
          <cell r="G5078">
            <v>0</v>
          </cell>
          <cell r="H5078">
            <v>0</v>
          </cell>
          <cell r="I5078">
            <v>0</v>
          </cell>
          <cell r="J5078" t="str">
            <v>tkm</v>
          </cell>
          <cell r="K5078">
            <v>100</v>
          </cell>
          <cell r="L5078">
            <v>0.1</v>
          </cell>
          <cell r="M5078">
            <v>1350</v>
          </cell>
          <cell r="N5078">
            <v>0</v>
          </cell>
          <cell r="O5078">
            <v>13500</v>
          </cell>
          <cell r="P5078">
            <v>0</v>
          </cell>
          <cell r="Q5078">
            <v>0</v>
          </cell>
          <cell r="R5078">
            <v>250</v>
          </cell>
          <cell r="T5078" t="str">
            <v>Transporte de materiales 2</v>
          </cell>
        </row>
        <row r="5079">
          <cell r="C5079">
            <v>0</v>
          </cell>
          <cell r="D5079">
            <v>0</v>
          </cell>
          <cell r="E5079">
            <v>0</v>
          </cell>
          <cell r="F5079">
            <v>0</v>
          </cell>
          <cell r="G5079">
            <v>0</v>
          </cell>
          <cell r="H5079">
            <v>0</v>
          </cell>
          <cell r="I5079">
            <v>0</v>
          </cell>
          <cell r="J5079" t="str">
            <v/>
          </cell>
          <cell r="K5079">
            <v>0</v>
          </cell>
          <cell r="L5079">
            <v>0</v>
          </cell>
          <cell r="M5079">
            <v>0</v>
          </cell>
          <cell r="N5079">
            <v>0</v>
          </cell>
          <cell r="O5079">
            <v>0</v>
          </cell>
          <cell r="P5079">
            <v>0</v>
          </cell>
          <cell r="Q5079">
            <v>0</v>
          </cell>
          <cell r="R5079">
            <v>0</v>
          </cell>
          <cell r="T5079">
            <v>0</v>
          </cell>
        </row>
        <row r="5080">
          <cell r="C5080">
            <v>0</v>
          </cell>
          <cell r="D5080">
            <v>0</v>
          </cell>
          <cell r="E5080">
            <v>0</v>
          </cell>
          <cell r="F5080">
            <v>0</v>
          </cell>
          <cell r="G5080">
            <v>0</v>
          </cell>
          <cell r="H5080">
            <v>0</v>
          </cell>
          <cell r="I5080">
            <v>0</v>
          </cell>
          <cell r="J5080" t="str">
            <v/>
          </cell>
          <cell r="K5080">
            <v>0</v>
          </cell>
          <cell r="L5080">
            <v>0</v>
          </cell>
          <cell r="M5080">
            <v>0</v>
          </cell>
          <cell r="N5080">
            <v>0</v>
          </cell>
          <cell r="O5080">
            <v>0</v>
          </cell>
          <cell r="P5080">
            <v>0</v>
          </cell>
          <cell r="Q5080">
            <v>0</v>
          </cell>
          <cell r="R5080">
            <v>0</v>
          </cell>
          <cell r="T5080">
            <v>0</v>
          </cell>
        </row>
        <row r="5081">
          <cell r="C5081">
            <v>0</v>
          </cell>
          <cell r="D5081">
            <v>0</v>
          </cell>
          <cell r="E5081">
            <v>0</v>
          </cell>
          <cell r="F5081">
            <v>0</v>
          </cell>
          <cell r="G5081">
            <v>0</v>
          </cell>
          <cell r="H5081">
            <v>0</v>
          </cell>
          <cell r="I5081">
            <v>0</v>
          </cell>
          <cell r="J5081">
            <v>0</v>
          </cell>
          <cell r="K5081">
            <v>0</v>
          </cell>
          <cell r="L5081">
            <v>1.2E-2</v>
          </cell>
          <cell r="M5081" t="str">
            <v>SUBTOTAL $</v>
          </cell>
          <cell r="N5081">
            <v>0</v>
          </cell>
          <cell r="O5081">
            <v>13500</v>
          </cell>
          <cell r="P5081">
            <v>0</v>
          </cell>
          <cell r="Q5081">
            <v>0</v>
          </cell>
          <cell r="T5081">
            <v>0</v>
          </cell>
        </row>
        <row r="5082">
          <cell r="C5082" t="str">
            <v>IV. MANO DE OBRA</v>
          </cell>
          <cell r="D5082">
            <v>0</v>
          </cell>
          <cell r="E5082">
            <v>0</v>
          </cell>
          <cell r="F5082">
            <v>0</v>
          </cell>
          <cell r="G5082">
            <v>0</v>
          </cell>
          <cell r="H5082">
            <v>0</v>
          </cell>
          <cell r="I5082">
            <v>0</v>
          </cell>
          <cell r="J5082">
            <v>0</v>
          </cell>
          <cell r="K5082">
            <v>0</v>
          </cell>
          <cell r="L5082">
            <v>0</v>
          </cell>
          <cell r="M5082">
            <v>0</v>
          </cell>
          <cell r="N5082">
            <v>0</v>
          </cell>
          <cell r="O5082">
            <v>0</v>
          </cell>
          <cell r="P5082">
            <v>0</v>
          </cell>
          <cell r="Q5082">
            <v>0</v>
          </cell>
          <cell r="T5082">
            <v>0</v>
          </cell>
        </row>
        <row r="5083">
          <cell r="C5083">
            <v>0</v>
          </cell>
          <cell r="D5083">
            <v>0</v>
          </cell>
          <cell r="E5083">
            <v>0</v>
          </cell>
          <cell r="F5083">
            <v>0</v>
          </cell>
          <cell r="G5083">
            <v>0</v>
          </cell>
          <cell r="H5083">
            <v>0</v>
          </cell>
          <cell r="I5083">
            <v>0</v>
          </cell>
          <cell r="J5083">
            <v>0</v>
          </cell>
          <cell r="K5083">
            <v>0</v>
          </cell>
          <cell r="L5083">
            <v>0</v>
          </cell>
          <cell r="M5083">
            <v>0</v>
          </cell>
          <cell r="N5083">
            <v>0</v>
          </cell>
          <cell r="O5083">
            <v>0</v>
          </cell>
          <cell r="P5083">
            <v>0</v>
          </cell>
          <cell r="Q5083">
            <v>0</v>
          </cell>
          <cell r="T5083">
            <v>0</v>
          </cell>
        </row>
        <row r="5084">
          <cell r="C5084" t="str">
            <v>TRABAJADOR</v>
          </cell>
          <cell r="D5084">
            <v>0</v>
          </cell>
          <cell r="E5084">
            <v>0</v>
          </cell>
          <cell r="F5084">
            <v>0</v>
          </cell>
          <cell r="G5084">
            <v>0</v>
          </cell>
          <cell r="H5084">
            <v>0</v>
          </cell>
          <cell r="I5084" t="str">
            <v>CANTIDAD</v>
          </cell>
          <cell r="J5084" t="str">
            <v>JORNAL</v>
          </cell>
          <cell r="K5084" t="str">
            <v>PRESTACIONES</v>
          </cell>
          <cell r="L5084" t="str">
            <v>JORNAL TOTAL</v>
          </cell>
          <cell r="M5084" t="str">
            <v>RENDIMIENTO</v>
          </cell>
          <cell r="N5084">
            <v>0</v>
          </cell>
          <cell r="O5084" t="str">
            <v>Vr. UNITARIO</v>
          </cell>
          <cell r="P5084">
            <v>0</v>
          </cell>
          <cell r="Q5084">
            <v>0</v>
          </cell>
          <cell r="R5084">
            <v>0</v>
          </cell>
          <cell r="T5084">
            <v>0</v>
          </cell>
        </row>
        <row r="5085">
          <cell r="C5085" t="str">
            <v>Oficial</v>
          </cell>
          <cell r="D5085">
            <v>0</v>
          </cell>
          <cell r="E5085">
            <v>0</v>
          </cell>
          <cell r="F5085">
            <v>0</v>
          </cell>
          <cell r="G5085">
            <v>0</v>
          </cell>
          <cell r="H5085">
            <v>0</v>
          </cell>
          <cell r="I5085">
            <v>1</v>
          </cell>
          <cell r="J5085">
            <v>88160</v>
          </cell>
          <cell r="K5085">
            <v>1.6933</v>
          </cell>
          <cell r="L5085">
            <v>149281</v>
          </cell>
          <cell r="M5085">
            <v>30</v>
          </cell>
          <cell r="N5085">
            <v>0</v>
          </cell>
          <cell r="O5085">
            <v>4976</v>
          </cell>
          <cell r="P5085">
            <v>0</v>
          </cell>
          <cell r="Q5085">
            <v>0</v>
          </cell>
          <cell r="R5085">
            <v>0.83</v>
          </cell>
          <cell r="T5085" t="str">
            <v>Oficial</v>
          </cell>
        </row>
        <row r="5086">
          <cell r="C5086" t="str">
            <v>Ayudante Entendido</v>
          </cell>
          <cell r="D5086">
            <v>0</v>
          </cell>
          <cell r="E5086">
            <v>0</v>
          </cell>
          <cell r="F5086">
            <v>0</v>
          </cell>
          <cell r="G5086">
            <v>0</v>
          </cell>
          <cell r="H5086">
            <v>0</v>
          </cell>
          <cell r="I5086">
            <v>1</v>
          </cell>
          <cell r="J5086">
            <v>60367</v>
          </cell>
          <cell r="K5086">
            <v>1.7181</v>
          </cell>
          <cell r="L5086">
            <v>103717</v>
          </cell>
          <cell r="M5086">
            <v>30</v>
          </cell>
          <cell r="N5086">
            <v>0</v>
          </cell>
          <cell r="O5086">
            <v>3457</v>
          </cell>
          <cell r="P5086">
            <v>0</v>
          </cell>
          <cell r="Q5086">
            <v>0</v>
          </cell>
          <cell r="R5086">
            <v>0.83</v>
          </cell>
          <cell r="T5086" t="str">
            <v>Ayudante Entendido</v>
          </cell>
        </row>
        <row r="5087">
          <cell r="C5087">
            <v>0</v>
          </cell>
          <cell r="D5087">
            <v>0</v>
          </cell>
          <cell r="E5087">
            <v>0</v>
          </cell>
          <cell r="F5087">
            <v>0</v>
          </cell>
          <cell r="G5087">
            <v>0</v>
          </cell>
          <cell r="H5087">
            <v>0</v>
          </cell>
          <cell r="I5087">
            <v>0</v>
          </cell>
          <cell r="J5087">
            <v>0</v>
          </cell>
          <cell r="K5087">
            <v>0</v>
          </cell>
          <cell r="L5087">
            <v>0</v>
          </cell>
          <cell r="M5087">
            <v>0</v>
          </cell>
          <cell r="N5087">
            <v>0</v>
          </cell>
          <cell r="O5087">
            <v>0</v>
          </cell>
          <cell r="P5087">
            <v>0</v>
          </cell>
          <cell r="Q5087">
            <v>0</v>
          </cell>
          <cell r="R5087">
            <v>0</v>
          </cell>
          <cell r="T5087">
            <v>0</v>
          </cell>
        </row>
        <row r="5088">
          <cell r="C5088">
            <v>0</v>
          </cell>
          <cell r="D5088">
            <v>0</v>
          </cell>
          <cell r="E5088">
            <v>0</v>
          </cell>
          <cell r="F5088">
            <v>0</v>
          </cell>
          <cell r="G5088">
            <v>0</v>
          </cell>
          <cell r="H5088">
            <v>0</v>
          </cell>
          <cell r="I5088">
            <v>0</v>
          </cell>
          <cell r="J5088">
            <v>0</v>
          </cell>
          <cell r="K5088">
            <v>0</v>
          </cell>
          <cell r="L5088">
            <v>7.4999999999999997E-3</v>
          </cell>
          <cell r="M5088" t="str">
            <v>SUBTOTAL $</v>
          </cell>
          <cell r="N5088">
            <v>0</v>
          </cell>
          <cell r="O5088">
            <v>8433</v>
          </cell>
          <cell r="P5088">
            <v>0</v>
          </cell>
          <cell r="Q5088">
            <v>0</v>
          </cell>
          <cell r="T5088">
            <v>0</v>
          </cell>
        </row>
        <row r="5089">
          <cell r="C5089">
            <v>0</v>
          </cell>
          <cell r="D5089">
            <v>0</v>
          </cell>
          <cell r="E5089">
            <v>0</v>
          </cell>
          <cell r="F5089">
            <v>0</v>
          </cell>
          <cell r="G5089">
            <v>0</v>
          </cell>
          <cell r="H5089">
            <v>0</v>
          </cell>
          <cell r="I5089">
            <v>0</v>
          </cell>
          <cell r="J5089">
            <v>0</v>
          </cell>
          <cell r="K5089">
            <v>0</v>
          </cell>
          <cell r="L5089">
            <v>0</v>
          </cell>
          <cell r="M5089">
            <v>0</v>
          </cell>
          <cell r="N5089">
            <v>0</v>
          </cell>
          <cell r="O5089">
            <v>0</v>
          </cell>
          <cell r="P5089">
            <v>0</v>
          </cell>
          <cell r="Q5089">
            <v>0</v>
          </cell>
        </row>
        <row r="5090">
          <cell r="C5090" t="str">
            <v>TOTAL COSTO DIRECTO $</v>
          </cell>
          <cell r="D5090">
            <v>0</v>
          </cell>
          <cell r="E5090">
            <v>0</v>
          </cell>
          <cell r="F5090">
            <v>0</v>
          </cell>
          <cell r="G5090">
            <v>0</v>
          </cell>
          <cell r="H5090">
            <v>0</v>
          </cell>
          <cell r="I5090">
            <v>0</v>
          </cell>
          <cell r="J5090">
            <v>0</v>
          </cell>
          <cell r="K5090">
            <v>0</v>
          </cell>
          <cell r="L5090">
            <v>0</v>
          </cell>
          <cell r="M5090">
            <v>0</v>
          </cell>
          <cell r="N5090">
            <v>0</v>
          </cell>
          <cell r="O5090">
            <v>1127745</v>
          </cell>
          <cell r="P5090">
            <v>0</v>
          </cell>
          <cell r="Q5090">
            <v>0</v>
          </cell>
        </row>
        <row r="5091">
          <cell r="C5091" t="str">
            <v>V. COSTOS INDIRECTOS</v>
          </cell>
          <cell r="D5091">
            <v>0</v>
          </cell>
          <cell r="E5091">
            <v>0</v>
          </cell>
          <cell r="F5091">
            <v>0</v>
          </cell>
          <cell r="G5091">
            <v>0</v>
          </cell>
          <cell r="H5091">
            <v>0</v>
          </cell>
          <cell r="I5091">
            <v>0</v>
          </cell>
          <cell r="J5091">
            <v>0</v>
          </cell>
          <cell r="K5091">
            <v>0</v>
          </cell>
          <cell r="L5091">
            <v>0</v>
          </cell>
          <cell r="M5091">
            <v>0</v>
          </cell>
          <cell r="N5091">
            <v>0</v>
          </cell>
          <cell r="O5091">
            <v>0</v>
          </cell>
          <cell r="P5091">
            <v>0</v>
          </cell>
          <cell r="Q5091">
            <v>0</v>
          </cell>
        </row>
        <row r="5092">
          <cell r="C5092">
            <v>0</v>
          </cell>
          <cell r="D5092">
            <v>0</v>
          </cell>
          <cell r="E5092">
            <v>0</v>
          </cell>
          <cell r="F5092">
            <v>0</v>
          </cell>
          <cell r="G5092">
            <v>0</v>
          </cell>
          <cell r="H5092">
            <v>0</v>
          </cell>
          <cell r="I5092">
            <v>0</v>
          </cell>
          <cell r="J5092">
            <v>0</v>
          </cell>
          <cell r="K5092">
            <v>0</v>
          </cell>
          <cell r="L5092">
            <v>0</v>
          </cell>
          <cell r="M5092">
            <v>0</v>
          </cell>
          <cell r="N5092">
            <v>0</v>
          </cell>
          <cell r="O5092">
            <v>0</v>
          </cell>
          <cell r="P5092">
            <v>0</v>
          </cell>
          <cell r="Q5092">
            <v>0</v>
          </cell>
        </row>
        <row r="5093">
          <cell r="C5093" t="str">
            <v>Descripción</v>
          </cell>
          <cell r="D5093">
            <v>0</v>
          </cell>
          <cell r="E5093">
            <v>0</v>
          </cell>
          <cell r="F5093">
            <v>0</v>
          </cell>
          <cell r="G5093">
            <v>0</v>
          </cell>
          <cell r="H5093">
            <v>0</v>
          </cell>
          <cell r="I5093">
            <v>0</v>
          </cell>
          <cell r="J5093">
            <v>0</v>
          </cell>
          <cell r="K5093">
            <v>0</v>
          </cell>
          <cell r="L5093" t="str">
            <v>Porcentaje</v>
          </cell>
          <cell r="M5093" t="str">
            <v>Valor Total</v>
          </cell>
          <cell r="N5093">
            <v>0</v>
          </cell>
          <cell r="O5093">
            <v>0</v>
          </cell>
          <cell r="P5093">
            <v>0</v>
          </cell>
          <cell r="Q5093">
            <v>0</v>
          </cell>
        </row>
        <row r="5094">
          <cell r="C5094" t="str">
            <v>ADMINISTRACION</v>
          </cell>
          <cell r="D5094">
            <v>0</v>
          </cell>
          <cell r="E5094">
            <v>0</v>
          </cell>
          <cell r="F5094">
            <v>0</v>
          </cell>
          <cell r="G5094">
            <v>0</v>
          </cell>
          <cell r="H5094">
            <v>0</v>
          </cell>
          <cell r="I5094">
            <v>0</v>
          </cell>
          <cell r="J5094">
            <v>0</v>
          </cell>
          <cell r="K5094">
            <v>0</v>
          </cell>
          <cell r="L5094">
            <v>0.23930000000000001</v>
          </cell>
          <cell r="M5094">
            <v>269869</v>
          </cell>
          <cell r="N5094">
            <v>0</v>
          </cell>
          <cell r="O5094">
            <v>0</v>
          </cell>
          <cell r="P5094">
            <v>0</v>
          </cell>
          <cell r="Q5094">
            <v>0</v>
          </cell>
        </row>
        <row r="5095">
          <cell r="C5095" t="str">
            <v xml:space="preserve">IMPREVISTOS </v>
          </cell>
          <cell r="D5095">
            <v>0</v>
          </cell>
          <cell r="E5095">
            <v>0</v>
          </cell>
          <cell r="F5095">
            <v>0</v>
          </cell>
          <cell r="G5095">
            <v>0</v>
          </cell>
          <cell r="H5095">
            <v>0</v>
          </cell>
          <cell r="I5095">
            <v>0</v>
          </cell>
          <cell r="J5095">
            <v>0</v>
          </cell>
          <cell r="K5095">
            <v>0</v>
          </cell>
          <cell r="L5095">
            <v>0</v>
          </cell>
          <cell r="M5095">
            <v>0</v>
          </cell>
          <cell r="N5095">
            <v>0</v>
          </cell>
          <cell r="O5095">
            <v>0</v>
          </cell>
          <cell r="P5095">
            <v>0</v>
          </cell>
          <cell r="Q5095">
            <v>0</v>
          </cell>
        </row>
        <row r="5096">
          <cell r="C5096" t="str">
            <v>UTILIDAD</v>
          </cell>
          <cell r="D5096">
            <v>0</v>
          </cell>
          <cell r="E5096">
            <v>0</v>
          </cell>
          <cell r="F5096">
            <v>0</v>
          </cell>
          <cell r="G5096">
            <v>0</v>
          </cell>
          <cell r="H5096">
            <v>0</v>
          </cell>
          <cell r="I5096">
            <v>0</v>
          </cell>
          <cell r="J5096">
            <v>0</v>
          </cell>
          <cell r="K5096">
            <v>0</v>
          </cell>
          <cell r="L5096">
            <v>0.05</v>
          </cell>
          <cell r="M5096">
            <v>56387</v>
          </cell>
          <cell r="N5096">
            <v>0</v>
          </cell>
          <cell r="O5096">
            <v>0</v>
          </cell>
          <cell r="P5096">
            <v>0</v>
          </cell>
          <cell r="Q5096">
            <v>0</v>
          </cell>
        </row>
        <row r="5097">
          <cell r="C5097" t="str">
            <v>SUBTOTAL $</v>
          </cell>
          <cell r="D5097">
            <v>0</v>
          </cell>
          <cell r="E5097">
            <v>0</v>
          </cell>
          <cell r="F5097">
            <v>0</v>
          </cell>
          <cell r="G5097">
            <v>0</v>
          </cell>
          <cell r="H5097">
            <v>0</v>
          </cell>
          <cell r="I5097">
            <v>0</v>
          </cell>
          <cell r="J5097">
            <v>0</v>
          </cell>
          <cell r="K5097">
            <v>0</v>
          </cell>
          <cell r="L5097">
            <v>0</v>
          </cell>
          <cell r="M5097">
            <v>0</v>
          </cell>
          <cell r="N5097">
            <v>0</v>
          </cell>
          <cell r="O5097">
            <v>326256</v>
          </cell>
          <cell r="P5097">
            <v>0</v>
          </cell>
          <cell r="Q5097">
            <v>0</v>
          </cell>
        </row>
        <row r="5098">
          <cell r="C5098">
            <v>0</v>
          </cell>
          <cell r="D5098">
            <v>0</v>
          </cell>
          <cell r="E5098">
            <v>0</v>
          </cell>
          <cell r="F5098">
            <v>0</v>
          </cell>
          <cell r="G5098">
            <v>0</v>
          </cell>
          <cell r="H5098">
            <v>0</v>
          </cell>
          <cell r="I5098">
            <v>0</v>
          </cell>
          <cell r="J5098">
            <v>0</v>
          </cell>
          <cell r="K5098">
            <v>0</v>
          </cell>
          <cell r="L5098">
            <v>0</v>
          </cell>
          <cell r="M5098">
            <v>0</v>
          </cell>
          <cell r="N5098">
            <v>0</v>
          </cell>
          <cell r="O5098">
            <v>0</v>
          </cell>
          <cell r="P5098">
            <v>0</v>
          </cell>
          <cell r="Q5098">
            <v>0</v>
          </cell>
        </row>
        <row r="5099">
          <cell r="C5099" t="str">
            <v>Precio Unitario Total Aproximado al peso $</v>
          </cell>
          <cell r="D5099">
            <v>0</v>
          </cell>
          <cell r="E5099">
            <v>0</v>
          </cell>
          <cell r="F5099">
            <v>0</v>
          </cell>
          <cell r="G5099">
            <v>0</v>
          </cell>
          <cell r="H5099">
            <v>0</v>
          </cell>
          <cell r="I5099">
            <v>0</v>
          </cell>
          <cell r="J5099">
            <v>0</v>
          </cell>
          <cell r="K5099">
            <v>0</v>
          </cell>
          <cell r="L5099">
            <v>0</v>
          </cell>
          <cell r="M5099">
            <v>0</v>
          </cell>
          <cell r="N5099">
            <v>0</v>
          </cell>
          <cell r="O5099">
            <v>1454001</v>
          </cell>
          <cell r="P5099">
            <v>0</v>
          </cell>
          <cell r="Q5099">
            <v>0</v>
          </cell>
        </row>
        <row r="5100">
          <cell r="C5100">
            <v>0</v>
          </cell>
          <cell r="D5100">
            <v>0</v>
          </cell>
          <cell r="E5100">
            <v>0</v>
          </cell>
          <cell r="F5100">
            <v>0</v>
          </cell>
          <cell r="G5100">
            <v>0</v>
          </cell>
          <cell r="H5100">
            <v>0</v>
          </cell>
          <cell r="I5100">
            <v>0</v>
          </cell>
          <cell r="J5100">
            <v>0</v>
          </cell>
          <cell r="K5100">
            <v>0</v>
          </cell>
          <cell r="L5100">
            <v>0</v>
          </cell>
          <cell r="M5100">
            <v>0</v>
          </cell>
          <cell r="N5100">
            <v>0</v>
          </cell>
          <cell r="O5100">
            <v>0</v>
          </cell>
          <cell r="P5100">
            <v>0</v>
          </cell>
          <cell r="Q5100">
            <v>0</v>
          </cell>
        </row>
        <row r="5101">
          <cell r="C5101">
            <v>0</v>
          </cell>
          <cell r="D5101">
            <v>0</v>
          </cell>
          <cell r="E5101">
            <v>0</v>
          </cell>
          <cell r="F5101">
            <v>0</v>
          </cell>
          <cell r="G5101">
            <v>0</v>
          </cell>
          <cell r="H5101">
            <v>0</v>
          </cell>
          <cell r="I5101">
            <v>0</v>
          </cell>
          <cell r="J5101">
            <v>0</v>
          </cell>
          <cell r="K5101">
            <v>0</v>
          </cell>
          <cell r="L5101">
            <v>0</v>
          </cell>
          <cell r="M5101">
            <v>0</v>
          </cell>
          <cell r="N5101">
            <v>0</v>
          </cell>
          <cell r="O5101">
            <v>0</v>
          </cell>
          <cell r="P5101">
            <v>0</v>
          </cell>
          <cell r="Q5101">
            <v>0</v>
          </cell>
        </row>
        <row r="5102">
          <cell r="C5102">
            <v>0</v>
          </cell>
          <cell r="D5102">
            <v>0</v>
          </cell>
          <cell r="E5102">
            <v>0</v>
          </cell>
          <cell r="F5102">
            <v>0</v>
          </cell>
          <cell r="G5102">
            <v>0</v>
          </cell>
          <cell r="H5102" t="str">
            <v>Firma</v>
          </cell>
          <cell r="I5102">
            <v>0</v>
          </cell>
          <cell r="J5102">
            <v>0</v>
          </cell>
          <cell r="K5102">
            <v>0</v>
          </cell>
          <cell r="L5102">
            <v>0</v>
          </cell>
          <cell r="M5102">
            <v>0</v>
          </cell>
          <cell r="N5102">
            <v>0</v>
          </cell>
          <cell r="O5102">
            <v>0</v>
          </cell>
          <cell r="P5102">
            <v>0</v>
          </cell>
          <cell r="Q5102">
            <v>0</v>
          </cell>
        </row>
        <row r="5103">
          <cell r="C5103">
            <v>0</v>
          </cell>
          <cell r="D5103">
            <v>0</v>
          </cell>
          <cell r="E5103">
            <v>0</v>
          </cell>
          <cell r="F5103">
            <v>0</v>
          </cell>
          <cell r="G5103">
            <v>0</v>
          </cell>
          <cell r="H5103" t="str">
            <v>Nombre:</v>
          </cell>
          <cell r="I5103">
            <v>0</v>
          </cell>
          <cell r="J5103">
            <v>0</v>
          </cell>
          <cell r="K5103">
            <v>0</v>
          </cell>
          <cell r="L5103">
            <v>0</v>
          </cell>
          <cell r="M5103">
            <v>0</v>
          </cell>
          <cell r="N5103">
            <v>0</v>
          </cell>
          <cell r="O5103">
            <v>0</v>
          </cell>
          <cell r="P5103">
            <v>0</v>
          </cell>
          <cell r="Q5103">
            <v>0</v>
          </cell>
        </row>
        <row r="5104">
          <cell r="C5104">
            <v>0</v>
          </cell>
          <cell r="D5104">
            <v>0</v>
          </cell>
          <cell r="E5104">
            <v>0</v>
          </cell>
          <cell r="F5104">
            <v>0</v>
          </cell>
          <cell r="G5104">
            <v>0</v>
          </cell>
          <cell r="H5104" t="str">
            <v>Representante Legal del Contratista o su Apoderado</v>
          </cell>
          <cell r="I5104">
            <v>0</v>
          </cell>
          <cell r="J5104">
            <v>0</v>
          </cell>
          <cell r="K5104">
            <v>0</v>
          </cell>
          <cell r="L5104">
            <v>0</v>
          </cell>
          <cell r="M5104">
            <v>0</v>
          </cell>
          <cell r="N5104">
            <v>0</v>
          </cell>
          <cell r="O5104">
            <v>0</v>
          </cell>
          <cell r="P5104">
            <v>0</v>
          </cell>
          <cell r="Q5104">
            <v>0</v>
          </cell>
        </row>
        <row r="5105">
          <cell r="C5105">
            <v>0</v>
          </cell>
          <cell r="D5105">
            <v>0</v>
          </cell>
          <cell r="E5105">
            <v>0</v>
          </cell>
          <cell r="F5105">
            <v>0</v>
          </cell>
          <cell r="G5105">
            <v>0</v>
          </cell>
          <cell r="H5105" t="str">
            <v>Matricula No. :</v>
          </cell>
          <cell r="I5105">
            <v>0</v>
          </cell>
          <cell r="J5105">
            <v>0</v>
          </cell>
          <cell r="K5105">
            <v>0</v>
          </cell>
          <cell r="L5105">
            <v>0</v>
          </cell>
          <cell r="M5105">
            <v>0</v>
          </cell>
          <cell r="N5105">
            <v>0</v>
          </cell>
          <cell r="O5105">
            <v>0</v>
          </cell>
          <cell r="P5105">
            <v>0</v>
          </cell>
          <cell r="Q5105">
            <v>0</v>
          </cell>
        </row>
        <row r="5106">
          <cell r="C5106">
            <v>0</v>
          </cell>
          <cell r="D5106">
            <v>0</v>
          </cell>
          <cell r="E5106">
            <v>0</v>
          </cell>
          <cell r="F5106">
            <v>0</v>
          </cell>
          <cell r="G5106">
            <v>0</v>
          </cell>
          <cell r="H5106" t="str">
            <v xml:space="preserve"> </v>
          </cell>
          <cell r="I5106">
            <v>0</v>
          </cell>
          <cell r="J5106">
            <v>0</v>
          </cell>
          <cell r="K5106">
            <v>0</v>
          </cell>
          <cell r="L5106">
            <v>0</v>
          </cell>
          <cell r="M5106">
            <v>0</v>
          </cell>
          <cell r="N5106">
            <v>0</v>
          </cell>
          <cell r="O5106">
            <v>0</v>
          </cell>
          <cell r="P5106">
            <v>0</v>
          </cell>
          <cell r="Q5106">
            <v>0</v>
          </cell>
        </row>
        <row r="5107">
          <cell r="C5107" t="str">
            <v>OBSERVACIONES INTERVENTORÍA</v>
          </cell>
          <cell r="D5107">
            <v>0</v>
          </cell>
          <cell r="E5107">
            <v>0</v>
          </cell>
          <cell r="F5107">
            <v>0</v>
          </cell>
          <cell r="G5107">
            <v>0</v>
          </cell>
          <cell r="H5107">
            <v>0</v>
          </cell>
          <cell r="I5107">
            <v>0</v>
          </cell>
          <cell r="J5107">
            <v>0</v>
          </cell>
          <cell r="K5107">
            <v>0</v>
          </cell>
          <cell r="L5107">
            <v>0</v>
          </cell>
          <cell r="M5107">
            <v>0</v>
          </cell>
          <cell r="N5107">
            <v>0</v>
          </cell>
          <cell r="O5107">
            <v>0</v>
          </cell>
          <cell r="P5107">
            <v>0</v>
          </cell>
          <cell r="Q5107">
            <v>0</v>
          </cell>
        </row>
        <row r="5108">
          <cell r="C5108">
            <v>0</v>
          </cell>
          <cell r="D5108">
            <v>0</v>
          </cell>
          <cell r="E5108">
            <v>0</v>
          </cell>
          <cell r="F5108">
            <v>0</v>
          </cell>
          <cell r="G5108">
            <v>0</v>
          </cell>
          <cell r="H5108">
            <v>0</v>
          </cell>
          <cell r="I5108">
            <v>0</v>
          </cell>
          <cell r="J5108">
            <v>0</v>
          </cell>
          <cell r="K5108">
            <v>0</v>
          </cell>
          <cell r="L5108">
            <v>0</v>
          </cell>
          <cell r="M5108">
            <v>0</v>
          </cell>
          <cell r="N5108">
            <v>0</v>
          </cell>
          <cell r="O5108">
            <v>0</v>
          </cell>
          <cell r="P5108">
            <v>0</v>
          </cell>
          <cell r="Q5108">
            <v>0</v>
          </cell>
        </row>
        <row r="5109">
          <cell r="C5109">
            <v>0</v>
          </cell>
          <cell r="D5109">
            <v>0</v>
          </cell>
          <cell r="E5109">
            <v>0</v>
          </cell>
          <cell r="F5109">
            <v>0</v>
          </cell>
          <cell r="G5109">
            <v>0</v>
          </cell>
          <cell r="H5109">
            <v>0</v>
          </cell>
          <cell r="I5109">
            <v>0</v>
          </cell>
          <cell r="J5109">
            <v>0</v>
          </cell>
          <cell r="K5109">
            <v>0</v>
          </cell>
          <cell r="L5109">
            <v>0</v>
          </cell>
          <cell r="M5109">
            <v>0</v>
          </cell>
          <cell r="N5109">
            <v>0</v>
          </cell>
          <cell r="O5109">
            <v>0</v>
          </cell>
          <cell r="P5109">
            <v>0</v>
          </cell>
          <cell r="Q5109">
            <v>0</v>
          </cell>
        </row>
        <row r="5110">
          <cell r="C5110">
            <v>0</v>
          </cell>
          <cell r="D5110">
            <v>0</v>
          </cell>
          <cell r="E5110">
            <v>0</v>
          </cell>
          <cell r="F5110">
            <v>0</v>
          </cell>
          <cell r="G5110">
            <v>0</v>
          </cell>
          <cell r="H5110">
            <v>0</v>
          </cell>
          <cell r="I5110">
            <v>0</v>
          </cell>
          <cell r="J5110">
            <v>0</v>
          </cell>
          <cell r="K5110">
            <v>0</v>
          </cell>
          <cell r="L5110">
            <v>0</v>
          </cell>
          <cell r="M5110">
            <v>0</v>
          </cell>
          <cell r="N5110">
            <v>0</v>
          </cell>
          <cell r="O5110">
            <v>0</v>
          </cell>
          <cell r="P5110">
            <v>0</v>
          </cell>
          <cell r="Q5110">
            <v>0</v>
          </cell>
        </row>
        <row r="5111">
          <cell r="C5111" t="str">
            <v>APROBACIÓN POR INTERVENTORÍA</v>
          </cell>
          <cell r="D5111">
            <v>0</v>
          </cell>
          <cell r="E5111">
            <v>0</v>
          </cell>
          <cell r="F5111">
            <v>0</v>
          </cell>
          <cell r="G5111">
            <v>0</v>
          </cell>
          <cell r="H5111">
            <v>0</v>
          </cell>
          <cell r="I5111">
            <v>0</v>
          </cell>
          <cell r="J5111">
            <v>0</v>
          </cell>
          <cell r="K5111">
            <v>0</v>
          </cell>
          <cell r="L5111">
            <v>0</v>
          </cell>
          <cell r="M5111">
            <v>0</v>
          </cell>
          <cell r="N5111">
            <v>0</v>
          </cell>
          <cell r="O5111">
            <v>0</v>
          </cell>
          <cell r="P5111">
            <v>0</v>
          </cell>
          <cell r="Q5111">
            <v>0</v>
          </cell>
        </row>
        <row r="5112">
          <cell r="C5112"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5112">
            <v>0</v>
          </cell>
          <cell r="E5112">
            <v>0</v>
          </cell>
          <cell r="F5112">
            <v>0</v>
          </cell>
          <cell r="G5112">
            <v>0</v>
          </cell>
          <cell r="H5112">
            <v>0</v>
          </cell>
          <cell r="I5112">
            <v>0</v>
          </cell>
          <cell r="J5112">
            <v>0</v>
          </cell>
          <cell r="K5112">
            <v>0</v>
          </cell>
          <cell r="L5112">
            <v>0</v>
          </cell>
          <cell r="M5112">
            <v>0</v>
          </cell>
          <cell r="N5112">
            <v>0</v>
          </cell>
          <cell r="O5112">
            <v>0</v>
          </cell>
          <cell r="P5112">
            <v>0</v>
          </cell>
          <cell r="Q5112">
            <v>0</v>
          </cell>
        </row>
        <row r="5113">
          <cell r="C5113">
            <v>0</v>
          </cell>
          <cell r="D5113">
            <v>0</v>
          </cell>
          <cell r="E5113">
            <v>0</v>
          </cell>
          <cell r="F5113">
            <v>0</v>
          </cell>
          <cell r="G5113">
            <v>0</v>
          </cell>
          <cell r="H5113">
            <v>0</v>
          </cell>
          <cell r="I5113">
            <v>0</v>
          </cell>
          <cell r="J5113">
            <v>0</v>
          </cell>
          <cell r="K5113">
            <v>0</v>
          </cell>
          <cell r="L5113">
            <v>0</v>
          </cell>
          <cell r="M5113">
            <v>0</v>
          </cell>
          <cell r="N5113">
            <v>0</v>
          </cell>
          <cell r="O5113">
            <v>0</v>
          </cell>
          <cell r="P5113">
            <v>0</v>
          </cell>
          <cell r="Q5113">
            <v>0</v>
          </cell>
        </row>
        <row r="5114">
          <cell r="C5114"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5114">
            <v>0</v>
          </cell>
          <cell r="E5114">
            <v>0</v>
          </cell>
          <cell r="F5114">
            <v>0</v>
          </cell>
          <cell r="G5114">
            <v>0</v>
          </cell>
          <cell r="H5114">
            <v>0</v>
          </cell>
          <cell r="I5114">
            <v>0</v>
          </cell>
          <cell r="J5114">
            <v>0</v>
          </cell>
          <cell r="K5114">
            <v>0</v>
          </cell>
          <cell r="L5114">
            <v>0</v>
          </cell>
          <cell r="M5114">
            <v>0</v>
          </cell>
          <cell r="N5114">
            <v>0</v>
          </cell>
          <cell r="O5114">
            <v>0</v>
          </cell>
          <cell r="P5114">
            <v>0</v>
          </cell>
          <cell r="Q5114">
            <v>0</v>
          </cell>
        </row>
        <row r="5115">
          <cell r="C5115">
            <v>0</v>
          </cell>
          <cell r="D5115">
            <v>0</v>
          </cell>
          <cell r="E5115">
            <v>0</v>
          </cell>
          <cell r="F5115">
            <v>0</v>
          </cell>
          <cell r="G5115">
            <v>0</v>
          </cell>
          <cell r="H5115">
            <v>0</v>
          </cell>
          <cell r="I5115">
            <v>0</v>
          </cell>
          <cell r="J5115">
            <v>0</v>
          </cell>
          <cell r="K5115">
            <v>0</v>
          </cell>
          <cell r="L5115">
            <v>0</v>
          </cell>
          <cell r="M5115">
            <v>0</v>
          </cell>
          <cell r="N5115">
            <v>0</v>
          </cell>
          <cell r="O5115">
            <v>0</v>
          </cell>
          <cell r="P5115">
            <v>0</v>
          </cell>
          <cell r="Q5115">
            <v>0</v>
          </cell>
        </row>
        <row r="5116">
          <cell r="C5116">
            <v>0</v>
          </cell>
          <cell r="D5116">
            <v>0</v>
          </cell>
          <cell r="E5116">
            <v>0</v>
          </cell>
          <cell r="F5116">
            <v>0</v>
          </cell>
          <cell r="G5116">
            <v>0</v>
          </cell>
          <cell r="H5116">
            <v>0</v>
          </cell>
          <cell r="I5116">
            <v>0</v>
          </cell>
          <cell r="J5116">
            <v>0</v>
          </cell>
          <cell r="K5116">
            <v>0</v>
          </cell>
          <cell r="L5116">
            <v>0</v>
          </cell>
          <cell r="M5116">
            <v>0</v>
          </cell>
          <cell r="N5116">
            <v>0</v>
          </cell>
          <cell r="O5116">
            <v>0</v>
          </cell>
          <cell r="P5116">
            <v>0</v>
          </cell>
          <cell r="Q5116">
            <v>0</v>
          </cell>
        </row>
        <row r="5117">
          <cell r="C5117">
            <v>0</v>
          </cell>
          <cell r="D5117">
            <v>0</v>
          </cell>
          <cell r="E5117">
            <v>0</v>
          </cell>
          <cell r="F5117">
            <v>0</v>
          </cell>
          <cell r="G5117">
            <v>0</v>
          </cell>
          <cell r="H5117" t="str">
            <v>Firma</v>
          </cell>
          <cell r="I5117">
            <v>0</v>
          </cell>
          <cell r="J5117">
            <v>0</v>
          </cell>
          <cell r="K5117">
            <v>0</v>
          </cell>
          <cell r="L5117">
            <v>0</v>
          </cell>
          <cell r="M5117">
            <v>0</v>
          </cell>
          <cell r="N5117">
            <v>0</v>
          </cell>
          <cell r="O5117">
            <v>0</v>
          </cell>
          <cell r="P5117">
            <v>0</v>
          </cell>
          <cell r="Q5117">
            <v>0</v>
          </cell>
        </row>
        <row r="5118">
          <cell r="C5118">
            <v>0</v>
          </cell>
          <cell r="D5118">
            <v>0</v>
          </cell>
          <cell r="E5118">
            <v>0</v>
          </cell>
          <cell r="F5118">
            <v>0</v>
          </cell>
          <cell r="G5118">
            <v>0</v>
          </cell>
          <cell r="H5118" t="str">
            <v>Nombre:</v>
          </cell>
          <cell r="I5118">
            <v>0</v>
          </cell>
          <cell r="J5118">
            <v>0</v>
          </cell>
          <cell r="K5118">
            <v>0</v>
          </cell>
          <cell r="L5118">
            <v>0</v>
          </cell>
          <cell r="M5118">
            <v>0</v>
          </cell>
          <cell r="N5118">
            <v>0</v>
          </cell>
          <cell r="O5118">
            <v>0</v>
          </cell>
          <cell r="P5118">
            <v>0</v>
          </cell>
          <cell r="Q5118">
            <v>0</v>
          </cell>
        </row>
        <row r="5119">
          <cell r="C5119">
            <v>0</v>
          </cell>
          <cell r="D5119">
            <v>0</v>
          </cell>
          <cell r="E5119">
            <v>0</v>
          </cell>
          <cell r="F5119">
            <v>0</v>
          </cell>
          <cell r="G5119">
            <v>0</v>
          </cell>
          <cell r="H5119" t="str">
            <v>Representante Legal del Interventor o su Apoderado</v>
          </cell>
          <cell r="I5119">
            <v>0</v>
          </cell>
          <cell r="J5119">
            <v>0</v>
          </cell>
          <cell r="K5119">
            <v>0</v>
          </cell>
          <cell r="L5119">
            <v>0</v>
          </cell>
          <cell r="M5119">
            <v>0</v>
          </cell>
          <cell r="N5119">
            <v>0</v>
          </cell>
          <cell r="O5119">
            <v>0</v>
          </cell>
          <cell r="P5119">
            <v>0</v>
          </cell>
          <cell r="Q5119">
            <v>0</v>
          </cell>
        </row>
        <row r="5120">
          <cell r="C5120">
            <v>0</v>
          </cell>
          <cell r="D5120">
            <v>0</v>
          </cell>
          <cell r="E5120">
            <v>0</v>
          </cell>
          <cell r="F5120">
            <v>0</v>
          </cell>
          <cell r="G5120">
            <v>0</v>
          </cell>
          <cell r="H5120" t="str">
            <v>Matricula No. :</v>
          </cell>
          <cell r="I5120">
            <v>0</v>
          </cell>
          <cell r="J5120">
            <v>0</v>
          </cell>
          <cell r="K5120">
            <v>0</v>
          </cell>
          <cell r="L5120">
            <v>0</v>
          </cell>
          <cell r="M5120">
            <v>0</v>
          </cell>
          <cell r="N5120">
            <v>0</v>
          </cell>
          <cell r="O5120">
            <v>0</v>
          </cell>
          <cell r="P5120">
            <v>0</v>
          </cell>
          <cell r="Q5120">
            <v>0</v>
          </cell>
        </row>
        <row r="5121">
          <cell r="C5121">
            <v>0</v>
          </cell>
          <cell r="D5121">
            <v>0</v>
          </cell>
          <cell r="E5121">
            <v>0</v>
          </cell>
          <cell r="F5121">
            <v>0</v>
          </cell>
          <cell r="G5121">
            <v>0</v>
          </cell>
          <cell r="H5121">
            <v>0</v>
          </cell>
          <cell r="I5121">
            <v>0</v>
          </cell>
          <cell r="J5121">
            <v>0</v>
          </cell>
          <cell r="K5121">
            <v>0</v>
          </cell>
          <cell r="L5121">
            <v>0</v>
          </cell>
          <cell r="M5121">
            <v>0</v>
          </cell>
          <cell r="N5121">
            <v>0</v>
          </cell>
          <cell r="O5121">
            <v>0</v>
          </cell>
          <cell r="P5121">
            <v>0</v>
          </cell>
          <cell r="Q5121">
            <v>0</v>
          </cell>
        </row>
        <row r="5122">
          <cell r="C5122">
            <v>0</v>
          </cell>
          <cell r="D5122">
            <v>0</v>
          </cell>
          <cell r="E5122">
            <v>0</v>
          </cell>
          <cell r="F5122">
            <v>0</v>
          </cell>
          <cell r="G5122">
            <v>0</v>
          </cell>
          <cell r="H5122">
            <v>0</v>
          </cell>
          <cell r="I5122">
            <v>0</v>
          </cell>
          <cell r="J5122">
            <v>0</v>
          </cell>
          <cell r="K5122">
            <v>0</v>
          </cell>
          <cell r="L5122">
            <v>0</v>
          </cell>
          <cell r="M5122">
            <v>0</v>
          </cell>
          <cell r="N5122">
            <v>0</v>
          </cell>
          <cell r="O5122">
            <v>0</v>
          </cell>
          <cell r="P5122">
            <v>0</v>
          </cell>
          <cell r="Q5122">
            <v>0</v>
          </cell>
        </row>
        <row r="5124">
          <cell r="C5124">
            <v>0</v>
          </cell>
          <cell r="D5124">
            <v>0</v>
          </cell>
          <cell r="E5124">
            <v>0</v>
          </cell>
          <cell r="F5124">
            <v>0</v>
          </cell>
          <cell r="G5124">
            <v>0</v>
          </cell>
          <cell r="H5124">
            <v>0</v>
          </cell>
          <cell r="I5124">
            <v>0</v>
          </cell>
          <cell r="J5124">
            <v>0</v>
          </cell>
          <cell r="K5124">
            <v>0</v>
          </cell>
          <cell r="L5124">
            <v>0</v>
          </cell>
          <cell r="M5124">
            <v>0</v>
          </cell>
          <cell r="N5124">
            <v>0</v>
          </cell>
          <cell r="O5124">
            <v>0</v>
          </cell>
          <cell r="P5124">
            <v>0</v>
          </cell>
          <cell r="Q5124">
            <v>0</v>
          </cell>
        </row>
        <row r="5125">
          <cell r="C5125" t="str">
            <v>Formulario 1 - Propuesta económica  - Documento tipo de selección abreviada de menor cuantía - versión 2</v>
          </cell>
          <cell r="D5125">
            <v>0</v>
          </cell>
          <cell r="E5125">
            <v>0</v>
          </cell>
          <cell r="F5125">
            <v>0</v>
          </cell>
          <cell r="G5125">
            <v>0</v>
          </cell>
          <cell r="H5125">
            <v>0</v>
          </cell>
          <cell r="I5125">
            <v>0</v>
          </cell>
          <cell r="J5125">
            <v>0</v>
          </cell>
          <cell r="K5125">
            <v>0</v>
          </cell>
          <cell r="L5125">
            <v>0</v>
          </cell>
          <cell r="M5125">
            <v>0</v>
          </cell>
          <cell r="N5125">
            <v>0</v>
          </cell>
          <cell r="O5125">
            <v>0</v>
          </cell>
          <cell r="P5125">
            <v>0</v>
          </cell>
          <cell r="Q5125">
            <v>0</v>
          </cell>
        </row>
        <row r="5126">
          <cell r="C5126" t="str">
            <v>Código</v>
          </cell>
          <cell r="D5126" t="str">
            <v>CCE-EICP-FM-25</v>
          </cell>
          <cell r="E5126" t="str">
            <v>Versión</v>
          </cell>
          <cell r="F5126">
            <v>2</v>
          </cell>
          <cell r="G5126">
            <v>0</v>
          </cell>
          <cell r="H5126">
            <v>0</v>
          </cell>
          <cell r="I5126">
            <v>0</v>
          </cell>
          <cell r="J5126">
            <v>0</v>
          </cell>
          <cell r="K5126">
            <v>0</v>
          </cell>
          <cell r="L5126">
            <v>0</v>
          </cell>
          <cell r="M5126">
            <v>0</v>
          </cell>
          <cell r="N5126">
            <v>0</v>
          </cell>
          <cell r="O5126">
            <v>0</v>
          </cell>
          <cell r="P5126">
            <v>0</v>
          </cell>
          <cell r="Q5126">
            <v>0</v>
          </cell>
        </row>
        <row r="5127">
          <cell r="C5127">
            <v>0</v>
          </cell>
          <cell r="D5127">
            <v>0</v>
          </cell>
          <cell r="E5127">
            <v>0</v>
          </cell>
          <cell r="F5127">
            <v>0</v>
          </cell>
          <cell r="G5127">
            <v>0</v>
          </cell>
          <cell r="H5127">
            <v>0</v>
          </cell>
          <cell r="I5127">
            <v>0</v>
          </cell>
          <cell r="J5127">
            <v>0</v>
          </cell>
          <cell r="K5127">
            <v>0</v>
          </cell>
          <cell r="L5127">
            <v>0</v>
          </cell>
          <cell r="M5127">
            <v>0</v>
          </cell>
          <cell r="N5127">
            <v>0</v>
          </cell>
          <cell r="O5127">
            <v>0</v>
          </cell>
          <cell r="P5127">
            <v>0</v>
          </cell>
          <cell r="Q5127">
            <v>0</v>
          </cell>
        </row>
        <row r="5128">
          <cell r="C5128" t="str">
            <v>[La entidad podrá utilizar este formato para la presentación de los análisis de precios unitarios el contratista en la oportunidad prevista en el numeral 8.1. del Documento Base]</v>
          </cell>
          <cell r="D5128">
            <v>0</v>
          </cell>
          <cell r="E5128">
            <v>0</v>
          </cell>
          <cell r="F5128">
            <v>0</v>
          </cell>
          <cell r="G5128">
            <v>0</v>
          </cell>
          <cell r="H5128">
            <v>0</v>
          </cell>
          <cell r="I5128">
            <v>0</v>
          </cell>
          <cell r="J5128">
            <v>0</v>
          </cell>
          <cell r="K5128">
            <v>0</v>
          </cell>
          <cell r="L5128">
            <v>0</v>
          </cell>
          <cell r="M5128">
            <v>0</v>
          </cell>
          <cell r="N5128">
            <v>0</v>
          </cell>
          <cell r="O5128">
            <v>0</v>
          </cell>
          <cell r="P5128">
            <v>0</v>
          </cell>
          <cell r="Q5128">
            <v>0</v>
          </cell>
        </row>
        <row r="5129">
          <cell r="C5129">
            <v>0</v>
          </cell>
          <cell r="D5129">
            <v>0</v>
          </cell>
          <cell r="E5129">
            <v>0</v>
          </cell>
          <cell r="F5129">
            <v>0</v>
          </cell>
          <cell r="G5129">
            <v>0</v>
          </cell>
          <cell r="H5129">
            <v>0</v>
          </cell>
          <cell r="I5129">
            <v>0</v>
          </cell>
          <cell r="J5129">
            <v>0</v>
          </cell>
          <cell r="K5129">
            <v>0</v>
          </cell>
          <cell r="L5129">
            <v>0</v>
          </cell>
          <cell r="M5129">
            <v>0</v>
          </cell>
          <cell r="N5129">
            <v>0</v>
          </cell>
          <cell r="O5129">
            <v>0</v>
          </cell>
          <cell r="P5129">
            <v>0</v>
          </cell>
          <cell r="Q5129">
            <v>0</v>
          </cell>
        </row>
        <row r="5130">
          <cell r="C5130">
            <v>0</v>
          </cell>
          <cell r="D5130">
            <v>0</v>
          </cell>
          <cell r="E5130">
            <v>0</v>
          </cell>
          <cell r="F5130">
            <v>0</v>
          </cell>
          <cell r="G5130">
            <v>0</v>
          </cell>
          <cell r="H5130">
            <v>0</v>
          </cell>
          <cell r="I5130">
            <v>0</v>
          </cell>
          <cell r="J5130">
            <v>0</v>
          </cell>
          <cell r="K5130">
            <v>0</v>
          </cell>
          <cell r="L5130">
            <v>0</v>
          </cell>
          <cell r="M5130">
            <v>0</v>
          </cell>
          <cell r="N5130">
            <v>0</v>
          </cell>
          <cell r="O5130">
            <v>0</v>
          </cell>
          <cell r="P5130">
            <v>0</v>
          </cell>
          <cell r="Q5130">
            <v>0</v>
          </cell>
        </row>
        <row r="5131">
          <cell r="C5131">
            <v>0</v>
          </cell>
          <cell r="D5131" t="str">
            <v>MUNICIPIO DE CONCORDIA, ANTIOQUIA</v>
          </cell>
          <cell r="E5131">
            <v>0</v>
          </cell>
          <cell r="F5131">
            <v>0</v>
          </cell>
          <cell r="G5131">
            <v>0</v>
          </cell>
          <cell r="H5131">
            <v>0</v>
          </cell>
          <cell r="I5131">
            <v>0</v>
          </cell>
          <cell r="J5131">
            <v>0</v>
          </cell>
          <cell r="K5131">
            <v>0</v>
          </cell>
          <cell r="L5131">
            <v>0</v>
          </cell>
          <cell r="M5131">
            <v>0</v>
          </cell>
          <cell r="N5131">
            <v>0</v>
          </cell>
          <cell r="O5131">
            <v>0</v>
          </cell>
          <cell r="P5131">
            <v>0</v>
          </cell>
          <cell r="Q5131">
            <v>0</v>
          </cell>
        </row>
        <row r="5132">
          <cell r="C5132">
            <v>0</v>
          </cell>
          <cell r="D5132">
            <v>0</v>
          </cell>
          <cell r="E5132">
            <v>0</v>
          </cell>
          <cell r="F5132">
            <v>0</v>
          </cell>
          <cell r="G5132">
            <v>0</v>
          </cell>
          <cell r="H5132">
            <v>0</v>
          </cell>
          <cell r="I5132">
            <v>0</v>
          </cell>
          <cell r="J5132">
            <v>0</v>
          </cell>
          <cell r="K5132">
            <v>0</v>
          </cell>
          <cell r="L5132" t="str">
            <v>VERSIÓN</v>
          </cell>
          <cell r="M5132">
            <v>0</v>
          </cell>
          <cell r="N5132">
            <v>0</v>
          </cell>
          <cell r="O5132">
            <v>0</v>
          </cell>
          <cell r="P5132">
            <v>0</v>
          </cell>
          <cell r="Q5132">
            <v>0</v>
          </cell>
        </row>
        <row r="5133">
          <cell r="C5133">
            <v>0</v>
          </cell>
          <cell r="D5133" t="str">
            <v xml:space="preserve">[NÚMERO DEL PROCESO] </v>
          </cell>
          <cell r="E5133">
            <v>0</v>
          </cell>
          <cell r="F5133">
            <v>0</v>
          </cell>
          <cell r="G5133">
            <v>0</v>
          </cell>
          <cell r="H5133">
            <v>0</v>
          </cell>
          <cell r="I5133">
            <v>0</v>
          </cell>
          <cell r="J5133">
            <v>0</v>
          </cell>
          <cell r="K5133">
            <v>0</v>
          </cell>
          <cell r="L5133">
            <v>0</v>
          </cell>
          <cell r="M5133">
            <v>0</v>
          </cell>
          <cell r="N5133">
            <v>0</v>
          </cell>
          <cell r="O5133">
            <v>0</v>
          </cell>
          <cell r="P5133">
            <v>0</v>
          </cell>
          <cell r="Q5133">
            <v>0</v>
          </cell>
        </row>
        <row r="5134">
          <cell r="C5134">
            <v>0</v>
          </cell>
          <cell r="D5134">
            <v>0</v>
          </cell>
          <cell r="E5134">
            <v>0</v>
          </cell>
          <cell r="F5134">
            <v>0</v>
          </cell>
          <cell r="G5134">
            <v>0</v>
          </cell>
          <cell r="H5134">
            <v>0</v>
          </cell>
          <cell r="I5134">
            <v>0</v>
          </cell>
          <cell r="J5134">
            <v>0</v>
          </cell>
          <cell r="K5134">
            <v>0</v>
          </cell>
          <cell r="L5134" t="str">
            <v>PÁGINA</v>
          </cell>
          <cell r="M5134">
            <v>1</v>
          </cell>
          <cell r="N5134" t="str">
            <v>DE</v>
          </cell>
          <cell r="O5134">
            <v>1</v>
          </cell>
          <cell r="P5134">
            <v>0</v>
          </cell>
          <cell r="Q5134">
            <v>0</v>
          </cell>
        </row>
        <row r="5135">
          <cell r="C5135">
            <v>0</v>
          </cell>
          <cell r="D5135" t="str">
            <v xml:space="preserve">ANALISIS DE PRECIOS UNITARIOS </v>
          </cell>
          <cell r="E5135">
            <v>0</v>
          </cell>
          <cell r="F5135">
            <v>0</v>
          </cell>
          <cell r="G5135">
            <v>0</v>
          </cell>
          <cell r="H5135">
            <v>0</v>
          </cell>
          <cell r="I5135">
            <v>0</v>
          </cell>
          <cell r="J5135">
            <v>0</v>
          </cell>
          <cell r="K5135">
            <v>0</v>
          </cell>
          <cell r="L5135">
            <v>0</v>
          </cell>
          <cell r="M5135">
            <v>0</v>
          </cell>
          <cell r="N5135">
            <v>0</v>
          </cell>
          <cell r="O5135">
            <v>0</v>
          </cell>
          <cell r="P5135">
            <v>0</v>
          </cell>
          <cell r="Q5135">
            <v>0</v>
          </cell>
        </row>
        <row r="5136">
          <cell r="C5136">
            <v>0</v>
          </cell>
          <cell r="D5136">
            <v>0</v>
          </cell>
          <cell r="E5136">
            <v>0</v>
          </cell>
          <cell r="F5136">
            <v>0</v>
          </cell>
          <cell r="G5136">
            <v>0</v>
          </cell>
          <cell r="H5136">
            <v>0</v>
          </cell>
          <cell r="I5136">
            <v>0</v>
          </cell>
          <cell r="J5136">
            <v>0</v>
          </cell>
          <cell r="K5136">
            <v>0</v>
          </cell>
          <cell r="L5136">
            <v>0</v>
          </cell>
          <cell r="M5136">
            <v>0</v>
          </cell>
          <cell r="N5136">
            <v>0</v>
          </cell>
          <cell r="O5136">
            <v>0</v>
          </cell>
          <cell r="P5136">
            <v>0</v>
          </cell>
          <cell r="Q5136">
            <v>0</v>
          </cell>
        </row>
        <row r="5137">
          <cell r="C5137">
            <v>0</v>
          </cell>
          <cell r="D5137">
            <v>0</v>
          </cell>
          <cell r="E5137">
            <v>0</v>
          </cell>
          <cell r="F5137">
            <v>0</v>
          </cell>
          <cell r="G5137">
            <v>0</v>
          </cell>
          <cell r="H5137">
            <v>0</v>
          </cell>
          <cell r="I5137">
            <v>0</v>
          </cell>
          <cell r="J5137">
            <v>0</v>
          </cell>
          <cell r="K5137">
            <v>0</v>
          </cell>
          <cell r="L5137" t="str">
            <v>FECHA</v>
          </cell>
          <cell r="M5137" t="str">
            <v>DD</v>
          </cell>
          <cell r="N5137" t="str">
            <v>MM</v>
          </cell>
          <cell r="O5137" t="str">
            <v>AA</v>
          </cell>
          <cell r="P5137">
            <v>0</v>
          </cell>
          <cell r="Q5137">
            <v>0</v>
          </cell>
        </row>
        <row r="5138">
          <cell r="C5138">
            <v>0</v>
          </cell>
          <cell r="D5138">
            <v>0</v>
          </cell>
          <cell r="E5138">
            <v>0</v>
          </cell>
          <cell r="F5138">
            <v>0</v>
          </cell>
          <cell r="G5138">
            <v>0</v>
          </cell>
          <cell r="H5138">
            <v>0</v>
          </cell>
          <cell r="I5138">
            <v>0</v>
          </cell>
          <cell r="J5138">
            <v>0</v>
          </cell>
          <cell r="K5138">
            <v>0</v>
          </cell>
          <cell r="L5138">
            <v>0</v>
          </cell>
          <cell r="M5138">
            <v>8</v>
          </cell>
          <cell r="N5138">
            <v>5</v>
          </cell>
          <cell r="O5138">
            <v>2023</v>
          </cell>
          <cell r="P5138">
            <v>0</v>
          </cell>
          <cell r="Q5138">
            <v>0</v>
          </cell>
        </row>
        <row r="5139">
          <cell r="C5139" t="str">
            <v>ITEMS DE LA PROPUESTA ECONÓMICA</v>
          </cell>
          <cell r="D5139">
            <v>0</v>
          </cell>
          <cell r="E5139">
            <v>0</v>
          </cell>
          <cell r="F5139">
            <v>0</v>
          </cell>
          <cell r="G5139">
            <v>0</v>
          </cell>
          <cell r="H5139">
            <v>0</v>
          </cell>
          <cell r="I5139" t="str">
            <v>ITEMS NO PREVISTOS</v>
          </cell>
          <cell r="J5139">
            <v>0</v>
          </cell>
          <cell r="K5139">
            <v>0</v>
          </cell>
          <cell r="L5139">
            <v>0</v>
          </cell>
          <cell r="M5139">
            <v>0</v>
          </cell>
          <cell r="N5139">
            <v>0</v>
          </cell>
          <cell r="O5139">
            <v>0</v>
          </cell>
          <cell r="P5139">
            <v>0</v>
          </cell>
          <cell r="Q5139">
            <v>0</v>
          </cell>
        </row>
        <row r="5140">
          <cell r="C5140">
            <v>0</v>
          </cell>
          <cell r="D5140">
            <v>0</v>
          </cell>
          <cell r="E5140">
            <v>0</v>
          </cell>
          <cell r="F5140">
            <v>0</v>
          </cell>
          <cell r="G5140">
            <v>0</v>
          </cell>
          <cell r="H5140">
            <v>0</v>
          </cell>
          <cell r="I5140">
            <v>0</v>
          </cell>
          <cell r="J5140">
            <v>0</v>
          </cell>
          <cell r="K5140">
            <v>0</v>
          </cell>
          <cell r="L5140">
            <v>0</v>
          </cell>
          <cell r="M5140">
            <v>0</v>
          </cell>
          <cell r="N5140">
            <v>0</v>
          </cell>
          <cell r="O5140">
            <v>0</v>
          </cell>
          <cell r="P5140">
            <v>0</v>
          </cell>
          <cell r="Q5140">
            <v>0</v>
          </cell>
        </row>
        <row r="5141">
          <cell r="C5141">
            <v>0</v>
          </cell>
          <cell r="D5141">
            <v>0</v>
          </cell>
          <cell r="E5141">
            <v>0</v>
          </cell>
          <cell r="F5141">
            <v>0</v>
          </cell>
          <cell r="G5141">
            <v>0</v>
          </cell>
          <cell r="H5141">
            <v>0</v>
          </cell>
          <cell r="I5141">
            <v>0</v>
          </cell>
          <cell r="J5141">
            <v>0</v>
          </cell>
          <cell r="K5141">
            <v>0</v>
          </cell>
          <cell r="L5141">
            <v>0</v>
          </cell>
          <cell r="M5141">
            <v>0</v>
          </cell>
          <cell r="N5141">
            <v>0</v>
          </cell>
          <cell r="O5141">
            <v>0</v>
          </cell>
          <cell r="P5141">
            <v>0</v>
          </cell>
          <cell r="Q5141">
            <v>0</v>
          </cell>
        </row>
        <row r="5142">
          <cell r="C5142">
            <v>0</v>
          </cell>
          <cell r="D5142">
            <v>0</v>
          </cell>
          <cell r="E5142">
            <v>0</v>
          </cell>
          <cell r="F5142">
            <v>0</v>
          </cell>
          <cell r="G5142">
            <v>0</v>
          </cell>
          <cell r="H5142">
            <v>0</v>
          </cell>
          <cell r="I5142">
            <v>0</v>
          </cell>
          <cell r="J5142">
            <v>0</v>
          </cell>
          <cell r="K5142">
            <v>0</v>
          </cell>
          <cell r="L5142">
            <v>0</v>
          </cell>
          <cell r="M5142">
            <v>0</v>
          </cell>
          <cell r="N5142">
            <v>0</v>
          </cell>
          <cell r="O5142">
            <v>0</v>
          </cell>
          <cell r="P5142">
            <v>0</v>
          </cell>
          <cell r="Q5142">
            <v>0</v>
          </cell>
        </row>
        <row r="5143">
          <cell r="C5143" t="str">
            <v>DATOS ESPECÍFICOS</v>
          </cell>
          <cell r="D5143">
            <v>0</v>
          </cell>
          <cell r="E5143">
            <v>0</v>
          </cell>
          <cell r="F5143">
            <v>0</v>
          </cell>
          <cell r="G5143">
            <v>0</v>
          </cell>
          <cell r="H5143">
            <v>0</v>
          </cell>
          <cell r="I5143">
            <v>0</v>
          </cell>
          <cell r="J5143">
            <v>0</v>
          </cell>
          <cell r="K5143">
            <v>0</v>
          </cell>
          <cell r="L5143">
            <v>0</v>
          </cell>
          <cell r="M5143">
            <v>0</v>
          </cell>
          <cell r="N5143">
            <v>0</v>
          </cell>
          <cell r="O5143">
            <v>0</v>
          </cell>
          <cell r="P5143">
            <v>0</v>
          </cell>
          <cell r="Q5143">
            <v>0</v>
          </cell>
        </row>
        <row r="5144">
          <cell r="C5144">
            <v>0</v>
          </cell>
          <cell r="D5144">
            <v>0</v>
          </cell>
          <cell r="E5144">
            <v>0</v>
          </cell>
          <cell r="F5144">
            <v>0</v>
          </cell>
          <cell r="G5144">
            <v>0</v>
          </cell>
          <cell r="H5144">
            <v>0</v>
          </cell>
          <cell r="I5144">
            <v>0</v>
          </cell>
          <cell r="J5144">
            <v>0</v>
          </cell>
          <cell r="K5144">
            <v>0</v>
          </cell>
          <cell r="L5144">
            <v>0</v>
          </cell>
          <cell r="M5144">
            <v>0</v>
          </cell>
          <cell r="N5144">
            <v>0</v>
          </cell>
          <cell r="O5144">
            <v>0</v>
          </cell>
          <cell r="P5144">
            <v>0</v>
          </cell>
          <cell r="Q5144">
            <v>0</v>
          </cell>
        </row>
        <row r="5145">
          <cell r="C5145" t="str">
            <v>ITEM</v>
          </cell>
          <cell r="D5145" t="str">
            <v>DESCRIPCIÓN</v>
          </cell>
          <cell r="E5145">
            <v>0</v>
          </cell>
          <cell r="F5145">
            <v>0</v>
          </cell>
          <cell r="G5145">
            <v>0</v>
          </cell>
          <cell r="H5145">
            <v>0</v>
          </cell>
          <cell r="I5145">
            <v>0</v>
          </cell>
          <cell r="J5145">
            <v>0</v>
          </cell>
          <cell r="K5145">
            <v>0</v>
          </cell>
          <cell r="L5145">
            <v>0</v>
          </cell>
          <cell r="M5145" t="str">
            <v>UNIDAD</v>
          </cell>
          <cell r="N5145">
            <v>0</v>
          </cell>
          <cell r="O5145" t="str">
            <v>CANTIDAD</v>
          </cell>
          <cell r="P5145">
            <v>0</v>
          </cell>
          <cell r="Q5145">
            <v>0</v>
          </cell>
        </row>
        <row r="5146">
          <cell r="C5146" t="str">
            <v>5.13.4</v>
          </cell>
          <cell r="D5146" t="str">
            <v>Construccion de mesón en Acero Inoxidable, entrepaño en acero inoxidable Frente 60/70 cm, alto 90 cm superficies reforzadas con omegas, Patas en tubo cuadrado de 1 1/2 en acero inoxidable con nivelador de altura mediante rosca oculta. Regulación de 5 cm, Salpicadero de 10 cm, uso industrial, trabajo pesado.</v>
          </cell>
          <cell r="E5146">
            <v>0</v>
          </cell>
          <cell r="F5146">
            <v>0</v>
          </cell>
          <cell r="G5146">
            <v>0</v>
          </cell>
          <cell r="H5146">
            <v>0</v>
          </cell>
          <cell r="I5146">
            <v>0</v>
          </cell>
          <cell r="J5146">
            <v>0</v>
          </cell>
          <cell r="K5146">
            <v>0</v>
          </cell>
          <cell r="L5146">
            <v>0</v>
          </cell>
          <cell r="M5146" t="str">
            <v>m</v>
          </cell>
          <cell r="N5146">
            <v>0</v>
          </cell>
          <cell r="O5146">
            <v>6</v>
          </cell>
          <cell r="P5146">
            <v>0</v>
          </cell>
          <cell r="Q5146">
            <v>0</v>
          </cell>
          <cell r="R5146">
            <v>1535968</v>
          </cell>
          <cell r="S5146">
            <v>1980323</v>
          </cell>
          <cell r="T5146">
            <v>8.9999999999999998E-4</v>
          </cell>
          <cell r="U5146">
            <v>0.95709999999999995</v>
          </cell>
          <cell r="V5146">
            <v>3.5200000000000002E-2</v>
          </cell>
          <cell r="W5146">
            <v>6.8999999999999999E-3</v>
          </cell>
        </row>
        <row r="5147">
          <cell r="C5147" t="str">
            <v>I. EQUIPO</v>
          </cell>
          <cell r="D5147">
            <v>0</v>
          </cell>
          <cell r="E5147">
            <v>0</v>
          </cell>
          <cell r="F5147">
            <v>0</v>
          </cell>
          <cell r="G5147">
            <v>0</v>
          </cell>
          <cell r="H5147">
            <v>0</v>
          </cell>
          <cell r="I5147">
            <v>0</v>
          </cell>
          <cell r="J5147">
            <v>0</v>
          </cell>
          <cell r="K5147">
            <v>0</v>
          </cell>
          <cell r="L5147">
            <v>0</v>
          </cell>
          <cell r="M5147">
            <v>0</v>
          </cell>
          <cell r="N5147">
            <v>0</v>
          </cell>
          <cell r="O5147">
            <v>0</v>
          </cell>
          <cell r="P5147">
            <v>0</v>
          </cell>
          <cell r="Q5147">
            <v>0</v>
          </cell>
        </row>
        <row r="5148">
          <cell r="C5148">
            <v>0</v>
          </cell>
          <cell r="D5148">
            <v>0</v>
          </cell>
          <cell r="E5148">
            <v>0</v>
          </cell>
          <cell r="F5148">
            <v>0</v>
          </cell>
          <cell r="G5148">
            <v>0</v>
          </cell>
          <cell r="H5148">
            <v>0</v>
          </cell>
          <cell r="I5148">
            <v>0</v>
          </cell>
          <cell r="J5148">
            <v>0</v>
          </cell>
          <cell r="K5148">
            <v>0</v>
          </cell>
          <cell r="L5148">
            <v>0</v>
          </cell>
          <cell r="M5148">
            <v>0</v>
          </cell>
          <cell r="N5148">
            <v>0</v>
          </cell>
          <cell r="O5148">
            <v>0</v>
          </cell>
          <cell r="P5148">
            <v>0</v>
          </cell>
          <cell r="Q5148">
            <v>0</v>
          </cell>
        </row>
        <row r="5149">
          <cell r="C5149" t="str">
            <v>DESCRIPCIÓN</v>
          </cell>
          <cell r="D5149">
            <v>0</v>
          </cell>
          <cell r="E5149">
            <v>0</v>
          </cell>
          <cell r="F5149">
            <v>0</v>
          </cell>
          <cell r="G5149">
            <v>0</v>
          </cell>
          <cell r="H5149" t="str">
            <v>MARCA</v>
          </cell>
          <cell r="I5149">
            <v>0</v>
          </cell>
          <cell r="J5149" t="str">
            <v>TIPO</v>
          </cell>
          <cell r="K5149">
            <v>0</v>
          </cell>
          <cell r="L5149" t="str">
            <v>TARIFA/HORA</v>
          </cell>
          <cell r="M5149" t="str">
            <v>RENDIMIENTO</v>
          </cell>
          <cell r="N5149">
            <v>0</v>
          </cell>
          <cell r="O5149" t="str">
            <v>Vr. UNITARIO</v>
          </cell>
          <cell r="P5149">
            <v>0</v>
          </cell>
          <cell r="Q5149">
            <v>0</v>
          </cell>
        </row>
        <row r="5150">
          <cell r="C5150" t="str">
            <v xml:space="preserve">Taladro de 1/2´´, pulidora, lijadora y circular
</v>
          </cell>
          <cell r="D5150">
            <v>0</v>
          </cell>
          <cell r="E5150">
            <v>0</v>
          </cell>
          <cell r="F5150">
            <v>0</v>
          </cell>
          <cell r="G5150">
            <v>0</v>
          </cell>
          <cell r="H5150">
            <v>0</v>
          </cell>
          <cell r="I5150">
            <v>0</v>
          </cell>
          <cell r="J5150" t="str">
            <v>h</v>
          </cell>
          <cell r="K5150">
            <v>0</v>
          </cell>
          <cell r="L5150">
            <v>2696</v>
          </cell>
          <cell r="M5150">
            <v>3</v>
          </cell>
          <cell r="N5150">
            <v>0</v>
          </cell>
          <cell r="O5150">
            <v>899</v>
          </cell>
          <cell r="P5150">
            <v>0</v>
          </cell>
          <cell r="Q5150">
            <v>0</v>
          </cell>
          <cell r="R5150">
            <v>2</v>
          </cell>
          <cell r="T5150" t="str">
            <v xml:space="preserve">Taladro de 1/2´´, pulidora, lijadora y circular
</v>
          </cell>
        </row>
        <row r="5151">
          <cell r="C5151">
            <v>0</v>
          </cell>
          <cell r="D5151">
            <v>0</v>
          </cell>
          <cell r="E5151">
            <v>0</v>
          </cell>
          <cell r="F5151">
            <v>0</v>
          </cell>
          <cell r="G5151">
            <v>0</v>
          </cell>
          <cell r="H5151">
            <v>0</v>
          </cell>
          <cell r="I5151">
            <v>0</v>
          </cell>
          <cell r="J5151" t="str">
            <v/>
          </cell>
          <cell r="K5151">
            <v>0</v>
          </cell>
          <cell r="L5151" t="str">
            <v/>
          </cell>
          <cell r="M5151">
            <v>0</v>
          </cell>
          <cell r="N5151">
            <v>0</v>
          </cell>
          <cell r="O5151">
            <v>0</v>
          </cell>
          <cell r="P5151">
            <v>0</v>
          </cell>
          <cell r="Q5151">
            <v>0</v>
          </cell>
          <cell r="R5151">
            <v>0</v>
          </cell>
          <cell r="T5151">
            <v>0</v>
          </cell>
        </row>
        <row r="5152">
          <cell r="C5152">
            <v>0</v>
          </cell>
          <cell r="D5152">
            <v>0</v>
          </cell>
          <cell r="E5152">
            <v>0</v>
          </cell>
          <cell r="F5152">
            <v>0</v>
          </cell>
          <cell r="G5152">
            <v>0</v>
          </cell>
          <cell r="H5152">
            <v>0</v>
          </cell>
          <cell r="I5152">
            <v>0</v>
          </cell>
          <cell r="J5152" t="str">
            <v/>
          </cell>
          <cell r="K5152">
            <v>0</v>
          </cell>
          <cell r="L5152" t="str">
            <v/>
          </cell>
          <cell r="M5152">
            <v>0</v>
          </cell>
          <cell r="N5152">
            <v>0</v>
          </cell>
          <cell r="O5152">
            <v>0</v>
          </cell>
          <cell r="P5152">
            <v>0</v>
          </cell>
          <cell r="Q5152">
            <v>0</v>
          </cell>
          <cell r="R5152">
            <v>0</v>
          </cell>
          <cell r="T5152">
            <v>0</v>
          </cell>
        </row>
        <row r="5153">
          <cell r="C5153" t="str">
            <v>Herramienta Menor (Como % de Mano de Obra)</v>
          </cell>
          <cell r="D5153">
            <v>0</v>
          </cell>
          <cell r="E5153">
            <v>0</v>
          </cell>
          <cell r="F5153">
            <v>0</v>
          </cell>
          <cell r="G5153">
            <v>0</v>
          </cell>
          <cell r="H5153">
            <v>0</v>
          </cell>
          <cell r="I5153">
            <v>0</v>
          </cell>
          <cell r="J5153" t="str">
            <v>Dia</v>
          </cell>
          <cell r="K5153">
            <v>0</v>
          </cell>
          <cell r="L5153">
            <v>10542</v>
          </cell>
          <cell r="M5153">
            <v>0.05</v>
          </cell>
          <cell r="N5153">
            <v>0</v>
          </cell>
          <cell r="O5153">
            <v>527</v>
          </cell>
          <cell r="P5153">
            <v>0</v>
          </cell>
          <cell r="Q5153">
            <v>0</v>
          </cell>
          <cell r="R5153">
            <v>3162</v>
          </cell>
          <cell r="T5153" t="str">
            <v>Herramienta Menor (Como % de Mano de Obra)</v>
          </cell>
        </row>
        <row r="5154">
          <cell r="C5154">
            <v>0</v>
          </cell>
          <cell r="D5154">
            <v>0</v>
          </cell>
          <cell r="E5154">
            <v>0</v>
          </cell>
          <cell r="F5154">
            <v>0</v>
          </cell>
          <cell r="G5154">
            <v>0</v>
          </cell>
          <cell r="H5154">
            <v>0</v>
          </cell>
          <cell r="I5154">
            <v>0</v>
          </cell>
          <cell r="J5154">
            <v>0</v>
          </cell>
          <cell r="K5154">
            <v>0</v>
          </cell>
          <cell r="L5154">
            <v>8.9999999999999998E-4</v>
          </cell>
          <cell r="M5154" t="str">
            <v>SUBTOTAL $</v>
          </cell>
          <cell r="N5154">
            <v>0</v>
          </cell>
          <cell r="O5154">
            <v>1426</v>
          </cell>
          <cell r="P5154">
            <v>0</v>
          </cell>
          <cell r="Q5154">
            <v>0</v>
          </cell>
          <cell r="T5154">
            <v>0</v>
          </cell>
        </row>
        <row r="5155">
          <cell r="C5155" t="str">
            <v>II. MATERIALES</v>
          </cell>
          <cell r="D5155">
            <v>0</v>
          </cell>
          <cell r="E5155">
            <v>0</v>
          </cell>
          <cell r="F5155">
            <v>0</v>
          </cell>
          <cell r="G5155">
            <v>0</v>
          </cell>
          <cell r="H5155">
            <v>0</v>
          </cell>
          <cell r="I5155">
            <v>0</v>
          </cell>
          <cell r="J5155">
            <v>0</v>
          </cell>
          <cell r="K5155">
            <v>0</v>
          </cell>
          <cell r="L5155">
            <v>0</v>
          </cell>
          <cell r="M5155">
            <v>0</v>
          </cell>
          <cell r="N5155">
            <v>0</v>
          </cell>
          <cell r="O5155">
            <v>0</v>
          </cell>
          <cell r="P5155">
            <v>0</v>
          </cell>
          <cell r="Q5155">
            <v>0</v>
          </cell>
          <cell r="T5155">
            <v>0</v>
          </cell>
        </row>
        <row r="5156">
          <cell r="C5156">
            <v>0</v>
          </cell>
          <cell r="D5156">
            <v>0</v>
          </cell>
          <cell r="E5156">
            <v>0</v>
          </cell>
          <cell r="F5156">
            <v>0</v>
          </cell>
          <cell r="G5156">
            <v>0</v>
          </cell>
          <cell r="H5156">
            <v>0</v>
          </cell>
          <cell r="I5156">
            <v>0</v>
          </cell>
          <cell r="J5156">
            <v>0</v>
          </cell>
          <cell r="K5156">
            <v>0</v>
          </cell>
          <cell r="L5156">
            <v>0</v>
          </cell>
          <cell r="M5156">
            <v>0</v>
          </cell>
          <cell r="N5156">
            <v>0</v>
          </cell>
          <cell r="O5156">
            <v>0</v>
          </cell>
          <cell r="P5156">
            <v>0</v>
          </cell>
          <cell r="Q5156">
            <v>0</v>
          </cell>
          <cell r="T5156">
            <v>0</v>
          </cell>
        </row>
        <row r="5157">
          <cell r="C5157" t="str">
            <v>DESCRIPCIÓN</v>
          </cell>
          <cell r="D5157">
            <v>0</v>
          </cell>
          <cell r="E5157">
            <v>0</v>
          </cell>
          <cell r="F5157">
            <v>0</v>
          </cell>
          <cell r="G5157">
            <v>0</v>
          </cell>
          <cell r="H5157">
            <v>0</v>
          </cell>
          <cell r="I5157">
            <v>0</v>
          </cell>
          <cell r="J5157">
            <v>0</v>
          </cell>
          <cell r="K5157" t="str">
            <v>UNIDAD</v>
          </cell>
          <cell r="L5157" t="str">
            <v>CANTIDAD</v>
          </cell>
          <cell r="M5157" t="str">
            <v>PRECIO UNIT.</v>
          </cell>
          <cell r="N5157">
            <v>0</v>
          </cell>
          <cell r="O5157" t="str">
            <v>Vr. UNITARIO</v>
          </cell>
          <cell r="P5157">
            <v>0</v>
          </cell>
          <cell r="Q5157">
            <v>0</v>
          </cell>
          <cell r="T5157">
            <v>0</v>
          </cell>
        </row>
        <row r="5158">
          <cell r="C5158" t="str">
            <v>Mesa en Acero Inoxidable con entrepaño. Frente: 200 cm Fondo: 60 / 70 cm Alto: 90 cm</v>
          </cell>
          <cell r="D5158">
            <v>0</v>
          </cell>
          <cell r="E5158">
            <v>0</v>
          </cell>
          <cell r="F5158">
            <v>0</v>
          </cell>
          <cell r="G5158">
            <v>0</v>
          </cell>
          <cell r="H5158">
            <v>0</v>
          </cell>
          <cell r="I5158">
            <v>0</v>
          </cell>
          <cell r="J5158">
            <v>0</v>
          </cell>
          <cell r="K5158" t="str">
            <v>u</v>
          </cell>
          <cell r="L5158">
            <v>0.5</v>
          </cell>
          <cell r="M5158">
            <v>2940000</v>
          </cell>
          <cell r="N5158">
            <v>0</v>
          </cell>
          <cell r="O5158">
            <v>1470000</v>
          </cell>
          <cell r="P5158">
            <v>0</v>
          </cell>
          <cell r="Q5158">
            <v>0</v>
          </cell>
          <cell r="R5158">
            <v>3</v>
          </cell>
          <cell r="T5158" t="str">
            <v>Mesa en Acero Inoxidable con entrepaño. Frente: 200 cm Fondo: 60 / 70 cm Alto: 90 cm</v>
          </cell>
        </row>
        <row r="5159">
          <cell r="C5159">
            <v>0</v>
          </cell>
          <cell r="D5159">
            <v>0</v>
          </cell>
          <cell r="E5159">
            <v>0</v>
          </cell>
          <cell r="F5159">
            <v>0</v>
          </cell>
          <cell r="G5159">
            <v>0</v>
          </cell>
          <cell r="H5159">
            <v>0</v>
          </cell>
          <cell r="I5159">
            <v>0</v>
          </cell>
          <cell r="J5159">
            <v>0</v>
          </cell>
          <cell r="K5159" t="str">
            <v/>
          </cell>
          <cell r="L5159">
            <v>0</v>
          </cell>
          <cell r="M5159">
            <v>0</v>
          </cell>
          <cell r="N5159">
            <v>0</v>
          </cell>
          <cell r="O5159">
            <v>0</v>
          </cell>
          <cell r="P5159">
            <v>0</v>
          </cell>
          <cell r="Q5159">
            <v>0</v>
          </cell>
          <cell r="R5159">
            <v>0</v>
          </cell>
          <cell r="T5159">
            <v>0</v>
          </cell>
        </row>
        <row r="5160">
          <cell r="C5160">
            <v>0</v>
          </cell>
          <cell r="D5160">
            <v>0</v>
          </cell>
          <cell r="E5160">
            <v>0</v>
          </cell>
          <cell r="F5160">
            <v>0</v>
          </cell>
          <cell r="G5160">
            <v>0</v>
          </cell>
          <cell r="H5160">
            <v>0</v>
          </cell>
          <cell r="I5160">
            <v>0</v>
          </cell>
          <cell r="J5160">
            <v>0</v>
          </cell>
          <cell r="K5160" t="str">
            <v/>
          </cell>
          <cell r="L5160">
            <v>0</v>
          </cell>
          <cell r="M5160">
            <v>0</v>
          </cell>
          <cell r="N5160">
            <v>0</v>
          </cell>
          <cell r="O5160">
            <v>0</v>
          </cell>
          <cell r="P5160">
            <v>0</v>
          </cell>
          <cell r="Q5160">
            <v>0</v>
          </cell>
          <cell r="R5160">
            <v>0</v>
          </cell>
          <cell r="T5160">
            <v>0</v>
          </cell>
        </row>
        <row r="5161">
          <cell r="C5161">
            <v>0</v>
          </cell>
          <cell r="D5161">
            <v>0</v>
          </cell>
          <cell r="E5161">
            <v>0</v>
          </cell>
          <cell r="F5161">
            <v>0</v>
          </cell>
          <cell r="G5161">
            <v>0</v>
          </cell>
          <cell r="H5161">
            <v>0</v>
          </cell>
          <cell r="I5161">
            <v>0</v>
          </cell>
          <cell r="J5161">
            <v>0</v>
          </cell>
          <cell r="K5161" t="str">
            <v/>
          </cell>
          <cell r="L5161">
            <v>0</v>
          </cell>
          <cell r="M5161">
            <v>0</v>
          </cell>
          <cell r="N5161">
            <v>0</v>
          </cell>
          <cell r="O5161">
            <v>0</v>
          </cell>
          <cell r="P5161">
            <v>0</v>
          </cell>
          <cell r="Q5161">
            <v>0</v>
          </cell>
          <cell r="R5161">
            <v>0</v>
          </cell>
          <cell r="T5161">
            <v>0</v>
          </cell>
        </row>
        <row r="5162">
          <cell r="C5162">
            <v>0</v>
          </cell>
          <cell r="D5162">
            <v>0</v>
          </cell>
          <cell r="E5162">
            <v>0</v>
          </cell>
          <cell r="F5162">
            <v>0</v>
          </cell>
          <cell r="G5162">
            <v>0</v>
          </cell>
          <cell r="H5162">
            <v>0</v>
          </cell>
          <cell r="I5162">
            <v>0</v>
          </cell>
          <cell r="J5162">
            <v>0</v>
          </cell>
          <cell r="K5162" t="str">
            <v/>
          </cell>
          <cell r="L5162">
            <v>0</v>
          </cell>
          <cell r="M5162">
            <v>0</v>
          </cell>
          <cell r="N5162">
            <v>0</v>
          </cell>
          <cell r="O5162">
            <v>0</v>
          </cell>
          <cell r="P5162">
            <v>0</v>
          </cell>
          <cell r="Q5162">
            <v>0</v>
          </cell>
          <cell r="R5162">
            <v>0</v>
          </cell>
          <cell r="T5162">
            <v>0</v>
          </cell>
        </row>
        <row r="5163">
          <cell r="C5163">
            <v>0</v>
          </cell>
          <cell r="D5163">
            <v>0</v>
          </cell>
          <cell r="E5163">
            <v>0</v>
          </cell>
          <cell r="F5163">
            <v>0</v>
          </cell>
          <cell r="G5163">
            <v>0</v>
          </cell>
          <cell r="H5163">
            <v>0</v>
          </cell>
          <cell r="I5163">
            <v>0</v>
          </cell>
          <cell r="J5163">
            <v>0</v>
          </cell>
          <cell r="K5163" t="str">
            <v/>
          </cell>
          <cell r="L5163">
            <v>0</v>
          </cell>
          <cell r="M5163">
            <v>0</v>
          </cell>
          <cell r="N5163">
            <v>0</v>
          </cell>
          <cell r="O5163">
            <v>0</v>
          </cell>
          <cell r="P5163">
            <v>0</v>
          </cell>
          <cell r="Q5163">
            <v>0</v>
          </cell>
          <cell r="R5163">
            <v>0</v>
          </cell>
          <cell r="T5163">
            <v>0</v>
          </cell>
        </row>
        <row r="5164">
          <cell r="C5164">
            <v>0</v>
          </cell>
          <cell r="D5164">
            <v>0</v>
          </cell>
          <cell r="E5164">
            <v>0</v>
          </cell>
          <cell r="F5164">
            <v>0</v>
          </cell>
          <cell r="G5164">
            <v>0</v>
          </cell>
          <cell r="H5164">
            <v>0</v>
          </cell>
          <cell r="I5164">
            <v>0</v>
          </cell>
          <cell r="J5164">
            <v>0</v>
          </cell>
          <cell r="K5164" t="str">
            <v/>
          </cell>
          <cell r="L5164">
            <v>0</v>
          </cell>
          <cell r="M5164">
            <v>0</v>
          </cell>
          <cell r="N5164">
            <v>0</v>
          </cell>
          <cell r="O5164">
            <v>0</v>
          </cell>
          <cell r="P5164">
            <v>0</v>
          </cell>
          <cell r="Q5164">
            <v>0</v>
          </cell>
          <cell r="R5164">
            <v>0</v>
          </cell>
          <cell r="T5164">
            <v>0</v>
          </cell>
        </row>
        <row r="5165">
          <cell r="C5165">
            <v>0</v>
          </cell>
          <cell r="D5165">
            <v>0</v>
          </cell>
          <cell r="E5165">
            <v>0</v>
          </cell>
          <cell r="F5165">
            <v>0</v>
          </cell>
          <cell r="G5165">
            <v>0</v>
          </cell>
          <cell r="H5165">
            <v>0</v>
          </cell>
          <cell r="I5165">
            <v>0</v>
          </cell>
          <cell r="J5165">
            <v>0</v>
          </cell>
          <cell r="K5165">
            <v>0</v>
          </cell>
          <cell r="L5165">
            <v>0.95709999999999995</v>
          </cell>
          <cell r="M5165" t="str">
            <v>SUBTOTAL $</v>
          </cell>
          <cell r="N5165">
            <v>0</v>
          </cell>
          <cell r="O5165">
            <v>1470000</v>
          </cell>
          <cell r="P5165">
            <v>0</v>
          </cell>
          <cell r="Q5165">
            <v>0</v>
          </cell>
          <cell r="T5165">
            <v>0</v>
          </cell>
        </row>
        <row r="5166">
          <cell r="C5166" t="str">
            <v>III. TRANSPORTES</v>
          </cell>
          <cell r="D5166">
            <v>0</v>
          </cell>
          <cell r="E5166">
            <v>0</v>
          </cell>
          <cell r="F5166">
            <v>0</v>
          </cell>
          <cell r="G5166">
            <v>0</v>
          </cell>
          <cell r="H5166">
            <v>0</v>
          </cell>
          <cell r="I5166">
            <v>0</v>
          </cell>
          <cell r="J5166">
            <v>0</v>
          </cell>
          <cell r="K5166">
            <v>0</v>
          </cell>
          <cell r="L5166">
            <v>0</v>
          </cell>
          <cell r="M5166">
            <v>0</v>
          </cell>
          <cell r="N5166">
            <v>0</v>
          </cell>
          <cell r="O5166">
            <v>0</v>
          </cell>
          <cell r="P5166">
            <v>0</v>
          </cell>
          <cell r="Q5166">
            <v>0</v>
          </cell>
          <cell r="T5166">
            <v>0</v>
          </cell>
        </row>
        <row r="5167">
          <cell r="C5167">
            <v>0</v>
          </cell>
          <cell r="D5167">
            <v>0</v>
          </cell>
          <cell r="E5167">
            <v>0</v>
          </cell>
          <cell r="F5167">
            <v>0</v>
          </cell>
          <cell r="G5167">
            <v>0</v>
          </cell>
          <cell r="H5167">
            <v>0</v>
          </cell>
          <cell r="I5167">
            <v>0</v>
          </cell>
          <cell r="J5167">
            <v>0</v>
          </cell>
          <cell r="K5167">
            <v>0</v>
          </cell>
          <cell r="L5167">
            <v>0</v>
          </cell>
          <cell r="M5167">
            <v>0</v>
          </cell>
          <cell r="N5167">
            <v>0</v>
          </cell>
          <cell r="O5167">
            <v>0</v>
          </cell>
          <cell r="P5167">
            <v>0</v>
          </cell>
          <cell r="Q5167">
            <v>0</v>
          </cell>
          <cell r="T5167">
            <v>0</v>
          </cell>
        </row>
        <row r="5168">
          <cell r="C5168" t="str">
            <v>MATERIAL</v>
          </cell>
          <cell r="D5168">
            <v>0</v>
          </cell>
          <cell r="E5168">
            <v>0</v>
          </cell>
          <cell r="F5168">
            <v>0</v>
          </cell>
          <cell r="G5168">
            <v>0</v>
          </cell>
          <cell r="H5168">
            <v>0</v>
          </cell>
          <cell r="I5168">
            <v>0</v>
          </cell>
          <cell r="J5168" t="str">
            <v>VOL. o PESO</v>
          </cell>
          <cell r="K5168" t="str">
            <v>DISTANCIA</v>
          </cell>
          <cell r="L5168" t="str">
            <v>M3 o Ton/Km</v>
          </cell>
          <cell r="M5168" t="str">
            <v>TARIFA</v>
          </cell>
          <cell r="N5168">
            <v>0</v>
          </cell>
          <cell r="O5168" t="str">
            <v>Vr. UNITARIO</v>
          </cell>
          <cell r="P5168">
            <v>0</v>
          </cell>
          <cell r="Q5168">
            <v>0</v>
          </cell>
          <cell r="T5168">
            <v>0</v>
          </cell>
        </row>
        <row r="5169">
          <cell r="C5169" t="str">
            <v>Transporte de materiales 2</v>
          </cell>
          <cell r="D5169">
            <v>0</v>
          </cell>
          <cell r="E5169">
            <v>0</v>
          </cell>
          <cell r="F5169">
            <v>0</v>
          </cell>
          <cell r="G5169">
            <v>0</v>
          </cell>
          <cell r="H5169">
            <v>0</v>
          </cell>
          <cell r="I5169">
            <v>0</v>
          </cell>
          <cell r="J5169" t="str">
            <v>tkm</v>
          </cell>
          <cell r="K5169">
            <v>100</v>
          </cell>
          <cell r="L5169">
            <v>0.4</v>
          </cell>
          <cell r="M5169">
            <v>1350</v>
          </cell>
          <cell r="N5169">
            <v>0</v>
          </cell>
          <cell r="O5169">
            <v>54000</v>
          </cell>
          <cell r="P5169">
            <v>0</v>
          </cell>
          <cell r="Q5169">
            <v>0</v>
          </cell>
          <cell r="R5169">
            <v>240</v>
          </cell>
          <cell r="T5169" t="str">
            <v>Transporte de materiales 2</v>
          </cell>
        </row>
        <row r="5170">
          <cell r="C5170">
            <v>0</v>
          </cell>
          <cell r="D5170">
            <v>0</v>
          </cell>
          <cell r="E5170">
            <v>0</v>
          </cell>
          <cell r="F5170">
            <v>0</v>
          </cell>
          <cell r="G5170">
            <v>0</v>
          </cell>
          <cell r="H5170">
            <v>0</v>
          </cell>
          <cell r="I5170">
            <v>0</v>
          </cell>
          <cell r="J5170" t="str">
            <v/>
          </cell>
          <cell r="K5170">
            <v>0</v>
          </cell>
          <cell r="L5170">
            <v>0</v>
          </cell>
          <cell r="M5170">
            <v>0</v>
          </cell>
          <cell r="N5170">
            <v>0</v>
          </cell>
          <cell r="O5170">
            <v>0</v>
          </cell>
          <cell r="P5170">
            <v>0</v>
          </cell>
          <cell r="Q5170">
            <v>0</v>
          </cell>
          <cell r="R5170">
            <v>0</v>
          </cell>
          <cell r="T5170">
            <v>0</v>
          </cell>
        </row>
        <row r="5171">
          <cell r="C5171">
            <v>0</v>
          </cell>
          <cell r="D5171">
            <v>0</v>
          </cell>
          <cell r="E5171">
            <v>0</v>
          </cell>
          <cell r="F5171">
            <v>0</v>
          </cell>
          <cell r="G5171">
            <v>0</v>
          </cell>
          <cell r="H5171">
            <v>0</v>
          </cell>
          <cell r="I5171">
            <v>0</v>
          </cell>
          <cell r="J5171" t="str">
            <v/>
          </cell>
          <cell r="K5171">
            <v>0</v>
          </cell>
          <cell r="L5171">
            <v>0</v>
          </cell>
          <cell r="M5171">
            <v>0</v>
          </cell>
          <cell r="N5171">
            <v>0</v>
          </cell>
          <cell r="O5171">
            <v>0</v>
          </cell>
          <cell r="P5171">
            <v>0</v>
          </cell>
          <cell r="Q5171">
            <v>0</v>
          </cell>
          <cell r="R5171">
            <v>0</v>
          </cell>
          <cell r="T5171">
            <v>0</v>
          </cell>
        </row>
        <row r="5172">
          <cell r="C5172">
            <v>0</v>
          </cell>
          <cell r="D5172">
            <v>0</v>
          </cell>
          <cell r="E5172">
            <v>0</v>
          </cell>
          <cell r="F5172">
            <v>0</v>
          </cell>
          <cell r="G5172">
            <v>0</v>
          </cell>
          <cell r="H5172">
            <v>0</v>
          </cell>
          <cell r="I5172">
            <v>0</v>
          </cell>
          <cell r="J5172">
            <v>0</v>
          </cell>
          <cell r="K5172">
            <v>0</v>
          </cell>
          <cell r="L5172">
            <v>3.5200000000000002E-2</v>
          </cell>
          <cell r="M5172" t="str">
            <v>SUBTOTAL $</v>
          </cell>
          <cell r="N5172">
            <v>0</v>
          </cell>
          <cell r="O5172">
            <v>54000</v>
          </cell>
          <cell r="P5172">
            <v>0</v>
          </cell>
          <cell r="Q5172">
            <v>0</v>
          </cell>
          <cell r="T5172">
            <v>0</v>
          </cell>
        </row>
        <row r="5173">
          <cell r="C5173" t="str">
            <v>IV. MANO DE OBRA</v>
          </cell>
          <cell r="D5173">
            <v>0</v>
          </cell>
          <cell r="E5173">
            <v>0</v>
          </cell>
          <cell r="F5173">
            <v>0</v>
          </cell>
          <cell r="G5173">
            <v>0</v>
          </cell>
          <cell r="H5173">
            <v>0</v>
          </cell>
          <cell r="I5173">
            <v>0</v>
          </cell>
          <cell r="J5173">
            <v>0</v>
          </cell>
          <cell r="K5173">
            <v>0</v>
          </cell>
          <cell r="L5173">
            <v>0</v>
          </cell>
          <cell r="M5173">
            <v>0</v>
          </cell>
          <cell r="N5173">
            <v>0</v>
          </cell>
          <cell r="O5173">
            <v>0</v>
          </cell>
          <cell r="P5173">
            <v>0</v>
          </cell>
          <cell r="Q5173">
            <v>0</v>
          </cell>
          <cell r="T5173">
            <v>0</v>
          </cell>
        </row>
        <row r="5174">
          <cell r="C5174">
            <v>0</v>
          </cell>
          <cell r="D5174">
            <v>0</v>
          </cell>
          <cell r="E5174">
            <v>0</v>
          </cell>
          <cell r="F5174">
            <v>0</v>
          </cell>
          <cell r="G5174">
            <v>0</v>
          </cell>
          <cell r="H5174">
            <v>0</v>
          </cell>
          <cell r="I5174">
            <v>0</v>
          </cell>
          <cell r="J5174">
            <v>0</v>
          </cell>
          <cell r="K5174">
            <v>0</v>
          </cell>
          <cell r="L5174">
            <v>0</v>
          </cell>
          <cell r="M5174">
            <v>0</v>
          </cell>
          <cell r="N5174">
            <v>0</v>
          </cell>
          <cell r="O5174">
            <v>0</v>
          </cell>
          <cell r="P5174">
            <v>0</v>
          </cell>
          <cell r="Q5174">
            <v>0</v>
          </cell>
          <cell r="T5174">
            <v>0</v>
          </cell>
        </row>
        <row r="5175">
          <cell r="C5175" t="str">
            <v>TRABAJADOR</v>
          </cell>
          <cell r="D5175">
            <v>0</v>
          </cell>
          <cell r="E5175">
            <v>0</v>
          </cell>
          <cell r="F5175">
            <v>0</v>
          </cell>
          <cell r="G5175">
            <v>0</v>
          </cell>
          <cell r="H5175">
            <v>0</v>
          </cell>
          <cell r="I5175" t="str">
            <v>CANTIDAD</v>
          </cell>
          <cell r="J5175" t="str">
            <v>JORNAL</v>
          </cell>
          <cell r="K5175" t="str">
            <v>PRESTACIONES</v>
          </cell>
          <cell r="L5175" t="str">
            <v>JORNAL TOTAL</v>
          </cell>
          <cell r="M5175" t="str">
            <v>RENDIMIENTO</v>
          </cell>
          <cell r="N5175">
            <v>0</v>
          </cell>
          <cell r="O5175" t="str">
            <v>Vr. UNITARIO</v>
          </cell>
          <cell r="P5175">
            <v>0</v>
          </cell>
          <cell r="Q5175">
            <v>0</v>
          </cell>
          <cell r="R5175">
            <v>0</v>
          </cell>
          <cell r="T5175">
            <v>0</v>
          </cell>
        </row>
        <row r="5176">
          <cell r="C5176" t="str">
            <v>Oficial</v>
          </cell>
          <cell r="D5176">
            <v>0</v>
          </cell>
          <cell r="E5176">
            <v>0</v>
          </cell>
          <cell r="F5176">
            <v>0</v>
          </cell>
          <cell r="G5176">
            <v>0</v>
          </cell>
          <cell r="H5176">
            <v>0</v>
          </cell>
          <cell r="I5176">
            <v>1</v>
          </cell>
          <cell r="J5176">
            <v>88160</v>
          </cell>
          <cell r="K5176">
            <v>1.6933</v>
          </cell>
          <cell r="L5176">
            <v>149281</v>
          </cell>
          <cell r="M5176">
            <v>24</v>
          </cell>
          <cell r="N5176">
            <v>0</v>
          </cell>
          <cell r="O5176">
            <v>6220</v>
          </cell>
          <cell r="P5176">
            <v>0</v>
          </cell>
          <cell r="Q5176">
            <v>0</v>
          </cell>
          <cell r="R5176">
            <v>0.25</v>
          </cell>
          <cell r="T5176" t="str">
            <v>Oficial</v>
          </cell>
        </row>
        <row r="5177">
          <cell r="C5177" t="str">
            <v>Ayudante Entendido</v>
          </cell>
          <cell r="D5177">
            <v>0</v>
          </cell>
          <cell r="E5177">
            <v>0</v>
          </cell>
          <cell r="F5177">
            <v>0</v>
          </cell>
          <cell r="G5177">
            <v>0</v>
          </cell>
          <cell r="H5177">
            <v>0</v>
          </cell>
          <cell r="I5177">
            <v>1</v>
          </cell>
          <cell r="J5177">
            <v>60367</v>
          </cell>
          <cell r="K5177">
            <v>1.7181</v>
          </cell>
          <cell r="L5177">
            <v>103717</v>
          </cell>
          <cell r="M5177">
            <v>24</v>
          </cell>
          <cell r="N5177">
            <v>0</v>
          </cell>
          <cell r="O5177">
            <v>4322</v>
          </cell>
          <cell r="P5177">
            <v>0</v>
          </cell>
          <cell r="Q5177">
            <v>0</v>
          </cell>
          <cell r="R5177">
            <v>0.25</v>
          </cell>
          <cell r="T5177" t="str">
            <v>Ayudante Entendido</v>
          </cell>
        </row>
        <row r="5178">
          <cell r="C5178">
            <v>0</v>
          </cell>
          <cell r="D5178">
            <v>0</v>
          </cell>
          <cell r="E5178">
            <v>0</v>
          </cell>
          <cell r="F5178">
            <v>0</v>
          </cell>
          <cell r="G5178">
            <v>0</v>
          </cell>
          <cell r="H5178">
            <v>0</v>
          </cell>
          <cell r="I5178">
            <v>0</v>
          </cell>
          <cell r="J5178">
            <v>0</v>
          </cell>
          <cell r="K5178">
            <v>0</v>
          </cell>
          <cell r="L5178">
            <v>0</v>
          </cell>
          <cell r="M5178">
            <v>0</v>
          </cell>
          <cell r="N5178">
            <v>0</v>
          </cell>
          <cell r="O5178">
            <v>0</v>
          </cell>
          <cell r="P5178">
            <v>0</v>
          </cell>
          <cell r="Q5178">
            <v>0</v>
          </cell>
          <cell r="R5178">
            <v>0</v>
          </cell>
          <cell r="T5178">
            <v>0</v>
          </cell>
        </row>
        <row r="5179">
          <cell r="C5179">
            <v>0</v>
          </cell>
          <cell r="D5179">
            <v>0</v>
          </cell>
          <cell r="E5179">
            <v>0</v>
          </cell>
          <cell r="F5179">
            <v>0</v>
          </cell>
          <cell r="G5179">
            <v>0</v>
          </cell>
          <cell r="H5179">
            <v>0</v>
          </cell>
          <cell r="I5179">
            <v>0</v>
          </cell>
          <cell r="J5179">
            <v>0</v>
          </cell>
          <cell r="K5179">
            <v>0</v>
          </cell>
          <cell r="L5179">
            <v>6.8999999999999999E-3</v>
          </cell>
          <cell r="M5179" t="str">
            <v>SUBTOTAL $</v>
          </cell>
          <cell r="N5179">
            <v>0</v>
          </cell>
          <cell r="O5179">
            <v>10542</v>
          </cell>
          <cell r="P5179">
            <v>0</v>
          </cell>
          <cell r="Q5179">
            <v>0</v>
          </cell>
          <cell r="T5179">
            <v>0</v>
          </cell>
        </row>
        <row r="5180">
          <cell r="C5180">
            <v>0</v>
          </cell>
          <cell r="D5180">
            <v>0</v>
          </cell>
          <cell r="E5180">
            <v>0</v>
          </cell>
          <cell r="F5180">
            <v>0</v>
          </cell>
          <cell r="G5180">
            <v>0</v>
          </cell>
          <cell r="H5180">
            <v>0</v>
          </cell>
          <cell r="I5180">
            <v>0</v>
          </cell>
          <cell r="J5180">
            <v>0</v>
          </cell>
          <cell r="K5180">
            <v>0</v>
          </cell>
          <cell r="L5180">
            <v>0</v>
          </cell>
          <cell r="M5180">
            <v>0</v>
          </cell>
          <cell r="N5180">
            <v>0</v>
          </cell>
          <cell r="O5180">
            <v>0</v>
          </cell>
          <cell r="P5180">
            <v>0</v>
          </cell>
          <cell r="Q5180">
            <v>0</v>
          </cell>
        </row>
        <row r="5181">
          <cell r="C5181" t="str">
            <v>TOTAL COSTO DIRECTO $</v>
          </cell>
          <cell r="D5181">
            <v>0</v>
          </cell>
          <cell r="E5181">
            <v>0</v>
          </cell>
          <cell r="F5181">
            <v>0</v>
          </cell>
          <cell r="G5181">
            <v>0</v>
          </cell>
          <cell r="H5181">
            <v>0</v>
          </cell>
          <cell r="I5181">
            <v>0</v>
          </cell>
          <cell r="J5181">
            <v>0</v>
          </cell>
          <cell r="K5181">
            <v>0</v>
          </cell>
          <cell r="L5181">
            <v>0</v>
          </cell>
          <cell r="M5181">
            <v>0</v>
          </cell>
          <cell r="N5181">
            <v>0</v>
          </cell>
          <cell r="O5181">
            <v>1535968</v>
          </cell>
          <cell r="P5181">
            <v>0</v>
          </cell>
          <cell r="Q5181">
            <v>0</v>
          </cell>
        </row>
        <row r="5182">
          <cell r="C5182" t="str">
            <v>V. COSTOS INDIRECTOS</v>
          </cell>
          <cell r="D5182">
            <v>0</v>
          </cell>
          <cell r="E5182">
            <v>0</v>
          </cell>
          <cell r="F5182">
            <v>0</v>
          </cell>
          <cell r="G5182">
            <v>0</v>
          </cell>
          <cell r="H5182">
            <v>0</v>
          </cell>
          <cell r="I5182">
            <v>0</v>
          </cell>
          <cell r="J5182">
            <v>0</v>
          </cell>
          <cell r="K5182">
            <v>0</v>
          </cell>
          <cell r="L5182">
            <v>0</v>
          </cell>
          <cell r="M5182">
            <v>0</v>
          </cell>
          <cell r="N5182">
            <v>0</v>
          </cell>
          <cell r="O5182">
            <v>0</v>
          </cell>
          <cell r="P5182">
            <v>0</v>
          </cell>
          <cell r="Q5182">
            <v>0</v>
          </cell>
        </row>
        <row r="5183">
          <cell r="C5183">
            <v>0</v>
          </cell>
          <cell r="D5183">
            <v>0</v>
          </cell>
          <cell r="E5183">
            <v>0</v>
          </cell>
          <cell r="F5183">
            <v>0</v>
          </cell>
          <cell r="G5183">
            <v>0</v>
          </cell>
          <cell r="H5183">
            <v>0</v>
          </cell>
          <cell r="I5183">
            <v>0</v>
          </cell>
          <cell r="J5183">
            <v>0</v>
          </cell>
          <cell r="K5183">
            <v>0</v>
          </cell>
          <cell r="L5183">
            <v>0</v>
          </cell>
          <cell r="M5183">
            <v>0</v>
          </cell>
          <cell r="N5183">
            <v>0</v>
          </cell>
          <cell r="O5183">
            <v>0</v>
          </cell>
          <cell r="P5183">
            <v>0</v>
          </cell>
          <cell r="Q5183">
            <v>0</v>
          </cell>
        </row>
        <row r="5184">
          <cell r="C5184" t="str">
            <v>Descripción</v>
          </cell>
          <cell r="D5184">
            <v>0</v>
          </cell>
          <cell r="E5184">
            <v>0</v>
          </cell>
          <cell r="F5184">
            <v>0</v>
          </cell>
          <cell r="G5184">
            <v>0</v>
          </cell>
          <cell r="H5184">
            <v>0</v>
          </cell>
          <cell r="I5184">
            <v>0</v>
          </cell>
          <cell r="J5184">
            <v>0</v>
          </cell>
          <cell r="K5184">
            <v>0</v>
          </cell>
          <cell r="L5184" t="str">
            <v>Porcentaje</v>
          </cell>
          <cell r="M5184" t="str">
            <v>Valor Total</v>
          </cell>
          <cell r="N5184">
            <v>0</v>
          </cell>
          <cell r="O5184">
            <v>0</v>
          </cell>
          <cell r="P5184">
            <v>0</v>
          </cell>
          <cell r="Q5184">
            <v>0</v>
          </cell>
        </row>
        <row r="5185">
          <cell r="C5185" t="str">
            <v>ADMINISTRACION</v>
          </cell>
          <cell r="D5185">
            <v>0</v>
          </cell>
          <cell r="E5185">
            <v>0</v>
          </cell>
          <cell r="F5185">
            <v>0</v>
          </cell>
          <cell r="G5185">
            <v>0</v>
          </cell>
          <cell r="H5185">
            <v>0</v>
          </cell>
          <cell r="I5185">
            <v>0</v>
          </cell>
          <cell r="J5185">
            <v>0</v>
          </cell>
          <cell r="K5185">
            <v>0</v>
          </cell>
          <cell r="L5185">
            <v>0.23930000000000001</v>
          </cell>
          <cell r="M5185">
            <v>367557</v>
          </cell>
          <cell r="N5185">
            <v>0</v>
          </cell>
          <cell r="O5185">
            <v>0</v>
          </cell>
          <cell r="P5185">
            <v>0</v>
          </cell>
          <cell r="Q5185">
            <v>0</v>
          </cell>
        </row>
        <row r="5186">
          <cell r="C5186" t="str">
            <v xml:space="preserve">IMPREVISTOS </v>
          </cell>
          <cell r="D5186">
            <v>0</v>
          </cell>
          <cell r="E5186">
            <v>0</v>
          </cell>
          <cell r="F5186">
            <v>0</v>
          </cell>
          <cell r="G5186">
            <v>0</v>
          </cell>
          <cell r="H5186">
            <v>0</v>
          </cell>
          <cell r="I5186">
            <v>0</v>
          </cell>
          <cell r="J5186">
            <v>0</v>
          </cell>
          <cell r="K5186">
            <v>0</v>
          </cell>
          <cell r="L5186">
            <v>0</v>
          </cell>
          <cell r="M5186">
            <v>0</v>
          </cell>
          <cell r="N5186">
            <v>0</v>
          </cell>
          <cell r="O5186">
            <v>0</v>
          </cell>
          <cell r="P5186">
            <v>0</v>
          </cell>
          <cell r="Q5186">
            <v>0</v>
          </cell>
        </row>
        <row r="5187">
          <cell r="C5187" t="str">
            <v>UTILIDAD</v>
          </cell>
          <cell r="D5187">
            <v>0</v>
          </cell>
          <cell r="E5187">
            <v>0</v>
          </cell>
          <cell r="F5187">
            <v>0</v>
          </cell>
          <cell r="G5187">
            <v>0</v>
          </cell>
          <cell r="H5187">
            <v>0</v>
          </cell>
          <cell r="I5187">
            <v>0</v>
          </cell>
          <cell r="J5187">
            <v>0</v>
          </cell>
          <cell r="K5187">
            <v>0</v>
          </cell>
          <cell r="L5187">
            <v>0.05</v>
          </cell>
          <cell r="M5187">
            <v>76798</v>
          </cell>
          <cell r="N5187">
            <v>0</v>
          </cell>
          <cell r="O5187">
            <v>0</v>
          </cell>
          <cell r="P5187">
            <v>0</v>
          </cell>
          <cell r="Q5187">
            <v>0</v>
          </cell>
        </row>
        <row r="5188">
          <cell r="C5188" t="str">
            <v>SUBTOTAL $</v>
          </cell>
          <cell r="D5188">
            <v>0</v>
          </cell>
          <cell r="E5188">
            <v>0</v>
          </cell>
          <cell r="F5188">
            <v>0</v>
          </cell>
          <cell r="G5188">
            <v>0</v>
          </cell>
          <cell r="H5188">
            <v>0</v>
          </cell>
          <cell r="I5188">
            <v>0</v>
          </cell>
          <cell r="J5188">
            <v>0</v>
          </cell>
          <cell r="K5188">
            <v>0</v>
          </cell>
          <cell r="L5188">
            <v>0</v>
          </cell>
          <cell r="M5188">
            <v>0</v>
          </cell>
          <cell r="N5188">
            <v>0</v>
          </cell>
          <cell r="O5188">
            <v>444355</v>
          </cell>
          <cell r="P5188">
            <v>0</v>
          </cell>
          <cell r="Q5188">
            <v>0</v>
          </cell>
        </row>
        <row r="5189">
          <cell r="C5189">
            <v>0</v>
          </cell>
          <cell r="D5189">
            <v>0</v>
          </cell>
          <cell r="E5189">
            <v>0</v>
          </cell>
          <cell r="F5189">
            <v>0</v>
          </cell>
          <cell r="G5189">
            <v>0</v>
          </cell>
          <cell r="H5189">
            <v>0</v>
          </cell>
          <cell r="I5189">
            <v>0</v>
          </cell>
          <cell r="J5189">
            <v>0</v>
          </cell>
          <cell r="K5189">
            <v>0</v>
          </cell>
          <cell r="L5189">
            <v>0</v>
          </cell>
          <cell r="M5189">
            <v>0</v>
          </cell>
          <cell r="N5189">
            <v>0</v>
          </cell>
          <cell r="O5189">
            <v>0</v>
          </cell>
          <cell r="P5189">
            <v>0</v>
          </cell>
          <cell r="Q5189">
            <v>0</v>
          </cell>
        </row>
        <row r="5190">
          <cell r="C5190" t="str">
            <v>Precio Unitario Total Aproximado al peso $</v>
          </cell>
          <cell r="D5190">
            <v>0</v>
          </cell>
          <cell r="E5190">
            <v>0</v>
          </cell>
          <cell r="F5190">
            <v>0</v>
          </cell>
          <cell r="G5190">
            <v>0</v>
          </cell>
          <cell r="H5190">
            <v>0</v>
          </cell>
          <cell r="I5190">
            <v>0</v>
          </cell>
          <cell r="J5190">
            <v>0</v>
          </cell>
          <cell r="K5190">
            <v>0</v>
          </cell>
          <cell r="L5190">
            <v>0</v>
          </cell>
          <cell r="M5190">
            <v>0</v>
          </cell>
          <cell r="N5190">
            <v>0</v>
          </cell>
          <cell r="O5190">
            <v>1980323</v>
          </cell>
          <cell r="P5190">
            <v>0</v>
          </cell>
          <cell r="Q5190">
            <v>0</v>
          </cell>
        </row>
        <row r="5191">
          <cell r="C5191">
            <v>0</v>
          </cell>
          <cell r="D5191">
            <v>0</v>
          </cell>
          <cell r="E5191">
            <v>0</v>
          </cell>
          <cell r="F5191">
            <v>0</v>
          </cell>
          <cell r="G5191">
            <v>0</v>
          </cell>
          <cell r="H5191">
            <v>0</v>
          </cell>
          <cell r="I5191">
            <v>0</v>
          </cell>
          <cell r="J5191">
            <v>0</v>
          </cell>
          <cell r="K5191">
            <v>0</v>
          </cell>
          <cell r="L5191">
            <v>0</v>
          </cell>
          <cell r="M5191">
            <v>0</v>
          </cell>
          <cell r="N5191">
            <v>0</v>
          </cell>
          <cell r="O5191">
            <v>0</v>
          </cell>
          <cell r="P5191">
            <v>0</v>
          </cell>
          <cell r="Q5191">
            <v>0</v>
          </cell>
        </row>
        <row r="5192">
          <cell r="C5192">
            <v>0</v>
          </cell>
          <cell r="D5192">
            <v>0</v>
          </cell>
          <cell r="E5192">
            <v>0</v>
          </cell>
          <cell r="F5192">
            <v>0</v>
          </cell>
          <cell r="G5192">
            <v>0</v>
          </cell>
          <cell r="H5192">
            <v>0</v>
          </cell>
          <cell r="I5192">
            <v>0</v>
          </cell>
          <cell r="J5192">
            <v>0</v>
          </cell>
          <cell r="K5192">
            <v>0</v>
          </cell>
          <cell r="L5192">
            <v>0</v>
          </cell>
          <cell r="M5192">
            <v>0</v>
          </cell>
          <cell r="N5192">
            <v>0</v>
          </cell>
          <cell r="O5192">
            <v>0</v>
          </cell>
          <cell r="P5192">
            <v>0</v>
          </cell>
          <cell r="Q5192">
            <v>0</v>
          </cell>
        </row>
        <row r="5193">
          <cell r="C5193">
            <v>0</v>
          </cell>
          <cell r="D5193">
            <v>0</v>
          </cell>
          <cell r="E5193">
            <v>0</v>
          </cell>
          <cell r="F5193">
            <v>0</v>
          </cell>
          <cell r="G5193">
            <v>0</v>
          </cell>
          <cell r="H5193" t="str">
            <v>Firma</v>
          </cell>
          <cell r="I5193">
            <v>0</v>
          </cell>
          <cell r="J5193">
            <v>0</v>
          </cell>
          <cell r="K5193">
            <v>0</v>
          </cell>
          <cell r="L5193">
            <v>0</v>
          </cell>
          <cell r="M5193">
            <v>0</v>
          </cell>
          <cell r="N5193">
            <v>0</v>
          </cell>
          <cell r="O5193">
            <v>0</v>
          </cell>
          <cell r="P5193">
            <v>0</v>
          </cell>
          <cell r="Q5193">
            <v>0</v>
          </cell>
        </row>
        <row r="5194">
          <cell r="C5194">
            <v>0</v>
          </cell>
          <cell r="D5194">
            <v>0</v>
          </cell>
          <cell r="E5194">
            <v>0</v>
          </cell>
          <cell r="F5194">
            <v>0</v>
          </cell>
          <cell r="G5194">
            <v>0</v>
          </cell>
          <cell r="H5194" t="str">
            <v>Nombre:</v>
          </cell>
          <cell r="I5194">
            <v>0</v>
          </cell>
          <cell r="J5194">
            <v>0</v>
          </cell>
          <cell r="K5194">
            <v>0</v>
          </cell>
          <cell r="L5194">
            <v>0</v>
          </cell>
          <cell r="M5194">
            <v>0</v>
          </cell>
          <cell r="N5194">
            <v>0</v>
          </cell>
          <cell r="O5194">
            <v>0</v>
          </cell>
          <cell r="P5194">
            <v>0</v>
          </cell>
          <cell r="Q5194">
            <v>0</v>
          </cell>
        </row>
        <row r="5195">
          <cell r="C5195">
            <v>0</v>
          </cell>
          <cell r="D5195">
            <v>0</v>
          </cell>
          <cell r="E5195">
            <v>0</v>
          </cell>
          <cell r="F5195">
            <v>0</v>
          </cell>
          <cell r="G5195">
            <v>0</v>
          </cell>
          <cell r="H5195" t="str">
            <v>Representante Legal del Contratista o su Apoderado</v>
          </cell>
          <cell r="I5195">
            <v>0</v>
          </cell>
          <cell r="J5195">
            <v>0</v>
          </cell>
          <cell r="K5195">
            <v>0</v>
          </cell>
          <cell r="L5195">
            <v>0</v>
          </cell>
          <cell r="M5195">
            <v>0</v>
          </cell>
          <cell r="N5195">
            <v>0</v>
          </cell>
          <cell r="O5195">
            <v>0</v>
          </cell>
          <cell r="P5195">
            <v>0</v>
          </cell>
          <cell r="Q5195">
            <v>0</v>
          </cell>
        </row>
        <row r="5196">
          <cell r="C5196">
            <v>0</v>
          </cell>
          <cell r="D5196">
            <v>0</v>
          </cell>
          <cell r="E5196">
            <v>0</v>
          </cell>
          <cell r="F5196">
            <v>0</v>
          </cell>
          <cell r="G5196">
            <v>0</v>
          </cell>
          <cell r="H5196" t="str">
            <v>Matricula No. :</v>
          </cell>
          <cell r="I5196">
            <v>0</v>
          </cell>
          <cell r="J5196">
            <v>0</v>
          </cell>
          <cell r="K5196">
            <v>0</v>
          </cell>
          <cell r="L5196">
            <v>0</v>
          </cell>
          <cell r="M5196">
            <v>0</v>
          </cell>
          <cell r="N5196">
            <v>0</v>
          </cell>
          <cell r="O5196">
            <v>0</v>
          </cell>
          <cell r="P5196">
            <v>0</v>
          </cell>
          <cell r="Q5196">
            <v>0</v>
          </cell>
        </row>
        <row r="5197">
          <cell r="C5197">
            <v>0</v>
          </cell>
          <cell r="D5197">
            <v>0</v>
          </cell>
          <cell r="E5197">
            <v>0</v>
          </cell>
          <cell r="F5197">
            <v>0</v>
          </cell>
          <cell r="G5197">
            <v>0</v>
          </cell>
          <cell r="H5197" t="str">
            <v xml:space="preserve"> </v>
          </cell>
          <cell r="I5197">
            <v>0</v>
          </cell>
          <cell r="J5197">
            <v>0</v>
          </cell>
          <cell r="K5197">
            <v>0</v>
          </cell>
          <cell r="L5197">
            <v>0</v>
          </cell>
          <cell r="M5197">
            <v>0</v>
          </cell>
          <cell r="N5197">
            <v>0</v>
          </cell>
          <cell r="O5197">
            <v>0</v>
          </cell>
          <cell r="P5197">
            <v>0</v>
          </cell>
          <cell r="Q5197">
            <v>0</v>
          </cell>
        </row>
        <row r="5198">
          <cell r="C5198" t="str">
            <v>OBSERVACIONES INTERVENTORÍA</v>
          </cell>
          <cell r="D5198">
            <v>0</v>
          </cell>
          <cell r="E5198">
            <v>0</v>
          </cell>
          <cell r="F5198">
            <v>0</v>
          </cell>
          <cell r="G5198">
            <v>0</v>
          </cell>
          <cell r="H5198">
            <v>0</v>
          </cell>
          <cell r="I5198">
            <v>0</v>
          </cell>
          <cell r="J5198">
            <v>0</v>
          </cell>
          <cell r="K5198">
            <v>0</v>
          </cell>
          <cell r="L5198">
            <v>0</v>
          </cell>
          <cell r="M5198">
            <v>0</v>
          </cell>
          <cell r="N5198">
            <v>0</v>
          </cell>
          <cell r="O5198">
            <v>0</v>
          </cell>
          <cell r="P5198">
            <v>0</v>
          </cell>
          <cell r="Q5198">
            <v>0</v>
          </cell>
        </row>
        <row r="5199">
          <cell r="C5199">
            <v>0</v>
          </cell>
          <cell r="D5199">
            <v>0</v>
          </cell>
          <cell r="E5199">
            <v>0</v>
          </cell>
          <cell r="F5199">
            <v>0</v>
          </cell>
          <cell r="G5199">
            <v>0</v>
          </cell>
          <cell r="H5199">
            <v>0</v>
          </cell>
          <cell r="I5199">
            <v>0</v>
          </cell>
          <cell r="J5199">
            <v>0</v>
          </cell>
          <cell r="K5199">
            <v>0</v>
          </cell>
          <cell r="L5199">
            <v>0</v>
          </cell>
          <cell r="M5199">
            <v>0</v>
          </cell>
          <cell r="N5199">
            <v>0</v>
          </cell>
          <cell r="O5199">
            <v>0</v>
          </cell>
          <cell r="P5199">
            <v>0</v>
          </cell>
          <cell r="Q5199">
            <v>0</v>
          </cell>
        </row>
        <row r="5200">
          <cell r="C5200">
            <v>0</v>
          </cell>
          <cell r="D5200">
            <v>0</v>
          </cell>
          <cell r="E5200">
            <v>0</v>
          </cell>
          <cell r="F5200">
            <v>0</v>
          </cell>
          <cell r="G5200">
            <v>0</v>
          </cell>
          <cell r="H5200">
            <v>0</v>
          </cell>
          <cell r="I5200">
            <v>0</v>
          </cell>
          <cell r="J5200">
            <v>0</v>
          </cell>
          <cell r="K5200">
            <v>0</v>
          </cell>
          <cell r="L5200">
            <v>0</v>
          </cell>
          <cell r="M5200">
            <v>0</v>
          </cell>
          <cell r="N5200">
            <v>0</v>
          </cell>
          <cell r="O5200">
            <v>0</v>
          </cell>
          <cell r="P5200">
            <v>0</v>
          </cell>
          <cell r="Q5200">
            <v>0</v>
          </cell>
        </row>
        <row r="5201">
          <cell r="C5201">
            <v>0</v>
          </cell>
          <cell r="D5201">
            <v>0</v>
          </cell>
          <cell r="E5201">
            <v>0</v>
          </cell>
          <cell r="F5201">
            <v>0</v>
          </cell>
          <cell r="G5201">
            <v>0</v>
          </cell>
          <cell r="H5201">
            <v>0</v>
          </cell>
          <cell r="I5201">
            <v>0</v>
          </cell>
          <cell r="J5201">
            <v>0</v>
          </cell>
          <cell r="K5201">
            <v>0</v>
          </cell>
          <cell r="L5201">
            <v>0</v>
          </cell>
          <cell r="M5201">
            <v>0</v>
          </cell>
          <cell r="N5201">
            <v>0</v>
          </cell>
          <cell r="O5201">
            <v>0</v>
          </cell>
          <cell r="P5201">
            <v>0</v>
          </cell>
          <cell r="Q5201">
            <v>0</v>
          </cell>
        </row>
        <row r="5202">
          <cell r="C5202" t="str">
            <v>APROBACIÓN POR INTERVENTORÍA</v>
          </cell>
          <cell r="D5202">
            <v>0</v>
          </cell>
          <cell r="E5202">
            <v>0</v>
          </cell>
          <cell r="F5202">
            <v>0</v>
          </cell>
          <cell r="G5202">
            <v>0</v>
          </cell>
          <cell r="H5202">
            <v>0</v>
          </cell>
          <cell r="I5202">
            <v>0</v>
          </cell>
          <cell r="J5202">
            <v>0</v>
          </cell>
          <cell r="K5202">
            <v>0</v>
          </cell>
          <cell r="L5202">
            <v>0</v>
          </cell>
          <cell r="M5202">
            <v>0</v>
          </cell>
          <cell r="N5202">
            <v>0</v>
          </cell>
          <cell r="O5202">
            <v>0</v>
          </cell>
          <cell r="P5202">
            <v>0</v>
          </cell>
          <cell r="Q5202">
            <v>0</v>
          </cell>
        </row>
        <row r="5203">
          <cell r="C5203"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5203">
            <v>0</v>
          </cell>
          <cell r="E5203">
            <v>0</v>
          </cell>
          <cell r="F5203">
            <v>0</v>
          </cell>
          <cell r="G5203">
            <v>0</v>
          </cell>
          <cell r="H5203">
            <v>0</v>
          </cell>
          <cell r="I5203">
            <v>0</v>
          </cell>
          <cell r="J5203">
            <v>0</v>
          </cell>
          <cell r="K5203">
            <v>0</v>
          </cell>
          <cell r="L5203">
            <v>0</v>
          </cell>
          <cell r="M5203">
            <v>0</v>
          </cell>
          <cell r="N5203">
            <v>0</v>
          </cell>
          <cell r="O5203">
            <v>0</v>
          </cell>
          <cell r="P5203">
            <v>0</v>
          </cell>
          <cell r="Q5203">
            <v>0</v>
          </cell>
        </row>
        <row r="5204">
          <cell r="C5204">
            <v>0</v>
          </cell>
          <cell r="D5204">
            <v>0</v>
          </cell>
          <cell r="E5204">
            <v>0</v>
          </cell>
          <cell r="F5204">
            <v>0</v>
          </cell>
          <cell r="G5204">
            <v>0</v>
          </cell>
          <cell r="H5204">
            <v>0</v>
          </cell>
          <cell r="I5204">
            <v>0</v>
          </cell>
          <cell r="J5204">
            <v>0</v>
          </cell>
          <cell r="K5204">
            <v>0</v>
          </cell>
          <cell r="L5204">
            <v>0</v>
          </cell>
          <cell r="M5204">
            <v>0</v>
          </cell>
          <cell r="N5204">
            <v>0</v>
          </cell>
          <cell r="O5204">
            <v>0</v>
          </cell>
          <cell r="P5204">
            <v>0</v>
          </cell>
          <cell r="Q5204">
            <v>0</v>
          </cell>
        </row>
        <row r="5205">
          <cell r="C5205"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5205">
            <v>0</v>
          </cell>
          <cell r="E5205">
            <v>0</v>
          </cell>
          <cell r="F5205">
            <v>0</v>
          </cell>
          <cell r="G5205">
            <v>0</v>
          </cell>
          <cell r="H5205">
            <v>0</v>
          </cell>
          <cell r="I5205">
            <v>0</v>
          </cell>
          <cell r="J5205">
            <v>0</v>
          </cell>
          <cell r="K5205">
            <v>0</v>
          </cell>
          <cell r="L5205">
            <v>0</v>
          </cell>
          <cell r="M5205">
            <v>0</v>
          </cell>
          <cell r="N5205">
            <v>0</v>
          </cell>
          <cell r="O5205">
            <v>0</v>
          </cell>
          <cell r="P5205">
            <v>0</v>
          </cell>
          <cell r="Q5205">
            <v>0</v>
          </cell>
        </row>
        <row r="5206">
          <cell r="C5206">
            <v>0</v>
          </cell>
          <cell r="D5206">
            <v>0</v>
          </cell>
          <cell r="E5206">
            <v>0</v>
          </cell>
          <cell r="F5206">
            <v>0</v>
          </cell>
          <cell r="G5206">
            <v>0</v>
          </cell>
          <cell r="H5206">
            <v>0</v>
          </cell>
          <cell r="I5206">
            <v>0</v>
          </cell>
          <cell r="J5206">
            <v>0</v>
          </cell>
          <cell r="K5206">
            <v>0</v>
          </cell>
          <cell r="L5206">
            <v>0</v>
          </cell>
          <cell r="M5206">
            <v>0</v>
          </cell>
          <cell r="N5206">
            <v>0</v>
          </cell>
          <cell r="O5206">
            <v>0</v>
          </cell>
          <cell r="P5206">
            <v>0</v>
          </cell>
          <cell r="Q5206">
            <v>0</v>
          </cell>
        </row>
        <row r="5207">
          <cell r="C5207">
            <v>0</v>
          </cell>
          <cell r="D5207">
            <v>0</v>
          </cell>
          <cell r="E5207">
            <v>0</v>
          </cell>
          <cell r="F5207">
            <v>0</v>
          </cell>
          <cell r="G5207">
            <v>0</v>
          </cell>
          <cell r="H5207">
            <v>0</v>
          </cell>
          <cell r="I5207">
            <v>0</v>
          </cell>
          <cell r="J5207">
            <v>0</v>
          </cell>
          <cell r="K5207">
            <v>0</v>
          </cell>
          <cell r="L5207">
            <v>0</v>
          </cell>
          <cell r="M5207">
            <v>0</v>
          </cell>
          <cell r="N5207">
            <v>0</v>
          </cell>
          <cell r="O5207">
            <v>0</v>
          </cell>
          <cell r="P5207">
            <v>0</v>
          </cell>
          <cell r="Q5207">
            <v>0</v>
          </cell>
        </row>
        <row r="5208">
          <cell r="C5208">
            <v>0</v>
          </cell>
          <cell r="D5208">
            <v>0</v>
          </cell>
          <cell r="E5208">
            <v>0</v>
          </cell>
          <cell r="F5208">
            <v>0</v>
          </cell>
          <cell r="G5208">
            <v>0</v>
          </cell>
          <cell r="H5208" t="str">
            <v>Firma</v>
          </cell>
          <cell r="I5208">
            <v>0</v>
          </cell>
          <cell r="J5208">
            <v>0</v>
          </cell>
          <cell r="K5208">
            <v>0</v>
          </cell>
          <cell r="L5208">
            <v>0</v>
          </cell>
          <cell r="M5208">
            <v>0</v>
          </cell>
          <cell r="N5208">
            <v>0</v>
          </cell>
          <cell r="O5208">
            <v>0</v>
          </cell>
          <cell r="P5208">
            <v>0</v>
          </cell>
          <cell r="Q5208">
            <v>0</v>
          </cell>
        </row>
        <row r="5209">
          <cell r="C5209">
            <v>0</v>
          </cell>
          <cell r="D5209">
            <v>0</v>
          </cell>
          <cell r="E5209">
            <v>0</v>
          </cell>
          <cell r="F5209">
            <v>0</v>
          </cell>
          <cell r="G5209">
            <v>0</v>
          </cell>
          <cell r="H5209" t="str">
            <v>Nombre:</v>
          </cell>
          <cell r="I5209">
            <v>0</v>
          </cell>
          <cell r="J5209">
            <v>0</v>
          </cell>
          <cell r="K5209">
            <v>0</v>
          </cell>
          <cell r="L5209">
            <v>0</v>
          </cell>
          <cell r="M5209">
            <v>0</v>
          </cell>
          <cell r="N5209">
            <v>0</v>
          </cell>
          <cell r="O5209">
            <v>0</v>
          </cell>
          <cell r="P5209">
            <v>0</v>
          </cell>
          <cell r="Q5209">
            <v>0</v>
          </cell>
        </row>
        <row r="5210">
          <cell r="C5210">
            <v>0</v>
          </cell>
          <cell r="D5210">
            <v>0</v>
          </cell>
          <cell r="E5210">
            <v>0</v>
          </cell>
          <cell r="F5210">
            <v>0</v>
          </cell>
          <cell r="G5210">
            <v>0</v>
          </cell>
          <cell r="H5210" t="str">
            <v>Representante Legal del Interventor o su Apoderado</v>
          </cell>
          <cell r="I5210">
            <v>0</v>
          </cell>
          <cell r="J5210">
            <v>0</v>
          </cell>
          <cell r="K5210">
            <v>0</v>
          </cell>
          <cell r="L5210">
            <v>0</v>
          </cell>
          <cell r="M5210">
            <v>0</v>
          </cell>
          <cell r="N5210">
            <v>0</v>
          </cell>
          <cell r="O5210">
            <v>0</v>
          </cell>
          <cell r="P5210">
            <v>0</v>
          </cell>
          <cell r="Q5210">
            <v>0</v>
          </cell>
        </row>
        <row r="5211">
          <cell r="C5211">
            <v>0</v>
          </cell>
          <cell r="D5211">
            <v>0</v>
          </cell>
          <cell r="E5211">
            <v>0</v>
          </cell>
          <cell r="F5211">
            <v>0</v>
          </cell>
          <cell r="G5211">
            <v>0</v>
          </cell>
          <cell r="H5211" t="str">
            <v>Matricula No. :</v>
          </cell>
          <cell r="I5211">
            <v>0</v>
          </cell>
          <cell r="J5211">
            <v>0</v>
          </cell>
          <cell r="K5211">
            <v>0</v>
          </cell>
          <cell r="L5211">
            <v>0</v>
          </cell>
          <cell r="M5211">
            <v>0</v>
          </cell>
          <cell r="N5211">
            <v>0</v>
          </cell>
          <cell r="O5211">
            <v>0</v>
          </cell>
          <cell r="P5211">
            <v>0</v>
          </cell>
          <cell r="Q5211">
            <v>0</v>
          </cell>
        </row>
        <row r="5212">
          <cell r="C5212">
            <v>0</v>
          </cell>
          <cell r="D5212">
            <v>0</v>
          </cell>
          <cell r="E5212">
            <v>0</v>
          </cell>
          <cell r="F5212">
            <v>0</v>
          </cell>
          <cell r="G5212">
            <v>0</v>
          </cell>
          <cell r="H5212">
            <v>0</v>
          </cell>
          <cell r="I5212">
            <v>0</v>
          </cell>
          <cell r="J5212">
            <v>0</v>
          </cell>
          <cell r="K5212">
            <v>0</v>
          </cell>
          <cell r="L5212">
            <v>0</v>
          </cell>
          <cell r="M5212">
            <v>0</v>
          </cell>
          <cell r="N5212">
            <v>0</v>
          </cell>
          <cell r="O5212">
            <v>0</v>
          </cell>
          <cell r="P5212">
            <v>0</v>
          </cell>
          <cell r="Q5212">
            <v>0</v>
          </cell>
        </row>
        <row r="5213">
          <cell r="C5213">
            <v>0</v>
          </cell>
          <cell r="D5213">
            <v>0</v>
          </cell>
          <cell r="E5213">
            <v>0</v>
          </cell>
          <cell r="F5213">
            <v>0</v>
          </cell>
          <cell r="G5213">
            <v>0</v>
          </cell>
          <cell r="H5213">
            <v>0</v>
          </cell>
          <cell r="I5213">
            <v>0</v>
          </cell>
          <cell r="J5213">
            <v>0</v>
          </cell>
          <cell r="K5213">
            <v>0</v>
          </cell>
          <cell r="L5213">
            <v>0</v>
          </cell>
          <cell r="M5213">
            <v>0</v>
          </cell>
          <cell r="N5213">
            <v>0</v>
          </cell>
          <cell r="O5213">
            <v>0</v>
          </cell>
          <cell r="P5213">
            <v>0</v>
          </cell>
          <cell r="Q5213">
            <v>0</v>
          </cell>
        </row>
        <row r="5215">
          <cell r="C5215">
            <v>0</v>
          </cell>
          <cell r="D5215">
            <v>0</v>
          </cell>
          <cell r="E5215">
            <v>0</v>
          </cell>
          <cell r="F5215">
            <v>0</v>
          </cell>
          <cell r="G5215">
            <v>0</v>
          </cell>
          <cell r="H5215">
            <v>0</v>
          </cell>
          <cell r="I5215">
            <v>0</v>
          </cell>
          <cell r="J5215">
            <v>0</v>
          </cell>
          <cell r="K5215">
            <v>0</v>
          </cell>
          <cell r="L5215">
            <v>0</v>
          </cell>
          <cell r="M5215">
            <v>0</v>
          </cell>
          <cell r="N5215">
            <v>0</v>
          </cell>
          <cell r="O5215">
            <v>0</v>
          </cell>
          <cell r="P5215">
            <v>0</v>
          </cell>
          <cell r="Q5215">
            <v>0</v>
          </cell>
        </row>
        <row r="5216">
          <cell r="C5216" t="str">
            <v>Formulario 1 - Propuesta económica  - Documento tipo de selección abreviada de menor cuantía - versión 2</v>
          </cell>
          <cell r="D5216">
            <v>0</v>
          </cell>
          <cell r="E5216">
            <v>0</v>
          </cell>
          <cell r="F5216">
            <v>0</v>
          </cell>
          <cell r="G5216">
            <v>0</v>
          </cell>
          <cell r="H5216">
            <v>0</v>
          </cell>
          <cell r="I5216">
            <v>0</v>
          </cell>
          <cell r="J5216">
            <v>0</v>
          </cell>
          <cell r="K5216">
            <v>0</v>
          </cell>
          <cell r="L5216">
            <v>0</v>
          </cell>
          <cell r="M5216">
            <v>0</v>
          </cell>
          <cell r="N5216">
            <v>0</v>
          </cell>
          <cell r="O5216">
            <v>0</v>
          </cell>
          <cell r="P5216">
            <v>0</v>
          </cell>
          <cell r="Q5216">
            <v>0</v>
          </cell>
        </row>
        <row r="5217">
          <cell r="C5217" t="str">
            <v>Código</v>
          </cell>
          <cell r="D5217" t="str">
            <v>CCE-EICP-FM-25</v>
          </cell>
          <cell r="E5217" t="str">
            <v>Versión</v>
          </cell>
          <cell r="F5217">
            <v>2</v>
          </cell>
          <cell r="G5217">
            <v>0</v>
          </cell>
          <cell r="H5217">
            <v>0</v>
          </cell>
          <cell r="I5217">
            <v>0</v>
          </cell>
          <cell r="J5217">
            <v>0</v>
          </cell>
          <cell r="K5217">
            <v>0</v>
          </cell>
          <cell r="L5217">
            <v>0</v>
          </cell>
          <cell r="M5217">
            <v>0</v>
          </cell>
          <cell r="N5217">
            <v>0</v>
          </cell>
          <cell r="O5217">
            <v>0</v>
          </cell>
          <cell r="P5217">
            <v>0</v>
          </cell>
          <cell r="Q5217">
            <v>0</v>
          </cell>
        </row>
        <row r="5218">
          <cell r="C5218">
            <v>0</v>
          </cell>
          <cell r="D5218">
            <v>0</v>
          </cell>
          <cell r="E5218">
            <v>0</v>
          </cell>
          <cell r="F5218">
            <v>0</v>
          </cell>
          <cell r="G5218">
            <v>0</v>
          </cell>
          <cell r="H5218">
            <v>0</v>
          </cell>
          <cell r="I5218">
            <v>0</v>
          </cell>
          <cell r="J5218">
            <v>0</v>
          </cell>
          <cell r="K5218">
            <v>0</v>
          </cell>
          <cell r="L5218">
            <v>0</v>
          </cell>
          <cell r="M5218">
            <v>0</v>
          </cell>
          <cell r="N5218">
            <v>0</v>
          </cell>
          <cell r="O5218">
            <v>0</v>
          </cell>
          <cell r="P5218">
            <v>0</v>
          </cell>
          <cell r="Q5218">
            <v>0</v>
          </cell>
        </row>
        <row r="5219">
          <cell r="C5219" t="str">
            <v>[La entidad podrá utilizar este formato para la presentación de los análisis de precios unitarios el contratista en la oportunidad prevista en el numeral 8.1. del Documento Base]</v>
          </cell>
          <cell r="D5219">
            <v>0</v>
          </cell>
          <cell r="E5219">
            <v>0</v>
          </cell>
          <cell r="F5219">
            <v>0</v>
          </cell>
          <cell r="G5219">
            <v>0</v>
          </cell>
          <cell r="H5219">
            <v>0</v>
          </cell>
          <cell r="I5219">
            <v>0</v>
          </cell>
          <cell r="J5219">
            <v>0</v>
          </cell>
          <cell r="K5219">
            <v>0</v>
          </cell>
          <cell r="L5219">
            <v>0</v>
          </cell>
          <cell r="M5219">
            <v>0</v>
          </cell>
          <cell r="N5219">
            <v>0</v>
          </cell>
          <cell r="O5219">
            <v>0</v>
          </cell>
          <cell r="P5219">
            <v>0</v>
          </cell>
          <cell r="Q5219">
            <v>0</v>
          </cell>
        </row>
        <row r="5220">
          <cell r="C5220">
            <v>0</v>
          </cell>
          <cell r="D5220">
            <v>0</v>
          </cell>
          <cell r="E5220">
            <v>0</v>
          </cell>
          <cell r="F5220">
            <v>0</v>
          </cell>
          <cell r="G5220">
            <v>0</v>
          </cell>
          <cell r="H5220">
            <v>0</v>
          </cell>
          <cell r="I5220">
            <v>0</v>
          </cell>
          <cell r="J5220">
            <v>0</v>
          </cell>
          <cell r="K5220">
            <v>0</v>
          </cell>
          <cell r="L5220">
            <v>0</v>
          </cell>
          <cell r="M5220">
            <v>0</v>
          </cell>
          <cell r="N5220">
            <v>0</v>
          </cell>
          <cell r="O5220">
            <v>0</v>
          </cell>
          <cell r="P5220">
            <v>0</v>
          </cell>
          <cell r="Q5220">
            <v>0</v>
          </cell>
        </row>
        <row r="5221">
          <cell r="C5221">
            <v>0</v>
          </cell>
          <cell r="D5221">
            <v>0</v>
          </cell>
          <cell r="E5221">
            <v>0</v>
          </cell>
          <cell r="F5221">
            <v>0</v>
          </cell>
          <cell r="G5221">
            <v>0</v>
          </cell>
          <cell r="H5221">
            <v>0</v>
          </cell>
          <cell r="I5221">
            <v>0</v>
          </cell>
          <cell r="J5221">
            <v>0</v>
          </cell>
          <cell r="K5221">
            <v>0</v>
          </cell>
          <cell r="L5221">
            <v>0</v>
          </cell>
          <cell r="M5221">
            <v>0</v>
          </cell>
          <cell r="N5221">
            <v>0</v>
          </cell>
          <cell r="O5221">
            <v>0</v>
          </cell>
          <cell r="P5221">
            <v>0</v>
          </cell>
          <cell r="Q5221">
            <v>0</v>
          </cell>
        </row>
        <row r="5222">
          <cell r="C5222">
            <v>0</v>
          </cell>
          <cell r="D5222" t="str">
            <v>MUNICIPIO DE CONCORDIA, ANTIOQUIA</v>
          </cell>
          <cell r="E5222">
            <v>0</v>
          </cell>
          <cell r="F5222">
            <v>0</v>
          </cell>
          <cell r="G5222">
            <v>0</v>
          </cell>
          <cell r="H5222">
            <v>0</v>
          </cell>
          <cell r="I5222">
            <v>0</v>
          </cell>
          <cell r="J5222">
            <v>0</v>
          </cell>
          <cell r="K5222">
            <v>0</v>
          </cell>
          <cell r="L5222">
            <v>0</v>
          </cell>
          <cell r="M5222">
            <v>0</v>
          </cell>
          <cell r="N5222">
            <v>0</v>
          </cell>
          <cell r="O5222">
            <v>0</v>
          </cell>
          <cell r="P5222">
            <v>0</v>
          </cell>
          <cell r="Q5222">
            <v>0</v>
          </cell>
        </row>
        <row r="5223">
          <cell r="C5223">
            <v>0</v>
          </cell>
          <cell r="D5223">
            <v>0</v>
          </cell>
          <cell r="E5223">
            <v>0</v>
          </cell>
          <cell r="F5223">
            <v>0</v>
          </cell>
          <cell r="G5223">
            <v>0</v>
          </cell>
          <cell r="H5223">
            <v>0</v>
          </cell>
          <cell r="I5223">
            <v>0</v>
          </cell>
          <cell r="J5223">
            <v>0</v>
          </cell>
          <cell r="K5223">
            <v>0</v>
          </cell>
          <cell r="L5223" t="str">
            <v>VERSIÓN</v>
          </cell>
          <cell r="M5223">
            <v>0</v>
          </cell>
          <cell r="N5223">
            <v>0</v>
          </cell>
          <cell r="O5223">
            <v>0</v>
          </cell>
          <cell r="P5223">
            <v>0</v>
          </cell>
          <cell r="Q5223">
            <v>0</v>
          </cell>
        </row>
        <row r="5224">
          <cell r="C5224">
            <v>0</v>
          </cell>
          <cell r="D5224" t="str">
            <v xml:space="preserve">[NÚMERO DEL PROCESO] </v>
          </cell>
          <cell r="E5224">
            <v>0</v>
          </cell>
          <cell r="F5224">
            <v>0</v>
          </cell>
          <cell r="G5224">
            <v>0</v>
          </cell>
          <cell r="H5224">
            <v>0</v>
          </cell>
          <cell r="I5224">
            <v>0</v>
          </cell>
          <cell r="J5224">
            <v>0</v>
          </cell>
          <cell r="K5224">
            <v>0</v>
          </cell>
          <cell r="L5224">
            <v>0</v>
          </cell>
          <cell r="M5224">
            <v>0</v>
          </cell>
          <cell r="N5224">
            <v>0</v>
          </cell>
          <cell r="O5224">
            <v>0</v>
          </cell>
          <cell r="P5224">
            <v>0</v>
          </cell>
          <cell r="Q5224">
            <v>0</v>
          </cell>
        </row>
        <row r="5225">
          <cell r="C5225">
            <v>0</v>
          </cell>
          <cell r="D5225">
            <v>0</v>
          </cell>
          <cell r="E5225">
            <v>0</v>
          </cell>
          <cell r="F5225">
            <v>0</v>
          </cell>
          <cell r="G5225">
            <v>0</v>
          </cell>
          <cell r="H5225">
            <v>0</v>
          </cell>
          <cell r="I5225">
            <v>0</v>
          </cell>
          <cell r="J5225">
            <v>0</v>
          </cell>
          <cell r="K5225">
            <v>0</v>
          </cell>
          <cell r="L5225" t="str">
            <v>PÁGINA</v>
          </cell>
          <cell r="M5225">
            <v>1</v>
          </cell>
          <cell r="N5225" t="str">
            <v>DE</v>
          </cell>
          <cell r="O5225">
            <v>1</v>
          </cell>
          <cell r="P5225">
            <v>0</v>
          </cell>
          <cell r="Q5225">
            <v>0</v>
          </cell>
        </row>
        <row r="5226">
          <cell r="C5226">
            <v>0</v>
          </cell>
          <cell r="D5226" t="str">
            <v xml:space="preserve">ANALISIS DE PRECIOS UNITARIOS </v>
          </cell>
          <cell r="E5226">
            <v>0</v>
          </cell>
          <cell r="F5226">
            <v>0</v>
          </cell>
          <cell r="G5226">
            <v>0</v>
          </cell>
          <cell r="H5226">
            <v>0</v>
          </cell>
          <cell r="I5226">
            <v>0</v>
          </cell>
          <cell r="J5226">
            <v>0</v>
          </cell>
          <cell r="K5226">
            <v>0</v>
          </cell>
          <cell r="L5226">
            <v>0</v>
          </cell>
          <cell r="M5226">
            <v>0</v>
          </cell>
          <cell r="N5226">
            <v>0</v>
          </cell>
          <cell r="O5226">
            <v>0</v>
          </cell>
          <cell r="P5226">
            <v>0</v>
          </cell>
          <cell r="Q5226">
            <v>0</v>
          </cell>
        </row>
        <row r="5227">
          <cell r="C5227">
            <v>0</v>
          </cell>
          <cell r="D5227">
            <v>0</v>
          </cell>
          <cell r="E5227">
            <v>0</v>
          </cell>
          <cell r="F5227">
            <v>0</v>
          </cell>
          <cell r="G5227">
            <v>0</v>
          </cell>
          <cell r="H5227">
            <v>0</v>
          </cell>
          <cell r="I5227">
            <v>0</v>
          </cell>
          <cell r="J5227">
            <v>0</v>
          </cell>
          <cell r="K5227">
            <v>0</v>
          </cell>
          <cell r="L5227">
            <v>0</v>
          </cell>
          <cell r="M5227">
            <v>0</v>
          </cell>
          <cell r="N5227">
            <v>0</v>
          </cell>
          <cell r="O5227">
            <v>0</v>
          </cell>
          <cell r="P5227">
            <v>0</v>
          </cell>
          <cell r="Q5227">
            <v>0</v>
          </cell>
        </row>
        <row r="5228">
          <cell r="C5228">
            <v>0</v>
          </cell>
          <cell r="D5228">
            <v>0</v>
          </cell>
          <cell r="E5228">
            <v>0</v>
          </cell>
          <cell r="F5228">
            <v>0</v>
          </cell>
          <cell r="G5228">
            <v>0</v>
          </cell>
          <cell r="H5228">
            <v>0</v>
          </cell>
          <cell r="I5228">
            <v>0</v>
          </cell>
          <cell r="J5228">
            <v>0</v>
          </cell>
          <cell r="K5228">
            <v>0</v>
          </cell>
          <cell r="L5228" t="str">
            <v>FECHA</v>
          </cell>
          <cell r="M5228" t="str">
            <v>DD</v>
          </cell>
          <cell r="N5228" t="str">
            <v>MM</v>
          </cell>
          <cell r="O5228" t="str">
            <v>AA</v>
          </cell>
          <cell r="P5228">
            <v>0</v>
          </cell>
          <cell r="Q5228">
            <v>0</v>
          </cell>
        </row>
        <row r="5229">
          <cell r="C5229">
            <v>0</v>
          </cell>
          <cell r="D5229">
            <v>0</v>
          </cell>
          <cell r="E5229">
            <v>0</v>
          </cell>
          <cell r="F5229">
            <v>0</v>
          </cell>
          <cell r="G5229">
            <v>0</v>
          </cell>
          <cell r="H5229">
            <v>0</v>
          </cell>
          <cell r="I5229">
            <v>0</v>
          </cell>
          <cell r="J5229">
            <v>0</v>
          </cell>
          <cell r="K5229">
            <v>0</v>
          </cell>
          <cell r="L5229">
            <v>0</v>
          </cell>
          <cell r="M5229">
            <v>8</v>
          </cell>
          <cell r="N5229">
            <v>5</v>
          </cell>
          <cell r="O5229">
            <v>2023</v>
          </cell>
          <cell r="P5229">
            <v>0</v>
          </cell>
          <cell r="Q5229">
            <v>0</v>
          </cell>
        </row>
        <row r="5230">
          <cell r="C5230" t="str">
            <v>ITEMS DE LA PROPUESTA ECONÓMICA</v>
          </cell>
          <cell r="D5230">
            <v>0</v>
          </cell>
          <cell r="E5230">
            <v>0</v>
          </cell>
          <cell r="F5230">
            <v>0</v>
          </cell>
          <cell r="G5230">
            <v>0</v>
          </cell>
          <cell r="H5230">
            <v>0</v>
          </cell>
          <cell r="I5230" t="str">
            <v>ITEMS NO PREVISTOS</v>
          </cell>
          <cell r="J5230">
            <v>0</v>
          </cell>
          <cell r="K5230">
            <v>0</v>
          </cell>
          <cell r="L5230">
            <v>0</v>
          </cell>
          <cell r="M5230">
            <v>0</v>
          </cell>
          <cell r="N5230">
            <v>0</v>
          </cell>
          <cell r="O5230">
            <v>0</v>
          </cell>
          <cell r="P5230">
            <v>0</v>
          </cell>
          <cell r="Q5230">
            <v>0</v>
          </cell>
        </row>
        <row r="5231">
          <cell r="C5231">
            <v>0</v>
          </cell>
          <cell r="D5231">
            <v>0</v>
          </cell>
          <cell r="E5231">
            <v>0</v>
          </cell>
          <cell r="F5231">
            <v>0</v>
          </cell>
          <cell r="G5231">
            <v>0</v>
          </cell>
          <cell r="H5231">
            <v>0</v>
          </cell>
          <cell r="I5231">
            <v>0</v>
          </cell>
          <cell r="J5231">
            <v>0</v>
          </cell>
          <cell r="K5231">
            <v>0</v>
          </cell>
          <cell r="L5231">
            <v>0</v>
          </cell>
          <cell r="M5231">
            <v>0</v>
          </cell>
          <cell r="N5231">
            <v>0</v>
          </cell>
          <cell r="O5231">
            <v>0</v>
          </cell>
          <cell r="P5231">
            <v>0</v>
          </cell>
          <cell r="Q5231">
            <v>0</v>
          </cell>
        </row>
        <row r="5232">
          <cell r="C5232">
            <v>0</v>
          </cell>
          <cell r="D5232">
            <v>0</v>
          </cell>
          <cell r="E5232">
            <v>0</v>
          </cell>
          <cell r="F5232">
            <v>0</v>
          </cell>
          <cell r="G5232">
            <v>0</v>
          </cell>
          <cell r="H5232">
            <v>0</v>
          </cell>
          <cell r="I5232">
            <v>0</v>
          </cell>
          <cell r="J5232">
            <v>0</v>
          </cell>
          <cell r="K5232">
            <v>0</v>
          </cell>
          <cell r="L5232">
            <v>0</v>
          </cell>
          <cell r="M5232">
            <v>0</v>
          </cell>
          <cell r="N5232">
            <v>0</v>
          </cell>
          <cell r="O5232">
            <v>0</v>
          </cell>
          <cell r="P5232">
            <v>0</v>
          </cell>
          <cell r="Q5232">
            <v>0</v>
          </cell>
        </row>
        <row r="5233">
          <cell r="C5233">
            <v>0</v>
          </cell>
          <cell r="D5233">
            <v>0</v>
          </cell>
          <cell r="E5233">
            <v>0</v>
          </cell>
          <cell r="F5233">
            <v>0</v>
          </cell>
          <cell r="G5233">
            <v>0</v>
          </cell>
          <cell r="H5233">
            <v>0</v>
          </cell>
          <cell r="I5233">
            <v>0</v>
          </cell>
          <cell r="J5233">
            <v>0</v>
          </cell>
          <cell r="K5233">
            <v>0</v>
          </cell>
          <cell r="L5233">
            <v>0</v>
          </cell>
          <cell r="M5233">
            <v>0</v>
          </cell>
          <cell r="N5233">
            <v>0</v>
          </cell>
          <cell r="O5233">
            <v>0</v>
          </cell>
          <cell r="P5233">
            <v>0</v>
          </cell>
          <cell r="Q5233">
            <v>0</v>
          </cell>
        </row>
        <row r="5234">
          <cell r="C5234" t="str">
            <v>DATOS ESPECÍFICOS</v>
          </cell>
          <cell r="D5234">
            <v>0</v>
          </cell>
          <cell r="E5234">
            <v>0</v>
          </cell>
          <cell r="F5234">
            <v>0</v>
          </cell>
          <cell r="G5234">
            <v>0</v>
          </cell>
          <cell r="H5234">
            <v>0</v>
          </cell>
          <cell r="I5234">
            <v>0</v>
          </cell>
          <cell r="J5234">
            <v>0</v>
          </cell>
          <cell r="K5234">
            <v>0</v>
          </cell>
          <cell r="L5234">
            <v>0</v>
          </cell>
          <cell r="M5234">
            <v>0</v>
          </cell>
          <cell r="N5234">
            <v>0</v>
          </cell>
          <cell r="O5234">
            <v>0</v>
          </cell>
          <cell r="P5234">
            <v>0</v>
          </cell>
          <cell r="Q5234">
            <v>0</v>
          </cell>
        </row>
        <row r="5235">
          <cell r="C5235">
            <v>0</v>
          </cell>
          <cell r="D5235">
            <v>0</v>
          </cell>
          <cell r="E5235">
            <v>0</v>
          </cell>
          <cell r="F5235">
            <v>0</v>
          </cell>
          <cell r="G5235">
            <v>0</v>
          </cell>
          <cell r="H5235">
            <v>0</v>
          </cell>
          <cell r="I5235">
            <v>0</v>
          </cell>
          <cell r="J5235">
            <v>0</v>
          </cell>
          <cell r="K5235">
            <v>0</v>
          </cell>
          <cell r="L5235">
            <v>0</v>
          </cell>
          <cell r="M5235">
            <v>0</v>
          </cell>
          <cell r="N5235">
            <v>0</v>
          </cell>
          <cell r="O5235">
            <v>0</v>
          </cell>
          <cell r="P5235">
            <v>0</v>
          </cell>
          <cell r="Q5235">
            <v>0</v>
          </cell>
        </row>
        <row r="5236">
          <cell r="C5236" t="str">
            <v>ITEM</v>
          </cell>
          <cell r="D5236" t="str">
            <v>DESCRIPCIÓN</v>
          </cell>
          <cell r="E5236">
            <v>0</v>
          </cell>
          <cell r="F5236">
            <v>0</v>
          </cell>
          <cell r="G5236">
            <v>0</v>
          </cell>
          <cell r="H5236">
            <v>0</v>
          </cell>
          <cell r="I5236">
            <v>0</v>
          </cell>
          <cell r="J5236">
            <v>0</v>
          </cell>
          <cell r="K5236">
            <v>0</v>
          </cell>
          <cell r="L5236">
            <v>0</v>
          </cell>
          <cell r="M5236" t="str">
            <v>UNIDAD</v>
          </cell>
          <cell r="N5236">
            <v>0</v>
          </cell>
          <cell r="O5236" t="str">
            <v>CANTIDAD</v>
          </cell>
          <cell r="P5236">
            <v>0</v>
          </cell>
          <cell r="Q5236">
            <v>0</v>
          </cell>
        </row>
        <row r="5237">
          <cell r="C5237" t="str">
            <v>5.13.5</v>
          </cell>
          <cell r="D5237" t="str">
            <v>Construcción de Poceta Profunda en Acero Inoxidable Frente 60 cm Fondo 60 cm Alto 50 cm, superficies reforzadas con omegas, patas regulables en altura mediante rosca oculta - Regulación de 5 cm, uso industrial, trabajo pesado.</v>
          </cell>
          <cell r="E5237">
            <v>0</v>
          </cell>
          <cell r="F5237">
            <v>0</v>
          </cell>
          <cell r="G5237">
            <v>0</v>
          </cell>
          <cell r="H5237">
            <v>0</v>
          </cell>
          <cell r="I5237">
            <v>0</v>
          </cell>
          <cell r="J5237">
            <v>0</v>
          </cell>
          <cell r="K5237">
            <v>0</v>
          </cell>
          <cell r="L5237">
            <v>0</v>
          </cell>
          <cell r="M5237" t="str">
            <v>u</v>
          </cell>
          <cell r="N5237">
            <v>0</v>
          </cell>
          <cell r="O5237">
            <v>1</v>
          </cell>
          <cell r="P5237">
            <v>0</v>
          </cell>
          <cell r="Q5237">
            <v>0</v>
          </cell>
          <cell r="R5237">
            <v>1850968</v>
          </cell>
          <cell r="S5237">
            <v>2386453</v>
          </cell>
          <cell r="T5237">
            <v>8.0000000000000004E-4</v>
          </cell>
          <cell r="U5237">
            <v>0.96440000000000003</v>
          </cell>
          <cell r="V5237">
            <v>2.92E-2</v>
          </cell>
          <cell r="W5237">
            <v>5.7000000000000002E-3</v>
          </cell>
        </row>
        <row r="5238">
          <cell r="C5238" t="str">
            <v>I. EQUIPO</v>
          </cell>
          <cell r="D5238">
            <v>0</v>
          </cell>
          <cell r="E5238">
            <v>0</v>
          </cell>
          <cell r="F5238">
            <v>0</v>
          </cell>
          <cell r="G5238">
            <v>0</v>
          </cell>
          <cell r="H5238">
            <v>0</v>
          </cell>
          <cell r="I5238">
            <v>0</v>
          </cell>
          <cell r="J5238">
            <v>0</v>
          </cell>
          <cell r="K5238">
            <v>0</v>
          </cell>
          <cell r="L5238">
            <v>0</v>
          </cell>
          <cell r="M5238">
            <v>0</v>
          </cell>
          <cell r="N5238">
            <v>0</v>
          </cell>
          <cell r="O5238">
            <v>0</v>
          </cell>
          <cell r="P5238">
            <v>0</v>
          </cell>
          <cell r="Q5238">
            <v>0</v>
          </cell>
        </row>
        <row r="5239">
          <cell r="C5239">
            <v>0</v>
          </cell>
          <cell r="D5239">
            <v>0</v>
          </cell>
          <cell r="E5239">
            <v>0</v>
          </cell>
          <cell r="F5239">
            <v>0</v>
          </cell>
          <cell r="G5239">
            <v>0</v>
          </cell>
          <cell r="H5239">
            <v>0</v>
          </cell>
          <cell r="I5239">
            <v>0</v>
          </cell>
          <cell r="J5239">
            <v>0</v>
          </cell>
          <cell r="K5239">
            <v>0</v>
          </cell>
          <cell r="L5239">
            <v>0</v>
          </cell>
          <cell r="M5239">
            <v>0</v>
          </cell>
          <cell r="N5239">
            <v>0</v>
          </cell>
          <cell r="O5239">
            <v>0</v>
          </cell>
          <cell r="P5239">
            <v>0</v>
          </cell>
          <cell r="Q5239">
            <v>0</v>
          </cell>
        </row>
        <row r="5240">
          <cell r="C5240" t="str">
            <v>DESCRIPCIÓN</v>
          </cell>
          <cell r="D5240">
            <v>0</v>
          </cell>
          <cell r="E5240">
            <v>0</v>
          </cell>
          <cell r="F5240">
            <v>0</v>
          </cell>
          <cell r="G5240">
            <v>0</v>
          </cell>
          <cell r="H5240" t="str">
            <v>MARCA</v>
          </cell>
          <cell r="I5240">
            <v>0</v>
          </cell>
          <cell r="J5240" t="str">
            <v>TIPO</v>
          </cell>
          <cell r="K5240">
            <v>0</v>
          </cell>
          <cell r="L5240" t="str">
            <v>TARIFA/HORA</v>
          </cell>
          <cell r="M5240" t="str">
            <v>RENDIMIENTO</v>
          </cell>
          <cell r="N5240">
            <v>0</v>
          </cell>
          <cell r="O5240" t="str">
            <v>Vr. UNITARIO</v>
          </cell>
          <cell r="P5240">
            <v>0</v>
          </cell>
          <cell r="Q5240">
            <v>0</v>
          </cell>
        </row>
        <row r="5241">
          <cell r="C5241" t="str">
            <v xml:space="preserve">Taladro de 1/2´´, pulidora, lijadora y circular
</v>
          </cell>
          <cell r="D5241">
            <v>0</v>
          </cell>
          <cell r="E5241">
            <v>0</v>
          </cell>
          <cell r="F5241">
            <v>0</v>
          </cell>
          <cell r="G5241">
            <v>0</v>
          </cell>
          <cell r="H5241">
            <v>0</v>
          </cell>
          <cell r="I5241">
            <v>0</v>
          </cell>
          <cell r="J5241" t="str">
            <v>h</v>
          </cell>
          <cell r="K5241">
            <v>0</v>
          </cell>
          <cell r="L5241">
            <v>2696</v>
          </cell>
          <cell r="M5241">
            <v>3</v>
          </cell>
          <cell r="N5241">
            <v>0</v>
          </cell>
          <cell r="O5241">
            <v>899</v>
          </cell>
          <cell r="P5241">
            <v>0</v>
          </cell>
          <cell r="Q5241">
            <v>0</v>
          </cell>
          <cell r="R5241">
            <v>0.33</v>
          </cell>
          <cell r="T5241" t="str">
            <v xml:space="preserve">Taladro de 1/2´´, pulidora, lijadora y circular
</v>
          </cell>
        </row>
        <row r="5242">
          <cell r="C5242">
            <v>0</v>
          </cell>
          <cell r="D5242">
            <v>0</v>
          </cell>
          <cell r="E5242">
            <v>0</v>
          </cell>
          <cell r="F5242">
            <v>0</v>
          </cell>
          <cell r="G5242">
            <v>0</v>
          </cell>
          <cell r="H5242">
            <v>0</v>
          </cell>
          <cell r="I5242">
            <v>0</v>
          </cell>
          <cell r="J5242" t="str">
            <v/>
          </cell>
          <cell r="K5242">
            <v>0</v>
          </cell>
          <cell r="L5242" t="str">
            <v/>
          </cell>
          <cell r="M5242">
            <v>0</v>
          </cell>
          <cell r="N5242">
            <v>0</v>
          </cell>
          <cell r="O5242">
            <v>0</v>
          </cell>
          <cell r="P5242">
            <v>0</v>
          </cell>
          <cell r="Q5242">
            <v>0</v>
          </cell>
          <cell r="R5242">
            <v>0</v>
          </cell>
          <cell r="T5242">
            <v>0</v>
          </cell>
        </row>
        <row r="5243">
          <cell r="C5243">
            <v>0</v>
          </cell>
          <cell r="D5243">
            <v>0</v>
          </cell>
          <cell r="E5243">
            <v>0</v>
          </cell>
          <cell r="F5243">
            <v>0</v>
          </cell>
          <cell r="G5243">
            <v>0</v>
          </cell>
          <cell r="H5243">
            <v>0</v>
          </cell>
          <cell r="I5243">
            <v>0</v>
          </cell>
          <cell r="J5243" t="str">
            <v/>
          </cell>
          <cell r="K5243">
            <v>0</v>
          </cell>
          <cell r="L5243" t="str">
            <v/>
          </cell>
          <cell r="M5243">
            <v>0</v>
          </cell>
          <cell r="N5243">
            <v>0</v>
          </cell>
          <cell r="O5243">
            <v>0</v>
          </cell>
          <cell r="P5243">
            <v>0</v>
          </cell>
          <cell r="Q5243">
            <v>0</v>
          </cell>
          <cell r="R5243">
            <v>0</v>
          </cell>
          <cell r="T5243">
            <v>0</v>
          </cell>
        </row>
        <row r="5244">
          <cell r="C5244" t="str">
            <v>Herramienta Menor (Como % de Mano de Obra)</v>
          </cell>
          <cell r="D5244">
            <v>0</v>
          </cell>
          <cell r="E5244">
            <v>0</v>
          </cell>
          <cell r="F5244">
            <v>0</v>
          </cell>
          <cell r="G5244">
            <v>0</v>
          </cell>
          <cell r="H5244">
            <v>0</v>
          </cell>
          <cell r="I5244">
            <v>0</v>
          </cell>
          <cell r="J5244" t="str">
            <v>Dia</v>
          </cell>
          <cell r="K5244">
            <v>0</v>
          </cell>
          <cell r="L5244">
            <v>10542</v>
          </cell>
          <cell r="M5244">
            <v>0.05</v>
          </cell>
          <cell r="N5244">
            <v>0</v>
          </cell>
          <cell r="O5244">
            <v>527</v>
          </cell>
          <cell r="P5244">
            <v>0</v>
          </cell>
          <cell r="Q5244">
            <v>0</v>
          </cell>
          <cell r="R5244">
            <v>527</v>
          </cell>
          <cell r="T5244" t="str">
            <v>Herramienta Menor (Como % de Mano de Obra)</v>
          </cell>
        </row>
        <row r="5245">
          <cell r="C5245">
            <v>0</v>
          </cell>
          <cell r="D5245">
            <v>0</v>
          </cell>
          <cell r="E5245">
            <v>0</v>
          </cell>
          <cell r="F5245">
            <v>0</v>
          </cell>
          <cell r="G5245">
            <v>0</v>
          </cell>
          <cell r="H5245">
            <v>0</v>
          </cell>
          <cell r="I5245">
            <v>0</v>
          </cell>
          <cell r="J5245">
            <v>0</v>
          </cell>
          <cell r="K5245">
            <v>0</v>
          </cell>
          <cell r="L5245">
            <v>8.0000000000000004E-4</v>
          </cell>
          <cell r="M5245" t="str">
            <v>SUBTOTAL $</v>
          </cell>
          <cell r="N5245">
            <v>0</v>
          </cell>
          <cell r="O5245">
            <v>1426</v>
          </cell>
          <cell r="P5245">
            <v>0</v>
          </cell>
          <cell r="Q5245">
            <v>0</v>
          </cell>
          <cell r="T5245">
            <v>0</v>
          </cell>
        </row>
        <row r="5246">
          <cell r="C5246" t="str">
            <v>II. MATERIALES</v>
          </cell>
          <cell r="D5246">
            <v>0</v>
          </cell>
          <cell r="E5246">
            <v>0</v>
          </cell>
          <cell r="F5246">
            <v>0</v>
          </cell>
          <cell r="G5246">
            <v>0</v>
          </cell>
          <cell r="H5246">
            <v>0</v>
          </cell>
          <cell r="I5246">
            <v>0</v>
          </cell>
          <cell r="J5246">
            <v>0</v>
          </cell>
          <cell r="K5246">
            <v>0</v>
          </cell>
          <cell r="L5246">
            <v>0</v>
          </cell>
          <cell r="M5246">
            <v>0</v>
          </cell>
          <cell r="N5246">
            <v>0</v>
          </cell>
          <cell r="O5246">
            <v>0</v>
          </cell>
          <cell r="P5246">
            <v>0</v>
          </cell>
          <cell r="Q5246">
            <v>0</v>
          </cell>
          <cell r="T5246">
            <v>0</v>
          </cell>
        </row>
        <row r="5247">
          <cell r="C5247">
            <v>0</v>
          </cell>
          <cell r="D5247">
            <v>0</v>
          </cell>
          <cell r="E5247">
            <v>0</v>
          </cell>
          <cell r="F5247">
            <v>0</v>
          </cell>
          <cell r="G5247">
            <v>0</v>
          </cell>
          <cell r="H5247">
            <v>0</v>
          </cell>
          <cell r="I5247">
            <v>0</v>
          </cell>
          <cell r="J5247">
            <v>0</v>
          </cell>
          <cell r="K5247">
            <v>0</v>
          </cell>
          <cell r="L5247">
            <v>0</v>
          </cell>
          <cell r="M5247">
            <v>0</v>
          </cell>
          <cell r="N5247">
            <v>0</v>
          </cell>
          <cell r="O5247">
            <v>0</v>
          </cell>
          <cell r="P5247">
            <v>0</v>
          </cell>
          <cell r="Q5247">
            <v>0</v>
          </cell>
          <cell r="T5247">
            <v>0</v>
          </cell>
        </row>
        <row r="5248">
          <cell r="C5248" t="str">
            <v>DESCRIPCIÓN</v>
          </cell>
          <cell r="D5248">
            <v>0</v>
          </cell>
          <cell r="E5248">
            <v>0</v>
          </cell>
          <cell r="F5248">
            <v>0</v>
          </cell>
          <cell r="G5248">
            <v>0</v>
          </cell>
          <cell r="H5248">
            <v>0</v>
          </cell>
          <cell r="I5248">
            <v>0</v>
          </cell>
          <cell r="J5248">
            <v>0</v>
          </cell>
          <cell r="K5248" t="str">
            <v>UNIDAD</v>
          </cell>
          <cell r="L5248" t="str">
            <v>CANTIDAD</v>
          </cell>
          <cell r="M5248" t="str">
            <v>PRECIO UNIT.</v>
          </cell>
          <cell r="N5248">
            <v>0</v>
          </cell>
          <cell r="O5248" t="str">
            <v>Vr. UNITARIO</v>
          </cell>
          <cell r="P5248">
            <v>0</v>
          </cell>
          <cell r="Q5248">
            <v>0</v>
          </cell>
          <cell r="T5248">
            <v>0</v>
          </cell>
        </row>
        <row r="5249">
          <cell r="C5249" t="str">
            <v>Poceta Profunda en Acero Inoxidable - Frente 60 cm Fondo 60 cm Alto 50 cm</v>
          </cell>
          <cell r="D5249">
            <v>0</v>
          </cell>
          <cell r="E5249">
            <v>0</v>
          </cell>
          <cell r="F5249">
            <v>0</v>
          </cell>
          <cell r="G5249">
            <v>0</v>
          </cell>
          <cell r="H5249">
            <v>0</v>
          </cell>
          <cell r="I5249">
            <v>0</v>
          </cell>
          <cell r="J5249">
            <v>0</v>
          </cell>
          <cell r="K5249" t="str">
            <v>u</v>
          </cell>
          <cell r="L5249">
            <v>1</v>
          </cell>
          <cell r="M5249">
            <v>1785000</v>
          </cell>
          <cell r="N5249">
            <v>0</v>
          </cell>
          <cell r="O5249">
            <v>1785000</v>
          </cell>
          <cell r="P5249">
            <v>0</v>
          </cell>
          <cell r="Q5249">
            <v>0</v>
          </cell>
          <cell r="R5249">
            <v>1</v>
          </cell>
          <cell r="T5249" t="str">
            <v>Poceta Profunda en Acero Inoxidable - Frente 60 cm Fondo 60 cm Alto 50 cm</v>
          </cell>
        </row>
        <row r="5250">
          <cell r="C5250">
            <v>0</v>
          </cell>
          <cell r="D5250">
            <v>0</v>
          </cell>
          <cell r="E5250">
            <v>0</v>
          </cell>
          <cell r="F5250">
            <v>0</v>
          </cell>
          <cell r="G5250">
            <v>0</v>
          </cell>
          <cell r="H5250">
            <v>0</v>
          </cell>
          <cell r="I5250">
            <v>0</v>
          </cell>
          <cell r="J5250">
            <v>0</v>
          </cell>
          <cell r="K5250" t="str">
            <v/>
          </cell>
          <cell r="L5250">
            <v>0</v>
          </cell>
          <cell r="M5250">
            <v>0</v>
          </cell>
          <cell r="N5250">
            <v>0</v>
          </cell>
          <cell r="O5250">
            <v>0</v>
          </cell>
          <cell r="P5250">
            <v>0</v>
          </cell>
          <cell r="Q5250">
            <v>0</v>
          </cell>
          <cell r="R5250">
            <v>0</v>
          </cell>
          <cell r="T5250">
            <v>0</v>
          </cell>
        </row>
        <row r="5251">
          <cell r="C5251">
            <v>0</v>
          </cell>
          <cell r="D5251">
            <v>0</v>
          </cell>
          <cell r="E5251">
            <v>0</v>
          </cell>
          <cell r="F5251">
            <v>0</v>
          </cell>
          <cell r="G5251">
            <v>0</v>
          </cell>
          <cell r="H5251">
            <v>0</v>
          </cell>
          <cell r="I5251">
            <v>0</v>
          </cell>
          <cell r="J5251">
            <v>0</v>
          </cell>
          <cell r="K5251" t="str">
            <v/>
          </cell>
          <cell r="L5251">
            <v>0</v>
          </cell>
          <cell r="M5251">
            <v>0</v>
          </cell>
          <cell r="N5251">
            <v>0</v>
          </cell>
          <cell r="O5251">
            <v>0</v>
          </cell>
          <cell r="P5251">
            <v>0</v>
          </cell>
          <cell r="Q5251">
            <v>0</v>
          </cell>
          <cell r="R5251">
            <v>0</v>
          </cell>
          <cell r="T5251">
            <v>0</v>
          </cell>
        </row>
        <row r="5252">
          <cell r="C5252">
            <v>0</v>
          </cell>
          <cell r="D5252">
            <v>0</v>
          </cell>
          <cell r="E5252">
            <v>0</v>
          </cell>
          <cell r="F5252">
            <v>0</v>
          </cell>
          <cell r="G5252">
            <v>0</v>
          </cell>
          <cell r="H5252">
            <v>0</v>
          </cell>
          <cell r="I5252">
            <v>0</v>
          </cell>
          <cell r="J5252">
            <v>0</v>
          </cell>
          <cell r="K5252" t="str">
            <v/>
          </cell>
          <cell r="L5252">
            <v>0</v>
          </cell>
          <cell r="M5252">
            <v>0</v>
          </cell>
          <cell r="N5252">
            <v>0</v>
          </cell>
          <cell r="O5252">
            <v>0</v>
          </cell>
          <cell r="P5252">
            <v>0</v>
          </cell>
          <cell r="Q5252">
            <v>0</v>
          </cell>
          <cell r="R5252">
            <v>0</v>
          </cell>
          <cell r="T5252">
            <v>0</v>
          </cell>
        </row>
        <row r="5253">
          <cell r="C5253">
            <v>0</v>
          </cell>
          <cell r="D5253">
            <v>0</v>
          </cell>
          <cell r="E5253">
            <v>0</v>
          </cell>
          <cell r="F5253">
            <v>0</v>
          </cell>
          <cell r="G5253">
            <v>0</v>
          </cell>
          <cell r="H5253">
            <v>0</v>
          </cell>
          <cell r="I5253">
            <v>0</v>
          </cell>
          <cell r="J5253">
            <v>0</v>
          </cell>
          <cell r="K5253" t="str">
            <v/>
          </cell>
          <cell r="L5253">
            <v>0</v>
          </cell>
          <cell r="M5253">
            <v>0</v>
          </cell>
          <cell r="N5253">
            <v>0</v>
          </cell>
          <cell r="O5253">
            <v>0</v>
          </cell>
          <cell r="P5253">
            <v>0</v>
          </cell>
          <cell r="Q5253">
            <v>0</v>
          </cell>
          <cell r="R5253">
            <v>0</v>
          </cell>
          <cell r="T5253">
            <v>0</v>
          </cell>
        </row>
        <row r="5254">
          <cell r="C5254">
            <v>0</v>
          </cell>
          <cell r="D5254">
            <v>0</v>
          </cell>
          <cell r="E5254">
            <v>0</v>
          </cell>
          <cell r="F5254">
            <v>0</v>
          </cell>
          <cell r="G5254">
            <v>0</v>
          </cell>
          <cell r="H5254">
            <v>0</v>
          </cell>
          <cell r="I5254">
            <v>0</v>
          </cell>
          <cell r="J5254">
            <v>0</v>
          </cell>
          <cell r="K5254" t="str">
            <v/>
          </cell>
          <cell r="L5254">
            <v>0</v>
          </cell>
          <cell r="M5254">
            <v>0</v>
          </cell>
          <cell r="N5254">
            <v>0</v>
          </cell>
          <cell r="O5254">
            <v>0</v>
          </cell>
          <cell r="P5254">
            <v>0</v>
          </cell>
          <cell r="Q5254">
            <v>0</v>
          </cell>
          <cell r="R5254">
            <v>0</v>
          </cell>
          <cell r="T5254">
            <v>0</v>
          </cell>
        </row>
        <row r="5255">
          <cell r="C5255">
            <v>0</v>
          </cell>
          <cell r="D5255">
            <v>0</v>
          </cell>
          <cell r="E5255">
            <v>0</v>
          </cell>
          <cell r="F5255">
            <v>0</v>
          </cell>
          <cell r="G5255">
            <v>0</v>
          </cell>
          <cell r="H5255">
            <v>0</v>
          </cell>
          <cell r="I5255">
            <v>0</v>
          </cell>
          <cell r="J5255">
            <v>0</v>
          </cell>
          <cell r="K5255" t="str">
            <v/>
          </cell>
          <cell r="L5255">
            <v>0</v>
          </cell>
          <cell r="M5255">
            <v>0</v>
          </cell>
          <cell r="N5255">
            <v>0</v>
          </cell>
          <cell r="O5255">
            <v>0</v>
          </cell>
          <cell r="P5255">
            <v>0</v>
          </cell>
          <cell r="Q5255">
            <v>0</v>
          </cell>
          <cell r="R5255">
            <v>0</v>
          </cell>
          <cell r="T5255">
            <v>0</v>
          </cell>
        </row>
        <row r="5256">
          <cell r="C5256">
            <v>0</v>
          </cell>
          <cell r="D5256">
            <v>0</v>
          </cell>
          <cell r="E5256">
            <v>0</v>
          </cell>
          <cell r="F5256">
            <v>0</v>
          </cell>
          <cell r="G5256">
            <v>0</v>
          </cell>
          <cell r="H5256">
            <v>0</v>
          </cell>
          <cell r="I5256">
            <v>0</v>
          </cell>
          <cell r="J5256">
            <v>0</v>
          </cell>
          <cell r="K5256">
            <v>0</v>
          </cell>
          <cell r="L5256">
            <v>0.96440000000000003</v>
          </cell>
          <cell r="M5256" t="str">
            <v>SUBTOTAL $</v>
          </cell>
          <cell r="N5256">
            <v>0</v>
          </cell>
          <cell r="O5256">
            <v>1785000</v>
          </cell>
          <cell r="P5256">
            <v>0</v>
          </cell>
          <cell r="Q5256">
            <v>0</v>
          </cell>
          <cell r="T5256">
            <v>0</v>
          </cell>
        </row>
        <row r="5257">
          <cell r="C5257" t="str">
            <v>III. TRANSPORTES</v>
          </cell>
          <cell r="D5257">
            <v>0</v>
          </cell>
          <cell r="E5257">
            <v>0</v>
          </cell>
          <cell r="F5257">
            <v>0</v>
          </cell>
          <cell r="G5257">
            <v>0</v>
          </cell>
          <cell r="H5257">
            <v>0</v>
          </cell>
          <cell r="I5257">
            <v>0</v>
          </cell>
          <cell r="J5257">
            <v>0</v>
          </cell>
          <cell r="K5257">
            <v>0</v>
          </cell>
          <cell r="L5257">
            <v>0</v>
          </cell>
          <cell r="M5257">
            <v>0</v>
          </cell>
          <cell r="N5257">
            <v>0</v>
          </cell>
          <cell r="O5257">
            <v>0</v>
          </cell>
          <cell r="P5257">
            <v>0</v>
          </cell>
          <cell r="Q5257">
            <v>0</v>
          </cell>
          <cell r="T5257">
            <v>0</v>
          </cell>
        </row>
        <row r="5258">
          <cell r="C5258">
            <v>0</v>
          </cell>
          <cell r="D5258">
            <v>0</v>
          </cell>
          <cell r="E5258">
            <v>0</v>
          </cell>
          <cell r="F5258">
            <v>0</v>
          </cell>
          <cell r="G5258">
            <v>0</v>
          </cell>
          <cell r="H5258">
            <v>0</v>
          </cell>
          <cell r="I5258">
            <v>0</v>
          </cell>
          <cell r="J5258">
            <v>0</v>
          </cell>
          <cell r="K5258">
            <v>0</v>
          </cell>
          <cell r="L5258">
            <v>0</v>
          </cell>
          <cell r="M5258">
            <v>0</v>
          </cell>
          <cell r="N5258">
            <v>0</v>
          </cell>
          <cell r="O5258">
            <v>0</v>
          </cell>
          <cell r="P5258">
            <v>0</v>
          </cell>
          <cell r="Q5258">
            <v>0</v>
          </cell>
          <cell r="T5258">
            <v>0</v>
          </cell>
        </row>
        <row r="5259">
          <cell r="C5259" t="str">
            <v>MATERIAL</v>
          </cell>
          <cell r="D5259">
            <v>0</v>
          </cell>
          <cell r="E5259">
            <v>0</v>
          </cell>
          <cell r="F5259">
            <v>0</v>
          </cell>
          <cell r="G5259">
            <v>0</v>
          </cell>
          <cell r="H5259">
            <v>0</v>
          </cell>
          <cell r="I5259">
            <v>0</v>
          </cell>
          <cell r="J5259" t="str">
            <v>VOL. o PESO</v>
          </cell>
          <cell r="K5259" t="str">
            <v>DISTANCIA</v>
          </cell>
          <cell r="L5259" t="str">
            <v>M3 o Ton/Km</v>
          </cell>
          <cell r="M5259" t="str">
            <v>TARIFA</v>
          </cell>
          <cell r="N5259">
            <v>0</v>
          </cell>
          <cell r="O5259" t="str">
            <v>Vr. UNITARIO</v>
          </cell>
          <cell r="P5259">
            <v>0</v>
          </cell>
          <cell r="Q5259">
            <v>0</v>
          </cell>
          <cell r="T5259">
            <v>0</v>
          </cell>
        </row>
        <row r="5260">
          <cell r="C5260" t="str">
            <v>Transporte de materiales 2</v>
          </cell>
          <cell r="D5260">
            <v>0</v>
          </cell>
          <cell r="E5260">
            <v>0</v>
          </cell>
          <cell r="F5260">
            <v>0</v>
          </cell>
          <cell r="G5260">
            <v>0</v>
          </cell>
          <cell r="H5260">
            <v>0</v>
          </cell>
          <cell r="I5260">
            <v>0</v>
          </cell>
          <cell r="J5260" t="str">
            <v>tkm</v>
          </cell>
          <cell r="K5260">
            <v>100</v>
          </cell>
          <cell r="L5260">
            <v>0.4</v>
          </cell>
          <cell r="M5260">
            <v>1350</v>
          </cell>
          <cell r="N5260">
            <v>0</v>
          </cell>
          <cell r="O5260">
            <v>54000</v>
          </cell>
          <cell r="P5260">
            <v>0</v>
          </cell>
          <cell r="Q5260">
            <v>0</v>
          </cell>
          <cell r="R5260">
            <v>40</v>
          </cell>
          <cell r="T5260" t="str">
            <v>Transporte de materiales 2</v>
          </cell>
        </row>
        <row r="5261">
          <cell r="C5261">
            <v>0</v>
          </cell>
          <cell r="D5261">
            <v>0</v>
          </cell>
          <cell r="E5261">
            <v>0</v>
          </cell>
          <cell r="F5261">
            <v>0</v>
          </cell>
          <cell r="G5261">
            <v>0</v>
          </cell>
          <cell r="H5261">
            <v>0</v>
          </cell>
          <cell r="I5261">
            <v>0</v>
          </cell>
          <cell r="J5261" t="str">
            <v/>
          </cell>
          <cell r="K5261">
            <v>0</v>
          </cell>
          <cell r="L5261">
            <v>0</v>
          </cell>
          <cell r="M5261">
            <v>0</v>
          </cell>
          <cell r="N5261">
            <v>0</v>
          </cell>
          <cell r="O5261">
            <v>0</v>
          </cell>
          <cell r="P5261">
            <v>0</v>
          </cell>
          <cell r="Q5261">
            <v>0</v>
          </cell>
          <cell r="R5261">
            <v>0</v>
          </cell>
          <cell r="T5261">
            <v>0</v>
          </cell>
        </row>
        <row r="5262">
          <cell r="C5262">
            <v>0</v>
          </cell>
          <cell r="D5262">
            <v>0</v>
          </cell>
          <cell r="E5262">
            <v>0</v>
          </cell>
          <cell r="F5262">
            <v>0</v>
          </cell>
          <cell r="G5262">
            <v>0</v>
          </cell>
          <cell r="H5262">
            <v>0</v>
          </cell>
          <cell r="I5262">
            <v>0</v>
          </cell>
          <cell r="J5262" t="str">
            <v/>
          </cell>
          <cell r="K5262">
            <v>0</v>
          </cell>
          <cell r="L5262">
            <v>0</v>
          </cell>
          <cell r="M5262">
            <v>0</v>
          </cell>
          <cell r="N5262">
            <v>0</v>
          </cell>
          <cell r="O5262">
            <v>0</v>
          </cell>
          <cell r="P5262">
            <v>0</v>
          </cell>
          <cell r="Q5262">
            <v>0</v>
          </cell>
          <cell r="R5262">
            <v>0</v>
          </cell>
          <cell r="T5262">
            <v>0</v>
          </cell>
        </row>
        <row r="5263">
          <cell r="C5263">
            <v>0</v>
          </cell>
          <cell r="D5263">
            <v>0</v>
          </cell>
          <cell r="E5263">
            <v>0</v>
          </cell>
          <cell r="F5263">
            <v>0</v>
          </cell>
          <cell r="G5263">
            <v>0</v>
          </cell>
          <cell r="H5263">
            <v>0</v>
          </cell>
          <cell r="I5263">
            <v>0</v>
          </cell>
          <cell r="J5263">
            <v>0</v>
          </cell>
          <cell r="K5263">
            <v>0</v>
          </cell>
          <cell r="L5263">
            <v>2.92E-2</v>
          </cell>
          <cell r="M5263" t="str">
            <v>SUBTOTAL $</v>
          </cell>
          <cell r="N5263">
            <v>0</v>
          </cell>
          <cell r="O5263">
            <v>54000</v>
          </cell>
          <cell r="P5263">
            <v>0</v>
          </cell>
          <cell r="Q5263">
            <v>0</v>
          </cell>
          <cell r="T5263">
            <v>0</v>
          </cell>
        </row>
        <row r="5264">
          <cell r="C5264" t="str">
            <v>IV. MANO DE OBRA</v>
          </cell>
          <cell r="D5264">
            <v>0</v>
          </cell>
          <cell r="E5264">
            <v>0</v>
          </cell>
          <cell r="F5264">
            <v>0</v>
          </cell>
          <cell r="G5264">
            <v>0</v>
          </cell>
          <cell r="H5264">
            <v>0</v>
          </cell>
          <cell r="I5264">
            <v>0</v>
          </cell>
          <cell r="J5264">
            <v>0</v>
          </cell>
          <cell r="K5264">
            <v>0</v>
          </cell>
          <cell r="L5264">
            <v>0</v>
          </cell>
          <cell r="M5264">
            <v>0</v>
          </cell>
          <cell r="N5264">
            <v>0</v>
          </cell>
          <cell r="O5264">
            <v>0</v>
          </cell>
          <cell r="P5264">
            <v>0</v>
          </cell>
          <cell r="Q5264">
            <v>0</v>
          </cell>
          <cell r="T5264">
            <v>0</v>
          </cell>
        </row>
        <row r="5265">
          <cell r="C5265">
            <v>0</v>
          </cell>
          <cell r="D5265">
            <v>0</v>
          </cell>
          <cell r="E5265">
            <v>0</v>
          </cell>
          <cell r="F5265">
            <v>0</v>
          </cell>
          <cell r="G5265">
            <v>0</v>
          </cell>
          <cell r="H5265">
            <v>0</v>
          </cell>
          <cell r="I5265">
            <v>0</v>
          </cell>
          <cell r="J5265">
            <v>0</v>
          </cell>
          <cell r="K5265">
            <v>0</v>
          </cell>
          <cell r="L5265">
            <v>0</v>
          </cell>
          <cell r="M5265">
            <v>0</v>
          </cell>
          <cell r="N5265">
            <v>0</v>
          </cell>
          <cell r="O5265">
            <v>0</v>
          </cell>
          <cell r="P5265">
            <v>0</v>
          </cell>
          <cell r="Q5265">
            <v>0</v>
          </cell>
          <cell r="T5265">
            <v>0</v>
          </cell>
        </row>
        <row r="5266">
          <cell r="C5266" t="str">
            <v>TRABAJADOR</v>
          </cell>
          <cell r="D5266">
            <v>0</v>
          </cell>
          <cell r="E5266">
            <v>0</v>
          </cell>
          <cell r="F5266">
            <v>0</v>
          </cell>
          <cell r="G5266">
            <v>0</v>
          </cell>
          <cell r="H5266">
            <v>0</v>
          </cell>
          <cell r="I5266" t="str">
            <v>CANTIDAD</v>
          </cell>
          <cell r="J5266" t="str">
            <v>JORNAL</v>
          </cell>
          <cell r="K5266" t="str">
            <v>PRESTACIONES</v>
          </cell>
          <cell r="L5266" t="str">
            <v>JORNAL TOTAL</v>
          </cell>
          <cell r="M5266" t="str">
            <v>RENDIMIENTO</v>
          </cell>
          <cell r="N5266">
            <v>0</v>
          </cell>
          <cell r="O5266" t="str">
            <v>Vr. UNITARIO</v>
          </cell>
          <cell r="P5266">
            <v>0</v>
          </cell>
          <cell r="Q5266">
            <v>0</v>
          </cell>
          <cell r="R5266">
            <v>0</v>
          </cell>
          <cell r="T5266">
            <v>0</v>
          </cell>
        </row>
        <row r="5267">
          <cell r="C5267" t="str">
            <v>Oficial</v>
          </cell>
          <cell r="D5267">
            <v>0</v>
          </cell>
          <cell r="E5267">
            <v>0</v>
          </cell>
          <cell r="F5267">
            <v>0</v>
          </cell>
          <cell r="G5267">
            <v>0</v>
          </cell>
          <cell r="H5267">
            <v>0</v>
          </cell>
          <cell r="I5267">
            <v>1</v>
          </cell>
          <cell r="J5267">
            <v>88160</v>
          </cell>
          <cell r="K5267">
            <v>1.6933</v>
          </cell>
          <cell r="L5267">
            <v>149281</v>
          </cell>
          <cell r="M5267">
            <v>24</v>
          </cell>
          <cell r="N5267">
            <v>0</v>
          </cell>
          <cell r="O5267">
            <v>6220</v>
          </cell>
          <cell r="P5267">
            <v>0</v>
          </cell>
          <cell r="Q5267">
            <v>0</v>
          </cell>
          <cell r="R5267">
            <v>0.04</v>
          </cell>
          <cell r="T5267" t="str">
            <v>Oficial</v>
          </cell>
        </row>
        <row r="5268">
          <cell r="C5268" t="str">
            <v>Ayudante Entendido</v>
          </cell>
          <cell r="D5268">
            <v>0</v>
          </cell>
          <cell r="E5268">
            <v>0</v>
          </cell>
          <cell r="F5268">
            <v>0</v>
          </cell>
          <cell r="G5268">
            <v>0</v>
          </cell>
          <cell r="H5268">
            <v>0</v>
          </cell>
          <cell r="I5268">
            <v>1</v>
          </cell>
          <cell r="J5268">
            <v>60367</v>
          </cell>
          <cell r="K5268">
            <v>1.7181</v>
          </cell>
          <cell r="L5268">
            <v>103717</v>
          </cell>
          <cell r="M5268">
            <v>24</v>
          </cell>
          <cell r="N5268">
            <v>0</v>
          </cell>
          <cell r="O5268">
            <v>4322</v>
          </cell>
          <cell r="P5268">
            <v>0</v>
          </cell>
          <cell r="Q5268">
            <v>0</v>
          </cell>
          <cell r="R5268">
            <v>0.04</v>
          </cell>
          <cell r="T5268" t="str">
            <v>Ayudante Entendido</v>
          </cell>
        </row>
        <row r="5269">
          <cell r="C5269">
            <v>0</v>
          </cell>
          <cell r="D5269">
            <v>0</v>
          </cell>
          <cell r="E5269">
            <v>0</v>
          </cell>
          <cell r="F5269">
            <v>0</v>
          </cell>
          <cell r="G5269">
            <v>0</v>
          </cell>
          <cell r="H5269">
            <v>0</v>
          </cell>
          <cell r="I5269">
            <v>0</v>
          </cell>
          <cell r="J5269">
            <v>0</v>
          </cell>
          <cell r="K5269">
            <v>0</v>
          </cell>
          <cell r="L5269">
            <v>0</v>
          </cell>
          <cell r="M5269">
            <v>0</v>
          </cell>
          <cell r="N5269">
            <v>0</v>
          </cell>
          <cell r="O5269">
            <v>0</v>
          </cell>
          <cell r="P5269">
            <v>0</v>
          </cell>
          <cell r="Q5269">
            <v>0</v>
          </cell>
          <cell r="R5269">
            <v>0</v>
          </cell>
          <cell r="T5269">
            <v>0</v>
          </cell>
        </row>
        <row r="5270">
          <cell r="C5270">
            <v>0</v>
          </cell>
          <cell r="D5270">
            <v>0</v>
          </cell>
          <cell r="E5270">
            <v>0</v>
          </cell>
          <cell r="F5270">
            <v>0</v>
          </cell>
          <cell r="G5270">
            <v>0</v>
          </cell>
          <cell r="H5270">
            <v>0</v>
          </cell>
          <cell r="I5270">
            <v>0</v>
          </cell>
          <cell r="J5270">
            <v>0</v>
          </cell>
          <cell r="K5270">
            <v>0</v>
          </cell>
          <cell r="L5270">
            <v>5.7000000000000002E-3</v>
          </cell>
          <cell r="M5270" t="str">
            <v>SUBTOTAL $</v>
          </cell>
          <cell r="N5270">
            <v>0</v>
          </cell>
          <cell r="O5270">
            <v>10542</v>
          </cell>
          <cell r="P5270">
            <v>0</v>
          </cell>
          <cell r="Q5270">
            <v>0</v>
          </cell>
          <cell r="T5270">
            <v>0</v>
          </cell>
        </row>
        <row r="5271">
          <cell r="C5271">
            <v>0</v>
          </cell>
          <cell r="D5271">
            <v>0</v>
          </cell>
          <cell r="E5271">
            <v>0</v>
          </cell>
          <cell r="F5271">
            <v>0</v>
          </cell>
          <cell r="G5271">
            <v>0</v>
          </cell>
          <cell r="H5271">
            <v>0</v>
          </cell>
          <cell r="I5271">
            <v>0</v>
          </cell>
          <cell r="J5271">
            <v>0</v>
          </cell>
          <cell r="K5271">
            <v>0</v>
          </cell>
          <cell r="L5271">
            <v>0</v>
          </cell>
          <cell r="M5271">
            <v>0</v>
          </cell>
          <cell r="N5271">
            <v>0</v>
          </cell>
          <cell r="O5271">
            <v>0</v>
          </cell>
          <cell r="P5271">
            <v>0</v>
          </cell>
          <cell r="Q5271">
            <v>0</v>
          </cell>
        </row>
        <row r="5272">
          <cell r="C5272" t="str">
            <v>TOTAL COSTO DIRECTO $</v>
          </cell>
          <cell r="D5272">
            <v>0</v>
          </cell>
          <cell r="E5272">
            <v>0</v>
          </cell>
          <cell r="F5272">
            <v>0</v>
          </cell>
          <cell r="G5272">
            <v>0</v>
          </cell>
          <cell r="H5272">
            <v>0</v>
          </cell>
          <cell r="I5272">
            <v>0</v>
          </cell>
          <cell r="J5272">
            <v>0</v>
          </cell>
          <cell r="K5272">
            <v>0</v>
          </cell>
          <cell r="L5272">
            <v>0</v>
          </cell>
          <cell r="M5272">
            <v>0</v>
          </cell>
          <cell r="N5272">
            <v>0</v>
          </cell>
          <cell r="O5272">
            <v>1850968</v>
          </cell>
          <cell r="P5272">
            <v>0</v>
          </cell>
          <cell r="Q5272">
            <v>0</v>
          </cell>
        </row>
        <row r="5273">
          <cell r="C5273" t="str">
            <v>V. COSTOS INDIRECTOS</v>
          </cell>
          <cell r="D5273">
            <v>0</v>
          </cell>
          <cell r="E5273">
            <v>0</v>
          </cell>
          <cell r="F5273">
            <v>0</v>
          </cell>
          <cell r="G5273">
            <v>0</v>
          </cell>
          <cell r="H5273">
            <v>0</v>
          </cell>
          <cell r="I5273">
            <v>0</v>
          </cell>
          <cell r="J5273">
            <v>0</v>
          </cell>
          <cell r="K5273">
            <v>0</v>
          </cell>
          <cell r="L5273">
            <v>0</v>
          </cell>
          <cell r="M5273">
            <v>0</v>
          </cell>
          <cell r="N5273">
            <v>0</v>
          </cell>
          <cell r="O5273">
            <v>0</v>
          </cell>
          <cell r="P5273">
            <v>0</v>
          </cell>
          <cell r="Q5273">
            <v>0</v>
          </cell>
        </row>
        <row r="5274">
          <cell r="C5274">
            <v>0</v>
          </cell>
          <cell r="D5274">
            <v>0</v>
          </cell>
          <cell r="E5274">
            <v>0</v>
          </cell>
          <cell r="F5274">
            <v>0</v>
          </cell>
          <cell r="G5274">
            <v>0</v>
          </cell>
          <cell r="H5274">
            <v>0</v>
          </cell>
          <cell r="I5274">
            <v>0</v>
          </cell>
          <cell r="J5274">
            <v>0</v>
          </cell>
          <cell r="K5274">
            <v>0</v>
          </cell>
          <cell r="L5274">
            <v>0</v>
          </cell>
          <cell r="M5274">
            <v>0</v>
          </cell>
          <cell r="N5274">
            <v>0</v>
          </cell>
          <cell r="O5274">
            <v>0</v>
          </cell>
          <cell r="P5274">
            <v>0</v>
          </cell>
          <cell r="Q5274">
            <v>0</v>
          </cell>
        </row>
        <row r="5275">
          <cell r="C5275" t="str">
            <v>Descripción</v>
          </cell>
          <cell r="D5275">
            <v>0</v>
          </cell>
          <cell r="E5275">
            <v>0</v>
          </cell>
          <cell r="F5275">
            <v>0</v>
          </cell>
          <cell r="G5275">
            <v>0</v>
          </cell>
          <cell r="H5275">
            <v>0</v>
          </cell>
          <cell r="I5275">
            <v>0</v>
          </cell>
          <cell r="J5275">
            <v>0</v>
          </cell>
          <cell r="K5275">
            <v>0</v>
          </cell>
          <cell r="L5275" t="str">
            <v>Porcentaje</v>
          </cell>
          <cell r="M5275" t="str">
            <v>Valor Total</v>
          </cell>
          <cell r="N5275">
            <v>0</v>
          </cell>
          <cell r="O5275">
            <v>0</v>
          </cell>
          <cell r="P5275">
            <v>0</v>
          </cell>
          <cell r="Q5275">
            <v>0</v>
          </cell>
        </row>
        <row r="5276">
          <cell r="C5276" t="str">
            <v>ADMINISTRACION</v>
          </cell>
          <cell r="D5276">
            <v>0</v>
          </cell>
          <cell r="E5276">
            <v>0</v>
          </cell>
          <cell r="F5276">
            <v>0</v>
          </cell>
          <cell r="G5276">
            <v>0</v>
          </cell>
          <cell r="H5276">
            <v>0</v>
          </cell>
          <cell r="I5276">
            <v>0</v>
          </cell>
          <cell r="J5276">
            <v>0</v>
          </cell>
          <cell r="K5276">
            <v>0</v>
          </cell>
          <cell r="L5276">
            <v>0.23930000000000001</v>
          </cell>
          <cell r="M5276">
            <v>442937</v>
          </cell>
          <cell r="N5276">
            <v>0</v>
          </cell>
          <cell r="O5276">
            <v>0</v>
          </cell>
          <cell r="P5276">
            <v>0</v>
          </cell>
          <cell r="Q5276">
            <v>0</v>
          </cell>
        </row>
        <row r="5277">
          <cell r="C5277" t="str">
            <v xml:space="preserve">IMPREVISTOS </v>
          </cell>
          <cell r="D5277">
            <v>0</v>
          </cell>
          <cell r="E5277">
            <v>0</v>
          </cell>
          <cell r="F5277">
            <v>0</v>
          </cell>
          <cell r="G5277">
            <v>0</v>
          </cell>
          <cell r="H5277">
            <v>0</v>
          </cell>
          <cell r="I5277">
            <v>0</v>
          </cell>
          <cell r="J5277">
            <v>0</v>
          </cell>
          <cell r="K5277">
            <v>0</v>
          </cell>
          <cell r="L5277">
            <v>0</v>
          </cell>
          <cell r="M5277">
            <v>0</v>
          </cell>
          <cell r="N5277">
            <v>0</v>
          </cell>
          <cell r="O5277">
            <v>0</v>
          </cell>
          <cell r="P5277">
            <v>0</v>
          </cell>
          <cell r="Q5277">
            <v>0</v>
          </cell>
        </row>
        <row r="5278">
          <cell r="C5278" t="str">
            <v>UTILIDAD</v>
          </cell>
          <cell r="D5278">
            <v>0</v>
          </cell>
          <cell r="E5278">
            <v>0</v>
          </cell>
          <cell r="F5278">
            <v>0</v>
          </cell>
          <cell r="G5278">
            <v>0</v>
          </cell>
          <cell r="H5278">
            <v>0</v>
          </cell>
          <cell r="I5278">
            <v>0</v>
          </cell>
          <cell r="J5278">
            <v>0</v>
          </cell>
          <cell r="K5278">
            <v>0</v>
          </cell>
          <cell r="L5278">
            <v>0.05</v>
          </cell>
          <cell r="M5278">
            <v>92548</v>
          </cell>
          <cell r="N5278">
            <v>0</v>
          </cell>
          <cell r="O5278">
            <v>0</v>
          </cell>
          <cell r="P5278">
            <v>0</v>
          </cell>
          <cell r="Q5278">
            <v>0</v>
          </cell>
        </row>
        <row r="5279">
          <cell r="C5279" t="str">
            <v>SUBTOTAL $</v>
          </cell>
          <cell r="D5279">
            <v>0</v>
          </cell>
          <cell r="E5279">
            <v>0</v>
          </cell>
          <cell r="F5279">
            <v>0</v>
          </cell>
          <cell r="G5279">
            <v>0</v>
          </cell>
          <cell r="H5279">
            <v>0</v>
          </cell>
          <cell r="I5279">
            <v>0</v>
          </cell>
          <cell r="J5279">
            <v>0</v>
          </cell>
          <cell r="K5279">
            <v>0</v>
          </cell>
          <cell r="L5279">
            <v>0</v>
          </cell>
          <cell r="M5279">
            <v>0</v>
          </cell>
          <cell r="N5279">
            <v>0</v>
          </cell>
          <cell r="O5279">
            <v>535485</v>
          </cell>
          <cell r="P5279">
            <v>0</v>
          </cell>
          <cell r="Q5279">
            <v>0</v>
          </cell>
        </row>
        <row r="5280">
          <cell r="C5280">
            <v>0</v>
          </cell>
          <cell r="D5280">
            <v>0</v>
          </cell>
          <cell r="E5280">
            <v>0</v>
          </cell>
          <cell r="F5280">
            <v>0</v>
          </cell>
          <cell r="G5280">
            <v>0</v>
          </cell>
          <cell r="H5280">
            <v>0</v>
          </cell>
          <cell r="I5280">
            <v>0</v>
          </cell>
          <cell r="J5280">
            <v>0</v>
          </cell>
          <cell r="K5280">
            <v>0</v>
          </cell>
          <cell r="L5280">
            <v>0</v>
          </cell>
          <cell r="M5280">
            <v>0</v>
          </cell>
          <cell r="N5280">
            <v>0</v>
          </cell>
          <cell r="O5280">
            <v>0</v>
          </cell>
          <cell r="P5280">
            <v>0</v>
          </cell>
          <cell r="Q5280">
            <v>0</v>
          </cell>
        </row>
        <row r="5281">
          <cell r="C5281" t="str">
            <v>Precio Unitario Total Aproximado al peso $</v>
          </cell>
          <cell r="D5281">
            <v>0</v>
          </cell>
          <cell r="E5281">
            <v>0</v>
          </cell>
          <cell r="F5281">
            <v>0</v>
          </cell>
          <cell r="G5281">
            <v>0</v>
          </cell>
          <cell r="H5281">
            <v>0</v>
          </cell>
          <cell r="I5281">
            <v>0</v>
          </cell>
          <cell r="J5281">
            <v>0</v>
          </cell>
          <cell r="K5281">
            <v>0</v>
          </cell>
          <cell r="L5281">
            <v>0</v>
          </cell>
          <cell r="M5281">
            <v>0</v>
          </cell>
          <cell r="N5281">
            <v>0</v>
          </cell>
          <cell r="O5281">
            <v>2386453</v>
          </cell>
          <cell r="P5281">
            <v>0</v>
          </cell>
          <cell r="Q5281">
            <v>0</v>
          </cell>
        </row>
        <row r="5282">
          <cell r="C5282">
            <v>0</v>
          </cell>
          <cell r="D5282">
            <v>0</v>
          </cell>
          <cell r="E5282">
            <v>0</v>
          </cell>
          <cell r="F5282">
            <v>0</v>
          </cell>
          <cell r="G5282">
            <v>0</v>
          </cell>
          <cell r="H5282">
            <v>0</v>
          </cell>
          <cell r="I5282">
            <v>0</v>
          </cell>
          <cell r="J5282">
            <v>0</v>
          </cell>
          <cell r="K5282">
            <v>0</v>
          </cell>
          <cell r="L5282">
            <v>0</v>
          </cell>
          <cell r="M5282">
            <v>0</v>
          </cell>
          <cell r="N5282">
            <v>0</v>
          </cell>
          <cell r="O5282">
            <v>0</v>
          </cell>
          <cell r="P5282">
            <v>0</v>
          </cell>
          <cell r="Q5282">
            <v>0</v>
          </cell>
        </row>
        <row r="5283">
          <cell r="C5283">
            <v>0</v>
          </cell>
          <cell r="D5283">
            <v>0</v>
          </cell>
          <cell r="E5283">
            <v>0</v>
          </cell>
          <cell r="F5283">
            <v>0</v>
          </cell>
          <cell r="G5283">
            <v>0</v>
          </cell>
          <cell r="H5283">
            <v>0</v>
          </cell>
          <cell r="I5283">
            <v>0</v>
          </cell>
          <cell r="J5283">
            <v>0</v>
          </cell>
          <cell r="K5283">
            <v>0</v>
          </cell>
          <cell r="L5283">
            <v>0</v>
          </cell>
          <cell r="M5283">
            <v>0</v>
          </cell>
          <cell r="N5283">
            <v>0</v>
          </cell>
          <cell r="O5283">
            <v>0</v>
          </cell>
          <cell r="P5283">
            <v>0</v>
          </cell>
          <cell r="Q5283">
            <v>0</v>
          </cell>
        </row>
        <row r="5284">
          <cell r="C5284">
            <v>0</v>
          </cell>
          <cell r="D5284">
            <v>0</v>
          </cell>
          <cell r="E5284">
            <v>0</v>
          </cell>
          <cell r="F5284">
            <v>0</v>
          </cell>
          <cell r="G5284">
            <v>0</v>
          </cell>
          <cell r="H5284" t="str">
            <v>Firma</v>
          </cell>
          <cell r="I5284">
            <v>0</v>
          </cell>
          <cell r="J5284">
            <v>0</v>
          </cell>
          <cell r="K5284">
            <v>0</v>
          </cell>
          <cell r="L5284">
            <v>0</v>
          </cell>
          <cell r="M5284">
            <v>0</v>
          </cell>
          <cell r="N5284">
            <v>0</v>
          </cell>
          <cell r="O5284">
            <v>0</v>
          </cell>
          <cell r="P5284">
            <v>0</v>
          </cell>
          <cell r="Q5284">
            <v>0</v>
          </cell>
        </row>
        <row r="5285">
          <cell r="C5285">
            <v>0</v>
          </cell>
          <cell r="D5285">
            <v>0</v>
          </cell>
          <cell r="E5285">
            <v>0</v>
          </cell>
          <cell r="F5285">
            <v>0</v>
          </cell>
          <cell r="G5285">
            <v>0</v>
          </cell>
          <cell r="H5285" t="str">
            <v>Nombre:</v>
          </cell>
          <cell r="I5285">
            <v>0</v>
          </cell>
          <cell r="J5285">
            <v>0</v>
          </cell>
          <cell r="K5285">
            <v>0</v>
          </cell>
          <cell r="L5285">
            <v>0</v>
          </cell>
          <cell r="M5285">
            <v>0</v>
          </cell>
          <cell r="N5285">
            <v>0</v>
          </cell>
          <cell r="O5285">
            <v>0</v>
          </cell>
          <cell r="P5285">
            <v>0</v>
          </cell>
          <cell r="Q5285">
            <v>0</v>
          </cell>
        </row>
        <row r="5286">
          <cell r="C5286">
            <v>0</v>
          </cell>
          <cell r="D5286">
            <v>0</v>
          </cell>
          <cell r="E5286">
            <v>0</v>
          </cell>
          <cell r="F5286">
            <v>0</v>
          </cell>
          <cell r="G5286">
            <v>0</v>
          </cell>
          <cell r="H5286" t="str">
            <v>Representante Legal del Contratista o su Apoderado</v>
          </cell>
          <cell r="I5286">
            <v>0</v>
          </cell>
          <cell r="J5286">
            <v>0</v>
          </cell>
          <cell r="K5286">
            <v>0</v>
          </cell>
          <cell r="L5286">
            <v>0</v>
          </cell>
          <cell r="M5286">
            <v>0</v>
          </cell>
          <cell r="N5286">
            <v>0</v>
          </cell>
          <cell r="O5286">
            <v>0</v>
          </cell>
          <cell r="P5286">
            <v>0</v>
          </cell>
          <cell r="Q5286">
            <v>0</v>
          </cell>
        </row>
        <row r="5287">
          <cell r="C5287">
            <v>0</v>
          </cell>
          <cell r="D5287">
            <v>0</v>
          </cell>
          <cell r="E5287">
            <v>0</v>
          </cell>
          <cell r="F5287">
            <v>0</v>
          </cell>
          <cell r="G5287">
            <v>0</v>
          </cell>
          <cell r="H5287" t="str">
            <v>Matricula No. :</v>
          </cell>
          <cell r="I5287">
            <v>0</v>
          </cell>
          <cell r="J5287">
            <v>0</v>
          </cell>
          <cell r="K5287">
            <v>0</v>
          </cell>
          <cell r="L5287">
            <v>0</v>
          </cell>
          <cell r="M5287">
            <v>0</v>
          </cell>
          <cell r="N5287">
            <v>0</v>
          </cell>
          <cell r="O5287">
            <v>0</v>
          </cell>
          <cell r="P5287">
            <v>0</v>
          </cell>
          <cell r="Q5287">
            <v>0</v>
          </cell>
        </row>
        <row r="5288">
          <cell r="C5288">
            <v>0</v>
          </cell>
          <cell r="D5288">
            <v>0</v>
          </cell>
          <cell r="E5288">
            <v>0</v>
          </cell>
          <cell r="F5288">
            <v>0</v>
          </cell>
          <cell r="G5288">
            <v>0</v>
          </cell>
          <cell r="H5288" t="str">
            <v xml:space="preserve"> </v>
          </cell>
          <cell r="I5288">
            <v>0</v>
          </cell>
          <cell r="J5288">
            <v>0</v>
          </cell>
          <cell r="K5288">
            <v>0</v>
          </cell>
          <cell r="L5288">
            <v>0</v>
          </cell>
          <cell r="M5288">
            <v>0</v>
          </cell>
          <cell r="N5288">
            <v>0</v>
          </cell>
          <cell r="O5288">
            <v>0</v>
          </cell>
          <cell r="P5288">
            <v>0</v>
          </cell>
          <cell r="Q5288">
            <v>0</v>
          </cell>
        </row>
        <row r="5289">
          <cell r="C5289" t="str">
            <v>OBSERVACIONES INTERVENTORÍA</v>
          </cell>
          <cell r="D5289">
            <v>0</v>
          </cell>
          <cell r="E5289">
            <v>0</v>
          </cell>
          <cell r="F5289">
            <v>0</v>
          </cell>
          <cell r="G5289">
            <v>0</v>
          </cell>
          <cell r="H5289">
            <v>0</v>
          </cell>
          <cell r="I5289">
            <v>0</v>
          </cell>
          <cell r="J5289">
            <v>0</v>
          </cell>
          <cell r="K5289">
            <v>0</v>
          </cell>
          <cell r="L5289">
            <v>0</v>
          </cell>
          <cell r="M5289">
            <v>0</v>
          </cell>
          <cell r="N5289">
            <v>0</v>
          </cell>
          <cell r="O5289">
            <v>0</v>
          </cell>
          <cell r="P5289">
            <v>0</v>
          </cell>
          <cell r="Q5289">
            <v>0</v>
          </cell>
        </row>
        <row r="5290">
          <cell r="C5290">
            <v>0</v>
          </cell>
          <cell r="D5290">
            <v>0</v>
          </cell>
          <cell r="E5290">
            <v>0</v>
          </cell>
          <cell r="F5290">
            <v>0</v>
          </cell>
          <cell r="G5290">
            <v>0</v>
          </cell>
          <cell r="H5290">
            <v>0</v>
          </cell>
          <cell r="I5290">
            <v>0</v>
          </cell>
          <cell r="J5290">
            <v>0</v>
          </cell>
          <cell r="K5290">
            <v>0</v>
          </cell>
          <cell r="L5290">
            <v>0</v>
          </cell>
          <cell r="M5290">
            <v>0</v>
          </cell>
          <cell r="N5290">
            <v>0</v>
          </cell>
          <cell r="O5290">
            <v>0</v>
          </cell>
          <cell r="P5290">
            <v>0</v>
          </cell>
          <cell r="Q5290">
            <v>0</v>
          </cell>
        </row>
        <row r="5291">
          <cell r="C5291">
            <v>0</v>
          </cell>
          <cell r="D5291">
            <v>0</v>
          </cell>
          <cell r="E5291">
            <v>0</v>
          </cell>
          <cell r="F5291">
            <v>0</v>
          </cell>
          <cell r="G5291">
            <v>0</v>
          </cell>
          <cell r="H5291">
            <v>0</v>
          </cell>
          <cell r="I5291">
            <v>0</v>
          </cell>
          <cell r="J5291">
            <v>0</v>
          </cell>
          <cell r="K5291">
            <v>0</v>
          </cell>
          <cell r="L5291">
            <v>0</v>
          </cell>
          <cell r="M5291">
            <v>0</v>
          </cell>
          <cell r="N5291">
            <v>0</v>
          </cell>
          <cell r="O5291">
            <v>0</v>
          </cell>
          <cell r="P5291">
            <v>0</v>
          </cell>
          <cell r="Q5291">
            <v>0</v>
          </cell>
        </row>
        <row r="5292">
          <cell r="C5292">
            <v>0</v>
          </cell>
          <cell r="D5292">
            <v>0</v>
          </cell>
          <cell r="E5292">
            <v>0</v>
          </cell>
          <cell r="F5292">
            <v>0</v>
          </cell>
          <cell r="G5292">
            <v>0</v>
          </cell>
          <cell r="H5292">
            <v>0</v>
          </cell>
          <cell r="I5292">
            <v>0</v>
          </cell>
          <cell r="J5292">
            <v>0</v>
          </cell>
          <cell r="K5292">
            <v>0</v>
          </cell>
          <cell r="L5292">
            <v>0</v>
          </cell>
          <cell r="M5292">
            <v>0</v>
          </cell>
          <cell r="N5292">
            <v>0</v>
          </cell>
          <cell r="O5292">
            <v>0</v>
          </cell>
          <cell r="P5292">
            <v>0</v>
          </cell>
          <cell r="Q5292">
            <v>0</v>
          </cell>
        </row>
        <row r="5293">
          <cell r="C5293" t="str">
            <v>APROBACIÓN POR INTERVENTORÍA</v>
          </cell>
          <cell r="D5293">
            <v>0</v>
          </cell>
          <cell r="E5293">
            <v>0</v>
          </cell>
          <cell r="F5293">
            <v>0</v>
          </cell>
          <cell r="G5293">
            <v>0</v>
          </cell>
          <cell r="H5293">
            <v>0</v>
          </cell>
          <cell r="I5293">
            <v>0</v>
          </cell>
          <cell r="J5293">
            <v>0</v>
          </cell>
          <cell r="K5293">
            <v>0</v>
          </cell>
          <cell r="L5293">
            <v>0</v>
          </cell>
          <cell r="M5293">
            <v>0</v>
          </cell>
          <cell r="N5293">
            <v>0</v>
          </cell>
          <cell r="O5293">
            <v>0</v>
          </cell>
          <cell r="P5293">
            <v>0</v>
          </cell>
          <cell r="Q5293">
            <v>0</v>
          </cell>
        </row>
        <row r="5294">
          <cell r="C5294"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5294">
            <v>0</v>
          </cell>
          <cell r="E5294">
            <v>0</v>
          </cell>
          <cell r="F5294">
            <v>0</v>
          </cell>
          <cell r="G5294">
            <v>0</v>
          </cell>
          <cell r="H5294">
            <v>0</v>
          </cell>
          <cell r="I5294">
            <v>0</v>
          </cell>
          <cell r="J5294">
            <v>0</v>
          </cell>
          <cell r="K5294">
            <v>0</v>
          </cell>
          <cell r="L5294">
            <v>0</v>
          </cell>
          <cell r="M5294">
            <v>0</v>
          </cell>
          <cell r="N5294">
            <v>0</v>
          </cell>
          <cell r="O5294">
            <v>0</v>
          </cell>
          <cell r="P5294">
            <v>0</v>
          </cell>
          <cell r="Q5294">
            <v>0</v>
          </cell>
        </row>
        <row r="5295">
          <cell r="C5295">
            <v>0</v>
          </cell>
          <cell r="D5295">
            <v>0</v>
          </cell>
          <cell r="E5295">
            <v>0</v>
          </cell>
          <cell r="F5295">
            <v>0</v>
          </cell>
          <cell r="G5295">
            <v>0</v>
          </cell>
          <cell r="H5295">
            <v>0</v>
          </cell>
          <cell r="I5295">
            <v>0</v>
          </cell>
          <cell r="J5295">
            <v>0</v>
          </cell>
          <cell r="K5295">
            <v>0</v>
          </cell>
          <cell r="L5295">
            <v>0</v>
          </cell>
          <cell r="M5295">
            <v>0</v>
          </cell>
          <cell r="N5295">
            <v>0</v>
          </cell>
          <cell r="O5295">
            <v>0</v>
          </cell>
          <cell r="P5295">
            <v>0</v>
          </cell>
          <cell r="Q5295">
            <v>0</v>
          </cell>
        </row>
        <row r="5296">
          <cell r="C5296"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5296">
            <v>0</v>
          </cell>
          <cell r="E5296">
            <v>0</v>
          </cell>
          <cell r="F5296">
            <v>0</v>
          </cell>
          <cell r="G5296">
            <v>0</v>
          </cell>
          <cell r="H5296">
            <v>0</v>
          </cell>
          <cell r="I5296">
            <v>0</v>
          </cell>
          <cell r="J5296">
            <v>0</v>
          </cell>
          <cell r="K5296">
            <v>0</v>
          </cell>
          <cell r="L5296">
            <v>0</v>
          </cell>
          <cell r="M5296">
            <v>0</v>
          </cell>
          <cell r="N5296">
            <v>0</v>
          </cell>
          <cell r="O5296">
            <v>0</v>
          </cell>
          <cell r="P5296">
            <v>0</v>
          </cell>
          <cell r="Q5296">
            <v>0</v>
          </cell>
        </row>
        <row r="5297">
          <cell r="C5297">
            <v>0</v>
          </cell>
          <cell r="D5297">
            <v>0</v>
          </cell>
          <cell r="E5297">
            <v>0</v>
          </cell>
          <cell r="F5297">
            <v>0</v>
          </cell>
          <cell r="G5297">
            <v>0</v>
          </cell>
          <cell r="H5297">
            <v>0</v>
          </cell>
          <cell r="I5297">
            <v>0</v>
          </cell>
          <cell r="J5297">
            <v>0</v>
          </cell>
          <cell r="K5297">
            <v>0</v>
          </cell>
          <cell r="L5297">
            <v>0</v>
          </cell>
          <cell r="M5297">
            <v>0</v>
          </cell>
          <cell r="N5297">
            <v>0</v>
          </cell>
          <cell r="O5297">
            <v>0</v>
          </cell>
          <cell r="P5297">
            <v>0</v>
          </cell>
          <cell r="Q5297">
            <v>0</v>
          </cell>
        </row>
        <row r="5298">
          <cell r="C5298">
            <v>0</v>
          </cell>
          <cell r="D5298">
            <v>0</v>
          </cell>
          <cell r="E5298">
            <v>0</v>
          </cell>
          <cell r="F5298">
            <v>0</v>
          </cell>
          <cell r="G5298">
            <v>0</v>
          </cell>
          <cell r="H5298">
            <v>0</v>
          </cell>
          <cell r="I5298">
            <v>0</v>
          </cell>
          <cell r="J5298">
            <v>0</v>
          </cell>
          <cell r="K5298">
            <v>0</v>
          </cell>
          <cell r="L5298">
            <v>0</v>
          </cell>
          <cell r="M5298">
            <v>0</v>
          </cell>
          <cell r="N5298">
            <v>0</v>
          </cell>
          <cell r="O5298">
            <v>0</v>
          </cell>
          <cell r="P5298">
            <v>0</v>
          </cell>
          <cell r="Q5298">
            <v>0</v>
          </cell>
        </row>
        <row r="5299">
          <cell r="C5299">
            <v>0</v>
          </cell>
          <cell r="D5299">
            <v>0</v>
          </cell>
          <cell r="E5299">
            <v>0</v>
          </cell>
          <cell r="F5299">
            <v>0</v>
          </cell>
          <cell r="G5299">
            <v>0</v>
          </cell>
          <cell r="H5299" t="str">
            <v>Firma</v>
          </cell>
          <cell r="I5299">
            <v>0</v>
          </cell>
          <cell r="J5299">
            <v>0</v>
          </cell>
          <cell r="K5299">
            <v>0</v>
          </cell>
          <cell r="L5299">
            <v>0</v>
          </cell>
          <cell r="M5299">
            <v>0</v>
          </cell>
          <cell r="N5299">
            <v>0</v>
          </cell>
          <cell r="O5299">
            <v>0</v>
          </cell>
          <cell r="P5299">
            <v>0</v>
          </cell>
          <cell r="Q5299">
            <v>0</v>
          </cell>
        </row>
        <row r="5300">
          <cell r="C5300">
            <v>0</v>
          </cell>
          <cell r="D5300">
            <v>0</v>
          </cell>
          <cell r="E5300">
            <v>0</v>
          </cell>
          <cell r="F5300">
            <v>0</v>
          </cell>
          <cell r="G5300">
            <v>0</v>
          </cell>
          <cell r="H5300" t="str">
            <v>Nombre:</v>
          </cell>
          <cell r="I5300">
            <v>0</v>
          </cell>
          <cell r="J5300">
            <v>0</v>
          </cell>
          <cell r="K5300">
            <v>0</v>
          </cell>
          <cell r="L5300">
            <v>0</v>
          </cell>
          <cell r="M5300">
            <v>0</v>
          </cell>
          <cell r="N5300">
            <v>0</v>
          </cell>
          <cell r="O5300">
            <v>0</v>
          </cell>
          <cell r="P5300">
            <v>0</v>
          </cell>
          <cell r="Q5300">
            <v>0</v>
          </cell>
        </row>
        <row r="5301">
          <cell r="C5301">
            <v>0</v>
          </cell>
          <cell r="D5301">
            <v>0</v>
          </cell>
          <cell r="E5301">
            <v>0</v>
          </cell>
          <cell r="F5301">
            <v>0</v>
          </cell>
          <cell r="G5301">
            <v>0</v>
          </cell>
          <cell r="H5301" t="str">
            <v>Representante Legal del Interventor o su Apoderado</v>
          </cell>
          <cell r="I5301">
            <v>0</v>
          </cell>
          <cell r="J5301">
            <v>0</v>
          </cell>
          <cell r="K5301">
            <v>0</v>
          </cell>
          <cell r="L5301">
            <v>0</v>
          </cell>
          <cell r="M5301">
            <v>0</v>
          </cell>
          <cell r="N5301">
            <v>0</v>
          </cell>
          <cell r="O5301">
            <v>0</v>
          </cell>
          <cell r="P5301">
            <v>0</v>
          </cell>
          <cell r="Q5301">
            <v>0</v>
          </cell>
        </row>
        <row r="5302">
          <cell r="C5302">
            <v>0</v>
          </cell>
          <cell r="D5302">
            <v>0</v>
          </cell>
          <cell r="E5302">
            <v>0</v>
          </cell>
          <cell r="F5302">
            <v>0</v>
          </cell>
          <cell r="G5302">
            <v>0</v>
          </cell>
          <cell r="H5302" t="str">
            <v>Matricula No. :</v>
          </cell>
          <cell r="I5302">
            <v>0</v>
          </cell>
          <cell r="J5302">
            <v>0</v>
          </cell>
          <cell r="K5302">
            <v>0</v>
          </cell>
          <cell r="L5302">
            <v>0</v>
          </cell>
          <cell r="M5302">
            <v>0</v>
          </cell>
          <cell r="N5302">
            <v>0</v>
          </cell>
          <cell r="O5302">
            <v>0</v>
          </cell>
          <cell r="P5302">
            <v>0</v>
          </cell>
          <cell r="Q5302">
            <v>0</v>
          </cell>
        </row>
        <row r="5303">
          <cell r="C5303">
            <v>0</v>
          </cell>
          <cell r="D5303">
            <v>0</v>
          </cell>
          <cell r="E5303">
            <v>0</v>
          </cell>
          <cell r="F5303">
            <v>0</v>
          </cell>
          <cell r="G5303">
            <v>0</v>
          </cell>
          <cell r="H5303">
            <v>0</v>
          </cell>
          <cell r="I5303">
            <v>0</v>
          </cell>
          <cell r="J5303">
            <v>0</v>
          </cell>
          <cell r="K5303">
            <v>0</v>
          </cell>
          <cell r="L5303">
            <v>0</v>
          </cell>
          <cell r="M5303">
            <v>0</v>
          </cell>
          <cell r="N5303">
            <v>0</v>
          </cell>
          <cell r="O5303">
            <v>0</v>
          </cell>
          <cell r="P5303">
            <v>0</v>
          </cell>
          <cell r="Q5303">
            <v>0</v>
          </cell>
        </row>
        <row r="5304">
          <cell r="C5304">
            <v>0</v>
          </cell>
          <cell r="D5304">
            <v>0</v>
          </cell>
          <cell r="E5304">
            <v>0</v>
          </cell>
          <cell r="F5304">
            <v>0</v>
          </cell>
          <cell r="G5304">
            <v>0</v>
          </cell>
          <cell r="H5304">
            <v>0</v>
          </cell>
          <cell r="I5304">
            <v>0</v>
          </cell>
          <cell r="J5304">
            <v>0</v>
          </cell>
          <cell r="K5304">
            <v>0</v>
          </cell>
          <cell r="L5304">
            <v>0</v>
          </cell>
          <cell r="M5304">
            <v>0</v>
          </cell>
          <cell r="N5304">
            <v>0</v>
          </cell>
          <cell r="O5304">
            <v>0</v>
          </cell>
          <cell r="P5304">
            <v>0</v>
          </cell>
          <cell r="Q5304">
            <v>0</v>
          </cell>
        </row>
        <row r="5306">
          <cell r="C5306">
            <v>0</v>
          </cell>
          <cell r="D5306">
            <v>0</v>
          </cell>
          <cell r="E5306">
            <v>0</v>
          </cell>
          <cell r="F5306">
            <v>0</v>
          </cell>
          <cell r="G5306">
            <v>0</v>
          </cell>
          <cell r="H5306">
            <v>0</v>
          </cell>
          <cell r="I5306">
            <v>0</v>
          </cell>
          <cell r="J5306">
            <v>0</v>
          </cell>
          <cell r="K5306">
            <v>0</v>
          </cell>
          <cell r="L5306">
            <v>0</v>
          </cell>
          <cell r="M5306">
            <v>0</v>
          </cell>
          <cell r="N5306">
            <v>0</v>
          </cell>
          <cell r="O5306">
            <v>0</v>
          </cell>
          <cell r="P5306">
            <v>0</v>
          </cell>
          <cell r="Q5306">
            <v>0</v>
          </cell>
        </row>
        <row r="5307">
          <cell r="C5307" t="str">
            <v>Formulario 1 - Propuesta económica  - Documento tipo de selección abreviada de menor cuantía - versión 2</v>
          </cell>
          <cell r="D5307">
            <v>0</v>
          </cell>
          <cell r="E5307">
            <v>0</v>
          </cell>
          <cell r="F5307">
            <v>0</v>
          </cell>
          <cell r="G5307">
            <v>0</v>
          </cell>
          <cell r="H5307">
            <v>0</v>
          </cell>
          <cell r="I5307">
            <v>0</v>
          </cell>
          <cell r="J5307">
            <v>0</v>
          </cell>
          <cell r="K5307">
            <v>0</v>
          </cell>
          <cell r="L5307">
            <v>0</v>
          </cell>
          <cell r="M5307">
            <v>0</v>
          </cell>
          <cell r="N5307">
            <v>0</v>
          </cell>
          <cell r="O5307">
            <v>0</v>
          </cell>
          <cell r="P5307">
            <v>0</v>
          </cell>
          <cell r="Q5307">
            <v>0</v>
          </cell>
        </row>
        <row r="5308">
          <cell r="C5308" t="str">
            <v>Código</v>
          </cell>
          <cell r="D5308" t="str">
            <v>CCE-EICP-FM-25</v>
          </cell>
          <cell r="E5308" t="str">
            <v>Versión</v>
          </cell>
          <cell r="F5308">
            <v>2</v>
          </cell>
          <cell r="G5308">
            <v>0</v>
          </cell>
          <cell r="H5308">
            <v>0</v>
          </cell>
          <cell r="I5308">
            <v>0</v>
          </cell>
          <cell r="J5308">
            <v>0</v>
          </cell>
          <cell r="K5308">
            <v>0</v>
          </cell>
          <cell r="L5308">
            <v>0</v>
          </cell>
          <cell r="M5308">
            <v>0</v>
          </cell>
          <cell r="N5308">
            <v>0</v>
          </cell>
          <cell r="O5308">
            <v>0</v>
          </cell>
          <cell r="P5308">
            <v>0</v>
          </cell>
          <cell r="Q5308">
            <v>0</v>
          </cell>
        </row>
        <row r="5309">
          <cell r="C5309">
            <v>0</v>
          </cell>
          <cell r="D5309">
            <v>0</v>
          </cell>
          <cell r="E5309">
            <v>0</v>
          </cell>
          <cell r="F5309">
            <v>0</v>
          </cell>
          <cell r="G5309">
            <v>0</v>
          </cell>
          <cell r="H5309">
            <v>0</v>
          </cell>
          <cell r="I5309">
            <v>0</v>
          </cell>
          <cell r="J5309">
            <v>0</v>
          </cell>
          <cell r="K5309">
            <v>0</v>
          </cell>
          <cell r="L5309">
            <v>0</v>
          </cell>
          <cell r="M5309">
            <v>0</v>
          </cell>
          <cell r="N5309">
            <v>0</v>
          </cell>
          <cell r="O5309">
            <v>0</v>
          </cell>
          <cell r="P5309">
            <v>0</v>
          </cell>
          <cell r="Q5309">
            <v>0</v>
          </cell>
        </row>
        <row r="5310">
          <cell r="C5310" t="str">
            <v>[La entidad podrá utilizar este formato para la presentación de los análisis de precios unitarios el contratista en la oportunidad prevista en el numeral 8.1. del Documento Base]</v>
          </cell>
          <cell r="D5310">
            <v>0</v>
          </cell>
          <cell r="E5310">
            <v>0</v>
          </cell>
          <cell r="F5310">
            <v>0</v>
          </cell>
          <cell r="G5310">
            <v>0</v>
          </cell>
          <cell r="H5310">
            <v>0</v>
          </cell>
          <cell r="I5310">
            <v>0</v>
          </cell>
          <cell r="J5310">
            <v>0</v>
          </cell>
          <cell r="K5310">
            <v>0</v>
          </cell>
          <cell r="L5310">
            <v>0</v>
          </cell>
          <cell r="M5310">
            <v>0</v>
          </cell>
          <cell r="N5310">
            <v>0</v>
          </cell>
          <cell r="O5310">
            <v>0</v>
          </cell>
          <cell r="P5310">
            <v>0</v>
          </cell>
          <cell r="Q5310">
            <v>0</v>
          </cell>
        </row>
        <row r="5311">
          <cell r="C5311">
            <v>0</v>
          </cell>
          <cell r="D5311">
            <v>0</v>
          </cell>
          <cell r="E5311">
            <v>0</v>
          </cell>
          <cell r="F5311">
            <v>0</v>
          </cell>
          <cell r="G5311">
            <v>0</v>
          </cell>
          <cell r="H5311">
            <v>0</v>
          </cell>
          <cell r="I5311">
            <v>0</v>
          </cell>
          <cell r="J5311">
            <v>0</v>
          </cell>
          <cell r="K5311">
            <v>0</v>
          </cell>
          <cell r="L5311">
            <v>0</v>
          </cell>
          <cell r="M5311">
            <v>0</v>
          </cell>
          <cell r="N5311">
            <v>0</v>
          </cell>
          <cell r="O5311">
            <v>0</v>
          </cell>
          <cell r="P5311">
            <v>0</v>
          </cell>
          <cell r="Q5311">
            <v>0</v>
          </cell>
        </row>
        <row r="5312">
          <cell r="C5312">
            <v>0</v>
          </cell>
          <cell r="D5312">
            <v>0</v>
          </cell>
          <cell r="E5312">
            <v>0</v>
          </cell>
          <cell r="F5312">
            <v>0</v>
          </cell>
          <cell r="G5312">
            <v>0</v>
          </cell>
          <cell r="H5312">
            <v>0</v>
          </cell>
          <cell r="I5312">
            <v>0</v>
          </cell>
          <cell r="J5312">
            <v>0</v>
          </cell>
          <cell r="K5312">
            <v>0</v>
          </cell>
          <cell r="L5312">
            <v>0</v>
          </cell>
          <cell r="M5312">
            <v>0</v>
          </cell>
          <cell r="N5312">
            <v>0</v>
          </cell>
          <cell r="O5312">
            <v>0</v>
          </cell>
          <cell r="P5312">
            <v>0</v>
          </cell>
          <cell r="Q5312">
            <v>0</v>
          </cell>
        </row>
        <row r="5313">
          <cell r="C5313">
            <v>0</v>
          </cell>
          <cell r="D5313" t="str">
            <v>MUNICIPIO DE CONCORDIA, ANTIOQUIA</v>
          </cell>
          <cell r="E5313">
            <v>0</v>
          </cell>
          <cell r="F5313">
            <v>0</v>
          </cell>
          <cell r="G5313">
            <v>0</v>
          </cell>
          <cell r="H5313">
            <v>0</v>
          </cell>
          <cell r="I5313">
            <v>0</v>
          </cell>
          <cell r="J5313">
            <v>0</v>
          </cell>
          <cell r="K5313">
            <v>0</v>
          </cell>
          <cell r="L5313">
            <v>0</v>
          </cell>
          <cell r="M5313">
            <v>0</v>
          </cell>
          <cell r="N5313">
            <v>0</v>
          </cell>
          <cell r="O5313">
            <v>0</v>
          </cell>
          <cell r="P5313">
            <v>0</v>
          </cell>
          <cell r="Q5313">
            <v>0</v>
          </cell>
        </row>
        <row r="5314">
          <cell r="C5314">
            <v>0</v>
          </cell>
          <cell r="D5314">
            <v>0</v>
          </cell>
          <cell r="E5314">
            <v>0</v>
          </cell>
          <cell r="F5314">
            <v>0</v>
          </cell>
          <cell r="G5314">
            <v>0</v>
          </cell>
          <cell r="H5314">
            <v>0</v>
          </cell>
          <cell r="I5314">
            <v>0</v>
          </cell>
          <cell r="J5314">
            <v>0</v>
          </cell>
          <cell r="K5314">
            <v>0</v>
          </cell>
          <cell r="L5314" t="str">
            <v>VERSIÓN</v>
          </cell>
          <cell r="M5314">
            <v>0</v>
          </cell>
          <cell r="N5314">
            <v>0</v>
          </cell>
          <cell r="O5314">
            <v>0</v>
          </cell>
          <cell r="P5314">
            <v>0</v>
          </cell>
          <cell r="Q5314">
            <v>0</v>
          </cell>
        </row>
        <row r="5315">
          <cell r="C5315">
            <v>0</v>
          </cell>
          <cell r="D5315" t="str">
            <v xml:space="preserve">[NÚMERO DEL PROCESO] </v>
          </cell>
          <cell r="E5315">
            <v>0</v>
          </cell>
          <cell r="F5315">
            <v>0</v>
          </cell>
          <cell r="G5315">
            <v>0</v>
          </cell>
          <cell r="H5315">
            <v>0</v>
          </cell>
          <cell r="I5315">
            <v>0</v>
          </cell>
          <cell r="J5315">
            <v>0</v>
          </cell>
          <cell r="K5315">
            <v>0</v>
          </cell>
          <cell r="L5315">
            <v>0</v>
          </cell>
          <cell r="M5315">
            <v>0</v>
          </cell>
          <cell r="N5315">
            <v>0</v>
          </cell>
          <cell r="O5315">
            <v>0</v>
          </cell>
          <cell r="P5315">
            <v>0</v>
          </cell>
          <cell r="Q5315">
            <v>0</v>
          </cell>
        </row>
        <row r="5316">
          <cell r="C5316">
            <v>0</v>
          </cell>
          <cell r="D5316">
            <v>0</v>
          </cell>
          <cell r="E5316">
            <v>0</v>
          </cell>
          <cell r="F5316">
            <v>0</v>
          </cell>
          <cell r="G5316">
            <v>0</v>
          </cell>
          <cell r="H5316">
            <v>0</v>
          </cell>
          <cell r="I5316">
            <v>0</v>
          </cell>
          <cell r="J5316">
            <v>0</v>
          </cell>
          <cell r="K5316">
            <v>0</v>
          </cell>
          <cell r="L5316" t="str">
            <v>PÁGINA</v>
          </cell>
          <cell r="M5316">
            <v>1</v>
          </cell>
          <cell r="N5316" t="str">
            <v>DE</v>
          </cell>
          <cell r="O5316">
            <v>1</v>
          </cell>
          <cell r="P5316">
            <v>0</v>
          </cell>
          <cell r="Q5316">
            <v>0</v>
          </cell>
        </row>
        <row r="5317">
          <cell r="C5317">
            <v>0</v>
          </cell>
          <cell r="D5317" t="str">
            <v xml:space="preserve">ANALISIS DE PRECIOS UNITARIOS </v>
          </cell>
          <cell r="E5317">
            <v>0</v>
          </cell>
          <cell r="F5317">
            <v>0</v>
          </cell>
          <cell r="G5317">
            <v>0</v>
          </cell>
          <cell r="H5317">
            <v>0</v>
          </cell>
          <cell r="I5317">
            <v>0</v>
          </cell>
          <cell r="J5317">
            <v>0</v>
          </cell>
          <cell r="K5317">
            <v>0</v>
          </cell>
          <cell r="L5317">
            <v>0</v>
          </cell>
          <cell r="M5317">
            <v>0</v>
          </cell>
          <cell r="N5317">
            <v>0</v>
          </cell>
          <cell r="O5317">
            <v>0</v>
          </cell>
          <cell r="P5317">
            <v>0</v>
          </cell>
          <cell r="Q5317">
            <v>0</v>
          </cell>
        </row>
        <row r="5318">
          <cell r="C5318">
            <v>0</v>
          </cell>
          <cell r="D5318">
            <v>0</v>
          </cell>
          <cell r="E5318">
            <v>0</v>
          </cell>
          <cell r="F5318">
            <v>0</v>
          </cell>
          <cell r="G5318">
            <v>0</v>
          </cell>
          <cell r="H5318">
            <v>0</v>
          </cell>
          <cell r="I5318">
            <v>0</v>
          </cell>
          <cell r="J5318">
            <v>0</v>
          </cell>
          <cell r="K5318">
            <v>0</v>
          </cell>
          <cell r="L5318">
            <v>0</v>
          </cell>
          <cell r="M5318">
            <v>0</v>
          </cell>
          <cell r="N5318">
            <v>0</v>
          </cell>
          <cell r="O5318">
            <v>0</v>
          </cell>
          <cell r="P5318">
            <v>0</v>
          </cell>
          <cell r="Q5318">
            <v>0</v>
          </cell>
        </row>
        <row r="5319">
          <cell r="C5319">
            <v>0</v>
          </cell>
          <cell r="D5319">
            <v>0</v>
          </cell>
          <cell r="E5319">
            <v>0</v>
          </cell>
          <cell r="F5319">
            <v>0</v>
          </cell>
          <cell r="G5319">
            <v>0</v>
          </cell>
          <cell r="H5319">
            <v>0</v>
          </cell>
          <cell r="I5319">
            <v>0</v>
          </cell>
          <cell r="J5319">
            <v>0</v>
          </cell>
          <cell r="K5319">
            <v>0</v>
          </cell>
          <cell r="L5319" t="str">
            <v>FECHA</v>
          </cell>
          <cell r="M5319" t="str">
            <v>DD</v>
          </cell>
          <cell r="N5319" t="str">
            <v>MM</v>
          </cell>
          <cell r="O5319" t="str">
            <v>AA</v>
          </cell>
          <cell r="P5319">
            <v>0</v>
          </cell>
          <cell r="Q5319">
            <v>0</v>
          </cell>
        </row>
        <row r="5320">
          <cell r="C5320">
            <v>0</v>
          </cell>
          <cell r="D5320">
            <v>0</v>
          </cell>
          <cell r="E5320">
            <v>0</v>
          </cell>
          <cell r="F5320">
            <v>0</v>
          </cell>
          <cell r="G5320">
            <v>0</v>
          </cell>
          <cell r="H5320">
            <v>0</v>
          </cell>
          <cell r="I5320">
            <v>0</v>
          </cell>
          <cell r="J5320">
            <v>0</v>
          </cell>
          <cell r="K5320">
            <v>0</v>
          </cell>
          <cell r="L5320">
            <v>0</v>
          </cell>
          <cell r="M5320">
            <v>8</v>
          </cell>
          <cell r="N5320">
            <v>5</v>
          </cell>
          <cell r="O5320">
            <v>2023</v>
          </cell>
          <cell r="P5320">
            <v>0</v>
          </cell>
          <cell r="Q5320">
            <v>0</v>
          </cell>
        </row>
        <row r="5321">
          <cell r="C5321" t="str">
            <v>ITEMS DE LA PROPUESTA ECONÓMICA</v>
          </cell>
          <cell r="D5321">
            <v>0</v>
          </cell>
          <cell r="E5321">
            <v>0</v>
          </cell>
          <cell r="F5321">
            <v>0</v>
          </cell>
          <cell r="G5321">
            <v>0</v>
          </cell>
          <cell r="H5321">
            <v>0</v>
          </cell>
          <cell r="I5321" t="str">
            <v>ITEMS NO PREVISTOS</v>
          </cell>
          <cell r="J5321">
            <v>0</v>
          </cell>
          <cell r="K5321">
            <v>0</v>
          </cell>
          <cell r="L5321">
            <v>0</v>
          </cell>
          <cell r="M5321">
            <v>0</v>
          </cell>
          <cell r="N5321">
            <v>0</v>
          </cell>
          <cell r="O5321">
            <v>0</v>
          </cell>
          <cell r="P5321">
            <v>0</v>
          </cell>
          <cell r="Q5321">
            <v>0</v>
          </cell>
        </row>
        <row r="5322">
          <cell r="C5322">
            <v>0</v>
          </cell>
          <cell r="D5322">
            <v>0</v>
          </cell>
          <cell r="E5322">
            <v>0</v>
          </cell>
          <cell r="F5322">
            <v>0</v>
          </cell>
          <cell r="G5322">
            <v>0</v>
          </cell>
          <cell r="H5322">
            <v>0</v>
          </cell>
          <cell r="I5322">
            <v>0</v>
          </cell>
          <cell r="J5322">
            <v>0</v>
          </cell>
          <cell r="K5322">
            <v>0</v>
          </cell>
          <cell r="L5322">
            <v>0</v>
          </cell>
          <cell r="M5322">
            <v>0</v>
          </cell>
          <cell r="N5322">
            <v>0</v>
          </cell>
          <cell r="O5322">
            <v>0</v>
          </cell>
          <cell r="P5322">
            <v>0</v>
          </cell>
          <cell r="Q5322">
            <v>0</v>
          </cell>
        </row>
        <row r="5323">
          <cell r="C5323">
            <v>0</v>
          </cell>
          <cell r="D5323">
            <v>0</v>
          </cell>
          <cell r="E5323">
            <v>0</v>
          </cell>
          <cell r="F5323">
            <v>0</v>
          </cell>
          <cell r="G5323">
            <v>0</v>
          </cell>
          <cell r="H5323">
            <v>0</v>
          </cell>
          <cell r="I5323">
            <v>0</v>
          </cell>
          <cell r="J5323">
            <v>0</v>
          </cell>
          <cell r="K5323">
            <v>0</v>
          </cell>
          <cell r="L5323">
            <v>0</v>
          </cell>
          <cell r="M5323">
            <v>0</v>
          </cell>
          <cell r="N5323">
            <v>0</v>
          </cell>
          <cell r="O5323">
            <v>0</v>
          </cell>
          <cell r="P5323">
            <v>0</v>
          </cell>
          <cell r="Q5323">
            <v>0</v>
          </cell>
        </row>
        <row r="5324">
          <cell r="C5324">
            <v>0</v>
          </cell>
          <cell r="D5324">
            <v>0</v>
          </cell>
          <cell r="E5324">
            <v>0</v>
          </cell>
          <cell r="F5324">
            <v>0</v>
          </cell>
          <cell r="G5324">
            <v>0</v>
          </cell>
          <cell r="H5324">
            <v>0</v>
          </cell>
          <cell r="I5324">
            <v>0</v>
          </cell>
          <cell r="J5324">
            <v>0</v>
          </cell>
          <cell r="K5324">
            <v>0</v>
          </cell>
          <cell r="L5324">
            <v>0</v>
          </cell>
          <cell r="M5324">
            <v>0</v>
          </cell>
          <cell r="N5324">
            <v>0</v>
          </cell>
          <cell r="O5324">
            <v>0</v>
          </cell>
          <cell r="P5324">
            <v>0</v>
          </cell>
          <cell r="Q5324">
            <v>0</v>
          </cell>
        </row>
        <row r="5325">
          <cell r="C5325" t="str">
            <v>DATOS ESPECÍFICOS</v>
          </cell>
          <cell r="D5325">
            <v>0</v>
          </cell>
          <cell r="E5325">
            <v>0</v>
          </cell>
          <cell r="F5325">
            <v>0</v>
          </cell>
          <cell r="G5325">
            <v>0</v>
          </cell>
          <cell r="H5325">
            <v>0</v>
          </cell>
          <cell r="I5325">
            <v>0</v>
          </cell>
          <cell r="J5325">
            <v>0</v>
          </cell>
          <cell r="K5325">
            <v>0</v>
          </cell>
          <cell r="L5325">
            <v>0</v>
          </cell>
          <cell r="M5325">
            <v>0</v>
          </cell>
          <cell r="N5325">
            <v>0</v>
          </cell>
          <cell r="O5325">
            <v>0</v>
          </cell>
          <cell r="P5325">
            <v>0</v>
          </cell>
          <cell r="Q5325">
            <v>0</v>
          </cell>
        </row>
        <row r="5326">
          <cell r="C5326">
            <v>0</v>
          </cell>
          <cell r="D5326">
            <v>0</v>
          </cell>
          <cell r="E5326">
            <v>0</v>
          </cell>
          <cell r="F5326">
            <v>0</v>
          </cell>
          <cell r="G5326">
            <v>0</v>
          </cell>
          <cell r="H5326">
            <v>0</v>
          </cell>
          <cell r="I5326">
            <v>0</v>
          </cell>
          <cell r="J5326">
            <v>0</v>
          </cell>
          <cell r="K5326">
            <v>0</v>
          </cell>
          <cell r="L5326">
            <v>0</v>
          </cell>
          <cell r="M5326">
            <v>0</v>
          </cell>
          <cell r="N5326">
            <v>0</v>
          </cell>
          <cell r="O5326">
            <v>0</v>
          </cell>
          <cell r="P5326">
            <v>0</v>
          </cell>
          <cell r="Q5326">
            <v>0</v>
          </cell>
        </row>
        <row r="5327">
          <cell r="C5327" t="str">
            <v>ITEM</v>
          </cell>
          <cell r="D5327" t="str">
            <v>DESCRIPCIÓN</v>
          </cell>
          <cell r="E5327">
            <v>0</v>
          </cell>
          <cell r="F5327">
            <v>0</v>
          </cell>
          <cell r="G5327">
            <v>0</v>
          </cell>
          <cell r="H5327">
            <v>0</v>
          </cell>
          <cell r="I5327">
            <v>0</v>
          </cell>
          <cell r="J5327">
            <v>0</v>
          </cell>
          <cell r="K5327">
            <v>0</v>
          </cell>
          <cell r="L5327">
            <v>0</v>
          </cell>
          <cell r="M5327" t="str">
            <v>UNIDAD</v>
          </cell>
          <cell r="N5327">
            <v>0</v>
          </cell>
          <cell r="O5327" t="str">
            <v>CANTIDAD</v>
          </cell>
          <cell r="P5327">
            <v>0</v>
          </cell>
          <cell r="Q5327">
            <v>0</v>
          </cell>
        </row>
        <row r="5328">
          <cell r="C5328" t="str">
            <v>5.14.1</v>
          </cell>
          <cell r="D5328" t="str">
            <v xml:space="preserve">S.T.I de materiales para salida eléctrica PARA ILUMINACION, 110 V con polo a tierra 15 A, certificación RETIE. Incluye toma, la tapa, cajas 12x12x5 con tapa, ducto EMT de 1/2", conectores de conexión y empalme, adaptadores terminales, curvas, fijación, tornillos, conductores de cobre 3 No12 AWG-CU-THHN/THWN-90ºC, obra civil, y demás accesorios y elementos para su correcta instalación y funcionamiento.(Salida promedio de 5 m). </v>
          </cell>
          <cell r="E5328">
            <v>0</v>
          </cell>
          <cell r="F5328">
            <v>0</v>
          </cell>
          <cell r="G5328">
            <v>0</v>
          </cell>
          <cell r="H5328">
            <v>0</v>
          </cell>
          <cell r="I5328">
            <v>0</v>
          </cell>
          <cell r="J5328">
            <v>0</v>
          </cell>
          <cell r="K5328">
            <v>0</v>
          </cell>
          <cell r="L5328">
            <v>0</v>
          </cell>
          <cell r="M5328" t="str">
            <v>u</v>
          </cell>
          <cell r="N5328">
            <v>0</v>
          </cell>
          <cell r="O5328">
            <v>11</v>
          </cell>
          <cell r="P5328">
            <v>0</v>
          </cell>
          <cell r="Q5328">
            <v>0</v>
          </cell>
          <cell r="R5328">
            <v>198669</v>
          </cell>
          <cell r="S5328">
            <v>256143</v>
          </cell>
          <cell r="T5328">
            <v>1.5100000000000001E-2</v>
          </cell>
          <cell r="U5328">
            <v>0.78469999999999995</v>
          </cell>
          <cell r="V5328">
            <v>0</v>
          </cell>
          <cell r="W5328">
            <v>0.2001</v>
          </cell>
        </row>
        <row r="5329">
          <cell r="C5329" t="str">
            <v>I. EQUIPO</v>
          </cell>
          <cell r="D5329">
            <v>0</v>
          </cell>
          <cell r="E5329">
            <v>0</v>
          </cell>
          <cell r="F5329">
            <v>0</v>
          </cell>
          <cell r="G5329">
            <v>0</v>
          </cell>
          <cell r="H5329">
            <v>0</v>
          </cell>
          <cell r="I5329">
            <v>0</v>
          </cell>
          <cell r="J5329">
            <v>0</v>
          </cell>
          <cell r="K5329">
            <v>0</v>
          </cell>
          <cell r="L5329">
            <v>0</v>
          </cell>
          <cell r="M5329">
            <v>0</v>
          </cell>
          <cell r="N5329">
            <v>0</v>
          </cell>
          <cell r="O5329">
            <v>0</v>
          </cell>
          <cell r="P5329">
            <v>0</v>
          </cell>
          <cell r="Q5329">
            <v>0</v>
          </cell>
        </row>
        <row r="5330">
          <cell r="C5330">
            <v>0</v>
          </cell>
          <cell r="D5330">
            <v>0</v>
          </cell>
          <cell r="E5330">
            <v>0</v>
          </cell>
          <cell r="F5330">
            <v>0</v>
          </cell>
          <cell r="G5330">
            <v>0</v>
          </cell>
          <cell r="H5330">
            <v>0</v>
          </cell>
          <cell r="I5330">
            <v>0</v>
          </cell>
          <cell r="J5330">
            <v>0</v>
          </cell>
          <cell r="K5330">
            <v>0</v>
          </cell>
          <cell r="L5330">
            <v>0</v>
          </cell>
          <cell r="M5330">
            <v>0</v>
          </cell>
          <cell r="N5330">
            <v>0</v>
          </cell>
          <cell r="O5330">
            <v>0</v>
          </cell>
          <cell r="P5330">
            <v>0</v>
          </cell>
          <cell r="Q5330">
            <v>0</v>
          </cell>
        </row>
        <row r="5331">
          <cell r="C5331" t="str">
            <v>DESCRIPCIÓN</v>
          </cell>
          <cell r="D5331">
            <v>0</v>
          </cell>
          <cell r="E5331">
            <v>0</v>
          </cell>
          <cell r="F5331">
            <v>0</v>
          </cell>
          <cell r="G5331">
            <v>0</v>
          </cell>
          <cell r="H5331" t="str">
            <v>MARCA</v>
          </cell>
          <cell r="I5331">
            <v>0</v>
          </cell>
          <cell r="J5331" t="str">
            <v>TIPO</v>
          </cell>
          <cell r="K5331">
            <v>0</v>
          </cell>
          <cell r="L5331" t="str">
            <v>TARIFA/HORA</v>
          </cell>
          <cell r="M5331" t="str">
            <v>RENDIMIENTO</v>
          </cell>
          <cell r="N5331">
            <v>0</v>
          </cell>
          <cell r="O5331" t="str">
            <v>Vr. UNITARIO</v>
          </cell>
          <cell r="P5331">
            <v>0</v>
          </cell>
          <cell r="Q5331">
            <v>0</v>
          </cell>
        </row>
        <row r="5332">
          <cell r="C5332" t="str">
            <v>Sección completa de andamio (1.2m-1.5m) x 1.5 m. (+ 4 ruedas) Incluye transporte.</v>
          </cell>
          <cell r="D5332">
            <v>0</v>
          </cell>
          <cell r="E5332">
            <v>0</v>
          </cell>
          <cell r="F5332">
            <v>0</v>
          </cell>
          <cell r="G5332">
            <v>0</v>
          </cell>
          <cell r="H5332">
            <v>0</v>
          </cell>
          <cell r="I5332">
            <v>0</v>
          </cell>
          <cell r="J5332" t="str">
            <v>Dia</v>
          </cell>
          <cell r="K5332">
            <v>0</v>
          </cell>
          <cell r="L5332">
            <v>2565</v>
          </cell>
          <cell r="M5332">
            <v>4</v>
          </cell>
          <cell r="N5332">
            <v>0</v>
          </cell>
          <cell r="O5332">
            <v>641</v>
          </cell>
          <cell r="P5332">
            <v>0</v>
          </cell>
          <cell r="Q5332">
            <v>0</v>
          </cell>
          <cell r="R5332">
            <v>2.75</v>
          </cell>
          <cell r="T5332" t="str">
            <v>Sección completa de andamio (1.2m-1.5m) x 1.5 m. (+ 4 ruedas) Incluye transporte.</v>
          </cell>
        </row>
        <row r="5333">
          <cell r="C5333" t="str">
            <v>Can zunchado en madera común de 5,0cmx20cmx3,0m (alquiler). Incluye transporte.</v>
          </cell>
          <cell r="D5333">
            <v>0</v>
          </cell>
          <cell r="E5333">
            <v>0</v>
          </cell>
          <cell r="F5333">
            <v>0</v>
          </cell>
          <cell r="G5333">
            <v>0</v>
          </cell>
          <cell r="H5333">
            <v>0</v>
          </cell>
          <cell r="I5333">
            <v>0</v>
          </cell>
          <cell r="J5333" t="str">
            <v>Dia</v>
          </cell>
          <cell r="K5333">
            <v>0</v>
          </cell>
          <cell r="L5333">
            <v>1500</v>
          </cell>
          <cell r="M5333">
            <v>4</v>
          </cell>
          <cell r="N5333">
            <v>0</v>
          </cell>
          <cell r="O5333">
            <v>375</v>
          </cell>
          <cell r="P5333">
            <v>0</v>
          </cell>
          <cell r="Q5333">
            <v>0</v>
          </cell>
          <cell r="R5333">
            <v>2.75</v>
          </cell>
          <cell r="T5333" t="str">
            <v>Can zunchado en madera común de 5,0cmx20cmx3,0m (alquiler). Incluye transporte.</v>
          </cell>
        </row>
        <row r="5334">
          <cell r="C5334">
            <v>0</v>
          </cell>
          <cell r="D5334">
            <v>0</v>
          </cell>
          <cell r="E5334">
            <v>0</v>
          </cell>
          <cell r="F5334">
            <v>0</v>
          </cell>
          <cell r="G5334">
            <v>0</v>
          </cell>
          <cell r="H5334">
            <v>0</v>
          </cell>
          <cell r="I5334">
            <v>0</v>
          </cell>
          <cell r="J5334" t="str">
            <v/>
          </cell>
          <cell r="K5334">
            <v>0</v>
          </cell>
          <cell r="L5334" t="str">
            <v/>
          </cell>
          <cell r="M5334">
            <v>0</v>
          </cell>
          <cell r="N5334">
            <v>0</v>
          </cell>
          <cell r="O5334">
            <v>0</v>
          </cell>
          <cell r="P5334">
            <v>0</v>
          </cell>
          <cell r="Q5334">
            <v>0</v>
          </cell>
          <cell r="R5334">
            <v>0</v>
          </cell>
          <cell r="T5334">
            <v>0</v>
          </cell>
        </row>
        <row r="5335">
          <cell r="C5335" t="str">
            <v>Herramienta Menor (Como % de Mano de Obra)</v>
          </cell>
          <cell r="D5335">
            <v>0</v>
          </cell>
          <cell r="E5335">
            <v>0</v>
          </cell>
          <cell r="F5335">
            <v>0</v>
          </cell>
          <cell r="G5335">
            <v>0</v>
          </cell>
          <cell r="H5335">
            <v>0</v>
          </cell>
          <cell r="I5335">
            <v>0</v>
          </cell>
          <cell r="J5335" t="str">
            <v>Dia</v>
          </cell>
          <cell r="K5335">
            <v>0</v>
          </cell>
          <cell r="L5335">
            <v>39763</v>
          </cell>
          <cell r="M5335">
            <v>0.05</v>
          </cell>
          <cell r="N5335">
            <v>0</v>
          </cell>
          <cell r="O5335">
            <v>1988</v>
          </cell>
          <cell r="P5335">
            <v>0</v>
          </cell>
          <cell r="Q5335">
            <v>0</v>
          </cell>
          <cell r="R5335">
            <v>21868</v>
          </cell>
          <cell r="T5335" t="str">
            <v>Herramienta Menor (Como % de Mano de Obra)</v>
          </cell>
        </row>
        <row r="5336">
          <cell r="C5336">
            <v>0</v>
          </cell>
          <cell r="D5336">
            <v>0</v>
          </cell>
          <cell r="E5336">
            <v>0</v>
          </cell>
          <cell r="F5336">
            <v>0</v>
          </cell>
          <cell r="G5336">
            <v>0</v>
          </cell>
          <cell r="H5336">
            <v>0</v>
          </cell>
          <cell r="I5336">
            <v>0</v>
          </cell>
          <cell r="J5336">
            <v>0</v>
          </cell>
          <cell r="K5336">
            <v>0</v>
          </cell>
          <cell r="L5336">
            <v>1.5100000000000001E-2</v>
          </cell>
          <cell r="M5336" t="str">
            <v>SUBTOTAL $</v>
          </cell>
          <cell r="N5336">
            <v>0</v>
          </cell>
          <cell r="O5336">
            <v>3004</v>
          </cell>
          <cell r="P5336">
            <v>0</v>
          </cell>
          <cell r="Q5336">
            <v>0</v>
          </cell>
          <cell r="T5336">
            <v>0</v>
          </cell>
        </row>
        <row r="5337">
          <cell r="C5337" t="str">
            <v>II. MATERIALES</v>
          </cell>
          <cell r="D5337">
            <v>0</v>
          </cell>
          <cell r="E5337">
            <v>0</v>
          </cell>
          <cell r="F5337">
            <v>0</v>
          </cell>
          <cell r="G5337">
            <v>0</v>
          </cell>
          <cell r="H5337">
            <v>0</v>
          </cell>
          <cell r="I5337">
            <v>0</v>
          </cell>
          <cell r="J5337">
            <v>0</v>
          </cell>
          <cell r="K5337">
            <v>0</v>
          </cell>
          <cell r="L5337">
            <v>0</v>
          </cell>
          <cell r="M5337">
            <v>0</v>
          </cell>
          <cell r="N5337">
            <v>0</v>
          </cell>
          <cell r="O5337">
            <v>0</v>
          </cell>
          <cell r="P5337">
            <v>0</v>
          </cell>
          <cell r="Q5337">
            <v>0</v>
          </cell>
          <cell r="T5337">
            <v>0</v>
          </cell>
        </row>
        <row r="5338">
          <cell r="C5338">
            <v>0</v>
          </cell>
          <cell r="D5338">
            <v>0</v>
          </cell>
          <cell r="E5338">
            <v>0</v>
          </cell>
          <cell r="F5338">
            <v>0</v>
          </cell>
          <cell r="G5338">
            <v>0</v>
          </cell>
          <cell r="H5338">
            <v>0</v>
          </cell>
          <cell r="I5338">
            <v>0</v>
          </cell>
          <cell r="J5338">
            <v>0</v>
          </cell>
          <cell r="K5338">
            <v>0</v>
          </cell>
          <cell r="L5338">
            <v>0</v>
          </cell>
          <cell r="M5338">
            <v>0</v>
          </cell>
          <cell r="N5338">
            <v>0</v>
          </cell>
          <cell r="O5338">
            <v>0</v>
          </cell>
          <cell r="P5338">
            <v>0</v>
          </cell>
          <cell r="Q5338">
            <v>0</v>
          </cell>
          <cell r="T5338">
            <v>0</v>
          </cell>
        </row>
        <row r="5339">
          <cell r="C5339" t="str">
            <v>DESCRIPCIÓN</v>
          </cell>
          <cell r="D5339">
            <v>0</v>
          </cell>
          <cell r="E5339">
            <v>0</v>
          </cell>
          <cell r="F5339">
            <v>0</v>
          </cell>
          <cell r="G5339">
            <v>0</v>
          </cell>
          <cell r="H5339">
            <v>0</v>
          </cell>
          <cell r="I5339">
            <v>0</v>
          </cell>
          <cell r="J5339">
            <v>0</v>
          </cell>
          <cell r="K5339" t="str">
            <v>UNIDAD</v>
          </cell>
          <cell r="L5339" t="str">
            <v>CANTIDAD</v>
          </cell>
          <cell r="M5339" t="str">
            <v>PRECIO UNIT.</v>
          </cell>
          <cell r="N5339">
            <v>0</v>
          </cell>
          <cell r="O5339" t="str">
            <v>Vr. UNITARIO</v>
          </cell>
          <cell r="P5339">
            <v>0</v>
          </cell>
          <cell r="Q5339">
            <v>0</v>
          </cell>
          <cell r="T5339">
            <v>0</v>
          </cell>
        </row>
        <row r="5340">
          <cell r="C5340" t="str">
            <v>tubo EMT 1/2" X 3m</v>
          </cell>
          <cell r="D5340">
            <v>0</v>
          </cell>
          <cell r="E5340">
            <v>0</v>
          </cell>
          <cell r="F5340">
            <v>0</v>
          </cell>
          <cell r="G5340">
            <v>0</v>
          </cell>
          <cell r="H5340">
            <v>0</v>
          </cell>
          <cell r="I5340">
            <v>0</v>
          </cell>
          <cell r="J5340">
            <v>0</v>
          </cell>
          <cell r="K5340" t="str">
            <v>u</v>
          </cell>
          <cell r="L5340">
            <v>1.75</v>
          </cell>
          <cell r="M5340">
            <v>27390</v>
          </cell>
          <cell r="N5340">
            <v>0</v>
          </cell>
          <cell r="O5340">
            <v>47933</v>
          </cell>
          <cell r="P5340">
            <v>0</v>
          </cell>
          <cell r="Q5340">
            <v>0</v>
          </cell>
          <cell r="R5340">
            <v>19.25</v>
          </cell>
          <cell r="T5340" t="str">
            <v>tubo EMT 1/2" X 3m</v>
          </cell>
        </row>
        <row r="5341">
          <cell r="C5341" t="str">
            <v>Terminal EMT 1/2" Acero - Tub</v>
          </cell>
          <cell r="D5341">
            <v>0</v>
          </cell>
          <cell r="E5341">
            <v>0</v>
          </cell>
          <cell r="F5341">
            <v>0</v>
          </cell>
          <cell r="G5341">
            <v>0</v>
          </cell>
          <cell r="H5341">
            <v>0</v>
          </cell>
          <cell r="I5341">
            <v>0</v>
          </cell>
          <cell r="J5341">
            <v>0</v>
          </cell>
          <cell r="K5341" t="str">
            <v>u</v>
          </cell>
          <cell r="L5341">
            <v>2</v>
          </cell>
          <cell r="M5341">
            <v>2915</v>
          </cell>
          <cell r="N5341">
            <v>0</v>
          </cell>
          <cell r="O5341">
            <v>5830</v>
          </cell>
          <cell r="P5341">
            <v>0</v>
          </cell>
          <cell r="Q5341">
            <v>0</v>
          </cell>
          <cell r="R5341">
            <v>22</v>
          </cell>
          <cell r="T5341" t="str">
            <v>Terminal EMT 1/2" Acero - Tub</v>
          </cell>
        </row>
        <row r="5342">
          <cell r="C5342" t="str">
            <v>Union EMT 1/2" Acero</v>
          </cell>
          <cell r="D5342">
            <v>0</v>
          </cell>
          <cell r="E5342">
            <v>0</v>
          </cell>
          <cell r="F5342">
            <v>0</v>
          </cell>
          <cell r="G5342">
            <v>0</v>
          </cell>
          <cell r="H5342">
            <v>0</v>
          </cell>
          <cell r="I5342">
            <v>0</v>
          </cell>
          <cell r="J5342">
            <v>0</v>
          </cell>
          <cell r="K5342" t="str">
            <v>u</v>
          </cell>
          <cell r="L5342">
            <v>0.5</v>
          </cell>
          <cell r="M5342">
            <v>2682</v>
          </cell>
          <cell r="N5342">
            <v>0</v>
          </cell>
          <cell r="O5342">
            <v>1341</v>
          </cell>
          <cell r="P5342">
            <v>0</v>
          </cell>
          <cell r="Q5342">
            <v>0</v>
          </cell>
          <cell r="R5342">
            <v>5.5</v>
          </cell>
          <cell r="T5342" t="str">
            <v>Union EMT 1/2" Acero</v>
          </cell>
        </row>
        <row r="5343">
          <cell r="C5343" t="str">
            <v>Curva EMT 1/2"</v>
          </cell>
          <cell r="D5343">
            <v>0</v>
          </cell>
          <cell r="E5343">
            <v>0</v>
          </cell>
          <cell r="F5343">
            <v>0</v>
          </cell>
          <cell r="G5343">
            <v>0</v>
          </cell>
          <cell r="H5343">
            <v>0</v>
          </cell>
          <cell r="I5343">
            <v>0</v>
          </cell>
          <cell r="J5343">
            <v>0</v>
          </cell>
          <cell r="K5343" t="str">
            <v>u</v>
          </cell>
          <cell r="L5343">
            <v>2</v>
          </cell>
          <cell r="M5343">
            <v>3289</v>
          </cell>
          <cell r="N5343">
            <v>0</v>
          </cell>
          <cell r="O5343">
            <v>6578</v>
          </cell>
          <cell r="P5343">
            <v>0</v>
          </cell>
          <cell r="Q5343">
            <v>0</v>
          </cell>
          <cell r="R5343">
            <v>22</v>
          </cell>
          <cell r="T5343" t="str">
            <v>Curva EMT 1/2"</v>
          </cell>
        </row>
        <row r="5344">
          <cell r="C5344" t="str">
            <v>Caja 12x12x5 Tapa Universal Rall 7035 Cal. 20 Proelectricos</v>
          </cell>
          <cell r="D5344">
            <v>0</v>
          </cell>
          <cell r="E5344">
            <v>0</v>
          </cell>
          <cell r="F5344">
            <v>0</v>
          </cell>
          <cell r="G5344">
            <v>0</v>
          </cell>
          <cell r="H5344">
            <v>0</v>
          </cell>
          <cell r="I5344">
            <v>0</v>
          </cell>
          <cell r="J5344">
            <v>0</v>
          </cell>
          <cell r="K5344" t="str">
            <v>u</v>
          </cell>
          <cell r="L5344">
            <v>1</v>
          </cell>
          <cell r="M5344">
            <v>19690</v>
          </cell>
          <cell r="N5344">
            <v>0</v>
          </cell>
          <cell r="O5344">
            <v>19690</v>
          </cell>
          <cell r="P5344">
            <v>0</v>
          </cell>
          <cell r="Q5344">
            <v>0</v>
          </cell>
          <cell r="R5344">
            <v>11</v>
          </cell>
          <cell r="T5344" t="str">
            <v>Caja 12x12x5 Tapa Universal Rall 7035 Cal. 20 Proelectricos</v>
          </cell>
        </row>
        <row r="5345">
          <cell r="C5345" t="str">
            <v xml:space="preserve">Toma doble polo a tierra blanco Electric Line sin tapa
</v>
          </cell>
          <cell r="D5345">
            <v>0</v>
          </cell>
          <cell r="E5345">
            <v>0</v>
          </cell>
          <cell r="F5345">
            <v>0</v>
          </cell>
          <cell r="G5345">
            <v>0</v>
          </cell>
          <cell r="H5345">
            <v>0</v>
          </cell>
          <cell r="I5345">
            <v>0</v>
          </cell>
          <cell r="J5345">
            <v>0</v>
          </cell>
          <cell r="K5345" t="str">
            <v>u</v>
          </cell>
          <cell r="L5345">
            <v>1</v>
          </cell>
          <cell r="M5345">
            <v>6800</v>
          </cell>
          <cell r="N5345">
            <v>0</v>
          </cell>
          <cell r="O5345">
            <v>6800</v>
          </cell>
          <cell r="P5345">
            <v>0</v>
          </cell>
          <cell r="Q5345">
            <v>0</v>
          </cell>
          <cell r="R5345">
            <v>11</v>
          </cell>
          <cell r="T5345" t="str">
            <v xml:space="preserve">Toma doble polo a tierra blanco Electric Line sin tapa
</v>
          </cell>
        </row>
        <row r="5346">
          <cell r="C5346" t="str">
            <v xml:space="preserve">Cable AWG-CU-THHN/THWN-90ºC # 12 </v>
          </cell>
          <cell r="D5346">
            <v>0</v>
          </cell>
          <cell r="E5346">
            <v>0</v>
          </cell>
          <cell r="F5346">
            <v>0</v>
          </cell>
          <cell r="G5346">
            <v>0</v>
          </cell>
          <cell r="H5346">
            <v>0</v>
          </cell>
          <cell r="I5346">
            <v>0</v>
          </cell>
          <cell r="J5346">
            <v>0</v>
          </cell>
          <cell r="K5346" t="str">
            <v>m</v>
          </cell>
          <cell r="L5346">
            <v>16.38</v>
          </cell>
          <cell r="M5346">
            <v>3742</v>
          </cell>
          <cell r="N5346">
            <v>0</v>
          </cell>
          <cell r="O5346">
            <v>61294</v>
          </cell>
          <cell r="P5346">
            <v>0</v>
          </cell>
          <cell r="Q5346">
            <v>0</v>
          </cell>
          <cell r="R5346">
            <v>180.18</v>
          </cell>
          <cell r="T5346" t="str">
            <v xml:space="preserve">Cable AWG-CU-THHN/THWN-90ºC # 12 </v>
          </cell>
        </row>
        <row r="5347">
          <cell r="C5347" t="str">
            <v xml:space="preserve">Conector Resorte Rojo-Amr </v>
          </cell>
          <cell r="D5347">
            <v>0</v>
          </cell>
          <cell r="E5347">
            <v>0</v>
          </cell>
          <cell r="F5347">
            <v>0</v>
          </cell>
          <cell r="G5347">
            <v>0</v>
          </cell>
          <cell r="H5347">
            <v>0</v>
          </cell>
          <cell r="I5347">
            <v>0</v>
          </cell>
          <cell r="J5347">
            <v>0</v>
          </cell>
          <cell r="K5347" t="str">
            <v>u</v>
          </cell>
          <cell r="L5347">
            <v>3</v>
          </cell>
          <cell r="M5347">
            <v>1412</v>
          </cell>
          <cell r="N5347">
            <v>0</v>
          </cell>
          <cell r="O5347">
            <v>4236</v>
          </cell>
          <cell r="P5347">
            <v>0</v>
          </cell>
          <cell r="Q5347">
            <v>0</v>
          </cell>
          <cell r="R5347">
            <v>33</v>
          </cell>
          <cell r="T5347" t="str">
            <v xml:space="preserve">Conector Resorte Rojo-Amr </v>
          </cell>
        </row>
        <row r="5348">
          <cell r="C5348" t="str">
            <v xml:space="preserve">Abrazadera Plastica Alas Tubo Conduit 1/2pg </v>
          </cell>
          <cell r="D5348">
            <v>0</v>
          </cell>
          <cell r="E5348">
            <v>0</v>
          </cell>
          <cell r="F5348">
            <v>0</v>
          </cell>
          <cell r="G5348">
            <v>0</v>
          </cell>
          <cell r="H5348">
            <v>0</v>
          </cell>
          <cell r="I5348">
            <v>0</v>
          </cell>
          <cell r="J5348">
            <v>0</v>
          </cell>
          <cell r="K5348" t="str">
            <v>u</v>
          </cell>
          <cell r="L5348">
            <v>2</v>
          </cell>
          <cell r="M5348">
            <v>1100</v>
          </cell>
          <cell r="N5348">
            <v>0</v>
          </cell>
          <cell r="O5348">
            <v>2200</v>
          </cell>
          <cell r="P5348">
            <v>0</v>
          </cell>
          <cell r="Q5348">
            <v>0</v>
          </cell>
          <cell r="R5348">
            <v>22</v>
          </cell>
          <cell r="T5348" t="str">
            <v xml:space="preserve">Abrazadera Plastica Alas Tubo Conduit 1/2pg </v>
          </cell>
        </row>
        <row r="5349">
          <cell r="C5349">
            <v>0</v>
          </cell>
          <cell r="D5349">
            <v>0</v>
          </cell>
          <cell r="E5349">
            <v>0</v>
          </cell>
          <cell r="F5349">
            <v>0</v>
          </cell>
          <cell r="G5349">
            <v>0</v>
          </cell>
          <cell r="H5349">
            <v>0</v>
          </cell>
          <cell r="I5349">
            <v>0</v>
          </cell>
          <cell r="J5349">
            <v>0</v>
          </cell>
          <cell r="K5349">
            <v>0</v>
          </cell>
          <cell r="L5349">
            <v>0.78469999999999995</v>
          </cell>
          <cell r="M5349" t="str">
            <v>SUBTOTAL $</v>
          </cell>
          <cell r="N5349">
            <v>0</v>
          </cell>
          <cell r="O5349">
            <v>155902</v>
          </cell>
          <cell r="P5349">
            <v>0</v>
          </cell>
          <cell r="Q5349">
            <v>0</v>
          </cell>
          <cell r="T5349">
            <v>0</v>
          </cell>
        </row>
        <row r="5350">
          <cell r="C5350" t="str">
            <v>III. TRANSPORTES</v>
          </cell>
          <cell r="D5350">
            <v>0</v>
          </cell>
          <cell r="E5350">
            <v>0</v>
          </cell>
          <cell r="F5350">
            <v>0</v>
          </cell>
          <cell r="G5350">
            <v>0</v>
          </cell>
          <cell r="H5350">
            <v>0</v>
          </cell>
          <cell r="I5350">
            <v>0</v>
          </cell>
          <cell r="J5350">
            <v>0</v>
          </cell>
          <cell r="K5350">
            <v>0</v>
          </cell>
          <cell r="L5350">
            <v>0</v>
          </cell>
          <cell r="M5350">
            <v>0</v>
          </cell>
          <cell r="N5350">
            <v>0</v>
          </cell>
          <cell r="O5350">
            <v>0</v>
          </cell>
          <cell r="P5350">
            <v>0</v>
          </cell>
          <cell r="Q5350">
            <v>0</v>
          </cell>
          <cell r="T5350">
            <v>0</v>
          </cell>
        </row>
        <row r="5351">
          <cell r="C5351">
            <v>0</v>
          </cell>
          <cell r="D5351">
            <v>0</v>
          </cell>
          <cell r="E5351">
            <v>0</v>
          </cell>
          <cell r="F5351">
            <v>0</v>
          </cell>
          <cell r="G5351">
            <v>0</v>
          </cell>
          <cell r="H5351">
            <v>0</v>
          </cell>
          <cell r="I5351">
            <v>0</v>
          </cell>
          <cell r="J5351">
            <v>0</v>
          </cell>
          <cell r="K5351">
            <v>0</v>
          </cell>
          <cell r="L5351">
            <v>0</v>
          </cell>
          <cell r="M5351">
            <v>0</v>
          </cell>
          <cell r="N5351">
            <v>0</v>
          </cell>
          <cell r="O5351">
            <v>0</v>
          </cell>
          <cell r="P5351">
            <v>0</v>
          </cell>
          <cell r="Q5351">
            <v>0</v>
          </cell>
          <cell r="T5351">
            <v>0</v>
          </cell>
        </row>
        <row r="5352">
          <cell r="C5352" t="str">
            <v>MATERIAL</v>
          </cell>
          <cell r="D5352">
            <v>0</v>
          </cell>
          <cell r="E5352">
            <v>0</v>
          </cell>
          <cell r="F5352">
            <v>0</v>
          </cell>
          <cell r="G5352">
            <v>0</v>
          </cell>
          <cell r="H5352">
            <v>0</v>
          </cell>
          <cell r="I5352">
            <v>0</v>
          </cell>
          <cell r="J5352" t="str">
            <v>VOL. o PESO</v>
          </cell>
          <cell r="K5352" t="str">
            <v>DISTANCIA</v>
          </cell>
          <cell r="L5352" t="str">
            <v>M3 o Ton/Km</v>
          </cell>
          <cell r="M5352" t="str">
            <v>TARIFA</v>
          </cell>
          <cell r="N5352">
            <v>0</v>
          </cell>
          <cell r="O5352" t="str">
            <v>Vr. UNITARIO</v>
          </cell>
          <cell r="P5352">
            <v>0</v>
          </cell>
          <cell r="Q5352">
            <v>0</v>
          </cell>
          <cell r="T5352">
            <v>0</v>
          </cell>
        </row>
        <row r="5353">
          <cell r="C5353">
            <v>0</v>
          </cell>
          <cell r="D5353">
            <v>0</v>
          </cell>
          <cell r="E5353">
            <v>0</v>
          </cell>
          <cell r="F5353">
            <v>0</v>
          </cell>
          <cell r="G5353">
            <v>0</v>
          </cell>
          <cell r="H5353">
            <v>0</v>
          </cell>
          <cell r="I5353">
            <v>0</v>
          </cell>
          <cell r="J5353" t="str">
            <v/>
          </cell>
          <cell r="K5353">
            <v>0</v>
          </cell>
          <cell r="L5353">
            <v>0</v>
          </cell>
          <cell r="M5353">
            <v>0</v>
          </cell>
          <cell r="N5353">
            <v>0</v>
          </cell>
          <cell r="O5353">
            <v>0</v>
          </cell>
          <cell r="P5353">
            <v>0</v>
          </cell>
          <cell r="Q5353">
            <v>0</v>
          </cell>
          <cell r="R5353">
            <v>0</v>
          </cell>
          <cell r="T5353">
            <v>0</v>
          </cell>
        </row>
        <row r="5354">
          <cell r="C5354">
            <v>0</v>
          </cell>
          <cell r="D5354">
            <v>0</v>
          </cell>
          <cell r="E5354">
            <v>0</v>
          </cell>
          <cell r="F5354">
            <v>0</v>
          </cell>
          <cell r="G5354">
            <v>0</v>
          </cell>
          <cell r="H5354">
            <v>0</v>
          </cell>
          <cell r="I5354">
            <v>0</v>
          </cell>
          <cell r="J5354" t="str">
            <v/>
          </cell>
          <cell r="K5354">
            <v>0</v>
          </cell>
          <cell r="L5354">
            <v>0</v>
          </cell>
          <cell r="M5354">
            <v>0</v>
          </cell>
          <cell r="N5354">
            <v>0</v>
          </cell>
          <cell r="O5354">
            <v>0</v>
          </cell>
          <cell r="P5354">
            <v>0</v>
          </cell>
          <cell r="Q5354">
            <v>0</v>
          </cell>
          <cell r="R5354">
            <v>0</v>
          </cell>
          <cell r="T5354">
            <v>0</v>
          </cell>
        </row>
        <row r="5355">
          <cell r="C5355">
            <v>0</v>
          </cell>
          <cell r="D5355">
            <v>0</v>
          </cell>
          <cell r="E5355">
            <v>0</v>
          </cell>
          <cell r="F5355">
            <v>0</v>
          </cell>
          <cell r="G5355">
            <v>0</v>
          </cell>
          <cell r="H5355">
            <v>0</v>
          </cell>
          <cell r="I5355">
            <v>0</v>
          </cell>
          <cell r="J5355" t="str">
            <v/>
          </cell>
          <cell r="K5355">
            <v>0</v>
          </cell>
          <cell r="L5355">
            <v>0</v>
          </cell>
          <cell r="M5355">
            <v>0</v>
          </cell>
          <cell r="N5355">
            <v>0</v>
          </cell>
          <cell r="O5355">
            <v>0</v>
          </cell>
          <cell r="P5355">
            <v>0</v>
          </cell>
          <cell r="Q5355">
            <v>0</v>
          </cell>
          <cell r="R5355">
            <v>0</v>
          </cell>
          <cell r="T5355">
            <v>0</v>
          </cell>
        </row>
        <row r="5356">
          <cell r="C5356">
            <v>0</v>
          </cell>
          <cell r="D5356">
            <v>0</v>
          </cell>
          <cell r="E5356">
            <v>0</v>
          </cell>
          <cell r="F5356">
            <v>0</v>
          </cell>
          <cell r="G5356">
            <v>0</v>
          </cell>
          <cell r="H5356">
            <v>0</v>
          </cell>
          <cell r="I5356">
            <v>0</v>
          </cell>
          <cell r="J5356">
            <v>0</v>
          </cell>
          <cell r="K5356">
            <v>0</v>
          </cell>
          <cell r="L5356">
            <v>0</v>
          </cell>
          <cell r="M5356" t="str">
            <v>SUBTOTAL $</v>
          </cell>
          <cell r="N5356">
            <v>0</v>
          </cell>
          <cell r="O5356">
            <v>0</v>
          </cell>
          <cell r="P5356">
            <v>0</v>
          </cell>
          <cell r="Q5356">
            <v>0</v>
          </cell>
          <cell r="T5356">
            <v>0</v>
          </cell>
        </row>
        <row r="5357">
          <cell r="C5357" t="str">
            <v>IV. MANO DE OBRA</v>
          </cell>
          <cell r="D5357">
            <v>0</v>
          </cell>
          <cell r="E5357">
            <v>0</v>
          </cell>
          <cell r="F5357">
            <v>0</v>
          </cell>
          <cell r="G5357">
            <v>0</v>
          </cell>
          <cell r="H5357">
            <v>0</v>
          </cell>
          <cell r="I5357">
            <v>0</v>
          </cell>
          <cell r="J5357">
            <v>0</v>
          </cell>
          <cell r="K5357">
            <v>0</v>
          </cell>
          <cell r="L5357">
            <v>0</v>
          </cell>
          <cell r="M5357">
            <v>0</v>
          </cell>
          <cell r="N5357">
            <v>0</v>
          </cell>
          <cell r="O5357">
            <v>0</v>
          </cell>
          <cell r="P5357">
            <v>0</v>
          </cell>
          <cell r="Q5357">
            <v>0</v>
          </cell>
          <cell r="T5357">
            <v>0</v>
          </cell>
        </row>
        <row r="5358">
          <cell r="C5358">
            <v>0</v>
          </cell>
          <cell r="D5358">
            <v>0</v>
          </cell>
          <cell r="E5358">
            <v>0</v>
          </cell>
          <cell r="F5358">
            <v>0</v>
          </cell>
          <cell r="G5358">
            <v>0</v>
          </cell>
          <cell r="H5358">
            <v>0</v>
          </cell>
          <cell r="I5358">
            <v>0</v>
          </cell>
          <cell r="J5358">
            <v>0</v>
          </cell>
          <cell r="K5358">
            <v>0</v>
          </cell>
          <cell r="L5358">
            <v>0</v>
          </cell>
          <cell r="M5358">
            <v>0</v>
          </cell>
          <cell r="N5358">
            <v>0</v>
          </cell>
          <cell r="O5358">
            <v>0</v>
          </cell>
          <cell r="P5358">
            <v>0</v>
          </cell>
          <cell r="Q5358">
            <v>0</v>
          </cell>
          <cell r="T5358">
            <v>0</v>
          </cell>
        </row>
        <row r="5359">
          <cell r="C5359" t="str">
            <v>TRABAJADOR</v>
          </cell>
          <cell r="D5359">
            <v>0</v>
          </cell>
          <cell r="E5359">
            <v>0</v>
          </cell>
          <cell r="F5359">
            <v>0</v>
          </cell>
          <cell r="G5359">
            <v>0</v>
          </cell>
          <cell r="H5359">
            <v>0</v>
          </cell>
          <cell r="I5359" t="str">
            <v>CANTIDAD</v>
          </cell>
          <cell r="J5359" t="str">
            <v>JORNAL</v>
          </cell>
          <cell r="K5359" t="str">
            <v>PRESTACIONES</v>
          </cell>
          <cell r="L5359" t="str">
            <v>JORNAL TOTAL</v>
          </cell>
          <cell r="M5359" t="str">
            <v>RENDIMIENTO</v>
          </cell>
          <cell r="N5359">
            <v>0</v>
          </cell>
          <cell r="O5359" t="str">
            <v>Vr. UNITARIO</v>
          </cell>
          <cell r="P5359">
            <v>0</v>
          </cell>
          <cell r="Q5359">
            <v>0</v>
          </cell>
          <cell r="R5359">
            <v>0</v>
          </cell>
          <cell r="T5359">
            <v>0</v>
          </cell>
        </row>
        <row r="5360">
          <cell r="C5360" t="str">
            <v>Maestro Electricista</v>
          </cell>
          <cell r="D5360">
            <v>0</v>
          </cell>
          <cell r="E5360">
            <v>0</v>
          </cell>
          <cell r="F5360">
            <v>0</v>
          </cell>
          <cell r="G5360">
            <v>0</v>
          </cell>
          <cell r="H5360">
            <v>0</v>
          </cell>
          <cell r="I5360">
            <v>1</v>
          </cell>
          <cell r="J5360">
            <v>127600</v>
          </cell>
          <cell r="K5360">
            <v>1.6800999999999999</v>
          </cell>
          <cell r="L5360">
            <v>214381</v>
          </cell>
          <cell r="M5360">
            <v>8</v>
          </cell>
          <cell r="N5360">
            <v>0</v>
          </cell>
          <cell r="O5360">
            <v>26798</v>
          </cell>
          <cell r="P5360">
            <v>0</v>
          </cell>
          <cell r="Q5360">
            <v>0</v>
          </cell>
          <cell r="R5360">
            <v>1.38</v>
          </cell>
          <cell r="T5360" t="str">
            <v>Maestro Electricista</v>
          </cell>
        </row>
        <row r="5361">
          <cell r="C5361" t="str">
            <v>Ayudante Entendido</v>
          </cell>
          <cell r="D5361">
            <v>0</v>
          </cell>
          <cell r="E5361">
            <v>0</v>
          </cell>
          <cell r="F5361">
            <v>0</v>
          </cell>
          <cell r="G5361">
            <v>0</v>
          </cell>
          <cell r="H5361">
            <v>0</v>
          </cell>
          <cell r="I5361">
            <v>1</v>
          </cell>
          <cell r="J5361">
            <v>60367</v>
          </cell>
          <cell r="K5361">
            <v>1.7181</v>
          </cell>
          <cell r="L5361">
            <v>103717</v>
          </cell>
          <cell r="M5361">
            <v>8</v>
          </cell>
          <cell r="N5361">
            <v>0</v>
          </cell>
          <cell r="O5361">
            <v>12965</v>
          </cell>
          <cell r="P5361">
            <v>0</v>
          </cell>
          <cell r="Q5361">
            <v>0</v>
          </cell>
          <cell r="R5361">
            <v>1.38</v>
          </cell>
          <cell r="T5361" t="str">
            <v>Ayudante Entendido</v>
          </cell>
        </row>
        <row r="5362">
          <cell r="C5362">
            <v>0</v>
          </cell>
          <cell r="D5362">
            <v>0</v>
          </cell>
          <cell r="E5362">
            <v>0</v>
          </cell>
          <cell r="F5362">
            <v>0</v>
          </cell>
          <cell r="G5362">
            <v>0</v>
          </cell>
          <cell r="H5362">
            <v>0</v>
          </cell>
          <cell r="I5362">
            <v>1</v>
          </cell>
          <cell r="J5362">
            <v>0</v>
          </cell>
          <cell r="K5362">
            <v>0</v>
          </cell>
          <cell r="L5362">
            <v>0</v>
          </cell>
          <cell r="M5362">
            <v>0</v>
          </cell>
          <cell r="N5362">
            <v>0</v>
          </cell>
          <cell r="O5362">
            <v>0</v>
          </cell>
          <cell r="P5362">
            <v>0</v>
          </cell>
          <cell r="Q5362">
            <v>0</v>
          </cell>
          <cell r="R5362">
            <v>0</v>
          </cell>
          <cell r="T5362">
            <v>0</v>
          </cell>
        </row>
        <row r="5363">
          <cell r="C5363">
            <v>0</v>
          </cell>
          <cell r="D5363">
            <v>0</v>
          </cell>
          <cell r="E5363">
            <v>0</v>
          </cell>
          <cell r="F5363">
            <v>0</v>
          </cell>
          <cell r="G5363">
            <v>0</v>
          </cell>
          <cell r="H5363">
            <v>0</v>
          </cell>
          <cell r="I5363">
            <v>0</v>
          </cell>
          <cell r="J5363">
            <v>0</v>
          </cell>
          <cell r="K5363">
            <v>0</v>
          </cell>
          <cell r="L5363">
            <v>0.2001</v>
          </cell>
          <cell r="M5363" t="str">
            <v>SUBTOTAL $</v>
          </cell>
          <cell r="N5363">
            <v>0</v>
          </cell>
          <cell r="O5363">
            <v>39763</v>
          </cell>
          <cell r="P5363">
            <v>0</v>
          </cell>
          <cell r="Q5363">
            <v>0</v>
          </cell>
          <cell r="T5363">
            <v>0</v>
          </cell>
        </row>
        <row r="5364">
          <cell r="C5364">
            <v>0</v>
          </cell>
          <cell r="D5364">
            <v>0</v>
          </cell>
          <cell r="E5364">
            <v>0</v>
          </cell>
          <cell r="F5364">
            <v>0</v>
          </cell>
          <cell r="G5364">
            <v>0</v>
          </cell>
          <cell r="H5364">
            <v>0</v>
          </cell>
          <cell r="I5364">
            <v>0</v>
          </cell>
          <cell r="J5364">
            <v>0</v>
          </cell>
          <cell r="K5364">
            <v>0</v>
          </cell>
          <cell r="L5364">
            <v>0</v>
          </cell>
          <cell r="M5364">
            <v>0</v>
          </cell>
          <cell r="N5364">
            <v>0</v>
          </cell>
          <cell r="O5364">
            <v>0</v>
          </cell>
          <cell r="P5364">
            <v>0</v>
          </cell>
          <cell r="Q5364">
            <v>0</v>
          </cell>
        </row>
        <row r="5365">
          <cell r="C5365" t="str">
            <v>TOTAL COSTO DIRECTO $</v>
          </cell>
          <cell r="D5365">
            <v>0</v>
          </cell>
          <cell r="E5365">
            <v>0</v>
          </cell>
          <cell r="F5365">
            <v>0</v>
          </cell>
          <cell r="G5365">
            <v>0</v>
          </cell>
          <cell r="H5365">
            <v>0</v>
          </cell>
          <cell r="I5365">
            <v>0</v>
          </cell>
          <cell r="J5365">
            <v>0</v>
          </cell>
          <cell r="K5365">
            <v>0</v>
          </cell>
          <cell r="L5365">
            <v>0</v>
          </cell>
          <cell r="M5365">
            <v>0</v>
          </cell>
          <cell r="N5365">
            <v>0</v>
          </cell>
          <cell r="O5365">
            <v>198669</v>
          </cell>
          <cell r="P5365">
            <v>0</v>
          </cell>
          <cell r="Q5365">
            <v>0</v>
          </cell>
        </row>
        <row r="5366">
          <cell r="C5366" t="str">
            <v>V. COSTOS INDIRECTOS</v>
          </cell>
          <cell r="D5366">
            <v>0</v>
          </cell>
          <cell r="E5366">
            <v>0</v>
          </cell>
          <cell r="F5366">
            <v>0</v>
          </cell>
          <cell r="G5366">
            <v>0</v>
          </cell>
          <cell r="H5366">
            <v>0</v>
          </cell>
          <cell r="I5366">
            <v>0</v>
          </cell>
          <cell r="J5366">
            <v>0</v>
          </cell>
          <cell r="K5366">
            <v>0</v>
          </cell>
          <cell r="L5366">
            <v>0</v>
          </cell>
          <cell r="M5366">
            <v>0</v>
          </cell>
          <cell r="N5366">
            <v>0</v>
          </cell>
          <cell r="O5366">
            <v>0</v>
          </cell>
          <cell r="P5366">
            <v>0</v>
          </cell>
          <cell r="Q5366">
            <v>0</v>
          </cell>
        </row>
        <row r="5367">
          <cell r="C5367">
            <v>0</v>
          </cell>
          <cell r="D5367">
            <v>0</v>
          </cell>
          <cell r="E5367">
            <v>0</v>
          </cell>
          <cell r="F5367">
            <v>0</v>
          </cell>
          <cell r="G5367">
            <v>0</v>
          </cell>
          <cell r="H5367">
            <v>0</v>
          </cell>
          <cell r="I5367">
            <v>0</v>
          </cell>
          <cell r="J5367">
            <v>0</v>
          </cell>
          <cell r="K5367">
            <v>0</v>
          </cell>
          <cell r="L5367">
            <v>0</v>
          </cell>
          <cell r="M5367">
            <v>0</v>
          </cell>
          <cell r="N5367">
            <v>0</v>
          </cell>
          <cell r="O5367">
            <v>0</v>
          </cell>
          <cell r="P5367">
            <v>0</v>
          </cell>
          <cell r="Q5367">
            <v>0</v>
          </cell>
        </row>
        <row r="5368">
          <cell r="C5368" t="str">
            <v>Descripción</v>
          </cell>
          <cell r="D5368">
            <v>0</v>
          </cell>
          <cell r="E5368">
            <v>0</v>
          </cell>
          <cell r="F5368">
            <v>0</v>
          </cell>
          <cell r="G5368">
            <v>0</v>
          </cell>
          <cell r="H5368">
            <v>0</v>
          </cell>
          <cell r="I5368">
            <v>0</v>
          </cell>
          <cell r="J5368">
            <v>0</v>
          </cell>
          <cell r="K5368">
            <v>0</v>
          </cell>
          <cell r="L5368" t="str">
            <v>Porcentaje</v>
          </cell>
          <cell r="M5368" t="str">
            <v>Valor Total</v>
          </cell>
          <cell r="N5368">
            <v>0</v>
          </cell>
          <cell r="O5368">
            <v>0</v>
          </cell>
          <cell r="P5368">
            <v>0</v>
          </cell>
          <cell r="Q5368">
            <v>0</v>
          </cell>
        </row>
        <row r="5369">
          <cell r="C5369" t="str">
            <v>ADMINISTRACION</v>
          </cell>
          <cell r="D5369">
            <v>0</v>
          </cell>
          <cell r="E5369">
            <v>0</v>
          </cell>
          <cell r="F5369">
            <v>0</v>
          </cell>
          <cell r="G5369">
            <v>0</v>
          </cell>
          <cell r="H5369">
            <v>0</v>
          </cell>
          <cell r="I5369">
            <v>0</v>
          </cell>
          <cell r="J5369">
            <v>0</v>
          </cell>
          <cell r="K5369">
            <v>0</v>
          </cell>
          <cell r="L5369">
            <v>0.23930000000000001</v>
          </cell>
          <cell r="M5369">
            <v>47541</v>
          </cell>
          <cell r="N5369">
            <v>0</v>
          </cell>
          <cell r="O5369">
            <v>0</v>
          </cell>
          <cell r="P5369">
            <v>0</v>
          </cell>
          <cell r="Q5369">
            <v>0</v>
          </cell>
        </row>
        <row r="5370">
          <cell r="C5370" t="str">
            <v xml:space="preserve">IMPREVISTOS </v>
          </cell>
          <cell r="D5370">
            <v>0</v>
          </cell>
          <cell r="E5370">
            <v>0</v>
          </cell>
          <cell r="F5370">
            <v>0</v>
          </cell>
          <cell r="G5370">
            <v>0</v>
          </cell>
          <cell r="H5370">
            <v>0</v>
          </cell>
          <cell r="I5370">
            <v>0</v>
          </cell>
          <cell r="J5370">
            <v>0</v>
          </cell>
          <cell r="K5370">
            <v>0</v>
          </cell>
          <cell r="L5370">
            <v>0</v>
          </cell>
          <cell r="M5370">
            <v>0</v>
          </cell>
          <cell r="N5370">
            <v>0</v>
          </cell>
          <cell r="O5370">
            <v>0</v>
          </cell>
          <cell r="P5370">
            <v>0</v>
          </cell>
          <cell r="Q5370">
            <v>0</v>
          </cell>
        </row>
        <row r="5371">
          <cell r="C5371" t="str">
            <v>UTILIDAD</v>
          </cell>
          <cell r="D5371">
            <v>0</v>
          </cell>
          <cell r="E5371">
            <v>0</v>
          </cell>
          <cell r="F5371">
            <v>0</v>
          </cell>
          <cell r="G5371">
            <v>0</v>
          </cell>
          <cell r="H5371">
            <v>0</v>
          </cell>
          <cell r="I5371">
            <v>0</v>
          </cell>
          <cell r="J5371">
            <v>0</v>
          </cell>
          <cell r="K5371">
            <v>0</v>
          </cell>
          <cell r="L5371">
            <v>0.05</v>
          </cell>
          <cell r="M5371">
            <v>9933</v>
          </cell>
          <cell r="N5371">
            <v>0</v>
          </cell>
          <cell r="O5371">
            <v>0</v>
          </cell>
          <cell r="P5371">
            <v>0</v>
          </cell>
          <cell r="Q5371">
            <v>0</v>
          </cell>
        </row>
        <row r="5372">
          <cell r="C5372" t="str">
            <v>SUBTOTAL $</v>
          </cell>
          <cell r="D5372">
            <v>0</v>
          </cell>
          <cell r="E5372">
            <v>0</v>
          </cell>
          <cell r="F5372">
            <v>0</v>
          </cell>
          <cell r="G5372">
            <v>0</v>
          </cell>
          <cell r="H5372">
            <v>0</v>
          </cell>
          <cell r="I5372">
            <v>0</v>
          </cell>
          <cell r="J5372">
            <v>0</v>
          </cell>
          <cell r="K5372">
            <v>0</v>
          </cell>
          <cell r="L5372">
            <v>0</v>
          </cell>
          <cell r="M5372">
            <v>0</v>
          </cell>
          <cell r="N5372">
            <v>0</v>
          </cell>
          <cell r="O5372">
            <v>57474</v>
          </cell>
          <cell r="P5372">
            <v>0</v>
          </cell>
          <cell r="Q5372">
            <v>0</v>
          </cell>
        </row>
        <row r="5373">
          <cell r="C5373">
            <v>0</v>
          </cell>
          <cell r="D5373">
            <v>0</v>
          </cell>
          <cell r="E5373">
            <v>0</v>
          </cell>
          <cell r="F5373">
            <v>0</v>
          </cell>
          <cell r="G5373">
            <v>0</v>
          </cell>
          <cell r="H5373">
            <v>0</v>
          </cell>
          <cell r="I5373">
            <v>0</v>
          </cell>
          <cell r="J5373">
            <v>0</v>
          </cell>
          <cell r="K5373">
            <v>0</v>
          </cell>
          <cell r="L5373">
            <v>0</v>
          </cell>
          <cell r="M5373">
            <v>0</v>
          </cell>
          <cell r="N5373">
            <v>0</v>
          </cell>
          <cell r="O5373">
            <v>0</v>
          </cell>
          <cell r="P5373">
            <v>0</v>
          </cell>
          <cell r="Q5373">
            <v>0</v>
          </cell>
        </row>
        <row r="5374">
          <cell r="C5374" t="str">
            <v>Precio Unitario Total Aproximado al peso $</v>
          </cell>
          <cell r="D5374">
            <v>0</v>
          </cell>
          <cell r="E5374">
            <v>0</v>
          </cell>
          <cell r="F5374">
            <v>0</v>
          </cell>
          <cell r="G5374">
            <v>0</v>
          </cell>
          <cell r="H5374">
            <v>0</v>
          </cell>
          <cell r="I5374">
            <v>0</v>
          </cell>
          <cell r="J5374">
            <v>0</v>
          </cell>
          <cell r="K5374">
            <v>0</v>
          </cell>
          <cell r="L5374">
            <v>0</v>
          </cell>
          <cell r="M5374">
            <v>0</v>
          </cell>
          <cell r="N5374">
            <v>0</v>
          </cell>
          <cell r="O5374">
            <v>256143</v>
          </cell>
          <cell r="P5374">
            <v>0</v>
          </cell>
          <cell r="Q5374">
            <v>0</v>
          </cell>
        </row>
        <row r="5375">
          <cell r="C5375">
            <v>0</v>
          </cell>
          <cell r="D5375">
            <v>0</v>
          </cell>
          <cell r="E5375">
            <v>0</v>
          </cell>
          <cell r="F5375">
            <v>0</v>
          </cell>
          <cell r="G5375">
            <v>0</v>
          </cell>
          <cell r="H5375">
            <v>0</v>
          </cell>
          <cell r="I5375">
            <v>0</v>
          </cell>
          <cell r="J5375">
            <v>0</v>
          </cell>
          <cell r="K5375">
            <v>0</v>
          </cell>
          <cell r="L5375">
            <v>0</v>
          </cell>
          <cell r="M5375">
            <v>0</v>
          </cell>
          <cell r="N5375">
            <v>0</v>
          </cell>
          <cell r="O5375">
            <v>0</v>
          </cell>
          <cell r="P5375">
            <v>0</v>
          </cell>
          <cell r="Q5375">
            <v>0</v>
          </cell>
        </row>
        <row r="5376">
          <cell r="C5376">
            <v>0</v>
          </cell>
          <cell r="D5376">
            <v>0</v>
          </cell>
          <cell r="E5376">
            <v>0</v>
          </cell>
          <cell r="F5376">
            <v>0</v>
          </cell>
          <cell r="G5376">
            <v>0</v>
          </cell>
          <cell r="H5376">
            <v>0</v>
          </cell>
          <cell r="I5376">
            <v>0</v>
          </cell>
          <cell r="J5376">
            <v>0</v>
          </cell>
          <cell r="K5376">
            <v>0</v>
          </cell>
          <cell r="L5376">
            <v>0</v>
          </cell>
          <cell r="M5376">
            <v>0</v>
          </cell>
          <cell r="N5376">
            <v>0</v>
          </cell>
          <cell r="O5376">
            <v>0</v>
          </cell>
          <cell r="P5376">
            <v>0</v>
          </cell>
          <cell r="Q5376">
            <v>0</v>
          </cell>
        </row>
        <row r="5377">
          <cell r="C5377">
            <v>0</v>
          </cell>
          <cell r="D5377">
            <v>0</v>
          </cell>
          <cell r="E5377">
            <v>0</v>
          </cell>
          <cell r="F5377">
            <v>0</v>
          </cell>
          <cell r="G5377">
            <v>0</v>
          </cell>
          <cell r="H5377" t="str">
            <v>Firma</v>
          </cell>
          <cell r="I5377">
            <v>0</v>
          </cell>
          <cell r="J5377">
            <v>0</v>
          </cell>
          <cell r="K5377">
            <v>0</v>
          </cell>
          <cell r="L5377">
            <v>0</v>
          </cell>
          <cell r="M5377">
            <v>0</v>
          </cell>
          <cell r="N5377">
            <v>0</v>
          </cell>
          <cell r="O5377">
            <v>0</v>
          </cell>
          <cell r="P5377">
            <v>0</v>
          </cell>
          <cell r="Q5377">
            <v>0</v>
          </cell>
        </row>
        <row r="5378">
          <cell r="C5378">
            <v>0</v>
          </cell>
          <cell r="D5378">
            <v>0</v>
          </cell>
          <cell r="E5378">
            <v>0</v>
          </cell>
          <cell r="F5378">
            <v>0</v>
          </cell>
          <cell r="G5378">
            <v>0</v>
          </cell>
          <cell r="H5378" t="str">
            <v>Nombre:</v>
          </cell>
          <cell r="I5378">
            <v>0</v>
          </cell>
          <cell r="J5378">
            <v>0</v>
          </cell>
          <cell r="K5378">
            <v>0</v>
          </cell>
          <cell r="L5378">
            <v>0</v>
          </cell>
          <cell r="M5378">
            <v>0</v>
          </cell>
          <cell r="N5378">
            <v>0</v>
          </cell>
          <cell r="O5378">
            <v>0</v>
          </cell>
          <cell r="P5378">
            <v>0</v>
          </cell>
          <cell r="Q5378">
            <v>0</v>
          </cell>
        </row>
        <row r="5379">
          <cell r="C5379">
            <v>0</v>
          </cell>
          <cell r="D5379">
            <v>0</v>
          </cell>
          <cell r="E5379">
            <v>0</v>
          </cell>
          <cell r="F5379">
            <v>0</v>
          </cell>
          <cell r="G5379">
            <v>0</v>
          </cell>
          <cell r="H5379" t="str">
            <v>Representante Legal del Contratista o su Apoderado</v>
          </cell>
          <cell r="I5379">
            <v>0</v>
          </cell>
          <cell r="J5379">
            <v>0</v>
          </cell>
          <cell r="K5379">
            <v>0</v>
          </cell>
          <cell r="L5379">
            <v>0</v>
          </cell>
          <cell r="M5379">
            <v>0</v>
          </cell>
          <cell r="N5379">
            <v>0</v>
          </cell>
          <cell r="O5379">
            <v>0</v>
          </cell>
          <cell r="P5379">
            <v>0</v>
          </cell>
          <cell r="Q5379">
            <v>0</v>
          </cell>
        </row>
        <row r="5380">
          <cell r="C5380">
            <v>0</v>
          </cell>
          <cell r="D5380">
            <v>0</v>
          </cell>
          <cell r="E5380">
            <v>0</v>
          </cell>
          <cell r="F5380">
            <v>0</v>
          </cell>
          <cell r="G5380">
            <v>0</v>
          </cell>
          <cell r="H5380" t="str">
            <v>Matricula No. :</v>
          </cell>
          <cell r="I5380">
            <v>0</v>
          </cell>
          <cell r="J5380">
            <v>0</v>
          </cell>
          <cell r="K5380">
            <v>0</v>
          </cell>
          <cell r="L5380">
            <v>0</v>
          </cell>
          <cell r="M5380">
            <v>0</v>
          </cell>
          <cell r="N5380">
            <v>0</v>
          </cell>
          <cell r="O5380">
            <v>0</v>
          </cell>
          <cell r="P5380">
            <v>0</v>
          </cell>
          <cell r="Q5380">
            <v>0</v>
          </cell>
        </row>
        <row r="5381">
          <cell r="C5381">
            <v>0</v>
          </cell>
          <cell r="D5381">
            <v>0</v>
          </cell>
          <cell r="E5381">
            <v>0</v>
          </cell>
          <cell r="F5381">
            <v>0</v>
          </cell>
          <cell r="G5381">
            <v>0</v>
          </cell>
          <cell r="H5381" t="str">
            <v xml:space="preserve"> </v>
          </cell>
          <cell r="I5381">
            <v>0</v>
          </cell>
          <cell r="J5381">
            <v>0</v>
          </cell>
          <cell r="K5381">
            <v>0</v>
          </cell>
          <cell r="L5381">
            <v>0</v>
          </cell>
          <cell r="M5381">
            <v>0</v>
          </cell>
          <cell r="N5381">
            <v>0</v>
          </cell>
          <cell r="O5381">
            <v>0</v>
          </cell>
          <cell r="P5381">
            <v>0</v>
          </cell>
          <cell r="Q5381">
            <v>0</v>
          </cell>
        </row>
        <row r="5382">
          <cell r="C5382" t="str">
            <v>OBSERVACIONES INTERVENTORÍA</v>
          </cell>
          <cell r="D5382">
            <v>0</v>
          </cell>
          <cell r="E5382">
            <v>0</v>
          </cell>
          <cell r="F5382">
            <v>0</v>
          </cell>
          <cell r="G5382">
            <v>0</v>
          </cell>
          <cell r="H5382">
            <v>0</v>
          </cell>
          <cell r="I5382">
            <v>0</v>
          </cell>
          <cell r="J5382">
            <v>0</v>
          </cell>
          <cell r="K5382">
            <v>0</v>
          </cell>
          <cell r="L5382">
            <v>0</v>
          </cell>
          <cell r="M5382">
            <v>0</v>
          </cell>
          <cell r="N5382">
            <v>0</v>
          </cell>
          <cell r="O5382">
            <v>0</v>
          </cell>
          <cell r="P5382">
            <v>0</v>
          </cell>
          <cell r="Q5382">
            <v>0</v>
          </cell>
        </row>
        <row r="5383">
          <cell r="C5383">
            <v>0</v>
          </cell>
          <cell r="D5383">
            <v>0</v>
          </cell>
          <cell r="E5383">
            <v>0</v>
          </cell>
          <cell r="F5383">
            <v>0</v>
          </cell>
          <cell r="G5383">
            <v>0</v>
          </cell>
          <cell r="H5383">
            <v>0</v>
          </cell>
          <cell r="I5383">
            <v>0</v>
          </cell>
          <cell r="J5383">
            <v>0</v>
          </cell>
          <cell r="K5383">
            <v>0</v>
          </cell>
          <cell r="L5383">
            <v>0</v>
          </cell>
          <cell r="M5383">
            <v>0</v>
          </cell>
          <cell r="N5383">
            <v>0</v>
          </cell>
          <cell r="O5383">
            <v>0</v>
          </cell>
          <cell r="P5383">
            <v>0</v>
          </cell>
          <cell r="Q5383">
            <v>0</v>
          </cell>
        </row>
        <row r="5384">
          <cell r="C5384">
            <v>0</v>
          </cell>
          <cell r="D5384">
            <v>0</v>
          </cell>
          <cell r="E5384">
            <v>0</v>
          </cell>
          <cell r="F5384">
            <v>0</v>
          </cell>
          <cell r="G5384">
            <v>0</v>
          </cell>
          <cell r="H5384">
            <v>0</v>
          </cell>
          <cell r="I5384">
            <v>0</v>
          </cell>
          <cell r="J5384">
            <v>0</v>
          </cell>
          <cell r="K5384">
            <v>0</v>
          </cell>
          <cell r="L5384">
            <v>0</v>
          </cell>
          <cell r="M5384">
            <v>0</v>
          </cell>
          <cell r="N5384">
            <v>0</v>
          </cell>
          <cell r="O5384">
            <v>0</v>
          </cell>
          <cell r="P5384">
            <v>0</v>
          </cell>
          <cell r="Q5384">
            <v>0</v>
          </cell>
        </row>
        <row r="5385">
          <cell r="C5385">
            <v>0</v>
          </cell>
          <cell r="D5385">
            <v>0</v>
          </cell>
          <cell r="E5385">
            <v>0</v>
          </cell>
          <cell r="F5385">
            <v>0</v>
          </cell>
          <cell r="G5385">
            <v>0</v>
          </cell>
          <cell r="H5385">
            <v>0</v>
          </cell>
          <cell r="I5385">
            <v>0</v>
          </cell>
          <cell r="J5385">
            <v>0</v>
          </cell>
          <cell r="K5385">
            <v>0</v>
          </cell>
          <cell r="L5385">
            <v>0</v>
          </cell>
          <cell r="M5385">
            <v>0</v>
          </cell>
          <cell r="N5385">
            <v>0</v>
          </cell>
          <cell r="O5385">
            <v>0</v>
          </cell>
          <cell r="P5385">
            <v>0</v>
          </cell>
          <cell r="Q5385">
            <v>0</v>
          </cell>
        </row>
        <row r="5386">
          <cell r="C5386" t="str">
            <v>APROBACIÓN POR INTERVENTORÍA</v>
          </cell>
          <cell r="D5386">
            <v>0</v>
          </cell>
          <cell r="E5386">
            <v>0</v>
          </cell>
          <cell r="F5386">
            <v>0</v>
          </cell>
          <cell r="G5386">
            <v>0</v>
          </cell>
          <cell r="H5386">
            <v>0</v>
          </cell>
          <cell r="I5386">
            <v>0</v>
          </cell>
          <cell r="J5386">
            <v>0</v>
          </cell>
          <cell r="K5386">
            <v>0</v>
          </cell>
          <cell r="L5386">
            <v>0</v>
          </cell>
          <cell r="M5386">
            <v>0</v>
          </cell>
          <cell r="N5386">
            <v>0</v>
          </cell>
          <cell r="O5386">
            <v>0</v>
          </cell>
          <cell r="P5386">
            <v>0</v>
          </cell>
          <cell r="Q5386">
            <v>0</v>
          </cell>
        </row>
        <row r="5387">
          <cell r="C5387"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5387">
            <v>0</v>
          </cell>
          <cell r="E5387">
            <v>0</v>
          </cell>
          <cell r="F5387">
            <v>0</v>
          </cell>
          <cell r="G5387">
            <v>0</v>
          </cell>
          <cell r="H5387">
            <v>0</v>
          </cell>
          <cell r="I5387">
            <v>0</v>
          </cell>
          <cell r="J5387">
            <v>0</v>
          </cell>
          <cell r="K5387">
            <v>0</v>
          </cell>
          <cell r="L5387">
            <v>0</v>
          </cell>
          <cell r="M5387">
            <v>0</v>
          </cell>
          <cell r="N5387">
            <v>0</v>
          </cell>
          <cell r="O5387">
            <v>0</v>
          </cell>
          <cell r="P5387">
            <v>0</v>
          </cell>
          <cell r="Q5387">
            <v>0</v>
          </cell>
        </row>
        <row r="5388">
          <cell r="C5388">
            <v>0</v>
          </cell>
          <cell r="D5388">
            <v>0</v>
          </cell>
          <cell r="E5388">
            <v>0</v>
          </cell>
          <cell r="F5388">
            <v>0</v>
          </cell>
          <cell r="G5388">
            <v>0</v>
          </cell>
          <cell r="H5388">
            <v>0</v>
          </cell>
          <cell r="I5388">
            <v>0</v>
          </cell>
          <cell r="J5388">
            <v>0</v>
          </cell>
          <cell r="K5388">
            <v>0</v>
          </cell>
          <cell r="L5388">
            <v>0</v>
          </cell>
          <cell r="M5388">
            <v>0</v>
          </cell>
          <cell r="N5388">
            <v>0</v>
          </cell>
          <cell r="O5388">
            <v>0</v>
          </cell>
          <cell r="P5388">
            <v>0</v>
          </cell>
          <cell r="Q5388">
            <v>0</v>
          </cell>
        </row>
        <row r="5389">
          <cell r="C5389"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5389">
            <v>0</v>
          </cell>
          <cell r="E5389">
            <v>0</v>
          </cell>
          <cell r="F5389">
            <v>0</v>
          </cell>
          <cell r="G5389">
            <v>0</v>
          </cell>
          <cell r="H5389">
            <v>0</v>
          </cell>
          <cell r="I5389">
            <v>0</v>
          </cell>
          <cell r="J5389">
            <v>0</v>
          </cell>
          <cell r="K5389">
            <v>0</v>
          </cell>
          <cell r="L5389">
            <v>0</v>
          </cell>
          <cell r="M5389">
            <v>0</v>
          </cell>
          <cell r="N5389">
            <v>0</v>
          </cell>
          <cell r="O5389">
            <v>0</v>
          </cell>
          <cell r="P5389">
            <v>0</v>
          </cell>
          <cell r="Q5389">
            <v>0</v>
          </cell>
        </row>
        <row r="5390">
          <cell r="C5390">
            <v>0</v>
          </cell>
          <cell r="D5390">
            <v>0</v>
          </cell>
          <cell r="E5390">
            <v>0</v>
          </cell>
          <cell r="F5390">
            <v>0</v>
          </cell>
          <cell r="G5390">
            <v>0</v>
          </cell>
          <cell r="H5390">
            <v>0</v>
          </cell>
          <cell r="I5390">
            <v>0</v>
          </cell>
          <cell r="J5390">
            <v>0</v>
          </cell>
          <cell r="K5390">
            <v>0</v>
          </cell>
          <cell r="L5390">
            <v>0</v>
          </cell>
          <cell r="M5390">
            <v>0</v>
          </cell>
          <cell r="N5390">
            <v>0</v>
          </cell>
          <cell r="O5390">
            <v>0</v>
          </cell>
          <cell r="P5390">
            <v>0</v>
          </cell>
          <cell r="Q5390">
            <v>0</v>
          </cell>
        </row>
        <row r="5391">
          <cell r="C5391">
            <v>0</v>
          </cell>
          <cell r="D5391">
            <v>0</v>
          </cell>
          <cell r="E5391">
            <v>0</v>
          </cell>
          <cell r="F5391">
            <v>0</v>
          </cell>
          <cell r="G5391">
            <v>0</v>
          </cell>
          <cell r="H5391">
            <v>0</v>
          </cell>
          <cell r="I5391">
            <v>0</v>
          </cell>
          <cell r="J5391">
            <v>0</v>
          </cell>
          <cell r="K5391">
            <v>0</v>
          </cell>
          <cell r="L5391">
            <v>0</v>
          </cell>
          <cell r="M5391">
            <v>0</v>
          </cell>
          <cell r="N5391">
            <v>0</v>
          </cell>
          <cell r="O5391">
            <v>0</v>
          </cell>
          <cell r="P5391">
            <v>0</v>
          </cell>
          <cell r="Q5391">
            <v>0</v>
          </cell>
        </row>
        <row r="5392">
          <cell r="C5392">
            <v>0</v>
          </cell>
          <cell r="D5392">
            <v>0</v>
          </cell>
          <cell r="E5392">
            <v>0</v>
          </cell>
          <cell r="F5392">
            <v>0</v>
          </cell>
          <cell r="G5392">
            <v>0</v>
          </cell>
          <cell r="H5392" t="str">
            <v>Firma</v>
          </cell>
          <cell r="I5392">
            <v>0</v>
          </cell>
          <cell r="J5392">
            <v>0</v>
          </cell>
          <cell r="K5392">
            <v>0</v>
          </cell>
          <cell r="L5392">
            <v>0</v>
          </cell>
          <cell r="M5392">
            <v>0</v>
          </cell>
          <cell r="N5392">
            <v>0</v>
          </cell>
          <cell r="O5392">
            <v>0</v>
          </cell>
          <cell r="P5392">
            <v>0</v>
          </cell>
          <cell r="Q5392">
            <v>0</v>
          </cell>
        </row>
        <row r="5393">
          <cell r="C5393">
            <v>0</v>
          </cell>
          <cell r="D5393">
            <v>0</v>
          </cell>
          <cell r="E5393">
            <v>0</v>
          </cell>
          <cell r="F5393">
            <v>0</v>
          </cell>
          <cell r="G5393">
            <v>0</v>
          </cell>
          <cell r="H5393" t="str">
            <v>Nombre:</v>
          </cell>
          <cell r="I5393">
            <v>0</v>
          </cell>
          <cell r="J5393">
            <v>0</v>
          </cell>
          <cell r="K5393">
            <v>0</v>
          </cell>
          <cell r="L5393">
            <v>0</v>
          </cell>
          <cell r="M5393">
            <v>0</v>
          </cell>
          <cell r="N5393">
            <v>0</v>
          </cell>
          <cell r="O5393">
            <v>0</v>
          </cell>
          <cell r="P5393">
            <v>0</v>
          </cell>
          <cell r="Q5393">
            <v>0</v>
          </cell>
        </row>
        <row r="5394">
          <cell r="C5394">
            <v>0</v>
          </cell>
          <cell r="D5394">
            <v>0</v>
          </cell>
          <cell r="E5394">
            <v>0</v>
          </cell>
          <cell r="F5394">
            <v>0</v>
          </cell>
          <cell r="G5394">
            <v>0</v>
          </cell>
          <cell r="H5394" t="str">
            <v>Representante Legal del Interventor o su Apoderado</v>
          </cell>
          <cell r="I5394">
            <v>0</v>
          </cell>
          <cell r="J5394">
            <v>0</v>
          </cell>
          <cell r="K5394">
            <v>0</v>
          </cell>
          <cell r="L5394">
            <v>0</v>
          </cell>
          <cell r="M5394">
            <v>0</v>
          </cell>
          <cell r="N5394">
            <v>0</v>
          </cell>
          <cell r="O5394">
            <v>0</v>
          </cell>
          <cell r="P5394">
            <v>0</v>
          </cell>
          <cell r="Q5394">
            <v>0</v>
          </cell>
        </row>
        <row r="5395">
          <cell r="C5395">
            <v>0</v>
          </cell>
          <cell r="D5395">
            <v>0</v>
          </cell>
          <cell r="E5395">
            <v>0</v>
          </cell>
          <cell r="F5395">
            <v>0</v>
          </cell>
          <cell r="G5395">
            <v>0</v>
          </cell>
          <cell r="H5395" t="str">
            <v>Matricula No. :</v>
          </cell>
          <cell r="I5395">
            <v>0</v>
          </cell>
          <cell r="J5395">
            <v>0</v>
          </cell>
          <cell r="K5395">
            <v>0</v>
          </cell>
          <cell r="L5395">
            <v>0</v>
          </cell>
          <cell r="M5395">
            <v>0</v>
          </cell>
          <cell r="N5395">
            <v>0</v>
          </cell>
          <cell r="O5395">
            <v>0</v>
          </cell>
          <cell r="P5395">
            <v>0</v>
          </cell>
          <cell r="Q5395">
            <v>0</v>
          </cell>
        </row>
        <row r="5396">
          <cell r="C5396">
            <v>0</v>
          </cell>
          <cell r="D5396">
            <v>0</v>
          </cell>
          <cell r="E5396">
            <v>0</v>
          </cell>
          <cell r="F5396">
            <v>0</v>
          </cell>
          <cell r="G5396">
            <v>0</v>
          </cell>
          <cell r="H5396">
            <v>0</v>
          </cell>
          <cell r="I5396">
            <v>0</v>
          </cell>
          <cell r="J5396">
            <v>0</v>
          </cell>
          <cell r="K5396">
            <v>0</v>
          </cell>
          <cell r="L5396">
            <v>0</v>
          </cell>
          <cell r="M5396">
            <v>0</v>
          </cell>
          <cell r="N5396">
            <v>0</v>
          </cell>
          <cell r="O5396">
            <v>0</v>
          </cell>
          <cell r="P5396">
            <v>0</v>
          </cell>
          <cell r="Q5396">
            <v>0</v>
          </cell>
        </row>
        <row r="5397">
          <cell r="C5397">
            <v>0</v>
          </cell>
          <cell r="D5397">
            <v>0</v>
          </cell>
          <cell r="E5397">
            <v>0</v>
          </cell>
          <cell r="F5397">
            <v>0</v>
          </cell>
          <cell r="G5397">
            <v>0</v>
          </cell>
          <cell r="H5397">
            <v>0</v>
          </cell>
          <cell r="I5397">
            <v>0</v>
          </cell>
          <cell r="J5397">
            <v>0</v>
          </cell>
          <cell r="K5397">
            <v>0</v>
          </cell>
          <cell r="L5397">
            <v>0</v>
          </cell>
          <cell r="M5397">
            <v>0</v>
          </cell>
          <cell r="N5397">
            <v>0</v>
          </cell>
          <cell r="O5397">
            <v>0</v>
          </cell>
          <cell r="P5397">
            <v>0</v>
          </cell>
          <cell r="Q5397">
            <v>0</v>
          </cell>
        </row>
        <row r="5399">
          <cell r="C5399">
            <v>0</v>
          </cell>
          <cell r="D5399">
            <v>0</v>
          </cell>
          <cell r="E5399">
            <v>0</v>
          </cell>
          <cell r="F5399">
            <v>0</v>
          </cell>
          <cell r="G5399">
            <v>0</v>
          </cell>
          <cell r="H5399">
            <v>0</v>
          </cell>
          <cell r="I5399">
            <v>0</v>
          </cell>
          <cell r="J5399">
            <v>0</v>
          </cell>
          <cell r="K5399">
            <v>0</v>
          </cell>
          <cell r="L5399">
            <v>0</v>
          </cell>
          <cell r="M5399">
            <v>0</v>
          </cell>
          <cell r="N5399">
            <v>0</v>
          </cell>
          <cell r="O5399">
            <v>0</v>
          </cell>
          <cell r="P5399">
            <v>0</v>
          </cell>
          <cell r="Q5399">
            <v>0</v>
          </cell>
        </row>
        <row r="5400">
          <cell r="C5400" t="str">
            <v>Formulario 1 - Propuesta económica  - Documento tipo de selección abreviada de menor cuantía - versión 2</v>
          </cell>
          <cell r="D5400">
            <v>0</v>
          </cell>
          <cell r="E5400">
            <v>0</v>
          </cell>
          <cell r="F5400">
            <v>0</v>
          </cell>
          <cell r="G5400">
            <v>0</v>
          </cell>
          <cell r="H5400">
            <v>0</v>
          </cell>
          <cell r="I5400">
            <v>0</v>
          </cell>
          <cell r="J5400">
            <v>0</v>
          </cell>
          <cell r="K5400">
            <v>0</v>
          </cell>
          <cell r="L5400">
            <v>0</v>
          </cell>
          <cell r="M5400">
            <v>0</v>
          </cell>
          <cell r="N5400">
            <v>0</v>
          </cell>
          <cell r="O5400">
            <v>0</v>
          </cell>
          <cell r="P5400">
            <v>0</v>
          </cell>
          <cell r="Q5400">
            <v>0</v>
          </cell>
        </row>
        <row r="5401">
          <cell r="C5401" t="str">
            <v>Código</v>
          </cell>
          <cell r="D5401" t="str">
            <v>CCE-EICP-FM-25</v>
          </cell>
          <cell r="E5401" t="str">
            <v>Versión</v>
          </cell>
          <cell r="F5401">
            <v>2</v>
          </cell>
          <cell r="G5401">
            <v>0</v>
          </cell>
          <cell r="H5401">
            <v>0</v>
          </cell>
          <cell r="I5401">
            <v>0</v>
          </cell>
          <cell r="J5401">
            <v>0</v>
          </cell>
          <cell r="K5401">
            <v>0</v>
          </cell>
          <cell r="L5401">
            <v>0</v>
          </cell>
          <cell r="M5401">
            <v>0</v>
          </cell>
          <cell r="N5401">
            <v>0</v>
          </cell>
          <cell r="O5401">
            <v>0</v>
          </cell>
          <cell r="P5401">
            <v>0</v>
          </cell>
          <cell r="Q5401">
            <v>0</v>
          </cell>
        </row>
        <row r="5402">
          <cell r="C5402">
            <v>0</v>
          </cell>
          <cell r="D5402">
            <v>0</v>
          </cell>
          <cell r="E5402">
            <v>0</v>
          </cell>
          <cell r="F5402">
            <v>0</v>
          </cell>
          <cell r="G5402">
            <v>0</v>
          </cell>
          <cell r="H5402">
            <v>0</v>
          </cell>
          <cell r="I5402">
            <v>0</v>
          </cell>
          <cell r="J5402">
            <v>0</v>
          </cell>
          <cell r="K5402">
            <v>0</v>
          </cell>
          <cell r="L5402">
            <v>0</v>
          </cell>
          <cell r="M5402">
            <v>0</v>
          </cell>
          <cell r="N5402">
            <v>0</v>
          </cell>
          <cell r="O5402">
            <v>0</v>
          </cell>
          <cell r="P5402">
            <v>0</v>
          </cell>
          <cell r="Q5402">
            <v>0</v>
          </cell>
        </row>
        <row r="5403">
          <cell r="C5403" t="str">
            <v>[La entidad podrá utilizar este formato para la presentación de los análisis de precios unitarios el contratista en la oportunidad prevista en el numeral 8.1. del Documento Base]</v>
          </cell>
          <cell r="D5403">
            <v>0</v>
          </cell>
          <cell r="E5403">
            <v>0</v>
          </cell>
          <cell r="F5403">
            <v>0</v>
          </cell>
          <cell r="G5403">
            <v>0</v>
          </cell>
          <cell r="H5403">
            <v>0</v>
          </cell>
          <cell r="I5403">
            <v>0</v>
          </cell>
          <cell r="J5403">
            <v>0</v>
          </cell>
          <cell r="K5403">
            <v>0</v>
          </cell>
          <cell r="L5403">
            <v>0</v>
          </cell>
          <cell r="M5403">
            <v>0</v>
          </cell>
          <cell r="N5403">
            <v>0</v>
          </cell>
          <cell r="O5403">
            <v>0</v>
          </cell>
          <cell r="P5403">
            <v>0</v>
          </cell>
          <cell r="Q5403">
            <v>0</v>
          </cell>
        </row>
        <row r="5404">
          <cell r="C5404">
            <v>0</v>
          </cell>
          <cell r="D5404">
            <v>0</v>
          </cell>
          <cell r="E5404">
            <v>0</v>
          </cell>
          <cell r="F5404">
            <v>0</v>
          </cell>
          <cell r="G5404">
            <v>0</v>
          </cell>
          <cell r="H5404">
            <v>0</v>
          </cell>
          <cell r="I5404">
            <v>0</v>
          </cell>
          <cell r="J5404">
            <v>0</v>
          </cell>
          <cell r="K5404">
            <v>0</v>
          </cell>
          <cell r="L5404">
            <v>0</v>
          </cell>
          <cell r="M5404">
            <v>0</v>
          </cell>
          <cell r="N5404">
            <v>0</v>
          </cell>
          <cell r="O5404">
            <v>0</v>
          </cell>
          <cell r="P5404">
            <v>0</v>
          </cell>
          <cell r="Q5404">
            <v>0</v>
          </cell>
        </row>
        <row r="5405">
          <cell r="C5405">
            <v>0</v>
          </cell>
          <cell r="D5405">
            <v>0</v>
          </cell>
          <cell r="E5405">
            <v>0</v>
          </cell>
          <cell r="F5405">
            <v>0</v>
          </cell>
          <cell r="G5405">
            <v>0</v>
          </cell>
          <cell r="H5405">
            <v>0</v>
          </cell>
          <cell r="I5405">
            <v>0</v>
          </cell>
          <cell r="J5405">
            <v>0</v>
          </cell>
          <cell r="K5405">
            <v>0</v>
          </cell>
          <cell r="L5405">
            <v>0</v>
          </cell>
          <cell r="M5405">
            <v>0</v>
          </cell>
          <cell r="N5405">
            <v>0</v>
          </cell>
          <cell r="O5405">
            <v>0</v>
          </cell>
          <cell r="P5405">
            <v>0</v>
          </cell>
          <cell r="Q5405">
            <v>0</v>
          </cell>
        </row>
        <row r="5406">
          <cell r="C5406">
            <v>0</v>
          </cell>
          <cell r="D5406" t="str">
            <v>MUNICIPIO DE CONCORDIA, ANTIOQUIA</v>
          </cell>
          <cell r="E5406">
            <v>0</v>
          </cell>
          <cell r="F5406">
            <v>0</v>
          </cell>
          <cell r="G5406">
            <v>0</v>
          </cell>
          <cell r="H5406">
            <v>0</v>
          </cell>
          <cell r="I5406">
            <v>0</v>
          </cell>
          <cell r="J5406">
            <v>0</v>
          </cell>
          <cell r="K5406">
            <v>0</v>
          </cell>
          <cell r="L5406">
            <v>0</v>
          </cell>
          <cell r="M5406">
            <v>0</v>
          </cell>
          <cell r="N5406">
            <v>0</v>
          </cell>
          <cell r="O5406">
            <v>0</v>
          </cell>
          <cell r="P5406">
            <v>0</v>
          </cell>
          <cell r="Q5406">
            <v>0</v>
          </cell>
        </row>
        <row r="5407">
          <cell r="C5407">
            <v>0</v>
          </cell>
          <cell r="D5407">
            <v>0</v>
          </cell>
          <cell r="E5407">
            <v>0</v>
          </cell>
          <cell r="F5407">
            <v>0</v>
          </cell>
          <cell r="G5407">
            <v>0</v>
          </cell>
          <cell r="H5407">
            <v>0</v>
          </cell>
          <cell r="I5407">
            <v>0</v>
          </cell>
          <cell r="J5407">
            <v>0</v>
          </cell>
          <cell r="K5407">
            <v>0</v>
          </cell>
          <cell r="L5407" t="str">
            <v>VERSIÓN</v>
          </cell>
          <cell r="M5407">
            <v>0</v>
          </cell>
          <cell r="N5407">
            <v>0</v>
          </cell>
          <cell r="O5407">
            <v>0</v>
          </cell>
          <cell r="P5407">
            <v>0</v>
          </cell>
          <cell r="Q5407">
            <v>0</v>
          </cell>
        </row>
        <row r="5408">
          <cell r="C5408">
            <v>0</v>
          </cell>
          <cell r="D5408" t="str">
            <v xml:space="preserve">[NÚMERO DEL PROCESO] </v>
          </cell>
          <cell r="E5408">
            <v>0</v>
          </cell>
          <cell r="F5408">
            <v>0</v>
          </cell>
          <cell r="G5408">
            <v>0</v>
          </cell>
          <cell r="H5408">
            <v>0</v>
          </cell>
          <cell r="I5408">
            <v>0</v>
          </cell>
          <cell r="J5408">
            <v>0</v>
          </cell>
          <cell r="K5408">
            <v>0</v>
          </cell>
          <cell r="L5408">
            <v>0</v>
          </cell>
          <cell r="M5408">
            <v>0</v>
          </cell>
          <cell r="N5408">
            <v>0</v>
          </cell>
          <cell r="O5408">
            <v>0</v>
          </cell>
          <cell r="P5408">
            <v>0</v>
          </cell>
          <cell r="Q5408">
            <v>0</v>
          </cell>
        </row>
        <row r="5409">
          <cell r="C5409">
            <v>0</v>
          </cell>
          <cell r="D5409">
            <v>0</v>
          </cell>
          <cell r="E5409">
            <v>0</v>
          </cell>
          <cell r="F5409">
            <v>0</v>
          </cell>
          <cell r="G5409">
            <v>0</v>
          </cell>
          <cell r="H5409">
            <v>0</v>
          </cell>
          <cell r="I5409">
            <v>0</v>
          </cell>
          <cell r="J5409">
            <v>0</v>
          </cell>
          <cell r="K5409">
            <v>0</v>
          </cell>
          <cell r="L5409" t="str">
            <v>PÁGINA</v>
          </cell>
          <cell r="M5409">
            <v>1</v>
          </cell>
          <cell r="N5409" t="str">
            <v>DE</v>
          </cell>
          <cell r="O5409">
            <v>1</v>
          </cell>
          <cell r="P5409">
            <v>0</v>
          </cell>
          <cell r="Q5409">
            <v>0</v>
          </cell>
        </row>
        <row r="5410">
          <cell r="C5410">
            <v>0</v>
          </cell>
          <cell r="D5410" t="str">
            <v xml:space="preserve">ANALISIS DE PRECIOS UNITARIOS </v>
          </cell>
          <cell r="E5410">
            <v>0</v>
          </cell>
          <cell r="F5410">
            <v>0</v>
          </cell>
          <cell r="G5410">
            <v>0</v>
          </cell>
          <cell r="H5410">
            <v>0</v>
          </cell>
          <cell r="I5410">
            <v>0</v>
          </cell>
          <cell r="J5410">
            <v>0</v>
          </cell>
          <cell r="K5410">
            <v>0</v>
          </cell>
          <cell r="L5410">
            <v>0</v>
          </cell>
          <cell r="M5410">
            <v>0</v>
          </cell>
          <cell r="N5410">
            <v>0</v>
          </cell>
          <cell r="O5410">
            <v>0</v>
          </cell>
          <cell r="P5410">
            <v>0</v>
          </cell>
          <cell r="Q5410">
            <v>0</v>
          </cell>
        </row>
        <row r="5411">
          <cell r="C5411">
            <v>0</v>
          </cell>
          <cell r="D5411">
            <v>0</v>
          </cell>
          <cell r="E5411">
            <v>0</v>
          </cell>
          <cell r="F5411">
            <v>0</v>
          </cell>
          <cell r="G5411">
            <v>0</v>
          </cell>
          <cell r="H5411">
            <v>0</v>
          </cell>
          <cell r="I5411">
            <v>0</v>
          </cell>
          <cell r="J5411">
            <v>0</v>
          </cell>
          <cell r="K5411">
            <v>0</v>
          </cell>
          <cell r="L5411">
            <v>0</v>
          </cell>
          <cell r="M5411">
            <v>0</v>
          </cell>
          <cell r="N5411">
            <v>0</v>
          </cell>
          <cell r="O5411">
            <v>0</v>
          </cell>
          <cell r="P5411">
            <v>0</v>
          </cell>
          <cell r="Q5411">
            <v>0</v>
          </cell>
        </row>
        <row r="5412">
          <cell r="C5412">
            <v>0</v>
          </cell>
          <cell r="D5412">
            <v>0</v>
          </cell>
          <cell r="E5412">
            <v>0</v>
          </cell>
          <cell r="F5412">
            <v>0</v>
          </cell>
          <cell r="G5412">
            <v>0</v>
          </cell>
          <cell r="H5412">
            <v>0</v>
          </cell>
          <cell r="I5412">
            <v>0</v>
          </cell>
          <cell r="J5412">
            <v>0</v>
          </cell>
          <cell r="K5412">
            <v>0</v>
          </cell>
          <cell r="L5412" t="str">
            <v>FECHA</v>
          </cell>
          <cell r="M5412" t="str">
            <v>DD</v>
          </cell>
          <cell r="N5412" t="str">
            <v>MM</v>
          </cell>
          <cell r="O5412" t="str">
            <v>AA</v>
          </cell>
          <cell r="P5412">
            <v>0</v>
          </cell>
          <cell r="Q5412">
            <v>0</v>
          </cell>
        </row>
        <row r="5413">
          <cell r="C5413">
            <v>0</v>
          </cell>
          <cell r="D5413">
            <v>0</v>
          </cell>
          <cell r="E5413">
            <v>0</v>
          </cell>
          <cell r="F5413">
            <v>0</v>
          </cell>
          <cell r="G5413">
            <v>0</v>
          </cell>
          <cell r="H5413">
            <v>0</v>
          </cell>
          <cell r="I5413">
            <v>0</v>
          </cell>
          <cell r="J5413">
            <v>0</v>
          </cell>
          <cell r="K5413">
            <v>0</v>
          </cell>
          <cell r="L5413">
            <v>0</v>
          </cell>
          <cell r="M5413">
            <v>8</v>
          </cell>
          <cell r="N5413">
            <v>5</v>
          </cell>
          <cell r="O5413">
            <v>2023</v>
          </cell>
          <cell r="P5413">
            <v>0</v>
          </cell>
          <cell r="Q5413">
            <v>0</v>
          </cell>
        </row>
        <row r="5414">
          <cell r="C5414" t="str">
            <v>ITEMS DE LA PROPUESTA ECONÓMICA</v>
          </cell>
          <cell r="D5414">
            <v>0</v>
          </cell>
          <cell r="E5414">
            <v>0</v>
          </cell>
          <cell r="F5414">
            <v>0</v>
          </cell>
          <cell r="G5414">
            <v>0</v>
          </cell>
          <cell r="H5414">
            <v>0</v>
          </cell>
          <cell r="I5414" t="str">
            <v>ITEMS NO PREVISTOS</v>
          </cell>
          <cell r="J5414">
            <v>0</v>
          </cell>
          <cell r="K5414">
            <v>0</v>
          </cell>
          <cell r="L5414">
            <v>0</v>
          </cell>
          <cell r="M5414">
            <v>0</v>
          </cell>
          <cell r="N5414">
            <v>0</v>
          </cell>
          <cell r="O5414">
            <v>0</v>
          </cell>
          <cell r="P5414">
            <v>0</v>
          </cell>
          <cell r="Q5414">
            <v>0</v>
          </cell>
        </row>
        <row r="5415">
          <cell r="C5415">
            <v>0</v>
          </cell>
          <cell r="D5415">
            <v>0</v>
          </cell>
          <cell r="E5415">
            <v>0</v>
          </cell>
          <cell r="F5415">
            <v>0</v>
          </cell>
          <cell r="G5415">
            <v>0</v>
          </cell>
          <cell r="H5415">
            <v>0</v>
          </cell>
          <cell r="I5415">
            <v>0</v>
          </cell>
          <cell r="J5415">
            <v>0</v>
          </cell>
          <cell r="K5415">
            <v>0</v>
          </cell>
          <cell r="L5415">
            <v>0</v>
          </cell>
          <cell r="M5415">
            <v>0</v>
          </cell>
          <cell r="N5415">
            <v>0</v>
          </cell>
          <cell r="O5415">
            <v>0</v>
          </cell>
          <cell r="P5415">
            <v>0</v>
          </cell>
          <cell r="Q5415">
            <v>0</v>
          </cell>
        </row>
        <row r="5416">
          <cell r="C5416">
            <v>0</v>
          </cell>
          <cell r="D5416">
            <v>0</v>
          </cell>
          <cell r="E5416">
            <v>0</v>
          </cell>
          <cell r="F5416">
            <v>0</v>
          </cell>
          <cell r="G5416">
            <v>0</v>
          </cell>
          <cell r="H5416">
            <v>0</v>
          </cell>
          <cell r="I5416">
            <v>0</v>
          </cell>
          <cell r="J5416">
            <v>0</v>
          </cell>
          <cell r="K5416">
            <v>0</v>
          </cell>
          <cell r="L5416">
            <v>0</v>
          </cell>
          <cell r="M5416">
            <v>0</v>
          </cell>
          <cell r="N5416">
            <v>0</v>
          </cell>
          <cell r="O5416">
            <v>0</v>
          </cell>
          <cell r="P5416">
            <v>0</v>
          </cell>
          <cell r="Q5416">
            <v>0</v>
          </cell>
        </row>
        <row r="5417">
          <cell r="C5417">
            <v>0</v>
          </cell>
          <cell r="D5417">
            <v>0</v>
          </cell>
          <cell r="E5417">
            <v>0</v>
          </cell>
          <cell r="F5417">
            <v>0</v>
          </cell>
          <cell r="G5417">
            <v>0</v>
          </cell>
          <cell r="H5417">
            <v>0</v>
          </cell>
          <cell r="I5417">
            <v>0</v>
          </cell>
          <cell r="J5417">
            <v>0</v>
          </cell>
          <cell r="K5417">
            <v>0</v>
          </cell>
          <cell r="L5417">
            <v>0</v>
          </cell>
          <cell r="M5417">
            <v>0</v>
          </cell>
          <cell r="N5417">
            <v>0</v>
          </cell>
          <cell r="O5417">
            <v>0</v>
          </cell>
          <cell r="P5417">
            <v>0</v>
          </cell>
          <cell r="Q5417">
            <v>0</v>
          </cell>
        </row>
        <row r="5418">
          <cell r="C5418" t="str">
            <v>DATOS ESPECÍFICOS</v>
          </cell>
          <cell r="D5418">
            <v>0</v>
          </cell>
          <cell r="E5418">
            <v>0</v>
          </cell>
          <cell r="F5418">
            <v>0</v>
          </cell>
          <cell r="G5418">
            <v>0</v>
          </cell>
          <cell r="H5418">
            <v>0</v>
          </cell>
          <cell r="I5418">
            <v>0</v>
          </cell>
          <cell r="J5418">
            <v>0</v>
          </cell>
          <cell r="K5418">
            <v>0</v>
          </cell>
          <cell r="L5418">
            <v>0</v>
          </cell>
          <cell r="M5418">
            <v>0</v>
          </cell>
          <cell r="N5418">
            <v>0</v>
          </cell>
          <cell r="O5418">
            <v>0</v>
          </cell>
          <cell r="P5418">
            <v>0</v>
          </cell>
          <cell r="Q5418">
            <v>0</v>
          </cell>
        </row>
        <row r="5419">
          <cell r="C5419">
            <v>0</v>
          </cell>
          <cell r="D5419">
            <v>0</v>
          </cell>
          <cell r="E5419">
            <v>0</v>
          </cell>
          <cell r="F5419">
            <v>0</v>
          </cell>
          <cell r="G5419">
            <v>0</v>
          </cell>
          <cell r="H5419">
            <v>0</v>
          </cell>
          <cell r="I5419">
            <v>0</v>
          </cell>
          <cell r="J5419">
            <v>0</v>
          </cell>
          <cell r="K5419">
            <v>0</v>
          </cell>
          <cell r="L5419">
            <v>0</v>
          </cell>
          <cell r="M5419">
            <v>0</v>
          </cell>
          <cell r="N5419">
            <v>0</v>
          </cell>
          <cell r="O5419">
            <v>0</v>
          </cell>
          <cell r="P5419">
            <v>0</v>
          </cell>
          <cell r="Q5419">
            <v>0</v>
          </cell>
        </row>
        <row r="5420">
          <cell r="C5420" t="str">
            <v>ITEM</v>
          </cell>
          <cell r="D5420" t="str">
            <v>DESCRIPCIÓN</v>
          </cell>
          <cell r="E5420">
            <v>0</v>
          </cell>
          <cell r="F5420">
            <v>0</v>
          </cell>
          <cell r="G5420">
            <v>0</v>
          </cell>
          <cell r="H5420">
            <v>0</v>
          </cell>
          <cell r="I5420">
            <v>0</v>
          </cell>
          <cell r="J5420">
            <v>0</v>
          </cell>
          <cell r="K5420">
            <v>0</v>
          </cell>
          <cell r="L5420">
            <v>0</v>
          </cell>
          <cell r="M5420" t="str">
            <v>UNIDAD</v>
          </cell>
          <cell r="N5420">
            <v>0</v>
          </cell>
          <cell r="O5420" t="str">
            <v>CANTIDAD</v>
          </cell>
          <cell r="P5420">
            <v>0</v>
          </cell>
          <cell r="Q5420">
            <v>0</v>
          </cell>
        </row>
        <row r="5421">
          <cell r="C5421" t="str">
            <v>5.14.2</v>
          </cell>
          <cell r="D5421" t="str">
            <v xml:space="preserve">S.T.I de materiales para salida eléctrica de toma doble con polo a tierra , certificación RETIE. Incluye toma, la tapa, cajas 12X12X5 con tapa, ducto EMT, conectores de conexión y empalme, adaptadores terminales, curvas, tornillos, conductores de cobre 3+No12 AWG-CU-THHN/THWN-90ºC, obra civil, y demás accesorios y elementos para su correcta instalación y funcionamiento.(Salida promedio de 3 m). </v>
          </cell>
          <cell r="E5421">
            <v>0</v>
          </cell>
          <cell r="F5421">
            <v>0</v>
          </cell>
          <cell r="G5421">
            <v>0</v>
          </cell>
          <cell r="H5421">
            <v>0</v>
          </cell>
          <cell r="I5421">
            <v>0</v>
          </cell>
          <cell r="J5421">
            <v>0</v>
          </cell>
          <cell r="K5421">
            <v>0</v>
          </cell>
          <cell r="L5421">
            <v>0</v>
          </cell>
          <cell r="M5421" t="str">
            <v>u</v>
          </cell>
          <cell r="N5421">
            <v>0</v>
          </cell>
          <cell r="O5421">
            <v>8</v>
          </cell>
          <cell r="P5421">
            <v>0</v>
          </cell>
          <cell r="Q5421">
            <v>0</v>
          </cell>
          <cell r="R5421">
            <v>155921</v>
          </cell>
          <cell r="S5421">
            <v>201029</v>
          </cell>
          <cell r="T5421">
            <v>1.9300000000000001E-2</v>
          </cell>
          <cell r="U5421">
            <v>0.72570000000000001</v>
          </cell>
          <cell r="V5421">
            <v>0</v>
          </cell>
          <cell r="W5421">
            <v>0.255</v>
          </cell>
        </row>
        <row r="5422">
          <cell r="C5422" t="str">
            <v>I. EQUIPO</v>
          </cell>
          <cell r="D5422">
            <v>0</v>
          </cell>
          <cell r="E5422">
            <v>0</v>
          </cell>
          <cell r="F5422">
            <v>0</v>
          </cell>
          <cell r="G5422">
            <v>0</v>
          </cell>
          <cell r="H5422">
            <v>0</v>
          </cell>
          <cell r="I5422">
            <v>0</v>
          </cell>
          <cell r="J5422">
            <v>0</v>
          </cell>
          <cell r="K5422">
            <v>0</v>
          </cell>
          <cell r="L5422">
            <v>0</v>
          </cell>
          <cell r="M5422">
            <v>0</v>
          </cell>
          <cell r="N5422">
            <v>0</v>
          </cell>
          <cell r="O5422">
            <v>0</v>
          </cell>
          <cell r="P5422">
            <v>0</v>
          </cell>
          <cell r="Q5422">
            <v>0</v>
          </cell>
        </row>
        <row r="5423">
          <cell r="C5423">
            <v>0</v>
          </cell>
          <cell r="D5423">
            <v>0</v>
          </cell>
          <cell r="E5423">
            <v>0</v>
          </cell>
          <cell r="F5423">
            <v>0</v>
          </cell>
          <cell r="G5423">
            <v>0</v>
          </cell>
          <cell r="H5423">
            <v>0</v>
          </cell>
          <cell r="I5423">
            <v>0</v>
          </cell>
          <cell r="J5423">
            <v>0</v>
          </cell>
          <cell r="K5423">
            <v>0</v>
          </cell>
          <cell r="L5423">
            <v>0</v>
          </cell>
          <cell r="M5423">
            <v>0</v>
          </cell>
          <cell r="N5423">
            <v>0</v>
          </cell>
          <cell r="O5423">
            <v>0</v>
          </cell>
          <cell r="P5423">
            <v>0</v>
          </cell>
          <cell r="Q5423">
            <v>0</v>
          </cell>
        </row>
        <row r="5424">
          <cell r="C5424" t="str">
            <v>DESCRIPCIÓN</v>
          </cell>
          <cell r="D5424">
            <v>0</v>
          </cell>
          <cell r="E5424">
            <v>0</v>
          </cell>
          <cell r="F5424">
            <v>0</v>
          </cell>
          <cell r="G5424">
            <v>0</v>
          </cell>
          <cell r="H5424" t="str">
            <v>MARCA</v>
          </cell>
          <cell r="I5424">
            <v>0</v>
          </cell>
          <cell r="J5424" t="str">
            <v>TIPO</v>
          </cell>
          <cell r="K5424">
            <v>0</v>
          </cell>
          <cell r="L5424" t="str">
            <v>TARIFA/HORA</v>
          </cell>
          <cell r="M5424" t="str">
            <v>RENDIMIENTO</v>
          </cell>
          <cell r="N5424">
            <v>0</v>
          </cell>
          <cell r="O5424" t="str">
            <v>Vr. UNITARIO</v>
          </cell>
          <cell r="P5424">
            <v>0</v>
          </cell>
          <cell r="Q5424">
            <v>0</v>
          </cell>
        </row>
        <row r="5425">
          <cell r="C5425" t="str">
            <v>Sección completa de andamio (1.2m-1.5m) x 1.5 m. (+ 4 ruedas) Incluye transporte.</v>
          </cell>
          <cell r="D5425">
            <v>0</v>
          </cell>
          <cell r="E5425">
            <v>0</v>
          </cell>
          <cell r="F5425">
            <v>0</v>
          </cell>
          <cell r="G5425">
            <v>0</v>
          </cell>
          <cell r="H5425">
            <v>0</v>
          </cell>
          <cell r="I5425">
            <v>0</v>
          </cell>
          <cell r="J5425" t="str">
            <v>Dia</v>
          </cell>
          <cell r="K5425">
            <v>0</v>
          </cell>
          <cell r="L5425">
            <v>2565</v>
          </cell>
          <cell r="M5425">
            <v>4</v>
          </cell>
          <cell r="N5425">
            <v>0</v>
          </cell>
          <cell r="O5425">
            <v>641</v>
          </cell>
          <cell r="P5425">
            <v>0</v>
          </cell>
          <cell r="Q5425">
            <v>0</v>
          </cell>
          <cell r="R5425">
            <v>2</v>
          </cell>
          <cell r="T5425" t="str">
            <v>Sección completa de andamio (1.2m-1.5m) x 1.5 m. (+ 4 ruedas) Incluye transporte.</v>
          </cell>
        </row>
        <row r="5426">
          <cell r="C5426" t="str">
            <v>Can zunchado en madera común de 5,0cmx20cmx3,0m (alquiler). Incluye transporte.</v>
          </cell>
          <cell r="D5426">
            <v>0</v>
          </cell>
          <cell r="E5426">
            <v>0</v>
          </cell>
          <cell r="F5426">
            <v>0</v>
          </cell>
          <cell r="G5426">
            <v>0</v>
          </cell>
          <cell r="H5426">
            <v>0</v>
          </cell>
          <cell r="I5426">
            <v>0</v>
          </cell>
          <cell r="J5426" t="str">
            <v>Dia</v>
          </cell>
          <cell r="K5426">
            <v>0</v>
          </cell>
          <cell r="L5426">
            <v>1500</v>
          </cell>
          <cell r="M5426">
            <v>4</v>
          </cell>
          <cell r="N5426">
            <v>0</v>
          </cell>
          <cell r="O5426">
            <v>375</v>
          </cell>
          <cell r="P5426">
            <v>0</v>
          </cell>
          <cell r="Q5426">
            <v>0</v>
          </cell>
          <cell r="R5426">
            <v>2</v>
          </cell>
          <cell r="T5426" t="str">
            <v>Can zunchado en madera común de 5,0cmx20cmx3,0m (alquiler). Incluye transporte.</v>
          </cell>
        </row>
        <row r="5427">
          <cell r="C5427">
            <v>0</v>
          </cell>
          <cell r="D5427">
            <v>0</v>
          </cell>
          <cell r="E5427">
            <v>0</v>
          </cell>
          <cell r="F5427">
            <v>0</v>
          </cell>
          <cell r="G5427">
            <v>0</v>
          </cell>
          <cell r="H5427">
            <v>0</v>
          </cell>
          <cell r="I5427">
            <v>0</v>
          </cell>
          <cell r="J5427" t="str">
            <v/>
          </cell>
          <cell r="K5427">
            <v>0</v>
          </cell>
          <cell r="L5427" t="str">
            <v/>
          </cell>
          <cell r="M5427">
            <v>0</v>
          </cell>
          <cell r="N5427">
            <v>0</v>
          </cell>
          <cell r="O5427">
            <v>0</v>
          </cell>
          <cell r="P5427">
            <v>0</v>
          </cell>
          <cell r="Q5427">
            <v>0</v>
          </cell>
          <cell r="R5427">
            <v>0</v>
          </cell>
          <cell r="T5427">
            <v>0</v>
          </cell>
        </row>
        <row r="5428">
          <cell r="C5428" t="str">
            <v>Herramienta Menor (Como % de Mano de Obra)</v>
          </cell>
          <cell r="D5428">
            <v>0</v>
          </cell>
          <cell r="E5428">
            <v>0</v>
          </cell>
          <cell r="F5428">
            <v>0</v>
          </cell>
          <cell r="G5428">
            <v>0</v>
          </cell>
          <cell r="H5428">
            <v>0</v>
          </cell>
          <cell r="I5428">
            <v>0</v>
          </cell>
          <cell r="J5428" t="str">
            <v>Dia</v>
          </cell>
          <cell r="K5428">
            <v>0</v>
          </cell>
          <cell r="L5428">
            <v>39763</v>
          </cell>
          <cell r="M5428">
            <v>0.05</v>
          </cell>
          <cell r="N5428">
            <v>0</v>
          </cell>
          <cell r="O5428">
            <v>1988</v>
          </cell>
          <cell r="P5428">
            <v>0</v>
          </cell>
          <cell r="Q5428">
            <v>0</v>
          </cell>
          <cell r="R5428">
            <v>15904</v>
          </cell>
          <cell r="T5428" t="str">
            <v>Herramienta Menor (Como % de Mano de Obra)</v>
          </cell>
        </row>
        <row r="5429">
          <cell r="C5429">
            <v>0</v>
          </cell>
          <cell r="D5429">
            <v>0</v>
          </cell>
          <cell r="E5429">
            <v>0</v>
          </cell>
          <cell r="F5429">
            <v>0</v>
          </cell>
          <cell r="G5429">
            <v>0</v>
          </cell>
          <cell r="H5429">
            <v>0</v>
          </cell>
          <cell r="I5429">
            <v>0</v>
          </cell>
          <cell r="J5429">
            <v>0</v>
          </cell>
          <cell r="K5429">
            <v>0</v>
          </cell>
          <cell r="L5429">
            <v>1.9300000000000001E-2</v>
          </cell>
          <cell r="M5429" t="str">
            <v>SUBTOTAL $</v>
          </cell>
          <cell r="N5429">
            <v>0</v>
          </cell>
          <cell r="O5429">
            <v>3004</v>
          </cell>
          <cell r="P5429">
            <v>0</v>
          </cell>
          <cell r="Q5429">
            <v>0</v>
          </cell>
          <cell r="T5429">
            <v>0</v>
          </cell>
        </row>
        <row r="5430">
          <cell r="C5430" t="str">
            <v>II. MATERIALES</v>
          </cell>
          <cell r="D5430">
            <v>0</v>
          </cell>
          <cell r="E5430">
            <v>0</v>
          </cell>
          <cell r="F5430">
            <v>0</v>
          </cell>
          <cell r="G5430">
            <v>0</v>
          </cell>
          <cell r="H5430">
            <v>0</v>
          </cell>
          <cell r="I5430">
            <v>0</v>
          </cell>
          <cell r="J5430">
            <v>0</v>
          </cell>
          <cell r="K5430">
            <v>0</v>
          </cell>
          <cell r="L5430">
            <v>0</v>
          </cell>
          <cell r="M5430">
            <v>0</v>
          </cell>
          <cell r="N5430">
            <v>0</v>
          </cell>
          <cell r="O5430">
            <v>0</v>
          </cell>
          <cell r="P5430">
            <v>0</v>
          </cell>
          <cell r="Q5430">
            <v>0</v>
          </cell>
          <cell r="T5430">
            <v>0</v>
          </cell>
        </row>
        <row r="5431">
          <cell r="C5431">
            <v>0</v>
          </cell>
          <cell r="D5431">
            <v>0</v>
          </cell>
          <cell r="E5431">
            <v>0</v>
          </cell>
          <cell r="F5431">
            <v>0</v>
          </cell>
          <cell r="G5431">
            <v>0</v>
          </cell>
          <cell r="H5431">
            <v>0</v>
          </cell>
          <cell r="I5431">
            <v>0</v>
          </cell>
          <cell r="J5431">
            <v>0</v>
          </cell>
          <cell r="K5431">
            <v>0</v>
          </cell>
          <cell r="L5431">
            <v>0</v>
          </cell>
          <cell r="M5431">
            <v>0</v>
          </cell>
          <cell r="N5431">
            <v>0</v>
          </cell>
          <cell r="O5431">
            <v>0</v>
          </cell>
          <cell r="P5431">
            <v>0</v>
          </cell>
          <cell r="Q5431">
            <v>0</v>
          </cell>
          <cell r="T5431">
            <v>0</v>
          </cell>
        </row>
        <row r="5432">
          <cell r="C5432" t="str">
            <v>DESCRIPCIÓN</v>
          </cell>
          <cell r="D5432">
            <v>0</v>
          </cell>
          <cell r="E5432">
            <v>0</v>
          </cell>
          <cell r="F5432">
            <v>0</v>
          </cell>
          <cell r="G5432">
            <v>0</v>
          </cell>
          <cell r="H5432">
            <v>0</v>
          </cell>
          <cell r="I5432">
            <v>0</v>
          </cell>
          <cell r="J5432">
            <v>0</v>
          </cell>
          <cell r="K5432" t="str">
            <v>UNIDAD</v>
          </cell>
          <cell r="L5432" t="str">
            <v>CANTIDAD</v>
          </cell>
          <cell r="M5432" t="str">
            <v>PRECIO UNIT.</v>
          </cell>
          <cell r="N5432">
            <v>0</v>
          </cell>
          <cell r="O5432" t="str">
            <v>Vr. UNITARIO</v>
          </cell>
          <cell r="P5432">
            <v>0</v>
          </cell>
          <cell r="Q5432">
            <v>0</v>
          </cell>
          <cell r="T5432">
            <v>0</v>
          </cell>
        </row>
        <row r="5433">
          <cell r="C5433" t="str">
            <v>tubo EMT 1/2" X 3m</v>
          </cell>
          <cell r="D5433">
            <v>0</v>
          </cell>
          <cell r="E5433">
            <v>0</v>
          </cell>
          <cell r="F5433">
            <v>0</v>
          </cell>
          <cell r="G5433">
            <v>0</v>
          </cell>
          <cell r="H5433">
            <v>0</v>
          </cell>
          <cell r="I5433">
            <v>0</v>
          </cell>
          <cell r="J5433">
            <v>0</v>
          </cell>
          <cell r="K5433" t="str">
            <v>u</v>
          </cell>
          <cell r="L5433">
            <v>1.05</v>
          </cell>
          <cell r="M5433">
            <v>27390</v>
          </cell>
          <cell r="N5433">
            <v>0</v>
          </cell>
          <cell r="O5433">
            <v>28760</v>
          </cell>
          <cell r="P5433">
            <v>0</v>
          </cell>
          <cell r="Q5433">
            <v>0</v>
          </cell>
          <cell r="R5433">
            <v>8.4</v>
          </cell>
          <cell r="T5433" t="str">
            <v>tubo EMT 1/2" X 3m</v>
          </cell>
        </row>
        <row r="5434">
          <cell r="C5434" t="str">
            <v>Terminal EMT 1/2" Acero - Tub</v>
          </cell>
          <cell r="D5434">
            <v>0</v>
          </cell>
          <cell r="E5434">
            <v>0</v>
          </cell>
          <cell r="F5434">
            <v>0</v>
          </cell>
          <cell r="G5434">
            <v>0</v>
          </cell>
          <cell r="H5434">
            <v>0</v>
          </cell>
          <cell r="I5434">
            <v>0</v>
          </cell>
          <cell r="J5434">
            <v>0</v>
          </cell>
          <cell r="K5434" t="str">
            <v>u</v>
          </cell>
          <cell r="L5434">
            <v>2</v>
          </cell>
          <cell r="M5434">
            <v>2915</v>
          </cell>
          <cell r="N5434">
            <v>0</v>
          </cell>
          <cell r="O5434">
            <v>5830</v>
          </cell>
          <cell r="P5434">
            <v>0</v>
          </cell>
          <cell r="Q5434">
            <v>0</v>
          </cell>
          <cell r="R5434">
            <v>16</v>
          </cell>
          <cell r="T5434" t="str">
            <v>Terminal EMT 1/2" Acero - Tub</v>
          </cell>
        </row>
        <row r="5435">
          <cell r="C5435" t="str">
            <v>Union EMT 1/2" Acero</v>
          </cell>
          <cell r="D5435">
            <v>0</v>
          </cell>
          <cell r="E5435">
            <v>0</v>
          </cell>
          <cell r="F5435">
            <v>0</v>
          </cell>
          <cell r="G5435">
            <v>0</v>
          </cell>
          <cell r="H5435">
            <v>0</v>
          </cell>
          <cell r="I5435">
            <v>0</v>
          </cell>
          <cell r="J5435">
            <v>0</v>
          </cell>
          <cell r="K5435" t="str">
            <v>u</v>
          </cell>
          <cell r="L5435">
            <v>0.5</v>
          </cell>
          <cell r="M5435">
            <v>2682</v>
          </cell>
          <cell r="N5435">
            <v>0</v>
          </cell>
          <cell r="O5435">
            <v>1341</v>
          </cell>
          <cell r="P5435">
            <v>0</v>
          </cell>
          <cell r="Q5435">
            <v>0</v>
          </cell>
          <cell r="R5435">
            <v>4</v>
          </cell>
          <cell r="T5435" t="str">
            <v>Union EMT 1/2" Acero</v>
          </cell>
        </row>
        <row r="5436">
          <cell r="C5436" t="str">
            <v>Curva EMT 1/2"</v>
          </cell>
          <cell r="D5436">
            <v>0</v>
          </cell>
          <cell r="E5436">
            <v>0</v>
          </cell>
          <cell r="F5436">
            <v>0</v>
          </cell>
          <cell r="G5436">
            <v>0</v>
          </cell>
          <cell r="H5436">
            <v>0</v>
          </cell>
          <cell r="I5436">
            <v>0</v>
          </cell>
          <cell r="J5436">
            <v>0</v>
          </cell>
          <cell r="K5436" t="str">
            <v>u</v>
          </cell>
          <cell r="L5436">
            <v>2</v>
          </cell>
          <cell r="M5436">
            <v>3289</v>
          </cell>
          <cell r="N5436">
            <v>0</v>
          </cell>
          <cell r="O5436">
            <v>6578</v>
          </cell>
          <cell r="P5436">
            <v>0</v>
          </cell>
          <cell r="Q5436">
            <v>0</v>
          </cell>
          <cell r="R5436">
            <v>16</v>
          </cell>
          <cell r="T5436" t="str">
            <v>Curva EMT 1/2"</v>
          </cell>
        </row>
        <row r="5437">
          <cell r="C5437" t="str">
            <v>Caja 12x12x5 Tapa Universal Rall 7035 Cal. 20 Proelectricos</v>
          </cell>
          <cell r="D5437">
            <v>0</v>
          </cell>
          <cell r="E5437">
            <v>0</v>
          </cell>
          <cell r="F5437">
            <v>0</v>
          </cell>
          <cell r="G5437">
            <v>0</v>
          </cell>
          <cell r="H5437">
            <v>0</v>
          </cell>
          <cell r="I5437">
            <v>0</v>
          </cell>
          <cell r="J5437">
            <v>0</v>
          </cell>
          <cell r="K5437" t="str">
            <v>u</v>
          </cell>
          <cell r="L5437">
            <v>1</v>
          </cell>
          <cell r="M5437">
            <v>19690</v>
          </cell>
          <cell r="N5437">
            <v>0</v>
          </cell>
          <cell r="O5437">
            <v>19690</v>
          </cell>
          <cell r="P5437">
            <v>0</v>
          </cell>
          <cell r="Q5437">
            <v>0</v>
          </cell>
          <cell r="R5437">
            <v>8</v>
          </cell>
          <cell r="T5437" t="str">
            <v>Caja 12x12x5 Tapa Universal Rall 7035 Cal. 20 Proelectricos</v>
          </cell>
        </row>
        <row r="5438">
          <cell r="C5438" t="str">
            <v xml:space="preserve">Toma doble polo a tierra blanco Electric Line sin tapa
</v>
          </cell>
          <cell r="D5438">
            <v>0</v>
          </cell>
          <cell r="E5438">
            <v>0</v>
          </cell>
          <cell r="F5438">
            <v>0</v>
          </cell>
          <cell r="G5438">
            <v>0</v>
          </cell>
          <cell r="H5438">
            <v>0</v>
          </cell>
          <cell r="I5438">
            <v>0</v>
          </cell>
          <cell r="J5438">
            <v>0</v>
          </cell>
          <cell r="K5438" t="str">
            <v>u</v>
          </cell>
          <cell r="L5438">
            <v>1</v>
          </cell>
          <cell r="M5438">
            <v>6800</v>
          </cell>
          <cell r="N5438">
            <v>0</v>
          </cell>
          <cell r="O5438">
            <v>6800</v>
          </cell>
          <cell r="P5438">
            <v>0</v>
          </cell>
          <cell r="Q5438">
            <v>0</v>
          </cell>
          <cell r="R5438">
            <v>8</v>
          </cell>
          <cell r="T5438" t="str">
            <v xml:space="preserve">Toma doble polo a tierra blanco Electric Line sin tapa
</v>
          </cell>
        </row>
        <row r="5439">
          <cell r="C5439" t="str">
            <v xml:space="preserve">Cable AWG-CU-THHN/THWN-90ºC # 12 </v>
          </cell>
          <cell r="D5439">
            <v>0</v>
          </cell>
          <cell r="E5439">
            <v>0</v>
          </cell>
          <cell r="F5439">
            <v>0</v>
          </cell>
          <cell r="G5439">
            <v>0</v>
          </cell>
          <cell r="H5439">
            <v>0</v>
          </cell>
          <cell r="I5439">
            <v>0</v>
          </cell>
          <cell r="J5439">
            <v>0</v>
          </cell>
          <cell r="K5439" t="str">
            <v>m</v>
          </cell>
          <cell r="L5439">
            <v>10.08</v>
          </cell>
          <cell r="M5439">
            <v>3742</v>
          </cell>
          <cell r="N5439">
            <v>0</v>
          </cell>
          <cell r="O5439">
            <v>37719</v>
          </cell>
          <cell r="P5439">
            <v>0</v>
          </cell>
          <cell r="Q5439">
            <v>0</v>
          </cell>
          <cell r="R5439">
            <v>80.64</v>
          </cell>
          <cell r="T5439" t="str">
            <v xml:space="preserve">Cable AWG-CU-THHN/THWN-90ºC # 12 </v>
          </cell>
        </row>
        <row r="5440">
          <cell r="C5440" t="str">
            <v xml:space="preserve">Abrazadera Plastica Alas Tubo Conduit 1/2pg </v>
          </cell>
          <cell r="D5440">
            <v>0</v>
          </cell>
          <cell r="E5440">
            <v>0</v>
          </cell>
          <cell r="F5440">
            <v>0</v>
          </cell>
          <cell r="G5440">
            <v>0</v>
          </cell>
          <cell r="H5440">
            <v>0</v>
          </cell>
          <cell r="I5440">
            <v>0</v>
          </cell>
          <cell r="J5440">
            <v>0</v>
          </cell>
          <cell r="K5440" t="str">
            <v>u</v>
          </cell>
          <cell r="L5440">
            <v>2</v>
          </cell>
          <cell r="M5440">
            <v>1100</v>
          </cell>
          <cell r="N5440">
            <v>0</v>
          </cell>
          <cell r="O5440">
            <v>2200</v>
          </cell>
          <cell r="P5440">
            <v>0</v>
          </cell>
          <cell r="Q5440">
            <v>0</v>
          </cell>
          <cell r="R5440">
            <v>16</v>
          </cell>
          <cell r="T5440" t="str">
            <v xml:space="preserve">Abrazadera Plastica Alas Tubo Conduit 1/2pg </v>
          </cell>
        </row>
        <row r="5441">
          <cell r="C5441" t="str">
            <v xml:space="preserve">Conector Resorte Rojo-Amr </v>
          </cell>
          <cell r="D5441">
            <v>0</v>
          </cell>
          <cell r="E5441">
            <v>0</v>
          </cell>
          <cell r="F5441">
            <v>0</v>
          </cell>
          <cell r="G5441">
            <v>0</v>
          </cell>
          <cell r="H5441">
            <v>0</v>
          </cell>
          <cell r="I5441">
            <v>0</v>
          </cell>
          <cell r="J5441">
            <v>0</v>
          </cell>
          <cell r="K5441" t="str">
            <v>u</v>
          </cell>
          <cell r="L5441">
            <v>3</v>
          </cell>
          <cell r="M5441">
            <v>1412</v>
          </cell>
          <cell r="N5441">
            <v>0</v>
          </cell>
          <cell r="O5441">
            <v>4236</v>
          </cell>
          <cell r="P5441">
            <v>0</v>
          </cell>
          <cell r="Q5441">
            <v>0</v>
          </cell>
          <cell r="R5441">
            <v>24</v>
          </cell>
          <cell r="T5441" t="str">
            <v xml:space="preserve">Conector Resorte Rojo-Amr </v>
          </cell>
        </row>
        <row r="5442">
          <cell r="C5442">
            <v>0</v>
          </cell>
          <cell r="D5442">
            <v>0</v>
          </cell>
          <cell r="E5442">
            <v>0</v>
          </cell>
          <cell r="F5442">
            <v>0</v>
          </cell>
          <cell r="G5442">
            <v>0</v>
          </cell>
          <cell r="H5442">
            <v>0</v>
          </cell>
          <cell r="I5442">
            <v>0</v>
          </cell>
          <cell r="J5442">
            <v>0</v>
          </cell>
          <cell r="K5442">
            <v>0</v>
          </cell>
          <cell r="L5442">
            <v>0.72570000000000001</v>
          </cell>
          <cell r="M5442" t="str">
            <v>SUBTOTAL $</v>
          </cell>
          <cell r="N5442">
            <v>0</v>
          </cell>
          <cell r="O5442">
            <v>113154</v>
          </cell>
          <cell r="P5442">
            <v>0</v>
          </cell>
          <cell r="Q5442">
            <v>0</v>
          </cell>
          <cell r="T5442">
            <v>0</v>
          </cell>
        </row>
        <row r="5443">
          <cell r="C5443" t="str">
            <v>III. TRANSPORTES</v>
          </cell>
          <cell r="D5443">
            <v>0</v>
          </cell>
          <cell r="E5443">
            <v>0</v>
          </cell>
          <cell r="F5443">
            <v>0</v>
          </cell>
          <cell r="G5443">
            <v>0</v>
          </cell>
          <cell r="H5443">
            <v>0</v>
          </cell>
          <cell r="I5443">
            <v>0</v>
          </cell>
          <cell r="J5443">
            <v>0</v>
          </cell>
          <cell r="K5443">
            <v>0</v>
          </cell>
          <cell r="L5443">
            <v>0</v>
          </cell>
          <cell r="M5443">
            <v>0</v>
          </cell>
          <cell r="N5443">
            <v>0</v>
          </cell>
          <cell r="O5443">
            <v>0</v>
          </cell>
          <cell r="P5443">
            <v>0</v>
          </cell>
          <cell r="Q5443">
            <v>0</v>
          </cell>
          <cell r="T5443">
            <v>0</v>
          </cell>
        </row>
        <row r="5444">
          <cell r="C5444">
            <v>0</v>
          </cell>
          <cell r="D5444">
            <v>0</v>
          </cell>
          <cell r="E5444">
            <v>0</v>
          </cell>
          <cell r="F5444">
            <v>0</v>
          </cell>
          <cell r="G5444">
            <v>0</v>
          </cell>
          <cell r="H5444">
            <v>0</v>
          </cell>
          <cell r="I5444">
            <v>0</v>
          </cell>
          <cell r="J5444">
            <v>0</v>
          </cell>
          <cell r="K5444">
            <v>0</v>
          </cell>
          <cell r="L5444">
            <v>0</v>
          </cell>
          <cell r="M5444">
            <v>0</v>
          </cell>
          <cell r="N5444">
            <v>0</v>
          </cell>
          <cell r="O5444">
            <v>0</v>
          </cell>
          <cell r="P5444">
            <v>0</v>
          </cell>
          <cell r="Q5444">
            <v>0</v>
          </cell>
          <cell r="T5444">
            <v>0</v>
          </cell>
        </row>
        <row r="5445">
          <cell r="C5445" t="str">
            <v>MATERIAL</v>
          </cell>
          <cell r="D5445">
            <v>0</v>
          </cell>
          <cell r="E5445">
            <v>0</v>
          </cell>
          <cell r="F5445">
            <v>0</v>
          </cell>
          <cell r="G5445">
            <v>0</v>
          </cell>
          <cell r="H5445">
            <v>0</v>
          </cell>
          <cell r="I5445">
            <v>0</v>
          </cell>
          <cell r="J5445" t="str">
            <v>VOL. o PESO</v>
          </cell>
          <cell r="K5445" t="str">
            <v>DISTANCIA</v>
          </cell>
          <cell r="L5445" t="str">
            <v>M3 o Ton/Km</v>
          </cell>
          <cell r="M5445" t="str">
            <v>TARIFA</v>
          </cell>
          <cell r="N5445">
            <v>0</v>
          </cell>
          <cell r="O5445" t="str">
            <v>Vr. UNITARIO</v>
          </cell>
          <cell r="P5445">
            <v>0</v>
          </cell>
          <cell r="Q5445">
            <v>0</v>
          </cell>
          <cell r="T5445">
            <v>0</v>
          </cell>
        </row>
        <row r="5446">
          <cell r="C5446">
            <v>0</v>
          </cell>
          <cell r="D5446">
            <v>0</v>
          </cell>
          <cell r="E5446">
            <v>0</v>
          </cell>
          <cell r="F5446">
            <v>0</v>
          </cell>
          <cell r="G5446">
            <v>0</v>
          </cell>
          <cell r="H5446">
            <v>0</v>
          </cell>
          <cell r="I5446">
            <v>0</v>
          </cell>
          <cell r="J5446" t="str">
            <v/>
          </cell>
          <cell r="K5446">
            <v>0</v>
          </cell>
          <cell r="L5446">
            <v>0</v>
          </cell>
          <cell r="M5446">
            <v>0</v>
          </cell>
          <cell r="N5446">
            <v>0</v>
          </cell>
          <cell r="O5446">
            <v>0</v>
          </cell>
          <cell r="P5446">
            <v>0</v>
          </cell>
          <cell r="Q5446">
            <v>0</v>
          </cell>
          <cell r="R5446">
            <v>0</v>
          </cell>
          <cell r="T5446">
            <v>0</v>
          </cell>
        </row>
        <row r="5447">
          <cell r="C5447">
            <v>0</v>
          </cell>
          <cell r="D5447">
            <v>0</v>
          </cell>
          <cell r="E5447">
            <v>0</v>
          </cell>
          <cell r="F5447">
            <v>0</v>
          </cell>
          <cell r="G5447">
            <v>0</v>
          </cell>
          <cell r="H5447">
            <v>0</v>
          </cell>
          <cell r="I5447">
            <v>0</v>
          </cell>
          <cell r="J5447" t="str">
            <v/>
          </cell>
          <cell r="K5447">
            <v>0</v>
          </cell>
          <cell r="L5447">
            <v>0</v>
          </cell>
          <cell r="M5447">
            <v>0</v>
          </cell>
          <cell r="N5447">
            <v>0</v>
          </cell>
          <cell r="O5447">
            <v>0</v>
          </cell>
          <cell r="P5447">
            <v>0</v>
          </cell>
          <cell r="Q5447">
            <v>0</v>
          </cell>
          <cell r="R5447">
            <v>0</v>
          </cell>
          <cell r="T5447">
            <v>0</v>
          </cell>
        </row>
        <row r="5448">
          <cell r="C5448">
            <v>0</v>
          </cell>
          <cell r="D5448">
            <v>0</v>
          </cell>
          <cell r="E5448">
            <v>0</v>
          </cell>
          <cell r="F5448">
            <v>0</v>
          </cell>
          <cell r="G5448">
            <v>0</v>
          </cell>
          <cell r="H5448">
            <v>0</v>
          </cell>
          <cell r="I5448">
            <v>0</v>
          </cell>
          <cell r="J5448" t="str">
            <v/>
          </cell>
          <cell r="K5448">
            <v>0</v>
          </cell>
          <cell r="L5448">
            <v>0</v>
          </cell>
          <cell r="M5448">
            <v>0</v>
          </cell>
          <cell r="N5448">
            <v>0</v>
          </cell>
          <cell r="O5448">
            <v>0</v>
          </cell>
          <cell r="P5448">
            <v>0</v>
          </cell>
          <cell r="Q5448">
            <v>0</v>
          </cell>
          <cell r="R5448">
            <v>0</v>
          </cell>
          <cell r="T5448">
            <v>0</v>
          </cell>
        </row>
        <row r="5449">
          <cell r="C5449">
            <v>0</v>
          </cell>
          <cell r="D5449">
            <v>0</v>
          </cell>
          <cell r="E5449">
            <v>0</v>
          </cell>
          <cell r="F5449">
            <v>0</v>
          </cell>
          <cell r="G5449">
            <v>0</v>
          </cell>
          <cell r="H5449">
            <v>0</v>
          </cell>
          <cell r="I5449">
            <v>0</v>
          </cell>
          <cell r="J5449">
            <v>0</v>
          </cell>
          <cell r="K5449">
            <v>0</v>
          </cell>
          <cell r="L5449">
            <v>0</v>
          </cell>
          <cell r="M5449" t="str">
            <v>SUBTOTAL $</v>
          </cell>
          <cell r="N5449">
            <v>0</v>
          </cell>
          <cell r="O5449">
            <v>0</v>
          </cell>
          <cell r="P5449">
            <v>0</v>
          </cell>
          <cell r="Q5449">
            <v>0</v>
          </cell>
          <cell r="T5449">
            <v>0</v>
          </cell>
        </row>
        <row r="5450">
          <cell r="C5450" t="str">
            <v>IV. MANO DE OBRA</v>
          </cell>
          <cell r="D5450">
            <v>0</v>
          </cell>
          <cell r="E5450">
            <v>0</v>
          </cell>
          <cell r="F5450">
            <v>0</v>
          </cell>
          <cell r="G5450">
            <v>0</v>
          </cell>
          <cell r="H5450">
            <v>0</v>
          </cell>
          <cell r="I5450">
            <v>0</v>
          </cell>
          <cell r="J5450">
            <v>0</v>
          </cell>
          <cell r="K5450">
            <v>0</v>
          </cell>
          <cell r="L5450">
            <v>0</v>
          </cell>
          <cell r="M5450">
            <v>0</v>
          </cell>
          <cell r="N5450">
            <v>0</v>
          </cell>
          <cell r="O5450">
            <v>0</v>
          </cell>
          <cell r="P5450">
            <v>0</v>
          </cell>
          <cell r="Q5450">
            <v>0</v>
          </cell>
          <cell r="T5450">
            <v>0</v>
          </cell>
        </row>
        <row r="5451">
          <cell r="C5451">
            <v>0</v>
          </cell>
          <cell r="D5451">
            <v>0</v>
          </cell>
          <cell r="E5451">
            <v>0</v>
          </cell>
          <cell r="F5451">
            <v>0</v>
          </cell>
          <cell r="G5451">
            <v>0</v>
          </cell>
          <cell r="H5451">
            <v>0</v>
          </cell>
          <cell r="I5451">
            <v>0</v>
          </cell>
          <cell r="J5451">
            <v>0</v>
          </cell>
          <cell r="K5451">
            <v>0</v>
          </cell>
          <cell r="L5451">
            <v>0</v>
          </cell>
          <cell r="M5451">
            <v>0</v>
          </cell>
          <cell r="N5451">
            <v>0</v>
          </cell>
          <cell r="O5451">
            <v>0</v>
          </cell>
          <cell r="P5451">
            <v>0</v>
          </cell>
          <cell r="Q5451">
            <v>0</v>
          </cell>
          <cell r="T5451">
            <v>0</v>
          </cell>
        </row>
        <row r="5452">
          <cell r="C5452" t="str">
            <v>TRABAJADOR</v>
          </cell>
          <cell r="D5452">
            <v>0</v>
          </cell>
          <cell r="E5452">
            <v>0</v>
          </cell>
          <cell r="F5452">
            <v>0</v>
          </cell>
          <cell r="G5452">
            <v>0</v>
          </cell>
          <cell r="H5452">
            <v>0</v>
          </cell>
          <cell r="I5452" t="str">
            <v>CANTIDAD</v>
          </cell>
          <cell r="J5452" t="str">
            <v>JORNAL</v>
          </cell>
          <cell r="K5452" t="str">
            <v>PRESTACIONES</v>
          </cell>
          <cell r="L5452" t="str">
            <v>JORNAL TOTAL</v>
          </cell>
          <cell r="M5452" t="str">
            <v>RENDIMIENTO</v>
          </cell>
          <cell r="N5452">
            <v>0</v>
          </cell>
          <cell r="O5452" t="str">
            <v>Vr. UNITARIO</v>
          </cell>
          <cell r="P5452">
            <v>0</v>
          </cell>
          <cell r="Q5452">
            <v>0</v>
          </cell>
          <cell r="R5452">
            <v>0</v>
          </cell>
          <cell r="T5452">
            <v>0</v>
          </cell>
        </row>
        <row r="5453">
          <cell r="C5453" t="str">
            <v>Maestro Electricista</v>
          </cell>
          <cell r="D5453">
            <v>0</v>
          </cell>
          <cell r="E5453">
            <v>0</v>
          </cell>
          <cell r="F5453">
            <v>0</v>
          </cell>
          <cell r="G5453">
            <v>0</v>
          </cell>
          <cell r="H5453">
            <v>0</v>
          </cell>
          <cell r="I5453">
            <v>1</v>
          </cell>
          <cell r="J5453">
            <v>127600</v>
          </cell>
          <cell r="K5453">
            <v>1.6800999999999999</v>
          </cell>
          <cell r="L5453">
            <v>214381</v>
          </cell>
          <cell r="M5453">
            <v>8</v>
          </cell>
          <cell r="N5453">
            <v>0</v>
          </cell>
          <cell r="O5453">
            <v>26798</v>
          </cell>
          <cell r="P5453">
            <v>0</v>
          </cell>
          <cell r="Q5453">
            <v>0</v>
          </cell>
          <cell r="R5453">
            <v>1</v>
          </cell>
          <cell r="T5453" t="str">
            <v>Maestro Electricista</v>
          </cell>
        </row>
        <row r="5454">
          <cell r="C5454" t="str">
            <v>Ayudante Entendido</v>
          </cell>
          <cell r="D5454">
            <v>0</v>
          </cell>
          <cell r="E5454">
            <v>0</v>
          </cell>
          <cell r="F5454">
            <v>0</v>
          </cell>
          <cell r="G5454">
            <v>0</v>
          </cell>
          <cell r="H5454">
            <v>0</v>
          </cell>
          <cell r="I5454">
            <v>1</v>
          </cell>
          <cell r="J5454">
            <v>60367</v>
          </cell>
          <cell r="K5454">
            <v>1.7181</v>
          </cell>
          <cell r="L5454">
            <v>103717</v>
          </cell>
          <cell r="M5454">
            <v>8</v>
          </cell>
          <cell r="N5454">
            <v>0</v>
          </cell>
          <cell r="O5454">
            <v>12965</v>
          </cell>
          <cell r="P5454">
            <v>0</v>
          </cell>
          <cell r="Q5454">
            <v>0</v>
          </cell>
          <cell r="R5454">
            <v>1</v>
          </cell>
          <cell r="T5454" t="str">
            <v>Ayudante Entendido</v>
          </cell>
        </row>
        <row r="5455">
          <cell r="C5455">
            <v>0</v>
          </cell>
          <cell r="D5455">
            <v>0</v>
          </cell>
          <cell r="E5455">
            <v>0</v>
          </cell>
          <cell r="F5455">
            <v>0</v>
          </cell>
          <cell r="G5455">
            <v>0</v>
          </cell>
          <cell r="H5455">
            <v>0</v>
          </cell>
          <cell r="I5455">
            <v>1</v>
          </cell>
          <cell r="J5455">
            <v>0</v>
          </cell>
          <cell r="K5455">
            <v>0</v>
          </cell>
          <cell r="L5455">
            <v>0</v>
          </cell>
          <cell r="M5455">
            <v>0</v>
          </cell>
          <cell r="N5455">
            <v>0</v>
          </cell>
          <cell r="O5455">
            <v>0</v>
          </cell>
          <cell r="P5455">
            <v>0</v>
          </cell>
          <cell r="Q5455">
            <v>0</v>
          </cell>
          <cell r="R5455">
            <v>0</v>
          </cell>
          <cell r="T5455">
            <v>0</v>
          </cell>
        </row>
        <row r="5456">
          <cell r="C5456">
            <v>0</v>
          </cell>
          <cell r="D5456">
            <v>0</v>
          </cell>
          <cell r="E5456">
            <v>0</v>
          </cell>
          <cell r="F5456">
            <v>0</v>
          </cell>
          <cell r="G5456">
            <v>0</v>
          </cell>
          <cell r="H5456">
            <v>0</v>
          </cell>
          <cell r="I5456">
            <v>0</v>
          </cell>
          <cell r="J5456">
            <v>0</v>
          </cell>
          <cell r="K5456">
            <v>0</v>
          </cell>
          <cell r="L5456">
            <v>0.255</v>
          </cell>
          <cell r="M5456" t="str">
            <v>SUBTOTAL $</v>
          </cell>
          <cell r="N5456">
            <v>0</v>
          </cell>
          <cell r="O5456">
            <v>39763</v>
          </cell>
          <cell r="P5456">
            <v>0</v>
          </cell>
          <cell r="Q5456">
            <v>0</v>
          </cell>
          <cell r="T5456">
            <v>0</v>
          </cell>
        </row>
        <row r="5457">
          <cell r="C5457">
            <v>0</v>
          </cell>
          <cell r="D5457">
            <v>0</v>
          </cell>
          <cell r="E5457">
            <v>0</v>
          </cell>
          <cell r="F5457">
            <v>0</v>
          </cell>
          <cell r="G5457">
            <v>0</v>
          </cell>
          <cell r="H5457">
            <v>0</v>
          </cell>
          <cell r="I5457">
            <v>0</v>
          </cell>
          <cell r="J5457">
            <v>0</v>
          </cell>
          <cell r="K5457">
            <v>0</v>
          </cell>
          <cell r="L5457">
            <v>0</v>
          </cell>
          <cell r="M5457">
            <v>0</v>
          </cell>
          <cell r="N5457">
            <v>0</v>
          </cell>
          <cell r="O5457">
            <v>0</v>
          </cell>
          <cell r="P5457">
            <v>0</v>
          </cell>
          <cell r="Q5457">
            <v>0</v>
          </cell>
        </row>
        <row r="5458">
          <cell r="C5458" t="str">
            <v>TOTAL COSTO DIRECTO $</v>
          </cell>
          <cell r="D5458">
            <v>0</v>
          </cell>
          <cell r="E5458">
            <v>0</v>
          </cell>
          <cell r="F5458">
            <v>0</v>
          </cell>
          <cell r="G5458">
            <v>0</v>
          </cell>
          <cell r="H5458">
            <v>0</v>
          </cell>
          <cell r="I5458">
            <v>0</v>
          </cell>
          <cell r="J5458">
            <v>0</v>
          </cell>
          <cell r="K5458">
            <v>0</v>
          </cell>
          <cell r="L5458">
            <v>0</v>
          </cell>
          <cell r="M5458">
            <v>0</v>
          </cell>
          <cell r="N5458">
            <v>0</v>
          </cell>
          <cell r="O5458">
            <v>155921</v>
          </cell>
          <cell r="P5458">
            <v>0</v>
          </cell>
          <cell r="Q5458">
            <v>0</v>
          </cell>
        </row>
        <row r="5459">
          <cell r="C5459" t="str">
            <v>V. COSTOS INDIRECTOS</v>
          </cell>
          <cell r="D5459">
            <v>0</v>
          </cell>
          <cell r="E5459">
            <v>0</v>
          </cell>
          <cell r="F5459">
            <v>0</v>
          </cell>
          <cell r="G5459">
            <v>0</v>
          </cell>
          <cell r="H5459">
            <v>0</v>
          </cell>
          <cell r="I5459">
            <v>0</v>
          </cell>
          <cell r="J5459">
            <v>0</v>
          </cell>
          <cell r="K5459">
            <v>0</v>
          </cell>
          <cell r="L5459">
            <v>0</v>
          </cell>
          <cell r="M5459">
            <v>0</v>
          </cell>
          <cell r="N5459">
            <v>0</v>
          </cell>
          <cell r="O5459">
            <v>0</v>
          </cell>
          <cell r="P5459">
            <v>0</v>
          </cell>
          <cell r="Q5459">
            <v>0</v>
          </cell>
        </row>
        <row r="5460">
          <cell r="C5460">
            <v>0</v>
          </cell>
          <cell r="D5460">
            <v>0</v>
          </cell>
          <cell r="E5460">
            <v>0</v>
          </cell>
          <cell r="F5460">
            <v>0</v>
          </cell>
          <cell r="G5460">
            <v>0</v>
          </cell>
          <cell r="H5460">
            <v>0</v>
          </cell>
          <cell r="I5460">
            <v>0</v>
          </cell>
          <cell r="J5460">
            <v>0</v>
          </cell>
          <cell r="K5460">
            <v>0</v>
          </cell>
          <cell r="L5460">
            <v>0</v>
          </cell>
          <cell r="M5460">
            <v>0</v>
          </cell>
          <cell r="N5460">
            <v>0</v>
          </cell>
          <cell r="O5460">
            <v>0</v>
          </cell>
          <cell r="P5460">
            <v>0</v>
          </cell>
          <cell r="Q5460">
            <v>0</v>
          </cell>
        </row>
        <row r="5461">
          <cell r="C5461" t="str">
            <v>Descripción</v>
          </cell>
          <cell r="D5461">
            <v>0</v>
          </cell>
          <cell r="E5461">
            <v>0</v>
          </cell>
          <cell r="F5461">
            <v>0</v>
          </cell>
          <cell r="G5461">
            <v>0</v>
          </cell>
          <cell r="H5461">
            <v>0</v>
          </cell>
          <cell r="I5461">
            <v>0</v>
          </cell>
          <cell r="J5461">
            <v>0</v>
          </cell>
          <cell r="K5461">
            <v>0</v>
          </cell>
          <cell r="L5461" t="str">
            <v>Porcentaje</v>
          </cell>
          <cell r="M5461" t="str">
            <v>Valor Total</v>
          </cell>
          <cell r="N5461">
            <v>0</v>
          </cell>
          <cell r="O5461">
            <v>0</v>
          </cell>
          <cell r="P5461">
            <v>0</v>
          </cell>
          <cell r="Q5461">
            <v>0</v>
          </cell>
        </row>
        <row r="5462">
          <cell r="C5462" t="str">
            <v>ADMINISTRACION</v>
          </cell>
          <cell r="D5462">
            <v>0</v>
          </cell>
          <cell r="E5462">
            <v>0</v>
          </cell>
          <cell r="F5462">
            <v>0</v>
          </cell>
          <cell r="G5462">
            <v>0</v>
          </cell>
          <cell r="H5462">
            <v>0</v>
          </cell>
          <cell r="I5462">
            <v>0</v>
          </cell>
          <cell r="J5462">
            <v>0</v>
          </cell>
          <cell r="K5462">
            <v>0</v>
          </cell>
          <cell r="L5462">
            <v>0.23930000000000001</v>
          </cell>
          <cell r="M5462">
            <v>37312</v>
          </cell>
          <cell r="N5462">
            <v>0</v>
          </cell>
          <cell r="O5462">
            <v>0</v>
          </cell>
          <cell r="P5462">
            <v>0</v>
          </cell>
          <cell r="Q5462">
            <v>0</v>
          </cell>
        </row>
        <row r="5463">
          <cell r="C5463" t="str">
            <v xml:space="preserve">IMPREVISTOS </v>
          </cell>
          <cell r="D5463">
            <v>0</v>
          </cell>
          <cell r="E5463">
            <v>0</v>
          </cell>
          <cell r="F5463">
            <v>0</v>
          </cell>
          <cell r="G5463">
            <v>0</v>
          </cell>
          <cell r="H5463">
            <v>0</v>
          </cell>
          <cell r="I5463">
            <v>0</v>
          </cell>
          <cell r="J5463">
            <v>0</v>
          </cell>
          <cell r="K5463">
            <v>0</v>
          </cell>
          <cell r="L5463">
            <v>0</v>
          </cell>
          <cell r="M5463">
            <v>0</v>
          </cell>
          <cell r="N5463">
            <v>0</v>
          </cell>
          <cell r="O5463">
            <v>0</v>
          </cell>
          <cell r="P5463">
            <v>0</v>
          </cell>
          <cell r="Q5463">
            <v>0</v>
          </cell>
        </row>
        <row r="5464">
          <cell r="C5464" t="str">
            <v>UTILIDAD</v>
          </cell>
          <cell r="D5464">
            <v>0</v>
          </cell>
          <cell r="E5464">
            <v>0</v>
          </cell>
          <cell r="F5464">
            <v>0</v>
          </cell>
          <cell r="G5464">
            <v>0</v>
          </cell>
          <cell r="H5464">
            <v>0</v>
          </cell>
          <cell r="I5464">
            <v>0</v>
          </cell>
          <cell r="J5464">
            <v>0</v>
          </cell>
          <cell r="K5464">
            <v>0</v>
          </cell>
          <cell r="L5464">
            <v>0.05</v>
          </cell>
          <cell r="M5464">
            <v>7796</v>
          </cell>
          <cell r="N5464">
            <v>0</v>
          </cell>
          <cell r="O5464">
            <v>0</v>
          </cell>
          <cell r="P5464">
            <v>0</v>
          </cell>
          <cell r="Q5464">
            <v>0</v>
          </cell>
        </row>
        <row r="5465">
          <cell r="C5465" t="str">
            <v>SUBTOTAL $</v>
          </cell>
          <cell r="D5465">
            <v>0</v>
          </cell>
          <cell r="E5465">
            <v>0</v>
          </cell>
          <cell r="F5465">
            <v>0</v>
          </cell>
          <cell r="G5465">
            <v>0</v>
          </cell>
          <cell r="H5465">
            <v>0</v>
          </cell>
          <cell r="I5465">
            <v>0</v>
          </cell>
          <cell r="J5465">
            <v>0</v>
          </cell>
          <cell r="K5465">
            <v>0</v>
          </cell>
          <cell r="L5465">
            <v>0</v>
          </cell>
          <cell r="M5465">
            <v>0</v>
          </cell>
          <cell r="N5465">
            <v>0</v>
          </cell>
          <cell r="O5465">
            <v>45108</v>
          </cell>
          <cell r="P5465">
            <v>0</v>
          </cell>
          <cell r="Q5465">
            <v>0</v>
          </cell>
        </row>
        <row r="5466">
          <cell r="C5466">
            <v>0</v>
          </cell>
          <cell r="D5466">
            <v>0</v>
          </cell>
          <cell r="E5466">
            <v>0</v>
          </cell>
          <cell r="F5466">
            <v>0</v>
          </cell>
          <cell r="G5466">
            <v>0</v>
          </cell>
          <cell r="H5466">
            <v>0</v>
          </cell>
          <cell r="I5466">
            <v>0</v>
          </cell>
          <cell r="J5466">
            <v>0</v>
          </cell>
          <cell r="K5466">
            <v>0</v>
          </cell>
          <cell r="L5466">
            <v>0</v>
          </cell>
          <cell r="M5466">
            <v>0</v>
          </cell>
          <cell r="N5466">
            <v>0</v>
          </cell>
          <cell r="O5466">
            <v>0</v>
          </cell>
          <cell r="P5466">
            <v>0</v>
          </cell>
          <cell r="Q5466">
            <v>0</v>
          </cell>
        </row>
        <row r="5467">
          <cell r="C5467" t="str">
            <v>Precio Unitario Total Aproximado al peso $</v>
          </cell>
          <cell r="D5467">
            <v>0</v>
          </cell>
          <cell r="E5467">
            <v>0</v>
          </cell>
          <cell r="F5467">
            <v>0</v>
          </cell>
          <cell r="G5467">
            <v>0</v>
          </cell>
          <cell r="H5467">
            <v>0</v>
          </cell>
          <cell r="I5467">
            <v>0</v>
          </cell>
          <cell r="J5467">
            <v>0</v>
          </cell>
          <cell r="K5467">
            <v>0</v>
          </cell>
          <cell r="L5467">
            <v>0</v>
          </cell>
          <cell r="M5467">
            <v>0</v>
          </cell>
          <cell r="N5467">
            <v>0</v>
          </cell>
          <cell r="O5467">
            <v>201029</v>
          </cell>
          <cell r="P5467">
            <v>0</v>
          </cell>
          <cell r="Q5467">
            <v>0</v>
          </cell>
        </row>
        <row r="5468">
          <cell r="C5468">
            <v>0</v>
          </cell>
          <cell r="D5468">
            <v>0</v>
          </cell>
          <cell r="E5468">
            <v>0</v>
          </cell>
          <cell r="F5468">
            <v>0</v>
          </cell>
          <cell r="G5468">
            <v>0</v>
          </cell>
          <cell r="H5468">
            <v>0</v>
          </cell>
          <cell r="I5468">
            <v>0</v>
          </cell>
          <cell r="J5468">
            <v>0</v>
          </cell>
          <cell r="K5468">
            <v>0</v>
          </cell>
          <cell r="L5468">
            <v>0</v>
          </cell>
          <cell r="M5468">
            <v>0</v>
          </cell>
          <cell r="N5468">
            <v>0</v>
          </cell>
          <cell r="O5468">
            <v>0</v>
          </cell>
          <cell r="P5468">
            <v>0</v>
          </cell>
          <cell r="Q5468">
            <v>0</v>
          </cell>
        </row>
        <row r="5469">
          <cell r="C5469">
            <v>0</v>
          </cell>
          <cell r="D5469">
            <v>0</v>
          </cell>
          <cell r="E5469">
            <v>0</v>
          </cell>
          <cell r="F5469">
            <v>0</v>
          </cell>
          <cell r="G5469">
            <v>0</v>
          </cell>
          <cell r="H5469">
            <v>0</v>
          </cell>
          <cell r="I5469">
            <v>0</v>
          </cell>
          <cell r="J5469">
            <v>0</v>
          </cell>
          <cell r="K5469">
            <v>0</v>
          </cell>
          <cell r="L5469">
            <v>0</v>
          </cell>
          <cell r="M5469">
            <v>0</v>
          </cell>
          <cell r="N5469">
            <v>0</v>
          </cell>
          <cell r="O5469">
            <v>0</v>
          </cell>
          <cell r="P5469">
            <v>0</v>
          </cell>
          <cell r="Q5469">
            <v>0</v>
          </cell>
        </row>
        <row r="5470">
          <cell r="C5470">
            <v>0</v>
          </cell>
          <cell r="D5470">
            <v>0</v>
          </cell>
          <cell r="E5470">
            <v>0</v>
          </cell>
          <cell r="F5470">
            <v>0</v>
          </cell>
          <cell r="G5470">
            <v>0</v>
          </cell>
          <cell r="H5470" t="str">
            <v>Firma</v>
          </cell>
          <cell r="I5470">
            <v>0</v>
          </cell>
          <cell r="J5470">
            <v>0</v>
          </cell>
          <cell r="K5470">
            <v>0</v>
          </cell>
          <cell r="L5470">
            <v>0</v>
          </cell>
          <cell r="M5470">
            <v>0</v>
          </cell>
          <cell r="N5470">
            <v>0</v>
          </cell>
          <cell r="O5470">
            <v>0</v>
          </cell>
          <cell r="P5470">
            <v>0</v>
          </cell>
          <cell r="Q5470">
            <v>0</v>
          </cell>
        </row>
        <row r="5471">
          <cell r="C5471">
            <v>0</v>
          </cell>
          <cell r="D5471">
            <v>0</v>
          </cell>
          <cell r="E5471">
            <v>0</v>
          </cell>
          <cell r="F5471">
            <v>0</v>
          </cell>
          <cell r="G5471">
            <v>0</v>
          </cell>
          <cell r="H5471" t="str">
            <v>Nombre:</v>
          </cell>
          <cell r="I5471">
            <v>0</v>
          </cell>
          <cell r="J5471">
            <v>0</v>
          </cell>
          <cell r="K5471">
            <v>0</v>
          </cell>
          <cell r="L5471">
            <v>0</v>
          </cell>
          <cell r="M5471">
            <v>0</v>
          </cell>
          <cell r="N5471">
            <v>0</v>
          </cell>
          <cell r="O5471">
            <v>0</v>
          </cell>
          <cell r="P5471">
            <v>0</v>
          </cell>
          <cell r="Q5471">
            <v>0</v>
          </cell>
        </row>
        <row r="5472">
          <cell r="C5472">
            <v>0</v>
          </cell>
          <cell r="D5472">
            <v>0</v>
          </cell>
          <cell r="E5472">
            <v>0</v>
          </cell>
          <cell r="F5472">
            <v>0</v>
          </cell>
          <cell r="G5472">
            <v>0</v>
          </cell>
          <cell r="H5472" t="str">
            <v>Representante Legal del Contratista o su Apoderado</v>
          </cell>
          <cell r="I5472">
            <v>0</v>
          </cell>
          <cell r="J5472">
            <v>0</v>
          </cell>
          <cell r="K5472">
            <v>0</v>
          </cell>
          <cell r="L5472">
            <v>0</v>
          </cell>
          <cell r="M5472">
            <v>0</v>
          </cell>
          <cell r="N5472">
            <v>0</v>
          </cell>
          <cell r="O5472">
            <v>0</v>
          </cell>
          <cell r="P5472">
            <v>0</v>
          </cell>
          <cell r="Q5472">
            <v>0</v>
          </cell>
        </row>
        <row r="5473">
          <cell r="C5473">
            <v>0</v>
          </cell>
          <cell r="D5473">
            <v>0</v>
          </cell>
          <cell r="E5473">
            <v>0</v>
          </cell>
          <cell r="F5473">
            <v>0</v>
          </cell>
          <cell r="G5473">
            <v>0</v>
          </cell>
          <cell r="H5473" t="str">
            <v>Matricula No. :</v>
          </cell>
          <cell r="I5473">
            <v>0</v>
          </cell>
          <cell r="J5473">
            <v>0</v>
          </cell>
          <cell r="K5473">
            <v>0</v>
          </cell>
          <cell r="L5473">
            <v>0</v>
          </cell>
          <cell r="M5473">
            <v>0</v>
          </cell>
          <cell r="N5473">
            <v>0</v>
          </cell>
          <cell r="O5473">
            <v>0</v>
          </cell>
          <cell r="P5473">
            <v>0</v>
          </cell>
          <cell r="Q5473">
            <v>0</v>
          </cell>
        </row>
        <row r="5474">
          <cell r="C5474">
            <v>0</v>
          </cell>
          <cell r="D5474">
            <v>0</v>
          </cell>
          <cell r="E5474">
            <v>0</v>
          </cell>
          <cell r="F5474">
            <v>0</v>
          </cell>
          <cell r="G5474">
            <v>0</v>
          </cell>
          <cell r="H5474" t="str">
            <v xml:space="preserve"> </v>
          </cell>
          <cell r="I5474">
            <v>0</v>
          </cell>
          <cell r="J5474">
            <v>0</v>
          </cell>
          <cell r="K5474">
            <v>0</v>
          </cell>
          <cell r="L5474">
            <v>0</v>
          </cell>
          <cell r="M5474">
            <v>0</v>
          </cell>
          <cell r="N5474">
            <v>0</v>
          </cell>
          <cell r="O5474">
            <v>0</v>
          </cell>
          <cell r="P5474">
            <v>0</v>
          </cell>
          <cell r="Q5474">
            <v>0</v>
          </cell>
        </row>
        <row r="5475">
          <cell r="C5475" t="str">
            <v>OBSERVACIONES INTERVENTORÍA</v>
          </cell>
          <cell r="D5475">
            <v>0</v>
          </cell>
          <cell r="E5475">
            <v>0</v>
          </cell>
          <cell r="F5475">
            <v>0</v>
          </cell>
          <cell r="G5475">
            <v>0</v>
          </cell>
          <cell r="H5475">
            <v>0</v>
          </cell>
          <cell r="I5475">
            <v>0</v>
          </cell>
          <cell r="J5475">
            <v>0</v>
          </cell>
          <cell r="K5475">
            <v>0</v>
          </cell>
          <cell r="L5475">
            <v>0</v>
          </cell>
          <cell r="M5475">
            <v>0</v>
          </cell>
          <cell r="N5475">
            <v>0</v>
          </cell>
          <cell r="O5475">
            <v>0</v>
          </cell>
          <cell r="P5475">
            <v>0</v>
          </cell>
          <cell r="Q5475">
            <v>0</v>
          </cell>
        </row>
        <row r="5476">
          <cell r="C5476">
            <v>0</v>
          </cell>
          <cell r="D5476">
            <v>0</v>
          </cell>
          <cell r="E5476">
            <v>0</v>
          </cell>
          <cell r="F5476">
            <v>0</v>
          </cell>
          <cell r="G5476">
            <v>0</v>
          </cell>
          <cell r="H5476">
            <v>0</v>
          </cell>
          <cell r="I5476">
            <v>0</v>
          </cell>
          <cell r="J5476">
            <v>0</v>
          </cell>
          <cell r="K5476">
            <v>0</v>
          </cell>
          <cell r="L5476">
            <v>0</v>
          </cell>
          <cell r="M5476">
            <v>0</v>
          </cell>
          <cell r="N5476">
            <v>0</v>
          </cell>
          <cell r="O5476">
            <v>0</v>
          </cell>
          <cell r="P5476">
            <v>0</v>
          </cell>
          <cell r="Q5476">
            <v>0</v>
          </cell>
        </row>
        <row r="5477">
          <cell r="C5477">
            <v>0</v>
          </cell>
          <cell r="D5477">
            <v>0</v>
          </cell>
          <cell r="E5477">
            <v>0</v>
          </cell>
          <cell r="F5477">
            <v>0</v>
          </cell>
          <cell r="G5477">
            <v>0</v>
          </cell>
          <cell r="H5477">
            <v>0</v>
          </cell>
          <cell r="I5477">
            <v>0</v>
          </cell>
          <cell r="J5477">
            <v>0</v>
          </cell>
          <cell r="K5477">
            <v>0</v>
          </cell>
          <cell r="L5477">
            <v>0</v>
          </cell>
          <cell r="M5477">
            <v>0</v>
          </cell>
          <cell r="N5477">
            <v>0</v>
          </cell>
          <cell r="O5477">
            <v>0</v>
          </cell>
          <cell r="P5477">
            <v>0</v>
          </cell>
          <cell r="Q5477">
            <v>0</v>
          </cell>
        </row>
        <row r="5478">
          <cell r="C5478">
            <v>0</v>
          </cell>
          <cell r="D5478">
            <v>0</v>
          </cell>
          <cell r="E5478">
            <v>0</v>
          </cell>
          <cell r="F5478">
            <v>0</v>
          </cell>
          <cell r="G5478">
            <v>0</v>
          </cell>
          <cell r="H5478">
            <v>0</v>
          </cell>
          <cell r="I5478">
            <v>0</v>
          </cell>
          <cell r="J5478">
            <v>0</v>
          </cell>
          <cell r="K5478">
            <v>0</v>
          </cell>
          <cell r="L5478">
            <v>0</v>
          </cell>
          <cell r="M5478">
            <v>0</v>
          </cell>
          <cell r="N5478">
            <v>0</v>
          </cell>
          <cell r="O5478">
            <v>0</v>
          </cell>
          <cell r="P5478">
            <v>0</v>
          </cell>
          <cell r="Q5478">
            <v>0</v>
          </cell>
        </row>
        <row r="5479">
          <cell r="C5479" t="str">
            <v>APROBACIÓN POR INTERVENTORÍA</v>
          </cell>
          <cell r="D5479">
            <v>0</v>
          </cell>
          <cell r="E5479">
            <v>0</v>
          </cell>
          <cell r="F5479">
            <v>0</v>
          </cell>
          <cell r="G5479">
            <v>0</v>
          </cell>
          <cell r="H5479">
            <v>0</v>
          </cell>
          <cell r="I5479">
            <v>0</v>
          </cell>
          <cell r="J5479">
            <v>0</v>
          </cell>
          <cell r="K5479">
            <v>0</v>
          </cell>
          <cell r="L5479">
            <v>0</v>
          </cell>
          <cell r="M5479">
            <v>0</v>
          </cell>
          <cell r="N5479">
            <v>0</v>
          </cell>
          <cell r="O5479">
            <v>0</v>
          </cell>
          <cell r="P5479">
            <v>0</v>
          </cell>
          <cell r="Q5479">
            <v>0</v>
          </cell>
        </row>
        <row r="5480">
          <cell r="C5480"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5480">
            <v>0</v>
          </cell>
          <cell r="E5480">
            <v>0</v>
          </cell>
          <cell r="F5480">
            <v>0</v>
          </cell>
          <cell r="G5480">
            <v>0</v>
          </cell>
          <cell r="H5480">
            <v>0</v>
          </cell>
          <cell r="I5480">
            <v>0</v>
          </cell>
          <cell r="J5480">
            <v>0</v>
          </cell>
          <cell r="K5480">
            <v>0</v>
          </cell>
          <cell r="L5480">
            <v>0</v>
          </cell>
          <cell r="M5480">
            <v>0</v>
          </cell>
          <cell r="N5480">
            <v>0</v>
          </cell>
          <cell r="O5480">
            <v>0</v>
          </cell>
          <cell r="P5480">
            <v>0</v>
          </cell>
          <cell r="Q5480">
            <v>0</v>
          </cell>
        </row>
        <row r="5481">
          <cell r="C5481">
            <v>0</v>
          </cell>
          <cell r="D5481">
            <v>0</v>
          </cell>
          <cell r="E5481">
            <v>0</v>
          </cell>
          <cell r="F5481">
            <v>0</v>
          </cell>
          <cell r="G5481">
            <v>0</v>
          </cell>
          <cell r="H5481">
            <v>0</v>
          </cell>
          <cell r="I5481">
            <v>0</v>
          </cell>
          <cell r="J5481">
            <v>0</v>
          </cell>
          <cell r="K5481">
            <v>0</v>
          </cell>
          <cell r="L5481">
            <v>0</v>
          </cell>
          <cell r="M5481">
            <v>0</v>
          </cell>
          <cell r="N5481">
            <v>0</v>
          </cell>
          <cell r="O5481">
            <v>0</v>
          </cell>
          <cell r="P5481">
            <v>0</v>
          </cell>
          <cell r="Q5481">
            <v>0</v>
          </cell>
        </row>
        <row r="5482">
          <cell r="C5482"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5482">
            <v>0</v>
          </cell>
          <cell r="E5482">
            <v>0</v>
          </cell>
          <cell r="F5482">
            <v>0</v>
          </cell>
          <cell r="G5482">
            <v>0</v>
          </cell>
          <cell r="H5482">
            <v>0</v>
          </cell>
          <cell r="I5482">
            <v>0</v>
          </cell>
          <cell r="J5482">
            <v>0</v>
          </cell>
          <cell r="K5482">
            <v>0</v>
          </cell>
          <cell r="L5482">
            <v>0</v>
          </cell>
          <cell r="M5482">
            <v>0</v>
          </cell>
          <cell r="N5482">
            <v>0</v>
          </cell>
          <cell r="O5482">
            <v>0</v>
          </cell>
          <cell r="P5482">
            <v>0</v>
          </cell>
          <cell r="Q5482">
            <v>0</v>
          </cell>
        </row>
        <row r="5483">
          <cell r="C5483">
            <v>0</v>
          </cell>
          <cell r="D5483">
            <v>0</v>
          </cell>
          <cell r="E5483">
            <v>0</v>
          </cell>
          <cell r="F5483">
            <v>0</v>
          </cell>
          <cell r="G5483">
            <v>0</v>
          </cell>
          <cell r="H5483">
            <v>0</v>
          </cell>
          <cell r="I5483">
            <v>0</v>
          </cell>
          <cell r="J5483">
            <v>0</v>
          </cell>
          <cell r="K5483">
            <v>0</v>
          </cell>
          <cell r="L5483">
            <v>0</v>
          </cell>
          <cell r="M5483">
            <v>0</v>
          </cell>
          <cell r="N5483">
            <v>0</v>
          </cell>
          <cell r="O5483">
            <v>0</v>
          </cell>
          <cell r="P5483">
            <v>0</v>
          </cell>
          <cell r="Q5483">
            <v>0</v>
          </cell>
        </row>
        <row r="5484">
          <cell r="C5484">
            <v>0</v>
          </cell>
          <cell r="D5484">
            <v>0</v>
          </cell>
          <cell r="E5484">
            <v>0</v>
          </cell>
          <cell r="F5484">
            <v>0</v>
          </cell>
          <cell r="G5484">
            <v>0</v>
          </cell>
          <cell r="H5484">
            <v>0</v>
          </cell>
          <cell r="I5484">
            <v>0</v>
          </cell>
          <cell r="J5484">
            <v>0</v>
          </cell>
          <cell r="K5484">
            <v>0</v>
          </cell>
          <cell r="L5484">
            <v>0</v>
          </cell>
          <cell r="M5484">
            <v>0</v>
          </cell>
          <cell r="N5484">
            <v>0</v>
          </cell>
          <cell r="O5484">
            <v>0</v>
          </cell>
          <cell r="P5484">
            <v>0</v>
          </cell>
          <cell r="Q5484">
            <v>0</v>
          </cell>
        </row>
        <row r="5485">
          <cell r="C5485">
            <v>0</v>
          </cell>
          <cell r="D5485">
            <v>0</v>
          </cell>
          <cell r="E5485">
            <v>0</v>
          </cell>
          <cell r="F5485">
            <v>0</v>
          </cell>
          <cell r="G5485">
            <v>0</v>
          </cell>
          <cell r="H5485" t="str">
            <v>Firma</v>
          </cell>
          <cell r="I5485">
            <v>0</v>
          </cell>
          <cell r="J5485">
            <v>0</v>
          </cell>
          <cell r="K5485">
            <v>0</v>
          </cell>
          <cell r="L5485">
            <v>0</v>
          </cell>
          <cell r="M5485">
            <v>0</v>
          </cell>
          <cell r="N5485">
            <v>0</v>
          </cell>
          <cell r="O5485">
            <v>0</v>
          </cell>
          <cell r="P5485">
            <v>0</v>
          </cell>
          <cell r="Q5485">
            <v>0</v>
          </cell>
        </row>
        <row r="5486">
          <cell r="C5486">
            <v>0</v>
          </cell>
          <cell r="D5486">
            <v>0</v>
          </cell>
          <cell r="E5486">
            <v>0</v>
          </cell>
          <cell r="F5486">
            <v>0</v>
          </cell>
          <cell r="G5486">
            <v>0</v>
          </cell>
          <cell r="H5486" t="str">
            <v>Nombre:</v>
          </cell>
          <cell r="I5486">
            <v>0</v>
          </cell>
          <cell r="J5486">
            <v>0</v>
          </cell>
          <cell r="K5486">
            <v>0</v>
          </cell>
          <cell r="L5486">
            <v>0</v>
          </cell>
          <cell r="M5486">
            <v>0</v>
          </cell>
          <cell r="N5486">
            <v>0</v>
          </cell>
          <cell r="O5486">
            <v>0</v>
          </cell>
          <cell r="P5486">
            <v>0</v>
          </cell>
          <cell r="Q5486">
            <v>0</v>
          </cell>
        </row>
        <row r="5487">
          <cell r="C5487">
            <v>0</v>
          </cell>
          <cell r="D5487">
            <v>0</v>
          </cell>
          <cell r="E5487">
            <v>0</v>
          </cell>
          <cell r="F5487">
            <v>0</v>
          </cell>
          <cell r="G5487">
            <v>0</v>
          </cell>
          <cell r="H5487" t="str">
            <v>Representante Legal del Interventor o su Apoderado</v>
          </cell>
          <cell r="I5487">
            <v>0</v>
          </cell>
          <cell r="J5487">
            <v>0</v>
          </cell>
          <cell r="K5487">
            <v>0</v>
          </cell>
          <cell r="L5487">
            <v>0</v>
          </cell>
          <cell r="M5487">
            <v>0</v>
          </cell>
          <cell r="N5487">
            <v>0</v>
          </cell>
          <cell r="O5487">
            <v>0</v>
          </cell>
          <cell r="P5487">
            <v>0</v>
          </cell>
          <cell r="Q5487">
            <v>0</v>
          </cell>
        </row>
        <row r="5488">
          <cell r="C5488">
            <v>0</v>
          </cell>
          <cell r="D5488">
            <v>0</v>
          </cell>
          <cell r="E5488">
            <v>0</v>
          </cell>
          <cell r="F5488">
            <v>0</v>
          </cell>
          <cell r="G5488">
            <v>0</v>
          </cell>
          <cell r="H5488" t="str">
            <v>Matricula No. :</v>
          </cell>
          <cell r="I5488">
            <v>0</v>
          </cell>
          <cell r="J5488">
            <v>0</v>
          </cell>
          <cell r="K5488">
            <v>0</v>
          </cell>
          <cell r="L5488">
            <v>0</v>
          </cell>
          <cell r="M5488">
            <v>0</v>
          </cell>
          <cell r="N5488">
            <v>0</v>
          </cell>
          <cell r="O5488">
            <v>0</v>
          </cell>
          <cell r="P5488">
            <v>0</v>
          </cell>
          <cell r="Q5488">
            <v>0</v>
          </cell>
        </row>
        <row r="5489">
          <cell r="C5489">
            <v>0</v>
          </cell>
          <cell r="D5489">
            <v>0</v>
          </cell>
          <cell r="E5489">
            <v>0</v>
          </cell>
          <cell r="F5489">
            <v>0</v>
          </cell>
          <cell r="G5489">
            <v>0</v>
          </cell>
          <cell r="H5489">
            <v>0</v>
          </cell>
          <cell r="I5489">
            <v>0</v>
          </cell>
          <cell r="J5489">
            <v>0</v>
          </cell>
          <cell r="K5489">
            <v>0</v>
          </cell>
          <cell r="L5489">
            <v>0</v>
          </cell>
          <cell r="M5489">
            <v>0</v>
          </cell>
          <cell r="N5489">
            <v>0</v>
          </cell>
          <cell r="O5489">
            <v>0</v>
          </cell>
          <cell r="P5489">
            <v>0</v>
          </cell>
          <cell r="Q5489">
            <v>0</v>
          </cell>
        </row>
        <row r="5490">
          <cell r="C5490">
            <v>0</v>
          </cell>
          <cell r="D5490">
            <v>0</v>
          </cell>
          <cell r="E5490">
            <v>0</v>
          </cell>
          <cell r="F5490">
            <v>0</v>
          </cell>
          <cell r="G5490">
            <v>0</v>
          </cell>
          <cell r="H5490">
            <v>0</v>
          </cell>
          <cell r="I5490">
            <v>0</v>
          </cell>
          <cell r="J5490">
            <v>0</v>
          </cell>
          <cell r="K5490">
            <v>0</v>
          </cell>
          <cell r="L5490">
            <v>0</v>
          </cell>
          <cell r="M5490">
            <v>0</v>
          </cell>
          <cell r="N5490">
            <v>0</v>
          </cell>
          <cell r="O5490">
            <v>0</v>
          </cell>
          <cell r="P5490">
            <v>0</v>
          </cell>
          <cell r="Q5490">
            <v>0</v>
          </cell>
        </row>
        <row r="5492">
          <cell r="C5492">
            <v>0</v>
          </cell>
          <cell r="D5492">
            <v>0</v>
          </cell>
          <cell r="E5492">
            <v>0</v>
          </cell>
          <cell r="F5492">
            <v>0</v>
          </cell>
          <cell r="G5492">
            <v>0</v>
          </cell>
          <cell r="H5492">
            <v>0</v>
          </cell>
          <cell r="I5492">
            <v>0</v>
          </cell>
          <cell r="J5492">
            <v>0</v>
          </cell>
          <cell r="K5492">
            <v>0</v>
          </cell>
          <cell r="L5492">
            <v>0</v>
          </cell>
          <cell r="M5492">
            <v>0</v>
          </cell>
          <cell r="N5492">
            <v>0</v>
          </cell>
          <cell r="O5492">
            <v>0</v>
          </cell>
          <cell r="P5492">
            <v>0</v>
          </cell>
          <cell r="Q5492">
            <v>0</v>
          </cell>
        </row>
        <row r="5493">
          <cell r="C5493" t="str">
            <v>Formulario 1 - Propuesta económica  - Documento tipo de selección abreviada de menor cuantía - versión 2</v>
          </cell>
          <cell r="D5493">
            <v>0</v>
          </cell>
          <cell r="E5493">
            <v>0</v>
          </cell>
          <cell r="F5493">
            <v>0</v>
          </cell>
          <cell r="G5493">
            <v>0</v>
          </cell>
          <cell r="H5493">
            <v>0</v>
          </cell>
          <cell r="I5493">
            <v>0</v>
          </cell>
          <cell r="J5493">
            <v>0</v>
          </cell>
          <cell r="K5493">
            <v>0</v>
          </cell>
          <cell r="L5493">
            <v>0</v>
          </cell>
          <cell r="M5493">
            <v>0</v>
          </cell>
          <cell r="N5493">
            <v>0</v>
          </cell>
          <cell r="O5493">
            <v>0</v>
          </cell>
          <cell r="P5493">
            <v>0</v>
          </cell>
          <cell r="Q5493">
            <v>0</v>
          </cell>
        </row>
        <row r="5494">
          <cell r="C5494" t="str">
            <v>Código</v>
          </cell>
          <cell r="D5494" t="str">
            <v>CCE-EICP-FM-25</v>
          </cell>
          <cell r="E5494" t="str">
            <v>Versión</v>
          </cell>
          <cell r="F5494">
            <v>2</v>
          </cell>
          <cell r="G5494">
            <v>0</v>
          </cell>
          <cell r="H5494">
            <v>0</v>
          </cell>
          <cell r="I5494">
            <v>0</v>
          </cell>
          <cell r="J5494">
            <v>0</v>
          </cell>
          <cell r="K5494">
            <v>0</v>
          </cell>
          <cell r="L5494">
            <v>0</v>
          </cell>
          <cell r="M5494">
            <v>0</v>
          </cell>
          <cell r="N5494">
            <v>0</v>
          </cell>
          <cell r="O5494">
            <v>0</v>
          </cell>
          <cell r="P5494">
            <v>0</v>
          </cell>
          <cell r="Q5494">
            <v>0</v>
          </cell>
        </row>
        <row r="5495">
          <cell r="C5495">
            <v>0</v>
          </cell>
          <cell r="D5495">
            <v>0</v>
          </cell>
          <cell r="E5495">
            <v>0</v>
          </cell>
          <cell r="F5495">
            <v>0</v>
          </cell>
          <cell r="G5495">
            <v>0</v>
          </cell>
          <cell r="H5495">
            <v>0</v>
          </cell>
          <cell r="I5495">
            <v>0</v>
          </cell>
          <cell r="J5495">
            <v>0</v>
          </cell>
          <cell r="K5495">
            <v>0</v>
          </cell>
          <cell r="L5495">
            <v>0</v>
          </cell>
          <cell r="M5495">
            <v>0</v>
          </cell>
          <cell r="N5495">
            <v>0</v>
          </cell>
          <cell r="O5495">
            <v>0</v>
          </cell>
          <cell r="P5495">
            <v>0</v>
          </cell>
          <cell r="Q5495">
            <v>0</v>
          </cell>
        </row>
        <row r="5496">
          <cell r="C5496" t="str">
            <v>[La entidad podrá utilizar este formato para la presentación de los análisis de precios unitarios el contratista en la oportunidad prevista en el numeral 8.1. del Documento Base]</v>
          </cell>
          <cell r="D5496">
            <v>0</v>
          </cell>
          <cell r="E5496">
            <v>0</v>
          </cell>
          <cell r="F5496">
            <v>0</v>
          </cell>
          <cell r="G5496">
            <v>0</v>
          </cell>
          <cell r="H5496">
            <v>0</v>
          </cell>
          <cell r="I5496">
            <v>0</v>
          </cell>
          <cell r="J5496">
            <v>0</v>
          </cell>
          <cell r="K5496">
            <v>0</v>
          </cell>
          <cell r="L5496">
            <v>0</v>
          </cell>
          <cell r="M5496">
            <v>0</v>
          </cell>
          <cell r="N5496">
            <v>0</v>
          </cell>
          <cell r="O5496">
            <v>0</v>
          </cell>
          <cell r="P5496">
            <v>0</v>
          </cell>
          <cell r="Q5496">
            <v>0</v>
          </cell>
        </row>
        <row r="5497">
          <cell r="C5497">
            <v>0</v>
          </cell>
          <cell r="D5497">
            <v>0</v>
          </cell>
          <cell r="E5497">
            <v>0</v>
          </cell>
          <cell r="F5497">
            <v>0</v>
          </cell>
          <cell r="G5497">
            <v>0</v>
          </cell>
          <cell r="H5497">
            <v>0</v>
          </cell>
          <cell r="I5497">
            <v>0</v>
          </cell>
          <cell r="J5497">
            <v>0</v>
          </cell>
          <cell r="K5497">
            <v>0</v>
          </cell>
          <cell r="L5497">
            <v>0</v>
          </cell>
          <cell r="M5497">
            <v>0</v>
          </cell>
          <cell r="N5497">
            <v>0</v>
          </cell>
          <cell r="O5497">
            <v>0</v>
          </cell>
          <cell r="P5497">
            <v>0</v>
          </cell>
          <cell r="Q5497">
            <v>0</v>
          </cell>
        </row>
        <row r="5498">
          <cell r="C5498">
            <v>0</v>
          </cell>
          <cell r="D5498">
            <v>0</v>
          </cell>
          <cell r="E5498">
            <v>0</v>
          </cell>
          <cell r="F5498">
            <v>0</v>
          </cell>
          <cell r="G5498">
            <v>0</v>
          </cell>
          <cell r="H5498">
            <v>0</v>
          </cell>
          <cell r="I5498">
            <v>0</v>
          </cell>
          <cell r="J5498">
            <v>0</v>
          </cell>
          <cell r="K5498">
            <v>0</v>
          </cell>
          <cell r="L5498">
            <v>0</v>
          </cell>
          <cell r="M5498">
            <v>0</v>
          </cell>
          <cell r="N5498">
            <v>0</v>
          </cell>
          <cell r="O5498">
            <v>0</v>
          </cell>
          <cell r="P5498">
            <v>0</v>
          </cell>
          <cell r="Q5498">
            <v>0</v>
          </cell>
        </row>
        <row r="5499">
          <cell r="C5499">
            <v>0</v>
          </cell>
          <cell r="D5499" t="str">
            <v>MUNICIPIO DE CONCORDIA, ANTIOQUIA</v>
          </cell>
          <cell r="E5499">
            <v>0</v>
          </cell>
          <cell r="F5499">
            <v>0</v>
          </cell>
          <cell r="G5499">
            <v>0</v>
          </cell>
          <cell r="H5499">
            <v>0</v>
          </cell>
          <cell r="I5499">
            <v>0</v>
          </cell>
          <cell r="J5499">
            <v>0</v>
          </cell>
          <cell r="K5499">
            <v>0</v>
          </cell>
          <cell r="L5499">
            <v>0</v>
          </cell>
          <cell r="M5499">
            <v>0</v>
          </cell>
          <cell r="N5499">
            <v>0</v>
          </cell>
          <cell r="O5499">
            <v>0</v>
          </cell>
          <cell r="P5499">
            <v>0</v>
          </cell>
          <cell r="Q5499">
            <v>0</v>
          </cell>
        </row>
        <row r="5500">
          <cell r="C5500">
            <v>0</v>
          </cell>
          <cell r="D5500">
            <v>0</v>
          </cell>
          <cell r="E5500">
            <v>0</v>
          </cell>
          <cell r="F5500">
            <v>0</v>
          </cell>
          <cell r="G5500">
            <v>0</v>
          </cell>
          <cell r="H5500">
            <v>0</v>
          </cell>
          <cell r="I5500">
            <v>0</v>
          </cell>
          <cell r="J5500">
            <v>0</v>
          </cell>
          <cell r="K5500">
            <v>0</v>
          </cell>
          <cell r="L5500" t="str">
            <v>VERSIÓN</v>
          </cell>
          <cell r="M5500">
            <v>0</v>
          </cell>
          <cell r="N5500">
            <v>0</v>
          </cell>
          <cell r="O5500">
            <v>0</v>
          </cell>
          <cell r="P5500">
            <v>0</v>
          </cell>
          <cell r="Q5500">
            <v>0</v>
          </cell>
        </row>
        <row r="5501">
          <cell r="C5501">
            <v>0</v>
          </cell>
          <cell r="D5501" t="str">
            <v xml:space="preserve">[NÚMERO DEL PROCESO] </v>
          </cell>
          <cell r="E5501">
            <v>0</v>
          </cell>
          <cell r="F5501">
            <v>0</v>
          </cell>
          <cell r="G5501">
            <v>0</v>
          </cell>
          <cell r="H5501">
            <v>0</v>
          </cell>
          <cell r="I5501">
            <v>0</v>
          </cell>
          <cell r="J5501">
            <v>0</v>
          </cell>
          <cell r="K5501">
            <v>0</v>
          </cell>
          <cell r="L5501">
            <v>0</v>
          </cell>
          <cell r="M5501">
            <v>0</v>
          </cell>
          <cell r="N5501">
            <v>0</v>
          </cell>
          <cell r="O5501">
            <v>0</v>
          </cell>
          <cell r="P5501">
            <v>0</v>
          </cell>
          <cell r="Q5501">
            <v>0</v>
          </cell>
        </row>
        <row r="5502">
          <cell r="C5502">
            <v>0</v>
          </cell>
          <cell r="D5502">
            <v>0</v>
          </cell>
          <cell r="E5502">
            <v>0</v>
          </cell>
          <cell r="F5502">
            <v>0</v>
          </cell>
          <cell r="G5502">
            <v>0</v>
          </cell>
          <cell r="H5502">
            <v>0</v>
          </cell>
          <cell r="I5502">
            <v>0</v>
          </cell>
          <cell r="J5502">
            <v>0</v>
          </cell>
          <cell r="K5502">
            <v>0</v>
          </cell>
          <cell r="L5502" t="str">
            <v>PÁGINA</v>
          </cell>
          <cell r="M5502">
            <v>1</v>
          </cell>
          <cell r="N5502" t="str">
            <v>DE</v>
          </cell>
          <cell r="O5502">
            <v>1</v>
          </cell>
          <cell r="P5502">
            <v>0</v>
          </cell>
          <cell r="Q5502">
            <v>0</v>
          </cell>
        </row>
        <row r="5503">
          <cell r="C5503">
            <v>0</v>
          </cell>
          <cell r="D5503" t="str">
            <v xml:space="preserve">ANALISIS DE PRECIOS UNITARIOS </v>
          </cell>
          <cell r="E5503">
            <v>0</v>
          </cell>
          <cell r="F5503">
            <v>0</v>
          </cell>
          <cell r="G5503">
            <v>0</v>
          </cell>
          <cell r="H5503">
            <v>0</v>
          </cell>
          <cell r="I5503">
            <v>0</v>
          </cell>
          <cell r="J5503">
            <v>0</v>
          </cell>
          <cell r="K5503">
            <v>0</v>
          </cell>
          <cell r="L5503">
            <v>0</v>
          </cell>
          <cell r="M5503">
            <v>0</v>
          </cell>
          <cell r="N5503">
            <v>0</v>
          </cell>
          <cell r="O5503">
            <v>0</v>
          </cell>
          <cell r="P5503">
            <v>0</v>
          </cell>
          <cell r="Q5503">
            <v>0</v>
          </cell>
        </row>
        <row r="5504">
          <cell r="C5504">
            <v>0</v>
          </cell>
          <cell r="D5504">
            <v>0</v>
          </cell>
          <cell r="E5504">
            <v>0</v>
          </cell>
          <cell r="F5504">
            <v>0</v>
          </cell>
          <cell r="G5504">
            <v>0</v>
          </cell>
          <cell r="H5504">
            <v>0</v>
          </cell>
          <cell r="I5504">
            <v>0</v>
          </cell>
          <cell r="J5504">
            <v>0</v>
          </cell>
          <cell r="K5504">
            <v>0</v>
          </cell>
          <cell r="L5504">
            <v>0</v>
          </cell>
          <cell r="M5504">
            <v>0</v>
          </cell>
          <cell r="N5504">
            <v>0</v>
          </cell>
          <cell r="O5504">
            <v>0</v>
          </cell>
          <cell r="P5504">
            <v>0</v>
          </cell>
          <cell r="Q5504">
            <v>0</v>
          </cell>
        </row>
        <row r="5505">
          <cell r="C5505">
            <v>0</v>
          </cell>
          <cell r="D5505">
            <v>0</v>
          </cell>
          <cell r="E5505">
            <v>0</v>
          </cell>
          <cell r="F5505">
            <v>0</v>
          </cell>
          <cell r="G5505">
            <v>0</v>
          </cell>
          <cell r="H5505">
            <v>0</v>
          </cell>
          <cell r="I5505">
            <v>0</v>
          </cell>
          <cell r="J5505">
            <v>0</v>
          </cell>
          <cell r="K5505">
            <v>0</v>
          </cell>
          <cell r="L5505" t="str">
            <v>FECHA</v>
          </cell>
          <cell r="M5505" t="str">
            <v>DD</v>
          </cell>
          <cell r="N5505" t="str">
            <v>MM</v>
          </cell>
          <cell r="O5505" t="str">
            <v>AA</v>
          </cell>
          <cell r="P5505">
            <v>0</v>
          </cell>
          <cell r="Q5505">
            <v>0</v>
          </cell>
        </row>
        <row r="5506">
          <cell r="C5506">
            <v>0</v>
          </cell>
          <cell r="D5506">
            <v>0</v>
          </cell>
          <cell r="E5506">
            <v>0</v>
          </cell>
          <cell r="F5506">
            <v>0</v>
          </cell>
          <cell r="G5506">
            <v>0</v>
          </cell>
          <cell r="H5506">
            <v>0</v>
          </cell>
          <cell r="I5506">
            <v>0</v>
          </cell>
          <cell r="J5506">
            <v>0</v>
          </cell>
          <cell r="K5506">
            <v>0</v>
          </cell>
          <cell r="L5506">
            <v>0</v>
          </cell>
          <cell r="M5506">
            <v>8</v>
          </cell>
          <cell r="N5506">
            <v>5</v>
          </cell>
          <cell r="O5506">
            <v>2023</v>
          </cell>
          <cell r="P5506">
            <v>0</v>
          </cell>
          <cell r="Q5506">
            <v>0</v>
          </cell>
        </row>
        <row r="5507">
          <cell r="C5507" t="str">
            <v>ITEMS DE LA PROPUESTA ECONÓMICA</v>
          </cell>
          <cell r="D5507">
            <v>0</v>
          </cell>
          <cell r="E5507">
            <v>0</v>
          </cell>
          <cell r="F5507">
            <v>0</v>
          </cell>
          <cell r="G5507">
            <v>0</v>
          </cell>
          <cell r="H5507">
            <v>0</v>
          </cell>
          <cell r="I5507" t="str">
            <v>ITEMS NO PREVISTOS</v>
          </cell>
          <cell r="J5507">
            <v>0</v>
          </cell>
          <cell r="K5507">
            <v>0</v>
          </cell>
          <cell r="L5507">
            <v>0</v>
          </cell>
          <cell r="M5507">
            <v>0</v>
          </cell>
          <cell r="N5507">
            <v>0</v>
          </cell>
          <cell r="O5507">
            <v>0</v>
          </cell>
          <cell r="P5507">
            <v>0</v>
          </cell>
          <cell r="Q5507">
            <v>0</v>
          </cell>
        </row>
        <row r="5508">
          <cell r="C5508">
            <v>0</v>
          </cell>
          <cell r="D5508">
            <v>0</v>
          </cell>
          <cell r="E5508">
            <v>0</v>
          </cell>
          <cell r="F5508">
            <v>0</v>
          </cell>
          <cell r="G5508">
            <v>0</v>
          </cell>
          <cell r="H5508">
            <v>0</v>
          </cell>
          <cell r="I5508">
            <v>0</v>
          </cell>
          <cell r="J5508">
            <v>0</v>
          </cell>
          <cell r="K5508">
            <v>0</v>
          </cell>
          <cell r="L5508">
            <v>0</v>
          </cell>
          <cell r="M5508">
            <v>0</v>
          </cell>
          <cell r="N5508">
            <v>0</v>
          </cell>
          <cell r="O5508">
            <v>0</v>
          </cell>
          <cell r="P5508">
            <v>0</v>
          </cell>
          <cell r="Q5508">
            <v>0</v>
          </cell>
        </row>
        <row r="5509">
          <cell r="C5509">
            <v>0</v>
          </cell>
          <cell r="D5509">
            <v>0</v>
          </cell>
          <cell r="E5509">
            <v>0</v>
          </cell>
          <cell r="F5509">
            <v>0</v>
          </cell>
          <cell r="G5509">
            <v>0</v>
          </cell>
          <cell r="H5509">
            <v>0</v>
          </cell>
          <cell r="I5509">
            <v>0</v>
          </cell>
          <cell r="J5509">
            <v>0</v>
          </cell>
          <cell r="K5509">
            <v>0</v>
          </cell>
          <cell r="L5509">
            <v>0</v>
          </cell>
          <cell r="M5509">
            <v>0</v>
          </cell>
          <cell r="N5509">
            <v>0</v>
          </cell>
          <cell r="O5509">
            <v>0</v>
          </cell>
          <cell r="P5509">
            <v>0</v>
          </cell>
          <cell r="Q5509">
            <v>0</v>
          </cell>
        </row>
        <row r="5510">
          <cell r="C5510">
            <v>0</v>
          </cell>
          <cell r="D5510">
            <v>0</v>
          </cell>
          <cell r="E5510">
            <v>0</v>
          </cell>
          <cell r="F5510">
            <v>0</v>
          </cell>
          <cell r="G5510">
            <v>0</v>
          </cell>
          <cell r="H5510">
            <v>0</v>
          </cell>
          <cell r="I5510">
            <v>0</v>
          </cell>
          <cell r="J5510">
            <v>0</v>
          </cell>
          <cell r="K5510">
            <v>0</v>
          </cell>
          <cell r="L5510">
            <v>0</v>
          </cell>
          <cell r="M5510">
            <v>0</v>
          </cell>
          <cell r="N5510">
            <v>0</v>
          </cell>
          <cell r="O5510">
            <v>0</v>
          </cell>
          <cell r="P5510">
            <v>0</v>
          </cell>
          <cell r="Q5510">
            <v>0</v>
          </cell>
        </row>
        <row r="5511">
          <cell r="C5511" t="str">
            <v>DATOS ESPECÍFICOS</v>
          </cell>
          <cell r="D5511">
            <v>0</v>
          </cell>
          <cell r="E5511">
            <v>0</v>
          </cell>
          <cell r="F5511">
            <v>0</v>
          </cell>
          <cell r="G5511">
            <v>0</v>
          </cell>
          <cell r="H5511">
            <v>0</v>
          </cell>
          <cell r="I5511">
            <v>0</v>
          </cell>
          <cell r="J5511">
            <v>0</v>
          </cell>
          <cell r="K5511">
            <v>0</v>
          </cell>
          <cell r="L5511">
            <v>0</v>
          </cell>
          <cell r="M5511">
            <v>0</v>
          </cell>
          <cell r="N5511">
            <v>0</v>
          </cell>
          <cell r="O5511">
            <v>0</v>
          </cell>
          <cell r="P5511">
            <v>0</v>
          </cell>
          <cell r="Q5511">
            <v>0</v>
          </cell>
        </row>
        <row r="5512">
          <cell r="C5512">
            <v>0</v>
          </cell>
          <cell r="D5512">
            <v>0</v>
          </cell>
          <cell r="E5512">
            <v>0</v>
          </cell>
          <cell r="F5512">
            <v>0</v>
          </cell>
          <cell r="G5512">
            <v>0</v>
          </cell>
          <cell r="H5512">
            <v>0</v>
          </cell>
          <cell r="I5512">
            <v>0</v>
          </cell>
          <cell r="J5512">
            <v>0</v>
          </cell>
          <cell r="K5512">
            <v>0</v>
          </cell>
          <cell r="L5512">
            <v>0</v>
          </cell>
          <cell r="M5512">
            <v>0</v>
          </cell>
          <cell r="N5512">
            <v>0</v>
          </cell>
          <cell r="O5512">
            <v>0</v>
          </cell>
          <cell r="P5512">
            <v>0</v>
          </cell>
          <cell r="Q5512">
            <v>0</v>
          </cell>
        </row>
        <row r="5513">
          <cell r="C5513" t="str">
            <v>ITEM</v>
          </cell>
          <cell r="D5513" t="str">
            <v>DESCRIPCIÓN</v>
          </cell>
          <cell r="E5513">
            <v>0</v>
          </cell>
          <cell r="F5513">
            <v>0</v>
          </cell>
          <cell r="G5513">
            <v>0</v>
          </cell>
          <cell r="H5513">
            <v>0</v>
          </cell>
          <cell r="I5513">
            <v>0</v>
          </cell>
          <cell r="J5513">
            <v>0</v>
          </cell>
          <cell r="K5513">
            <v>0</v>
          </cell>
          <cell r="L5513">
            <v>0</v>
          </cell>
          <cell r="M5513" t="str">
            <v>UNIDAD</v>
          </cell>
          <cell r="N5513">
            <v>0</v>
          </cell>
          <cell r="O5513" t="str">
            <v>CANTIDAD</v>
          </cell>
          <cell r="P5513">
            <v>0</v>
          </cell>
          <cell r="Q5513">
            <v>0</v>
          </cell>
        </row>
        <row r="5514">
          <cell r="C5514" t="str">
            <v>5.14.3</v>
          </cell>
          <cell r="D5514" t="str">
            <v xml:space="preserve">S.T.I de materiales para salida eléctrica de interruptor DOBLE de alumbrado 15 A, certificación RETIE. Incluye el interruptor, ducto EMT cajas 12x12x5, adaptadores, curvas, fijación, conductores 12 AWG-CU-THHN/THWN-90ºC, conectores de conexión y empalme, tornillos, obra civil y demás elementos y accesorios para su correcta instalación y funcionamiento. (salida promedio 3 m).  </v>
          </cell>
          <cell r="E5514">
            <v>0</v>
          </cell>
          <cell r="F5514">
            <v>0</v>
          </cell>
          <cell r="G5514">
            <v>0</v>
          </cell>
          <cell r="H5514">
            <v>0</v>
          </cell>
          <cell r="I5514">
            <v>0</v>
          </cell>
          <cell r="J5514">
            <v>0</v>
          </cell>
          <cell r="K5514">
            <v>0</v>
          </cell>
          <cell r="L5514">
            <v>0</v>
          </cell>
          <cell r="M5514" t="str">
            <v>u</v>
          </cell>
          <cell r="N5514">
            <v>0</v>
          </cell>
          <cell r="O5514">
            <v>4</v>
          </cell>
          <cell r="P5514">
            <v>0</v>
          </cell>
          <cell r="Q5514">
            <v>0</v>
          </cell>
          <cell r="R5514">
            <v>160249</v>
          </cell>
          <cell r="S5514">
            <v>206609</v>
          </cell>
          <cell r="T5514">
            <v>1.8700000000000001E-2</v>
          </cell>
          <cell r="U5514">
            <v>0.73309999999999997</v>
          </cell>
          <cell r="V5514">
            <v>0</v>
          </cell>
          <cell r="W5514">
            <v>0.24809999999999999</v>
          </cell>
        </row>
        <row r="5515">
          <cell r="C5515" t="str">
            <v>I. EQUIPO</v>
          </cell>
          <cell r="D5515">
            <v>0</v>
          </cell>
          <cell r="E5515">
            <v>0</v>
          </cell>
          <cell r="F5515">
            <v>0</v>
          </cell>
          <cell r="G5515">
            <v>0</v>
          </cell>
          <cell r="H5515">
            <v>0</v>
          </cell>
          <cell r="I5515">
            <v>0</v>
          </cell>
          <cell r="J5515">
            <v>0</v>
          </cell>
          <cell r="K5515">
            <v>0</v>
          </cell>
          <cell r="L5515">
            <v>0</v>
          </cell>
          <cell r="M5515">
            <v>0</v>
          </cell>
          <cell r="N5515">
            <v>0</v>
          </cell>
          <cell r="O5515">
            <v>0</v>
          </cell>
          <cell r="P5515">
            <v>0</v>
          </cell>
          <cell r="Q5515">
            <v>0</v>
          </cell>
        </row>
        <row r="5516">
          <cell r="C5516">
            <v>0</v>
          </cell>
          <cell r="D5516">
            <v>0</v>
          </cell>
          <cell r="E5516">
            <v>0</v>
          </cell>
          <cell r="F5516">
            <v>0</v>
          </cell>
          <cell r="G5516">
            <v>0</v>
          </cell>
          <cell r="H5516">
            <v>0</v>
          </cell>
          <cell r="I5516">
            <v>0</v>
          </cell>
          <cell r="J5516">
            <v>0</v>
          </cell>
          <cell r="K5516">
            <v>0</v>
          </cell>
          <cell r="L5516">
            <v>0</v>
          </cell>
          <cell r="M5516">
            <v>0</v>
          </cell>
          <cell r="N5516">
            <v>0</v>
          </cell>
          <cell r="O5516">
            <v>0</v>
          </cell>
          <cell r="P5516">
            <v>0</v>
          </cell>
          <cell r="Q5516">
            <v>0</v>
          </cell>
        </row>
        <row r="5517">
          <cell r="C5517" t="str">
            <v>DESCRIPCIÓN</v>
          </cell>
          <cell r="D5517">
            <v>0</v>
          </cell>
          <cell r="E5517">
            <v>0</v>
          </cell>
          <cell r="F5517">
            <v>0</v>
          </cell>
          <cell r="G5517">
            <v>0</v>
          </cell>
          <cell r="H5517" t="str">
            <v>MARCA</v>
          </cell>
          <cell r="I5517">
            <v>0</v>
          </cell>
          <cell r="J5517" t="str">
            <v>TIPO</v>
          </cell>
          <cell r="K5517">
            <v>0</v>
          </cell>
          <cell r="L5517" t="str">
            <v>TARIFA/HORA</v>
          </cell>
          <cell r="M5517" t="str">
            <v>RENDIMIENTO</v>
          </cell>
          <cell r="N5517">
            <v>0</v>
          </cell>
          <cell r="O5517" t="str">
            <v>Vr. UNITARIO</v>
          </cell>
          <cell r="P5517">
            <v>0</v>
          </cell>
          <cell r="Q5517">
            <v>0</v>
          </cell>
        </row>
        <row r="5518">
          <cell r="C5518" t="str">
            <v>Sección completa de andamio (1.2m-1.5m) x 1.5 m. (+ 4 ruedas) Incluye transporte.</v>
          </cell>
          <cell r="D5518">
            <v>0</v>
          </cell>
          <cell r="E5518">
            <v>0</v>
          </cell>
          <cell r="F5518">
            <v>0</v>
          </cell>
          <cell r="G5518">
            <v>0</v>
          </cell>
          <cell r="H5518">
            <v>0</v>
          </cell>
          <cell r="I5518">
            <v>0</v>
          </cell>
          <cell r="J5518" t="str">
            <v>Dia</v>
          </cell>
          <cell r="K5518">
            <v>0</v>
          </cell>
          <cell r="L5518">
            <v>2565</v>
          </cell>
          <cell r="M5518">
            <v>4</v>
          </cell>
          <cell r="N5518">
            <v>0</v>
          </cell>
          <cell r="O5518">
            <v>641</v>
          </cell>
          <cell r="P5518">
            <v>0</v>
          </cell>
          <cell r="Q5518">
            <v>0</v>
          </cell>
          <cell r="R5518">
            <v>1</v>
          </cell>
          <cell r="T5518" t="str">
            <v>Sección completa de andamio (1.2m-1.5m) x 1.5 m. (+ 4 ruedas) Incluye transporte.</v>
          </cell>
        </row>
        <row r="5519">
          <cell r="C5519" t="str">
            <v>Can zunchado en madera común de 5,0cmx20cmx3,0m (alquiler). Incluye transporte.</v>
          </cell>
          <cell r="D5519">
            <v>0</v>
          </cell>
          <cell r="E5519">
            <v>0</v>
          </cell>
          <cell r="F5519">
            <v>0</v>
          </cell>
          <cell r="G5519">
            <v>0</v>
          </cell>
          <cell r="H5519">
            <v>0</v>
          </cell>
          <cell r="I5519">
            <v>0</v>
          </cell>
          <cell r="J5519" t="str">
            <v>Dia</v>
          </cell>
          <cell r="K5519">
            <v>0</v>
          </cell>
          <cell r="L5519">
            <v>1500</v>
          </cell>
          <cell r="M5519">
            <v>4</v>
          </cell>
          <cell r="N5519">
            <v>0</v>
          </cell>
          <cell r="O5519">
            <v>375</v>
          </cell>
          <cell r="P5519">
            <v>0</v>
          </cell>
          <cell r="Q5519">
            <v>0</v>
          </cell>
          <cell r="R5519">
            <v>1</v>
          </cell>
          <cell r="T5519" t="str">
            <v>Can zunchado en madera común de 5,0cmx20cmx3,0m (alquiler). Incluye transporte.</v>
          </cell>
        </row>
        <row r="5520">
          <cell r="C5520">
            <v>0</v>
          </cell>
          <cell r="D5520">
            <v>0</v>
          </cell>
          <cell r="E5520">
            <v>0</v>
          </cell>
          <cell r="F5520">
            <v>0</v>
          </cell>
          <cell r="G5520">
            <v>0</v>
          </cell>
          <cell r="H5520">
            <v>0</v>
          </cell>
          <cell r="I5520">
            <v>0</v>
          </cell>
          <cell r="J5520" t="str">
            <v/>
          </cell>
          <cell r="K5520">
            <v>0</v>
          </cell>
          <cell r="L5520" t="str">
            <v/>
          </cell>
          <cell r="M5520">
            <v>0</v>
          </cell>
          <cell r="N5520">
            <v>0</v>
          </cell>
          <cell r="O5520">
            <v>0</v>
          </cell>
          <cell r="P5520">
            <v>0</v>
          </cell>
          <cell r="Q5520">
            <v>0</v>
          </cell>
          <cell r="R5520">
            <v>0</v>
          </cell>
          <cell r="T5520">
            <v>0</v>
          </cell>
        </row>
        <row r="5521">
          <cell r="C5521" t="str">
            <v>Herramienta Menor (Como % de Mano de Obra)</v>
          </cell>
          <cell r="D5521">
            <v>0</v>
          </cell>
          <cell r="E5521">
            <v>0</v>
          </cell>
          <cell r="F5521">
            <v>0</v>
          </cell>
          <cell r="G5521">
            <v>0</v>
          </cell>
          <cell r="H5521">
            <v>0</v>
          </cell>
          <cell r="I5521">
            <v>0</v>
          </cell>
          <cell r="J5521" t="str">
            <v>Dia</v>
          </cell>
          <cell r="K5521">
            <v>0</v>
          </cell>
          <cell r="L5521">
            <v>39763</v>
          </cell>
          <cell r="M5521">
            <v>0.05</v>
          </cell>
          <cell r="N5521">
            <v>0</v>
          </cell>
          <cell r="O5521">
            <v>1988</v>
          </cell>
          <cell r="P5521">
            <v>0</v>
          </cell>
          <cell r="Q5521">
            <v>0</v>
          </cell>
          <cell r="R5521">
            <v>7952</v>
          </cell>
          <cell r="T5521" t="str">
            <v>Herramienta Menor (Como % de Mano de Obra)</v>
          </cell>
        </row>
        <row r="5522">
          <cell r="C5522">
            <v>0</v>
          </cell>
          <cell r="D5522">
            <v>0</v>
          </cell>
          <cell r="E5522">
            <v>0</v>
          </cell>
          <cell r="F5522">
            <v>0</v>
          </cell>
          <cell r="G5522">
            <v>0</v>
          </cell>
          <cell r="H5522">
            <v>0</v>
          </cell>
          <cell r="I5522">
            <v>0</v>
          </cell>
          <cell r="J5522">
            <v>0</v>
          </cell>
          <cell r="K5522">
            <v>0</v>
          </cell>
          <cell r="L5522">
            <v>1.8700000000000001E-2</v>
          </cell>
          <cell r="M5522" t="str">
            <v>SUBTOTAL $</v>
          </cell>
          <cell r="N5522">
            <v>0</v>
          </cell>
          <cell r="O5522">
            <v>3004</v>
          </cell>
          <cell r="P5522">
            <v>0</v>
          </cell>
          <cell r="Q5522">
            <v>0</v>
          </cell>
          <cell r="T5522">
            <v>0</v>
          </cell>
        </row>
        <row r="5523">
          <cell r="C5523" t="str">
            <v>II. MATERIALES</v>
          </cell>
          <cell r="D5523">
            <v>0</v>
          </cell>
          <cell r="E5523">
            <v>0</v>
          </cell>
          <cell r="F5523">
            <v>0</v>
          </cell>
          <cell r="G5523">
            <v>0</v>
          </cell>
          <cell r="H5523">
            <v>0</v>
          </cell>
          <cell r="I5523">
            <v>0</v>
          </cell>
          <cell r="J5523">
            <v>0</v>
          </cell>
          <cell r="K5523">
            <v>0</v>
          </cell>
          <cell r="L5523">
            <v>0</v>
          </cell>
          <cell r="M5523">
            <v>0</v>
          </cell>
          <cell r="N5523">
            <v>0</v>
          </cell>
          <cell r="O5523">
            <v>0</v>
          </cell>
          <cell r="P5523">
            <v>0</v>
          </cell>
          <cell r="Q5523">
            <v>0</v>
          </cell>
          <cell r="T5523">
            <v>0</v>
          </cell>
        </row>
        <row r="5524">
          <cell r="C5524">
            <v>0</v>
          </cell>
          <cell r="D5524">
            <v>0</v>
          </cell>
          <cell r="E5524">
            <v>0</v>
          </cell>
          <cell r="F5524">
            <v>0</v>
          </cell>
          <cell r="G5524">
            <v>0</v>
          </cell>
          <cell r="H5524">
            <v>0</v>
          </cell>
          <cell r="I5524">
            <v>0</v>
          </cell>
          <cell r="J5524">
            <v>0</v>
          </cell>
          <cell r="K5524">
            <v>0</v>
          </cell>
          <cell r="L5524">
            <v>0</v>
          </cell>
          <cell r="M5524">
            <v>0</v>
          </cell>
          <cell r="N5524">
            <v>0</v>
          </cell>
          <cell r="O5524">
            <v>0</v>
          </cell>
          <cell r="P5524">
            <v>0</v>
          </cell>
          <cell r="Q5524">
            <v>0</v>
          </cell>
          <cell r="T5524">
            <v>0</v>
          </cell>
        </row>
        <row r="5525">
          <cell r="C5525" t="str">
            <v>DESCRIPCIÓN</v>
          </cell>
          <cell r="D5525">
            <v>0</v>
          </cell>
          <cell r="E5525">
            <v>0</v>
          </cell>
          <cell r="F5525">
            <v>0</v>
          </cell>
          <cell r="G5525">
            <v>0</v>
          </cell>
          <cell r="H5525">
            <v>0</v>
          </cell>
          <cell r="I5525">
            <v>0</v>
          </cell>
          <cell r="J5525">
            <v>0</v>
          </cell>
          <cell r="K5525" t="str">
            <v>UNIDAD</v>
          </cell>
          <cell r="L5525" t="str">
            <v>CANTIDAD</v>
          </cell>
          <cell r="M5525" t="str">
            <v>PRECIO UNIT.</v>
          </cell>
          <cell r="N5525">
            <v>0</v>
          </cell>
          <cell r="O5525" t="str">
            <v>Vr. UNITARIO</v>
          </cell>
          <cell r="P5525">
            <v>0</v>
          </cell>
          <cell r="Q5525">
            <v>0</v>
          </cell>
          <cell r="T5525">
            <v>0</v>
          </cell>
        </row>
        <row r="5526">
          <cell r="C5526" t="str">
            <v>tubo EMT 1/2" X 3m</v>
          </cell>
          <cell r="D5526">
            <v>0</v>
          </cell>
          <cell r="E5526">
            <v>0</v>
          </cell>
          <cell r="F5526">
            <v>0</v>
          </cell>
          <cell r="G5526">
            <v>0</v>
          </cell>
          <cell r="H5526">
            <v>0</v>
          </cell>
          <cell r="I5526">
            <v>0</v>
          </cell>
          <cell r="J5526">
            <v>0</v>
          </cell>
          <cell r="K5526" t="str">
            <v>u</v>
          </cell>
          <cell r="L5526">
            <v>1.05</v>
          </cell>
          <cell r="M5526">
            <v>27390</v>
          </cell>
          <cell r="N5526">
            <v>0</v>
          </cell>
          <cell r="O5526">
            <v>28760</v>
          </cell>
          <cell r="P5526">
            <v>0</v>
          </cell>
          <cell r="Q5526">
            <v>0</v>
          </cell>
          <cell r="R5526">
            <v>4.2</v>
          </cell>
          <cell r="T5526" t="str">
            <v>tubo EMT 1/2" X 3m</v>
          </cell>
        </row>
        <row r="5527">
          <cell r="C5527" t="str">
            <v>Terminal EMT 1/2" Acero - Tub</v>
          </cell>
          <cell r="D5527">
            <v>0</v>
          </cell>
          <cell r="E5527">
            <v>0</v>
          </cell>
          <cell r="F5527">
            <v>0</v>
          </cell>
          <cell r="G5527">
            <v>0</v>
          </cell>
          <cell r="H5527">
            <v>0</v>
          </cell>
          <cell r="I5527">
            <v>0</v>
          </cell>
          <cell r="J5527">
            <v>0</v>
          </cell>
          <cell r="K5527" t="str">
            <v>u</v>
          </cell>
          <cell r="L5527">
            <v>2</v>
          </cell>
          <cell r="M5527">
            <v>2915</v>
          </cell>
          <cell r="N5527">
            <v>0</v>
          </cell>
          <cell r="O5527">
            <v>5830</v>
          </cell>
          <cell r="P5527">
            <v>0</v>
          </cell>
          <cell r="Q5527">
            <v>0</v>
          </cell>
          <cell r="R5527">
            <v>8</v>
          </cell>
          <cell r="T5527" t="str">
            <v>Terminal EMT 1/2" Acero - Tub</v>
          </cell>
        </row>
        <row r="5528">
          <cell r="C5528" t="str">
            <v>Union EMT 1/2" Acero</v>
          </cell>
          <cell r="D5528">
            <v>0</v>
          </cell>
          <cell r="E5528">
            <v>0</v>
          </cell>
          <cell r="F5528">
            <v>0</v>
          </cell>
          <cell r="G5528">
            <v>0</v>
          </cell>
          <cell r="H5528">
            <v>0</v>
          </cell>
          <cell r="I5528">
            <v>0</v>
          </cell>
          <cell r="J5528">
            <v>0</v>
          </cell>
          <cell r="K5528" t="str">
            <v>u</v>
          </cell>
          <cell r="L5528">
            <v>0.5</v>
          </cell>
          <cell r="M5528">
            <v>2682</v>
          </cell>
          <cell r="N5528">
            <v>0</v>
          </cell>
          <cell r="O5528">
            <v>1341</v>
          </cell>
          <cell r="P5528">
            <v>0</v>
          </cell>
          <cell r="Q5528">
            <v>0</v>
          </cell>
          <cell r="R5528">
            <v>2</v>
          </cell>
          <cell r="T5528" t="str">
            <v>Union EMT 1/2" Acero</v>
          </cell>
        </row>
        <row r="5529">
          <cell r="C5529" t="str">
            <v>Curva EMT 1/2"</v>
          </cell>
          <cell r="D5529">
            <v>0</v>
          </cell>
          <cell r="E5529">
            <v>0</v>
          </cell>
          <cell r="F5529">
            <v>0</v>
          </cell>
          <cell r="G5529">
            <v>0</v>
          </cell>
          <cell r="H5529">
            <v>0</v>
          </cell>
          <cell r="I5529">
            <v>0</v>
          </cell>
          <cell r="J5529">
            <v>0</v>
          </cell>
          <cell r="K5529" t="str">
            <v>u</v>
          </cell>
          <cell r="L5529">
            <v>2</v>
          </cell>
          <cell r="M5529">
            <v>3289</v>
          </cell>
          <cell r="N5529">
            <v>0</v>
          </cell>
          <cell r="O5529">
            <v>6578</v>
          </cell>
          <cell r="P5529">
            <v>0</v>
          </cell>
          <cell r="Q5529">
            <v>0</v>
          </cell>
          <cell r="R5529">
            <v>8</v>
          </cell>
          <cell r="T5529" t="str">
            <v>Curva EMT 1/2"</v>
          </cell>
        </row>
        <row r="5530">
          <cell r="C5530" t="str">
            <v>Caja 12x12x5 Tapa Universal Rall 7035 Cal. 20 Proelectricos</v>
          </cell>
          <cell r="D5530">
            <v>0</v>
          </cell>
          <cell r="E5530">
            <v>0</v>
          </cell>
          <cell r="F5530">
            <v>0</v>
          </cell>
          <cell r="G5530">
            <v>0</v>
          </cell>
          <cell r="H5530">
            <v>0</v>
          </cell>
          <cell r="I5530">
            <v>0</v>
          </cell>
          <cell r="J5530">
            <v>0</v>
          </cell>
          <cell r="K5530" t="str">
            <v>u</v>
          </cell>
          <cell r="L5530">
            <v>1</v>
          </cell>
          <cell r="M5530">
            <v>19690</v>
          </cell>
          <cell r="N5530">
            <v>0</v>
          </cell>
          <cell r="O5530">
            <v>19690</v>
          </cell>
          <cell r="P5530">
            <v>0</v>
          </cell>
          <cell r="Q5530">
            <v>0</v>
          </cell>
          <cell r="R5530">
            <v>4</v>
          </cell>
          <cell r="T5530" t="str">
            <v>Caja 12x12x5 Tapa Universal Rall 7035 Cal. 20 Proelectricos</v>
          </cell>
        </row>
        <row r="5531">
          <cell r="C5531" t="str">
            <v>Interruptor Doble Primmus</v>
          </cell>
          <cell r="D5531">
            <v>0</v>
          </cell>
          <cell r="E5531">
            <v>0</v>
          </cell>
          <cell r="F5531">
            <v>0</v>
          </cell>
          <cell r="G5531">
            <v>0</v>
          </cell>
          <cell r="H5531">
            <v>0</v>
          </cell>
          <cell r="I5531">
            <v>0</v>
          </cell>
          <cell r="J5531">
            <v>0</v>
          </cell>
          <cell r="K5531" t="str">
            <v>u</v>
          </cell>
          <cell r="L5531">
            <v>1</v>
          </cell>
          <cell r="M5531">
            <v>10028</v>
          </cell>
          <cell r="N5531">
            <v>0</v>
          </cell>
          <cell r="O5531">
            <v>10028</v>
          </cell>
          <cell r="P5531">
            <v>0</v>
          </cell>
          <cell r="Q5531">
            <v>0</v>
          </cell>
          <cell r="R5531">
            <v>4</v>
          </cell>
          <cell r="T5531" t="str">
            <v>Interruptor Doble Primmus</v>
          </cell>
        </row>
        <row r="5532">
          <cell r="C5532" t="str">
            <v xml:space="preserve">Conector Resorte Rojo-Amr </v>
          </cell>
          <cell r="D5532">
            <v>0</v>
          </cell>
          <cell r="E5532">
            <v>0</v>
          </cell>
          <cell r="F5532">
            <v>0</v>
          </cell>
          <cell r="G5532">
            <v>0</v>
          </cell>
          <cell r="H5532">
            <v>0</v>
          </cell>
          <cell r="I5532">
            <v>0</v>
          </cell>
          <cell r="J5532">
            <v>0</v>
          </cell>
          <cell r="K5532" t="str">
            <v>u</v>
          </cell>
          <cell r="L5532">
            <v>3</v>
          </cell>
          <cell r="M5532">
            <v>1412</v>
          </cell>
          <cell r="N5532">
            <v>0</v>
          </cell>
          <cell r="O5532">
            <v>4236</v>
          </cell>
          <cell r="P5532">
            <v>0</v>
          </cell>
          <cell r="Q5532">
            <v>0</v>
          </cell>
          <cell r="R5532">
            <v>12</v>
          </cell>
          <cell r="T5532" t="str">
            <v xml:space="preserve">Conector Resorte Rojo-Amr </v>
          </cell>
        </row>
        <row r="5533">
          <cell r="C5533" t="str">
            <v xml:space="preserve">Abrazadera Plastica Alas Tubo Conduit 1/2pg </v>
          </cell>
          <cell r="D5533">
            <v>0</v>
          </cell>
          <cell r="E5533">
            <v>0</v>
          </cell>
          <cell r="F5533">
            <v>0</v>
          </cell>
          <cell r="G5533">
            <v>0</v>
          </cell>
          <cell r="H5533">
            <v>0</v>
          </cell>
          <cell r="I5533">
            <v>0</v>
          </cell>
          <cell r="J5533">
            <v>0</v>
          </cell>
          <cell r="K5533" t="str">
            <v>u</v>
          </cell>
          <cell r="L5533">
            <v>3</v>
          </cell>
          <cell r="M5533">
            <v>1100</v>
          </cell>
          <cell r="N5533">
            <v>0</v>
          </cell>
          <cell r="O5533">
            <v>3300</v>
          </cell>
          <cell r="P5533">
            <v>0</v>
          </cell>
          <cell r="Q5533">
            <v>0</v>
          </cell>
          <cell r="R5533">
            <v>12</v>
          </cell>
          <cell r="T5533" t="str">
            <v xml:space="preserve">Abrazadera Plastica Alas Tubo Conduit 1/2pg </v>
          </cell>
        </row>
        <row r="5534">
          <cell r="C5534" t="str">
            <v xml:space="preserve">Cable AWG-CU-THHN/THWN-90ºC # 12 </v>
          </cell>
          <cell r="D5534">
            <v>0</v>
          </cell>
          <cell r="E5534">
            <v>0</v>
          </cell>
          <cell r="F5534">
            <v>0</v>
          </cell>
          <cell r="G5534">
            <v>0</v>
          </cell>
          <cell r="H5534">
            <v>0</v>
          </cell>
          <cell r="I5534">
            <v>0</v>
          </cell>
          <cell r="J5534">
            <v>0</v>
          </cell>
          <cell r="K5534" t="str">
            <v>m</v>
          </cell>
          <cell r="L5534">
            <v>10.08</v>
          </cell>
          <cell r="M5534">
            <v>3742</v>
          </cell>
          <cell r="N5534">
            <v>0</v>
          </cell>
          <cell r="O5534">
            <v>37719</v>
          </cell>
          <cell r="P5534">
            <v>0</v>
          </cell>
          <cell r="Q5534">
            <v>0</v>
          </cell>
          <cell r="R5534">
            <v>40.32</v>
          </cell>
          <cell r="T5534" t="str">
            <v xml:space="preserve">Cable AWG-CU-THHN/THWN-90ºC # 12 </v>
          </cell>
        </row>
        <row r="5535">
          <cell r="C5535">
            <v>0</v>
          </cell>
          <cell r="D5535">
            <v>0</v>
          </cell>
          <cell r="E5535">
            <v>0</v>
          </cell>
          <cell r="F5535">
            <v>0</v>
          </cell>
          <cell r="G5535">
            <v>0</v>
          </cell>
          <cell r="H5535">
            <v>0</v>
          </cell>
          <cell r="I5535">
            <v>0</v>
          </cell>
          <cell r="J5535">
            <v>0</v>
          </cell>
          <cell r="K5535">
            <v>0</v>
          </cell>
          <cell r="L5535">
            <v>0.73309999999999997</v>
          </cell>
          <cell r="M5535" t="str">
            <v>SUBTOTAL $</v>
          </cell>
          <cell r="N5535">
            <v>0</v>
          </cell>
          <cell r="O5535">
            <v>117482</v>
          </cell>
          <cell r="P5535">
            <v>0</v>
          </cell>
          <cell r="Q5535">
            <v>0</v>
          </cell>
          <cell r="T5535">
            <v>0</v>
          </cell>
        </row>
        <row r="5536">
          <cell r="C5536" t="str">
            <v>III. TRANSPORTES</v>
          </cell>
          <cell r="D5536">
            <v>0</v>
          </cell>
          <cell r="E5536">
            <v>0</v>
          </cell>
          <cell r="F5536">
            <v>0</v>
          </cell>
          <cell r="G5536">
            <v>0</v>
          </cell>
          <cell r="H5536">
            <v>0</v>
          </cell>
          <cell r="I5536">
            <v>0</v>
          </cell>
          <cell r="J5536">
            <v>0</v>
          </cell>
          <cell r="K5536">
            <v>0</v>
          </cell>
          <cell r="L5536">
            <v>0</v>
          </cell>
          <cell r="M5536">
            <v>0</v>
          </cell>
          <cell r="N5536">
            <v>0</v>
          </cell>
          <cell r="O5536">
            <v>0</v>
          </cell>
          <cell r="P5536">
            <v>0</v>
          </cell>
          <cell r="Q5536">
            <v>0</v>
          </cell>
          <cell r="T5536">
            <v>0</v>
          </cell>
        </row>
        <row r="5537">
          <cell r="C5537">
            <v>0</v>
          </cell>
          <cell r="D5537">
            <v>0</v>
          </cell>
          <cell r="E5537">
            <v>0</v>
          </cell>
          <cell r="F5537">
            <v>0</v>
          </cell>
          <cell r="G5537">
            <v>0</v>
          </cell>
          <cell r="H5537">
            <v>0</v>
          </cell>
          <cell r="I5537">
            <v>0</v>
          </cell>
          <cell r="J5537">
            <v>0</v>
          </cell>
          <cell r="K5537">
            <v>0</v>
          </cell>
          <cell r="L5537">
            <v>0</v>
          </cell>
          <cell r="M5537">
            <v>0</v>
          </cell>
          <cell r="N5537">
            <v>0</v>
          </cell>
          <cell r="O5537">
            <v>0</v>
          </cell>
          <cell r="P5537">
            <v>0</v>
          </cell>
          <cell r="Q5537">
            <v>0</v>
          </cell>
          <cell r="T5537">
            <v>0</v>
          </cell>
        </row>
        <row r="5538">
          <cell r="C5538" t="str">
            <v>MATERIAL</v>
          </cell>
          <cell r="D5538">
            <v>0</v>
          </cell>
          <cell r="E5538">
            <v>0</v>
          </cell>
          <cell r="F5538">
            <v>0</v>
          </cell>
          <cell r="G5538">
            <v>0</v>
          </cell>
          <cell r="H5538">
            <v>0</v>
          </cell>
          <cell r="I5538">
            <v>0</v>
          </cell>
          <cell r="J5538" t="str">
            <v>VOL. o PESO</v>
          </cell>
          <cell r="K5538" t="str">
            <v>DISTANCIA</v>
          </cell>
          <cell r="L5538" t="str">
            <v>M3 o Ton/Km</v>
          </cell>
          <cell r="M5538" t="str">
            <v>TARIFA</v>
          </cell>
          <cell r="N5538">
            <v>0</v>
          </cell>
          <cell r="O5538" t="str">
            <v>Vr. UNITARIO</v>
          </cell>
          <cell r="P5538">
            <v>0</v>
          </cell>
          <cell r="Q5538">
            <v>0</v>
          </cell>
          <cell r="T5538">
            <v>0</v>
          </cell>
        </row>
        <row r="5539">
          <cell r="C5539">
            <v>0</v>
          </cell>
          <cell r="D5539">
            <v>0</v>
          </cell>
          <cell r="E5539">
            <v>0</v>
          </cell>
          <cell r="F5539">
            <v>0</v>
          </cell>
          <cell r="G5539">
            <v>0</v>
          </cell>
          <cell r="H5539">
            <v>0</v>
          </cell>
          <cell r="I5539">
            <v>0</v>
          </cell>
          <cell r="J5539" t="str">
            <v/>
          </cell>
          <cell r="K5539">
            <v>0</v>
          </cell>
          <cell r="L5539">
            <v>0</v>
          </cell>
          <cell r="M5539">
            <v>0</v>
          </cell>
          <cell r="N5539">
            <v>0</v>
          </cell>
          <cell r="O5539">
            <v>0</v>
          </cell>
          <cell r="P5539">
            <v>0</v>
          </cell>
          <cell r="Q5539">
            <v>0</v>
          </cell>
          <cell r="R5539">
            <v>0</v>
          </cell>
          <cell r="T5539">
            <v>0</v>
          </cell>
        </row>
        <row r="5540">
          <cell r="C5540">
            <v>0</v>
          </cell>
          <cell r="D5540">
            <v>0</v>
          </cell>
          <cell r="E5540">
            <v>0</v>
          </cell>
          <cell r="F5540">
            <v>0</v>
          </cell>
          <cell r="G5540">
            <v>0</v>
          </cell>
          <cell r="H5540">
            <v>0</v>
          </cell>
          <cell r="I5540">
            <v>0</v>
          </cell>
          <cell r="J5540" t="str">
            <v/>
          </cell>
          <cell r="K5540">
            <v>0</v>
          </cell>
          <cell r="L5540">
            <v>0</v>
          </cell>
          <cell r="M5540">
            <v>0</v>
          </cell>
          <cell r="N5540">
            <v>0</v>
          </cell>
          <cell r="O5540">
            <v>0</v>
          </cell>
          <cell r="P5540">
            <v>0</v>
          </cell>
          <cell r="Q5540">
            <v>0</v>
          </cell>
          <cell r="R5540">
            <v>0</v>
          </cell>
          <cell r="T5540">
            <v>0</v>
          </cell>
        </row>
        <row r="5541">
          <cell r="C5541">
            <v>0</v>
          </cell>
          <cell r="D5541">
            <v>0</v>
          </cell>
          <cell r="E5541">
            <v>0</v>
          </cell>
          <cell r="F5541">
            <v>0</v>
          </cell>
          <cell r="G5541">
            <v>0</v>
          </cell>
          <cell r="H5541">
            <v>0</v>
          </cell>
          <cell r="I5541">
            <v>0</v>
          </cell>
          <cell r="J5541" t="str">
            <v/>
          </cell>
          <cell r="K5541">
            <v>0</v>
          </cell>
          <cell r="L5541">
            <v>0</v>
          </cell>
          <cell r="M5541">
            <v>0</v>
          </cell>
          <cell r="N5541">
            <v>0</v>
          </cell>
          <cell r="O5541">
            <v>0</v>
          </cell>
          <cell r="P5541">
            <v>0</v>
          </cell>
          <cell r="Q5541">
            <v>0</v>
          </cell>
          <cell r="R5541">
            <v>0</v>
          </cell>
          <cell r="T5541">
            <v>0</v>
          </cell>
        </row>
        <row r="5542">
          <cell r="C5542">
            <v>0</v>
          </cell>
          <cell r="D5542">
            <v>0</v>
          </cell>
          <cell r="E5542">
            <v>0</v>
          </cell>
          <cell r="F5542">
            <v>0</v>
          </cell>
          <cell r="G5542">
            <v>0</v>
          </cell>
          <cell r="H5542">
            <v>0</v>
          </cell>
          <cell r="I5542">
            <v>0</v>
          </cell>
          <cell r="J5542">
            <v>0</v>
          </cell>
          <cell r="K5542">
            <v>0</v>
          </cell>
          <cell r="L5542">
            <v>0</v>
          </cell>
          <cell r="M5542" t="str">
            <v>SUBTOTAL $</v>
          </cell>
          <cell r="N5542">
            <v>0</v>
          </cell>
          <cell r="O5542">
            <v>0</v>
          </cell>
          <cell r="P5542">
            <v>0</v>
          </cell>
          <cell r="Q5542">
            <v>0</v>
          </cell>
          <cell r="T5542">
            <v>0</v>
          </cell>
        </row>
        <row r="5543">
          <cell r="C5543" t="str">
            <v>IV. MANO DE OBRA</v>
          </cell>
          <cell r="D5543">
            <v>0</v>
          </cell>
          <cell r="E5543">
            <v>0</v>
          </cell>
          <cell r="F5543">
            <v>0</v>
          </cell>
          <cell r="G5543">
            <v>0</v>
          </cell>
          <cell r="H5543">
            <v>0</v>
          </cell>
          <cell r="I5543">
            <v>0</v>
          </cell>
          <cell r="J5543">
            <v>0</v>
          </cell>
          <cell r="K5543">
            <v>0</v>
          </cell>
          <cell r="L5543">
            <v>0</v>
          </cell>
          <cell r="M5543">
            <v>0</v>
          </cell>
          <cell r="N5543">
            <v>0</v>
          </cell>
          <cell r="O5543">
            <v>0</v>
          </cell>
          <cell r="P5543">
            <v>0</v>
          </cell>
          <cell r="Q5543">
            <v>0</v>
          </cell>
          <cell r="T5543">
            <v>0</v>
          </cell>
        </row>
        <row r="5544">
          <cell r="C5544">
            <v>0</v>
          </cell>
          <cell r="D5544">
            <v>0</v>
          </cell>
          <cell r="E5544">
            <v>0</v>
          </cell>
          <cell r="F5544">
            <v>0</v>
          </cell>
          <cell r="G5544">
            <v>0</v>
          </cell>
          <cell r="H5544">
            <v>0</v>
          </cell>
          <cell r="I5544">
            <v>0</v>
          </cell>
          <cell r="J5544">
            <v>0</v>
          </cell>
          <cell r="K5544">
            <v>0</v>
          </cell>
          <cell r="L5544">
            <v>0</v>
          </cell>
          <cell r="M5544">
            <v>0</v>
          </cell>
          <cell r="N5544">
            <v>0</v>
          </cell>
          <cell r="O5544">
            <v>0</v>
          </cell>
          <cell r="P5544">
            <v>0</v>
          </cell>
          <cell r="Q5544">
            <v>0</v>
          </cell>
          <cell r="T5544">
            <v>0</v>
          </cell>
        </row>
        <row r="5545">
          <cell r="C5545" t="str">
            <v>TRABAJADOR</v>
          </cell>
          <cell r="D5545">
            <v>0</v>
          </cell>
          <cell r="E5545">
            <v>0</v>
          </cell>
          <cell r="F5545">
            <v>0</v>
          </cell>
          <cell r="G5545">
            <v>0</v>
          </cell>
          <cell r="H5545">
            <v>0</v>
          </cell>
          <cell r="I5545" t="str">
            <v>CANTIDAD</v>
          </cell>
          <cell r="J5545" t="str">
            <v>JORNAL</v>
          </cell>
          <cell r="K5545" t="str">
            <v>PRESTACIONES</v>
          </cell>
          <cell r="L5545" t="str">
            <v>JORNAL TOTAL</v>
          </cell>
          <cell r="M5545" t="str">
            <v>RENDIMIENTO</v>
          </cell>
          <cell r="N5545">
            <v>0</v>
          </cell>
          <cell r="O5545" t="str">
            <v>Vr. UNITARIO</v>
          </cell>
          <cell r="P5545">
            <v>0</v>
          </cell>
          <cell r="Q5545">
            <v>0</v>
          </cell>
          <cell r="R5545">
            <v>0</v>
          </cell>
          <cell r="T5545">
            <v>0</v>
          </cell>
        </row>
        <row r="5546">
          <cell r="C5546" t="str">
            <v>Maestro Electricista</v>
          </cell>
          <cell r="D5546">
            <v>0</v>
          </cell>
          <cell r="E5546">
            <v>0</v>
          </cell>
          <cell r="F5546">
            <v>0</v>
          </cell>
          <cell r="G5546">
            <v>0</v>
          </cell>
          <cell r="H5546">
            <v>0</v>
          </cell>
          <cell r="I5546">
            <v>1</v>
          </cell>
          <cell r="J5546">
            <v>127600</v>
          </cell>
          <cell r="K5546">
            <v>1.6800999999999999</v>
          </cell>
          <cell r="L5546">
            <v>214381</v>
          </cell>
          <cell r="M5546">
            <v>8</v>
          </cell>
          <cell r="N5546">
            <v>0</v>
          </cell>
          <cell r="O5546">
            <v>26798</v>
          </cell>
          <cell r="P5546">
            <v>0</v>
          </cell>
          <cell r="Q5546">
            <v>0</v>
          </cell>
          <cell r="R5546">
            <v>0.5</v>
          </cell>
          <cell r="T5546" t="str">
            <v>Maestro Electricista</v>
          </cell>
        </row>
        <row r="5547">
          <cell r="C5547" t="str">
            <v>Ayudante Entendido</v>
          </cell>
          <cell r="D5547">
            <v>0</v>
          </cell>
          <cell r="E5547">
            <v>0</v>
          </cell>
          <cell r="F5547">
            <v>0</v>
          </cell>
          <cell r="G5547">
            <v>0</v>
          </cell>
          <cell r="H5547">
            <v>0</v>
          </cell>
          <cell r="I5547">
            <v>1</v>
          </cell>
          <cell r="J5547">
            <v>60367</v>
          </cell>
          <cell r="K5547">
            <v>1.7181</v>
          </cell>
          <cell r="L5547">
            <v>103717</v>
          </cell>
          <cell r="M5547">
            <v>8</v>
          </cell>
          <cell r="N5547">
            <v>0</v>
          </cell>
          <cell r="O5547">
            <v>12965</v>
          </cell>
          <cell r="P5547">
            <v>0</v>
          </cell>
          <cell r="Q5547">
            <v>0</v>
          </cell>
          <cell r="R5547">
            <v>0.5</v>
          </cell>
          <cell r="T5547" t="str">
            <v>Ayudante Entendido</v>
          </cell>
        </row>
        <row r="5548">
          <cell r="C5548">
            <v>0</v>
          </cell>
          <cell r="D5548">
            <v>0</v>
          </cell>
          <cell r="E5548">
            <v>0</v>
          </cell>
          <cell r="F5548">
            <v>0</v>
          </cell>
          <cell r="G5548">
            <v>0</v>
          </cell>
          <cell r="H5548">
            <v>0</v>
          </cell>
          <cell r="I5548">
            <v>1</v>
          </cell>
          <cell r="J5548">
            <v>0</v>
          </cell>
          <cell r="K5548">
            <v>0</v>
          </cell>
          <cell r="L5548">
            <v>0</v>
          </cell>
          <cell r="M5548">
            <v>0</v>
          </cell>
          <cell r="N5548">
            <v>0</v>
          </cell>
          <cell r="O5548">
            <v>0</v>
          </cell>
          <cell r="P5548">
            <v>0</v>
          </cell>
          <cell r="Q5548">
            <v>0</v>
          </cell>
          <cell r="R5548">
            <v>0</v>
          </cell>
          <cell r="T5548">
            <v>0</v>
          </cell>
        </row>
        <row r="5549">
          <cell r="C5549">
            <v>0</v>
          </cell>
          <cell r="D5549">
            <v>0</v>
          </cell>
          <cell r="E5549">
            <v>0</v>
          </cell>
          <cell r="F5549">
            <v>0</v>
          </cell>
          <cell r="G5549">
            <v>0</v>
          </cell>
          <cell r="H5549">
            <v>0</v>
          </cell>
          <cell r="I5549">
            <v>0</v>
          </cell>
          <cell r="J5549">
            <v>0</v>
          </cell>
          <cell r="K5549">
            <v>0</v>
          </cell>
          <cell r="L5549">
            <v>0.24809999999999999</v>
          </cell>
          <cell r="M5549" t="str">
            <v>SUBTOTAL $</v>
          </cell>
          <cell r="N5549">
            <v>0</v>
          </cell>
          <cell r="O5549">
            <v>39763</v>
          </cell>
          <cell r="P5549">
            <v>0</v>
          </cell>
          <cell r="Q5549">
            <v>0</v>
          </cell>
          <cell r="T5549">
            <v>0</v>
          </cell>
        </row>
        <row r="5550">
          <cell r="C5550">
            <v>0</v>
          </cell>
          <cell r="D5550">
            <v>0</v>
          </cell>
          <cell r="E5550">
            <v>0</v>
          </cell>
          <cell r="F5550">
            <v>0</v>
          </cell>
          <cell r="G5550">
            <v>0</v>
          </cell>
          <cell r="H5550">
            <v>0</v>
          </cell>
          <cell r="I5550">
            <v>0</v>
          </cell>
          <cell r="J5550">
            <v>0</v>
          </cell>
          <cell r="K5550">
            <v>0</v>
          </cell>
          <cell r="L5550">
            <v>0</v>
          </cell>
          <cell r="M5550">
            <v>0</v>
          </cell>
          <cell r="N5550">
            <v>0</v>
          </cell>
          <cell r="O5550">
            <v>0</v>
          </cell>
          <cell r="P5550">
            <v>0</v>
          </cell>
          <cell r="Q5550">
            <v>0</v>
          </cell>
        </row>
        <row r="5551">
          <cell r="C5551" t="str">
            <v>TOTAL COSTO DIRECTO $</v>
          </cell>
          <cell r="D5551">
            <v>0</v>
          </cell>
          <cell r="E5551">
            <v>0</v>
          </cell>
          <cell r="F5551">
            <v>0</v>
          </cell>
          <cell r="G5551">
            <v>0</v>
          </cell>
          <cell r="H5551">
            <v>0</v>
          </cell>
          <cell r="I5551">
            <v>0</v>
          </cell>
          <cell r="J5551">
            <v>0</v>
          </cell>
          <cell r="K5551">
            <v>0</v>
          </cell>
          <cell r="L5551">
            <v>0</v>
          </cell>
          <cell r="M5551">
            <v>0</v>
          </cell>
          <cell r="N5551">
            <v>0</v>
          </cell>
          <cell r="O5551">
            <v>160249</v>
          </cell>
          <cell r="P5551">
            <v>0</v>
          </cell>
          <cell r="Q5551">
            <v>0</v>
          </cell>
        </row>
        <row r="5552">
          <cell r="C5552" t="str">
            <v>V. COSTOS INDIRECTOS</v>
          </cell>
          <cell r="D5552">
            <v>0</v>
          </cell>
          <cell r="E5552">
            <v>0</v>
          </cell>
          <cell r="F5552">
            <v>0</v>
          </cell>
          <cell r="G5552">
            <v>0</v>
          </cell>
          <cell r="H5552">
            <v>0</v>
          </cell>
          <cell r="I5552">
            <v>0</v>
          </cell>
          <cell r="J5552">
            <v>0</v>
          </cell>
          <cell r="K5552">
            <v>0</v>
          </cell>
          <cell r="L5552">
            <v>0</v>
          </cell>
          <cell r="M5552">
            <v>0</v>
          </cell>
          <cell r="N5552">
            <v>0</v>
          </cell>
          <cell r="O5552">
            <v>0</v>
          </cell>
          <cell r="P5552">
            <v>0</v>
          </cell>
          <cell r="Q5552">
            <v>0</v>
          </cell>
        </row>
        <row r="5553">
          <cell r="C5553">
            <v>0</v>
          </cell>
          <cell r="D5553">
            <v>0</v>
          </cell>
          <cell r="E5553">
            <v>0</v>
          </cell>
          <cell r="F5553">
            <v>0</v>
          </cell>
          <cell r="G5553">
            <v>0</v>
          </cell>
          <cell r="H5553">
            <v>0</v>
          </cell>
          <cell r="I5553">
            <v>0</v>
          </cell>
          <cell r="J5553">
            <v>0</v>
          </cell>
          <cell r="K5553">
            <v>0</v>
          </cell>
          <cell r="L5553">
            <v>0</v>
          </cell>
          <cell r="M5553">
            <v>0</v>
          </cell>
          <cell r="N5553">
            <v>0</v>
          </cell>
          <cell r="O5553">
            <v>0</v>
          </cell>
          <cell r="P5553">
            <v>0</v>
          </cell>
          <cell r="Q5553">
            <v>0</v>
          </cell>
        </row>
        <row r="5554">
          <cell r="C5554" t="str">
            <v>Descripción</v>
          </cell>
          <cell r="D5554">
            <v>0</v>
          </cell>
          <cell r="E5554">
            <v>0</v>
          </cell>
          <cell r="F5554">
            <v>0</v>
          </cell>
          <cell r="G5554">
            <v>0</v>
          </cell>
          <cell r="H5554">
            <v>0</v>
          </cell>
          <cell r="I5554">
            <v>0</v>
          </cell>
          <cell r="J5554">
            <v>0</v>
          </cell>
          <cell r="K5554">
            <v>0</v>
          </cell>
          <cell r="L5554" t="str">
            <v>Porcentaje</v>
          </cell>
          <cell r="M5554" t="str">
            <v>Valor Total</v>
          </cell>
          <cell r="N5554">
            <v>0</v>
          </cell>
          <cell r="O5554">
            <v>0</v>
          </cell>
          <cell r="P5554">
            <v>0</v>
          </cell>
          <cell r="Q5554">
            <v>0</v>
          </cell>
        </row>
        <row r="5555">
          <cell r="C5555" t="str">
            <v>ADMINISTRACION</v>
          </cell>
          <cell r="D5555">
            <v>0</v>
          </cell>
          <cell r="E5555">
            <v>0</v>
          </cell>
          <cell r="F5555">
            <v>0</v>
          </cell>
          <cell r="G5555">
            <v>0</v>
          </cell>
          <cell r="H5555">
            <v>0</v>
          </cell>
          <cell r="I5555">
            <v>0</v>
          </cell>
          <cell r="J5555">
            <v>0</v>
          </cell>
          <cell r="K5555">
            <v>0</v>
          </cell>
          <cell r="L5555">
            <v>0.23930000000000001</v>
          </cell>
          <cell r="M5555">
            <v>38348</v>
          </cell>
          <cell r="N5555">
            <v>0</v>
          </cell>
          <cell r="O5555">
            <v>0</v>
          </cell>
          <cell r="P5555">
            <v>0</v>
          </cell>
          <cell r="Q5555">
            <v>0</v>
          </cell>
        </row>
        <row r="5556">
          <cell r="C5556" t="str">
            <v xml:space="preserve">IMPREVISTOS </v>
          </cell>
          <cell r="D5556">
            <v>0</v>
          </cell>
          <cell r="E5556">
            <v>0</v>
          </cell>
          <cell r="F5556">
            <v>0</v>
          </cell>
          <cell r="G5556">
            <v>0</v>
          </cell>
          <cell r="H5556">
            <v>0</v>
          </cell>
          <cell r="I5556">
            <v>0</v>
          </cell>
          <cell r="J5556">
            <v>0</v>
          </cell>
          <cell r="K5556">
            <v>0</v>
          </cell>
          <cell r="L5556">
            <v>0</v>
          </cell>
          <cell r="M5556">
            <v>0</v>
          </cell>
          <cell r="N5556">
            <v>0</v>
          </cell>
          <cell r="O5556">
            <v>0</v>
          </cell>
          <cell r="P5556">
            <v>0</v>
          </cell>
          <cell r="Q5556">
            <v>0</v>
          </cell>
        </row>
        <row r="5557">
          <cell r="C5557" t="str">
            <v>UTILIDAD</v>
          </cell>
          <cell r="D5557">
            <v>0</v>
          </cell>
          <cell r="E5557">
            <v>0</v>
          </cell>
          <cell r="F5557">
            <v>0</v>
          </cell>
          <cell r="G5557">
            <v>0</v>
          </cell>
          <cell r="H5557">
            <v>0</v>
          </cell>
          <cell r="I5557">
            <v>0</v>
          </cell>
          <cell r="J5557">
            <v>0</v>
          </cell>
          <cell r="K5557">
            <v>0</v>
          </cell>
          <cell r="L5557">
            <v>0.05</v>
          </cell>
          <cell r="M5557">
            <v>8012</v>
          </cell>
          <cell r="N5557">
            <v>0</v>
          </cell>
          <cell r="O5557">
            <v>0</v>
          </cell>
          <cell r="P5557">
            <v>0</v>
          </cell>
          <cell r="Q5557">
            <v>0</v>
          </cell>
        </row>
        <row r="5558">
          <cell r="C5558" t="str">
            <v>SUBTOTAL $</v>
          </cell>
          <cell r="D5558">
            <v>0</v>
          </cell>
          <cell r="E5558">
            <v>0</v>
          </cell>
          <cell r="F5558">
            <v>0</v>
          </cell>
          <cell r="G5558">
            <v>0</v>
          </cell>
          <cell r="H5558">
            <v>0</v>
          </cell>
          <cell r="I5558">
            <v>0</v>
          </cell>
          <cell r="J5558">
            <v>0</v>
          </cell>
          <cell r="K5558">
            <v>0</v>
          </cell>
          <cell r="L5558">
            <v>0</v>
          </cell>
          <cell r="M5558">
            <v>0</v>
          </cell>
          <cell r="N5558">
            <v>0</v>
          </cell>
          <cell r="O5558">
            <v>46360</v>
          </cell>
          <cell r="P5558">
            <v>0</v>
          </cell>
          <cell r="Q5558">
            <v>0</v>
          </cell>
        </row>
        <row r="5559">
          <cell r="C5559">
            <v>0</v>
          </cell>
          <cell r="D5559">
            <v>0</v>
          </cell>
          <cell r="E5559">
            <v>0</v>
          </cell>
          <cell r="F5559">
            <v>0</v>
          </cell>
          <cell r="G5559">
            <v>0</v>
          </cell>
          <cell r="H5559">
            <v>0</v>
          </cell>
          <cell r="I5559">
            <v>0</v>
          </cell>
          <cell r="J5559">
            <v>0</v>
          </cell>
          <cell r="K5559">
            <v>0</v>
          </cell>
          <cell r="L5559">
            <v>0</v>
          </cell>
          <cell r="M5559">
            <v>0</v>
          </cell>
          <cell r="N5559">
            <v>0</v>
          </cell>
          <cell r="O5559">
            <v>0</v>
          </cell>
          <cell r="P5559">
            <v>0</v>
          </cell>
          <cell r="Q5559">
            <v>0</v>
          </cell>
        </row>
        <row r="5560">
          <cell r="C5560" t="str">
            <v>Precio Unitario Total Aproximado al peso $</v>
          </cell>
          <cell r="D5560">
            <v>0</v>
          </cell>
          <cell r="E5560">
            <v>0</v>
          </cell>
          <cell r="F5560">
            <v>0</v>
          </cell>
          <cell r="G5560">
            <v>0</v>
          </cell>
          <cell r="H5560">
            <v>0</v>
          </cell>
          <cell r="I5560">
            <v>0</v>
          </cell>
          <cell r="J5560">
            <v>0</v>
          </cell>
          <cell r="K5560">
            <v>0</v>
          </cell>
          <cell r="L5560">
            <v>0</v>
          </cell>
          <cell r="M5560">
            <v>0</v>
          </cell>
          <cell r="N5560">
            <v>0</v>
          </cell>
          <cell r="O5560">
            <v>206609</v>
          </cell>
          <cell r="P5560">
            <v>0</v>
          </cell>
          <cell r="Q5560">
            <v>0</v>
          </cell>
        </row>
        <row r="5561">
          <cell r="C5561">
            <v>0</v>
          </cell>
          <cell r="D5561">
            <v>0</v>
          </cell>
          <cell r="E5561">
            <v>0</v>
          </cell>
          <cell r="F5561">
            <v>0</v>
          </cell>
          <cell r="G5561">
            <v>0</v>
          </cell>
          <cell r="H5561">
            <v>0</v>
          </cell>
          <cell r="I5561">
            <v>0</v>
          </cell>
          <cell r="J5561">
            <v>0</v>
          </cell>
          <cell r="K5561">
            <v>0</v>
          </cell>
          <cell r="L5561">
            <v>0</v>
          </cell>
          <cell r="M5561">
            <v>0</v>
          </cell>
          <cell r="N5561">
            <v>0</v>
          </cell>
          <cell r="O5561">
            <v>0</v>
          </cell>
          <cell r="P5561">
            <v>0</v>
          </cell>
          <cell r="Q5561">
            <v>0</v>
          </cell>
        </row>
        <row r="5562">
          <cell r="C5562">
            <v>0</v>
          </cell>
          <cell r="D5562">
            <v>0</v>
          </cell>
          <cell r="E5562">
            <v>0</v>
          </cell>
          <cell r="F5562">
            <v>0</v>
          </cell>
          <cell r="G5562">
            <v>0</v>
          </cell>
          <cell r="H5562">
            <v>0</v>
          </cell>
          <cell r="I5562">
            <v>0</v>
          </cell>
          <cell r="J5562">
            <v>0</v>
          </cell>
          <cell r="K5562">
            <v>0</v>
          </cell>
          <cell r="L5562">
            <v>0</v>
          </cell>
          <cell r="M5562">
            <v>0</v>
          </cell>
          <cell r="N5562">
            <v>0</v>
          </cell>
          <cell r="O5562">
            <v>0</v>
          </cell>
          <cell r="P5562">
            <v>0</v>
          </cell>
          <cell r="Q5562">
            <v>0</v>
          </cell>
        </row>
        <row r="5563">
          <cell r="C5563">
            <v>0</v>
          </cell>
          <cell r="D5563">
            <v>0</v>
          </cell>
          <cell r="E5563">
            <v>0</v>
          </cell>
          <cell r="F5563">
            <v>0</v>
          </cell>
          <cell r="G5563">
            <v>0</v>
          </cell>
          <cell r="H5563" t="str">
            <v>Firma</v>
          </cell>
          <cell r="I5563">
            <v>0</v>
          </cell>
          <cell r="J5563">
            <v>0</v>
          </cell>
          <cell r="K5563">
            <v>0</v>
          </cell>
          <cell r="L5563">
            <v>0</v>
          </cell>
          <cell r="M5563">
            <v>0</v>
          </cell>
          <cell r="N5563">
            <v>0</v>
          </cell>
          <cell r="O5563">
            <v>0</v>
          </cell>
          <cell r="P5563">
            <v>0</v>
          </cell>
          <cell r="Q5563">
            <v>0</v>
          </cell>
        </row>
        <row r="5564">
          <cell r="C5564">
            <v>0</v>
          </cell>
          <cell r="D5564">
            <v>0</v>
          </cell>
          <cell r="E5564">
            <v>0</v>
          </cell>
          <cell r="F5564">
            <v>0</v>
          </cell>
          <cell r="G5564">
            <v>0</v>
          </cell>
          <cell r="H5564" t="str">
            <v>Nombre:</v>
          </cell>
          <cell r="I5564">
            <v>0</v>
          </cell>
          <cell r="J5564">
            <v>0</v>
          </cell>
          <cell r="K5564">
            <v>0</v>
          </cell>
          <cell r="L5564">
            <v>0</v>
          </cell>
          <cell r="M5564">
            <v>0</v>
          </cell>
          <cell r="N5564">
            <v>0</v>
          </cell>
          <cell r="O5564">
            <v>0</v>
          </cell>
          <cell r="P5564">
            <v>0</v>
          </cell>
          <cell r="Q5564">
            <v>0</v>
          </cell>
        </row>
        <row r="5565">
          <cell r="C5565">
            <v>0</v>
          </cell>
          <cell r="D5565">
            <v>0</v>
          </cell>
          <cell r="E5565">
            <v>0</v>
          </cell>
          <cell r="F5565">
            <v>0</v>
          </cell>
          <cell r="G5565">
            <v>0</v>
          </cell>
          <cell r="H5565" t="str">
            <v>Representante Legal del Contratista o su Apoderado</v>
          </cell>
          <cell r="I5565">
            <v>0</v>
          </cell>
          <cell r="J5565">
            <v>0</v>
          </cell>
          <cell r="K5565">
            <v>0</v>
          </cell>
          <cell r="L5565">
            <v>0</v>
          </cell>
          <cell r="M5565">
            <v>0</v>
          </cell>
          <cell r="N5565">
            <v>0</v>
          </cell>
          <cell r="O5565">
            <v>0</v>
          </cell>
          <cell r="P5565">
            <v>0</v>
          </cell>
          <cell r="Q5565">
            <v>0</v>
          </cell>
        </row>
        <row r="5566">
          <cell r="C5566">
            <v>0</v>
          </cell>
          <cell r="D5566">
            <v>0</v>
          </cell>
          <cell r="E5566">
            <v>0</v>
          </cell>
          <cell r="F5566">
            <v>0</v>
          </cell>
          <cell r="G5566">
            <v>0</v>
          </cell>
          <cell r="H5566" t="str">
            <v>Matricula No. :</v>
          </cell>
          <cell r="I5566">
            <v>0</v>
          </cell>
          <cell r="J5566">
            <v>0</v>
          </cell>
          <cell r="K5566">
            <v>0</v>
          </cell>
          <cell r="L5566">
            <v>0</v>
          </cell>
          <cell r="M5566">
            <v>0</v>
          </cell>
          <cell r="N5566">
            <v>0</v>
          </cell>
          <cell r="O5566">
            <v>0</v>
          </cell>
          <cell r="P5566">
            <v>0</v>
          </cell>
          <cell r="Q5566">
            <v>0</v>
          </cell>
        </row>
        <row r="5567">
          <cell r="C5567">
            <v>0</v>
          </cell>
          <cell r="D5567">
            <v>0</v>
          </cell>
          <cell r="E5567">
            <v>0</v>
          </cell>
          <cell r="F5567">
            <v>0</v>
          </cell>
          <cell r="G5567">
            <v>0</v>
          </cell>
          <cell r="H5567" t="str">
            <v xml:space="preserve"> </v>
          </cell>
          <cell r="I5567">
            <v>0</v>
          </cell>
          <cell r="J5567">
            <v>0</v>
          </cell>
          <cell r="K5567">
            <v>0</v>
          </cell>
          <cell r="L5567">
            <v>0</v>
          </cell>
          <cell r="M5567">
            <v>0</v>
          </cell>
          <cell r="N5567">
            <v>0</v>
          </cell>
          <cell r="O5567">
            <v>0</v>
          </cell>
          <cell r="P5567">
            <v>0</v>
          </cell>
          <cell r="Q5567">
            <v>0</v>
          </cell>
        </row>
        <row r="5568">
          <cell r="C5568" t="str">
            <v>OBSERVACIONES INTERVENTORÍA</v>
          </cell>
          <cell r="D5568">
            <v>0</v>
          </cell>
          <cell r="E5568">
            <v>0</v>
          </cell>
          <cell r="F5568">
            <v>0</v>
          </cell>
          <cell r="G5568">
            <v>0</v>
          </cell>
          <cell r="H5568">
            <v>0</v>
          </cell>
          <cell r="I5568">
            <v>0</v>
          </cell>
          <cell r="J5568">
            <v>0</v>
          </cell>
          <cell r="K5568">
            <v>0</v>
          </cell>
          <cell r="L5568">
            <v>0</v>
          </cell>
          <cell r="M5568">
            <v>0</v>
          </cell>
          <cell r="N5568">
            <v>0</v>
          </cell>
          <cell r="O5568">
            <v>0</v>
          </cell>
          <cell r="P5568">
            <v>0</v>
          </cell>
          <cell r="Q5568">
            <v>0</v>
          </cell>
        </row>
        <row r="5569">
          <cell r="C5569">
            <v>0</v>
          </cell>
          <cell r="D5569">
            <v>0</v>
          </cell>
          <cell r="E5569">
            <v>0</v>
          </cell>
          <cell r="F5569">
            <v>0</v>
          </cell>
          <cell r="G5569">
            <v>0</v>
          </cell>
          <cell r="H5569">
            <v>0</v>
          </cell>
          <cell r="I5569">
            <v>0</v>
          </cell>
          <cell r="J5569">
            <v>0</v>
          </cell>
          <cell r="K5569">
            <v>0</v>
          </cell>
          <cell r="L5569">
            <v>0</v>
          </cell>
          <cell r="M5569">
            <v>0</v>
          </cell>
          <cell r="N5569">
            <v>0</v>
          </cell>
          <cell r="O5569">
            <v>0</v>
          </cell>
          <cell r="P5569">
            <v>0</v>
          </cell>
          <cell r="Q5569">
            <v>0</v>
          </cell>
        </row>
        <row r="5570">
          <cell r="C5570">
            <v>0</v>
          </cell>
          <cell r="D5570">
            <v>0</v>
          </cell>
          <cell r="E5570">
            <v>0</v>
          </cell>
          <cell r="F5570">
            <v>0</v>
          </cell>
          <cell r="G5570">
            <v>0</v>
          </cell>
          <cell r="H5570">
            <v>0</v>
          </cell>
          <cell r="I5570">
            <v>0</v>
          </cell>
          <cell r="J5570">
            <v>0</v>
          </cell>
          <cell r="K5570">
            <v>0</v>
          </cell>
          <cell r="L5570">
            <v>0</v>
          </cell>
          <cell r="M5570">
            <v>0</v>
          </cell>
          <cell r="N5570">
            <v>0</v>
          </cell>
          <cell r="O5570">
            <v>0</v>
          </cell>
          <cell r="P5570">
            <v>0</v>
          </cell>
          <cell r="Q5570">
            <v>0</v>
          </cell>
        </row>
        <row r="5571">
          <cell r="C5571">
            <v>0</v>
          </cell>
          <cell r="D5571">
            <v>0</v>
          </cell>
          <cell r="E5571">
            <v>0</v>
          </cell>
          <cell r="F5571">
            <v>0</v>
          </cell>
          <cell r="G5571">
            <v>0</v>
          </cell>
          <cell r="H5571">
            <v>0</v>
          </cell>
          <cell r="I5571">
            <v>0</v>
          </cell>
          <cell r="J5571">
            <v>0</v>
          </cell>
          <cell r="K5571">
            <v>0</v>
          </cell>
          <cell r="L5571">
            <v>0</v>
          </cell>
          <cell r="M5571">
            <v>0</v>
          </cell>
          <cell r="N5571">
            <v>0</v>
          </cell>
          <cell r="O5571">
            <v>0</v>
          </cell>
          <cell r="P5571">
            <v>0</v>
          </cell>
          <cell r="Q5571">
            <v>0</v>
          </cell>
        </row>
        <row r="5572">
          <cell r="C5572" t="str">
            <v>APROBACIÓN POR INTERVENTORÍA</v>
          </cell>
          <cell r="D5572">
            <v>0</v>
          </cell>
          <cell r="E5572">
            <v>0</v>
          </cell>
          <cell r="F5572">
            <v>0</v>
          </cell>
          <cell r="G5572">
            <v>0</v>
          </cell>
          <cell r="H5572">
            <v>0</v>
          </cell>
          <cell r="I5572">
            <v>0</v>
          </cell>
          <cell r="J5572">
            <v>0</v>
          </cell>
          <cell r="K5572">
            <v>0</v>
          </cell>
          <cell r="L5572">
            <v>0</v>
          </cell>
          <cell r="M5572">
            <v>0</v>
          </cell>
          <cell r="N5572">
            <v>0</v>
          </cell>
          <cell r="O5572">
            <v>0</v>
          </cell>
          <cell r="P5572">
            <v>0</v>
          </cell>
          <cell r="Q5572">
            <v>0</v>
          </cell>
        </row>
        <row r="5573">
          <cell r="C5573"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5573">
            <v>0</v>
          </cell>
          <cell r="E5573">
            <v>0</v>
          </cell>
          <cell r="F5573">
            <v>0</v>
          </cell>
          <cell r="G5573">
            <v>0</v>
          </cell>
          <cell r="H5573">
            <v>0</v>
          </cell>
          <cell r="I5573">
            <v>0</v>
          </cell>
          <cell r="J5573">
            <v>0</v>
          </cell>
          <cell r="K5573">
            <v>0</v>
          </cell>
          <cell r="L5573">
            <v>0</v>
          </cell>
          <cell r="M5573">
            <v>0</v>
          </cell>
          <cell r="N5573">
            <v>0</v>
          </cell>
          <cell r="O5573">
            <v>0</v>
          </cell>
          <cell r="P5573">
            <v>0</v>
          </cell>
          <cell r="Q5573">
            <v>0</v>
          </cell>
        </row>
        <row r="5574">
          <cell r="C5574">
            <v>0</v>
          </cell>
          <cell r="D5574">
            <v>0</v>
          </cell>
          <cell r="E5574">
            <v>0</v>
          </cell>
          <cell r="F5574">
            <v>0</v>
          </cell>
          <cell r="G5574">
            <v>0</v>
          </cell>
          <cell r="H5574">
            <v>0</v>
          </cell>
          <cell r="I5574">
            <v>0</v>
          </cell>
          <cell r="J5574">
            <v>0</v>
          </cell>
          <cell r="K5574">
            <v>0</v>
          </cell>
          <cell r="L5574">
            <v>0</v>
          </cell>
          <cell r="M5574">
            <v>0</v>
          </cell>
          <cell r="N5574">
            <v>0</v>
          </cell>
          <cell r="O5574">
            <v>0</v>
          </cell>
          <cell r="P5574">
            <v>0</v>
          </cell>
          <cell r="Q5574">
            <v>0</v>
          </cell>
        </row>
        <row r="5575">
          <cell r="C5575"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5575">
            <v>0</v>
          </cell>
          <cell r="E5575">
            <v>0</v>
          </cell>
          <cell r="F5575">
            <v>0</v>
          </cell>
          <cell r="G5575">
            <v>0</v>
          </cell>
          <cell r="H5575">
            <v>0</v>
          </cell>
          <cell r="I5575">
            <v>0</v>
          </cell>
          <cell r="J5575">
            <v>0</v>
          </cell>
          <cell r="K5575">
            <v>0</v>
          </cell>
          <cell r="L5575">
            <v>0</v>
          </cell>
          <cell r="M5575">
            <v>0</v>
          </cell>
          <cell r="N5575">
            <v>0</v>
          </cell>
          <cell r="O5575">
            <v>0</v>
          </cell>
          <cell r="P5575">
            <v>0</v>
          </cell>
          <cell r="Q5575">
            <v>0</v>
          </cell>
        </row>
        <row r="5576">
          <cell r="C5576">
            <v>0</v>
          </cell>
          <cell r="D5576">
            <v>0</v>
          </cell>
          <cell r="E5576">
            <v>0</v>
          </cell>
          <cell r="F5576">
            <v>0</v>
          </cell>
          <cell r="G5576">
            <v>0</v>
          </cell>
          <cell r="H5576">
            <v>0</v>
          </cell>
          <cell r="I5576">
            <v>0</v>
          </cell>
          <cell r="J5576">
            <v>0</v>
          </cell>
          <cell r="K5576">
            <v>0</v>
          </cell>
          <cell r="L5576">
            <v>0</v>
          </cell>
          <cell r="M5576">
            <v>0</v>
          </cell>
          <cell r="N5576">
            <v>0</v>
          </cell>
          <cell r="O5576">
            <v>0</v>
          </cell>
          <cell r="P5576">
            <v>0</v>
          </cell>
          <cell r="Q5576">
            <v>0</v>
          </cell>
        </row>
        <row r="5577">
          <cell r="C5577">
            <v>0</v>
          </cell>
          <cell r="D5577">
            <v>0</v>
          </cell>
          <cell r="E5577">
            <v>0</v>
          </cell>
          <cell r="F5577">
            <v>0</v>
          </cell>
          <cell r="G5577">
            <v>0</v>
          </cell>
          <cell r="H5577">
            <v>0</v>
          </cell>
          <cell r="I5577">
            <v>0</v>
          </cell>
          <cell r="J5577">
            <v>0</v>
          </cell>
          <cell r="K5577">
            <v>0</v>
          </cell>
          <cell r="L5577">
            <v>0</v>
          </cell>
          <cell r="M5577">
            <v>0</v>
          </cell>
          <cell r="N5577">
            <v>0</v>
          </cell>
          <cell r="O5577">
            <v>0</v>
          </cell>
          <cell r="P5577">
            <v>0</v>
          </cell>
          <cell r="Q5577">
            <v>0</v>
          </cell>
        </row>
        <row r="5578">
          <cell r="C5578">
            <v>0</v>
          </cell>
          <cell r="D5578">
            <v>0</v>
          </cell>
          <cell r="E5578">
            <v>0</v>
          </cell>
          <cell r="F5578">
            <v>0</v>
          </cell>
          <cell r="G5578">
            <v>0</v>
          </cell>
          <cell r="H5578" t="str">
            <v>Firma</v>
          </cell>
          <cell r="I5578">
            <v>0</v>
          </cell>
          <cell r="J5578">
            <v>0</v>
          </cell>
          <cell r="K5578">
            <v>0</v>
          </cell>
          <cell r="L5578">
            <v>0</v>
          </cell>
          <cell r="M5578">
            <v>0</v>
          </cell>
          <cell r="N5578">
            <v>0</v>
          </cell>
          <cell r="O5578">
            <v>0</v>
          </cell>
          <cell r="P5578">
            <v>0</v>
          </cell>
          <cell r="Q5578">
            <v>0</v>
          </cell>
        </row>
        <row r="5579">
          <cell r="C5579">
            <v>0</v>
          </cell>
          <cell r="D5579">
            <v>0</v>
          </cell>
          <cell r="E5579">
            <v>0</v>
          </cell>
          <cell r="F5579">
            <v>0</v>
          </cell>
          <cell r="G5579">
            <v>0</v>
          </cell>
          <cell r="H5579" t="str">
            <v>Nombre:</v>
          </cell>
          <cell r="I5579">
            <v>0</v>
          </cell>
          <cell r="J5579">
            <v>0</v>
          </cell>
          <cell r="K5579">
            <v>0</v>
          </cell>
          <cell r="L5579">
            <v>0</v>
          </cell>
          <cell r="M5579">
            <v>0</v>
          </cell>
          <cell r="N5579">
            <v>0</v>
          </cell>
          <cell r="O5579">
            <v>0</v>
          </cell>
          <cell r="P5579">
            <v>0</v>
          </cell>
          <cell r="Q5579">
            <v>0</v>
          </cell>
        </row>
        <row r="5580">
          <cell r="C5580">
            <v>0</v>
          </cell>
          <cell r="D5580">
            <v>0</v>
          </cell>
          <cell r="E5580">
            <v>0</v>
          </cell>
          <cell r="F5580">
            <v>0</v>
          </cell>
          <cell r="G5580">
            <v>0</v>
          </cell>
          <cell r="H5580" t="str">
            <v>Representante Legal del Interventor o su Apoderado</v>
          </cell>
          <cell r="I5580">
            <v>0</v>
          </cell>
          <cell r="J5580">
            <v>0</v>
          </cell>
          <cell r="K5580">
            <v>0</v>
          </cell>
          <cell r="L5580">
            <v>0</v>
          </cell>
          <cell r="M5580">
            <v>0</v>
          </cell>
          <cell r="N5580">
            <v>0</v>
          </cell>
          <cell r="O5580">
            <v>0</v>
          </cell>
          <cell r="P5580">
            <v>0</v>
          </cell>
          <cell r="Q5580">
            <v>0</v>
          </cell>
        </row>
        <row r="5581">
          <cell r="C5581">
            <v>0</v>
          </cell>
          <cell r="D5581">
            <v>0</v>
          </cell>
          <cell r="E5581">
            <v>0</v>
          </cell>
          <cell r="F5581">
            <v>0</v>
          </cell>
          <cell r="G5581">
            <v>0</v>
          </cell>
          <cell r="H5581" t="str">
            <v>Matricula No. :</v>
          </cell>
          <cell r="I5581">
            <v>0</v>
          </cell>
          <cell r="J5581">
            <v>0</v>
          </cell>
          <cell r="K5581">
            <v>0</v>
          </cell>
          <cell r="L5581">
            <v>0</v>
          </cell>
          <cell r="M5581">
            <v>0</v>
          </cell>
          <cell r="N5581">
            <v>0</v>
          </cell>
          <cell r="O5581">
            <v>0</v>
          </cell>
          <cell r="P5581">
            <v>0</v>
          </cell>
          <cell r="Q5581">
            <v>0</v>
          </cell>
        </row>
        <row r="5582">
          <cell r="C5582">
            <v>0</v>
          </cell>
          <cell r="D5582">
            <v>0</v>
          </cell>
          <cell r="E5582">
            <v>0</v>
          </cell>
          <cell r="F5582">
            <v>0</v>
          </cell>
          <cell r="G5582">
            <v>0</v>
          </cell>
          <cell r="H5582">
            <v>0</v>
          </cell>
          <cell r="I5582">
            <v>0</v>
          </cell>
          <cell r="J5582">
            <v>0</v>
          </cell>
          <cell r="K5582">
            <v>0</v>
          </cell>
          <cell r="L5582">
            <v>0</v>
          </cell>
          <cell r="M5582">
            <v>0</v>
          </cell>
          <cell r="N5582">
            <v>0</v>
          </cell>
          <cell r="O5582">
            <v>0</v>
          </cell>
          <cell r="P5582">
            <v>0</v>
          </cell>
          <cell r="Q5582">
            <v>0</v>
          </cell>
        </row>
        <row r="5583">
          <cell r="C5583">
            <v>0</v>
          </cell>
          <cell r="D5583">
            <v>0</v>
          </cell>
          <cell r="E5583">
            <v>0</v>
          </cell>
          <cell r="F5583">
            <v>0</v>
          </cell>
          <cell r="G5583">
            <v>0</v>
          </cell>
          <cell r="H5583">
            <v>0</v>
          </cell>
          <cell r="I5583">
            <v>0</v>
          </cell>
          <cell r="J5583">
            <v>0</v>
          </cell>
          <cell r="K5583">
            <v>0</v>
          </cell>
          <cell r="L5583">
            <v>0</v>
          </cell>
          <cell r="M5583">
            <v>0</v>
          </cell>
          <cell r="N5583">
            <v>0</v>
          </cell>
          <cell r="O5583">
            <v>0</v>
          </cell>
          <cell r="P5583">
            <v>0</v>
          </cell>
          <cell r="Q5583">
            <v>0</v>
          </cell>
        </row>
        <row r="5585">
          <cell r="C5585">
            <v>0</v>
          </cell>
          <cell r="D5585">
            <v>0</v>
          </cell>
          <cell r="E5585">
            <v>0</v>
          </cell>
          <cell r="F5585">
            <v>0</v>
          </cell>
          <cell r="G5585">
            <v>0</v>
          </cell>
          <cell r="H5585">
            <v>0</v>
          </cell>
          <cell r="I5585">
            <v>0</v>
          </cell>
          <cell r="J5585">
            <v>0</v>
          </cell>
          <cell r="K5585">
            <v>0</v>
          </cell>
          <cell r="L5585">
            <v>0</v>
          </cell>
          <cell r="M5585">
            <v>0</v>
          </cell>
          <cell r="N5585">
            <v>0</v>
          </cell>
          <cell r="O5585">
            <v>0</v>
          </cell>
          <cell r="P5585">
            <v>0</v>
          </cell>
          <cell r="Q5585">
            <v>0</v>
          </cell>
        </row>
        <row r="5586">
          <cell r="C5586" t="str">
            <v>Formulario 1 - Propuesta económica  - Documento tipo de selección abreviada de menor cuantía - versión 2</v>
          </cell>
          <cell r="D5586">
            <v>0</v>
          </cell>
          <cell r="E5586">
            <v>0</v>
          </cell>
          <cell r="F5586">
            <v>0</v>
          </cell>
          <cell r="G5586">
            <v>0</v>
          </cell>
          <cell r="H5586">
            <v>0</v>
          </cell>
          <cell r="I5586">
            <v>0</v>
          </cell>
          <cell r="J5586">
            <v>0</v>
          </cell>
          <cell r="K5586">
            <v>0</v>
          </cell>
          <cell r="L5586">
            <v>0</v>
          </cell>
          <cell r="M5586">
            <v>0</v>
          </cell>
          <cell r="N5586">
            <v>0</v>
          </cell>
          <cell r="O5586">
            <v>0</v>
          </cell>
          <cell r="P5586">
            <v>0</v>
          </cell>
          <cell r="Q5586">
            <v>0</v>
          </cell>
        </row>
        <row r="5587">
          <cell r="C5587" t="str">
            <v>Código</v>
          </cell>
          <cell r="D5587" t="str">
            <v>CCE-EICP-FM-25</v>
          </cell>
          <cell r="E5587" t="str">
            <v>Versión</v>
          </cell>
          <cell r="F5587">
            <v>2</v>
          </cell>
          <cell r="G5587">
            <v>0</v>
          </cell>
          <cell r="H5587">
            <v>0</v>
          </cell>
          <cell r="I5587">
            <v>0</v>
          </cell>
          <cell r="J5587">
            <v>0</v>
          </cell>
          <cell r="K5587">
            <v>0</v>
          </cell>
          <cell r="L5587">
            <v>0</v>
          </cell>
          <cell r="M5587">
            <v>0</v>
          </cell>
          <cell r="N5587">
            <v>0</v>
          </cell>
          <cell r="O5587">
            <v>0</v>
          </cell>
          <cell r="P5587">
            <v>0</v>
          </cell>
          <cell r="Q5587">
            <v>0</v>
          </cell>
        </row>
        <row r="5588">
          <cell r="C5588">
            <v>0</v>
          </cell>
          <cell r="D5588">
            <v>0</v>
          </cell>
          <cell r="E5588">
            <v>0</v>
          </cell>
          <cell r="F5588">
            <v>0</v>
          </cell>
          <cell r="G5588">
            <v>0</v>
          </cell>
          <cell r="H5588">
            <v>0</v>
          </cell>
          <cell r="I5588">
            <v>0</v>
          </cell>
          <cell r="J5588">
            <v>0</v>
          </cell>
          <cell r="K5588">
            <v>0</v>
          </cell>
          <cell r="L5588">
            <v>0</v>
          </cell>
          <cell r="M5588">
            <v>0</v>
          </cell>
          <cell r="N5588">
            <v>0</v>
          </cell>
          <cell r="O5588">
            <v>0</v>
          </cell>
          <cell r="P5588">
            <v>0</v>
          </cell>
          <cell r="Q5588">
            <v>0</v>
          </cell>
        </row>
        <row r="5589">
          <cell r="C5589" t="str">
            <v>[La entidad podrá utilizar este formato para la presentación de los análisis de precios unitarios el contratista en la oportunidad prevista en el numeral 8.1. del Documento Base]</v>
          </cell>
          <cell r="D5589">
            <v>0</v>
          </cell>
          <cell r="E5589">
            <v>0</v>
          </cell>
          <cell r="F5589">
            <v>0</v>
          </cell>
          <cell r="G5589">
            <v>0</v>
          </cell>
          <cell r="H5589">
            <v>0</v>
          </cell>
          <cell r="I5589">
            <v>0</v>
          </cell>
          <cell r="J5589">
            <v>0</v>
          </cell>
          <cell r="K5589">
            <v>0</v>
          </cell>
          <cell r="L5589">
            <v>0</v>
          </cell>
          <cell r="M5589">
            <v>0</v>
          </cell>
          <cell r="N5589">
            <v>0</v>
          </cell>
          <cell r="O5589">
            <v>0</v>
          </cell>
          <cell r="P5589">
            <v>0</v>
          </cell>
          <cell r="Q5589">
            <v>0</v>
          </cell>
        </row>
        <row r="5590">
          <cell r="C5590">
            <v>0</v>
          </cell>
          <cell r="D5590">
            <v>0</v>
          </cell>
          <cell r="E5590">
            <v>0</v>
          </cell>
          <cell r="F5590">
            <v>0</v>
          </cell>
          <cell r="G5590">
            <v>0</v>
          </cell>
          <cell r="H5590">
            <v>0</v>
          </cell>
          <cell r="I5590">
            <v>0</v>
          </cell>
          <cell r="J5590">
            <v>0</v>
          </cell>
          <cell r="K5590">
            <v>0</v>
          </cell>
          <cell r="L5590">
            <v>0</v>
          </cell>
          <cell r="M5590">
            <v>0</v>
          </cell>
          <cell r="N5590">
            <v>0</v>
          </cell>
          <cell r="O5590">
            <v>0</v>
          </cell>
          <cell r="P5590">
            <v>0</v>
          </cell>
          <cell r="Q5590">
            <v>0</v>
          </cell>
        </row>
        <row r="5591">
          <cell r="C5591">
            <v>0</v>
          </cell>
          <cell r="D5591">
            <v>0</v>
          </cell>
          <cell r="E5591">
            <v>0</v>
          </cell>
          <cell r="F5591">
            <v>0</v>
          </cell>
          <cell r="G5591">
            <v>0</v>
          </cell>
          <cell r="H5591">
            <v>0</v>
          </cell>
          <cell r="I5591">
            <v>0</v>
          </cell>
          <cell r="J5591">
            <v>0</v>
          </cell>
          <cell r="K5591">
            <v>0</v>
          </cell>
          <cell r="L5591">
            <v>0</v>
          </cell>
          <cell r="M5591">
            <v>0</v>
          </cell>
          <cell r="N5591">
            <v>0</v>
          </cell>
          <cell r="O5591">
            <v>0</v>
          </cell>
          <cell r="P5591">
            <v>0</v>
          </cell>
          <cell r="Q5591">
            <v>0</v>
          </cell>
        </row>
        <row r="5592">
          <cell r="C5592">
            <v>0</v>
          </cell>
          <cell r="D5592" t="str">
            <v>MUNICIPIO DE CONCORDIA, ANTIOQUIA</v>
          </cell>
          <cell r="E5592">
            <v>0</v>
          </cell>
          <cell r="F5592">
            <v>0</v>
          </cell>
          <cell r="G5592">
            <v>0</v>
          </cell>
          <cell r="H5592">
            <v>0</v>
          </cell>
          <cell r="I5592">
            <v>0</v>
          </cell>
          <cell r="J5592">
            <v>0</v>
          </cell>
          <cell r="K5592">
            <v>0</v>
          </cell>
          <cell r="L5592">
            <v>0</v>
          </cell>
          <cell r="M5592">
            <v>0</v>
          </cell>
          <cell r="N5592">
            <v>0</v>
          </cell>
          <cell r="O5592">
            <v>0</v>
          </cell>
          <cell r="P5592">
            <v>0</v>
          </cell>
          <cell r="Q5592">
            <v>0</v>
          </cell>
        </row>
        <row r="5593">
          <cell r="C5593">
            <v>0</v>
          </cell>
          <cell r="D5593">
            <v>0</v>
          </cell>
          <cell r="E5593">
            <v>0</v>
          </cell>
          <cell r="F5593">
            <v>0</v>
          </cell>
          <cell r="G5593">
            <v>0</v>
          </cell>
          <cell r="H5593">
            <v>0</v>
          </cell>
          <cell r="I5593">
            <v>0</v>
          </cell>
          <cell r="J5593">
            <v>0</v>
          </cell>
          <cell r="K5593">
            <v>0</v>
          </cell>
          <cell r="L5593" t="str">
            <v>VERSIÓN</v>
          </cell>
          <cell r="M5593">
            <v>0</v>
          </cell>
          <cell r="N5593">
            <v>0</v>
          </cell>
          <cell r="O5593">
            <v>0</v>
          </cell>
          <cell r="P5593">
            <v>0</v>
          </cell>
          <cell r="Q5593">
            <v>0</v>
          </cell>
        </row>
        <row r="5594">
          <cell r="C5594">
            <v>0</v>
          </cell>
          <cell r="D5594" t="str">
            <v xml:space="preserve">[NÚMERO DEL PROCESO] </v>
          </cell>
          <cell r="E5594">
            <v>0</v>
          </cell>
          <cell r="F5594">
            <v>0</v>
          </cell>
          <cell r="G5594">
            <v>0</v>
          </cell>
          <cell r="H5594">
            <v>0</v>
          </cell>
          <cell r="I5594">
            <v>0</v>
          </cell>
          <cell r="J5594">
            <v>0</v>
          </cell>
          <cell r="K5594">
            <v>0</v>
          </cell>
          <cell r="L5594">
            <v>0</v>
          </cell>
          <cell r="M5594">
            <v>0</v>
          </cell>
          <cell r="N5594">
            <v>0</v>
          </cell>
          <cell r="O5594">
            <v>0</v>
          </cell>
          <cell r="P5594">
            <v>0</v>
          </cell>
          <cell r="Q5594">
            <v>0</v>
          </cell>
        </row>
        <row r="5595">
          <cell r="C5595">
            <v>0</v>
          </cell>
          <cell r="D5595">
            <v>0</v>
          </cell>
          <cell r="E5595">
            <v>0</v>
          </cell>
          <cell r="F5595">
            <v>0</v>
          </cell>
          <cell r="G5595">
            <v>0</v>
          </cell>
          <cell r="H5595">
            <v>0</v>
          </cell>
          <cell r="I5595">
            <v>0</v>
          </cell>
          <cell r="J5595">
            <v>0</v>
          </cell>
          <cell r="K5595">
            <v>0</v>
          </cell>
          <cell r="L5595" t="str">
            <v>PÁGINA</v>
          </cell>
          <cell r="M5595">
            <v>1</v>
          </cell>
          <cell r="N5595" t="str">
            <v>DE</v>
          </cell>
          <cell r="O5595">
            <v>1</v>
          </cell>
          <cell r="P5595">
            <v>0</v>
          </cell>
          <cell r="Q5595">
            <v>0</v>
          </cell>
        </row>
        <row r="5596">
          <cell r="C5596">
            <v>0</v>
          </cell>
          <cell r="D5596" t="str">
            <v xml:space="preserve">ANALISIS DE PRECIOS UNITARIOS </v>
          </cell>
          <cell r="E5596">
            <v>0</v>
          </cell>
          <cell r="F5596">
            <v>0</v>
          </cell>
          <cell r="G5596">
            <v>0</v>
          </cell>
          <cell r="H5596">
            <v>0</v>
          </cell>
          <cell r="I5596">
            <v>0</v>
          </cell>
          <cell r="J5596">
            <v>0</v>
          </cell>
          <cell r="K5596">
            <v>0</v>
          </cell>
          <cell r="L5596">
            <v>0</v>
          </cell>
          <cell r="M5596">
            <v>0</v>
          </cell>
          <cell r="N5596">
            <v>0</v>
          </cell>
          <cell r="O5596">
            <v>0</v>
          </cell>
          <cell r="P5596">
            <v>0</v>
          </cell>
          <cell r="Q5596">
            <v>0</v>
          </cell>
        </row>
        <row r="5597">
          <cell r="C5597">
            <v>0</v>
          </cell>
          <cell r="D5597">
            <v>0</v>
          </cell>
          <cell r="E5597">
            <v>0</v>
          </cell>
          <cell r="F5597">
            <v>0</v>
          </cell>
          <cell r="G5597">
            <v>0</v>
          </cell>
          <cell r="H5597">
            <v>0</v>
          </cell>
          <cell r="I5597">
            <v>0</v>
          </cell>
          <cell r="J5597">
            <v>0</v>
          </cell>
          <cell r="K5597">
            <v>0</v>
          </cell>
          <cell r="L5597">
            <v>0</v>
          </cell>
          <cell r="M5597">
            <v>0</v>
          </cell>
          <cell r="N5597">
            <v>0</v>
          </cell>
          <cell r="O5597">
            <v>0</v>
          </cell>
          <cell r="P5597">
            <v>0</v>
          </cell>
          <cell r="Q5597">
            <v>0</v>
          </cell>
        </row>
        <row r="5598">
          <cell r="C5598">
            <v>0</v>
          </cell>
          <cell r="D5598">
            <v>0</v>
          </cell>
          <cell r="E5598">
            <v>0</v>
          </cell>
          <cell r="F5598">
            <v>0</v>
          </cell>
          <cell r="G5598">
            <v>0</v>
          </cell>
          <cell r="H5598">
            <v>0</v>
          </cell>
          <cell r="I5598">
            <v>0</v>
          </cell>
          <cell r="J5598">
            <v>0</v>
          </cell>
          <cell r="K5598">
            <v>0</v>
          </cell>
          <cell r="L5598" t="str">
            <v>FECHA</v>
          </cell>
          <cell r="M5598" t="str">
            <v>DD</v>
          </cell>
          <cell r="N5598" t="str">
            <v>MM</v>
          </cell>
          <cell r="O5598" t="str">
            <v>AA</v>
          </cell>
          <cell r="P5598">
            <v>0</v>
          </cell>
          <cell r="Q5598">
            <v>0</v>
          </cell>
        </row>
        <row r="5599">
          <cell r="C5599">
            <v>0</v>
          </cell>
          <cell r="D5599">
            <v>0</v>
          </cell>
          <cell r="E5599">
            <v>0</v>
          </cell>
          <cell r="F5599">
            <v>0</v>
          </cell>
          <cell r="G5599">
            <v>0</v>
          </cell>
          <cell r="H5599">
            <v>0</v>
          </cell>
          <cell r="I5599">
            <v>0</v>
          </cell>
          <cell r="J5599">
            <v>0</v>
          </cell>
          <cell r="K5599">
            <v>0</v>
          </cell>
          <cell r="L5599">
            <v>0</v>
          </cell>
          <cell r="M5599">
            <v>8</v>
          </cell>
          <cell r="N5599">
            <v>5</v>
          </cell>
          <cell r="O5599">
            <v>2023</v>
          </cell>
          <cell r="P5599">
            <v>0</v>
          </cell>
          <cell r="Q5599">
            <v>0</v>
          </cell>
        </row>
        <row r="5600">
          <cell r="C5600" t="str">
            <v>ITEMS DE LA PROPUESTA ECONÓMICA</v>
          </cell>
          <cell r="D5600">
            <v>0</v>
          </cell>
          <cell r="E5600">
            <v>0</v>
          </cell>
          <cell r="F5600">
            <v>0</v>
          </cell>
          <cell r="G5600">
            <v>0</v>
          </cell>
          <cell r="H5600">
            <v>0</v>
          </cell>
          <cell r="I5600" t="str">
            <v>ITEMS NO PREVISTOS</v>
          </cell>
          <cell r="J5600">
            <v>0</v>
          </cell>
          <cell r="K5600">
            <v>0</v>
          </cell>
          <cell r="L5600">
            <v>0</v>
          </cell>
          <cell r="M5600">
            <v>0</v>
          </cell>
          <cell r="N5600">
            <v>0</v>
          </cell>
          <cell r="O5600">
            <v>0</v>
          </cell>
          <cell r="P5600">
            <v>0</v>
          </cell>
          <cell r="Q5600">
            <v>0</v>
          </cell>
        </row>
        <row r="5601">
          <cell r="C5601">
            <v>0</v>
          </cell>
          <cell r="D5601">
            <v>0</v>
          </cell>
          <cell r="E5601">
            <v>0</v>
          </cell>
          <cell r="F5601">
            <v>0</v>
          </cell>
          <cell r="G5601">
            <v>0</v>
          </cell>
          <cell r="H5601">
            <v>0</v>
          </cell>
          <cell r="I5601">
            <v>0</v>
          </cell>
          <cell r="J5601">
            <v>0</v>
          </cell>
          <cell r="K5601">
            <v>0</v>
          </cell>
          <cell r="L5601">
            <v>0</v>
          </cell>
          <cell r="M5601">
            <v>0</v>
          </cell>
          <cell r="N5601">
            <v>0</v>
          </cell>
          <cell r="O5601">
            <v>0</v>
          </cell>
          <cell r="P5601">
            <v>0</v>
          </cell>
          <cell r="Q5601">
            <v>0</v>
          </cell>
        </row>
        <row r="5602">
          <cell r="C5602">
            <v>0</v>
          </cell>
          <cell r="D5602">
            <v>0</v>
          </cell>
          <cell r="E5602">
            <v>0</v>
          </cell>
          <cell r="F5602">
            <v>0</v>
          </cell>
          <cell r="G5602">
            <v>0</v>
          </cell>
          <cell r="H5602">
            <v>0</v>
          </cell>
          <cell r="I5602">
            <v>0</v>
          </cell>
          <cell r="J5602">
            <v>0</v>
          </cell>
          <cell r="K5602">
            <v>0</v>
          </cell>
          <cell r="L5602">
            <v>0</v>
          </cell>
          <cell r="M5602">
            <v>0</v>
          </cell>
          <cell r="N5602">
            <v>0</v>
          </cell>
          <cell r="O5602">
            <v>0</v>
          </cell>
          <cell r="P5602">
            <v>0</v>
          </cell>
          <cell r="Q5602">
            <v>0</v>
          </cell>
        </row>
        <row r="5603">
          <cell r="C5603">
            <v>0</v>
          </cell>
          <cell r="D5603">
            <v>0</v>
          </cell>
          <cell r="E5603">
            <v>0</v>
          </cell>
          <cell r="F5603">
            <v>0</v>
          </cell>
          <cell r="G5603">
            <v>0</v>
          </cell>
          <cell r="H5603">
            <v>0</v>
          </cell>
          <cell r="I5603">
            <v>0</v>
          </cell>
          <cell r="J5603">
            <v>0</v>
          </cell>
          <cell r="K5603">
            <v>0</v>
          </cell>
          <cell r="L5603">
            <v>0</v>
          </cell>
          <cell r="M5603">
            <v>0</v>
          </cell>
          <cell r="N5603">
            <v>0</v>
          </cell>
          <cell r="O5603">
            <v>0</v>
          </cell>
          <cell r="P5603">
            <v>0</v>
          </cell>
          <cell r="Q5603">
            <v>0</v>
          </cell>
        </row>
        <row r="5604">
          <cell r="C5604" t="str">
            <v>DATOS ESPECÍFICOS</v>
          </cell>
          <cell r="D5604">
            <v>0</v>
          </cell>
          <cell r="E5604">
            <v>0</v>
          </cell>
          <cell r="F5604">
            <v>0</v>
          </cell>
          <cell r="G5604">
            <v>0</v>
          </cell>
          <cell r="H5604">
            <v>0</v>
          </cell>
          <cell r="I5604">
            <v>0</v>
          </cell>
          <cell r="J5604">
            <v>0</v>
          </cell>
          <cell r="K5604">
            <v>0</v>
          </cell>
          <cell r="L5604">
            <v>0</v>
          </cell>
          <cell r="M5604">
            <v>0</v>
          </cell>
          <cell r="N5604">
            <v>0</v>
          </cell>
          <cell r="O5604">
            <v>0</v>
          </cell>
          <cell r="P5604">
            <v>0</v>
          </cell>
          <cell r="Q5604">
            <v>0</v>
          </cell>
        </row>
        <row r="5605">
          <cell r="C5605">
            <v>0</v>
          </cell>
          <cell r="D5605">
            <v>0</v>
          </cell>
          <cell r="E5605">
            <v>0</v>
          </cell>
          <cell r="F5605">
            <v>0</v>
          </cell>
          <cell r="G5605">
            <v>0</v>
          </cell>
          <cell r="H5605">
            <v>0</v>
          </cell>
          <cell r="I5605">
            <v>0</v>
          </cell>
          <cell r="J5605">
            <v>0</v>
          </cell>
          <cell r="K5605">
            <v>0</v>
          </cell>
          <cell r="L5605">
            <v>0</v>
          </cell>
          <cell r="M5605">
            <v>0</v>
          </cell>
          <cell r="N5605">
            <v>0</v>
          </cell>
          <cell r="O5605">
            <v>0</v>
          </cell>
          <cell r="P5605">
            <v>0</v>
          </cell>
          <cell r="Q5605">
            <v>0</v>
          </cell>
        </row>
        <row r="5606">
          <cell r="C5606" t="str">
            <v>ITEM</v>
          </cell>
          <cell r="D5606" t="str">
            <v>DESCRIPCIÓN</v>
          </cell>
          <cell r="E5606">
            <v>0</v>
          </cell>
          <cell r="F5606">
            <v>0</v>
          </cell>
          <cell r="G5606">
            <v>0</v>
          </cell>
          <cell r="H5606">
            <v>0</v>
          </cell>
          <cell r="I5606">
            <v>0</v>
          </cell>
          <cell r="J5606">
            <v>0</v>
          </cell>
          <cell r="K5606">
            <v>0</v>
          </cell>
          <cell r="L5606">
            <v>0</v>
          </cell>
          <cell r="M5606" t="str">
            <v>UNIDAD</v>
          </cell>
          <cell r="N5606">
            <v>0</v>
          </cell>
          <cell r="O5606" t="str">
            <v>CANTIDAD</v>
          </cell>
          <cell r="P5606">
            <v>0</v>
          </cell>
          <cell r="Q5606">
            <v>0</v>
          </cell>
        </row>
        <row r="5607">
          <cell r="C5607" t="str">
            <v>5.14.4</v>
          </cell>
          <cell r="D5607" t="str">
            <v xml:space="preserve">S.T.I de Lámpara Hermética LED 2X20W / 120 CM / Tira Led / Luz Blanca / FROST / 3000Lm / IP65 / 100-240V / Angulo de Apertura 120° /50.000 Horas / MATERIAL ABS + PC. Incluye lampara, adaptadores,  conductores 12 AWG-CU-THHN/THWN-90ºC, conectores de conexión y empalme, tornillos, obra civil y demás elementos y accesorios para su correcta instalación y funcionamiento. </v>
          </cell>
          <cell r="E5607">
            <v>0</v>
          </cell>
          <cell r="F5607">
            <v>0</v>
          </cell>
          <cell r="G5607">
            <v>0</v>
          </cell>
          <cell r="H5607">
            <v>0</v>
          </cell>
          <cell r="I5607">
            <v>0</v>
          </cell>
          <cell r="J5607">
            <v>0</v>
          </cell>
          <cell r="K5607">
            <v>0</v>
          </cell>
          <cell r="L5607">
            <v>0</v>
          </cell>
          <cell r="M5607" t="str">
            <v>u</v>
          </cell>
          <cell r="N5607">
            <v>0</v>
          </cell>
          <cell r="O5607">
            <v>11</v>
          </cell>
          <cell r="P5607">
            <v>0</v>
          </cell>
          <cell r="Q5607">
            <v>0</v>
          </cell>
          <cell r="R5607">
            <v>244687</v>
          </cell>
          <cell r="S5607">
            <v>315475</v>
          </cell>
          <cell r="T5607">
            <v>1.23E-2</v>
          </cell>
          <cell r="U5607">
            <v>0.82520000000000004</v>
          </cell>
          <cell r="V5607">
            <v>0</v>
          </cell>
          <cell r="W5607">
            <v>0.16250000000000001</v>
          </cell>
        </row>
        <row r="5608">
          <cell r="C5608" t="str">
            <v>I. EQUIPO</v>
          </cell>
          <cell r="D5608">
            <v>0</v>
          </cell>
          <cell r="E5608">
            <v>0</v>
          </cell>
          <cell r="F5608">
            <v>0</v>
          </cell>
          <cell r="G5608">
            <v>0</v>
          </cell>
          <cell r="H5608">
            <v>0</v>
          </cell>
          <cell r="I5608">
            <v>0</v>
          </cell>
          <cell r="J5608">
            <v>0</v>
          </cell>
          <cell r="K5608">
            <v>0</v>
          </cell>
          <cell r="L5608">
            <v>0</v>
          </cell>
          <cell r="M5608">
            <v>0</v>
          </cell>
          <cell r="N5608">
            <v>0</v>
          </cell>
          <cell r="O5608">
            <v>0</v>
          </cell>
          <cell r="P5608">
            <v>0</v>
          </cell>
          <cell r="Q5608">
            <v>0</v>
          </cell>
        </row>
        <row r="5609">
          <cell r="C5609">
            <v>0</v>
          </cell>
          <cell r="D5609">
            <v>0</v>
          </cell>
          <cell r="E5609">
            <v>0</v>
          </cell>
          <cell r="F5609">
            <v>0</v>
          </cell>
          <cell r="G5609">
            <v>0</v>
          </cell>
          <cell r="H5609">
            <v>0</v>
          </cell>
          <cell r="I5609">
            <v>0</v>
          </cell>
          <cell r="J5609">
            <v>0</v>
          </cell>
          <cell r="K5609">
            <v>0</v>
          </cell>
          <cell r="L5609">
            <v>0</v>
          </cell>
          <cell r="M5609">
            <v>0</v>
          </cell>
          <cell r="N5609">
            <v>0</v>
          </cell>
          <cell r="O5609">
            <v>0</v>
          </cell>
          <cell r="P5609">
            <v>0</v>
          </cell>
          <cell r="Q5609">
            <v>0</v>
          </cell>
        </row>
        <row r="5610">
          <cell r="C5610" t="str">
            <v>DESCRIPCIÓN</v>
          </cell>
          <cell r="D5610">
            <v>0</v>
          </cell>
          <cell r="E5610">
            <v>0</v>
          </cell>
          <cell r="F5610">
            <v>0</v>
          </cell>
          <cell r="G5610">
            <v>0</v>
          </cell>
          <cell r="H5610" t="str">
            <v>MARCA</v>
          </cell>
          <cell r="I5610">
            <v>0</v>
          </cell>
          <cell r="J5610" t="str">
            <v>TIPO</v>
          </cell>
          <cell r="K5610">
            <v>0</v>
          </cell>
          <cell r="L5610" t="str">
            <v>TARIFA/HORA</v>
          </cell>
          <cell r="M5610" t="str">
            <v>RENDIMIENTO</v>
          </cell>
          <cell r="N5610">
            <v>0</v>
          </cell>
          <cell r="O5610" t="str">
            <v>Vr. UNITARIO</v>
          </cell>
          <cell r="P5610">
            <v>0</v>
          </cell>
          <cell r="Q5610">
            <v>0</v>
          </cell>
        </row>
        <row r="5611">
          <cell r="C5611" t="str">
            <v>Sección completa de andamio (1.2m-1.5m) x 1.5 m. (+ 4 ruedas) Incluye transporte.</v>
          </cell>
          <cell r="D5611">
            <v>0</v>
          </cell>
          <cell r="E5611">
            <v>0</v>
          </cell>
          <cell r="F5611">
            <v>0</v>
          </cell>
          <cell r="G5611">
            <v>0</v>
          </cell>
          <cell r="H5611">
            <v>0</v>
          </cell>
          <cell r="I5611">
            <v>0</v>
          </cell>
          <cell r="J5611" t="str">
            <v>Dia</v>
          </cell>
          <cell r="K5611">
            <v>0</v>
          </cell>
          <cell r="L5611">
            <v>2565</v>
          </cell>
          <cell r="M5611">
            <v>4</v>
          </cell>
          <cell r="N5611">
            <v>0</v>
          </cell>
          <cell r="O5611">
            <v>641</v>
          </cell>
          <cell r="P5611">
            <v>0</v>
          </cell>
          <cell r="Q5611">
            <v>0</v>
          </cell>
          <cell r="R5611">
            <v>2.75</v>
          </cell>
          <cell r="T5611" t="str">
            <v>Sección completa de andamio (1.2m-1.5m) x 1.5 m. (+ 4 ruedas) Incluye transporte.</v>
          </cell>
        </row>
        <row r="5612">
          <cell r="C5612" t="str">
            <v>Can zunchado en madera común de 5,0cmx20cmx3,0m (alquiler). Incluye transporte.</v>
          </cell>
          <cell r="D5612">
            <v>0</v>
          </cell>
          <cell r="E5612">
            <v>0</v>
          </cell>
          <cell r="F5612">
            <v>0</v>
          </cell>
          <cell r="G5612">
            <v>0</v>
          </cell>
          <cell r="H5612">
            <v>0</v>
          </cell>
          <cell r="I5612">
            <v>0</v>
          </cell>
          <cell r="J5612" t="str">
            <v>Dia</v>
          </cell>
          <cell r="K5612">
            <v>0</v>
          </cell>
          <cell r="L5612">
            <v>1500</v>
          </cell>
          <cell r="M5612">
            <v>4</v>
          </cell>
          <cell r="N5612">
            <v>0</v>
          </cell>
          <cell r="O5612">
            <v>375</v>
          </cell>
          <cell r="P5612">
            <v>0</v>
          </cell>
          <cell r="Q5612">
            <v>0</v>
          </cell>
          <cell r="R5612">
            <v>2.75</v>
          </cell>
          <cell r="T5612" t="str">
            <v>Can zunchado en madera común de 5,0cmx20cmx3,0m (alquiler). Incluye transporte.</v>
          </cell>
        </row>
        <row r="5613">
          <cell r="C5613">
            <v>0</v>
          </cell>
          <cell r="D5613">
            <v>0</v>
          </cell>
          <cell r="E5613">
            <v>0</v>
          </cell>
          <cell r="F5613">
            <v>0</v>
          </cell>
          <cell r="G5613">
            <v>0</v>
          </cell>
          <cell r="H5613">
            <v>0</v>
          </cell>
          <cell r="I5613">
            <v>0</v>
          </cell>
          <cell r="J5613" t="str">
            <v/>
          </cell>
          <cell r="K5613">
            <v>0</v>
          </cell>
          <cell r="L5613" t="str">
            <v/>
          </cell>
          <cell r="M5613">
            <v>0</v>
          </cell>
          <cell r="N5613">
            <v>0</v>
          </cell>
          <cell r="O5613">
            <v>0</v>
          </cell>
          <cell r="P5613">
            <v>0</v>
          </cell>
          <cell r="Q5613">
            <v>0</v>
          </cell>
          <cell r="R5613">
            <v>0</v>
          </cell>
          <cell r="T5613">
            <v>0</v>
          </cell>
        </row>
        <row r="5614">
          <cell r="C5614" t="str">
            <v>Herramienta Menor (Como % de Mano de Obra)</v>
          </cell>
          <cell r="D5614">
            <v>0</v>
          </cell>
          <cell r="E5614">
            <v>0</v>
          </cell>
          <cell r="F5614">
            <v>0</v>
          </cell>
          <cell r="G5614">
            <v>0</v>
          </cell>
          <cell r="H5614">
            <v>0</v>
          </cell>
          <cell r="I5614">
            <v>0</v>
          </cell>
          <cell r="J5614" t="str">
            <v>Dia</v>
          </cell>
          <cell r="K5614">
            <v>0</v>
          </cell>
          <cell r="L5614">
            <v>39763</v>
          </cell>
          <cell r="M5614">
            <v>0.05</v>
          </cell>
          <cell r="N5614">
            <v>0</v>
          </cell>
          <cell r="O5614">
            <v>1988</v>
          </cell>
          <cell r="P5614">
            <v>0</v>
          </cell>
          <cell r="Q5614">
            <v>0</v>
          </cell>
          <cell r="R5614">
            <v>21868</v>
          </cell>
          <cell r="T5614" t="str">
            <v>Herramienta Menor (Como % de Mano de Obra)</v>
          </cell>
        </row>
        <row r="5615">
          <cell r="C5615">
            <v>0</v>
          </cell>
          <cell r="D5615">
            <v>0</v>
          </cell>
          <cell r="E5615">
            <v>0</v>
          </cell>
          <cell r="F5615">
            <v>0</v>
          </cell>
          <cell r="G5615">
            <v>0</v>
          </cell>
          <cell r="H5615">
            <v>0</v>
          </cell>
          <cell r="I5615">
            <v>0</v>
          </cell>
          <cell r="J5615">
            <v>0</v>
          </cell>
          <cell r="K5615">
            <v>0</v>
          </cell>
          <cell r="L5615">
            <v>1.23E-2</v>
          </cell>
          <cell r="M5615" t="str">
            <v>SUBTOTAL $</v>
          </cell>
          <cell r="N5615">
            <v>0</v>
          </cell>
          <cell r="O5615">
            <v>3004</v>
          </cell>
          <cell r="P5615">
            <v>0</v>
          </cell>
          <cell r="Q5615">
            <v>0</v>
          </cell>
          <cell r="T5615">
            <v>0</v>
          </cell>
        </row>
        <row r="5616">
          <cell r="C5616" t="str">
            <v>II. MATERIALES</v>
          </cell>
          <cell r="D5616">
            <v>0</v>
          </cell>
          <cell r="E5616">
            <v>0</v>
          </cell>
          <cell r="F5616">
            <v>0</v>
          </cell>
          <cell r="G5616">
            <v>0</v>
          </cell>
          <cell r="H5616">
            <v>0</v>
          </cell>
          <cell r="I5616">
            <v>0</v>
          </cell>
          <cell r="J5616">
            <v>0</v>
          </cell>
          <cell r="K5616">
            <v>0</v>
          </cell>
          <cell r="L5616">
            <v>0</v>
          </cell>
          <cell r="M5616">
            <v>0</v>
          </cell>
          <cell r="N5616">
            <v>0</v>
          </cell>
          <cell r="O5616">
            <v>0</v>
          </cell>
          <cell r="P5616">
            <v>0</v>
          </cell>
          <cell r="Q5616">
            <v>0</v>
          </cell>
          <cell r="T5616">
            <v>0</v>
          </cell>
        </row>
        <row r="5617">
          <cell r="C5617">
            <v>0</v>
          </cell>
          <cell r="D5617">
            <v>0</v>
          </cell>
          <cell r="E5617">
            <v>0</v>
          </cell>
          <cell r="F5617">
            <v>0</v>
          </cell>
          <cell r="G5617">
            <v>0</v>
          </cell>
          <cell r="H5617">
            <v>0</v>
          </cell>
          <cell r="I5617">
            <v>0</v>
          </cell>
          <cell r="J5617">
            <v>0</v>
          </cell>
          <cell r="K5617">
            <v>0</v>
          </cell>
          <cell r="L5617">
            <v>0</v>
          </cell>
          <cell r="M5617">
            <v>0</v>
          </cell>
          <cell r="N5617">
            <v>0</v>
          </cell>
          <cell r="O5617">
            <v>0</v>
          </cell>
          <cell r="P5617">
            <v>0</v>
          </cell>
          <cell r="Q5617">
            <v>0</v>
          </cell>
          <cell r="T5617">
            <v>0</v>
          </cell>
        </row>
        <row r="5618">
          <cell r="C5618" t="str">
            <v>DESCRIPCIÓN</v>
          </cell>
          <cell r="D5618">
            <v>0</v>
          </cell>
          <cell r="E5618">
            <v>0</v>
          </cell>
          <cell r="F5618">
            <v>0</v>
          </cell>
          <cell r="G5618">
            <v>0</v>
          </cell>
          <cell r="H5618">
            <v>0</v>
          </cell>
          <cell r="I5618">
            <v>0</v>
          </cell>
          <cell r="J5618">
            <v>0</v>
          </cell>
          <cell r="K5618" t="str">
            <v>UNIDAD</v>
          </cell>
          <cell r="L5618" t="str">
            <v>CANTIDAD</v>
          </cell>
          <cell r="M5618" t="str">
            <v>PRECIO UNIT.</v>
          </cell>
          <cell r="N5618">
            <v>0</v>
          </cell>
          <cell r="O5618" t="str">
            <v>Vr. UNITARIO</v>
          </cell>
          <cell r="P5618">
            <v>0</v>
          </cell>
          <cell r="Q5618">
            <v>0</v>
          </cell>
          <cell r="T5618">
            <v>0</v>
          </cell>
        </row>
        <row r="5619">
          <cell r="C5619" t="str">
            <v>Lámpara Hermética LED 2X20W / 120 CM / Tira Led / Luz Blanca / FROST / 3000Lm / IP65 / 100-240V / Angulo de Apertura 120° /50.000 Horas / MATERIAL ABS + PC</v>
          </cell>
          <cell r="D5619">
            <v>0</v>
          </cell>
          <cell r="E5619">
            <v>0</v>
          </cell>
          <cell r="F5619">
            <v>0</v>
          </cell>
          <cell r="G5619">
            <v>0</v>
          </cell>
          <cell r="H5619">
            <v>0</v>
          </cell>
          <cell r="I5619">
            <v>0</v>
          </cell>
          <cell r="J5619">
            <v>0</v>
          </cell>
          <cell r="K5619" t="str">
            <v>u</v>
          </cell>
          <cell r="L5619">
            <v>1</v>
          </cell>
          <cell r="M5619">
            <v>167895</v>
          </cell>
          <cell r="N5619">
            <v>0</v>
          </cell>
          <cell r="O5619">
            <v>167895</v>
          </cell>
          <cell r="P5619">
            <v>0</v>
          </cell>
          <cell r="Q5619">
            <v>0</v>
          </cell>
          <cell r="R5619">
            <v>11</v>
          </cell>
          <cell r="T5619" t="str">
            <v>Lámpara Hermética LED 2X20W / 120 CM / Tira Led / Luz Blanca / FROST / 3000Lm / IP65 / 100-240V / Angulo de Apertura 120° /50.000 Horas / MATERIAL ABS + PC</v>
          </cell>
        </row>
        <row r="5620">
          <cell r="C5620" t="str">
            <v xml:space="preserve">Conector Resorte Rojo-Amr </v>
          </cell>
          <cell r="D5620">
            <v>0</v>
          </cell>
          <cell r="E5620">
            <v>0</v>
          </cell>
          <cell r="F5620">
            <v>0</v>
          </cell>
          <cell r="G5620">
            <v>0</v>
          </cell>
          <cell r="H5620">
            <v>0</v>
          </cell>
          <cell r="I5620">
            <v>0</v>
          </cell>
          <cell r="J5620">
            <v>0</v>
          </cell>
          <cell r="K5620" t="str">
            <v>u</v>
          </cell>
          <cell r="L5620">
            <v>2</v>
          </cell>
          <cell r="M5620">
            <v>1412</v>
          </cell>
          <cell r="N5620">
            <v>0</v>
          </cell>
          <cell r="O5620">
            <v>2824</v>
          </cell>
          <cell r="P5620">
            <v>0</v>
          </cell>
          <cell r="Q5620">
            <v>0</v>
          </cell>
          <cell r="R5620">
            <v>22</v>
          </cell>
          <cell r="T5620" t="str">
            <v xml:space="preserve">Conector Resorte Rojo-Amr </v>
          </cell>
        </row>
        <row r="5621">
          <cell r="C5621" t="str">
            <v xml:space="preserve">Abrazadera Plastica Alas Tubo Conduit 1/2pg </v>
          </cell>
          <cell r="D5621">
            <v>0</v>
          </cell>
          <cell r="E5621">
            <v>0</v>
          </cell>
          <cell r="F5621">
            <v>0</v>
          </cell>
          <cell r="G5621">
            <v>0</v>
          </cell>
          <cell r="H5621">
            <v>0</v>
          </cell>
          <cell r="I5621">
            <v>0</v>
          </cell>
          <cell r="J5621">
            <v>0</v>
          </cell>
          <cell r="K5621" t="str">
            <v>u</v>
          </cell>
          <cell r="L5621">
            <v>5</v>
          </cell>
          <cell r="M5621">
            <v>1100</v>
          </cell>
          <cell r="N5621">
            <v>0</v>
          </cell>
          <cell r="O5621">
            <v>5500</v>
          </cell>
          <cell r="P5621">
            <v>0</v>
          </cell>
          <cell r="Q5621">
            <v>0</v>
          </cell>
          <cell r="R5621">
            <v>55</v>
          </cell>
          <cell r="T5621" t="str">
            <v xml:space="preserve">Abrazadera Plastica Alas Tubo Conduit 1/2pg </v>
          </cell>
        </row>
        <row r="5622">
          <cell r="C5622" t="str">
            <v xml:space="preserve">Cable AWG-CU-THHN/THWN-90ºC # 12 </v>
          </cell>
          <cell r="D5622">
            <v>0</v>
          </cell>
          <cell r="E5622">
            <v>0</v>
          </cell>
          <cell r="F5622">
            <v>0</v>
          </cell>
          <cell r="G5622">
            <v>0</v>
          </cell>
          <cell r="H5622">
            <v>0</v>
          </cell>
          <cell r="I5622">
            <v>0</v>
          </cell>
          <cell r="J5622">
            <v>0</v>
          </cell>
          <cell r="K5622" t="str">
            <v>m</v>
          </cell>
          <cell r="L5622">
            <v>3</v>
          </cell>
          <cell r="M5622">
            <v>3742</v>
          </cell>
          <cell r="N5622">
            <v>0</v>
          </cell>
          <cell r="O5622">
            <v>11226</v>
          </cell>
          <cell r="P5622">
            <v>0</v>
          </cell>
          <cell r="Q5622">
            <v>0</v>
          </cell>
          <cell r="R5622">
            <v>33</v>
          </cell>
          <cell r="T5622" t="str">
            <v xml:space="preserve">Cable AWG-CU-THHN/THWN-90ºC # 12 </v>
          </cell>
        </row>
        <row r="5623">
          <cell r="C5623" t="str">
            <v>Cable acero galvanizado 1/16 Pulg</v>
          </cell>
          <cell r="D5623">
            <v>0</v>
          </cell>
          <cell r="E5623">
            <v>0</v>
          </cell>
          <cell r="F5623">
            <v>0</v>
          </cell>
          <cell r="G5623">
            <v>0</v>
          </cell>
          <cell r="H5623">
            <v>0</v>
          </cell>
          <cell r="I5623">
            <v>0</v>
          </cell>
          <cell r="J5623">
            <v>0</v>
          </cell>
          <cell r="K5623" t="str">
            <v>m</v>
          </cell>
          <cell r="L5623">
            <v>5</v>
          </cell>
          <cell r="M5623">
            <v>1108</v>
          </cell>
          <cell r="N5623">
            <v>0</v>
          </cell>
          <cell r="O5623">
            <v>5540</v>
          </cell>
          <cell r="P5623">
            <v>0</v>
          </cell>
          <cell r="Q5623">
            <v>0</v>
          </cell>
          <cell r="R5623">
            <v>55</v>
          </cell>
          <cell r="T5623" t="str">
            <v>Cable acero galvanizado 1/16 Pulg</v>
          </cell>
        </row>
        <row r="5624">
          <cell r="C5624" t="str">
            <v>Perros Para Cable Galvanizado 1/8-pulg</v>
          </cell>
          <cell r="D5624">
            <v>0</v>
          </cell>
          <cell r="E5624">
            <v>0</v>
          </cell>
          <cell r="F5624">
            <v>0</v>
          </cell>
          <cell r="G5624">
            <v>0</v>
          </cell>
          <cell r="H5624">
            <v>0</v>
          </cell>
          <cell r="I5624">
            <v>0</v>
          </cell>
          <cell r="J5624">
            <v>0</v>
          </cell>
          <cell r="K5624" t="str">
            <v>u</v>
          </cell>
          <cell r="L5624">
            <v>4</v>
          </cell>
          <cell r="M5624">
            <v>2000</v>
          </cell>
          <cell r="N5624">
            <v>0</v>
          </cell>
          <cell r="O5624">
            <v>8000</v>
          </cell>
          <cell r="P5624">
            <v>0</v>
          </cell>
          <cell r="Q5624">
            <v>0</v>
          </cell>
          <cell r="R5624">
            <v>44</v>
          </cell>
          <cell r="T5624" t="str">
            <v>Perros Para Cable Galvanizado 1/8-pulg</v>
          </cell>
        </row>
        <row r="5625">
          <cell r="C5625" t="str">
            <v>Cancamo Cerrado #4 10und</v>
          </cell>
          <cell r="D5625">
            <v>0</v>
          </cell>
          <cell r="E5625">
            <v>0</v>
          </cell>
          <cell r="F5625">
            <v>0</v>
          </cell>
          <cell r="G5625">
            <v>0</v>
          </cell>
          <cell r="H5625">
            <v>0</v>
          </cell>
          <cell r="I5625">
            <v>0</v>
          </cell>
          <cell r="J5625">
            <v>0</v>
          </cell>
          <cell r="K5625" t="str">
            <v>u</v>
          </cell>
          <cell r="L5625">
            <v>0.2</v>
          </cell>
          <cell r="M5625">
            <v>4675</v>
          </cell>
          <cell r="N5625">
            <v>0</v>
          </cell>
          <cell r="O5625">
            <v>935</v>
          </cell>
          <cell r="P5625">
            <v>0</v>
          </cell>
          <cell r="Q5625">
            <v>0</v>
          </cell>
          <cell r="R5625">
            <v>2.2000000000000002</v>
          </cell>
          <cell r="T5625" t="str">
            <v>Cancamo Cerrado #4 10und</v>
          </cell>
        </row>
        <row r="5626">
          <cell r="C5626">
            <v>0</v>
          </cell>
          <cell r="D5626">
            <v>0</v>
          </cell>
          <cell r="E5626">
            <v>0</v>
          </cell>
          <cell r="F5626">
            <v>0</v>
          </cell>
          <cell r="G5626">
            <v>0</v>
          </cell>
          <cell r="H5626">
            <v>0</v>
          </cell>
          <cell r="I5626">
            <v>0</v>
          </cell>
          <cell r="J5626">
            <v>0</v>
          </cell>
          <cell r="K5626" t="str">
            <v/>
          </cell>
          <cell r="L5626">
            <v>0</v>
          </cell>
          <cell r="M5626">
            <v>0</v>
          </cell>
          <cell r="N5626">
            <v>0</v>
          </cell>
          <cell r="O5626">
            <v>0</v>
          </cell>
          <cell r="P5626">
            <v>0</v>
          </cell>
          <cell r="Q5626">
            <v>0</v>
          </cell>
          <cell r="R5626">
            <v>0</v>
          </cell>
          <cell r="T5626">
            <v>0</v>
          </cell>
        </row>
        <row r="5627">
          <cell r="C5627">
            <v>0</v>
          </cell>
          <cell r="D5627">
            <v>0</v>
          </cell>
          <cell r="E5627">
            <v>0</v>
          </cell>
          <cell r="F5627">
            <v>0</v>
          </cell>
          <cell r="G5627">
            <v>0</v>
          </cell>
          <cell r="H5627">
            <v>0</v>
          </cell>
          <cell r="I5627">
            <v>0</v>
          </cell>
          <cell r="J5627">
            <v>0</v>
          </cell>
          <cell r="K5627" t="str">
            <v/>
          </cell>
          <cell r="L5627">
            <v>0</v>
          </cell>
          <cell r="M5627">
            <v>0</v>
          </cell>
          <cell r="N5627">
            <v>0</v>
          </cell>
          <cell r="O5627">
            <v>0</v>
          </cell>
          <cell r="P5627">
            <v>0</v>
          </cell>
          <cell r="Q5627">
            <v>0</v>
          </cell>
          <cell r="R5627">
            <v>0</v>
          </cell>
          <cell r="T5627">
            <v>0</v>
          </cell>
        </row>
        <row r="5628">
          <cell r="C5628">
            <v>0</v>
          </cell>
          <cell r="D5628">
            <v>0</v>
          </cell>
          <cell r="E5628">
            <v>0</v>
          </cell>
          <cell r="F5628">
            <v>0</v>
          </cell>
          <cell r="G5628">
            <v>0</v>
          </cell>
          <cell r="H5628">
            <v>0</v>
          </cell>
          <cell r="I5628">
            <v>0</v>
          </cell>
          <cell r="J5628">
            <v>0</v>
          </cell>
          <cell r="K5628">
            <v>0</v>
          </cell>
          <cell r="L5628">
            <v>0.82520000000000004</v>
          </cell>
          <cell r="M5628" t="str">
            <v>SUBTOTAL $</v>
          </cell>
          <cell r="N5628">
            <v>0</v>
          </cell>
          <cell r="O5628">
            <v>201920</v>
          </cell>
          <cell r="P5628">
            <v>0</v>
          </cell>
          <cell r="Q5628">
            <v>0</v>
          </cell>
          <cell r="T5628">
            <v>0</v>
          </cell>
        </row>
        <row r="5629">
          <cell r="C5629" t="str">
            <v>III. TRANSPORTES</v>
          </cell>
          <cell r="D5629">
            <v>0</v>
          </cell>
          <cell r="E5629">
            <v>0</v>
          </cell>
          <cell r="F5629">
            <v>0</v>
          </cell>
          <cell r="G5629">
            <v>0</v>
          </cell>
          <cell r="H5629">
            <v>0</v>
          </cell>
          <cell r="I5629">
            <v>0</v>
          </cell>
          <cell r="J5629">
            <v>0</v>
          </cell>
          <cell r="K5629">
            <v>0</v>
          </cell>
          <cell r="L5629">
            <v>0</v>
          </cell>
          <cell r="M5629">
            <v>0</v>
          </cell>
          <cell r="N5629">
            <v>0</v>
          </cell>
          <cell r="O5629">
            <v>0</v>
          </cell>
          <cell r="P5629">
            <v>0</v>
          </cell>
          <cell r="Q5629">
            <v>0</v>
          </cell>
          <cell r="T5629">
            <v>0</v>
          </cell>
        </row>
        <row r="5630">
          <cell r="C5630">
            <v>0</v>
          </cell>
          <cell r="D5630">
            <v>0</v>
          </cell>
          <cell r="E5630">
            <v>0</v>
          </cell>
          <cell r="F5630">
            <v>0</v>
          </cell>
          <cell r="G5630">
            <v>0</v>
          </cell>
          <cell r="H5630">
            <v>0</v>
          </cell>
          <cell r="I5630">
            <v>0</v>
          </cell>
          <cell r="J5630">
            <v>0</v>
          </cell>
          <cell r="K5630">
            <v>0</v>
          </cell>
          <cell r="L5630">
            <v>0</v>
          </cell>
          <cell r="M5630">
            <v>0</v>
          </cell>
          <cell r="N5630">
            <v>0</v>
          </cell>
          <cell r="O5630">
            <v>0</v>
          </cell>
          <cell r="P5630">
            <v>0</v>
          </cell>
          <cell r="Q5630">
            <v>0</v>
          </cell>
          <cell r="T5630">
            <v>0</v>
          </cell>
        </row>
        <row r="5631">
          <cell r="C5631" t="str">
            <v>MATERIAL</v>
          </cell>
          <cell r="D5631">
            <v>0</v>
          </cell>
          <cell r="E5631">
            <v>0</v>
          </cell>
          <cell r="F5631">
            <v>0</v>
          </cell>
          <cell r="G5631">
            <v>0</v>
          </cell>
          <cell r="H5631">
            <v>0</v>
          </cell>
          <cell r="I5631">
            <v>0</v>
          </cell>
          <cell r="J5631" t="str">
            <v>VOL. o PESO</v>
          </cell>
          <cell r="K5631" t="str">
            <v>DISTANCIA</v>
          </cell>
          <cell r="L5631" t="str">
            <v>M3 o Ton/Km</v>
          </cell>
          <cell r="M5631" t="str">
            <v>TARIFA</v>
          </cell>
          <cell r="N5631">
            <v>0</v>
          </cell>
          <cell r="O5631" t="str">
            <v>Vr. UNITARIO</v>
          </cell>
          <cell r="P5631">
            <v>0</v>
          </cell>
          <cell r="Q5631">
            <v>0</v>
          </cell>
          <cell r="T5631">
            <v>0</v>
          </cell>
        </row>
        <row r="5632">
          <cell r="C5632">
            <v>0</v>
          </cell>
          <cell r="D5632">
            <v>0</v>
          </cell>
          <cell r="E5632">
            <v>0</v>
          </cell>
          <cell r="F5632">
            <v>0</v>
          </cell>
          <cell r="G5632">
            <v>0</v>
          </cell>
          <cell r="H5632">
            <v>0</v>
          </cell>
          <cell r="I5632">
            <v>0</v>
          </cell>
          <cell r="J5632" t="str">
            <v/>
          </cell>
          <cell r="K5632">
            <v>0</v>
          </cell>
          <cell r="L5632">
            <v>0</v>
          </cell>
          <cell r="M5632">
            <v>0</v>
          </cell>
          <cell r="N5632">
            <v>0</v>
          </cell>
          <cell r="O5632">
            <v>0</v>
          </cell>
          <cell r="P5632">
            <v>0</v>
          </cell>
          <cell r="Q5632">
            <v>0</v>
          </cell>
          <cell r="R5632">
            <v>0</v>
          </cell>
          <cell r="T5632">
            <v>0</v>
          </cell>
        </row>
        <row r="5633">
          <cell r="C5633">
            <v>0</v>
          </cell>
          <cell r="D5633">
            <v>0</v>
          </cell>
          <cell r="E5633">
            <v>0</v>
          </cell>
          <cell r="F5633">
            <v>0</v>
          </cell>
          <cell r="G5633">
            <v>0</v>
          </cell>
          <cell r="H5633">
            <v>0</v>
          </cell>
          <cell r="I5633">
            <v>0</v>
          </cell>
          <cell r="J5633" t="str">
            <v/>
          </cell>
          <cell r="K5633">
            <v>0</v>
          </cell>
          <cell r="L5633">
            <v>0</v>
          </cell>
          <cell r="M5633">
            <v>0</v>
          </cell>
          <cell r="N5633">
            <v>0</v>
          </cell>
          <cell r="O5633">
            <v>0</v>
          </cell>
          <cell r="P5633">
            <v>0</v>
          </cell>
          <cell r="Q5633">
            <v>0</v>
          </cell>
          <cell r="R5633">
            <v>0</v>
          </cell>
          <cell r="T5633">
            <v>0</v>
          </cell>
        </row>
        <row r="5634">
          <cell r="C5634">
            <v>0</v>
          </cell>
          <cell r="D5634">
            <v>0</v>
          </cell>
          <cell r="E5634">
            <v>0</v>
          </cell>
          <cell r="F5634">
            <v>0</v>
          </cell>
          <cell r="G5634">
            <v>0</v>
          </cell>
          <cell r="H5634">
            <v>0</v>
          </cell>
          <cell r="I5634">
            <v>0</v>
          </cell>
          <cell r="J5634" t="str">
            <v/>
          </cell>
          <cell r="K5634">
            <v>0</v>
          </cell>
          <cell r="L5634">
            <v>0</v>
          </cell>
          <cell r="M5634">
            <v>0</v>
          </cell>
          <cell r="N5634">
            <v>0</v>
          </cell>
          <cell r="O5634">
            <v>0</v>
          </cell>
          <cell r="P5634">
            <v>0</v>
          </cell>
          <cell r="Q5634">
            <v>0</v>
          </cell>
          <cell r="R5634">
            <v>0</v>
          </cell>
          <cell r="T5634">
            <v>0</v>
          </cell>
        </row>
        <row r="5635">
          <cell r="C5635">
            <v>0</v>
          </cell>
          <cell r="D5635">
            <v>0</v>
          </cell>
          <cell r="E5635">
            <v>0</v>
          </cell>
          <cell r="F5635">
            <v>0</v>
          </cell>
          <cell r="G5635">
            <v>0</v>
          </cell>
          <cell r="H5635">
            <v>0</v>
          </cell>
          <cell r="I5635">
            <v>0</v>
          </cell>
          <cell r="J5635">
            <v>0</v>
          </cell>
          <cell r="K5635">
            <v>0</v>
          </cell>
          <cell r="L5635">
            <v>0</v>
          </cell>
          <cell r="M5635" t="str">
            <v>SUBTOTAL $</v>
          </cell>
          <cell r="N5635">
            <v>0</v>
          </cell>
          <cell r="O5635">
            <v>0</v>
          </cell>
          <cell r="P5635">
            <v>0</v>
          </cell>
          <cell r="Q5635">
            <v>0</v>
          </cell>
          <cell r="T5635">
            <v>0</v>
          </cell>
        </row>
        <row r="5636">
          <cell r="C5636" t="str">
            <v>IV. MANO DE OBRA</v>
          </cell>
          <cell r="D5636">
            <v>0</v>
          </cell>
          <cell r="E5636">
            <v>0</v>
          </cell>
          <cell r="F5636">
            <v>0</v>
          </cell>
          <cell r="G5636">
            <v>0</v>
          </cell>
          <cell r="H5636">
            <v>0</v>
          </cell>
          <cell r="I5636">
            <v>0</v>
          </cell>
          <cell r="J5636">
            <v>0</v>
          </cell>
          <cell r="K5636">
            <v>0</v>
          </cell>
          <cell r="L5636">
            <v>0</v>
          </cell>
          <cell r="M5636">
            <v>0</v>
          </cell>
          <cell r="N5636">
            <v>0</v>
          </cell>
          <cell r="O5636">
            <v>0</v>
          </cell>
          <cell r="P5636">
            <v>0</v>
          </cell>
          <cell r="Q5636">
            <v>0</v>
          </cell>
          <cell r="T5636">
            <v>0</v>
          </cell>
        </row>
        <row r="5637">
          <cell r="C5637">
            <v>0</v>
          </cell>
          <cell r="D5637">
            <v>0</v>
          </cell>
          <cell r="E5637">
            <v>0</v>
          </cell>
          <cell r="F5637">
            <v>0</v>
          </cell>
          <cell r="G5637">
            <v>0</v>
          </cell>
          <cell r="H5637">
            <v>0</v>
          </cell>
          <cell r="I5637">
            <v>0</v>
          </cell>
          <cell r="J5637">
            <v>0</v>
          </cell>
          <cell r="K5637">
            <v>0</v>
          </cell>
          <cell r="L5637">
            <v>0</v>
          </cell>
          <cell r="M5637">
            <v>0</v>
          </cell>
          <cell r="N5637">
            <v>0</v>
          </cell>
          <cell r="O5637">
            <v>0</v>
          </cell>
          <cell r="P5637">
            <v>0</v>
          </cell>
          <cell r="Q5637">
            <v>0</v>
          </cell>
          <cell r="T5637">
            <v>0</v>
          </cell>
        </row>
        <row r="5638">
          <cell r="C5638" t="str">
            <v>TRABAJADOR</v>
          </cell>
          <cell r="D5638">
            <v>0</v>
          </cell>
          <cell r="E5638">
            <v>0</v>
          </cell>
          <cell r="F5638">
            <v>0</v>
          </cell>
          <cell r="G5638">
            <v>0</v>
          </cell>
          <cell r="H5638">
            <v>0</v>
          </cell>
          <cell r="I5638" t="str">
            <v>CANTIDAD</v>
          </cell>
          <cell r="J5638" t="str">
            <v>JORNAL</v>
          </cell>
          <cell r="K5638" t="str">
            <v>PRESTACIONES</v>
          </cell>
          <cell r="L5638" t="str">
            <v>JORNAL TOTAL</v>
          </cell>
          <cell r="M5638" t="str">
            <v>RENDIMIENTO</v>
          </cell>
          <cell r="N5638">
            <v>0</v>
          </cell>
          <cell r="O5638" t="str">
            <v>Vr. UNITARIO</v>
          </cell>
          <cell r="P5638">
            <v>0</v>
          </cell>
          <cell r="Q5638">
            <v>0</v>
          </cell>
          <cell r="R5638">
            <v>0</v>
          </cell>
          <cell r="T5638">
            <v>0</v>
          </cell>
        </row>
        <row r="5639">
          <cell r="C5639" t="str">
            <v>Maestro Electricista</v>
          </cell>
          <cell r="D5639">
            <v>0</v>
          </cell>
          <cell r="E5639">
            <v>0</v>
          </cell>
          <cell r="F5639">
            <v>0</v>
          </cell>
          <cell r="G5639">
            <v>0</v>
          </cell>
          <cell r="H5639">
            <v>0</v>
          </cell>
          <cell r="I5639">
            <v>1</v>
          </cell>
          <cell r="J5639">
            <v>127600</v>
          </cell>
          <cell r="K5639">
            <v>1.6800999999999999</v>
          </cell>
          <cell r="L5639">
            <v>214381</v>
          </cell>
          <cell r="M5639">
            <v>8</v>
          </cell>
          <cell r="N5639">
            <v>0</v>
          </cell>
          <cell r="O5639">
            <v>26798</v>
          </cell>
          <cell r="P5639">
            <v>0</v>
          </cell>
          <cell r="Q5639">
            <v>0</v>
          </cell>
          <cell r="R5639">
            <v>1.38</v>
          </cell>
          <cell r="T5639" t="str">
            <v>Maestro Electricista</v>
          </cell>
        </row>
        <row r="5640">
          <cell r="C5640" t="str">
            <v>Ayudante Entendido</v>
          </cell>
          <cell r="D5640">
            <v>0</v>
          </cell>
          <cell r="E5640">
            <v>0</v>
          </cell>
          <cell r="F5640">
            <v>0</v>
          </cell>
          <cell r="G5640">
            <v>0</v>
          </cell>
          <cell r="H5640">
            <v>0</v>
          </cell>
          <cell r="I5640">
            <v>1</v>
          </cell>
          <cell r="J5640">
            <v>60367</v>
          </cell>
          <cell r="K5640">
            <v>1.7181</v>
          </cell>
          <cell r="L5640">
            <v>103717</v>
          </cell>
          <cell r="M5640">
            <v>8</v>
          </cell>
          <cell r="N5640">
            <v>0</v>
          </cell>
          <cell r="O5640">
            <v>12965</v>
          </cell>
          <cell r="P5640">
            <v>0</v>
          </cell>
          <cell r="Q5640">
            <v>0</v>
          </cell>
          <cell r="R5640">
            <v>1.38</v>
          </cell>
          <cell r="T5640" t="str">
            <v>Ayudante Entendido</v>
          </cell>
        </row>
        <row r="5641">
          <cell r="C5641">
            <v>0</v>
          </cell>
          <cell r="D5641">
            <v>0</v>
          </cell>
          <cell r="E5641">
            <v>0</v>
          </cell>
          <cell r="F5641">
            <v>0</v>
          </cell>
          <cell r="G5641">
            <v>0</v>
          </cell>
          <cell r="H5641">
            <v>0</v>
          </cell>
          <cell r="I5641">
            <v>1</v>
          </cell>
          <cell r="J5641">
            <v>0</v>
          </cell>
          <cell r="K5641">
            <v>0</v>
          </cell>
          <cell r="L5641">
            <v>0</v>
          </cell>
          <cell r="M5641">
            <v>0</v>
          </cell>
          <cell r="N5641">
            <v>0</v>
          </cell>
          <cell r="O5641">
            <v>0</v>
          </cell>
          <cell r="P5641">
            <v>0</v>
          </cell>
          <cell r="Q5641">
            <v>0</v>
          </cell>
          <cell r="R5641">
            <v>0</v>
          </cell>
          <cell r="T5641">
            <v>0</v>
          </cell>
        </row>
        <row r="5642">
          <cell r="C5642">
            <v>0</v>
          </cell>
          <cell r="D5642">
            <v>0</v>
          </cell>
          <cell r="E5642">
            <v>0</v>
          </cell>
          <cell r="F5642">
            <v>0</v>
          </cell>
          <cell r="G5642">
            <v>0</v>
          </cell>
          <cell r="H5642">
            <v>0</v>
          </cell>
          <cell r="I5642">
            <v>0</v>
          </cell>
          <cell r="J5642">
            <v>0</v>
          </cell>
          <cell r="K5642">
            <v>0</v>
          </cell>
          <cell r="L5642">
            <v>0.16250000000000001</v>
          </cell>
          <cell r="M5642" t="str">
            <v>SUBTOTAL $</v>
          </cell>
          <cell r="N5642">
            <v>0</v>
          </cell>
          <cell r="O5642">
            <v>39763</v>
          </cell>
          <cell r="P5642">
            <v>0</v>
          </cell>
          <cell r="Q5642">
            <v>0</v>
          </cell>
          <cell r="T5642">
            <v>0</v>
          </cell>
        </row>
        <row r="5643">
          <cell r="C5643">
            <v>0</v>
          </cell>
          <cell r="D5643">
            <v>0</v>
          </cell>
          <cell r="E5643">
            <v>0</v>
          </cell>
          <cell r="F5643">
            <v>0</v>
          </cell>
          <cell r="G5643">
            <v>0</v>
          </cell>
          <cell r="H5643">
            <v>0</v>
          </cell>
          <cell r="I5643">
            <v>0</v>
          </cell>
          <cell r="J5643">
            <v>0</v>
          </cell>
          <cell r="K5643">
            <v>0</v>
          </cell>
          <cell r="L5643">
            <v>0</v>
          </cell>
          <cell r="M5643">
            <v>0</v>
          </cell>
          <cell r="N5643">
            <v>0</v>
          </cell>
          <cell r="O5643">
            <v>0</v>
          </cell>
          <cell r="P5643">
            <v>0</v>
          </cell>
          <cell r="Q5643">
            <v>0</v>
          </cell>
        </row>
        <row r="5644">
          <cell r="C5644" t="str">
            <v>TOTAL COSTO DIRECTO $</v>
          </cell>
          <cell r="D5644">
            <v>0</v>
          </cell>
          <cell r="E5644">
            <v>0</v>
          </cell>
          <cell r="F5644">
            <v>0</v>
          </cell>
          <cell r="G5644">
            <v>0</v>
          </cell>
          <cell r="H5644">
            <v>0</v>
          </cell>
          <cell r="I5644">
            <v>0</v>
          </cell>
          <cell r="J5644">
            <v>0</v>
          </cell>
          <cell r="K5644">
            <v>0</v>
          </cell>
          <cell r="L5644">
            <v>0</v>
          </cell>
          <cell r="M5644">
            <v>0</v>
          </cell>
          <cell r="N5644">
            <v>0</v>
          </cell>
          <cell r="O5644">
            <v>244687</v>
          </cell>
          <cell r="P5644">
            <v>0</v>
          </cell>
          <cell r="Q5644">
            <v>0</v>
          </cell>
        </row>
        <row r="5645">
          <cell r="C5645" t="str">
            <v>V. COSTOS INDIRECTOS</v>
          </cell>
          <cell r="D5645">
            <v>0</v>
          </cell>
          <cell r="E5645">
            <v>0</v>
          </cell>
          <cell r="F5645">
            <v>0</v>
          </cell>
          <cell r="G5645">
            <v>0</v>
          </cell>
          <cell r="H5645">
            <v>0</v>
          </cell>
          <cell r="I5645">
            <v>0</v>
          </cell>
          <cell r="J5645">
            <v>0</v>
          </cell>
          <cell r="K5645">
            <v>0</v>
          </cell>
          <cell r="L5645">
            <v>0</v>
          </cell>
          <cell r="M5645">
            <v>0</v>
          </cell>
          <cell r="N5645">
            <v>0</v>
          </cell>
          <cell r="O5645">
            <v>0</v>
          </cell>
          <cell r="P5645">
            <v>0</v>
          </cell>
          <cell r="Q5645">
            <v>0</v>
          </cell>
        </row>
        <row r="5646">
          <cell r="C5646">
            <v>0</v>
          </cell>
          <cell r="D5646">
            <v>0</v>
          </cell>
          <cell r="E5646">
            <v>0</v>
          </cell>
          <cell r="F5646">
            <v>0</v>
          </cell>
          <cell r="G5646">
            <v>0</v>
          </cell>
          <cell r="H5646">
            <v>0</v>
          </cell>
          <cell r="I5646">
            <v>0</v>
          </cell>
          <cell r="J5646">
            <v>0</v>
          </cell>
          <cell r="K5646">
            <v>0</v>
          </cell>
          <cell r="L5646">
            <v>0</v>
          </cell>
          <cell r="M5646">
            <v>0</v>
          </cell>
          <cell r="N5646">
            <v>0</v>
          </cell>
          <cell r="O5646">
            <v>0</v>
          </cell>
          <cell r="P5646">
            <v>0</v>
          </cell>
          <cell r="Q5646">
            <v>0</v>
          </cell>
        </row>
        <row r="5647">
          <cell r="C5647" t="str">
            <v>Descripción</v>
          </cell>
          <cell r="D5647">
            <v>0</v>
          </cell>
          <cell r="E5647">
            <v>0</v>
          </cell>
          <cell r="F5647">
            <v>0</v>
          </cell>
          <cell r="G5647">
            <v>0</v>
          </cell>
          <cell r="H5647">
            <v>0</v>
          </cell>
          <cell r="I5647">
            <v>0</v>
          </cell>
          <cell r="J5647">
            <v>0</v>
          </cell>
          <cell r="K5647">
            <v>0</v>
          </cell>
          <cell r="L5647" t="str">
            <v>Porcentaje</v>
          </cell>
          <cell r="M5647" t="str">
            <v>Valor Total</v>
          </cell>
          <cell r="N5647">
            <v>0</v>
          </cell>
          <cell r="O5647">
            <v>0</v>
          </cell>
          <cell r="P5647">
            <v>0</v>
          </cell>
          <cell r="Q5647">
            <v>0</v>
          </cell>
        </row>
        <row r="5648">
          <cell r="C5648" t="str">
            <v>ADMINISTRACION</v>
          </cell>
          <cell r="D5648">
            <v>0</v>
          </cell>
          <cell r="E5648">
            <v>0</v>
          </cell>
          <cell r="F5648">
            <v>0</v>
          </cell>
          <cell r="G5648">
            <v>0</v>
          </cell>
          <cell r="H5648">
            <v>0</v>
          </cell>
          <cell r="I5648">
            <v>0</v>
          </cell>
          <cell r="J5648">
            <v>0</v>
          </cell>
          <cell r="K5648">
            <v>0</v>
          </cell>
          <cell r="L5648">
            <v>0.23930000000000001</v>
          </cell>
          <cell r="M5648">
            <v>58554</v>
          </cell>
          <cell r="N5648">
            <v>0</v>
          </cell>
          <cell r="O5648">
            <v>0</v>
          </cell>
          <cell r="P5648">
            <v>0</v>
          </cell>
          <cell r="Q5648">
            <v>0</v>
          </cell>
        </row>
        <row r="5649">
          <cell r="C5649" t="str">
            <v xml:space="preserve">IMPREVISTOS </v>
          </cell>
          <cell r="D5649">
            <v>0</v>
          </cell>
          <cell r="E5649">
            <v>0</v>
          </cell>
          <cell r="F5649">
            <v>0</v>
          </cell>
          <cell r="G5649">
            <v>0</v>
          </cell>
          <cell r="H5649">
            <v>0</v>
          </cell>
          <cell r="I5649">
            <v>0</v>
          </cell>
          <cell r="J5649">
            <v>0</v>
          </cell>
          <cell r="K5649">
            <v>0</v>
          </cell>
          <cell r="L5649">
            <v>0</v>
          </cell>
          <cell r="M5649">
            <v>0</v>
          </cell>
          <cell r="N5649">
            <v>0</v>
          </cell>
          <cell r="O5649">
            <v>0</v>
          </cell>
          <cell r="P5649">
            <v>0</v>
          </cell>
          <cell r="Q5649">
            <v>0</v>
          </cell>
        </row>
        <row r="5650">
          <cell r="C5650" t="str">
            <v>UTILIDAD</v>
          </cell>
          <cell r="D5650">
            <v>0</v>
          </cell>
          <cell r="E5650">
            <v>0</v>
          </cell>
          <cell r="F5650">
            <v>0</v>
          </cell>
          <cell r="G5650">
            <v>0</v>
          </cell>
          <cell r="H5650">
            <v>0</v>
          </cell>
          <cell r="I5650">
            <v>0</v>
          </cell>
          <cell r="J5650">
            <v>0</v>
          </cell>
          <cell r="K5650">
            <v>0</v>
          </cell>
          <cell r="L5650">
            <v>0.05</v>
          </cell>
          <cell r="M5650">
            <v>12234</v>
          </cell>
          <cell r="N5650">
            <v>0</v>
          </cell>
          <cell r="O5650">
            <v>0</v>
          </cell>
          <cell r="P5650">
            <v>0</v>
          </cell>
          <cell r="Q5650">
            <v>0</v>
          </cell>
        </row>
        <row r="5651">
          <cell r="C5651" t="str">
            <v>SUBTOTAL $</v>
          </cell>
          <cell r="D5651">
            <v>0</v>
          </cell>
          <cell r="E5651">
            <v>0</v>
          </cell>
          <cell r="F5651">
            <v>0</v>
          </cell>
          <cell r="G5651">
            <v>0</v>
          </cell>
          <cell r="H5651">
            <v>0</v>
          </cell>
          <cell r="I5651">
            <v>0</v>
          </cell>
          <cell r="J5651">
            <v>0</v>
          </cell>
          <cell r="K5651">
            <v>0</v>
          </cell>
          <cell r="L5651">
            <v>0</v>
          </cell>
          <cell r="M5651">
            <v>0</v>
          </cell>
          <cell r="N5651">
            <v>0</v>
          </cell>
          <cell r="O5651">
            <v>70788</v>
          </cell>
          <cell r="P5651">
            <v>0</v>
          </cell>
          <cell r="Q5651">
            <v>0</v>
          </cell>
        </row>
        <row r="5652">
          <cell r="C5652">
            <v>0</v>
          </cell>
          <cell r="D5652">
            <v>0</v>
          </cell>
          <cell r="E5652">
            <v>0</v>
          </cell>
          <cell r="F5652">
            <v>0</v>
          </cell>
          <cell r="G5652">
            <v>0</v>
          </cell>
          <cell r="H5652">
            <v>0</v>
          </cell>
          <cell r="I5652">
            <v>0</v>
          </cell>
          <cell r="J5652">
            <v>0</v>
          </cell>
          <cell r="K5652">
            <v>0</v>
          </cell>
          <cell r="L5652">
            <v>0</v>
          </cell>
          <cell r="M5652">
            <v>0</v>
          </cell>
          <cell r="N5652">
            <v>0</v>
          </cell>
          <cell r="O5652">
            <v>0</v>
          </cell>
          <cell r="P5652">
            <v>0</v>
          </cell>
          <cell r="Q5652">
            <v>0</v>
          </cell>
        </row>
        <row r="5653">
          <cell r="C5653" t="str">
            <v>Precio Unitario Total Aproximado al peso $</v>
          </cell>
          <cell r="D5653">
            <v>0</v>
          </cell>
          <cell r="E5653">
            <v>0</v>
          </cell>
          <cell r="F5653">
            <v>0</v>
          </cell>
          <cell r="G5653">
            <v>0</v>
          </cell>
          <cell r="H5653">
            <v>0</v>
          </cell>
          <cell r="I5653">
            <v>0</v>
          </cell>
          <cell r="J5653">
            <v>0</v>
          </cell>
          <cell r="K5653">
            <v>0</v>
          </cell>
          <cell r="L5653">
            <v>0</v>
          </cell>
          <cell r="M5653">
            <v>0</v>
          </cell>
          <cell r="N5653">
            <v>0</v>
          </cell>
          <cell r="O5653">
            <v>315475</v>
          </cell>
          <cell r="P5653">
            <v>0</v>
          </cell>
          <cell r="Q5653">
            <v>0</v>
          </cell>
        </row>
        <row r="5654">
          <cell r="C5654">
            <v>0</v>
          </cell>
          <cell r="D5654">
            <v>0</v>
          </cell>
          <cell r="E5654">
            <v>0</v>
          </cell>
          <cell r="F5654">
            <v>0</v>
          </cell>
          <cell r="G5654">
            <v>0</v>
          </cell>
          <cell r="H5654">
            <v>0</v>
          </cell>
          <cell r="I5654">
            <v>0</v>
          </cell>
          <cell r="J5654">
            <v>0</v>
          </cell>
          <cell r="K5654">
            <v>0</v>
          </cell>
          <cell r="L5654">
            <v>0</v>
          </cell>
          <cell r="M5654">
            <v>0</v>
          </cell>
          <cell r="N5654">
            <v>0</v>
          </cell>
          <cell r="O5654">
            <v>0</v>
          </cell>
          <cell r="P5654">
            <v>0</v>
          </cell>
          <cell r="Q5654">
            <v>0</v>
          </cell>
        </row>
        <row r="5655">
          <cell r="C5655">
            <v>0</v>
          </cell>
          <cell r="D5655">
            <v>0</v>
          </cell>
          <cell r="E5655">
            <v>0</v>
          </cell>
          <cell r="F5655">
            <v>0</v>
          </cell>
          <cell r="G5655">
            <v>0</v>
          </cell>
          <cell r="H5655">
            <v>0</v>
          </cell>
          <cell r="I5655">
            <v>0</v>
          </cell>
          <cell r="J5655">
            <v>0</v>
          </cell>
          <cell r="K5655">
            <v>0</v>
          </cell>
          <cell r="L5655">
            <v>0</v>
          </cell>
          <cell r="M5655">
            <v>0</v>
          </cell>
          <cell r="N5655">
            <v>0</v>
          </cell>
          <cell r="O5655">
            <v>0</v>
          </cell>
          <cell r="P5655">
            <v>0</v>
          </cell>
          <cell r="Q5655">
            <v>0</v>
          </cell>
        </row>
        <row r="5656">
          <cell r="C5656">
            <v>0</v>
          </cell>
          <cell r="D5656">
            <v>0</v>
          </cell>
          <cell r="E5656">
            <v>0</v>
          </cell>
          <cell r="F5656">
            <v>0</v>
          </cell>
          <cell r="G5656">
            <v>0</v>
          </cell>
          <cell r="H5656" t="str">
            <v>Firma</v>
          </cell>
          <cell r="I5656">
            <v>0</v>
          </cell>
          <cell r="J5656">
            <v>0</v>
          </cell>
          <cell r="K5656">
            <v>0</v>
          </cell>
          <cell r="L5656">
            <v>0</v>
          </cell>
          <cell r="M5656">
            <v>0</v>
          </cell>
          <cell r="N5656">
            <v>0</v>
          </cell>
          <cell r="O5656">
            <v>0</v>
          </cell>
          <cell r="P5656">
            <v>0</v>
          </cell>
          <cell r="Q5656">
            <v>0</v>
          </cell>
        </row>
        <row r="5657">
          <cell r="C5657">
            <v>0</v>
          </cell>
          <cell r="D5657">
            <v>0</v>
          </cell>
          <cell r="E5657">
            <v>0</v>
          </cell>
          <cell r="F5657">
            <v>0</v>
          </cell>
          <cell r="G5657">
            <v>0</v>
          </cell>
          <cell r="H5657" t="str">
            <v>Nombre:</v>
          </cell>
          <cell r="I5657">
            <v>0</v>
          </cell>
          <cell r="J5657">
            <v>0</v>
          </cell>
          <cell r="K5657">
            <v>0</v>
          </cell>
          <cell r="L5657">
            <v>0</v>
          </cell>
          <cell r="M5657">
            <v>0</v>
          </cell>
          <cell r="N5657">
            <v>0</v>
          </cell>
          <cell r="O5657">
            <v>0</v>
          </cell>
          <cell r="P5657">
            <v>0</v>
          </cell>
          <cell r="Q5657">
            <v>0</v>
          </cell>
        </row>
        <row r="5658">
          <cell r="C5658">
            <v>0</v>
          </cell>
          <cell r="D5658">
            <v>0</v>
          </cell>
          <cell r="E5658">
            <v>0</v>
          </cell>
          <cell r="F5658">
            <v>0</v>
          </cell>
          <cell r="G5658">
            <v>0</v>
          </cell>
          <cell r="H5658" t="str">
            <v>Representante Legal del Contratista o su Apoderado</v>
          </cell>
          <cell r="I5658">
            <v>0</v>
          </cell>
          <cell r="J5658">
            <v>0</v>
          </cell>
          <cell r="K5658">
            <v>0</v>
          </cell>
          <cell r="L5658">
            <v>0</v>
          </cell>
          <cell r="M5658">
            <v>0</v>
          </cell>
          <cell r="N5658">
            <v>0</v>
          </cell>
          <cell r="O5658">
            <v>0</v>
          </cell>
          <cell r="P5658">
            <v>0</v>
          </cell>
          <cell r="Q5658">
            <v>0</v>
          </cell>
        </row>
        <row r="5659">
          <cell r="C5659">
            <v>0</v>
          </cell>
          <cell r="D5659">
            <v>0</v>
          </cell>
          <cell r="E5659">
            <v>0</v>
          </cell>
          <cell r="F5659">
            <v>0</v>
          </cell>
          <cell r="G5659">
            <v>0</v>
          </cell>
          <cell r="H5659" t="str">
            <v>Matricula No. :</v>
          </cell>
          <cell r="I5659">
            <v>0</v>
          </cell>
          <cell r="J5659">
            <v>0</v>
          </cell>
          <cell r="K5659">
            <v>0</v>
          </cell>
          <cell r="L5659">
            <v>0</v>
          </cell>
          <cell r="M5659">
            <v>0</v>
          </cell>
          <cell r="N5659">
            <v>0</v>
          </cell>
          <cell r="O5659">
            <v>0</v>
          </cell>
          <cell r="P5659">
            <v>0</v>
          </cell>
          <cell r="Q5659">
            <v>0</v>
          </cell>
        </row>
        <row r="5660">
          <cell r="C5660">
            <v>0</v>
          </cell>
          <cell r="D5660">
            <v>0</v>
          </cell>
          <cell r="E5660">
            <v>0</v>
          </cell>
          <cell r="F5660">
            <v>0</v>
          </cell>
          <cell r="G5660">
            <v>0</v>
          </cell>
          <cell r="H5660" t="str">
            <v xml:space="preserve"> </v>
          </cell>
          <cell r="I5660">
            <v>0</v>
          </cell>
          <cell r="J5660">
            <v>0</v>
          </cell>
          <cell r="K5660">
            <v>0</v>
          </cell>
          <cell r="L5660">
            <v>0</v>
          </cell>
          <cell r="M5660">
            <v>0</v>
          </cell>
          <cell r="N5660">
            <v>0</v>
          </cell>
          <cell r="O5660">
            <v>0</v>
          </cell>
          <cell r="P5660">
            <v>0</v>
          </cell>
          <cell r="Q5660">
            <v>0</v>
          </cell>
        </row>
        <row r="5661">
          <cell r="C5661" t="str">
            <v>OBSERVACIONES INTERVENTORÍA</v>
          </cell>
          <cell r="D5661">
            <v>0</v>
          </cell>
          <cell r="E5661">
            <v>0</v>
          </cell>
          <cell r="F5661">
            <v>0</v>
          </cell>
          <cell r="G5661">
            <v>0</v>
          </cell>
          <cell r="H5661">
            <v>0</v>
          </cell>
          <cell r="I5661">
            <v>0</v>
          </cell>
          <cell r="J5661">
            <v>0</v>
          </cell>
          <cell r="K5661">
            <v>0</v>
          </cell>
          <cell r="L5661">
            <v>0</v>
          </cell>
          <cell r="M5661">
            <v>0</v>
          </cell>
          <cell r="N5661">
            <v>0</v>
          </cell>
          <cell r="O5661">
            <v>0</v>
          </cell>
          <cell r="P5661">
            <v>0</v>
          </cell>
          <cell r="Q5661">
            <v>0</v>
          </cell>
        </row>
        <row r="5662">
          <cell r="C5662">
            <v>0</v>
          </cell>
          <cell r="D5662">
            <v>0</v>
          </cell>
          <cell r="E5662">
            <v>0</v>
          </cell>
          <cell r="F5662">
            <v>0</v>
          </cell>
          <cell r="G5662">
            <v>0</v>
          </cell>
          <cell r="H5662">
            <v>0</v>
          </cell>
          <cell r="I5662">
            <v>0</v>
          </cell>
          <cell r="J5662">
            <v>0</v>
          </cell>
          <cell r="K5662">
            <v>0</v>
          </cell>
          <cell r="L5662">
            <v>0</v>
          </cell>
          <cell r="M5662">
            <v>0</v>
          </cell>
          <cell r="N5662">
            <v>0</v>
          </cell>
          <cell r="O5662">
            <v>0</v>
          </cell>
          <cell r="P5662">
            <v>0</v>
          </cell>
          <cell r="Q5662">
            <v>0</v>
          </cell>
        </row>
        <row r="5663">
          <cell r="C5663">
            <v>0</v>
          </cell>
          <cell r="D5663">
            <v>0</v>
          </cell>
          <cell r="E5663">
            <v>0</v>
          </cell>
          <cell r="F5663">
            <v>0</v>
          </cell>
          <cell r="G5663">
            <v>0</v>
          </cell>
          <cell r="H5663">
            <v>0</v>
          </cell>
          <cell r="I5663">
            <v>0</v>
          </cell>
          <cell r="J5663">
            <v>0</v>
          </cell>
          <cell r="K5663">
            <v>0</v>
          </cell>
          <cell r="L5663">
            <v>0</v>
          </cell>
          <cell r="M5663">
            <v>0</v>
          </cell>
          <cell r="N5663">
            <v>0</v>
          </cell>
          <cell r="O5663">
            <v>0</v>
          </cell>
          <cell r="P5663">
            <v>0</v>
          </cell>
          <cell r="Q5663">
            <v>0</v>
          </cell>
        </row>
        <row r="5664">
          <cell r="C5664">
            <v>0</v>
          </cell>
          <cell r="D5664">
            <v>0</v>
          </cell>
          <cell r="E5664">
            <v>0</v>
          </cell>
          <cell r="F5664">
            <v>0</v>
          </cell>
          <cell r="G5664">
            <v>0</v>
          </cell>
          <cell r="H5664">
            <v>0</v>
          </cell>
          <cell r="I5664">
            <v>0</v>
          </cell>
          <cell r="J5664">
            <v>0</v>
          </cell>
          <cell r="K5664">
            <v>0</v>
          </cell>
          <cell r="L5664">
            <v>0</v>
          </cell>
          <cell r="M5664">
            <v>0</v>
          </cell>
          <cell r="N5664">
            <v>0</v>
          </cell>
          <cell r="O5664">
            <v>0</v>
          </cell>
          <cell r="P5664">
            <v>0</v>
          </cell>
          <cell r="Q5664">
            <v>0</v>
          </cell>
        </row>
        <row r="5665">
          <cell r="C5665" t="str">
            <v>APROBACIÓN POR INTERVENTORÍA</v>
          </cell>
          <cell r="D5665">
            <v>0</v>
          </cell>
          <cell r="E5665">
            <v>0</v>
          </cell>
          <cell r="F5665">
            <v>0</v>
          </cell>
          <cell r="G5665">
            <v>0</v>
          </cell>
          <cell r="H5665">
            <v>0</v>
          </cell>
          <cell r="I5665">
            <v>0</v>
          </cell>
          <cell r="J5665">
            <v>0</v>
          </cell>
          <cell r="K5665">
            <v>0</v>
          </cell>
          <cell r="L5665">
            <v>0</v>
          </cell>
          <cell r="M5665">
            <v>0</v>
          </cell>
          <cell r="N5665">
            <v>0</v>
          </cell>
          <cell r="O5665">
            <v>0</v>
          </cell>
          <cell r="P5665">
            <v>0</v>
          </cell>
          <cell r="Q5665">
            <v>0</v>
          </cell>
        </row>
        <row r="5666">
          <cell r="C566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5666">
            <v>0</v>
          </cell>
          <cell r="E5666">
            <v>0</v>
          </cell>
          <cell r="F5666">
            <v>0</v>
          </cell>
          <cell r="G5666">
            <v>0</v>
          </cell>
          <cell r="H5666">
            <v>0</v>
          </cell>
          <cell r="I5666">
            <v>0</v>
          </cell>
          <cell r="J5666">
            <v>0</v>
          </cell>
          <cell r="K5666">
            <v>0</v>
          </cell>
          <cell r="L5666">
            <v>0</v>
          </cell>
          <cell r="M5666">
            <v>0</v>
          </cell>
          <cell r="N5666">
            <v>0</v>
          </cell>
          <cell r="O5666">
            <v>0</v>
          </cell>
          <cell r="P5666">
            <v>0</v>
          </cell>
          <cell r="Q5666">
            <v>0</v>
          </cell>
        </row>
        <row r="5667">
          <cell r="C5667">
            <v>0</v>
          </cell>
          <cell r="D5667">
            <v>0</v>
          </cell>
          <cell r="E5667">
            <v>0</v>
          </cell>
          <cell r="F5667">
            <v>0</v>
          </cell>
          <cell r="G5667">
            <v>0</v>
          </cell>
          <cell r="H5667">
            <v>0</v>
          </cell>
          <cell r="I5667">
            <v>0</v>
          </cell>
          <cell r="J5667">
            <v>0</v>
          </cell>
          <cell r="K5667">
            <v>0</v>
          </cell>
          <cell r="L5667">
            <v>0</v>
          </cell>
          <cell r="M5667">
            <v>0</v>
          </cell>
          <cell r="N5667">
            <v>0</v>
          </cell>
          <cell r="O5667">
            <v>0</v>
          </cell>
          <cell r="P5667">
            <v>0</v>
          </cell>
          <cell r="Q5667">
            <v>0</v>
          </cell>
        </row>
        <row r="5668">
          <cell r="C566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5668">
            <v>0</v>
          </cell>
          <cell r="E5668">
            <v>0</v>
          </cell>
          <cell r="F5668">
            <v>0</v>
          </cell>
          <cell r="G5668">
            <v>0</v>
          </cell>
          <cell r="H5668">
            <v>0</v>
          </cell>
          <cell r="I5668">
            <v>0</v>
          </cell>
          <cell r="J5668">
            <v>0</v>
          </cell>
          <cell r="K5668">
            <v>0</v>
          </cell>
          <cell r="L5668">
            <v>0</v>
          </cell>
          <cell r="M5668">
            <v>0</v>
          </cell>
          <cell r="N5668">
            <v>0</v>
          </cell>
          <cell r="O5668">
            <v>0</v>
          </cell>
          <cell r="P5668">
            <v>0</v>
          </cell>
          <cell r="Q5668">
            <v>0</v>
          </cell>
        </row>
        <row r="5669">
          <cell r="C5669">
            <v>0</v>
          </cell>
          <cell r="D5669">
            <v>0</v>
          </cell>
          <cell r="E5669">
            <v>0</v>
          </cell>
          <cell r="F5669">
            <v>0</v>
          </cell>
          <cell r="G5669">
            <v>0</v>
          </cell>
          <cell r="H5669">
            <v>0</v>
          </cell>
          <cell r="I5669">
            <v>0</v>
          </cell>
          <cell r="J5669">
            <v>0</v>
          </cell>
          <cell r="K5669">
            <v>0</v>
          </cell>
          <cell r="L5669">
            <v>0</v>
          </cell>
          <cell r="M5669">
            <v>0</v>
          </cell>
          <cell r="N5669">
            <v>0</v>
          </cell>
          <cell r="O5669">
            <v>0</v>
          </cell>
          <cell r="P5669">
            <v>0</v>
          </cell>
          <cell r="Q5669">
            <v>0</v>
          </cell>
        </row>
        <row r="5670">
          <cell r="C5670">
            <v>0</v>
          </cell>
          <cell r="D5670">
            <v>0</v>
          </cell>
          <cell r="E5670">
            <v>0</v>
          </cell>
          <cell r="F5670">
            <v>0</v>
          </cell>
          <cell r="G5670">
            <v>0</v>
          </cell>
          <cell r="H5670">
            <v>0</v>
          </cell>
          <cell r="I5670">
            <v>0</v>
          </cell>
          <cell r="J5670">
            <v>0</v>
          </cell>
          <cell r="K5670">
            <v>0</v>
          </cell>
          <cell r="L5670">
            <v>0</v>
          </cell>
          <cell r="M5670">
            <v>0</v>
          </cell>
          <cell r="N5670">
            <v>0</v>
          </cell>
          <cell r="O5670">
            <v>0</v>
          </cell>
          <cell r="P5670">
            <v>0</v>
          </cell>
          <cell r="Q5670">
            <v>0</v>
          </cell>
        </row>
        <row r="5671">
          <cell r="C5671">
            <v>0</v>
          </cell>
          <cell r="D5671">
            <v>0</v>
          </cell>
          <cell r="E5671">
            <v>0</v>
          </cell>
          <cell r="F5671">
            <v>0</v>
          </cell>
          <cell r="G5671">
            <v>0</v>
          </cell>
          <cell r="H5671" t="str">
            <v>Firma</v>
          </cell>
          <cell r="I5671">
            <v>0</v>
          </cell>
          <cell r="J5671">
            <v>0</v>
          </cell>
          <cell r="K5671">
            <v>0</v>
          </cell>
          <cell r="L5671">
            <v>0</v>
          </cell>
          <cell r="M5671">
            <v>0</v>
          </cell>
          <cell r="N5671">
            <v>0</v>
          </cell>
          <cell r="O5671">
            <v>0</v>
          </cell>
          <cell r="P5671">
            <v>0</v>
          </cell>
          <cell r="Q5671">
            <v>0</v>
          </cell>
        </row>
        <row r="5672">
          <cell r="C5672">
            <v>0</v>
          </cell>
          <cell r="D5672">
            <v>0</v>
          </cell>
          <cell r="E5672">
            <v>0</v>
          </cell>
          <cell r="F5672">
            <v>0</v>
          </cell>
          <cell r="G5672">
            <v>0</v>
          </cell>
          <cell r="H5672" t="str">
            <v>Nombre:</v>
          </cell>
          <cell r="I5672">
            <v>0</v>
          </cell>
          <cell r="J5672">
            <v>0</v>
          </cell>
          <cell r="K5672">
            <v>0</v>
          </cell>
          <cell r="L5672">
            <v>0</v>
          </cell>
          <cell r="M5672">
            <v>0</v>
          </cell>
          <cell r="N5672">
            <v>0</v>
          </cell>
          <cell r="O5672">
            <v>0</v>
          </cell>
          <cell r="P5672">
            <v>0</v>
          </cell>
          <cell r="Q5672">
            <v>0</v>
          </cell>
        </row>
        <row r="5673">
          <cell r="C5673">
            <v>0</v>
          </cell>
          <cell r="D5673">
            <v>0</v>
          </cell>
          <cell r="E5673">
            <v>0</v>
          </cell>
          <cell r="F5673">
            <v>0</v>
          </cell>
          <cell r="G5673">
            <v>0</v>
          </cell>
          <cell r="H5673" t="str">
            <v>Representante Legal del Interventor o su Apoderado</v>
          </cell>
          <cell r="I5673">
            <v>0</v>
          </cell>
          <cell r="J5673">
            <v>0</v>
          </cell>
          <cell r="K5673">
            <v>0</v>
          </cell>
          <cell r="L5673">
            <v>0</v>
          </cell>
          <cell r="M5673">
            <v>0</v>
          </cell>
          <cell r="N5673">
            <v>0</v>
          </cell>
          <cell r="O5673">
            <v>0</v>
          </cell>
          <cell r="P5673">
            <v>0</v>
          </cell>
          <cell r="Q5673">
            <v>0</v>
          </cell>
        </row>
        <row r="5674">
          <cell r="C5674">
            <v>0</v>
          </cell>
          <cell r="D5674">
            <v>0</v>
          </cell>
          <cell r="E5674">
            <v>0</v>
          </cell>
          <cell r="F5674">
            <v>0</v>
          </cell>
          <cell r="G5674">
            <v>0</v>
          </cell>
          <cell r="H5674" t="str">
            <v>Matricula No. :</v>
          </cell>
          <cell r="I5674">
            <v>0</v>
          </cell>
          <cell r="J5674">
            <v>0</v>
          </cell>
          <cell r="K5674">
            <v>0</v>
          </cell>
          <cell r="L5674">
            <v>0</v>
          </cell>
          <cell r="M5674">
            <v>0</v>
          </cell>
          <cell r="N5674">
            <v>0</v>
          </cell>
          <cell r="O5674">
            <v>0</v>
          </cell>
          <cell r="P5674">
            <v>0</v>
          </cell>
          <cell r="Q5674">
            <v>0</v>
          </cell>
        </row>
        <row r="5675">
          <cell r="C5675">
            <v>0</v>
          </cell>
          <cell r="D5675">
            <v>0</v>
          </cell>
          <cell r="E5675">
            <v>0</v>
          </cell>
          <cell r="F5675">
            <v>0</v>
          </cell>
          <cell r="G5675">
            <v>0</v>
          </cell>
          <cell r="H5675">
            <v>0</v>
          </cell>
          <cell r="I5675">
            <v>0</v>
          </cell>
          <cell r="J5675">
            <v>0</v>
          </cell>
          <cell r="K5675">
            <v>0</v>
          </cell>
          <cell r="L5675">
            <v>0</v>
          </cell>
          <cell r="M5675">
            <v>0</v>
          </cell>
          <cell r="N5675">
            <v>0</v>
          </cell>
          <cell r="O5675">
            <v>0</v>
          </cell>
          <cell r="P5675">
            <v>0</v>
          </cell>
          <cell r="Q5675">
            <v>0</v>
          </cell>
        </row>
        <row r="5676">
          <cell r="C5676">
            <v>0</v>
          </cell>
          <cell r="D5676">
            <v>0</v>
          </cell>
          <cell r="E5676">
            <v>0</v>
          </cell>
          <cell r="F5676">
            <v>0</v>
          </cell>
          <cell r="G5676">
            <v>0</v>
          </cell>
          <cell r="H5676">
            <v>0</v>
          </cell>
          <cell r="I5676">
            <v>0</v>
          </cell>
          <cell r="J5676">
            <v>0</v>
          </cell>
          <cell r="K5676">
            <v>0</v>
          </cell>
          <cell r="L5676">
            <v>0</v>
          </cell>
          <cell r="M5676">
            <v>0</v>
          </cell>
          <cell r="N5676">
            <v>0</v>
          </cell>
          <cell r="O5676">
            <v>0</v>
          </cell>
          <cell r="P5676">
            <v>0</v>
          </cell>
          <cell r="Q5676">
            <v>0</v>
          </cell>
        </row>
        <row r="5678">
          <cell r="C5678">
            <v>0</v>
          </cell>
          <cell r="D5678">
            <v>0</v>
          </cell>
          <cell r="E5678">
            <v>0</v>
          </cell>
          <cell r="F5678">
            <v>0</v>
          </cell>
          <cell r="G5678">
            <v>0</v>
          </cell>
          <cell r="H5678">
            <v>0</v>
          </cell>
          <cell r="I5678">
            <v>0</v>
          </cell>
          <cell r="J5678">
            <v>0</v>
          </cell>
          <cell r="K5678">
            <v>0</v>
          </cell>
          <cell r="L5678">
            <v>0</v>
          </cell>
          <cell r="M5678">
            <v>0</v>
          </cell>
          <cell r="N5678">
            <v>0</v>
          </cell>
          <cell r="O5678">
            <v>0</v>
          </cell>
          <cell r="P5678">
            <v>0</v>
          </cell>
          <cell r="Q5678">
            <v>0</v>
          </cell>
        </row>
        <row r="5679">
          <cell r="C5679" t="str">
            <v>Formulario 1 - Propuesta económica  - Documento tipo de selección abreviada de menor cuantía - versión 2</v>
          </cell>
          <cell r="D5679">
            <v>0</v>
          </cell>
          <cell r="E5679">
            <v>0</v>
          </cell>
          <cell r="F5679">
            <v>0</v>
          </cell>
          <cell r="G5679">
            <v>0</v>
          </cell>
          <cell r="H5679">
            <v>0</v>
          </cell>
          <cell r="I5679">
            <v>0</v>
          </cell>
          <cell r="J5679">
            <v>0</v>
          </cell>
          <cell r="K5679">
            <v>0</v>
          </cell>
          <cell r="L5679">
            <v>0</v>
          </cell>
          <cell r="M5679">
            <v>0</v>
          </cell>
          <cell r="N5679">
            <v>0</v>
          </cell>
          <cell r="O5679">
            <v>0</v>
          </cell>
          <cell r="P5679">
            <v>0</v>
          </cell>
          <cell r="Q5679">
            <v>0</v>
          </cell>
        </row>
        <row r="5680">
          <cell r="C5680" t="str">
            <v>Código</v>
          </cell>
          <cell r="D5680" t="str">
            <v>CCE-EICP-FM-25</v>
          </cell>
          <cell r="E5680" t="str">
            <v>Versión</v>
          </cell>
          <cell r="F5680">
            <v>2</v>
          </cell>
          <cell r="G5680">
            <v>0</v>
          </cell>
          <cell r="H5680">
            <v>0</v>
          </cell>
          <cell r="I5680">
            <v>0</v>
          </cell>
          <cell r="J5680">
            <v>0</v>
          </cell>
          <cell r="K5680">
            <v>0</v>
          </cell>
          <cell r="L5680">
            <v>0</v>
          </cell>
          <cell r="M5680">
            <v>0</v>
          </cell>
          <cell r="N5680">
            <v>0</v>
          </cell>
          <cell r="O5680">
            <v>0</v>
          </cell>
          <cell r="P5680">
            <v>0</v>
          </cell>
          <cell r="Q5680">
            <v>0</v>
          </cell>
        </row>
        <row r="5681">
          <cell r="C5681">
            <v>0</v>
          </cell>
          <cell r="D5681">
            <v>0</v>
          </cell>
          <cell r="E5681">
            <v>0</v>
          </cell>
          <cell r="F5681">
            <v>0</v>
          </cell>
          <cell r="G5681">
            <v>0</v>
          </cell>
          <cell r="H5681">
            <v>0</v>
          </cell>
          <cell r="I5681">
            <v>0</v>
          </cell>
          <cell r="J5681">
            <v>0</v>
          </cell>
          <cell r="K5681">
            <v>0</v>
          </cell>
          <cell r="L5681">
            <v>0</v>
          </cell>
          <cell r="M5681">
            <v>0</v>
          </cell>
          <cell r="N5681">
            <v>0</v>
          </cell>
          <cell r="O5681">
            <v>0</v>
          </cell>
          <cell r="P5681">
            <v>0</v>
          </cell>
          <cell r="Q5681">
            <v>0</v>
          </cell>
        </row>
        <row r="5682">
          <cell r="C5682" t="str">
            <v>[La entidad podrá utilizar este formato para la presentación de los análisis de precios unitarios el contratista en la oportunidad prevista en el numeral 8.1. del Documento Base]</v>
          </cell>
          <cell r="D5682">
            <v>0</v>
          </cell>
          <cell r="E5682">
            <v>0</v>
          </cell>
          <cell r="F5682">
            <v>0</v>
          </cell>
          <cell r="G5682">
            <v>0</v>
          </cell>
          <cell r="H5682">
            <v>0</v>
          </cell>
          <cell r="I5682">
            <v>0</v>
          </cell>
          <cell r="J5682">
            <v>0</v>
          </cell>
          <cell r="K5682">
            <v>0</v>
          </cell>
          <cell r="L5682">
            <v>0</v>
          </cell>
          <cell r="M5682">
            <v>0</v>
          </cell>
          <cell r="N5682">
            <v>0</v>
          </cell>
          <cell r="O5682">
            <v>0</v>
          </cell>
          <cell r="P5682">
            <v>0</v>
          </cell>
          <cell r="Q5682">
            <v>0</v>
          </cell>
        </row>
        <row r="5683">
          <cell r="C5683">
            <v>0</v>
          </cell>
          <cell r="D5683">
            <v>0</v>
          </cell>
          <cell r="E5683">
            <v>0</v>
          </cell>
          <cell r="F5683">
            <v>0</v>
          </cell>
          <cell r="G5683">
            <v>0</v>
          </cell>
          <cell r="H5683">
            <v>0</v>
          </cell>
          <cell r="I5683">
            <v>0</v>
          </cell>
          <cell r="J5683">
            <v>0</v>
          </cell>
          <cell r="K5683">
            <v>0</v>
          </cell>
          <cell r="L5683">
            <v>0</v>
          </cell>
          <cell r="M5683">
            <v>0</v>
          </cell>
          <cell r="N5683">
            <v>0</v>
          </cell>
          <cell r="O5683">
            <v>0</v>
          </cell>
          <cell r="P5683">
            <v>0</v>
          </cell>
          <cell r="Q5683">
            <v>0</v>
          </cell>
        </row>
        <row r="5684">
          <cell r="C5684">
            <v>0</v>
          </cell>
          <cell r="D5684">
            <v>0</v>
          </cell>
          <cell r="E5684">
            <v>0</v>
          </cell>
          <cell r="F5684">
            <v>0</v>
          </cell>
          <cell r="G5684">
            <v>0</v>
          </cell>
          <cell r="H5684">
            <v>0</v>
          </cell>
          <cell r="I5684">
            <v>0</v>
          </cell>
          <cell r="J5684">
            <v>0</v>
          </cell>
          <cell r="K5684">
            <v>0</v>
          </cell>
          <cell r="L5684">
            <v>0</v>
          </cell>
          <cell r="M5684">
            <v>0</v>
          </cell>
          <cell r="N5684">
            <v>0</v>
          </cell>
          <cell r="O5684">
            <v>0</v>
          </cell>
          <cell r="P5684">
            <v>0</v>
          </cell>
          <cell r="Q5684">
            <v>0</v>
          </cell>
        </row>
        <row r="5685">
          <cell r="C5685">
            <v>0</v>
          </cell>
          <cell r="D5685" t="str">
            <v>MUNICIPIO DE CONCORDIA, ANTIOQUIA</v>
          </cell>
          <cell r="E5685">
            <v>0</v>
          </cell>
          <cell r="F5685">
            <v>0</v>
          </cell>
          <cell r="G5685">
            <v>0</v>
          </cell>
          <cell r="H5685">
            <v>0</v>
          </cell>
          <cell r="I5685">
            <v>0</v>
          </cell>
          <cell r="J5685">
            <v>0</v>
          </cell>
          <cell r="K5685">
            <v>0</v>
          </cell>
          <cell r="L5685">
            <v>0</v>
          </cell>
          <cell r="M5685">
            <v>0</v>
          </cell>
          <cell r="N5685">
            <v>0</v>
          </cell>
          <cell r="O5685">
            <v>0</v>
          </cell>
          <cell r="P5685">
            <v>0</v>
          </cell>
          <cell r="Q5685">
            <v>0</v>
          </cell>
        </row>
        <row r="5686">
          <cell r="C5686">
            <v>0</v>
          </cell>
          <cell r="D5686">
            <v>0</v>
          </cell>
          <cell r="E5686">
            <v>0</v>
          </cell>
          <cell r="F5686">
            <v>0</v>
          </cell>
          <cell r="G5686">
            <v>0</v>
          </cell>
          <cell r="H5686">
            <v>0</v>
          </cell>
          <cell r="I5686">
            <v>0</v>
          </cell>
          <cell r="J5686">
            <v>0</v>
          </cell>
          <cell r="K5686">
            <v>0</v>
          </cell>
          <cell r="L5686" t="str">
            <v>VERSIÓN</v>
          </cell>
          <cell r="M5686">
            <v>0</v>
          </cell>
          <cell r="N5686">
            <v>0</v>
          </cell>
          <cell r="O5686">
            <v>0</v>
          </cell>
          <cell r="P5686">
            <v>0</v>
          </cell>
          <cell r="Q5686">
            <v>0</v>
          </cell>
        </row>
        <row r="5687">
          <cell r="C5687">
            <v>0</v>
          </cell>
          <cell r="D5687" t="str">
            <v xml:space="preserve">[NÚMERO DEL PROCESO] </v>
          </cell>
          <cell r="E5687">
            <v>0</v>
          </cell>
          <cell r="F5687">
            <v>0</v>
          </cell>
          <cell r="G5687">
            <v>0</v>
          </cell>
          <cell r="H5687">
            <v>0</v>
          </cell>
          <cell r="I5687">
            <v>0</v>
          </cell>
          <cell r="J5687">
            <v>0</v>
          </cell>
          <cell r="K5687">
            <v>0</v>
          </cell>
          <cell r="L5687">
            <v>0</v>
          </cell>
          <cell r="M5687">
            <v>0</v>
          </cell>
          <cell r="N5687">
            <v>0</v>
          </cell>
          <cell r="O5687">
            <v>0</v>
          </cell>
          <cell r="P5687">
            <v>0</v>
          </cell>
          <cell r="Q5687">
            <v>0</v>
          </cell>
        </row>
        <row r="5688">
          <cell r="C5688">
            <v>0</v>
          </cell>
          <cell r="D5688">
            <v>0</v>
          </cell>
          <cell r="E5688">
            <v>0</v>
          </cell>
          <cell r="F5688">
            <v>0</v>
          </cell>
          <cell r="G5688">
            <v>0</v>
          </cell>
          <cell r="H5688">
            <v>0</v>
          </cell>
          <cell r="I5688">
            <v>0</v>
          </cell>
          <cell r="J5688">
            <v>0</v>
          </cell>
          <cell r="K5688">
            <v>0</v>
          </cell>
          <cell r="L5688" t="str">
            <v>PÁGINA</v>
          </cell>
          <cell r="M5688">
            <v>1</v>
          </cell>
          <cell r="N5688" t="str">
            <v>DE</v>
          </cell>
          <cell r="O5688">
            <v>1</v>
          </cell>
          <cell r="P5688">
            <v>0</v>
          </cell>
          <cell r="Q5688">
            <v>0</v>
          </cell>
        </row>
        <row r="5689">
          <cell r="C5689">
            <v>0</v>
          </cell>
          <cell r="D5689" t="str">
            <v xml:space="preserve">ANALISIS DE PRECIOS UNITARIOS </v>
          </cell>
          <cell r="E5689">
            <v>0</v>
          </cell>
          <cell r="F5689">
            <v>0</v>
          </cell>
          <cell r="G5689">
            <v>0</v>
          </cell>
          <cell r="H5689">
            <v>0</v>
          </cell>
          <cell r="I5689">
            <v>0</v>
          </cell>
          <cell r="J5689">
            <v>0</v>
          </cell>
          <cell r="K5689">
            <v>0</v>
          </cell>
          <cell r="L5689">
            <v>0</v>
          </cell>
          <cell r="M5689">
            <v>0</v>
          </cell>
          <cell r="N5689">
            <v>0</v>
          </cell>
          <cell r="O5689">
            <v>0</v>
          </cell>
          <cell r="P5689">
            <v>0</v>
          </cell>
          <cell r="Q5689">
            <v>0</v>
          </cell>
        </row>
        <row r="5690">
          <cell r="C5690">
            <v>0</v>
          </cell>
          <cell r="D5690">
            <v>0</v>
          </cell>
          <cell r="E5690">
            <v>0</v>
          </cell>
          <cell r="F5690">
            <v>0</v>
          </cell>
          <cell r="G5690">
            <v>0</v>
          </cell>
          <cell r="H5690">
            <v>0</v>
          </cell>
          <cell r="I5690">
            <v>0</v>
          </cell>
          <cell r="J5690">
            <v>0</v>
          </cell>
          <cell r="K5690">
            <v>0</v>
          </cell>
          <cell r="L5690">
            <v>0</v>
          </cell>
          <cell r="M5690">
            <v>0</v>
          </cell>
          <cell r="N5690">
            <v>0</v>
          </cell>
          <cell r="O5690">
            <v>0</v>
          </cell>
          <cell r="P5690">
            <v>0</v>
          </cell>
          <cell r="Q5690">
            <v>0</v>
          </cell>
        </row>
        <row r="5691">
          <cell r="C5691">
            <v>0</v>
          </cell>
          <cell r="D5691">
            <v>0</v>
          </cell>
          <cell r="E5691">
            <v>0</v>
          </cell>
          <cell r="F5691">
            <v>0</v>
          </cell>
          <cell r="G5691">
            <v>0</v>
          </cell>
          <cell r="H5691">
            <v>0</v>
          </cell>
          <cell r="I5691">
            <v>0</v>
          </cell>
          <cell r="J5691">
            <v>0</v>
          </cell>
          <cell r="K5691">
            <v>0</v>
          </cell>
          <cell r="L5691" t="str">
            <v>FECHA</v>
          </cell>
          <cell r="M5691" t="str">
            <v>DD</v>
          </cell>
          <cell r="N5691" t="str">
            <v>MM</v>
          </cell>
          <cell r="O5691" t="str">
            <v>AA</v>
          </cell>
          <cell r="P5691">
            <v>0</v>
          </cell>
          <cell r="Q5691">
            <v>0</v>
          </cell>
        </row>
        <row r="5692">
          <cell r="C5692">
            <v>0</v>
          </cell>
          <cell r="D5692">
            <v>0</v>
          </cell>
          <cell r="E5692">
            <v>0</v>
          </cell>
          <cell r="F5692">
            <v>0</v>
          </cell>
          <cell r="G5692">
            <v>0</v>
          </cell>
          <cell r="H5692">
            <v>0</v>
          </cell>
          <cell r="I5692">
            <v>0</v>
          </cell>
          <cell r="J5692">
            <v>0</v>
          </cell>
          <cell r="K5692">
            <v>0</v>
          </cell>
          <cell r="L5692">
            <v>0</v>
          </cell>
          <cell r="M5692">
            <v>8</v>
          </cell>
          <cell r="N5692">
            <v>5</v>
          </cell>
          <cell r="O5692">
            <v>2023</v>
          </cell>
          <cell r="P5692">
            <v>0</v>
          </cell>
          <cell r="Q5692">
            <v>0</v>
          </cell>
        </row>
        <row r="5693">
          <cell r="C5693" t="str">
            <v>ITEMS DE LA PROPUESTA ECONÓMICA</v>
          </cell>
          <cell r="D5693">
            <v>0</v>
          </cell>
          <cell r="E5693">
            <v>0</v>
          </cell>
          <cell r="F5693">
            <v>0</v>
          </cell>
          <cell r="G5693">
            <v>0</v>
          </cell>
          <cell r="H5693">
            <v>0</v>
          </cell>
          <cell r="I5693" t="str">
            <v>ITEMS NO PREVISTOS</v>
          </cell>
          <cell r="J5693">
            <v>0</v>
          </cell>
          <cell r="K5693">
            <v>0</v>
          </cell>
          <cell r="L5693">
            <v>0</v>
          </cell>
          <cell r="M5693">
            <v>0</v>
          </cell>
          <cell r="N5693">
            <v>0</v>
          </cell>
          <cell r="O5693">
            <v>0</v>
          </cell>
          <cell r="P5693">
            <v>0</v>
          </cell>
          <cell r="Q5693">
            <v>0</v>
          </cell>
        </row>
        <row r="5694">
          <cell r="C5694">
            <v>0</v>
          </cell>
          <cell r="D5694">
            <v>0</v>
          </cell>
          <cell r="E5694">
            <v>0</v>
          </cell>
          <cell r="F5694">
            <v>0</v>
          </cell>
          <cell r="G5694">
            <v>0</v>
          </cell>
          <cell r="H5694">
            <v>0</v>
          </cell>
          <cell r="I5694">
            <v>0</v>
          </cell>
          <cell r="J5694">
            <v>0</v>
          </cell>
          <cell r="K5694">
            <v>0</v>
          </cell>
          <cell r="L5694">
            <v>0</v>
          </cell>
          <cell r="M5694">
            <v>0</v>
          </cell>
          <cell r="N5694">
            <v>0</v>
          </cell>
          <cell r="O5694">
            <v>0</v>
          </cell>
          <cell r="P5694">
            <v>0</v>
          </cell>
          <cell r="Q5694">
            <v>0</v>
          </cell>
        </row>
        <row r="5695">
          <cell r="C5695">
            <v>0</v>
          </cell>
          <cell r="D5695">
            <v>0</v>
          </cell>
          <cell r="E5695">
            <v>0</v>
          </cell>
          <cell r="F5695">
            <v>0</v>
          </cell>
          <cell r="G5695">
            <v>0</v>
          </cell>
          <cell r="H5695">
            <v>0</v>
          </cell>
          <cell r="I5695">
            <v>0</v>
          </cell>
          <cell r="J5695">
            <v>0</v>
          </cell>
          <cell r="K5695">
            <v>0</v>
          </cell>
          <cell r="L5695">
            <v>0</v>
          </cell>
          <cell r="M5695">
            <v>0</v>
          </cell>
          <cell r="N5695">
            <v>0</v>
          </cell>
          <cell r="O5695">
            <v>0</v>
          </cell>
          <cell r="P5695">
            <v>0</v>
          </cell>
          <cell r="Q5695">
            <v>0</v>
          </cell>
        </row>
        <row r="5696">
          <cell r="C5696">
            <v>0</v>
          </cell>
          <cell r="D5696">
            <v>0</v>
          </cell>
          <cell r="E5696">
            <v>0</v>
          </cell>
          <cell r="F5696">
            <v>0</v>
          </cell>
          <cell r="G5696">
            <v>0</v>
          </cell>
          <cell r="H5696">
            <v>0</v>
          </cell>
          <cell r="I5696">
            <v>0</v>
          </cell>
          <cell r="J5696">
            <v>0</v>
          </cell>
          <cell r="K5696">
            <v>0</v>
          </cell>
          <cell r="L5696">
            <v>0</v>
          </cell>
          <cell r="M5696">
            <v>0</v>
          </cell>
          <cell r="N5696">
            <v>0</v>
          </cell>
          <cell r="O5696">
            <v>0</v>
          </cell>
          <cell r="P5696">
            <v>0</v>
          </cell>
          <cell r="Q5696">
            <v>0</v>
          </cell>
        </row>
        <row r="5697">
          <cell r="C5697" t="str">
            <v>DATOS ESPECÍFICOS</v>
          </cell>
          <cell r="D5697">
            <v>0</v>
          </cell>
          <cell r="E5697">
            <v>0</v>
          </cell>
          <cell r="F5697">
            <v>0</v>
          </cell>
          <cell r="G5697">
            <v>0</v>
          </cell>
          <cell r="H5697">
            <v>0</v>
          </cell>
          <cell r="I5697">
            <v>0</v>
          </cell>
          <cell r="J5697">
            <v>0</v>
          </cell>
          <cell r="K5697">
            <v>0</v>
          </cell>
          <cell r="L5697">
            <v>0</v>
          </cell>
          <cell r="M5697">
            <v>0</v>
          </cell>
          <cell r="N5697">
            <v>0</v>
          </cell>
          <cell r="O5697">
            <v>0</v>
          </cell>
          <cell r="P5697">
            <v>0</v>
          </cell>
          <cell r="Q5697">
            <v>0</v>
          </cell>
        </row>
        <row r="5698">
          <cell r="C5698">
            <v>0</v>
          </cell>
          <cell r="D5698">
            <v>0</v>
          </cell>
          <cell r="E5698">
            <v>0</v>
          </cell>
          <cell r="F5698">
            <v>0</v>
          </cell>
          <cell r="G5698">
            <v>0</v>
          </cell>
          <cell r="H5698">
            <v>0</v>
          </cell>
          <cell r="I5698">
            <v>0</v>
          </cell>
          <cell r="J5698">
            <v>0</v>
          </cell>
          <cell r="K5698">
            <v>0</v>
          </cell>
          <cell r="L5698">
            <v>0</v>
          </cell>
          <cell r="M5698">
            <v>0</v>
          </cell>
          <cell r="N5698">
            <v>0</v>
          </cell>
          <cell r="O5698">
            <v>0</v>
          </cell>
          <cell r="P5698">
            <v>0</v>
          </cell>
          <cell r="Q5698">
            <v>0</v>
          </cell>
        </row>
        <row r="5699">
          <cell r="C5699" t="str">
            <v>ITEM</v>
          </cell>
          <cell r="D5699" t="str">
            <v>DESCRIPCIÓN</v>
          </cell>
          <cell r="E5699">
            <v>0</v>
          </cell>
          <cell r="F5699">
            <v>0</v>
          </cell>
          <cell r="G5699">
            <v>0</v>
          </cell>
          <cell r="H5699">
            <v>0</v>
          </cell>
          <cell r="I5699">
            <v>0</v>
          </cell>
          <cell r="J5699">
            <v>0</v>
          </cell>
          <cell r="K5699">
            <v>0</v>
          </cell>
          <cell r="L5699">
            <v>0</v>
          </cell>
          <cell r="M5699" t="str">
            <v>UNIDAD</v>
          </cell>
          <cell r="N5699">
            <v>0</v>
          </cell>
          <cell r="O5699" t="str">
            <v>CANTIDAD</v>
          </cell>
          <cell r="P5699">
            <v>0</v>
          </cell>
          <cell r="Q5699">
            <v>0</v>
          </cell>
        </row>
        <row r="5700">
          <cell r="C5700" t="str">
            <v>5.14.5</v>
          </cell>
          <cell r="D5700" t="str">
            <v xml:space="preserve">S.T.I de Acometida en cable 2No.10+1No. 12  Cu THHN, por ducto EMT 3/4" desde tablero principal  incluye bornes terminal para conexión. </v>
          </cell>
          <cell r="E5700">
            <v>0</v>
          </cell>
          <cell r="F5700">
            <v>0</v>
          </cell>
          <cell r="G5700">
            <v>0</v>
          </cell>
          <cell r="H5700">
            <v>0</v>
          </cell>
          <cell r="I5700">
            <v>0</v>
          </cell>
          <cell r="J5700">
            <v>0</v>
          </cell>
          <cell r="K5700">
            <v>0</v>
          </cell>
          <cell r="L5700">
            <v>0</v>
          </cell>
          <cell r="M5700" t="str">
            <v>m</v>
          </cell>
          <cell r="N5700">
            <v>0</v>
          </cell>
          <cell r="O5700">
            <v>42</v>
          </cell>
          <cell r="P5700">
            <v>0</v>
          </cell>
          <cell r="Q5700">
            <v>0</v>
          </cell>
          <cell r="R5700">
            <v>42571</v>
          </cell>
          <cell r="S5700">
            <v>54887</v>
          </cell>
          <cell r="T5700">
            <v>1.8800000000000001E-2</v>
          </cell>
          <cell r="U5700">
            <v>0.73209999999999997</v>
          </cell>
          <cell r="V5700">
            <v>0</v>
          </cell>
          <cell r="W5700">
            <v>0.24909999999999999</v>
          </cell>
        </row>
        <row r="5701">
          <cell r="C5701" t="str">
            <v>I. EQUIPO</v>
          </cell>
          <cell r="D5701">
            <v>0</v>
          </cell>
          <cell r="E5701">
            <v>0</v>
          </cell>
          <cell r="F5701">
            <v>0</v>
          </cell>
          <cell r="G5701">
            <v>0</v>
          </cell>
          <cell r="H5701">
            <v>0</v>
          </cell>
          <cell r="I5701">
            <v>0</v>
          </cell>
          <cell r="J5701">
            <v>0</v>
          </cell>
          <cell r="K5701">
            <v>0</v>
          </cell>
          <cell r="L5701">
            <v>0</v>
          </cell>
          <cell r="M5701">
            <v>0</v>
          </cell>
          <cell r="N5701">
            <v>0</v>
          </cell>
          <cell r="O5701">
            <v>0</v>
          </cell>
          <cell r="P5701">
            <v>0</v>
          </cell>
          <cell r="Q5701">
            <v>0</v>
          </cell>
        </row>
        <row r="5702">
          <cell r="C5702">
            <v>0</v>
          </cell>
          <cell r="D5702">
            <v>0</v>
          </cell>
          <cell r="E5702">
            <v>0</v>
          </cell>
          <cell r="F5702">
            <v>0</v>
          </cell>
          <cell r="G5702">
            <v>0</v>
          </cell>
          <cell r="H5702">
            <v>0</v>
          </cell>
          <cell r="I5702">
            <v>0</v>
          </cell>
          <cell r="J5702">
            <v>0</v>
          </cell>
          <cell r="K5702">
            <v>0</v>
          </cell>
          <cell r="L5702">
            <v>0</v>
          </cell>
          <cell r="M5702">
            <v>0</v>
          </cell>
          <cell r="N5702">
            <v>0</v>
          </cell>
          <cell r="O5702">
            <v>0</v>
          </cell>
          <cell r="P5702">
            <v>0</v>
          </cell>
          <cell r="Q5702">
            <v>0</v>
          </cell>
        </row>
        <row r="5703">
          <cell r="C5703" t="str">
            <v>DESCRIPCIÓN</v>
          </cell>
          <cell r="D5703">
            <v>0</v>
          </cell>
          <cell r="E5703">
            <v>0</v>
          </cell>
          <cell r="F5703">
            <v>0</v>
          </cell>
          <cell r="G5703">
            <v>0</v>
          </cell>
          <cell r="H5703" t="str">
            <v>MARCA</v>
          </cell>
          <cell r="I5703">
            <v>0</v>
          </cell>
          <cell r="J5703" t="str">
            <v>TIPO</v>
          </cell>
          <cell r="K5703">
            <v>0</v>
          </cell>
          <cell r="L5703" t="str">
            <v>TARIFA/HORA</v>
          </cell>
          <cell r="M5703" t="str">
            <v>RENDIMIENTO</v>
          </cell>
          <cell r="N5703">
            <v>0</v>
          </cell>
          <cell r="O5703" t="str">
            <v>Vr. UNITARIO</v>
          </cell>
          <cell r="P5703">
            <v>0</v>
          </cell>
          <cell r="Q5703">
            <v>0</v>
          </cell>
        </row>
        <row r="5704">
          <cell r="C5704" t="str">
            <v>Sección completa de andamio (1.2m-1.5m) x 1.5 m. (+ 4 ruedas) Incluye transporte.</v>
          </cell>
          <cell r="D5704">
            <v>0</v>
          </cell>
          <cell r="E5704">
            <v>0</v>
          </cell>
          <cell r="F5704">
            <v>0</v>
          </cell>
          <cell r="G5704">
            <v>0</v>
          </cell>
          <cell r="H5704">
            <v>0</v>
          </cell>
          <cell r="I5704">
            <v>0</v>
          </cell>
          <cell r="J5704" t="str">
            <v>Dia</v>
          </cell>
          <cell r="K5704">
            <v>0</v>
          </cell>
          <cell r="L5704">
            <v>2565</v>
          </cell>
          <cell r="M5704">
            <v>15</v>
          </cell>
          <cell r="N5704">
            <v>0</v>
          </cell>
          <cell r="O5704">
            <v>171</v>
          </cell>
          <cell r="P5704">
            <v>0</v>
          </cell>
          <cell r="Q5704">
            <v>0</v>
          </cell>
          <cell r="R5704">
            <v>2.8</v>
          </cell>
          <cell r="T5704" t="str">
            <v>Sección completa de andamio (1.2m-1.5m) x 1.5 m. (+ 4 ruedas) Incluye transporte.</v>
          </cell>
        </row>
        <row r="5705">
          <cell r="C5705" t="str">
            <v>Can zunchado en madera común de 5,0cmx20cmx3,0m (alquiler). Incluye transporte.</v>
          </cell>
          <cell r="D5705">
            <v>0</v>
          </cell>
          <cell r="E5705">
            <v>0</v>
          </cell>
          <cell r="F5705">
            <v>0</v>
          </cell>
          <cell r="G5705">
            <v>0</v>
          </cell>
          <cell r="H5705">
            <v>0</v>
          </cell>
          <cell r="I5705">
            <v>0</v>
          </cell>
          <cell r="J5705" t="str">
            <v>Dia</v>
          </cell>
          <cell r="K5705">
            <v>0</v>
          </cell>
          <cell r="L5705">
            <v>1500</v>
          </cell>
          <cell r="M5705">
            <v>15</v>
          </cell>
          <cell r="N5705">
            <v>0</v>
          </cell>
          <cell r="O5705">
            <v>100</v>
          </cell>
          <cell r="P5705">
            <v>0</v>
          </cell>
          <cell r="Q5705">
            <v>0</v>
          </cell>
          <cell r="R5705">
            <v>2.8</v>
          </cell>
          <cell r="T5705" t="str">
            <v>Can zunchado en madera común de 5,0cmx20cmx3,0m (alquiler). Incluye transporte.</v>
          </cell>
        </row>
        <row r="5706">
          <cell r="C5706">
            <v>0</v>
          </cell>
          <cell r="D5706">
            <v>0</v>
          </cell>
          <cell r="E5706">
            <v>0</v>
          </cell>
          <cell r="F5706">
            <v>0</v>
          </cell>
          <cell r="G5706">
            <v>0</v>
          </cell>
          <cell r="H5706">
            <v>0</v>
          </cell>
          <cell r="I5706">
            <v>0</v>
          </cell>
          <cell r="J5706" t="str">
            <v/>
          </cell>
          <cell r="K5706">
            <v>0</v>
          </cell>
          <cell r="L5706" t="str">
            <v/>
          </cell>
          <cell r="M5706">
            <v>0</v>
          </cell>
          <cell r="N5706">
            <v>0</v>
          </cell>
          <cell r="O5706">
            <v>0</v>
          </cell>
          <cell r="P5706">
            <v>0</v>
          </cell>
          <cell r="Q5706">
            <v>0</v>
          </cell>
          <cell r="R5706">
            <v>0</v>
          </cell>
          <cell r="T5706">
            <v>0</v>
          </cell>
        </row>
        <row r="5707">
          <cell r="C5707" t="str">
            <v>Herramienta Menor (Como % de Mano de Obra)</v>
          </cell>
          <cell r="D5707">
            <v>0</v>
          </cell>
          <cell r="E5707">
            <v>0</v>
          </cell>
          <cell r="F5707">
            <v>0</v>
          </cell>
          <cell r="G5707">
            <v>0</v>
          </cell>
          <cell r="H5707">
            <v>0</v>
          </cell>
          <cell r="I5707">
            <v>0</v>
          </cell>
          <cell r="J5707" t="str">
            <v>Dia</v>
          </cell>
          <cell r="K5707">
            <v>0</v>
          </cell>
          <cell r="L5707">
            <v>10603</v>
          </cell>
          <cell r="M5707">
            <v>0.05</v>
          </cell>
          <cell r="N5707">
            <v>0</v>
          </cell>
          <cell r="O5707">
            <v>530</v>
          </cell>
          <cell r="P5707">
            <v>0</v>
          </cell>
          <cell r="Q5707">
            <v>0</v>
          </cell>
          <cell r="R5707">
            <v>22260</v>
          </cell>
          <cell r="T5707" t="str">
            <v>Herramienta Menor (Como % de Mano de Obra)</v>
          </cell>
        </row>
        <row r="5708">
          <cell r="C5708">
            <v>0</v>
          </cell>
          <cell r="D5708">
            <v>0</v>
          </cell>
          <cell r="E5708">
            <v>0</v>
          </cell>
          <cell r="F5708">
            <v>0</v>
          </cell>
          <cell r="G5708">
            <v>0</v>
          </cell>
          <cell r="H5708">
            <v>0</v>
          </cell>
          <cell r="I5708">
            <v>0</v>
          </cell>
          <cell r="J5708">
            <v>0</v>
          </cell>
          <cell r="K5708">
            <v>0</v>
          </cell>
          <cell r="L5708">
            <v>1.8800000000000001E-2</v>
          </cell>
          <cell r="M5708" t="str">
            <v>SUBTOTAL $</v>
          </cell>
          <cell r="N5708">
            <v>0</v>
          </cell>
          <cell r="O5708">
            <v>801</v>
          </cell>
          <cell r="P5708">
            <v>0</v>
          </cell>
          <cell r="Q5708">
            <v>0</v>
          </cell>
          <cell r="T5708">
            <v>0</v>
          </cell>
        </row>
        <row r="5709">
          <cell r="C5709" t="str">
            <v>II. MATERIALES</v>
          </cell>
          <cell r="D5709">
            <v>0</v>
          </cell>
          <cell r="E5709">
            <v>0</v>
          </cell>
          <cell r="F5709">
            <v>0</v>
          </cell>
          <cell r="G5709">
            <v>0</v>
          </cell>
          <cell r="H5709">
            <v>0</v>
          </cell>
          <cell r="I5709">
            <v>0</v>
          </cell>
          <cell r="J5709">
            <v>0</v>
          </cell>
          <cell r="K5709">
            <v>0</v>
          </cell>
          <cell r="L5709">
            <v>0</v>
          </cell>
          <cell r="M5709">
            <v>0</v>
          </cell>
          <cell r="N5709">
            <v>0</v>
          </cell>
          <cell r="O5709">
            <v>0</v>
          </cell>
          <cell r="P5709">
            <v>0</v>
          </cell>
          <cell r="Q5709">
            <v>0</v>
          </cell>
          <cell r="T5709">
            <v>0</v>
          </cell>
        </row>
        <row r="5710">
          <cell r="C5710">
            <v>0</v>
          </cell>
          <cell r="D5710">
            <v>0</v>
          </cell>
          <cell r="E5710">
            <v>0</v>
          </cell>
          <cell r="F5710">
            <v>0</v>
          </cell>
          <cell r="G5710">
            <v>0</v>
          </cell>
          <cell r="H5710">
            <v>0</v>
          </cell>
          <cell r="I5710">
            <v>0</v>
          </cell>
          <cell r="J5710">
            <v>0</v>
          </cell>
          <cell r="K5710">
            <v>0</v>
          </cell>
          <cell r="L5710">
            <v>0</v>
          </cell>
          <cell r="M5710">
            <v>0</v>
          </cell>
          <cell r="N5710">
            <v>0</v>
          </cell>
          <cell r="O5710">
            <v>0</v>
          </cell>
          <cell r="P5710">
            <v>0</v>
          </cell>
          <cell r="Q5710">
            <v>0</v>
          </cell>
          <cell r="T5710">
            <v>0</v>
          </cell>
        </row>
        <row r="5711">
          <cell r="C5711" t="str">
            <v>DESCRIPCIÓN</v>
          </cell>
          <cell r="D5711">
            <v>0</v>
          </cell>
          <cell r="E5711">
            <v>0</v>
          </cell>
          <cell r="F5711">
            <v>0</v>
          </cell>
          <cell r="G5711">
            <v>0</v>
          </cell>
          <cell r="H5711">
            <v>0</v>
          </cell>
          <cell r="I5711">
            <v>0</v>
          </cell>
          <cell r="J5711">
            <v>0</v>
          </cell>
          <cell r="K5711" t="str">
            <v>UNIDAD</v>
          </cell>
          <cell r="L5711" t="str">
            <v>CANTIDAD</v>
          </cell>
          <cell r="M5711" t="str">
            <v>PRECIO UNIT.</v>
          </cell>
          <cell r="N5711">
            <v>0</v>
          </cell>
          <cell r="O5711" t="str">
            <v>Vr. UNITARIO</v>
          </cell>
          <cell r="P5711">
            <v>0</v>
          </cell>
          <cell r="Q5711">
            <v>0</v>
          </cell>
          <cell r="T5711">
            <v>0</v>
          </cell>
        </row>
        <row r="5712">
          <cell r="C5712" t="str">
            <v>Tubo conduit EMT 3/4"  3 M</v>
          </cell>
          <cell r="D5712">
            <v>0</v>
          </cell>
          <cell r="E5712">
            <v>0</v>
          </cell>
          <cell r="F5712">
            <v>0</v>
          </cell>
          <cell r="G5712">
            <v>0</v>
          </cell>
          <cell r="H5712">
            <v>0</v>
          </cell>
          <cell r="I5712">
            <v>0</v>
          </cell>
          <cell r="J5712">
            <v>0</v>
          </cell>
          <cell r="K5712" t="str">
            <v>u</v>
          </cell>
          <cell r="L5712">
            <v>0.34650000000000003</v>
          </cell>
          <cell r="M5712">
            <v>36739</v>
          </cell>
          <cell r="N5712">
            <v>0</v>
          </cell>
          <cell r="O5712">
            <v>12730</v>
          </cell>
          <cell r="P5712">
            <v>0</v>
          </cell>
          <cell r="Q5712">
            <v>0</v>
          </cell>
          <cell r="R5712">
            <v>14.55</v>
          </cell>
          <cell r="T5712" t="str">
            <v>Tubo conduit EMT 3/4"  3 M</v>
          </cell>
        </row>
        <row r="5713">
          <cell r="C5713" t="str">
            <v>Union EMT 3/4" Acero</v>
          </cell>
          <cell r="D5713">
            <v>0</v>
          </cell>
          <cell r="E5713">
            <v>0</v>
          </cell>
          <cell r="F5713">
            <v>0</v>
          </cell>
          <cell r="G5713">
            <v>0</v>
          </cell>
          <cell r="H5713">
            <v>0</v>
          </cell>
          <cell r="I5713">
            <v>0</v>
          </cell>
          <cell r="J5713">
            <v>0</v>
          </cell>
          <cell r="K5713" t="str">
            <v>u</v>
          </cell>
          <cell r="L5713">
            <v>0.34650000000000003</v>
          </cell>
          <cell r="M5713">
            <v>3848</v>
          </cell>
          <cell r="N5713">
            <v>0</v>
          </cell>
          <cell r="O5713">
            <v>1333</v>
          </cell>
          <cell r="P5713">
            <v>0</v>
          </cell>
          <cell r="Q5713">
            <v>0</v>
          </cell>
          <cell r="R5713">
            <v>14.55</v>
          </cell>
          <cell r="T5713" t="str">
            <v>Union EMT 3/4" Acero</v>
          </cell>
        </row>
        <row r="5714">
          <cell r="C5714" t="str">
            <v>Curva EMT 3/4"</v>
          </cell>
          <cell r="D5714">
            <v>0</v>
          </cell>
          <cell r="E5714">
            <v>0</v>
          </cell>
          <cell r="F5714">
            <v>0</v>
          </cell>
          <cell r="G5714">
            <v>0</v>
          </cell>
          <cell r="H5714">
            <v>0</v>
          </cell>
          <cell r="I5714">
            <v>0</v>
          </cell>
          <cell r="J5714">
            <v>0</v>
          </cell>
          <cell r="K5714" t="str">
            <v>u</v>
          </cell>
          <cell r="L5714">
            <v>0.21000000000000002</v>
          </cell>
          <cell r="M5714">
            <v>4389</v>
          </cell>
          <cell r="N5714">
            <v>0</v>
          </cell>
          <cell r="O5714">
            <v>922</v>
          </cell>
          <cell r="P5714">
            <v>0</v>
          </cell>
          <cell r="Q5714">
            <v>0</v>
          </cell>
          <cell r="R5714">
            <v>8.82</v>
          </cell>
          <cell r="T5714" t="str">
            <v>Curva EMT 3/4"</v>
          </cell>
        </row>
        <row r="5715">
          <cell r="C5715" t="str">
            <v>Terminal EMT 3/4" Acero - Tub</v>
          </cell>
          <cell r="D5715">
            <v>0</v>
          </cell>
          <cell r="E5715">
            <v>0</v>
          </cell>
          <cell r="F5715">
            <v>0</v>
          </cell>
          <cell r="G5715">
            <v>0</v>
          </cell>
          <cell r="H5715">
            <v>0</v>
          </cell>
          <cell r="I5715">
            <v>0</v>
          </cell>
          <cell r="J5715">
            <v>0</v>
          </cell>
          <cell r="K5715" t="str">
            <v>u</v>
          </cell>
          <cell r="L5715">
            <v>0.175035</v>
          </cell>
          <cell r="M5715">
            <v>3848</v>
          </cell>
          <cell r="N5715">
            <v>0</v>
          </cell>
          <cell r="O5715">
            <v>674</v>
          </cell>
          <cell r="P5715">
            <v>0</v>
          </cell>
          <cell r="Q5715">
            <v>0</v>
          </cell>
          <cell r="R5715">
            <v>7.35</v>
          </cell>
          <cell r="T5715" t="str">
            <v>Terminal EMT 3/4" Acero - Tub</v>
          </cell>
        </row>
        <row r="5716">
          <cell r="C5716" t="str">
            <v>Cable AWG-CU-THHN/THWN-90ºC # 10</v>
          </cell>
          <cell r="D5716">
            <v>0</v>
          </cell>
          <cell r="E5716">
            <v>0</v>
          </cell>
          <cell r="F5716">
            <v>0</v>
          </cell>
          <cell r="G5716">
            <v>0</v>
          </cell>
          <cell r="H5716">
            <v>0</v>
          </cell>
          <cell r="I5716">
            <v>0</v>
          </cell>
          <cell r="J5716">
            <v>0</v>
          </cell>
          <cell r="K5716" t="str">
            <v>m</v>
          </cell>
          <cell r="L5716">
            <v>2.1</v>
          </cell>
          <cell r="M5716">
            <v>4900</v>
          </cell>
          <cell r="N5716">
            <v>0</v>
          </cell>
          <cell r="O5716">
            <v>10290</v>
          </cell>
          <cell r="P5716">
            <v>0</v>
          </cell>
          <cell r="Q5716">
            <v>0</v>
          </cell>
          <cell r="R5716">
            <v>88.2</v>
          </cell>
          <cell r="T5716" t="str">
            <v>Cable AWG-CU-THHN/THWN-90ºC # 10</v>
          </cell>
        </row>
        <row r="5717">
          <cell r="C5717" t="str">
            <v xml:space="preserve">Cable AWG-CU-THHN/THWN-90ºC # 12 </v>
          </cell>
          <cell r="D5717">
            <v>0</v>
          </cell>
          <cell r="E5717">
            <v>0</v>
          </cell>
          <cell r="F5717">
            <v>0</v>
          </cell>
          <cell r="G5717">
            <v>0</v>
          </cell>
          <cell r="H5717">
            <v>0</v>
          </cell>
          <cell r="I5717">
            <v>0</v>
          </cell>
          <cell r="J5717">
            <v>0</v>
          </cell>
          <cell r="K5717" t="str">
            <v>m</v>
          </cell>
          <cell r="L5717">
            <v>1.05</v>
          </cell>
          <cell r="M5717">
            <v>3742</v>
          </cell>
          <cell r="N5717">
            <v>0</v>
          </cell>
          <cell r="O5717">
            <v>3929</v>
          </cell>
          <cell r="P5717">
            <v>0</v>
          </cell>
          <cell r="Q5717">
            <v>0</v>
          </cell>
          <cell r="R5717">
            <v>44.1</v>
          </cell>
          <cell r="T5717" t="str">
            <v xml:space="preserve">Cable AWG-CU-THHN/THWN-90ºC # 12 </v>
          </cell>
        </row>
        <row r="5718">
          <cell r="C5718" t="str">
            <v xml:space="preserve">Abrazadera Plastica Alas Tubo Conduit 1/2pg </v>
          </cell>
          <cell r="D5718">
            <v>0</v>
          </cell>
          <cell r="E5718">
            <v>0</v>
          </cell>
          <cell r="F5718">
            <v>0</v>
          </cell>
          <cell r="G5718">
            <v>0</v>
          </cell>
          <cell r="H5718">
            <v>0</v>
          </cell>
          <cell r="I5718">
            <v>0</v>
          </cell>
          <cell r="J5718">
            <v>0</v>
          </cell>
          <cell r="K5718" t="str">
            <v>u</v>
          </cell>
          <cell r="L5718">
            <v>1</v>
          </cell>
          <cell r="M5718">
            <v>1100</v>
          </cell>
          <cell r="N5718">
            <v>0</v>
          </cell>
          <cell r="O5718">
            <v>1100</v>
          </cell>
          <cell r="P5718">
            <v>0</v>
          </cell>
          <cell r="Q5718">
            <v>0</v>
          </cell>
          <cell r="R5718">
            <v>42</v>
          </cell>
          <cell r="T5718" t="str">
            <v xml:space="preserve">Abrazadera Plastica Alas Tubo Conduit 1/2pg </v>
          </cell>
        </row>
        <row r="5719">
          <cell r="C5719" t="str">
            <v>Tornillo Ensamble 6 mm x 2" Pavonado x100und - 0.224 Kg</v>
          </cell>
          <cell r="D5719">
            <v>0</v>
          </cell>
          <cell r="E5719">
            <v>0</v>
          </cell>
          <cell r="F5719">
            <v>0</v>
          </cell>
          <cell r="G5719">
            <v>0</v>
          </cell>
          <cell r="H5719">
            <v>0</v>
          </cell>
          <cell r="I5719">
            <v>0</v>
          </cell>
          <cell r="J5719">
            <v>0</v>
          </cell>
          <cell r="K5719" t="str">
            <v>u</v>
          </cell>
          <cell r="L5719">
            <v>2.1000000000000001E-2</v>
          </cell>
          <cell r="M5719">
            <v>9000</v>
          </cell>
          <cell r="N5719">
            <v>0</v>
          </cell>
          <cell r="O5719">
            <v>189</v>
          </cell>
          <cell r="P5719">
            <v>0</v>
          </cell>
          <cell r="Q5719">
            <v>0</v>
          </cell>
          <cell r="R5719">
            <v>0.88</v>
          </cell>
          <cell r="T5719" t="str">
            <v>Tornillo Ensamble 6 mm x 2" Pavonado x100und - 0.224 Kg</v>
          </cell>
        </row>
        <row r="5720">
          <cell r="C5720">
            <v>0</v>
          </cell>
          <cell r="D5720">
            <v>0</v>
          </cell>
          <cell r="E5720">
            <v>0</v>
          </cell>
          <cell r="F5720">
            <v>0</v>
          </cell>
          <cell r="G5720">
            <v>0</v>
          </cell>
          <cell r="H5720">
            <v>0</v>
          </cell>
          <cell r="I5720">
            <v>0</v>
          </cell>
          <cell r="J5720">
            <v>0</v>
          </cell>
          <cell r="K5720" t="str">
            <v/>
          </cell>
          <cell r="L5720">
            <v>0</v>
          </cell>
          <cell r="M5720">
            <v>0</v>
          </cell>
          <cell r="N5720">
            <v>0</v>
          </cell>
          <cell r="O5720">
            <v>0</v>
          </cell>
          <cell r="P5720">
            <v>0</v>
          </cell>
          <cell r="Q5720">
            <v>0</v>
          </cell>
          <cell r="R5720">
            <v>0</v>
          </cell>
          <cell r="T5720">
            <v>0</v>
          </cell>
        </row>
        <row r="5721">
          <cell r="C5721">
            <v>0</v>
          </cell>
          <cell r="D5721">
            <v>0</v>
          </cell>
          <cell r="E5721">
            <v>0</v>
          </cell>
          <cell r="F5721">
            <v>0</v>
          </cell>
          <cell r="G5721">
            <v>0</v>
          </cell>
          <cell r="H5721">
            <v>0</v>
          </cell>
          <cell r="I5721">
            <v>0</v>
          </cell>
          <cell r="J5721">
            <v>0</v>
          </cell>
          <cell r="K5721">
            <v>0</v>
          </cell>
          <cell r="L5721">
            <v>0.73209999999999997</v>
          </cell>
          <cell r="M5721" t="str">
            <v>SUBTOTAL $</v>
          </cell>
          <cell r="N5721">
            <v>0</v>
          </cell>
          <cell r="O5721">
            <v>31167</v>
          </cell>
          <cell r="P5721">
            <v>0</v>
          </cell>
          <cell r="Q5721">
            <v>0</v>
          </cell>
          <cell r="T5721">
            <v>0</v>
          </cell>
        </row>
        <row r="5722">
          <cell r="C5722" t="str">
            <v>III. TRANSPORTES</v>
          </cell>
          <cell r="D5722">
            <v>0</v>
          </cell>
          <cell r="E5722">
            <v>0</v>
          </cell>
          <cell r="F5722">
            <v>0</v>
          </cell>
          <cell r="G5722">
            <v>0</v>
          </cell>
          <cell r="H5722">
            <v>0</v>
          </cell>
          <cell r="I5722">
            <v>0</v>
          </cell>
          <cell r="J5722">
            <v>0</v>
          </cell>
          <cell r="K5722">
            <v>0</v>
          </cell>
          <cell r="L5722">
            <v>0</v>
          </cell>
          <cell r="M5722">
            <v>0</v>
          </cell>
          <cell r="N5722">
            <v>0</v>
          </cell>
          <cell r="O5722">
            <v>0</v>
          </cell>
          <cell r="P5722">
            <v>0</v>
          </cell>
          <cell r="Q5722">
            <v>0</v>
          </cell>
          <cell r="T5722">
            <v>0</v>
          </cell>
        </row>
        <row r="5723">
          <cell r="C5723">
            <v>0</v>
          </cell>
          <cell r="D5723">
            <v>0</v>
          </cell>
          <cell r="E5723">
            <v>0</v>
          </cell>
          <cell r="F5723">
            <v>0</v>
          </cell>
          <cell r="G5723">
            <v>0</v>
          </cell>
          <cell r="H5723">
            <v>0</v>
          </cell>
          <cell r="I5723">
            <v>0</v>
          </cell>
          <cell r="J5723">
            <v>0</v>
          </cell>
          <cell r="K5723">
            <v>0</v>
          </cell>
          <cell r="L5723">
            <v>0</v>
          </cell>
          <cell r="M5723">
            <v>0</v>
          </cell>
          <cell r="N5723">
            <v>0</v>
          </cell>
          <cell r="O5723">
            <v>0</v>
          </cell>
          <cell r="P5723">
            <v>0</v>
          </cell>
          <cell r="Q5723">
            <v>0</v>
          </cell>
          <cell r="T5723">
            <v>0</v>
          </cell>
        </row>
        <row r="5724">
          <cell r="C5724" t="str">
            <v>MATERIAL</v>
          </cell>
          <cell r="D5724">
            <v>0</v>
          </cell>
          <cell r="E5724">
            <v>0</v>
          </cell>
          <cell r="F5724">
            <v>0</v>
          </cell>
          <cell r="G5724">
            <v>0</v>
          </cell>
          <cell r="H5724">
            <v>0</v>
          </cell>
          <cell r="I5724">
            <v>0</v>
          </cell>
          <cell r="J5724" t="str">
            <v>VOL. o PESO</v>
          </cell>
          <cell r="K5724" t="str">
            <v>DISTANCIA</v>
          </cell>
          <cell r="L5724" t="str">
            <v>M3 o Ton/Km</v>
          </cell>
          <cell r="M5724" t="str">
            <v>TARIFA</v>
          </cell>
          <cell r="N5724">
            <v>0</v>
          </cell>
          <cell r="O5724" t="str">
            <v>Vr. UNITARIO</v>
          </cell>
          <cell r="P5724">
            <v>0</v>
          </cell>
          <cell r="Q5724">
            <v>0</v>
          </cell>
          <cell r="T5724">
            <v>0</v>
          </cell>
        </row>
        <row r="5725">
          <cell r="C5725">
            <v>0</v>
          </cell>
          <cell r="D5725">
            <v>0</v>
          </cell>
          <cell r="E5725">
            <v>0</v>
          </cell>
          <cell r="F5725">
            <v>0</v>
          </cell>
          <cell r="G5725">
            <v>0</v>
          </cell>
          <cell r="H5725">
            <v>0</v>
          </cell>
          <cell r="I5725">
            <v>0</v>
          </cell>
          <cell r="J5725" t="str">
            <v/>
          </cell>
          <cell r="K5725">
            <v>0</v>
          </cell>
          <cell r="L5725">
            <v>0</v>
          </cell>
          <cell r="M5725">
            <v>0</v>
          </cell>
          <cell r="N5725">
            <v>0</v>
          </cell>
          <cell r="O5725">
            <v>0</v>
          </cell>
          <cell r="P5725">
            <v>0</v>
          </cell>
          <cell r="Q5725">
            <v>0</v>
          </cell>
          <cell r="R5725">
            <v>0</v>
          </cell>
          <cell r="T5725">
            <v>0</v>
          </cell>
        </row>
        <row r="5726">
          <cell r="C5726">
            <v>0</v>
          </cell>
          <cell r="D5726">
            <v>0</v>
          </cell>
          <cell r="E5726">
            <v>0</v>
          </cell>
          <cell r="F5726">
            <v>0</v>
          </cell>
          <cell r="G5726">
            <v>0</v>
          </cell>
          <cell r="H5726">
            <v>0</v>
          </cell>
          <cell r="I5726">
            <v>0</v>
          </cell>
          <cell r="J5726" t="str">
            <v/>
          </cell>
          <cell r="K5726">
            <v>0</v>
          </cell>
          <cell r="L5726">
            <v>0</v>
          </cell>
          <cell r="M5726">
            <v>0</v>
          </cell>
          <cell r="N5726">
            <v>0</v>
          </cell>
          <cell r="O5726">
            <v>0</v>
          </cell>
          <cell r="P5726">
            <v>0</v>
          </cell>
          <cell r="Q5726">
            <v>0</v>
          </cell>
          <cell r="R5726">
            <v>0</v>
          </cell>
          <cell r="T5726">
            <v>0</v>
          </cell>
        </row>
        <row r="5727">
          <cell r="C5727">
            <v>0</v>
          </cell>
          <cell r="D5727">
            <v>0</v>
          </cell>
          <cell r="E5727">
            <v>0</v>
          </cell>
          <cell r="F5727">
            <v>0</v>
          </cell>
          <cell r="G5727">
            <v>0</v>
          </cell>
          <cell r="H5727">
            <v>0</v>
          </cell>
          <cell r="I5727">
            <v>0</v>
          </cell>
          <cell r="J5727" t="str">
            <v/>
          </cell>
          <cell r="K5727">
            <v>0</v>
          </cell>
          <cell r="L5727">
            <v>0</v>
          </cell>
          <cell r="M5727">
            <v>0</v>
          </cell>
          <cell r="N5727">
            <v>0</v>
          </cell>
          <cell r="O5727">
            <v>0</v>
          </cell>
          <cell r="P5727">
            <v>0</v>
          </cell>
          <cell r="Q5727">
            <v>0</v>
          </cell>
          <cell r="R5727">
            <v>0</v>
          </cell>
          <cell r="T5727">
            <v>0</v>
          </cell>
        </row>
        <row r="5728">
          <cell r="C5728">
            <v>0</v>
          </cell>
          <cell r="D5728">
            <v>0</v>
          </cell>
          <cell r="E5728">
            <v>0</v>
          </cell>
          <cell r="F5728">
            <v>0</v>
          </cell>
          <cell r="G5728">
            <v>0</v>
          </cell>
          <cell r="H5728">
            <v>0</v>
          </cell>
          <cell r="I5728">
            <v>0</v>
          </cell>
          <cell r="J5728">
            <v>0</v>
          </cell>
          <cell r="K5728">
            <v>0</v>
          </cell>
          <cell r="L5728">
            <v>0</v>
          </cell>
          <cell r="M5728" t="str">
            <v>SUBTOTAL $</v>
          </cell>
          <cell r="N5728">
            <v>0</v>
          </cell>
          <cell r="O5728">
            <v>0</v>
          </cell>
          <cell r="P5728">
            <v>0</v>
          </cell>
          <cell r="Q5728">
            <v>0</v>
          </cell>
          <cell r="T5728">
            <v>0</v>
          </cell>
        </row>
        <row r="5729">
          <cell r="C5729" t="str">
            <v>IV. MANO DE OBRA</v>
          </cell>
          <cell r="D5729">
            <v>0</v>
          </cell>
          <cell r="E5729">
            <v>0</v>
          </cell>
          <cell r="F5729">
            <v>0</v>
          </cell>
          <cell r="G5729">
            <v>0</v>
          </cell>
          <cell r="H5729">
            <v>0</v>
          </cell>
          <cell r="I5729">
            <v>0</v>
          </cell>
          <cell r="J5729">
            <v>0</v>
          </cell>
          <cell r="K5729">
            <v>0</v>
          </cell>
          <cell r="L5729">
            <v>0</v>
          </cell>
          <cell r="M5729">
            <v>0</v>
          </cell>
          <cell r="N5729">
            <v>0</v>
          </cell>
          <cell r="O5729">
            <v>0</v>
          </cell>
          <cell r="P5729">
            <v>0</v>
          </cell>
          <cell r="Q5729">
            <v>0</v>
          </cell>
          <cell r="T5729">
            <v>0</v>
          </cell>
        </row>
        <row r="5730">
          <cell r="C5730">
            <v>0</v>
          </cell>
          <cell r="D5730">
            <v>0</v>
          </cell>
          <cell r="E5730">
            <v>0</v>
          </cell>
          <cell r="F5730">
            <v>0</v>
          </cell>
          <cell r="G5730">
            <v>0</v>
          </cell>
          <cell r="H5730">
            <v>0</v>
          </cell>
          <cell r="I5730">
            <v>0</v>
          </cell>
          <cell r="J5730">
            <v>0</v>
          </cell>
          <cell r="K5730">
            <v>0</v>
          </cell>
          <cell r="L5730">
            <v>0</v>
          </cell>
          <cell r="M5730">
            <v>0</v>
          </cell>
          <cell r="N5730">
            <v>0</v>
          </cell>
          <cell r="O5730">
            <v>0</v>
          </cell>
          <cell r="P5730">
            <v>0</v>
          </cell>
          <cell r="Q5730">
            <v>0</v>
          </cell>
          <cell r="T5730">
            <v>0</v>
          </cell>
        </row>
        <row r="5731">
          <cell r="C5731" t="str">
            <v>TRABAJADOR</v>
          </cell>
          <cell r="D5731">
            <v>0</v>
          </cell>
          <cell r="E5731">
            <v>0</v>
          </cell>
          <cell r="F5731">
            <v>0</v>
          </cell>
          <cell r="G5731">
            <v>0</v>
          </cell>
          <cell r="H5731">
            <v>0</v>
          </cell>
          <cell r="I5731" t="str">
            <v>CANTIDAD</v>
          </cell>
          <cell r="J5731" t="str">
            <v>JORNAL</v>
          </cell>
          <cell r="K5731" t="str">
            <v>PRESTACIONES</v>
          </cell>
          <cell r="L5731" t="str">
            <v>JORNAL TOTAL</v>
          </cell>
          <cell r="M5731" t="str">
            <v>RENDIMIENTO</v>
          </cell>
          <cell r="N5731">
            <v>0</v>
          </cell>
          <cell r="O5731" t="str">
            <v>Vr. UNITARIO</v>
          </cell>
          <cell r="P5731">
            <v>0</v>
          </cell>
          <cell r="Q5731">
            <v>0</v>
          </cell>
          <cell r="R5731">
            <v>0</v>
          </cell>
          <cell r="T5731">
            <v>0</v>
          </cell>
        </row>
        <row r="5732">
          <cell r="C5732" t="str">
            <v>Maestro Electricista</v>
          </cell>
          <cell r="D5732">
            <v>0</v>
          </cell>
          <cell r="E5732">
            <v>0</v>
          </cell>
          <cell r="F5732">
            <v>0</v>
          </cell>
          <cell r="G5732">
            <v>0</v>
          </cell>
          <cell r="H5732">
            <v>0</v>
          </cell>
          <cell r="I5732">
            <v>1</v>
          </cell>
          <cell r="J5732">
            <v>127600</v>
          </cell>
          <cell r="K5732">
            <v>1.6800999999999999</v>
          </cell>
          <cell r="L5732">
            <v>214381</v>
          </cell>
          <cell r="M5732">
            <v>30</v>
          </cell>
          <cell r="N5732">
            <v>0</v>
          </cell>
          <cell r="O5732">
            <v>7146</v>
          </cell>
          <cell r="P5732">
            <v>0</v>
          </cell>
          <cell r="Q5732">
            <v>0</v>
          </cell>
          <cell r="R5732">
            <v>1.4</v>
          </cell>
          <cell r="T5732" t="str">
            <v>Maestro Electricista</v>
          </cell>
        </row>
        <row r="5733">
          <cell r="C5733" t="str">
            <v>Ayudante Entendido</v>
          </cell>
          <cell r="D5733">
            <v>0</v>
          </cell>
          <cell r="E5733">
            <v>0</v>
          </cell>
          <cell r="F5733">
            <v>0</v>
          </cell>
          <cell r="G5733">
            <v>0</v>
          </cell>
          <cell r="H5733">
            <v>0</v>
          </cell>
          <cell r="I5733">
            <v>1</v>
          </cell>
          <cell r="J5733">
            <v>60367</v>
          </cell>
          <cell r="K5733">
            <v>1.7181</v>
          </cell>
          <cell r="L5733">
            <v>103717</v>
          </cell>
          <cell r="M5733">
            <v>30</v>
          </cell>
          <cell r="N5733">
            <v>0</v>
          </cell>
          <cell r="O5733">
            <v>3457</v>
          </cell>
          <cell r="P5733">
            <v>0</v>
          </cell>
          <cell r="Q5733">
            <v>0</v>
          </cell>
          <cell r="R5733">
            <v>1.4</v>
          </cell>
          <cell r="T5733" t="str">
            <v>Ayudante Entendido</v>
          </cell>
        </row>
        <row r="5734">
          <cell r="C5734">
            <v>0</v>
          </cell>
          <cell r="D5734">
            <v>0</v>
          </cell>
          <cell r="E5734">
            <v>0</v>
          </cell>
          <cell r="F5734">
            <v>0</v>
          </cell>
          <cell r="G5734">
            <v>0</v>
          </cell>
          <cell r="H5734">
            <v>0</v>
          </cell>
          <cell r="I5734">
            <v>1</v>
          </cell>
          <cell r="J5734">
            <v>0</v>
          </cell>
          <cell r="K5734">
            <v>0</v>
          </cell>
          <cell r="L5734">
            <v>0</v>
          </cell>
          <cell r="M5734">
            <v>0</v>
          </cell>
          <cell r="N5734">
            <v>0</v>
          </cell>
          <cell r="O5734">
            <v>0</v>
          </cell>
          <cell r="P5734">
            <v>0</v>
          </cell>
          <cell r="Q5734">
            <v>0</v>
          </cell>
          <cell r="R5734">
            <v>0</v>
          </cell>
          <cell r="T5734">
            <v>0</v>
          </cell>
        </row>
        <row r="5735">
          <cell r="C5735">
            <v>0</v>
          </cell>
          <cell r="D5735">
            <v>0</v>
          </cell>
          <cell r="E5735">
            <v>0</v>
          </cell>
          <cell r="F5735">
            <v>0</v>
          </cell>
          <cell r="G5735">
            <v>0</v>
          </cell>
          <cell r="H5735">
            <v>0</v>
          </cell>
          <cell r="I5735">
            <v>0</v>
          </cell>
          <cell r="J5735">
            <v>0</v>
          </cell>
          <cell r="K5735">
            <v>0</v>
          </cell>
          <cell r="L5735">
            <v>0.24909999999999999</v>
          </cell>
          <cell r="M5735" t="str">
            <v>SUBTOTAL $</v>
          </cell>
          <cell r="N5735">
            <v>0</v>
          </cell>
          <cell r="O5735">
            <v>10603</v>
          </cell>
          <cell r="P5735">
            <v>0</v>
          </cell>
          <cell r="Q5735">
            <v>0</v>
          </cell>
          <cell r="T5735">
            <v>0</v>
          </cell>
        </row>
        <row r="5736">
          <cell r="C5736">
            <v>0</v>
          </cell>
          <cell r="D5736">
            <v>0</v>
          </cell>
          <cell r="E5736">
            <v>0</v>
          </cell>
          <cell r="F5736">
            <v>0</v>
          </cell>
          <cell r="G5736">
            <v>0</v>
          </cell>
          <cell r="H5736">
            <v>0</v>
          </cell>
          <cell r="I5736">
            <v>0</v>
          </cell>
          <cell r="J5736">
            <v>0</v>
          </cell>
          <cell r="K5736">
            <v>0</v>
          </cell>
          <cell r="L5736">
            <v>0</v>
          </cell>
          <cell r="M5736">
            <v>0</v>
          </cell>
          <cell r="N5736">
            <v>0</v>
          </cell>
          <cell r="O5736">
            <v>0</v>
          </cell>
          <cell r="P5736">
            <v>0</v>
          </cell>
          <cell r="Q5736">
            <v>0</v>
          </cell>
        </row>
        <row r="5737">
          <cell r="C5737" t="str">
            <v>TOTAL COSTO DIRECTO $</v>
          </cell>
          <cell r="D5737">
            <v>0</v>
          </cell>
          <cell r="E5737">
            <v>0</v>
          </cell>
          <cell r="F5737">
            <v>0</v>
          </cell>
          <cell r="G5737">
            <v>0</v>
          </cell>
          <cell r="H5737">
            <v>0</v>
          </cell>
          <cell r="I5737">
            <v>0</v>
          </cell>
          <cell r="J5737">
            <v>0</v>
          </cell>
          <cell r="K5737">
            <v>0</v>
          </cell>
          <cell r="L5737">
            <v>0</v>
          </cell>
          <cell r="M5737">
            <v>0</v>
          </cell>
          <cell r="N5737">
            <v>0</v>
          </cell>
          <cell r="O5737">
            <v>42571</v>
          </cell>
          <cell r="P5737">
            <v>0</v>
          </cell>
          <cell r="Q5737">
            <v>0</v>
          </cell>
        </row>
        <row r="5738">
          <cell r="C5738" t="str">
            <v>V. COSTOS INDIRECTOS</v>
          </cell>
          <cell r="D5738">
            <v>0</v>
          </cell>
          <cell r="E5738">
            <v>0</v>
          </cell>
          <cell r="F5738">
            <v>0</v>
          </cell>
          <cell r="G5738">
            <v>0</v>
          </cell>
          <cell r="H5738">
            <v>0</v>
          </cell>
          <cell r="I5738">
            <v>0</v>
          </cell>
          <cell r="J5738">
            <v>0</v>
          </cell>
          <cell r="K5738">
            <v>0</v>
          </cell>
          <cell r="L5738">
            <v>0</v>
          </cell>
          <cell r="M5738">
            <v>0</v>
          </cell>
          <cell r="N5738">
            <v>0</v>
          </cell>
          <cell r="O5738">
            <v>0</v>
          </cell>
          <cell r="P5738">
            <v>0</v>
          </cell>
          <cell r="Q5738">
            <v>0</v>
          </cell>
        </row>
        <row r="5739">
          <cell r="C5739">
            <v>0</v>
          </cell>
          <cell r="D5739">
            <v>0</v>
          </cell>
          <cell r="E5739">
            <v>0</v>
          </cell>
          <cell r="F5739">
            <v>0</v>
          </cell>
          <cell r="G5739">
            <v>0</v>
          </cell>
          <cell r="H5739">
            <v>0</v>
          </cell>
          <cell r="I5739">
            <v>0</v>
          </cell>
          <cell r="J5739">
            <v>0</v>
          </cell>
          <cell r="K5739">
            <v>0</v>
          </cell>
          <cell r="L5739">
            <v>0</v>
          </cell>
          <cell r="M5739">
            <v>0</v>
          </cell>
          <cell r="N5739">
            <v>0</v>
          </cell>
          <cell r="O5739">
            <v>0</v>
          </cell>
          <cell r="P5739">
            <v>0</v>
          </cell>
          <cell r="Q5739">
            <v>0</v>
          </cell>
        </row>
        <row r="5740">
          <cell r="C5740" t="str">
            <v>Descripción</v>
          </cell>
          <cell r="D5740">
            <v>0</v>
          </cell>
          <cell r="E5740">
            <v>0</v>
          </cell>
          <cell r="F5740">
            <v>0</v>
          </cell>
          <cell r="G5740">
            <v>0</v>
          </cell>
          <cell r="H5740">
            <v>0</v>
          </cell>
          <cell r="I5740">
            <v>0</v>
          </cell>
          <cell r="J5740">
            <v>0</v>
          </cell>
          <cell r="K5740">
            <v>0</v>
          </cell>
          <cell r="L5740" t="str">
            <v>Porcentaje</v>
          </cell>
          <cell r="M5740" t="str">
            <v>Valor Total</v>
          </cell>
          <cell r="N5740">
            <v>0</v>
          </cell>
          <cell r="O5740">
            <v>0</v>
          </cell>
          <cell r="P5740">
            <v>0</v>
          </cell>
          <cell r="Q5740">
            <v>0</v>
          </cell>
        </row>
        <row r="5741">
          <cell r="C5741" t="str">
            <v>ADMINISTRACION</v>
          </cell>
          <cell r="D5741">
            <v>0</v>
          </cell>
          <cell r="E5741">
            <v>0</v>
          </cell>
          <cell r="F5741">
            <v>0</v>
          </cell>
          <cell r="G5741">
            <v>0</v>
          </cell>
          <cell r="H5741">
            <v>0</v>
          </cell>
          <cell r="I5741">
            <v>0</v>
          </cell>
          <cell r="J5741">
            <v>0</v>
          </cell>
          <cell r="K5741">
            <v>0</v>
          </cell>
          <cell r="L5741">
            <v>0.23930000000000001</v>
          </cell>
          <cell r="M5741">
            <v>10187</v>
          </cell>
          <cell r="N5741">
            <v>0</v>
          </cell>
          <cell r="O5741">
            <v>0</v>
          </cell>
          <cell r="P5741">
            <v>0</v>
          </cell>
          <cell r="Q5741">
            <v>0</v>
          </cell>
        </row>
        <row r="5742">
          <cell r="C5742" t="str">
            <v xml:space="preserve">IMPREVISTOS </v>
          </cell>
          <cell r="D5742">
            <v>0</v>
          </cell>
          <cell r="E5742">
            <v>0</v>
          </cell>
          <cell r="F5742">
            <v>0</v>
          </cell>
          <cell r="G5742">
            <v>0</v>
          </cell>
          <cell r="H5742">
            <v>0</v>
          </cell>
          <cell r="I5742">
            <v>0</v>
          </cell>
          <cell r="J5742">
            <v>0</v>
          </cell>
          <cell r="K5742">
            <v>0</v>
          </cell>
          <cell r="L5742">
            <v>0</v>
          </cell>
          <cell r="M5742">
            <v>0</v>
          </cell>
          <cell r="N5742">
            <v>0</v>
          </cell>
          <cell r="O5742">
            <v>0</v>
          </cell>
          <cell r="P5742">
            <v>0</v>
          </cell>
          <cell r="Q5742">
            <v>0</v>
          </cell>
        </row>
        <row r="5743">
          <cell r="C5743" t="str">
            <v>UTILIDAD</v>
          </cell>
          <cell r="D5743">
            <v>0</v>
          </cell>
          <cell r="E5743">
            <v>0</v>
          </cell>
          <cell r="F5743">
            <v>0</v>
          </cell>
          <cell r="G5743">
            <v>0</v>
          </cell>
          <cell r="H5743">
            <v>0</v>
          </cell>
          <cell r="I5743">
            <v>0</v>
          </cell>
          <cell r="J5743">
            <v>0</v>
          </cell>
          <cell r="K5743">
            <v>0</v>
          </cell>
          <cell r="L5743">
            <v>0.05</v>
          </cell>
          <cell r="M5743">
            <v>2129</v>
          </cell>
          <cell r="N5743">
            <v>0</v>
          </cell>
          <cell r="O5743">
            <v>0</v>
          </cell>
          <cell r="P5743">
            <v>0</v>
          </cell>
          <cell r="Q5743">
            <v>0</v>
          </cell>
        </row>
        <row r="5744">
          <cell r="C5744" t="str">
            <v>SUBTOTAL $</v>
          </cell>
          <cell r="D5744">
            <v>0</v>
          </cell>
          <cell r="E5744">
            <v>0</v>
          </cell>
          <cell r="F5744">
            <v>0</v>
          </cell>
          <cell r="G5744">
            <v>0</v>
          </cell>
          <cell r="H5744">
            <v>0</v>
          </cell>
          <cell r="I5744">
            <v>0</v>
          </cell>
          <cell r="J5744">
            <v>0</v>
          </cell>
          <cell r="K5744">
            <v>0</v>
          </cell>
          <cell r="L5744">
            <v>0</v>
          </cell>
          <cell r="M5744">
            <v>0</v>
          </cell>
          <cell r="N5744">
            <v>0</v>
          </cell>
          <cell r="O5744">
            <v>12316</v>
          </cell>
          <cell r="P5744">
            <v>0</v>
          </cell>
          <cell r="Q5744">
            <v>0</v>
          </cell>
        </row>
        <row r="5745">
          <cell r="C5745">
            <v>0</v>
          </cell>
          <cell r="D5745">
            <v>0</v>
          </cell>
          <cell r="E5745">
            <v>0</v>
          </cell>
          <cell r="F5745">
            <v>0</v>
          </cell>
          <cell r="G5745">
            <v>0</v>
          </cell>
          <cell r="H5745">
            <v>0</v>
          </cell>
          <cell r="I5745">
            <v>0</v>
          </cell>
          <cell r="J5745">
            <v>0</v>
          </cell>
          <cell r="K5745">
            <v>0</v>
          </cell>
          <cell r="L5745">
            <v>0</v>
          </cell>
          <cell r="M5745">
            <v>0</v>
          </cell>
          <cell r="N5745">
            <v>0</v>
          </cell>
          <cell r="O5745">
            <v>0</v>
          </cell>
          <cell r="P5745">
            <v>0</v>
          </cell>
          <cell r="Q5745">
            <v>0</v>
          </cell>
        </row>
        <row r="5746">
          <cell r="C5746" t="str">
            <v>Precio Unitario Total Aproximado al peso $</v>
          </cell>
          <cell r="D5746">
            <v>0</v>
          </cell>
          <cell r="E5746">
            <v>0</v>
          </cell>
          <cell r="F5746">
            <v>0</v>
          </cell>
          <cell r="G5746">
            <v>0</v>
          </cell>
          <cell r="H5746">
            <v>0</v>
          </cell>
          <cell r="I5746">
            <v>0</v>
          </cell>
          <cell r="J5746">
            <v>0</v>
          </cell>
          <cell r="K5746">
            <v>0</v>
          </cell>
          <cell r="L5746">
            <v>0</v>
          </cell>
          <cell r="M5746">
            <v>0</v>
          </cell>
          <cell r="N5746">
            <v>0</v>
          </cell>
          <cell r="O5746">
            <v>54887</v>
          </cell>
          <cell r="P5746">
            <v>0</v>
          </cell>
          <cell r="Q5746">
            <v>0</v>
          </cell>
        </row>
        <row r="5747">
          <cell r="C5747">
            <v>0</v>
          </cell>
          <cell r="D5747">
            <v>0</v>
          </cell>
          <cell r="E5747">
            <v>0</v>
          </cell>
          <cell r="F5747">
            <v>0</v>
          </cell>
          <cell r="G5747">
            <v>0</v>
          </cell>
          <cell r="H5747">
            <v>0</v>
          </cell>
          <cell r="I5747">
            <v>0</v>
          </cell>
          <cell r="J5747">
            <v>0</v>
          </cell>
          <cell r="K5747">
            <v>0</v>
          </cell>
          <cell r="L5747">
            <v>0</v>
          </cell>
          <cell r="M5747">
            <v>0</v>
          </cell>
          <cell r="N5747">
            <v>0</v>
          </cell>
          <cell r="O5747">
            <v>0</v>
          </cell>
          <cell r="P5747">
            <v>0</v>
          </cell>
          <cell r="Q5747">
            <v>0</v>
          </cell>
        </row>
        <row r="5748">
          <cell r="C5748">
            <v>0</v>
          </cell>
          <cell r="D5748">
            <v>0</v>
          </cell>
          <cell r="E5748">
            <v>0</v>
          </cell>
          <cell r="F5748">
            <v>0</v>
          </cell>
          <cell r="G5748">
            <v>0</v>
          </cell>
          <cell r="H5748">
            <v>0</v>
          </cell>
          <cell r="I5748">
            <v>0</v>
          </cell>
          <cell r="J5748">
            <v>0</v>
          </cell>
          <cell r="K5748">
            <v>0</v>
          </cell>
          <cell r="L5748">
            <v>0</v>
          </cell>
          <cell r="M5748">
            <v>0</v>
          </cell>
          <cell r="N5748">
            <v>0</v>
          </cell>
          <cell r="O5748">
            <v>0</v>
          </cell>
          <cell r="P5748">
            <v>0</v>
          </cell>
          <cell r="Q5748">
            <v>0</v>
          </cell>
        </row>
        <row r="5749">
          <cell r="C5749">
            <v>0</v>
          </cell>
          <cell r="D5749">
            <v>0</v>
          </cell>
          <cell r="E5749">
            <v>0</v>
          </cell>
          <cell r="F5749">
            <v>0</v>
          </cell>
          <cell r="G5749">
            <v>0</v>
          </cell>
          <cell r="H5749" t="str">
            <v>Firma</v>
          </cell>
          <cell r="I5749">
            <v>0</v>
          </cell>
          <cell r="J5749">
            <v>0</v>
          </cell>
          <cell r="K5749">
            <v>0</v>
          </cell>
          <cell r="L5749">
            <v>0</v>
          </cell>
          <cell r="M5749">
            <v>0</v>
          </cell>
          <cell r="N5749">
            <v>0</v>
          </cell>
          <cell r="O5749">
            <v>0</v>
          </cell>
          <cell r="P5749">
            <v>0</v>
          </cell>
          <cell r="Q5749">
            <v>0</v>
          </cell>
        </row>
        <row r="5750">
          <cell r="C5750">
            <v>0</v>
          </cell>
          <cell r="D5750">
            <v>0</v>
          </cell>
          <cell r="E5750">
            <v>0</v>
          </cell>
          <cell r="F5750">
            <v>0</v>
          </cell>
          <cell r="G5750">
            <v>0</v>
          </cell>
          <cell r="H5750" t="str">
            <v>Nombre:</v>
          </cell>
          <cell r="I5750">
            <v>0</v>
          </cell>
          <cell r="J5750">
            <v>0</v>
          </cell>
          <cell r="K5750">
            <v>0</v>
          </cell>
          <cell r="L5750">
            <v>0</v>
          </cell>
          <cell r="M5750">
            <v>0</v>
          </cell>
          <cell r="N5750">
            <v>0</v>
          </cell>
          <cell r="O5750">
            <v>0</v>
          </cell>
          <cell r="P5750">
            <v>0</v>
          </cell>
          <cell r="Q5750">
            <v>0</v>
          </cell>
        </row>
        <row r="5751">
          <cell r="C5751">
            <v>0</v>
          </cell>
          <cell r="D5751">
            <v>0</v>
          </cell>
          <cell r="E5751">
            <v>0</v>
          </cell>
          <cell r="F5751">
            <v>0</v>
          </cell>
          <cell r="G5751">
            <v>0</v>
          </cell>
          <cell r="H5751" t="str">
            <v>Representante Legal del Contratista o su Apoderado</v>
          </cell>
          <cell r="I5751">
            <v>0</v>
          </cell>
          <cell r="J5751">
            <v>0</v>
          </cell>
          <cell r="K5751">
            <v>0</v>
          </cell>
          <cell r="L5751">
            <v>0</v>
          </cell>
          <cell r="M5751">
            <v>0</v>
          </cell>
          <cell r="N5751">
            <v>0</v>
          </cell>
          <cell r="O5751">
            <v>0</v>
          </cell>
          <cell r="P5751">
            <v>0</v>
          </cell>
          <cell r="Q5751">
            <v>0</v>
          </cell>
        </row>
        <row r="5752">
          <cell r="C5752">
            <v>0</v>
          </cell>
          <cell r="D5752">
            <v>0</v>
          </cell>
          <cell r="E5752">
            <v>0</v>
          </cell>
          <cell r="F5752">
            <v>0</v>
          </cell>
          <cell r="G5752">
            <v>0</v>
          </cell>
          <cell r="H5752" t="str">
            <v>Matricula No. :</v>
          </cell>
          <cell r="I5752">
            <v>0</v>
          </cell>
          <cell r="J5752">
            <v>0</v>
          </cell>
          <cell r="K5752">
            <v>0</v>
          </cell>
          <cell r="L5752">
            <v>0</v>
          </cell>
          <cell r="M5752">
            <v>0</v>
          </cell>
          <cell r="N5752">
            <v>0</v>
          </cell>
          <cell r="O5752">
            <v>0</v>
          </cell>
          <cell r="P5752">
            <v>0</v>
          </cell>
          <cell r="Q5752">
            <v>0</v>
          </cell>
        </row>
        <row r="5753">
          <cell r="C5753">
            <v>0</v>
          </cell>
          <cell r="D5753">
            <v>0</v>
          </cell>
          <cell r="E5753">
            <v>0</v>
          </cell>
          <cell r="F5753">
            <v>0</v>
          </cell>
          <cell r="G5753">
            <v>0</v>
          </cell>
          <cell r="H5753" t="str">
            <v xml:space="preserve"> </v>
          </cell>
          <cell r="I5753">
            <v>0</v>
          </cell>
          <cell r="J5753">
            <v>0</v>
          </cell>
          <cell r="K5753">
            <v>0</v>
          </cell>
          <cell r="L5753">
            <v>0</v>
          </cell>
          <cell r="M5753">
            <v>0</v>
          </cell>
          <cell r="N5753">
            <v>0</v>
          </cell>
          <cell r="O5753">
            <v>0</v>
          </cell>
          <cell r="P5753">
            <v>0</v>
          </cell>
          <cell r="Q5753">
            <v>0</v>
          </cell>
        </row>
        <row r="5754">
          <cell r="C5754" t="str">
            <v>OBSERVACIONES INTERVENTORÍA</v>
          </cell>
          <cell r="D5754">
            <v>0</v>
          </cell>
          <cell r="E5754">
            <v>0</v>
          </cell>
          <cell r="F5754">
            <v>0</v>
          </cell>
          <cell r="G5754">
            <v>0</v>
          </cell>
          <cell r="H5754">
            <v>0</v>
          </cell>
          <cell r="I5754">
            <v>0</v>
          </cell>
          <cell r="J5754">
            <v>0</v>
          </cell>
          <cell r="K5754">
            <v>0</v>
          </cell>
          <cell r="L5754">
            <v>0</v>
          </cell>
          <cell r="M5754">
            <v>0</v>
          </cell>
          <cell r="N5754">
            <v>0</v>
          </cell>
          <cell r="O5754">
            <v>0</v>
          </cell>
          <cell r="P5754">
            <v>0</v>
          </cell>
          <cell r="Q5754">
            <v>0</v>
          </cell>
        </row>
        <row r="5755">
          <cell r="C5755">
            <v>0</v>
          </cell>
          <cell r="D5755">
            <v>0</v>
          </cell>
          <cell r="E5755">
            <v>0</v>
          </cell>
          <cell r="F5755">
            <v>0</v>
          </cell>
          <cell r="G5755">
            <v>0</v>
          </cell>
          <cell r="H5755">
            <v>0</v>
          </cell>
          <cell r="I5755">
            <v>0</v>
          </cell>
          <cell r="J5755">
            <v>0</v>
          </cell>
          <cell r="K5755">
            <v>0</v>
          </cell>
          <cell r="L5755">
            <v>0</v>
          </cell>
          <cell r="M5755">
            <v>0</v>
          </cell>
          <cell r="N5755">
            <v>0</v>
          </cell>
          <cell r="O5755">
            <v>0</v>
          </cell>
          <cell r="P5755">
            <v>0</v>
          </cell>
          <cell r="Q5755">
            <v>0</v>
          </cell>
        </row>
        <row r="5756">
          <cell r="C5756">
            <v>0</v>
          </cell>
          <cell r="D5756">
            <v>0</v>
          </cell>
          <cell r="E5756">
            <v>0</v>
          </cell>
          <cell r="F5756">
            <v>0</v>
          </cell>
          <cell r="G5756">
            <v>0</v>
          </cell>
          <cell r="H5756">
            <v>0</v>
          </cell>
          <cell r="I5756">
            <v>0</v>
          </cell>
          <cell r="J5756">
            <v>0</v>
          </cell>
          <cell r="K5756">
            <v>0</v>
          </cell>
          <cell r="L5756">
            <v>0</v>
          </cell>
          <cell r="M5756">
            <v>0</v>
          </cell>
          <cell r="N5756">
            <v>0</v>
          </cell>
          <cell r="O5756">
            <v>0</v>
          </cell>
          <cell r="P5756">
            <v>0</v>
          </cell>
          <cell r="Q5756">
            <v>0</v>
          </cell>
        </row>
        <row r="5757">
          <cell r="C5757">
            <v>0</v>
          </cell>
          <cell r="D5757">
            <v>0</v>
          </cell>
          <cell r="E5757">
            <v>0</v>
          </cell>
          <cell r="F5757">
            <v>0</v>
          </cell>
          <cell r="G5757">
            <v>0</v>
          </cell>
          <cell r="H5757">
            <v>0</v>
          </cell>
          <cell r="I5757">
            <v>0</v>
          </cell>
          <cell r="J5757">
            <v>0</v>
          </cell>
          <cell r="K5757">
            <v>0</v>
          </cell>
          <cell r="L5757">
            <v>0</v>
          </cell>
          <cell r="M5757">
            <v>0</v>
          </cell>
          <cell r="N5757">
            <v>0</v>
          </cell>
          <cell r="O5757">
            <v>0</v>
          </cell>
          <cell r="P5757">
            <v>0</v>
          </cell>
          <cell r="Q5757">
            <v>0</v>
          </cell>
        </row>
        <row r="5758">
          <cell r="C5758" t="str">
            <v>APROBACIÓN POR INTERVENTORÍA</v>
          </cell>
          <cell r="D5758">
            <v>0</v>
          </cell>
          <cell r="E5758">
            <v>0</v>
          </cell>
          <cell r="F5758">
            <v>0</v>
          </cell>
          <cell r="G5758">
            <v>0</v>
          </cell>
          <cell r="H5758">
            <v>0</v>
          </cell>
          <cell r="I5758">
            <v>0</v>
          </cell>
          <cell r="J5758">
            <v>0</v>
          </cell>
          <cell r="K5758">
            <v>0</v>
          </cell>
          <cell r="L5758">
            <v>0</v>
          </cell>
          <cell r="M5758">
            <v>0</v>
          </cell>
          <cell r="N5758">
            <v>0</v>
          </cell>
          <cell r="O5758">
            <v>0</v>
          </cell>
          <cell r="P5758">
            <v>0</v>
          </cell>
          <cell r="Q5758">
            <v>0</v>
          </cell>
        </row>
        <row r="5759">
          <cell r="C5759"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5759">
            <v>0</v>
          </cell>
          <cell r="E5759">
            <v>0</v>
          </cell>
          <cell r="F5759">
            <v>0</v>
          </cell>
          <cell r="G5759">
            <v>0</v>
          </cell>
          <cell r="H5759">
            <v>0</v>
          </cell>
          <cell r="I5759">
            <v>0</v>
          </cell>
          <cell r="J5759">
            <v>0</v>
          </cell>
          <cell r="K5759">
            <v>0</v>
          </cell>
          <cell r="L5759">
            <v>0</v>
          </cell>
          <cell r="M5759">
            <v>0</v>
          </cell>
          <cell r="N5759">
            <v>0</v>
          </cell>
          <cell r="O5759">
            <v>0</v>
          </cell>
          <cell r="P5759">
            <v>0</v>
          </cell>
          <cell r="Q5759">
            <v>0</v>
          </cell>
        </row>
        <row r="5760">
          <cell r="C5760">
            <v>0</v>
          </cell>
          <cell r="D5760">
            <v>0</v>
          </cell>
          <cell r="E5760">
            <v>0</v>
          </cell>
          <cell r="F5760">
            <v>0</v>
          </cell>
          <cell r="G5760">
            <v>0</v>
          </cell>
          <cell r="H5760">
            <v>0</v>
          </cell>
          <cell r="I5760">
            <v>0</v>
          </cell>
          <cell r="J5760">
            <v>0</v>
          </cell>
          <cell r="K5760">
            <v>0</v>
          </cell>
          <cell r="L5760">
            <v>0</v>
          </cell>
          <cell r="M5760">
            <v>0</v>
          </cell>
          <cell r="N5760">
            <v>0</v>
          </cell>
          <cell r="O5760">
            <v>0</v>
          </cell>
          <cell r="P5760">
            <v>0</v>
          </cell>
          <cell r="Q5760">
            <v>0</v>
          </cell>
        </row>
        <row r="5761">
          <cell r="C5761"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5761">
            <v>0</v>
          </cell>
          <cell r="E5761">
            <v>0</v>
          </cell>
          <cell r="F5761">
            <v>0</v>
          </cell>
          <cell r="G5761">
            <v>0</v>
          </cell>
          <cell r="H5761">
            <v>0</v>
          </cell>
          <cell r="I5761">
            <v>0</v>
          </cell>
          <cell r="J5761">
            <v>0</v>
          </cell>
          <cell r="K5761">
            <v>0</v>
          </cell>
          <cell r="L5761">
            <v>0</v>
          </cell>
          <cell r="M5761">
            <v>0</v>
          </cell>
          <cell r="N5761">
            <v>0</v>
          </cell>
          <cell r="O5761">
            <v>0</v>
          </cell>
          <cell r="P5761">
            <v>0</v>
          </cell>
          <cell r="Q5761">
            <v>0</v>
          </cell>
        </row>
        <row r="5762">
          <cell r="C5762">
            <v>0</v>
          </cell>
          <cell r="D5762">
            <v>0</v>
          </cell>
          <cell r="E5762">
            <v>0</v>
          </cell>
          <cell r="F5762">
            <v>0</v>
          </cell>
          <cell r="G5762">
            <v>0</v>
          </cell>
          <cell r="H5762">
            <v>0</v>
          </cell>
          <cell r="I5762">
            <v>0</v>
          </cell>
          <cell r="J5762">
            <v>0</v>
          </cell>
          <cell r="K5762">
            <v>0</v>
          </cell>
          <cell r="L5762">
            <v>0</v>
          </cell>
          <cell r="M5762">
            <v>0</v>
          </cell>
          <cell r="N5762">
            <v>0</v>
          </cell>
          <cell r="O5762">
            <v>0</v>
          </cell>
          <cell r="P5762">
            <v>0</v>
          </cell>
          <cell r="Q5762">
            <v>0</v>
          </cell>
        </row>
        <row r="5763">
          <cell r="C5763">
            <v>0</v>
          </cell>
          <cell r="D5763">
            <v>0</v>
          </cell>
          <cell r="E5763">
            <v>0</v>
          </cell>
          <cell r="F5763">
            <v>0</v>
          </cell>
          <cell r="G5763">
            <v>0</v>
          </cell>
          <cell r="H5763">
            <v>0</v>
          </cell>
          <cell r="I5763">
            <v>0</v>
          </cell>
          <cell r="J5763">
            <v>0</v>
          </cell>
          <cell r="K5763">
            <v>0</v>
          </cell>
          <cell r="L5763">
            <v>0</v>
          </cell>
          <cell r="M5763">
            <v>0</v>
          </cell>
          <cell r="N5763">
            <v>0</v>
          </cell>
          <cell r="O5763">
            <v>0</v>
          </cell>
          <cell r="P5763">
            <v>0</v>
          </cell>
          <cell r="Q5763">
            <v>0</v>
          </cell>
        </row>
        <row r="5764">
          <cell r="C5764">
            <v>0</v>
          </cell>
          <cell r="D5764">
            <v>0</v>
          </cell>
          <cell r="E5764">
            <v>0</v>
          </cell>
          <cell r="F5764">
            <v>0</v>
          </cell>
          <cell r="G5764">
            <v>0</v>
          </cell>
          <cell r="H5764" t="str">
            <v>Firma</v>
          </cell>
          <cell r="I5764">
            <v>0</v>
          </cell>
          <cell r="J5764">
            <v>0</v>
          </cell>
          <cell r="K5764">
            <v>0</v>
          </cell>
          <cell r="L5764">
            <v>0</v>
          </cell>
          <cell r="M5764">
            <v>0</v>
          </cell>
          <cell r="N5764">
            <v>0</v>
          </cell>
          <cell r="O5764">
            <v>0</v>
          </cell>
          <cell r="P5764">
            <v>0</v>
          </cell>
          <cell r="Q5764">
            <v>0</v>
          </cell>
        </row>
        <row r="5765">
          <cell r="C5765">
            <v>0</v>
          </cell>
          <cell r="D5765">
            <v>0</v>
          </cell>
          <cell r="E5765">
            <v>0</v>
          </cell>
          <cell r="F5765">
            <v>0</v>
          </cell>
          <cell r="G5765">
            <v>0</v>
          </cell>
          <cell r="H5765" t="str">
            <v>Nombre:</v>
          </cell>
          <cell r="I5765">
            <v>0</v>
          </cell>
          <cell r="J5765">
            <v>0</v>
          </cell>
          <cell r="K5765">
            <v>0</v>
          </cell>
          <cell r="L5765">
            <v>0</v>
          </cell>
          <cell r="M5765">
            <v>0</v>
          </cell>
          <cell r="N5765">
            <v>0</v>
          </cell>
          <cell r="O5765">
            <v>0</v>
          </cell>
          <cell r="P5765">
            <v>0</v>
          </cell>
          <cell r="Q5765">
            <v>0</v>
          </cell>
        </row>
        <row r="5766">
          <cell r="C5766">
            <v>0</v>
          </cell>
          <cell r="D5766">
            <v>0</v>
          </cell>
          <cell r="E5766">
            <v>0</v>
          </cell>
          <cell r="F5766">
            <v>0</v>
          </cell>
          <cell r="G5766">
            <v>0</v>
          </cell>
          <cell r="H5766" t="str">
            <v>Representante Legal del Interventor o su Apoderado</v>
          </cell>
          <cell r="I5766">
            <v>0</v>
          </cell>
          <cell r="J5766">
            <v>0</v>
          </cell>
          <cell r="K5766">
            <v>0</v>
          </cell>
          <cell r="L5766">
            <v>0</v>
          </cell>
          <cell r="M5766">
            <v>0</v>
          </cell>
          <cell r="N5766">
            <v>0</v>
          </cell>
          <cell r="O5766">
            <v>0</v>
          </cell>
          <cell r="P5766">
            <v>0</v>
          </cell>
          <cell r="Q5766">
            <v>0</v>
          </cell>
        </row>
        <row r="5767">
          <cell r="C5767">
            <v>0</v>
          </cell>
          <cell r="D5767">
            <v>0</v>
          </cell>
          <cell r="E5767">
            <v>0</v>
          </cell>
          <cell r="F5767">
            <v>0</v>
          </cell>
          <cell r="G5767">
            <v>0</v>
          </cell>
          <cell r="H5767" t="str">
            <v>Matricula No. :</v>
          </cell>
          <cell r="I5767">
            <v>0</v>
          </cell>
          <cell r="J5767">
            <v>0</v>
          </cell>
          <cell r="K5767">
            <v>0</v>
          </cell>
          <cell r="L5767">
            <v>0</v>
          </cell>
          <cell r="M5767">
            <v>0</v>
          </cell>
          <cell r="N5767">
            <v>0</v>
          </cell>
          <cell r="O5767">
            <v>0</v>
          </cell>
          <cell r="P5767">
            <v>0</v>
          </cell>
          <cell r="Q5767">
            <v>0</v>
          </cell>
        </row>
        <row r="5768">
          <cell r="C5768">
            <v>0</v>
          </cell>
          <cell r="D5768">
            <v>0</v>
          </cell>
          <cell r="E5768">
            <v>0</v>
          </cell>
          <cell r="F5768">
            <v>0</v>
          </cell>
          <cell r="G5768">
            <v>0</v>
          </cell>
          <cell r="H5768">
            <v>0</v>
          </cell>
          <cell r="I5768">
            <v>0</v>
          </cell>
          <cell r="J5768">
            <v>0</v>
          </cell>
          <cell r="K5768">
            <v>0</v>
          </cell>
          <cell r="L5768">
            <v>0</v>
          </cell>
          <cell r="M5768">
            <v>0</v>
          </cell>
          <cell r="N5768">
            <v>0</v>
          </cell>
          <cell r="O5768">
            <v>0</v>
          </cell>
          <cell r="P5768">
            <v>0</v>
          </cell>
          <cell r="Q5768">
            <v>0</v>
          </cell>
        </row>
        <row r="5769">
          <cell r="C5769">
            <v>0</v>
          </cell>
          <cell r="D5769">
            <v>0</v>
          </cell>
          <cell r="E5769">
            <v>0</v>
          </cell>
          <cell r="F5769">
            <v>0</v>
          </cell>
          <cell r="G5769">
            <v>0</v>
          </cell>
          <cell r="H5769">
            <v>0</v>
          </cell>
          <cell r="I5769">
            <v>0</v>
          </cell>
          <cell r="J5769">
            <v>0</v>
          </cell>
          <cell r="K5769">
            <v>0</v>
          </cell>
          <cell r="L5769">
            <v>0</v>
          </cell>
          <cell r="M5769">
            <v>0</v>
          </cell>
          <cell r="N5769">
            <v>0</v>
          </cell>
          <cell r="O5769">
            <v>0</v>
          </cell>
          <cell r="P5769">
            <v>0</v>
          </cell>
          <cell r="Q5769">
            <v>0</v>
          </cell>
        </row>
        <row r="5771">
          <cell r="C5771">
            <v>0</v>
          </cell>
          <cell r="D5771">
            <v>0</v>
          </cell>
          <cell r="E5771">
            <v>0</v>
          </cell>
          <cell r="F5771">
            <v>0</v>
          </cell>
          <cell r="G5771">
            <v>0</v>
          </cell>
          <cell r="H5771">
            <v>0</v>
          </cell>
          <cell r="I5771">
            <v>0</v>
          </cell>
          <cell r="J5771">
            <v>0</v>
          </cell>
          <cell r="K5771">
            <v>0</v>
          </cell>
          <cell r="L5771">
            <v>0</v>
          </cell>
          <cell r="M5771">
            <v>0</v>
          </cell>
          <cell r="N5771">
            <v>0</v>
          </cell>
          <cell r="O5771">
            <v>0</v>
          </cell>
          <cell r="P5771">
            <v>0</v>
          </cell>
          <cell r="Q5771">
            <v>0</v>
          </cell>
        </row>
        <row r="5772">
          <cell r="C5772" t="str">
            <v>Formulario 1 - Propuesta económica  - Documento tipo de selección abreviada de menor cuantía - versión 2</v>
          </cell>
          <cell r="D5772">
            <v>0</v>
          </cell>
          <cell r="E5772">
            <v>0</v>
          </cell>
          <cell r="F5772">
            <v>0</v>
          </cell>
          <cell r="G5772">
            <v>0</v>
          </cell>
          <cell r="H5772">
            <v>0</v>
          </cell>
          <cell r="I5772">
            <v>0</v>
          </cell>
          <cell r="J5772">
            <v>0</v>
          </cell>
          <cell r="K5772">
            <v>0</v>
          </cell>
          <cell r="L5772">
            <v>0</v>
          </cell>
          <cell r="M5772">
            <v>0</v>
          </cell>
          <cell r="N5772">
            <v>0</v>
          </cell>
          <cell r="O5772">
            <v>0</v>
          </cell>
          <cell r="P5772">
            <v>0</v>
          </cell>
          <cell r="Q5772">
            <v>0</v>
          </cell>
        </row>
        <row r="5773">
          <cell r="C5773" t="str">
            <v>Código</v>
          </cell>
          <cell r="D5773" t="str">
            <v>CCE-EICP-FM-25</v>
          </cell>
          <cell r="E5773" t="str">
            <v>Versión</v>
          </cell>
          <cell r="F5773">
            <v>2</v>
          </cell>
          <cell r="G5773">
            <v>0</v>
          </cell>
          <cell r="H5773">
            <v>0</v>
          </cell>
          <cell r="I5773">
            <v>0</v>
          </cell>
          <cell r="J5773">
            <v>0</v>
          </cell>
          <cell r="K5773">
            <v>0</v>
          </cell>
          <cell r="L5773">
            <v>0</v>
          </cell>
          <cell r="M5773">
            <v>0</v>
          </cell>
          <cell r="N5773">
            <v>0</v>
          </cell>
          <cell r="O5773">
            <v>0</v>
          </cell>
          <cell r="P5773">
            <v>0</v>
          </cell>
          <cell r="Q5773">
            <v>0</v>
          </cell>
        </row>
        <row r="5774">
          <cell r="C5774">
            <v>0</v>
          </cell>
          <cell r="D5774">
            <v>0</v>
          </cell>
          <cell r="E5774">
            <v>0</v>
          </cell>
          <cell r="F5774">
            <v>0</v>
          </cell>
          <cell r="G5774">
            <v>0</v>
          </cell>
          <cell r="H5774">
            <v>0</v>
          </cell>
          <cell r="I5774">
            <v>0</v>
          </cell>
          <cell r="J5774">
            <v>0</v>
          </cell>
          <cell r="K5774">
            <v>0</v>
          </cell>
          <cell r="L5774">
            <v>0</v>
          </cell>
          <cell r="M5774">
            <v>0</v>
          </cell>
          <cell r="N5774">
            <v>0</v>
          </cell>
          <cell r="O5774">
            <v>0</v>
          </cell>
          <cell r="P5774">
            <v>0</v>
          </cell>
          <cell r="Q5774">
            <v>0</v>
          </cell>
        </row>
        <row r="5775">
          <cell r="C5775" t="str">
            <v>[La entidad podrá utilizar este formato para la presentación de los análisis de precios unitarios el contratista en la oportunidad prevista en el numeral 8.1. del Documento Base]</v>
          </cell>
          <cell r="D5775">
            <v>0</v>
          </cell>
          <cell r="E5775">
            <v>0</v>
          </cell>
          <cell r="F5775">
            <v>0</v>
          </cell>
          <cell r="G5775">
            <v>0</v>
          </cell>
          <cell r="H5775">
            <v>0</v>
          </cell>
          <cell r="I5775">
            <v>0</v>
          </cell>
          <cell r="J5775">
            <v>0</v>
          </cell>
          <cell r="K5775">
            <v>0</v>
          </cell>
          <cell r="L5775">
            <v>0</v>
          </cell>
          <cell r="M5775">
            <v>0</v>
          </cell>
          <cell r="N5775">
            <v>0</v>
          </cell>
          <cell r="O5775">
            <v>0</v>
          </cell>
          <cell r="P5775">
            <v>0</v>
          </cell>
          <cell r="Q5775">
            <v>0</v>
          </cell>
        </row>
        <row r="5776">
          <cell r="C5776">
            <v>0</v>
          </cell>
          <cell r="D5776">
            <v>0</v>
          </cell>
          <cell r="E5776">
            <v>0</v>
          </cell>
          <cell r="F5776">
            <v>0</v>
          </cell>
          <cell r="G5776">
            <v>0</v>
          </cell>
          <cell r="H5776">
            <v>0</v>
          </cell>
          <cell r="I5776">
            <v>0</v>
          </cell>
          <cell r="J5776">
            <v>0</v>
          </cell>
          <cell r="K5776">
            <v>0</v>
          </cell>
          <cell r="L5776">
            <v>0</v>
          </cell>
          <cell r="M5776">
            <v>0</v>
          </cell>
          <cell r="N5776">
            <v>0</v>
          </cell>
          <cell r="O5776">
            <v>0</v>
          </cell>
          <cell r="P5776">
            <v>0</v>
          </cell>
          <cell r="Q5776">
            <v>0</v>
          </cell>
        </row>
        <row r="5777">
          <cell r="C5777">
            <v>0</v>
          </cell>
          <cell r="D5777">
            <v>0</v>
          </cell>
          <cell r="E5777">
            <v>0</v>
          </cell>
          <cell r="F5777">
            <v>0</v>
          </cell>
          <cell r="G5777">
            <v>0</v>
          </cell>
          <cell r="H5777">
            <v>0</v>
          </cell>
          <cell r="I5777">
            <v>0</v>
          </cell>
          <cell r="J5777">
            <v>0</v>
          </cell>
          <cell r="K5777">
            <v>0</v>
          </cell>
          <cell r="L5777">
            <v>0</v>
          </cell>
          <cell r="M5777">
            <v>0</v>
          </cell>
          <cell r="N5777">
            <v>0</v>
          </cell>
          <cell r="O5777">
            <v>0</v>
          </cell>
          <cell r="P5777">
            <v>0</v>
          </cell>
          <cell r="Q5777">
            <v>0</v>
          </cell>
        </row>
        <row r="5778">
          <cell r="C5778">
            <v>0</v>
          </cell>
          <cell r="D5778" t="str">
            <v>MUNICIPIO DE CONCORDIA, ANTIOQUIA</v>
          </cell>
          <cell r="E5778">
            <v>0</v>
          </cell>
          <cell r="F5778">
            <v>0</v>
          </cell>
          <cell r="G5778">
            <v>0</v>
          </cell>
          <cell r="H5778">
            <v>0</v>
          </cell>
          <cell r="I5778">
            <v>0</v>
          </cell>
          <cell r="J5778">
            <v>0</v>
          </cell>
          <cell r="K5778">
            <v>0</v>
          </cell>
          <cell r="L5778">
            <v>0</v>
          </cell>
          <cell r="M5778">
            <v>0</v>
          </cell>
          <cell r="N5778">
            <v>0</v>
          </cell>
          <cell r="O5778">
            <v>0</v>
          </cell>
          <cell r="P5778">
            <v>0</v>
          </cell>
          <cell r="Q5778">
            <v>0</v>
          </cell>
        </row>
        <row r="5779">
          <cell r="C5779">
            <v>0</v>
          </cell>
          <cell r="D5779">
            <v>0</v>
          </cell>
          <cell r="E5779">
            <v>0</v>
          </cell>
          <cell r="F5779">
            <v>0</v>
          </cell>
          <cell r="G5779">
            <v>0</v>
          </cell>
          <cell r="H5779">
            <v>0</v>
          </cell>
          <cell r="I5779">
            <v>0</v>
          </cell>
          <cell r="J5779">
            <v>0</v>
          </cell>
          <cell r="K5779">
            <v>0</v>
          </cell>
          <cell r="L5779" t="str">
            <v>VERSIÓN</v>
          </cell>
          <cell r="M5779">
            <v>0</v>
          </cell>
          <cell r="N5779">
            <v>0</v>
          </cell>
          <cell r="O5779">
            <v>0</v>
          </cell>
          <cell r="P5779">
            <v>0</v>
          </cell>
          <cell r="Q5779">
            <v>0</v>
          </cell>
        </row>
        <row r="5780">
          <cell r="C5780">
            <v>0</v>
          </cell>
          <cell r="D5780" t="str">
            <v xml:space="preserve">[NÚMERO DEL PROCESO] </v>
          </cell>
          <cell r="E5780">
            <v>0</v>
          </cell>
          <cell r="F5780">
            <v>0</v>
          </cell>
          <cell r="G5780">
            <v>0</v>
          </cell>
          <cell r="H5780">
            <v>0</v>
          </cell>
          <cell r="I5780">
            <v>0</v>
          </cell>
          <cell r="J5780">
            <v>0</v>
          </cell>
          <cell r="K5780">
            <v>0</v>
          </cell>
          <cell r="L5780">
            <v>0</v>
          </cell>
          <cell r="M5780">
            <v>0</v>
          </cell>
          <cell r="N5780">
            <v>0</v>
          </cell>
          <cell r="O5780">
            <v>0</v>
          </cell>
          <cell r="P5780">
            <v>0</v>
          </cell>
          <cell r="Q5780">
            <v>0</v>
          </cell>
        </row>
        <row r="5781">
          <cell r="C5781">
            <v>0</v>
          </cell>
          <cell r="D5781">
            <v>0</v>
          </cell>
          <cell r="E5781">
            <v>0</v>
          </cell>
          <cell r="F5781">
            <v>0</v>
          </cell>
          <cell r="G5781">
            <v>0</v>
          </cell>
          <cell r="H5781">
            <v>0</v>
          </cell>
          <cell r="I5781">
            <v>0</v>
          </cell>
          <cell r="J5781">
            <v>0</v>
          </cell>
          <cell r="K5781">
            <v>0</v>
          </cell>
          <cell r="L5781" t="str">
            <v>PÁGINA</v>
          </cell>
          <cell r="M5781">
            <v>1</v>
          </cell>
          <cell r="N5781" t="str">
            <v>DE</v>
          </cell>
          <cell r="O5781">
            <v>1</v>
          </cell>
          <cell r="P5781">
            <v>0</v>
          </cell>
          <cell r="Q5781">
            <v>0</v>
          </cell>
        </row>
        <row r="5782">
          <cell r="C5782">
            <v>0</v>
          </cell>
          <cell r="D5782" t="str">
            <v xml:space="preserve">ANALISIS DE PRECIOS UNITARIOS </v>
          </cell>
          <cell r="E5782">
            <v>0</v>
          </cell>
          <cell r="F5782">
            <v>0</v>
          </cell>
          <cell r="G5782">
            <v>0</v>
          </cell>
          <cell r="H5782">
            <v>0</v>
          </cell>
          <cell r="I5782">
            <v>0</v>
          </cell>
          <cell r="J5782">
            <v>0</v>
          </cell>
          <cell r="K5782">
            <v>0</v>
          </cell>
          <cell r="L5782">
            <v>0</v>
          </cell>
          <cell r="M5782">
            <v>0</v>
          </cell>
          <cell r="N5782">
            <v>0</v>
          </cell>
          <cell r="O5782">
            <v>0</v>
          </cell>
          <cell r="P5782">
            <v>0</v>
          </cell>
          <cell r="Q5782">
            <v>0</v>
          </cell>
        </row>
        <row r="5783">
          <cell r="C5783">
            <v>0</v>
          </cell>
          <cell r="D5783">
            <v>0</v>
          </cell>
          <cell r="E5783">
            <v>0</v>
          </cell>
          <cell r="F5783">
            <v>0</v>
          </cell>
          <cell r="G5783">
            <v>0</v>
          </cell>
          <cell r="H5783">
            <v>0</v>
          </cell>
          <cell r="I5783">
            <v>0</v>
          </cell>
          <cell r="J5783">
            <v>0</v>
          </cell>
          <cell r="K5783">
            <v>0</v>
          </cell>
          <cell r="L5783">
            <v>0</v>
          </cell>
          <cell r="M5783">
            <v>0</v>
          </cell>
          <cell r="N5783">
            <v>0</v>
          </cell>
          <cell r="O5783">
            <v>0</v>
          </cell>
          <cell r="P5783">
            <v>0</v>
          </cell>
          <cell r="Q5783">
            <v>0</v>
          </cell>
        </row>
        <row r="5784">
          <cell r="C5784">
            <v>0</v>
          </cell>
          <cell r="D5784">
            <v>0</v>
          </cell>
          <cell r="E5784">
            <v>0</v>
          </cell>
          <cell r="F5784">
            <v>0</v>
          </cell>
          <cell r="G5784">
            <v>0</v>
          </cell>
          <cell r="H5784">
            <v>0</v>
          </cell>
          <cell r="I5784">
            <v>0</v>
          </cell>
          <cell r="J5784">
            <v>0</v>
          </cell>
          <cell r="K5784">
            <v>0</v>
          </cell>
          <cell r="L5784" t="str">
            <v>FECHA</v>
          </cell>
          <cell r="M5784" t="str">
            <v>DD</v>
          </cell>
          <cell r="N5784" t="str">
            <v>MM</v>
          </cell>
          <cell r="O5784" t="str">
            <v>AA</v>
          </cell>
          <cell r="P5784">
            <v>0</v>
          </cell>
          <cell r="Q5784">
            <v>0</v>
          </cell>
        </row>
        <row r="5785">
          <cell r="C5785">
            <v>0</v>
          </cell>
          <cell r="D5785">
            <v>0</v>
          </cell>
          <cell r="E5785">
            <v>0</v>
          </cell>
          <cell r="F5785">
            <v>0</v>
          </cell>
          <cell r="G5785">
            <v>0</v>
          </cell>
          <cell r="H5785">
            <v>0</v>
          </cell>
          <cell r="I5785">
            <v>0</v>
          </cell>
          <cell r="J5785">
            <v>0</v>
          </cell>
          <cell r="K5785">
            <v>0</v>
          </cell>
          <cell r="L5785">
            <v>0</v>
          </cell>
          <cell r="M5785">
            <v>8</v>
          </cell>
          <cell r="N5785">
            <v>5</v>
          </cell>
          <cell r="O5785">
            <v>2023</v>
          </cell>
          <cell r="P5785">
            <v>0</v>
          </cell>
          <cell r="Q5785">
            <v>0</v>
          </cell>
        </row>
        <row r="5786">
          <cell r="C5786" t="str">
            <v>ITEMS DE LA PROPUESTA ECONÓMICA</v>
          </cell>
          <cell r="D5786">
            <v>0</v>
          </cell>
          <cell r="E5786">
            <v>0</v>
          </cell>
          <cell r="F5786">
            <v>0</v>
          </cell>
          <cell r="G5786">
            <v>0</v>
          </cell>
          <cell r="H5786">
            <v>0</v>
          </cell>
          <cell r="I5786" t="str">
            <v>ITEMS NO PREVISTOS</v>
          </cell>
          <cell r="J5786">
            <v>0</v>
          </cell>
          <cell r="K5786">
            <v>0</v>
          </cell>
          <cell r="L5786">
            <v>0</v>
          </cell>
          <cell r="M5786">
            <v>0</v>
          </cell>
          <cell r="N5786">
            <v>0</v>
          </cell>
          <cell r="O5786">
            <v>0</v>
          </cell>
          <cell r="P5786">
            <v>0</v>
          </cell>
          <cell r="Q5786">
            <v>0</v>
          </cell>
        </row>
        <row r="5787">
          <cell r="C5787">
            <v>0</v>
          </cell>
          <cell r="D5787">
            <v>0</v>
          </cell>
          <cell r="E5787">
            <v>0</v>
          </cell>
          <cell r="F5787">
            <v>0</v>
          </cell>
          <cell r="G5787">
            <v>0</v>
          </cell>
          <cell r="H5787">
            <v>0</v>
          </cell>
          <cell r="I5787">
            <v>0</v>
          </cell>
          <cell r="J5787">
            <v>0</v>
          </cell>
          <cell r="K5787">
            <v>0</v>
          </cell>
          <cell r="L5787">
            <v>0</v>
          </cell>
          <cell r="M5787">
            <v>0</v>
          </cell>
          <cell r="N5787">
            <v>0</v>
          </cell>
          <cell r="O5787">
            <v>0</v>
          </cell>
          <cell r="P5787">
            <v>0</v>
          </cell>
          <cell r="Q5787">
            <v>0</v>
          </cell>
        </row>
        <row r="5788">
          <cell r="C5788">
            <v>0</v>
          </cell>
          <cell r="D5788">
            <v>0</v>
          </cell>
          <cell r="E5788">
            <v>0</v>
          </cell>
          <cell r="F5788">
            <v>0</v>
          </cell>
          <cell r="G5788">
            <v>0</v>
          </cell>
          <cell r="H5788">
            <v>0</v>
          </cell>
          <cell r="I5788">
            <v>0</v>
          </cell>
          <cell r="J5788">
            <v>0</v>
          </cell>
          <cell r="K5788">
            <v>0</v>
          </cell>
          <cell r="L5788">
            <v>0</v>
          </cell>
          <cell r="M5788">
            <v>0</v>
          </cell>
          <cell r="N5788">
            <v>0</v>
          </cell>
          <cell r="O5788">
            <v>0</v>
          </cell>
          <cell r="P5788">
            <v>0</v>
          </cell>
          <cell r="Q5788">
            <v>0</v>
          </cell>
        </row>
        <row r="5789">
          <cell r="C5789">
            <v>0</v>
          </cell>
          <cell r="D5789">
            <v>0</v>
          </cell>
          <cell r="E5789">
            <v>0</v>
          </cell>
          <cell r="F5789">
            <v>0</v>
          </cell>
          <cell r="G5789">
            <v>0</v>
          </cell>
          <cell r="H5789">
            <v>0</v>
          </cell>
          <cell r="I5789">
            <v>0</v>
          </cell>
          <cell r="J5789">
            <v>0</v>
          </cell>
          <cell r="K5789">
            <v>0</v>
          </cell>
          <cell r="L5789">
            <v>0</v>
          </cell>
          <cell r="M5789">
            <v>0</v>
          </cell>
          <cell r="N5789">
            <v>0</v>
          </cell>
          <cell r="O5789">
            <v>0</v>
          </cell>
          <cell r="P5789">
            <v>0</v>
          </cell>
          <cell r="Q5789">
            <v>0</v>
          </cell>
        </row>
        <row r="5790">
          <cell r="C5790" t="str">
            <v>DATOS ESPECÍFICOS</v>
          </cell>
          <cell r="D5790">
            <v>0</v>
          </cell>
          <cell r="E5790">
            <v>0</v>
          </cell>
          <cell r="F5790">
            <v>0</v>
          </cell>
          <cell r="G5790">
            <v>0</v>
          </cell>
          <cell r="H5790">
            <v>0</v>
          </cell>
          <cell r="I5790">
            <v>0</v>
          </cell>
          <cell r="J5790">
            <v>0</v>
          </cell>
          <cell r="K5790">
            <v>0</v>
          </cell>
          <cell r="L5790">
            <v>0</v>
          </cell>
          <cell r="M5790">
            <v>0</v>
          </cell>
          <cell r="N5790">
            <v>0</v>
          </cell>
          <cell r="O5790">
            <v>0</v>
          </cell>
          <cell r="P5790">
            <v>0</v>
          </cell>
          <cell r="Q5790">
            <v>0</v>
          </cell>
        </row>
        <row r="5791">
          <cell r="C5791">
            <v>0</v>
          </cell>
          <cell r="D5791">
            <v>0</v>
          </cell>
          <cell r="E5791">
            <v>0</v>
          </cell>
          <cell r="F5791">
            <v>0</v>
          </cell>
          <cell r="G5791">
            <v>0</v>
          </cell>
          <cell r="H5791">
            <v>0</v>
          </cell>
          <cell r="I5791">
            <v>0</v>
          </cell>
          <cell r="J5791">
            <v>0</v>
          </cell>
          <cell r="K5791">
            <v>0</v>
          </cell>
          <cell r="L5791">
            <v>0</v>
          </cell>
          <cell r="M5791">
            <v>0</v>
          </cell>
          <cell r="N5791">
            <v>0</v>
          </cell>
          <cell r="O5791">
            <v>0</v>
          </cell>
          <cell r="P5791">
            <v>0</v>
          </cell>
          <cell r="Q5791">
            <v>0</v>
          </cell>
        </row>
        <row r="5792">
          <cell r="C5792" t="str">
            <v>ITEM</v>
          </cell>
          <cell r="D5792" t="str">
            <v>DESCRIPCIÓN</v>
          </cell>
          <cell r="E5792">
            <v>0</v>
          </cell>
          <cell r="F5792">
            <v>0</v>
          </cell>
          <cell r="G5792">
            <v>0</v>
          </cell>
          <cell r="H5792">
            <v>0</v>
          </cell>
          <cell r="I5792">
            <v>0</v>
          </cell>
          <cell r="J5792">
            <v>0</v>
          </cell>
          <cell r="K5792">
            <v>0</v>
          </cell>
          <cell r="L5792">
            <v>0</v>
          </cell>
          <cell r="M5792" t="str">
            <v>UNIDAD</v>
          </cell>
          <cell r="N5792">
            <v>0</v>
          </cell>
          <cell r="O5792" t="str">
            <v>CANTIDAD</v>
          </cell>
          <cell r="P5792">
            <v>0</v>
          </cell>
          <cell r="Q5792">
            <v>0</v>
          </cell>
        </row>
        <row r="5793">
          <cell r="C5793" t="str">
            <v>5.14.6</v>
          </cell>
          <cell r="D5793" t="str">
            <v xml:space="preserve">S.T.I de Breaker Monopolar enchufable de 20 o 30 Amp. </v>
          </cell>
          <cell r="E5793">
            <v>0</v>
          </cell>
          <cell r="F5793">
            <v>0</v>
          </cell>
          <cell r="G5793">
            <v>0</v>
          </cell>
          <cell r="H5793">
            <v>0</v>
          </cell>
          <cell r="I5793">
            <v>0</v>
          </cell>
          <cell r="J5793">
            <v>0</v>
          </cell>
          <cell r="K5793">
            <v>0</v>
          </cell>
          <cell r="L5793">
            <v>0</v>
          </cell>
          <cell r="M5793" t="str">
            <v>u</v>
          </cell>
          <cell r="N5793">
            <v>0</v>
          </cell>
          <cell r="O5793">
            <v>4</v>
          </cell>
          <cell r="P5793">
            <v>0</v>
          </cell>
          <cell r="Q5793">
            <v>0</v>
          </cell>
          <cell r="R5793">
            <v>54111</v>
          </cell>
          <cell r="S5793">
            <v>69766</v>
          </cell>
          <cell r="T5793">
            <v>3.6700000000000003E-2</v>
          </cell>
          <cell r="U5793">
            <v>0.22839999999999999</v>
          </cell>
          <cell r="V5793">
            <v>0</v>
          </cell>
          <cell r="W5793">
            <v>0.73480000000000001</v>
          </cell>
        </row>
        <row r="5794">
          <cell r="C5794" t="str">
            <v>I. EQUIPO</v>
          </cell>
          <cell r="D5794">
            <v>0</v>
          </cell>
          <cell r="E5794">
            <v>0</v>
          </cell>
          <cell r="F5794">
            <v>0</v>
          </cell>
          <cell r="G5794">
            <v>0</v>
          </cell>
          <cell r="H5794">
            <v>0</v>
          </cell>
          <cell r="I5794">
            <v>0</v>
          </cell>
          <cell r="J5794">
            <v>0</v>
          </cell>
          <cell r="K5794">
            <v>0</v>
          </cell>
          <cell r="L5794">
            <v>0</v>
          </cell>
          <cell r="M5794">
            <v>0</v>
          </cell>
          <cell r="N5794">
            <v>0</v>
          </cell>
          <cell r="O5794">
            <v>0</v>
          </cell>
          <cell r="P5794">
            <v>0</v>
          </cell>
          <cell r="Q5794">
            <v>0</v>
          </cell>
        </row>
        <row r="5795">
          <cell r="C5795">
            <v>0</v>
          </cell>
          <cell r="D5795">
            <v>0</v>
          </cell>
          <cell r="E5795">
            <v>0</v>
          </cell>
          <cell r="F5795">
            <v>0</v>
          </cell>
          <cell r="G5795">
            <v>0</v>
          </cell>
          <cell r="H5795">
            <v>0</v>
          </cell>
          <cell r="I5795">
            <v>0</v>
          </cell>
          <cell r="J5795">
            <v>0</v>
          </cell>
          <cell r="K5795">
            <v>0</v>
          </cell>
          <cell r="L5795">
            <v>0</v>
          </cell>
          <cell r="M5795">
            <v>0</v>
          </cell>
          <cell r="N5795">
            <v>0</v>
          </cell>
          <cell r="O5795">
            <v>0</v>
          </cell>
          <cell r="P5795">
            <v>0</v>
          </cell>
          <cell r="Q5795">
            <v>0</v>
          </cell>
        </row>
        <row r="5796">
          <cell r="C5796" t="str">
            <v>DESCRIPCIÓN</v>
          </cell>
          <cell r="D5796">
            <v>0</v>
          </cell>
          <cell r="E5796">
            <v>0</v>
          </cell>
          <cell r="F5796">
            <v>0</v>
          </cell>
          <cell r="G5796">
            <v>0</v>
          </cell>
          <cell r="H5796" t="str">
            <v>MARCA</v>
          </cell>
          <cell r="I5796">
            <v>0</v>
          </cell>
          <cell r="J5796" t="str">
            <v>TIPO</v>
          </cell>
          <cell r="K5796">
            <v>0</v>
          </cell>
          <cell r="L5796" t="str">
            <v>TARIFA/HORA</v>
          </cell>
          <cell r="M5796" t="str">
            <v>RENDIMIENTO</v>
          </cell>
          <cell r="N5796">
            <v>0</v>
          </cell>
          <cell r="O5796" t="str">
            <v>Vr. UNITARIO</v>
          </cell>
          <cell r="P5796">
            <v>0</v>
          </cell>
          <cell r="Q5796">
            <v>0</v>
          </cell>
        </row>
        <row r="5797">
          <cell r="C5797">
            <v>0</v>
          </cell>
          <cell r="D5797">
            <v>0</v>
          </cell>
          <cell r="E5797">
            <v>0</v>
          </cell>
          <cell r="F5797">
            <v>0</v>
          </cell>
          <cell r="G5797">
            <v>0</v>
          </cell>
          <cell r="H5797">
            <v>0</v>
          </cell>
          <cell r="I5797">
            <v>0</v>
          </cell>
          <cell r="J5797" t="str">
            <v/>
          </cell>
          <cell r="K5797">
            <v>0</v>
          </cell>
          <cell r="L5797" t="str">
            <v/>
          </cell>
          <cell r="M5797">
            <v>4</v>
          </cell>
          <cell r="N5797">
            <v>0</v>
          </cell>
          <cell r="O5797">
            <v>0</v>
          </cell>
          <cell r="P5797">
            <v>0</v>
          </cell>
          <cell r="Q5797">
            <v>0</v>
          </cell>
          <cell r="R5797">
            <v>1</v>
          </cell>
          <cell r="T5797">
            <v>0</v>
          </cell>
        </row>
        <row r="5798">
          <cell r="C5798">
            <v>0</v>
          </cell>
          <cell r="D5798">
            <v>0</v>
          </cell>
          <cell r="E5798">
            <v>0</v>
          </cell>
          <cell r="F5798">
            <v>0</v>
          </cell>
          <cell r="G5798">
            <v>0</v>
          </cell>
          <cell r="H5798">
            <v>0</v>
          </cell>
          <cell r="I5798">
            <v>0</v>
          </cell>
          <cell r="J5798" t="str">
            <v/>
          </cell>
          <cell r="K5798">
            <v>0</v>
          </cell>
          <cell r="L5798" t="str">
            <v/>
          </cell>
          <cell r="M5798">
            <v>4</v>
          </cell>
          <cell r="N5798">
            <v>0</v>
          </cell>
          <cell r="O5798">
            <v>0</v>
          </cell>
          <cell r="P5798">
            <v>0</v>
          </cell>
          <cell r="Q5798">
            <v>0</v>
          </cell>
          <cell r="R5798">
            <v>1</v>
          </cell>
          <cell r="T5798">
            <v>0</v>
          </cell>
        </row>
        <row r="5799">
          <cell r="C5799">
            <v>0</v>
          </cell>
          <cell r="D5799">
            <v>0</v>
          </cell>
          <cell r="E5799">
            <v>0</v>
          </cell>
          <cell r="F5799">
            <v>0</v>
          </cell>
          <cell r="G5799">
            <v>0</v>
          </cell>
          <cell r="H5799">
            <v>0</v>
          </cell>
          <cell r="I5799">
            <v>0</v>
          </cell>
          <cell r="J5799" t="str">
            <v/>
          </cell>
          <cell r="K5799">
            <v>0</v>
          </cell>
          <cell r="L5799" t="str">
            <v/>
          </cell>
          <cell r="M5799">
            <v>0</v>
          </cell>
          <cell r="N5799">
            <v>0</v>
          </cell>
          <cell r="O5799">
            <v>0</v>
          </cell>
          <cell r="P5799">
            <v>0</v>
          </cell>
          <cell r="Q5799">
            <v>0</v>
          </cell>
          <cell r="R5799">
            <v>0</v>
          </cell>
          <cell r="T5799">
            <v>0</v>
          </cell>
        </row>
        <row r="5800">
          <cell r="C5800" t="str">
            <v>Herramienta Menor (Como % de Mano de Obra)</v>
          </cell>
          <cell r="D5800">
            <v>0</v>
          </cell>
          <cell r="E5800">
            <v>0</v>
          </cell>
          <cell r="F5800">
            <v>0</v>
          </cell>
          <cell r="G5800">
            <v>0</v>
          </cell>
          <cell r="H5800">
            <v>0</v>
          </cell>
          <cell r="I5800">
            <v>0</v>
          </cell>
          <cell r="J5800" t="str">
            <v>Dia</v>
          </cell>
          <cell r="K5800">
            <v>0</v>
          </cell>
          <cell r="L5800">
            <v>39763</v>
          </cell>
          <cell r="M5800">
            <v>0.05</v>
          </cell>
          <cell r="N5800">
            <v>0</v>
          </cell>
          <cell r="O5800">
            <v>1988</v>
          </cell>
          <cell r="P5800">
            <v>0</v>
          </cell>
          <cell r="Q5800">
            <v>0</v>
          </cell>
          <cell r="R5800">
            <v>7952</v>
          </cell>
          <cell r="T5800" t="str">
            <v>Herramienta Menor (Como % de Mano de Obra)</v>
          </cell>
        </row>
        <row r="5801">
          <cell r="C5801">
            <v>0</v>
          </cell>
          <cell r="D5801">
            <v>0</v>
          </cell>
          <cell r="E5801">
            <v>0</v>
          </cell>
          <cell r="F5801">
            <v>0</v>
          </cell>
          <cell r="G5801">
            <v>0</v>
          </cell>
          <cell r="H5801">
            <v>0</v>
          </cell>
          <cell r="I5801">
            <v>0</v>
          </cell>
          <cell r="J5801">
            <v>0</v>
          </cell>
          <cell r="K5801">
            <v>0</v>
          </cell>
          <cell r="L5801">
            <v>3.6700000000000003E-2</v>
          </cell>
          <cell r="M5801" t="str">
            <v>SUBTOTAL $</v>
          </cell>
          <cell r="N5801">
            <v>0</v>
          </cell>
          <cell r="O5801">
            <v>1988</v>
          </cell>
          <cell r="P5801">
            <v>0</v>
          </cell>
          <cell r="Q5801">
            <v>0</v>
          </cell>
          <cell r="T5801">
            <v>0</v>
          </cell>
        </row>
        <row r="5802">
          <cell r="C5802" t="str">
            <v>II. MATERIALES</v>
          </cell>
          <cell r="D5802">
            <v>0</v>
          </cell>
          <cell r="E5802">
            <v>0</v>
          </cell>
          <cell r="F5802">
            <v>0</v>
          </cell>
          <cell r="G5802">
            <v>0</v>
          </cell>
          <cell r="H5802">
            <v>0</v>
          </cell>
          <cell r="I5802">
            <v>0</v>
          </cell>
          <cell r="J5802">
            <v>0</v>
          </cell>
          <cell r="K5802">
            <v>0</v>
          </cell>
          <cell r="L5802">
            <v>0</v>
          </cell>
          <cell r="M5802">
            <v>0</v>
          </cell>
          <cell r="N5802">
            <v>0</v>
          </cell>
          <cell r="O5802">
            <v>0</v>
          </cell>
          <cell r="P5802">
            <v>0</v>
          </cell>
          <cell r="Q5802">
            <v>0</v>
          </cell>
          <cell r="T5802">
            <v>0</v>
          </cell>
        </row>
        <row r="5803">
          <cell r="C5803">
            <v>0</v>
          </cell>
          <cell r="D5803">
            <v>0</v>
          </cell>
          <cell r="E5803">
            <v>0</v>
          </cell>
          <cell r="F5803">
            <v>0</v>
          </cell>
          <cell r="G5803">
            <v>0</v>
          </cell>
          <cell r="H5803">
            <v>0</v>
          </cell>
          <cell r="I5803">
            <v>0</v>
          </cell>
          <cell r="J5803">
            <v>0</v>
          </cell>
          <cell r="K5803">
            <v>0</v>
          </cell>
          <cell r="L5803">
            <v>0</v>
          </cell>
          <cell r="M5803">
            <v>0</v>
          </cell>
          <cell r="N5803">
            <v>0</v>
          </cell>
          <cell r="O5803">
            <v>0</v>
          </cell>
          <cell r="P5803">
            <v>0</v>
          </cell>
          <cell r="Q5803">
            <v>0</v>
          </cell>
          <cell r="T5803">
            <v>0</v>
          </cell>
        </row>
        <row r="5804">
          <cell r="C5804" t="str">
            <v>DESCRIPCIÓN</v>
          </cell>
          <cell r="D5804">
            <v>0</v>
          </cell>
          <cell r="E5804">
            <v>0</v>
          </cell>
          <cell r="F5804">
            <v>0</v>
          </cell>
          <cell r="G5804">
            <v>0</v>
          </cell>
          <cell r="H5804">
            <v>0</v>
          </cell>
          <cell r="I5804">
            <v>0</v>
          </cell>
          <cell r="J5804">
            <v>0</v>
          </cell>
          <cell r="K5804" t="str">
            <v>UNIDAD</v>
          </cell>
          <cell r="L5804" t="str">
            <v>CANTIDAD</v>
          </cell>
          <cell r="M5804" t="str">
            <v>PRECIO UNIT.</v>
          </cell>
          <cell r="N5804">
            <v>0</v>
          </cell>
          <cell r="O5804" t="str">
            <v>Vr. UNITARIO</v>
          </cell>
          <cell r="P5804">
            <v>0</v>
          </cell>
          <cell r="Q5804">
            <v>0</v>
          </cell>
          <cell r="T5804">
            <v>0</v>
          </cell>
        </row>
        <row r="5805">
          <cell r="C5805" t="str">
            <v>Breaker - Taco Monopolar Enchufable de 15 a 60 Amp.</v>
          </cell>
          <cell r="D5805">
            <v>0</v>
          </cell>
          <cell r="E5805">
            <v>0</v>
          </cell>
          <cell r="F5805">
            <v>0</v>
          </cell>
          <cell r="G5805">
            <v>0</v>
          </cell>
          <cell r="H5805">
            <v>0</v>
          </cell>
          <cell r="I5805">
            <v>0</v>
          </cell>
          <cell r="J5805">
            <v>0</v>
          </cell>
          <cell r="K5805" t="str">
            <v>u</v>
          </cell>
          <cell r="L5805">
            <v>1</v>
          </cell>
          <cell r="M5805">
            <v>12360</v>
          </cell>
          <cell r="N5805">
            <v>0</v>
          </cell>
          <cell r="O5805">
            <v>12360</v>
          </cell>
          <cell r="P5805">
            <v>0</v>
          </cell>
          <cell r="Q5805">
            <v>0</v>
          </cell>
          <cell r="R5805">
            <v>4</v>
          </cell>
          <cell r="T5805" t="str">
            <v>Breaker - Taco Monopolar Enchufable de 15 a 60 Amp.</v>
          </cell>
        </row>
        <row r="5806">
          <cell r="C5806">
            <v>0</v>
          </cell>
          <cell r="D5806">
            <v>0</v>
          </cell>
          <cell r="E5806">
            <v>0</v>
          </cell>
          <cell r="F5806">
            <v>0</v>
          </cell>
          <cell r="G5806">
            <v>0</v>
          </cell>
          <cell r="H5806">
            <v>0</v>
          </cell>
          <cell r="I5806">
            <v>0</v>
          </cell>
          <cell r="J5806">
            <v>0</v>
          </cell>
          <cell r="K5806" t="str">
            <v/>
          </cell>
          <cell r="L5806">
            <v>0</v>
          </cell>
          <cell r="M5806">
            <v>0</v>
          </cell>
          <cell r="N5806">
            <v>0</v>
          </cell>
          <cell r="O5806">
            <v>0</v>
          </cell>
          <cell r="P5806">
            <v>0</v>
          </cell>
          <cell r="Q5806">
            <v>0</v>
          </cell>
          <cell r="R5806">
            <v>0</v>
          </cell>
          <cell r="T5806">
            <v>0</v>
          </cell>
        </row>
        <row r="5807">
          <cell r="C5807">
            <v>0</v>
          </cell>
          <cell r="D5807">
            <v>0</v>
          </cell>
          <cell r="E5807">
            <v>0</v>
          </cell>
          <cell r="F5807">
            <v>0</v>
          </cell>
          <cell r="G5807">
            <v>0</v>
          </cell>
          <cell r="H5807">
            <v>0</v>
          </cell>
          <cell r="I5807">
            <v>0</v>
          </cell>
          <cell r="J5807">
            <v>0</v>
          </cell>
          <cell r="K5807" t="str">
            <v/>
          </cell>
          <cell r="L5807">
            <v>0</v>
          </cell>
          <cell r="M5807">
            <v>0</v>
          </cell>
          <cell r="N5807">
            <v>0</v>
          </cell>
          <cell r="O5807">
            <v>0</v>
          </cell>
          <cell r="P5807">
            <v>0</v>
          </cell>
          <cell r="Q5807">
            <v>0</v>
          </cell>
          <cell r="R5807">
            <v>0</v>
          </cell>
          <cell r="T5807">
            <v>0</v>
          </cell>
        </row>
        <row r="5808">
          <cell r="C5808">
            <v>0</v>
          </cell>
          <cell r="D5808">
            <v>0</v>
          </cell>
          <cell r="E5808">
            <v>0</v>
          </cell>
          <cell r="F5808">
            <v>0</v>
          </cell>
          <cell r="G5808">
            <v>0</v>
          </cell>
          <cell r="H5808">
            <v>0</v>
          </cell>
          <cell r="I5808">
            <v>0</v>
          </cell>
          <cell r="J5808">
            <v>0</v>
          </cell>
          <cell r="K5808" t="str">
            <v/>
          </cell>
          <cell r="L5808">
            <v>0</v>
          </cell>
          <cell r="M5808">
            <v>0</v>
          </cell>
          <cell r="N5808">
            <v>0</v>
          </cell>
          <cell r="O5808">
            <v>0</v>
          </cell>
          <cell r="P5808">
            <v>0</v>
          </cell>
          <cell r="Q5808">
            <v>0</v>
          </cell>
          <cell r="R5808">
            <v>0</v>
          </cell>
          <cell r="T5808">
            <v>0</v>
          </cell>
        </row>
        <row r="5809">
          <cell r="C5809">
            <v>0</v>
          </cell>
          <cell r="D5809">
            <v>0</v>
          </cell>
          <cell r="E5809">
            <v>0</v>
          </cell>
          <cell r="F5809">
            <v>0</v>
          </cell>
          <cell r="G5809">
            <v>0</v>
          </cell>
          <cell r="H5809">
            <v>0</v>
          </cell>
          <cell r="I5809">
            <v>0</v>
          </cell>
          <cell r="J5809">
            <v>0</v>
          </cell>
          <cell r="K5809" t="str">
            <v/>
          </cell>
          <cell r="L5809">
            <v>0</v>
          </cell>
          <cell r="M5809">
            <v>0</v>
          </cell>
          <cell r="N5809">
            <v>0</v>
          </cell>
          <cell r="O5809">
            <v>0</v>
          </cell>
          <cell r="P5809">
            <v>0</v>
          </cell>
          <cell r="Q5809">
            <v>0</v>
          </cell>
          <cell r="R5809">
            <v>0</v>
          </cell>
          <cell r="T5809">
            <v>0</v>
          </cell>
        </row>
        <row r="5810">
          <cell r="C5810">
            <v>0</v>
          </cell>
          <cell r="D5810">
            <v>0</v>
          </cell>
          <cell r="E5810">
            <v>0</v>
          </cell>
          <cell r="F5810">
            <v>0</v>
          </cell>
          <cell r="G5810">
            <v>0</v>
          </cell>
          <cell r="H5810">
            <v>0</v>
          </cell>
          <cell r="I5810">
            <v>0</v>
          </cell>
          <cell r="J5810">
            <v>0</v>
          </cell>
          <cell r="K5810" t="str">
            <v/>
          </cell>
          <cell r="L5810">
            <v>0</v>
          </cell>
          <cell r="M5810">
            <v>0</v>
          </cell>
          <cell r="N5810">
            <v>0</v>
          </cell>
          <cell r="O5810">
            <v>0</v>
          </cell>
          <cell r="P5810">
            <v>0</v>
          </cell>
          <cell r="Q5810">
            <v>0</v>
          </cell>
          <cell r="R5810">
            <v>0</v>
          </cell>
          <cell r="T5810">
            <v>0</v>
          </cell>
        </row>
        <row r="5811">
          <cell r="C5811">
            <v>0</v>
          </cell>
          <cell r="D5811">
            <v>0</v>
          </cell>
          <cell r="E5811">
            <v>0</v>
          </cell>
          <cell r="F5811">
            <v>0</v>
          </cell>
          <cell r="G5811">
            <v>0</v>
          </cell>
          <cell r="H5811">
            <v>0</v>
          </cell>
          <cell r="I5811">
            <v>0</v>
          </cell>
          <cell r="J5811">
            <v>0</v>
          </cell>
          <cell r="K5811" t="str">
            <v/>
          </cell>
          <cell r="L5811">
            <v>0</v>
          </cell>
          <cell r="M5811">
            <v>0</v>
          </cell>
          <cell r="N5811">
            <v>0</v>
          </cell>
          <cell r="O5811">
            <v>0</v>
          </cell>
          <cell r="P5811">
            <v>0</v>
          </cell>
          <cell r="Q5811">
            <v>0</v>
          </cell>
          <cell r="R5811">
            <v>0</v>
          </cell>
          <cell r="T5811">
            <v>0</v>
          </cell>
        </row>
        <row r="5812">
          <cell r="C5812">
            <v>0</v>
          </cell>
          <cell r="D5812">
            <v>0</v>
          </cell>
          <cell r="E5812">
            <v>0</v>
          </cell>
          <cell r="F5812">
            <v>0</v>
          </cell>
          <cell r="G5812">
            <v>0</v>
          </cell>
          <cell r="H5812">
            <v>0</v>
          </cell>
          <cell r="I5812">
            <v>0</v>
          </cell>
          <cell r="J5812">
            <v>0</v>
          </cell>
          <cell r="K5812" t="str">
            <v/>
          </cell>
          <cell r="L5812">
            <v>0</v>
          </cell>
          <cell r="M5812">
            <v>0</v>
          </cell>
          <cell r="N5812">
            <v>0</v>
          </cell>
          <cell r="O5812">
            <v>0</v>
          </cell>
          <cell r="P5812">
            <v>0</v>
          </cell>
          <cell r="Q5812">
            <v>0</v>
          </cell>
          <cell r="R5812">
            <v>0</v>
          </cell>
          <cell r="T5812">
            <v>0</v>
          </cell>
        </row>
        <row r="5813">
          <cell r="C5813">
            <v>0</v>
          </cell>
          <cell r="D5813">
            <v>0</v>
          </cell>
          <cell r="E5813">
            <v>0</v>
          </cell>
          <cell r="F5813">
            <v>0</v>
          </cell>
          <cell r="G5813">
            <v>0</v>
          </cell>
          <cell r="H5813">
            <v>0</v>
          </cell>
          <cell r="I5813">
            <v>0</v>
          </cell>
          <cell r="J5813">
            <v>0</v>
          </cell>
          <cell r="K5813" t="str">
            <v/>
          </cell>
          <cell r="L5813">
            <v>0</v>
          </cell>
          <cell r="M5813">
            <v>0</v>
          </cell>
          <cell r="N5813">
            <v>0</v>
          </cell>
          <cell r="O5813">
            <v>0</v>
          </cell>
          <cell r="P5813">
            <v>0</v>
          </cell>
          <cell r="Q5813">
            <v>0</v>
          </cell>
          <cell r="R5813">
            <v>0</v>
          </cell>
          <cell r="T5813">
            <v>0</v>
          </cell>
        </row>
        <row r="5814">
          <cell r="C5814">
            <v>0</v>
          </cell>
          <cell r="D5814">
            <v>0</v>
          </cell>
          <cell r="E5814">
            <v>0</v>
          </cell>
          <cell r="F5814">
            <v>0</v>
          </cell>
          <cell r="G5814">
            <v>0</v>
          </cell>
          <cell r="H5814">
            <v>0</v>
          </cell>
          <cell r="I5814">
            <v>0</v>
          </cell>
          <cell r="J5814">
            <v>0</v>
          </cell>
          <cell r="K5814">
            <v>0</v>
          </cell>
          <cell r="L5814">
            <v>0.22839999999999999</v>
          </cell>
          <cell r="M5814" t="str">
            <v>SUBTOTAL $</v>
          </cell>
          <cell r="N5814">
            <v>0</v>
          </cell>
          <cell r="O5814">
            <v>12360</v>
          </cell>
          <cell r="P5814">
            <v>0</v>
          </cell>
          <cell r="Q5814">
            <v>0</v>
          </cell>
          <cell r="T5814">
            <v>0</v>
          </cell>
        </row>
        <row r="5815">
          <cell r="C5815" t="str">
            <v>III. TRANSPORTES</v>
          </cell>
          <cell r="D5815">
            <v>0</v>
          </cell>
          <cell r="E5815">
            <v>0</v>
          </cell>
          <cell r="F5815">
            <v>0</v>
          </cell>
          <cell r="G5815">
            <v>0</v>
          </cell>
          <cell r="H5815">
            <v>0</v>
          </cell>
          <cell r="I5815">
            <v>0</v>
          </cell>
          <cell r="J5815">
            <v>0</v>
          </cell>
          <cell r="K5815">
            <v>0</v>
          </cell>
          <cell r="L5815">
            <v>0</v>
          </cell>
          <cell r="M5815">
            <v>0</v>
          </cell>
          <cell r="N5815">
            <v>0</v>
          </cell>
          <cell r="O5815">
            <v>0</v>
          </cell>
          <cell r="P5815">
            <v>0</v>
          </cell>
          <cell r="Q5815">
            <v>0</v>
          </cell>
          <cell r="T5815">
            <v>0</v>
          </cell>
        </row>
        <row r="5816">
          <cell r="C5816">
            <v>0</v>
          </cell>
          <cell r="D5816">
            <v>0</v>
          </cell>
          <cell r="E5816">
            <v>0</v>
          </cell>
          <cell r="F5816">
            <v>0</v>
          </cell>
          <cell r="G5816">
            <v>0</v>
          </cell>
          <cell r="H5816">
            <v>0</v>
          </cell>
          <cell r="I5816">
            <v>0</v>
          </cell>
          <cell r="J5816">
            <v>0</v>
          </cell>
          <cell r="K5816">
            <v>0</v>
          </cell>
          <cell r="L5816">
            <v>0</v>
          </cell>
          <cell r="M5816">
            <v>0</v>
          </cell>
          <cell r="N5816">
            <v>0</v>
          </cell>
          <cell r="O5816">
            <v>0</v>
          </cell>
          <cell r="P5816">
            <v>0</v>
          </cell>
          <cell r="Q5816">
            <v>0</v>
          </cell>
          <cell r="T5816">
            <v>0</v>
          </cell>
        </row>
        <row r="5817">
          <cell r="C5817" t="str">
            <v>MATERIAL</v>
          </cell>
          <cell r="D5817">
            <v>0</v>
          </cell>
          <cell r="E5817">
            <v>0</v>
          </cell>
          <cell r="F5817">
            <v>0</v>
          </cell>
          <cell r="G5817">
            <v>0</v>
          </cell>
          <cell r="H5817">
            <v>0</v>
          </cell>
          <cell r="I5817">
            <v>0</v>
          </cell>
          <cell r="J5817" t="str">
            <v>VOL. o PESO</v>
          </cell>
          <cell r="K5817" t="str">
            <v>DISTANCIA</v>
          </cell>
          <cell r="L5817" t="str">
            <v>M3 o Ton/Km</v>
          </cell>
          <cell r="M5817" t="str">
            <v>TARIFA</v>
          </cell>
          <cell r="N5817">
            <v>0</v>
          </cell>
          <cell r="O5817" t="str">
            <v>Vr. UNITARIO</v>
          </cell>
          <cell r="P5817">
            <v>0</v>
          </cell>
          <cell r="Q5817">
            <v>0</v>
          </cell>
          <cell r="T5817">
            <v>0</v>
          </cell>
        </row>
        <row r="5818">
          <cell r="C5818">
            <v>0</v>
          </cell>
          <cell r="D5818">
            <v>0</v>
          </cell>
          <cell r="E5818">
            <v>0</v>
          </cell>
          <cell r="F5818">
            <v>0</v>
          </cell>
          <cell r="G5818">
            <v>0</v>
          </cell>
          <cell r="H5818">
            <v>0</v>
          </cell>
          <cell r="I5818">
            <v>0</v>
          </cell>
          <cell r="J5818" t="str">
            <v/>
          </cell>
          <cell r="K5818">
            <v>0</v>
          </cell>
          <cell r="L5818">
            <v>0</v>
          </cell>
          <cell r="M5818">
            <v>0</v>
          </cell>
          <cell r="N5818">
            <v>0</v>
          </cell>
          <cell r="O5818">
            <v>0</v>
          </cell>
          <cell r="P5818">
            <v>0</v>
          </cell>
          <cell r="Q5818">
            <v>0</v>
          </cell>
          <cell r="R5818">
            <v>0</v>
          </cell>
          <cell r="T5818">
            <v>0</v>
          </cell>
        </row>
        <row r="5819">
          <cell r="C5819">
            <v>0</v>
          </cell>
          <cell r="D5819">
            <v>0</v>
          </cell>
          <cell r="E5819">
            <v>0</v>
          </cell>
          <cell r="F5819">
            <v>0</v>
          </cell>
          <cell r="G5819">
            <v>0</v>
          </cell>
          <cell r="H5819">
            <v>0</v>
          </cell>
          <cell r="I5819">
            <v>0</v>
          </cell>
          <cell r="J5819" t="str">
            <v/>
          </cell>
          <cell r="K5819">
            <v>0</v>
          </cell>
          <cell r="L5819">
            <v>0</v>
          </cell>
          <cell r="M5819">
            <v>0</v>
          </cell>
          <cell r="N5819">
            <v>0</v>
          </cell>
          <cell r="O5819">
            <v>0</v>
          </cell>
          <cell r="P5819">
            <v>0</v>
          </cell>
          <cell r="Q5819">
            <v>0</v>
          </cell>
          <cell r="R5819">
            <v>0</v>
          </cell>
          <cell r="T5819">
            <v>0</v>
          </cell>
        </row>
        <row r="5820">
          <cell r="C5820">
            <v>0</v>
          </cell>
          <cell r="D5820">
            <v>0</v>
          </cell>
          <cell r="E5820">
            <v>0</v>
          </cell>
          <cell r="F5820">
            <v>0</v>
          </cell>
          <cell r="G5820">
            <v>0</v>
          </cell>
          <cell r="H5820">
            <v>0</v>
          </cell>
          <cell r="I5820">
            <v>0</v>
          </cell>
          <cell r="J5820" t="str">
            <v/>
          </cell>
          <cell r="K5820">
            <v>0</v>
          </cell>
          <cell r="L5820">
            <v>0</v>
          </cell>
          <cell r="M5820">
            <v>0</v>
          </cell>
          <cell r="N5820">
            <v>0</v>
          </cell>
          <cell r="O5820">
            <v>0</v>
          </cell>
          <cell r="P5820">
            <v>0</v>
          </cell>
          <cell r="Q5820">
            <v>0</v>
          </cell>
          <cell r="R5820">
            <v>0</v>
          </cell>
          <cell r="T5820">
            <v>0</v>
          </cell>
        </row>
        <row r="5821">
          <cell r="C5821">
            <v>0</v>
          </cell>
          <cell r="D5821">
            <v>0</v>
          </cell>
          <cell r="E5821">
            <v>0</v>
          </cell>
          <cell r="F5821">
            <v>0</v>
          </cell>
          <cell r="G5821">
            <v>0</v>
          </cell>
          <cell r="H5821">
            <v>0</v>
          </cell>
          <cell r="I5821">
            <v>0</v>
          </cell>
          <cell r="J5821">
            <v>0</v>
          </cell>
          <cell r="K5821">
            <v>0</v>
          </cell>
          <cell r="L5821">
            <v>0</v>
          </cell>
          <cell r="M5821" t="str">
            <v>SUBTOTAL $</v>
          </cell>
          <cell r="N5821">
            <v>0</v>
          </cell>
          <cell r="O5821">
            <v>0</v>
          </cell>
          <cell r="P5821">
            <v>0</v>
          </cell>
          <cell r="Q5821">
            <v>0</v>
          </cell>
          <cell r="T5821">
            <v>0</v>
          </cell>
        </row>
        <row r="5822">
          <cell r="C5822" t="str">
            <v>IV. MANO DE OBRA</v>
          </cell>
          <cell r="D5822">
            <v>0</v>
          </cell>
          <cell r="E5822">
            <v>0</v>
          </cell>
          <cell r="F5822">
            <v>0</v>
          </cell>
          <cell r="G5822">
            <v>0</v>
          </cell>
          <cell r="H5822">
            <v>0</v>
          </cell>
          <cell r="I5822">
            <v>0</v>
          </cell>
          <cell r="J5822">
            <v>0</v>
          </cell>
          <cell r="K5822">
            <v>0</v>
          </cell>
          <cell r="L5822">
            <v>0</v>
          </cell>
          <cell r="M5822">
            <v>0</v>
          </cell>
          <cell r="N5822">
            <v>0</v>
          </cell>
          <cell r="O5822">
            <v>0</v>
          </cell>
          <cell r="P5822">
            <v>0</v>
          </cell>
          <cell r="Q5822">
            <v>0</v>
          </cell>
          <cell r="T5822">
            <v>0</v>
          </cell>
        </row>
        <row r="5823">
          <cell r="C5823">
            <v>0</v>
          </cell>
          <cell r="D5823">
            <v>0</v>
          </cell>
          <cell r="E5823">
            <v>0</v>
          </cell>
          <cell r="F5823">
            <v>0</v>
          </cell>
          <cell r="G5823">
            <v>0</v>
          </cell>
          <cell r="H5823">
            <v>0</v>
          </cell>
          <cell r="I5823">
            <v>0</v>
          </cell>
          <cell r="J5823">
            <v>0</v>
          </cell>
          <cell r="K5823">
            <v>0</v>
          </cell>
          <cell r="L5823">
            <v>0</v>
          </cell>
          <cell r="M5823">
            <v>0</v>
          </cell>
          <cell r="N5823">
            <v>0</v>
          </cell>
          <cell r="O5823">
            <v>0</v>
          </cell>
          <cell r="P5823">
            <v>0</v>
          </cell>
          <cell r="Q5823">
            <v>0</v>
          </cell>
          <cell r="T5823">
            <v>0</v>
          </cell>
        </row>
        <row r="5824">
          <cell r="C5824" t="str">
            <v>TRABAJADOR</v>
          </cell>
          <cell r="D5824">
            <v>0</v>
          </cell>
          <cell r="E5824">
            <v>0</v>
          </cell>
          <cell r="F5824">
            <v>0</v>
          </cell>
          <cell r="G5824">
            <v>0</v>
          </cell>
          <cell r="H5824">
            <v>0</v>
          </cell>
          <cell r="I5824" t="str">
            <v>CANTIDAD</v>
          </cell>
          <cell r="J5824" t="str">
            <v>JORNAL</v>
          </cell>
          <cell r="K5824" t="str">
            <v>PRESTACIONES</v>
          </cell>
          <cell r="L5824" t="str">
            <v>JORNAL TOTAL</v>
          </cell>
          <cell r="M5824" t="str">
            <v>RENDIMIENTO</v>
          </cell>
          <cell r="N5824">
            <v>0</v>
          </cell>
          <cell r="O5824" t="str">
            <v>Vr. UNITARIO</v>
          </cell>
          <cell r="P5824">
            <v>0</v>
          </cell>
          <cell r="Q5824">
            <v>0</v>
          </cell>
          <cell r="R5824">
            <v>0</v>
          </cell>
          <cell r="T5824">
            <v>0</v>
          </cell>
        </row>
        <row r="5825">
          <cell r="C5825" t="str">
            <v>Maestro Electricista</v>
          </cell>
          <cell r="D5825">
            <v>0</v>
          </cell>
          <cell r="E5825">
            <v>0</v>
          </cell>
          <cell r="F5825">
            <v>0</v>
          </cell>
          <cell r="G5825">
            <v>0</v>
          </cell>
          <cell r="H5825">
            <v>0</v>
          </cell>
          <cell r="I5825">
            <v>1</v>
          </cell>
          <cell r="J5825">
            <v>127600</v>
          </cell>
          <cell r="K5825">
            <v>1.6800999999999999</v>
          </cell>
          <cell r="L5825">
            <v>214381</v>
          </cell>
          <cell r="M5825">
            <v>8</v>
          </cell>
          <cell r="N5825">
            <v>0</v>
          </cell>
          <cell r="O5825">
            <v>26798</v>
          </cell>
          <cell r="P5825">
            <v>0</v>
          </cell>
          <cell r="Q5825">
            <v>0</v>
          </cell>
          <cell r="R5825">
            <v>0.5</v>
          </cell>
          <cell r="T5825" t="str">
            <v>Maestro Electricista</v>
          </cell>
        </row>
        <row r="5826">
          <cell r="C5826" t="str">
            <v>Ayudante Entendido</v>
          </cell>
          <cell r="D5826">
            <v>0</v>
          </cell>
          <cell r="E5826">
            <v>0</v>
          </cell>
          <cell r="F5826">
            <v>0</v>
          </cell>
          <cell r="G5826">
            <v>0</v>
          </cell>
          <cell r="H5826">
            <v>0</v>
          </cell>
          <cell r="I5826">
            <v>1</v>
          </cell>
          <cell r="J5826">
            <v>60367</v>
          </cell>
          <cell r="K5826">
            <v>1.7181</v>
          </cell>
          <cell r="L5826">
            <v>103717</v>
          </cell>
          <cell r="M5826">
            <v>8</v>
          </cell>
          <cell r="N5826">
            <v>0</v>
          </cell>
          <cell r="O5826">
            <v>12965</v>
          </cell>
          <cell r="P5826">
            <v>0</v>
          </cell>
          <cell r="Q5826">
            <v>0</v>
          </cell>
          <cell r="R5826">
            <v>0.5</v>
          </cell>
          <cell r="T5826" t="str">
            <v>Ayudante Entendido</v>
          </cell>
        </row>
        <row r="5827">
          <cell r="C5827">
            <v>0</v>
          </cell>
          <cell r="D5827">
            <v>0</v>
          </cell>
          <cell r="E5827">
            <v>0</v>
          </cell>
          <cell r="F5827">
            <v>0</v>
          </cell>
          <cell r="G5827">
            <v>0</v>
          </cell>
          <cell r="H5827">
            <v>0</v>
          </cell>
          <cell r="I5827">
            <v>1</v>
          </cell>
          <cell r="J5827">
            <v>0</v>
          </cell>
          <cell r="K5827">
            <v>0</v>
          </cell>
          <cell r="L5827">
            <v>0</v>
          </cell>
          <cell r="M5827">
            <v>0</v>
          </cell>
          <cell r="N5827">
            <v>0</v>
          </cell>
          <cell r="O5827">
            <v>0</v>
          </cell>
          <cell r="P5827">
            <v>0</v>
          </cell>
          <cell r="Q5827">
            <v>0</v>
          </cell>
          <cell r="R5827">
            <v>0</v>
          </cell>
          <cell r="T5827">
            <v>0</v>
          </cell>
        </row>
        <row r="5828">
          <cell r="C5828">
            <v>0</v>
          </cell>
          <cell r="D5828">
            <v>0</v>
          </cell>
          <cell r="E5828">
            <v>0</v>
          </cell>
          <cell r="F5828">
            <v>0</v>
          </cell>
          <cell r="G5828">
            <v>0</v>
          </cell>
          <cell r="H5828">
            <v>0</v>
          </cell>
          <cell r="I5828">
            <v>0</v>
          </cell>
          <cell r="J5828">
            <v>0</v>
          </cell>
          <cell r="K5828">
            <v>0</v>
          </cell>
          <cell r="L5828">
            <v>0.73480000000000001</v>
          </cell>
          <cell r="M5828" t="str">
            <v>SUBTOTAL $</v>
          </cell>
          <cell r="N5828">
            <v>0</v>
          </cell>
          <cell r="O5828">
            <v>39763</v>
          </cell>
          <cell r="P5828">
            <v>0</v>
          </cell>
          <cell r="Q5828">
            <v>0</v>
          </cell>
          <cell r="T5828">
            <v>0</v>
          </cell>
        </row>
        <row r="5829">
          <cell r="C5829">
            <v>0</v>
          </cell>
          <cell r="D5829">
            <v>0</v>
          </cell>
          <cell r="E5829">
            <v>0</v>
          </cell>
          <cell r="F5829">
            <v>0</v>
          </cell>
          <cell r="G5829">
            <v>0</v>
          </cell>
          <cell r="H5829">
            <v>0</v>
          </cell>
          <cell r="I5829">
            <v>0</v>
          </cell>
          <cell r="J5829">
            <v>0</v>
          </cell>
          <cell r="K5829">
            <v>0</v>
          </cell>
          <cell r="L5829">
            <v>0</v>
          </cell>
          <cell r="M5829">
            <v>0</v>
          </cell>
          <cell r="N5829">
            <v>0</v>
          </cell>
          <cell r="O5829">
            <v>0</v>
          </cell>
          <cell r="P5829">
            <v>0</v>
          </cell>
          <cell r="Q5829">
            <v>0</v>
          </cell>
        </row>
        <row r="5830">
          <cell r="C5830" t="str">
            <v>TOTAL COSTO DIRECTO $</v>
          </cell>
          <cell r="D5830">
            <v>0</v>
          </cell>
          <cell r="E5830">
            <v>0</v>
          </cell>
          <cell r="F5830">
            <v>0</v>
          </cell>
          <cell r="G5830">
            <v>0</v>
          </cell>
          <cell r="H5830">
            <v>0</v>
          </cell>
          <cell r="I5830">
            <v>0</v>
          </cell>
          <cell r="J5830">
            <v>0</v>
          </cell>
          <cell r="K5830">
            <v>0</v>
          </cell>
          <cell r="L5830">
            <v>0</v>
          </cell>
          <cell r="M5830">
            <v>0</v>
          </cell>
          <cell r="N5830">
            <v>0</v>
          </cell>
          <cell r="O5830">
            <v>54111</v>
          </cell>
          <cell r="P5830">
            <v>0</v>
          </cell>
          <cell r="Q5830">
            <v>0</v>
          </cell>
        </row>
        <row r="5831">
          <cell r="C5831" t="str">
            <v>V. COSTOS INDIRECTOS</v>
          </cell>
          <cell r="D5831">
            <v>0</v>
          </cell>
          <cell r="E5831">
            <v>0</v>
          </cell>
          <cell r="F5831">
            <v>0</v>
          </cell>
          <cell r="G5831">
            <v>0</v>
          </cell>
          <cell r="H5831">
            <v>0</v>
          </cell>
          <cell r="I5831">
            <v>0</v>
          </cell>
          <cell r="J5831">
            <v>0</v>
          </cell>
          <cell r="K5831">
            <v>0</v>
          </cell>
          <cell r="L5831">
            <v>0</v>
          </cell>
          <cell r="M5831">
            <v>0</v>
          </cell>
          <cell r="N5831">
            <v>0</v>
          </cell>
          <cell r="O5831">
            <v>0</v>
          </cell>
          <cell r="P5831">
            <v>0</v>
          </cell>
          <cell r="Q5831">
            <v>0</v>
          </cell>
        </row>
        <row r="5832">
          <cell r="C5832">
            <v>0</v>
          </cell>
          <cell r="D5832">
            <v>0</v>
          </cell>
          <cell r="E5832">
            <v>0</v>
          </cell>
          <cell r="F5832">
            <v>0</v>
          </cell>
          <cell r="G5832">
            <v>0</v>
          </cell>
          <cell r="H5832">
            <v>0</v>
          </cell>
          <cell r="I5832">
            <v>0</v>
          </cell>
          <cell r="J5832">
            <v>0</v>
          </cell>
          <cell r="K5832">
            <v>0</v>
          </cell>
          <cell r="L5832">
            <v>0</v>
          </cell>
          <cell r="M5832">
            <v>0</v>
          </cell>
          <cell r="N5832">
            <v>0</v>
          </cell>
          <cell r="O5832">
            <v>0</v>
          </cell>
          <cell r="P5832">
            <v>0</v>
          </cell>
          <cell r="Q5832">
            <v>0</v>
          </cell>
        </row>
        <row r="5833">
          <cell r="C5833" t="str">
            <v>Descripción</v>
          </cell>
          <cell r="D5833">
            <v>0</v>
          </cell>
          <cell r="E5833">
            <v>0</v>
          </cell>
          <cell r="F5833">
            <v>0</v>
          </cell>
          <cell r="G5833">
            <v>0</v>
          </cell>
          <cell r="H5833">
            <v>0</v>
          </cell>
          <cell r="I5833">
            <v>0</v>
          </cell>
          <cell r="J5833">
            <v>0</v>
          </cell>
          <cell r="K5833">
            <v>0</v>
          </cell>
          <cell r="L5833" t="str">
            <v>Porcentaje</v>
          </cell>
          <cell r="M5833" t="str">
            <v>Valor Total</v>
          </cell>
          <cell r="N5833">
            <v>0</v>
          </cell>
          <cell r="O5833">
            <v>0</v>
          </cell>
          <cell r="P5833">
            <v>0</v>
          </cell>
          <cell r="Q5833">
            <v>0</v>
          </cell>
        </row>
        <row r="5834">
          <cell r="C5834" t="str">
            <v>ADMINISTRACION</v>
          </cell>
          <cell r="D5834">
            <v>0</v>
          </cell>
          <cell r="E5834">
            <v>0</v>
          </cell>
          <cell r="F5834">
            <v>0</v>
          </cell>
          <cell r="G5834">
            <v>0</v>
          </cell>
          <cell r="H5834">
            <v>0</v>
          </cell>
          <cell r="I5834">
            <v>0</v>
          </cell>
          <cell r="J5834">
            <v>0</v>
          </cell>
          <cell r="K5834">
            <v>0</v>
          </cell>
          <cell r="L5834">
            <v>0.23930000000000001</v>
          </cell>
          <cell r="M5834">
            <v>12949</v>
          </cell>
          <cell r="N5834">
            <v>0</v>
          </cell>
          <cell r="O5834">
            <v>0</v>
          </cell>
          <cell r="P5834">
            <v>0</v>
          </cell>
          <cell r="Q5834">
            <v>0</v>
          </cell>
        </row>
        <row r="5835">
          <cell r="C5835" t="str">
            <v xml:space="preserve">IMPREVISTOS </v>
          </cell>
          <cell r="D5835">
            <v>0</v>
          </cell>
          <cell r="E5835">
            <v>0</v>
          </cell>
          <cell r="F5835">
            <v>0</v>
          </cell>
          <cell r="G5835">
            <v>0</v>
          </cell>
          <cell r="H5835">
            <v>0</v>
          </cell>
          <cell r="I5835">
            <v>0</v>
          </cell>
          <cell r="J5835">
            <v>0</v>
          </cell>
          <cell r="K5835">
            <v>0</v>
          </cell>
          <cell r="L5835">
            <v>0</v>
          </cell>
          <cell r="M5835">
            <v>0</v>
          </cell>
          <cell r="N5835">
            <v>0</v>
          </cell>
          <cell r="O5835">
            <v>0</v>
          </cell>
          <cell r="P5835">
            <v>0</v>
          </cell>
          <cell r="Q5835">
            <v>0</v>
          </cell>
        </row>
        <row r="5836">
          <cell r="C5836" t="str">
            <v>UTILIDAD</v>
          </cell>
          <cell r="D5836">
            <v>0</v>
          </cell>
          <cell r="E5836">
            <v>0</v>
          </cell>
          <cell r="F5836">
            <v>0</v>
          </cell>
          <cell r="G5836">
            <v>0</v>
          </cell>
          <cell r="H5836">
            <v>0</v>
          </cell>
          <cell r="I5836">
            <v>0</v>
          </cell>
          <cell r="J5836">
            <v>0</v>
          </cell>
          <cell r="K5836">
            <v>0</v>
          </cell>
          <cell r="L5836">
            <v>0.05</v>
          </cell>
          <cell r="M5836">
            <v>2706</v>
          </cell>
          <cell r="N5836">
            <v>0</v>
          </cell>
          <cell r="O5836">
            <v>0</v>
          </cell>
          <cell r="P5836">
            <v>0</v>
          </cell>
          <cell r="Q5836">
            <v>0</v>
          </cell>
        </row>
        <row r="5837">
          <cell r="C5837" t="str">
            <v>SUBTOTAL $</v>
          </cell>
          <cell r="D5837">
            <v>0</v>
          </cell>
          <cell r="E5837">
            <v>0</v>
          </cell>
          <cell r="F5837">
            <v>0</v>
          </cell>
          <cell r="G5837">
            <v>0</v>
          </cell>
          <cell r="H5837">
            <v>0</v>
          </cell>
          <cell r="I5837">
            <v>0</v>
          </cell>
          <cell r="J5837">
            <v>0</v>
          </cell>
          <cell r="K5837">
            <v>0</v>
          </cell>
          <cell r="L5837">
            <v>0</v>
          </cell>
          <cell r="M5837">
            <v>0</v>
          </cell>
          <cell r="N5837">
            <v>0</v>
          </cell>
          <cell r="O5837">
            <v>15655</v>
          </cell>
          <cell r="P5837">
            <v>0</v>
          </cell>
          <cell r="Q5837">
            <v>0</v>
          </cell>
        </row>
        <row r="5838">
          <cell r="C5838">
            <v>0</v>
          </cell>
          <cell r="D5838">
            <v>0</v>
          </cell>
          <cell r="E5838">
            <v>0</v>
          </cell>
          <cell r="F5838">
            <v>0</v>
          </cell>
          <cell r="G5838">
            <v>0</v>
          </cell>
          <cell r="H5838">
            <v>0</v>
          </cell>
          <cell r="I5838">
            <v>0</v>
          </cell>
          <cell r="J5838">
            <v>0</v>
          </cell>
          <cell r="K5838">
            <v>0</v>
          </cell>
          <cell r="L5838">
            <v>0</v>
          </cell>
          <cell r="M5838">
            <v>0</v>
          </cell>
          <cell r="N5838">
            <v>0</v>
          </cell>
          <cell r="O5838">
            <v>0</v>
          </cell>
          <cell r="P5838">
            <v>0</v>
          </cell>
          <cell r="Q5838">
            <v>0</v>
          </cell>
        </row>
        <row r="5839">
          <cell r="C5839" t="str">
            <v>Precio Unitario Total Aproximado al peso $</v>
          </cell>
          <cell r="D5839">
            <v>0</v>
          </cell>
          <cell r="E5839">
            <v>0</v>
          </cell>
          <cell r="F5839">
            <v>0</v>
          </cell>
          <cell r="G5839">
            <v>0</v>
          </cell>
          <cell r="H5839">
            <v>0</v>
          </cell>
          <cell r="I5839">
            <v>0</v>
          </cell>
          <cell r="J5839">
            <v>0</v>
          </cell>
          <cell r="K5839">
            <v>0</v>
          </cell>
          <cell r="L5839">
            <v>0</v>
          </cell>
          <cell r="M5839">
            <v>0</v>
          </cell>
          <cell r="N5839">
            <v>0</v>
          </cell>
          <cell r="O5839">
            <v>69766</v>
          </cell>
          <cell r="P5839">
            <v>0</v>
          </cell>
          <cell r="Q5839">
            <v>0</v>
          </cell>
        </row>
        <row r="5840">
          <cell r="C5840">
            <v>0</v>
          </cell>
          <cell r="D5840">
            <v>0</v>
          </cell>
          <cell r="E5840">
            <v>0</v>
          </cell>
          <cell r="F5840">
            <v>0</v>
          </cell>
          <cell r="G5840">
            <v>0</v>
          </cell>
          <cell r="H5840">
            <v>0</v>
          </cell>
          <cell r="I5840">
            <v>0</v>
          </cell>
          <cell r="J5840">
            <v>0</v>
          </cell>
          <cell r="K5840">
            <v>0</v>
          </cell>
          <cell r="L5840">
            <v>0</v>
          </cell>
          <cell r="M5840">
            <v>0</v>
          </cell>
          <cell r="N5840">
            <v>0</v>
          </cell>
          <cell r="O5840">
            <v>0</v>
          </cell>
          <cell r="P5840">
            <v>0</v>
          </cell>
          <cell r="Q5840">
            <v>0</v>
          </cell>
        </row>
        <row r="5841">
          <cell r="C5841">
            <v>0</v>
          </cell>
          <cell r="D5841">
            <v>0</v>
          </cell>
          <cell r="E5841">
            <v>0</v>
          </cell>
          <cell r="F5841">
            <v>0</v>
          </cell>
          <cell r="G5841">
            <v>0</v>
          </cell>
          <cell r="H5841">
            <v>0</v>
          </cell>
          <cell r="I5841">
            <v>0</v>
          </cell>
          <cell r="J5841">
            <v>0</v>
          </cell>
          <cell r="K5841">
            <v>0</v>
          </cell>
          <cell r="L5841">
            <v>0</v>
          </cell>
          <cell r="M5841">
            <v>0</v>
          </cell>
          <cell r="N5841">
            <v>0</v>
          </cell>
          <cell r="O5841">
            <v>0</v>
          </cell>
          <cell r="P5841">
            <v>0</v>
          </cell>
          <cell r="Q5841">
            <v>0</v>
          </cell>
        </row>
        <row r="5842">
          <cell r="C5842">
            <v>0</v>
          </cell>
          <cell r="D5842">
            <v>0</v>
          </cell>
          <cell r="E5842">
            <v>0</v>
          </cell>
          <cell r="F5842">
            <v>0</v>
          </cell>
          <cell r="G5842">
            <v>0</v>
          </cell>
          <cell r="H5842" t="str">
            <v>Firma</v>
          </cell>
          <cell r="I5842">
            <v>0</v>
          </cell>
          <cell r="J5842">
            <v>0</v>
          </cell>
          <cell r="K5842">
            <v>0</v>
          </cell>
          <cell r="L5842">
            <v>0</v>
          </cell>
          <cell r="M5842">
            <v>0</v>
          </cell>
          <cell r="N5842">
            <v>0</v>
          </cell>
          <cell r="O5842">
            <v>0</v>
          </cell>
          <cell r="P5842">
            <v>0</v>
          </cell>
          <cell r="Q5842">
            <v>0</v>
          </cell>
        </row>
        <row r="5843">
          <cell r="C5843">
            <v>0</v>
          </cell>
          <cell r="D5843">
            <v>0</v>
          </cell>
          <cell r="E5843">
            <v>0</v>
          </cell>
          <cell r="F5843">
            <v>0</v>
          </cell>
          <cell r="G5843">
            <v>0</v>
          </cell>
          <cell r="H5843" t="str">
            <v>Nombre:</v>
          </cell>
          <cell r="I5843">
            <v>0</v>
          </cell>
          <cell r="J5843">
            <v>0</v>
          </cell>
          <cell r="K5843">
            <v>0</v>
          </cell>
          <cell r="L5843">
            <v>0</v>
          </cell>
          <cell r="M5843">
            <v>0</v>
          </cell>
          <cell r="N5843">
            <v>0</v>
          </cell>
          <cell r="O5843">
            <v>0</v>
          </cell>
          <cell r="P5843">
            <v>0</v>
          </cell>
          <cell r="Q5843">
            <v>0</v>
          </cell>
        </row>
        <row r="5844">
          <cell r="C5844">
            <v>0</v>
          </cell>
          <cell r="D5844">
            <v>0</v>
          </cell>
          <cell r="E5844">
            <v>0</v>
          </cell>
          <cell r="F5844">
            <v>0</v>
          </cell>
          <cell r="G5844">
            <v>0</v>
          </cell>
          <cell r="H5844" t="str">
            <v>Representante Legal del Contratista o su Apoderado</v>
          </cell>
          <cell r="I5844">
            <v>0</v>
          </cell>
          <cell r="J5844">
            <v>0</v>
          </cell>
          <cell r="K5844">
            <v>0</v>
          </cell>
          <cell r="L5844">
            <v>0</v>
          </cell>
          <cell r="M5844">
            <v>0</v>
          </cell>
          <cell r="N5844">
            <v>0</v>
          </cell>
          <cell r="O5844">
            <v>0</v>
          </cell>
          <cell r="P5844">
            <v>0</v>
          </cell>
          <cell r="Q5844">
            <v>0</v>
          </cell>
        </row>
        <row r="5845">
          <cell r="C5845">
            <v>0</v>
          </cell>
          <cell r="D5845">
            <v>0</v>
          </cell>
          <cell r="E5845">
            <v>0</v>
          </cell>
          <cell r="F5845">
            <v>0</v>
          </cell>
          <cell r="G5845">
            <v>0</v>
          </cell>
          <cell r="H5845" t="str">
            <v>Matricula No. :</v>
          </cell>
          <cell r="I5845">
            <v>0</v>
          </cell>
          <cell r="J5845">
            <v>0</v>
          </cell>
          <cell r="K5845">
            <v>0</v>
          </cell>
          <cell r="L5845">
            <v>0</v>
          </cell>
          <cell r="M5845">
            <v>0</v>
          </cell>
          <cell r="N5845">
            <v>0</v>
          </cell>
          <cell r="O5845">
            <v>0</v>
          </cell>
          <cell r="P5845">
            <v>0</v>
          </cell>
          <cell r="Q5845">
            <v>0</v>
          </cell>
        </row>
        <row r="5846">
          <cell r="C5846">
            <v>0</v>
          </cell>
          <cell r="D5846">
            <v>0</v>
          </cell>
          <cell r="E5846">
            <v>0</v>
          </cell>
          <cell r="F5846">
            <v>0</v>
          </cell>
          <cell r="G5846">
            <v>0</v>
          </cell>
          <cell r="H5846" t="str">
            <v xml:space="preserve"> </v>
          </cell>
          <cell r="I5846">
            <v>0</v>
          </cell>
          <cell r="J5846">
            <v>0</v>
          </cell>
          <cell r="K5846">
            <v>0</v>
          </cell>
          <cell r="L5846">
            <v>0</v>
          </cell>
          <cell r="M5846">
            <v>0</v>
          </cell>
          <cell r="N5846">
            <v>0</v>
          </cell>
          <cell r="O5846">
            <v>0</v>
          </cell>
          <cell r="P5846">
            <v>0</v>
          </cell>
          <cell r="Q5846">
            <v>0</v>
          </cell>
        </row>
        <row r="5847">
          <cell r="C5847" t="str">
            <v>OBSERVACIONES INTERVENTORÍA</v>
          </cell>
          <cell r="D5847">
            <v>0</v>
          </cell>
          <cell r="E5847">
            <v>0</v>
          </cell>
          <cell r="F5847">
            <v>0</v>
          </cell>
          <cell r="G5847">
            <v>0</v>
          </cell>
          <cell r="H5847">
            <v>0</v>
          </cell>
          <cell r="I5847">
            <v>0</v>
          </cell>
          <cell r="J5847">
            <v>0</v>
          </cell>
          <cell r="K5847">
            <v>0</v>
          </cell>
          <cell r="L5847">
            <v>0</v>
          </cell>
          <cell r="M5847">
            <v>0</v>
          </cell>
          <cell r="N5847">
            <v>0</v>
          </cell>
          <cell r="O5847">
            <v>0</v>
          </cell>
          <cell r="P5847">
            <v>0</v>
          </cell>
          <cell r="Q5847">
            <v>0</v>
          </cell>
        </row>
        <row r="5848">
          <cell r="C5848">
            <v>0</v>
          </cell>
          <cell r="D5848">
            <v>0</v>
          </cell>
          <cell r="E5848">
            <v>0</v>
          </cell>
          <cell r="F5848">
            <v>0</v>
          </cell>
          <cell r="G5848">
            <v>0</v>
          </cell>
          <cell r="H5848">
            <v>0</v>
          </cell>
          <cell r="I5848">
            <v>0</v>
          </cell>
          <cell r="J5848">
            <v>0</v>
          </cell>
          <cell r="K5848">
            <v>0</v>
          </cell>
          <cell r="L5848">
            <v>0</v>
          </cell>
          <cell r="M5848">
            <v>0</v>
          </cell>
          <cell r="N5848">
            <v>0</v>
          </cell>
          <cell r="O5848">
            <v>0</v>
          </cell>
          <cell r="P5848">
            <v>0</v>
          </cell>
          <cell r="Q5848">
            <v>0</v>
          </cell>
        </row>
        <row r="5849">
          <cell r="C5849">
            <v>0</v>
          </cell>
          <cell r="D5849">
            <v>0</v>
          </cell>
          <cell r="E5849">
            <v>0</v>
          </cell>
          <cell r="F5849">
            <v>0</v>
          </cell>
          <cell r="G5849">
            <v>0</v>
          </cell>
          <cell r="H5849">
            <v>0</v>
          </cell>
          <cell r="I5849">
            <v>0</v>
          </cell>
          <cell r="J5849">
            <v>0</v>
          </cell>
          <cell r="K5849">
            <v>0</v>
          </cell>
          <cell r="L5849">
            <v>0</v>
          </cell>
          <cell r="M5849">
            <v>0</v>
          </cell>
          <cell r="N5849">
            <v>0</v>
          </cell>
          <cell r="O5849">
            <v>0</v>
          </cell>
          <cell r="P5849">
            <v>0</v>
          </cell>
          <cell r="Q5849">
            <v>0</v>
          </cell>
        </row>
        <row r="5850">
          <cell r="C5850">
            <v>0</v>
          </cell>
          <cell r="D5850">
            <v>0</v>
          </cell>
          <cell r="E5850">
            <v>0</v>
          </cell>
          <cell r="F5850">
            <v>0</v>
          </cell>
          <cell r="G5850">
            <v>0</v>
          </cell>
          <cell r="H5850">
            <v>0</v>
          </cell>
          <cell r="I5850">
            <v>0</v>
          </cell>
          <cell r="J5850">
            <v>0</v>
          </cell>
          <cell r="K5850">
            <v>0</v>
          </cell>
          <cell r="L5850">
            <v>0</v>
          </cell>
          <cell r="M5850">
            <v>0</v>
          </cell>
          <cell r="N5850">
            <v>0</v>
          </cell>
          <cell r="O5850">
            <v>0</v>
          </cell>
          <cell r="P5850">
            <v>0</v>
          </cell>
          <cell r="Q5850">
            <v>0</v>
          </cell>
        </row>
        <row r="5851">
          <cell r="C5851" t="str">
            <v>APROBACIÓN POR INTERVENTORÍA</v>
          </cell>
          <cell r="D5851">
            <v>0</v>
          </cell>
          <cell r="E5851">
            <v>0</v>
          </cell>
          <cell r="F5851">
            <v>0</v>
          </cell>
          <cell r="G5851">
            <v>0</v>
          </cell>
          <cell r="H5851">
            <v>0</v>
          </cell>
          <cell r="I5851">
            <v>0</v>
          </cell>
          <cell r="J5851">
            <v>0</v>
          </cell>
          <cell r="K5851">
            <v>0</v>
          </cell>
          <cell r="L5851">
            <v>0</v>
          </cell>
          <cell r="M5851">
            <v>0</v>
          </cell>
          <cell r="N5851">
            <v>0</v>
          </cell>
          <cell r="O5851">
            <v>0</v>
          </cell>
          <cell r="P5851">
            <v>0</v>
          </cell>
          <cell r="Q5851">
            <v>0</v>
          </cell>
        </row>
        <row r="5852">
          <cell r="C5852"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5852">
            <v>0</v>
          </cell>
          <cell r="E5852">
            <v>0</v>
          </cell>
          <cell r="F5852">
            <v>0</v>
          </cell>
          <cell r="G5852">
            <v>0</v>
          </cell>
          <cell r="H5852">
            <v>0</v>
          </cell>
          <cell r="I5852">
            <v>0</v>
          </cell>
          <cell r="J5852">
            <v>0</v>
          </cell>
          <cell r="K5852">
            <v>0</v>
          </cell>
          <cell r="L5852">
            <v>0</v>
          </cell>
          <cell r="M5852">
            <v>0</v>
          </cell>
          <cell r="N5852">
            <v>0</v>
          </cell>
          <cell r="O5852">
            <v>0</v>
          </cell>
          <cell r="P5852">
            <v>0</v>
          </cell>
          <cell r="Q5852">
            <v>0</v>
          </cell>
        </row>
        <row r="5853">
          <cell r="C5853">
            <v>0</v>
          </cell>
          <cell r="D5853">
            <v>0</v>
          </cell>
          <cell r="E5853">
            <v>0</v>
          </cell>
          <cell r="F5853">
            <v>0</v>
          </cell>
          <cell r="G5853">
            <v>0</v>
          </cell>
          <cell r="H5853">
            <v>0</v>
          </cell>
          <cell r="I5853">
            <v>0</v>
          </cell>
          <cell r="J5853">
            <v>0</v>
          </cell>
          <cell r="K5853">
            <v>0</v>
          </cell>
          <cell r="L5853">
            <v>0</v>
          </cell>
          <cell r="M5853">
            <v>0</v>
          </cell>
          <cell r="N5853">
            <v>0</v>
          </cell>
          <cell r="O5853">
            <v>0</v>
          </cell>
          <cell r="P5853">
            <v>0</v>
          </cell>
          <cell r="Q5853">
            <v>0</v>
          </cell>
        </row>
        <row r="5854">
          <cell r="C5854"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5854">
            <v>0</v>
          </cell>
          <cell r="E5854">
            <v>0</v>
          </cell>
          <cell r="F5854">
            <v>0</v>
          </cell>
          <cell r="G5854">
            <v>0</v>
          </cell>
          <cell r="H5854">
            <v>0</v>
          </cell>
          <cell r="I5854">
            <v>0</v>
          </cell>
          <cell r="J5854">
            <v>0</v>
          </cell>
          <cell r="K5854">
            <v>0</v>
          </cell>
          <cell r="L5854">
            <v>0</v>
          </cell>
          <cell r="M5854">
            <v>0</v>
          </cell>
          <cell r="N5854">
            <v>0</v>
          </cell>
          <cell r="O5854">
            <v>0</v>
          </cell>
          <cell r="P5854">
            <v>0</v>
          </cell>
          <cell r="Q5854">
            <v>0</v>
          </cell>
        </row>
        <row r="5855">
          <cell r="C5855">
            <v>0</v>
          </cell>
          <cell r="D5855">
            <v>0</v>
          </cell>
          <cell r="E5855">
            <v>0</v>
          </cell>
          <cell r="F5855">
            <v>0</v>
          </cell>
          <cell r="G5855">
            <v>0</v>
          </cell>
          <cell r="H5855">
            <v>0</v>
          </cell>
          <cell r="I5855">
            <v>0</v>
          </cell>
          <cell r="J5855">
            <v>0</v>
          </cell>
          <cell r="K5855">
            <v>0</v>
          </cell>
          <cell r="L5855">
            <v>0</v>
          </cell>
          <cell r="M5855">
            <v>0</v>
          </cell>
          <cell r="N5855">
            <v>0</v>
          </cell>
          <cell r="O5855">
            <v>0</v>
          </cell>
          <cell r="P5855">
            <v>0</v>
          </cell>
          <cell r="Q5855">
            <v>0</v>
          </cell>
        </row>
        <row r="5856">
          <cell r="C5856">
            <v>0</v>
          </cell>
          <cell r="D5856">
            <v>0</v>
          </cell>
          <cell r="E5856">
            <v>0</v>
          </cell>
          <cell r="F5856">
            <v>0</v>
          </cell>
          <cell r="G5856">
            <v>0</v>
          </cell>
          <cell r="H5856">
            <v>0</v>
          </cell>
          <cell r="I5856">
            <v>0</v>
          </cell>
          <cell r="J5856">
            <v>0</v>
          </cell>
          <cell r="K5856">
            <v>0</v>
          </cell>
          <cell r="L5856">
            <v>0</v>
          </cell>
          <cell r="M5856">
            <v>0</v>
          </cell>
          <cell r="N5856">
            <v>0</v>
          </cell>
          <cell r="O5856">
            <v>0</v>
          </cell>
          <cell r="P5856">
            <v>0</v>
          </cell>
          <cell r="Q5856">
            <v>0</v>
          </cell>
        </row>
        <row r="5857">
          <cell r="C5857">
            <v>0</v>
          </cell>
          <cell r="D5857">
            <v>0</v>
          </cell>
          <cell r="E5857">
            <v>0</v>
          </cell>
          <cell r="F5857">
            <v>0</v>
          </cell>
          <cell r="G5857">
            <v>0</v>
          </cell>
          <cell r="H5857" t="str">
            <v>Firma</v>
          </cell>
          <cell r="I5857">
            <v>0</v>
          </cell>
          <cell r="J5857">
            <v>0</v>
          </cell>
          <cell r="K5857">
            <v>0</v>
          </cell>
          <cell r="L5857">
            <v>0</v>
          </cell>
          <cell r="M5857">
            <v>0</v>
          </cell>
          <cell r="N5857">
            <v>0</v>
          </cell>
          <cell r="O5857">
            <v>0</v>
          </cell>
          <cell r="P5857">
            <v>0</v>
          </cell>
          <cell r="Q5857">
            <v>0</v>
          </cell>
        </row>
        <row r="5858">
          <cell r="C5858">
            <v>0</v>
          </cell>
          <cell r="D5858">
            <v>0</v>
          </cell>
          <cell r="E5858">
            <v>0</v>
          </cell>
          <cell r="F5858">
            <v>0</v>
          </cell>
          <cell r="G5858">
            <v>0</v>
          </cell>
          <cell r="H5858" t="str">
            <v>Nombre:</v>
          </cell>
          <cell r="I5858">
            <v>0</v>
          </cell>
          <cell r="J5858">
            <v>0</v>
          </cell>
          <cell r="K5858">
            <v>0</v>
          </cell>
          <cell r="L5858">
            <v>0</v>
          </cell>
          <cell r="M5858">
            <v>0</v>
          </cell>
          <cell r="N5858">
            <v>0</v>
          </cell>
          <cell r="O5858">
            <v>0</v>
          </cell>
          <cell r="P5858">
            <v>0</v>
          </cell>
          <cell r="Q5858">
            <v>0</v>
          </cell>
        </row>
        <row r="5859">
          <cell r="C5859">
            <v>0</v>
          </cell>
          <cell r="D5859">
            <v>0</v>
          </cell>
          <cell r="E5859">
            <v>0</v>
          </cell>
          <cell r="F5859">
            <v>0</v>
          </cell>
          <cell r="G5859">
            <v>0</v>
          </cell>
          <cell r="H5859" t="str">
            <v>Representante Legal del Interventor o su Apoderado</v>
          </cell>
          <cell r="I5859">
            <v>0</v>
          </cell>
          <cell r="J5859">
            <v>0</v>
          </cell>
          <cell r="K5859">
            <v>0</v>
          </cell>
          <cell r="L5859">
            <v>0</v>
          </cell>
          <cell r="M5859">
            <v>0</v>
          </cell>
          <cell r="N5859">
            <v>0</v>
          </cell>
          <cell r="O5859">
            <v>0</v>
          </cell>
          <cell r="P5859">
            <v>0</v>
          </cell>
          <cell r="Q5859">
            <v>0</v>
          </cell>
        </row>
        <row r="5860">
          <cell r="C5860">
            <v>0</v>
          </cell>
          <cell r="D5860">
            <v>0</v>
          </cell>
          <cell r="E5860">
            <v>0</v>
          </cell>
          <cell r="F5860">
            <v>0</v>
          </cell>
          <cell r="G5860">
            <v>0</v>
          </cell>
          <cell r="H5860" t="str">
            <v>Matricula No. :</v>
          </cell>
          <cell r="I5860">
            <v>0</v>
          </cell>
          <cell r="J5860">
            <v>0</v>
          </cell>
          <cell r="K5860">
            <v>0</v>
          </cell>
          <cell r="L5860">
            <v>0</v>
          </cell>
          <cell r="M5860">
            <v>0</v>
          </cell>
          <cell r="N5860">
            <v>0</v>
          </cell>
          <cell r="O5860">
            <v>0</v>
          </cell>
          <cell r="P5860">
            <v>0</v>
          </cell>
          <cell r="Q5860">
            <v>0</v>
          </cell>
        </row>
        <row r="5861">
          <cell r="C5861">
            <v>0</v>
          </cell>
          <cell r="D5861">
            <v>0</v>
          </cell>
          <cell r="E5861">
            <v>0</v>
          </cell>
          <cell r="F5861">
            <v>0</v>
          </cell>
          <cell r="G5861">
            <v>0</v>
          </cell>
          <cell r="H5861">
            <v>0</v>
          </cell>
          <cell r="I5861">
            <v>0</v>
          </cell>
          <cell r="J5861">
            <v>0</v>
          </cell>
          <cell r="K5861">
            <v>0</v>
          </cell>
          <cell r="L5861">
            <v>0</v>
          </cell>
          <cell r="M5861">
            <v>0</v>
          </cell>
          <cell r="N5861">
            <v>0</v>
          </cell>
          <cell r="O5861">
            <v>0</v>
          </cell>
          <cell r="P5861">
            <v>0</v>
          </cell>
          <cell r="Q5861">
            <v>0</v>
          </cell>
        </row>
        <row r="5862">
          <cell r="C5862">
            <v>0</v>
          </cell>
          <cell r="D5862">
            <v>0</v>
          </cell>
          <cell r="E5862">
            <v>0</v>
          </cell>
          <cell r="F5862">
            <v>0</v>
          </cell>
          <cell r="G5862">
            <v>0</v>
          </cell>
          <cell r="H5862">
            <v>0</v>
          </cell>
          <cell r="I5862">
            <v>0</v>
          </cell>
          <cell r="J5862">
            <v>0</v>
          </cell>
          <cell r="K5862">
            <v>0</v>
          </cell>
          <cell r="L5862">
            <v>0</v>
          </cell>
          <cell r="M5862">
            <v>0</v>
          </cell>
          <cell r="N5862">
            <v>0</v>
          </cell>
          <cell r="O5862">
            <v>0</v>
          </cell>
          <cell r="P5862">
            <v>0</v>
          </cell>
          <cell r="Q5862">
            <v>0</v>
          </cell>
        </row>
        <row r="5864">
          <cell r="C5864">
            <v>0</v>
          </cell>
          <cell r="D5864">
            <v>0</v>
          </cell>
          <cell r="E5864">
            <v>0</v>
          </cell>
          <cell r="F5864">
            <v>0</v>
          </cell>
          <cell r="G5864">
            <v>0</v>
          </cell>
          <cell r="H5864">
            <v>0</v>
          </cell>
          <cell r="I5864">
            <v>0</v>
          </cell>
          <cell r="J5864">
            <v>0</v>
          </cell>
          <cell r="K5864">
            <v>0</v>
          </cell>
          <cell r="L5864">
            <v>0</v>
          </cell>
          <cell r="M5864">
            <v>0</v>
          </cell>
          <cell r="N5864">
            <v>0</v>
          </cell>
          <cell r="O5864">
            <v>0</v>
          </cell>
          <cell r="P5864">
            <v>0</v>
          </cell>
          <cell r="Q5864">
            <v>0</v>
          </cell>
        </row>
        <row r="5865">
          <cell r="C5865" t="str">
            <v>Formulario 1 - Propuesta económica  - Documento tipo de selección abreviada de menor cuantía - versión 2</v>
          </cell>
          <cell r="D5865">
            <v>0</v>
          </cell>
          <cell r="E5865">
            <v>0</v>
          </cell>
          <cell r="F5865">
            <v>0</v>
          </cell>
          <cell r="G5865">
            <v>0</v>
          </cell>
          <cell r="H5865">
            <v>0</v>
          </cell>
          <cell r="I5865">
            <v>0</v>
          </cell>
          <cell r="J5865">
            <v>0</v>
          </cell>
          <cell r="K5865">
            <v>0</v>
          </cell>
          <cell r="L5865">
            <v>0</v>
          </cell>
          <cell r="M5865">
            <v>0</v>
          </cell>
          <cell r="N5865">
            <v>0</v>
          </cell>
          <cell r="O5865">
            <v>0</v>
          </cell>
          <cell r="P5865">
            <v>0</v>
          </cell>
          <cell r="Q5865">
            <v>0</v>
          </cell>
        </row>
        <row r="5866">
          <cell r="C5866" t="str">
            <v>Código</v>
          </cell>
          <cell r="D5866" t="str">
            <v>CCE-EICP-FM-25</v>
          </cell>
          <cell r="E5866" t="str">
            <v>Versión</v>
          </cell>
          <cell r="F5866">
            <v>2</v>
          </cell>
          <cell r="G5866">
            <v>0</v>
          </cell>
          <cell r="H5866">
            <v>0</v>
          </cell>
          <cell r="I5866">
            <v>0</v>
          </cell>
          <cell r="J5866">
            <v>0</v>
          </cell>
          <cell r="K5866">
            <v>0</v>
          </cell>
          <cell r="L5866">
            <v>0</v>
          </cell>
          <cell r="M5866">
            <v>0</v>
          </cell>
          <cell r="N5866">
            <v>0</v>
          </cell>
          <cell r="O5866">
            <v>0</v>
          </cell>
          <cell r="P5866">
            <v>0</v>
          </cell>
          <cell r="Q5866">
            <v>0</v>
          </cell>
        </row>
        <row r="5867">
          <cell r="C5867">
            <v>0</v>
          </cell>
          <cell r="D5867">
            <v>0</v>
          </cell>
          <cell r="E5867">
            <v>0</v>
          </cell>
          <cell r="F5867">
            <v>0</v>
          </cell>
          <cell r="G5867">
            <v>0</v>
          </cell>
          <cell r="H5867">
            <v>0</v>
          </cell>
          <cell r="I5867">
            <v>0</v>
          </cell>
          <cell r="J5867">
            <v>0</v>
          </cell>
          <cell r="K5867">
            <v>0</v>
          </cell>
          <cell r="L5867">
            <v>0</v>
          </cell>
          <cell r="M5867">
            <v>0</v>
          </cell>
          <cell r="N5867">
            <v>0</v>
          </cell>
          <cell r="O5867">
            <v>0</v>
          </cell>
          <cell r="P5867">
            <v>0</v>
          </cell>
          <cell r="Q5867">
            <v>0</v>
          </cell>
        </row>
        <row r="5868">
          <cell r="C5868" t="str">
            <v>[La entidad podrá utilizar este formato para la presentación de los análisis de precios unitarios el contratista en la oportunidad prevista en el numeral 8.1. del Documento Base]</v>
          </cell>
          <cell r="D5868">
            <v>0</v>
          </cell>
          <cell r="E5868">
            <v>0</v>
          </cell>
          <cell r="F5868">
            <v>0</v>
          </cell>
          <cell r="G5868">
            <v>0</v>
          </cell>
          <cell r="H5868">
            <v>0</v>
          </cell>
          <cell r="I5868">
            <v>0</v>
          </cell>
          <cell r="J5868">
            <v>0</v>
          </cell>
          <cell r="K5868">
            <v>0</v>
          </cell>
          <cell r="L5868">
            <v>0</v>
          </cell>
          <cell r="M5868">
            <v>0</v>
          </cell>
          <cell r="N5868">
            <v>0</v>
          </cell>
          <cell r="O5868">
            <v>0</v>
          </cell>
          <cell r="P5868">
            <v>0</v>
          </cell>
          <cell r="Q5868">
            <v>0</v>
          </cell>
        </row>
        <row r="5869">
          <cell r="C5869">
            <v>0</v>
          </cell>
          <cell r="D5869">
            <v>0</v>
          </cell>
          <cell r="E5869">
            <v>0</v>
          </cell>
          <cell r="F5869">
            <v>0</v>
          </cell>
          <cell r="G5869">
            <v>0</v>
          </cell>
          <cell r="H5869">
            <v>0</v>
          </cell>
          <cell r="I5869">
            <v>0</v>
          </cell>
          <cell r="J5869">
            <v>0</v>
          </cell>
          <cell r="K5869">
            <v>0</v>
          </cell>
          <cell r="L5869">
            <v>0</v>
          </cell>
          <cell r="M5869">
            <v>0</v>
          </cell>
          <cell r="N5869">
            <v>0</v>
          </cell>
          <cell r="O5869">
            <v>0</v>
          </cell>
          <cell r="P5869">
            <v>0</v>
          </cell>
          <cell r="Q5869">
            <v>0</v>
          </cell>
        </row>
        <row r="5870">
          <cell r="C5870">
            <v>0</v>
          </cell>
          <cell r="D5870">
            <v>0</v>
          </cell>
          <cell r="E5870">
            <v>0</v>
          </cell>
          <cell r="F5870">
            <v>0</v>
          </cell>
          <cell r="G5870">
            <v>0</v>
          </cell>
          <cell r="H5870">
            <v>0</v>
          </cell>
          <cell r="I5870">
            <v>0</v>
          </cell>
          <cell r="J5870">
            <v>0</v>
          </cell>
          <cell r="K5870">
            <v>0</v>
          </cell>
          <cell r="L5870">
            <v>0</v>
          </cell>
          <cell r="M5870">
            <v>0</v>
          </cell>
          <cell r="N5870">
            <v>0</v>
          </cell>
          <cell r="O5870">
            <v>0</v>
          </cell>
          <cell r="P5870">
            <v>0</v>
          </cell>
          <cell r="Q5870">
            <v>0</v>
          </cell>
        </row>
        <row r="5871">
          <cell r="C5871">
            <v>0</v>
          </cell>
          <cell r="D5871" t="str">
            <v>MUNICIPIO DE CONCORDIA, ANTIOQUIA</v>
          </cell>
          <cell r="E5871">
            <v>0</v>
          </cell>
          <cell r="F5871">
            <v>0</v>
          </cell>
          <cell r="G5871">
            <v>0</v>
          </cell>
          <cell r="H5871">
            <v>0</v>
          </cell>
          <cell r="I5871">
            <v>0</v>
          </cell>
          <cell r="J5871">
            <v>0</v>
          </cell>
          <cell r="K5871">
            <v>0</v>
          </cell>
          <cell r="L5871">
            <v>0</v>
          </cell>
          <cell r="M5871">
            <v>0</v>
          </cell>
          <cell r="N5871">
            <v>0</v>
          </cell>
          <cell r="O5871">
            <v>0</v>
          </cell>
          <cell r="P5871">
            <v>0</v>
          </cell>
          <cell r="Q5871">
            <v>0</v>
          </cell>
        </row>
        <row r="5872">
          <cell r="C5872">
            <v>0</v>
          </cell>
          <cell r="D5872">
            <v>0</v>
          </cell>
          <cell r="E5872">
            <v>0</v>
          </cell>
          <cell r="F5872">
            <v>0</v>
          </cell>
          <cell r="G5872">
            <v>0</v>
          </cell>
          <cell r="H5872">
            <v>0</v>
          </cell>
          <cell r="I5872">
            <v>0</v>
          </cell>
          <cell r="J5872">
            <v>0</v>
          </cell>
          <cell r="K5872">
            <v>0</v>
          </cell>
          <cell r="L5872" t="str">
            <v>VERSIÓN</v>
          </cell>
          <cell r="M5872">
            <v>0</v>
          </cell>
          <cell r="N5872">
            <v>0</v>
          </cell>
          <cell r="O5872">
            <v>0</v>
          </cell>
          <cell r="P5872">
            <v>0</v>
          </cell>
          <cell r="Q5872">
            <v>0</v>
          </cell>
        </row>
        <row r="5873">
          <cell r="C5873">
            <v>0</v>
          </cell>
          <cell r="D5873" t="str">
            <v xml:space="preserve">[NÚMERO DEL PROCESO] </v>
          </cell>
          <cell r="E5873">
            <v>0</v>
          </cell>
          <cell r="F5873">
            <v>0</v>
          </cell>
          <cell r="G5873">
            <v>0</v>
          </cell>
          <cell r="H5873">
            <v>0</v>
          </cell>
          <cell r="I5873">
            <v>0</v>
          </cell>
          <cell r="J5873">
            <v>0</v>
          </cell>
          <cell r="K5873">
            <v>0</v>
          </cell>
          <cell r="L5873">
            <v>0</v>
          </cell>
          <cell r="M5873">
            <v>0</v>
          </cell>
          <cell r="N5873">
            <v>0</v>
          </cell>
          <cell r="O5873">
            <v>0</v>
          </cell>
          <cell r="P5873">
            <v>0</v>
          </cell>
          <cell r="Q5873">
            <v>0</v>
          </cell>
        </row>
        <row r="5874">
          <cell r="C5874">
            <v>0</v>
          </cell>
          <cell r="D5874">
            <v>0</v>
          </cell>
          <cell r="E5874">
            <v>0</v>
          </cell>
          <cell r="F5874">
            <v>0</v>
          </cell>
          <cell r="G5874">
            <v>0</v>
          </cell>
          <cell r="H5874">
            <v>0</v>
          </cell>
          <cell r="I5874">
            <v>0</v>
          </cell>
          <cell r="J5874">
            <v>0</v>
          </cell>
          <cell r="K5874">
            <v>0</v>
          </cell>
          <cell r="L5874" t="str">
            <v>PÁGINA</v>
          </cell>
          <cell r="M5874">
            <v>1</v>
          </cell>
          <cell r="N5874" t="str">
            <v>DE</v>
          </cell>
          <cell r="O5874">
            <v>1</v>
          </cell>
          <cell r="P5874">
            <v>0</v>
          </cell>
          <cell r="Q5874">
            <v>0</v>
          </cell>
        </row>
        <row r="5875">
          <cell r="C5875">
            <v>0</v>
          </cell>
          <cell r="D5875" t="str">
            <v xml:space="preserve">ANALISIS DE PRECIOS UNITARIOS </v>
          </cell>
          <cell r="E5875">
            <v>0</v>
          </cell>
          <cell r="F5875">
            <v>0</v>
          </cell>
          <cell r="G5875">
            <v>0</v>
          </cell>
          <cell r="H5875">
            <v>0</v>
          </cell>
          <cell r="I5875">
            <v>0</v>
          </cell>
          <cell r="J5875">
            <v>0</v>
          </cell>
          <cell r="K5875">
            <v>0</v>
          </cell>
          <cell r="L5875">
            <v>0</v>
          </cell>
          <cell r="M5875">
            <v>0</v>
          </cell>
          <cell r="N5875">
            <v>0</v>
          </cell>
          <cell r="O5875">
            <v>0</v>
          </cell>
          <cell r="P5875">
            <v>0</v>
          </cell>
          <cell r="Q5875">
            <v>0</v>
          </cell>
        </row>
        <row r="5876">
          <cell r="C5876">
            <v>0</v>
          </cell>
          <cell r="D5876">
            <v>0</v>
          </cell>
          <cell r="E5876">
            <v>0</v>
          </cell>
          <cell r="F5876">
            <v>0</v>
          </cell>
          <cell r="G5876">
            <v>0</v>
          </cell>
          <cell r="H5876">
            <v>0</v>
          </cell>
          <cell r="I5876">
            <v>0</v>
          </cell>
          <cell r="J5876">
            <v>0</v>
          </cell>
          <cell r="K5876">
            <v>0</v>
          </cell>
          <cell r="L5876">
            <v>0</v>
          </cell>
          <cell r="M5876">
            <v>0</v>
          </cell>
          <cell r="N5876">
            <v>0</v>
          </cell>
          <cell r="O5876">
            <v>0</v>
          </cell>
          <cell r="P5876">
            <v>0</v>
          </cell>
          <cell r="Q5876">
            <v>0</v>
          </cell>
        </row>
        <row r="5877">
          <cell r="C5877">
            <v>0</v>
          </cell>
          <cell r="D5877">
            <v>0</v>
          </cell>
          <cell r="E5877">
            <v>0</v>
          </cell>
          <cell r="F5877">
            <v>0</v>
          </cell>
          <cell r="G5877">
            <v>0</v>
          </cell>
          <cell r="H5877">
            <v>0</v>
          </cell>
          <cell r="I5877">
            <v>0</v>
          </cell>
          <cell r="J5877">
            <v>0</v>
          </cell>
          <cell r="K5877">
            <v>0</v>
          </cell>
          <cell r="L5877" t="str">
            <v>FECHA</v>
          </cell>
          <cell r="M5877" t="str">
            <v>DD</v>
          </cell>
          <cell r="N5877" t="str">
            <v>MM</v>
          </cell>
          <cell r="O5877" t="str">
            <v>AA</v>
          </cell>
          <cell r="P5877">
            <v>0</v>
          </cell>
          <cell r="Q5877">
            <v>0</v>
          </cell>
        </row>
        <row r="5878">
          <cell r="C5878">
            <v>0</v>
          </cell>
          <cell r="D5878">
            <v>0</v>
          </cell>
          <cell r="E5878">
            <v>0</v>
          </cell>
          <cell r="F5878">
            <v>0</v>
          </cell>
          <cell r="G5878">
            <v>0</v>
          </cell>
          <cell r="H5878">
            <v>0</v>
          </cell>
          <cell r="I5878">
            <v>0</v>
          </cell>
          <cell r="J5878">
            <v>0</v>
          </cell>
          <cell r="K5878">
            <v>0</v>
          </cell>
          <cell r="L5878">
            <v>0</v>
          </cell>
          <cell r="M5878">
            <v>8</v>
          </cell>
          <cell r="N5878">
            <v>5</v>
          </cell>
          <cell r="O5878">
            <v>2023</v>
          </cell>
          <cell r="P5878">
            <v>0</v>
          </cell>
          <cell r="Q5878">
            <v>0</v>
          </cell>
        </row>
        <row r="5879">
          <cell r="C5879" t="str">
            <v>ITEMS DE LA PROPUESTA ECONÓMICA</v>
          </cell>
          <cell r="D5879">
            <v>0</v>
          </cell>
          <cell r="E5879">
            <v>0</v>
          </cell>
          <cell r="F5879">
            <v>0</v>
          </cell>
          <cell r="G5879">
            <v>0</v>
          </cell>
          <cell r="H5879">
            <v>0</v>
          </cell>
          <cell r="I5879" t="str">
            <v>ITEMS NO PREVISTOS</v>
          </cell>
          <cell r="J5879">
            <v>0</v>
          </cell>
          <cell r="K5879">
            <v>0</v>
          </cell>
          <cell r="L5879">
            <v>0</v>
          </cell>
          <cell r="M5879">
            <v>0</v>
          </cell>
          <cell r="N5879">
            <v>0</v>
          </cell>
          <cell r="O5879">
            <v>0</v>
          </cell>
          <cell r="P5879">
            <v>0</v>
          </cell>
          <cell r="Q5879">
            <v>0</v>
          </cell>
        </row>
        <row r="5880">
          <cell r="C5880">
            <v>0</v>
          </cell>
          <cell r="D5880">
            <v>0</v>
          </cell>
          <cell r="E5880">
            <v>0</v>
          </cell>
          <cell r="F5880">
            <v>0</v>
          </cell>
          <cell r="G5880">
            <v>0</v>
          </cell>
          <cell r="H5880">
            <v>0</v>
          </cell>
          <cell r="I5880">
            <v>0</v>
          </cell>
          <cell r="J5880">
            <v>0</v>
          </cell>
          <cell r="K5880">
            <v>0</v>
          </cell>
          <cell r="L5880">
            <v>0</v>
          </cell>
          <cell r="M5880">
            <v>0</v>
          </cell>
          <cell r="N5880">
            <v>0</v>
          </cell>
          <cell r="O5880">
            <v>0</v>
          </cell>
          <cell r="P5880">
            <v>0</v>
          </cell>
          <cell r="Q5880">
            <v>0</v>
          </cell>
        </row>
        <row r="5881">
          <cell r="C5881">
            <v>0</v>
          </cell>
          <cell r="D5881">
            <v>0</v>
          </cell>
          <cell r="E5881">
            <v>0</v>
          </cell>
          <cell r="F5881">
            <v>0</v>
          </cell>
          <cell r="G5881">
            <v>0</v>
          </cell>
          <cell r="H5881">
            <v>0</v>
          </cell>
          <cell r="I5881">
            <v>0</v>
          </cell>
          <cell r="J5881">
            <v>0</v>
          </cell>
          <cell r="K5881">
            <v>0</v>
          </cell>
          <cell r="L5881">
            <v>0</v>
          </cell>
          <cell r="M5881">
            <v>0</v>
          </cell>
          <cell r="N5881">
            <v>0</v>
          </cell>
          <cell r="O5881">
            <v>0</v>
          </cell>
          <cell r="P5881">
            <v>0</v>
          </cell>
          <cell r="Q5881">
            <v>0</v>
          </cell>
        </row>
        <row r="5882">
          <cell r="C5882">
            <v>0</v>
          </cell>
          <cell r="D5882">
            <v>0</v>
          </cell>
          <cell r="E5882">
            <v>0</v>
          </cell>
          <cell r="F5882">
            <v>0</v>
          </cell>
          <cell r="G5882">
            <v>0</v>
          </cell>
          <cell r="H5882">
            <v>0</v>
          </cell>
          <cell r="I5882">
            <v>0</v>
          </cell>
          <cell r="J5882">
            <v>0</v>
          </cell>
          <cell r="K5882">
            <v>0</v>
          </cell>
          <cell r="L5882">
            <v>0</v>
          </cell>
          <cell r="M5882">
            <v>0</v>
          </cell>
          <cell r="N5882">
            <v>0</v>
          </cell>
          <cell r="O5882">
            <v>0</v>
          </cell>
          <cell r="P5882">
            <v>0</v>
          </cell>
          <cell r="Q5882">
            <v>0</v>
          </cell>
        </row>
        <row r="5883">
          <cell r="C5883" t="str">
            <v>DATOS ESPECÍFICOS</v>
          </cell>
          <cell r="D5883">
            <v>0</v>
          </cell>
          <cell r="E5883">
            <v>0</v>
          </cell>
          <cell r="F5883">
            <v>0</v>
          </cell>
          <cell r="G5883">
            <v>0</v>
          </cell>
          <cell r="H5883">
            <v>0</v>
          </cell>
          <cell r="I5883">
            <v>0</v>
          </cell>
          <cell r="J5883">
            <v>0</v>
          </cell>
          <cell r="K5883">
            <v>0</v>
          </cell>
          <cell r="L5883">
            <v>0</v>
          </cell>
          <cell r="M5883">
            <v>0</v>
          </cell>
          <cell r="N5883">
            <v>0</v>
          </cell>
          <cell r="O5883">
            <v>0</v>
          </cell>
          <cell r="P5883">
            <v>0</v>
          </cell>
          <cell r="Q5883">
            <v>0</v>
          </cell>
        </row>
        <row r="5884">
          <cell r="C5884">
            <v>0</v>
          </cell>
          <cell r="D5884">
            <v>0</v>
          </cell>
          <cell r="E5884">
            <v>0</v>
          </cell>
          <cell r="F5884">
            <v>0</v>
          </cell>
          <cell r="G5884">
            <v>0</v>
          </cell>
          <cell r="H5884">
            <v>0</v>
          </cell>
          <cell r="I5884">
            <v>0</v>
          </cell>
          <cell r="J5884">
            <v>0</v>
          </cell>
          <cell r="K5884">
            <v>0</v>
          </cell>
          <cell r="L5884">
            <v>0</v>
          </cell>
          <cell r="M5884">
            <v>0</v>
          </cell>
          <cell r="N5884">
            <v>0</v>
          </cell>
          <cell r="O5884">
            <v>0</v>
          </cell>
          <cell r="P5884">
            <v>0</v>
          </cell>
          <cell r="Q5884">
            <v>0</v>
          </cell>
        </row>
        <row r="5885">
          <cell r="C5885" t="str">
            <v>ITEM</v>
          </cell>
          <cell r="D5885" t="str">
            <v>DESCRIPCIÓN</v>
          </cell>
          <cell r="E5885">
            <v>0</v>
          </cell>
          <cell r="F5885">
            <v>0</v>
          </cell>
          <cell r="G5885">
            <v>0</v>
          </cell>
          <cell r="H5885">
            <v>0</v>
          </cell>
          <cell r="I5885">
            <v>0</v>
          </cell>
          <cell r="J5885">
            <v>0</v>
          </cell>
          <cell r="K5885">
            <v>0</v>
          </cell>
          <cell r="L5885">
            <v>0</v>
          </cell>
          <cell r="M5885" t="str">
            <v>UNIDAD</v>
          </cell>
          <cell r="N5885">
            <v>0</v>
          </cell>
          <cell r="O5885" t="str">
            <v>CANTIDAD</v>
          </cell>
          <cell r="P5885">
            <v>0</v>
          </cell>
          <cell r="Q5885">
            <v>0</v>
          </cell>
        </row>
        <row r="5886">
          <cell r="C5886" t="str">
            <v>5.14.7</v>
          </cell>
          <cell r="D5886" t="str">
            <v>S.T.I  de Tablero Enchufable Monofase 8 Circuitos. Incluye obra civil, resanes y demas elementos necesarios para su correcta instalacion y funcionamiento.</v>
          </cell>
          <cell r="E5886">
            <v>0</v>
          </cell>
          <cell r="F5886">
            <v>0</v>
          </cell>
          <cell r="G5886">
            <v>0</v>
          </cell>
          <cell r="H5886">
            <v>0</v>
          </cell>
          <cell r="I5886">
            <v>0</v>
          </cell>
          <cell r="J5886">
            <v>0</v>
          </cell>
          <cell r="K5886">
            <v>0</v>
          </cell>
          <cell r="L5886">
            <v>0</v>
          </cell>
          <cell r="M5886" t="str">
            <v>u</v>
          </cell>
          <cell r="N5886">
            <v>0</v>
          </cell>
          <cell r="O5886">
            <v>1</v>
          </cell>
          <cell r="P5886">
            <v>0</v>
          </cell>
          <cell r="Q5886">
            <v>0</v>
          </cell>
          <cell r="R5886">
            <v>297724</v>
          </cell>
          <cell r="S5886">
            <v>383855</v>
          </cell>
          <cell r="T5886">
            <v>6.3600000000000004E-2</v>
          </cell>
          <cell r="U5886">
            <v>0.58020000000000005</v>
          </cell>
          <cell r="V5886">
            <v>0</v>
          </cell>
          <cell r="W5886">
            <v>0.35610000000000003</v>
          </cell>
        </row>
        <row r="5887">
          <cell r="C5887" t="str">
            <v>I. EQUIPO</v>
          </cell>
          <cell r="D5887">
            <v>0</v>
          </cell>
          <cell r="E5887">
            <v>0</v>
          </cell>
          <cell r="F5887">
            <v>0</v>
          </cell>
          <cell r="G5887">
            <v>0</v>
          </cell>
          <cell r="H5887">
            <v>0</v>
          </cell>
          <cell r="I5887">
            <v>0</v>
          </cell>
          <cell r="J5887">
            <v>0</v>
          </cell>
          <cell r="K5887">
            <v>0</v>
          </cell>
          <cell r="L5887">
            <v>0</v>
          </cell>
          <cell r="M5887">
            <v>0</v>
          </cell>
          <cell r="N5887">
            <v>0</v>
          </cell>
          <cell r="O5887">
            <v>0</v>
          </cell>
          <cell r="P5887">
            <v>0</v>
          </cell>
          <cell r="Q5887">
            <v>0</v>
          </cell>
        </row>
        <row r="5888">
          <cell r="C5888">
            <v>0</v>
          </cell>
          <cell r="D5888">
            <v>0</v>
          </cell>
          <cell r="E5888">
            <v>0</v>
          </cell>
          <cell r="F5888">
            <v>0</v>
          </cell>
          <cell r="G5888">
            <v>0</v>
          </cell>
          <cell r="H5888">
            <v>0</v>
          </cell>
          <cell r="I5888">
            <v>0</v>
          </cell>
          <cell r="J5888">
            <v>0</v>
          </cell>
          <cell r="K5888">
            <v>0</v>
          </cell>
          <cell r="L5888">
            <v>0</v>
          </cell>
          <cell r="M5888">
            <v>0</v>
          </cell>
          <cell r="N5888">
            <v>0</v>
          </cell>
          <cell r="O5888">
            <v>0</v>
          </cell>
          <cell r="P5888">
            <v>0</v>
          </cell>
          <cell r="Q5888">
            <v>0</v>
          </cell>
        </row>
        <row r="5889">
          <cell r="C5889" t="str">
            <v>DESCRIPCIÓN</v>
          </cell>
          <cell r="D5889">
            <v>0</v>
          </cell>
          <cell r="E5889">
            <v>0</v>
          </cell>
          <cell r="F5889">
            <v>0</v>
          </cell>
          <cell r="G5889">
            <v>0</v>
          </cell>
          <cell r="H5889" t="str">
            <v>MARCA</v>
          </cell>
          <cell r="I5889">
            <v>0</v>
          </cell>
          <cell r="J5889" t="str">
            <v>TIPO</v>
          </cell>
          <cell r="K5889">
            <v>0</v>
          </cell>
          <cell r="L5889" t="str">
            <v>TARIFA/HORA</v>
          </cell>
          <cell r="M5889" t="str">
            <v>RENDIMIENTO</v>
          </cell>
          <cell r="N5889">
            <v>0</v>
          </cell>
          <cell r="O5889" t="str">
            <v>Vr. UNITARIO</v>
          </cell>
          <cell r="P5889">
            <v>0</v>
          </cell>
          <cell r="Q5889">
            <v>0</v>
          </cell>
        </row>
        <row r="5890">
          <cell r="C5890" t="str">
            <v>pulidora electrica manual - disco</v>
          </cell>
          <cell r="D5890">
            <v>0</v>
          </cell>
          <cell r="E5890">
            <v>0</v>
          </cell>
          <cell r="F5890">
            <v>0</v>
          </cell>
          <cell r="G5890">
            <v>0</v>
          </cell>
          <cell r="H5890">
            <v>0</v>
          </cell>
          <cell r="I5890">
            <v>0</v>
          </cell>
          <cell r="J5890" t="str">
            <v>Dia</v>
          </cell>
          <cell r="K5890">
            <v>0</v>
          </cell>
          <cell r="L5890">
            <v>40927</v>
          </cell>
          <cell r="M5890">
            <v>3</v>
          </cell>
          <cell r="N5890">
            <v>0</v>
          </cell>
          <cell r="O5890">
            <v>13642</v>
          </cell>
          <cell r="P5890">
            <v>0</v>
          </cell>
          <cell r="Q5890">
            <v>0</v>
          </cell>
          <cell r="R5890">
            <v>0.33</v>
          </cell>
          <cell r="T5890" t="str">
            <v>pulidora electrica manual - disco</v>
          </cell>
        </row>
        <row r="5891">
          <cell r="C5891">
            <v>0</v>
          </cell>
          <cell r="D5891">
            <v>0</v>
          </cell>
          <cell r="E5891">
            <v>0</v>
          </cell>
          <cell r="F5891">
            <v>0</v>
          </cell>
          <cell r="G5891">
            <v>0</v>
          </cell>
          <cell r="H5891">
            <v>0</v>
          </cell>
          <cell r="I5891">
            <v>0</v>
          </cell>
          <cell r="J5891" t="str">
            <v/>
          </cell>
          <cell r="K5891">
            <v>0</v>
          </cell>
          <cell r="L5891" t="str">
            <v/>
          </cell>
          <cell r="M5891">
            <v>0</v>
          </cell>
          <cell r="N5891">
            <v>0</v>
          </cell>
          <cell r="O5891">
            <v>0</v>
          </cell>
          <cell r="P5891">
            <v>0</v>
          </cell>
          <cell r="Q5891">
            <v>0</v>
          </cell>
          <cell r="R5891">
            <v>0</v>
          </cell>
          <cell r="T5891">
            <v>0</v>
          </cell>
        </row>
        <row r="5892">
          <cell r="C5892">
            <v>0</v>
          </cell>
          <cell r="D5892">
            <v>0</v>
          </cell>
          <cell r="E5892">
            <v>0</v>
          </cell>
          <cell r="F5892">
            <v>0</v>
          </cell>
          <cell r="G5892">
            <v>0</v>
          </cell>
          <cell r="H5892">
            <v>0</v>
          </cell>
          <cell r="I5892">
            <v>0</v>
          </cell>
          <cell r="J5892" t="str">
            <v/>
          </cell>
          <cell r="K5892">
            <v>0</v>
          </cell>
          <cell r="L5892" t="str">
            <v/>
          </cell>
          <cell r="M5892">
            <v>0</v>
          </cell>
          <cell r="N5892">
            <v>0</v>
          </cell>
          <cell r="O5892">
            <v>0</v>
          </cell>
          <cell r="P5892">
            <v>0</v>
          </cell>
          <cell r="Q5892">
            <v>0</v>
          </cell>
          <cell r="R5892">
            <v>0</v>
          </cell>
          <cell r="T5892">
            <v>0</v>
          </cell>
        </row>
        <row r="5893">
          <cell r="C5893" t="str">
            <v>Herramienta Menor (Como % de Mano de Obra)</v>
          </cell>
          <cell r="D5893">
            <v>0</v>
          </cell>
          <cell r="E5893">
            <v>0</v>
          </cell>
          <cell r="F5893">
            <v>0</v>
          </cell>
          <cell r="G5893">
            <v>0</v>
          </cell>
          <cell r="H5893">
            <v>0</v>
          </cell>
          <cell r="I5893">
            <v>0</v>
          </cell>
          <cell r="J5893" t="str">
            <v>Dia</v>
          </cell>
          <cell r="K5893">
            <v>0</v>
          </cell>
          <cell r="L5893">
            <v>106032</v>
          </cell>
          <cell r="M5893">
            <v>0.05</v>
          </cell>
          <cell r="N5893">
            <v>0</v>
          </cell>
          <cell r="O5893">
            <v>5302</v>
          </cell>
          <cell r="P5893">
            <v>0</v>
          </cell>
          <cell r="Q5893">
            <v>0</v>
          </cell>
          <cell r="R5893">
            <v>5302</v>
          </cell>
          <cell r="T5893" t="str">
            <v>Herramienta Menor (Como % de Mano de Obra)</v>
          </cell>
        </row>
        <row r="5894">
          <cell r="C5894">
            <v>0</v>
          </cell>
          <cell r="D5894">
            <v>0</v>
          </cell>
          <cell r="E5894">
            <v>0</v>
          </cell>
          <cell r="F5894">
            <v>0</v>
          </cell>
          <cell r="G5894">
            <v>0</v>
          </cell>
          <cell r="H5894">
            <v>0</v>
          </cell>
          <cell r="I5894">
            <v>0</v>
          </cell>
          <cell r="J5894">
            <v>0</v>
          </cell>
          <cell r="K5894">
            <v>0</v>
          </cell>
          <cell r="L5894">
            <v>6.3600000000000004E-2</v>
          </cell>
          <cell r="M5894" t="str">
            <v>SUBTOTAL $</v>
          </cell>
          <cell r="N5894">
            <v>0</v>
          </cell>
          <cell r="O5894">
            <v>18944</v>
          </cell>
          <cell r="P5894">
            <v>0</v>
          </cell>
          <cell r="Q5894">
            <v>0</v>
          </cell>
          <cell r="T5894">
            <v>0</v>
          </cell>
        </row>
        <row r="5895">
          <cell r="C5895" t="str">
            <v>II. MATERIALES</v>
          </cell>
          <cell r="D5895">
            <v>0</v>
          </cell>
          <cell r="E5895">
            <v>0</v>
          </cell>
          <cell r="F5895">
            <v>0</v>
          </cell>
          <cell r="G5895">
            <v>0</v>
          </cell>
          <cell r="H5895">
            <v>0</v>
          </cell>
          <cell r="I5895">
            <v>0</v>
          </cell>
          <cell r="J5895">
            <v>0</v>
          </cell>
          <cell r="K5895">
            <v>0</v>
          </cell>
          <cell r="L5895">
            <v>0</v>
          </cell>
          <cell r="M5895">
            <v>0</v>
          </cell>
          <cell r="N5895">
            <v>0</v>
          </cell>
          <cell r="O5895">
            <v>0</v>
          </cell>
          <cell r="P5895">
            <v>0</v>
          </cell>
          <cell r="Q5895">
            <v>0</v>
          </cell>
          <cell r="T5895">
            <v>0</v>
          </cell>
        </row>
        <row r="5896">
          <cell r="C5896">
            <v>0</v>
          </cell>
          <cell r="D5896">
            <v>0</v>
          </cell>
          <cell r="E5896">
            <v>0</v>
          </cell>
          <cell r="F5896">
            <v>0</v>
          </cell>
          <cell r="G5896">
            <v>0</v>
          </cell>
          <cell r="H5896">
            <v>0</v>
          </cell>
          <cell r="I5896">
            <v>0</v>
          </cell>
          <cell r="J5896">
            <v>0</v>
          </cell>
          <cell r="K5896">
            <v>0</v>
          </cell>
          <cell r="L5896">
            <v>0</v>
          </cell>
          <cell r="M5896">
            <v>0</v>
          </cell>
          <cell r="N5896">
            <v>0</v>
          </cell>
          <cell r="O5896">
            <v>0</v>
          </cell>
          <cell r="P5896">
            <v>0</v>
          </cell>
          <cell r="Q5896">
            <v>0</v>
          </cell>
          <cell r="T5896">
            <v>0</v>
          </cell>
        </row>
        <row r="5897">
          <cell r="C5897" t="str">
            <v>DESCRIPCIÓN</v>
          </cell>
          <cell r="D5897">
            <v>0</v>
          </cell>
          <cell r="E5897">
            <v>0</v>
          </cell>
          <cell r="F5897">
            <v>0</v>
          </cell>
          <cell r="G5897">
            <v>0</v>
          </cell>
          <cell r="H5897">
            <v>0</v>
          </cell>
          <cell r="I5897">
            <v>0</v>
          </cell>
          <cell r="J5897">
            <v>0</v>
          </cell>
          <cell r="K5897" t="str">
            <v>UNIDAD</v>
          </cell>
          <cell r="L5897" t="str">
            <v>CANTIDAD</v>
          </cell>
          <cell r="M5897" t="str">
            <v>PRECIO UNIT.</v>
          </cell>
          <cell r="N5897">
            <v>0</v>
          </cell>
          <cell r="O5897" t="str">
            <v>Vr. UNITARIO</v>
          </cell>
          <cell r="P5897">
            <v>0</v>
          </cell>
          <cell r="Q5897">
            <v>0</v>
          </cell>
          <cell r="T5897">
            <v>0</v>
          </cell>
        </row>
        <row r="5898">
          <cell r="C5898" t="str">
            <v>Tablero Distribución Breaker Enchufable 8 Circuitos Monofásico 110V</v>
          </cell>
          <cell r="D5898">
            <v>0</v>
          </cell>
          <cell r="E5898">
            <v>0</v>
          </cell>
          <cell r="F5898">
            <v>0</v>
          </cell>
          <cell r="G5898">
            <v>0</v>
          </cell>
          <cell r="H5898">
            <v>0</v>
          </cell>
          <cell r="I5898">
            <v>0</v>
          </cell>
          <cell r="J5898">
            <v>0</v>
          </cell>
          <cell r="K5898" t="str">
            <v>u</v>
          </cell>
          <cell r="L5898">
            <v>1</v>
          </cell>
          <cell r="M5898">
            <v>171310</v>
          </cell>
          <cell r="N5898">
            <v>0</v>
          </cell>
          <cell r="O5898">
            <v>171310</v>
          </cell>
          <cell r="P5898">
            <v>0</v>
          </cell>
          <cell r="Q5898">
            <v>0</v>
          </cell>
          <cell r="R5898">
            <v>1</v>
          </cell>
          <cell r="T5898" t="str">
            <v>Tablero Distribución Breaker Enchufable 8 Circuitos Monofásico 110V</v>
          </cell>
        </row>
        <row r="5899">
          <cell r="C5899" t="str">
            <v>Cinta aislante Profesional De Pvc Negra De 9 M X 19 Mm</v>
          </cell>
          <cell r="D5899">
            <v>0</v>
          </cell>
          <cell r="E5899">
            <v>0</v>
          </cell>
          <cell r="F5899">
            <v>0</v>
          </cell>
          <cell r="G5899">
            <v>0</v>
          </cell>
          <cell r="H5899">
            <v>0</v>
          </cell>
          <cell r="I5899">
            <v>0</v>
          </cell>
          <cell r="J5899">
            <v>0</v>
          </cell>
          <cell r="K5899" t="str">
            <v>u</v>
          </cell>
          <cell r="L5899">
            <v>0.13189999999999999</v>
          </cell>
          <cell r="M5899">
            <v>10900</v>
          </cell>
          <cell r="N5899">
            <v>0</v>
          </cell>
          <cell r="O5899">
            <v>1438</v>
          </cell>
          <cell r="P5899">
            <v>0</v>
          </cell>
          <cell r="Q5899">
            <v>0</v>
          </cell>
          <cell r="R5899">
            <v>0.13</v>
          </cell>
          <cell r="T5899" t="str">
            <v>Cinta aislante Profesional De Pvc Negra De 9 M X 19 Mm</v>
          </cell>
        </row>
        <row r="5900">
          <cell r="C5900">
            <v>0</v>
          </cell>
          <cell r="D5900">
            <v>0</v>
          </cell>
          <cell r="E5900">
            <v>0</v>
          </cell>
          <cell r="F5900">
            <v>0</v>
          </cell>
          <cell r="G5900">
            <v>0</v>
          </cell>
          <cell r="H5900">
            <v>0</v>
          </cell>
          <cell r="I5900">
            <v>0</v>
          </cell>
          <cell r="J5900">
            <v>0</v>
          </cell>
          <cell r="K5900" t="str">
            <v/>
          </cell>
          <cell r="L5900">
            <v>0</v>
          </cell>
          <cell r="M5900">
            <v>0</v>
          </cell>
          <cell r="N5900">
            <v>0</v>
          </cell>
          <cell r="O5900">
            <v>0</v>
          </cell>
          <cell r="P5900">
            <v>0</v>
          </cell>
          <cell r="Q5900">
            <v>0</v>
          </cell>
          <cell r="R5900">
            <v>0</v>
          </cell>
          <cell r="T5900">
            <v>0</v>
          </cell>
        </row>
        <row r="5901">
          <cell r="C5901">
            <v>0</v>
          </cell>
          <cell r="D5901">
            <v>0</v>
          </cell>
          <cell r="E5901">
            <v>0</v>
          </cell>
          <cell r="F5901">
            <v>0</v>
          </cell>
          <cell r="G5901">
            <v>0</v>
          </cell>
          <cell r="H5901">
            <v>0</v>
          </cell>
          <cell r="I5901">
            <v>0</v>
          </cell>
          <cell r="J5901">
            <v>0</v>
          </cell>
          <cell r="K5901" t="str">
            <v/>
          </cell>
          <cell r="L5901">
            <v>0</v>
          </cell>
          <cell r="M5901">
            <v>0</v>
          </cell>
          <cell r="N5901">
            <v>0</v>
          </cell>
          <cell r="O5901">
            <v>0</v>
          </cell>
          <cell r="P5901">
            <v>0</v>
          </cell>
          <cell r="Q5901">
            <v>0</v>
          </cell>
          <cell r="R5901">
            <v>0</v>
          </cell>
          <cell r="T5901">
            <v>0</v>
          </cell>
        </row>
        <row r="5902">
          <cell r="C5902">
            <v>0</v>
          </cell>
          <cell r="D5902">
            <v>0</v>
          </cell>
          <cell r="E5902">
            <v>0</v>
          </cell>
          <cell r="F5902">
            <v>0</v>
          </cell>
          <cell r="G5902">
            <v>0</v>
          </cell>
          <cell r="H5902">
            <v>0</v>
          </cell>
          <cell r="I5902">
            <v>0</v>
          </cell>
          <cell r="J5902">
            <v>0</v>
          </cell>
          <cell r="K5902" t="str">
            <v/>
          </cell>
          <cell r="L5902">
            <v>0</v>
          </cell>
          <cell r="M5902">
            <v>0</v>
          </cell>
          <cell r="N5902">
            <v>0</v>
          </cell>
          <cell r="O5902">
            <v>0</v>
          </cell>
          <cell r="P5902">
            <v>0</v>
          </cell>
          <cell r="Q5902">
            <v>0</v>
          </cell>
          <cell r="R5902">
            <v>0</v>
          </cell>
          <cell r="T5902">
            <v>0</v>
          </cell>
        </row>
        <row r="5903">
          <cell r="C5903">
            <v>0</v>
          </cell>
          <cell r="D5903">
            <v>0</v>
          </cell>
          <cell r="E5903">
            <v>0</v>
          </cell>
          <cell r="F5903">
            <v>0</v>
          </cell>
          <cell r="G5903">
            <v>0</v>
          </cell>
          <cell r="H5903">
            <v>0</v>
          </cell>
          <cell r="I5903">
            <v>0</v>
          </cell>
          <cell r="J5903">
            <v>0</v>
          </cell>
          <cell r="K5903" t="str">
            <v/>
          </cell>
          <cell r="L5903">
            <v>0</v>
          </cell>
          <cell r="M5903">
            <v>0</v>
          </cell>
          <cell r="N5903">
            <v>0</v>
          </cell>
          <cell r="O5903">
            <v>0</v>
          </cell>
          <cell r="P5903">
            <v>0</v>
          </cell>
          <cell r="Q5903">
            <v>0</v>
          </cell>
          <cell r="R5903">
            <v>0</v>
          </cell>
          <cell r="T5903">
            <v>0</v>
          </cell>
        </row>
        <row r="5904">
          <cell r="C5904">
            <v>0</v>
          </cell>
          <cell r="D5904">
            <v>0</v>
          </cell>
          <cell r="E5904">
            <v>0</v>
          </cell>
          <cell r="F5904">
            <v>0</v>
          </cell>
          <cell r="G5904">
            <v>0</v>
          </cell>
          <cell r="H5904">
            <v>0</v>
          </cell>
          <cell r="I5904">
            <v>0</v>
          </cell>
          <cell r="J5904">
            <v>0</v>
          </cell>
          <cell r="K5904" t="str">
            <v/>
          </cell>
          <cell r="L5904">
            <v>0</v>
          </cell>
          <cell r="M5904">
            <v>0</v>
          </cell>
          <cell r="N5904">
            <v>0</v>
          </cell>
          <cell r="O5904">
            <v>0</v>
          </cell>
          <cell r="P5904">
            <v>0</v>
          </cell>
          <cell r="Q5904">
            <v>0</v>
          </cell>
          <cell r="R5904">
            <v>0</v>
          </cell>
          <cell r="T5904">
            <v>0</v>
          </cell>
        </row>
        <row r="5905">
          <cell r="C5905">
            <v>0</v>
          </cell>
          <cell r="D5905">
            <v>0</v>
          </cell>
          <cell r="E5905">
            <v>0</v>
          </cell>
          <cell r="F5905">
            <v>0</v>
          </cell>
          <cell r="G5905">
            <v>0</v>
          </cell>
          <cell r="H5905">
            <v>0</v>
          </cell>
          <cell r="I5905">
            <v>0</v>
          </cell>
          <cell r="J5905">
            <v>0</v>
          </cell>
          <cell r="K5905" t="str">
            <v/>
          </cell>
          <cell r="L5905">
            <v>0</v>
          </cell>
          <cell r="M5905">
            <v>0</v>
          </cell>
          <cell r="N5905">
            <v>0</v>
          </cell>
          <cell r="O5905">
            <v>0</v>
          </cell>
          <cell r="P5905">
            <v>0</v>
          </cell>
          <cell r="Q5905">
            <v>0</v>
          </cell>
          <cell r="R5905">
            <v>0</v>
          </cell>
          <cell r="T5905">
            <v>0</v>
          </cell>
        </row>
        <row r="5906">
          <cell r="C5906">
            <v>0</v>
          </cell>
          <cell r="D5906">
            <v>0</v>
          </cell>
          <cell r="E5906">
            <v>0</v>
          </cell>
          <cell r="F5906">
            <v>0</v>
          </cell>
          <cell r="G5906">
            <v>0</v>
          </cell>
          <cell r="H5906">
            <v>0</v>
          </cell>
          <cell r="I5906">
            <v>0</v>
          </cell>
          <cell r="J5906">
            <v>0</v>
          </cell>
          <cell r="K5906" t="str">
            <v/>
          </cell>
          <cell r="L5906">
            <v>0</v>
          </cell>
          <cell r="M5906">
            <v>0</v>
          </cell>
          <cell r="N5906">
            <v>0</v>
          </cell>
          <cell r="O5906">
            <v>0</v>
          </cell>
          <cell r="P5906">
            <v>0</v>
          </cell>
          <cell r="Q5906">
            <v>0</v>
          </cell>
          <cell r="R5906">
            <v>0</v>
          </cell>
          <cell r="T5906">
            <v>0</v>
          </cell>
        </row>
        <row r="5907">
          <cell r="C5907">
            <v>0</v>
          </cell>
          <cell r="D5907">
            <v>0</v>
          </cell>
          <cell r="E5907">
            <v>0</v>
          </cell>
          <cell r="F5907">
            <v>0</v>
          </cell>
          <cell r="G5907">
            <v>0</v>
          </cell>
          <cell r="H5907">
            <v>0</v>
          </cell>
          <cell r="I5907">
            <v>0</v>
          </cell>
          <cell r="J5907">
            <v>0</v>
          </cell>
          <cell r="K5907">
            <v>0</v>
          </cell>
          <cell r="L5907">
            <v>0.58020000000000005</v>
          </cell>
          <cell r="M5907" t="str">
            <v>SUBTOTAL $</v>
          </cell>
          <cell r="N5907">
            <v>0</v>
          </cell>
          <cell r="O5907">
            <v>172748</v>
          </cell>
          <cell r="P5907">
            <v>0</v>
          </cell>
          <cell r="Q5907">
            <v>0</v>
          </cell>
          <cell r="T5907">
            <v>0</v>
          </cell>
        </row>
        <row r="5908">
          <cell r="C5908" t="str">
            <v>III. TRANSPORTES</v>
          </cell>
          <cell r="D5908">
            <v>0</v>
          </cell>
          <cell r="E5908">
            <v>0</v>
          </cell>
          <cell r="F5908">
            <v>0</v>
          </cell>
          <cell r="G5908">
            <v>0</v>
          </cell>
          <cell r="H5908">
            <v>0</v>
          </cell>
          <cell r="I5908">
            <v>0</v>
          </cell>
          <cell r="J5908">
            <v>0</v>
          </cell>
          <cell r="K5908">
            <v>0</v>
          </cell>
          <cell r="L5908">
            <v>0</v>
          </cell>
          <cell r="M5908">
            <v>0</v>
          </cell>
          <cell r="N5908">
            <v>0</v>
          </cell>
          <cell r="O5908">
            <v>0</v>
          </cell>
          <cell r="P5908">
            <v>0</v>
          </cell>
          <cell r="Q5908">
            <v>0</v>
          </cell>
          <cell r="T5908">
            <v>0</v>
          </cell>
        </row>
        <row r="5909">
          <cell r="C5909">
            <v>0</v>
          </cell>
          <cell r="D5909">
            <v>0</v>
          </cell>
          <cell r="E5909">
            <v>0</v>
          </cell>
          <cell r="F5909">
            <v>0</v>
          </cell>
          <cell r="G5909">
            <v>0</v>
          </cell>
          <cell r="H5909">
            <v>0</v>
          </cell>
          <cell r="I5909">
            <v>0</v>
          </cell>
          <cell r="J5909">
            <v>0</v>
          </cell>
          <cell r="K5909">
            <v>0</v>
          </cell>
          <cell r="L5909">
            <v>0</v>
          </cell>
          <cell r="M5909">
            <v>0</v>
          </cell>
          <cell r="N5909">
            <v>0</v>
          </cell>
          <cell r="O5909">
            <v>0</v>
          </cell>
          <cell r="P5909">
            <v>0</v>
          </cell>
          <cell r="Q5909">
            <v>0</v>
          </cell>
          <cell r="T5909">
            <v>0</v>
          </cell>
        </row>
        <row r="5910">
          <cell r="C5910" t="str">
            <v>MATERIAL</v>
          </cell>
          <cell r="D5910">
            <v>0</v>
          </cell>
          <cell r="E5910">
            <v>0</v>
          </cell>
          <cell r="F5910">
            <v>0</v>
          </cell>
          <cell r="G5910">
            <v>0</v>
          </cell>
          <cell r="H5910">
            <v>0</v>
          </cell>
          <cell r="I5910">
            <v>0</v>
          </cell>
          <cell r="J5910" t="str">
            <v>VOL. o PESO</v>
          </cell>
          <cell r="K5910" t="str">
            <v>DISTANCIA</v>
          </cell>
          <cell r="L5910" t="str">
            <v>M3 o Ton/Km</v>
          </cell>
          <cell r="M5910" t="str">
            <v>TARIFA</v>
          </cell>
          <cell r="N5910">
            <v>0</v>
          </cell>
          <cell r="O5910" t="str">
            <v>Vr. UNITARIO</v>
          </cell>
          <cell r="P5910">
            <v>0</v>
          </cell>
          <cell r="Q5910">
            <v>0</v>
          </cell>
          <cell r="T5910">
            <v>0</v>
          </cell>
        </row>
        <row r="5911">
          <cell r="C5911">
            <v>0</v>
          </cell>
          <cell r="D5911">
            <v>0</v>
          </cell>
          <cell r="E5911">
            <v>0</v>
          </cell>
          <cell r="F5911">
            <v>0</v>
          </cell>
          <cell r="G5911">
            <v>0</v>
          </cell>
          <cell r="H5911">
            <v>0</v>
          </cell>
          <cell r="I5911">
            <v>0</v>
          </cell>
          <cell r="J5911" t="str">
            <v/>
          </cell>
          <cell r="K5911">
            <v>0</v>
          </cell>
          <cell r="L5911">
            <v>0</v>
          </cell>
          <cell r="M5911">
            <v>0</v>
          </cell>
          <cell r="N5911">
            <v>0</v>
          </cell>
          <cell r="O5911">
            <v>0</v>
          </cell>
          <cell r="P5911">
            <v>0</v>
          </cell>
          <cell r="Q5911">
            <v>0</v>
          </cell>
          <cell r="R5911">
            <v>0</v>
          </cell>
          <cell r="T5911">
            <v>0</v>
          </cell>
        </row>
        <row r="5912">
          <cell r="C5912">
            <v>0</v>
          </cell>
          <cell r="D5912">
            <v>0</v>
          </cell>
          <cell r="E5912">
            <v>0</v>
          </cell>
          <cell r="F5912">
            <v>0</v>
          </cell>
          <cell r="G5912">
            <v>0</v>
          </cell>
          <cell r="H5912">
            <v>0</v>
          </cell>
          <cell r="I5912">
            <v>0</v>
          </cell>
          <cell r="J5912" t="str">
            <v/>
          </cell>
          <cell r="K5912">
            <v>0</v>
          </cell>
          <cell r="L5912">
            <v>0</v>
          </cell>
          <cell r="M5912">
            <v>0</v>
          </cell>
          <cell r="N5912">
            <v>0</v>
          </cell>
          <cell r="O5912">
            <v>0</v>
          </cell>
          <cell r="P5912">
            <v>0</v>
          </cell>
          <cell r="Q5912">
            <v>0</v>
          </cell>
          <cell r="R5912">
            <v>0</v>
          </cell>
          <cell r="T5912">
            <v>0</v>
          </cell>
        </row>
        <row r="5913">
          <cell r="C5913">
            <v>0</v>
          </cell>
          <cell r="D5913">
            <v>0</v>
          </cell>
          <cell r="E5913">
            <v>0</v>
          </cell>
          <cell r="F5913">
            <v>0</v>
          </cell>
          <cell r="G5913">
            <v>0</v>
          </cell>
          <cell r="H5913">
            <v>0</v>
          </cell>
          <cell r="I5913">
            <v>0</v>
          </cell>
          <cell r="J5913" t="str">
            <v/>
          </cell>
          <cell r="K5913">
            <v>0</v>
          </cell>
          <cell r="L5913">
            <v>0</v>
          </cell>
          <cell r="M5913">
            <v>0</v>
          </cell>
          <cell r="N5913">
            <v>0</v>
          </cell>
          <cell r="O5913">
            <v>0</v>
          </cell>
          <cell r="P5913">
            <v>0</v>
          </cell>
          <cell r="Q5913">
            <v>0</v>
          </cell>
          <cell r="R5913">
            <v>0</v>
          </cell>
          <cell r="T5913">
            <v>0</v>
          </cell>
        </row>
        <row r="5914">
          <cell r="C5914">
            <v>0</v>
          </cell>
          <cell r="D5914">
            <v>0</v>
          </cell>
          <cell r="E5914">
            <v>0</v>
          </cell>
          <cell r="F5914">
            <v>0</v>
          </cell>
          <cell r="G5914">
            <v>0</v>
          </cell>
          <cell r="H5914">
            <v>0</v>
          </cell>
          <cell r="I5914">
            <v>0</v>
          </cell>
          <cell r="J5914">
            <v>0</v>
          </cell>
          <cell r="K5914">
            <v>0</v>
          </cell>
          <cell r="L5914">
            <v>0</v>
          </cell>
          <cell r="M5914" t="str">
            <v>SUBTOTAL $</v>
          </cell>
          <cell r="N5914">
            <v>0</v>
          </cell>
          <cell r="O5914">
            <v>0</v>
          </cell>
          <cell r="P5914">
            <v>0</v>
          </cell>
          <cell r="Q5914">
            <v>0</v>
          </cell>
          <cell r="T5914">
            <v>0</v>
          </cell>
        </row>
        <row r="5915">
          <cell r="C5915" t="str">
            <v>IV. MANO DE OBRA</v>
          </cell>
          <cell r="D5915">
            <v>0</v>
          </cell>
          <cell r="E5915">
            <v>0</v>
          </cell>
          <cell r="F5915">
            <v>0</v>
          </cell>
          <cell r="G5915">
            <v>0</v>
          </cell>
          <cell r="H5915">
            <v>0</v>
          </cell>
          <cell r="I5915">
            <v>0</v>
          </cell>
          <cell r="J5915">
            <v>0</v>
          </cell>
          <cell r="K5915">
            <v>0</v>
          </cell>
          <cell r="L5915">
            <v>0</v>
          </cell>
          <cell r="M5915">
            <v>0</v>
          </cell>
          <cell r="N5915">
            <v>0</v>
          </cell>
          <cell r="O5915">
            <v>0</v>
          </cell>
          <cell r="P5915">
            <v>0</v>
          </cell>
          <cell r="Q5915">
            <v>0</v>
          </cell>
          <cell r="T5915">
            <v>0</v>
          </cell>
        </row>
        <row r="5916">
          <cell r="C5916">
            <v>0</v>
          </cell>
          <cell r="D5916">
            <v>0</v>
          </cell>
          <cell r="E5916">
            <v>0</v>
          </cell>
          <cell r="F5916">
            <v>0</v>
          </cell>
          <cell r="G5916">
            <v>0</v>
          </cell>
          <cell r="H5916">
            <v>0</v>
          </cell>
          <cell r="I5916">
            <v>0</v>
          </cell>
          <cell r="J5916">
            <v>0</v>
          </cell>
          <cell r="K5916">
            <v>0</v>
          </cell>
          <cell r="L5916">
            <v>0</v>
          </cell>
          <cell r="M5916">
            <v>0</v>
          </cell>
          <cell r="N5916">
            <v>0</v>
          </cell>
          <cell r="O5916">
            <v>0</v>
          </cell>
          <cell r="P5916">
            <v>0</v>
          </cell>
          <cell r="Q5916">
            <v>0</v>
          </cell>
          <cell r="T5916">
            <v>0</v>
          </cell>
        </row>
        <row r="5917">
          <cell r="C5917" t="str">
            <v>TRABAJADOR</v>
          </cell>
          <cell r="D5917">
            <v>0</v>
          </cell>
          <cell r="E5917">
            <v>0</v>
          </cell>
          <cell r="F5917">
            <v>0</v>
          </cell>
          <cell r="G5917">
            <v>0</v>
          </cell>
          <cell r="H5917">
            <v>0</v>
          </cell>
          <cell r="I5917" t="str">
            <v>CANTIDAD</v>
          </cell>
          <cell r="J5917" t="str">
            <v>JORNAL</v>
          </cell>
          <cell r="K5917" t="str">
            <v>PRESTACIONES</v>
          </cell>
          <cell r="L5917" t="str">
            <v>JORNAL TOTAL</v>
          </cell>
          <cell r="M5917" t="str">
            <v>RENDIMIENTO</v>
          </cell>
          <cell r="N5917">
            <v>0</v>
          </cell>
          <cell r="O5917" t="str">
            <v>Vr. UNITARIO</v>
          </cell>
          <cell r="P5917">
            <v>0</v>
          </cell>
          <cell r="Q5917">
            <v>0</v>
          </cell>
          <cell r="R5917">
            <v>0</v>
          </cell>
          <cell r="T5917">
            <v>0</v>
          </cell>
        </row>
        <row r="5918">
          <cell r="C5918" t="str">
            <v>Maestro Electricista</v>
          </cell>
          <cell r="D5918">
            <v>0</v>
          </cell>
          <cell r="E5918">
            <v>0</v>
          </cell>
          <cell r="F5918">
            <v>0</v>
          </cell>
          <cell r="G5918">
            <v>0</v>
          </cell>
          <cell r="H5918">
            <v>0</v>
          </cell>
          <cell r="I5918">
            <v>1</v>
          </cell>
          <cell r="J5918">
            <v>127600</v>
          </cell>
          <cell r="K5918">
            <v>1.6800999999999999</v>
          </cell>
          <cell r="L5918">
            <v>214381</v>
          </cell>
          <cell r="M5918">
            <v>3</v>
          </cell>
          <cell r="N5918">
            <v>0</v>
          </cell>
          <cell r="O5918">
            <v>71460</v>
          </cell>
          <cell r="P5918">
            <v>0</v>
          </cell>
          <cell r="Q5918">
            <v>0</v>
          </cell>
          <cell r="R5918">
            <v>0.33</v>
          </cell>
          <cell r="T5918" t="str">
            <v>Maestro Electricista</v>
          </cell>
        </row>
        <row r="5919">
          <cell r="C5919" t="str">
            <v>Ayudante Entendido</v>
          </cell>
          <cell r="D5919">
            <v>0</v>
          </cell>
          <cell r="E5919">
            <v>0</v>
          </cell>
          <cell r="F5919">
            <v>0</v>
          </cell>
          <cell r="G5919">
            <v>0</v>
          </cell>
          <cell r="H5919">
            <v>0</v>
          </cell>
          <cell r="I5919">
            <v>1</v>
          </cell>
          <cell r="J5919">
            <v>60367</v>
          </cell>
          <cell r="K5919">
            <v>1.7181</v>
          </cell>
          <cell r="L5919">
            <v>103717</v>
          </cell>
          <cell r="M5919">
            <v>3</v>
          </cell>
          <cell r="N5919">
            <v>0</v>
          </cell>
          <cell r="O5919">
            <v>34572</v>
          </cell>
          <cell r="P5919">
            <v>0</v>
          </cell>
          <cell r="Q5919">
            <v>0</v>
          </cell>
          <cell r="R5919">
            <v>0.33</v>
          </cell>
          <cell r="T5919" t="str">
            <v>Ayudante Entendido</v>
          </cell>
        </row>
        <row r="5920">
          <cell r="C5920">
            <v>0</v>
          </cell>
          <cell r="D5920">
            <v>0</v>
          </cell>
          <cell r="E5920">
            <v>0</v>
          </cell>
          <cell r="F5920">
            <v>0</v>
          </cell>
          <cell r="G5920">
            <v>0</v>
          </cell>
          <cell r="H5920">
            <v>0</v>
          </cell>
          <cell r="I5920">
            <v>1</v>
          </cell>
          <cell r="J5920">
            <v>0</v>
          </cell>
          <cell r="K5920">
            <v>0</v>
          </cell>
          <cell r="L5920">
            <v>0</v>
          </cell>
          <cell r="M5920">
            <v>0</v>
          </cell>
          <cell r="N5920">
            <v>0</v>
          </cell>
          <cell r="O5920">
            <v>0</v>
          </cell>
          <cell r="P5920">
            <v>0</v>
          </cell>
          <cell r="Q5920">
            <v>0</v>
          </cell>
          <cell r="R5920">
            <v>0</v>
          </cell>
          <cell r="T5920">
            <v>0</v>
          </cell>
        </row>
        <row r="5921">
          <cell r="C5921">
            <v>0</v>
          </cell>
          <cell r="D5921">
            <v>0</v>
          </cell>
          <cell r="E5921">
            <v>0</v>
          </cell>
          <cell r="F5921">
            <v>0</v>
          </cell>
          <cell r="G5921">
            <v>0</v>
          </cell>
          <cell r="H5921">
            <v>0</v>
          </cell>
          <cell r="I5921">
            <v>0</v>
          </cell>
          <cell r="J5921">
            <v>0</v>
          </cell>
          <cell r="K5921">
            <v>0</v>
          </cell>
          <cell r="L5921">
            <v>0.35610000000000003</v>
          </cell>
          <cell r="M5921" t="str">
            <v>SUBTOTAL $</v>
          </cell>
          <cell r="N5921">
            <v>0</v>
          </cell>
          <cell r="O5921">
            <v>106032</v>
          </cell>
          <cell r="P5921">
            <v>0</v>
          </cell>
          <cell r="Q5921">
            <v>0</v>
          </cell>
          <cell r="T5921">
            <v>0</v>
          </cell>
        </row>
        <row r="5922">
          <cell r="C5922">
            <v>0</v>
          </cell>
          <cell r="D5922">
            <v>0</v>
          </cell>
          <cell r="E5922">
            <v>0</v>
          </cell>
          <cell r="F5922">
            <v>0</v>
          </cell>
          <cell r="G5922">
            <v>0</v>
          </cell>
          <cell r="H5922">
            <v>0</v>
          </cell>
          <cell r="I5922">
            <v>0</v>
          </cell>
          <cell r="J5922">
            <v>0</v>
          </cell>
          <cell r="K5922">
            <v>0</v>
          </cell>
          <cell r="L5922">
            <v>0</v>
          </cell>
          <cell r="M5922">
            <v>0</v>
          </cell>
          <cell r="N5922">
            <v>0</v>
          </cell>
          <cell r="O5922">
            <v>0</v>
          </cell>
          <cell r="P5922">
            <v>0</v>
          </cell>
          <cell r="Q5922">
            <v>0</v>
          </cell>
        </row>
        <row r="5923">
          <cell r="C5923" t="str">
            <v>TOTAL COSTO DIRECTO $</v>
          </cell>
          <cell r="D5923">
            <v>0</v>
          </cell>
          <cell r="E5923">
            <v>0</v>
          </cell>
          <cell r="F5923">
            <v>0</v>
          </cell>
          <cell r="G5923">
            <v>0</v>
          </cell>
          <cell r="H5923">
            <v>0</v>
          </cell>
          <cell r="I5923">
            <v>0</v>
          </cell>
          <cell r="J5923">
            <v>0</v>
          </cell>
          <cell r="K5923">
            <v>0</v>
          </cell>
          <cell r="L5923">
            <v>0</v>
          </cell>
          <cell r="M5923">
            <v>0</v>
          </cell>
          <cell r="N5923">
            <v>0</v>
          </cell>
          <cell r="O5923">
            <v>297724</v>
          </cell>
          <cell r="P5923">
            <v>0</v>
          </cell>
          <cell r="Q5923">
            <v>0</v>
          </cell>
        </row>
        <row r="5924">
          <cell r="C5924" t="str">
            <v>V. COSTOS INDIRECTOS</v>
          </cell>
          <cell r="D5924">
            <v>0</v>
          </cell>
          <cell r="E5924">
            <v>0</v>
          </cell>
          <cell r="F5924">
            <v>0</v>
          </cell>
          <cell r="G5924">
            <v>0</v>
          </cell>
          <cell r="H5924">
            <v>0</v>
          </cell>
          <cell r="I5924">
            <v>0</v>
          </cell>
          <cell r="J5924">
            <v>0</v>
          </cell>
          <cell r="K5924">
            <v>0</v>
          </cell>
          <cell r="L5924">
            <v>0</v>
          </cell>
          <cell r="M5924">
            <v>0</v>
          </cell>
          <cell r="N5924">
            <v>0</v>
          </cell>
          <cell r="O5924">
            <v>0</v>
          </cell>
          <cell r="P5924">
            <v>0</v>
          </cell>
          <cell r="Q5924">
            <v>0</v>
          </cell>
        </row>
        <row r="5925">
          <cell r="C5925">
            <v>0</v>
          </cell>
          <cell r="D5925">
            <v>0</v>
          </cell>
          <cell r="E5925">
            <v>0</v>
          </cell>
          <cell r="F5925">
            <v>0</v>
          </cell>
          <cell r="G5925">
            <v>0</v>
          </cell>
          <cell r="H5925">
            <v>0</v>
          </cell>
          <cell r="I5925">
            <v>0</v>
          </cell>
          <cell r="J5925">
            <v>0</v>
          </cell>
          <cell r="K5925">
            <v>0</v>
          </cell>
          <cell r="L5925">
            <v>0</v>
          </cell>
          <cell r="M5925">
            <v>0</v>
          </cell>
          <cell r="N5925">
            <v>0</v>
          </cell>
          <cell r="O5925">
            <v>0</v>
          </cell>
          <cell r="P5925">
            <v>0</v>
          </cell>
          <cell r="Q5925">
            <v>0</v>
          </cell>
        </row>
        <row r="5926">
          <cell r="C5926" t="str">
            <v>Descripción</v>
          </cell>
          <cell r="D5926">
            <v>0</v>
          </cell>
          <cell r="E5926">
            <v>0</v>
          </cell>
          <cell r="F5926">
            <v>0</v>
          </cell>
          <cell r="G5926">
            <v>0</v>
          </cell>
          <cell r="H5926">
            <v>0</v>
          </cell>
          <cell r="I5926">
            <v>0</v>
          </cell>
          <cell r="J5926">
            <v>0</v>
          </cell>
          <cell r="K5926">
            <v>0</v>
          </cell>
          <cell r="L5926" t="str">
            <v>Porcentaje</v>
          </cell>
          <cell r="M5926" t="str">
            <v>Valor Total</v>
          </cell>
          <cell r="N5926">
            <v>0</v>
          </cell>
          <cell r="O5926">
            <v>0</v>
          </cell>
          <cell r="P5926">
            <v>0</v>
          </cell>
          <cell r="Q5926">
            <v>0</v>
          </cell>
        </row>
        <row r="5927">
          <cell r="C5927" t="str">
            <v>ADMINISTRACION</v>
          </cell>
          <cell r="D5927">
            <v>0</v>
          </cell>
          <cell r="E5927">
            <v>0</v>
          </cell>
          <cell r="F5927">
            <v>0</v>
          </cell>
          <cell r="G5927">
            <v>0</v>
          </cell>
          <cell r="H5927">
            <v>0</v>
          </cell>
          <cell r="I5927">
            <v>0</v>
          </cell>
          <cell r="J5927">
            <v>0</v>
          </cell>
          <cell r="K5927">
            <v>0</v>
          </cell>
          <cell r="L5927">
            <v>0.23930000000000001</v>
          </cell>
          <cell r="M5927">
            <v>71245</v>
          </cell>
          <cell r="N5927">
            <v>0</v>
          </cell>
          <cell r="O5927">
            <v>0</v>
          </cell>
          <cell r="P5927">
            <v>0</v>
          </cell>
          <cell r="Q5927">
            <v>0</v>
          </cell>
        </row>
        <row r="5928">
          <cell r="C5928" t="str">
            <v xml:space="preserve">IMPREVISTOS </v>
          </cell>
          <cell r="D5928">
            <v>0</v>
          </cell>
          <cell r="E5928">
            <v>0</v>
          </cell>
          <cell r="F5928">
            <v>0</v>
          </cell>
          <cell r="G5928">
            <v>0</v>
          </cell>
          <cell r="H5928">
            <v>0</v>
          </cell>
          <cell r="I5928">
            <v>0</v>
          </cell>
          <cell r="J5928">
            <v>0</v>
          </cell>
          <cell r="K5928">
            <v>0</v>
          </cell>
          <cell r="L5928">
            <v>0</v>
          </cell>
          <cell r="M5928">
            <v>0</v>
          </cell>
          <cell r="N5928">
            <v>0</v>
          </cell>
          <cell r="O5928">
            <v>0</v>
          </cell>
          <cell r="P5928">
            <v>0</v>
          </cell>
          <cell r="Q5928">
            <v>0</v>
          </cell>
        </row>
        <row r="5929">
          <cell r="C5929" t="str">
            <v>UTILIDAD</v>
          </cell>
          <cell r="D5929">
            <v>0</v>
          </cell>
          <cell r="E5929">
            <v>0</v>
          </cell>
          <cell r="F5929">
            <v>0</v>
          </cell>
          <cell r="G5929">
            <v>0</v>
          </cell>
          <cell r="H5929">
            <v>0</v>
          </cell>
          <cell r="I5929">
            <v>0</v>
          </cell>
          <cell r="J5929">
            <v>0</v>
          </cell>
          <cell r="K5929">
            <v>0</v>
          </cell>
          <cell r="L5929">
            <v>0.05</v>
          </cell>
          <cell r="M5929">
            <v>14886</v>
          </cell>
          <cell r="N5929">
            <v>0</v>
          </cell>
          <cell r="O5929">
            <v>0</v>
          </cell>
          <cell r="P5929">
            <v>0</v>
          </cell>
          <cell r="Q5929">
            <v>0</v>
          </cell>
        </row>
        <row r="5930">
          <cell r="C5930" t="str">
            <v>SUBTOTAL $</v>
          </cell>
          <cell r="D5930">
            <v>0</v>
          </cell>
          <cell r="E5930">
            <v>0</v>
          </cell>
          <cell r="F5930">
            <v>0</v>
          </cell>
          <cell r="G5930">
            <v>0</v>
          </cell>
          <cell r="H5930">
            <v>0</v>
          </cell>
          <cell r="I5930">
            <v>0</v>
          </cell>
          <cell r="J5930">
            <v>0</v>
          </cell>
          <cell r="K5930">
            <v>0</v>
          </cell>
          <cell r="L5930">
            <v>0</v>
          </cell>
          <cell r="M5930">
            <v>0</v>
          </cell>
          <cell r="N5930">
            <v>0</v>
          </cell>
          <cell r="O5930">
            <v>86131</v>
          </cell>
          <cell r="P5930">
            <v>0</v>
          </cell>
          <cell r="Q5930">
            <v>0</v>
          </cell>
        </row>
        <row r="5931">
          <cell r="C5931">
            <v>0</v>
          </cell>
          <cell r="D5931">
            <v>0</v>
          </cell>
          <cell r="E5931">
            <v>0</v>
          </cell>
          <cell r="F5931">
            <v>0</v>
          </cell>
          <cell r="G5931">
            <v>0</v>
          </cell>
          <cell r="H5931">
            <v>0</v>
          </cell>
          <cell r="I5931">
            <v>0</v>
          </cell>
          <cell r="J5931">
            <v>0</v>
          </cell>
          <cell r="K5931">
            <v>0</v>
          </cell>
          <cell r="L5931">
            <v>0</v>
          </cell>
          <cell r="M5931">
            <v>0</v>
          </cell>
          <cell r="N5931">
            <v>0</v>
          </cell>
          <cell r="O5931">
            <v>0</v>
          </cell>
          <cell r="P5931">
            <v>0</v>
          </cell>
          <cell r="Q5931">
            <v>0</v>
          </cell>
        </row>
        <row r="5932">
          <cell r="C5932" t="str">
            <v>Precio Unitario Total Aproximado al peso $</v>
          </cell>
          <cell r="D5932">
            <v>0</v>
          </cell>
          <cell r="E5932">
            <v>0</v>
          </cell>
          <cell r="F5932">
            <v>0</v>
          </cell>
          <cell r="G5932">
            <v>0</v>
          </cell>
          <cell r="H5932">
            <v>0</v>
          </cell>
          <cell r="I5932">
            <v>0</v>
          </cell>
          <cell r="J5932">
            <v>0</v>
          </cell>
          <cell r="K5932">
            <v>0</v>
          </cell>
          <cell r="L5932">
            <v>0</v>
          </cell>
          <cell r="M5932">
            <v>0</v>
          </cell>
          <cell r="N5932">
            <v>0</v>
          </cell>
          <cell r="O5932">
            <v>383855</v>
          </cell>
          <cell r="P5932">
            <v>0</v>
          </cell>
          <cell r="Q5932">
            <v>0</v>
          </cell>
        </row>
        <row r="5933">
          <cell r="C5933">
            <v>0</v>
          </cell>
          <cell r="D5933">
            <v>0</v>
          </cell>
          <cell r="E5933">
            <v>0</v>
          </cell>
          <cell r="F5933">
            <v>0</v>
          </cell>
          <cell r="G5933">
            <v>0</v>
          </cell>
          <cell r="H5933">
            <v>0</v>
          </cell>
          <cell r="I5933">
            <v>0</v>
          </cell>
          <cell r="J5933">
            <v>0</v>
          </cell>
          <cell r="K5933">
            <v>0</v>
          </cell>
          <cell r="L5933">
            <v>0</v>
          </cell>
          <cell r="M5933">
            <v>0</v>
          </cell>
          <cell r="N5933">
            <v>0</v>
          </cell>
          <cell r="O5933">
            <v>0</v>
          </cell>
          <cell r="P5933">
            <v>0</v>
          </cell>
          <cell r="Q5933">
            <v>0</v>
          </cell>
        </row>
        <row r="5934">
          <cell r="C5934">
            <v>0</v>
          </cell>
          <cell r="D5934">
            <v>0</v>
          </cell>
          <cell r="E5934">
            <v>0</v>
          </cell>
          <cell r="F5934">
            <v>0</v>
          </cell>
          <cell r="G5934">
            <v>0</v>
          </cell>
          <cell r="H5934">
            <v>0</v>
          </cell>
          <cell r="I5934">
            <v>0</v>
          </cell>
          <cell r="J5934">
            <v>0</v>
          </cell>
          <cell r="K5934">
            <v>0</v>
          </cell>
          <cell r="L5934">
            <v>0</v>
          </cell>
          <cell r="M5934">
            <v>0</v>
          </cell>
          <cell r="N5934">
            <v>0</v>
          </cell>
          <cell r="O5934">
            <v>0</v>
          </cell>
          <cell r="P5934">
            <v>0</v>
          </cell>
          <cell r="Q5934">
            <v>0</v>
          </cell>
        </row>
        <row r="5935">
          <cell r="C5935">
            <v>0</v>
          </cell>
          <cell r="D5935">
            <v>0</v>
          </cell>
          <cell r="E5935">
            <v>0</v>
          </cell>
          <cell r="F5935">
            <v>0</v>
          </cell>
          <cell r="G5935">
            <v>0</v>
          </cell>
          <cell r="H5935" t="str">
            <v>Firma</v>
          </cell>
          <cell r="I5935">
            <v>0</v>
          </cell>
          <cell r="J5935">
            <v>0</v>
          </cell>
          <cell r="K5935">
            <v>0</v>
          </cell>
          <cell r="L5935">
            <v>0</v>
          </cell>
          <cell r="M5935">
            <v>0</v>
          </cell>
          <cell r="N5935">
            <v>0</v>
          </cell>
          <cell r="O5935">
            <v>0</v>
          </cell>
          <cell r="P5935">
            <v>0</v>
          </cell>
          <cell r="Q5935">
            <v>0</v>
          </cell>
        </row>
        <row r="5936">
          <cell r="C5936">
            <v>0</v>
          </cell>
          <cell r="D5936">
            <v>0</v>
          </cell>
          <cell r="E5936">
            <v>0</v>
          </cell>
          <cell r="F5936">
            <v>0</v>
          </cell>
          <cell r="G5936">
            <v>0</v>
          </cell>
          <cell r="H5936" t="str">
            <v>Nombre:</v>
          </cell>
          <cell r="I5936">
            <v>0</v>
          </cell>
          <cell r="J5936">
            <v>0</v>
          </cell>
          <cell r="K5936">
            <v>0</v>
          </cell>
          <cell r="L5936">
            <v>0</v>
          </cell>
          <cell r="M5936">
            <v>0</v>
          </cell>
          <cell r="N5936">
            <v>0</v>
          </cell>
          <cell r="O5936">
            <v>0</v>
          </cell>
          <cell r="P5936">
            <v>0</v>
          </cell>
          <cell r="Q5936">
            <v>0</v>
          </cell>
        </row>
        <row r="5937">
          <cell r="C5937">
            <v>0</v>
          </cell>
          <cell r="D5937">
            <v>0</v>
          </cell>
          <cell r="E5937">
            <v>0</v>
          </cell>
          <cell r="F5937">
            <v>0</v>
          </cell>
          <cell r="G5937">
            <v>0</v>
          </cell>
          <cell r="H5937" t="str">
            <v>Representante Legal del Contratista o su Apoderado</v>
          </cell>
          <cell r="I5937">
            <v>0</v>
          </cell>
          <cell r="J5937">
            <v>0</v>
          </cell>
          <cell r="K5937">
            <v>0</v>
          </cell>
          <cell r="L5937">
            <v>0</v>
          </cell>
          <cell r="M5937">
            <v>0</v>
          </cell>
          <cell r="N5937">
            <v>0</v>
          </cell>
          <cell r="O5937">
            <v>0</v>
          </cell>
          <cell r="P5937">
            <v>0</v>
          </cell>
          <cell r="Q5937">
            <v>0</v>
          </cell>
        </row>
        <row r="5938">
          <cell r="C5938">
            <v>0</v>
          </cell>
          <cell r="D5938">
            <v>0</v>
          </cell>
          <cell r="E5938">
            <v>0</v>
          </cell>
          <cell r="F5938">
            <v>0</v>
          </cell>
          <cell r="G5938">
            <v>0</v>
          </cell>
          <cell r="H5938" t="str">
            <v>Matricula No. :</v>
          </cell>
          <cell r="I5938">
            <v>0</v>
          </cell>
          <cell r="J5938">
            <v>0</v>
          </cell>
          <cell r="K5938">
            <v>0</v>
          </cell>
          <cell r="L5938">
            <v>0</v>
          </cell>
          <cell r="M5938">
            <v>0</v>
          </cell>
          <cell r="N5938">
            <v>0</v>
          </cell>
          <cell r="O5938">
            <v>0</v>
          </cell>
          <cell r="P5938">
            <v>0</v>
          </cell>
          <cell r="Q5938">
            <v>0</v>
          </cell>
        </row>
        <row r="5939">
          <cell r="C5939">
            <v>0</v>
          </cell>
          <cell r="D5939">
            <v>0</v>
          </cell>
          <cell r="E5939">
            <v>0</v>
          </cell>
          <cell r="F5939">
            <v>0</v>
          </cell>
          <cell r="G5939">
            <v>0</v>
          </cell>
          <cell r="H5939" t="str">
            <v xml:space="preserve"> </v>
          </cell>
          <cell r="I5939">
            <v>0</v>
          </cell>
          <cell r="J5939">
            <v>0</v>
          </cell>
          <cell r="K5939">
            <v>0</v>
          </cell>
          <cell r="L5939">
            <v>0</v>
          </cell>
          <cell r="M5939">
            <v>0</v>
          </cell>
          <cell r="N5939">
            <v>0</v>
          </cell>
          <cell r="O5939">
            <v>0</v>
          </cell>
          <cell r="P5939">
            <v>0</v>
          </cell>
          <cell r="Q5939">
            <v>0</v>
          </cell>
        </row>
        <row r="5940">
          <cell r="C5940" t="str">
            <v>OBSERVACIONES INTERVENTORÍA</v>
          </cell>
          <cell r="D5940">
            <v>0</v>
          </cell>
          <cell r="E5940">
            <v>0</v>
          </cell>
          <cell r="F5940">
            <v>0</v>
          </cell>
          <cell r="G5940">
            <v>0</v>
          </cell>
          <cell r="H5940">
            <v>0</v>
          </cell>
          <cell r="I5940">
            <v>0</v>
          </cell>
          <cell r="J5940">
            <v>0</v>
          </cell>
          <cell r="K5940">
            <v>0</v>
          </cell>
          <cell r="L5940">
            <v>0</v>
          </cell>
          <cell r="M5940">
            <v>0</v>
          </cell>
          <cell r="N5940">
            <v>0</v>
          </cell>
          <cell r="O5940">
            <v>0</v>
          </cell>
          <cell r="P5940">
            <v>0</v>
          </cell>
          <cell r="Q5940">
            <v>0</v>
          </cell>
        </row>
        <row r="5941">
          <cell r="C5941">
            <v>0</v>
          </cell>
          <cell r="D5941">
            <v>0</v>
          </cell>
          <cell r="E5941">
            <v>0</v>
          </cell>
          <cell r="F5941">
            <v>0</v>
          </cell>
          <cell r="G5941">
            <v>0</v>
          </cell>
          <cell r="H5941">
            <v>0</v>
          </cell>
          <cell r="I5941">
            <v>0</v>
          </cell>
          <cell r="J5941">
            <v>0</v>
          </cell>
          <cell r="K5941">
            <v>0</v>
          </cell>
          <cell r="L5941">
            <v>0</v>
          </cell>
          <cell r="M5941">
            <v>0</v>
          </cell>
          <cell r="N5941">
            <v>0</v>
          </cell>
          <cell r="O5941">
            <v>0</v>
          </cell>
          <cell r="P5941">
            <v>0</v>
          </cell>
          <cell r="Q5941">
            <v>0</v>
          </cell>
        </row>
        <row r="5942">
          <cell r="C5942">
            <v>0</v>
          </cell>
          <cell r="D5942">
            <v>0</v>
          </cell>
          <cell r="E5942">
            <v>0</v>
          </cell>
          <cell r="F5942">
            <v>0</v>
          </cell>
          <cell r="G5942">
            <v>0</v>
          </cell>
          <cell r="H5942">
            <v>0</v>
          </cell>
          <cell r="I5942">
            <v>0</v>
          </cell>
          <cell r="J5942">
            <v>0</v>
          </cell>
          <cell r="K5942">
            <v>0</v>
          </cell>
          <cell r="L5942">
            <v>0</v>
          </cell>
          <cell r="M5942">
            <v>0</v>
          </cell>
          <cell r="N5942">
            <v>0</v>
          </cell>
          <cell r="O5942">
            <v>0</v>
          </cell>
          <cell r="P5942">
            <v>0</v>
          </cell>
          <cell r="Q5942">
            <v>0</v>
          </cell>
        </row>
        <row r="5943">
          <cell r="C5943">
            <v>0</v>
          </cell>
          <cell r="D5943">
            <v>0</v>
          </cell>
          <cell r="E5943">
            <v>0</v>
          </cell>
          <cell r="F5943">
            <v>0</v>
          </cell>
          <cell r="G5943">
            <v>0</v>
          </cell>
          <cell r="H5943">
            <v>0</v>
          </cell>
          <cell r="I5943">
            <v>0</v>
          </cell>
          <cell r="J5943">
            <v>0</v>
          </cell>
          <cell r="K5943">
            <v>0</v>
          </cell>
          <cell r="L5943">
            <v>0</v>
          </cell>
          <cell r="M5943">
            <v>0</v>
          </cell>
          <cell r="N5943">
            <v>0</v>
          </cell>
          <cell r="O5943">
            <v>0</v>
          </cell>
          <cell r="P5943">
            <v>0</v>
          </cell>
          <cell r="Q5943">
            <v>0</v>
          </cell>
        </row>
        <row r="5944">
          <cell r="C5944" t="str">
            <v>APROBACIÓN POR INTERVENTORÍA</v>
          </cell>
          <cell r="D5944">
            <v>0</v>
          </cell>
          <cell r="E5944">
            <v>0</v>
          </cell>
          <cell r="F5944">
            <v>0</v>
          </cell>
          <cell r="G5944">
            <v>0</v>
          </cell>
          <cell r="H5944">
            <v>0</v>
          </cell>
          <cell r="I5944">
            <v>0</v>
          </cell>
          <cell r="J5944">
            <v>0</v>
          </cell>
          <cell r="K5944">
            <v>0</v>
          </cell>
          <cell r="L5944">
            <v>0</v>
          </cell>
          <cell r="M5944">
            <v>0</v>
          </cell>
          <cell r="N5944">
            <v>0</v>
          </cell>
          <cell r="O5944">
            <v>0</v>
          </cell>
          <cell r="P5944">
            <v>0</v>
          </cell>
          <cell r="Q5944">
            <v>0</v>
          </cell>
        </row>
        <row r="5945">
          <cell r="C594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5945">
            <v>0</v>
          </cell>
          <cell r="E5945">
            <v>0</v>
          </cell>
          <cell r="F5945">
            <v>0</v>
          </cell>
          <cell r="G5945">
            <v>0</v>
          </cell>
          <cell r="H5945">
            <v>0</v>
          </cell>
          <cell r="I5945">
            <v>0</v>
          </cell>
          <cell r="J5945">
            <v>0</v>
          </cell>
          <cell r="K5945">
            <v>0</v>
          </cell>
          <cell r="L5945">
            <v>0</v>
          </cell>
          <cell r="M5945">
            <v>0</v>
          </cell>
          <cell r="N5945">
            <v>0</v>
          </cell>
          <cell r="O5945">
            <v>0</v>
          </cell>
          <cell r="P5945">
            <v>0</v>
          </cell>
          <cell r="Q5945">
            <v>0</v>
          </cell>
        </row>
        <row r="5946">
          <cell r="C5946">
            <v>0</v>
          </cell>
          <cell r="D5946">
            <v>0</v>
          </cell>
          <cell r="E5946">
            <v>0</v>
          </cell>
          <cell r="F5946">
            <v>0</v>
          </cell>
          <cell r="G5946">
            <v>0</v>
          </cell>
          <cell r="H5946">
            <v>0</v>
          </cell>
          <cell r="I5946">
            <v>0</v>
          </cell>
          <cell r="J5946">
            <v>0</v>
          </cell>
          <cell r="K5946">
            <v>0</v>
          </cell>
          <cell r="L5946">
            <v>0</v>
          </cell>
          <cell r="M5946">
            <v>0</v>
          </cell>
          <cell r="N5946">
            <v>0</v>
          </cell>
          <cell r="O5946">
            <v>0</v>
          </cell>
          <cell r="P5946">
            <v>0</v>
          </cell>
          <cell r="Q5946">
            <v>0</v>
          </cell>
        </row>
        <row r="5947">
          <cell r="C594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5947">
            <v>0</v>
          </cell>
          <cell r="E5947">
            <v>0</v>
          </cell>
          <cell r="F5947">
            <v>0</v>
          </cell>
          <cell r="G5947">
            <v>0</v>
          </cell>
          <cell r="H5947">
            <v>0</v>
          </cell>
          <cell r="I5947">
            <v>0</v>
          </cell>
          <cell r="J5947">
            <v>0</v>
          </cell>
          <cell r="K5947">
            <v>0</v>
          </cell>
          <cell r="L5947">
            <v>0</v>
          </cell>
          <cell r="M5947">
            <v>0</v>
          </cell>
          <cell r="N5947">
            <v>0</v>
          </cell>
          <cell r="O5947">
            <v>0</v>
          </cell>
          <cell r="P5947">
            <v>0</v>
          </cell>
          <cell r="Q5947">
            <v>0</v>
          </cell>
        </row>
        <row r="5948">
          <cell r="C5948">
            <v>0</v>
          </cell>
          <cell r="D5948">
            <v>0</v>
          </cell>
          <cell r="E5948">
            <v>0</v>
          </cell>
          <cell r="F5948">
            <v>0</v>
          </cell>
          <cell r="G5948">
            <v>0</v>
          </cell>
          <cell r="H5948">
            <v>0</v>
          </cell>
          <cell r="I5948">
            <v>0</v>
          </cell>
          <cell r="J5948">
            <v>0</v>
          </cell>
          <cell r="K5948">
            <v>0</v>
          </cell>
          <cell r="L5948">
            <v>0</v>
          </cell>
          <cell r="M5948">
            <v>0</v>
          </cell>
          <cell r="N5948">
            <v>0</v>
          </cell>
          <cell r="O5948">
            <v>0</v>
          </cell>
          <cell r="P5948">
            <v>0</v>
          </cell>
          <cell r="Q5948">
            <v>0</v>
          </cell>
        </row>
        <row r="5949">
          <cell r="C5949">
            <v>0</v>
          </cell>
          <cell r="D5949">
            <v>0</v>
          </cell>
          <cell r="E5949">
            <v>0</v>
          </cell>
          <cell r="F5949">
            <v>0</v>
          </cell>
          <cell r="G5949">
            <v>0</v>
          </cell>
          <cell r="H5949">
            <v>0</v>
          </cell>
          <cell r="I5949">
            <v>0</v>
          </cell>
          <cell r="J5949">
            <v>0</v>
          </cell>
          <cell r="K5949">
            <v>0</v>
          </cell>
          <cell r="L5949">
            <v>0</v>
          </cell>
          <cell r="M5949">
            <v>0</v>
          </cell>
          <cell r="N5949">
            <v>0</v>
          </cell>
          <cell r="O5949">
            <v>0</v>
          </cell>
          <cell r="P5949">
            <v>0</v>
          </cell>
          <cell r="Q5949">
            <v>0</v>
          </cell>
        </row>
        <row r="5950">
          <cell r="C5950">
            <v>0</v>
          </cell>
          <cell r="D5950">
            <v>0</v>
          </cell>
          <cell r="E5950">
            <v>0</v>
          </cell>
          <cell r="F5950">
            <v>0</v>
          </cell>
          <cell r="G5950">
            <v>0</v>
          </cell>
          <cell r="H5950" t="str">
            <v>Firma</v>
          </cell>
          <cell r="I5950">
            <v>0</v>
          </cell>
          <cell r="J5950">
            <v>0</v>
          </cell>
          <cell r="K5950">
            <v>0</v>
          </cell>
          <cell r="L5950">
            <v>0</v>
          </cell>
          <cell r="M5950">
            <v>0</v>
          </cell>
          <cell r="N5950">
            <v>0</v>
          </cell>
          <cell r="O5950">
            <v>0</v>
          </cell>
          <cell r="P5950">
            <v>0</v>
          </cell>
          <cell r="Q5950">
            <v>0</v>
          </cell>
        </row>
        <row r="5951">
          <cell r="C5951">
            <v>0</v>
          </cell>
          <cell r="D5951">
            <v>0</v>
          </cell>
          <cell r="E5951">
            <v>0</v>
          </cell>
          <cell r="F5951">
            <v>0</v>
          </cell>
          <cell r="G5951">
            <v>0</v>
          </cell>
          <cell r="H5951" t="str">
            <v>Nombre:</v>
          </cell>
          <cell r="I5951">
            <v>0</v>
          </cell>
          <cell r="J5951">
            <v>0</v>
          </cell>
          <cell r="K5951">
            <v>0</v>
          </cell>
          <cell r="L5951">
            <v>0</v>
          </cell>
          <cell r="M5951">
            <v>0</v>
          </cell>
          <cell r="N5951">
            <v>0</v>
          </cell>
          <cell r="O5951">
            <v>0</v>
          </cell>
          <cell r="P5951">
            <v>0</v>
          </cell>
          <cell r="Q5951">
            <v>0</v>
          </cell>
        </row>
        <row r="5952">
          <cell r="C5952">
            <v>0</v>
          </cell>
          <cell r="D5952">
            <v>0</v>
          </cell>
          <cell r="E5952">
            <v>0</v>
          </cell>
          <cell r="F5952">
            <v>0</v>
          </cell>
          <cell r="G5952">
            <v>0</v>
          </cell>
          <cell r="H5952" t="str">
            <v>Representante Legal del Interventor o su Apoderado</v>
          </cell>
          <cell r="I5952">
            <v>0</v>
          </cell>
          <cell r="J5952">
            <v>0</v>
          </cell>
          <cell r="K5952">
            <v>0</v>
          </cell>
          <cell r="L5952">
            <v>0</v>
          </cell>
          <cell r="M5952">
            <v>0</v>
          </cell>
          <cell r="N5952">
            <v>0</v>
          </cell>
          <cell r="O5952">
            <v>0</v>
          </cell>
          <cell r="P5952">
            <v>0</v>
          </cell>
          <cell r="Q5952">
            <v>0</v>
          </cell>
        </row>
        <row r="5953">
          <cell r="C5953">
            <v>0</v>
          </cell>
          <cell r="D5953">
            <v>0</v>
          </cell>
          <cell r="E5953">
            <v>0</v>
          </cell>
          <cell r="F5953">
            <v>0</v>
          </cell>
          <cell r="G5953">
            <v>0</v>
          </cell>
          <cell r="H5953" t="str">
            <v>Matricula No. :</v>
          </cell>
          <cell r="I5953">
            <v>0</v>
          </cell>
          <cell r="J5953">
            <v>0</v>
          </cell>
          <cell r="K5953">
            <v>0</v>
          </cell>
          <cell r="L5953">
            <v>0</v>
          </cell>
          <cell r="M5953">
            <v>0</v>
          </cell>
          <cell r="N5953">
            <v>0</v>
          </cell>
          <cell r="O5953">
            <v>0</v>
          </cell>
          <cell r="P5953">
            <v>0</v>
          </cell>
          <cell r="Q5953">
            <v>0</v>
          </cell>
        </row>
        <row r="5954">
          <cell r="C5954">
            <v>0</v>
          </cell>
          <cell r="D5954">
            <v>0</v>
          </cell>
          <cell r="E5954">
            <v>0</v>
          </cell>
          <cell r="F5954">
            <v>0</v>
          </cell>
          <cell r="G5954">
            <v>0</v>
          </cell>
          <cell r="H5954">
            <v>0</v>
          </cell>
          <cell r="I5954">
            <v>0</v>
          </cell>
          <cell r="J5954">
            <v>0</v>
          </cell>
          <cell r="K5954">
            <v>0</v>
          </cell>
          <cell r="L5954">
            <v>0</v>
          </cell>
          <cell r="M5954">
            <v>0</v>
          </cell>
          <cell r="N5954">
            <v>0</v>
          </cell>
          <cell r="O5954">
            <v>0</v>
          </cell>
          <cell r="P5954">
            <v>0</v>
          </cell>
          <cell r="Q5954">
            <v>0</v>
          </cell>
        </row>
        <row r="5955">
          <cell r="C5955">
            <v>0</v>
          </cell>
          <cell r="D5955">
            <v>0</v>
          </cell>
          <cell r="E5955">
            <v>0</v>
          </cell>
          <cell r="F5955">
            <v>0</v>
          </cell>
          <cell r="G5955">
            <v>0</v>
          </cell>
          <cell r="H5955">
            <v>0</v>
          </cell>
          <cell r="I5955">
            <v>0</v>
          </cell>
          <cell r="J5955">
            <v>0</v>
          </cell>
          <cell r="K5955">
            <v>0</v>
          </cell>
          <cell r="L5955">
            <v>0</v>
          </cell>
          <cell r="M5955">
            <v>0</v>
          </cell>
          <cell r="N5955">
            <v>0</v>
          </cell>
          <cell r="O5955">
            <v>0</v>
          </cell>
          <cell r="P5955">
            <v>0</v>
          </cell>
          <cell r="Q5955">
            <v>0</v>
          </cell>
        </row>
        <row r="5957">
          <cell r="C5957">
            <v>0</v>
          </cell>
          <cell r="D5957">
            <v>0</v>
          </cell>
          <cell r="E5957">
            <v>0</v>
          </cell>
          <cell r="F5957">
            <v>0</v>
          </cell>
          <cell r="G5957">
            <v>0</v>
          </cell>
          <cell r="H5957">
            <v>0</v>
          </cell>
          <cell r="I5957">
            <v>0</v>
          </cell>
          <cell r="J5957">
            <v>0</v>
          </cell>
          <cell r="K5957">
            <v>0</v>
          </cell>
          <cell r="L5957">
            <v>0</v>
          </cell>
          <cell r="M5957">
            <v>0</v>
          </cell>
          <cell r="N5957">
            <v>0</v>
          </cell>
          <cell r="O5957">
            <v>0</v>
          </cell>
          <cell r="P5957">
            <v>0</v>
          </cell>
          <cell r="Q5957">
            <v>0</v>
          </cell>
        </row>
        <row r="5958">
          <cell r="C5958" t="str">
            <v>Formulario 1 - Propuesta económica  - Documento tipo de selección abreviada de menor cuantía - versión 2</v>
          </cell>
          <cell r="D5958">
            <v>0</v>
          </cell>
          <cell r="E5958">
            <v>0</v>
          </cell>
          <cell r="F5958">
            <v>0</v>
          </cell>
          <cell r="G5958">
            <v>0</v>
          </cell>
          <cell r="H5958">
            <v>0</v>
          </cell>
          <cell r="I5958">
            <v>0</v>
          </cell>
          <cell r="J5958">
            <v>0</v>
          </cell>
          <cell r="K5958">
            <v>0</v>
          </cell>
          <cell r="L5958">
            <v>0</v>
          </cell>
          <cell r="M5958">
            <v>0</v>
          </cell>
          <cell r="N5958">
            <v>0</v>
          </cell>
          <cell r="O5958">
            <v>0</v>
          </cell>
          <cell r="P5958">
            <v>0</v>
          </cell>
          <cell r="Q5958">
            <v>0</v>
          </cell>
        </row>
        <row r="5959">
          <cell r="C5959" t="str">
            <v>Código</v>
          </cell>
          <cell r="D5959" t="str">
            <v>CCE-EICP-FM-25</v>
          </cell>
          <cell r="E5959" t="str">
            <v>Versión</v>
          </cell>
          <cell r="F5959">
            <v>2</v>
          </cell>
          <cell r="G5959">
            <v>0</v>
          </cell>
          <cell r="H5959">
            <v>0</v>
          </cell>
          <cell r="I5959">
            <v>0</v>
          </cell>
          <cell r="J5959">
            <v>0</v>
          </cell>
          <cell r="K5959">
            <v>0</v>
          </cell>
          <cell r="L5959">
            <v>0</v>
          </cell>
          <cell r="M5959">
            <v>0</v>
          </cell>
          <cell r="N5959">
            <v>0</v>
          </cell>
          <cell r="O5959">
            <v>0</v>
          </cell>
          <cell r="P5959">
            <v>0</v>
          </cell>
          <cell r="Q5959">
            <v>0</v>
          </cell>
        </row>
        <row r="5960">
          <cell r="C5960">
            <v>0</v>
          </cell>
          <cell r="D5960">
            <v>0</v>
          </cell>
          <cell r="E5960">
            <v>0</v>
          </cell>
          <cell r="F5960">
            <v>0</v>
          </cell>
          <cell r="G5960">
            <v>0</v>
          </cell>
          <cell r="H5960">
            <v>0</v>
          </cell>
          <cell r="I5960">
            <v>0</v>
          </cell>
          <cell r="J5960">
            <v>0</v>
          </cell>
          <cell r="K5960">
            <v>0</v>
          </cell>
          <cell r="L5960">
            <v>0</v>
          </cell>
          <cell r="M5960">
            <v>0</v>
          </cell>
          <cell r="N5960">
            <v>0</v>
          </cell>
          <cell r="O5960">
            <v>0</v>
          </cell>
          <cell r="P5960">
            <v>0</v>
          </cell>
          <cell r="Q5960">
            <v>0</v>
          </cell>
        </row>
        <row r="5961">
          <cell r="C5961" t="str">
            <v>[La entidad podrá utilizar este formato para la presentación de los análisis de precios unitarios el contratista en la oportunidad prevista en el numeral 8.1. del Documento Base]</v>
          </cell>
          <cell r="D5961">
            <v>0</v>
          </cell>
          <cell r="E5961">
            <v>0</v>
          </cell>
          <cell r="F5961">
            <v>0</v>
          </cell>
          <cell r="G5961">
            <v>0</v>
          </cell>
          <cell r="H5961">
            <v>0</v>
          </cell>
          <cell r="I5961">
            <v>0</v>
          </cell>
          <cell r="J5961">
            <v>0</v>
          </cell>
          <cell r="K5961">
            <v>0</v>
          </cell>
          <cell r="L5961">
            <v>0</v>
          </cell>
          <cell r="M5961">
            <v>0</v>
          </cell>
          <cell r="N5961">
            <v>0</v>
          </cell>
          <cell r="O5961">
            <v>0</v>
          </cell>
          <cell r="P5961">
            <v>0</v>
          </cell>
          <cell r="Q5961">
            <v>0</v>
          </cell>
        </row>
        <row r="5962">
          <cell r="C5962">
            <v>0</v>
          </cell>
          <cell r="D5962">
            <v>0</v>
          </cell>
          <cell r="E5962">
            <v>0</v>
          </cell>
          <cell r="F5962">
            <v>0</v>
          </cell>
          <cell r="G5962">
            <v>0</v>
          </cell>
          <cell r="H5962">
            <v>0</v>
          </cell>
          <cell r="I5962">
            <v>0</v>
          </cell>
          <cell r="J5962">
            <v>0</v>
          </cell>
          <cell r="K5962">
            <v>0</v>
          </cell>
          <cell r="L5962">
            <v>0</v>
          </cell>
          <cell r="M5962">
            <v>0</v>
          </cell>
          <cell r="N5962">
            <v>0</v>
          </cell>
          <cell r="O5962">
            <v>0</v>
          </cell>
          <cell r="P5962">
            <v>0</v>
          </cell>
          <cell r="Q5962">
            <v>0</v>
          </cell>
        </row>
        <row r="5963">
          <cell r="C5963">
            <v>0</v>
          </cell>
          <cell r="D5963">
            <v>0</v>
          </cell>
          <cell r="E5963">
            <v>0</v>
          </cell>
          <cell r="F5963">
            <v>0</v>
          </cell>
          <cell r="G5963">
            <v>0</v>
          </cell>
          <cell r="H5963">
            <v>0</v>
          </cell>
          <cell r="I5963">
            <v>0</v>
          </cell>
          <cell r="J5963">
            <v>0</v>
          </cell>
          <cell r="K5963">
            <v>0</v>
          </cell>
          <cell r="L5963">
            <v>0</v>
          </cell>
          <cell r="M5963">
            <v>0</v>
          </cell>
          <cell r="N5963">
            <v>0</v>
          </cell>
          <cell r="O5963">
            <v>0</v>
          </cell>
          <cell r="P5963">
            <v>0</v>
          </cell>
          <cell r="Q5963">
            <v>0</v>
          </cell>
        </row>
        <row r="5964">
          <cell r="C5964">
            <v>0</v>
          </cell>
          <cell r="D5964" t="str">
            <v>MUNICIPIO DE CONCORDIA, ANTIOQUIA</v>
          </cell>
          <cell r="E5964">
            <v>0</v>
          </cell>
          <cell r="F5964">
            <v>0</v>
          </cell>
          <cell r="G5964">
            <v>0</v>
          </cell>
          <cell r="H5964">
            <v>0</v>
          </cell>
          <cell r="I5964">
            <v>0</v>
          </cell>
          <cell r="J5964">
            <v>0</v>
          </cell>
          <cell r="K5964">
            <v>0</v>
          </cell>
          <cell r="L5964">
            <v>0</v>
          </cell>
          <cell r="M5964">
            <v>0</v>
          </cell>
          <cell r="N5964">
            <v>0</v>
          </cell>
          <cell r="O5964">
            <v>0</v>
          </cell>
          <cell r="P5964">
            <v>0</v>
          </cell>
          <cell r="Q5964">
            <v>0</v>
          </cell>
        </row>
        <row r="5965">
          <cell r="C5965">
            <v>0</v>
          </cell>
          <cell r="D5965">
            <v>0</v>
          </cell>
          <cell r="E5965">
            <v>0</v>
          </cell>
          <cell r="F5965">
            <v>0</v>
          </cell>
          <cell r="G5965">
            <v>0</v>
          </cell>
          <cell r="H5965">
            <v>0</v>
          </cell>
          <cell r="I5965">
            <v>0</v>
          </cell>
          <cell r="J5965">
            <v>0</v>
          </cell>
          <cell r="K5965">
            <v>0</v>
          </cell>
          <cell r="L5965" t="str">
            <v>VERSIÓN</v>
          </cell>
          <cell r="M5965">
            <v>0</v>
          </cell>
          <cell r="N5965">
            <v>0</v>
          </cell>
          <cell r="O5965">
            <v>0</v>
          </cell>
          <cell r="P5965">
            <v>0</v>
          </cell>
          <cell r="Q5965">
            <v>0</v>
          </cell>
        </row>
        <row r="5966">
          <cell r="C5966">
            <v>0</v>
          </cell>
          <cell r="D5966" t="str">
            <v xml:space="preserve">[NÚMERO DEL PROCESO] </v>
          </cell>
          <cell r="E5966">
            <v>0</v>
          </cell>
          <cell r="F5966">
            <v>0</v>
          </cell>
          <cell r="G5966">
            <v>0</v>
          </cell>
          <cell r="H5966">
            <v>0</v>
          </cell>
          <cell r="I5966">
            <v>0</v>
          </cell>
          <cell r="J5966">
            <v>0</v>
          </cell>
          <cell r="K5966">
            <v>0</v>
          </cell>
          <cell r="L5966">
            <v>0</v>
          </cell>
          <cell r="M5966">
            <v>0</v>
          </cell>
          <cell r="N5966">
            <v>0</v>
          </cell>
          <cell r="O5966">
            <v>0</v>
          </cell>
          <cell r="P5966">
            <v>0</v>
          </cell>
          <cell r="Q5966">
            <v>0</v>
          </cell>
        </row>
        <row r="5967">
          <cell r="C5967">
            <v>0</v>
          </cell>
          <cell r="D5967">
            <v>0</v>
          </cell>
          <cell r="E5967">
            <v>0</v>
          </cell>
          <cell r="F5967">
            <v>0</v>
          </cell>
          <cell r="G5967">
            <v>0</v>
          </cell>
          <cell r="H5967">
            <v>0</v>
          </cell>
          <cell r="I5967">
            <v>0</v>
          </cell>
          <cell r="J5967">
            <v>0</v>
          </cell>
          <cell r="K5967">
            <v>0</v>
          </cell>
          <cell r="L5967" t="str">
            <v>PÁGINA</v>
          </cell>
          <cell r="M5967">
            <v>1</v>
          </cell>
          <cell r="N5967" t="str">
            <v>DE</v>
          </cell>
          <cell r="O5967">
            <v>1</v>
          </cell>
          <cell r="P5967">
            <v>0</v>
          </cell>
          <cell r="Q5967">
            <v>0</v>
          </cell>
        </row>
        <row r="5968">
          <cell r="C5968">
            <v>0</v>
          </cell>
          <cell r="D5968" t="str">
            <v xml:space="preserve">ANALISIS DE PRECIOS UNITARIOS </v>
          </cell>
          <cell r="E5968">
            <v>0</v>
          </cell>
          <cell r="F5968">
            <v>0</v>
          </cell>
          <cell r="G5968">
            <v>0</v>
          </cell>
          <cell r="H5968">
            <v>0</v>
          </cell>
          <cell r="I5968">
            <v>0</v>
          </cell>
          <cell r="J5968">
            <v>0</v>
          </cell>
          <cell r="K5968">
            <v>0</v>
          </cell>
          <cell r="L5968">
            <v>0</v>
          </cell>
          <cell r="M5968">
            <v>0</v>
          </cell>
          <cell r="N5968">
            <v>0</v>
          </cell>
          <cell r="O5968">
            <v>0</v>
          </cell>
          <cell r="P5968">
            <v>0</v>
          </cell>
          <cell r="Q5968">
            <v>0</v>
          </cell>
        </row>
        <row r="5969">
          <cell r="C5969">
            <v>0</v>
          </cell>
          <cell r="D5969">
            <v>0</v>
          </cell>
          <cell r="E5969">
            <v>0</v>
          </cell>
          <cell r="F5969">
            <v>0</v>
          </cell>
          <cell r="G5969">
            <v>0</v>
          </cell>
          <cell r="H5969">
            <v>0</v>
          </cell>
          <cell r="I5969">
            <v>0</v>
          </cell>
          <cell r="J5969">
            <v>0</v>
          </cell>
          <cell r="K5969">
            <v>0</v>
          </cell>
          <cell r="L5969">
            <v>0</v>
          </cell>
          <cell r="M5969">
            <v>0</v>
          </cell>
          <cell r="N5969">
            <v>0</v>
          </cell>
          <cell r="O5969">
            <v>0</v>
          </cell>
          <cell r="P5969">
            <v>0</v>
          </cell>
          <cell r="Q5969">
            <v>0</v>
          </cell>
        </row>
        <row r="5970">
          <cell r="C5970">
            <v>0</v>
          </cell>
          <cell r="D5970">
            <v>0</v>
          </cell>
          <cell r="E5970">
            <v>0</v>
          </cell>
          <cell r="F5970">
            <v>0</v>
          </cell>
          <cell r="G5970">
            <v>0</v>
          </cell>
          <cell r="H5970">
            <v>0</v>
          </cell>
          <cell r="I5970">
            <v>0</v>
          </cell>
          <cell r="J5970">
            <v>0</v>
          </cell>
          <cell r="K5970">
            <v>0</v>
          </cell>
          <cell r="L5970" t="str">
            <v>FECHA</v>
          </cell>
          <cell r="M5970" t="str">
            <v>DD</v>
          </cell>
          <cell r="N5970" t="str">
            <v>MM</v>
          </cell>
          <cell r="O5970" t="str">
            <v>AA</v>
          </cell>
          <cell r="P5970">
            <v>0</v>
          </cell>
          <cell r="Q5970">
            <v>0</v>
          </cell>
        </row>
        <row r="5971">
          <cell r="C5971">
            <v>0</v>
          </cell>
          <cell r="D5971">
            <v>0</v>
          </cell>
          <cell r="E5971">
            <v>0</v>
          </cell>
          <cell r="F5971">
            <v>0</v>
          </cell>
          <cell r="G5971">
            <v>0</v>
          </cell>
          <cell r="H5971">
            <v>0</v>
          </cell>
          <cell r="I5971">
            <v>0</v>
          </cell>
          <cell r="J5971">
            <v>0</v>
          </cell>
          <cell r="K5971">
            <v>0</v>
          </cell>
          <cell r="L5971">
            <v>0</v>
          </cell>
          <cell r="M5971">
            <v>8</v>
          </cell>
          <cell r="N5971">
            <v>5</v>
          </cell>
          <cell r="O5971">
            <v>2023</v>
          </cell>
          <cell r="P5971">
            <v>0</v>
          </cell>
          <cell r="Q5971">
            <v>0</v>
          </cell>
        </row>
        <row r="5972">
          <cell r="C5972" t="str">
            <v>ITEMS DE LA PROPUESTA ECONÓMICA</v>
          </cell>
          <cell r="D5972">
            <v>0</v>
          </cell>
          <cell r="E5972">
            <v>0</v>
          </cell>
          <cell r="F5972">
            <v>0</v>
          </cell>
          <cell r="G5972">
            <v>0</v>
          </cell>
          <cell r="H5972">
            <v>0</v>
          </cell>
          <cell r="I5972" t="str">
            <v>ITEMS NO PREVISTOS</v>
          </cell>
          <cell r="J5972">
            <v>0</v>
          </cell>
          <cell r="K5972">
            <v>0</v>
          </cell>
          <cell r="L5972">
            <v>0</v>
          </cell>
          <cell r="M5972">
            <v>0</v>
          </cell>
          <cell r="N5972">
            <v>0</v>
          </cell>
          <cell r="O5972">
            <v>0</v>
          </cell>
          <cell r="P5972">
            <v>0</v>
          </cell>
          <cell r="Q5972">
            <v>0</v>
          </cell>
        </row>
        <row r="5973">
          <cell r="C5973">
            <v>0</v>
          </cell>
          <cell r="D5973">
            <v>0</v>
          </cell>
          <cell r="E5973">
            <v>0</v>
          </cell>
          <cell r="F5973">
            <v>0</v>
          </cell>
          <cell r="G5973">
            <v>0</v>
          </cell>
          <cell r="H5973">
            <v>0</v>
          </cell>
          <cell r="I5973">
            <v>0</v>
          </cell>
          <cell r="J5973">
            <v>0</v>
          </cell>
          <cell r="K5973">
            <v>0</v>
          </cell>
          <cell r="L5973">
            <v>0</v>
          </cell>
          <cell r="M5973">
            <v>0</v>
          </cell>
          <cell r="N5973">
            <v>0</v>
          </cell>
          <cell r="O5973">
            <v>0</v>
          </cell>
          <cell r="P5973">
            <v>0</v>
          </cell>
          <cell r="Q5973">
            <v>0</v>
          </cell>
        </row>
        <row r="5974">
          <cell r="C5974">
            <v>0</v>
          </cell>
          <cell r="D5974">
            <v>0</v>
          </cell>
          <cell r="E5974">
            <v>0</v>
          </cell>
          <cell r="F5974">
            <v>0</v>
          </cell>
          <cell r="G5974">
            <v>0</v>
          </cell>
          <cell r="H5974">
            <v>0</v>
          </cell>
          <cell r="I5974">
            <v>0</v>
          </cell>
          <cell r="J5974">
            <v>0</v>
          </cell>
          <cell r="K5974">
            <v>0</v>
          </cell>
          <cell r="L5974">
            <v>0</v>
          </cell>
          <cell r="M5974">
            <v>0</v>
          </cell>
          <cell r="N5974">
            <v>0</v>
          </cell>
          <cell r="O5974">
            <v>0</v>
          </cell>
          <cell r="P5974">
            <v>0</v>
          </cell>
          <cell r="Q5974">
            <v>0</v>
          </cell>
        </row>
        <row r="5975">
          <cell r="C5975">
            <v>0</v>
          </cell>
          <cell r="D5975">
            <v>0</v>
          </cell>
          <cell r="E5975">
            <v>0</v>
          </cell>
          <cell r="F5975">
            <v>0</v>
          </cell>
          <cell r="G5975">
            <v>0</v>
          </cell>
          <cell r="H5975">
            <v>0</v>
          </cell>
          <cell r="I5975">
            <v>0</v>
          </cell>
          <cell r="J5975">
            <v>0</v>
          </cell>
          <cell r="K5975">
            <v>0</v>
          </cell>
          <cell r="L5975">
            <v>0</v>
          </cell>
          <cell r="M5975">
            <v>0</v>
          </cell>
          <cell r="N5975">
            <v>0</v>
          </cell>
          <cell r="O5975">
            <v>0</v>
          </cell>
          <cell r="P5975">
            <v>0</v>
          </cell>
          <cell r="Q5975">
            <v>0</v>
          </cell>
        </row>
        <row r="5976">
          <cell r="C5976" t="str">
            <v>DATOS ESPECÍFICOS</v>
          </cell>
          <cell r="D5976">
            <v>0</v>
          </cell>
          <cell r="E5976">
            <v>0</v>
          </cell>
          <cell r="F5976">
            <v>0</v>
          </cell>
          <cell r="G5976">
            <v>0</v>
          </cell>
          <cell r="H5976">
            <v>0</v>
          </cell>
          <cell r="I5976">
            <v>0</v>
          </cell>
          <cell r="J5976">
            <v>0</v>
          </cell>
          <cell r="K5976">
            <v>0</v>
          </cell>
          <cell r="L5976">
            <v>0</v>
          </cell>
          <cell r="M5976">
            <v>0</v>
          </cell>
          <cell r="N5976">
            <v>0</v>
          </cell>
          <cell r="O5976">
            <v>0</v>
          </cell>
          <cell r="P5976">
            <v>0</v>
          </cell>
          <cell r="Q5976">
            <v>0</v>
          </cell>
        </row>
        <row r="5977">
          <cell r="C5977">
            <v>0</v>
          </cell>
          <cell r="D5977">
            <v>0</v>
          </cell>
          <cell r="E5977">
            <v>0</v>
          </cell>
          <cell r="F5977">
            <v>0</v>
          </cell>
          <cell r="G5977">
            <v>0</v>
          </cell>
          <cell r="H5977">
            <v>0</v>
          </cell>
          <cell r="I5977">
            <v>0</v>
          </cell>
          <cell r="J5977">
            <v>0</v>
          </cell>
          <cell r="K5977">
            <v>0</v>
          </cell>
          <cell r="L5977">
            <v>0</v>
          </cell>
          <cell r="M5977">
            <v>0</v>
          </cell>
          <cell r="N5977">
            <v>0</v>
          </cell>
          <cell r="O5977">
            <v>0</v>
          </cell>
          <cell r="P5977">
            <v>0</v>
          </cell>
          <cell r="Q5977">
            <v>0</v>
          </cell>
        </row>
        <row r="5978">
          <cell r="C5978" t="str">
            <v>ITEM</v>
          </cell>
          <cell r="D5978" t="str">
            <v>DESCRIPCIÓN</v>
          </cell>
          <cell r="E5978">
            <v>0</v>
          </cell>
          <cell r="F5978">
            <v>0</v>
          </cell>
          <cell r="G5978">
            <v>0</v>
          </cell>
          <cell r="H5978">
            <v>0</v>
          </cell>
          <cell r="I5978">
            <v>0</v>
          </cell>
          <cell r="J5978">
            <v>0</v>
          </cell>
          <cell r="K5978">
            <v>0</v>
          </cell>
          <cell r="L5978">
            <v>0</v>
          </cell>
          <cell r="M5978" t="str">
            <v>UNIDAD</v>
          </cell>
          <cell r="N5978">
            <v>0</v>
          </cell>
          <cell r="O5978" t="str">
            <v>CANTIDAD</v>
          </cell>
          <cell r="P5978">
            <v>0</v>
          </cell>
          <cell r="Q5978">
            <v>0</v>
          </cell>
        </row>
        <row r="5979">
          <cell r="C5979" t="str">
            <v>5.15.1</v>
          </cell>
          <cell r="D5979" t="str">
            <v>TRANSPORTE  de  material proveniente de las EXPLANACIONES, EXCAVACIONES, VOLADURAS DE ROCA Y/O DEMOLICIONES hasta el sitio de disposición final. Se debe hacer en botaderos oficiales autorizados por la entidad competente o hasta el sitio que indique la interventoría. Su medida será en sitio. No Incluye derechos de Botadero.</v>
          </cell>
          <cell r="E5979">
            <v>0</v>
          </cell>
          <cell r="F5979">
            <v>0</v>
          </cell>
          <cell r="G5979">
            <v>0</v>
          </cell>
          <cell r="H5979">
            <v>0</v>
          </cell>
          <cell r="I5979">
            <v>0</v>
          </cell>
          <cell r="J5979">
            <v>0</v>
          </cell>
          <cell r="K5979">
            <v>0</v>
          </cell>
          <cell r="L5979">
            <v>0</v>
          </cell>
          <cell r="M5979" t="str">
            <v>m3/Km</v>
          </cell>
          <cell r="N5979">
            <v>0</v>
          </cell>
          <cell r="O5979">
            <v>442</v>
          </cell>
          <cell r="P5979">
            <v>0</v>
          </cell>
          <cell r="Q5979">
            <v>0</v>
          </cell>
          <cell r="R5979">
            <v>3250</v>
          </cell>
          <cell r="S5979">
            <v>4191</v>
          </cell>
          <cell r="T5979">
            <v>0</v>
          </cell>
          <cell r="U5979">
            <v>0</v>
          </cell>
          <cell r="V5979">
            <v>1</v>
          </cell>
          <cell r="W5979">
            <v>0</v>
          </cell>
        </row>
        <row r="5980">
          <cell r="C5980" t="str">
            <v>I. EQUIPO</v>
          </cell>
          <cell r="D5980">
            <v>0</v>
          </cell>
          <cell r="E5980">
            <v>0</v>
          </cell>
          <cell r="F5980">
            <v>0</v>
          </cell>
          <cell r="G5980">
            <v>0</v>
          </cell>
          <cell r="H5980">
            <v>0</v>
          </cell>
          <cell r="I5980">
            <v>0</v>
          </cell>
          <cell r="J5980">
            <v>0</v>
          </cell>
          <cell r="K5980">
            <v>0</v>
          </cell>
          <cell r="L5980">
            <v>0</v>
          </cell>
          <cell r="M5980">
            <v>0</v>
          </cell>
          <cell r="N5980">
            <v>0</v>
          </cell>
          <cell r="O5980">
            <v>0</v>
          </cell>
          <cell r="P5980">
            <v>0</v>
          </cell>
          <cell r="Q5980">
            <v>0</v>
          </cell>
        </row>
        <row r="5981">
          <cell r="C5981">
            <v>0</v>
          </cell>
          <cell r="D5981">
            <v>0</v>
          </cell>
          <cell r="E5981">
            <v>0</v>
          </cell>
          <cell r="F5981">
            <v>0</v>
          </cell>
          <cell r="G5981">
            <v>0</v>
          </cell>
          <cell r="H5981">
            <v>0</v>
          </cell>
          <cell r="I5981">
            <v>0</v>
          </cell>
          <cell r="J5981">
            <v>0</v>
          </cell>
          <cell r="K5981">
            <v>0</v>
          </cell>
          <cell r="L5981">
            <v>0</v>
          </cell>
          <cell r="M5981">
            <v>0</v>
          </cell>
          <cell r="N5981">
            <v>0</v>
          </cell>
          <cell r="O5981">
            <v>0</v>
          </cell>
          <cell r="P5981">
            <v>0</v>
          </cell>
          <cell r="Q5981">
            <v>0</v>
          </cell>
        </row>
        <row r="5982">
          <cell r="C5982" t="str">
            <v>DESCRIPCIÓN</v>
          </cell>
          <cell r="D5982">
            <v>0</v>
          </cell>
          <cell r="E5982">
            <v>0</v>
          </cell>
          <cell r="F5982">
            <v>0</v>
          </cell>
          <cell r="G5982">
            <v>0</v>
          </cell>
          <cell r="H5982" t="str">
            <v>MARCA</v>
          </cell>
          <cell r="I5982">
            <v>0</v>
          </cell>
          <cell r="J5982" t="str">
            <v>TIPO</v>
          </cell>
          <cell r="K5982">
            <v>0</v>
          </cell>
          <cell r="L5982" t="str">
            <v>TARIFA/HORA</v>
          </cell>
          <cell r="M5982" t="str">
            <v>RENDIMIENTO</v>
          </cell>
          <cell r="N5982">
            <v>0</v>
          </cell>
          <cell r="O5982" t="str">
            <v>Vr. UNITARIO</v>
          </cell>
          <cell r="P5982">
            <v>0</v>
          </cell>
          <cell r="Q5982">
            <v>0</v>
          </cell>
        </row>
        <row r="5983">
          <cell r="C5983">
            <v>0</v>
          </cell>
          <cell r="D5983">
            <v>0</v>
          </cell>
          <cell r="E5983">
            <v>0</v>
          </cell>
          <cell r="F5983">
            <v>0</v>
          </cell>
          <cell r="G5983">
            <v>0</v>
          </cell>
          <cell r="H5983">
            <v>0</v>
          </cell>
          <cell r="I5983">
            <v>0</v>
          </cell>
          <cell r="J5983" t="str">
            <v/>
          </cell>
          <cell r="K5983">
            <v>0</v>
          </cell>
          <cell r="L5983" t="str">
            <v/>
          </cell>
          <cell r="M5983">
            <v>0</v>
          </cell>
          <cell r="N5983">
            <v>0</v>
          </cell>
          <cell r="O5983">
            <v>0</v>
          </cell>
          <cell r="P5983">
            <v>0</v>
          </cell>
          <cell r="Q5983">
            <v>0</v>
          </cell>
          <cell r="R5983">
            <v>0</v>
          </cell>
          <cell r="T5983">
            <v>0</v>
          </cell>
        </row>
        <row r="5984">
          <cell r="C5984">
            <v>0</v>
          </cell>
          <cell r="D5984">
            <v>0</v>
          </cell>
          <cell r="E5984">
            <v>0</v>
          </cell>
          <cell r="F5984">
            <v>0</v>
          </cell>
          <cell r="G5984">
            <v>0</v>
          </cell>
          <cell r="H5984">
            <v>0</v>
          </cell>
          <cell r="I5984">
            <v>0</v>
          </cell>
          <cell r="J5984" t="str">
            <v/>
          </cell>
          <cell r="K5984">
            <v>0</v>
          </cell>
          <cell r="L5984" t="str">
            <v/>
          </cell>
          <cell r="M5984">
            <v>0</v>
          </cell>
          <cell r="N5984">
            <v>0</v>
          </cell>
          <cell r="O5984">
            <v>0</v>
          </cell>
          <cell r="P5984">
            <v>0</v>
          </cell>
          <cell r="Q5984">
            <v>0</v>
          </cell>
          <cell r="R5984">
            <v>0</v>
          </cell>
          <cell r="T5984">
            <v>0</v>
          </cell>
        </row>
        <row r="5985">
          <cell r="C5985">
            <v>0</v>
          </cell>
          <cell r="D5985">
            <v>0</v>
          </cell>
          <cell r="E5985">
            <v>0</v>
          </cell>
          <cell r="F5985">
            <v>0</v>
          </cell>
          <cell r="G5985">
            <v>0</v>
          </cell>
          <cell r="H5985">
            <v>0</v>
          </cell>
          <cell r="I5985">
            <v>0</v>
          </cell>
          <cell r="J5985" t="str">
            <v/>
          </cell>
          <cell r="K5985">
            <v>0</v>
          </cell>
          <cell r="L5985" t="str">
            <v/>
          </cell>
          <cell r="M5985">
            <v>0</v>
          </cell>
          <cell r="N5985">
            <v>0</v>
          </cell>
          <cell r="O5985">
            <v>0</v>
          </cell>
          <cell r="P5985">
            <v>0</v>
          </cell>
          <cell r="Q5985">
            <v>0</v>
          </cell>
          <cell r="R5985">
            <v>0</v>
          </cell>
          <cell r="T5985">
            <v>0</v>
          </cell>
        </row>
        <row r="5986">
          <cell r="C5986" t="str">
            <v>Herramienta Menor (Como % de Mano de Obra)</v>
          </cell>
          <cell r="D5986">
            <v>0</v>
          </cell>
          <cell r="E5986">
            <v>0</v>
          </cell>
          <cell r="F5986">
            <v>0</v>
          </cell>
          <cell r="G5986">
            <v>0</v>
          </cell>
          <cell r="H5986">
            <v>0</v>
          </cell>
          <cell r="I5986">
            <v>0</v>
          </cell>
          <cell r="J5986" t="str">
            <v>Dia</v>
          </cell>
          <cell r="K5986">
            <v>0</v>
          </cell>
          <cell r="L5986">
            <v>0</v>
          </cell>
          <cell r="M5986">
            <v>0.05</v>
          </cell>
          <cell r="N5986">
            <v>0</v>
          </cell>
          <cell r="O5986">
            <v>0</v>
          </cell>
          <cell r="P5986">
            <v>0</v>
          </cell>
          <cell r="Q5986">
            <v>0</v>
          </cell>
          <cell r="R5986">
            <v>0</v>
          </cell>
          <cell r="T5986" t="str">
            <v>Herramienta Menor (Como % de Mano de Obra)</v>
          </cell>
        </row>
        <row r="5987">
          <cell r="C5987">
            <v>0</v>
          </cell>
          <cell r="D5987">
            <v>0</v>
          </cell>
          <cell r="E5987">
            <v>0</v>
          </cell>
          <cell r="F5987">
            <v>0</v>
          </cell>
          <cell r="G5987">
            <v>0</v>
          </cell>
          <cell r="H5987">
            <v>0</v>
          </cell>
          <cell r="I5987">
            <v>0</v>
          </cell>
          <cell r="J5987">
            <v>0</v>
          </cell>
          <cell r="K5987">
            <v>0</v>
          </cell>
          <cell r="L5987">
            <v>0</v>
          </cell>
          <cell r="M5987" t="str">
            <v>SUBTOTAL $</v>
          </cell>
          <cell r="N5987">
            <v>0</v>
          </cell>
          <cell r="O5987">
            <v>0</v>
          </cell>
          <cell r="P5987">
            <v>0</v>
          </cell>
          <cell r="Q5987">
            <v>0</v>
          </cell>
          <cell r="T5987">
            <v>0</v>
          </cell>
        </row>
        <row r="5988">
          <cell r="C5988" t="str">
            <v>II. MATERIALES</v>
          </cell>
          <cell r="D5988">
            <v>0</v>
          </cell>
          <cell r="E5988">
            <v>0</v>
          </cell>
          <cell r="F5988">
            <v>0</v>
          </cell>
          <cell r="G5988">
            <v>0</v>
          </cell>
          <cell r="H5988">
            <v>0</v>
          </cell>
          <cell r="I5988">
            <v>0</v>
          </cell>
          <cell r="J5988">
            <v>0</v>
          </cell>
          <cell r="K5988">
            <v>0</v>
          </cell>
          <cell r="L5988">
            <v>0</v>
          </cell>
          <cell r="M5988">
            <v>0</v>
          </cell>
          <cell r="N5988">
            <v>0</v>
          </cell>
          <cell r="O5988">
            <v>0</v>
          </cell>
          <cell r="P5988">
            <v>0</v>
          </cell>
          <cell r="Q5988">
            <v>0</v>
          </cell>
          <cell r="T5988">
            <v>0</v>
          </cell>
        </row>
        <row r="5989">
          <cell r="C5989">
            <v>0</v>
          </cell>
          <cell r="D5989">
            <v>0</v>
          </cell>
          <cell r="E5989">
            <v>0</v>
          </cell>
          <cell r="F5989">
            <v>0</v>
          </cell>
          <cell r="G5989">
            <v>0</v>
          </cell>
          <cell r="H5989">
            <v>0</v>
          </cell>
          <cell r="I5989">
            <v>0</v>
          </cell>
          <cell r="J5989">
            <v>0</v>
          </cell>
          <cell r="K5989">
            <v>0</v>
          </cell>
          <cell r="L5989">
            <v>0</v>
          </cell>
          <cell r="M5989">
            <v>0</v>
          </cell>
          <cell r="N5989">
            <v>0</v>
          </cell>
          <cell r="O5989">
            <v>0</v>
          </cell>
          <cell r="P5989">
            <v>0</v>
          </cell>
          <cell r="Q5989">
            <v>0</v>
          </cell>
          <cell r="T5989">
            <v>0</v>
          </cell>
        </row>
        <row r="5990">
          <cell r="C5990" t="str">
            <v>DESCRIPCIÓN</v>
          </cell>
          <cell r="D5990">
            <v>0</v>
          </cell>
          <cell r="E5990">
            <v>0</v>
          </cell>
          <cell r="F5990">
            <v>0</v>
          </cell>
          <cell r="G5990">
            <v>0</v>
          </cell>
          <cell r="H5990">
            <v>0</v>
          </cell>
          <cell r="I5990">
            <v>0</v>
          </cell>
          <cell r="J5990">
            <v>0</v>
          </cell>
          <cell r="K5990" t="str">
            <v>UNIDAD</v>
          </cell>
          <cell r="L5990" t="str">
            <v>CANTIDAD</v>
          </cell>
          <cell r="M5990" t="str">
            <v>PRECIO UNIT.</v>
          </cell>
          <cell r="N5990">
            <v>0</v>
          </cell>
          <cell r="O5990" t="str">
            <v>Vr. UNITARIO</v>
          </cell>
          <cell r="P5990">
            <v>0</v>
          </cell>
          <cell r="Q5990">
            <v>0</v>
          </cell>
          <cell r="T5990">
            <v>0</v>
          </cell>
        </row>
        <row r="5991">
          <cell r="C5991">
            <v>0</v>
          </cell>
          <cell r="D5991">
            <v>0</v>
          </cell>
          <cell r="E5991">
            <v>0</v>
          </cell>
          <cell r="F5991">
            <v>0</v>
          </cell>
          <cell r="G5991">
            <v>0</v>
          </cell>
          <cell r="H5991">
            <v>0</v>
          </cell>
          <cell r="I5991">
            <v>0</v>
          </cell>
          <cell r="J5991">
            <v>0</v>
          </cell>
          <cell r="K5991" t="str">
            <v/>
          </cell>
          <cell r="L5991">
            <v>0</v>
          </cell>
          <cell r="M5991">
            <v>0</v>
          </cell>
          <cell r="N5991">
            <v>0</v>
          </cell>
          <cell r="O5991">
            <v>0</v>
          </cell>
          <cell r="P5991">
            <v>0</v>
          </cell>
          <cell r="Q5991">
            <v>0</v>
          </cell>
          <cell r="R5991">
            <v>0</v>
          </cell>
          <cell r="T5991">
            <v>0</v>
          </cell>
        </row>
        <row r="5992">
          <cell r="C5992">
            <v>0</v>
          </cell>
          <cell r="D5992">
            <v>0</v>
          </cell>
          <cell r="E5992">
            <v>0</v>
          </cell>
          <cell r="F5992">
            <v>0</v>
          </cell>
          <cell r="G5992">
            <v>0</v>
          </cell>
          <cell r="H5992">
            <v>0</v>
          </cell>
          <cell r="I5992">
            <v>0</v>
          </cell>
          <cell r="J5992">
            <v>0</v>
          </cell>
          <cell r="K5992" t="str">
            <v/>
          </cell>
          <cell r="L5992">
            <v>0</v>
          </cell>
          <cell r="M5992">
            <v>0</v>
          </cell>
          <cell r="N5992">
            <v>0</v>
          </cell>
          <cell r="O5992">
            <v>0</v>
          </cell>
          <cell r="P5992">
            <v>0</v>
          </cell>
          <cell r="Q5992">
            <v>0</v>
          </cell>
          <cell r="R5992">
            <v>0</v>
          </cell>
          <cell r="T5992">
            <v>0</v>
          </cell>
        </row>
        <row r="5993">
          <cell r="C5993">
            <v>0</v>
          </cell>
          <cell r="D5993">
            <v>0</v>
          </cell>
          <cell r="E5993">
            <v>0</v>
          </cell>
          <cell r="F5993">
            <v>0</v>
          </cell>
          <cell r="G5993">
            <v>0</v>
          </cell>
          <cell r="H5993">
            <v>0</v>
          </cell>
          <cell r="I5993">
            <v>0</v>
          </cell>
          <cell r="J5993">
            <v>0</v>
          </cell>
          <cell r="K5993" t="str">
            <v/>
          </cell>
          <cell r="L5993">
            <v>0</v>
          </cell>
          <cell r="M5993">
            <v>0</v>
          </cell>
          <cell r="N5993">
            <v>0</v>
          </cell>
          <cell r="O5993">
            <v>0</v>
          </cell>
          <cell r="P5993">
            <v>0</v>
          </cell>
          <cell r="Q5993">
            <v>0</v>
          </cell>
          <cell r="R5993">
            <v>0</v>
          </cell>
          <cell r="T5993">
            <v>0</v>
          </cell>
        </row>
        <row r="5994">
          <cell r="C5994">
            <v>0</v>
          </cell>
          <cell r="D5994">
            <v>0</v>
          </cell>
          <cell r="E5994">
            <v>0</v>
          </cell>
          <cell r="F5994">
            <v>0</v>
          </cell>
          <cell r="G5994">
            <v>0</v>
          </cell>
          <cell r="H5994">
            <v>0</v>
          </cell>
          <cell r="I5994">
            <v>0</v>
          </cell>
          <cell r="J5994">
            <v>0</v>
          </cell>
          <cell r="K5994" t="str">
            <v/>
          </cell>
          <cell r="L5994">
            <v>0</v>
          </cell>
          <cell r="M5994">
            <v>0</v>
          </cell>
          <cell r="N5994">
            <v>0</v>
          </cell>
          <cell r="O5994">
            <v>0</v>
          </cell>
          <cell r="P5994">
            <v>0</v>
          </cell>
          <cell r="Q5994">
            <v>0</v>
          </cell>
          <cell r="R5994">
            <v>0</v>
          </cell>
          <cell r="T5994">
            <v>0</v>
          </cell>
        </row>
        <row r="5995">
          <cell r="C5995">
            <v>0</v>
          </cell>
          <cell r="D5995">
            <v>0</v>
          </cell>
          <cell r="E5995">
            <v>0</v>
          </cell>
          <cell r="F5995">
            <v>0</v>
          </cell>
          <cell r="G5995">
            <v>0</v>
          </cell>
          <cell r="H5995">
            <v>0</v>
          </cell>
          <cell r="I5995">
            <v>0</v>
          </cell>
          <cell r="J5995">
            <v>0</v>
          </cell>
          <cell r="K5995" t="str">
            <v/>
          </cell>
          <cell r="L5995">
            <v>0</v>
          </cell>
          <cell r="M5995">
            <v>0</v>
          </cell>
          <cell r="N5995">
            <v>0</v>
          </cell>
          <cell r="O5995">
            <v>0</v>
          </cell>
          <cell r="P5995">
            <v>0</v>
          </cell>
          <cell r="Q5995">
            <v>0</v>
          </cell>
          <cell r="R5995">
            <v>0</v>
          </cell>
          <cell r="T5995">
            <v>0</v>
          </cell>
        </row>
        <row r="5996">
          <cell r="C5996">
            <v>0</v>
          </cell>
          <cell r="D5996">
            <v>0</v>
          </cell>
          <cell r="E5996">
            <v>0</v>
          </cell>
          <cell r="F5996">
            <v>0</v>
          </cell>
          <cell r="G5996">
            <v>0</v>
          </cell>
          <cell r="H5996">
            <v>0</v>
          </cell>
          <cell r="I5996">
            <v>0</v>
          </cell>
          <cell r="J5996">
            <v>0</v>
          </cell>
          <cell r="K5996" t="str">
            <v/>
          </cell>
          <cell r="L5996">
            <v>0</v>
          </cell>
          <cell r="M5996">
            <v>0</v>
          </cell>
          <cell r="N5996">
            <v>0</v>
          </cell>
          <cell r="O5996">
            <v>0</v>
          </cell>
          <cell r="P5996">
            <v>0</v>
          </cell>
          <cell r="Q5996">
            <v>0</v>
          </cell>
          <cell r="R5996">
            <v>0</v>
          </cell>
          <cell r="T5996">
            <v>0</v>
          </cell>
        </row>
        <row r="5997">
          <cell r="C5997">
            <v>0</v>
          </cell>
          <cell r="D5997">
            <v>0</v>
          </cell>
          <cell r="E5997">
            <v>0</v>
          </cell>
          <cell r="F5997">
            <v>0</v>
          </cell>
          <cell r="G5997">
            <v>0</v>
          </cell>
          <cell r="H5997">
            <v>0</v>
          </cell>
          <cell r="I5997">
            <v>0</v>
          </cell>
          <cell r="J5997">
            <v>0</v>
          </cell>
          <cell r="K5997" t="str">
            <v/>
          </cell>
          <cell r="L5997">
            <v>0</v>
          </cell>
          <cell r="M5997">
            <v>0</v>
          </cell>
          <cell r="N5997">
            <v>0</v>
          </cell>
          <cell r="O5997">
            <v>0</v>
          </cell>
          <cell r="P5997">
            <v>0</v>
          </cell>
          <cell r="Q5997">
            <v>0</v>
          </cell>
          <cell r="R5997">
            <v>0</v>
          </cell>
          <cell r="T5997">
            <v>0</v>
          </cell>
        </row>
        <row r="5998">
          <cell r="C5998">
            <v>0</v>
          </cell>
          <cell r="D5998">
            <v>0</v>
          </cell>
          <cell r="E5998">
            <v>0</v>
          </cell>
          <cell r="F5998">
            <v>0</v>
          </cell>
          <cell r="G5998">
            <v>0</v>
          </cell>
          <cell r="H5998">
            <v>0</v>
          </cell>
          <cell r="I5998">
            <v>0</v>
          </cell>
          <cell r="J5998">
            <v>0</v>
          </cell>
          <cell r="K5998">
            <v>0</v>
          </cell>
          <cell r="L5998">
            <v>0</v>
          </cell>
          <cell r="M5998" t="str">
            <v>SUBTOTAL $</v>
          </cell>
          <cell r="N5998">
            <v>0</v>
          </cell>
          <cell r="O5998">
            <v>0</v>
          </cell>
          <cell r="P5998">
            <v>0</v>
          </cell>
          <cell r="Q5998">
            <v>0</v>
          </cell>
          <cell r="T5998">
            <v>0</v>
          </cell>
        </row>
        <row r="5999">
          <cell r="C5999" t="str">
            <v>III. TRANSPORTES</v>
          </cell>
          <cell r="D5999">
            <v>0</v>
          </cell>
          <cell r="E5999">
            <v>0</v>
          </cell>
          <cell r="F5999">
            <v>0</v>
          </cell>
          <cell r="G5999">
            <v>0</v>
          </cell>
          <cell r="H5999">
            <v>0</v>
          </cell>
          <cell r="I5999">
            <v>0</v>
          </cell>
          <cell r="J5999">
            <v>0</v>
          </cell>
          <cell r="K5999">
            <v>0</v>
          </cell>
          <cell r="L5999">
            <v>0</v>
          </cell>
          <cell r="M5999">
            <v>0</v>
          </cell>
          <cell r="N5999">
            <v>0</v>
          </cell>
          <cell r="O5999">
            <v>0</v>
          </cell>
          <cell r="P5999">
            <v>0</v>
          </cell>
          <cell r="Q5999">
            <v>0</v>
          </cell>
          <cell r="T5999">
            <v>0</v>
          </cell>
        </row>
        <row r="6000">
          <cell r="C6000">
            <v>0</v>
          </cell>
          <cell r="D6000">
            <v>0</v>
          </cell>
          <cell r="E6000">
            <v>0</v>
          </cell>
          <cell r="F6000">
            <v>0</v>
          </cell>
          <cell r="G6000">
            <v>0</v>
          </cell>
          <cell r="H6000">
            <v>0</v>
          </cell>
          <cell r="I6000">
            <v>0</v>
          </cell>
          <cell r="J6000">
            <v>0</v>
          </cell>
          <cell r="K6000">
            <v>0</v>
          </cell>
          <cell r="L6000">
            <v>0</v>
          </cell>
          <cell r="M6000">
            <v>0</v>
          </cell>
          <cell r="N6000">
            <v>0</v>
          </cell>
          <cell r="O6000">
            <v>0</v>
          </cell>
          <cell r="P6000">
            <v>0</v>
          </cell>
          <cell r="Q6000">
            <v>0</v>
          </cell>
          <cell r="T6000">
            <v>0</v>
          </cell>
        </row>
        <row r="6001">
          <cell r="C6001" t="str">
            <v>MATERIAL</v>
          </cell>
          <cell r="D6001">
            <v>0</v>
          </cell>
          <cell r="E6001">
            <v>0</v>
          </cell>
          <cell r="F6001">
            <v>0</v>
          </cell>
          <cell r="G6001">
            <v>0</v>
          </cell>
          <cell r="H6001">
            <v>0</v>
          </cell>
          <cell r="I6001">
            <v>0</v>
          </cell>
          <cell r="J6001" t="str">
            <v>VOL. o PESO</v>
          </cell>
          <cell r="K6001" t="str">
            <v>DISTANCIA</v>
          </cell>
          <cell r="L6001" t="str">
            <v>M3 o Ton/Km</v>
          </cell>
          <cell r="M6001" t="str">
            <v>TARIFA</v>
          </cell>
          <cell r="N6001">
            <v>0</v>
          </cell>
          <cell r="O6001" t="str">
            <v>Vr. UNITARIO</v>
          </cell>
          <cell r="P6001">
            <v>0</v>
          </cell>
          <cell r="Q6001">
            <v>0</v>
          </cell>
          <cell r="T6001">
            <v>0</v>
          </cell>
        </row>
        <row r="6002">
          <cell r="C6002" t="str">
            <v>Transporte de material de remoción</v>
          </cell>
          <cell r="D6002">
            <v>0</v>
          </cell>
          <cell r="E6002">
            <v>0</v>
          </cell>
          <cell r="F6002">
            <v>0</v>
          </cell>
          <cell r="G6002">
            <v>0</v>
          </cell>
          <cell r="H6002">
            <v>0</v>
          </cell>
          <cell r="I6002">
            <v>0</v>
          </cell>
          <cell r="J6002" t="str">
            <v>m3k</v>
          </cell>
          <cell r="K6002">
            <v>1</v>
          </cell>
          <cell r="L6002">
            <v>1.3</v>
          </cell>
          <cell r="M6002">
            <v>2500</v>
          </cell>
          <cell r="N6002">
            <v>0</v>
          </cell>
          <cell r="O6002">
            <v>3250</v>
          </cell>
          <cell r="P6002">
            <v>0</v>
          </cell>
          <cell r="Q6002">
            <v>0</v>
          </cell>
          <cell r="R6002">
            <v>574.6</v>
          </cell>
          <cell r="T6002" t="str">
            <v>Transporte de material de remoción</v>
          </cell>
        </row>
        <row r="6003">
          <cell r="C6003">
            <v>0</v>
          </cell>
          <cell r="D6003">
            <v>0</v>
          </cell>
          <cell r="E6003">
            <v>0</v>
          </cell>
          <cell r="F6003">
            <v>0</v>
          </cell>
          <cell r="G6003">
            <v>0</v>
          </cell>
          <cell r="H6003">
            <v>0</v>
          </cell>
          <cell r="I6003">
            <v>0</v>
          </cell>
          <cell r="J6003" t="str">
            <v/>
          </cell>
          <cell r="K6003">
            <v>0</v>
          </cell>
          <cell r="L6003">
            <v>0</v>
          </cell>
          <cell r="M6003">
            <v>0</v>
          </cell>
          <cell r="N6003">
            <v>0</v>
          </cell>
          <cell r="O6003">
            <v>0</v>
          </cell>
          <cell r="P6003">
            <v>0</v>
          </cell>
          <cell r="Q6003">
            <v>0</v>
          </cell>
          <cell r="R6003">
            <v>0</v>
          </cell>
          <cell r="T6003">
            <v>0</v>
          </cell>
        </row>
        <row r="6004">
          <cell r="C6004">
            <v>0</v>
          </cell>
          <cell r="D6004">
            <v>0</v>
          </cell>
          <cell r="E6004">
            <v>0</v>
          </cell>
          <cell r="F6004">
            <v>0</v>
          </cell>
          <cell r="G6004">
            <v>0</v>
          </cell>
          <cell r="H6004">
            <v>0</v>
          </cell>
          <cell r="I6004">
            <v>0</v>
          </cell>
          <cell r="J6004" t="str">
            <v/>
          </cell>
          <cell r="K6004">
            <v>0</v>
          </cell>
          <cell r="L6004">
            <v>0</v>
          </cell>
          <cell r="M6004">
            <v>0</v>
          </cell>
          <cell r="N6004">
            <v>0</v>
          </cell>
          <cell r="O6004">
            <v>0</v>
          </cell>
          <cell r="P6004">
            <v>0</v>
          </cell>
          <cell r="Q6004">
            <v>0</v>
          </cell>
          <cell r="R6004">
            <v>0</v>
          </cell>
          <cell r="T6004">
            <v>0</v>
          </cell>
        </row>
        <row r="6005">
          <cell r="C6005">
            <v>0</v>
          </cell>
          <cell r="D6005">
            <v>0</v>
          </cell>
          <cell r="E6005">
            <v>0</v>
          </cell>
          <cell r="F6005">
            <v>0</v>
          </cell>
          <cell r="G6005">
            <v>0</v>
          </cell>
          <cell r="H6005">
            <v>0</v>
          </cell>
          <cell r="I6005">
            <v>0</v>
          </cell>
          <cell r="J6005">
            <v>0</v>
          </cell>
          <cell r="K6005">
            <v>0</v>
          </cell>
          <cell r="L6005">
            <v>1</v>
          </cell>
          <cell r="M6005" t="str">
            <v>SUBTOTAL $</v>
          </cell>
          <cell r="N6005">
            <v>0</v>
          </cell>
          <cell r="O6005">
            <v>3250</v>
          </cell>
          <cell r="P6005">
            <v>0</v>
          </cell>
          <cell r="Q6005">
            <v>0</v>
          </cell>
          <cell r="T6005">
            <v>0</v>
          </cell>
        </row>
        <row r="6006">
          <cell r="C6006" t="str">
            <v>IV. MANO DE OBRA</v>
          </cell>
          <cell r="D6006">
            <v>0</v>
          </cell>
          <cell r="E6006">
            <v>0</v>
          </cell>
          <cell r="F6006">
            <v>0</v>
          </cell>
          <cell r="G6006">
            <v>0</v>
          </cell>
          <cell r="H6006">
            <v>0</v>
          </cell>
          <cell r="I6006">
            <v>0</v>
          </cell>
          <cell r="J6006">
            <v>0</v>
          </cell>
          <cell r="K6006">
            <v>0</v>
          </cell>
          <cell r="L6006">
            <v>0</v>
          </cell>
          <cell r="M6006">
            <v>0</v>
          </cell>
          <cell r="N6006">
            <v>0</v>
          </cell>
          <cell r="O6006">
            <v>0</v>
          </cell>
          <cell r="P6006">
            <v>0</v>
          </cell>
          <cell r="Q6006">
            <v>0</v>
          </cell>
          <cell r="T6006">
            <v>0</v>
          </cell>
        </row>
        <row r="6007">
          <cell r="C6007">
            <v>0</v>
          </cell>
          <cell r="D6007">
            <v>0</v>
          </cell>
          <cell r="E6007">
            <v>0</v>
          </cell>
          <cell r="F6007">
            <v>0</v>
          </cell>
          <cell r="G6007">
            <v>0</v>
          </cell>
          <cell r="H6007">
            <v>0</v>
          </cell>
          <cell r="I6007">
            <v>0</v>
          </cell>
          <cell r="J6007">
            <v>0</v>
          </cell>
          <cell r="K6007">
            <v>0</v>
          </cell>
          <cell r="L6007">
            <v>0</v>
          </cell>
          <cell r="M6007">
            <v>0</v>
          </cell>
          <cell r="N6007">
            <v>0</v>
          </cell>
          <cell r="O6007">
            <v>0</v>
          </cell>
          <cell r="P6007">
            <v>0</v>
          </cell>
          <cell r="Q6007">
            <v>0</v>
          </cell>
          <cell r="T6007">
            <v>0</v>
          </cell>
        </row>
        <row r="6008">
          <cell r="C6008" t="str">
            <v>TRABAJADOR</v>
          </cell>
          <cell r="D6008">
            <v>0</v>
          </cell>
          <cell r="E6008">
            <v>0</v>
          </cell>
          <cell r="F6008">
            <v>0</v>
          </cell>
          <cell r="G6008">
            <v>0</v>
          </cell>
          <cell r="H6008">
            <v>0</v>
          </cell>
          <cell r="I6008" t="str">
            <v>CANTIDAD</v>
          </cell>
          <cell r="J6008" t="str">
            <v>JORNAL</v>
          </cell>
          <cell r="K6008" t="str">
            <v>PRESTACIONES</v>
          </cell>
          <cell r="L6008" t="str">
            <v>JORNAL TOTAL</v>
          </cell>
          <cell r="M6008" t="str">
            <v>RENDIMIENTO</v>
          </cell>
          <cell r="N6008">
            <v>0</v>
          </cell>
          <cell r="O6008" t="str">
            <v>Vr. UNITARIO</v>
          </cell>
          <cell r="P6008">
            <v>0</v>
          </cell>
          <cell r="Q6008">
            <v>0</v>
          </cell>
          <cell r="R6008">
            <v>0</v>
          </cell>
          <cell r="T6008">
            <v>0</v>
          </cell>
        </row>
        <row r="6009">
          <cell r="C6009">
            <v>0</v>
          </cell>
          <cell r="D6009">
            <v>0</v>
          </cell>
          <cell r="E6009">
            <v>0</v>
          </cell>
          <cell r="F6009">
            <v>0</v>
          </cell>
          <cell r="G6009">
            <v>0</v>
          </cell>
          <cell r="H6009">
            <v>0</v>
          </cell>
          <cell r="I6009">
            <v>1</v>
          </cell>
          <cell r="J6009">
            <v>0</v>
          </cell>
          <cell r="K6009">
            <v>0</v>
          </cell>
          <cell r="L6009">
            <v>0</v>
          </cell>
          <cell r="M6009">
            <v>0</v>
          </cell>
          <cell r="N6009">
            <v>0</v>
          </cell>
          <cell r="O6009">
            <v>0</v>
          </cell>
          <cell r="P6009">
            <v>0</v>
          </cell>
          <cell r="Q6009">
            <v>0</v>
          </cell>
          <cell r="R6009">
            <v>0</v>
          </cell>
          <cell r="T6009">
            <v>0</v>
          </cell>
        </row>
        <row r="6010">
          <cell r="C6010">
            <v>0</v>
          </cell>
          <cell r="D6010">
            <v>0</v>
          </cell>
          <cell r="E6010">
            <v>0</v>
          </cell>
          <cell r="F6010">
            <v>0</v>
          </cell>
          <cell r="G6010">
            <v>0</v>
          </cell>
          <cell r="H6010">
            <v>0</v>
          </cell>
          <cell r="I6010">
            <v>1</v>
          </cell>
          <cell r="J6010">
            <v>0</v>
          </cell>
          <cell r="K6010">
            <v>0</v>
          </cell>
          <cell r="L6010">
            <v>0</v>
          </cell>
          <cell r="M6010">
            <v>0</v>
          </cell>
          <cell r="N6010">
            <v>0</v>
          </cell>
          <cell r="O6010">
            <v>0</v>
          </cell>
          <cell r="P6010">
            <v>0</v>
          </cell>
          <cell r="Q6010">
            <v>0</v>
          </cell>
          <cell r="R6010">
            <v>0</v>
          </cell>
          <cell r="T6010">
            <v>0</v>
          </cell>
        </row>
        <row r="6011">
          <cell r="C6011">
            <v>0</v>
          </cell>
          <cell r="D6011">
            <v>0</v>
          </cell>
          <cell r="E6011">
            <v>0</v>
          </cell>
          <cell r="F6011">
            <v>0</v>
          </cell>
          <cell r="G6011">
            <v>0</v>
          </cell>
          <cell r="H6011">
            <v>0</v>
          </cell>
          <cell r="I6011">
            <v>0</v>
          </cell>
          <cell r="J6011">
            <v>0</v>
          </cell>
          <cell r="K6011">
            <v>0</v>
          </cell>
          <cell r="L6011">
            <v>0</v>
          </cell>
          <cell r="M6011">
            <v>0</v>
          </cell>
          <cell r="N6011">
            <v>0</v>
          </cell>
          <cell r="O6011">
            <v>0</v>
          </cell>
          <cell r="P6011">
            <v>0</v>
          </cell>
          <cell r="Q6011">
            <v>0</v>
          </cell>
          <cell r="R6011">
            <v>0</v>
          </cell>
          <cell r="T6011">
            <v>0</v>
          </cell>
        </row>
        <row r="6012">
          <cell r="C6012">
            <v>0</v>
          </cell>
          <cell r="D6012">
            <v>0</v>
          </cell>
          <cell r="E6012">
            <v>0</v>
          </cell>
          <cell r="F6012">
            <v>0</v>
          </cell>
          <cell r="G6012">
            <v>0</v>
          </cell>
          <cell r="H6012">
            <v>0</v>
          </cell>
          <cell r="I6012">
            <v>0</v>
          </cell>
          <cell r="J6012">
            <v>0</v>
          </cell>
          <cell r="K6012">
            <v>0</v>
          </cell>
          <cell r="L6012">
            <v>0</v>
          </cell>
          <cell r="M6012" t="str">
            <v>SUBTOTAL $</v>
          </cell>
          <cell r="N6012">
            <v>0</v>
          </cell>
          <cell r="O6012">
            <v>0</v>
          </cell>
          <cell r="P6012">
            <v>0</v>
          </cell>
          <cell r="Q6012">
            <v>0</v>
          </cell>
          <cell r="T6012">
            <v>0</v>
          </cell>
        </row>
        <row r="6013">
          <cell r="C6013">
            <v>0</v>
          </cell>
          <cell r="D6013">
            <v>0</v>
          </cell>
          <cell r="E6013">
            <v>0</v>
          </cell>
          <cell r="F6013">
            <v>0</v>
          </cell>
          <cell r="G6013">
            <v>0</v>
          </cell>
          <cell r="H6013">
            <v>0</v>
          </cell>
          <cell r="I6013">
            <v>0</v>
          </cell>
          <cell r="J6013">
            <v>0</v>
          </cell>
          <cell r="K6013">
            <v>0</v>
          </cell>
          <cell r="L6013">
            <v>0</v>
          </cell>
          <cell r="M6013">
            <v>0</v>
          </cell>
          <cell r="N6013">
            <v>0</v>
          </cell>
          <cell r="O6013">
            <v>0</v>
          </cell>
          <cell r="P6013">
            <v>0</v>
          </cell>
          <cell r="Q6013">
            <v>0</v>
          </cell>
        </row>
        <row r="6014">
          <cell r="C6014" t="str">
            <v>TOTAL COSTO DIRECTO $</v>
          </cell>
          <cell r="D6014">
            <v>0</v>
          </cell>
          <cell r="E6014">
            <v>0</v>
          </cell>
          <cell r="F6014">
            <v>0</v>
          </cell>
          <cell r="G6014">
            <v>0</v>
          </cell>
          <cell r="H6014">
            <v>0</v>
          </cell>
          <cell r="I6014">
            <v>0</v>
          </cell>
          <cell r="J6014">
            <v>0</v>
          </cell>
          <cell r="K6014">
            <v>0</v>
          </cell>
          <cell r="L6014">
            <v>0</v>
          </cell>
          <cell r="M6014">
            <v>0</v>
          </cell>
          <cell r="N6014">
            <v>0</v>
          </cell>
          <cell r="O6014">
            <v>3250</v>
          </cell>
          <cell r="P6014">
            <v>0</v>
          </cell>
          <cell r="Q6014">
            <v>0</v>
          </cell>
        </row>
        <row r="6015">
          <cell r="C6015" t="str">
            <v>V. COSTOS INDIRECTOS</v>
          </cell>
          <cell r="D6015">
            <v>0</v>
          </cell>
          <cell r="E6015">
            <v>0</v>
          </cell>
          <cell r="F6015">
            <v>0</v>
          </cell>
          <cell r="G6015">
            <v>0</v>
          </cell>
          <cell r="H6015">
            <v>0</v>
          </cell>
          <cell r="I6015">
            <v>0</v>
          </cell>
          <cell r="J6015">
            <v>0</v>
          </cell>
          <cell r="K6015">
            <v>0</v>
          </cell>
          <cell r="L6015">
            <v>0</v>
          </cell>
          <cell r="M6015">
            <v>0</v>
          </cell>
          <cell r="N6015">
            <v>0</v>
          </cell>
          <cell r="O6015">
            <v>0</v>
          </cell>
          <cell r="P6015">
            <v>0</v>
          </cell>
          <cell r="Q6015">
            <v>0</v>
          </cell>
        </row>
        <row r="6016">
          <cell r="C6016">
            <v>0</v>
          </cell>
          <cell r="D6016">
            <v>0</v>
          </cell>
          <cell r="E6016">
            <v>0</v>
          </cell>
          <cell r="F6016">
            <v>0</v>
          </cell>
          <cell r="G6016">
            <v>0</v>
          </cell>
          <cell r="H6016">
            <v>0</v>
          </cell>
          <cell r="I6016">
            <v>0</v>
          </cell>
          <cell r="J6016">
            <v>0</v>
          </cell>
          <cell r="K6016">
            <v>0</v>
          </cell>
          <cell r="L6016">
            <v>0</v>
          </cell>
          <cell r="M6016">
            <v>0</v>
          </cell>
          <cell r="N6016">
            <v>0</v>
          </cell>
          <cell r="O6016">
            <v>0</v>
          </cell>
          <cell r="P6016">
            <v>0</v>
          </cell>
          <cell r="Q6016">
            <v>0</v>
          </cell>
        </row>
        <row r="6017">
          <cell r="C6017" t="str">
            <v>Descripción</v>
          </cell>
          <cell r="D6017">
            <v>0</v>
          </cell>
          <cell r="E6017">
            <v>0</v>
          </cell>
          <cell r="F6017">
            <v>0</v>
          </cell>
          <cell r="G6017">
            <v>0</v>
          </cell>
          <cell r="H6017">
            <v>0</v>
          </cell>
          <cell r="I6017">
            <v>0</v>
          </cell>
          <cell r="J6017">
            <v>0</v>
          </cell>
          <cell r="K6017">
            <v>0</v>
          </cell>
          <cell r="L6017" t="str">
            <v>Porcentaje</v>
          </cell>
          <cell r="M6017" t="str">
            <v>Valor Total</v>
          </cell>
          <cell r="N6017">
            <v>0</v>
          </cell>
          <cell r="O6017">
            <v>0</v>
          </cell>
          <cell r="P6017">
            <v>0</v>
          </cell>
          <cell r="Q6017">
            <v>0</v>
          </cell>
        </row>
        <row r="6018">
          <cell r="C6018" t="str">
            <v>ADMINISTRACION</v>
          </cell>
          <cell r="D6018">
            <v>0</v>
          </cell>
          <cell r="E6018">
            <v>0</v>
          </cell>
          <cell r="F6018">
            <v>0</v>
          </cell>
          <cell r="G6018">
            <v>0</v>
          </cell>
          <cell r="H6018">
            <v>0</v>
          </cell>
          <cell r="I6018">
            <v>0</v>
          </cell>
          <cell r="J6018">
            <v>0</v>
          </cell>
          <cell r="K6018">
            <v>0</v>
          </cell>
          <cell r="L6018">
            <v>0.23930000000000001</v>
          </cell>
          <cell r="M6018">
            <v>778</v>
          </cell>
          <cell r="N6018">
            <v>0</v>
          </cell>
          <cell r="O6018">
            <v>0</v>
          </cell>
          <cell r="P6018">
            <v>0</v>
          </cell>
          <cell r="Q6018">
            <v>0</v>
          </cell>
        </row>
        <row r="6019">
          <cell r="C6019" t="str">
            <v xml:space="preserve">IMPREVISTOS </v>
          </cell>
          <cell r="D6019">
            <v>0</v>
          </cell>
          <cell r="E6019">
            <v>0</v>
          </cell>
          <cell r="F6019">
            <v>0</v>
          </cell>
          <cell r="G6019">
            <v>0</v>
          </cell>
          <cell r="H6019">
            <v>0</v>
          </cell>
          <cell r="I6019">
            <v>0</v>
          </cell>
          <cell r="J6019">
            <v>0</v>
          </cell>
          <cell r="K6019">
            <v>0</v>
          </cell>
          <cell r="L6019">
            <v>0</v>
          </cell>
          <cell r="M6019">
            <v>0</v>
          </cell>
          <cell r="N6019">
            <v>0</v>
          </cell>
          <cell r="O6019">
            <v>0</v>
          </cell>
          <cell r="P6019">
            <v>0</v>
          </cell>
          <cell r="Q6019">
            <v>0</v>
          </cell>
        </row>
        <row r="6020">
          <cell r="C6020" t="str">
            <v>UTILIDAD</v>
          </cell>
          <cell r="D6020">
            <v>0</v>
          </cell>
          <cell r="E6020">
            <v>0</v>
          </cell>
          <cell r="F6020">
            <v>0</v>
          </cell>
          <cell r="G6020">
            <v>0</v>
          </cell>
          <cell r="H6020">
            <v>0</v>
          </cell>
          <cell r="I6020">
            <v>0</v>
          </cell>
          <cell r="J6020">
            <v>0</v>
          </cell>
          <cell r="K6020">
            <v>0</v>
          </cell>
          <cell r="L6020">
            <v>0.05</v>
          </cell>
          <cell r="M6020">
            <v>163</v>
          </cell>
          <cell r="N6020">
            <v>0</v>
          </cell>
          <cell r="O6020">
            <v>0</v>
          </cell>
          <cell r="P6020">
            <v>0</v>
          </cell>
          <cell r="Q6020">
            <v>0</v>
          </cell>
        </row>
        <row r="6021">
          <cell r="C6021" t="str">
            <v>SUBTOTAL $</v>
          </cell>
          <cell r="D6021">
            <v>0</v>
          </cell>
          <cell r="E6021">
            <v>0</v>
          </cell>
          <cell r="F6021">
            <v>0</v>
          </cell>
          <cell r="G6021">
            <v>0</v>
          </cell>
          <cell r="H6021">
            <v>0</v>
          </cell>
          <cell r="I6021">
            <v>0</v>
          </cell>
          <cell r="J6021">
            <v>0</v>
          </cell>
          <cell r="K6021">
            <v>0</v>
          </cell>
          <cell r="L6021">
            <v>0</v>
          </cell>
          <cell r="M6021">
            <v>0</v>
          </cell>
          <cell r="N6021">
            <v>0</v>
          </cell>
          <cell r="O6021">
            <v>941</v>
          </cell>
          <cell r="P6021">
            <v>0</v>
          </cell>
          <cell r="Q6021">
            <v>0</v>
          </cell>
        </row>
        <row r="6022">
          <cell r="C6022">
            <v>0</v>
          </cell>
          <cell r="D6022">
            <v>0</v>
          </cell>
          <cell r="E6022">
            <v>0</v>
          </cell>
          <cell r="F6022">
            <v>0</v>
          </cell>
          <cell r="G6022">
            <v>0</v>
          </cell>
          <cell r="H6022">
            <v>0</v>
          </cell>
          <cell r="I6022">
            <v>0</v>
          </cell>
          <cell r="J6022">
            <v>0</v>
          </cell>
          <cell r="K6022">
            <v>0</v>
          </cell>
          <cell r="L6022">
            <v>0</v>
          </cell>
          <cell r="M6022">
            <v>0</v>
          </cell>
          <cell r="N6022">
            <v>0</v>
          </cell>
          <cell r="O6022">
            <v>0</v>
          </cell>
          <cell r="P6022">
            <v>0</v>
          </cell>
          <cell r="Q6022">
            <v>0</v>
          </cell>
        </row>
        <row r="6023">
          <cell r="C6023" t="str">
            <v>Precio Unitario Total Aproximado al peso $</v>
          </cell>
          <cell r="D6023">
            <v>0</v>
          </cell>
          <cell r="E6023">
            <v>0</v>
          </cell>
          <cell r="F6023">
            <v>0</v>
          </cell>
          <cell r="G6023">
            <v>0</v>
          </cell>
          <cell r="H6023">
            <v>0</v>
          </cell>
          <cell r="I6023">
            <v>0</v>
          </cell>
          <cell r="J6023">
            <v>0</v>
          </cell>
          <cell r="K6023">
            <v>0</v>
          </cell>
          <cell r="L6023">
            <v>0</v>
          </cell>
          <cell r="M6023">
            <v>0</v>
          </cell>
          <cell r="N6023">
            <v>0</v>
          </cell>
          <cell r="O6023">
            <v>4191</v>
          </cell>
          <cell r="P6023">
            <v>0</v>
          </cell>
          <cell r="Q6023">
            <v>0</v>
          </cell>
        </row>
        <row r="6024">
          <cell r="C6024">
            <v>0</v>
          </cell>
          <cell r="D6024">
            <v>0</v>
          </cell>
          <cell r="E6024">
            <v>0</v>
          </cell>
          <cell r="F6024">
            <v>0</v>
          </cell>
          <cell r="G6024">
            <v>0</v>
          </cell>
          <cell r="H6024">
            <v>0</v>
          </cell>
          <cell r="I6024">
            <v>0</v>
          </cell>
          <cell r="J6024">
            <v>0</v>
          </cell>
          <cell r="K6024">
            <v>0</v>
          </cell>
          <cell r="L6024">
            <v>0</v>
          </cell>
          <cell r="M6024">
            <v>0</v>
          </cell>
          <cell r="N6024">
            <v>0</v>
          </cell>
          <cell r="O6024">
            <v>0</v>
          </cell>
          <cell r="P6024">
            <v>0</v>
          </cell>
          <cell r="Q6024">
            <v>0</v>
          </cell>
        </row>
        <row r="6025">
          <cell r="C6025">
            <v>0</v>
          </cell>
          <cell r="D6025">
            <v>0</v>
          </cell>
          <cell r="E6025">
            <v>0</v>
          </cell>
          <cell r="F6025">
            <v>0</v>
          </cell>
          <cell r="G6025">
            <v>0</v>
          </cell>
          <cell r="H6025">
            <v>0</v>
          </cell>
          <cell r="I6025">
            <v>0</v>
          </cell>
          <cell r="J6025">
            <v>0</v>
          </cell>
          <cell r="K6025">
            <v>0</v>
          </cell>
          <cell r="L6025">
            <v>0</v>
          </cell>
          <cell r="M6025">
            <v>0</v>
          </cell>
          <cell r="N6025">
            <v>0</v>
          </cell>
          <cell r="O6025">
            <v>0</v>
          </cell>
          <cell r="P6025">
            <v>0</v>
          </cell>
          <cell r="Q6025">
            <v>0</v>
          </cell>
        </row>
        <row r="6026">
          <cell r="C6026">
            <v>0</v>
          </cell>
          <cell r="D6026">
            <v>0</v>
          </cell>
          <cell r="E6026">
            <v>0</v>
          </cell>
          <cell r="F6026">
            <v>0</v>
          </cell>
          <cell r="G6026">
            <v>0</v>
          </cell>
          <cell r="H6026" t="str">
            <v>Firma</v>
          </cell>
          <cell r="I6026">
            <v>0</v>
          </cell>
          <cell r="J6026">
            <v>0</v>
          </cell>
          <cell r="K6026">
            <v>0</v>
          </cell>
          <cell r="L6026">
            <v>0</v>
          </cell>
          <cell r="M6026">
            <v>0</v>
          </cell>
          <cell r="N6026">
            <v>0</v>
          </cell>
          <cell r="O6026">
            <v>0</v>
          </cell>
          <cell r="P6026">
            <v>0</v>
          </cell>
          <cell r="Q6026">
            <v>0</v>
          </cell>
        </row>
        <row r="6027">
          <cell r="C6027">
            <v>0</v>
          </cell>
          <cell r="D6027">
            <v>0</v>
          </cell>
          <cell r="E6027">
            <v>0</v>
          </cell>
          <cell r="F6027">
            <v>0</v>
          </cell>
          <cell r="G6027">
            <v>0</v>
          </cell>
          <cell r="H6027" t="str">
            <v>Nombre:</v>
          </cell>
          <cell r="I6027">
            <v>0</v>
          </cell>
          <cell r="J6027">
            <v>0</v>
          </cell>
          <cell r="K6027">
            <v>0</v>
          </cell>
          <cell r="L6027">
            <v>0</v>
          </cell>
          <cell r="M6027">
            <v>0</v>
          </cell>
          <cell r="N6027">
            <v>0</v>
          </cell>
          <cell r="O6027">
            <v>0</v>
          </cell>
          <cell r="P6027">
            <v>0</v>
          </cell>
          <cell r="Q6027">
            <v>0</v>
          </cell>
        </row>
        <row r="6028">
          <cell r="C6028">
            <v>0</v>
          </cell>
          <cell r="D6028">
            <v>0</v>
          </cell>
          <cell r="E6028">
            <v>0</v>
          </cell>
          <cell r="F6028">
            <v>0</v>
          </cell>
          <cell r="G6028">
            <v>0</v>
          </cell>
          <cell r="H6028" t="str">
            <v>Representante Legal del Contratista o su Apoderado</v>
          </cell>
          <cell r="I6028">
            <v>0</v>
          </cell>
          <cell r="J6028">
            <v>0</v>
          </cell>
          <cell r="K6028">
            <v>0</v>
          </cell>
          <cell r="L6028">
            <v>0</v>
          </cell>
          <cell r="M6028">
            <v>0</v>
          </cell>
          <cell r="N6028">
            <v>0</v>
          </cell>
          <cell r="O6028">
            <v>0</v>
          </cell>
          <cell r="P6028">
            <v>0</v>
          </cell>
          <cell r="Q6028">
            <v>0</v>
          </cell>
        </row>
        <row r="6029">
          <cell r="C6029">
            <v>0</v>
          </cell>
          <cell r="D6029">
            <v>0</v>
          </cell>
          <cell r="E6029">
            <v>0</v>
          </cell>
          <cell r="F6029">
            <v>0</v>
          </cell>
          <cell r="G6029">
            <v>0</v>
          </cell>
          <cell r="H6029" t="str">
            <v>Matricula No. :</v>
          </cell>
          <cell r="I6029">
            <v>0</v>
          </cell>
          <cell r="J6029">
            <v>0</v>
          </cell>
          <cell r="K6029">
            <v>0</v>
          </cell>
          <cell r="L6029">
            <v>0</v>
          </cell>
          <cell r="M6029">
            <v>0</v>
          </cell>
          <cell r="N6029">
            <v>0</v>
          </cell>
          <cell r="O6029">
            <v>0</v>
          </cell>
          <cell r="P6029">
            <v>0</v>
          </cell>
          <cell r="Q6029">
            <v>0</v>
          </cell>
        </row>
        <row r="6030">
          <cell r="C6030">
            <v>0</v>
          </cell>
          <cell r="D6030">
            <v>0</v>
          </cell>
          <cell r="E6030">
            <v>0</v>
          </cell>
          <cell r="F6030">
            <v>0</v>
          </cell>
          <cell r="G6030">
            <v>0</v>
          </cell>
          <cell r="H6030" t="str">
            <v xml:space="preserve"> </v>
          </cell>
          <cell r="I6030">
            <v>0</v>
          </cell>
          <cell r="J6030">
            <v>0</v>
          </cell>
          <cell r="K6030">
            <v>0</v>
          </cell>
          <cell r="L6030">
            <v>0</v>
          </cell>
          <cell r="M6030">
            <v>0</v>
          </cell>
          <cell r="N6030">
            <v>0</v>
          </cell>
          <cell r="O6030">
            <v>0</v>
          </cell>
          <cell r="P6030">
            <v>0</v>
          </cell>
          <cell r="Q6030">
            <v>0</v>
          </cell>
        </row>
        <row r="6031">
          <cell r="C6031" t="str">
            <v>OBSERVACIONES INTERVENTORÍA</v>
          </cell>
          <cell r="D6031">
            <v>0</v>
          </cell>
          <cell r="E6031">
            <v>0</v>
          </cell>
          <cell r="F6031">
            <v>0</v>
          </cell>
          <cell r="G6031">
            <v>0</v>
          </cell>
          <cell r="H6031">
            <v>0</v>
          </cell>
          <cell r="I6031">
            <v>0</v>
          </cell>
          <cell r="J6031">
            <v>0</v>
          </cell>
          <cell r="K6031">
            <v>0</v>
          </cell>
          <cell r="L6031">
            <v>0</v>
          </cell>
          <cell r="M6031">
            <v>0</v>
          </cell>
          <cell r="N6031">
            <v>0</v>
          </cell>
          <cell r="O6031">
            <v>0</v>
          </cell>
          <cell r="P6031">
            <v>0</v>
          </cell>
          <cell r="Q6031">
            <v>0</v>
          </cell>
        </row>
        <row r="6032">
          <cell r="C6032">
            <v>0</v>
          </cell>
          <cell r="D6032">
            <v>0</v>
          </cell>
          <cell r="E6032">
            <v>0</v>
          </cell>
          <cell r="F6032">
            <v>0</v>
          </cell>
          <cell r="G6032">
            <v>0</v>
          </cell>
          <cell r="H6032">
            <v>0</v>
          </cell>
          <cell r="I6032">
            <v>0</v>
          </cell>
          <cell r="J6032">
            <v>0</v>
          </cell>
          <cell r="K6032">
            <v>0</v>
          </cell>
          <cell r="L6032">
            <v>0</v>
          </cell>
          <cell r="M6032">
            <v>0</v>
          </cell>
          <cell r="N6032">
            <v>0</v>
          </cell>
          <cell r="O6032">
            <v>0</v>
          </cell>
          <cell r="P6032">
            <v>0</v>
          </cell>
          <cell r="Q6032">
            <v>0</v>
          </cell>
        </row>
        <row r="6033">
          <cell r="C6033">
            <v>0</v>
          </cell>
          <cell r="D6033">
            <v>0</v>
          </cell>
          <cell r="E6033">
            <v>0</v>
          </cell>
          <cell r="F6033">
            <v>0</v>
          </cell>
          <cell r="G6033">
            <v>0</v>
          </cell>
          <cell r="H6033">
            <v>0</v>
          </cell>
          <cell r="I6033">
            <v>0</v>
          </cell>
          <cell r="J6033">
            <v>0</v>
          </cell>
          <cell r="K6033">
            <v>0</v>
          </cell>
          <cell r="L6033">
            <v>0</v>
          </cell>
          <cell r="M6033">
            <v>0</v>
          </cell>
          <cell r="N6033">
            <v>0</v>
          </cell>
          <cell r="O6033">
            <v>0</v>
          </cell>
          <cell r="P6033">
            <v>0</v>
          </cell>
          <cell r="Q6033">
            <v>0</v>
          </cell>
        </row>
        <row r="6034">
          <cell r="C6034">
            <v>0</v>
          </cell>
          <cell r="D6034">
            <v>0</v>
          </cell>
          <cell r="E6034">
            <v>0</v>
          </cell>
          <cell r="F6034">
            <v>0</v>
          </cell>
          <cell r="G6034">
            <v>0</v>
          </cell>
          <cell r="H6034">
            <v>0</v>
          </cell>
          <cell r="I6034">
            <v>0</v>
          </cell>
          <cell r="J6034">
            <v>0</v>
          </cell>
          <cell r="K6034">
            <v>0</v>
          </cell>
          <cell r="L6034">
            <v>0</v>
          </cell>
          <cell r="M6034">
            <v>0</v>
          </cell>
          <cell r="N6034">
            <v>0</v>
          </cell>
          <cell r="O6034">
            <v>0</v>
          </cell>
          <cell r="P6034">
            <v>0</v>
          </cell>
          <cell r="Q6034">
            <v>0</v>
          </cell>
        </row>
        <row r="6035">
          <cell r="C6035" t="str">
            <v>APROBACIÓN POR INTERVENTORÍA</v>
          </cell>
          <cell r="D6035">
            <v>0</v>
          </cell>
          <cell r="E6035">
            <v>0</v>
          </cell>
          <cell r="F6035">
            <v>0</v>
          </cell>
          <cell r="G6035">
            <v>0</v>
          </cell>
          <cell r="H6035">
            <v>0</v>
          </cell>
          <cell r="I6035">
            <v>0</v>
          </cell>
          <cell r="J6035">
            <v>0</v>
          </cell>
          <cell r="K6035">
            <v>0</v>
          </cell>
          <cell r="L6035">
            <v>0</v>
          </cell>
          <cell r="M6035">
            <v>0</v>
          </cell>
          <cell r="N6035">
            <v>0</v>
          </cell>
          <cell r="O6035">
            <v>0</v>
          </cell>
          <cell r="P6035">
            <v>0</v>
          </cell>
          <cell r="Q6035">
            <v>0</v>
          </cell>
        </row>
        <row r="6036">
          <cell r="C603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6036">
            <v>0</v>
          </cell>
          <cell r="E6036">
            <v>0</v>
          </cell>
          <cell r="F6036">
            <v>0</v>
          </cell>
          <cell r="G6036">
            <v>0</v>
          </cell>
          <cell r="H6036">
            <v>0</v>
          </cell>
          <cell r="I6036">
            <v>0</v>
          </cell>
          <cell r="J6036">
            <v>0</v>
          </cell>
          <cell r="K6036">
            <v>0</v>
          </cell>
          <cell r="L6036">
            <v>0</v>
          </cell>
          <cell r="M6036">
            <v>0</v>
          </cell>
          <cell r="N6036">
            <v>0</v>
          </cell>
          <cell r="O6036">
            <v>0</v>
          </cell>
          <cell r="P6036">
            <v>0</v>
          </cell>
          <cell r="Q6036">
            <v>0</v>
          </cell>
        </row>
        <row r="6037">
          <cell r="C6037">
            <v>0</v>
          </cell>
          <cell r="D6037">
            <v>0</v>
          </cell>
          <cell r="E6037">
            <v>0</v>
          </cell>
          <cell r="F6037">
            <v>0</v>
          </cell>
          <cell r="G6037">
            <v>0</v>
          </cell>
          <cell r="H6037">
            <v>0</v>
          </cell>
          <cell r="I6037">
            <v>0</v>
          </cell>
          <cell r="J6037">
            <v>0</v>
          </cell>
          <cell r="K6037">
            <v>0</v>
          </cell>
          <cell r="L6037">
            <v>0</v>
          </cell>
          <cell r="M6037">
            <v>0</v>
          </cell>
          <cell r="N6037">
            <v>0</v>
          </cell>
          <cell r="O6037">
            <v>0</v>
          </cell>
          <cell r="P6037">
            <v>0</v>
          </cell>
          <cell r="Q6037">
            <v>0</v>
          </cell>
        </row>
        <row r="6038">
          <cell r="C603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6038">
            <v>0</v>
          </cell>
          <cell r="E6038">
            <v>0</v>
          </cell>
          <cell r="F6038">
            <v>0</v>
          </cell>
          <cell r="G6038">
            <v>0</v>
          </cell>
          <cell r="H6038">
            <v>0</v>
          </cell>
          <cell r="I6038">
            <v>0</v>
          </cell>
          <cell r="J6038">
            <v>0</v>
          </cell>
          <cell r="K6038">
            <v>0</v>
          </cell>
          <cell r="L6038">
            <v>0</v>
          </cell>
          <cell r="M6038">
            <v>0</v>
          </cell>
          <cell r="N6038">
            <v>0</v>
          </cell>
          <cell r="O6038">
            <v>0</v>
          </cell>
          <cell r="P6038">
            <v>0</v>
          </cell>
          <cell r="Q6038">
            <v>0</v>
          </cell>
        </row>
        <row r="6039">
          <cell r="C6039">
            <v>0</v>
          </cell>
          <cell r="D6039">
            <v>0</v>
          </cell>
          <cell r="E6039">
            <v>0</v>
          </cell>
          <cell r="F6039">
            <v>0</v>
          </cell>
          <cell r="G6039">
            <v>0</v>
          </cell>
          <cell r="H6039">
            <v>0</v>
          </cell>
          <cell r="I6039">
            <v>0</v>
          </cell>
          <cell r="J6039">
            <v>0</v>
          </cell>
          <cell r="K6039">
            <v>0</v>
          </cell>
          <cell r="L6039">
            <v>0</v>
          </cell>
          <cell r="M6039">
            <v>0</v>
          </cell>
          <cell r="N6039">
            <v>0</v>
          </cell>
          <cell r="O6039">
            <v>0</v>
          </cell>
          <cell r="P6039">
            <v>0</v>
          </cell>
          <cell r="Q6039">
            <v>0</v>
          </cell>
        </row>
        <row r="6040">
          <cell r="C6040">
            <v>0</v>
          </cell>
          <cell r="D6040">
            <v>0</v>
          </cell>
          <cell r="E6040">
            <v>0</v>
          </cell>
          <cell r="F6040">
            <v>0</v>
          </cell>
          <cell r="G6040">
            <v>0</v>
          </cell>
          <cell r="H6040">
            <v>0</v>
          </cell>
          <cell r="I6040">
            <v>0</v>
          </cell>
          <cell r="J6040">
            <v>0</v>
          </cell>
          <cell r="K6040">
            <v>0</v>
          </cell>
          <cell r="L6040">
            <v>0</v>
          </cell>
          <cell r="M6040">
            <v>0</v>
          </cell>
          <cell r="N6040">
            <v>0</v>
          </cell>
          <cell r="O6040">
            <v>0</v>
          </cell>
          <cell r="P6040">
            <v>0</v>
          </cell>
          <cell r="Q6040">
            <v>0</v>
          </cell>
        </row>
        <row r="6041">
          <cell r="C6041">
            <v>0</v>
          </cell>
          <cell r="D6041">
            <v>0</v>
          </cell>
          <cell r="E6041">
            <v>0</v>
          </cell>
          <cell r="F6041">
            <v>0</v>
          </cell>
          <cell r="G6041">
            <v>0</v>
          </cell>
          <cell r="H6041" t="str">
            <v>Firma</v>
          </cell>
          <cell r="I6041">
            <v>0</v>
          </cell>
          <cell r="J6041">
            <v>0</v>
          </cell>
          <cell r="K6041">
            <v>0</v>
          </cell>
          <cell r="L6041">
            <v>0</v>
          </cell>
          <cell r="M6041">
            <v>0</v>
          </cell>
          <cell r="N6041">
            <v>0</v>
          </cell>
          <cell r="O6041">
            <v>0</v>
          </cell>
          <cell r="P6041">
            <v>0</v>
          </cell>
          <cell r="Q6041">
            <v>0</v>
          </cell>
        </row>
        <row r="6042">
          <cell r="C6042">
            <v>0</v>
          </cell>
          <cell r="D6042">
            <v>0</v>
          </cell>
          <cell r="E6042">
            <v>0</v>
          </cell>
          <cell r="F6042">
            <v>0</v>
          </cell>
          <cell r="G6042">
            <v>0</v>
          </cell>
          <cell r="H6042" t="str">
            <v>Nombre:</v>
          </cell>
          <cell r="I6042">
            <v>0</v>
          </cell>
          <cell r="J6042">
            <v>0</v>
          </cell>
          <cell r="K6042">
            <v>0</v>
          </cell>
          <cell r="L6042">
            <v>0</v>
          </cell>
          <cell r="M6042">
            <v>0</v>
          </cell>
          <cell r="N6042">
            <v>0</v>
          </cell>
          <cell r="O6042">
            <v>0</v>
          </cell>
          <cell r="P6042">
            <v>0</v>
          </cell>
          <cell r="Q6042">
            <v>0</v>
          </cell>
        </row>
        <row r="6043">
          <cell r="C6043">
            <v>0</v>
          </cell>
          <cell r="D6043">
            <v>0</v>
          </cell>
          <cell r="E6043">
            <v>0</v>
          </cell>
          <cell r="F6043">
            <v>0</v>
          </cell>
          <cell r="G6043">
            <v>0</v>
          </cell>
          <cell r="H6043" t="str">
            <v>Representante Legal del Interventor o su Apoderado</v>
          </cell>
          <cell r="I6043">
            <v>0</v>
          </cell>
          <cell r="J6043">
            <v>0</v>
          </cell>
          <cell r="K6043">
            <v>0</v>
          </cell>
          <cell r="L6043">
            <v>0</v>
          </cell>
          <cell r="M6043">
            <v>0</v>
          </cell>
          <cell r="N6043">
            <v>0</v>
          </cell>
          <cell r="O6043">
            <v>0</v>
          </cell>
          <cell r="P6043">
            <v>0</v>
          </cell>
          <cell r="Q6043">
            <v>0</v>
          </cell>
        </row>
        <row r="6044">
          <cell r="C6044">
            <v>0</v>
          </cell>
          <cell r="D6044">
            <v>0</v>
          </cell>
          <cell r="E6044">
            <v>0</v>
          </cell>
          <cell r="F6044">
            <v>0</v>
          </cell>
          <cell r="G6044">
            <v>0</v>
          </cell>
          <cell r="H6044" t="str">
            <v>Matricula No. :</v>
          </cell>
          <cell r="I6044">
            <v>0</v>
          </cell>
          <cell r="J6044">
            <v>0</v>
          </cell>
          <cell r="K6044">
            <v>0</v>
          </cell>
          <cell r="L6044">
            <v>0</v>
          </cell>
          <cell r="M6044">
            <v>0</v>
          </cell>
          <cell r="N6044">
            <v>0</v>
          </cell>
          <cell r="O6044">
            <v>0</v>
          </cell>
          <cell r="P6044">
            <v>0</v>
          </cell>
          <cell r="Q6044">
            <v>0</v>
          </cell>
        </row>
        <row r="6045">
          <cell r="C6045">
            <v>0</v>
          </cell>
          <cell r="D6045">
            <v>0</v>
          </cell>
          <cell r="E6045">
            <v>0</v>
          </cell>
          <cell r="F6045">
            <v>0</v>
          </cell>
          <cell r="G6045">
            <v>0</v>
          </cell>
          <cell r="H6045">
            <v>0</v>
          </cell>
          <cell r="I6045">
            <v>0</v>
          </cell>
          <cell r="J6045">
            <v>0</v>
          </cell>
          <cell r="K6045">
            <v>0</v>
          </cell>
          <cell r="L6045">
            <v>0</v>
          </cell>
          <cell r="M6045">
            <v>0</v>
          </cell>
          <cell r="N6045">
            <v>0</v>
          </cell>
          <cell r="O6045">
            <v>0</v>
          </cell>
          <cell r="P6045">
            <v>0</v>
          </cell>
          <cell r="Q6045">
            <v>0</v>
          </cell>
        </row>
        <row r="6046">
          <cell r="C6046">
            <v>0</v>
          </cell>
          <cell r="D6046">
            <v>0</v>
          </cell>
          <cell r="E6046">
            <v>0</v>
          </cell>
          <cell r="F6046">
            <v>0</v>
          </cell>
          <cell r="G6046">
            <v>0</v>
          </cell>
          <cell r="H6046">
            <v>0</v>
          </cell>
          <cell r="I6046">
            <v>0</v>
          </cell>
          <cell r="J6046">
            <v>0</v>
          </cell>
          <cell r="K6046">
            <v>0</v>
          </cell>
          <cell r="L6046">
            <v>0</v>
          </cell>
          <cell r="M6046">
            <v>0</v>
          </cell>
          <cell r="N6046">
            <v>0</v>
          </cell>
          <cell r="O6046">
            <v>0</v>
          </cell>
          <cell r="P6046">
            <v>0</v>
          </cell>
          <cell r="Q6046">
            <v>0</v>
          </cell>
        </row>
        <row r="6048">
          <cell r="C6048">
            <v>0</v>
          </cell>
          <cell r="D6048">
            <v>0</v>
          </cell>
          <cell r="E6048">
            <v>0</v>
          </cell>
          <cell r="F6048">
            <v>0</v>
          </cell>
          <cell r="G6048">
            <v>0</v>
          </cell>
          <cell r="H6048">
            <v>0</v>
          </cell>
          <cell r="I6048">
            <v>0</v>
          </cell>
          <cell r="J6048">
            <v>0</v>
          </cell>
          <cell r="K6048">
            <v>0</v>
          </cell>
          <cell r="L6048">
            <v>0</v>
          </cell>
          <cell r="M6048">
            <v>0</v>
          </cell>
          <cell r="N6048">
            <v>0</v>
          </cell>
          <cell r="O6048">
            <v>0</v>
          </cell>
          <cell r="P6048">
            <v>0</v>
          </cell>
          <cell r="Q6048">
            <v>0</v>
          </cell>
        </row>
        <row r="6049">
          <cell r="C6049" t="str">
            <v>Formulario 1 - Propuesta económica  - Documento tipo de selección abreviada de menor cuantía - versión 2</v>
          </cell>
          <cell r="D6049">
            <v>0</v>
          </cell>
          <cell r="E6049">
            <v>0</v>
          </cell>
          <cell r="F6049">
            <v>0</v>
          </cell>
          <cell r="G6049">
            <v>0</v>
          </cell>
          <cell r="H6049">
            <v>0</v>
          </cell>
          <cell r="I6049">
            <v>0</v>
          </cell>
          <cell r="J6049">
            <v>0</v>
          </cell>
          <cell r="K6049">
            <v>0</v>
          </cell>
          <cell r="L6049">
            <v>0</v>
          </cell>
          <cell r="M6049">
            <v>0</v>
          </cell>
          <cell r="N6049">
            <v>0</v>
          </cell>
          <cell r="O6049">
            <v>0</v>
          </cell>
          <cell r="P6049">
            <v>0</v>
          </cell>
          <cell r="Q6049">
            <v>0</v>
          </cell>
        </row>
        <row r="6050">
          <cell r="C6050" t="str">
            <v>Código</v>
          </cell>
          <cell r="D6050" t="str">
            <v>CCE-EICP-FM-25</v>
          </cell>
          <cell r="E6050" t="str">
            <v>Versión</v>
          </cell>
          <cell r="F6050">
            <v>2</v>
          </cell>
          <cell r="G6050">
            <v>0</v>
          </cell>
          <cell r="H6050">
            <v>0</v>
          </cell>
          <cell r="I6050">
            <v>0</v>
          </cell>
          <cell r="J6050">
            <v>0</v>
          </cell>
          <cell r="K6050">
            <v>0</v>
          </cell>
          <cell r="L6050">
            <v>0</v>
          </cell>
          <cell r="M6050">
            <v>0</v>
          </cell>
          <cell r="N6050">
            <v>0</v>
          </cell>
          <cell r="O6050">
            <v>0</v>
          </cell>
          <cell r="P6050">
            <v>0</v>
          </cell>
          <cell r="Q6050">
            <v>0</v>
          </cell>
        </row>
        <row r="6051">
          <cell r="C6051">
            <v>0</v>
          </cell>
          <cell r="D6051">
            <v>0</v>
          </cell>
          <cell r="E6051">
            <v>0</v>
          </cell>
          <cell r="F6051">
            <v>0</v>
          </cell>
          <cell r="G6051">
            <v>0</v>
          </cell>
          <cell r="H6051">
            <v>0</v>
          </cell>
          <cell r="I6051">
            <v>0</v>
          </cell>
          <cell r="J6051">
            <v>0</v>
          </cell>
          <cell r="K6051">
            <v>0</v>
          </cell>
          <cell r="L6051">
            <v>0</v>
          </cell>
          <cell r="M6051">
            <v>0</v>
          </cell>
          <cell r="N6051">
            <v>0</v>
          </cell>
          <cell r="O6051">
            <v>0</v>
          </cell>
          <cell r="P6051">
            <v>0</v>
          </cell>
          <cell r="Q6051">
            <v>0</v>
          </cell>
        </row>
        <row r="6052">
          <cell r="C6052" t="str">
            <v>[La entidad podrá utilizar este formato para la presentación de los análisis de precios unitarios el contratista en la oportunidad prevista en el numeral 8.1. del Documento Base]</v>
          </cell>
          <cell r="D6052">
            <v>0</v>
          </cell>
          <cell r="E6052">
            <v>0</v>
          </cell>
          <cell r="F6052">
            <v>0</v>
          </cell>
          <cell r="G6052">
            <v>0</v>
          </cell>
          <cell r="H6052">
            <v>0</v>
          </cell>
          <cell r="I6052">
            <v>0</v>
          </cell>
          <cell r="J6052">
            <v>0</v>
          </cell>
          <cell r="K6052">
            <v>0</v>
          </cell>
          <cell r="L6052">
            <v>0</v>
          </cell>
          <cell r="M6052">
            <v>0</v>
          </cell>
          <cell r="N6052">
            <v>0</v>
          </cell>
          <cell r="O6052">
            <v>0</v>
          </cell>
          <cell r="P6052">
            <v>0</v>
          </cell>
          <cell r="Q6052">
            <v>0</v>
          </cell>
        </row>
        <row r="6053">
          <cell r="C6053">
            <v>0</v>
          </cell>
          <cell r="D6053">
            <v>0</v>
          </cell>
          <cell r="E6053">
            <v>0</v>
          </cell>
          <cell r="F6053">
            <v>0</v>
          </cell>
          <cell r="G6053">
            <v>0</v>
          </cell>
          <cell r="H6053">
            <v>0</v>
          </cell>
          <cell r="I6053">
            <v>0</v>
          </cell>
          <cell r="J6053">
            <v>0</v>
          </cell>
          <cell r="K6053">
            <v>0</v>
          </cell>
          <cell r="L6053">
            <v>0</v>
          </cell>
          <cell r="M6053">
            <v>0</v>
          </cell>
          <cell r="N6053">
            <v>0</v>
          </cell>
          <cell r="O6053">
            <v>0</v>
          </cell>
          <cell r="P6053">
            <v>0</v>
          </cell>
          <cell r="Q6053">
            <v>0</v>
          </cell>
        </row>
        <row r="6054">
          <cell r="C6054">
            <v>0</v>
          </cell>
          <cell r="D6054">
            <v>0</v>
          </cell>
          <cell r="E6054">
            <v>0</v>
          </cell>
          <cell r="F6054">
            <v>0</v>
          </cell>
          <cell r="G6054">
            <v>0</v>
          </cell>
          <cell r="H6054">
            <v>0</v>
          </cell>
          <cell r="I6054">
            <v>0</v>
          </cell>
          <cell r="J6054">
            <v>0</v>
          </cell>
          <cell r="K6054">
            <v>0</v>
          </cell>
          <cell r="L6054">
            <v>0</v>
          </cell>
          <cell r="M6054">
            <v>0</v>
          </cell>
          <cell r="N6054">
            <v>0</v>
          </cell>
          <cell r="O6054">
            <v>0</v>
          </cell>
          <cell r="P6054">
            <v>0</v>
          </cell>
          <cell r="Q6054">
            <v>0</v>
          </cell>
        </row>
        <row r="6055">
          <cell r="C6055">
            <v>0</v>
          </cell>
          <cell r="D6055" t="str">
            <v>MUNICIPIO DE CONCORDIA, ANTIOQUIA</v>
          </cell>
          <cell r="E6055">
            <v>0</v>
          </cell>
          <cell r="F6055">
            <v>0</v>
          </cell>
          <cell r="G6055">
            <v>0</v>
          </cell>
          <cell r="H6055">
            <v>0</v>
          </cell>
          <cell r="I6055">
            <v>0</v>
          </cell>
          <cell r="J6055">
            <v>0</v>
          </cell>
          <cell r="K6055">
            <v>0</v>
          </cell>
          <cell r="L6055">
            <v>0</v>
          </cell>
          <cell r="M6055">
            <v>0</v>
          </cell>
          <cell r="N6055">
            <v>0</v>
          </cell>
          <cell r="O6055">
            <v>0</v>
          </cell>
          <cell r="P6055">
            <v>0</v>
          </cell>
          <cell r="Q6055">
            <v>0</v>
          </cell>
        </row>
        <row r="6056">
          <cell r="C6056">
            <v>0</v>
          </cell>
          <cell r="D6056">
            <v>0</v>
          </cell>
          <cell r="E6056">
            <v>0</v>
          </cell>
          <cell r="F6056">
            <v>0</v>
          </cell>
          <cell r="G6056">
            <v>0</v>
          </cell>
          <cell r="H6056">
            <v>0</v>
          </cell>
          <cell r="I6056">
            <v>0</v>
          </cell>
          <cell r="J6056">
            <v>0</v>
          </cell>
          <cell r="K6056">
            <v>0</v>
          </cell>
          <cell r="L6056" t="str">
            <v>VERSIÓN</v>
          </cell>
          <cell r="M6056">
            <v>0</v>
          </cell>
          <cell r="N6056">
            <v>0</v>
          </cell>
          <cell r="O6056">
            <v>0</v>
          </cell>
          <cell r="P6056">
            <v>0</v>
          </cell>
          <cell r="Q6056">
            <v>0</v>
          </cell>
        </row>
        <row r="6057">
          <cell r="C6057">
            <v>0</v>
          </cell>
          <cell r="D6057" t="str">
            <v xml:space="preserve">[NÚMERO DEL PROCESO] </v>
          </cell>
          <cell r="E6057">
            <v>0</v>
          </cell>
          <cell r="F6057">
            <v>0</v>
          </cell>
          <cell r="G6057">
            <v>0</v>
          </cell>
          <cell r="H6057">
            <v>0</v>
          </cell>
          <cell r="I6057">
            <v>0</v>
          </cell>
          <cell r="J6057">
            <v>0</v>
          </cell>
          <cell r="K6057">
            <v>0</v>
          </cell>
          <cell r="L6057">
            <v>0</v>
          </cell>
          <cell r="M6057">
            <v>0</v>
          </cell>
          <cell r="N6057">
            <v>0</v>
          </cell>
          <cell r="O6057">
            <v>0</v>
          </cell>
          <cell r="P6057">
            <v>0</v>
          </cell>
          <cell r="Q6057">
            <v>0</v>
          </cell>
        </row>
        <row r="6058">
          <cell r="C6058">
            <v>0</v>
          </cell>
          <cell r="D6058">
            <v>0</v>
          </cell>
          <cell r="E6058">
            <v>0</v>
          </cell>
          <cell r="F6058">
            <v>0</v>
          </cell>
          <cell r="G6058">
            <v>0</v>
          </cell>
          <cell r="H6058">
            <v>0</v>
          </cell>
          <cell r="I6058">
            <v>0</v>
          </cell>
          <cell r="J6058">
            <v>0</v>
          </cell>
          <cell r="K6058">
            <v>0</v>
          </cell>
          <cell r="L6058" t="str">
            <v>PÁGINA</v>
          </cell>
          <cell r="M6058">
            <v>1</v>
          </cell>
          <cell r="N6058" t="str">
            <v>DE</v>
          </cell>
          <cell r="O6058">
            <v>1</v>
          </cell>
          <cell r="P6058">
            <v>0</v>
          </cell>
          <cell r="Q6058">
            <v>0</v>
          </cell>
        </row>
        <row r="6059">
          <cell r="C6059">
            <v>0</v>
          </cell>
          <cell r="D6059" t="str">
            <v xml:space="preserve">ANALISIS DE PRECIOS UNITARIOS </v>
          </cell>
          <cell r="E6059">
            <v>0</v>
          </cell>
          <cell r="F6059">
            <v>0</v>
          </cell>
          <cell r="G6059">
            <v>0</v>
          </cell>
          <cell r="H6059">
            <v>0</v>
          </cell>
          <cell r="I6059">
            <v>0</v>
          </cell>
          <cell r="J6059">
            <v>0</v>
          </cell>
          <cell r="K6059">
            <v>0</v>
          </cell>
          <cell r="L6059">
            <v>0</v>
          </cell>
          <cell r="M6059">
            <v>0</v>
          </cell>
          <cell r="N6059">
            <v>0</v>
          </cell>
          <cell r="O6059">
            <v>0</v>
          </cell>
          <cell r="P6059">
            <v>0</v>
          </cell>
          <cell r="Q6059">
            <v>0</v>
          </cell>
        </row>
        <row r="6060">
          <cell r="C6060">
            <v>0</v>
          </cell>
          <cell r="D6060">
            <v>0</v>
          </cell>
          <cell r="E6060">
            <v>0</v>
          </cell>
          <cell r="F6060">
            <v>0</v>
          </cell>
          <cell r="G6060">
            <v>0</v>
          </cell>
          <cell r="H6060">
            <v>0</v>
          </cell>
          <cell r="I6060">
            <v>0</v>
          </cell>
          <cell r="J6060">
            <v>0</v>
          </cell>
          <cell r="K6060">
            <v>0</v>
          </cell>
          <cell r="L6060">
            <v>0</v>
          </cell>
          <cell r="M6060">
            <v>0</v>
          </cell>
          <cell r="N6060">
            <v>0</v>
          </cell>
          <cell r="O6060">
            <v>0</v>
          </cell>
          <cell r="P6060">
            <v>0</v>
          </cell>
          <cell r="Q6060">
            <v>0</v>
          </cell>
        </row>
        <row r="6061">
          <cell r="C6061">
            <v>0</v>
          </cell>
          <cell r="D6061">
            <v>0</v>
          </cell>
          <cell r="E6061">
            <v>0</v>
          </cell>
          <cell r="F6061">
            <v>0</v>
          </cell>
          <cell r="G6061">
            <v>0</v>
          </cell>
          <cell r="H6061">
            <v>0</v>
          </cell>
          <cell r="I6061">
            <v>0</v>
          </cell>
          <cell r="J6061">
            <v>0</v>
          </cell>
          <cell r="K6061">
            <v>0</v>
          </cell>
          <cell r="L6061" t="str">
            <v>FECHA</v>
          </cell>
          <cell r="M6061" t="str">
            <v>DD</v>
          </cell>
          <cell r="N6061" t="str">
            <v>MM</v>
          </cell>
          <cell r="O6061" t="str">
            <v>AA</v>
          </cell>
          <cell r="P6061">
            <v>0</v>
          </cell>
          <cell r="Q6061">
            <v>0</v>
          </cell>
        </row>
        <row r="6062">
          <cell r="C6062">
            <v>0</v>
          </cell>
          <cell r="D6062">
            <v>0</v>
          </cell>
          <cell r="E6062">
            <v>0</v>
          </cell>
          <cell r="F6062">
            <v>0</v>
          </cell>
          <cell r="G6062">
            <v>0</v>
          </cell>
          <cell r="H6062">
            <v>0</v>
          </cell>
          <cell r="I6062">
            <v>0</v>
          </cell>
          <cell r="J6062">
            <v>0</v>
          </cell>
          <cell r="K6062">
            <v>0</v>
          </cell>
          <cell r="L6062">
            <v>0</v>
          </cell>
          <cell r="M6062">
            <v>8</v>
          </cell>
          <cell r="N6062">
            <v>5</v>
          </cell>
          <cell r="O6062">
            <v>2023</v>
          </cell>
          <cell r="P6062">
            <v>0</v>
          </cell>
          <cell r="Q6062">
            <v>0</v>
          </cell>
        </row>
        <row r="6063">
          <cell r="C6063" t="str">
            <v>ITEMS DE LA PROPUESTA ECONÓMICA</v>
          </cell>
          <cell r="D6063">
            <v>0</v>
          </cell>
          <cell r="E6063">
            <v>0</v>
          </cell>
          <cell r="F6063">
            <v>0</v>
          </cell>
          <cell r="G6063">
            <v>0</v>
          </cell>
          <cell r="H6063">
            <v>0</v>
          </cell>
          <cell r="I6063" t="str">
            <v>ITEMS NO PREVISTOS</v>
          </cell>
          <cell r="J6063">
            <v>0</v>
          </cell>
          <cell r="K6063">
            <v>0</v>
          </cell>
          <cell r="L6063">
            <v>0</v>
          </cell>
          <cell r="M6063">
            <v>0</v>
          </cell>
          <cell r="N6063">
            <v>0</v>
          </cell>
          <cell r="O6063">
            <v>0</v>
          </cell>
          <cell r="P6063">
            <v>0</v>
          </cell>
          <cell r="Q6063">
            <v>0</v>
          </cell>
        </row>
        <row r="6064">
          <cell r="C6064">
            <v>0</v>
          </cell>
          <cell r="D6064">
            <v>0</v>
          </cell>
          <cell r="E6064">
            <v>0</v>
          </cell>
          <cell r="F6064">
            <v>0</v>
          </cell>
          <cell r="G6064">
            <v>0</v>
          </cell>
          <cell r="H6064">
            <v>0</v>
          </cell>
          <cell r="I6064">
            <v>0</v>
          </cell>
          <cell r="J6064">
            <v>0</v>
          </cell>
          <cell r="K6064">
            <v>0</v>
          </cell>
          <cell r="L6064">
            <v>0</v>
          </cell>
          <cell r="M6064">
            <v>0</v>
          </cell>
          <cell r="N6064">
            <v>0</v>
          </cell>
          <cell r="O6064">
            <v>0</v>
          </cell>
          <cell r="P6064">
            <v>0</v>
          </cell>
          <cell r="Q6064">
            <v>0</v>
          </cell>
        </row>
        <row r="6065">
          <cell r="C6065">
            <v>0</v>
          </cell>
          <cell r="D6065">
            <v>0</v>
          </cell>
          <cell r="E6065">
            <v>0</v>
          </cell>
          <cell r="F6065">
            <v>0</v>
          </cell>
          <cell r="G6065">
            <v>0</v>
          </cell>
          <cell r="H6065">
            <v>0</v>
          </cell>
          <cell r="I6065">
            <v>0</v>
          </cell>
          <cell r="J6065">
            <v>0</v>
          </cell>
          <cell r="K6065">
            <v>0</v>
          </cell>
          <cell r="L6065">
            <v>0</v>
          </cell>
          <cell r="M6065">
            <v>0</v>
          </cell>
          <cell r="N6065">
            <v>0</v>
          </cell>
          <cell r="O6065">
            <v>0</v>
          </cell>
          <cell r="P6065">
            <v>0</v>
          </cell>
          <cell r="Q6065">
            <v>0</v>
          </cell>
        </row>
        <row r="6066">
          <cell r="C6066">
            <v>0</v>
          </cell>
          <cell r="D6066">
            <v>0</v>
          </cell>
          <cell r="E6066">
            <v>0</v>
          </cell>
          <cell r="F6066">
            <v>0</v>
          </cell>
          <cell r="G6066">
            <v>0</v>
          </cell>
          <cell r="H6066">
            <v>0</v>
          </cell>
          <cell r="I6066">
            <v>0</v>
          </cell>
          <cell r="J6066">
            <v>0</v>
          </cell>
          <cell r="K6066">
            <v>0</v>
          </cell>
          <cell r="L6066">
            <v>0</v>
          </cell>
          <cell r="M6066">
            <v>0</v>
          </cell>
          <cell r="N6066">
            <v>0</v>
          </cell>
          <cell r="O6066">
            <v>0</v>
          </cell>
          <cell r="P6066">
            <v>0</v>
          </cell>
          <cell r="Q6066">
            <v>0</v>
          </cell>
        </row>
        <row r="6067">
          <cell r="C6067" t="str">
            <v>DATOS ESPECÍFICOS</v>
          </cell>
          <cell r="D6067">
            <v>0</v>
          </cell>
          <cell r="E6067">
            <v>0</v>
          </cell>
          <cell r="F6067">
            <v>0</v>
          </cell>
          <cell r="G6067">
            <v>0</v>
          </cell>
          <cell r="H6067">
            <v>0</v>
          </cell>
          <cell r="I6067">
            <v>0</v>
          </cell>
          <cell r="J6067">
            <v>0</v>
          </cell>
          <cell r="K6067">
            <v>0</v>
          </cell>
          <cell r="L6067">
            <v>0</v>
          </cell>
          <cell r="M6067">
            <v>0</v>
          </cell>
          <cell r="N6067">
            <v>0</v>
          </cell>
          <cell r="O6067">
            <v>0</v>
          </cell>
          <cell r="P6067">
            <v>0</v>
          </cell>
          <cell r="Q6067">
            <v>0</v>
          </cell>
        </row>
        <row r="6068">
          <cell r="C6068">
            <v>0</v>
          </cell>
          <cell r="D6068">
            <v>0</v>
          </cell>
          <cell r="E6068">
            <v>0</v>
          </cell>
          <cell r="F6068">
            <v>0</v>
          </cell>
          <cell r="G6068">
            <v>0</v>
          </cell>
          <cell r="H6068">
            <v>0</v>
          </cell>
          <cell r="I6068">
            <v>0</v>
          </cell>
          <cell r="J6068">
            <v>0</v>
          </cell>
          <cell r="K6068">
            <v>0</v>
          </cell>
          <cell r="L6068">
            <v>0</v>
          </cell>
          <cell r="M6068">
            <v>0</v>
          </cell>
          <cell r="N6068">
            <v>0</v>
          </cell>
          <cell r="O6068">
            <v>0</v>
          </cell>
          <cell r="P6068">
            <v>0</v>
          </cell>
          <cell r="Q6068">
            <v>0</v>
          </cell>
        </row>
        <row r="6069">
          <cell r="C6069" t="str">
            <v>ITEM</v>
          </cell>
          <cell r="D6069" t="str">
            <v>DESCRIPCIÓN</v>
          </cell>
          <cell r="E6069">
            <v>0</v>
          </cell>
          <cell r="F6069">
            <v>0</v>
          </cell>
          <cell r="G6069">
            <v>0</v>
          </cell>
          <cell r="H6069">
            <v>0</v>
          </cell>
          <cell r="I6069">
            <v>0</v>
          </cell>
          <cell r="J6069">
            <v>0</v>
          </cell>
          <cell r="K6069">
            <v>0</v>
          </cell>
          <cell r="L6069">
            <v>0</v>
          </cell>
          <cell r="M6069" t="str">
            <v>UNIDAD</v>
          </cell>
          <cell r="N6069">
            <v>0</v>
          </cell>
          <cell r="O6069" t="str">
            <v>CANTIDAD</v>
          </cell>
          <cell r="P6069">
            <v>0</v>
          </cell>
          <cell r="Q6069">
            <v>0</v>
          </cell>
        </row>
        <row r="6070">
          <cell r="C6070" t="str">
            <v>5.15.2</v>
          </cell>
          <cell r="D6070" t="str">
            <v>DERECHOS DE BOTADERO -  disposición final de material. Se debe hacer en botaderos oficiales autorizados por la entidad competente o hasta el sitio que indique la interventoría. Su medida será en sitio.</v>
          </cell>
          <cell r="E6070">
            <v>0</v>
          </cell>
          <cell r="F6070">
            <v>0</v>
          </cell>
          <cell r="G6070">
            <v>0</v>
          </cell>
          <cell r="H6070">
            <v>0</v>
          </cell>
          <cell r="I6070">
            <v>0</v>
          </cell>
          <cell r="J6070">
            <v>0</v>
          </cell>
          <cell r="K6070">
            <v>0</v>
          </cell>
          <cell r="L6070">
            <v>0</v>
          </cell>
          <cell r="M6070" t="str">
            <v>m3</v>
          </cell>
          <cell r="N6070">
            <v>0</v>
          </cell>
          <cell r="O6070">
            <v>88</v>
          </cell>
          <cell r="P6070">
            <v>0</v>
          </cell>
          <cell r="Q6070">
            <v>0</v>
          </cell>
          <cell r="R6070">
            <v>7150</v>
          </cell>
          <cell r="S6070">
            <v>9219</v>
          </cell>
          <cell r="T6070">
            <v>0</v>
          </cell>
          <cell r="U6070">
            <v>0</v>
          </cell>
          <cell r="V6070">
            <v>1</v>
          </cell>
          <cell r="W6070">
            <v>0</v>
          </cell>
        </row>
        <row r="6071">
          <cell r="C6071" t="str">
            <v>I. EQUIPO</v>
          </cell>
          <cell r="D6071">
            <v>0</v>
          </cell>
          <cell r="E6071">
            <v>0</v>
          </cell>
          <cell r="F6071">
            <v>0</v>
          </cell>
          <cell r="G6071">
            <v>0</v>
          </cell>
          <cell r="H6071">
            <v>0</v>
          </cell>
          <cell r="I6071">
            <v>0</v>
          </cell>
          <cell r="J6071">
            <v>0</v>
          </cell>
          <cell r="K6071">
            <v>0</v>
          </cell>
          <cell r="L6071">
            <v>0</v>
          </cell>
          <cell r="M6071">
            <v>0</v>
          </cell>
          <cell r="N6071">
            <v>0</v>
          </cell>
          <cell r="O6071">
            <v>0</v>
          </cell>
          <cell r="P6071">
            <v>0</v>
          </cell>
          <cell r="Q6071">
            <v>0</v>
          </cell>
        </row>
        <row r="6072">
          <cell r="C6072">
            <v>0</v>
          </cell>
          <cell r="D6072">
            <v>0</v>
          </cell>
          <cell r="E6072">
            <v>0</v>
          </cell>
          <cell r="F6072">
            <v>0</v>
          </cell>
          <cell r="G6072">
            <v>0</v>
          </cell>
          <cell r="H6072">
            <v>0</v>
          </cell>
          <cell r="I6072">
            <v>0</v>
          </cell>
          <cell r="J6072">
            <v>0</v>
          </cell>
          <cell r="K6072">
            <v>0</v>
          </cell>
          <cell r="L6072">
            <v>0</v>
          </cell>
          <cell r="M6072">
            <v>0</v>
          </cell>
          <cell r="N6072">
            <v>0</v>
          </cell>
          <cell r="O6072">
            <v>0</v>
          </cell>
          <cell r="P6072">
            <v>0</v>
          </cell>
          <cell r="Q6072">
            <v>0</v>
          </cell>
        </row>
        <row r="6073">
          <cell r="C6073" t="str">
            <v>DESCRIPCIÓN</v>
          </cell>
          <cell r="D6073">
            <v>0</v>
          </cell>
          <cell r="E6073">
            <v>0</v>
          </cell>
          <cell r="F6073">
            <v>0</v>
          </cell>
          <cell r="G6073">
            <v>0</v>
          </cell>
          <cell r="H6073" t="str">
            <v>MARCA</v>
          </cell>
          <cell r="I6073">
            <v>0</v>
          </cell>
          <cell r="J6073" t="str">
            <v>TIPO</v>
          </cell>
          <cell r="K6073">
            <v>0</v>
          </cell>
          <cell r="L6073" t="str">
            <v>TARIFA/HORA</v>
          </cell>
          <cell r="M6073" t="str">
            <v>RENDIMIENTO</v>
          </cell>
          <cell r="N6073">
            <v>0</v>
          </cell>
          <cell r="O6073" t="str">
            <v>Vr. UNITARIO</v>
          </cell>
          <cell r="P6073">
            <v>0</v>
          </cell>
          <cell r="Q6073">
            <v>0</v>
          </cell>
        </row>
        <row r="6074">
          <cell r="C6074">
            <v>0</v>
          </cell>
          <cell r="D6074">
            <v>0</v>
          </cell>
          <cell r="E6074">
            <v>0</v>
          </cell>
          <cell r="F6074">
            <v>0</v>
          </cell>
          <cell r="G6074">
            <v>0</v>
          </cell>
          <cell r="H6074">
            <v>0</v>
          </cell>
          <cell r="I6074">
            <v>0</v>
          </cell>
          <cell r="J6074" t="str">
            <v/>
          </cell>
          <cell r="K6074">
            <v>0</v>
          </cell>
          <cell r="L6074" t="str">
            <v/>
          </cell>
          <cell r="M6074">
            <v>0</v>
          </cell>
          <cell r="N6074">
            <v>0</v>
          </cell>
          <cell r="O6074">
            <v>0</v>
          </cell>
          <cell r="P6074">
            <v>0</v>
          </cell>
          <cell r="Q6074">
            <v>0</v>
          </cell>
          <cell r="R6074">
            <v>0</v>
          </cell>
          <cell r="T6074">
            <v>0</v>
          </cell>
        </row>
        <row r="6075">
          <cell r="C6075">
            <v>0</v>
          </cell>
          <cell r="D6075">
            <v>0</v>
          </cell>
          <cell r="E6075">
            <v>0</v>
          </cell>
          <cell r="F6075">
            <v>0</v>
          </cell>
          <cell r="G6075">
            <v>0</v>
          </cell>
          <cell r="H6075">
            <v>0</v>
          </cell>
          <cell r="I6075">
            <v>0</v>
          </cell>
          <cell r="J6075" t="str">
            <v/>
          </cell>
          <cell r="K6075">
            <v>0</v>
          </cell>
          <cell r="L6075" t="str">
            <v/>
          </cell>
          <cell r="M6075">
            <v>0</v>
          </cell>
          <cell r="N6075">
            <v>0</v>
          </cell>
          <cell r="O6075">
            <v>0</v>
          </cell>
          <cell r="P6075">
            <v>0</v>
          </cell>
          <cell r="Q6075">
            <v>0</v>
          </cell>
          <cell r="R6075">
            <v>0</v>
          </cell>
          <cell r="T6075">
            <v>0</v>
          </cell>
        </row>
        <row r="6076">
          <cell r="C6076">
            <v>0</v>
          </cell>
          <cell r="D6076">
            <v>0</v>
          </cell>
          <cell r="E6076">
            <v>0</v>
          </cell>
          <cell r="F6076">
            <v>0</v>
          </cell>
          <cell r="G6076">
            <v>0</v>
          </cell>
          <cell r="H6076">
            <v>0</v>
          </cell>
          <cell r="I6076">
            <v>0</v>
          </cell>
          <cell r="J6076" t="str">
            <v/>
          </cell>
          <cell r="K6076">
            <v>0</v>
          </cell>
          <cell r="L6076" t="str">
            <v/>
          </cell>
          <cell r="M6076">
            <v>0</v>
          </cell>
          <cell r="N6076">
            <v>0</v>
          </cell>
          <cell r="O6076">
            <v>0</v>
          </cell>
          <cell r="P6076">
            <v>0</v>
          </cell>
          <cell r="Q6076">
            <v>0</v>
          </cell>
          <cell r="R6076">
            <v>0</v>
          </cell>
          <cell r="T6076">
            <v>0</v>
          </cell>
        </row>
        <row r="6077">
          <cell r="C6077" t="str">
            <v>Herramienta Menor (Como % de Mano de Obra)</v>
          </cell>
          <cell r="D6077">
            <v>0</v>
          </cell>
          <cell r="E6077">
            <v>0</v>
          </cell>
          <cell r="F6077">
            <v>0</v>
          </cell>
          <cell r="G6077">
            <v>0</v>
          </cell>
          <cell r="H6077">
            <v>0</v>
          </cell>
          <cell r="I6077">
            <v>0</v>
          </cell>
          <cell r="J6077" t="str">
            <v>Dia</v>
          </cell>
          <cell r="K6077">
            <v>0</v>
          </cell>
          <cell r="L6077">
            <v>0</v>
          </cell>
          <cell r="M6077">
            <v>0.05</v>
          </cell>
          <cell r="N6077">
            <v>0</v>
          </cell>
          <cell r="O6077">
            <v>0</v>
          </cell>
          <cell r="P6077">
            <v>0</v>
          </cell>
          <cell r="Q6077">
            <v>0</v>
          </cell>
          <cell r="R6077">
            <v>0</v>
          </cell>
          <cell r="T6077" t="str">
            <v>Herramienta Menor (Como % de Mano de Obra)</v>
          </cell>
        </row>
        <row r="6078">
          <cell r="C6078">
            <v>0</v>
          </cell>
          <cell r="D6078">
            <v>0</v>
          </cell>
          <cell r="E6078">
            <v>0</v>
          </cell>
          <cell r="F6078">
            <v>0</v>
          </cell>
          <cell r="G6078">
            <v>0</v>
          </cell>
          <cell r="H6078">
            <v>0</v>
          </cell>
          <cell r="I6078">
            <v>0</v>
          </cell>
          <cell r="J6078">
            <v>0</v>
          </cell>
          <cell r="K6078">
            <v>0</v>
          </cell>
          <cell r="L6078">
            <v>0</v>
          </cell>
          <cell r="M6078" t="str">
            <v>SUBTOTAL $</v>
          </cell>
          <cell r="N6078">
            <v>0</v>
          </cell>
          <cell r="O6078">
            <v>0</v>
          </cell>
          <cell r="P6078">
            <v>0</v>
          </cell>
          <cell r="Q6078">
            <v>0</v>
          </cell>
          <cell r="T6078">
            <v>0</v>
          </cell>
        </row>
        <row r="6079">
          <cell r="C6079" t="str">
            <v>II. MATERIALES</v>
          </cell>
          <cell r="D6079">
            <v>0</v>
          </cell>
          <cell r="E6079">
            <v>0</v>
          </cell>
          <cell r="F6079">
            <v>0</v>
          </cell>
          <cell r="G6079">
            <v>0</v>
          </cell>
          <cell r="H6079">
            <v>0</v>
          </cell>
          <cell r="I6079">
            <v>0</v>
          </cell>
          <cell r="J6079">
            <v>0</v>
          </cell>
          <cell r="K6079">
            <v>0</v>
          </cell>
          <cell r="L6079">
            <v>0</v>
          </cell>
          <cell r="M6079">
            <v>0</v>
          </cell>
          <cell r="N6079">
            <v>0</v>
          </cell>
          <cell r="O6079">
            <v>0</v>
          </cell>
          <cell r="P6079">
            <v>0</v>
          </cell>
          <cell r="Q6079">
            <v>0</v>
          </cell>
          <cell r="T6079">
            <v>0</v>
          </cell>
        </row>
        <row r="6080">
          <cell r="C6080">
            <v>0</v>
          </cell>
          <cell r="D6080">
            <v>0</v>
          </cell>
          <cell r="E6080">
            <v>0</v>
          </cell>
          <cell r="F6080">
            <v>0</v>
          </cell>
          <cell r="G6080">
            <v>0</v>
          </cell>
          <cell r="H6080">
            <v>0</v>
          </cell>
          <cell r="I6080">
            <v>0</v>
          </cell>
          <cell r="J6080">
            <v>0</v>
          </cell>
          <cell r="K6080">
            <v>0</v>
          </cell>
          <cell r="L6080">
            <v>0</v>
          </cell>
          <cell r="M6080">
            <v>0</v>
          </cell>
          <cell r="N6080">
            <v>0</v>
          </cell>
          <cell r="O6080">
            <v>0</v>
          </cell>
          <cell r="P6080">
            <v>0</v>
          </cell>
          <cell r="Q6080">
            <v>0</v>
          </cell>
          <cell r="T6080">
            <v>0</v>
          </cell>
        </row>
        <row r="6081">
          <cell r="C6081" t="str">
            <v>DESCRIPCIÓN</v>
          </cell>
          <cell r="D6081">
            <v>0</v>
          </cell>
          <cell r="E6081">
            <v>0</v>
          </cell>
          <cell r="F6081">
            <v>0</v>
          </cell>
          <cell r="G6081">
            <v>0</v>
          </cell>
          <cell r="H6081">
            <v>0</v>
          </cell>
          <cell r="I6081">
            <v>0</v>
          </cell>
          <cell r="J6081">
            <v>0</v>
          </cell>
          <cell r="K6081" t="str">
            <v>UNIDAD</v>
          </cell>
          <cell r="L6081" t="str">
            <v>CANTIDAD</v>
          </cell>
          <cell r="M6081" t="str">
            <v>PRECIO UNIT.</v>
          </cell>
          <cell r="N6081">
            <v>0</v>
          </cell>
          <cell r="O6081" t="str">
            <v>Vr. UNITARIO</v>
          </cell>
          <cell r="P6081">
            <v>0</v>
          </cell>
          <cell r="Q6081">
            <v>0</v>
          </cell>
          <cell r="T6081">
            <v>0</v>
          </cell>
        </row>
        <row r="6082">
          <cell r="C6082">
            <v>0</v>
          </cell>
          <cell r="D6082">
            <v>0</v>
          </cell>
          <cell r="E6082">
            <v>0</v>
          </cell>
          <cell r="F6082">
            <v>0</v>
          </cell>
          <cell r="G6082">
            <v>0</v>
          </cell>
          <cell r="H6082">
            <v>0</v>
          </cell>
          <cell r="I6082">
            <v>0</v>
          </cell>
          <cell r="J6082">
            <v>0</v>
          </cell>
          <cell r="K6082" t="str">
            <v/>
          </cell>
          <cell r="L6082">
            <v>0</v>
          </cell>
          <cell r="M6082">
            <v>0</v>
          </cell>
          <cell r="N6082">
            <v>0</v>
          </cell>
          <cell r="O6082">
            <v>0</v>
          </cell>
          <cell r="P6082">
            <v>0</v>
          </cell>
          <cell r="Q6082">
            <v>0</v>
          </cell>
          <cell r="R6082">
            <v>0</v>
          </cell>
          <cell r="T6082">
            <v>0</v>
          </cell>
        </row>
        <row r="6083">
          <cell r="C6083">
            <v>0</v>
          </cell>
          <cell r="D6083">
            <v>0</v>
          </cell>
          <cell r="E6083">
            <v>0</v>
          </cell>
          <cell r="F6083">
            <v>0</v>
          </cell>
          <cell r="G6083">
            <v>0</v>
          </cell>
          <cell r="H6083">
            <v>0</v>
          </cell>
          <cell r="I6083">
            <v>0</v>
          </cell>
          <cell r="J6083">
            <v>0</v>
          </cell>
          <cell r="K6083" t="str">
            <v/>
          </cell>
          <cell r="L6083">
            <v>0</v>
          </cell>
          <cell r="M6083">
            <v>0</v>
          </cell>
          <cell r="N6083">
            <v>0</v>
          </cell>
          <cell r="O6083">
            <v>0</v>
          </cell>
          <cell r="P6083">
            <v>0</v>
          </cell>
          <cell r="Q6083">
            <v>0</v>
          </cell>
          <cell r="R6083">
            <v>0</v>
          </cell>
          <cell r="T6083">
            <v>0</v>
          </cell>
        </row>
        <row r="6084">
          <cell r="C6084">
            <v>0</v>
          </cell>
          <cell r="D6084">
            <v>0</v>
          </cell>
          <cell r="E6084">
            <v>0</v>
          </cell>
          <cell r="F6084">
            <v>0</v>
          </cell>
          <cell r="G6084">
            <v>0</v>
          </cell>
          <cell r="H6084">
            <v>0</v>
          </cell>
          <cell r="I6084">
            <v>0</v>
          </cell>
          <cell r="J6084">
            <v>0</v>
          </cell>
          <cell r="K6084" t="str">
            <v/>
          </cell>
          <cell r="L6084">
            <v>0</v>
          </cell>
          <cell r="M6084">
            <v>0</v>
          </cell>
          <cell r="N6084">
            <v>0</v>
          </cell>
          <cell r="O6084">
            <v>0</v>
          </cell>
          <cell r="P6084">
            <v>0</v>
          </cell>
          <cell r="Q6084">
            <v>0</v>
          </cell>
          <cell r="R6084">
            <v>0</v>
          </cell>
          <cell r="T6084">
            <v>0</v>
          </cell>
        </row>
        <row r="6085">
          <cell r="C6085">
            <v>0</v>
          </cell>
          <cell r="D6085">
            <v>0</v>
          </cell>
          <cell r="E6085">
            <v>0</v>
          </cell>
          <cell r="F6085">
            <v>0</v>
          </cell>
          <cell r="G6085">
            <v>0</v>
          </cell>
          <cell r="H6085">
            <v>0</v>
          </cell>
          <cell r="I6085">
            <v>0</v>
          </cell>
          <cell r="J6085">
            <v>0</v>
          </cell>
          <cell r="K6085" t="str">
            <v/>
          </cell>
          <cell r="L6085">
            <v>0</v>
          </cell>
          <cell r="M6085">
            <v>0</v>
          </cell>
          <cell r="N6085">
            <v>0</v>
          </cell>
          <cell r="O6085">
            <v>0</v>
          </cell>
          <cell r="P6085">
            <v>0</v>
          </cell>
          <cell r="Q6085">
            <v>0</v>
          </cell>
          <cell r="R6085">
            <v>0</v>
          </cell>
          <cell r="T6085">
            <v>0</v>
          </cell>
        </row>
        <row r="6086">
          <cell r="C6086">
            <v>0</v>
          </cell>
          <cell r="D6086">
            <v>0</v>
          </cell>
          <cell r="E6086">
            <v>0</v>
          </cell>
          <cell r="F6086">
            <v>0</v>
          </cell>
          <cell r="G6086">
            <v>0</v>
          </cell>
          <cell r="H6086">
            <v>0</v>
          </cell>
          <cell r="I6086">
            <v>0</v>
          </cell>
          <cell r="J6086">
            <v>0</v>
          </cell>
          <cell r="K6086" t="str">
            <v/>
          </cell>
          <cell r="L6086">
            <v>0</v>
          </cell>
          <cell r="M6086">
            <v>0</v>
          </cell>
          <cell r="N6086">
            <v>0</v>
          </cell>
          <cell r="O6086">
            <v>0</v>
          </cell>
          <cell r="P6086">
            <v>0</v>
          </cell>
          <cell r="Q6086">
            <v>0</v>
          </cell>
          <cell r="R6086">
            <v>0</v>
          </cell>
          <cell r="T6086">
            <v>0</v>
          </cell>
        </row>
        <row r="6087">
          <cell r="C6087">
            <v>0</v>
          </cell>
          <cell r="D6087">
            <v>0</v>
          </cell>
          <cell r="E6087">
            <v>0</v>
          </cell>
          <cell r="F6087">
            <v>0</v>
          </cell>
          <cell r="G6087">
            <v>0</v>
          </cell>
          <cell r="H6087">
            <v>0</v>
          </cell>
          <cell r="I6087">
            <v>0</v>
          </cell>
          <cell r="J6087">
            <v>0</v>
          </cell>
          <cell r="K6087" t="str">
            <v/>
          </cell>
          <cell r="L6087">
            <v>0</v>
          </cell>
          <cell r="M6087">
            <v>0</v>
          </cell>
          <cell r="N6087">
            <v>0</v>
          </cell>
          <cell r="O6087">
            <v>0</v>
          </cell>
          <cell r="P6087">
            <v>0</v>
          </cell>
          <cell r="Q6087">
            <v>0</v>
          </cell>
          <cell r="R6087">
            <v>0</v>
          </cell>
          <cell r="T6087">
            <v>0</v>
          </cell>
        </row>
        <row r="6088">
          <cell r="C6088">
            <v>0</v>
          </cell>
          <cell r="D6088">
            <v>0</v>
          </cell>
          <cell r="E6088">
            <v>0</v>
          </cell>
          <cell r="F6088">
            <v>0</v>
          </cell>
          <cell r="G6088">
            <v>0</v>
          </cell>
          <cell r="H6088">
            <v>0</v>
          </cell>
          <cell r="I6088">
            <v>0</v>
          </cell>
          <cell r="J6088">
            <v>0</v>
          </cell>
          <cell r="K6088" t="str">
            <v/>
          </cell>
          <cell r="L6088">
            <v>0</v>
          </cell>
          <cell r="M6088">
            <v>0</v>
          </cell>
          <cell r="N6088">
            <v>0</v>
          </cell>
          <cell r="O6088">
            <v>0</v>
          </cell>
          <cell r="P6088">
            <v>0</v>
          </cell>
          <cell r="Q6088">
            <v>0</v>
          </cell>
          <cell r="R6088">
            <v>0</v>
          </cell>
          <cell r="T6088">
            <v>0</v>
          </cell>
        </row>
        <row r="6089">
          <cell r="C6089">
            <v>0</v>
          </cell>
          <cell r="D6089">
            <v>0</v>
          </cell>
          <cell r="E6089">
            <v>0</v>
          </cell>
          <cell r="F6089">
            <v>0</v>
          </cell>
          <cell r="G6089">
            <v>0</v>
          </cell>
          <cell r="H6089">
            <v>0</v>
          </cell>
          <cell r="I6089">
            <v>0</v>
          </cell>
          <cell r="J6089">
            <v>0</v>
          </cell>
          <cell r="K6089">
            <v>0</v>
          </cell>
          <cell r="L6089">
            <v>0</v>
          </cell>
          <cell r="M6089" t="str">
            <v>SUBTOTAL $</v>
          </cell>
          <cell r="N6089">
            <v>0</v>
          </cell>
          <cell r="O6089">
            <v>0</v>
          </cell>
          <cell r="P6089">
            <v>0</v>
          </cell>
          <cell r="Q6089">
            <v>0</v>
          </cell>
          <cell r="T6089">
            <v>0</v>
          </cell>
        </row>
        <row r="6090">
          <cell r="C6090" t="str">
            <v>III. TRANSPORTES</v>
          </cell>
          <cell r="D6090">
            <v>0</v>
          </cell>
          <cell r="E6090">
            <v>0</v>
          </cell>
          <cell r="F6090">
            <v>0</v>
          </cell>
          <cell r="G6090">
            <v>0</v>
          </cell>
          <cell r="H6090">
            <v>0</v>
          </cell>
          <cell r="I6090">
            <v>0</v>
          </cell>
          <cell r="J6090">
            <v>0</v>
          </cell>
          <cell r="K6090">
            <v>0</v>
          </cell>
          <cell r="L6090">
            <v>0</v>
          </cell>
          <cell r="M6090">
            <v>0</v>
          </cell>
          <cell r="N6090">
            <v>0</v>
          </cell>
          <cell r="O6090">
            <v>0</v>
          </cell>
          <cell r="P6090">
            <v>0</v>
          </cell>
          <cell r="Q6090">
            <v>0</v>
          </cell>
          <cell r="T6090">
            <v>0</v>
          </cell>
        </row>
        <row r="6091">
          <cell r="C6091">
            <v>0</v>
          </cell>
          <cell r="D6091">
            <v>0</v>
          </cell>
          <cell r="E6091">
            <v>0</v>
          </cell>
          <cell r="F6091">
            <v>0</v>
          </cell>
          <cell r="G6091">
            <v>0</v>
          </cell>
          <cell r="H6091">
            <v>0</v>
          </cell>
          <cell r="I6091">
            <v>0</v>
          </cell>
          <cell r="J6091">
            <v>0</v>
          </cell>
          <cell r="K6091">
            <v>0</v>
          </cell>
          <cell r="L6091">
            <v>0</v>
          </cell>
          <cell r="M6091">
            <v>0</v>
          </cell>
          <cell r="N6091">
            <v>0</v>
          </cell>
          <cell r="O6091">
            <v>0</v>
          </cell>
          <cell r="P6091">
            <v>0</v>
          </cell>
          <cell r="Q6091">
            <v>0</v>
          </cell>
          <cell r="T6091">
            <v>0</v>
          </cell>
        </row>
        <row r="6092">
          <cell r="C6092" t="str">
            <v>MATERIAL</v>
          </cell>
          <cell r="D6092">
            <v>0</v>
          </cell>
          <cell r="E6092">
            <v>0</v>
          </cell>
          <cell r="F6092">
            <v>0</v>
          </cell>
          <cell r="G6092">
            <v>0</v>
          </cell>
          <cell r="H6092">
            <v>0</v>
          </cell>
          <cell r="I6092">
            <v>0</v>
          </cell>
          <cell r="J6092" t="str">
            <v>VOL. o PESO</v>
          </cell>
          <cell r="K6092" t="str">
            <v>DISTANCIA</v>
          </cell>
          <cell r="L6092" t="str">
            <v>M3 o Ton/Km</v>
          </cell>
          <cell r="M6092" t="str">
            <v>TARIFA</v>
          </cell>
          <cell r="N6092">
            <v>0</v>
          </cell>
          <cell r="O6092" t="str">
            <v>Vr. UNITARIO</v>
          </cell>
          <cell r="P6092">
            <v>0</v>
          </cell>
          <cell r="Q6092">
            <v>0</v>
          </cell>
          <cell r="T6092">
            <v>0</v>
          </cell>
        </row>
        <row r="6093">
          <cell r="C6093" t="str">
            <v>Derechos de botadero</v>
          </cell>
          <cell r="D6093">
            <v>0</v>
          </cell>
          <cell r="E6093">
            <v>0</v>
          </cell>
          <cell r="F6093">
            <v>0</v>
          </cell>
          <cell r="G6093">
            <v>0</v>
          </cell>
          <cell r="H6093">
            <v>0</v>
          </cell>
          <cell r="I6093">
            <v>0</v>
          </cell>
          <cell r="J6093" t="str">
            <v>m3</v>
          </cell>
          <cell r="K6093">
            <v>1</v>
          </cell>
          <cell r="L6093">
            <v>1.3</v>
          </cell>
          <cell r="M6093">
            <v>5500</v>
          </cell>
          <cell r="N6093">
            <v>0</v>
          </cell>
          <cell r="O6093">
            <v>7150</v>
          </cell>
          <cell r="P6093">
            <v>0</v>
          </cell>
          <cell r="Q6093">
            <v>0</v>
          </cell>
          <cell r="R6093">
            <v>114.4</v>
          </cell>
          <cell r="T6093" t="str">
            <v>Derechos de botadero</v>
          </cell>
        </row>
        <row r="6094">
          <cell r="C6094">
            <v>0</v>
          </cell>
          <cell r="D6094">
            <v>0</v>
          </cell>
          <cell r="E6094">
            <v>0</v>
          </cell>
          <cell r="F6094">
            <v>0</v>
          </cell>
          <cell r="G6094">
            <v>0</v>
          </cell>
          <cell r="H6094">
            <v>0</v>
          </cell>
          <cell r="I6094">
            <v>0</v>
          </cell>
          <cell r="J6094" t="str">
            <v/>
          </cell>
          <cell r="K6094">
            <v>0</v>
          </cell>
          <cell r="L6094">
            <v>0</v>
          </cell>
          <cell r="M6094">
            <v>0</v>
          </cell>
          <cell r="N6094">
            <v>0</v>
          </cell>
          <cell r="O6094">
            <v>0</v>
          </cell>
          <cell r="P6094">
            <v>0</v>
          </cell>
          <cell r="Q6094">
            <v>0</v>
          </cell>
          <cell r="R6094">
            <v>0</v>
          </cell>
          <cell r="T6094">
            <v>0</v>
          </cell>
        </row>
        <row r="6095">
          <cell r="C6095">
            <v>0</v>
          </cell>
          <cell r="D6095">
            <v>0</v>
          </cell>
          <cell r="E6095">
            <v>0</v>
          </cell>
          <cell r="F6095">
            <v>0</v>
          </cell>
          <cell r="G6095">
            <v>0</v>
          </cell>
          <cell r="H6095">
            <v>0</v>
          </cell>
          <cell r="I6095">
            <v>0</v>
          </cell>
          <cell r="J6095" t="str">
            <v/>
          </cell>
          <cell r="K6095">
            <v>0</v>
          </cell>
          <cell r="L6095">
            <v>0</v>
          </cell>
          <cell r="M6095">
            <v>0</v>
          </cell>
          <cell r="N6095">
            <v>0</v>
          </cell>
          <cell r="O6095">
            <v>0</v>
          </cell>
          <cell r="P6095">
            <v>0</v>
          </cell>
          <cell r="Q6095">
            <v>0</v>
          </cell>
          <cell r="R6095">
            <v>0</v>
          </cell>
          <cell r="T6095">
            <v>0</v>
          </cell>
        </row>
        <row r="6096">
          <cell r="C6096">
            <v>0</v>
          </cell>
          <cell r="D6096">
            <v>0</v>
          </cell>
          <cell r="E6096">
            <v>0</v>
          </cell>
          <cell r="F6096">
            <v>0</v>
          </cell>
          <cell r="G6096">
            <v>0</v>
          </cell>
          <cell r="H6096">
            <v>0</v>
          </cell>
          <cell r="I6096">
            <v>0</v>
          </cell>
          <cell r="J6096">
            <v>0</v>
          </cell>
          <cell r="K6096">
            <v>0</v>
          </cell>
          <cell r="L6096">
            <v>1</v>
          </cell>
          <cell r="M6096" t="str">
            <v>SUBTOTAL $</v>
          </cell>
          <cell r="N6096">
            <v>0</v>
          </cell>
          <cell r="O6096">
            <v>7150</v>
          </cell>
          <cell r="P6096">
            <v>0</v>
          </cell>
          <cell r="Q6096">
            <v>0</v>
          </cell>
          <cell r="T6096">
            <v>0</v>
          </cell>
        </row>
        <row r="6097">
          <cell r="C6097" t="str">
            <v>IV. MANO DE OBRA</v>
          </cell>
          <cell r="D6097">
            <v>0</v>
          </cell>
          <cell r="E6097">
            <v>0</v>
          </cell>
          <cell r="F6097">
            <v>0</v>
          </cell>
          <cell r="G6097">
            <v>0</v>
          </cell>
          <cell r="H6097">
            <v>0</v>
          </cell>
          <cell r="I6097">
            <v>0</v>
          </cell>
          <cell r="J6097">
            <v>0</v>
          </cell>
          <cell r="K6097">
            <v>0</v>
          </cell>
          <cell r="L6097">
            <v>0</v>
          </cell>
          <cell r="M6097">
            <v>0</v>
          </cell>
          <cell r="N6097">
            <v>0</v>
          </cell>
          <cell r="O6097">
            <v>0</v>
          </cell>
          <cell r="P6097">
            <v>0</v>
          </cell>
          <cell r="Q6097">
            <v>0</v>
          </cell>
          <cell r="T6097">
            <v>0</v>
          </cell>
        </row>
        <row r="6098">
          <cell r="C6098">
            <v>0</v>
          </cell>
          <cell r="D6098">
            <v>0</v>
          </cell>
          <cell r="E6098">
            <v>0</v>
          </cell>
          <cell r="F6098">
            <v>0</v>
          </cell>
          <cell r="G6098">
            <v>0</v>
          </cell>
          <cell r="H6098">
            <v>0</v>
          </cell>
          <cell r="I6098">
            <v>0</v>
          </cell>
          <cell r="J6098">
            <v>0</v>
          </cell>
          <cell r="K6098">
            <v>0</v>
          </cell>
          <cell r="L6098">
            <v>0</v>
          </cell>
          <cell r="M6098">
            <v>0</v>
          </cell>
          <cell r="N6098">
            <v>0</v>
          </cell>
          <cell r="O6098">
            <v>0</v>
          </cell>
          <cell r="P6098">
            <v>0</v>
          </cell>
          <cell r="Q6098">
            <v>0</v>
          </cell>
          <cell r="T6098">
            <v>0</v>
          </cell>
        </row>
        <row r="6099">
          <cell r="C6099" t="str">
            <v>TRABAJADOR</v>
          </cell>
          <cell r="D6099">
            <v>0</v>
          </cell>
          <cell r="E6099">
            <v>0</v>
          </cell>
          <cell r="F6099">
            <v>0</v>
          </cell>
          <cell r="G6099">
            <v>0</v>
          </cell>
          <cell r="H6099">
            <v>0</v>
          </cell>
          <cell r="I6099" t="str">
            <v>CANTIDAD</v>
          </cell>
          <cell r="J6099" t="str">
            <v>JORNAL</v>
          </cell>
          <cell r="K6099" t="str">
            <v>PRESTACIONES</v>
          </cell>
          <cell r="L6099" t="str">
            <v>JORNAL TOTAL</v>
          </cell>
          <cell r="M6099" t="str">
            <v>RENDIMIENTO</v>
          </cell>
          <cell r="N6099">
            <v>0</v>
          </cell>
          <cell r="O6099" t="str">
            <v>Vr. UNITARIO</v>
          </cell>
          <cell r="P6099">
            <v>0</v>
          </cell>
          <cell r="Q6099">
            <v>0</v>
          </cell>
          <cell r="R6099">
            <v>0</v>
          </cell>
          <cell r="T6099">
            <v>0</v>
          </cell>
        </row>
        <row r="6100">
          <cell r="C6100">
            <v>0</v>
          </cell>
          <cell r="D6100">
            <v>0</v>
          </cell>
          <cell r="E6100">
            <v>0</v>
          </cell>
          <cell r="F6100">
            <v>0</v>
          </cell>
          <cell r="G6100">
            <v>0</v>
          </cell>
          <cell r="H6100">
            <v>0</v>
          </cell>
          <cell r="I6100">
            <v>0</v>
          </cell>
          <cell r="J6100">
            <v>0</v>
          </cell>
          <cell r="K6100">
            <v>0</v>
          </cell>
          <cell r="L6100">
            <v>0</v>
          </cell>
          <cell r="M6100">
            <v>0</v>
          </cell>
          <cell r="N6100">
            <v>0</v>
          </cell>
          <cell r="O6100">
            <v>0</v>
          </cell>
          <cell r="P6100">
            <v>0</v>
          </cell>
          <cell r="Q6100">
            <v>0</v>
          </cell>
          <cell r="R6100">
            <v>0</v>
          </cell>
          <cell r="T6100">
            <v>0</v>
          </cell>
        </row>
        <row r="6101">
          <cell r="C6101">
            <v>0</v>
          </cell>
          <cell r="D6101">
            <v>0</v>
          </cell>
          <cell r="E6101">
            <v>0</v>
          </cell>
          <cell r="F6101">
            <v>0</v>
          </cell>
          <cell r="G6101">
            <v>0</v>
          </cell>
          <cell r="H6101">
            <v>0</v>
          </cell>
          <cell r="I6101">
            <v>0</v>
          </cell>
          <cell r="J6101">
            <v>0</v>
          </cell>
          <cell r="K6101">
            <v>0</v>
          </cell>
          <cell r="L6101">
            <v>0</v>
          </cell>
          <cell r="M6101">
            <v>0</v>
          </cell>
          <cell r="N6101">
            <v>0</v>
          </cell>
          <cell r="O6101">
            <v>0</v>
          </cell>
          <cell r="P6101">
            <v>0</v>
          </cell>
          <cell r="Q6101">
            <v>0</v>
          </cell>
          <cell r="R6101">
            <v>0</v>
          </cell>
          <cell r="T6101">
            <v>0</v>
          </cell>
        </row>
        <row r="6102">
          <cell r="C6102">
            <v>0</v>
          </cell>
          <cell r="D6102">
            <v>0</v>
          </cell>
          <cell r="E6102">
            <v>0</v>
          </cell>
          <cell r="F6102">
            <v>0</v>
          </cell>
          <cell r="G6102">
            <v>0</v>
          </cell>
          <cell r="H6102">
            <v>0</v>
          </cell>
          <cell r="I6102">
            <v>0</v>
          </cell>
          <cell r="J6102">
            <v>0</v>
          </cell>
          <cell r="K6102">
            <v>0</v>
          </cell>
          <cell r="L6102">
            <v>0</v>
          </cell>
          <cell r="M6102">
            <v>0</v>
          </cell>
          <cell r="N6102">
            <v>0</v>
          </cell>
          <cell r="O6102">
            <v>0</v>
          </cell>
          <cell r="P6102">
            <v>0</v>
          </cell>
          <cell r="Q6102">
            <v>0</v>
          </cell>
          <cell r="R6102">
            <v>0</v>
          </cell>
          <cell r="T6102">
            <v>0</v>
          </cell>
        </row>
        <row r="6103">
          <cell r="C6103">
            <v>0</v>
          </cell>
          <cell r="D6103">
            <v>0</v>
          </cell>
          <cell r="E6103">
            <v>0</v>
          </cell>
          <cell r="F6103">
            <v>0</v>
          </cell>
          <cell r="G6103">
            <v>0</v>
          </cell>
          <cell r="H6103">
            <v>0</v>
          </cell>
          <cell r="I6103">
            <v>0</v>
          </cell>
          <cell r="J6103">
            <v>0</v>
          </cell>
          <cell r="K6103">
            <v>0</v>
          </cell>
          <cell r="L6103">
            <v>0</v>
          </cell>
          <cell r="M6103" t="str">
            <v>SUBTOTAL $</v>
          </cell>
          <cell r="N6103">
            <v>0</v>
          </cell>
          <cell r="O6103">
            <v>0</v>
          </cell>
          <cell r="P6103">
            <v>0</v>
          </cell>
          <cell r="Q6103">
            <v>0</v>
          </cell>
          <cell r="T6103">
            <v>0</v>
          </cell>
        </row>
        <row r="6104">
          <cell r="C6104">
            <v>0</v>
          </cell>
          <cell r="D6104">
            <v>0</v>
          </cell>
          <cell r="E6104">
            <v>0</v>
          </cell>
          <cell r="F6104">
            <v>0</v>
          </cell>
          <cell r="G6104">
            <v>0</v>
          </cell>
          <cell r="H6104">
            <v>0</v>
          </cell>
          <cell r="I6104">
            <v>0</v>
          </cell>
          <cell r="J6104">
            <v>0</v>
          </cell>
          <cell r="K6104">
            <v>0</v>
          </cell>
          <cell r="L6104">
            <v>0</v>
          </cell>
          <cell r="M6104">
            <v>0</v>
          </cell>
          <cell r="N6104">
            <v>0</v>
          </cell>
          <cell r="O6104">
            <v>0</v>
          </cell>
          <cell r="P6104">
            <v>0</v>
          </cell>
          <cell r="Q6104">
            <v>0</v>
          </cell>
        </row>
        <row r="6105">
          <cell r="C6105" t="str">
            <v>TOTAL COSTO DIRECTO $</v>
          </cell>
          <cell r="D6105">
            <v>0</v>
          </cell>
          <cell r="E6105">
            <v>0</v>
          </cell>
          <cell r="F6105">
            <v>0</v>
          </cell>
          <cell r="G6105">
            <v>0</v>
          </cell>
          <cell r="H6105">
            <v>0</v>
          </cell>
          <cell r="I6105">
            <v>0</v>
          </cell>
          <cell r="J6105">
            <v>0</v>
          </cell>
          <cell r="K6105">
            <v>0</v>
          </cell>
          <cell r="L6105">
            <v>0</v>
          </cell>
          <cell r="M6105">
            <v>0</v>
          </cell>
          <cell r="N6105">
            <v>0</v>
          </cell>
          <cell r="O6105">
            <v>7150</v>
          </cell>
          <cell r="P6105">
            <v>0</v>
          </cell>
          <cell r="Q6105">
            <v>0</v>
          </cell>
        </row>
        <row r="6106">
          <cell r="C6106" t="str">
            <v>V. COSTOS INDIRECTOS</v>
          </cell>
          <cell r="D6106">
            <v>0</v>
          </cell>
          <cell r="E6106">
            <v>0</v>
          </cell>
          <cell r="F6106">
            <v>0</v>
          </cell>
          <cell r="G6106">
            <v>0</v>
          </cell>
          <cell r="H6106">
            <v>0</v>
          </cell>
          <cell r="I6106">
            <v>0</v>
          </cell>
          <cell r="J6106">
            <v>0</v>
          </cell>
          <cell r="K6106">
            <v>0</v>
          </cell>
          <cell r="L6106">
            <v>0</v>
          </cell>
          <cell r="M6106">
            <v>0</v>
          </cell>
          <cell r="N6106">
            <v>0</v>
          </cell>
          <cell r="O6106">
            <v>0</v>
          </cell>
          <cell r="P6106">
            <v>0</v>
          </cell>
          <cell r="Q6106">
            <v>0</v>
          </cell>
        </row>
        <row r="6107">
          <cell r="C6107">
            <v>0</v>
          </cell>
          <cell r="D6107">
            <v>0</v>
          </cell>
          <cell r="E6107">
            <v>0</v>
          </cell>
          <cell r="F6107">
            <v>0</v>
          </cell>
          <cell r="G6107">
            <v>0</v>
          </cell>
          <cell r="H6107">
            <v>0</v>
          </cell>
          <cell r="I6107">
            <v>0</v>
          </cell>
          <cell r="J6107">
            <v>0</v>
          </cell>
          <cell r="K6107">
            <v>0</v>
          </cell>
          <cell r="L6107">
            <v>0</v>
          </cell>
          <cell r="M6107">
            <v>0</v>
          </cell>
          <cell r="N6107">
            <v>0</v>
          </cell>
          <cell r="O6107">
            <v>0</v>
          </cell>
          <cell r="P6107">
            <v>0</v>
          </cell>
          <cell r="Q6107">
            <v>0</v>
          </cell>
        </row>
        <row r="6108">
          <cell r="C6108" t="str">
            <v>Descripción</v>
          </cell>
          <cell r="D6108">
            <v>0</v>
          </cell>
          <cell r="E6108">
            <v>0</v>
          </cell>
          <cell r="F6108">
            <v>0</v>
          </cell>
          <cell r="G6108">
            <v>0</v>
          </cell>
          <cell r="H6108">
            <v>0</v>
          </cell>
          <cell r="I6108">
            <v>0</v>
          </cell>
          <cell r="J6108">
            <v>0</v>
          </cell>
          <cell r="K6108">
            <v>0</v>
          </cell>
          <cell r="L6108" t="str">
            <v>Porcentaje</v>
          </cell>
          <cell r="M6108" t="str">
            <v>Valor Total</v>
          </cell>
          <cell r="N6108">
            <v>0</v>
          </cell>
          <cell r="O6108">
            <v>0</v>
          </cell>
          <cell r="P6108">
            <v>0</v>
          </cell>
          <cell r="Q6108">
            <v>0</v>
          </cell>
        </row>
        <row r="6109">
          <cell r="C6109" t="str">
            <v>ADMINISTRACION</v>
          </cell>
          <cell r="D6109">
            <v>0</v>
          </cell>
          <cell r="E6109">
            <v>0</v>
          </cell>
          <cell r="F6109">
            <v>0</v>
          </cell>
          <cell r="G6109">
            <v>0</v>
          </cell>
          <cell r="H6109">
            <v>0</v>
          </cell>
          <cell r="I6109">
            <v>0</v>
          </cell>
          <cell r="J6109">
            <v>0</v>
          </cell>
          <cell r="K6109">
            <v>0</v>
          </cell>
          <cell r="L6109">
            <v>0.23930000000000001</v>
          </cell>
          <cell r="M6109">
            <v>1711</v>
          </cell>
          <cell r="N6109">
            <v>0</v>
          </cell>
          <cell r="O6109">
            <v>0</v>
          </cell>
          <cell r="P6109">
            <v>0</v>
          </cell>
          <cell r="Q6109">
            <v>0</v>
          </cell>
        </row>
        <row r="6110">
          <cell r="C6110" t="str">
            <v xml:space="preserve">IMPREVISTOS </v>
          </cell>
          <cell r="D6110">
            <v>0</v>
          </cell>
          <cell r="E6110">
            <v>0</v>
          </cell>
          <cell r="F6110">
            <v>0</v>
          </cell>
          <cell r="G6110">
            <v>0</v>
          </cell>
          <cell r="H6110">
            <v>0</v>
          </cell>
          <cell r="I6110">
            <v>0</v>
          </cell>
          <cell r="J6110">
            <v>0</v>
          </cell>
          <cell r="K6110">
            <v>0</v>
          </cell>
          <cell r="L6110">
            <v>0</v>
          </cell>
          <cell r="M6110">
            <v>0</v>
          </cell>
          <cell r="N6110">
            <v>0</v>
          </cell>
          <cell r="O6110">
            <v>0</v>
          </cell>
          <cell r="P6110">
            <v>0</v>
          </cell>
          <cell r="Q6110">
            <v>0</v>
          </cell>
        </row>
        <row r="6111">
          <cell r="C6111" t="str">
            <v>UTILIDAD</v>
          </cell>
          <cell r="D6111">
            <v>0</v>
          </cell>
          <cell r="E6111">
            <v>0</v>
          </cell>
          <cell r="F6111">
            <v>0</v>
          </cell>
          <cell r="G6111">
            <v>0</v>
          </cell>
          <cell r="H6111">
            <v>0</v>
          </cell>
          <cell r="I6111">
            <v>0</v>
          </cell>
          <cell r="J6111">
            <v>0</v>
          </cell>
          <cell r="K6111">
            <v>0</v>
          </cell>
          <cell r="L6111">
            <v>0.05</v>
          </cell>
          <cell r="M6111">
            <v>358</v>
          </cell>
          <cell r="N6111">
            <v>0</v>
          </cell>
          <cell r="O6111">
            <v>0</v>
          </cell>
          <cell r="P6111">
            <v>0</v>
          </cell>
          <cell r="Q6111">
            <v>0</v>
          </cell>
        </row>
        <row r="6112">
          <cell r="C6112" t="str">
            <v>SUBTOTAL $</v>
          </cell>
          <cell r="D6112">
            <v>0</v>
          </cell>
          <cell r="E6112">
            <v>0</v>
          </cell>
          <cell r="F6112">
            <v>0</v>
          </cell>
          <cell r="G6112">
            <v>0</v>
          </cell>
          <cell r="H6112">
            <v>0</v>
          </cell>
          <cell r="I6112">
            <v>0</v>
          </cell>
          <cell r="J6112">
            <v>0</v>
          </cell>
          <cell r="K6112">
            <v>0</v>
          </cell>
          <cell r="L6112">
            <v>0</v>
          </cell>
          <cell r="M6112">
            <v>0</v>
          </cell>
          <cell r="N6112">
            <v>0</v>
          </cell>
          <cell r="O6112">
            <v>2069</v>
          </cell>
          <cell r="P6112">
            <v>0</v>
          </cell>
          <cell r="Q6112">
            <v>0</v>
          </cell>
        </row>
        <row r="6113">
          <cell r="C6113">
            <v>0</v>
          </cell>
          <cell r="D6113">
            <v>0</v>
          </cell>
          <cell r="E6113">
            <v>0</v>
          </cell>
          <cell r="F6113">
            <v>0</v>
          </cell>
          <cell r="G6113">
            <v>0</v>
          </cell>
          <cell r="H6113">
            <v>0</v>
          </cell>
          <cell r="I6113">
            <v>0</v>
          </cell>
          <cell r="J6113">
            <v>0</v>
          </cell>
          <cell r="K6113">
            <v>0</v>
          </cell>
          <cell r="L6113">
            <v>0</v>
          </cell>
          <cell r="M6113">
            <v>0</v>
          </cell>
          <cell r="N6113">
            <v>0</v>
          </cell>
          <cell r="O6113">
            <v>0</v>
          </cell>
          <cell r="P6113">
            <v>0</v>
          </cell>
          <cell r="Q6113">
            <v>0</v>
          </cell>
        </row>
        <row r="6114">
          <cell r="C6114" t="str">
            <v>Precio Unitario Total Aproximado al peso $</v>
          </cell>
          <cell r="D6114">
            <v>0</v>
          </cell>
          <cell r="E6114">
            <v>0</v>
          </cell>
          <cell r="F6114">
            <v>0</v>
          </cell>
          <cell r="G6114">
            <v>0</v>
          </cell>
          <cell r="H6114">
            <v>0</v>
          </cell>
          <cell r="I6114">
            <v>0</v>
          </cell>
          <cell r="J6114">
            <v>0</v>
          </cell>
          <cell r="K6114">
            <v>0</v>
          </cell>
          <cell r="L6114">
            <v>0</v>
          </cell>
          <cell r="M6114">
            <v>0</v>
          </cell>
          <cell r="N6114">
            <v>0</v>
          </cell>
          <cell r="O6114">
            <v>9219</v>
          </cell>
          <cell r="P6114">
            <v>0</v>
          </cell>
          <cell r="Q6114">
            <v>0</v>
          </cell>
        </row>
        <row r="6115">
          <cell r="C6115">
            <v>0</v>
          </cell>
          <cell r="D6115">
            <v>0</v>
          </cell>
          <cell r="E6115">
            <v>0</v>
          </cell>
          <cell r="F6115">
            <v>0</v>
          </cell>
          <cell r="G6115">
            <v>0</v>
          </cell>
          <cell r="H6115">
            <v>0</v>
          </cell>
          <cell r="I6115">
            <v>0</v>
          </cell>
          <cell r="J6115">
            <v>0</v>
          </cell>
          <cell r="K6115">
            <v>0</v>
          </cell>
          <cell r="L6115">
            <v>0</v>
          </cell>
          <cell r="M6115">
            <v>0</v>
          </cell>
          <cell r="N6115">
            <v>0</v>
          </cell>
          <cell r="O6115">
            <v>0</v>
          </cell>
          <cell r="P6115">
            <v>0</v>
          </cell>
          <cell r="Q6115">
            <v>0</v>
          </cell>
        </row>
        <row r="6116">
          <cell r="C6116">
            <v>0</v>
          </cell>
          <cell r="D6116">
            <v>0</v>
          </cell>
          <cell r="E6116">
            <v>0</v>
          </cell>
          <cell r="F6116">
            <v>0</v>
          </cell>
          <cell r="G6116">
            <v>0</v>
          </cell>
          <cell r="H6116">
            <v>0</v>
          </cell>
          <cell r="I6116">
            <v>0</v>
          </cell>
          <cell r="J6116">
            <v>0</v>
          </cell>
          <cell r="K6116">
            <v>0</v>
          </cell>
          <cell r="L6116">
            <v>0</v>
          </cell>
          <cell r="M6116">
            <v>0</v>
          </cell>
          <cell r="N6116">
            <v>0</v>
          </cell>
          <cell r="O6116">
            <v>0</v>
          </cell>
          <cell r="P6116">
            <v>0</v>
          </cell>
          <cell r="Q6116">
            <v>0</v>
          </cell>
        </row>
        <row r="6117">
          <cell r="C6117">
            <v>0</v>
          </cell>
          <cell r="D6117">
            <v>0</v>
          </cell>
          <cell r="E6117">
            <v>0</v>
          </cell>
          <cell r="F6117">
            <v>0</v>
          </cell>
          <cell r="G6117">
            <v>0</v>
          </cell>
          <cell r="H6117" t="str">
            <v>Firma</v>
          </cell>
          <cell r="I6117">
            <v>0</v>
          </cell>
          <cell r="J6117">
            <v>0</v>
          </cell>
          <cell r="K6117">
            <v>0</v>
          </cell>
          <cell r="L6117">
            <v>0</v>
          </cell>
          <cell r="M6117">
            <v>0</v>
          </cell>
          <cell r="N6117">
            <v>0</v>
          </cell>
          <cell r="O6117">
            <v>0</v>
          </cell>
          <cell r="P6117">
            <v>0</v>
          </cell>
          <cell r="Q6117">
            <v>0</v>
          </cell>
        </row>
        <row r="6118">
          <cell r="C6118">
            <v>0</v>
          </cell>
          <cell r="D6118">
            <v>0</v>
          </cell>
          <cell r="E6118">
            <v>0</v>
          </cell>
          <cell r="F6118">
            <v>0</v>
          </cell>
          <cell r="G6118">
            <v>0</v>
          </cell>
          <cell r="H6118" t="str">
            <v>Nombre:</v>
          </cell>
          <cell r="I6118">
            <v>0</v>
          </cell>
          <cell r="J6118">
            <v>0</v>
          </cell>
          <cell r="K6118">
            <v>0</v>
          </cell>
          <cell r="L6118">
            <v>0</v>
          </cell>
          <cell r="M6118">
            <v>0</v>
          </cell>
          <cell r="N6118">
            <v>0</v>
          </cell>
          <cell r="O6118">
            <v>0</v>
          </cell>
          <cell r="P6118">
            <v>0</v>
          </cell>
          <cell r="Q6118">
            <v>0</v>
          </cell>
        </row>
        <row r="6119">
          <cell r="C6119">
            <v>0</v>
          </cell>
          <cell r="D6119">
            <v>0</v>
          </cell>
          <cell r="E6119">
            <v>0</v>
          </cell>
          <cell r="F6119">
            <v>0</v>
          </cell>
          <cell r="G6119">
            <v>0</v>
          </cell>
          <cell r="H6119" t="str">
            <v>Representante Legal del Contratista o su Apoderado</v>
          </cell>
          <cell r="I6119">
            <v>0</v>
          </cell>
          <cell r="J6119">
            <v>0</v>
          </cell>
          <cell r="K6119">
            <v>0</v>
          </cell>
          <cell r="L6119">
            <v>0</v>
          </cell>
          <cell r="M6119">
            <v>0</v>
          </cell>
          <cell r="N6119">
            <v>0</v>
          </cell>
          <cell r="O6119">
            <v>0</v>
          </cell>
          <cell r="P6119">
            <v>0</v>
          </cell>
          <cell r="Q6119">
            <v>0</v>
          </cell>
        </row>
        <row r="6120">
          <cell r="C6120">
            <v>0</v>
          </cell>
          <cell r="D6120">
            <v>0</v>
          </cell>
          <cell r="E6120">
            <v>0</v>
          </cell>
          <cell r="F6120">
            <v>0</v>
          </cell>
          <cell r="G6120">
            <v>0</v>
          </cell>
          <cell r="H6120" t="str">
            <v>Matricula No. :</v>
          </cell>
          <cell r="I6120">
            <v>0</v>
          </cell>
          <cell r="J6120">
            <v>0</v>
          </cell>
          <cell r="K6120">
            <v>0</v>
          </cell>
          <cell r="L6120">
            <v>0</v>
          </cell>
          <cell r="M6120">
            <v>0</v>
          </cell>
          <cell r="N6120">
            <v>0</v>
          </cell>
          <cell r="O6120">
            <v>0</v>
          </cell>
          <cell r="P6120">
            <v>0</v>
          </cell>
          <cell r="Q6120">
            <v>0</v>
          </cell>
        </row>
        <row r="6121">
          <cell r="C6121">
            <v>0</v>
          </cell>
          <cell r="D6121">
            <v>0</v>
          </cell>
          <cell r="E6121">
            <v>0</v>
          </cell>
          <cell r="F6121">
            <v>0</v>
          </cell>
          <cell r="G6121">
            <v>0</v>
          </cell>
          <cell r="H6121" t="str">
            <v xml:space="preserve"> </v>
          </cell>
          <cell r="I6121">
            <v>0</v>
          </cell>
          <cell r="J6121">
            <v>0</v>
          </cell>
          <cell r="K6121">
            <v>0</v>
          </cell>
          <cell r="L6121">
            <v>0</v>
          </cell>
          <cell r="M6121">
            <v>0</v>
          </cell>
          <cell r="N6121">
            <v>0</v>
          </cell>
          <cell r="O6121">
            <v>0</v>
          </cell>
          <cell r="P6121">
            <v>0</v>
          </cell>
          <cell r="Q6121">
            <v>0</v>
          </cell>
        </row>
        <row r="6122">
          <cell r="C6122" t="str">
            <v>OBSERVACIONES INTERVENTORÍA</v>
          </cell>
          <cell r="D6122">
            <v>0</v>
          </cell>
          <cell r="E6122">
            <v>0</v>
          </cell>
          <cell r="F6122">
            <v>0</v>
          </cell>
          <cell r="G6122">
            <v>0</v>
          </cell>
          <cell r="H6122">
            <v>0</v>
          </cell>
          <cell r="I6122">
            <v>0</v>
          </cell>
          <cell r="J6122">
            <v>0</v>
          </cell>
          <cell r="K6122">
            <v>0</v>
          </cell>
          <cell r="L6122">
            <v>0</v>
          </cell>
          <cell r="M6122">
            <v>0</v>
          </cell>
          <cell r="N6122">
            <v>0</v>
          </cell>
          <cell r="O6122">
            <v>0</v>
          </cell>
          <cell r="P6122">
            <v>0</v>
          </cell>
          <cell r="Q6122">
            <v>0</v>
          </cell>
        </row>
        <row r="6123">
          <cell r="C6123">
            <v>0</v>
          </cell>
          <cell r="D6123">
            <v>0</v>
          </cell>
          <cell r="E6123">
            <v>0</v>
          </cell>
          <cell r="F6123">
            <v>0</v>
          </cell>
          <cell r="G6123">
            <v>0</v>
          </cell>
          <cell r="H6123">
            <v>0</v>
          </cell>
          <cell r="I6123">
            <v>0</v>
          </cell>
          <cell r="J6123">
            <v>0</v>
          </cell>
          <cell r="K6123">
            <v>0</v>
          </cell>
          <cell r="L6123">
            <v>0</v>
          </cell>
          <cell r="M6123">
            <v>0</v>
          </cell>
          <cell r="N6123">
            <v>0</v>
          </cell>
          <cell r="O6123">
            <v>0</v>
          </cell>
          <cell r="P6123">
            <v>0</v>
          </cell>
          <cell r="Q6123">
            <v>0</v>
          </cell>
        </row>
        <row r="6124">
          <cell r="C6124">
            <v>0</v>
          </cell>
          <cell r="D6124">
            <v>0</v>
          </cell>
          <cell r="E6124">
            <v>0</v>
          </cell>
          <cell r="F6124">
            <v>0</v>
          </cell>
          <cell r="G6124">
            <v>0</v>
          </cell>
          <cell r="H6124">
            <v>0</v>
          </cell>
          <cell r="I6124">
            <v>0</v>
          </cell>
          <cell r="J6124">
            <v>0</v>
          </cell>
          <cell r="K6124">
            <v>0</v>
          </cell>
          <cell r="L6124">
            <v>0</v>
          </cell>
          <cell r="M6124">
            <v>0</v>
          </cell>
          <cell r="N6124">
            <v>0</v>
          </cell>
          <cell r="O6124">
            <v>0</v>
          </cell>
          <cell r="P6124">
            <v>0</v>
          </cell>
          <cell r="Q6124">
            <v>0</v>
          </cell>
        </row>
        <row r="6125">
          <cell r="C6125">
            <v>0</v>
          </cell>
          <cell r="D6125">
            <v>0</v>
          </cell>
          <cell r="E6125">
            <v>0</v>
          </cell>
          <cell r="F6125">
            <v>0</v>
          </cell>
          <cell r="G6125">
            <v>0</v>
          </cell>
          <cell r="H6125">
            <v>0</v>
          </cell>
          <cell r="I6125">
            <v>0</v>
          </cell>
          <cell r="J6125">
            <v>0</v>
          </cell>
          <cell r="K6125">
            <v>0</v>
          </cell>
          <cell r="L6125">
            <v>0</v>
          </cell>
          <cell r="M6125">
            <v>0</v>
          </cell>
          <cell r="N6125">
            <v>0</v>
          </cell>
          <cell r="O6125">
            <v>0</v>
          </cell>
          <cell r="P6125">
            <v>0</v>
          </cell>
          <cell r="Q6125">
            <v>0</v>
          </cell>
        </row>
        <row r="6126">
          <cell r="C6126" t="str">
            <v>APROBACIÓN POR INTERVENTORÍA</v>
          </cell>
          <cell r="D6126">
            <v>0</v>
          </cell>
          <cell r="E6126">
            <v>0</v>
          </cell>
          <cell r="F6126">
            <v>0</v>
          </cell>
          <cell r="G6126">
            <v>0</v>
          </cell>
          <cell r="H6126">
            <v>0</v>
          </cell>
          <cell r="I6126">
            <v>0</v>
          </cell>
          <cell r="J6126">
            <v>0</v>
          </cell>
          <cell r="K6126">
            <v>0</v>
          </cell>
          <cell r="L6126">
            <v>0</v>
          </cell>
          <cell r="M6126">
            <v>0</v>
          </cell>
          <cell r="N6126">
            <v>0</v>
          </cell>
          <cell r="O6126">
            <v>0</v>
          </cell>
          <cell r="P6126">
            <v>0</v>
          </cell>
          <cell r="Q6126">
            <v>0</v>
          </cell>
        </row>
        <row r="6127">
          <cell r="C6127"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6127">
            <v>0</v>
          </cell>
          <cell r="E6127">
            <v>0</v>
          </cell>
          <cell r="F6127">
            <v>0</v>
          </cell>
          <cell r="G6127">
            <v>0</v>
          </cell>
          <cell r="H6127">
            <v>0</v>
          </cell>
          <cell r="I6127">
            <v>0</v>
          </cell>
          <cell r="J6127">
            <v>0</v>
          </cell>
          <cell r="K6127">
            <v>0</v>
          </cell>
          <cell r="L6127">
            <v>0</v>
          </cell>
          <cell r="M6127">
            <v>0</v>
          </cell>
          <cell r="N6127">
            <v>0</v>
          </cell>
          <cell r="O6127">
            <v>0</v>
          </cell>
          <cell r="P6127">
            <v>0</v>
          </cell>
          <cell r="Q6127">
            <v>0</v>
          </cell>
        </row>
        <row r="6128">
          <cell r="C6128">
            <v>0</v>
          </cell>
          <cell r="D6128">
            <v>0</v>
          </cell>
          <cell r="E6128">
            <v>0</v>
          </cell>
          <cell r="F6128">
            <v>0</v>
          </cell>
          <cell r="G6128">
            <v>0</v>
          </cell>
          <cell r="H6128">
            <v>0</v>
          </cell>
          <cell r="I6128">
            <v>0</v>
          </cell>
          <cell r="J6128">
            <v>0</v>
          </cell>
          <cell r="K6128">
            <v>0</v>
          </cell>
          <cell r="L6128">
            <v>0</v>
          </cell>
          <cell r="M6128">
            <v>0</v>
          </cell>
          <cell r="N6128">
            <v>0</v>
          </cell>
          <cell r="O6128">
            <v>0</v>
          </cell>
          <cell r="P6128">
            <v>0</v>
          </cell>
          <cell r="Q6128">
            <v>0</v>
          </cell>
        </row>
        <row r="6129">
          <cell r="C6129"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6129">
            <v>0</v>
          </cell>
          <cell r="E6129">
            <v>0</v>
          </cell>
          <cell r="F6129">
            <v>0</v>
          </cell>
          <cell r="G6129">
            <v>0</v>
          </cell>
          <cell r="H6129">
            <v>0</v>
          </cell>
          <cell r="I6129">
            <v>0</v>
          </cell>
          <cell r="J6129">
            <v>0</v>
          </cell>
          <cell r="K6129">
            <v>0</v>
          </cell>
          <cell r="L6129">
            <v>0</v>
          </cell>
          <cell r="M6129">
            <v>0</v>
          </cell>
          <cell r="N6129">
            <v>0</v>
          </cell>
          <cell r="O6129">
            <v>0</v>
          </cell>
          <cell r="P6129">
            <v>0</v>
          </cell>
          <cell r="Q6129">
            <v>0</v>
          </cell>
        </row>
        <row r="6130">
          <cell r="C6130">
            <v>0</v>
          </cell>
          <cell r="D6130">
            <v>0</v>
          </cell>
          <cell r="E6130">
            <v>0</v>
          </cell>
          <cell r="F6130">
            <v>0</v>
          </cell>
          <cell r="G6130">
            <v>0</v>
          </cell>
          <cell r="H6130">
            <v>0</v>
          </cell>
          <cell r="I6130">
            <v>0</v>
          </cell>
          <cell r="J6130">
            <v>0</v>
          </cell>
          <cell r="K6130">
            <v>0</v>
          </cell>
          <cell r="L6130">
            <v>0</v>
          </cell>
          <cell r="M6130">
            <v>0</v>
          </cell>
          <cell r="N6130">
            <v>0</v>
          </cell>
          <cell r="O6130">
            <v>0</v>
          </cell>
          <cell r="P6130">
            <v>0</v>
          </cell>
          <cell r="Q6130">
            <v>0</v>
          </cell>
        </row>
        <row r="6131">
          <cell r="C6131">
            <v>0</v>
          </cell>
          <cell r="D6131">
            <v>0</v>
          </cell>
          <cell r="E6131">
            <v>0</v>
          </cell>
          <cell r="F6131">
            <v>0</v>
          </cell>
          <cell r="G6131">
            <v>0</v>
          </cell>
          <cell r="H6131">
            <v>0</v>
          </cell>
          <cell r="I6131">
            <v>0</v>
          </cell>
          <cell r="J6131">
            <v>0</v>
          </cell>
          <cell r="K6131">
            <v>0</v>
          </cell>
          <cell r="L6131">
            <v>0</v>
          </cell>
          <cell r="M6131">
            <v>0</v>
          </cell>
          <cell r="N6131">
            <v>0</v>
          </cell>
          <cell r="O6131">
            <v>0</v>
          </cell>
          <cell r="P6131">
            <v>0</v>
          </cell>
          <cell r="Q6131">
            <v>0</v>
          </cell>
        </row>
        <row r="6132">
          <cell r="C6132">
            <v>0</v>
          </cell>
          <cell r="D6132">
            <v>0</v>
          </cell>
          <cell r="E6132">
            <v>0</v>
          </cell>
          <cell r="F6132">
            <v>0</v>
          </cell>
          <cell r="G6132">
            <v>0</v>
          </cell>
          <cell r="H6132" t="str">
            <v>Firma</v>
          </cell>
          <cell r="I6132">
            <v>0</v>
          </cell>
          <cell r="J6132">
            <v>0</v>
          </cell>
          <cell r="K6132">
            <v>0</v>
          </cell>
          <cell r="L6132">
            <v>0</v>
          </cell>
          <cell r="M6132">
            <v>0</v>
          </cell>
          <cell r="N6132">
            <v>0</v>
          </cell>
          <cell r="O6132">
            <v>0</v>
          </cell>
          <cell r="P6132">
            <v>0</v>
          </cell>
          <cell r="Q6132">
            <v>0</v>
          </cell>
        </row>
        <row r="6133">
          <cell r="C6133">
            <v>0</v>
          </cell>
          <cell r="D6133">
            <v>0</v>
          </cell>
          <cell r="E6133">
            <v>0</v>
          </cell>
          <cell r="F6133">
            <v>0</v>
          </cell>
          <cell r="G6133">
            <v>0</v>
          </cell>
          <cell r="H6133" t="str">
            <v>Nombre:</v>
          </cell>
          <cell r="I6133">
            <v>0</v>
          </cell>
          <cell r="J6133">
            <v>0</v>
          </cell>
          <cell r="K6133">
            <v>0</v>
          </cell>
          <cell r="L6133">
            <v>0</v>
          </cell>
          <cell r="M6133">
            <v>0</v>
          </cell>
          <cell r="N6133">
            <v>0</v>
          </cell>
          <cell r="O6133">
            <v>0</v>
          </cell>
          <cell r="P6133">
            <v>0</v>
          </cell>
          <cell r="Q6133">
            <v>0</v>
          </cell>
        </row>
        <row r="6134">
          <cell r="C6134">
            <v>0</v>
          </cell>
          <cell r="D6134">
            <v>0</v>
          </cell>
          <cell r="E6134">
            <v>0</v>
          </cell>
          <cell r="F6134">
            <v>0</v>
          </cell>
          <cell r="G6134">
            <v>0</v>
          </cell>
          <cell r="H6134" t="str">
            <v>Representante Legal del Interventor o su Apoderado</v>
          </cell>
          <cell r="I6134">
            <v>0</v>
          </cell>
          <cell r="J6134">
            <v>0</v>
          </cell>
          <cell r="K6134">
            <v>0</v>
          </cell>
          <cell r="L6134">
            <v>0</v>
          </cell>
          <cell r="M6134">
            <v>0</v>
          </cell>
          <cell r="N6134">
            <v>0</v>
          </cell>
          <cell r="O6134">
            <v>0</v>
          </cell>
          <cell r="P6134">
            <v>0</v>
          </cell>
          <cell r="Q6134">
            <v>0</v>
          </cell>
        </row>
        <row r="6135">
          <cell r="C6135">
            <v>0</v>
          </cell>
          <cell r="D6135">
            <v>0</v>
          </cell>
          <cell r="E6135">
            <v>0</v>
          </cell>
          <cell r="F6135">
            <v>0</v>
          </cell>
          <cell r="G6135">
            <v>0</v>
          </cell>
          <cell r="H6135" t="str">
            <v>Matricula No. :</v>
          </cell>
          <cell r="I6135">
            <v>0</v>
          </cell>
          <cell r="J6135">
            <v>0</v>
          </cell>
          <cell r="K6135">
            <v>0</v>
          </cell>
          <cell r="L6135">
            <v>0</v>
          </cell>
          <cell r="M6135">
            <v>0</v>
          </cell>
          <cell r="N6135">
            <v>0</v>
          </cell>
          <cell r="O6135">
            <v>0</v>
          </cell>
          <cell r="P6135">
            <v>0</v>
          </cell>
          <cell r="Q6135">
            <v>0</v>
          </cell>
        </row>
        <row r="6136">
          <cell r="C6136">
            <v>0</v>
          </cell>
          <cell r="D6136">
            <v>0</v>
          </cell>
          <cell r="E6136">
            <v>0</v>
          </cell>
          <cell r="F6136">
            <v>0</v>
          </cell>
          <cell r="G6136">
            <v>0</v>
          </cell>
          <cell r="H6136">
            <v>0</v>
          </cell>
          <cell r="I6136">
            <v>0</v>
          </cell>
          <cell r="J6136">
            <v>0</v>
          </cell>
          <cell r="K6136">
            <v>0</v>
          </cell>
          <cell r="L6136">
            <v>0</v>
          </cell>
          <cell r="M6136">
            <v>0</v>
          </cell>
          <cell r="N6136">
            <v>0</v>
          </cell>
          <cell r="O6136">
            <v>0</v>
          </cell>
          <cell r="P6136">
            <v>0</v>
          </cell>
          <cell r="Q6136">
            <v>0</v>
          </cell>
        </row>
        <row r="6137">
          <cell r="C6137">
            <v>0</v>
          </cell>
          <cell r="D6137">
            <v>0</v>
          </cell>
          <cell r="E6137">
            <v>0</v>
          </cell>
          <cell r="F6137">
            <v>0</v>
          </cell>
          <cell r="G6137">
            <v>0</v>
          </cell>
          <cell r="H6137">
            <v>0</v>
          </cell>
          <cell r="I6137">
            <v>0</v>
          </cell>
          <cell r="J6137">
            <v>0</v>
          </cell>
          <cell r="K6137">
            <v>0</v>
          </cell>
          <cell r="L6137">
            <v>0</v>
          </cell>
          <cell r="M6137">
            <v>0</v>
          </cell>
          <cell r="N6137">
            <v>0</v>
          </cell>
          <cell r="O6137">
            <v>0</v>
          </cell>
          <cell r="P6137">
            <v>0</v>
          </cell>
          <cell r="Q6137">
            <v>0</v>
          </cell>
        </row>
      </sheetData>
      <sheetData sheetId="8">
        <row r="10">
          <cell r="AI10" t="str">
            <v>5.1.1</v>
          </cell>
          <cell r="AJ10">
            <v>50</v>
          </cell>
        </row>
        <row r="47">
          <cell r="AI47" t="str">
            <v>5.2.1</v>
          </cell>
          <cell r="AJ47">
            <v>84</v>
          </cell>
        </row>
        <row r="84">
          <cell r="AI84" t="str">
            <v>5.2.2</v>
          </cell>
          <cell r="AJ84">
            <v>266</v>
          </cell>
        </row>
        <row r="121">
          <cell r="AI121" t="str">
            <v>5.2.3</v>
          </cell>
          <cell r="AJ121">
            <v>63</v>
          </cell>
        </row>
        <row r="158">
          <cell r="AI158" t="str">
            <v>5.2.4</v>
          </cell>
          <cell r="AJ158">
            <v>24</v>
          </cell>
        </row>
        <row r="195">
          <cell r="AI195" t="str">
            <v>5.2.5</v>
          </cell>
          <cell r="AJ195">
            <v>182</v>
          </cell>
        </row>
        <row r="232">
          <cell r="AI232" t="str">
            <v>5.2.6</v>
          </cell>
          <cell r="AJ232">
            <v>2</v>
          </cell>
        </row>
        <row r="269">
          <cell r="AI269" t="str">
            <v>5.2.7</v>
          </cell>
          <cell r="AJ269">
            <v>4</v>
          </cell>
        </row>
        <row r="306">
          <cell r="AI306" t="str">
            <v>5.2.8</v>
          </cell>
          <cell r="AJ306">
            <v>14</v>
          </cell>
        </row>
        <row r="343">
          <cell r="AI343" t="str">
            <v>5.3.1</v>
          </cell>
          <cell r="AJ343">
            <v>55</v>
          </cell>
        </row>
        <row r="380">
          <cell r="AI380" t="str">
            <v>5.4.1</v>
          </cell>
          <cell r="AJ380">
            <v>2.79</v>
          </cell>
        </row>
        <row r="417">
          <cell r="AI417" t="str">
            <v>5.4.2</v>
          </cell>
          <cell r="AJ417">
            <v>2.74</v>
          </cell>
        </row>
        <row r="454">
          <cell r="AI454" t="str">
            <v>5.4.3</v>
          </cell>
          <cell r="AJ454">
            <v>182</v>
          </cell>
        </row>
        <row r="491">
          <cell r="AI491" t="str">
            <v>5.4.4</v>
          </cell>
          <cell r="AJ491">
            <v>140</v>
          </cell>
        </row>
        <row r="528">
          <cell r="AI528" t="str">
            <v>5.4.5</v>
          </cell>
          <cell r="AJ528">
            <v>29</v>
          </cell>
        </row>
        <row r="565">
          <cell r="AI565" t="str">
            <v>5.5.1</v>
          </cell>
          <cell r="AJ565">
            <v>24</v>
          </cell>
        </row>
        <row r="602">
          <cell r="AI602" t="str">
            <v>5.5.2</v>
          </cell>
          <cell r="AJ602">
            <v>56</v>
          </cell>
        </row>
        <row r="639">
          <cell r="AI639" t="str">
            <v>5.6.1</v>
          </cell>
          <cell r="AJ639">
            <v>715.9</v>
          </cell>
        </row>
        <row r="676">
          <cell r="AI676" t="str">
            <v>5.7.1</v>
          </cell>
          <cell r="AJ676">
            <v>30</v>
          </cell>
        </row>
        <row r="713">
          <cell r="AI713" t="str">
            <v>5.7.2</v>
          </cell>
          <cell r="AJ713">
            <v>18</v>
          </cell>
        </row>
        <row r="750">
          <cell r="AI750" t="str">
            <v>5.7.3</v>
          </cell>
          <cell r="AJ750">
            <v>5</v>
          </cell>
        </row>
        <row r="787">
          <cell r="AI787" t="str">
            <v>5.7.4</v>
          </cell>
          <cell r="AJ787">
            <v>5</v>
          </cell>
        </row>
        <row r="824">
          <cell r="AI824" t="str">
            <v>5.8.1</v>
          </cell>
          <cell r="AJ824">
            <v>30</v>
          </cell>
        </row>
        <row r="861">
          <cell r="AI861" t="str">
            <v>5.8.2</v>
          </cell>
          <cell r="AJ861">
            <v>30</v>
          </cell>
        </row>
        <row r="898">
          <cell r="AI898" t="str">
            <v>5.8.3</v>
          </cell>
          <cell r="AJ898">
            <v>30</v>
          </cell>
        </row>
        <row r="935">
          <cell r="AI935" t="str">
            <v>5.8.4</v>
          </cell>
          <cell r="AJ935">
            <v>12</v>
          </cell>
        </row>
        <row r="972">
          <cell r="AI972" t="str">
            <v>5.8.5</v>
          </cell>
          <cell r="AJ972">
            <v>5</v>
          </cell>
        </row>
        <row r="1009">
          <cell r="AI1009" t="str">
            <v>5.8.6</v>
          </cell>
          <cell r="AJ1009">
            <v>5</v>
          </cell>
        </row>
        <row r="1046">
          <cell r="AI1046" t="str">
            <v>5.8.7</v>
          </cell>
          <cell r="AJ1046">
            <v>5</v>
          </cell>
        </row>
        <row r="1083">
          <cell r="AI1083" t="str">
            <v>5.8.8</v>
          </cell>
          <cell r="AJ1083">
            <v>3</v>
          </cell>
        </row>
        <row r="1120">
          <cell r="AI1120" t="str">
            <v>5.8.9</v>
          </cell>
          <cell r="AJ1120">
            <v>5</v>
          </cell>
        </row>
        <row r="1157">
          <cell r="AI1157" t="str">
            <v>5.9.1</v>
          </cell>
          <cell r="AJ1157">
            <v>13.5</v>
          </cell>
        </row>
        <row r="1194">
          <cell r="AI1194" t="str">
            <v>5.9.2</v>
          </cell>
          <cell r="AJ1194">
            <v>182</v>
          </cell>
        </row>
        <row r="1231">
          <cell r="AI1231" t="str">
            <v>5.10.1</v>
          </cell>
          <cell r="AJ1231">
            <v>346</v>
          </cell>
        </row>
        <row r="1268">
          <cell r="AI1268" t="str">
            <v>5.10.2</v>
          </cell>
          <cell r="AJ1268">
            <v>84</v>
          </cell>
        </row>
        <row r="1305">
          <cell r="AI1305" t="str">
            <v>5.10.3</v>
          </cell>
          <cell r="AJ1305">
            <v>38</v>
          </cell>
        </row>
        <row r="1342">
          <cell r="AI1342" t="str">
            <v>5.10.4</v>
          </cell>
          <cell r="AJ1342">
            <v>1318</v>
          </cell>
        </row>
        <row r="1379">
          <cell r="AI1379" t="str">
            <v>5.10.5</v>
          </cell>
          <cell r="AJ1379">
            <v>226</v>
          </cell>
        </row>
        <row r="1416">
          <cell r="AI1416" t="str">
            <v>5.10.6</v>
          </cell>
          <cell r="AJ1416">
            <v>182</v>
          </cell>
        </row>
        <row r="1453">
          <cell r="AI1453" t="str">
            <v>5.11.1</v>
          </cell>
          <cell r="AJ1453">
            <v>154</v>
          </cell>
        </row>
        <row r="1490">
          <cell r="AI1490" t="str">
            <v>5.11.2</v>
          </cell>
          <cell r="AJ1490">
            <v>38</v>
          </cell>
        </row>
        <row r="1527">
          <cell r="AI1527" t="str">
            <v>5.11.3</v>
          </cell>
          <cell r="AJ1527">
            <v>71</v>
          </cell>
        </row>
        <row r="1564">
          <cell r="AI1564" t="str">
            <v>5.11.4</v>
          </cell>
          <cell r="AJ1564">
            <v>76</v>
          </cell>
        </row>
        <row r="1601">
          <cell r="AI1601" t="str">
            <v>5.11.5</v>
          </cell>
          <cell r="AJ1601">
            <v>73</v>
          </cell>
        </row>
        <row r="1638">
          <cell r="AI1638" t="str">
            <v>5.11.6</v>
          </cell>
          <cell r="AJ1638">
            <v>47</v>
          </cell>
        </row>
        <row r="1675">
          <cell r="AI1675" t="str">
            <v>5.11.7</v>
          </cell>
          <cell r="AJ1675">
            <v>0</v>
          </cell>
        </row>
        <row r="1712">
          <cell r="AI1712" t="str">
            <v>5.11.8</v>
          </cell>
          <cell r="AJ1712">
            <v>1</v>
          </cell>
        </row>
        <row r="1749">
          <cell r="AI1749" t="str">
            <v>5.12.1</v>
          </cell>
          <cell r="AJ1749">
            <v>2</v>
          </cell>
        </row>
        <row r="1786">
          <cell r="AI1786" t="str">
            <v>5.12.2</v>
          </cell>
          <cell r="AJ1786">
            <v>1</v>
          </cell>
        </row>
        <row r="1823">
          <cell r="AI1823" t="str">
            <v>5.12.3</v>
          </cell>
          <cell r="AJ1823">
            <v>2</v>
          </cell>
        </row>
        <row r="1860">
          <cell r="AI1860" t="str">
            <v>5.12.4</v>
          </cell>
          <cell r="AJ1860">
            <v>2</v>
          </cell>
        </row>
        <row r="1897">
          <cell r="AI1897" t="str">
            <v>5.12.5</v>
          </cell>
          <cell r="AJ1897">
            <v>2</v>
          </cell>
        </row>
        <row r="1934">
          <cell r="AI1934" t="str">
            <v>5.13.1</v>
          </cell>
          <cell r="AJ1934">
            <v>7.92</v>
          </cell>
        </row>
        <row r="1971">
          <cell r="AI1971" t="str">
            <v>5.13.2</v>
          </cell>
          <cell r="AJ1971">
            <v>3.68</v>
          </cell>
        </row>
        <row r="2008">
          <cell r="AI2008" t="str">
            <v>5.13.3</v>
          </cell>
          <cell r="AJ2008">
            <v>25</v>
          </cell>
        </row>
        <row r="2045">
          <cell r="AI2045" t="str">
            <v>5.13.4</v>
          </cell>
          <cell r="AJ2045">
            <v>6</v>
          </cell>
        </row>
        <row r="2082">
          <cell r="AI2082" t="str">
            <v>5.13.5</v>
          </cell>
          <cell r="AJ2082">
            <v>1</v>
          </cell>
        </row>
        <row r="2119">
          <cell r="AI2119" t="str">
            <v>5.14.1</v>
          </cell>
          <cell r="AJ2119">
            <v>11</v>
          </cell>
        </row>
        <row r="2164">
          <cell r="AI2164" t="str">
            <v>5.14.2</v>
          </cell>
          <cell r="AJ2164">
            <v>8</v>
          </cell>
        </row>
        <row r="2209">
          <cell r="AI2209" t="str">
            <v>5.14.3</v>
          </cell>
          <cell r="AJ2209">
            <v>4</v>
          </cell>
        </row>
        <row r="2254">
          <cell r="AI2254" t="str">
            <v>5.14.4</v>
          </cell>
          <cell r="AJ2254">
            <v>11</v>
          </cell>
        </row>
        <row r="2299">
          <cell r="AI2299" t="str">
            <v>5.14.5</v>
          </cell>
          <cell r="AJ2299">
            <v>42</v>
          </cell>
        </row>
        <row r="2344">
          <cell r="AI2344" t="str">
            <v>5.14.6</v>
          </cell>
          <cell r="AJ2344">
            <v>4</v>
          </cell>
        </row>
        <row r="2389">
          <cell r="AI2389" t="str">
            <v>5.14.7</v>
          </cell>
          <cell r="AJ2389">
            <v>1</v>
          </cell>
        </row>
        <row r="2434">
          <cell r="AI2434" t="str">
            <v>5.15.1</v>
          </cell>
          <cell r="AJ2434">
            <v>442</v>
          </cell>
        </row>
        <row r="2471">
          <cell r="AI2471" t="str">
            <v>5.15.2</v>
          </cell>
          <cell r="AJ2471">
            <v>88</v>
          </cell>
        </row>
      </sheetData>
      <sheetData sheetId="9">
        <row r="163">
          <cell r="A163" t="str">
            <v xml:space="preserve">Taladro de 1/2´´, pulidora, lijadora y circular
</v>
          </cell>
        </row>
      </sheetData>
      <sheetData sheetId="10" refreshError="1"/>
      <sheetData sheetId="11">
        <row r="268">
          <cell r="A268" t="str">
            <v>Lija de agua 150 super</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2-AG96"/>
    </sheetNames>
    <sheetDataSet>
      <sheetData sheetId="0"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BASE"/>
      <sheetName val="BASE CTOS"/>
      <sheetName val="APU BOMBEO"/>
      <sheetName val="APU PTAR"/>
      <sheetName val="BASE_CTOS"/>
      <sheetName val="APU_BOMBEO"/>
      <sheetName val="APU_PTAR"/>
      <sheetName val="BASE_CTOS2"/>
      <sheetName val="APU_BOMBEO2"/>
      <sheetName val="APU_PTAR2"/>
      <sheetName val="BASE_CTOS1"/>
      <sheetName val="APU_BOMBEO1"/>
      <sheetName val="APU_PTAR1"/>
    </sheetNames>
    <sheetDataSet>
      <sheetData sheetId="0" refreshError="1"/>
      <sheetData sheetId="1" refreshError="1">
        <row r="13">
          <cell r="C13">
            <v>340000</v>
          </cell>
        </row>
        <row r="47">
          <cell r="C47">
            <v>62000</v>
          </cell>
        </row>
        <row r="50">
          <cell r="C50">
            <v>25000</v>
          </cell>
        </row>
        <row r="51">
          <cell r="C51">
            <v>25000</v>
          </cell>
        </row>
      </sheetData>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pecto General Obras"/>
    </sheetNames>
    <sheetDataSet>
      <sheetData sheetId="0">
        <row r="3">
          <cell r="B3" t="str">
            <v>EMPRESAS PÚBLICAS DE MEDELLÍN</v>
          </cell>
        </row>
      </sheetData>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s>
    <sheetDataSet>
      <sheetData sheetId="0"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OBRAS "/>
      <sheetName val="DESARENADOR"/>
      <sheetName val="APU DESAR"/>
      <sheetName val="ADUCCION"/>
      <sheetName val="APU ADUCCION"/>
      <sheetName val="PTAP"/>
      <sheetName val="APU PTAP"/>
      <sheetName val="Vía"/>
      <sheetName val="apu via"/>
      <sheetName val=" REDES DE DISTRI"/>
      <sheetName val="apu redes"/>
      <sheetName val="ESTAC.  REGULA"/>
      <sheetName val="APU ESTC REGUL "/>
      <sheetName val="BASE CTOS"/>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A. P. U."/>
      <sheetName val="5094-2003"/>
      <sheetName val="Hoja1_(2)"/>
      <sheetName val="Hoja4_(2)"/>
      <sheetName val="Hoja4_(3)"/>
      <sheetName val="AIU"/>
    </sheetNames>
    <sheetDataSet>
      <sheetData sheetId="0" refreshError="1">
        <row r="60">
          <cell r="F60">
            <v>80591.125</v>
          </cell>
        </row>
        <row r="81">
          <cell r="C81">
            <v>1030017.2290000001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DE OBRA"/>
      <sheetName val="FORMULARIO 6 AU"/>
      <sheetName val="FORMULARIO 7"/>
      <sheetName val="PÓLIZAS"/>
      <sheetName val="CRONOGRAMA GENERAL"/>
      <sheetName val="FORMATO TRANSPORTES"/>
      <sheetName val="PRESTACIONES"/>
      <sheetName val="APU formaletas "/>
      <sheetName val="PRESUPUESTO"/>
      <sheetName val="Memorias Redes de Distribuciòn "/>
      <sheetName val="Memorias Cantidades Aducción"/>
      <sheetName val="PLANTA"/>
      <sheetName val="APU CONCRETOS"/>
      <sheetName val="PRELIMIN"/>
      <sheetName val="EXCAVA"/>
      <sheetName val="LLENOS"/>
      <sheetName val="ACUED"/>
      <sheetName val="ALCANT"/>
      <sheetName val="VÁLVULAS"/>
      <sheetName val="INST.ELÉCTRICAS"/>
      <sheetName val="BASE"/>
      <sheetName val="CONC, MAMP Y ACERO"/>
      <sheetName val="OBRAS COMPL"/>
      <sheetName val="GOMEZ PLATA"/>
      <sheetName val="TANQUE 120m3"/>
      <sheetName val="APU TANQUE 120 m3"/>
      <sheetName val="REDES DE DISTRUBICÓN"/>
      <sheetName val="APU REDES DISTRIBUCIÓN"/>
      <sheetName val="RESUMEN OBRAS "/>
      <sheetName val="RESUME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ow r="44">
          <cell r="E44">
            <v>768236</v>
          </cell>
        </row>
      </sheetData>
      <sheetData sheetId="21"/>
      <sheetData sheetId="22"/>
      <sheetData sheetId="23"/>
      <sheetData sheetId="24"/>
      <sheetData sheetId="25"/>
      <sheetData sheetId="26"/>
      <sheetData sheetId="27"/>
      <sheetData sheetId="28"/>
      <sheetData sheetId="29"/>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PRESTACIONES"/>
      <sheetName val="APU CONCRETOS"/>
      <sheetName val="PRELIMIN"/>
      <sheetName val="DEMOLICIONES"/>
      <sheetName val="EXCAVA"/>
      <sheetName val="ALCANT"/>
      <sheetName val="LLENOS"/>
      <sheetName val="CONC, MAMP Y ACERO"/>
      <sheetName val="OBRAS COMPL"/>
      <sheetName val="PTAR IZQUIERDO"/>
      <sheetName val="PTAR DERECHO"/>
      <sheetName val="INST. ELECTRICA IZQUIERDO"/>
      <sheetName val="INST. ELECTRICA DERECHO"/>
      <sheetName val="PRESUPUESTO"/>
      <sheetName val="RESUMEN DE OBRA"/>
      <sheetName val="FORMULARIO 6 AU"/>
      <sheetName val="FORMULARIO 7"/>
      <sheetName val="POLIZAS"/>
      <sheetName val="FORMATO DE TRANSPORTE"/>
      <sheetName val="Zanja Entib izquierdo"/>
      <sheetName val="Zanja sin entiba izquierdo"/>
      <sheetName val="razante izquierdo "/>
      <sheetName val="Tubería izquierdo"/>
      <sheetName val="Cronograma General  "/>
      <sheetName val="Tramos proy. Red Derecho"/>
      <sheetName val="excavaciones, llenos y obras 2 "/>
      <sheetName val="Tramos proy. Red Izquierdo"/>
      <sheetName val="excavaciones, llenos y obras 1 "/>
      <sheetName val="Zanja Entib Derecho"/>
      <sheetName val="Zanja sin entiba Derecho"/>
      <sheetName val="razante Derecho"/>
      <sheetName val="Tubería Derecho"/>
    </sheetNames>
    <sheetDataSet>
      <sheetData sheetId="0">
        <row r="36">
          <cell r="E36">
            <v>456525</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iseño"/>
      <sheetName val="Diagnóstico"/>
      <sheetName val="Ppto total"/>
      <sheetName val="Tabla"/>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Base_de_Diseño"/>
      <sheetName val="Ppto_total"/>
      <sheetName val="Resumen_tubería"/>
      <sheetName val="Tabla_4_1_Distrito_Nº1"/>
      <sheetName val="Tabla_4_2_Distrito_Nº2"/>
      <sheetName val="Tabal_4_3_Resumén_distritos"/>
      <sheetName val="Tabla_4_4_Sistemas"/>
      <sheetName val="Ppto_alcantarillado"/>
      <sheetName val="Cab"/>
      <sheetName val="AMPACITY"/>
      <sheetName val="Base_de_Diseño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 sheetId="17"/>
      <sheetData sheetId="18"/>
      <sheetData sheetId="19"/>
      <sheetData sheetId="20"/>
      <sheetData sheetId="21" refreshError="1"/>
      <sheetData sheetId="22" refreshError="1"/>
      <sheetData sheetId="23"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ODOS"/>
      <sheetName val="TUBERIAS"/>
      <sheetName val="Hoja3"/>
      <sheetName val="CANTOBRA"/>
      <sheetName val="PPTO AREA URBANA"/>
      <sheetName val="PPTO_AREA_URBANA"/>
      <sheetName val="Base de Diseño"/>
      <sheetName val="Base_de_Diseño"/>
      <sheetName val="Design (3)"/>
      <sheetName val="Design"/>
    </sheetNames>
    <sheetDataSet>
      <sheetData sheetId="0" refreshError="1"/>
      <sheetData sheetId="1" refreshError="1"/>
      <sheetData sheetId="2" refreshError="1"/>
      <sheetData sheetId="3" refreshError="1"/>
      <sheetData sheetId="4" refreshError="1"/>
      <sheetData sheetId="5"/>
      <sheetData sheetId="6" refreshError="1"/>
      <sheetData sheetId="7"/>
      <sheetData sheetId="8" refreshError="1"/>
      <sheetData sheetId="9"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CIONES"/>
      <sheetName val="BASE"/>
      <sheetName val="BASE_Concretos"/>
      <sheetName val="Redes General"/>
      <sheetName val="APU_Redes"/>
      <sheetName val="Domiciliarias"/>
      <sheetName val="APU Domiciliarias"/>
      <sheetName val="RESUMEN OBRAS "/>
    </sheetNames>
    <sheetDataSet>
      <sheetData sheetId="0"/>
      <sheetData sheetId="1"/>
      <sheetData sheetId="2"/>
      <sheetData sheetId="3" refreshError="1">
        <row r="139">
          <cell r="B139">
            <v>457114</v>
          </cell>
        </row>
      </sheetData>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ocatoma"/>
      <sheetName val="Condución PVC"/>
      <sheetName val="Tanque"/>
      <sheetName val="PTO BOCA-COND"/>
      <sheetName val="PTO TANQ.DE ALM"/>
      <sheetName val="PTO REDES"/>
      <sheetName val="PTO REDES BA"/>
      <sheetName val="Inversión Acdto"/>
      <sheetName val="CANT OBRA "/>
      <sheetName val="APU "/>
      <sheetName val="Base de Diseño"/>
      <sheetName val="Hoja2"/>
      <sheetName val="VISC"/>
      <sheetName val="PTO REDES _x0002_A"/>
      <sheetName val="Condución_PVC"/>
      <sheetName val="PTO_BOCA-COND"/>
      <sheetName val="PTO_TANQ_DE_ALM"/>
      <sheetName val="PTO_REDES"/>
      <sheetName val="PTO_REDES_BA"/>
      <sheetName val="Inversión_Acdto"/>
      <sheetName val="CANT_OBRA_"/>
      <sheetName val="APU_"/>
      <sheetName val="Base_de_Diseño"/>
      <sheetName val="CONDUIT"/>
      <sheetName val="DATOS EPANET"/>
      <sheetName val="Base_de_Diseño1"/>
      <sheetName val="PTO_REDES_A"/>
      <sheetName val="DATOS_EPANET"/>
      <sheetName val="GPI 526"/>
      <sheetName val="SKJ452"/>
      <sheetName val="ITA878"/>
      <sheetName val="AEA-944"/>
      <sheetName val="DUB-823"/>
      <sheetName val="XXJ617"/>
      <sheetName val="SNG_855"/>
      <sheetName val="VEA 374"/>
      <sheetName val="HFB024"/>
      <sheetName val="PAJ82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ocatoma"/>
      <sheetName val="Condución PVC"/>
      <sheetName val="Tanque"/>
      <sheetName val="PTO BOCA-COND"/>
      <sheetName val="PTO TANQ.DE ALM"/>
      <sheetName val="PTO REDES"/>
      <sheetName val="PTO REDES BA"/>
      <sheetName val="Inversión Acdto"/>
      <sheetName val="CANT OBRA "/>
      <sheetName val="APU "/>
      <sheetName val="Base de Diseño"/>
      <sheetName val="Hoja2"/>
      <sheetName val="VISC"/>
      <sheetName val="PTO REDES _x0002_A"/>
      <sheetName val="Condución_PVC"/>
      <sheetName val="PTO_BOCA-COND"/>
      <sheetName val="PTO_TANQ_DE_ALM"/>
      <sheetName val="PTO_REDES"/>
      <sheetName val="PTO_REDES_BA"/>
      <sheetName val="Inversión_Acdto"/>
      <sheetName val="CANT_OBRA_"/>
      <sheetName val="APU_"/>
      <sheetName val="Base_de_Diseño"/>
      <sheetName val="CONDUIT"/>
      <sheetName val="DATOS EPANET"/>
      <sheetName val="Base_de_Diseño1"/>
      <sheetName val="PTO_REDES_A"/>
      <sheetName val="DATOS_EPANET"/>
      <sheetName val="GPI 526"/>
      <sheetName val="SKJ452"/>
      <sheetName val="ITA878"/>
      <sheetName val="AEA-944"/>
      <sheetName val="DUB-823"/>
      <sheetName val="XXJ617"/>
      <sheetName val="SNG_855"/>
      <sheetName val="VEA 374"/>
      <sheetName val="HFB024"/>
      <sheetName val="PAJ82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ign (3)"/>
      <sheetName val="Design"/>
      <sheetName val="Hoja2"/>
      <sheetName val="Hoja1"/>
      <sheetName val="Resumen"/>
      <sheetName val="AREAS"/>
      <sheetName val="AREAS (2)"/>
      <sheetName val="Base de Diseño"/>
      <sheetName val="Design_(3)"/>
      <sheetName val="AREAS_(2)"/>
      <sheetName val="Base_de_Diseño"/>
      <sheetName val="Design_(3)2"/>
      <sheetName val="AREAS_(2)2"/>
      <sheetName val="Base_de_Diseño2"/>
      <sheetName val="Design_(3)1"/>
      <sheetName val="AREAS_(2)1"/>
      <sheetName val="Base_de_Diseño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sheetData sheetId="10"/>
      <sheetData sheetId="11"/>
      <sheetData sheetId="12"/>
      <sheetData sheetId="13"/>
      <sheetData sheetId="14"/>
      <sheetData sheetId="15"/>
      <sheetData sheetId="16"/>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DUIT"/>
      <sheetName val="APU "/>
      <sheetName val="Lista de precios"/>
      <sheetName val="CONCRETO"/>
      <sheetName val="NOVAFORT"/>
      <sheetName val="NOVALOC"/>
      <sheetName val="AlCANTARILLADO"/>
      <sheetName val="PRESION"/>
      <sheetName val="PRESION (2)"/>
      <sheetName val="SANITARIA"/>
      <sheetName val="SANITARIA (2)"/>
      <sheetName val="CPVC"/>
      <sheetName val="CANALES"/>
      <sheetName val="CONDUIT (2)"/>
      <sheetName val="UNION-PLATINO"/>
      <sheetName val="UNION-PLATINO (2)"/>
      <sheetName val="UNION-PLATINO (3)"/>
      <sheetName val="UNION-PLATINO (4)"/>
      <sheetName val="PEAD"/>
      <sheetName val="PEAD 1"/>
      <sheetName val="PEAD 2"/>
      <sheetName val="PRES.AGRI"/>
      <sheetName val="CORR.DREN"/>
      <sheetName val="POZOS"/>
      <sheetName val="RIEGO-CONDUCC."/>
      <sheetName val="RIEGO MOVIL"/>
      <sheetName val="GAS"/>
      <sheetName val="AIUI OC"/>
      <sheetName val="AIUI SUM"/>
      <sheetName val="5.Mano obra"/>
      <sheetName val="METACOL"/>
      <sheetName val="PRESIÓN"/>
      <sheetName val="UNION PLATINO"/>
      <sheetName val="ALTAS PRESIONES desactualizado"/>
      <sheetName val="BIAXIAL"/>
      <sheetName val="TITAN desactualizado"/>
      <sheetName val="OTROS desactualizado"/>
      <sheetName val="PEAD1"/>
      <sheetName val="PEAD2"/>
      <sheetName val="PAVCOMPONENTES"/>
      <sheetName val="DUCTO Y FIBRA"/>
      <sheetName val="W RETEN"/>
      <sheetName val="DRENAJE"/>
      <sheetName val="TUBERIA AGRICOLA"/>
      <sheetName val="PR 35"/>
      <sheetName val="RIESGO ASPERSIÓN"/>
      <sheetName val="RIEGO LOCALIZADO"/>
      <sheetName val="POSEQUIPOS"/>
      <sheetName val="PAM"/>
      <sheetName val="AGROACCESORIOS"/>
      <sheetName val="APU_"/>
      <sheetName val="Lista_de_precios"/>
      <sheetName val="PRESION_(2)"/>
      <sheetName val="SANITARIA_(2)"/>
      <sheetName val="CONDUIT_(2)"/>
      <sheetName val="UNION-PLATINO_(2)"/>
      <sheetName val="UNION-PLATINO_(3)"/>
      <sheetName val="UNION-PLATINO_(4)"/>
      <sheetName val="PEAD_1"/>
      <sheetName val="PEAD_2"/>
      <sheetName val="PRES_AGRI"/>
      <sheetName val="CORR_DREN"/>
      <sheetName val="RIEGO-CONDUCC_"/>
      <sheetName val="RIEGO_MOVIL"/>
      <sheetName val="Paral.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E"/>
      <sheetName val="FEB"/>
      <sheetName val="MAR"/>
    </sheetNames>
    <sheetDataSet>
      <sheetData sheetId="0" refreshError="1"/>
      <sheetData sheetId="1" refreshError="1"/>
      <sheetData sheetId="2"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e-Feb"/>
      <sheetName val="Mar-Abr"/>
      <sheetName val="May-Jun"/>
      <sheetName val="Jul-Ago"/>
      <sheetName val="Sep-Oct"/>
      <sheetName val="Nov-Dic"/>
      <sheetName val="Ene-Dic EEPPM"/>
      <sheetName val="May-Dic Contrato"/>
      <sheetName val="ENE"/>
      <sheetName val="FEB"/>
      <sheetName val="MAR"/>
      <sheetName val="Ene-Dic_EEPPM"/>
      <sheetName val="May-Dic_Contrato"/>
      <sheetName val="Ene-Dic_EEPPM2"/>
      <sheetName val="May-Dic_Contrato2"/>
      <sheetName val="Ene-Dic_EEPPM1"/>
      <sheetName val="May-Dic_Contrato1"/>
      <sheetName val="GRUPO 3"/>
      <sheetName val="Liquidación de Obra x Administr"/>
      <sheetName val="LISTA CÓDIGOS"/>
      <sheetName val="BASE APU"/>
      <sheetName val="MANO DE OBRA"/>
      <sheetName val="INSUMOS"/>
      <sheetName val="EQUIPOS"/>
      <sheetName val="MATERIALES"/>
      <sheetName val="ESTRUCTURAS"/>
      <sheetName val="TRANSPORTE"/>
      <sheetName val="Hoja1"/>
      <sheetName val="28oct"/>
      <sheetName val="Hoja2"/>
    </sheetNames>
    <sheetDataSet>
      <sheetData sheetId="0" refreshError="1">
        <row r="12">
          <cell r="A12" t="str">
            <v>CARROTANQUE</v>
          </cell>
          <cell r="B12">
            <v>57</v>
          </cell>
          <cell r="C12">
            <v>2</v>
          </cell>
          <cell r="D12">
            <v>1</v>
          </cell>
          <cell r="E12">
            <v>43</v>
          </cell>
          <cell r="F12">
            <v>1.3</v>
          </cell>
          <cell r="G12">
            <v>1.4</v>
          </cell>
          <cell r="H12">
            <v>3.3898305084745763E-2</v>
          </cell>
        </row>
        <row r="13">
          <cell r="A13" t="str">
            <v>CASAS SIN AGUA</v>
          </cell>
          <cell r="B13">
            <v>573</v>
          </cell>
          <cell r="C13">
            <v>548</v>
          </cell>
          <cell r="D13">
            <v>1</v>
          </cell>
          <cell r="E13">
            <v>59</v>
          </cell>
          <cell r="F13">
            <v>9.6999999999999993</v>
          </cell>
          <cell r="G13">
            <v>19</v>
          </cell>
          <cell r="H13">
            <v>0.48884924174843891</v>
          </cell>
        </row>
        <row r="14">
          <cell r="A14" t="str">
            <v>CORTE Y RECONEXION</v>
          </cell>
          <cell r="B14">
            <v>37</v>
          </cell>
          <cell r="C14">
            <v>65</v>
          </cell>
          <cell r="F14" t="str">
            <v/>
          </cell>
          <cell r="G14" t="str">
            <v/>
          </cell>
          <cell r="H14">
            <v>0.63725490196078427</v>
          </cell>
        </row>
        <row r="15">
          <cell r="A15" t="str">
            <v>DAÑOS ACUEDUCTO</v>
          </cell>
          <cell r="B15">
            <v>591</v>
          </cell>
          <cell r="C15">
            <v>205</v>
          </cell>
          <cell r="D15">
            <v>7.3050847457627119</v>
          </cell>
          <cell r="E15">
            <v>59</v>
          </cell>
          <cell r="F15">
            <v>1.4</v>
          </cell>
          <cell r="G15">
            <v>1.8</v>
          </cell>
          <cell r="H15">
            <v>0.25753768844221103</v>
          </cell>
        </row>
        <row r="16">
          <cell r="A16" t="str">
            <v>ESCOMBROS DAÑOS ACUEDUCTO</v>
          </cell>
          <cell r="B16">
            <v>271</v>
          </cell>
          <cell r="C16">
            <v>8</v>
          </cell>
          <cell r="D16">
            <v>1</v>
          </cell>
          <cell r="E16">
            <v>59</v>
          </cell>
          <cell r="F16">
            <v>4.5999999999999996</v>
          </cell>
          <cell r="G16">
            <v>4.7</v>
          </cell>
          <cell r="H16">
            <v>2.8673835125448029E-2</v>
          </cell>
        </row>
        <row r="17">
          <cell r="A17" t="str">
            <v>FRAUDES</v>
          </cell>
          <cell r="B17">
            <v>13</v>
          </cell>
          <cell r="C17">
            <v>103</v>
          </cell>
          <cell r="D17">
            <v>1</v>
          </cell>
          <cell r="E17">
            <v>11</v>
          </cell>
          <cell r="F17">
            <v>10.5</v>
          </cell>
          <cell r="G17">
            <v>10.5</v>
          </cell>
          <cell r="H17">
            <v>0.88793103448275867</v>
          </cell>
        </row>
        <row r="18">
          <cell r="A18" t="str">
            <v>GARANTIAS INSTALACIONES</v>
          </cell>
          <cell r="B18">
            <v>25</v>
          </cell>
          <cell r="C18">
            <v>40</v>
          </cell>
          <cell r="F18" t="str">
            <v/>
          </cell>
          <cell r="G18" t="str">
            <v/>
          </cell>
          <cell r="H18">
            <v>0.61538461538461542</v>
          </cell>
        </row>
        <row r="19">
          <cell r="A19" t="str">
            <v>INSTALACIONES ACUEDUCTO</v>
          </cell>
          <cell r="B19">
            <v>5</v>
          </cell>
          <cell r="C19">
            <v>81</v>
          </cell>
          <cell r="F19" t="str">
            <v/>
          </cell>
          <cell r="G19" t="str">
            <v/>
          </cell>
          <cell r="H19">
            <v>0.94186046511627908</v>
          </cell>
        </row>
        <row r="20">
          <cell r="A20" t="str">
            <v>INSTALACIONES ALCANTARILLADO</v>
          </cell>
          <cell r="B20">
            <v>5</v>
          </cell>
          <cell r="C20">
            <v>0</v>
          </cell>
          <cell r="F20" t="str">
            <v/>
          </cell>
          <cell r="G20" t="str">
            <v/>
          </cell>
          <cell r="H20">
            <v>0</v>
          </cell>
        </row>
        <row r="21">
          <cell r="A21" t="str">
            <v>MEDIDORES 1/2 Y 1"</v>
          </cell>
          <cell r="B21">
            <v>19</v>
          </cell>
          <cell r="C21">
            <v>16</v>
          </cell>
          <cell r="F21" t="str">
            <v/>
          </cell>
          <cell r="G21" t="str">
            <v/>
          </cell>
          <cell r="H21">
            <v>0.45714285714285713</v>
          </cell>
        </row>
        <row r="22">
          <cell r="A22" t="str">
            <v>MMTO VALVULAS E HIDRANTES</v>
          </cell>
          <cell r="B22">
            <v>12</v>
          </cell>
          <cell r="C22">
            <v>26</v>
          </cell>
          <cell r="D22">
            <v>1</v>
          </cell>
          <cell r="E22">
            <v>59</v>
          </cell>
          <cell r="F22">
            <v>0.2</v>
          </cell>
          <cell r="G22">
            <v>0.6</v>
          </cell>
          <cell r="H22">
            <v>0.68421052631578949</v>
          </cell>
        </row>
        <row r="23">
          <cell r="A23" t="str">
            <v>OBRAS ACCESORIAS DAÑOS ACUEDUCTO</v>
          </cell>
          <cell r="B23">
            <v>18</v>
          </cell>
          <cell r="C23">
            <v>0</v>
          </cell>
          <cell r="F23" t="str">
            <v/>
          </cell>
          <cell r="G23" t="str">
            <v/>
          </cell>
          <cell r="H23">
            <v>0</v>
          </cell>
        </row>
        <row r="24">
          <cell r="A24" t="str">
            <v>OBRAS ACCESORIAS INSTALACIONES</v>
          </cell>
          <cell r="B24">
            <v>653</v>
          </cell>
          <cell r="C24">
            <v>0</v>
          </cell>
          <cell r="F24" t="str">
            <v/>
          </cell>
          <cell r="G24" t="str">
            <v/>
          </cell>
          <cell r="H24">
            <v>0</v>
          </cell>
        </row>
        <row r="25">
          <cell r="A25" t="str">
            <v>PITOMETRÍA</v>
          </cell>
          <cell r="B25">
            <v>82</v>
          </cell>
          <cell r="C25">
            <v>95</v>
          </cell>
          <cell r="D25">
            <v>1</v>
          </cell>
          <cell r="E25">
            <v>17</v>
          </cell>
          <cell r="F25">
            <v>4.8</v>
          </cell>
          <cell r="G25">
            <v>10.4</v>
          </cell>
          <cell r="H25">
            <v>0.53672316384180796</v>
          </cell>
        </row>
        <row r="26">
          <cell r="A26" t="str">
            <v>PROYECTOS ACUEDUCTO</v>
          </cell>
          <cell r="B26">
            <v>47</v>
          </cell>
          <cell r="C26">
            <v>62</v>
          </cell>
          <cell r="F26" t="str">
            <v/>
          </cell>
          <cell r="G26" t="str">
            <v/>
          </cell>
          <cell r="H26">
            <v>0.56880733944954132</v>
          </cell>
        </row>
        <row r="27">
          <cell r="A27" t="str">
            <v>REFERENCIACIÓN ACUEDUCTO</v>
          </cell>
          <cell r="B27">
            <v>3</v>
          </cell>
          <cell r="C27">
            <v>3</v>
          </cell>
          <cell r="F27" t="str">
            <v/>
          </cell>
          <cell r="G27" t="str">
            <v/>
          </cell>
          <cell r="H27">
            <v>0.5</v>
          </cell>
        </row>
        <row r="28">
          <cell r="A28" t="str">
            <v>REPARACION CAJAS DE MEDIDORES</v>
          </cell>
          <cell r="B28">
            <v>1</v>
          </cell>
          <cell r="C28">
            <v>19</v>
          </cell>
          <cell r="F28" t="str">
            <v/>
          </cell>
          <cell r="G28" t="str">
            <v/>
          </cell>
          <cell r="H28">
            <v>0.95</v>
          </cell>
        </row>
        <row r="29">
          <cell r="A29" t="str">
            <v>RETIRO MEDIDOR</v>
          </cell>
          <cell r="B29">
            <v>113</v>
          </cell>
          <cell r="C29">
            <v>65</v>
          </cell>
          <cell r="F29" t="str">
            <v/>
          </cell>
          <cell r="G29" t="str">
            <v/>
          </cell>
          <cell r="H29">
            <v>0.3651685393258427</v>
          </cell>
        </row>
        <row r="30">
          <cell r="A30" t="str">
            <v>TAPONADAS</v>
          </cell>
          <cell r="B30">
            <v>1</v>
          </cell>
          <cell r="C30">
            <v>7</v>
          </cell>
          <cell r="F30" t="str">
            <v/>
          </cell>
          <cell r="G30" t="str">
            <v/>
          </cell>
          <cell r="H30">
            <v>0.875</v>
          </cell>
        </row>
        <row r="31">
          <cell r="A31" t="str">
            <v>TRASLADO MEDIDOR</v>
          </cell>
          <cell r="B31">
            <v>0</v>
          </cell>
          <cell r="C31">
            <v>6</v>
          </cell>
          <cell r="F31" t="str">
            <v/>
          </cell>
          <cell r="G31" t="str">
            <v/>
          </cell>
          <cell r="H31">
            <v>1</v>
          </cell>
        </row>
        <row r="32">
          <cell r="F32" t="str">
            <v/>
          </cell>
          <cell r="G32" t="str">
            <v/>
          </cell>
          <cell r="H32" t="str">
            <v/>
          </cell>
        </row>
        <row r="33">
          <cell r="A33" t="str">
            <v>Total general</v>
          </cell>
          <cell r="B33">
            <v>2526</v>
          </cell>
          <cell r="C33">
            <v>1351</v>
          </cell>
          <cell r="F33" t="str">
            <v/>
          </cell>
          <cell r="G33" t="str">
            <v/>
          </cell>
          <cell r="H33">
            <v>0.34846530822801136</v>
          </cell>
        </row>
        <row r="34">
          <cell r="F34" t="str">
            <v/>
          </cell>
          <cell r="G34" t="str">
            <v/>
          </cell>
          <cell r="H34" t="str">
            <v/>
          </cell>
        </row>
      </sheetData>
      <sheetData sheetId="1" refreshError="1">
        <row r="12">
          <cell r="A12" t="str">
            <v>CARROTANQUE</v>
          </cell>
          <cell r="B12">
            <v>104</v>
          </cell>
          <cell r="C12">
            <v>14</v>
          </cell>
          <cell r="D12">
            <v>1</v>
          </cell>
          <cell r="E12">
            <v>46</v>
          </cell>
          <cell r="F12">
            <v>2.2999999999999998</v>
          </cell>
          <cell r="G12">
            <v>2.6</v>
          </cell>
          <cell r="H12">
            <v>0.11864406779661017</v>
          </cell>
        </row>
        <row r="13">
          <cell r="A13" t="str">
            <v>CASAS SIN AGUA</v>
          </cell>
          <cell r="B13">
            <v>546</v>
          </cell>
          <cell r="C13">
            <v>609</v>
          </cell>
          <cell r="D13">
            <v>1</v>
          </cell>
          <cell r="E13">
            <v>61</v>
          </cell>
          <cell r="F13">
            <v>9</v>
          </cell>
          <cell r="G13">
            <v>18.899999999999999</v>
          </cell>
          <cell r="H13">
            <v>0.52727272727272723</v>
          </cell>
        </row>
        <row r="14">
          <cell r="A14" t="str">
            <v>CORTE Y RECONEXION</v>
          </cell>
          <cell r="B14">
            <v>122</v>
          </cell>
          <cell r="C14">
            <v>138</v>
          </cell>
          <cell r="D14">
            <v>1</v>
          </cell>
          <cell r="E14">
            <v>61</v>
          </cell>
          <cell r="F14" t="str">
            <v/>
          </cell>
          <cell r="G14" t="str">
            <v/>
          </cell>
          <cell r="H14">
            <v>0.53076923076923077</v>
          </cell>
        </row>
        <row r="15">
          <cell r="A15" t="str">
            <v>DAÑOS ACUEDUCTO</v>
          </cell>
          <cell r="B15">
            <v>666</v>
          </cell>
          <cell r="C15">
            <v>234</v>
          </cell>
          <cell r="D15">
            <v>7.442622950819672</v>
          </cell>
          <cell r="E15">
            <v>61</v>
          </cell>
          <cell r="F15">
            <v>1.5</v>
          </cell>
          <cell r="G15">
            <v>2</v>
          </cell>
          <cell r="H15">
            <v>0.26</v>
          </cell>
        </row>
        <row r="16">
          <cell r="A16" t="str">
            <v>ESCOMBROS DAÑOS ACUEDUCTO</v>
          </cell>
          <cell r="B16">
            <v>221</v>
          </cell>
          <cell r="C16">
            <v>9</v>
          </cell>
          <cell r="D16">
            <v>1</v>
          </cell>
          <cell r="E16">
            <v>61</v>
          </cell>
          <cell r="F16">
            <v>3.6</v>
          </cell>
          <cell r="G16">
            <v>3.8</v>
          </cell>
          <cell r="H16">
            <v>3.9130434782608699E-2</v>
          </cell>
        </row>
        <row r="17">
          <cell r="A17" t="str">
            <v>FRAUDES</v>
          </cell>
          <cell r="B17">
            <v>62</v>
          </cell>
          <cell r="C17">
            <v>249</v>
          </cell>
          <cell r="D17">
            <v>1</v>
          </cell>
          <cell r="E17">
            <v>14</v>
          </cell>
          <cell r="F17">
            <v>22.2</v>
          </cell>
          <cell r="G17">
            <v>22.2</v>
          </cell>
          <cell r="H17">
            <v>0.80064308681672025</v>
          </cell>
        </row>
        <row r="18">
          <cell r="A18" t="str">
            <v>GARANTIAS INSTALACIONES</v>
          </cell>
          <cell r="B18">
            <v>70</v>
          </cell>
          <cell r="C18">
            <v>23</v>
          </cell>
          <cell r="D18">
            <v>1</v>
          </cell>
          <cell r="E18">
            <v>18</v>
          </cell>
          <cell r="F18" t="str">
            <v/>
          </cell>
          <cell r="G18" t="str">
            <v/>
          </cell>
          <cell r="H18">
            <v>0.24731182795698925</v>
          </cell>
        </row>
        <row r="19">
          <cell r="A19" t="str">
            <v>INSTALACIONES ACUEDUCTO</v>
          </cell>
          <cell r="B19">
            <v>13</v>
          </cell>
          <cell r="C19">
            <v>39</v>
          </cell>
          <cell r="F19" t="str">
            <v/>
          </cell>
          <cell r="G19" t="str">
            <v/>
          </cell>
          <cell r="H19">
            <v>0.75</v>
          </cell>
        </row>
        <row r="20">
          <cell r="A20" t="str">
            <v>INSTALACIONES ALCANTARILLADO</v>
          </cell>
          <cell r="B20">
            <v>3</v>
          </cell>
          <cell r="C20">
            <v>3</v>
          </cell>
          <cell r="F20" t="str">
            <v/>
          </cell>
          <cell r="G20" t="str">
            <v/>
          </cell>
          <cell r="H20">
            <v>0.5</v>
          </cell>
        </row>
        <row r="21">
          <cell r="A21" t="str">
            <v>MEDIDORES 1/2 Y 1"</v>
          </cell>
          <cell r="B21">
            <v>7</v>
          </cell>
          <cell r="C21">
            <v>18</v>
          </cell>
          <cell r="F21" t="str">
            <v/>
          </cell>
          <cell r="G21" t="str">
            <v/>
          </cell>
          <cell r="H21">
            <v>0.72</v>
          </cell>
        </row>
        <row r="22">
          <cell r="A22" t="str">
            <v>MMTO VALVULAS E HIDRANTES</v>
          </cell>
          <cell r="B22">
            <v>10</v>
          </cell>
          <cell r="C22">
            <v>19</v>
          </cell>
          <cell r="D22">
            <v>1</v>
          </cell>
          <cell r="E22">
            <v>61</v>
          </cell>
          <cell r="F22">
            <v>0.2</v>
          </cell>
          <cell r="G22">
            <v>0.5</v>
          </cell>
          <cell r="H22">
            <v>0.65517241379310343</v>
          </cell>
        </row>
        <row r="23">
          <cell r="A23" t="str">
            <v>OBRAS ACCESORIAS DAÑOS ACUEDUCTO</v>
          </cell>
          <cell r="B23">
            <v>2</v>
          </cell>
          <cell r="C23">
            <v>14</v>
          </cell>
          <cell r="D23">
            <v>1</v>
          </cell>
          <cell r="E23">
            <v>61</v>
          </cell>
          <cell r="F23" t="str">
            <v/>
          </cell>
          <cell r="G23" t="str">
            <v/>
          </cell>
          <cell r="H23">
            <v>0.875</v>
          </cell>
        </row>
        <row r="24">
          <cell r="A24" t="str">
            <v>OBRAS ACCESORIAS INSTALACIONES</v>
          </cell>
          <cell r="B24">
            <v>544</v>
          </cell>
          <cell r="C24">
            <v>1</v>
          </cell>
          <cell r="F24" t="str">
            <v/>
          </cell>
          <cell r="G24" t="str">
            <v/>
          </cell>
          <cell r="H24">
            <v>1.834862385321101E-3</v>
          </cell>
        </row>
        <row r="25">
          <cell r="A25" t="str">
            <v>PITOMETRÍA</v>
          </cell>
          <cell r="B25">
            <v>72</v>
          </cell>
          <cell r="C25">
            <v>75</v>
          </cell>
          <cell r="D25">
            <v>1</v>
          </cell>
          <cell r="E25">
            <v>21</v>
          </cell>
          <cell r="F25">
            <v>3.4</v>
          </cell>
          <cell r="G25">
            <v>7</v>
          </cell>
          <cell r="H25">
            <v>0.51020408163265307</v>
          </cell>
        </row>
        <row r="26">
          <cell r="A26" t="str">
            <v>PROYECTOS ACUEDUCTO</v>
          </cell>
          <cell r="B26">
            <v>52</v>
          </cell>
          <cell r="C26">
            <v>4</v>
          </cell>
          <cell r="D26">
            <v>1</v>
          </cell>
          <cell r="E26">
            <v>20</v>
          </cell>
          <cell r="F26" t="str">
            <v/>
          </cell>
          <cell r="G26" t="str">
            <v/>
          </cell>
          <cell r="H26">
            <v>7.1428571428571425E-2</v>
          </cell>
        </row>
        <row r="27">
          <cell r="A27" t="str">
            <v>REFERENCIACIÓN ACUEDUCTO</v>
          </cell>
          <cell r="B27">
            <v>1</v>
          </cell>
          <cell r="C27">
            <v>0</v>
          </cell>
          <cell r="F27" t="str">
            <v/>
          </cell>
          <cell r="G27" t="str">
            <v/>
          </cell>
          <cell r="H27">
            <v>0</v>
          </cell>
        </row>
        <row r="28">
          <cell r="A28" t="str">
            <v>REPARACION CAJAS DE MEDIDORES</v>
          </cell>
          <cell r="B28">
            <v>1</v>
          </cell>
          <cell r="C28">
            <v>6</v>
          </cell>
          <cell r="F28" t="str">
            <v/>
          </cell>
          <cell r="G28" t="str">
            <v/>
          </cell>
          <cell r="H28">
            <v>0.8571428571428571</v>
          </cell>
        </row>
        <row r="29">
          <cell r="A29" t="str">
            <v>RETIRO MEDIDOR</v>
          </cell>
          <cell r="B29">
            <v>121</v>
          </cell>
          <cell r="C29">
            <v>52</v>
          </cell>
          <cell r="F29" t="str">
            <v/>
          </cell>
          <cell r="G29" t="str">
            <v/>
          </cell>
          <cell r="H29">
            <v>0.30057803468208094</v>
          </cell>
        </row>
        <row r="30">
          <cell r="A30" t="str">
            <v>TAPONADAS</v>
          </cell>
          <cell r="B30">
            <v>2</v>
          </cell>
          <cell r="C30">
            <v>20</v>
          </cell>
          <cell r="F30" t="str">
            <v/>
          </cell>
          <cell r="G30" t="str">
            <v/>
          </cell>
          <cell r="H30">
            <v>0.90909090909090906</v>
          </cell>
        </row>
        <row r="31">
          <cell r="A31" t="str">
            <v>TRASLADO MEDIDOR</v>
          </cell>
          <cell r="B31">
            <v>1</v>
          </cell>
          <cell r="C31">
            <v>0</v>
          </cell>
          <cell r="F31" t="str">
            <v/>
          </cell>
          <cell r="G31" t="str">
            <v/>
          </cell>
          <cell r="H31">
            <v>0</v>
          </cell>
        </row>
        <row r="32">
          <cell r="F32" t="str">
            <v/>
          </cell>
          <cell r="G32" t="str">
            <v/>
          </cell>
          <cell r="H32" t="str">
            <v/>
          </cell>
        </row>
        <row r="33">
          <cell r="A33" t="str">
            <v>Total general</v>
          </cell>
          <cell r="B33">
            <v>2620</v>
          </cell>
          <cell r="C33">
            <v>1527</v>
          </cell>
          <cell r="F33" t="str">
            <v/>
          </cell>
          <cell r="G33" t="str">
            <v/>
          </cell>
          <cell r="H33">
            <v>0.36821798890764407</v>
          </cell>
        </row>
        <row r="34">
          <cell r="F34" t="str">
            <v/>
          </cell>
          <cell r="G34" t="str">
            <v/>
          </cell>
          <cell r="H34" t="str">
            <v/>
          </cell>
        </row>
      </sheetData>
      <sheetData sheetId="2" refreshError="1">
        <row r="12">
          <cell r="A12" t="str">
            <v>CAMBIO ACOMETIDAS CONTRATO</v>
          </cell>
          <cell r="B12">
            <v>2</v>
          </cell>
          <cell r="C12">
            <v>5</v>
          </cell>
          <cell r="D12">
            <v>1</v>
          </cell>
          <cell r="E12">
            <v>46</v>
          </cell>
          <cell r="F12" t="str">
            <v/>
          </cell>
          <cell r="G12" t="str">
            <v/>
          </cell>
          <cell r="H12">
            <v>0.7142857142857143</v>
          </cell>
        </row>
        <row r="13">
          <cell r="A13" t="str">
            <v>CARROTANQUE</v>
          </cell>
          <cell r="B13">
            <v>80</v>
          </cell>
          <cell r="C13">
            <v>2</v>
          </cell>
          <cell r="D13">
            <v>1</v>
          </cell>
          <cell r="E13">
            <v>44</v>
          </cell>
          <cell r="F13">
            <v>1.8</v>
          </cell>
          <cell r="G13">
            <v>1.9</v>
          </cell>
          <cell r="H13">
            <v>2.4390243902439025E-2</v>
          </cell>
        </row>
        <row r="14">
          <cell r="A14" t="str">
            <v>CASAS SIN AGUA</v>
          </cell>
          <cell r="B14">
            <v>500</v>
          </cell>
          <cell r="C14">
            <v>535</v>
          </cell>
          <cell r="D14">
            <v>1</v>
          </cell>
          <cell r="E14">
            <v>61</v>
          </cell>
          <cell r="F14">
            <v>8.1999999999999993</v>
          </cell>
          <cell r="G14">
            <v>17</v>
          </cell>
          <cell r="H14">
            <v>0.51690821256038644</v>
          </cell>
        </row>
        <row r="15">
          <cell r="A15" t="str">
            <v>CORTE Y RECONEXION</v>
          </cell>
          <cell r="B15">
            <v>19</v>
          </cell>
          <cell r="C15">
            <v>17</v>
          </cell>
          <cell r="D15">
            <v>7.442622950819672</v>
          </cell>
          <cell r="E15">
            <v>61</v>
          </cell>
          <cell r="F15" t="str">
            <v/>
          </cell>
          <cell r="G15" t="str">
            <v/>
          </cell>
          <cell r="H15">
            <v>0.47222222222222221</v>
          </cell>
        </row>
        <row r="16">
          <cell r="A16" t="str">
            <v>DAÑOS ACUEDUCTO</v>
          </cell>
          <cell r="B16">
            <v>598</v>
          </cell>
          <cell r="C16">
            <v>259</v>
          </cell>
          <cell r="D16">
            <v>7.278688524590164</v>
          </cell>
          <cell r="E16">
            <v>61</v>
          </cell>
          <cell r="F16">
            <v>1.3</v>
          </cell>
          <cell r="G16">
            <v>1.9</v>
          </cell>
          <cell r="H16">
            <v>0.30221703617269546</v>
          </cell>
        </row>
        <row r="17">
          <cell r="A17" t="str">
            <v>ESCOMBROS DAÑOS ACUEDUCTO</v>
          </cell>
          <cell r="B17">
            <v>188</v>
          </cell>
          <cell r="C17">
            <v>9</v>
          </cell>
          <cell r="D17">
            <v>1</v>
          </cell>
          <cell r="E17">
            <v>61</v>
          </cell>
          <cell r="F17">
            <v>3.1</v>
          </cell>
          <cell r="G17">
            <v>3.2</v>
          </cell>
          <cell r="H17">
            <v>4.5685279187817257E-2</v>
          </cell>
        </row>
        <row r="18">
          <cell r="A18" t="str">
            <v>FRAUDES</v>
          </cell>
          <cell r="B18">
            <v>234</v>
          </cell>
          <cell r="C18">
            <v>222</v>
          </cell>
          <cell r="D18">
            <v>1</v>
          </cell>
          <cell r="E18">
            <v>18</v>
          </cell>
          <cell r="F18">
            <v>13</v>
          </cell>
          <cell r="G18">
            <v>25.3</v>
          </cell>
          <cell r="H18">
            <v>0.48684210526315791</v>
          </cell>
        </row>
        <row r="19">
          <cell r="A19" t="str">
            <v>GARANTIAS INSTALACIONES</v>
          </cell>
          <cell r="B19">
            <v>13</v>
          </cell>
          <cell r="C19">
            <v>7</v>
          </cell>
          <cell r="F19" t="str">
            <v/>
          </cell>
          <cell r="G19" t="str">
            <v/>
          </cell>
          <cell r="H19">
            <v>0.35</v>
          </cell>
        </row>
        <row r="20">
          <cell r="A20" t="str">
            <v>INSTALACIONES ACUEDUCTO</v>
          </cell>
          <cell r="B20">
            <v>48</v>
          </cell>
          <cell r="C20">
            <v>104</v>
          </cell>
          <cell r="F20" t="str">
            <v/>
          </cell>
          <cell r="G20" t="str">
            <v/>
          </cell>
          <cell r="H20">
            <v>0.68421052631578949</v>
          </cell>
        </row>
        <row r="21">
          <cell r="A21" t="str">
            <v>INSTALACIONES ALCANTARILLADO</v>
          </cell>
          <cell r="B21">
            <v>8</v>
          </cell>
          <cell r="C21">
            <v>0</v>
          </cell>
          <cell r="F21" t="str">
            <v/>
          </cell>
          <cell r="G21" t="str">
            <v/>
          </cell>
          <cell r="H21">
            <v>0</v>
          </cell>
        </row>
        <row r="22">
          <cell r="A22" t="str">
            <v>MEDIDORES 1/2 Y 1"</v>
          </cell>
          <cell r="B22">
            <v>3</v>
          </cell>
          <cell r="C22">
            <v>4</v>
          </cell>
          <cell r="D22">
            <v>1</v>
          </cell>
          <cell r="E22">
            <v>62</v>
          </cell>
          <cell r="F22" t="str">
            <v/>
          </cell>
          <cell r="G22" t="str">
            <v/>
          </cell>
          <cell r="H22">
            <v>0.5714285714285714</v>
          </cell>
        </row>
        <row r="23">
          <cell r="A23" t="str">
            <v>MMTO VALVULAS E HIDRANTES</v>
          </cell>
          <cell r="B23">
            <v>2</v>
          </cell>
          <cell r="C23">
            <v>1</v>
          </cell>
          <cell r="D23">
            <v>1</v>
          </cell>
          <cell r="E23">
            <v>61</v>
          </cell>
          <cell r="F23">
            <v>0</v>
          </cell>
          <cell r="G23">
            <v>0</v>
          </cell>
          <cell r="H23">
            <v>0.33333333333333331</v>
          </cell>
        </row>
        <row r="24">
          <cell r="A24" t="str">
            <v>OBRAS ACCESORIAS DAÑOS ACUEDUCTO</v>
          </cell>
          <cell r="B24">
            <v>4</v>
          </cell>
          <cell r="C24">
            <v>23</v>
          </cell>
          <cell r="F24" t="str">
            <v/>
          </cell>
          <cell r="G24" t="str">
            <v/>
          </cell>
          <cell r="H24">
            <v>0.85185185185185186</v>
          </cell>
        </row>
        <row r="25">
          <cell r="A25" t="str">
            <v>OBRAS ACCESORIAS INSTALACIONES</v>
          </cell>
          <cell r="B25">
            <v>1107</v>
          </cell>
          <cell r="C25">
            <v>0</v>
          </cell>
          <cell r="D25">
            <v>1</v>
          </cell>
          <cell r="E25">
            <v>20</v>
          </cell>
          <cell r="F25" t="str">
            <v/>
          </cell>
          <cell r="G25" t="str">
            <v/>
          </cell>
          <cell r="H25">
            <v>0</v>
          </cell>
        </row>
        <row r="26">
          <cell r="A26" t="str">
            <v>PITOMETRÍA</v>
          </cell>
          <cell r="B26">
            <v>150</v>
          </cell>
          <cell r="C26">
            <v>65</v>
          </cell>
          <cell r="D26">
            <v>1</v>
          </cell>
          <cell r="E26">
            <v>20</v>
          </cell>
          <cell r="F26">
            <v>7.5</v>
          </cell>
          <cell r="G26">
            <v>10.8</v>
          </cell>
          <cell r="H26">
            <v>0.30232558139534882</v>
          </cell>
        </row>
        <row r="27">
          <cell r="A27" t="str">
            <v>PROYECTOS ACUEDUCTO</v>
          </cell>
          <cell r="B27">
            <v>62</v>
          </cell>
          <cell r="C27">
            <v>1</v>
          </cell>
          <cell r="F27" t="str">
            <v/>
          </cell>
          <cell r="G27" t="str">
            <v/>
          </cell>
          <cell r="H27">
            <v>1.5873015873015872E-2</v>
          </cell>
        </row>
        <row r="28">
          <cell r="A28" t="str">
            <v>REFERENCIACIÓN ACUEDUCTO</v>
          </cell>
          <cell r="B28">
            <v>1</v>
          </cell>
          <cell r="C28">
            <v>3</v>
          </cell>
          <cell r="F28" t="str">
            <v/>
          </cell>
          <cell r="G28" t="str">
            <v/>
          </cell>
          <cell r="H28">
            <v>0.75</v>
          </cell>
        </row>
        <row r="29">
          <cell r="A29" t="str">
            <v>TRASLADO MEDIDOR</v>
          </cell>
          <cell r="B29">
            <v>1</v>
          </cell>
          <cell r="C29">
            <v>0</v>
          </cell>
          <cell r="F29" t="str">
            <v/>
          </cell>
          <cell r="G29" t="str">
            <v/>
          </cell>
          <cell r="H29">
            <v>0</v>
          </cell>
        </row>
        <row r="30">
          <cell r="A30" t="str">
            <v>TAPONADAS</v>
          </cell>
          <cell r="B30">
            <v>2</v>
          </cell>
          <cell r="C30">
            <v>20</v>
          </cell>
          <cell r="F30" t="str">
            <v/>
          </cell>
          <cell r="G30" t="str">
            <v/>
          </cell>
          <cell r="H30" t="str">
            <v/>
          </cell>
        </row>
        <row r="31">
          <cell r="A31" t="str">
            <v>Total general</v>
          </cell>
          <cell r="B31">
            <v>3020</v>
          </cell>
          <cell r="C31">
            <v>1257</v>
          </cell>
          <cell r="F31" t="str">
            <v/>
          </cell>
          <cell r="G31" t="str">
            <v/>
          </cell>
          <cell r="H31">
            <v>0.29389759176993219</v>
          </cell>
        </row>
        <row r="32">
          <cell r="F32" t="str">
            <v/>
          </cell>
          <cell r="G32" t="str">
            <v/>
          </cell>
          <cell r="H32" t="str">
            <v/>
          </cell>
        </row>
      </sheetData>
      <sheetData sheetId="3" refreshError="1">
        <row r="12">
          <cell r="A12" t="str">
            <v>CAMBIO ACOMETIDAS CONTRATO</v>
          </cell>
          <cell r="B12">
            <v>6</v>
          </cell>
          <cell r="C12">
            <v>4</v>
          </cell>
          <cell r="D12">
            <v>1</v>
          </cell>
          <cell r="E12">
            <v>46</v>
          </cell>
          <cell r="F12" t="str">
            <v/>
          </cell>
          <cell r="G12" t="str">
            <v/>
          </cell>
          <cell r="H12">
            <v>0.4</v>
          </cell>
        </row>
        <row r="13">
          <cell r="A13" t="str">
            <v>CARROTANQUE</v>
          </cell>
          <cell r="B13">
            <v>65</v>
          </cell>
          <cell r="C13">
            <v>1</v>
          </cell>
          <cell r="D13">
            <v>1</v>
          </cell>
          <cell r="E13">
            <v>45</v>
          </cell>
          <cell r="F13">
            <v>1.4</v>
          </cell>
          <cell r="G13">
            <v>1.5</v>
          </cell>
          <cell r="H13">
            <v>1.5151515151515152E-2</v>
          </cell>
        </row>
        <row r="14">
          <cell r="A14" t="str">
            <v>CASAS SIN AGUA</v>
          </cell>
          <cell r="B14">
            <v>477</v>
          </cell>
          <cell r="C14">
            <v>610</v>
          </cell>
          <cell r="D14">
            <v>1</v>
          </cell>
          <cell r="E14">
            <v>62</v>
          </cell>
          <cell r="F14">
            <v>7.7</v>
          </cell>
          <cell r="G14">
            <v>17.5</v>
          </cell>
          <cell r="H14">
            <v>0.56117755289788407</v>
          </cell>
        </row>
        <row r="15">
          <cell r="A15" t="str">
            <v>CORTE Y RECONEXION</v>
          </cell>
          <cell r="B15">
            <v>8</v>
          </cell>
          <cell r="C15">
            <v>4</v>
          </cell>
          <cell r="D15">
            <v>7.442622950819672</v>
          </cell>
          <cell r="E15">
            <v>61</v>
          </cell>
          <cell r="F15" t="str">
            <v/>
          </cell>
          <cell r="G15" t="str">
            <v/>
          </cell>
          <cell r="H15">
            <v>0.33333333333333331</v>
          </cell>
        </row>
        <row r="16">
          <cell r="A16" t="str">
            <v>DAÑOS ACUEDUCTO</v>
          </cell>
          <cell r="B16">
            <v>572</v>
          </cell>
          <cell r="C16">
            <v>218</v>
          </cell>
          <cell r="D16">
            <v>7.306451612903226</v>
          </cell>
          <cell r="E16">
            <v>62</v>
          </cell>
          <cell r="F16">
            <v>1.3</v>
          </cell>
          <cell r="G16">
            <v>1.7</v>
          </cell>
          <cell r="H16">
            <v>0.27594936708860762</v>
          </cell>
        </row>
        <row r="17">
          <cell r="A17" t="str">
            <v>ESCOMBROS DAÑOS ACUEDUCTO</v>
          </cell>
          <cell r="B17">
            <v>226</v>
          </cell>
          <cell r="C17">
            <v>9</v>
          </cell>
          <cell r="D17">
            <v>1</v>
          </cell>
          <cell r="E17">
            <v>62</v>
          </cell>
          <cell r="F17">
            <v>3.6</v>
          </cell>
          <cell r="G17">
            <v>3.8</v>
          </cell>
          <cell r="H17">
            <v>3.8297872340425532E-2</v>
          </cell>
        </row>
        <row r="18">
          <cell r="A18" t="str">
            <v>FRAUDES</v>
          </cell>
          <cell r="B18">
            <v>213</v>
          </cell>
          <cell r="C18">
            <v>103</v>
          </cell>
          <cell r="D18">
            <v>1</v>
          </cell>
          <cell r="E18">
            <v>16</v>
          </cell>
          <cell r="F18">
            <v>13.3</v>
          </cell>
          <cell r="G18">
            <v>19.8</v>
          </cell>
          <cell r="H18">
            <v>0.32594936708860761</v>
          </cell>
        </row>
        <row r="19">
          <cell r="A19" t="str">
            <v>GARANTIAS INSTALACIONES</v>
          </cell>
          <cell r="B19">
            <v>13</v>
          </cell>
          <cell r="C19">
            <v>5</v>
          </cell>
          <cell r="F19" t="str">
            <v/>
          </cell>
          <cell r="G19" t="str">
            <v/>
          </cell>
          <cell r="H19">
            <v>0.27777777777777779</v>
          </cell>
        </row>
        <row r="20">
          <cell r="A20" t="str">
            <v>INSTALACIONES ACUEDUCTO</v>
          </cell>
          <cell r="B20">
            <v>27</v>
          </cell>
          <cell r="C20">
            <v>42</v>
          </cell>
          <cell r="F20" t="str">
            <v/>
          </cell>
          <cell r="G20" t="str">
            <v/>
          </cell>
          <cell r="H20">
            <v>0.60869565217391308</v>
          </cell>
        </row>
        <row r="21">
          <cell r="A21" t="str">
            <v>MEDIDORES 1/2 Y 1"</v>
          </cell>
          <cell r="B21">
            <v>8</v>
          </cell>
          <cell r="C21">
            <v>1</v>
          </cell>
          <cell r="F21" t="str">
            <v/>
          </cell>
          <cell r="G21" t="str">
            <v/>
          </cell>
          <cell r="H21">
            <v>0.1111111111111111</v>
          </cell>
        </row>
        <row r="22">
          <cell r="A22" t="str">
            <v>MMTO VALVULAS E HIDRANTES</v>
          </cell>
          <cell r="B22">
            <v>6</v>
          </cell>
          <cell r="C22">
            <v>7</v>
          </cell>
          <cell r="D22">
            <v>1</v>
          </cell>
          <cell r="E22">
            <v>62</v>
          </cell>
          <cell r="F22">
            <v>0.1</v>
          </cell>
          <cell r="G22">
            <v>0.2</v>
          </cell>
          <cell r="H22">
            <v>0.53846153846153844</v>
          </cell>
        </row>
        <row r="23">
          <cell r="A23" t="str">
            <v>OBRAS ACCESORIAS DAÑOS ACUEDUCTO</v>
          </cell>
          <cell r="B23">
            <v>9</v>
          </cell>
          <cell r="C23">
            <v>16</v>
          </cell>
          <cell r="D23">
            <v>1</v>
          </cell>
          <cell r="E23">
            <v>61</v>
          </cell>
          <cell r="F23" t="str">
            <v/>
          </cell>
          <cell r="G23" t="str">
            <v/>
          </cell>
          <cell r="H23">
            <v>0.64</v>
          </cell>
        </row>
        <row r="24">
          <cell r="A24" t="str">
            <v>OBRAS ACCESORIAS INSTALACIONES</v>
          </cell>
          <cell r="B24">
            <v>1223</v>
          </cell>
          <cell r="C24">
            <v>0</v>
          </cell>
          <cell r="F24" t="str">
            <v/>
          </cell>
          <cell r="G24" t="str">
            <v/>
          </cell>
          <cell r="H24">
            <v>0</v>
          </cell>
        </row>
        <row r="25">
          <cell r="A25" t="str">
            <v>PITOMETRÍA</v>
          </cell>
          <cell r="B25">
            <v>83</v>
          </cell>
          <cell r="C25">
            <v>48</v>
          </cell>
          <cell r="D25">
            <v>1</v>
          </cell>
          <cell r="E25">
            <v>20</v>
          </cell>
          <cell r="F25">
            <v>4.2</v>
          </cell>
          <cell r="G25">
            <v>6.6</v>
          </cell>
          <cell r="H25">
            <v>0.36641221374045801</v>
          </cell>
        </row>
        <row r="26">
          <cell r="A26" t="str">
            <v>PROYECTOS ACUEDUCTO</v>
          </cell>
          <cell r="B26">
            <v>70</v>
          </cell>
          <cell r="C26">
            <v>17</v>
          </cell>
          <cell r="D26">
            <v>1</v>
          </cell>
          <cell r="E26">
            <v>20</v>
          </cell>
          <cell r="F26" t="str">
            <v/>
          </cell>
          <cell r="G26" t="str">
            <v/>
          </cell>
          <cell r="H26">
            <v>0.19540229885057472</v>
          </cell>
        </row>
        <row r="27">
          <cell r="A27" t="str">
            <v>REFERENCIACIÓN ACUEDUCTO</v>
          </cell>
          <cell r="B27">
            <v>1</v>
          </cell>
          <cell r="C27">
            <v>0</v>
          </cell>
          <cell r="F27" t="str">
            <v/>
          </cell>
          <cell r="G27" t="str">
            <v/>
          </cell>
          <cell r="H27" t="str">
            <v/>
          </cell>
        </row>
        <row r="28">
          <cell r="A28" t="str">
            <v>Total general</v>
          </cell>
          <cell r="B28">
            <v>3006</v>
          </cell>
          <cell r="C28">
            <v>1085</v>
          </cell>
          <cell r="F28" t="str">
            <v/>
          </cell>
          <cell r="G28" t="str">
            <v/>
          </cell>
          <cell r="H28">
            <v>0.26521632852603277</v>
          </cell>
        </row>
        <row r="29">
          <cell r="A29" t="str">
            <v>RETIRO MEDIDOR</v>
          </cell>
          <cell r="B29">
            <v>121</v>
          </cell>
          <cell r="C29">
            <v>52</v>
          </cell>
          <cell r="F29" t="str">
            <v/>
          </cell>
          <cell r="G29" t="str">
            <v/>
          </cell>
          <cell r="H29" t="str">
            <v/>
          </cell>
        </row>
      </sheetData>
      <sheetData sheetId="4" refreshError="1">
        <row r="12">
          <cell r="A12" t="str">
            <v>CAMBIO ACOMETIDAS CONTRATO</v>
          </cell>
          <cell r="B12">
            <v>3</v>
          </cell>
          <cell r="C12">
            <v>2</v>
          </cell>
          <cell r="F12" t="str">
            <v/>
          </cell>
          <cell r="G12" t="str">
            <v/>
          </cell>
          <cell r="H12">
            <v>0.4</v>
          </cell>
        </row>
        <row r="13">
          <cell r="A13" t="str">
            <v>CARROTANQUE</v>
          </cell>
          <cell r="B13">
            <v>21</v>
          </cell>
          <cell r="C13">
            <v>1</v>
          </cell>
          <cell r="D13">
            <v>1</v>
          </cell>
          <cell r="E13">
            <v>46</v>
          </cell>
          <cell r="F13">
            <v>0.5</v>
          </cell>
          <cell r="G13">
            <v>0.5</v>
          </cell>
          <cell r="H13">
            <v>4.5454545454545456E-2</v>
          </cell>
        </row>
        <row r="14">
          <cell r="A14" t="str">
            <v>CASAS SIN AGUA</v>
          </cell>
          <cell r="B14">
            <v>419</v>
          </cell>
          <cell r="C14">
            <v>603</v>
          </cell>
          <cell r="D14">
            <v>1</v>
          </cell>
          <cell r="E14">
            <v>61</v>
          </cell>
          <cell r="F14">
            <v>6.9</v>
          </cell>
          <cell r="G14">
            <v>16.8</v>
          </cell>
          <cell r="H14">
            <v>0.59001956947162426</v>
          </cell>
        </row>
        <row r="15">
          <cell r="A15" t="str">
            <v>CORTE Y RECONEXION</v>
          </cell>
          <cell r="B15">
            <v>7</v>
          </cell>
          <cell r="C15">
            <v>8</v>
          </cell>
          <cell r="F15" t="str">
            <v/>
          </cell>
          <cell r="G15" t="str">
            <v/>
          </cell>
          <cell r="H15">
            <v>0.53333333333333333</v>
          </cell>
        </row>
        <row r="16">
          <cell r="A16" t="str">
            <v>DAÑOS ACUEDUCTO</v>
          </cell>
          <cell r="B16">
            <v>537</v>
          </cell>
          <cell r="C16">
            <v>199</v>
          </cell>
          <cell r="D16">
            <v>7.32258064516129</v>
          </cell>
          <cell r="E16">
            <v>61</v>
          </cell>
          <cell r="F16">
            <v>1.2</v>
          </cell>
          <cell r="G16">
            <v>1.6</v>
          </cell>
          <cell r="H16">
            <v>0.2703804347826087</v>
          </cell>
        </row>
        <row r="17">
          <cell r="A17" t="str">
            <v>ESCOMBROS DAÑOS ACUEDUCTO</v>
          </cell>
          <cell r="B17">
            <v>220</v>
          </cell>
          <cell r="C17">
            <v>6</v>
          </cell>
          <cell r="D17">
            <v>1</v>
          </cell>
          <cell r="E17">
            <v>61</v>
          </cell>
          <cell r="F17">
            <v>3.6</v>
          </cell>
          <cell r="G17">
            <v>3.7</v>
          </cell>
          <cell r="H17">
            <v>2.6548672566371681E-2</v>
          </cell>
        </row>
        <row r="18">
          <cell r="A18" t="str">
            <v>FRAUDES</v>
          </cell>
          <cell r="B18">
            <v>314</v>
          </cell>
          <cell r="C18">
            <v>45</v>
          </cell>
          <cell r="D18">
            <v>1</v>
          </cell>
          <cell r="E18">
            <v>21</v>
          </cell>
          <cell r="F18">
            <v>15</v>
          </cell>
          <cell r="G18">
            <v>17.100000000000001</v>
          </cell>
          <cell r="H18">
            <v>0.12534818941504178</v>
          </cell>
        </row>
        <row r="19">
          <cell r="A19" t="str">
            <v>GARANTIAS INSTALACIONES</v>
          </cell>
          <cell r="B19">
            <v>11</v>
          </cell>
          <cell r="C19">
            <v>4</v>
          </cell>
          <cell r="F19" t="str">
            <v/>
          </cell>
          <cell r="G19" t="str">
            <v/>
          </cell>
          <cell r="H19">
            <v>0.26666666666666666</v>
          </cell>
        </row>
        <row r="20">
          <cell r="A20" t="str">
            <v>INSTALACIONES ACUEDUCTO</v>
          </cell>
          <cell r="B20">
            <v>6</v>
          </cell>
          <cell r="C20">
            <v>73</v>
          </cell>
          <cell r="F20" t="str">
            <v/>
          </cell>
          <cell r="G20" t="str">
            <v/>
          </cell>
          <cell r="H20">
            <v>0.92405063291139244</v>
          </cell>
        </row>
        <row r="21">
          <cell r="A21" t="str">
            <v>MEDIDORES 1/2 Y 1"</v>
          </cell>
          <cell r="B21">
            <v>2</v>
          </cell>
          <cell r="C21">
            <v>3</v>
          </cell>
          <cell r="F21" t="str">
            <v/>
          </cell>
          <cell r="G21" t="str">
            <v/>
          </cell>
          <cell r="H21">
            <v>0.6</v>
          </cell>
        </row>
        <row r="22">
          <cell r="A22" t="str">
            <v>MMTO VALVULAS E HIDRANTES</v>
          </cell>
          <cell r="B22">
            <v>49</v>
          </cell>
          <cell r="C22">
            <v>4</v>
          </cell>
          <cell r="D22">
            <v>1</v>
          </cell>
          <cell r="E22">
            <v>61</v>
          </cell>
          <cell r="F22">
            <v>0.8</v>
          </cell>
          <cell r="G22">
            <v>0.9</v>
          </cell>
          <cell r="H22">
            <v>7.5471698113207544E-2</v>
          </cell>
        </row>
        <row r="23">
          <cell r="A23" t="str">
            <v>OBRAS ACCESORIAS DAÑOS ACUEDUCTO</v>
          </cell>
          <cell r="B23">
            <v>42</v>
          </cell>
          <cell r="C23">
            <v>1</v>
          </cell>
          <cell r="F23" t="str">
            <v/>
          </cell>
          <cell r="G23" t="str">
            <v/>
          </cell>
          <cell r="H23">
            <v>2.3255813953488372E-2</v>
          </cell>
        </row>
        <row r="24">
          <cell r="A24" t="str">
            <v>OBRAS ACCESORIAS INSTALACIONES</v>
          </cell>
          <cell r="B24">
            <v>927</v>
          </cell>
          <cell r="C24">
            <v>0</v>
          </cell>
          <cell r="F24" t="str">
            <v/>
          </cell>
          <cell r="G24" t="str">
            <v/>
          </cell>
          <cell r="H24">
            <v>0</v>
          </cell>
        </row>
        <row r="25">
          <cell r="A25" t="str">
            <v>PITOMETRÍA</v>
          </cell>
          <cell r="B25">
            <v>47</v>
          </cell>
          <cell r="C25">
            <v>39</v>
          </cell>
          <cell r="D25">
            <v>1</v>
          </cell>
          <cell r="E25">
            <v>21</v>
          </cell>
          <cell r="F25">
            <v>2.2000000000000002</v>
          </cell>
          <cell r="G25">
            <v>4.0999999999999996</v>
          </cell>
          <cell r="H25">
            <v>0.45348837209302323</v>
          </cell>
        </row>
        <row r="26">
          <cell r="A26" t="str">
            <v>PROYECTOS ACUEDUCTO</v>
          </cell>
          <cell r="B26">
            <v>74</v>
          </cell>
          <cell r="C26">
            <v>15</v>
          </cell>
          <cell r="F26" t="str">
            <v/>
          </cell>
          <cell r="G26" t="str">
            <v/>
          </cell>
          <cell r="H26">
            <v>0.16853932584269662</v>
          </cell>
        </row>
        <row r="27">
          <cell r="A27" t="str">
            <v>REFERENCIACIÓN ACUEDUCTO</v>
          </cell>
          <cell r="B27">
            <v>0</v>
          </cell>
          <cell r="C27">
            <v>3</v>
          </cell>
          <cell r="F27" t="str">
            <v/>
          </cell>
          <cell r="G27" t="str">
            <v/>
          </cell>
          <cell r="H27">
            <v>1</v>
          </cell>
        </row>
        <row r="28">
          <cell r="A28" t="str">
            <v>#N/A</v>
          </cell>
          <cell r="B28">
            <v>3</v>
          </cell>
          <cell r="C28">
            <v>1</v>
          </cell>
          <cell r="F28" t="str">
            <v/>
          </cell>
          <cell r="G28" t="str">
            <v/>
          </cell>
          <cell r="H28" t="str">
            <v/>
          </cell>
        </row>
        <row r="29">
          <cell r="A29" t="str">
            <v>Total general</v>
          </cell>
          <cell r="B29">
            <v>2679</v>
          </cell>
          <cell r="C29">
            <v>1006</v>
          </cell>
          <cell r="F29" t="str">
            <v/>
          </cell>
          <cell r="G29" t="str">
            <v/>
          </cell>
          <cell r="H29">
            <v>0.2729986431478969</v>
          </cell>
        </row>
        <row r="30">
          <cell r="F30" t="str">
            <v/>
          </cell>
          <cell r="G30" t="str">
            <v/>
          </cell>
          <cell r="H30" t="str">
            <v/>
          </cell>
        </row>
      </sheetData>
      <sheetData sheetId="5" refreshError="1">
        <row r="12">
          <cell r="A12" t="str">
            <v>CAMBIO ACOMETIDAS CONTRATO</v>
          </cell>
          <cell r="B12">
            <v>8</v>
          </cell>
          <cell r="C12">
            <v>8</v>
          </cell>
          <cell r="F12" t="str">
            <v/>
          </cell>
          <cell r="G12" t="str">
            <v/>
          </cell>
          <cell r="H12">
            <v>0.5</v>
          </cell>
        </row>
        <row r="13">
          <cell r="A13" t="str">
            <v>CARROTANQUE</v>
          </cell>
          <cell r="B13">
            <v>123</v>
          </cell>
          <cell r="C13">
            <v>1</v>
          </cell>
          <cell r="D13">
            <v>1</v>
          </cell>
          <cell r="E13">
            <v>63</v>
          </cell>
          <cell r="F13">
            <v>2</v>
          </cell>
          <cell r="G13">
            <v>2</v>
          </cell>
          <cell r="H13">
            <v>8.0645161290322578E-3</v>
          </cell>
        </row>
        <row r="14">
          <cell r="A14" t="str">
            <v>CASAS SIN AGUA</v>
          </cell>
          <cell r="B14">
            <v>465</v>
          </cell>
          <cell r="C14">
            <v>735</v>
          </cell>
          <cell r="D14">
            <v>1</v>
          </cell>
          <cell r="E14">
            <v>63</v>
          </cell>
          <cell r="F14">
            <v>7.4</v>
          </cell>
          <cell r="G14">
            <v>19</v>
          </cell>
          <cell r="H14">
            <v>0.61250000000000004</v>
          </cell>
        </row>
        <row r="15">
          <cell r="A15" t="str">
            <v>CORTE Y RECONEXION</v>
          </cell>
          <cell r="B15">
            <v>15</v>
          </cell>
          <cell r="C15">
            <v>32</v>
          </cell>
          <cell r="F15" t="str">
            <v/>
          </cell>
          <cell r="G15" t="str">
            <v/>
          </cell>
          <cell r="H15">
            <v>0.68085106382978722</v>
          </cell>
        </row>
        <row r="16">
          <cell r="A16" t="str">
            <v>DAÑOS ACUEDUCTO</v>
          </cell>
          <cell r="B16">
            <v>640</v>
          </cell>
          <cell r="C16">
            <v>287</v>
          </cell>
          <cell r="D16">
            <v>7</v>
          </cell>
          <cell r="E16">
            <v>55.285714285714285</v>
          </cell>
          <cell r="F16">
            <v>1.7</v>
          </cell>
          <cell r="G16">
            <v>2.4</v>
          </cell>
          <cell r="H16">
            <v>0.30960086299892126</v>
          </cell>
        </row>
        <row r="17">
          <cell r="A17" t="str">
            <v>ESCOMBROS DAÑOS ACUEDUCTO</v>
          </cell>
          <cell r="B17">
            <v>205</v>
          </cell>
          <cell r="C17">
            <v>9</v>
          </cell>
          <cell r="D17">
            <v>1</v>
          </cell>
          <cell r="E17">
            <v>63</v>
          </cell>
          <cell r="F17">
            <v>3.3</v>
          </cell>
          <cell r="G17">
            <v>3.4</v>
          </cell>
          <cell r="H17">
            <v>4.2056074766355138E-2</v>
          </cell>
        </row>
        <row r="18">
          <cell r="A18" t="str">
            <v>FRAUDES</v>
          </cell>
          <cell r="B18">
            <v>356</v>
          </cell>
          <cell r="C18">
            <v>255</v>
          </cell>
          <cell r="D18">
            <v>1</v>
          </cell>
          <cell r="E18">
            <v>25</v>
          </cell>
          <cell r="F18">
            <v>14.2</v>
          </cell>
          <cell r="G18">
            <v>24.4</v>
          </cell>
          <cell r="H18">
            <v>0.41734860883797054</v>
          </cell>
        </row>
        <row r="19">
          <cell r="A19" t="str">
            <v>GARANTIAS INSTALACIONES</v>
          </cell>
          <cell r="B19">
            <v>32</v>
          </cell>
          <cell r="C19">
            <v>7</v>
          </cell>
          <cell r="F19" t="str">
            <v/>
          </cell>
          <cell r="G19" t="str">
            <v/>
          </cell>
          <cell r="H19">
            <v>0.17948717948717949</v>
          </cell>
        </row>
        <row r="20">
          <cell r="A20" t="str">
            <v>INSTALACIONES ACUEDUCTO</v>
          </cell>
          <cell r="B20">
            <v>4</v>
          </cell>
          <cell r="C20">
            <v>91</v>
          </cell>
          <cell r="F20" t="str">
            <v/>
          </cell>
          <cell r="G20" t="str">
            <v/>
          </cell>
          <cell r="H20">
            <v>0.95789473684210524</v>
          </cell>
        </row>
        <row r="21">
          <cell r="A21" t="str">
            <v>MEDIDORES 1/2 Y 1"</v>
          </cell>
          <cell r="B21">
            <v>2</v>
          </cell>
          <cell r="C21">
            <v>3</v>
          </cell>
          <cell r="F21" t="str">
            <v/>
          </cell>
          <cell r="G21" t="str">
            <v/>
          </cell>
          <cell r="H21">
            <v>0.6</v>
          </cell>
        </row>
        <row r="22">
          <cell r="A22" t="str">
            <v>MMTO VALVULAS E HIDRANTES</v>
          </cell>
          <cell r="B22">
            <v>36</v>
          </cell>
          <cell r="C22">
            <v>12</v>
          </cell>
          <cell r="D22">
            <v>2</v>
          </cell>
          <cell r="E22">
            <v>44</v>
          </cell>
          <cell r="F22">
            <v>0.4</v>
          </cell>
          <cell r="G22">
            <v>0.5</v>
          </cell>
          <cell r="H22">
            <v>0.25</v>
          </cell>
        </row>
        <row r="23">
          <cell r="A23" t="str">
            <v>OBRAS ACCESORIAS DAÑOS ACUEDUCTO</v>
          </cell>
          <cell r="B23">
            <v>9</v>
          </cell>
          <cell r="C23">
            <v>22</v>
          </cell>
          <cell r="F23" t="str">
            <v/>
          </cell>
          <cell r="G23" t="str">
            <v/>
          </cell>
          <cell r="H23">
            <v>0.70967741935483875</v>
          </cell>
        </row>
        <row r="24">
          <cell r="A24" t="str">
            <v>OBRAS ACCESORIAS INSTALACIONES</v>
          </cell>
          <cell r="B24">
            <v>1132</v>
          </cell>
          <cell r="C24">
            <v>0</v>
          </cell>
          <cell r="F24" t="str">
            <v/>
          </cell>
          <cell r="G24" t="str">
            <v/>
          </cell>
          <cell r="H24">
            <v>0</v>
          </cell>
        </row>
        <row r="25">
          <cell r="A25" t="str">
            <v>PITOMETRÍA</v>
          </cell>
          <cell r="B25">
            <v>44</v>
          </cell>
          <cell r="C25">
            <v>71</v>
          </cell>
          <cell r="D25">
            <v>3</v>
          </cell>
          <cell r="E25">
            <v>31.333333333333332</v>
          </cell>
          <cell r="F25">
            <v>0.5</v>
          </cell>
          <cell r="G25">
            <v>1.2</v>
          </cell>
          <cell r="H25">
            <v>0.61739130434782608</v>
          </cell>
        </row>
        <row r="26">
          <cell r="A26" t="str">
            <v>PROYECTOS ACUEDUCTO</v>
          </cell>
          <cell r="B26">
            <v>51</v>
          </cell>
          <cell r="C26">
            <v>7</v>
          </cell>
          <cell r="F26" t="str">
            <v/>
          </cell>
          <cell r="G26" t="str">
            <v/>
          </cell>
          <cell r="H26">
            <v>0.1206896551724138</v>
          </cell>
        </row>
        <row r="27">
          <cell r="A27" t="str">
            <v>SECTOR SIN AGUA</v>
          </cell>
          <cell r="B27">
            <v>0</v>
          </cell>
          <cell r="C27">
            <v>1</v>
          </cell>
          <cell r="F27" t="str">
            <v/>
          </cell>
          <cell r="G27" t="str">
            <v/>
          </cell>
          <cell r="H27">
            <v>1</v>
          </cell>
        </row>
        <row r="28">
          <cell r="A28" t="str">
            <v>#N/A</v>
          </cell>
          <cell r="B28">
            <v>3</v>
          </cell>
          <cell r="C28">
            <v>1</v>
          </cell>
          <cell r="F28" t="str">
            <v/>
          </cell>
          <cell r="G28" t="str">
            <v/>
          </cell>
          <cell r="H28">
            <v>0.25</v>
          </cell>
        </row>
        <row r="29">
          <cell r="A29" t="str">
            <v>Total general</v>
          </cell>
          <cell r="B29">
            <v>2679</v>
          </cell>
          <cell r="C29">
            <v>1006</v>
          </cell>
          <cell r="F29" t="str">
            <v/>
          </cell>
          <cell r="G29" t="str">
            <v/>
          </cell>
          <cell r="H29" t="str">
            <v/>
          </cell>
        </row>
        <row r="30">
          <cell r="F30" t="str">
            <v/>
          </cell>
          <cell r="G30" t="str">
            <v/>
          </cell>
          <cell r="H30" t="str">
            <v/>
          </cell>
        </row>
        <row r="31">
          <cell r="F31" t="str">
            <v/>
          </cell>
          <cell r="G31" t="str">
            <v/>
          </cell>
          <cell r="H31" t="str">
            <v/>
          </cell>
        </row>
        <row r="32">
          <cell r="F32" t="str">
            <v/>
          </cell>
          <cell r="G32" t="str">
            <v/>
          </cell>
          <cell r="H32" t="str">
            <v/>
          </cell>
        </row>
        <row r="33">
          <cell r="A33" t="str">
            <v>Total general</v>
          </cell>
          <cell r="B33">
            <v>3125</v>
          </cell>
          <cell r="C33">
            <v>1542</v>
          </cell>
          <cell r="F33" t="str">
            <v/>
          </cell>
          <cell r="G33" t="str">
            <v/>
          </cell>
          <cell r="H33">
            <v>0.33040497107349476</v>
          </cell>
        </row>
        <row r="34">
          <cell r="F34" t="str">
            <v/>
          </cell>
          <cell r="G34" t="str">
            <v/>
          </cell>
          <cell r="H34" t="str">
            <v/>
          </cell>
        </row>
      </sheetData>
      <sheetData sheetId="6"/>
      <sheetData sheetId="7"/>
      <sheetData sheetId="8" refreshError="1"/>
      <sheetData sheetId="9" refreshError="1"/>
      <sheetData sheetId="10" refreshError="1"/>
      <sheetData sheetId="11"/>
      <sheetData sheetId="12"/>
      <sheetData sheetId="13"/>
      <sheetData sheetId="14"/>
      <sheetData sheetId="15"/>
      <sheetData sheetId="16"/>
      <sheetData sheetId="17" refreshError="1"/>
      <sheetData sheetId="18" refreshError="1"/>
      <sheetData sheetId="19"/>
      <sheetData sheetId="20">
        <row r="12">
          <cell r="A12">
            <v>0</v>
          </cell>
        </row>
      </sheetData>
      <sheetData sheetId="21"/>
      <sheetData sheetId="22"/>
      <sheetData sheetId="23"/>
      <sheetData sheetId="24"/>
      <sheetData sheetId="25"/>
      <sheetData sheetId="26"/>
      <sheetData sheetId="27" refreshError="1"/>
      <sheetData sheetId="28" refreshError="1"/>
      <sheetData sheetId="29"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
      <sheetName val="MATERIAL"/>
      <sheetName val="PRESUPUESTO"/>
      <sheetName val="UNITARIOS"/>
      <sheetName val="TRANSPORTE"/>
      <sheetName val="MANO OBRA"/>
      <sheetName val="MEMORIAS"/>
      <sheetName val="A. P. U."/>
    </sheetNames>
    <sheetDataSet>
      <sheetData sheetId="0" refreshError="1"/>
      <sheetData sheetId="1" refreshError="1"/>
      <sheetData sheetId="2"/>
      <sheetData sheetId="3"/>
      <sheetData sheetId="4"/>
      <sheetData sheetId="5"/>
      <sheetData sheetId="6"/>
      <sheetData sheetId="7"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1.15"/>
      <sheetName val="201.21"/>
      <sheetName val="201.7"/>
      <sheetName val="201.8"/>
      <sheetName val="330.1P (7801)"/>
      <sheetName val="632.1P "/>
      <sheetName val="632.4P"/>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_Via_distribuidora"/>
      <sheetName val="INSUMOS BASE"/>
      <sheetName val="costos mano ob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 val="Presupuesto correigio nora mora"/>
      <sheetName val="Formular"/>
      <sheetName val="Recursos"/>
      <sheetName val="RELACION DE PRECIOS"/>
      <sheetName val="ACTA 6"/>
      <sheetName val="MODIF. 2"/>
      <sheetName val="MODIF. 3"/>
      <sheetName val="MODIF. 4"/>
      <sheetName val="cant"/>
      <sheetName val="par mar19"/>
      <sheetName val="par"/>
      <sheetName val="INSUMOS"/>
      <sheetName val="MAQUILA"/>
      <sheetName val="SUBPRODUCTOS"/>
      <sheetName val="INSUMOS_BASE2"/>
      <sheetName val="costos_mano_obra2"/>
      <sheetName val="ANEXOS_QUE_APLICAN2"/>
      <sheetName val="DATOS_GRALES2"/>
      <sheetName val="FORMATO_AU2"/>
      <sheetName val="CALCULO_ANTICIPO2"/>
      <sheetName val="GASTOS_DE_LEGALIZACIÓN2"/>
      <sheetName val="APU_AMBIENTAL2"/>
      <sheetName val="LISTA_VERIFICACIÓN_2"/>
      <sheetName val="INTERV_AMBIENTAL2"/>
      <sheetName val="APU_labores_arbolado_20142"/>
      <sheetName val="Presupuesto_correigio_nora_mora"/>
      <sheetName val="Analisis A.I.U."/>
      <sheetName val="OE 1"/>
      <sheetName val="OE 2"/>
      <sheetName val="OE 3"/>
      <sheetName val="OE 4"/>
      <sheetName val="OE 5"/>
      <sheetName val="OE 6"/>
      <sheetName val="OE 7"/>
      <sheetName val="OE 8"/>
      <sheetName val="OE 9"/>
      <sheetName val="OE 10"/>
      <sheetName val="OE 11"/>
      <sheetName val="ACTA 1 Y FINAL"/>
      <sheetName val="1,1,1"/>
      <sheetName val="1,1,2"/>
      <sheetName val="2,1,1"/>
      <sheetName val="2,1,2"/>
      <sheetName val="2,2,2"/>
      <sheetName val="2,2,3"/>
      <sheetName val="4,1,1"/>
      <sheetName val="4,1,2"/>
      <sheetName val="5,1,1"/>
      <sheetName val="6,1,1"/>
      <sheetName val="7,1,1"/>
      <sheetName val="7,1,2"/>
      <sheetName val="7,1,3"/>
      <sheetName val="7,1,5"/>
      <sheetName val="7,3,2"/>
      <sheetName val="7,3,3"/>
      <sheetName val="7,3,4"/>
      <sheetName val="7,3,5"/>
      <sheetName val="7,3,6"/>
      <sheetName val="7,4,1"/>
      <sheetName val="8,1,1"/>
      <sheetName val="8,1,2"/>
      <sheetName val="8,2,1,1"/>
      <sheetName val="8,2,1,2"/>
      <sheetName val="8,2,2,1"/>
      <sheetName val="8,2,2,2"/>
      <sheetName val="8,2,3,1"/>
      <sheetName val="8,2,3,2"/>
      <sheetName val="8,2,4,1"/>
      <sheetName val="8,2,5,1"/>
      <sheetName val="8,2,6,1"/>
      <sheetName val="8,3,1"/>
      <sheetName val="8,4,1"/>
      <sheetName val="8,7,1"/>
      <sheetName val="9,1,1"/>
      <sheetName val="OE1"/>
      <sheetName val="OE2"/>
      <sheetName val="OE3"/>
      <sheetName val="OE4"/>
      <sheetName val="OE5"/>
      <sheetName val="OE6"/>
      <sheetName val="OE7"/>
      <sheetName val="OE8"/>
      <sheetName val="OE9"/>
      <sheetName val="OE10"/>
      <sheetName val="OE11"/>
    </sheetNames>
    <sheetDataSet>
      <sheetData sheetId="0" refreshError="1"/>
      <sheetData sheetId="1" refreshError="1"/>
      <sheetData sheetId="2" refreshError="1"/>
      <sheetData sheetId="3" refreshError="1"/>
      <sheetData sheetId="4">
        <row r="1">
          <cell r="C1">
            <v>0</v>
          </cell>
        </row>
      </sheetData>
      <sheetData sheetId="5">
        <row r="1">
          <cell r="C1">
            <v>0</v>
          </cell>
        </row>
      </sheetData>
      <sheetData sheetId="6">
        <row r="1">
          <cell r="C1">
            <v>0</v>
          </cell>
        </row>
      </sheetData>
      <sheetData sheetId="7">
        <row r="1">
          <cell r="C1">
            <v>0</v>
          </cell>
        </row>
      </sheetData>
      <sheetData sheetId="8">
        <row r="1">
          <cell r="C1">
            <v>0</v>
          </cell>
        </row>
      </sheetData>
      <sheetData sheetId="9"/>
      <sheetData sheetId="10"/>
      <sheetData sheetId="11"/>
      <sheetData sheetId="12"/>
      <sheetData sheetId="13"/>
      <sheetData sheetId="14"/>
      <sheetData sheetId="15"/>
      <sheetData sheetId="16">
        <row r="1">
          <cell r="C1">
            <v>0</v>
          </cell>
        </row>
      </sheetData>
      <sheetData sheetId="17">
        <row r="1">
          <cell r="C1">
            <v>0</v>
          </cell>
        </row>
      </sheetData>
      <sheetData sheetId="18">
        <row r="1">
          <cell r="C1">
            <v>0</v>
          </cell>
        </row>
      </sheetData>
      <sheetData sheetId="19">
        <row r="1">
          <cell r="C1">
            <v>0</v>
          </cell>
        </row>
      </sheetData>
      <sheetData sheetId="20">
        <row r="1">
          <cell r="C1">
            <v>0</v>
          </cell>
        </row>
      </sheetData>
      <sheetData sheetId="21">
        <row r="1">
          <cell r="C1">
            <v>0</v>
          </cell>
        </row>
      </sheetData>
      <sheetData sheetId="22">
        <row r="1">
          <cell r="C1">
            <v>0</v>
          </cell>
        </row>
      </sheetData>
      <sheetData sheetId="23">
        <row r="1">
          <cell r="C1">
            <v>0</v>
          </cell>
        </row>
      </sheetData>
      <sheetData sheetId="24">
        <row r="1">
          <cell r="C1">
            <v>0</v>
          </cell>
        </row>
      </sheetData>
      <sheetData sheetId="25">
        <row r="1">
          <cell r="C1">
            <v>0</v>
          </cell>
        </row>
      </sheetData>
      <sheetData sheetId="26">
        <row r="1">
          <cell r="C1">
            <v>0</v>
          </cell>
        </row>
      </sheetData>
      <sheetData sheetId="27">
        <row r="1">
          <cell r="C1">
            <v>0</v>
          </cell>
        </row>
      </sheetData>
      <sheetData sheetId="28" refreshError="1"/>
      <sheetData sheetId="29" refreshError="1"/>
      <sheetData sheetId="30" refreshError="1"/>
      <sheetData sheetId="31" refreshError="1"/>
      <sheetData sheetId="32">
        <row r="1">
          <cell r="C1">
            <v>0</v>
          </cell>
        </row>
      </sheetData>
      <sheetData sheetId="33">
        <row r="1">
          <cell r="C1">
            <v>0</v>
          </cell>
        </row>
      </sheetData>
      <sheetData sheetId="34">
        <row r="1">
          <cell r="C1">
            <v>0</v>
          </cell>
        </row>
      </sheetData>
      <sheetData sheetId="35">
        <row r="1">
          <cell r="C1">
            <v>0</v>
          </cell>
        </row>
      </sheetData>
      <sheetData sheetId="36">
        <row r="1">
          <cell r="C1">
            <v>0</v>
          </cell>
        </row>
      </sheetData>
      <sheetData sheetId="37"/>
      <sheetData sheetId="38"/>
      <sheetData sheetId="39" refreshError="1"/>
      <sheetData sheetId="40" refreshError="1"/>
      <sheetData sheetId="41" refreshError="1"/>
      <sheetData sheetId="42"/>
      <sheetData sheetId="43"/>
      <sheetData sheetId="44">
        <row r="1">
          <cell r="C1">
            <v>0</v>
          </cell>
        </row>
      </sheetData>
      <sheetData sheetId="45"/>
      <sheetData sheetId="46">
        <row r="1">
          <cell r="C1">
            <v>0</v>
          </cell>
        </row>
      </sheetData>
      <sheetData sheetId="47"/>
      <sheetData sheetId="48"/>
      <sheetData sheetId="49"/>
      <sheetData sheetId="50" refreshError="1"/>
      <sheetData sheetId="51" refreshError="1"/>
      <sheetData sheetId="52" refreshError="1"/>
      <sheetData sheetId="53"/>
      <sheetData sheetId="54"/>
      <sheetData sheetId="55">
        <row r="1">
          <cell r="C1">
            <v>0</v>
          </cell>
        </row>
      </sheetData>
      <sheetData sheetId="56">
        <row r="1">
          <cell r="C1">
            <v>0</v>
          </cell>
        </row>
      </sheetData>
      <sheetData sheetId="57">
        <row r="1">
          <cell r="C1">
            <v>0</v>
          </cell>
        </row>
      </sheetData>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row r="1">
          <cell r="C1">
            <v>0</v>
          </cell>
        </row>
      </sheetData>
      <sheetData sheetId="118"/>
      <sheetData sheetId="119"/>
      <sheetData sheetId="120"/>
      <sheetData sheetId="121"/>
      <sheetData sheetId="122"/>
      <sheetData sheetId="123"/>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OS OFICINA"/>
      <sheetName val="COSTOS CAMPAMENTO"/>
      <sheetName val="AIU"/>
      <sheetName val="FACTOR PRESTACIONAL 2009"/>
      <sheetName val="HISTORICO"/>
      <sheetName val="SALARIO CELADOR 2008"/>
      <sheetName val="TARIFAS REGISTRO DISTRITAL 2009"/>
      <sheetName val="EQUIPO"/>
      <sheetName val="MATERIAL"/>
      <sheetName val="Presup_Cancha"/>
      <sheetName val="Insumos"/>
      <sheetName val="materiales"/>
      <sheetName val="otros"/>
      <sheetName val="APU"/>
      <sheetName val="Presup Av 1o de mayo con 73a "/>
      <sheetName val="basicos"/>
      <sheetName val="Hoja2"/>
      <sheetName val="Res-Accide-10"/>
      <sheetName val="SKJ452"/>
      <sheetName val="ITA878"/>
      <sheetName val="AEA-944"/>
      <sheetName val="DUB-823"/>
      <sheetName val="GPI 526"/>
      <sheetName val="XXJ617"/>
      <sheetName val="SNG_855"/>
      <sheetName val="VEA 374"/>
      <sheetName val="HFB024"/>
      <sheetName val="PAJ825"/>
      <sheetName val="COSTOS_OFICINA"/>
      <sheetName val="COSTOS_CAMPAMENTO"/>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ón de Obra x Administr"/>
    </sheetNames>
    <sheetDataSet>
      <sheetData sheetId="0">
        <row r="3">
          <cell r="C3" t="str">
            <v>LIQUIDACIÓN DE OBRA EXTRA POR ADMINISTRACIÓN</v>
          </cell>
        </row>
      </sheetData>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 val="Análisis de precios"/>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cursos"/>
      <sheetName val="Formular"/>
      <sheetName val="APU"/>
    </sheetNames>
    <sheetDataSet>
      <sheetData sheetId="0">
        <row r="6">
          <cell r="A6">
            <v>600</v>
          </cell>
          <cell r="B6" t="str">
            <v>Acero de refuerzo Grado 60</v>
          </cell>
          <cell r="C6" t="str">
            <v>kg</v>
          </cell>
          <cell r="D6">
            <v>980</v>
          </cell>
        </row>
        <row r="7">
          <cell r="A7">
            <v>610</v>
          </cell>
          <cell r="B7" t="str">
            <v>Acero de refuerzo Grado 40</v>
          </cell>
          <cell r="C7" t="str">
            <v>kg</v>
          </cell>
          <cell r="D7">
            <v>960</v>
          </cell>
        </row>
        <row r="8">
          <cell r="A8">
            <v>650</v>
          </cell>
          <cell r="B8" t="str">
            <v>Acero de preesfuerzo</v>
          </cell>
          <cell r="C8" t="str">
            <v>t-m</v>
          </cell>
          <cell r="D8">
            <v>1000</v>
          </cell>
        </row>
        <row r="9">
          <cell r="A9">
            <v>670</v>
          </cell>
          <cell r="B9" t="str">
            <v>Aditivo</v>
          </cell>
          <cell r="C9" t="str">
            <v>kg</v>
          </cell>
          <cell r="D9">
            <v>3300</v>
          </cell>
        </row>
        <row r="10">
          <cell r="A10">
            <v>700</v>
          </cell>
          <cell r="B10" t="str">
            <v>Afirmado</v>
          </cell>
          <cell r="C10" t="str">
            <v>m3</v>
          </cell>
          <cell r="D10">
            <v>4000</v>
          </cell>
        </row>
        <row r="11">
          <cell r="A11">
            <v>750</v>
          </cell>
          <cell r="B11" t="str">
            <v>Agua</v>
          </cell>
          <cell r="C11" t="str">
            <v>lt</v>
          </cell>
          <cell r="D11">
            <v>300</v>
          </cell>
        </row>
        <row r="12">
          <cell r="A12">
            <v>850</v>
          </cell>
          <cell r="B12" t="str">
            <v>Alambre de amarrar</v>
          </cell>
          <cell r="C12" t="str">
            <v>kg</v>
          </cell>
          <cell r="D12">
            <v>1198</v>
          </cell>
        </row>
        <row r="13">
          <cell r="A13">
            <v>900</v>
          </cell>
          <cell r="B13" t="str">
            <v>Alambre de púas</v>
          </cell>
          <cell r="C13" t="str">
            <v>ml</v>
          </cell>
          <cell r="D13">
            <v>800</v>
          </cell>
        </row>
        <row r="14">
          <cell r="A14">
            <v>940</v>
          </cell>
          <cell r="B14" t="str">
            <v>Almohadillas elastoméricas</v>
          </cell>
          <cell r="C14" t="str">
            <v>un</v>
          </cell>
          <cell r="D14">
            <v>65000</v>
          </cell>
        </row>
        <row r="15">
          <cell r="A15">
            <v>960</v>
          </cell>
          <cell r="B15" t="str">
            <v>Amarre sísmico longitudinal</v>
          </cell>
          <cell r="C15" t="str">
            <v>un</v>
          </cell>
          <cell r="D15">
            <v>110000</v>
          </cell>
        </row>
        <row r="16">
          <cell r="A16">
            <v>970</v>
          </cell>
          <cell r="B16" t="str">
            <v>Apoyo elastomérico D-60</v>
          </cell>
          <cell r="C16" t="str">
            <v>un</v>
          </cell>
          <cell r="D16">
            <v>230000</v>
          </cell>
        </row>
        <row r="17">
          <cell r="A17">
            <v>980</v>
          </cell>
          <cell r="B17" t="str">
            <v>Apoyo elastomérico tipo 3</v>
          </cell>
          <cell r="C17" t="str">
            <v>un</v>
          </cell>
          <cell r="D17">
            <v>610000</v>
          </cell>
        </row>
        <row r="18">
          <cell r="A18">
            <v>990</v>
          </cell>
          <cell r="B18" t="str">
            <v>Apoyo elastomérico tipo 4</v>
          </cell>
          <cell r="C18" t="str">
            <v>un</v>
          </cell>
          <cell r="D18">
            <v>630000</v>
          </cell>
        </row>
        <row r="19">
          <cell r="A19">
            <v>1000</v>
          </cell>
          <cell r="B19" t="str">
            <v>Arena lavada concreto</v>
          </cell>
          <cell r="C19" t="str">
            <v>m3</v>
          </cell>
          <cell r="D19">
            <v>20000</v>
          </cell>
        </row>
        <row r="20">
          <cell r="A20">
            <v>1300</v>
          </cell>
          <cell r="B20" t="str">
            <v>Base granular</v>
          </cell>
          <cell r="C20" t="str">
            <v>m3</v>
          </cell>
          <cell r="D20">
            <v>17000</v>
          </cell>
        </row>
        <row r="21">
          <cell r="A21">
            <v>1310</v>
          </cell>
          <cell r="B21" t="str">
            <v>Cable para postensado de 1/2" para 10.5 tn/m</v>
          </cell>
          <cell r="C21" t="str">
            <v>m</v>
          </cell>
          <cell r="D21">
            <v>7800</v>
          </cell>
        </row>
        <row r="22">
          <cell r="A22">
            <v>1330</v>
          </cell>
          <cell r="B22" t="str">
            <v>Canastilla para pilotes</v>
          </cell>
          <cell r="C22" t="str">
            <v>ml</v>
          </cell>
          <cell r="D22">
            <v>28000</v>
          </cell>
        </row>
        <row r="23">
          <cell r="A23">
            <v>1350</v>
          </cell>
          <cell r="B23" t="str">
            <v>Cascajo</v>
          </cell>
          <cell r="C23" t="str">
            <v>m3</v>
          </cell>
          <cell r="D23">
            <v>14000</v>
          </cell>
        </row>
        <row r="24">
          <cell r="A24">
            <v>1380</v>
          </cell>
          <cell r="B24" t="str">
            <v>Cascajo procesado</v>
          </cell>
          <cell r="C24" t="str">
            <v>m3</v>
          </cell>
          <cell r="D24">
            <v>18000</v>
          </cell>
        </row>
        <row r="25">
          <cell r="A25">
            <v>1400</v>
          </cell>
          <cell r="B25" t="str">
            <v>Cemento asfáltico</v>
          </cell>
          <cell r="C25" t="str">
            <v>kg</v>
          </cell>
          <cell r="D25">
            <v>450</v>
          </cell>
        </row>
        <row r="26">
          <cell r="A26">
            <v>1500</v>
          </cell>
          <cell r="B26" t="str">
            <v>Mezcla asfáltica MDC-1</v>
          </cell>
          <cell r="C26" t="str">
            <v>m3</v>
          </cell>
          <cell r="D26">
            <v>102000</v>
          </cell>
        </row>
        <row r="27">
          <cell r="A27">
            <v>1550</v>
          </cell>
          <cell r="B27" t="str">
            <v>Mezcla asfáltica MDC-2</v>
          </cell>
          <cell r="C27" t="str">
            <v>m3</v>
          </cell>
          <cell r="D27">
            <v>105000</v>
          </cell>
        </row>
        <row r="28">
          <cell r="A28">
            <v>1600</v>
          </cell>
          <cell r="B28" t="str">
            <v xml:space="preserve">Cemento </v>
          </cell>
          <cell r="C28" t="str">
            <v>saco</v>
          </cell>
          <cell r="D28">
            <v>17000</v>
          </cell>
        </row>
        <row r="29">
          <cell r="A29">
            <v>1650</v>
          </cell>
          <cell r="B29" t="str">
            <v>Cesped</v>
          </cell>
          <cell r="C29" t="str">
            <v>m2</v>
          </cell>
          <cell r="D29">
            <v>4000</v>
          </cell>
        </row>
        <row r="30">
          <cell r="A30">
            <v>1670</v>
          </cell>
          <cell r="B30" t="str">
            <v>Concreto</v>
          </cell>
          <cell r="C30" t="str">
            <v>m3</v>
          </cell>
          <cell r="D30">
            <v>170000</v>
          </cell>
        </row>
        <row r="31">
          <cell r="A31">
            <v>1700</v>
          </cell>
          <cell r="B31" t="str">
            <v>Defensas metálicas</v>
          </cell>
          <cell r="C31" t="str">
            <v>m</v>
          </cell>
          <cell r="D31">
            <v>50000</v>
          </cell>
        </row>
        <row r="32">
          <cell r="A32">
            <v>2100</v>
          </cell>
          <cell r="B32" t="str">
            <v>Emulsión asfáltica</v>
          </cell>
          <cell r="C32" t="str">
            <v>kg</v>
          </cell>
          <cell r="D32">
            <v>500</v>
          </cell>
        </row>
        <row r="33">
          <cell r="A33">
            <v>2140</v>
          </cell>
          <cell r="B33" t="str">
            <v>Estructura para luminarias</v>
          </cell>
          <cell r="C33" t="str">
            <v>un</v>
          </cell>
          <cell r="D33">
            <v>430000</v>
          </cell>
        </row>
        <row r="34">
          <cell r="A34">
            <v>2150</v>
          </cell>
          <cell r="B34" t="str">
            <v>Estructura tipo 602T</v>
          </cell>
          <cell r="C34" t="str">
            <v>un</v>
          </cell>
          <cell r="D34">
            <v>1400000</v>
          </cell>
        </row>
        <row r="35">
          <cell r="A35">
            <v>2160</v>
          </cell>
          <cell r="B35" t="str">
            <v>Estructura tipo 553-514</v>
          </cell>
          <cell r="C35" t="str">
            <v>un</v>
          </cell>
          <cell r="D35">
            <v>1150000</v>
          </cell>
        </row>
        <row r="36">
          <cell r="A36">
            <v>2180</v>
          </cell>
          <cell r="B36" t="str">
            <v>Estructura trifásica tipo 523T</v>
          </cell>
          <cell r="C36" t="str">
            <v>un</v>
          </cell>
          <cell r="D36">
            <v>660000</v>
          </cell>
        </row>
        <row r="37">
          <cell r="A37">
            <v>2200</v>
          </cell>
          <cell r="B37" t="str">
            <v>Explosivos</v>
          </cell>
          <cell r="C37" t="str">
            <v>gl</v>
          </cell>
          <cell r="D37">
            <v>3500</v>
          </cell>
        </row>
        <row r="38">
          <cell r="A38">
            <v>2300</v>
          </cell>
          <cell r="B38" t="str">
            <v>Formaleta</v>
          </cell>
          <cell r="C38" t="str">
            <v>m2</v>
          </cell>
          <cell r="D38">
            <v>8000</v>
          </cell>
        </row>
        <row r="39">
          <cell r="A39">
            <v>2600</v>
          </cell>
          <cell r="B39" t="str">
            <v>Geotextil tipo NT 1.600</v>
          </cell>
          <cell r="C39" t="str">
            <v>m2</v>
          </cell>
          <cell r="D39">
            <v>1900</v>
          </cell>
        </row>
        <row r="40">
          <cell r="A40">
            <v>2650</v>
          </cell>
          <cell r="B40" t="str">
            <v>Hormigón para pilotes</v>
          </cell>
          <cell r="C40" t="str">
            <v>m3</v>
          </cell>
          <cell r="D40">
            <v>220000</v>
          </cell>
        </row>
        <row r="41">
          <cell r="A41">
            <v>2700</v>
          </cell>
          <cell r="B41" t="str">
            <v>Junta de expansión para pisos puente tipo 1</v>
          </cell>
          <cell r="C41" t="str">
            <v>m</v>
          </cell>
          <cell r="D41">
            <v>300000</v>
          </cell>
        </row>
        <row r="42">
          <cell r="A42">
            <v>2750</v>
          </cell>
          <cell r="B42" t="str">
            <v>Junta tipo freysinet M-80</v>
          </cell>
          <cell r="C42" t="str">
            <v>un</v>
          </cell>
          <cell r="D42">
            <v>500000</v>
          </cell>
        </row>
        <row r="43">
          <cell r="A43">
            <v>2760</v>
          </cell>
          <cell r="B43" t="str">
            <v>Lámparas de alumbrado</v>
          </cell>
          <cell r="C43" t="str">
            <v>un</v>
          </cell>
          <cell r="D43">
            <v>250000</v>
          </cell>
        </row>
        <row r="44">
          <cell r="A44">
            <v>2765</v>
          </cell>
          <cell r="B44" t="str">
            <v>Línea aérea #2AWG Cu Desnudo 15 Kv</v>
          </cell>
          <cell r="C44" t="str">
            <v>m</v>
          </cell>
          <cell r="D44">
            <v>15000</v>
          </cell>
        </row>
        <row r="45">
          <cell r="A45">
            <v>2770</v>
          </cell>
          <cell r="B45" t="str">
            <v>Malla eslabonada</v>
          </cell>
          <cell r="C45" t="str">
            <v>m2</v>
          </cell>
          <cell r="D45">
            <v>15000</v>
          </cell>
        </row>
        <row r="46">
          <cell r="A46">
            <v>2800</v>
          </cell>
          <cell r="B46" t="str">
            <v>Material de préstamo</v>
          </cell>
          <cell r="C46" t="str">
            <v>m3</v>
          </cell>
          <cell r="D46">
            <v>4500</v>
          </cell>
        </row>
        <row r="47">
          <cell r="A47">
            <v>3000</v>
          </cell>
          <cell r="B47" t="str">
            <v>Material filtrante</v>
          </cell>
          <cell r="C47" t="str">
            <v>m3</v>
          </cell>
          <cell r="D47">
            <v>18000</v>
          </cell>
        </row>
        <row r="48">
          <cell r="A48">
            <v>3110</v>
          </cell>
          <cell r="B48" t="str">
            <v>Mezcla densa en caliente para bacheo</v>
          </cell>
          <cell r="C48" t="str">
            <v>m3</v>
          </cell>
          <cell r="D48">
            <v>110000</v>
          </cell>
        </row>
        <row r="49">
          <cell r="A49">
            <v>3120</v>
          </cell>
          <cell r="B49" t="str">
            <v>Mezcla densa en caliente  tipo MDC-2</v>
          </cell>
          <cell r="C49" t="str">
            <v>m3</v>
          </cell>
          <cell r="D49">
            <v>115000</v>
          </cell>
        </row>
        <row r="50">
          <cell r="A50">
            <v>3125</v>
          </cell>
          <cell r="B50" t="str">
            <v>Mortero</v>
          </cell>
          <cell r="C50" t="str">
            <v>m3</v>
          </cell>
          <cell r="D50">
            <v>180000</v>
          </cell>
        </row>
        <row r="51">
          <cell r="A51">
            <v>3130</v>
          </cell>
          <cell r="B51" t="str">
            <v>Platina de acero para apoyos elastoméricos</v>
          </cell>
          <cell r="C51" t="str">
            <v>un</v>
          </cell>
          <cell r="D51">
            <v>120000</v>
          </cell>
        </row>
        <row r="52">
          <cell r="A52">
            <v>3135</v>
          </cell>
          <cell r="B52" t="str">
            <v>Piedra</v>
          </cell>
          <cell r="C52" t="str">
            <v>m3</v>
          </cell>
          <cell r="D52">
            <v>15000</v>
          </cell>
        </row>
        <row r="53">
          <cell r="A53">
            <v>3140</v>
          </cell>
          <cell r="B53" t="str">
            <v>Poste de concreto</v>
          </cell>
          <cell r="C53" t="str">
            <v>un</v>
          </cell>
          <cell r="D53">
            <v>7000</v>
          </cell>
        </row>
        <row r="54">
          <cell r="A54">
            <v>3150</v>
          </cell>
          <cell r="B54" t="str">
            <v>Poste de kilometraje</v>
          </cell>
          <cell r="C54" t="str">
            <v>un</v>
          </cell>
          <cell r="D54">
            <v>8500</v>
          </cell>
        </row>
        <row r="55">
          <cell r="A55">
            <v>3160</v>
          </cell>
          <cell r="B55" t="str">
            <v>Poste de referencia</v>
          </cell>
          <cell r="C55" t="str">
            <v>un</v>
          </cell>
          <cell r="D55">
            <v>30000</v>
          </cell>
        </row>
        <row r="56">
          <cell r="A56">
            <v>3200</v>
          </cell>
          <cell r="B56" t="str">
            <v>Sección final</v>
          </cell>
          <cell r="C56" t="str">
            <v>un</v>
          </cell>
          <cell r="D56">
            <v>35000</v>
          </cell>
        </row>
        <row r="57">
          <cell r="A57">
            <v>3220</v>
          </cell>
          <cell r="B57" t="str">
            <v>Sellos de PVC de 0.15m de ancho</v>
          </cell>
          <cell r="C57" t="str">
            <v>m</v>
          </cell>
          <cell r="D57">
            <v>12000</v>
          </cell>
        </row>
        <row r="58">
          <cell r="A58">
            <v>3240</v>
          </cell>
          <cell r="B58" t="str">
            <v>Semilla</v>
          </cell>
          <cell r="C58" t="str">
            <v>m2</v>
          </cell>
          <cell r="D58">
            <v>600</v>
          </cell>
        </row>
        <row r="59">
          <cell r="A59">
            <v>3250</v>
          </cell>
          <cell r="B59" t="str">
            <v>Señal preventiva y reglamentaria</v>
          </cell>
          <cell r="C59" t="str">
            <v>un</v>
          </cell>
          <cell r="D59">
            <v>80000</v>
          </cell>
        </row>
        <row r="60">
          <cell r="A60">
            <v>3252</v>
          </cell>
          <cell r="B60" t="str">
            <v>Señal vial tamaño 144x30</v>
          </cell>
          <cell r="C60" t="str">
            <v>un</v>
          </cell>
          <cell r="D60">
            <v>100000</v>
          </cell>
        </row>
        <row r="61">
          <cell r="A61">
            <v>3254</v>
          </cell>
          <cell r="B61" t="str">
            <v>Señal vial tamaño 144x60 (2 renglones)</v>
          </cell>
          <cell r="C61" t="str">
            <v>un</v>
          </cell>
          <cell r="D61">
            <v>130000</v>
          </cell>
        </row>
        <row r="62">
          <cell r="A62">
            <v>3256</v>
          </cell>
          <cell r="B62" t="str">
            <v>Señal vial tamaño 144x60 (3 renglones)</v>
          </cell>
          <cell r="C62" t="str">
            <v>un</v>
          </cell>
          <cell r="D62">
            <v>180000</v>
          </cell>
        </row>
        <row r="63">
          <cell r="A63">
            <v>3260</v>
          </cell>
          <cell r="B63" t="str">
            <v>Señal de tránsito grupo I</v>
          </cell>
          <cell r="C63" t="str">
            <v>un</v>
          </cell>
          <cell r="D63">
            <v>100000</v>
          </cell>
        </row>
        <row r="64">
          <cell r="A64">
            <v>3280</v>
          </cell>
          <cell r="B64" t="str">
            <v>Señal de tránsito grupo V</v>
          </cell>
          <cell r="C64" t="str">
            <v>un</v>
          </cell>
          <cell r="D64">
            <v>200000</v>
          </cell>
        </row>
        <row r="65">
          <cell r="A65">
            <v>3300</v>
          </cell>
          <cell r="B65" t="str">
            <v>Subbase granular</v>
          </cell>
          <cell r="C65" t="str">
            <v>m3</v>
          </cell>
          <cell r="D65">
            <v>14000</v>
          </cell>
        </row>
        <row r="66">
          <cell r="A66">
            <v>3330</v>
          </cell>
          <cell r="B66" t="str">
            <v>Tachas estoperolas</v>
          </cell>
          <cell r="C66" t="str">
            <v>un</v>
          </cell>
          <cell r="D66">
            <v>6400</v>
          </cell>
        </row>
        <row r="67">
          <cell r="A67">
            <v>3340</v>
          </cell>
          <cell r="B67" t="str">
            <v>Tacha reflectiva</v>
          </cell>
          <cell r="C67" t="str">
            <v>un</v>
          </cell>
          <cell r="D67">
            <v>7500</v>
          </cell>
        </row>
        <row r="68">
          <cell r="A68">
            <v>3345</v>
          </cell>
          <cell r="B68" t="str">
            <v>Templete</v>
          </cell>
          <cell r="C68" t="str">
            <v>un</v>
          </cell>
          <cell r="D68">
            <v>315000</v>
          </cell>
        </row>
        <row r="69">
          <cell r="A69">
            <v>3350</v>
          </cell>
          <cell r="B69" t="str">
            <v>Tensores en estribos de puentes</v>
          </cell>
          <cell r="C69" t="str">
            <v>m</v>
          </cell>
          <cell r="D69">
            <v>90000</v>
          </cell>
        </row>
        <row r="70">
          <cell r="A70">
            <v>3400</v>
          </cell>
          <cell r="B70" t="str">
            <v>Tierra orgánica</v>
          </cell>
          <cell r="C70" t="str">
            <v>m3</v>
          </cell>
          <cell r="D70">
            <v>15000</v>
          </cell>
        </row>
        <row r="71">
          <cell r="A71">
            <v>4300</v>
          </cell>
          <cell r="B71" t="str">
            <v xml:space="preserve">Triturado </v>
          </cell>
          <cell r="C71" t="str">
            <v>m3</v>
          </cell>
          <cell r="D71">
            <v>25000</v>
          </cell>
        </row>
        <row r="72">
          <cell r="A72">
            <v>4350</v>
          </cell>
          <cell r="B72" t="str">
            <v>Tubería de concreto D=0.20m</v>
          </cell>
          <cell r="C72" t="str">
            <v>m</v>
          </cell>
          <cell r="D72">
            <v>14000</v>
          </cell>
        </row>
        <row r="73">
          <cell r="A73">
            <v>4400</v>
          </cell>
          <cell r="B73" t="str">
            <v>Tubería de concreto D=900 mm</v>
          </cell>
          <cell r="C73" t="str">
            <v>ml</v>
          </cell>
          <cell r="D73">
            <v>190000</v>
          </cell>
        </row>
        <row r="74">
          <cell r="A74">
            <v>4500</v>
          </cell>
          <cell r="B74" t="str">
            <v>Tubería de concreto D=1 m</v>
          </cell>
          <cell r="C74" t="str">
            <v>ml</v>
          </cell>
          <cell r="D74">
            <v>120000</v>
          </cell>
        </row>
        <row r="75">
          <cell r="A75">
            <v>60100</v>
          </cell>
          <cell r="B75" t="str">
            <v>Obrero</v>
          </cell>
          <cell r="C75" t="str">
            <v>día</v>
          </cell>
          <cell r="D75">
            <v>19500</v>
          </cell>
        </row>
        <row r="76">
          <cell r="A76">
            <v>60200</v>
          </cell>
          <cell r="B76" t="str">
            <v>Ayudante</v>
          </cell>
          <cell r="C76" t="str">
            <v>día</v>
          </cell>
          <cell r="D76">
            <v>19500</v>
          </cell>
        </row>
        <row r="77">
          <cell r="A77">
            <v>60500</v>
          </cell>
          <cell r="B77" t="str">
            <v>Encargado</v>
          </cell>
          <cell r="C77" t="str">
            <v>día</v>
          </cell>
          <cell r="D77">
            <v>52500</v>
          </cell>
        </row>
        <row r="78">
          <cell r="A78">
            <v>60600</v>
          </cell>
          <cell r="B78" t="str">
            <v>Minero</v>
          </cell>
          <cell r="C78" t="str">
            <v>día</v>
          </cell>
          <cell r="D78">
            <v>42000</v>
          </cell>
        </row>
        <row r="79">
          <cell r="A79">
            <v>60700</v>
          </cell>
          <cell r="B79" t="str">
            <v>Oficial</v>
          </cell>
          <cell r="C79" t="str">
            <v>día</v>
          </cell>
          <cell r="D79">
            <v>42000</v>
          </cell>
        </row>
        <row r="80">
          <cell r="A80">
            <v>60900</v>
          </cell>
          <cell r="B80" t="str">
            <v>Rastrillero</v>
          </cell>
          <cell r="C80" t="str">
            <v>día</v>
          </cell>
          <cell r="D80">
            <v>25200</v>
          </cell>
        </row>
        <row r="81">
          <cell r="A81">
            <v>70020</v>
          </cell>
          <cell r="B81" t="str">
            <v>Tractor Sobre Orugas D6D</v>
          </cell>
          <cell r="C81" t="str">
            <v>hr</v>
          </cell>
          <cell r="D81">
            <v>70000</v>
          </cell>
        </row>
        <row r="82">
          <cell r="A82">
            <v>70080</v>
          </cell>
          <cell r="B82" t="str">
            <v>Cargador sobre Llantas Cat 928 F</v>
          </cell>
          <cell r="C82" t="str">
            <v>hr</v>
          </cell>
          <cell r="D82">
            <v>45000</v>
          </cell>
        </row>
        <row r="83">
          <cell r="A83">
            <v>70100</v>
          </cell>
          <cell r="B83" t="str">
            <v xml:space="preserve">Carrotanque  </v>
          </cell>
          <cell r="C83" t="str">
            <v>hr</v>
          </cell>
          <cell r="D83">
            <v>25000</v>
          </cell>
        </row>
        <row r="84">
          <cell r="A84">
            <v>70150</v>
          </cell>
          <cell r="B84" t="str">
            <v>Carrotanque irrigador</v>
          </cell>
          <cell r="C84" t="str">
            <v>hr</v>
          </cell>
          <cell r="D84">
            <v>25000</v>
          </cell>
        </row>
        <row r="85">
          <cell r="A85">
            <v>70200</v>
          </cell>
          <cell r="B85" t="str">
            <v>Compactador de llantas</v>
          </cell>
          <cell r="C85" t="str">
            <v>hr</v>
          </cell>
          <cell r="D85">
            <v>40000</v>
          </cell>
        </row>
        <row r="86">
          <cell r="A86">
            <v>70500</v>
          </cell>
          <cell r="B86" t="str">
            <v>Compactador Ingersoll Rand SD70D</v>
          </cell>
          <cell r="C86" t="str">
            <v>hr</v>
          </cell>
          <cell r="D86">
            <v>45000</v>
          </cell>
        </row>
        <row r="87">
          <cell r="A87">
            <v>70600</v>
          </cell>
          <cell r="B87" t="str">
            <v>Compactador Ingersoll Rand SD70DA</v>
          </cell>
          <cell r="C87" t="str">
            <v>hr</v>
          </cell>
          <cell r="D87">
            <v>45000</v>
          </cell>
        </row>
        <row r="88">
          <cell r="A88">
            <v>70700</v>
          </cell>
          <cell r="B88" t="str">
            <v>Compresor Ingersoll Rand  PS185W</v>
          </cell>
          <cell r="C88" t="str">
            <v>hr</v>
          </cell>
          <cell r="D88">
            <v>24000</v>
          </cell>
        </row>
        <row r="89">
          <cell r="A89">
            <v>70800</v>
          </cell>
          <cell r="B89" t="str">
            <v>Excavadora Caterpillar 320</v>
          </cell>
          <cell r="C89" t="str">
            <v>hr</v>
          </cell>
          <cell r="D89">
            <v>60000</v>
          </cell>
        </row>
        <row r="90">
          <cell r="A90">
            <v>70900</v>
          </cell>
          <cell r="B90" t="str">
            <v>Grúa</v>
          </cell>
          <cell r="C90" t="str">
            <v>hr</v>
          </cell>
          <cell r="D90">
            <v>25000</v>
          </cell>
        </row>
        <row r="91">
          <cell r="A91">
            <v>71045</v>
          </cell>
          <cell r="B91" t="str">
            <v>Mezcladora 1/2 sco</v>
          </cell>
          <cell r="C91" t="str">
            <v>día</v>
          </cell>
          <cell r="D91">
            <v>20000</v>
          </cell>
        </row>
        <row r="92">
          <cell r="A92">
            <v>71080</v>
          </cell>
          <cell r="B92" t="str">
            <v>Motobomba 3 hp</v>
          </cell>
          <cell r="C92" t="str">
            <v>día</v>
          </cell>
          <cell r="D92">
            <v>20000</v>
          </cell>
        </row>
        <row r="93">
          <cell r="A93">
            <v>71100</v>
          </cell>
          <cell r="B93" t="str">
            <v>Motoniveladora Caterpillar 120</v>
          </cell>
          <cell r="C93" t="str">
            <v>hr</v>
          </cell>
          <cell r="D93">
            <v>60000</v>
          </cell>
        </row>
        <row r="94">
          <cell r="A94">
            <v>71200</v>
          </cell>
          <cell r="B94" t="str">
            <v>Pavimentadora Lee Boy 8000 B</v>
          </cell>
          <cell r="C94" t="str">
            <v>hr</v>
          </cell>
          <cell r="D94">
            <v>50000</v>
          </cell>
        </row>
        <row r="95">
          <cell r="A95">
            <v>71250</v>
          </cell>
          <cell r="B95" t="str">
            <v xml:space="preserve">Perfiladora CMI </v>
          </cell>
          <cell r="C95" t="str">
            <v>hr</v>
          </cell>
          <cell r="D95">
            <v>400000</v>
          </cell>
        </row>
        <row r="96">
          <cell r="A96">
            <v>71300</v>
          </cell>
          <cell r="B96" t="str">
            <v>Placa vibratoria</v>
          </cell>
          <cell r="C96" t="str">
            <v>hr</v>
          </cell>
          <cell r="D96">
            <v>4000</v>
          </cell>
        </row>
        <row r="97">
          <cell r="A97">
            <v>71400</v>
          </cell>
          <cell r="B97" t="str">
            <v>Retroexcavadora Caterpillar 416</v>
          </cell>
          <cell r="C97" t="str">
            <v>hr</v>
          </cell>
          <cell r="D97">
            <v>35000</v>
          </cell>
        </row>
        <row r="98">
          <cell r="A98">
            <v>71600</v>
          </cell>
          <cell r="B98" t="str">
            <v>Compactador Vertical Ingersoll RX-65</v>
          </cell>
          <cell r="C98" t="str">
            <v>hr</v>
          </cell>
          <cell r="D98">
            <v>4000</v>
          </cell>
        </row>
        <row r="99">
          <cell r="A99">
            <v>71700</v>
          </cell>
          <cell r="B99" t="str">
            <v>Vibrador para concreto</v>
          </cell>
          <cell r="C99" t="str">
            <v>hr</v>
          </cell>
          <cell r="D99">
            <v>2000</v>
          </cell>
        </row>
        <row r="100">
          <cell r="A100">
            <v>80010</v>
          </cell>
          <cell r="B100" t="str">
            <v>Acometida secundaria del transformador</v>
          </cell>
          <cell r="C100" t="str">
            <v>un</v>
          </cell>
          <cell r="D100">
            <v>250000</v>
          </cell>
        </row>
        <row r="101">
          <cell r="A101">
            <v>80020</v>
          </cell>
          <cell r="B101" t="str">
            <v>Acometida subterránea B.T. Entre estructuras con luminaria</v>
          </cell>
          <cell r="C101" t="str">
            <v>un</v>
          </cell>
          <cell r="D101">
            <v>28000</v>
          </cell>
        </row>
        <row r="102">
          <cell r="A102">
            <v>80040</v>
          </cell>
          <cell r="B102" t="str">
            <v>Caja para control de alumbrado</v>
          </cell>
          <cell r="C102" t="str">
            <v>un</v>
          </cell>
          <cell r="D102">
            <v>1000000</v>
          </cell>
        </row>
        <row r="103">
          <cell r="A103">
            <v>80100</v>
          </cell>
          <cell r="B103" t="str">
            <v>Derechos de salida</v>
          </cell>
          <cell r="C103" t="str">
            <v>m3</v>
          </cell>
          <cell r="D103">
            <v>1500</v>
          </cell>
        </row>
        <row r="104">
          <cell r="A104">
            <v>80150</v>
          </cell>
          <cell r="B104" t="str">
            <v>Derechos de botada</v>
          </cell>
          <cell r="C104" t="str">
            <v>m3</v>
          </cell>
          <cell r="D104">
            <v>2000</v>
          </cell>
        </row>
        <row r="105">
          <cell r="A105">
            <v>80200</v>
          </cell>
          <cell r="B105" t="str">
            <v>Imprimación</v>
          </cell>
          <cell r="C105" t="str">
            <v>m2</v>
          </cell>
          <cell r="D105">
            <v>1030</v>
          </cell>
        </row>
        <row r="106">
          <cell r="A106">
            <v>80250</v>
          </cell>
          <cell r="B106" t="str">
            <v>Linea de demarcación</v>
          </cell>
          <cell r="C106" t="str">
            <v>ml</v>
          </cell>
          <cell r="D106">
            <v>3400</v>
          </cell>
        </row>
        <row r="107">
          <cell r="A107">
            <v>80260</v>
          </cell>
          <cell r="B107" t="str">
            <v>Linea de demarcación discontinua</v>
          </cell>
          <cell r="C107" t="str">
            <v>ml</v>
          </cell>
          <cell r="D107">
            <v>3200</v>
          </cell>
        </row>
        <row r="108">
          <cell r="A108">
            <v>80300</v>
          </cell>
          <cell r="B108" t="str">
            <v>Pilotaje D=0.60m</v>
          </cell>
          <cell r="C108" t="str">
            <v>ml</v>
          </cell>
          <cell r="D108">
            <v>250000</v>
          </cell>
        </row>
        <row r="109">
          <cell r="A109">
            <v>80400</v>
          </cell>
          <cell r="B109" t="str">
            <v>Pilotaje D=1.30m</v>
          </cell>
          <cell r="C109" t="str">
            <v>ml</v>
          </cell>
          <cell r="D109">
            <v>500000</v>
          </cell>
        </row>
        <row r="110">
          <cell r="A110">
            <v>80450</v>
          </cell>
          <cell r="B110" t="str">
            <v>Subestación aérea 37,5 KVA-1D 2000V</v>
          </cell>
          <cell r="C110" t="str">
            <v>un</v>
          </cell>
          <cell r="D110">
            <v>4500000</v>
          </cell>
        </row>
        <row r="111">
          <cell r="A111">
            <v>80500</v>
          </cell>
          <cell r="B111" t="str">
            <v>Transporte agregados a la obra</v>
          </cell>
          <cell r="C111" t="str">
            <v>m3-km</v>
          </cell>
          <cell r="D111">
            <v>350</v>
          </cell>
        </row>
        <row r="112">
          <cell r="A112">
            <v>80600</v>
          </cell>
          <cell r="B112" t="str">
            <v>Transporte de acero de refuerzo</v>
          </cell>
          <cell r="C112" t="str">
            <v>kg</v>
          </cell>
          <cell r="D112">
            <v>20</v>
          </cell>
        </row>
        <row r="113">
          <cell r="A113">
            <v>80650</v>
          </cell>
          <cell r="B113" t="str">
            <v>Transporte de arboles</v>
          </cell>
          <cell r="C113" t="str">
            <v>un</v>
          </cell>
          <cell r="D113">
            <v>50000</v>
          </cell>
        </row>
        <row r="114">
          <cell r="A114">
            <v>80700</v>
          </cell>
          <cell r="B114" t="str">
            <v>Transporte de arena (suelta)</v>
          </cell>
          <cell r="C114" t="str">
            <v>m3-km</v>
          </cell>
          <cell r="D114">
            <v>350</v>
          </cell>
        </row>
        <row r="115">
          <cell r="A115">
            <v>80900</v>
          </cell>
          <cell r="B115" t="str">
            <v>Transporte de base granular (suelta)</v>
          </cell>
          <cell r="C115" t="str">
            <v>m3-km</v>
          </cell>
          <cell r="D115">
            <v>350</v>
          </cell>
        </row>
        <row r="116">
          <cell r="A116">
            <v>80935</v>
          </cell>
          <cell r="B116" t="str">
            <v>Transporte de maquinaria</v>
          </cell>
          <cell r="C116" t="str">
            <v>km</v>
          </cell>
          <cell r="D116">
            <v>400</v>
          </cell>
        </row>
        <row r="117">
          <cell r="A117">
            <v>80940</v>
          </cell>
          <cell r="B117" t="str">
            <v>Transporte de materiales</v>
          </cell>
          <cell r="C117" t="str">
            <v>m3-km</v>
          </cell>
          <cell r="D117">
            <v>480</v>
          </cell>
        </row>
        <row r="118">
          <cell r="A118">
            <v>80950</v>
          </cell>
          <cell r="B118" t="str">
            <v>Transporte de mat.explanaciones</v>
          </cell>
          <cell r="C118" t="str">
            <v>m3-km</v>
          </cell>
          <cell r="D118">
            <v>480</v>
          </cell>
        </row>
        <row r="119">
          <cell r="A119">
            <v>80970</v>
          </cell>
          <cell r="B119" t="str">
            <v>Transporte de material derrumbes</v>
          </cell>
          <cell r="C119" t="str">
            <v>m3-km</v>
          </cell>
          <cell r="D119">
            <v>500</v>
          </cell>
        </row>
        <row r="120">
          <cell r="A120">
            <v>81000</v>
          </cell>
          <cell r="B120" t="str">
            <v>Transporte de mezcla asfáltica</v>
          </cell>
          <cell r="C120" t="str">
            <v>m3-km</v>
          </cell>
          <cell r="D120">
            <v>400</v>
          </cell>
        </row>
        <row r="121">
          <cell r="A121">
            <v>81100</v>
          </cell>
          <cell r="B121" t="str">
            <v>Transporte de subbase</v>
          </cell>
          <cell r="C121" t="str">
            <v>m3-km</v>
          </cell>
          <cell r="D121">
            <v>350</v>
          </cell>
        </row>
        <row r="122">
          <cell r="A122">
            <v>81200</v>
          </cell>
          <cell r="B122" t="str">
            <v>Transporte de triturado (suelta)</v>
          </cell>
          <cell r="C122" t="str">
            <v>m3-km</v>
          </cell>
          <cell r="D122">
            <v>350</v>
          </cell>
        </row>
        <row r="123">
          <cell r="A123">
            <v>81300</v>
          </cell>
          <cell r="B123" t="str">
            <v>Transporte de tubería</v>
          </cell>
          <cell r="C123" t="str">
            <v>vj</v>
          </cell>
          <cell r="D123">
            <v>50000</v>
          </cell>
        </row>
        <row r="124">
          <cell r="A124">
            <v>81400</v>
          </cell>
          <cell r="B124" t="str">
            <v>Transporte escombros</v>
          </cell>
          <cell r="C124" t="str">
            <v>m3-km</v>
          </cell>
          <cell r="D124">
            <v>500</v>
          </cell>
        </row>
      </sheetData>
      <sheetData sheetId="1">
        <row r="7">
          <cell r="B7" t="str">
            <v>CODIGO</v>
          </cell>
          <cell r="C7" t="str">
            <v>DESCRIPCIÓN</v>
          </cell>
          <cell r="D7" t="str">
            <v>UN.</v>
          </cell>
          <cell r="E7" t="str">
            <v>CANT.</v>
          </cell>
          <cell r="F7" t="str">
            <v>V UNITARIO</v>
          </cell>
          <cell r="G7" t="str">
            <v>V TOTAL</v>
          </cell>
        </row>
        <row r="8">
          <cell r="B8">
            <v>1</v>
          </cell>
          <cell r="C8" t="str">
            <v xml:space="preserve">Desmonte, limpieza </v>
          </cell>
          <cell r="D8" t="str">
            <v>ha</v>
          </cell>
          <cell r="E8">
            <v>20</v>
          </cell>
          <cell r="F8">
            <v>836550</v>
          </cell>
          <cell r="G8">
            <v>16731000</v>
          </cell>
        </row>
        <row r="9">
          <cell r="B9">
            <v>2</v>
          </cell>
          <cell r="C9" t="str">
            <v>Traslado de arboles</v>
          </cell>
          <cell r="D9" t="str">
            <v>un</v>
          </cell>
          <cell r="E9">
            <v>10</v>
          </cell>
          <cell r="F9">
            <v>247715</v>
          </cell>
          <cell r="G9">
            <v>2477150</v>
          </cell>
        </row>
        <row r="10">
          <cell r="B10">
            <v>3</v>
          </cell>
          <cell r="C10" t="str">
            <v>Demolicion de Pavimentos, Pisos, Andenes y Bordillos</v>
          </cell>
          <cell r="D10" t="str">
            <v>m3</v>
          </cell>
          <cell r="E10">
            <v>960</v>
          </cell>
          <cell r="F10">
            <v>42848</v>
          </cell>
          <cell r="G10">
            <v>41134080</v>
          </cell>
        </row>
        <row r="11">
          <cell r="B11">
            <v>4</v>
          </cell>
          <cell r="C11" t="str">
            <v>Remocion de Cercas</v>
          </cell>
          <cell r="D11" t="str">
            <v>ml</v>
          </cell>
          <cell r="E11">
            <v>2600</v>
          </cell>
          <cell r="F11">
            <v>41912</v>
          </cell>
          <cell r="G11">
            <v>108971200</v>
          </cell>
        </row>
        <row r="12">
          <cell r="B12">
            <v>5</v>
          </cell>
          <cell r="C12" t="str">
            <v>Remocion de Servicios existentes</v>
          </cell>
          <cell r="D12" t="str">
            <v>un</v>
          </cell>
          <cell r="E12">
            <v>30</v>
          </cell>
          <cell r="F12">
            <v>54061</v>
          </cell>
          <cell r="G12">
            <v>1621830</v>
          </cell>
        </row>
        <row r="13">
          <cell r="B13">
            <v>6</v>
          </cell>
          <cell r="C13" t="str">
            <v>Excavación en material común de la explanación, canales y prestamos</v>
          </cell>
          <cell r="D13" t="str">
            <v>m3</v>
          </cell>
          <cell r="E13">
            <v>65600</v>
          </cell>
          <cell r="F13">
            <v>5886</v>
          </cell>
          <cell r="G13">
            <v>386121600</v>
          </cell>
        </row>
        <row r="14">
          <cell r="B14">
            <v>7</v>
          </cell>
          <cell r="C14" t="str">
            <v>Excavación en roca de la explanación, canales y prestamos</v>
          </cell>
          <cell r="D14" t="str">
            <v>m3</v>
          </cell>
          <cell r="E14">
            <v>15000</v>
          </cell>
          <cell r="F14">
            <v>43693</v>
          </cell>
          <cell r="G14">
            <v>655395000</v>
          </cell>
        </row>
        <row r="15">
          <cell r="B15">
            <v>8</v>
          </cell>
          <cell r="C15" t="str">
            <v>Terraplenes con materiales de préstamo</v>
          </cell>
          <cell r="D15" t="str">
            <v>m3</v>
          </cell>
          <cell r="E15">
            <v>106500</v>
          </cell>
          <cell r="F15">
            <v>13855</v>
          </cell>
          <cell r="G15">
            <v>1475557500</v>
          </cell>
        </row>
        <row r="16">
          <cell r="B16">
            <v>9</v>
          </cell>
          <cell r="C16" t="str">
            <v>Terraplenes con materiales del sitio</v>
          </cell>
          <cell r="D16" t="str">
            <v>m3</v>
          </cell>
          <cell r="E16">
            <v>30000</v>
          </cell>
          <cell r="F16">
            <v>7179</v>
          </cell>
          <cell r="G16">
            <v>215370000</v>
          </cell>
        </row>
        <row r="17">
          <cell r="B17">
            <v>10</v>
          </cell>
          <cell r="C17" t="str">
            <v>Sub-base granular</v>
          </cell>
          <cell r="D17" t="str">
            <v>m3</v>
          </cell>
          <cell r="E17">
            <v>13600</v>
          </cell>
          <cell r="F17">
            <v>49846</v>
          </cell>
          <cell r="G17">
            <v>677905600</v>
          </cell>
        </row>
        <row r="18">
          <cell r="B18">
            <v>11</v>
          </cell>
          <cell r="C18" t="str">
            <v>Base granular</v>
          </cell>
          <cell r="D18" t="str">
            <v>m3</v>
          </cell>
          <cell r="E18">
            <v>22500</v>
          </cell>
          <cell r="F18">
            <v>54916</v>
          </cell>
          <cell r="G18">
            <v>1235610000</v>
          </cell>
        </row>
        <row r="19">
          <cell r="B19">
            <v>12</v>
          </cell>
          <cell r="C19" t="str">
            <v>Cemento Asfaltico</v>
          </cell>
          <cell r="D19" t="str">
            <v>kg</v>
          </cell>
          <cell r="E19">
            <v>630000</v>
          </cell>
          <cell r="F19">
            <v>585</v>
          </cell>
          <cell r="G19">
            <v>368550000</v>
          </cell>
        </row>
        <row r="20">
          <cell r="B20">
            <v>13</v>
          </cell>
          <cell r="C20" t="str">
            <v>Concreto asfáltico MDC-1</v>
          </cell>
          <cell r="D20" t="str">
            <v>m3</v>
          </cell>
          <cell r="E20">
            <v>3000</v>
          </cell>
          <cell r="F20">
            <v>210311</v>
          </cell>
          <cell r="G20">
            <v>630933000</v>
          </cell>
        </row>
        <row r="21">
          <cell r="B21">
            <v>14</v>
          </cell>
          <cell r="C21" t="str">
            <v>Concreto asfáltico MDC-2</v>
          </cell>
          <cell r="D21" t="str">
            <v>m3</v>
          </cell>
          <cell r="E21">
            <v>3000</v>
          </cell>
          <cell r="F21">
            <v>215381</v>
          </cell>
          <cell r="G21">
            <v>646143000</v>
          </cell>
        </row>
        <row r="22">
          <cell r="B22">
            <v>15</v>
          </cell>
          <cell r="C22" t="str">
            <v>Imprimacion</v>
          </cell>
          <cell r="D22" t="str">
            <v>m2</v>
          </cell>
          <cell r="E22">
            <v>83000</v>
          </cell>
          <cell r="F22">
            <v>1339</v>
          </cell>
          <cell r="G22">
            <v>111137000</v>
          </cell>
        </row>
        <row r="23">
          <cell r="B23">
            <v>16</v>
          </cell>
          <cell r="C23" t="str">
            <v>Excavación varias en material comun seco</v>
          </cell>
          <cell r="D23" t="str">
            <v>m3</v>
          </cell>
          <cell r="E23">
            <v>2000</v>
          </cell>
          <cell r="F23">
            <v>7901</v>
          </cell>
          <cell r="G23">
            <v>15802000</v>
          </cell>
        </row>
        <row r="24">
          <cell r="B24">
            <v>17</v>
          </cell>
          <cell r="C24" t="str">
            <v>Excavación varias en roca en seco</v>
          </cell>
          <cell r="D24" t="str">
            <v>m3</v>
          </cell>
          <cell r="E24">
            <v>900</v>
          </cell>
          <cell r="F24">
            <v>115662</v>
          </cell>
          <cell r="G24">
            <v>104095800</v>
          </cell>
        </row>
        <row r="25">
          <cell r="B25">
            <v>18</v>
          </cell>
          <cell r="C25" t="str">
            <v>Rellenos a mano con material del sitio (obras de arte)</v>
          </cell>
          <cell r="D25" t="str">
            <v>m3</v>
          </cell>
          <cell r="E25">
            <v>800</v>
          </cell>
          <cell r="F25">
            <v>13792</v>
          </cell>
          <cell r="G25">
            <v>11033600</v>
          </cell>
        </row>
        <row r="26">
          <cell r="B26">
            <v>19</v>
          </cell>
          <cell r="C26" t="str">
            <v>Rellenos a mano para estructuras con material de préstamo</v>
          </cell>
          <cell r="D26" t="str">
            <v>m3</v>
          </cell>
          <cell r="E26">
            <v>900</v>
          </cell>
          <cell r="F26">
            <v>41646</v>
          </cell>
          <cell r="G26">
            <v>37481400</v>
          </cell>
        </row>
        <row r="27">
          <cell r="B27">
            <v>20</v>
          </cell>
          <cell r="C27" t="str">
            <v>Pilotes Preexcavados D=60cm</v>
          </cell>
          <cell r="D27" t="str">
            <v>ml</v>
          </cell>
          <cell r="E27">
            <v>200</v>
          </cell>
          <cell r="F27">
            <v>839021</v>
          </cell>
          <cell r="G27">
            <v>167804200</v>
          </cell>
        </row>
        <row r="28">
          <cell r="B28">
            <v>21</v>
          </cell>
          <cell r="C28" t="str">
            <v>Concreto clase D (3000 PSI)   (Boxculvert y Aletas)</v>
          </cell>
          <cell r="D28" t="str">
            <v>m3</v>
          </cell>
          <cell r="E28">
            <v>1300</v>
          </cell>
          <cell r="F28">
            <v>474994</v>
          </cell>
          <cell r="G28">
            <v>617492200</v>
          </cell>
        </row>
        <row r="29">
          <cell r="B29">
            <v>22</v>
          </cell>
          <cell r="C29" t="str">
            <v>Concreto clase F (2000 PSI)</v>
          </cell>
          <cell r="D29" t="str">
            <v>m3</v>
          </cell>
          <cell r="E29">
            <v>90</v>
          </cell>
          <cell r="F29">
            <v>330740</v>
          </cell>
          <cell r="G29">
            <v>29766600</v>
          </cell>
        </row>
        <row r="30">
          <cell r="B30">
            <v>23</v>
          </cell>
          <cell r="C30" t="str">
            <v>Concreto 4000 psi (280 kg/cm2) Clase C (Placa - Puente)</v>
          </cell>
          <cell r="D30" t="str">
            <v>m3</v>
          </cell>
          <cell r="E30">
            <v>190</v>
          </cell>
          <cell r="F30">
            <v>637494</v>
          </cell>
          <cell r="G30">
            <v>121123860</v>
          </cell>
        </row>
        <row r="31">
          <cell r="B31">
            <v>24</v>
          </cell>
          <cell r="C31" t="str">
            <v>Concreto 5000 psi ( 350 kg/cm2) Clase A  (Vigas y Riostras)</v>
          </cell>
          <cell r="D31" t="str">
            <v>m3</v>
          </cell>
          <cell r="E31">
            <v>246</v>
          </cell>
          <cell r="F31">
            <v>737724</v>
          </cell>
          <cell r="G31">
            <v>181480104</v>
          </cell>
        </row>
        <row r="32">
          <cell r="B32">
            <v>25</v>
          </cell>
          <cell r="C32" t="str">
            <v>Acero de refuerzo 60.000 psi</v>
          </cell>
          <cell r="D32" t="str">
            <v>kg</v>
          </cell>
          <cell r="E32">
            <v>195000</v>
          </cell>
          <cell r="F32">
            <v>1695</v>
          </cell>
          <cell r="G32">
            <v>330525000</v>
          </cell>
        </row>
        <row r="33">
          <cell r="B33">
            <v>26</v>
          </cell>
          <cell r="C33" t="str">
            <v>Apoyos elastomericos D-60</v>
          </cell>
          <cell r="D33" t="str">
            <v>un</v>
          </cell>
          <cell r="E33">
            <v>14</v>
          </cell>
          <cell r="F33">
            <v>299000</v>
          </cell>
          <cell r="G33">
            <v>4186000</v>
          </cell>
        </row>
        <row r="34">
          <cell r="B34">
            <v>27</v>
          </cell>
          <cell r="C34" t="str">
            <v>Juntas tipo freyssinet M-80</v>
          </cell>
          <cell r="D34" t="str">
            <v>ml</v>
          </cell>
          <cell r="E34">
            <v>40</v>
          </cell>
          <cell r="F34">
            <v>650000</v>
          </cell>
          <cell r="G34">
            <v>26000000</v>
          </cell>
        </row>
        <row r="35">
          <cell r="B35">
            <v>28</v>
          </cell>
          <cell r="C35" t="str">
            <v>Tubería concreto reforzado D=1m  Concreto Clase C (4000 PSI)</v>
          </cell>
          <cell r="D35" t="str">
            <v>ml</v>
          </cell>
          <cell r="E35">
            <v>600</v>
          </cell>
          <cell r="F35">
            <v>198341</v>
          </cell>
          <cell r="G35">
            <v>119004600</v>
          </cell>
        </row>
        <row r="36">
          <cell r="B36">
            <v>29</v>
          </cell>
          <cell r="C36" t="str">
            <v>Cunetas en concreto 0,18 m3/ml Concreto Clase F (2000 PSI)</v>
          </cell>
          <cell r="D36" t="str">
            <v>ml</v>
          </cell>
          <cell r="E36">
            <v>1000</v>
          </cell>
          <cell r="F36">
            <v>60488</v>
          </cell>
          <cell r="G36">
            <v>60488000</v>
          </cell>
        </row>
        <row r="37">
          <cell r="B37">
            <v>30</v>
          </cell>
          <cell r="C37" t="str">
            <v>Bordillos y sardineles concreto Clase D (3000 PSI)    0.30 m3/ml</v>
          </cell>
          <cell r="D37" t="str">
            <v>ml</v>
          </cell>
          <cell r="E37">
            <v>1736</v>
          </cell>
          <cell r="F37">
            <v>96487</v>
          </cell>
          <cell r="G37">
            <v>167501432</v>
          </cell>
        </row>
        <row r="38">
          <cell r="B38">
            <v>31</v>
          </cell>
          <cell r="C38" t="str">
            <v>Anden en concreto clase D (3000 PSI)   0.27 m3/ml</v>
          </cell>
          <cell r="D38" t="str">
            <v>ml</v>
          </cell>
          <cell r="E38">
            <v>868</v>
          </cell>
          <cell r="F38">
            <v>107842</v>
          </cell>
          <cell r="G38">
            <v>93606856</v>
          </cell>
        </row>
        <row r="39">
          <cell r="B39">
            <v>32</v>
          </cell>
          <cell r="C39" t="str">
            <v>Cables para postensado de 1/2" para 10,50 t/m</v>
          </cell>
          <cell r="D39" t="str">
            <v>ml</v>
          </cell>
          <cell r="E39">
            <v>19500</v>
          </cell>
          <cell r="F39">
            <v>10140</v>
          </cell>
          <cell r="G39">
            <v>197730000</v>
          </cell>
        </row>
        <row r="40">
          <cell r="B40">
            <v>33</v>
          </cell>
          <cell r="C40" t="str">
            <v>Retiro de señales verticales</v>
          </cell>
          <cell r="D40" t="str">
            <v>un</v>
          </cell>
          <cell r="E40">
            <v>60</v>
          </cell>
          <cell r="F40">
            <v>9203</v>
          </cell>
          <cell r="G40">
            <v>552180</v>
          </cell>
        </row>
        <row r="41">
          <cell r="B41">
            <v>34</v>
          </cell>
          <cell r="C41" t="str">
            <v>Líneas de demarcación contínuas</v>
          </cell>
          <cell r="D41" t="str">
            <v>ml</v>
          </cell>
          <cell r="E41">
            <v>15000</v>
          </cell>
          <cell r="F41">
            <v>4420</v>
          </cell>
          <cell r="G41">
            <v>66300000</v>
          </cell>
        </row>
        <row r="42">
          <cell r="B42">
            <v>35</v>
          </cell>
          <cell r="C42" t="str">
            <v>Líneas de demarcación discontínuas</v>
          </cell>
          <cell r="D42" t="str">
            <v>ml</v>
          </cell>
          <cell r="E42">
            <v>3500</v>
          </cell>
          <cell r="F42">
            <v>4160</v>
          </cell>
          <cell r="G42">
            <v>14560000</v>
          </cell>
        </row>
        <row r="43">
          <cell r="B43">
            <v>36</v>
          </cell>
          <cell r="C43" t="str">
            <v>Señales de tachas reflectivas</v>
          </cell>
          <cell r="D43" t="str">
            <v>un</v>
          </cell>
          <cell r="E43">
            <v>1000</v>
          </cell>
          <cell r="F43">
            <v>10951</v>
          </cell>
          <cell r="G43">
            <v>10951000</v>
          </cell>
        </row>
        <row r="44">
          <cell r="B44">
            <v>37</v>
          </cell>
          <cell r="C44" t="str">
            <v>Señales de tachas estoperolas (montables)</v>
          </cell>
          <cell r="D44" t="str">
            <v>un</v>
          </cell>
          <cell r="E44">
            <v>6000</v>
          </cell>
          <cell r="F44">
            <v>8921</v>
          </cell>
          <cell r="G44">
            <v>53526000</v>
          </cell>
        </row>
        <row r="45">
          <cell r="B45">
            <v>38</v>
          </cell>
          <cell r="C45" t="str">
            <v>Señales preventivas y reglamentarias</v>
          </cell>
          <cell r="D45" t="str">
            <v>un</v>
          </cell>
          <cell r="E45">
            <v>10</v>
          </cell>
          <cell r="F45">
            <v>118525</v>
          </cell>
          <cell r="G45">
            <v>1185250</v>
          </cell>
        </row>
        <row r="46">
          <cell r="B46">
            <v>39</v>
          </cell>
          <cell r="C46" t="str">
            <v>Señales viales tamaño 144x30</v>
          </cell>
          <cell r="D46" t="str">
            <v>un</v>
          </cell>
          <cell r="E46">
            <v>15</v>
          </cell>
          <cell r="F46">
            <v>144525</v>
          </cell>
          <cell r="G46">
            <v>2167875</v>
          </cell>
        </row>
        <row r="47">
          <cell r="B47">
            <v>40</v>
          </cell>
          <cell r="C47" t="str">
            <v>Señales viales tamaño 144x60 (2 renglones)</v>
          </cell>
          <cell r="D47" t="str">
            <v>un</v>
          </cell>
          <cell r="E47">
            <v>18</v>
          </cell>
          <cell r="F47">
            <v>183525</v>
          </cell>
          <cell r="G47">
            <v>3303450</v>
          </cell>
        </row>
        <row r="48">
          <cell r="B48">
            <v>41</v>
          </cell>
          <cell r="C48" t="str">
            <v>Señales viales tamaño 144x60 (3 renglones)</v>
          </cell>
          <cell r="D48" t="str">
            <v>un</v>
          </cell>
          <cell r="E48">
            <v>13</v>
          </cell>
          <cell r="F48">
            <v>248525</v>
          </cell>
          <cell r="G48">
            <v>3230825</v>
          </cell>
        </row>
        <row r="49">
          <cell r="B49">
            <v>42</v>
          </cell>
          <cell r="C49" t="str">
            <v>Suministro e instalación de postes de referencia</v>
          </cell>
          <cell r="D49" t="str">
            <v>un</v>
          </cell>
          <cell r="E49">
            <v>4</v>
          </cell>
          <cell r="F49">
            <v>53525</v>
          </cell>
          <cell r="G49">
            <v>214100</v>
          </cell>
        </row>
        <row r="50">
          <cell r="B50">
            <v>43</v>
          </cell>
          <cell r="C50" t="str">
            <v>Defensas metálicas</v>
          </cell>
          <cell r="D50" t="str">
            <v>ml</v>
          </cell>
          <cell r="E50">
            <v>5000</v>
          </cell>
          <cell r="F50">
            <v>79525</v>
          </cell>
          <cell r="G50">
            <v>397625000</v>
          </cell>
        </row>
        <row r="51">
          <cell r="B51">
            <v>44</v>
          </cell>
          <cell r="C51" t="str">
            <v>Terminales para defensas metálicas</v>
          </cell>
          <cell r="D51" t="str">
            <v>un</v>
          </cell>
          <cell r="E51">
            <v>50</v>
          </cell>
          <cell r="F51">
            <v>52555</v>
          </cell>
          <cell r="G51">
            <v>2627750</v>
          </cell>
        </row>
        <row r="52">
          <cell r="B52">
            <v>45</v>
          </cell>
          <cell r="C52" t="str">
            <v>Cercas postes de concreto con alambra de puas</v>
          </cell>
          <cell r="D52" t="str">
            <v>ml</v>
          </cell>
          <cell r="E52">
            <v>1500</v>
          </cell>
          <cell r="F52">
            <v>16034</v>
          </cell>
          <cell r="G52">
            <v>24051000</v>
          </cell>
        </row>
        <row r="53">
          <cell r="B53">
            <v>46</v>
          </cell>
          <cell r="C53" t="str">
            <v>Cercas postes de concreto con malla eslabonada</v>
          </cell>
          <cell r="D53" t="str">
            <v>ml</v>
          </cell>
          <cell r="E53">
            <v>500</v>
          </cell>
          <cell r="F53">
            <v>30943</v>
          </cell>
          <cell r="G53">
            <v>15471500</v>
          </cell>
        </row>
        <row r="54">
          <cell r="B54">
            <v>47</v>
          </cell>
          <cell r="C54" t="str">
            <v>Empradización</v>
          </cell>
          <cell r="D54" t="str">
            <v>m2</v>
          </cell>
          <cell r="E54">
            <v>40000</v>
          </cell>
          <cell r="F54">
            <v>9233</v>
          </cell>
          <cell r="G54">
            <v>369320000</v>
          </cell>
        </row>
        <row r="55">
          <cell r="B55">
            <v>48</v>
          </cell>
          <cell r="C55" t="str">
            <v>Transporte de materiales provenientes de Excavaciones</v>
          </cell>
          <cell r="D55" t="str">
            <v>m3-km</v>
          </cell>
          <cell r="E55">
            <v>83000</v>
          </cell>
          <cell r="F55">
            <v>624</v>
          </cell>
          <cell r="G55">
            <v>51792000</v>
          </cell>
        </row>
        <row r="56">
          <cell r="B56">
            <v>49</v>
          </cell>
          <cell r="C56" t="str">
            <v>Transporte de materiales de préstamo para terraplenes</v>
          </cell>
          <cell r="D56" t="str">
            <v>m3-km</v>
          </cell>
          <cell r="E56">
            <v>1395000</v>
          </cell>
          <cell r="F56">
            <v>624</v>
          </cell>
          <cell r="G56">
            <v>870480000</v>
          </cell>
        </row>
        <row r="57">
          <cell r="B57">
            <v>50</v>
          </cell>
          <cell r="C57" t="str">
            <v>Transporte de materiales del sitio para terraplenes</v>
          </cell>
          <cell r="D57" t="str">
            <v>m3-km</v>
          </cell>
          <cell r="E57">
            <v>19000</v>
          </cell>
          <cell r="F57">
            <v>624</v>
          </cell>
          <cell r="G57">
            <v>11856000</v>
          </cell>
        </row>
        <row r="58">
          <cell r="B58">
            <v>51</v>
          </cell>
          <cell r="C58" t="str">
            <v>Lamparas de alumbrado</v>
          </cell>
          <cell r="D58" t="str">
            <v>un</v>
          </cell>
          <cell r="E58">
            <v>200</v>
          </cell>
          <cell r="F58">
            <v>386243</v>
          </cell>
          <cell r="G58">
            <v>77248600</v>
          </cell>
        </row>
        <row r="59">
          <cell r="B59">
            <v>52</v>
          </cell>
          <cell r="C59" t="str">
            <v>Estructura tipo 602T</v>
          </cell>
          <cell r="D59" t="str">
            <v>un</v>
          </cell>
          <cell r="E59">
            <v>4</v>
          </cell>
          <cell r="F59">
            <v>1820000</v>
          </cell>
          <cell r="G59">
            <v>7280000</v>
          </cell>
        </row>
        <row r="60">
          <cell r="B60">
            <v>53</v>
          </cell>
          <cell r="C60" t="str">
            <v>Estructura tipo 553-514</v>
          </cell>
          <cell r="D60" t="str">
            <v>un</v>
          </cell>
          <cell r="E60">
            <v>1</v>
          </cell>
          <cell r="F60">
            <v>1495000</v>
          </cell>
          <cell r="G60">
            <v>1495000</v>
          </cell>
        </row>
        <row r="61">
          <cell r="B61">
            <v>54</v>
          </cell>
          <cell r="C61" t="str">
            <v>Subestacion aerea 37,5 KVA-1D 2000V</v>
          </cell>
          <cell r="D61" t="str">
            <v>un</v>
          </cell>
          <cell r="E61">
            <v>3</v>
          </cell>
          <cell r="F61">
            <v>5850000</v>
          </cell>
          <cell r="G61">
            <v>17550000</v>
          </cell>
        </row>
        <row r="62">
          <cell r="B62">
            <v>55</v>
          </cell>
          <cell r="C62" t="str">
            <v>Estructuras para luminarias</v>
          </cell>
          <cell r="D62" t="str">
            <v>un</v>
          </cell>
          <cell r="E62">
            <v>110</v>
          </cell>
          <cell r="F62">
            <v>559000</v>
          </cell>
          <cell r="G62">
            <v>61490000</v>
          </cell>
        </row>
        <row r="63">
          <cell r="B63">
            <v>56</v>
          </cell>
          <cell r="C63" t="str">
            <v>Linea aerea #2AWG Cu Desnudo 15kv</v>
          </cell>
          <cell r="D63" t="str">
            <v>un</v>
          </cell>
          <cell r="E63">
            <v>1600</v>
          </cell>
          <cell r="F63">
            <v>19500</v>
          </cell>
          <cell r="G63">
            <v>31200000</v>
          </cell>
        </row>
        <row r="64">
          <cell r="B64">
            <v>57</v>
          </cell>
          <cell r="C64" t="str">
            <v>Acometida secundaria del transformador</v>
          </cell>
          <cell r="D64" t="str">
            <v>un</v>
          </cell>
          <cell r="E64">
            <v>80</v>
          </cell>
          <cell r="F64">
            <v>325000</v>
          </cell>
          <cell r="G64">
            <v>26000000</v>
          </cell>
        </row>
        <row r="65">
          <cell r="B65">
            <v>58</v>
          </cell>
          <cell r="C65" t="str">
            <v>Acometida subterranea B.T. entre estructuras con lumina</v>
          </cell>
          <cell r="D65" t="str">
            <v>un</v>
          </cell>
          <cell r="E65">
            <v>3500</v>
          </cell>
          <cell r="F65">
            <v>36400</v>
          </cell>
          <cell r="G65">
            <v>127400000</v>
          </cell>
        </row>
        <row r="66">
          <cell r="B66">
            <v>59</v>
          </cell>
          <cell r="C66" t="str">
            <v>Caja para control de alumbrado</v>
          </cell>
          <cell r="D66" t="str">
            <v>un</v>
          </cell>
          <cell r="E66">
            <v>20</v>
          </cell>
          <cell r="F66">
            <v>1300000</v>
          </cell>
          <cell r="G66">
            <v>26000000</v>
          </cell>
        </row>
        <row r="67">
          <cell r="B67">
            <v>60</v>
          </cell>
          <cell r="C67" t="str">
            <v>Templete</v>
          </cell>
          <cell r="D67" t="str">
            <v>un</v>
          </cell>
          <cell r="E67">
            <v>5</v>
          </cell>
          <cell r="F67">
            <v>409500</v>
          </cell>
          <cell r="G67">
            <v>2047500</v>
          </cell>
        </row>
        <row r="68">
          <cell r="B68">
            <v>61</v>
          </cell>
          <cell r="C68" t="str">
            <v>Estructura trifasica tipo 523T</v>
          </cell>
          <cell r="D68" t="str">
            <v>un</v>
          </cell>
          <cell r="E68">
            <v>15</v>
          </cell>
          <cell r="F68">
            <v>858000</v>
          </cell>
          <cell r="G68">
            <v>12870000</v>
          </cell>
        </row>
        <row r="69">
          <cell r="B69">
            <v>62</v>
          </cell>
          <cell r="C69" t="str">
            <v>Protección de taludes en piedra pegada</v>
          </cell>
          <cell r="D69" t="str">
            <v>m2</v>
          </cell>
          <cell r="E69">
            <v>730</v>
          </cell>
          <cell r="F69">
            <v>47217</v>
          </cell>
          <cell r="G69">
            <v>34468410</v>
          </cell>
        </row>
        <row r="70">
          <cell r="B70">
            <v>63</v>
          </cell>
          <cell r="C70" t="str">
            <v>Limpieza de alcantarillas y pontones</v>
          </cell>
          <cell r="D70" t="str">
            <v xml:space="preserve">un </v>
          </cell>
          <cell r="E70">
            <v>5</v>
          </cell>
          <cell r="F70">
            <v>117455</v>
          </cell>
          <cell r="G70">
            <v>587275</v>
          </cell>
        </row>
        <row r="71">
          <cell r="B71">
            <v>64</v>
          </cell>
          <cell r="C71" t="str">
            <v>Limpieza de box-culvert</v>
          </cell>
          <cell r="D71" t="str">
            <v>un</v>
          </cell>
          <cell r="E71">
            <v>5</v>
          </cell>
          <cell r="F71">
            <v>169423</v>
          </cell>
          <cell r="G71">
            <v>847115</v>
          </cell>
        </row>
      </sheetData>
      <sheetData sheetId="2"/>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s>
    <sheetDataSet>
      <sheetData sheetId="0"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Itemes Renovación"/>
      <sheetName val="FECHAS DE CORTE"/>
      <sheetName val="Informacion General"/>
      <sheetName val="PR_1"/>
      <sheetName val="Equipo"/>
      <sheetName val="materiales"/>
      <sheetName val="otros"/>
      <sheetName val="FIBRA ÓPTICA"/>
      <sheetName val="TARIFAS"/>
      <sheetName val="Personalizar"/>
      <sheetName val="INDICE"/>
      <sheetName val="DISTANCIA"/>
      <sheetName val="PERSONAL"/>
      <sheetName val="Hoja1"/>
      <sheetName val="días habiles 2015"/>
      <sheetName val="INS"/>
      <sheetName val="Ppto"/>
      <sheetName val="Plan auditoría"/>
      <sheetName val="Análisis de precios"/>
      <sheetName val="320.1"/>
      <sheetName val="330.2"/>
      <sheetName val="700.1"/>
      <sheetName val="220.1"/>
      <sheetName val="330.1"/>
      <sheetName val="640.1.2"/>
      <sheetName val="673.1"/>
      <sheetName val="673.2"/>
      <sheetName val="Formulas"/>
      <sheetName val="ELECTRICO"/>
      <sheetName val="Vuelta"/>
      <sheetName val="2103mar%20.xls"/>
      <sheetName val="BASE"/>
      <sheetName val="1_Preliminares"/>
      <sheetName val="M.Obr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 val="Actual Data (MAP)"/>
      <sheetName val="Actual Data (STX)"/>
      <sheetName val="ManoDeObra"/>
      <sheetName val="Precios"/>
      <sheetName val="Insum"/>
      <sheetName val="Distanc"/>
      <sheetName val="Itemes_Renovación"/>
      <sheetName val="FECHAS_DE_CORTE"/>
      <sheetName val="Informacion_General"/>
      <sheetName val="FIBRA_ÓPTICA"/>
      <sheetName val="Análisis_de_precios"/>
      <sheetName val="2103mar%20_xls"/>
      <sheetName val="M_Obra"/>
      <sheetName val="días_habiles_2015"/>
      <sheetName val="Plan_auditoría"/>
      <sheetName val="Itemes_Renovación1"/>
      <sheetName val="FECHAS_DE_CORTE1"/>
      <sheetName val="Informacion_General1"/>
      <sheetName val="FIBRA_ÓPTICA1"/>
      <sheetName val="Análisis_de_precios1"/>
      <sheetName val="2103mar%20_xls1"/>
      <sheetName val="M_Obra1"/>
      <sheetName val="días_habiles_20151"/>
      <sheetName val="Plan_auditoría1"/>
      <sheetName val="PR_117"/>
      <sheetName val="Itemes_Renovación4"/>
      <sheetName val="FECHAS_DE_CORTE4"/>
      <sheetName val="Informacion_General4"/>
      <sheetName val="2103mar%20_xls4"/>
      <sheetName val="FIBRA_ÓPTICA4"/>
      <sheetName val="días_habiles_20154"/>
      <sheetName val="Plan_auditoría4"/>
      <sheetName val="Análisis_de_precios4"/>
      <sheetName val="M_Obra4"/>
      <sheetName val="Itemes_Renovación2"/>
      <sheetName val="FECHAS_DE_CORTE2"/>
      <sheetName val="Informacion_General2"/>
      <sheetName val="2103mar%20_xls2"/>
      <sheetName val="FIBRA_ÓPTICA2"/>
      <sheetName val="días_habiles_20152"/>
      <sheetName val="Plan_auditoría2"/>
      <sheetName val="Análisis_de_precios2"/>
      <sheetName val="M_Obra2"/>
      <sheetName val="Itemes_Renovación3"/>
      <sheetName val="FECHAS_DE_CORTE3"/>
      <sheetName val="Informacion_General3"/>
      <sheetName val="2103mar%20_xls3"/>
      <sheetName val="FIBRA_ÓPTICA3"/>
      <sheetName val="días_habiles_20153"/>
      <sheetName val="Plan_auditoría3"/>
      <sheetName val="Análisis_de_precios3"/>
      <sheetName val="M_Obra3"/>
      <sheetName val="PR_05"/>
      <sheetName val="PR_118"/>
      <sheetName val="PR_218"/>
      <sheetName val="PR_317"/>
      <sheetName val="PR_418"/>
      <sheetName val="PR_55"/>
      <sheetName val="PR_65"/>
      <sheetName val="PR_75"/>
      <sheetName val="PR_85"/>
      <sheetName val="PR_95"/>
      <sheetName val="PR_105"/>
      <sheetName val="PR_119"/>
      <sheetName val="PR_125"/>
      <sheetName val="PR_135"/>
      <sheetName val="PR_145"/>
      <sheetName val="PR_155"/>
      <sheetName val="PR_165"/>
      <sheetName val="PR_175"/>
      <sheetName val="PR_195"/>
      <sheetName val="PR_205"/>
      <sheetName val="PR_219"/>
      <sheetName val="PR_225"/>
      <sheetName val="PR_235"/>
      <sheetName val="PR_245"/>
      <sheetName val="PR_255"/>
      <sheetName val="PR_265"/>
      <sheetName val="PR_275"/>
      <sheetName val="PR_285"/>
      <sheetName val="PR_295"/>
      <sheetName val="PR_305"/>
      <sheetName val="PR_318"/>
      <sheetName val="PR_325"/>
      <sheetName val="PR_335"/>
      <sheetName val="PR_345"/>
      <sheetName val="PR_355"/>
      <sheetName val="PR_365"/>
      <sheetName val="PR_375"/>
      <sheetName val="PR_395"/>
      <sheetName val="PR_405"/>
      <sheetName val="PR_419"/>
      <sheetName val="PR_425"/>
      <sheetName val="PR_435"/>
      <sheetName val="PR_445"/>
      <sheetName val="PR_455"/>
      <sheetName val="PR_465"/>
      <sheetName val="PR_475"/>
      <sheetName val="PR_485"/>
      <sheetName val="PR_495"/>
      <sheetName val="Cuadro_Estado5"/>
      <sheetName val="2103mar_5"/>
      <sheetName val="Itemes_Renovación5"/>
      <sheetName val="A__P__U_5"/>
      <sheetName val="FECHAS_DE_CORTE5"/>
      <sheetName val="Informacion_General5"/>
      <sheetName val="TRAYECTO_15"/>
      <sheetName val="2103mar%20_xls5"/>
      <sheetName val="FIBRA_ÓPTICA5"/>
      <sheetName val="días_habiles_20155"/>
      <sheetName val="Plan_auditoría5"/>
      <sheetName val="Análisis_de_precios5"/>
      <sheetName val="M_Obra5"/>
      <sheetName val="Cuadro de áreas y volmúmenes"/>
      <sheetName val="Generales"/>
      <sheetName val="320_1"/>
      <sheetName val="330_2"/>
      <sheetName val="700_1"/>
      <sheetName val="MANTENIMIENTO"/>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row r="2">
          <cell r="A2" t="str">
            <v>INVÍAS - TERRITORIAL CORDOBA - GRUPO 3</v>
          </cell>
        </row>
      </sheetData>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row r="2">
          <cell r="A2" t="str">
            <v>INVÍAS - TERRITORIAL CORDOBA - GRUPO 3</v>
          </cell>
        </row>
      </sheetData>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refreshError="1"/>
      <sheetData sheetId="350" refreshError="1"/>
      <sheetData sheetId="351" refreshError="1"/>
      <sheetData sheetId="352"/>
      <sheetData sheetId="353"/>
      <sheetData sheetId="354" refreshError="1"/>
      <sheetData sheetId="355" refreshError="1"/>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refreshError="1"/>
      <sheetData sheetId="464" refreshError="1"/>
      <sheetData sheetId="465"/>
      <sheetData sheetId="466"/>
      <sheetData sheetId="467"/>
      <sheetData sheetId="468"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Jul-Ago"/>
      <sheetName val="May-Jun"/>
      <sheetName val="Sep-Oct"/>
    </sheetNames>
    <sheetDataSet>
      <sheetData sheetId="0" refreshError="1"/>
      <sheetData sheetId="1" refreshError="1"/>
      <sheetData sheetId="2"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s>
    <sheetDataSet>
      <sheetData sheetId="0"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30%"/>
      <sheetName val="MATER Y MO"/>
      <sheetName val="APU"/>
      <sheetName val="COLECTOR_CAPILLA(TURCO)"/>
      <sheetName val="COLECTOR_CHORRITOS(TURCO)"/>
      <sheetName val="COLECTOR_CRESPO(TURCO)"/>
      <sheetName val="COLECTOR MD (TURCO)"/>
      <sheetName val="COLECTOR_NUEVO AMANECER (TURCO)"/>
      <sheetName val="COLECTOR_MIGUEL ANGEL BUILES"/>
      <sheetName val="ARENALES (TURCO)"/>
      <sheetName val="GUANTEROS(TURCO)"/>
      <sheetName val="REPOS_PORTAL(TURCO)"/>
      <sheetName val="REPOS_MD (TURCO)"/>
      <sheetName val="REPOS_CRESPO (TURCO)"/>
      <sheetName val="REDES INTERNA_(TURCO)"/>
      <sheetName val="REDES TRONCAL_(TURCO)"/>
      <sheetName val="RESUMEN PPTO"/>
      <sheetName val="CRONOGRAM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s>
    <sheetDataSet>
      <sheetData sheetId="0"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Gráfica-Apartada"/>
      <sheetName val="Perdidas"/>
      <sheetName val="Curva-sistema"/>
      <sheetName val="Curva.bomba"/>
      <sheetName val="Gráf.-Apartada-01"/>
      <sheetName val="Datos Garavito"/>
      <sheetName val="Gráfica Garavito"/>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Gráfica-Apartada"/>
      <sheetName val="Perdidas"/>
      <sheetName val="Curva-sistema"/>
      <sheetName val="Curva.bomba"/>
      <sheetName val="Gráf.-Apartada-01"/>
      <sheetName val="Datos Garavito"/>
      <sheetName val="Gráfica Garavito"/>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OMINA"/>
      <sheetName val="GASTOS FIJOS"/>
      <sheetName val="ACTIVOS FIJOS"/>
      <sheetName val="PRODUCTOS"/>
      <sheetName val="FICHA"/>
      <sheetName val="3.Tableros"/>
      <sheetName val="8.Salidas Eléctricas"/>
      <sheetName val="1.Canalizaciones"/>
      <sheetName val="6.Bandejas Port."/>
    </sheetNames>
    <sheetDataSet>
      <sheetData sheetId="0">
        <row r="4">
          <cell r="A4" t="str">
            <v>GERENTE</v>
          </cell>
        </row>
        <row r="5">
          <cell r="A5" t="str">
            <v>DIERECTOR COMERCIAL</v>
          </cell>
        </row>
        <row r="6">
          <cell r="A6" t="str">
            <v>DIERECTOR PROYECTOS</v>
          </cell>
        </row>
        <row r="7">
          <cell r="A7" t="str">
            <v>TECNICO</v>
          </cell>
        </row>
        <row r="8">
          <cell r="A8" t="str">
            <v>Oficial</v>
          </cell>
        </row>
        <row r="24">
          <cell r="A24" t="str">
            <v>OFICIAL</v>
          </cell>
        </row>
        <row r="25">
          <cell r="A25" t="str">
            <v>AYUDANTE ENTENDIDO</v>
          </cell>
        </row>
        <row r="26">
          <cell r="A26" t="str">
            <v>AYUDANTE</v>
          </cell>
        </row>
        <row r="27">
          <cell r="A27" t="str">
            <v>TECNICO DATOS</v>
          </cell>
        </row>
      </sheetData>
      <sheetData sheetId="1">
        <row r="91">
          <cell r="A91" t="str">
            <v>ALQUILER DE EQUIPOS</v>
          </cell>
        </row>
        <row r="92">
          <cell r="A92" t="str">
            <v>ALQUILER DE HERRAMIENTAS</v>
          </cell>
        </row>
        <row r="93">
          <cell r="A93" t="str">
            <v>SUBCONTRATO DISEÑO</v>
          </cell>
        </row>
        <row r="94">
          <cell r="A94" t="str">
            <v>TRANSPORTE</v>
          </cell>
        </row>
      </sheetData>
      <sheetData sheetId="2"/>
      <sheetData sheetId="3">
        <row r="3">
          <cell r="B3" t="str">
            <v>Diseños redes e iluminación</v>
          </cell>
        </row>
        <row r="4">
          <cell r="B4" t="str">
            <v>Diseño SPT</v>
          </cell>
        </row>
        <row r="5">
          <cell r="B5" t="str">
            <v>Apantallamientos y Puestas a tierra</v>
          </cell>
        </row>
        <row r="6">
          <cell r="B6" t="str">
            <v>Salidas eléctricas</v>
          </cell>
        </row>
        <row r="7">
          <cell r="B7" t="str">
            <v>Salidas de voz y datos</v>
          </cell>
        </row>
        <row r="8">
          <cell r="B8" t="str">
            <v>Acometidas</v>
          </cell>
        </row>
        <row r="9">
          <cell r="B9" t="str">
            <v>Tableros y gabinetes</v>
          </cell>
        </row>
        <row r="10">
          <cell r="B10" t="str">
            <v>Salidas de iluminación</v>
          </cell>
        </row>
        <row r="11">
          <cell r="B11" t="str">
            <v>Ductos y canaletas</v>
          </cell>
        </row>
      </sheetData>
      <sheetData sheetId="4"/>
      <sheetData sheetId="5"/>
      <sheetData sheetId="6"/>
      <sheetData sheetId="7"/>
      <sheetData sheetId="8"/>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CIONES"/>
      <sheetName val="APU CONCRETOS"/>
      <sheetName val="APU´S"/>
      <sheetName val="PRELIMINARES"/>
      <sheetName val="DEMOLICIONES"/>
      <sheetName val="BASE"/>
      <sheetName val="PRESUPUESTO"/>
      <sheetName val="CRONOGRAMA GENERAL"/>
      <sheetName val="RESUMEN DE OBRA"/>
      <sheetName val="FORMULARIO 6 AU"/>
      <sheetName val="FORMULARIO 7"/>
      <sheetName val="GOMEZ PLATA"/>
      <sheetName val="POLIZAS"/>
      <sheetName val="TANQUE 120m3"/>
      <sheetName val="APU TANQUE 120 m3"/>
      <sheetName val="REDES DE DISTRUBICÓN"/>
      <sheetName val="APU REDES DISTRIBUCIÓN"/>
      <sheetName val="RESUMEN OBRAS "/>
      <sheetName val="RESUMEN"/>
      <sheetName val="memorias"/>
      <sheetName val="CRONOGRAMA "/>
      <sheetName val="FORMULARIO AIU"/>
      <sheetName val="APU ALCANT"/>
      <sheetName val="PRPTO ALCANTARILLADO"/>
      <sheetName val="CANT FRONTINO"/>
      <sheetName val="APU ALCANTARILLADO"/>
      <sheetName val="PRESU ALDO MANDARINA"/>
      <sheetName val="Hoja3"/>
      <sheetName val="PRESUPUESTO COMPLETO"/>
      <sheetName val="PRESUPUESTO NECOCLI"/>
      <sheetName val="CRONOGRAMA"/>
      <sheetName val="P RESUMEN"/>
      <sheetName val="Hoja2"/>
      <sheetName val="FORMULARIO 6-AU"/>
      <sheetName val="POLIZA"/>
      <sheetName val="MEMORIAS CANTIDADES"/>
      <sheetName val="MEMORIAS CANTIDADES 2"/>
      <sheetName val="Hoja1"/>
    </sheetNames>
    <sheetDataSet>
      <sheetData sheetId="0" refreshError="1"/>
      <sheetData sheetId="1" refreshError="1"/>
      <sheetData sheetId="2" refreshError="1"/>
      <sheetData sheetId="3" refreshError="1"/>
      <sheetData sheetId="4" refreshError="1"/>
      <sheetData sheetId="5" refreshError="1">
        <row r="12">
          <cell r="D12">
            <v>91817.353333333376</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e de Obra Extra"/>
    </sheetNames>
    <sheetDataSet>
      <sheetData sheetId="0"/>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ALETA9"/>
    </sheetNames>
    <sheetDataSet>
      <sheetData sheetId="0"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1.1"/>
    </sheetNames>
    <sheetDataSet>
      <sheetData sheetId="0"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CUBRIMIENTOS"/>
      <sheetName val="ACEROS"/>
      <sheetName val="MAMPOSTERIA CONFINADA"/>
      <sheetName val="VIGAS Y LOSAS"/>
      <sheetName val="COLUMNAS"/>
    </sheetNames>
    <sheetDataSet>
      <sheetData sheetId="0" refreshError="1"/>
      <sheetData sheetId="1"/>
      <sheetData sheetId="2"/>
      <sheetData sheetId="3" refreshError="1"/>
      <sheetData sheetId="4"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e Obra Cívil"/>
    </sheetNames>
    <sheetDataSet>
      <sheetData sheetId="0">
        <row r="5">
          <cell r="C5" t="str">
            <v>INFORME SEMANAL DE AVANCE DE OBRA CIVIL</v>
          </cell>
        </row>
      </sheetData>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de Servicios"/>
    </sheetNames>
    <sheetDataSet>
      <sheetData sheetId="0">
        <row r="4">
          <cell r="B4" t="str">
            <v>SOLICITUD DE SERVICIOS</v>
          </cell>
        </row>
      </sheetData>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S"/>
      <sheetName val="PRESTACIONES"/>
      <sheetName val="BASE"/>
      <sheetName val="APU CONCRETOS"/>
      <sheetName val="PRELIMIN"/>
      <sheetName val="EXCAVA"/>
      <sheetName val="LLENOS"/>
      <sheetName val="ACUED"/>
      <sheetName val="ALCANT"/>
      <sheetName val="CONC, MAMP Y ACERO"/>
      <sheetName val="PRESUPUESTO"/>
      <sheetName val="INST. ELECTRICA"/>
      <sheetName val="OBRAS COMPL"/>
      <sheetName val="PAVIM"/>
      <sheetName val="VALVULAS"/>
      <sheetName val="DEMOLI"/>
      <sheetName val="CRONOGRAMA GENERAL"/>
      <sheetName val="RESUMEN DE OBRA"/>
      <sheetName val="FORMULARIO 6 AU"/>
      <sheetName val="FORMULARIO 7"/>
      <sheetName val="GOMEZ PLATA"/>
      <sheetName val="POLIZAS"/>
      <sheetName val="TANQUE 120m3"/>
      <sheetName val="APU TANQUE 120 m3"/>
      <sheetName val="REDES DE DISTRUBICÓN"/>
      <sheetName val="APU REDES DISTRIBUCIÓN"/>
      <sheetName val="RESUMEN OBRAS "/>
      <sheetName val="RESUMEN"/>
      <sheetName val="memorias"/>
      <sheetName val="INST.ELECT"/>
      <sheetName val="PRELIMINARES"/>
      <sheetName val="DEMOLICIONES"/>
      <sheetName val="EXCAVACIONES"/>
      <sheetName val="ALCANTARILLADO"/>
      <sheetName val="PAVIMENTOS"/>
      <sheetName val="BASE_ CONCRETOS"/>
      <sheetName val="FORMULARIO AIU"/>
      <sheetName val="1.Bocatoma"/>
      <sheetName val="APU Bocatoma"/>
      <sheetName val="2. Desarenador"/>
      <sheetName val="APU Desarenador"/>
      <sheetName val="3. Conducción"/>
      <sheetName val="APUS Conduccion"/>
      <sheetName val="4.PTAP"/>
      <sheetName val="APU PTAPC"/>
      <sheetName val="5.TANQUE 40 M3"/>
      <sheetName val="APU TANQUE 40 m³"/>
      <sheetName val="6. Red Distribucion"/>
      <sheetName val="APU red Distribucion"/>
      <sheetName val="Caseta operaciones"/>
      <sheetName val="APU caseta operaciones"/>
      <sheetName val="Sist. Eléctrico PTAP"/>
      <sheetName val="APU Sist. Eléctrico PTAP"/>
      <sheetName val="RESUMEN OBRAS Acto "/>
      <sheetName val="CÁLCULOS"/>
    </sheetNames>
    <sheetDataSet>
      <sheetData sheetId="0" refreshError="1"/>
      <sheetData sheetId="1" refreshError="1"/>
      <sheetData sheetId="2" refreshError="1">
        <row r="96">
          <cell r="D96">
            <v>18241</v>
          </cell>
        </row>
        <row r="1887">
          <cell r="D1887">
            <v>531645</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B APU"/>
      <sheetName val="PRESUPUESTO"/>
      <sheetName val="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s>
    <sheetDataSet>
      <sheetData sheetId="0">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CIONES"/>
      <sheetName val="APU CONCRETOS"/>
      <sheetName val="APU´S"/>
      <sheetName val="PRELIMINARES"/>
      <sheetName val="DEMOLICIONES"/>
      <sheetName val="EXCAVACIONES"/>
      <sheetName val="LLENOS"/>
      <sheetName val="ALCANTARILLADO"/>
      <sheetName val="PAVIMENTOS"/>
      <sheetName val="VALVULAS"/>
      <sheetName val="CONC, MAMP Y ACERO"/>
      <sheetName val="BASE"/>
      <sheetName val="PRESUPUESTO"/>
      <sheetName val="CRONOGRAMA GENERAL"/>
      <sheetName val="RESUMEN DE OBRA"/>
      <sheetName val="FORMULARIO 6 AU"/>
      <sheetName val="FORMULARIO 7"/>
      <sheetName val="GOMEZ PLATA"/>
      <sheetName val="POLIZAS"/>
      <sheetName val="TANQUE 120m3"/>
      <sheetName val="APU TANQUE 120 m3"/>
      <sheetName val="REDES DE DISTRUBICÓN"/>
      <sheetName val="APU REDES DISTRIBUCIÓN"/>
      <sheetName val="RESUMEN OBRAS "/>
      <sheetName val="RESUMEN"/>
      <sheetName val="memorias"/>
      <sheetName val="FORMULARIO AIU"/>
      <sheetName val="2. Desarenador"/>
      <sheetName val="BASE_ CONCRETOS"/>
      <sheetName val="1.Bocatoma"/>
      <sheetName val="APU Bocatoma"/>
      <sheetName val="APU Desarenador"/>
      <sheetName val="3. TANQUE"/>
      <sheetName val="APU TANQUE"/>
      <sheetName val="4. PTAP"/>
      <sheetName val="APU PTAP"/>
      <sheetName val="5.Caseta operaciones"/>
      <sheetName val="APU caseta operaciones"/>
      <sheetName val="6. Red de Distribucion"/>
      <sheetName val="APU Red de Distribución"/>
      <sheetName val="CÁLCULOS"/>
      <sheetName val="7. Sist. Eléctrico PTAP"/>
      <sheetName val="APU Sist. Electrico"/>
      <sheetName val="RESUMEN OBRAS Acto "/>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row r="105">
          <cell r="D105">
            <v>900</v>
          </cell>
        </row>
        <row r="1861">
          <cell r="D1861">
            <v>32130</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BASE CTOS"/>
      <sheetName val="Resumen El Paraiso"/>
      <sheetName val="Red El Paraiso"/>
      <sheetName val="APU RED EL PARAISO"/>
      <sheetName val="Sol. Ind."/>
      <sheetName val="APU"/>
    </sheetNames>
    <sheetDataSet>
      <sheetData sheetId="0">
        <row r="280">
          <cell r="D280">
            <v>240000</v>
          </cell>
        </row>
      </sheetData>
      <sheetData sheetId="1" refreshError="1"/>
      <sheetData sheetId="2" refreshError="1"/>
      <sheetData sheetId="3" refreshError="1"/>
      <sheetData sheetId="4"/>
      <sheetData sheetId="5" refreshError="1"/>
      <sheetData sheetId="6"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s>
    <sheetDataSet>
      <sheetData sheetId="0"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Liquidacion de Obra por Tramos"/>
    </sheetNames>
    <sheetDataSet>
      <sheetData sheetId="0"/>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BASE"/>
      <sheetName val="PRESTACIONES"/>
      <sheetName val="FORMULARIO # 6 V1"/>
      <sheetName val="Polizas"/>
      <sheetName val="FORMATO 7- AMB."/>
      <sheetName val="FORMULARIO AIU"/>
      <sheetName val="APU CONCRETOS"/>
      <sheetName val="CÁLCULOS"/>
      <sheetName val="APU Alcantarillado"/>
      <sheetName val="1. Colector Norte"/>
      <sheetName val="Cantidades Colector Norte"/>
      <sheetName val="2. Colector Sur"/>
      <sheetName val="Cantidades Colector Sur"/>
      <sheetName val="3. Redes Secundarias"/>
      <sheetName val="BASE (2)"/>
      <sheetName val="Cantidades Secundarias"/>
      <sheetName val="4. Acometidas Domiciliarias"/>
      <sheetName val="Cantidades"/>
      <sheetName val="Resumen Aldo"/>
      <sheetName val="TablasinE"/>
    </sheetNames>
    <sheetDataSet>
      <sheetData sheetId="0"/>
      <sheetData sheetId="1" refreshError="1">
        <row r="573">
          <cell r="D573">
            <v>11600</v>
          </cell>
        </row>
        <row r="575">
          <cell r="D575">
            <v>793500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 val="c2.5y2.6"/>
    </sheetNames>
    <sheetDataSet>
      <sheetData sheetId="0"/>
      <sheetData sheetId="1">
        <row r="14">
          <cell r="J14" t="str">
            <v>M³</v>
          </cell>
        </row>
        <row r="15">
          <cell r="J15" t="str">
            <v>M²</v>
          </cell>
        </row>
        <row r="16">
          <cell r="J16" t="str">
            <v>M</v>
          </cell>
        </row>
        <row r="17">
          <cell r="J17" t="str">
            <v>Kg</v>
          </cell>
        </row>
        <row r="18">
          <cell r="J18" t="str">
            <v>Un</v>
          </cell>
        </row>
      </sheetData>
      <sheetData sheetId="2"/>
      <sheetData sheetId="3"/>
      <sheetData sheetId="4"/>
      <sheetData sheetId="5"/>
      <sheetData sheetId="6"/>
      <sheetData sheetId="7"/>
      <sheetData sheetId="8"/>
      <sheetData sheetId="9"/>
      <sheetData sheetId="10"/>
      <sheetData sheetId="11"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CIONES"/>
      <sheetName val="APU CONCRETOS"/>
      <sheetName val="APU´S"/>
      <sheetName val="PRELIMINARES"/>
      <sheetName val="DEMOLICIONES"/>
      <sheetName val="EXCAVACIONES"/>
      <sheetName val="LLENOS"/>
      <sheetName val="ALCANTARILLADO"/>
      <sheetName val="PAVIMENTOS"/>
      <sheetName val="VALVULAS"/>
      <sheetName val="CONC, MAMP Y ACERO"/>
      <sheetName val="BASE"/>
      <sheetName val="PRESUPUESTO"/>
      <sheetName val="CRONOGRAMA GENERAL"/>
      <sheetName val="RESUMEN DE OBRA"/>
      <sheetName val="FORMULARIO 6 AU"/>
      <sheetName val="FORMULARIO 7"/>
      <sheetName val="GOMEZ PLATA"/>
      <sheetName val="POLIZAS"/>
      <sheetName val="TANQUE 120m3"/>
      <sheetName val="APU TANQUE 120 m3"/>
      <sheetName val="REDES DE DISTRUBICÓN"/>
      <sheetName val="APU REDES DISTRIBUCIÓN"/>
      <sheetName val="RESUMEN OBRAS "/>
      <sheetName val="RESUMEN"/>
      <sheetName val="memorias"/>
      <sheetName val="FORMULARIO AIU"/>
      <sheetName val="2. Desarenador"/>
      <sheetName val="BASE_ CONCRETOS"/>
      <sheetName val="1.Bocatoma"/>
      <sheetName val="APU Bocatoma"/>
      <sheetName val="APU Desarenador"/>
      <sheetName val="3. TANQUE"/>
      <sheetName val="APU TANQUE"/>
      <sheetName val="4. PTAP"/>
      <sheetName val="APU PTAP"/>
      <sheetName val="5.Caseta operaciones"/>
      <sheetName val="APU caseta operaciones"/>
      <sheetName val="6. Red de Distribucion"/>
      <sheetName val="APU Red de Distribución"/>
      <sheetName val="CÁLCULOS"/>
      <sheetName val="7. Sist. Eléctrico PTAP"/>
      <sheetName val="APU Sist. Electrico"/>
      <sheetName val="RESUMEN OBRAS Acto "/>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row r="198">
          <cell r="D198">
            <v>20308</v>
          </cell>
        </row>
        <row r="580">
          <cell r="D580">
            <v>630700</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hyperlink" Target="https://www.homecenter.com.co/homecenter-co/product/234506/teja-blanca-59x094m-25mm-upvc-forte-au52m2/234506/?kid=goosho_1161562&amp;shop=googleShopping&amp;gclid=CjwKCAjw1YCkBhAOEiwA5aN4AVS1M1WvgRdnbCk5XaFvmVUqUTkwmoKxmIKnBL-TIaFGS96KBhCe1RoCe4gQAvD_BwE" TargetMode="External"/><Relationship Id="rId2" Type="http://schemas.openxmlformats.org/officeDocument/2006/relationships/hyperlink" Target="https://roca.com.co/zocalos/" TargetMode="External"/><Relationship Id="rId1" Type="http://schemas.openxmlformats.org/officeDocument/2006/relationships/hyperlink" Target="https://www.homecenter.com.co/homecenter-co/product/366454/concolor-junta-estrecha-super-blanco-2kg/366454/?kid=goosho_1161562&amp;shop=googleShopping&amp;gclid=CjwKCAjw1YCkBhAOEiwA5aN4AZbs9FdSMkVRFl6-RizrNYenr73bjymhpiyM91-r0GIYtUBxMlt3oBoCzl4QAvD_BwE" TargetMode="External"/><Relationship Id="rId5" Type="http://schemas.openxmlformats.org/officeDocument/2006/relationships/printerSettings" Target="../printerSettings/printerSettings6.bin"/><Relationship Id="rId4" Type="http://schemas.openxmlformats.org/officeDocument/2006/relationships/hyperlink" Target="https://www.homecenter.com.co/homecenter-co/product/514866/griferia-lavamanos-subconjunto-sencilla-briza-pulgada/514866/" TargetMode="Externa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39"/>
  <sheetViews>
    <sheetView zoomScale="138" workbookViewId="0">
      <selection activeCell="B39" sqref="B39"/>
    </sheetView>
  </sheetViews>
  <sheetFormatPr baseColWidth="10" defaultRowHeight="15"/>
  <sheetData>
    <row r="1" spans="1:8">
      <c r="A1" s="371" t="s">
        <v>1</v>
      </c>
      <c r="B1" s="371" t="s">
        <v>1045</v>
      </c>
      <c r="C1" s="371" t="s">
        <v>1046</v>
      </c>
      <c r="D1" s="371" t="s">
        <v>1047</v>
      </c>
      <c r="E1" s="371" t="s">
        <v>1048</v>
      </c>
      <c r="F1" s="371" t="s">
        <v>1049</v>
      </c>
      <c r="G1" s="371" t="s">
        <v>1050</v>
      </c>
      <c r="H1" s="371" t="s">
        <v>1051</v>
      </c>
    </row>
    <row r="2" spans="1:8">
      <c r="A2" s="372" t="s">
        <v>69</v>
      </c>
      <c r="B2" s="372">
        <v>4</v>
      </c>
      <c r="C2" s="372">
        <v>9</v>
      </c>
      <c r="D2" s="370"/>
      <c r="E2" s="372">
        <v>1</v>
      </c>
      <c r="F2" s="372">
        <v>1</v>
      </c>
      <c r="G2" s="372">
        <v>1</v>
      </c>
      <c r="H2" s="372"/>
    </row>
    <row r="3" spans="1:8">
      <c r="A3" s="372" t="s">
        <v>70</v>
      </c>
      <c r="B3" s="369">
        <v>4</v>
      </c>
      <c r="C3" s="369">
        <v>6</v>
      </c>
      <c r="D3" s="369"/>
      <c r="E3" s="372">
        <v>1</v>
      </c>
      <c r="F3" s="372">
        <v>1</v>
      </c>
      <c r="G3" s="372">
        <v>1</v>
      </c>
      <c r="H3" s="369"/>
    </row>
    <row r="4" spans="1:8">
      <c r="A4" s="372" t="s">
        <v>71</v>
      </c>
      <c r="B4" s="369">
        <v>4</v>
      </c>
      <c r="C4" s="369">
        <v>6</v>
      </c>
      <c r="D4" s="369"/>
      <c r="E4" s="372">
        <v>1</v>
      </c>
      <c r="F4" s="372">
        <v>1</v>
      </c>
      <c r="G4" s="372">
        <v>1</v>
      </c>
      <c r="H4" s="369"/>
    </row>
    <row r="5" spans="1:8">
      <c r="A5" s="372" t="s">
        <v>1078</v>
      </c>
      <c r="B5" s="369">
        <v>4</v>
      </c>
      <c r="C5" s="369">
        <v>9</v>
      </c>
      <c r="D5" s="369"/>
      <c r="E5" s="372">
        <v>1</v>
      </c>
      <c r="F5" s="372">
        <v>1</v>
      </c>
      <c r="G5" s="372">
        <v>1</v>
      </c>
      <c r="H5" s="369"/>
    </row>
    <row r="6" spans="1:8">
      <c r="A6" s="372" t="s">
        <v>72</v>
      </c>
      <c r="B6" s="369">
        <v>6</v>
      </c>
      <c r="C6" s="369">
        <v>4</v>
      </c>
      <c r="D6" s="369"/>
      <c r="E6" s="372">
        <v>1</v>
      </c>
      <c r="F6" s="372">
        <v>1</v>
      </c>
      <c r="G6" s="372">
        <v>1</v>
      </c>
      <c r="H6" s="369"/>
    </row>
    <row r="7" spans="1:8">
      <c r="A7" s="372" t="s">
        <v>1079</v>
      </c>
      <c r="B7" s="369">
        <v>4</v>
      </c>
      <c r="C7" s="369"/>
      <c r="D7" s="369">
        <v>4</v>
      </c>
      <c r="E7" s="372"/>
      <c r="F7" s="372"/>
      <c r="G7" s="372">
        <v>1</v>
      </c>
      <c r="H7" s="369"/>
    </row>
    <row r="8" spans="1:8">
      <c r="A8" s="372" t="s">
        <v>67</v>
      </c>
      <c r="B8" s="369">
        <v>3</v>
      </c>
      <c r="C8" s="369">
        <v>2</v>
      </c>
      <c r="D8" s="369"/>
      <c r="E8" s="372"/>
      <c r="F8" s="372"/>
      <c r="G8" s="372">
        <v>1</v>
      </c>
      <c r="H8" s="369"/>
    </row>
    <row r="9" spans="1:8">
      <c r="A9" s="372" t="s">
        <v>68</v>
      </c>
      <c r="B9" s="369">
        <v>4</v>
      </c>
      <c r="C9" s="369">
        <v>4</v>
      </c>
      <c r="D9" s="369"/>
      <c r="E9" s="372">
        <v>2</v>
      </c>
      <c r="F9" s="372">
        <v>1</v>
      </c>
      <c r="G9" s="372">
        <v>1</v>
      </c>
      <c r="H9" s="369"/>
    </row>
    <row r="10" spans="1:8">
      <c r="A10" s="372" t="s">
        <v>75</v>
      </c>
      <c r="B10" s="369"/>
      <c r="C10" s="369"/>
      <c r="D10" s="369">
        <v>9</v>
      </c>
      <c r="E10" s="372"/>
      <c r="F10" s="372"/>
      <c r="G10" s="372">
        <v>6</v>
      </c>
      <c r="H10" s="369"/>
    </row>
    <row r="11" spans="1:8">
      <c r="A11" s="372" t="s">
        <v>1052</v>
      </c>
      <c r="B11" s="369">
        <v>1</v>
      </c>
      <c r="C11" s="369"/>
      <c r="D11" s="369">
        <v>19</v>
      </c>
      <c r="E11" s="372">
        <v>9</v>
      </c>
      <c r="F11" s="372"/>
      <c r="G11" s="372">
        <v>1</v>
      </c>
      <c r="H11" s="369">
        <v>2</v>
      </c>
    </row>
    <row r="12" spans="1:8">
      <c r="A12" s="372" t="s">
        <v>1053</v>
      </c>
      <c r="B12" s="369">
        <v>3</v>
      </c>
      <c r="C12" s="369"/>
      <c r="D12" s="369"/>
      <c r="E12" s="372"/>
      <c r="F12" s="372">
        <v>3</v>
      </c>
      <c r="G12" s="372"/>
      <c r="H12" s="369"/>
    </row>
    <row r="13" spans="1:8">
      <c r="A13" s="372"/>
      <c r="B13" s="369"/>
      <c r="C13" s="369"/>
      <c r="D13" s="369"/>
      <c r="E13" s="372"/>
      <c r="F13" s="372"/>
      <c r="G13" s="372"/>
      <c r="H13" s="369"/>
    </row>
    <row r="14" spans="1:8">
      <c r="A14" s="372"/>
      <c r="B14" s="369"/>
      <c r="C14" s="369"/>
      <c r="D14" s="369"/>
      <c r="E14" s="372"/>
      <c r="F14" s="372"/>
      <c r="G14" s="372"/>
      <c r="H14" s="369"/>
    </row>
    <row r="15" spans="1:8">
      <c r="A15" s="372"/>
      <c r="B15" s="369"/>
      <c r="C15" s="369"/>
      <c r="D15" s="369"/>
      <c r="E15" s="372"/>
      <c r="F15" s="372"/>
      <c r="G15" s="372"/>
      <c r="H15" s="369"/>
    </row>
    <row r="16" spans="1:8">
      <c r="A16" s="373"/>
      <c r="B16" s="370"/>
      <c r="C16" s="370"/>
      <c r="D16" s="370"/>
      <c r="E16" s="370"/>
      <c r="F16" s="370"/>
      <c r="G16" s="372"/>
      <c r="H16" s="370"/>
    </row>
    <row r="17" spans="1:8">
      <c r="A17" s="371" t="s">
        <v>393</v>
      </c>
      <c r="B17" s="371">
        <f>SUM(B2:B16)</f>
        <v>37</v>
      </c>
      <c r="C17" s="371">
        <f t="shared" ref="C17:H17" si="0">SUM(C2:C16)</f>
        <v>40</v>
      </c>
      <c r="D17" s="371">
        <f t="shared" si="0"/>
        <v>32</v>
      </c>
      <c r="E17" s="371">
        <f t="shared" si="0"/>
        <v>16</v>
      </c>
      <c r="F17" s="371">
        <f t="shared" si="0"/>
        <v>9</v>
      </c>
      <c r="G17" s="371">
        <f t="shared" si="0"/>
        <v>15</v>
      </c>
      <c r="H17" s="371">
        <f t="shared" si="0"/>
        <v>2</v>
      </c>
    </row>
    <row r="20" spans="1:8">
      <c r="A20" s="577" t="s">
        <v>1054</v>
      </c>
      <c r="B20" s="577"/>
      <c r="C20" s="370"/>
      <c r="D20" s="373" t="s">
        <v>1055</v>
      </c>
      <c r="E20" s="370"/>
      <c r="F20" s="370"/>
      <c r="G20" s="370"/>
      <c r="H20" s="370"/>
    </row>
    <row r="21" spans="1:8">
      <c r="A21" s="374" t="s">
        <v>1056</v>
      </c>
      <c r="B21" s="372">
        <v>15</v>
      </c>
      <c r="C21" s="370"/>
      <c r="D21" s="372">
        <v>6</v>
      </c>
      <c r="E21" s="370"/>
      <c r="F21" s="370"/>
      <c r="G21" s="370"/>
      <c r="H21" s="370"/>
    </row>
    <row r="22" spans="1:8">
      <c r="A22" s="374" t="s">
        <v>1057</v>
      </c>
      <c r="B22" s="372">
        <v>8</v>
      </c>
      <c r="C22" s="370"/>
      <c r="D22" s="370"/>
      <c r="E22" s="370"/>
      <c r="F22" s="370"/>
      <c r="G22" s="370"/>
      <c r="H22" s="370"/>
    </row>
    <row r="23" spans="1:8">
      <c r="A23" s="374" t="s">
        <v>1058</v>
      </c>
      <c r="B23" s="372">
        <v>5</v>
      </c>
      <c r="C23" s="370"/>
      <c r="D23" s="370"/>
      <c r="E23" s="370"/>
      <c r="F23" s="370"/>
      <c r="G23" s="370"/>
      <c r="H23" s="370"/>
    </row>
    <row r="24" spans="1:8">
      <c r="A24" s="374" t="s">
        <v>1059</v>
      </c>
      <c r="B24" s="372">
        <v>12</v>
      </c>
      <c r="C24" s="370"/>
      <c r="D24" s="370"/>
      <c r="E24" s="370"/>
      <c r="F24" s="370"/>
      <c r="G24" s="370"/>
      <c r="H24" s="370"/>
    </row>
    <row r="25" spans="1:8">
      <c r="A25" s="374" t="s">
        <v>1060</v>
      </c>
      <c r="B25" s="372">
        <v>14</v>
      </c>
      <c r="C25" s="370"/>
      <c r="D25" s="370"/>
      <c r="E25" s="370"/>
      <c r="F25" s="370"/>
      <c r="G25" s="370"/>
      <c r="H25" s="370"/>
    </row>
    <row r="26" spans="1:8">
      <c r="A26" s="374" t="s">
        <v>1061</v>
      </c>
      <c r="B26" s="372">
        <v>11</v>
      </c>
      <c r="C26" s="370"/>
      <c r="D26" s="370"/>
      <c r="E26" s="370"/>
      <c r="F26" s="370"/>
      <c r="G26" s="370"/>
      <c r="H26" s="370"/>
    </row>
    <row r="27" spans="1:8">
      <c r="A27" s="374" t="s">
        <v>1062</v>
      </c>
      <c r="B27" s="372"/>
      <c r="C27" s="370"/>
      <c r="D27" s="370"/>
      <c r="E27" s="370"/>
      <c r="F27" s="370"/>
      <c r="G27" s="370"/>
      <c r="H27" s="370"/>
    </row>
    <row r="28" spans="1:8">
      <c r="A28" s="374" t="s">
        <v>1080</v>
      </c>
      <c r="B28" s="372"/>
      <c r="C28" s="370"/>
      <c r="D28" s="370"/>
      <c r="E28" s="370"/>
      <c r="F28" s="370"/>
      <c r="G28" s="370"/>
      <c r="H28" s="370"/>
    </row>
    <row r="29" spans="1:8">
      <c r="A29" s="374" t="s">
        <v>1063</v>
      </c>
      <c r="B29" s="372">
        <v>32</v>
      </c>
      <c r="C29" s="370"/>
      <c r="D29" s="372">
        <v>6</v>
      </c>
      <c r="E29" s="370"/>
      <c r="F29" s="370"/>
      <c r="G29" s="370"/>
      <c r="H29" s="370"/>
    </row>
    <row r="30" spans="1:8">
      <c r="A30" s="374" t="s">
        <v>1064</v>
      </c>
      <c r="B30" s="372">
        <v>31</v>
      </c>
      <c r="C30" s="370"/>
      <c r="D30" s="370"/>
      <c r="E30" s="370"/>
      <c r="F30" s="370"/>
      <c r="G30" s="370"/>
      <c r="H30" s="370"/>
    </row>
    <row r="31" spans="1:8">
      <c r="A31" s="374" t="s">
        <v>1065</v>
      </c>
      <c r="B31" s="372">
        <v>35</v>
      </c>
      <c r="C31" s="370"/>
      <c r="D31" s="370"/>
      <c r="E31" s="370"/>
      <c r="F31" s="370"/>
      <c r="G31" s="370"/>
      <c r="H31" s="370"/>
    </row>
    <row r="32" spans="1:8">
      <c r="A32" s="374" t="s">
        <v>1066</v>
      </c>
      <c r="B32" s="372">
        <v>12</v>
      </c>
      <c r="C32" s="370"/>
      <c r="D32" s="370"/>
      <c r="E32" s="370"/>
      <c r="F32" s="370"/>
      <c r="G32" s="370"/>
      <c r="H32" s="370"/>
    </row>
    <row r="33" spans="1:4">
      <c r="A33" s="374" t="s">
        <v>1067</v>
      </c>
      <c r="B33" s="372">
        <v>5</v>
      </c>
      <c r="C33" s="370"/>
      <c r="D33" s="370"/>
    </row>
    <row r="34" spans="1:4">
      <c r="A34" s="374" t="s">
        <v>1068</v>
      </c>
      <c r="B34" s="372">
        <v>23</v>
      </c>
      <c r="C34" s="370"/>
      <c r="D34" s="370"/>
    </row>
    <row r="35" spans="1:4">
      <c r="A35" s="374" t="s">
        <v>1069</v>
      </c>
      <c r="B35" s="372">
        <v>28</v>
      </c>
      <c r="C35" s="370"/>
      <c r="D35" s="372"/>
    </row>
    <row r="36" spans="1:4">
      <c r="A36" s="374" t="s">
        <v>1070</v>
      </c>
      <c r="B36" s="372">
        <v>27</v>
      </c>
      <c r="C36" s="370"/>
      <c r="D36" s="370"/>
    </row>
    <row r="37" spans="1:4">
      <c r="A37" s="374" t="s">
        <v>1071</v>
      </c>
      <c r="B37" s="372">
        <v>20</v>
      </c>
      <c r="C37" s="370"/>
      <c r="D37" s="370"/>
    </row>
    <row r="38" spans="1:4">
      <c r="A38" s="374" t="s">
        <v>1072</v>
      </c>
      <c r="B38" s="369"/>
      <c r="C38" s="369"/>
      <c r="D38" s="369">
        <v>18</v>
      </c>
    </row>
    <row r="39" spans="1:4">
      <c r="A39" s="375" t="s">
        <v>393</v>
      </c>
      <c r="B39" s="376">
        <f>SUM(B21:B38)</f>
        <v>278</v>
      </c>
      <c r="C39" s="370"/>
      <c r="D39" s="376">
        <v>30</v>
      </c>
    </row>
  </sheetData>
  <mergeCells count="1">
    <mergeCell ref="A20:B20"/>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Z1000"/>
  <sheetViews>
    <sheetView workbookViewId="0">
      <selection activeCell="C3" sqref="C3"/>
    </sheetView>
  </sheetViews>
  <sheetFormatPr baseColWidth="10" defaultColWidth="14.42578125" defaultRowHeight="15" customHeight="1"/>
  <cols>
    <col min="1" max="1" width="3" customWidth="1"/>
    <col min="2" max="2" width="45.42578125" customWidth="1"/>
    <col min="3" max="3" width="17.7109375" customWidth="1"/>
    <col min="4" max="26" width="10.7109375" customWidth="1"/>
  </cols>
  <sheetData>
    <row r="1" spans="1:26" ht="14.25" customHeight="1">
      <c r="A1" s="580" t="s">
        <v>60</v>
      </c>
      <c r="B1" s="581"/>
      <c r="C1" s="581"/>
      <c r="D1" s="579"/>
    </row>
    <row r="2" spans="1:26" ht="14.25" customHeight="1">
      <c r="A2" s="12"/>
      <c r="B2" s="12"/>
      <c r="C2" s="13"/>
      <c r="D2" s="12"/>
    </row>
    <row r="3" spans="1:26" ht="14.25" customHeight="1">
      <c r="A3" s="14">
        <v>1</v>
      </c>
      <c r="B3" s="12" t="e">
        <f>+LOOKUP(A3,#REF!,#REF!)</f>
        <v>#REF!</v>
      </c>
      <c r="C3" s="13" t="e">
        <f>+LOOKUP(A3,#REF!,#REF!)</f>
        <v>#REF!</v>
      </c>
      <c r="D3" s="11" t="e">
        <f t="shared" ref="D3:D12" si="0">+C3/$C$14</f>
        <v>#REF!</v>
      </c>
    </row>
    <row r="4" spans="1:26" ht="14.25" customHeight="1">
      <c r="A4" s="14">
        <v>2</v>
      </c>
      <c r="B4" s="12" t="e">
        <f>+LOOKUP(A4,#REF!,#REF!)</f>
        <v>#REF!</v>
      </c>
      <c r="C4" s="13" t="e">
        <f>+LOOKUP(A4,#REF!,#REF!)</f>
        <v>#REF!</v>
      </c>
      <c r="D4" s="11" t="e">
        <f t="shared" si="0"/>
        <v>#REF!</v>
      </c>
    </row>
    <row r="5" spans="1:26" ht="14.25" customHeight="1">
      <c r="A5" s="14">
        <v>3</v>
      </c>
      <c r="B5" s="15" t="e">
        <f>+LOOKUP(A5,#REF!,#REF!)</f>
        <v>#REF!</v>
      </c>
      <c r="C5" s="13" t="e">
        <f>+LOOKUP(A5,#REF!,#REF!)</f>
        <v>#REF!</v>
      </c>
      <c r="D5" s="11" t="e">
        <f t="shared" si="0"/>
        <v>#REF!</v>
      </c>
    </row>
    <row r="6" spans="1:26" ht="14.25" customHeight="1">
      <c r="A6" s="14">
        <v>4</v>
      </c>
      <c r="B6" s="15" t="e">
        <f>+LOOKUP(A6,#REF!,#REF!)</f>
        <v>#REF!</v>
      </c>
      <c r="C6" s="13" t="e">
        <f>+LOOKUP(A6,#REF!,#REF!)</f>
        <v>#REF!</v>
      </c>
      <c r="D6" s="11" t="e">
        <f t="shared" si="0"/>
        <v>#REF!</v>
      </c>
    </row>
    <row r="7" spans="1:26" ht="14.25" customHeight="1">
      <c r="A7" s="14">
        <v>5</v>
      </c>
      <c r="B7" s="15" t="e">
        <f>+LOOKUP(A7,#REF!,#REF!)</f>
        <v>#REF!</v>
      </c>
      <c r="C7" s="13" t="e">
        <f>+LOOKUP(A7,#REF!,#REF!)</f>
        <v>#REF!</v>
      </c>
      <c r="D7" s="11" t="e">
        <f t="shared" si="0"/>
        <v>#REF!</v>
      </c>
    </row>
    <row r="8" spans="1:26" ht="14.25" customHeight="1">
      <c r="A8" s="14">
        <v>6</v>
      </c>
      <c r="B8" s="15" t="e">
        <f>+LOOKUP(A8,#REF!,#REF!)</f>
        <v>#REF!</v>
      </c>
      <c r="C8" s="13" t="e">
        <f>+LOOKUP(A8,#REF!,#REF!)</f>
        <v>#REF!</v>
      </c>
      <c r="D8" s="11" t="e">
        <f t="shared" si="0"/>
        <v>#REF!</v>
      </c>
    </row>
    <row r="9" spans="1:26" ht="14.25" customHeight="1">
      <c r="A9" s="14">
        <v>7</v>
      </c>
      <c r="B9" s="15" t="e">
        <f>+LOOKUP(A9,#REF!,#REF!)</f>
        <v>#REF!</v>
      </c>
      <c r="C9" s="13" t="e">
        <f>+LOOKUP(A9,#REF!,#REF!)</f>
        <v>#REF!</v>
      </c>
      <c r="D9" s="11" t="e">
        <f t="shared" si="0"/>
        <v>#REF!</v>
      </c>
    </row>
    <row r="10" spans="1:26" ht="14.25" customHeight="1">
      <c r="A10" s="14">
        <v>8</v>
      </c>
      <c r="B10" s="15" t="e">
        <f>+LOOKUP(A10,#REF!,#REF!)</f>
        <v>#REF!</v>
      </c>
      <c r="C10" s="13" t="e">
        <f>+LOOKUP(A10,#REF!,#REF!)</f>
        <v>#REF!</v>
      </c>
      <c r="D10" s="11" t="e">
        <f t="shared" si="0"/>
        <v>#REF!</v>
      </c>
    </row>
    <row r="11" spans="1:26" ht="14.25" customHeight="1">
      <c r="A11" s="14">
        <v>9</v>
      </c>
      <c r="B11" s="15" t="e">
        <f>+LOOKUP(A11,#REF!,#REF!)</f>
        <v>#REF!</v>
      </c>
      <c r="C11" s="13" t="e">
        <f>+LOOKUP(A11,#REF!,#REF!)</f>
        <v>#REF!</v>
      </c>
      <c r="D11" s="11" t="e">
        <f t="shared" si="0"/>
        <v>#REF!</v>
      </c>
      <c r="E11" s="1"/>
      <c r="F11" s="1"/>
      <c r="G11" s="1"/>
      <c r="H11" s="1"/>
      <c r="I11" s="1"/>
      <c r="J11" s="1"/>
      <c r="K11" s="1"/>
      <c r="L11" s="1"/>
      <c r="M11" s="1"/>
      <c r="N11" s="1"/>
      <c r="O11" s="1"/>
      <c r="P11" s="1"/>
      <c r="Q11" s="1"/>
      <c r="R11" s="1"/>
      <c r="S11" s="1"/>
      <c r="T11" s="1"/>
      <c r="U11" s="1"/>
      <c r="V11" s="1"/>
      <c r="W11" s="1"/>
      <c r="X11" s="1"/>
      <c r="Y11" s="1"/>
      <c r="Z11" s="1"/>
    </row>
    <row r="12" spans="1:26" ht="14.25" customHeight="1">
      <c r="A12" s="14">
        <v>10</v>
      </c>
      <c r="B12" s="15" t="e">
        <f>+#REF!</f>
        <v>#REF!</v>
      </c>
      <c r="C12" s="13" t="e">
        <f>+#REF!</f>
        <v>#REF!</v>
      </c>
      <c r="D12" s="11" t="e">
        <f t="shared" si="0"/>
        <v>#REF!</v>
      </c>
    </row>
    <row r="13" spans="1:26" ht="14.25" customHeight="1">
      <c r="A13" s="12"/>
      <c r="B13" s="12"/>
      <c r="C13" s="13"/>
      <c r="D13" s="12"/>
    </row>
    <row r="14" spans="1:26" ht="14.25" customHeight="1">
      <c r="A14" s="12"/>
      <c r="B14" s="14" t="s">
        <v>61</v>
      </c>
      <c r="C14" s="13" t="e">
        <f>SUM(C3:C12)</f>
        <v>#REF!</v>
      </c>
      <c r="D14" s="11" t="e">
        <f>+C14/$C$14</f>
        <v>#REF!</v>
      </c>
    </row>
    <row r="15" spans="1:26" ht="14.25" customHeight="1">
      <c r="A15" s="12"/>
      <c r="B15" s="12"/>
      <c r="C15" s="13"/>
      <c r="D15" s="12"/>
    </row>
    <row r="16" spans="1:26" ht="14.25" customHeight="1">
      <c r="A16" s="14">
        <f>+A12+1</f>
        <v>11</v>
      </c>
      <c r="B16" s="12" t="s">
        <v>55</v>
      </c>
      <c r="C16" s="13" t="e">
        <f>+#REF!</f>
        <v>#REF!</v>
      </c>
      <c r="D16" s="11" t="e">
        <f t="shared" ref="D16:D17" si="1">+C16/$C$14</f>
        <v>#REF!</v>
      </c>
    </row>
    <row r="17" spans="1:4" ht="14.25" customHeight="1">
      <c r="A17" s="14">
        <f>+A16+1</f>
        <v>12</v>
      </c>
      <c r="B17" s="12" t="s">
        <v>56</v>
      </c>
      <c r="C17" s="13" t="e">
        <f>+#REF!</f>
        <v>#REF!</v>
      </c>
      <c r="D17" s="11" t="e">
        <f t="shared" si="1"/>
        <v>#REF!</v>
      </c>
    </row>
    <row r="18" spans="1:4" ht="14.25" customHeight="1">
      <c r="A18" s="12"/>
      <c r="B18" s="12"/>
      <c r="C18" s="13"/>
      <c r="D18" s="12"/>
    </row>
    <row r="19" spans="1:4" ht="14.25" customHeight="1">
      <c r="A19" s="12"/>
      <c r="B19" s="14" t="s">
        <v>62</v>
      </c>
      <c r="C19" s="13" t="e">
        <f>SUM(C14:C17)</f>
        <v>#REF!</v>
      </c>
      <c r="D19" s="11" t="e">
        <f>+C19/$C$14</f>
        <v>#REF!</v>
      </c>
    </row>
    <row r="20" spans="1:4" ht="14.25" customHeight="1">
      <c r="A20" s="12"/>
      <c r="B20" s="12"/>
      <c r="C20" s="13"/>
      <c r="D20" s="12"/>
    </row>
    <row r="21" spans="1:4" ht="14.25" customHeight="1">
      <c r="A21" s="14">
        <f>+A17+1</f>
        <v>13</v>
      </c>
      <c r="B21" s="12" t="s">
        <v>63</v>
      </c>
      <c r="C21" s="13" t="e">
        <f>+#REF!</f>
        <v>#REF!</v>
      </c>
      <c r="D21" s="11" t="e">
        <f t="shared" ref="D21:D24" si="2">+C21/$C$14</f>
        <v>#REF!</v>
      </c>
    </row>
    <row r="22" spans="1:4" ht="14.25" customHeight="1">
      <c r="A22" s="14">
        <f t="shared" ref="A22:A24" si="3">+A21+1</f>
        <v>14</v>
      </c>
      <c r="B22" s="12" t="s">
        <v>64</v>
      </c>
      <c r="C22" s="13" t="e">
        <f>+#REF!</f>
        <v>#REF!</v>
      </c>
      <c r="D22" s="11" t="e">
        <f t="shared" si="2"/>
        <v>#REF!</v>
      </c>
    </row>
    <row r="23" spans="1:4" ht="14.25" customHeight="1">
      <c r="A23" s="14">
        <f t="shared" si="3"/>
        <v>15</v>
      </c>
      <c r="B23" s="12" t="s">
        <v>57</v>
      </c>
      <c r="C23" s="13" t="e">
        <f>+#REF!</f>
        <v>#REF!</v>
      </c>
      <c r="D23" s="11" t="e">
        <f t="shared" si="2"/>
        <v>#REF!</v>
      </c>
    </row>
    <row r="24" spans="1:4" ht="14.25" customHeight="1">
      <c r="A24" s="14">
        <f t="shared" si="3"/>
        <v>16</v>
      </c>
      <c r="B24" s="12" t="s">
        <v>58</v>
      </c>
      <c r="C24" s="13" t="e">
        <f>+#REF!</f>
        <v>#REF!</v>
      </c>
      <c r="D24" s="11" t="e">
        <f t="shared" si="2"/>
        <v>#REF!</v>
      </c>
    </row>
    <row r="25" spans="1:4" ht="14.25" customHeight="1">
      <c r="A25" s="12"/>
      <c r="B25" s="12"/>
      <c r="C25" s="13"/>
      <c r="D25" s="12"/>
    </row>
    <row r="26" spans="1:4" ht="14.25" customHeight="1">
      <c r="A26" s="12"/>
      <c r="B26" s="14" t="s">
        <v>65</v>
      </c>
      <c r="C26" s="13" t="e">
        <f>SUM(C21:C24)</f>
        <v>#REF!</v>
      </c>
      <c r="D26" s="11" t="e">
        <f>+C26/$C$14</f>
        <v>#REF!</v>
      </c>
    </row>
    <row r="27" spans="1:4" ht="14.25" customHeight="1">
      <c r="A27" s="12"/>
      <c r="B27" s="12"/>
      <c r="C27" s="13"/>
      <c r="D27" s="12"/>
    </row>
    <row r="28" spans="1:4" ht="14.25" customHeight="1">
      <c r="A28" s="12"/>
      <c r="B28" s="12"/>
      <c r="C28" s="13"/>
      <c r="D28" s="12"/>
    </row>
    <row r="29" spans="1:4" ht="14.25" customHeight="1">
      <c r="A29" s="12"/>
      <c r="B29" s="14" t="s">
        <v>66</v>
      </c>
      <c r="C29" s="13" t="e">
        <f>+C19+C26</f>
        <v>#REF!</v>
      </c>
      <c r="D29" s="11" t="e">
        <f>+C29/$C$14</f>
        <v>#REF!</v>
      </c>
    </row>
    <row r="30" spans="1:4" ht="14.25" customHeight="1">
      <c r="C30" s="16"/>
    </row>
    <row r="31" spans="1:4" ht="14.25" customHeight="1">
      <c r="C31" s="16"/>
    </row>
    <row r="32" spans="1:4" ht="14.25" customHeight="1">
      <c r="C32" s="16"/>
    </row>
    <row r="33" spans="3:3" ht="14.25" customHeight="1">
      <c r="C33" s="16"/>
    </row>
    <row r="34" spans="3:3" ht="14.25" customHeight="1">
      <c r="C34" s="16"/>
    </row>
    <row r="35" spans="3:3" ht="14.25" customHeight="1">
      <c r="C35" s="16"/>
    </row>
    <row r="36" spans="3:3" ht="14.25" customHeight="1">
      <c r="C36" s="16"/>
    </row>
    <row r="37" spans="3:3" ht="14.25" customHeight="1">
      <c r="C37" s="16"/>
    </row>
    <row r="38" spans="3:3" ht="14.25" customHeight="1">
      <c r="C38" s="16"/>
    </row>
    <row r="39" spans="3:3" ht="14.25" customHeight="1">
      <c r="C39" s="16"/>
    </row>
    <row r="40" spans="3:3" ht="14.25" customHeight="1">
      <c r="C40" s="16"/>
    </row>
    <row r="41" spans="3:3" ht="14.25" customHeight="1">
      <c r="C41" s="16"/>
    </row>
    <row r="42" spans="3:3" ht="14.25" customHeight="1">
      <c r="C42" s="16"/>
    </row>
    <row r="43" spans="3:3" ht="14.25" customHeight="1">
      <c r="C43" s="16"/>
    </row>
    <row r="44" spans="3:3" ht="14.25" customHeight="1">
      <c r="C44" s="16"/>
    </row>
    <row r="45" spans="3:3" ht="14.25" customHeight="1">
      <c r="C45" s="16"/>
    </row>
    <row r="46" spans="3:3" ht="14.25" customHeight="1">
      <c r="C46" s="16"/>
    </row>
    <row r="47" spans="3:3" ht="14.25" customHeight="1">
      <c r="C47" s="16"/>
    </row>
    <row r="48" spans="3:3" ht="14.25" customHeight="1">
      <c r="C48" s="16"/>
    </row>
    <row r="49" spans="3:3" ht="14.25" customHeight="1">
      <c r="C49" s="16"/>
    </row>
    <row r="50" spans="3:3" ht="14.25" customHeight="1">
      <c r="C50" s="16"/>
    </row>
    <row r="51" spans="3:3" ht="14.25" customHeight="1">
      <c r="C51" s="16"/>
    </row>
    <row r="52" spans="3:3" ht="14.25" customHeight="1">
      <c r="C52" s="16"/>
    </row>
    <row r="53" spans="3:3" ht="14.25" customHeight="1">
      <c r="C53" s="16"/>
    </row>
    <row r="54" spans="3:3" ht="14.25" customHeight="1">
      <c r="C54" s="16"/>
    </row>
    <row r="55" spans="3:3" ht="14.25" customHeight="1">
      <c r="C55" s="16"/>
    </row>
    <row r="56" spans="3:3" ht="14.25" customHeight="1">
      <c r="C56" s="16"/>
    </row>
    <row r="57" spans="3:3" ht="14.25" customHeight="1">
      <c r="C57" s="16"/>
    </row>
    <row r="58" spans="3:3" ht="14.25" customHeight="1">
      <c r="C58" s="16"/>
    </row>
    <row r="59" spans="3:3" ht="14.25" customHeight="1">
      <c r="C59" s="16"/>
    </row>
    <row r="60" spans="3:3" ht="14.25" customHeight="1">
      <c r="C60" s="16"/>
    </row>
    <row r="61" spans="3:3" ht="14.25" customHeight="1">
      <c r="C61" s="16"/>
    </row>
    <row r="62" spans="3:3" ht="14.25" customHeight="1">
      <c r="C62" s="16"/>
    </row>
    <row r="63" spans="3:3" ht="14.25" customHeight="1">
      <c r="C63" s="16"/>
    </row>
    <row r="64" spans="3:3" ht="14.25" customHeight="1">
      <c r="C64" s="16"/>
    </row>
    <row r="65" spans="3:3" ht="14.25" customHeight="1">
      <c r="C65" s="16"/>
    </row>
    <row r="66" spans="3:3" ht="14.25" customHeight="1">
      <c r="C66" s="16"/>
    </row>
    <row r="67" spans="3:3" ht="14.25" customHeight="1">
      <c r="C67" s="16"/>
    </row>
    <row r="68" spans="3:3" ht="14.25" customHeight="1">
      <c r="C68" s="16"/>
    </row>
    <row r="69" spans="3:3" ht="14.25" customHeight="1">
      <c r="C69" s="16"/>
    </row>
    <row r="70" spans="3:3" ht="14.25" customHeight="1">
      <c r="C70" s="16"/>
    </row>
    <row r="71" spans="3:3" ht="14.25" customHeight="1">
      <c r="C71" s="16"/>
    </row>
    <row r="72" spans="3:3" ht="14.25" customHeight="1">
      <c r="C72" s="16"/>
    </row>
    <row r="73" spans="3:3" ht="14.25" customHeight="1">
      <c r="C73" s="16"/>
    </row>
    <row r="74" spans="3:3" ht="14.25" customHeight="1">
      <c r="C74" s="16"/>
    </row>
    <row r="75" spans="3:3" ht="14.25" customHeight="1">
      <c r="C75" s="16"/>
    </row>
    <row r="76" spans="3:3" ht="14.25" customHeight="1">
      <c r="C76" s="16"/>
    </row>
    <row r="77" spans="3:3" ht="14.25" customHeight="1">
      <c r="C77" s="16"/>
    </row>
    <row r="78" spans="3:3" ht="14.25" customHeight="1">
      <c r="C78" s="16"/>
    </row>
    <row r="79" spans="3:3" ht="14.25" customHeight="1">
      <c r="C79" s="16"/>
    </row>
    <row r="80" spans="3:3" ht="14.25" customHeight="1">
      <c r="C80" s="16"/>
    </row>
    <row r="81" spans="3:3" ht="14.25" customHeight="1">
      <c r="C81" s="16"/>
    </row>
    <row r="82" spans="3:3" ht="14.25" customHeight="1">
      <c r="C82" s="16"/>
    </row>
    <row r="83" spans="3:3" ht="14.25" customHeight="1">
      <c r="C83" s="16"/>
    </row>
    <row r="84" spans="3:3" ht="14.25" customHeight="1">
      <c r="C84" s="16"/>
    </row>
    <row r="85" spans="3:3" ht="14.25" customHeight="1">
      <c r="C85" s="16"/>
    </row>
    <row r="86" spans="3:3" ht="14.25" customHeight="1">
      <c r="C86" s="16"/>
    </row>
    <row r="87" spans="3:3" ht="14.25" customHeight="1">
      <c r="C87" s="16"/>
    </row>
    <row r="88" spans="3:3" ht="14.25" customHeight="1">
      <c r="C88" s="16"/>
    </row>
    <row r="89" spans="3:3" ht="14.25" customHeight="1">
      <c r="C89" s="16"/>
    </row>
    <row r="90" spans="3:3" ht="14.25" customHeight="1">
      <c r="C90" s="16"/>
    </row>
    <row r="91" spans="3:3" ht="14.25" customHeight="1">
      <c r="C91" s="16"/>
    </row>
    <row r="92" spans="3:3" ht="14.25" customHeight="1">
      <c r="C92" s="16"/>
    </row>
    <row r="93" spans="3:3" ht="14.25" customHeight="1">
      <c r="C93" s="16"/>
    </row>
    <row r="94" spans="3:3" ht="14.25" customHeight="1">
      <c r="C94" s="16"/>
    </row>
    <row r="95" spans="3:3" ht="14.25" customHeight="1">
      <c r="C95" s="16"/>
    </row>
    <row r="96" spans="3:3" ht="14.25" customHeight="1">
      <c r="C96" s="16"/>
    </row>
    <row r="97" spans="3:3" ht="14.25" customHeight="1">
      <c r="C97" s="16"/>
    </row>
    <row r="98" spans="3:3" ht="14.25" customHeight="1">
      <c r="C98" s="16"/>
    </row>
    <row r="99" spans="3:3" ht="14.25" customHeight="1">
      <c r="C99" s="16"/>
    </row>
    <row r="100" spans="3:3" ht="14.25" customHeight="1">
      <c r="C100" s="16"/>
    </row>
    <row r="101" spans="3:3" ht="14.25" customHeight="1">
      <c r="C101" s="16"/>
    </row>
    <row r="102" spans="3:3" ht="14.25" customHeight="1">
      <c r="C102" s="16"/>
    </row>
    <row r="103" spans="3:3" ht="14.25" customHeight="1">
      <c r="C103" s="16"/>
    </row>
    <row r="104" spans="3:3" ht="14.25" customHeight="1">
      <c r="C104" s="16"/>
    </row>
    <row r="105" spans="3:3" ht="14.25" customHeight="1">
      <c r="C105" s="16"/>
    </row>
    <row r="106" spans="3:3" ht="14.25" customHeight="1">
      <c r="C106" s="16"/>
    </row>
    <row r="107" spans="3:3" ht="14.25" customHeight="1">
      <c r="C107" s="16"/>
    </row>
    <row r="108" spans="3:3" ht="14.25" customHeight="1">
      <c r="C108" s="16"/>
    </row>
    <row r="109" spans="3:3" ht="14.25" customHeight="1">
      <c r="C109" s="16"/>
    </row>
    <row r="110" spans="3:3" ht="14.25" customHeight="1">
      <c r="C110" s="16"/>
    </row>
    <row r="111" spans="3:3" ht="14.25" customHeight="1">
      <c r="C111" s="16"/>
    </row>
    <row r="112" spans="3:3" ht="14.25" customHeight="1">
      <c r="C112" s="16"/>
    </row>
    <row r="113" spans="3:3" ht="14.25" customHeight="1">
      <c r="C113" s="16"/>
    </row>
    <row r="114" spans="3:3" ht="14.25" customHeight="1">
      <c r="C114" s="16"/>
    </row>
    <row r="115" spans="3:3" ht="14.25" customHeight="1">
      <c r="C115" s="16"/>
    </row>
    <row r="116" spans="3:3" ht="14.25" customHeight="1">
      <c r="C116" s="16"/>
    </row>
    <row r="117" spans="3:3" ht="14.25" customHeight="1">
      <c r="C117" s="16"/>
    </row>
    <row r="118" spans="3:3" ht="14.25" customHeight="1">
      <c r="C118" s="16"/>
    </row>
    <row r="119" spans="3:3" ht="14.25" customHeight="1">
      <c r="C119" s="16"/>
    </row>
    <row r="120" spans="3:3" ht="14.25" customHeight="1">
      <c r="C120" s="16"/>
    </row>
    <row r="121" spans="3:3" ht="14.25" customHeight="1">
      <c r="C121" s="16"/>
    </row>
    <row r="122" spans="3:3" ht="14.25" customHeight="1">
      <c r="C122" s="16"/>
    </row>
    <row r="123" spans="3:3" ht="14.25" customHeight="1">
      <c r="C123" s="16"/>
    </row>
    <row r="124" spans="3:3" ht="14.25" customHeight="1">
      <c r="C124" s="16"/>
    </row>
    <row r="125" spans="3:3" ht="14.25" customHeight="1">
      <c r="C125" s="16"/>
    </row>
    <row r="126" spans="3:3" ht="14.25" customHeight="1">
      <c r="C126" s="16"/>
    </row>
    <row r="127" spans="3:3" ht="14.25" customHeight="1">
      <c r="C127" s="16"/>
    </row>
    <row r="128" spans="3:3" ht="14.25" customHeight="1">
      <c r="C128" s="16"/>
    </row>
    <row r="129" spans="3:3" ht="14.25" customHeight="1">
      <c r="C129" s="16"/>
    </row>
    <row r="130" spans="3:3" ht="14.25" customHeight="1">
      <c r="C130" s="16"/>
    </row>
    <row r="131" spans="3:3" ht="14.25" customHeight="1">
      <c r="C131" s="16"/>
    </row>
    <row r="132" spans="3:3" ht="14.25" customHeight="1">
      <c r="C132" s="16"/>
    </row>
    <row r="133" spans="3:3" ht="14.25" customHeight="1">
      <c r="C133" s="16"/>
    </row>
    <row r="134" spans="3:3" ht="14.25" customHeight="1">
      <c r="C134" s="16"/>
    </row>
    <row r="135" spans="3:3" ht="14.25" customHeight="1">
      <c r="C135" s="16"/>
    </row>
    <row r="136" spans="3:3" ht="14.25" customHeight="1">
      <c r="C136" s="16"/>
    </row>
    <row r="137" spans="3:3" ht="14.25" customHeight="1">
      <c r="C137" s="16"/>
    </row>
    <row r="138" spans="3:3" ht="14.25" customHeight="1">
      <c r="C138" s="16"/>
    </row>
    <row r="139" spans="3:3" ht="14.25" customHeight="1">
      <c r="C139" s="16"/>
    </row>
    <row r="140" spans="3:3" ht="14.25" customHeight="1">
      <c r="C140" s="16"/>
    </row>
    <row r="141" spans="3:3" ht="14.25" customHeight="1">
      <c r="C141" s="16"/>
    </row>
    <row r="142" spans="3:3" ht="14.25" customHeight="1">
      <c r="C142" s="16"/>
    </row>
    <row r="143" spans="3:3" ht="14.25" customHeight="1">
      <c r="C143" s="16"/>
    </row>
    <row r="144" spans="3:3" ht="14.25" customHeight="1">
      <c r="C144" s="16"/>
    </row>
    <row r="145" spans="3:3" ht="14.25" customHeight="1">
      <c r="C145" s="16"/>
    </row>
    <row r="146" spans="3:3" ht="14.25" customHeight="1">
      <c r="C146" s="16"/>
    </row>
    <row r="147" spans="3:3" ht="14.25" customHeight="1">
      <c r="C147" s="16"/>
    </row>
    <row r="148" spans="3:3" ht="14.25" customHeight="1">
      <c r="C148" s="16"/>
    </row>
    <row r="149" spans="3:3" ht="14.25" customHeight="1">
      <c r="C149" s="16"/>
    </row>
    <row r="150" spans="3:3" ht="14.25" customHeight="1">
      <c r="C150" s="16"/>
    </row>
    <row r="151" spans="3:3" ht="14.25" customHeight="1">
      <c r="C151" s="16"/>
    </row>
    <row r="152" spans="3:3" ht="14.25" customHeight="1">
      <c r="C152" s="16"/>
    </row>
    <row r="153" spans="3:3" ht="14.25" customHeight="1">
      <c r="C153" s="16"/>
    </row>
    <row r="154" spans="3:3" ht="14.25" customHeight="1">
      <c r="C154" s="16"/>
    </row>
    <row r="155" spans="3:3" ht="14.25" customHeight="1">
      <c r="C155" s="16"/>
    </row>
    <row r="156" spans="3:3" ht="14.25" customHeight="1">
      <c r="C156" s="16"/>
    </row>
    <row r="157" spans="3:3" ht="14.25" customHeight="1">
      <c r="C157" s="16"/>
    </row>
    <row r="158" spans="3:3" ht="14.25" customHeight="1">
      <c r="C158" s="16"/>
    </row>
    <row r="159" spans="3:3" ht="14.25" customHeight="1">
      <c r="C159" s="16"/>
    </row>
    <row r="160" spans="3:3" ht="14.25" customHeight="1">
      <c r="C160" s="16"/>
    </row>
    <row r="161" spans="3:3" ht="14.25" customHeight="1">
      <c r="C161" s="16"/>
    </row>
    <row r="162" spans="3:3" ht="14.25" customHeight="1">
      <c r="C162" s="16"/>
    </row>
    <row r="163" spans="3:3" ht="14.25" customHeight="1">
      <c r="C163" s="16"/>
    </row>
    <row r="164" spans="3:3" ht="14.25" customHeight="1">
      <c r="C164" s="16"/>
    </row>
    <row r="165" spans="3:3" ht="14.25" customHeight="1">
      <c r="C165" s="16"/>
    </row>
    <row r="166" spans="3:3" ht="14.25" customHeight="1">
      <c r="C166" s="16"/>
    </row>
    <row r="167" spans="3:3" ht="14.25" customHeight="1">
      <c r="C167" s="16"/>
    </row>
    <row r="168" spans="3:3" ht="14.25" customHeight="1">
      <c r="C168" s="16"/>
    </row>
    <row r="169" spans="3:3" ht="14.25" customHeight="1">
      <c r="C169" s="16"/>
    </row>
    <row r="170" spans="3:3" ht="14.25" customHeight="1">
      <c r="C170" s="16"/>
    </row>
    <row r="171" spans="3:3" ht="14.25" customHeight="1">
      <c r="C171" s="16"/>
    </row>
    <row r="172" spans="3:3" ht="14.25" customHeight="1">
      <c r="C172" s="16"/>
    </row>
    <row r="173" spans="3:3" ht="14.25" customHeight="1">
      <c r="C173" s="16"/>
    </row>
    <row r="174" spans="3:3" ht="14.25" customHeight="1">
      <c r="C174" s="16"/>
    </row>
    <row r="175" spans="3:3" ht="14.25" customHeight="1">
      <c r="C175" s="16"/>
    </row>
    <row r="176" spans="3:3" ht="14.25" customHeight="1">
      <c r="C176" s="16"/>
    </row>
    <row r="177" spans="3:3" ht="14.25" customHeight="1">
      <c r="C177" s="16"/>
    </row>
    <row r="178" spans="3:3" ht="14.25" customHeight="1">
      <c r="C178" s="16"/>
    </row>
    <row r="179" spans="3:3" ht="14.25" customHeight="1">
      <c r="C179" s="16"/>
    </row>
    <row r="180" spans="3:3" ht="14.25" customHeight="1">
      <c r="C180" s="16"/>
    </row>
    <row r="181" spans="3:3" ht="14.25" customHeight="1">
      <c r="C181" s="16"/>
    </row>
    <row r="182" spans="3:3" ht="14.25" customHeight="1">
      <c r="C182" s="16"/>
    </row>
    <row r="183" spans="3:3" ht="14.25" customHeight="1">
      <c r="C183" s="16"/>
    </row>
    <row r="184" spans="3:3" ht="14.25" customHeight="1">
      <c r="C184" s="16"/>
    </row>
    <row r="185" spans="3:3" ht="14.25" customHeight="1">
      <c r="C185" s="16"/>
    </row>
    <row r="186" spans="3:3" ht="14.25" customHeight="1">
      <c r="C186" s="16"/>
    </row>
    <row r="187" spans="3:3" ht="14.25" customHeight="1">
      <c r="C187" s="16"/>
    </row>
    <row r="188" spans="3:3" ht="14.25" customHeight="1">
      <c r="C188" s="16"/>
    </row>
    <row r="189" spans="3:3" ht="14.25" customHeight="1">
      <c r="C189" s="16"/>
    </row>
    <row r="190" spans="3:3" ht="14.25" customHeight="1">
      <c r="C190" s="16"/>
    </row>
    <row r="191" spans="3:3" ht="14.25" customHeight="1">
      <c r="C191" s="16"/>
    </row>
    <row r="192" spans="3:3" ht="14.25" customHeight="1">
      <c r="C192" s="16"/>
    </row>
    <row r="193" spans="3:3" ht="14.25" customHeight="1">
      <c r="C193" s="16"/>
    </row>
    <row r="194" spans="3:3" ht="14.25" customHeight="1">
      <c r="C194" s="16"/>
    </row>
    <row r="195" spans="3:3" ht="14.25" customHeight="1">
      <c r="C195" s="16"/>
    </row>
    <row r="196" spans="3:3" ht="14.25" customHeight="1">
      <c r="C196" s="16"/>
    </row>
    <row r="197" spans="3:3" ht="14.25" customHeight="1">
      <c r="C197" s="16"/>
    </row>
    <row r="198" spans="3:3" ht="14.25" customHeight="1">
      <c r="C198" s="16"/>
    </row>
    <row r="199" spans="3:3" ht="14.25" customHeight="1">
      <c r="C199" s="16"/>
    </row>
    <row r="200" spans="3:3" ht="14.25" customHeight="1">
      <c r="C200" s="16"/>
    </row>
    <row r="201" spans="3:3" ht="14.25" customHeight="1">
      <c r="C201" s="16"/>
    </row>
    <row r="202" spans="3:3" ht="14.25" customHeight="1">
      <c r="C202" s="16"/>
    </row>
    <row r="203" spans="3:3" ht="14.25" customHeight="1">
      <c r="C203" s="16"/>
    </row>
    <row r="204" spans="3:3" ht="14.25" customHeight="1">
      <c r="C204" s="16"/>
    </row>
    <row r="205" spans="3:3" ht="14.25" customHeight="1">
      <c r="C205" s="16"/>
    </row>
    <row r="206" spans="3:3" ht="14.25" customHeight="1">
      <c r="C206" s="16"/>
    </row>
    <row r="207" spans="3:3" ht="14.25" customHeight="1">
      <c r="C207" s="16"/>
    </row>
    <row r="208" spans="3:3" ht="14.25" customHeight="1">
      <c r="C208" s="16"/>
    </row>
    <row r="209" spans="3:3" ht="14.25" customHeight="1">
      <c r="C209" s="16"/>
    </row>
    <row r="210" spans="3:3" ht="14.25" customHeight="1">
      <c r="C210" s="16"/>
    </row>
    <row r="211" spans="3:3" ht="14.25" customHeight="1">
      <c r="C211" s="16"/>
    </row>
    <row r="212" spans="3:3" ht="14.25" customHeight="1">
      <c r="C212" s="16"/>
    </row>
    <row r="213" spans="3:3" ht="14.25" customHeight="1">
      <c r="C213" s="16"/>
    </row>
    <row r="214" spans="3:3" ht="14.25" customHeight="1">
      <c r="C214" s="16"/>
    </row>
    <row r="215" spans="3:3" ht="14.25" customHeight="1">
      <c r="C215" s="16"/>
    </row>
    <row r="216" spans="3:3" ht="14.25" customHeight="1">
      <c r="C216" s="16"/>
    </row>
    <row r="217" spans="3:3" ht="14.25" customHeight="1">
      <c r="C217" s="16"/>
    </row>
    <row r="218" spans="3:3" ht="14.25" customHeight="1">
      <c r="C218" s="16"/>
    </row>
    <row r="219" spans="3:3" ht="14.25" customHeight="1">
      <c r="C219" s="16"/>
    </row>
    <row r="220" spans="3:3" ht="14.25" customHeight="1">
      <c r="C220" s="16"/>
    </row>
    <row r="221" spans="3:3" ht="14.25" customHeight="1">
      <c r="C221" s="16"/>
    </row>
    <row r="222" spans="3:3" ht="14.25" customHeight="1">
      <c r="C222" s="16"/>
    </row>
    <row r="223" spans="3:3" ht="14.25" customHeight="1">
      <c r="C223" s="16"/>
    </row>
    <row r="224" spans="3:3" ht="14.25" customHeight="1">
      <c r="C224" s="16"/>
    </row>
    <row r="225" spans="3:3" ht="14.25" customHeight="1">
      <c r="C225" s="16"/>
    </row>
    <row r="226" spans="3:3" ht="14.25" customHeight="1">
      <c r="C226" s="16"/>
    </row>
    <row r="227" spans="3:3" ht="14.25" customHeight="1">
      <c r="C227" s="16"/>
    </row>
    <row r="228" spans="3:3" ht="14.25" customHeight="1">
      <c r="C228" s="16"/>
    </row>
    <row r="229" spans="3:3" ht="14.25" customHeight="1">
      <c r="C229" s="16"/>
    </row>
    <row r="230" spans="3:3" ht="14.25" customHeight="1">
      <c r="C230" s="16"/>
    </row>
    <row r="231" spans="3:3" ht="14.25" customHeight="1">
      <c r="C231" s="16"/>
    </row>
    <row r="232" spans="3:3" ht="14.25" customHeight="1">
      <c r="C232" s="16"/>
    </row>
    <row r="233" spans="3:3" ht="14.25" customHeight="1">
      <c r="C233" s="16"/>
    </row>
    <row r="234" spans="3:3" ht="14.25" customHeight="1">
      <c r="C234" s="16"/>
    </row>
    <row r="235" spans="3:3" ht="14.25" customHeight="1">
      <c r="C235" s="16"/>
    </row>
    <row r="236" spans="3:3" ht="14.25" customHeight="1">
      <c r="C236" s="16"/>
    </row>
    <row r="237" spans="3:3" ht="14.25" customHeight="1">
      <c r="C237" s="16"/>
    </row>
    <row r="238" spans="3:3" ht="14.25" customHeight="1">
      <c r="C238" s="16"/>
    </row>
    <row r="239" spans="3:3" ht="14.25" customHeight="1">
      <c r="C239" s="16"/>
    </row>
    <row r="240" spans="3:3" ht="14.25" customHeight="1">
      <c r="C240" s="16"/>
    </row>
    <row r="241" spans="3:3" ht="14.25" customHeight="1">
      <c r="C241" s="16"/>
    </row>
    <row r="242" spans="3:3" ht="14.25" customHeight="1">
      <c r="C242" s="16"/>
    </row>
    <row r="243" spans="3:3" ht="14.25" customHeight="1">
      <c r="C243" s="16"/>
    </row>
    <row r="244" spans="3:3" ht="14.25" customHeight="1">
      <c r="C244" s="16"/>
    </row>
    <row r="245" spans="3:3" ht="14.25" customHeight="1">
      <c r="C245" s="16"/>
    </row>
    <row r="246" spans="3:3" ht="14.25" customHeight="1">
      <c r="C246" s="16"/>
    </row>
    <row r="247" spans="3:3" ht="14.25" customHeight="1">
      <c r="C247" s="16"/>
    </row>
    <row r="248" spans="3:3" ht="14.25" customHeight="1">
      <c r="C248" s="16"/>
    </row>
    <row r="249" spans="3:3" ht="14.25" customHeight="1">
      <c r="C249" s="16"/>
    </row>
    <row r="250" spans="3:3" ht="14.25" customHeight="1">
      <c r="C250" s="16"/>
    </row>
    <row r="251" spans="3:3" ht="14.25" customHeight="1">
      <c r="C251" s="16"/>
    </row>
    <row r="252" spans="3:3" ht="14.25" customHeight="1">
      <c r="C252" s="16"/>
    </row>
    <row r="253" spans="3:3" ht="14.25" customHeight="1">
      <c r="C253" s="16"/>
    </row>
    <row r="254" spans="3:3" ht="14.25" customHeight="1">
      <c r="C254" s="16"/>
    </row>
    <row r="255" spans="3:3" ht="14.25" customHeight="1">
      <c r="C255" s="16"/>
    </row>
    <row r="256" spans="3:3" ht="14.25" customHeight="1">
      <c r="C256" s="16"/>
    </row>
    <row r="257" spans="3:3" ht="14.25" customHeight="1">
      <c r="C257" s="16"/>
    </row>
    <row r="258" spans="3:3" ht="14.25" customHeight="1">
      <c r="C258" s="16"/>
    </row>
    <row r="259" spans="3:3" ht="14.25" customHeight="1">
      <c r="C259" s="16"/>
    </row>
    <row r="260" spans="3:3" ht="14.25" customHeight="1">
      <c r="C260" s="16"/>
    </row>
    <row r="261" spans="3:3" ht="14.25" customHeight="1">
      <c r="C261" s="16"/>
    </row>
    <row r="262" spans="3:3" ht="14.25" customHeight="1">
      <c r="C262" s="16"/>
    </row>
    <row r="263" spans="3:3" ht="14.25" customHeight="1">
      <c r="C263" s="16"/>
    </row>
    <row r="264" spans="3:3" ht="14.25" customHeight="1">
      <c r="C264" s="16"/>
    </row>
    <row r="265" spans="3:3" ht="14.25" customHeight="1">
      <c r="C265" s="16"/>
    </row>
    <row r="266" spans="3:3" ht="14.25" customHeight="1">
      <c r="C266" s="16"/>
    </row>
    <row r="267" spans="3:3" ht="14.25" customHeight="1">
      <c r="C267" s="16"/>
    </row>
    <row r="268" spans="3:3" ht="14.25" customHeight="1">
      <c r="C268" s="16"/>
    </row>
    <row r="269" spans="3:3" ht="14.25" customHeight="1">
      <c r="C269" s="16"/>
    </row>
    <row r="270" spans="3:3" ht="14.25" customHeight="1">
      <c r="C270" s="16"/>
    </row>
    <row r="271" spans="3:3" ht="14.25" customHeight="1">
      <c r="C271" s="16"/>
    </row>
    <row r="272" spans="3:3" ht="14.25" customHeight="1">
      <c r="C272" s="16"/>
    </row>
    <row r="273" spans="3:3" ht="14.25" customHeight="1">
      <c r="C273" s="16"/>
    </row>
    <row r="274" spans="3:3" ht="14.25" customHeight="1">
      <c r="C274" s="16"/>
    </row>
    <row r="275" spans="3:3" ht="14.25" customHeight="1">
      <c r="C275" s="16"/>
    </row>
    <row r="276" spans="3:3" ht="14.25" customHeight="1">
      <c r="C276" s="16"/>
    </row>
    <row r="277" spans="3:3" ht="14.25" customHeight="1">
      <c r="C277" s="16"/>
    </row>
    <row r="278" spans="3:3" ht="14.25" customHeight="1">
      <c r="C278" s="16"/>
    </row>
    <row r="279" spans="3:3" ht="14.25" customHeight="1">
      <c r="C279" s="16"/>
    </row>
    <row r="280" spans="3:3" ht="14.25" customHeight="1">
      <c r="C280" s="16"/>
    </row>
    <row r="281" spans="3:3" ht="14.25" customHeight="1">
      <c r="C281" s="16"/>
    </row>
    <row r="282" spans="3:3" ht="14.25" customHeight="1">
      <c r="C282" s="16"/>
    </row>
    <row r="283" spans="3:3" ht="14.25" customHeight="1">
      <c r="C283" s="16"/>
    </row>
    <row r="284" spans="3:3" ht="14.25" customHeight="1">
      <c r="C284" s="16"/>
    </row>
    <row r="285" spans="3:3" ht="14.25" customHeight="1">
      <c r="C285" s="16"/>
    </row>
    <row r="286" spans="3:3" ht="14.25" customHeight="1">
      <c r="C286" s="16"/>
    </row>
    <row r="287" spans="3:3" ht="14.25" customHeight="1">
      <c r="C287" s="16"/>
    </row>
    <row r="288" spans="3:3" ht="14.25" customHeight="1">
      <c r="C288" s="16"/>
    </row>
    <row r="289" spans="3:3" ht="14.25" customHeight="1">
      <c r="C289" s="16"/>
    </row>
    <row r="290" spans="3:3" ht="14.25" customHeight="1">
      <c r="C290" s="16"/>
    </row>
    <row r="291" spans="3:3" ht="14.25" customHeight="1">
      <c r="C291" s="16"/>
    </row>
    <row r="292" spans="3:3" ht="14.25" customHeight="1">
      <c r="C292" s="16"/>
    </row>
    <row r="293" spans="3:3" ht="14.25" customHeight="1">
      <c r="C293" s="16"/>
    </row>
    <row r="294" spans="3:3" ht="14.25" customHeight="1">
      <c r="C294" s="16"/>
    </row>
    <row r="295" spans="3:3" ht="14.25" customHeight="1">
      <c r="C295" s="16"/>
    </row>
    <row r="296" spans="3:3" ht="14.25" customHeight="1">
      <c r="C296" s="16"/>
    </row>
    <row r="297" spans="3:3" ht="14.25" customHeight="1">
      <c r="C297" s="16"/>
    </row>
    <row r="298" spans="3:3" ht="14.25" customHeight="1">
      <c r="C298" s="16"/>
    </row>
    <row r="299" spans="3:3" ht="14.25" customHeight="1">
      <c r="C299" s="16"/>
    </row>
    <row r="300" spans="3:3" ht="14.25" customHeight="1">
      <c r="C300" s="16"/>
    </row>
    <row r="301" spans="3:3" ht="14.25" customHeight="1">
      <c r="C301" s="16"/>
    </row>
    <row r="302" spans="3:3" ht="14.25" customHeight="1">
      <c r="C302" s="16"/>
    </row>
    <row r="303" spans="3:3" ht="14.25" customHeight="1">
      <c r="C303" s="16"/>
    </row>
    <row r="304" spans="3:3" ht="14.25" customHeight="1">
      <c r="C304" s="16"/>
    </row>
    <row r="305" spans="3:3" ht="14.25" customHeight="1">
      <c r="C305" s="16"/>
    </row>
    <row r="306" spans="3:3" ht="14.25" customHeight="1">
      <c r="C306" s="16"/>
    </row>
    <row r="307" spans="3:3" ht="14.25" customHeight="1">
      <c r="C307" s="16"/>
    </row>
    <row r="308" spans="3:3" ht="14.25" customHeight="1">
      <c r="C308" s="16"/>
    </row>
    <row r="309" spans="3:3" ht="14.25" customHeight="1">
      <c r="C309" s="16"/>
    </row>
    <row r="310" spans="3:3" ht="14.25" customHeight="1">
      <c r="C310" s="16"/>
    </row>
    <row r="311" spans="3:3" ht="14.25" customHeight="1">
      <c r="C311" s="16"/>
    </row>
    <row r="312" spans="3:3" ht="14.25" customHeight="1">
      <c r="C312" s="16"/>
    </row>
    <row r="313" spans="3:3" ht="14.25" customHeight="1">
      <c r="C313" s="16"/>
    </row>
    <row r="314" spans="3:3" ht="14.25" customHeight="1">
      <c r="C314" s="16"/>
    </row>
    <row r="315" spans="3:3" ht="14.25" customHeight="1">
      <c r="C315" s="16"/>
    </row>
    <row r="316" spans="3:3" ht="14.25" customHeight="1">
      <c r="C316" s="16"/>
    </row>
    <row r="317" spans="3:3" ht="14.25" customHeight="1">
      <c r="C317" s="16"/>
    </row>
    <row r="318" spans="3:3" ht="14.25" customHeight="1">
      <c r="C318" s="16"/>
    </row>
    <row r="319" spans="3:3" ht="14.25" customHeight="1">
      <c r="C319" s="16"/>
    </row>
    <row r="320" spans="3:3" ht="14.25" customHeight="1">
      <c r="C320" s="16"/>
    </row>
    <row r="321" spans="3:3" ht="14.25" customHeight="1">
      <c r="C321" s="16"/>
    </row>
    <row r="322" spans="3:3" ht="14.25" customHeight="1">
      <c r="C322" s="16"/>
    </row>
    <row r="323" spans="3:3" ht="14.25" customHeight="1">
      <c r="C323" s="16"/>
    </row>
    <row r="324" spans="3:3" ht="14.25" customHeight="1">
      <c r="C324" s="16"/>
    </row>
    <row r="325" spans="3:3" ht="14.25" customHeight="1">
      <c r="C325" s="16"/>
    </row>
    <row r="326" spans="3:3" ht="14.25" customHeight="1">
      <c r="C326" s="16"/>
    </row>
    <row r="327" spans="3:3" ht="14.25" customHeight="1">
      <c r="C327" s="16"/>
    </row>
    <row r="328" spans="3:3" ht="14.25" customHeight="1">
      <c r="C328" s="16"/>
    </row>
    <row r="329" spans="3:3" ht="14.25" customHeight="1">
      <c r="C329" s="16"/>
    </row>
    <row r="330" spans="3:3" ht="14.25" customHeight="1">
      <c r="C330" s="16"/>
    </row>
    <row r="331" spans="3:3" ht="14.25" customHeight="1">
      <c r="C331" s="16"/>
    </row>
    <row r="332" spans="3:3" ht="14.25" customHeight="1">
      <c r="C332" s="16"/>
    </row>
    <row r="333" spans="3:3" ht="14.25" customHeight="1">
      <c r="C333" s="16"/>
    </row>
    <row r="334" spans="3:3" ht="14.25" customHeight="1">
      <c r="C334" s="16"/>
    </row>
    <row r="335" spans="3:3" ht="14.25" customHeight="1">
      <c r="C335" s="16"/>
    </row>
    <row r="336" spans="3:3" ht="14.25" customHeight="1">
      <c r="C336" s="16"/>
    </row>
    <row r="337" spans="3:3" ht="14.25" customHeight="1">
      <c r="C337" s="16"/>
    </row>
    <row r="338" spans="3:3" ht="14.25" customHeight="1">
      <c r="C338" s="16"/>
    </row>
    <row r="339" spans="3:3" ht="14.25" customHeight="1">
      <c r="C339" s="16"/>
    </row>
    <row r="340" spans="3:3" ht="14.25" customHeight="1">
      <c r="C340" s="16"/>
    </row>
    <row r="341" spans="3:3" ht="14.25" customHeight="1">
      <c r="C341" s="16"/>
    </row>
    <row r="342" spans="3:3" ht="14.25" customHeight="1">
      <c r="C342" s="16"/>
    </row>
    <row r="343" spans="3:3" ht="14.25" customHeight="1">
      <c r="C343" s="16"/>
    </row>
    <row r="344" spans="3:3" ht="14.25" customHeight="1">
      <c r="C344" s="16"/>
    </row>
    <row r="345" spans="3:3" ht="14.25" customHeight="1">
      <c r="C345" s="16"/>
    </row>
    <row r="346" spans="3:3" ht="14.25" customHeight="1">
      <c r="C346" s="16"/>
    </row>
    <row r="347" spans="3:3" ht="14.25" customHeight="1">
      <c r="C347" s="16"/>
    </row>
    <row r="348" spans="3:3" ht="14.25" customHeight="1">
      <c r="C348" s="16"/>
    </row>
    <row r="349" spans="3:3" ht="14.25" customHeight="1">
      <c r="C349" s="16"/>
    </row>
    <row r="350" spans="3:3" ht="14.25" customHeight="1">
      <c r="C350" s="16"/>
    </row>
    <row r="351" spans="3:3" ht="14.25" customHeight="1">
      <c r="C351" s="16"/>
    </row>
    <row r="352" spans="3:3" ht="14.25" customHeight="1">
      <c r="C352" s="16"/>
    </row>
    <row r="353" spans="3:3" ht="14.25" customHeight="1">
      <c r="C353" s="16"/>
    </row>
    <row r="354" spans="3:3" ht="14.25" customHeight="1">
      <c r="C354" s="16"/>
    </row>
    <row r="355" spans="3:3" ht="14.25" customHeight="1">
      <c r="C355" s="16"/>
    </row>
    <row r="356" spans="3:3" ht="14.25" customHeight="1">
      <c r="C356" s="16"/>
    </row>
    <row r="357" spans="3:3" ht="14.25" customHeight="1">
      <c r="C357" s="16"/>
    </row>
    <row r="358" spans="3:3" ht="14.25" customHeight="1">
      <c r="C358" s="16"/>
    </row>
    <row r="359" spans="3:3" ht="14.25" customHeight="1">
      <c r="C359" s="16"/>
    </row>
    <row r="360" spans="3:3" ht="14.25" customHeight="1">
      <c r="C360" s="16"/>
    </row>
    <row r="361" spans="3:3" ht="14.25" customHeight="1">
      <c r="C361" s="16"/>
    </row>
    <row r="362" spans="3:3" ht="14.25" customHeight="1">
      <c r="C362" s="16"/>
    </row>
    <row r="363" spans="3:3" ht="14.25" customHeight="1">
      <c r="C363" s="16"/>
    </row>
    <row r="364" spans="3:3" ht="14.25" customHeight="1">
      <c r="C364" s="16"/>
    </row>
    <row r="365" spans="3:3" ht="14.25" customHeight="1">
      <c r="C365" s="16"/>
    </row>
    <row r="366" spans="3:3" ht="14.25" customHeight="1">
      <c r="C366" s="16"/>
    </row>
    <row r="367" spans="3:3" ht="14.25" customHeight="1">
      <c r="C367" s="16"/>
    </row>
    <row r="368" spans="3:3" ht="14.25" customHeight="1">
      <c r="C368" s="16"/>
    </row>
    <row r="369" spans="3:3" ht="14.25" customHeight="1">
      <c r="C369" s="16"/>
    </row>
    <row r="370" spans="3:3" ht="14.25" customHeight="1">
      <c r="C370" s="16"/>
    </row>
    <row r="371" spans="3:3" ht="14.25" customHeight="1">
      <c r="C371" s="16"/>
    </row>
    <row r="372" spans="3:3" ht="14.25" customHeight="1">
      <c r="C372" s="16"/>
    </row>
    <row r="373" spans="3:3" ht="14.25" customHeight="1">
      <c r="C373" s="16"/>
    </row>
    <row r="374" spans="3:3" ht="14.25" customHeight="1">
      <c r="C374" s="16"/>
    </row>
    <row r="375" spans="3:3" ht="14.25" customHeight="1">
      <c r="C375" s="16"/>
    </row>
    <row r="376" spans="3:3" ht="14.25" customHeight="1">
      <c r="C376" s="16"/>
    </row>
    <row r="377" spans="3:3" ht="14.25" customHeight="1">
      <c r="C377" s="16"/>
    </row>
    <row r="378" spans="3:3" ht="14.25" customHeight="1">
      <c r="C378" s="16"/>
    </row>
    <row r="379" spans="3:3" ht="14.25" customHeight="1">
      <c r="C379" s="16"/>
    </row>
    <row r="380" spans="3:3" ht="14.25" customHeight="1">
      <c r="C380" s="16"/>
    </row>
    <row r="381" spans="3:3" ht="14.25" customHeight="1">
      <c r="C381" s="16"/>
    </row>
    <row r="382" spans="3:3" ht="14.25" customHeight="1">
      <c r="C382" s="16"/>
    </row>
    <row r="383" spans="3:3" ht="14.25" customHeight="1">
      <c r="C383" s="16"/>
    </row>
    <row r="384" spans="3:3" ht="14.25" customHeight="1">
      <c r="C384" s="16"/>
    </row>
    <row r="385" spans="3:3" ht="14.25" customHeight="1">
      <c r="C385" s="16"/>
    </row>
    <row r="386" spans="3:3" ht="14.25" customHeight="1">
      <c r="C386" s="16"/>
    </row>
    <row r="387" spans="3:3" ht="14.25" customHeight="1">
      <c r="C387" s="16"/>
    </row>
    <row r="388" spans="3:3" ht="14.25" customHeight="1">
      <c r="C388" s="16"/>
    </row>
    <row r="389" spans="3:3" ht="14.25" customHeight="1">
      <c r="C389" s="16"/>
    </row>
    <row r="390" spans="3:3" ht="14.25" customHeight="1">
      <c r="C390" s="16"/>
    </row>
    <row r="391" spans="3:3" ht="14.25" customHeight="1">
      <c r="C391" s="16"/>
    </row>
    <row r="392" spans="3:3" ht="14.25" customHeight="1">
      <c r="C392" s="16"/>
    </row>
    <row r="393" spans="3:3" ht="14.25" customHeight="1">
      <c r="C393" s="16"/>
    </row>
    <row r="394" spans="3:3" ht="14.25" customHeight="1">
      <c r="C394" s="16"/>
    </row>
    <row r="395" spans="3:3" ht="14.25" customHeight="1">
      <c r="C395" s="16"/>
    </row>
    <row r="396" spans="3:3" ht="14.25" customHeight="1">
      <c r="C396" s="16"/>
    </row>
    <row r="397" spans="3:3" ht="14.25" customHeight="1">
      <c r="C397" s="16"/>
    </row>
    <row r="398" spans="3:3" ht="14.25" customHeight="1">
      <c r="C398" s="16"/>
    </row>
    <row r="399" spans="3:3" ht="14.25" customHeight="1">
      <c r="C399" s="16"/>
    </row>
    <row r="400" spans="3:3" ht="14.25" customHeight="1">
      <c r="C400" s="16"/>
    </row>
    <row r="401" spans="3:3" ht="14.25" customHeight="1">
      <c r="C401" s="16"/>
    </row>
    <row r="402" spans="3:3" ht="14.25" customHeight="1">
      <c r="C402" s="16"/>
    </row>
    <row r="403" spans="3:3" ht="14.25" customHeight="1">
      <c r="C403" s="16"/>
    </row>
    <row r="404" spans="3:3" ht="14.25" customHeight="1">
      <c r="C404" s="16"/>
    </row>
    <row r="405" spans="3:3" ht="14.25" customHeight="1">
      <c r="C405" s="16"/>
    </row>
    <row r="406" spans="3:3" ht="14.25" customHeight="1">
      <c r="C406" s="16"/>
    </row>
    <row r="407" spans="3:3" ht="14.25" customHeight="1">
      <c r="C407" s="16"/>
    </row>
    <row r="408" spans="3:3" ht="14.25" customHeight="1">
      <c r="C408" s="16"/>
    </row>
    <row r="409" spans="3:3" ht="14.25" customHeight="1">
      <c r="C409" s="16"/>
    </row>
    <row r="410" spans="3:3" ht="14.25" customHeight="1">
      <c r="C410" s="16"/>
    </row>
    <row r="411" spans="3:3" ht="14.25" customHeight="1">
      <c r="C411" s="16"/>
    </row>
    <row r="412" spans="3:3" ht="14.25" customHeight="1">
      <c r="C412" s="16"/>
    </row>
    <row r="413" spans="3:3" ht="14.25" customHeight="1">
      <c r="C413" s="16"/>
    </row>
    <row r="414" spans="3:3" ht="14.25" customHeight="1">
      <c r="C414" s="16"/>
    </row>
    <row r="415" spans="3:3" ht="14.25" customHeight="1">
      <c r="C415" s="16"/>
    </row>
    <row r="416" spans="3:3" ht="14.25" customHeight="1">
      <c r="C416" s="16"/>
    </row>
    <row r="417" spans="3:3" ht="14.25" customHeight="1">
      <c r="C417" s="16"/>
    </row>
    <row r="418" spans="3:3" ht="14.25" customHeight="1">
      <c r="C418" s="16"/>
    </row>
    <row r="419" spans="3:3" ht="14.25" customHeight="1">
      <c r="C419" s="16"/>
    </row>
    <row r="420" spans="3:3" ht="14.25" customHeight="1">
      <c r="C420" s="16"/>
    </row>
    <row r="421" spans="3:3" ht="14.25" customHeight="1">
      <c r="C421" s="16"/>
    </row>
    <row r="422" spans="3:3" ht="14.25" customHeight="1">
      <c r="C422" s="16"/>
    </row>
    <row r="423" spans="3:3" ht="14.25" customHeight="1">
      <c r="C423" s="16"/>
    </row>
    <row r="424" spans="3:3" ht="14.25" customHeight="1">
      <c r="C424" s="16"/>
    </row>
    <row r="425" spans="3:3" ht="14.25" customHeight="1">
      <c r="C425" s="16"/>
    </row>
    <row r="426" spans="3:3" ht="14.25" customHeight="1">
      <c r="C426" s="16"/>
    </row>
    <row r="427" spans="3:3" ht="14.25" customHeight="1">
      <c r="C427" s="16"/>
    </row>
    <row r="428" spans="3:3" ht="14.25" customHeight="1">
      <c r="C428" s="16"/>
    </row>
    <row r="429" spans="3:3" ht="14.25" customHeight="1">
      <c r="C429" s="16"/>
    </row>
    <row r="430" spans="3:3" ht="14.25" customHeight="1">
      <c r="C430" s="16"/>
    </row>
    <row r="431" spans="3:3" ht="14.25" customHeight="1">
      <c r="C431" s="16"/>
    </row>
    <row r="432" spans="3:3" ht="14.25" customHeight="1">
      <c r="C432" s="16"/>
    </row>
    <row r="433" spans="3:3" ht="14.25" customHeight="1">
      <c r="C433" s="16"/>
    </row>
    <row r="434" spans="3:3" ht="14.25" customHeight="1">
      <c r="C434" s="16"/>
    </row>
    <row r="435" spans="3:3" ht="14.25" customHeight="1">
      <c r="C435" s="16"/>
    </row>
    <row r="436" spans="3:3" ht="14.25" customHeight="1">
      <c r="C436" s="16"/>
    </row>
    <row r="437" spans="3:3" ht="14.25" customHeight="1">
      <c r="C437" s="16"/>
    </row>
    <row r="438" spans="3:3" ht="14.25" customHeight="1">
      <c r="C438" s="16"/>
    </row>
    <row r="439" spans="3:3" ht="14.25" customHeight="1">
      <c r="C439" s="16"/>
    </row>
    <row r="440" spans="3:3" ht="14.25" customHeight="1">
      <c r="C440" s="16"/>
    </row>
    <row r="441" spans="3:3" ht="14.25" customHeight="1">
      <c r="C441" s="16"/>
    </row>
    <row r="442" spans="3:3" ht="14.25" customHeight="1">
      <c r="C442" s="16"/>
    </row>
    <row r="443" spans="3:3" ht="14.25" customHeight="1">
      <c r="C443" s="16"/>
    </row>
    <row r="444" spans="3:3" ht="14.25" customHeight="1">
      <c r="C444" s="16"/>
    </row>
    <row r="445" spans="3:3" ht="14.25" customHeight="1">
      <c r="C445" s="16"/>
    </row>
    <row r="446" spans="3:3" ht="14.25" customHeight="1">
      <c r="C446" s="16"/>
    </row>
    <row r="447" spans="3:3" ht="14.25" customHeight="1">
      <c r="C447" s="16"/>
    </row>
    <row r="448" spans="3:3" ht="14.25" customHeight="1">
      <c r="C448" s="16"/>
    </row>
    <row r="449" spans="3:3" ht="14.25" customHeight="1">
      <c r="C449" s="16"/>
    </row>
    <row r="450" spans="3:3" ht="14.25" customHeight="1">
      <c r="C450" s="16"/>
    </row>
    <row r="451" spans="3:3" ht="14.25" customHeight="1">
      <c r="C451" s="16"/>
    </row>
    <row r="452" spans="3:3" ht="14.25" customHeight="1">
      <c r="C452" s="16"/>
    </row>
    <row r="453" spans="3:3" ht="14.25" customHeight="1">
      <c r="C453" s="16"/>
    </row>
    <row r="454" spans="3:3" ht="14.25" customHeight="1">
      <c r="C454" s="16"/>
    </row>
    <row r="455" spans="3:3" ht="14.25" customHeight="1">
      <c r="C455" s="16"/>
    </row>
    <row r="456" spans="3:3" ht="14.25" customHeight="1">
      <c r="C456" s="16"/>
    </row>
    <row r="457" spans="3:3" ht="14.25" customHeight="1">
      <c r="C457" s="16"/>
    </row>
    <row r="458" spans="3:3" ht="14.25" customHeight="1">
      <c r="C458" s="16"/>
    </row>
    <row r="459" spans="3:3" ht="14.25" customHeight="1">
      <c r="C459" s="16"/>
    </row>
    <row r="460" spans="3:3" ht="14.25" customHeight="1">
      <c r="C460" s="16"/>
    </row>
    <row r="461" spans="3:3" ht="14.25" customHeight="1">
      <c r="C461" s="16"/>
    </row>
    <row r="462" spans="3:3" ht="14.25" customHeight="1">
      <c r="C462" s="16"/>
    </row>
    <row r="463" spans="3:3" ht="14.25" customHeight="1">
      <c r="C463" s="16"/>
    </row>
    <row r="464" spans="3:3" ht="14.25" customHeight="1">
      <c r="C464" s="16"/>
    </row>
    <row r="465" spans="3:3" ht="14.25" customHeight="1">
      <c r="C465" s="16"/>
    </row>
    <row r="466" spans="3:3" ht="14.25" customHeight="1">
      <c r="C466" s="16"/>
    </row>
    <row r="467" spans="3:3" ht="14.25" customHeight="1">
      <c r="C467" s="16"/>
    </row>
    <row r="468" spans="3:3" ht="14.25" customHeight="1">
      <c r="C468" s="16"/>
    </row>
    <row r="469" spans="3:3" ht="14.25" customHeight="1">
      <c r="C469" s="16"/>
    </row>
    <row r="470" spans="3:3" ht="14.25" customHeight="1">
      <c r="C470" s="16"/>
    </row>
    <row r="471" spans="3:3" ht="14.25" customHeight="1">
      <c r="C471" s="16"/>
    </row>
    <row r="472" spans="3:3" ht="14.25" customHeight="1">
      <c r="C472" s="16"/>
    </row>
    <row r="473" spans="3:3" ht="14.25" customHeight="1">
      <c r="C473" s="16"/>
    </row>
    <row r="474" spans="3:3" ht="14.25" customHeight="1">
      <c r="C474" s="16"/>
    </row>
    <row r="475" spans="3:3" ht="14.25" customHeight="1">
      <c r="C475" s="16"/>
    </row>
    <row r="476" spans="3:3" ht="14.25" customHeight="1">
      <c r="C476" s="16"/>
    </row>
    <row r="477" spans="3:3" ht="14.25" customHeight="1">
      <c r="C477" s="16"/>
    </row>
    <row r="478" spans="3:3" ht="14.25" customHeight="1">
      <c r="C478" s="16"/>
    </row>
    <row r="479" spans="3:3" ht="14.25" customHeight="1">
      <c r="C479" s="16"/>
    </row>
    <row r="480" spans="3:3" ht="14.25" customHeight="1">
      <c r="C480" s="16"/>
    </row>
    <row r="481" spans="3:3" ht="14.25" customHeight="1">
      <c r="C481" s="16"/>
    </row>
    <row r="482" spans="3:3" ht="14.25" customHeight="1">
      <c r="C482" s="16"/>
    </row>
    <row r="483" spans="3:3" ht="14.25" customHeight="1">
      <c r="C483" s="16"/>
    </row>
    <row r="484" spans="3:3" ht="14.25" customHeight="1">
      <c r="C484" s="16"/>
    </row>
    <row r="485" spans="3:3" ht="14.25" customHeight="1">
      <c r="C485" s="16"/>
    </row>
    <row r="486" spans="3:3" ht="14.25" customHeight="1">
      <c r="C486" s="16"/>
    </row>
    <row r="487" spans="3:3" ht="14.25" customHeight="1">
      <c r="C487" s="16"/>
    </row>
    <row r="488" spans="3:3" ht="14.25" customHeight="1">
      <c r="C488" s="16"/>
    </row>
    <row r="489" spans="3:3" ht="14.25" customHeight="1">
      <c r="C489" s="16"/>
    </row>
    <row r="490" spans="3:3" ht="14.25" customHeight="1">
      <c r="C490" s="16"/>
    </row>
    <row r="491" spans="3:3" ht="14.25" customHeight="1">
      <c r="C491" s="16"/>
    </row>
    <row r="492" spans="3:3" ht="14.25" customHeight="1">
      <c r="C492" s="16"/>
    </row>
    <row r="493" spans="3:3" ht="14.25" customHeight="1">
      <c r="C493" s="16"/>
    </row>
    <row r="494" spans="3:3" ht="14.25" customHeight="1">
      <c r="C494" s="16"/>
    </row>
    <row r="495" spans="3:3" ht="14.25" customHeight="1">
      <c r="C495" s="16"/>
    </row>
    <row r="496" spans="3:3" ht="14.25" customHeight="1">
      <c r="C496" s="16"/>
    </row>
    <row r="497" spans="3:3" ht="14.25" customHeight="1">
      <c r="C497" s="16"/>
    </row>
    <row r="498" spans="3:3" ht="14.25" customHeight="1">
      <c r="C498" s="16"/>
    </row>
    <row r="499" spans="3:3" ht="14.25" customHeight="1">
      <c r="C499" s="16"/>
    </row>
    <row r="500" spans="3:3" ht="14.25" customHeight="1">
      <c r="C500" s="16"/>
    </row>
    <row r="501" spans="3:3" ht="14.25" customHeight="1">
      <c r="C501" s="16"/>
    </row>
    <row r="502" spans="3:3" ht="14.25" customHeight="1">
      <c r="C502" s="16"/>
    </row>
    <row r="503" spans="3:3" ht="14.25" customHeight="1">
      <c r="C503" s="16"/>
    </row>
    <row r="504" spans="3:3" ht="14.25" customHeight="1">
      <c r="C504" s="16"/>
    </row>
    <row r="505" spans="3:3" ht="14.25" customHeight="1">
      <c r="C505" s="16"/>
    </row>
    <row r="506" spans="3:3" ht="14.25" customHeight="1">
      <c r="C506" s="16"/>
    </row>
    <row r="507" spans="3:3" ht="14.25" customHeight="1">
      <c r="C507" s="16"/>
    </row>
    <row r="508" spans="3:3" ht="14.25" customHeight="1">
      <c r="C508" s="16"/>
    </row>
    <row r="509" spans="3:3" ht="14.25" customHeight="1">
      <c r="C509" s="16"/>
    </row>
    <row r="510" spans="3:3" ht="14.25" customHeight="1">
      <c r="C510" s="16"/>
    </row>
    <row r="511" spans="3:3" ht="14.25" customHeight="1">
      <c r="C511" s="16"/>
    </row>
    <row r="512" spans="3:3" ht="14.25" customHeight="1">
      <c r="C512" s="16"/>
    </row>
    <row r="513" spans="3:3" ht="14.25" customHeight="1">
      <c r="C513" s="16"/>
    </row>
    <row r="514" spans="3:3" ht="14.25" customHeight="1">
      <c r="C514" s="16"/>
    </row>
    <row r="515" spans="3:3" ht="14.25" customHeight="1">
      <c r="C515" s="16"/>
    </row>
    <row r="516" spans="3:3" ht="14.25" customHeight="1">
      <c r="C516" s="16"/>
    </row>
    <row r="517" spans="3:3" ht="14.25" customHeight="1">
      <c r="C517" s="16"/>
    </row>
    <row r="518" spans="3:3" ht="14.25" customHeight="1">
      <c r="C518" s="16"/>
    </row>
    <row r="519" spans="3:3" ht="14.25" customHeight="1">
      <c r="C519" s="16"/>
    </row>
    <row r="520" spans="3:3" ht="14.25" customHeight="1">
      <c r="C520" s="16"/>
    </row>
    <row r="521" spans="3:3" ht="14.25" customHeight="1">
      <c r="C521" s="16"/>
    </row>
    <row r="522" spans="3:3" ht="14.25" customHeight="1">
      <c r="C522" s="16"/>
    </row>
    <row r="523" spans="3:3" ht="14.25" customHeight="1">
      <c r="C523" s="16"/>
    </row>
    <row r="524" spans="3:3" ht="14.25" customHeight="1">
      <c r="C524" s="16"/>
    </row>
    <row r="525" spans="3:3" ht="14.25" customHeight="1">
      <c r="C525" s="16"/>
    </row>
    <row r="526" spans="3:3" ht="14.25" customHeight="1">
      <c r="C526" s="16"/>
    </row>
    <row r="527" spans="3:3" ht="14.25" customHeight="1">
      <c r="C527" s="16"/>
    </row>
    <row r="528" spans="3:3" ht="14.25" customHeight="1">
      <c r="C528" s="16"/>
    </row>
    <row r="529" spans="3:3" ht="14.25" customHeight="1">
      <c r="C529" s="16"/>
    </row>
    <row r="530" spans="3:3" ht="14.25" customHeight="1">
      <c r="C530" s="16"/>
    </row>
    <row r="531" spans="3:3" ht="14.25" customHeight="1">
      <c r="C531" s="16"/>
    </row>
    <row r="532" spans="3:3" ht="14.25" customHeight="1">
      <c r="C532" s="16"/>
    </row>
    <row r="533" spans="3:3" ht="14.25" customHeight="1">
      <c r="C533" s="16"/>
    </row>
    <row r="534" spans="3:3" ht="14.25" customHeight="1">
      <c r="C534" s="16"/>
    </row>
    <row r="535" spans="3:3" ht="14.25" customHeight="1">
      <c r="C535" s="16"/>
    </row>
    <row r="536" spans="3:3" ht="14.25" customHeight="1">
      <c r="C536" s="16"/>
    </row>
    <row r="537" spans="3:3" ht="14.25" customHeight="1">
      <c r="C537" s="16"/>
    </row>
    <row r="538" spans="3:3" ht="14.25" customHeight="1">
      <c r="C538" s="16"/>
    </row>
    <row r="539" spans="3:3" ht="14.25" customHeight="1">
      <c r="C539" s="16"/>
    </row>
    <row r="540" spans="3:3" ht="14.25" customHeight="1">
      <c r="C540" s="16"/>
    </row>
    <row r="541" spans="3:3" ht="14.25" customHeight="1">
      <c r="C541" s="16"/>
    </row>
    <row r="542" spans="3:3" ht="14.25" customHeight="1">
      <c r="C542" s="16"/>
    </row>
    <row r="543" spans="3:3" ht="14.25" customHeight="1">
      <c r="C543" s="16"/>
    </row>
    <row r="544" spans="3:3" ht="14.25" customHeight="1">
      <c r="C544" s="16"/>
    </row>
    <row r="545" spans="3:3" ht="14.25" customHeight="1">
      <c r="C545" s="16"/>
    </row>
    <row r="546" spans="3:3" ht="14.25" customHeight="1">
      <c r="C546" s="16"/>
    </row>
    <row r="547" spans="3:3" ht="14.25" customHeight="1">
      <c r="C547" s="16"/>
    </row>
    <row r="548" spans="3:3" ht="14.25" customHeight="1">
      <c r="C548" s="16"/>
    </row>
    <row r="549" spans="3:3" ht="14.25" customHeight="1">
      <c r="C549" s="16"/>
    </row>
    <row r="550" spans="3:3" ht="14.25" customHeight="1">
      <c r="C550" s="16"/>
    </row>
    <row r="551" spans="3:3" ht="14.25" customHeight="1">
      <c r="C551" s="16"/>
    </row>
    <row r="552" spans="3:3" ht="14.25" customHeight="1">
      <c r="C552" s="16"/>
    </row>
    <row r="553" spans="3:3" ht="14.25" customHeight="1">
      <c r="C553" s="16"/>
    </row>
    <row r="554" spans="3:3" ht="14.25" customHeight="1">
      <c r="C554" s="16"/>
    </row>
    <row r="555" spans="3:3" ht="14.25" customHeight="1">
      <c r="C555" s="16"/>
    </row>
    <row r="556" spans="3:3" ht="14.25" customHeight="1">
      <c r="C556" s="16"/>
    </row>
    <row r="557" spans="3:3" ht="14.25" customHeight="1">
      <c r="C557" s="16"/>
    </row>
    <row r="558" spans="3:3" ht="14.25" customHeight="1">
      <c r="C558" s="16"/>
    </row>
    <row r="559" spans="3:3" ht="14.25" customHeight="1">
      <c r="C559" s="16"/>
    </row>
    <row r="560" spans="3:3" ht="14.25" customHeight="1">
      <c r="C560" s="16"/>
    </row>
    <row r="561" spans="3:3" ht="14.25" customHeight="1">
      <c r="C561" s="16"/>
    </row>
    <row r="562" spans="3:3" ht="14.25" customHeight="1">
      <c r="C562" s="16"/>
    </row>
    <row r="563" spans="3:3" ht="14.25" customHeight="1">
      <c r="C563" s="16"/>
    </row>
    <row r="564" spans="3:3" ht="14.25" customHeight="1">
      <c r="C564" s="16"/>
    </row>
    <row r="565" spans="3:3" ht="14.25" customHeight="1">
      <c r="C565" s="16"/>
    </row>
    <row r="566" spans="3:3" ht="14.25" customHeight="1">
      <c r="C566" s="16"/>
    </row>
    <row r="567" spans="3:3" ht="14.25" customHeight="1">
      <c r="C567" s="16"/>
    </row>
    <row r="568" spans="3:3" ht="14.25" customHeight="1">
      <c r="C568" s="16"/>
    </row>
    <row r="569" spans="3:3" ht="14.25" customHeight="1">
      <c r="C569" s="16"/>
    </row>
    <row r="570" spans="3:3" ht="14.25" customHeight="1">
      <c r="C570" s="16"/>
    </row>
    <row r="571" spans="3:3" ht="14.25" customHeight="1">
      <c r="C571" s="16"/>
    </row>
    <row r="572" spans="3:3" ht="14.25" customHeight="1">
      <c r="C572" s="16"/>
    </row>
    <row r="573" spans="3:3" ht="14.25" customHeight="1">
      <c r="C573" s="16"/>
    </row>
    <row r="574" spans="3:3" ht="14.25" customHeight="1">
      <c r="C574" s="16"/>
    </row>
    <row r="575" spans="3:3" ht="14.25" customHeight="1">
      <c r="C575" s="16"/>
    </row>
    <row r="576" spans="3:3" ht="14.25" customHeight="1">
      <c r="C576" s="16"/>
    </row>
    <row r="577" spans="3:3" ht="14.25" customHeight="1">
      <c r="C577" s="16"/>
    </row>
    <row r="578" spans="3:3" ht="14.25" customHeight="1">
      <c r="C578" s="16"/>
    </row>
    <row r="579" spans="3:3" ht="14.25" customHeight="1">
      <c r="C579" s="16"/>
    </row>
    <row r="580" spans="3:3" ht="14.25" customHeight="1">
      <c r="C580" s="16"/>
    </row>
    <row r="581" spans="3:3" ht="14.25" customHeight="1">
      <c r="C581" s="16"/>
    </row>
    <row r="582" spans="3:3" ht="14.25" customHeight="1">
      <c r="C582" s="16"/>
    </row>
    <row r="583" spans="3:3" ht="14.25" customHeight="1">
      <c r="C583" s="16"/>
    </row>
    <row r="584" spans="3:3" ht="14.25" customHeight="1">
      <c r="C584" s="16"/>
    </row>
    <row r="585" spans="3:3" ht="14.25" customHeight="1">
      <c r="C585" s="16"/>
    </row>
    <row r="586" spans="3:3" ht="14.25" customHeight="1">
      <c r="C586" s="16"/>
    </row>
    <row r="587" spans="3:3" ht="14.25" customHeight="1">
      <c r="C587" s="16"/>
    </row>
    <row r="588" spans="3:3" ht="14.25" customHeight="1">
      <c r="C588" s="16"/>
    </row>
    <row r="589" spans="3:3" ht="14.25" customHeight="1">
      <c r="C589" s="16"/>
    </row>
    <row r="590" spans="3:3" ht="14.25" customHeight="1">
      <c r="C590" s="16"/>
    </row>
    <row r="591" spans="3:3" ht="14.25" customHeight="1">
      <c r="C591" s="16"/>
    </row>
    <row r="592" spans="3:3" ht="14.25" customHeight="1">
      <c r="C592" s="16"/>
    </row>
    <row r="593" spans="3:3" ht="14.25" customHeight="1">
      <c r="C593" s="16"/>
    </row>
    <row r="594" spans="3:3" ht="14.25" customHeight="1">
      <c r="C594" s="16"/>
    </row>
    <row r="595" spans="3:3" ht="14.25" customHeight="1">
      <c r="C595" s="16"/>
    </row>
    <row r="596" spans="3:3" ht="14.25" customHeight="1">
      <c r="C596" s="16"/>
    </row>
    <row r="597" spans="3:3" ht="14.25" customHeight="1">
      <c r="C597" s="16"/>
    </row>
    <row r="598" spans="3:3" ht="14.25" customHeight="1">
      <c r="C598" s="16"/>
    </row>
    <row r="599" spans="3:3" ht="14.25" customHeight="1">
      <c r="C599" s="16"/>
    </row>
    <row r="600" spans="3:3" ht="14.25" customHeight="1">
      <c r="C600" s="16"/>
    </row>
    <row r="601" spans="3:3" ht="14.25" customHeight="1">
      <c r="C601" s="16"/>
    </row>
    <row r="602" spans="3:3" ht="14.25" customHeight="1">
      <c r="C602" s="16"/>
    </row>
    <row r="603" spans="3:3" ht="14.25" customHeight="1">
      <c r="C603" s="16"/>
    </row>
    <row r="604" spans="3:3" ht="14.25" customHeight="1">
      <c r="C604" s="16"/>
    </row>
    <row r="605" spans="3:3" ht="14.25" customHeight="1">
      <c r="C605" s="16"/>
    </row>
    <row r="606" spans="3:3" ht="14.25" customHeight="1">
      <c r="C606" s="16"/>
    </row>
    <row r="607" spans="3:3" ht="14.25" customHeight="1">
      <c r="C607" s="16"/>
    </row>
    <row r="608" spans="3:3" ht="14.25" customHeight="1">
      <c r="C608" s="16"/>
    </row>
    <row r="609" spans="3:3" ht="14.25" customHeight="1">
      <c r="C609" s="16"/>
    </row>
    <row r="610" spans="3:3" ht="14.25" customHeight="1">
      <c r="C610" s="16"/>
    </row>
    <row r="611" spans="3:3" ht="14.25" customHeight="1">
      <c r="C611" s="16"/>
    </row>
    <row r="612" spans="3:3" ht="14.25" customHeight="1">
      <c r="C612" s="16"/>
    </row>
    <row r="613" spans="3:3" ht="14.25" customHeight="1">
      <c r="C613" s="16"/>
    </row>
    <row r="614" spans="3:3" ht="14.25" customHeight="1">
      <c r="C614" s="16"/>
    </row>
    <row r="615" spans="3:3" ht="14.25" customHeight="1">
      <c r="C615" s="16"/>
    </row>
    <row r="616" spans="3:3" ht="14.25" customHeight="1">
      <c r="C616" s="16"/>
    </row>
    <row r="617" spans="3:3" ht="14.25" customHeight="1">
      <c r="C617" s="16"/>
    </row>
    <row r="618" spans="3:3" ht="14.25" customHeight="1">
      <c r="C618" s="16"/>
    </row>
    <row r="619" spans="3:3" ht="14.25" customHeight="1">
      <c r="C619" s="16"/>
    </row>
    <row r="620" spans="3:3" ht="14.25" customHeight="1">
      <c r="C620" s="16"/>
    </row>
    <row r="621" spans="3:3" ht="14.25" customHeight="1">
      <c r="C621" s="16"/>
    </row>
    <row r="622" spans="3:3" ht="14.25" customHeight="1">
      <c r="C622" s="16"/>
    </row>
    <row r="623" spans="3:3" ht="14.25" customHeight="1">
      <c r="C623" s="16"/>
    </row>
    <row r="624" spans="3:3" ht="14.25" customHeight="1">
      <c r="C624" s="16"/>
    </row>
    <row r="625" spans="3:3" ht="14.25" customHeight="1">
      <c r="C625" s="16"/>
    </row>
    <row r="626" spans="3:3" ht="14.25" customHeight="1">
      <c r="C626" s="16"/>
    </row>
    <row r="627" spans="3:3" ht="14.25" customHeight="1">
      <c r="C627" s="16"/>
    </row>
    <row r="628" spans="3:3" ht="14.25" customHeight="1">
      <c r="C628" s="16"/>
    </row>
    <row r="629" spans="3:3" ht="14.25" customHeight="1">
      <c r="C629" s="16"/>
    </row>
    <row r="630" spans="3:3" ht="14.25" customHeight="1">
      <c r="C630" s="16"/>
    </row>
    <row r="631" spans="3:3" ht="14.25" customHeight="1">
      <c r="C631" s="16"/>
    </row>
    <row r="632" spans="3:3" ht="14.25" customHeight="1">
      <c r="C632" s="16"/>
    </row>
    <row r="633" spans="3:3" ht="14.25" customHeight="1">
      <c r="C633" s="16"/>
    </row>
    <row r="634" spans="3:3" ht="14.25" customHeight="1">
      <c r="C634" s="16"/>
    </row>
    <row r="635" spans="3:3" ht="14.25" customHeight="1">
      <c r="C635" s="16"/>
    </row>
    <row r="636" spans="3:3" ht="14.25" customHeight="1">
      <c r="C636" s="16"/>
    </row>
    <row r="637" spans="3:3" ht="14.25" customHeight="1">
      <c r="C637" s="16"/>
    </row>
    <row r="638" spans="3:3" ht="14.25" customHeight="1">
      <c r="C638" s="16"/>
    </row>
    <row r="639" spans="3:3" ht="14.25" customHeight="1">
      <c r="C639" s="16"/>
    </row>
    <row r="640" spans="3:3" ht="14.25" customHeight="1">
      <c r="C640" s="16"/>
    </row>
    <row r="641" spans="3:3" ht="14.25" customHeight="1">
      <c r="C641" s="16"/>
    </row>
    <row r="642" spans="3:3" ht="14.25" customHeight="1">
      <c r="C642" s="16"/>
    </row>
    <row r="643" spans="3:3" ht="14.25" customHeight="1">
      <c r="C643" s="16"/>
    </row>
    <row r="644" spans="3:3" ht="14.25" customHeight="1">
      <c r="C644" s="16"/>
    </row>
    <row r="645" spans="3:3" ht="14.25" customHeight="1">
      <c r="C645" s="16"/>
    </row>
    <row r="646" spans="3:3" ht="14.25" customHeight="1">
      <c r="C646" s="16"/>
    </row>
    <row r="647" spans="3:3" ht="14.25" customHeight="1">
      <c r="C647" s="16"/>
    </row>
    <row r="648" spans="3:3" ht="14.25" customHeight="1">
      <c r="C648" s="16"/>
    </row>
    <row r="649" spans="3:3" ht="14.25" customHeight="1">
      <c r="C649" s="16"/>
    </row>
    <row r="650" spans="3:3" ht="14.25" customHeight="1">
      <c r="C650" s="16"/>
    </row>
    <row r="651" spans="3:3" ht="14.25" customHeight="1">
      <c r="C651" s="16"/>
    </row>
    <row r="652" spans="3:3" ht="14.25" customHeight="1">
      <c r="C652" s="16"/>
    </row>
    <row r="653" spans="3:3" ht="14.25" customHeight="1">
      <c r="C653" s="16"/>
    </row>
    <row r="654" spans="3:3" ht="14.25" customHeight="1">
      <c r="C654" s="16"/>
    </row>
    <row r="655" spans="3:3" ht="14.25" customHeight="1">
      <c r="C655" s="16"/>
    </row>
    <row r="656" spans="3:3" ht="14.25" customHeight="1">
      <c r="C656" s="16"/>
    </row>
    <row r="657" spans="3:3" ht="14.25" customHeight="1">
      <c r="C657" s="16"/>
    </row>
    <row r="658" spans="3:3" ht="14.25" customHeight="1">
      <c r="C658" s="16"/>
    </row>
    <row r="659" spans="3:3" ht="14.25" customHeight="1">
      <c r="C659" s="16"/>
    </row>
    <row r="660" spans="3:3" ht="14.25" customHeight="1">
      <c r="C660" s="16"/>
    </row>
    <row r="661" spans="3:3" ht="14.25" customHeight="1">
      <c r="C661" s="16"/>
    </row>
    <row r="662" spans="3:3" ht="14.25" customHeight="1">
      <c r="C662" s="16"/>
    </row>
    <row r="663" spans="3:3" ht="14.25" customHeight="1">
      <c r="C663" s="16"/>
    </row>
    <row r="664" spans="3:3" ht="14.25" customHeight="1">
      <c r="C664" s="16"/>
    </row>
    <row r="665" spans="3:3" ht="14.25" customHeight="1">
      <c r="C665" s="16"/>
    </row>
    <row r="666" spans="3:3" ht="14.25" customHeight="1">
      <c r="C666" s="16"/>
    </row>
    <row r="667" spans="3:3" ht="14.25" customHeight="1">
      <c r="C667" s="16"/>
    </row>
    <row r="668" spans="3:3" ht="14.25" customHeight="1">
      <c r="C668" s="16"/>
    </row>
    <row r="669" spans="3:3" ht="14.25" customHeight="1">
      <c r="C669" s="16"/>
    </row>
    <row r="670" spans="3:3" ht="14.25" customHeight="1">
      <c r="C670" s="16"/>
    </row>
    <row r="671" spans="3:3" ht="14.25" customHeight="1">
      <c r="C671" s="16"/>
    </row>
    <row r="672" spans="3:3" ht="14.25" customHeight="1">
      <c r="C672" s="16"/>
    </row>
    <row r="673" spans="3:3" ht="14.25" customHeight="1">
      <c r="C673" s="16"/>
    </row>
    <row r="674" spans="3:3" ht="14.25" customHeight="1">
      <c r="C674" s="16"/>
    </row>
    <row r="675" spans="3:3" ht="14.25" customHeight="1">
      <c r="C675" s="16"/>
    </row>
    <row r="676" spans="3:3" ht="14.25" customHeight="1">
      <c r="C676" s="16"/>
    </row>
    <row r="677" spans="3:3" ht="14.25" customHeight="1">
      <c r="C677" s="16"/>
    </row>
    <row r="678" spans="3:3" ht="14.25" customHeight="1">
      <c r="C678" s="16"/>
    </row>
    <row r="679" spans="3:3" ht="14.25" customHeight="1">
      <c r="C679" s="16"/>
    </row>
    <row r="680" spans="3:3" ht="14.25" customHeight="1">
      <c r="C680" s="16"/>
    </row>
    <row r="681" spans="3:3" ht="14.25" customHeight="1">
      <c r="C681" s="16"/>
    </row>
    <row r="682" spans="3:3" ht="14.25" customHeight="1">
      <c r="C682" s="16"/>
    </row>
    <row r="683" spans="3:3" ht="14.25" customHeight="1">
      <c r="C683" s="16"/>
    </row>
    <row r="684" spans="3:3" ht="14.25" customHeight="1">
      <c r="C684" s="16"/>
    </row>
    <row r="685" spans="3:3" ht="14.25" customHeight="1">
      <c r="C685" s="16"/>
    </row>
    <row r="686" spans="3:3" ht="14.25" customHeight="1">
      <c r="C686" s="16"/>
    </row>
    <row r="687" spans="3:3" ht="14.25" customHeight="1">
      <c r="C687" s="16"/>
    </row>
    <row r="688" spans="3:3" ht="14.25" customHeight="1">
      <c r="C688" s="16"/>
    </row>
    <row r="689" spans="3:3" ht="14.25" customHeight="1">
      <c r="C689" s="16"/>
    </row>
    <row r="690" spans="3:3" ht="14.25" customHeight="1">
      <c r="C690" s="16"/>
    </row>
    <row r="691" spans="3:3" ht="14.25" customHeight="1">
      <c r="C691" s="16"/>
    </row>
    <row r="692" spans="3:3" ht="14.25" customHeight="1">
      <c r="C692" s="16"/>
    </row>
    <row r="693" spans="3:3" ht="14.25" customHeight="1">
      <c r="C693" s="16"/>
    </row>
    <row r="694" spans="3:3" ht="14.25" customHeight="1">
      <c r="C694" s="16"/>
    </row>
    <row r="695" spans="3:3" ht="14.25" customHeight="1">
      <c r="C695" s="16"/>
    </row>
    <row r="696" spans="3:3" ht="14.25" customHeight="1">
      <c r="C696" s="16"/>
    </row>
    <row r="697" spans="3:3" ht="14.25" customHeight="1">
      <c r="C697" s="16"/>
    </row>
    <row r="698" spans="3:3" ht="14.25" customHeight="1">
      <c r="C698" s="16"/>
    </row>
    <row r="699" spans="3:3" ht="14.25" customHeight="1">
      <c r="C699" s="16"/>
    </row>
    <row r="700" spans="3:3" ht="14.25" customHeight="1">
      <c r="C700" s="16"/>
    </row>
    <row r="701" spans="3:3" ht="14.25" customHeight="1">
      <c r="C701" s="16"/>
    </row>
    <row r="702" spans="3:3" ht="14.25" customHeight="1">
      <c r="C702" s="16"/>
    </row>
    <row r="703" spans="3:3" ht="14.25" customHeight="1">
      <c r="C703" s="16"/>
    </row>
    <row r="704" spans="3:3" ht="14.25" customHeight="1">
      <c r="C704" s="16"/>
    </row>
    <row r="705" spans="3:3" ht="14.25" customHeight="1">
      <c r="C705" s="16"/>
    </row>
    <row r="706" spans="3:3" ht="14.25" customHeight="1">
      <c r="C706" s="16"/>
    </row>
    <row r="707" spans="3:3" ht="14.25" customHeight="1">
      <c r="C707" s="16"/>
    </row>
    <row r="708" spans="3:3" ht="14.25" customHeight="1">
      <c r="C708" s="16"/>
    </row>
    <row r="709" spans="3:3" ht="14.25" customHeight="1">
      <c r="C709" s="16"/>
    </row>
    <row r="710" spans="3:3" ht="14.25" customHeight="1">
      <c r="C710" s="16"/>
    </row>
    <row r="711" spans="3:3" ht="14.25" customHeight="1">
      <c r="C711" s="16"/>
    </row>
    <row r="712" spans="3:3" ht="14.25" customHeight="1">
      <c r="C712" s="16"/>
    </row>
    <row r="713" spans="3:3" ht="14.25" customHeight="1">
      <c r="C713" s="16"/>
    </row>
    <row r="714" spans="3:3" ht="14.25" customHeight="1">
      <c r="C714" s="16"/>
    </row>
    <row r="715" spans="3:3" ht="14.25" customHeight="1">
      <c r="C715" s="16"/>
    </row>
    <row r="716" spans="3:3" ht="14.25" customHeight="1">
      <c r="C716" s="16"/>
    </row>
    <row r="717" spans="3:3" ht="14.25" customHeight="1">
      <c r="C717" s="16"/>
    </row>
    <row r="718" spans="3:3" ht="14.25" customHeight="1">
      <c r="C718" s="16"/>
    </row>
    <row r="719" spans="3:3" ht="14.25" customHeight="1">
      <c r="C719" s="16"/>
    </row>
    <row r="720" spans="3:3" ht="14.25" customHeight="1">
      <c r="C720" s="16"/>
    </row>
    <row r="721" spans="3:3" ht="14.25" customHeight="1">
      <c r="C721" s="16"/>
    </row>
    <row r="722" spans="3:3" ht="14.25" customHeight="1">
      <c r="C722" s="16"/>
    </row>
    <row r="723" spans="3:3" ht="14.25" customHeight="1">
      <c r="C723" s="16"/>
    </row>
    <row r="724" spans="3:3" ht="14.25" customHeight="1">
      <c r="C724" s="16"/>
    </row>
    <row r="725" spans="3:3" ht="14.25" customHeight="1">
      <c r="C725" s="16"/>
    </row>
    <row r="726" spans="3:3" ht="14.25" customHeight="1">
      <c r="C726" s="16"/>
    </row>
    <row r="727" spans="3:3" ht="14.25" customHeight="1">
      <c r="C727" s="16"/>
    </row>
    <row r="728" spans="3:3" ht="14.25" customHeight="1">
      <c r="C728" s="16"/>
    </row>
    <row r="729" spans="3:3" ht="14.25" customHeight="1">
      <c r="C729" s="16"/>
    </row>
    <row r="730" spans="3:3" ht="14.25" customHeight="1">
      <c r="C730" s="16"/>
    </row>
    <row r="731" spans="3:3" ht="14.25" customHeight="1">
      <c r="C731" s="16"/>
    </row>
    <row r="732" spans="3:3" ht="14.25" customHeight="1">
      <c r="C732" s="16"/>
    </row>
    <row r="733" spans="3:3" ht="14.25" customHeight="1">
      <c r="C733" s="16"/>
    </row>
    <row r="734" spans="3:3" ht="14.25" customHeight="1">
      <c r="C734" s="16"/>
    </row>
    <row r="735" spans="3:3" ht="14.25" customHeight="1">
      <c r="C735" s="16"/>
    </row>
    <row r="736" spans="3:3" ht="14.25" customHeight="1">
      <c r="C736" s="16"/>
    </row>
    <row r="737" spans="3:3" ht="14.25" customHeight="1">
      <c r="C737" s="16"/>
    </row>
    <row r="738" spans="3:3" ht="14.25" customHeight="1">
      <c r="C738" s="16"/>
    </row>
    <row r="739" spans="3:3" ht="14.25" customHeight="1">
      <c r="C739" s="16"/>
    </row>
    <row r="740" spans="3:3" ht="14.25" customHeight="1">
      <c r="C740" s="16"/>
    </row>
    <row r="741" spans="3:3" ht="14.25" customHeight="1">
      <c r="C741" s="16"/>
    </row>
    <row r="742" spans="3:3" ht="14.25" customHeight="1">
      <c r="C742" s="16"/>
    </row>
    <row r="743" spans="3:3" ht="14.25" customHeight="1">
      <c r="C743" s="16"/>
    </row>
    <row r="744" spans="3:3" ht="14.25" customHeight="1">
      <c r="C744" s="16"/>
    </row>
    <row r="745" spans="3:3" ht="14.25" customHeight="1">
      <c r="C745" s="16"/>
    </row>
    <row r="746" spans="3:3" ht="14.25" customHeight="1">
      <c r="C746" s="16"/>
    </row>
    <row r="747" spans="3:3" ht="14.25" customHeight="1">
      <c r="C747" s="16"/>
    </row>
    <row r="748" spans="3:3" ht="14.25" customHeight="1">
      <c r="C748" s="16"/>
    </row>
    <row r="749" spans="3:3" ht="14.25" customHeight="1">
      <c r="C749" s="16"/>
    </row>
    <row r="750" spans="3:3" ht="14.25" customHeight="1">
      <c r="C750" s="16"/>
    </row>
    <row r="751" spans="3:3" ht="14.25" customHeight="1">
      <c r="C751" s="16"/>
    </row>
    <row r="752" spans="3:3" ht="14.25" customHeight="1">
      <c r="C752" s="16"/>
    </row>
    <row r="753" spans="3:3" ht="14.25" customHeight="1">
      <c r="C753" s="16"/>
    </row>
    <row r="754" spans="3:3" ht="14.25" customHeight="1">
      <c r="C754" s="16"/>
    </row>
    <row r="755" spans="3:3" ht="14.25" customHeight="1">
      <c r="C755" s="16"/>
    </row>
    <row r="756" spans="3:3" ht="14.25" customHeight="1">
      <c r="C756" s="16"/>
    </row>
    <row r="757" spans="3:3" ht="14.25" customHeight="1">
      <c r="C757" s="16"/>
    </row>
    <row r="758" spans="3:3" ht="14.25" customHeight="1">
      <c r="C758" s="16"/>
    </row>
    <row r="759" spans="3:3" ht="14.25" customHeight="1">
      <c r="C759" s="16"/>
    </row>
    <row r="760" spans="3:3" ht="14.25" customHeight="1">
      <c r="C760" s="16"/>
    </row>
    <row r="761" spans="3:3" ht="14.25" customHeight="1">
      <c r="C761" s="16"/>
    </row>
    <row r="762" spans="3:3" ht="14.25" customHeight="1">
      <c r="C762" s="16"/>
    </row>
    <row r="763" spans="3:3" ht="14.25" customHeight="1">
      <c r="C763" s="16"/>
    </row>
    <row r="764" spans="3:3" ht="14.25" customHeight="1">
      <c r="C764" s="16"/>
    </row>
    <row r="765" spans="3:3" ht="14.25" customHeight="1">
      <c r="C765" s="16"/>
    </row>
    <row r="766" spans="3:3" ht="14.25" customHeight="1">
      <c r="C766" s="16"/>
    </row>
    <row r="767" spans="3:3" ht="14.25" customHeight="1">
      <c r="C767" s="16"/>
    </row>
    <row r="768" spans="3:3" ht="14.25" customHeight="1">
      <c r="C768" s="16"/>
    </row>
    <row r="769" spans="3:3" ht="14.25" customHeight="1">
      <c r="C769" s="16"/>
    </row>
    <row r="770" spans="3:3" ht="14.25" customHeight="1">
      <c r="C770" s="16"/>
    </row>
    <row r="771" spans="3:3" ht="14.25" customHeight="1">
      <c r="C771" s="16"/>
    </row>
    <row r="772" spans="3:3" ht="14.25" customHeight="1">
      <c r="C772" s="16"/>
    </row>
    <row r="773" spans="3:3" ht="14.25" customHeight="1">
      <c r="C773" s="16"/>
    </row>
    <row r="774" spans="3:3" ht="14.25" customHeight="1">
      <c r="C774" s="16"/>
    </row>
    <row r="775" spans="3:3" ht="14.25" customHeight="1">
      <c r="C775" s="16"/>
    </row>
    <row r="776" spans="3:3" ht="14.25" customHeight="1">
      <c r="C776" s="16"/>
    </row>
    <row r="777" spans="3:3" ht="14.25" customHeight="1">
      <c r="C777" s="16"/>
    </row>
    <row r="778" spans="3:3" ht="14.25" customHeight="1">
      <c r="C778" s="16"/>
    </row>
    <row r="779" spans="3:3" ht="14.25" customHeight="1">
      <c r="C779" s="16"/>
    </row>
    <row r="780" spans="3:3" ht="14.25" customHeight="1">
      <c r="C780" s="16"/>
    </row>
    <row r="781" spans="3:3" ht="14.25" customHeight="1">
      <c r="C781" s="16"/>
    </row>
    <row r="782" spans="3:3" ht="14.25" customHeight="1">
      <c r="C782" s="16"/>
    </row>
    <row r="783" spans="3:3" ht="14.25" customHeight="1">
      <c r="C783" s="16"/>
    </row>
    <row r="784" spans="3:3" ht="14.25" customHeight="1">
      <c r="C784" s="16"/>
    </row>
    <row r="785" spans="3:3" ht="14.25" customHeight="1">
      <c r="C785" s="16"/>
    </row>
    <row r="786" spans="3:3" ht="14.25" customHeight="1">
      <c r="C786" s="16"/>
    </row>
    <row r="787" spans="3:3" ht="14.25" customHeight="1">
      <c r="C787" s="16"/>
    </row>
    <row r="788" spans="3:3" ht="14.25" customHeight="1">
      <c r="C788" s="16"/>
    </row>
    <row r="789" spans="3:3" ht="14.25" customHeight="1">
      <c r="C789" s="16"/>
    </row>
    <row r="790" spans="3:3" ht="14.25" customHeight="1">
      <c r="C790" s="16"/>
    </row>
    <row r="791" spans="3:3" ht="14.25" customHeight="1">
      <c r="C791" s="16"/>
    </row>
    <row r="792" spans="3:3" ht="14.25" customHeight="1">
      <c r="C792" s="16"/>
    </row>
    <row r="793" spans="3:3" ht="14.25" customHeight="1">
      <c r="C793" s="16"/>
    </row>
    <row r="794" spans="3:3" ht="14.25" customHeight="1">
      <c r="C794" s="16"/>
    </row>
    <row r="795" spans="3:3" ht="14.25" customHeight="1">
      <c r="C795" s="16"/>
    </row>
    <row r="796" spans="3:3" ht="14.25" customHeight="1">
      <c r="C796" s="16"/>
    </row>
    <row r="797" spans="3:3" ht="14.25" customHeight="1">
      <c r="C797" s="16"/>
    </row>
    <row r="798" spans="3:3" ht="14.25" customHeight="1">
      <c r="C798" s="16"/>
    </row>
    <row r="799" spans="3:3" ht="14.25" customHeight="1">
      <c r="C799" s="16"/>
    </row>
    <row r="800" spans="3:3" ht="14.25" customHeight="1">
      <c r="C800" s="16"/>
    </row>
    <row r="801" spans="3:3" ht="14.25" customHeight="1">
      <c r="C801" s="16"/>
    </row>
    <row r="802" spans="3:3" ht="14.25" customHeight="1">
      <c r="C802" s="16"/>
    </row>
    <row r="803" spans="3:3" ht="14.25" customHeight="1">
      <c r="C803" s="16"/>
    </row>
    <row r="804" spans="3:3" ht="14.25" customHeight="1">
      <c r="C804" s="16"/>
    </row>
    <row r="805" spans="3:3" ht="14.25" customHeight="1">
      <c r="C805" s="16"/>
    </row>
    <row r="806" spans="3:3" ht="14.25" customHeight="1">
      <c r="C806" s="16"/>
    </row>
    <row r="807" spans="3:3" ht="14.25" customHeight="1">
      <c r="C807" s="16"/>
    </row>
    <row r="808" spans="3:3" ht="14.25" customHeight="1">
      <c r="C808" s="16"/>
    </row>
    <row r="809" spans="3:3" ht="14.25" customHeight="1">
      <c r="C809" s="16"/>
    </row>
    <row r="810" spans="3:3" ht="14.25" customHeight="1">
      <c r="C810" s="16"/>
    </row>
    <row r="811" spans="3:3" ht="14.25" customHeight="1">
      <c r="C811" s="16"/>
    </row>
    <row r="812" spans="3:3" ht="14.25" customHeight="1">
      <c r="C812" s="16"/>
    </row>
    <row r="813" spans="3:3" ht="14.25" customHeight="1">
      <c r="C813" s="16"/>
    </row>
    <row r="814" spans="3:3" ht="14.25" customHeight="1">
      <c r="C814" s="16"/>
    </row>
    <row r="815" spans="3:3" ht="14.25" customHeight="1">
      <c r="C815" s="16"/>
    </row>
    <row r="816" spans="3:3" ht="14.25" customHeight="1">
      <c r="C816" s="16"/>
    </row>
    <row r="817" spans="3:3" ht="14.25" customHeight="1">
      <c r="C817" s="16"/>
    </row>
    <row r="818" spans="3:3" ht="14.25" customHeight="1">
      <c r="C818" s="16"/>
    </row>
    <row r="819" spans="3:3" ht="14.25" customHeight="1">
      <c r="C819" s="16"/>
    </row>
    <row r="820" spans="3:3" ht="14.25" customHeight="1">
      <c r="C820" s="16"/>
    </row>
    <row r="821" spans="3:3" ht="14.25" customHeight="1">
      <c r="C821" s="16"/>
    </row>
    <row r="822" spans="3:3" ht="14.25" customHeight="1">
      <c r="C822" s="16"/>
    </row>
    <row r="823" spans="3:3" ht="14.25" customHeight="1">
      <c r="C823" s="16"/>
    </row>
    <row r="824" spans="3:3" ht="14.25" customHeight="1">
      <c r="C824" s="16"/>
    </row>
    <row r="825" spans="3:3" ht="14.25" customHeight="1">
      <c r="C825" s="16"/>
    </row>
    <row r="826" spans="3:3" ht="14.25" customHeight="1">
      <c r="C826" s="16"/>
    </row>
    <row r="827" spans="3:3" ht="14.25" customHeight="1">
      <c r="C827" s="16"/>
    </row>
    <row r="828" spans="3:3" ht="14.25" customHeight="1">
      <c r="C828" s="16"/>
    </row>
    <row r="829" spans="3:3" ht="14.25" customHeight="1">
      <c r="C829" s="16"/>
    </row>
    <row r="830" spans="3:3" ht="14.25" customHeight="1">
      <c r="C830" s="16"/>
    </row>
    <row r="831" spans="3:3" ht="14.25" customHeight="1">
      <c r="C831" s="16"/>
    </row>
    <row r="832" spans="3:3" ht="14.25" customHeight="1">
      <c r="C832" s="16"/>
    </row>
    <row r="833" spans="3:3" ht="14.25" customHeight="1">
      <c r="C833" s="16"/>
    </row>
    <row r="834" spans="3:3" ht="14.25" customHeight="1">
      <c r="C834" s="16"/>
    </row>
    <row r="835" spans="3:3" ht="14.25" customHeight="1">
      <c r="C835" s="16"/>
    </row>
    <row r="836" spans="3:3" ht="14.25" customHeight="1">
      <c r="C836" s="16"/>
    </row>
    <row r="837" spans="3:3" ht="14.25" customHeight="1">
      <c r="C837" s="16"/>
    </row>
    <row r="838" spans="3:3" ht="14.25" customHeight="1">
      <c r="C838" s="16"/>
    </row>
    <row r="839" spans="3:3" ht="14.25" customHeight="1">
      <c r="C839" s="16"/>
    </row>
    <row r="840" spans="3:3" ht="14.25" customHeight="1">
      <c r="C840" s="16"/>
    </row>
    <row r="841" spans="3:3" ht="14.25" customHeight="1">
      <c r="C841" s="16"/>
    </row>
    <row r="842" spans="3:3" ht="14.25" customHeight="1">
      <c r="C842" s="16"/>
    </row>
    <row r="843" spans="3:3" ht="14.25" customHeight="1">
      <c r="C843" s="16"/>
    </row>
    <row r="844" spans="3:3" ht="14.25" customHeight="1">
      <c r="C844" s="16"/>
    </row>
    <row r="845" spans="3:3" ht="14.25" customHeight="1">
      <c r="C845" s="16"/>
    </row>
    <row r="846" spans="3:3" ht="14.25" customHeight="1">
      <c r="C846" s="16"/>
    </row>
    <row r="847" spans="3:3" ht="14.25" customHeight="1">
      <c r="C847" s="16"/>
    </row>
    <row r="848" spans="3:3" ht="14.25" customHeight="1">
      <c r="C848" s="16"/>
    </row>
    <row r="849" spans="3:3" ht="14.25" customHeight="1">
      <c r="C849" s="16"/>
    </row>
    <row r="850" spans="3:3" ht="14.25" customHeight="1">
      <c r="C850" s="16"/>
    </row>
    <row r="851" spans="3:3" ht="14.25" customHeight="1">
      <c r="C851" s="16"/>
    </row>
    <row r="852" spans="3:3" ht="14.25" customHeight="1">
      <c r="C852" s="16"/>
    </row>
    <row r="853" spans="3:3" ht="14.25" customHeight="1">
      <c r="C853" s="16"/>
    </row>
    <row r="854" spans="3:3" ht="14.25" customHeight="1">
      <c r="C854" s="16"/>
    </row>
    <row r="855" spans="3:3" ht="14.25" customHeight="1">
      <c r="C855" s="16"/>
    </row>
    <row r="856" spans="3:3" ht="14.25" customHeight="1">
      <c r="C856" s="16"/>
    </row>
    <row r="857" spans="3:3" ht="14.25" customHeight="1">
      <c r="C857" s="16"/>
    </row>
    <row r="858" spans="3:3" ht="14.25" customHeight="1">
      <c r="C858" s="16"/>
    </row>
    <row r="859" spans="3:3" ht="14.25" customHeight="1">
      <c r="C859" s="16"/>
    </row>
    <row r="860" spans="3:3" ht="14.25" customHeight="1">
      <c r="C860" s="16"/>
    </row>
    <row r="861" spans="3:3" ht="14.25" customHeight="1">
      <c r="C861" s="16"/>
    </row>
    <row r="862" spans="3:3" ht="14.25" customHeight="1">
      <c r="C862" s="16"/>
    </row>
    <row r="863" spans="3:3" ht="14.25" customHeight="1">
      <c r="C863" s="16"/>
    </row>
    <row r="864" spans="3:3" ht="14.25" customHeight="1">
      <c r="C864" s="16"/>
    </row>
    <row r="865" spans="3:3" ht="14.25" customHeight="1">
      <c r="C865" s="16"/>
    </row>
    <row r="866" spans="3:3" ht="14.25" customHeight="1">
      <c r="C866" s="16"/>
    </row>
    <row r="867" spans="3:3" ht="14.25" customHeight="1">
      <c r="C867" s="16"/>
    </row>
    <row r="868" spans="3:3" ht="14.25" customHeight="1">
      <c r="C868" s="16"/>
    </row>
    <row r="869" spans="3:3" ht="14.25" customHeight="1">
      <c r="C869" s="16"/>
    </row>
    <row r="870" spans="3:3" ht="14.25" customHeight="1">
      <c r="C870" s="16"/>
    </row>
    <row r="871" spans="3:3" ht="14.25" customHeight="1">
      <c r="C871" s="16"/>
    </row>
    <row r="872" spans="3:3" ht="14.25" customHeight="1">
      <c r="C872" s="16"/>
    </row>
    <row r="873" spans="3:3" ht="14.25" customHeight="1">
      <c r="C873" s="16"/>
    </row>
    <row r="874" spans="3:3" ht="14.25" customHeight="1">
      <c r="C874" s="16"/>
    </row>
    <row r="875" spans="3:3" ht="14.25" customHeight="1">
      <c r="C875" s="16"/>
    </row>
    <row r="876" spans="3:3" ht="14.25" customHeight="1">
      <c r="C876" s="16"/>
    </row>
    <row r="877" spans="3:3" ht="14.25" customHeight="1">
      <c r="C877" s="16"/>
    </row>
    <row r="878" spans="3:3" ht="14.25" customHeight="1">
      <c r="C878" s="16"/>
    </row>
    <row r="879" spans="3:3" ht="14.25" customHeight="1">
      <c r="C879" s="16"/>
    </row>
    <row r="880" spans="3:3" ht="14.25" customHeight="1">
      <c r="C880" s="16"/>
    </row>
    <row r="881" spans="3:3" ht="14.25" customHeight="1">
      <c r="C881" s="16"/>
    </row>
    <row r="882" spans="3:3" ht="14.25" customHeight="1">
      <c r="C882" s="16"/>
    </row>
    <row r="883" spans="3:3" ht="14.25" customHeight="1">
      <c r="C883" s="16"/>
    </row>
    <row r="884" spans="3:3" ht="14.25" customHeight="1">
      <c r="C884" s="16"/>
    </row>
    <row r="885" spans="3:3" ht="14.25" customHeight="1">
      <c r="C885" s="16"/>
    </row>
    <row r="886" spans="3:3" ht="14.25" customHeight="1">
      <c r="C886" s="16"/>
    </row>
    <row r="887" spans="3:3" ht="14.25" customHeight="1">
      <c r="C887" s="16"/>
    </row>
    <row r="888" spans="3:3" ht="14.25" customHeight="1">
      <c r="C888" s="16"/>
    </row>
    <row r="889" spans="3:3" ht="14.25" customHeight="1">
      <c r="C889" s="16"/>
    </row>
    <row r="890" spans="3:3" ht="14.25" customHeight="1">
      <c r="C890" s="16"/>
    </row>
    <row r="891" spans="3:3" ht="14.25" customHeight="1">
      <c r="C891" s="16"/>
    </row>
    <row r="892" spans="3:3" ht="14.25" customHeight="1">
      <c r="C892" s="16"/>
    </row>
    <row r="893" spans="3:3" ht="14.25" customHeight="1">
      <c r="C893" s="16"/>
    </row>
    <row r="894" spans="3:3" ht="14.25" customHeight="1">
      <c r="C894" s="16"/>
    </row>
    <row r="895" spans="3:3" ht="14.25" customHeight="1">
      <c r="C895" s="16"/>
    </row>
    <row r="896" spans="3:3" ht="14.25" customHeight="1">
      <c r="C896" s="16"/>
    </row>
    <row r="897" spans="3:3" ht="14.25" customHeight="1">
      <c r="C897" s="16"/>
    </row>
    <row r="898" spans="3:3" ht="14.25" customHeight="1">
      <c r="C898" s="16"/>
    </row>
    <row r="899" spans="3:3" ht="14.25" customHeight="1">
      <c r="C899" s="16"/>
    </row>
    <row r="900" spans="3:3" ht="14.25" customHeight="1">
      <c r="C900" s="16"/>
    </row>
    <row r="901" spans="3:3" ht="14.25" customHeight="1">
      <c r="C901" s="16"/>
    </row>
    <row r="902" spans="3:3" ht="14.25" customHeight="1">
      <c r="C902" s="16"/>
    </row>
    <row r="903" spans="3:3" ht="14.25" customHeight="1">
      <c r="C903" s="16"/>
    </row>
    <row r="904" spans="3:3" ht="14.25" customHeight="1">
      <c r="C904" s="16"/>
    </row>
    <row r="905" spans="3:3" ht="14.25" customHeight="1">
      <c r="C905" s="16"/>
    </row>
    <row r="906" spans="3:3" ht="14.25" customHeight="1">
      <c r="C906" s="16"/>
    </row>
    <row r="907" spans="3:3" ht="14.25" customHeight="1">
      <c r="C907" s="16"/>
    </row>
    <row r="908" spans="3:3" ht="14.25" customHeight="1">
      <c r="C908" s="16"/>
    </row>
    <row r="909" spans="3:3" ht="14.25" customHeight="1">
      <c r="C909" s="16"/>
    </row>
    <row r="910" spans="3:3" ht="14.25" customHeight="1">
      <c r="C910" s="16"/>
    </row>
    <row r="911" spans="3:3" ht="14.25" customHeight="1">
      <c r="C911" s="16"/>
    </row>
    <row r="912" spans="3:3" ht="14.25" customHeight="1">
      <c r="C912" s="16"/>
    </row>
    <row r="913" spans="3:3" ht="14.25" customHeight="1">
      <c r="C913" s="16"/>
    </row>
    <row r="914" spans="3:3" ht="14.25" customHeight="1">
      <c r="C914" s="16"/>
    </row>
    <row r="915" spans="3:3" ht="14.25" customHeight="1">
      <c r="C915" s="16"/>
    </row>
    <row r="916" spans="3:3" ht="14.25" customHeight="1">
      <c r="C916" s="16"/>
    </row>
    <row r="917" spans="3:3" ht="14.25" customHeight="1">
      <c r="C917" s="16"/>
    </row>
    <row r="918" spans="3:3" ht="14.25" customHeight="1">
      <c r="C918" s="16"/>
    </row>
    <row r="919" spans="3:3" ht="14.25" customHeight="1">
      <c r="C919" s="16"/>
    </row>
    <row r="920" spans="3:3" ht="14.25" customHeight="1">
      <c r="C920" s="16"/>
    </row>
    <row r="921" spans="3:3" ht="14.25" customHeight="1">
      <c r="C921" s="16"/>
    </row>
    <row r="922" spans="3:3" ht="14.25" customHeight="1">
      <c r="C922" s="16"/>
    </row>
    <row r="923" spans="3:3" ht="14.25" customHeight="1">
      <c r="C923" s="16"/>
    </row>
    <row r="924" spans="3:3" ht="14.25" customHeight="1">
      <c r="C924" s="16"/>
    </row>
    <row r="925" spans="3:3" ht="14.25" customHeight="1">
      <c r="C925" s="16"/>
    </row>
    <row r="926" spans="3:3" ht="14.25" customHeight="1">
      <c r="C926" s="16"/>
    </row>
    <row r="927" spans="3:3" ht="14.25" customHeight="1">
      <c r="C927" s="16"/>
    </row>
    <row r="928" spans="3:3" ht="14.25" customHeight="1">
      <c r="C928" s="16"/>
    </row>
    <row r="929" spans="3:3" ht="14.25" customHeight="1">
      <c r="C929" s="16"/>
    </row>
    <row r="930" spans="3:3" ht="14.25" customHeight="1">
      <c r="C930" s="16"/>
    </row>
    <row r="931" spans="3:3" ht="14.25" customHeight="1">
      <c r="C931" s="16"/>
    </row>
    <row r="932" spans="3:3" ht="14.25" customHeight="1">
      <c r="C932" s="16"/>
    </row>
    <row r="933" spans="3:3" ht="14.25" customHeight="1">
      <c r="C933" s="16"/>
    </row>
    <row r="934" spans="3:3" ht="14.25" customHeight="1">
      <c r="C934" s="16"/>
    </row>
    <row r="935" spans="3:3" ht="14.25" customHeight="1">
      <c r="C935" s="16"/>
    </row>
    <row r="936" spans="3:3" ht="14.25" customHeight="1">
      <c r="C936" s="16"/>
    </row>
    <row r="937" spans="3:3" ht="14.25" customHeight="1">
      <c r="C937" s="16"/>
    </row>
    <row r="938" spans="3:3" ht="14.25" customHeight="1">
      <c r="C938" s="16"/>
    </row>
    <row r="939" spans="3:3" ht="14.25" customHeight="1">
      <c r="C939" s="16"/>
    </row>
    <row r="940" spans="3:3" ht="14.25" customHeight="1">
      <c r="C940" s="16"/>
    </row>
    <row r="941" spans="3:3" ht="14.25" customHeight="1">
      <c r="C941" s="16"/>
    </row>
    <row r="942" spans="3:3" ht="14.25" customHeight="1">
      <c r="C942" s="16"/>
    </row>
    <row r="943" spans="3:3" ht="14.25" customHeight="1">
      <c r="C943" s="16"/>
    </row>
    <row r="944" spans="3:3" ht="14.25" customHeight="1">
      <c r="C944" s="16"/>
    </row>
    <row r="945" spans="3:3" ht="14.25" customHeight="1">
      <c r="C945" s="16"/>
    </row>
    <row r="946" spans="3:3" ht="14.25" customHeight="1">
      <c r="C946" s="16"/>
    </row>
    <row r="947" spans="3:3" ht="14.25" customHeight="1">
      <c r="C947" s="16"/>
    </row>
    <row r="948" spans="3:3" ht="14.25" customHeight="1">
      <c r="C948" s="16"/>
    </row>
    <row r="949" spans="3:3" ht="14.25" customHeight="1">
      <c r="C949" s="16"/>
    </row>
    <row r="950" spans="3:3" ht="14.25" customHeight="1">
      <c r="C950" s="16"/>
    </row>
    <row r="951" spans="3:3" ht="14.25" customHeight="1">
      <c r="C951" s="16"/>
    </row>
    <row r="952" spans="3:3" ht="14.25" customHeight="1">
      <c r="C952" s="16"/>
    </row>
    <row r="953" spans="3:3" ht="14.25" customHeight="1">
      <c r="C953" s="16"/>
    </row>
    <row r="954" spans="3:3" ht="14.25" customHeight="1">
      <c r="C954" s="16"/>
    </row>
    <row r="955" spans="3:3" ht="14.25" customHeight="1">
      <c r="C955" s="16"/>
    </row>
    <row r="956" spans="3:3" ht="14.25" customHeight="1">
      <c r="C956" s="16"/>
    </row>
    <row r="957" spans="3:3" ht="14.25" customHeight="1">
      <c r="C957" s="16"/>
    </row>
    <row r="958" spans="3:3" ht="14.25" customHeight="1">
      <c r="C958" s="16"/>
    </row>
    <row r="959" spans="3:3" ht="14.25" customHeight="1">
      <c r="C959" s="16"/>
    </row>
    <row r="960" spans="3:3" ht="14.25" customHeight="1">
      <c r="C960" s="16"/>
    </row>
    <row r="961" spans="3:3" ht="14.25" customHeight="1">
      <c r="C961" s="16"/>
    </row>
    <row r="962" spans="3:3" ht="14.25" customHeight="1">
      <c r="C962" s="16"/>
    </row>
    <row r="963" spans="3:3" ht="14.25" customHeight="1">
      <c r="C963" s="16"/>
    </row>
    <row r="964" spans="3:3" ht="14.25" customHeight="1">
      <c r="C964" s="16"/>
    </row>
    <row r="965" spans="3:3" ht="14.25" customHeight="1">
      <c r="C965" s="16"/>
    </row>
    <row r="966" spans="3:3" ht="14.25" customHeight="1">
      <c r="C966" s="16"/>
    </row>
    <row r="967" spans="3:3" ht="14.25" customHeight="1">
      <c r="C967" s="16"/>
    </row>
    <row r="968" spans="3:3" ht="14.25" customHeight="1">
      <c r="C968" s="16"/>
    </row>
    <row r="969" spans="3:3" ht="14.25" customHeight="1">
      <c r="C969" s="16"/>
    </row>
    <row r="970" spans="3:3" ht="14.25" customHeight="1">
      <c r="C970" s="16"/>
    </row>
    <row r="971" spans="3:3" ht="14.25" customHeight="1">
      <c r="C971" s="16"/>
    </row>
    <row r="972" spans="3:3" ht="14.25" customHeight="1">
      <c r="C972" s="16"/>
    </row>
    <row r="973" spans="3:3" ht="14.25" customHeight="1">
      <c r="C973" s="16"/>
    </row>
    <row r="974" spans="3:3" ht="14.25" customHeight="1">
      <c r="C974" s="16"/>
    </row>
    <row r="975" spans="3:3" ht="14.25" customHeight="1">
      <c r="C975" s="16"/>
    </row>
    <row r="976" spans="3:3" ht="14.25" customHeight="1">
      <c r="C976" s="16"/>
    </row>
    <row r="977" spans="3:3" ht="14.25" customHeight="1">
      <c r="C977" s="16"/>
    </row>
    <row r="978" spans="3:3" ht="14.25" customHeight="1">
      <c r="C978" s="16"/>
    </row>
    <row r="979" spans="3:3" ht="14.25" customHeight="1">
      <c r="C979" s="16"/>
    </row>
    <row r="980" spans="3:3" ht="14.25" customHeight="1">
      <c r="C980" s="16"/>
    </row>
    <row r="981" spans="3:3" ht="14.25" customHeight="1">
      <c r="C981" s="16"/>
    </row>
    <row r="982" spans="3:3" ht="14.25" customHeight="1">
      <c r="C982" s="16"/>
    </row>
    <row r="983" spans="3:3" ht="14.25" customHeight="1">
      <c r="C983" s="16"/>
    </row>
    <row r="984" spans="3:3" ht="14.25" customHeight="1">
      <c r="C984" s="16"/>
    </row>
    <row r="985" spans="3:3" ht="14.25" customHeight="1">
      <c r="C985" s="16"/>
    </row>
    <row r="986" spans="3:3" ht="14.25" customHeight="1">
      <c r="C986" s="16"/>
    </row>
    <row r="987" spans="3:3" ht="14.25" customHeight="1">
      <c r="C987" s="16"/>
    </row>
    <row r="988" spans="3:3" ht="14.25" customHeight="1">
      <c r="C988" s="16"/>
    </row>
    <row r="989" spans="3:3" ht="14.25" customHeight="1">
      <c r="C989" s="16"/>
    </row>
    <row r="990" spans="3:3" ht="14.25" customHeight="1">
      <c r="C990" s="16"/>
    </row>
    <row r="991" spans="3:3" ht="14.25" customHeight="1">
      <c r="C991" s="16"/>
    </row>
    <row r="992" spans="3:3" ht="14.25" customHeight="1">
      <c r="C992" s="16"/>
    </row>
    <row r="993" spans="3:3" ht="14.25" customHeight="1">
      <c r="C993" s="16"/>
    </row>
    <row r="994" spans="3:3" ht="14.25" customHeight="1">
      <c r="C994" s="16"/>
    </row>
    <row r="995" spans="3:3" ht="14.25" customHeight="1">
      <c r="C995" s="16"/>
    </row>
    <row r="996" spans="3:3" ht="14.25" customHeight="1">
      <c r="C996" s="16"/>
    </row>
    <row r="997" spans="3:3" ht="14.25" customHeight="1">
      <c r="C997" s="16"/>
    </row>
    <row r="998" spans="3:3" ht="14.25" customHeight="1">
      <c r="C998" s="16"/>
    </row>
    <row r="999" spans="3:3" ht="14.25" customHeight="1">
      <c r="C999" s="16"/>
    </row>
    <row r="1000" spans="3:3" ht="14.25" customHeight="1">
      <c r="C1000" s="16"/>
    </row>
  </sheetData>
  <mergeCells count="1">
    <mergeCell ref="A1:D1"/>
  </mergeCells>
  <pageMargins left="0.7" right="0.7" top="0.75" bottom="0.75" header="0" footer="0"/>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1:P998"/>
  <sheetViews>
    <sheetView tabSelected="1" topLeftCell="B1" zoomScale="90" zoomScaleNormal="90" workbookViewId="0">
      <selection activeCell="J12" sqref="J12:J24"/>
    </sheetView>
  </sheetViews>
  <sheetFormatPr baseColWidth="10" defaultColWidth="14.42578125" defaultRowHeight="15" customHeight="1"/>
  <cols>
    <col min="1" max="1" width="4.85546875" customWidth="1"/>
    <col min="2" max="2" width="12.28515625" customWidth="1"/>
    <col min="3" max="3" width="26.28515625" customWidth="1"/>
    <col min="4" max="5" width="9.140625" customWidth="1"/>
    <col min="6" max="6" width="11.7109375" customWidth="1"/>
    <col min="7" max="7" width="12.28515625" customWidth="1"/>
    <col min="8" max="8" width="12" customWidth="1"/>
    <col min="9" max="9" width="19.85546875" customWidth="1"/>
    <col min="10" max="10" width="15.28515625" bestFit="1" customWidth="1"/>
    <col min="11" max="12" width="9.140625" customWidth="1"/>
    <col min="13" max="13" width="14.7109375" customWidth="1"/>
    <col min="14" max="15" width="9.140625" customWidth="1"/>
    <col min="16" max="16" width="14.28515625" customWidth="1"/>
    <col min="17" max="26" width="9.140625" customWidth="1"/>
  </cols>
  <sheetData>
    <row r="1" spans="2:16" ht="14.25" customHeight="1"/>
    <row r="2" spans="2:16" ht="21.75" customHeight="1">
      <c r="B2" s="599"/>
      <c r="C2" s="601" t="s">
        <v>329</v>
      </c>
      <c r="D2" s="602"/>
      <c r="E2" s="602"/>
      <c r="F2" s="602"/>
      <c r="G2" s="602"/>
      <c r="H2" s="602"/>
      <c r="I2" s="603"/>
    </row>
    <row r="3" spans="2:16" ht="35.25" customHeight="1">
      <c r="B3" s="600"/>
      <c r="C3" s="578"/>
      <c r="D3" s="578"/>
      <c r="E3" s="578"/>
      <c r="F3" s="578"/>
      <c r="G3" s="578"/>
      <c r="H3" s="578"/>
      <c r="I3" s="604"/>
    </row>
    <row r="4" spans="2:16" ht="14.25" customHeight="1">
      <c r="B4" s="605"/>
      <c r="C4" s="606"/>
      <c r="D4" s="606"/>
      <c r="E4" s="606"/>
      <c r="F4" s="606"/>
      <c r="G4" s="606"/>
      <c r="H4" s="606"/>
      <c r="I4" s="607"/>
    </row>
    <row r="5" spans="2:16" ht="14.25" customHeight="1">
      <c r="B5" s="608" t="s">
        <v>78</v>
      </c>
      <c r="C5" s="581"/>
      <c r="D5" s="581"/>
      <c r="E5" s="581"/>
      <c r="F5" s="581"/>
      <c r="G5" s="581"/>
      <c r="H5" s="581"/>
      <c r="I5" s="589"/>
    </row>
    <row r="6" spans="2:16" ht="28.5" customHeight="1">
      <c r="B6" s="609" t="s">
        <v>64</v>
      </c>
      <c r="C6" s="581"/>
      <c r="D6" s="581"/>
      <c r="E6" s="581"/>
      <c r="F6" s="581"/>
      <c r="G6" s="581"/>
      <c r="H6" s="581"/>
      <c r="I6" s="589"/>
    </row>
    <row r="7" spans="2:16" ht="14.25" customHeight="1">
      <c r="B7" s="590" t="s">
        <v>330</v>
      </c>
      <c r="C7" s="581"/>
      <c r="D7" s="581"/>
      <c r="E7" s="581"/>
      <c r="F7" s="581"/>
      <c r="G7" s="581"/>
      <c r="H7" s="579"/>
      <c r="I7" s="176"/>
    </row>
    <row r="8" spans="2:16" ht="14.25" customHeight="1">
      <c r="B8" s="590" t="s">
        <v>317</v>
      </c>
      <c r="C8" s="581"/>
      <c r="D8" s="581"/>
      <c r="E8" s="581"/>
      <c r="F8" s="581"/>
      <c r="G8" s="581"/>
      <c r="H8" s="579"/>
      <c r="I8" s="167">
        <f>6*30</f>
        <v>180</v>
      </c>
    </row>
    <row r="9" spans="2:16" ht="14.25" customHeight="1">
      <c r="B9" s="582"/>
      <c r="C9" s="581"/>
      <c r="D9" s="581"/>
      <c r="E9" s="581"/>
      <c r="F9" s="581"/>
      <c r="G9" s="581"/>
      <c r="H9" s="581"/>
      <c r="I9" s="589"/>
    </row>
    <row r="10" spans="2:16" ht="14.25" customHeight="1">
      <c r="B10" s="177">
        <v>1</v>
      </c>
      <c r="C10" s="596" t="s">
        <v>331</v>
      </c>
      <c r="D10" s="581"/>
      <c r="E10" s="581"/>
      <c r="F10" s="581"/>
      <c r="G10" s="581"/>
      <c r="H10" s="581"/>
      <c r="I10" s="589"/>
    </row>
    <row r="11" spans="2:16" ht="14.25" customHeight="1">
      <c r="B11" s="168" t="s">
        <v>318</v>
      </c>
      <c r="C11" s="148" t="s">
        <v>319</v>
      </c>
      <c r="D11" s="148" t="s">
        <v>320</v>
      </c>
      <c r="E11" s="148" t="s">
        <v>271</v>
      </c>
      <c r="F11" s="148" t="s">
        <v>321</v>
      </c>
      <c r="G11" s="116" t="s">
        <v>322</v>
      </c>
      <c r="H11" s="148" t="s">
        <v>323</v>
      </c>
      <c r="I11" s="149" t="s">
        <v>324</v>
      </c>
    </row>
    <row r="12" spans="2:16" ht="14.25" customHeight="1">
      <c r="B12" s="169">
        <v>1.05</v>
      </c>
      <c r="C12" s="15" t="e">
        <f>+INDEX(#REF!,MATCH(B12,#REF!,0),2)</f>
        <v>#REF!</v>
      </c>
      <c r="D12" s="127" t="s">
        <v>325</v>
      </c>
      <c r="E12" s="127">
        <v>1</v>
      </c>
      <c r="F12" s="171">
        <v>0.1</v>
      </c>
      <c r="G12" s="170">
        <v>5000000</v>
      </c>
      <c r="H12" s="127">
        <v>6</v>
      </c>
      <c r="I12" s="178">
        <f t="shared" ref="I12" si="0">H12*G12*F12*E12</f>
        <v>3000000</v>
      </c>
      <c r="J12" s="598"/>
      <c r="K12" s="172"/>
      <c r="M12" s="179"/>
      <c r="O12" s="179"/>
      <c r="P12" s="179"/>
    </row>
    <row r="13" spans="2:16" ht="14.25" customHeight="1">
      <c r="B13" s="169">
        <v>1.1100000000000001</v>
      </c>
      <c r="C13" s="15" t="e">
        <f>+INDEX(#REF!,MATCH(B13,#REF!,0),2)</f>
        <v>#REF!</v>
      </c>
      <c r="D13" s="127" t="s">
        <v>325</v>
      </c>
      <c r="E13" s="127">
        <v>1</v>
      </c>
      <c r="F13" s="171">
        <v>1</v>
      </c>
      <c r="G13" s="170">
        <v>3300000</v>
      </c>
      <c r="H13" s="127">
        <v>6</v>
      </c>
      <c r="I13" s="178">
        <f>H13*G13*F13*E13</f>
        <v>19800000</v>
      </c>
      <c r="J13" s="598"/>
      <c r="O13" s="179"/>
      <c r="P13" s="179"/>
    </row>
    <row r="14" spans="2:16" ht="14.25" customHeight="1">
      <c r="B14" s="169">
        <v>1.0900000000000001</v>
      </c>
      <c r="C14" s="15" t="e">
        <f>+INDEX(#REF!,MATCH(B14,#REF!,0),2)</f>
        <v>#REF!</v>
      </c>
      <c r="D14" s="127" t="s">
        <v>325</v>
      </c>
      <c r="E14" s="127">
        <v>1</v>
      </c>
      <c r="F14" s="171">
        <v>0.6</v>
      </c>
      <c r="G14" s="170">
        <v>2600000</v>
      </c>
      <c r="H14" s="576">
        <v>6</v>
      </c>
      <c r="I14" s="178">
        <f>H14*G14*F14*E14</f>
        <v>9360000</v>
      </c>
      <c r="J14" s="598"/>
      <c r="K14" s="179"/>
      <c r="P14" s="179"/>
    </row>
    <row r="15" spans="2:16" ht="14.25" customHeight="1">
      <c r="B15" s="177">
        <v>2</v>
      </c>
      <c r="C15" s="596" t="s">
        <v>332</v>
      </c>
      <c r="D15" s="581"/>
      <c r="E15" s="581"/>
      <c r="F15" s="581"/>
      <c r="G15" s="581"/>
      <c r="H15" s="581"/>
      <c r="I15" s="589"/>
      <c r="J15" s="598"/>
      <c r="M15" s="180"/>
      <c r="P15" s="179"/>
    </row>
    <row r="16" spans="2:16" ht="14.25" customHeight="1">
      <c r="B16" s="175">
        <v>2.1</v>
      </c>
      <c r="C16" s="597" t="s">
        <v>333</v>
      </c>
      <c r="D16" s="581"/>
      <c r="E16" s="581"/>
      <c r="F16" s="581"/>
      <c r="G16" s="581"/>
      <c r="H16" s="579"/>
      <c r="I16" s="178">
        <f>ROUND(SUM(I12:I14),0)</f>
        <v>32160000</v>
      </c>
      <c r="J16" s="598"/>
      <c r="P16" s="179"/>
    </row>
    <row r="17" spans="2:16" ht="14.25" customHeight="1">
      <c r="B17" s="127">
        <v>2.2000000000000002</v>
      </c>
      <c r="C17" s="597" t="s">
        <v>334</v>
      </c>
      <c r="D17" s="581"/>
      <c r="E17" s="581"/>
      <c r="F17" s="581"/>
      <c r="G17" s="581"/>
      <c r="H17" s="579"/>
      <c r="I17" s="181">
        <f ca="1">+FM!I40</f>
        <v>2</v>
      </c>
      <c r="J17" s="598"/>
      <c r="M17" s="179"/>
      <c r="P17" s="179"/>
    </row>
    <row r="18" spans="2:16" ht="14.25" customHeight="1">
      <c r="B18" s="127">
        <v>2.2999999999999998</v>
      </c>
      <c r="C18" s="597" t="s">
        <v>335</v>
      </c>
      <c r="D18" s="581"/>
      <c r="E18" s="581"/>
      <c r="F18" s="581"/>
      <c r="G18" s="581"/>
      <c r="H18" s="579"/>
      <c r="I18" s="182">
        <f ca="1">+ROUND(I16*I17,0)</f>
        <v>64320000</v>
      </c>
      <c r="J18" s="598"/>
    </row>
    <row r="19" spans="2:16" ht="14.25" customHeight="1">
      <c r="B19" s="584"/>
      <c r="C19" s="585"/>
      <c r="D19" s="585"/>
      <c r="E19" s="585"/>
      <c r="F19" s="585"/>
      <c r="G19" s="585"/>
      <c r="H19" s="585"/>
      <c r="I19" s="610"/>
      <c r="J19" s="598"/>
      <c r="P19" s="180"/>
    </row>
    <row r="20" spans="2:16" ht="14.25" customHeight="1">
      <c r="B20" s="177">
        <v>3</v>
      </c>
      <c r="C20" s="611" t="s">
        <v>336</v>
      </c>
      <c r="D20" s="581"/>
      <c r="E20" s="581"/>
      <c r="F20" s="581"/>
      <c r="G20" s="581"/>
      <c r="H20" s="581"/>
      <c r="I20" s="589"/>
      <c r="J20" s="598"/>
      <c r="P20" s="16"/>
    </row>
    <row r="21" spans="2:16" ht="14.25" customHeight="1">
      <c r="B21" s="168" t="s">
        <v>318</v>
      </c>
      <c r="C21" s="148" t="s">
        <v>326</v>
      </c>
      <c r="D21" s="148" t="s">
        <v>320</v>
      </c>
      <c r="E21" s="148" t="s">
        <v>271</v>
      </c>
      <c r="F21" s="148" t="s">
        <v>321</v>
      </c>
      <c r="G21" s="116" t="s">
        <v>327</v>
      </c>
      <c r="H21" s="148" t="s">
        <v>323</v>
      </c>
      <c r="I21" s="149" t="s">
        <v>324</v>
      </c>
      <c r="J21" s="598"/>
    </row>
    <row r="22" spans="2:16" ht="14.25" customHeight="1">
      <c r="B22" s="183">
        <v>3.2</v>
      </c>
      <c r="C22" s="185" t="s">
        <v>337</v>
      </c>
      <c r="D22" s="23" t="s">
        <v>328</v>
      </c>
      <c r="E22" s="23">
        <v>1</v>
      </c>
      <c r="F22" s="173">
        <v>1</v>
      </c>
      <c r="G22" s="174">
        <v>226966.5</v>
      </c>
      <c r="H22" s="127">
        <v>6</v>
      </c>
      <c r="I22" s="184">
        <f t="shared" ref="I22" si="1">H22*G22*F22*E22</f>
        <v>1361799</v>
      </c>
      <c r="J22" s="598"/>
    </row>
    <row r="23" spans="2:16" ht="14.25" customHeight="1">
      <c r="B23" s="583" t="s">
        <v>338</v>
      </c>
      <c r="C23" s="581"/>
      <c r="D23" s="581"/>
      <c r="E23" s="581"/>
      <c r="F23" s="581"/>
      <c r="G23" s="581"/>
      <c r="H23" s="579"/>
      <c r="I23" s="186">
        <f>ROUND(SUM(I22:I22),0)</f>
        <v>1361799</v>
      </c>
      <c r="J23" s="598"/>
    </row>
    <row r="24" spans="2:16" ht="14.25" customHeight="1">
      <c r="B24" s="582"/>
      <c r="C24" s="581"/>
      <c r="D24" s="581"/>
      <c r="E24" s="581"/>
      <c r="F24" s="581"/>
      <c r="G24" s="581"/>
      <c r="H24" s="581"/>
      <c r="I24" s="589"/>
      <c r="J24" s="598"/>
    </row>
    <row r="25" spans="2:16" ht="14.25" customHeight="1">
      <c r="B25" s="592" t="s">
        <v>339</v>
      </c>
      <c r="C25" s="581"/>
      <c r="D25" s="581"/>
      <c r="E25" s="581"/>
      <c r="F25" s="581"/>
      <c r="G25" s="581"/>
      <c r="H25" s="579"/>
      <c r="I25" s="187">
        <f ca="1">I23+I18</f>
        <v>65681799</v>
      </c>
      <c r="M25" s="188"/>
    </row>
    <row r="26" spans="2:16" ht="14.25" customHeight="1">
      <c r="B26" s="583" t="s">
        <v>340</v>
      </c>
      <c r="C26" s="581"/>
      <c r="D26" s="581"/>
      <c r="E26" s="581"/>
      <c r="F26" s="581"/>
      <c r="G26" s="579"/>
      <c r="H26" s="189">
        <v>0.19</v>
      </c>
      <c r="I26" s="176">
        <f ca="1">ROUND(I25*H26,0)</f>
        <v>12479542</v>
      </c>
      <c r="M26" s="179"/>
    </row>
    <row r="27" spans="2:16" ht="14.25" customHeight="1" thickBot="1">
      <c r="B27" s="593" t="s">
        <v>341</v>
      </c>
      <c r="C27" s="895"/>
      <c r="D27" s="895"/>
      <c r="E27" s="895"/>
      <c r="F27" s="895"/>
      <c r="G27" s="895"/>
      <c r="H27" s="896"/>
      <c r="I27" s="190">
        <f ca="1">I26+I25</f>
        <v>78161341</v>
      </c>
      <c r="K27" s="172"/>
      <c r="M27" s="188"/>
    </row>
    <row r="28" spans="2:16" ht="14.25" customHeight="1">
      <c r="M28" s="188"/>
    </row>
    <row r="29" spans="2:16" ht="14.25" customHeight="1">
      <c r="M29" s="188"/>
    </row>
    <row r="30" spans="2:16" ht="14.25" customHeight="1">
      <c r="L30" s="191"/>
      <c r="M30" s="188"/>
    </row>
    <row r="31" spans="2:16" ht="14.25" customHeight="1"/>
    <row r="32" spans="2:16" ht="14.25" customHeight="1"/>
    <row r="33" ht="14.25" customHeight="1"/>
    <row r="34" ht="14.25" customHeight="1"/>
    <row r="35" ht="14.25" customHeight="1"/>
    <row r="36" ht="14.25" customHeight="1"/>
    <row r="37" ht="14.25" customHeight="1"/>
    <row r="38" ht="14.25" customHeight="1"/>
    <row r="39" ht="14.25" customHeight="1"/>
    <row r="40" ht="14.25" customHeight="1"/>
    <row r="41" ht="14.25" customHeight="1"/>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sheetData>
  <mergeCells count="22">
    <mergeCell ref="J12:J24"/>
    <mergeCell ref="B2:B3"/>
    <mergeCell ref="C2:H3"/>
    <mergeCell ref="I2:I3"/>
    <mergeCell ref="B4:I4"/>
    <mergeCell ref="B5:I5"/>
    <mergeCell ref="B6:I6"/>
    <mergeCell ref="B7:H7"/>
    <mergeCell ref="B19:I19"/>
    <mergeCell ref="C20:I20"/>
    <mergeCell ref="B23:H23"/>
    <mergeCell ref="B24:I24"/>
    <mergeCell ref="B25:H25"/>
    <mergeCell ref="B26:G26"/>
    <mergeCell ref="B8:H8"/>
    <mergeCell ref="B9:I9"/>
    <mergeCell ref="C10:I10"/>
    <mergeCell ref="C15:I15"/>
    <mergeCell ref="C16:H16"/>
    <mergeCell ref="C17:H17"/>
    <mergeCell ref="C18:H18"/>
    <mergeCell ref="B27:H27"/>
  </mergeCells>
  <printOptions horizontalCentered="1"/>
  <pageMargins left="0.31496062992125984" right="0.31496062992125984" top="0.74803149606299213" bottom="0.74803149606299213" header="0" footer="0"/>
  <pageSetup scale="7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E999"/>
  <sheetViews>
    <sheetView topLeftCell="A16" workbookViewId="0">
      <selection activeCell="F11" sqref="F11"/>
    </sheetView>
  </sheetViews>
  <sheetFormatPr baseColWidth="10" defaultColWidth="14.42578125" defaultRowHeight="15" customHeight="1"/>
  <cols>
    <col min="1" max="2" width="11.42578125" customWidth="1"/>
    <col min="3" max="3" width="45.85546875" customWidth="1"/>
    <col min="4" max="4" width="17.28515625" customWidth="1"/>
    <col min="5" max="5" width="16.7109375" customWidth="1"/>
    <col min="6" max="6" width="15.42578125" customWidth="1"/>
    <col min="7" max="7" width="14.42578125" customWidth="1"/>
    <col min="8" max="8" width="7.28515625" customWidth="1"/>
    <col min="9" max="9" width="11.85546875" customWidth="1"/>
    <col min="10" max="31" width="11.42578125" customWidth="1"/>
  </cols>
  <sheetData>
    <row r="1" spans="1:31" ht="14.25" customHeight="1">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row>
    <row r="2" spans="1:31" ht="14.25" customHeight="1">
      <c r="A2" s="1"/>
      <c r="B2" s="580" t="s">
        <v>342</v>
      </c>
      <c r="C2" s="581"/>
      <c r="D2" s="581"/>
      <c r="E2" s="581"/>
      <c r="F2" s="581"/>
      <c r="G2" s="581"/>
      <c r="H2" s="581"/>
      <c r="I2" s="579"/>
      <c r="J2" s="1"/>
      <c r="K2" s="1"/>
      <c r="L2" s="1"/>
      <c r="M2" s="1"/>
      <c r="N2" s="1"/>
      <c r="O2" s="1"/>
      <c r="P2" s="1"/>
      <c r="Q2" s="1"/>
      <c r="R2" s="1"/>
      <c r="S2" s="1"/>
      <c r="T2" s="1"/>
      <c r="U2" s="1"/>
      <c r="V2" s="1"/>
      <c r="W2" s="1"/>
      <c r="X2" s="1"/>
      <c r="Y2" s="1"/>
      <c r="Z2" s="1"/>
      <c r="AA2" s="1"/>
      <c r="AB2" s="1"/>
      <c r="AC2" s="1"/>
      <c r="AD2" s="1"/>
      <c r="AE2" s="1"/>
    </row>
    <row r="3" spans="1:31" ht="14.25" customHeight="1">
      <c r="A3" s="1"/>
      <c r="B3" s="192" t="s">
        <v>0</v>
      </c>
      <c r="C3" s="192" t="s">
        <v>343</v>
      </c>
      <c r="D3" s="193" t="s">
        <v>344</v>
      </c>
      <c r="E3" s="193"/>
      <c r="F3" s="193"/>
      <c r="G3" s="193"/>
      <c r="H3" s="193"/>
      <c r="I3" s="193" t="s">
        <v>345</v>
      </c>
      <c r="J3" s="1"/>
      <c r="K3" s="1"/>
      <c r="L3" s="1"/>
      <c r="M3" s="1"/>
      <c r="N3" s="1"/>
      <c r="O3" s="1"/>
      <c r="P3" s="1"/>
      <c r="Q3" s="1"/>
      <c r="R3" s="1"/>
      <c r="S3" s="1"/>
      <c r="T3" s="1"/>
      <c r="U3" s="1"/>
      <c r="V3" s="1"/>
      <c r="W3" s="1"/>
      <c r="X3" s="1"/>
      <c r="Y3" s="1"/>
      <c r="Z3" s="1"/>
      <c r="AA3" s="1"/>
      <c r="AB3" s="1"/>
      <c r="AC3" s="1"/>
      <c r="AD3" s="1"/>
      <c r="AE3" s="1"/>
    </row>
    <row r="4" spans="1:31" ht="14.25" customHeight="1">
      <c r="A4" s="1"/>
      <c r="B4" s="194" t="s">
        <v>346</v>
      </c>
      <c r="C4" s="195" t="s">
        <v>347</v>
      </c>
      <c r="D4" s="194"/>
      <c r="E4" s="196"/>
      <c r="F4" s="196"/>
      <c r="G4" s="196"/>
      <c r="H4" s="196"/>
      <c r="I4" s="197">
        <f>SUM(D5)</f>
        <v>1</v>
      </c>
      <c r="J4" s="1"/>
      <c r="K4" s="1"/>
      <c r="L4" s="1"/>
      <c r="M4" s="1"/>
      <c r="N4" s="1"/>
      <c r="O4" s="1"/>
      <c r="P4" s="1"/>
      <c r="Q4" s="1"/>
      <c r="R4" s="1"/>
      <c r="S4" s="1"/>
      <c r="T4" s="1"/>
      <c r="U4" s="1"/>
      <c r="V4" s="1"/>
      <c r="W4" s="1"/>
      <c r="X4" s="1"/>
      <c r="Y4" s="1"/>
      <c r="Z4" s="1"/>
      <c r="AA4" s="1"/>
      <c r="AB4" s="1"/>
      <c r="AC4" s="1"/>
      <c r="AD4" s="1"/>
      <c r="AE4" s="1"/>
    </row>
    <row r="5" spans="1:31" ht="14.25" customHeight="1">
      <c r="A5" s="1"/>
      <c r="B5" s="23"/>
      <c r="C5" s="198" t="s">
        <v>348</v>
      </c>
      <c r="D5" s="199">
        <v>1</v>
      </c>
      <c r="E5" s="200"/>
      <c r="F5" s="200"/>
      <c r="G5" s="200"/>
      <c r="H5" s="200"/>
      <c r="I5" s="201"/>
      <c r="J5" s="1"/>
      <c r="K5" s="1"/>
      <c r="L5" s="1"/>
      <c r="M5" s="1"/>
      <c r="N5" s="1"/>
      <c r="O5" s="1"/>
      <c r="P5" s="1"/>
      <c r="Q5" s="1"/>
      <c r="R5" s="1"/>
      <c r="S5" s="1"/>
      <c r="T5" s="1"/>
      <c r="U5" s="1"/>
      <c r="V5" s="1"/>
      <c r="W5" s="1"/>
      <c r="X5" s="1"/>
      <c r="Y5" s="1"/>
      <c r="Z5" s="1"/>
      <c r="AA5" s="1"/>
      <c r="AB5" s="1"/>
      <c r="AC5" s="1"/>
      <c r="AD5" s="1"/>
      <c r="AE5" s="1"/>
    </row>
    <row r="6" spans="1:31" ht="14.25" customHeight="1">
      <c r="A6" s="202"/>
      <c r="B6" s="194" t="s">
        <v>349</v>
      </c>
      <c r="C6" s="195" t="s">
        <v>350</v>
      </c>
      <c r="D6" s="196"/>
      <c r="E6" s="196"/>
      <c r="F6" s="196"/>
      <c r="G6" s="196"/>
      <c r="H6" s="196"/>
      <c r="I6" s="197">
        <f>SUM(D7:D19)</f>
        <v>0.58790000000000009</v>
      </c>
      <c r="J6" s="202"/>
      <c r="K6" s="202"/>
      <c r="L6" s="202"/>
      <c r="M6" s="202"/>
      <c r="N6" s="202"/>
      <c r="O6" s="202"/>
      <c r="P6" s="202"/>
      <c r="Q6" s="202"/>
      <c r="R6" s="202"/>
      <c r="S6" s="202"/>
      <c r="T6" s="202"/>
      <c r="U6" s="202"/>
      <c r="V6" s="202"/>
      <c r="W6" s="202"/>
      <c r="X6" s="202"/>
      <c r="Y6" s="202"/>
      <c r="Z6" s="202"/>
      <c r="AA6" s="202"/>
      <c r="AB6" s="202"/>
      <c r="AC6" s="202"/>
      <c r="AD6" s="202"/>
      <c r="AE6" s="202"/>
    </row>
    <row r="7" spans="1:31" ht="14.25" customHeight="1">
      <c r="A7" s="1"/>
      <c r="B7" s="23"/>
      <c r="C7" s="203" t="s">
        <v>351</v>
      </c>
      <c r="D7" s="204">
        <v>8.3299999999999999E-2</v>
      </c>
      <c r="E7" s="200"/>
      <c r="F7" s="200"/>
      <c r="G7" s="200"/>
      <c r="H7" s="200"/>
      <c r="I7" s="201"/>
      <c r="J7" s="1"/>
      <c r="K7" s="1"/>
      <c r="L7" s="1"/>
      <c r="M7" s="1"/>
      <c r="N7" s="1"/>
      <c r="O7" s="1"/>
      <c r="P7" s="1"/>
      <c r="Q7" s="1"/>
      <c r="R7" s="1"/>
      <c r="S7" s="1"/>
      <c r="T7" s="1"/>
      <c r="U7" s="1"/>
      <c r="V7" s="1"/>
      <c r="W7" s="1"/>
      <c r="X7" s="1"/>
      <c r="Y7" s="1"/>
      <c r="Z7" s="1"/>
      <c r="AA7" s="1"/>
      <c r="AB7" s="1"/>
      <c r="AC7" s="1"/>
      <c r="AD7" s="1"/>
      <c r="AE7" s="1"/>
    </row>
    <row r="8" spans="1:31" ht="14.25" customHeight="1">
      <c r="A8" s="1"/>
      <c r="B8" s="23"/>
      <c r="C8" s="203" t="s">
        <v>352</v>
      </c>
      <c r="D8" s="204">
        <v>0.01</v>
      </c>
      <c r="E8" s="200"/>
      <c r="F8" s="200"/>
      <c r="G8" s="200"/>
      <c r="H8" s="200"/>
      <c r="I8" s="201"/>
      <c r="J8" s="1"/>
      <c r="K8" s="1"/>
      <c r="L8" s="1"/>
      <c r="M8" s="1"/>
      <c r="N8" s="1"/>
      <c r="O8" s="1"/>
      <c r="P8" s="1"/>
      <c r="Q8" s="1"/>
      <c r="R8" s="1"/>
      <c r="S8" s="1"/>
      <c r="T8" s="1"/>
      <c r="U8" s="1"/>
      <c r="V8" s="1"/>
      <c r="W8" s="1"/>
      <c r="X8" s="1"/>
      <c r="Y8" s="1"/>
      <c r="Z8" s="1"/>
      <c r="AA8" s="1"/>
      <c r="AB8" s="1"/>
      <c r="AC8" s="1"/>
      <c r="AD8" s="1"/>
      <c r="AE8" s="1"/>
    </row>
    <row r="9" spans="1:31" ht="14.25" customHeight="1">
      <c r="A9" s="1"/>
      <c r="B9" s="23"/>
      <c r="C9" s="203" t="s">
        <v>353</v>
      </c>
      <c r="D9" s="204">
        <v>8.3299999999999999E-2</v>
      </c>
      <c r="E9" s="200"/>
      <c r="F9" s="200"/>
      <c r="G9" s="200"/>
      <c r="H9" s="200"/>
      <c r="I9" s="201"/>
      <c r="J9" s="1"/>
      <c r="K9" s="1"/>
      <c r="L9" s="1"/>
      <c r="M9" s="1"/>
      <c r="N9" s="1"/>
      <c r="O9" s="1"/>
      <c r="P9" s="1"/>
      <c r="Q9" s="1"/>
      <c r="R9" s="1"/>
      <c r="S9" s="1"/>
      <c r="T9" s="1"/>
      <c r="U9" s="1"/>
      <c r="V9" s="1"/>
      <c r="W9" s="1"/>
      <c r="X9" s="1"/>
      <c r="Y9" s="1"/>
      <c r="Z9" s="1"/>
      <c r="AA9" s="1"/>
      <c r="AB9" s="1"/>
      <c r="AC9" s="1"/>
      <c r="AD9" s="1"/>
      <c r="AE9" s="1"/>
    </row>
    <row r="10" spans="1:31" ht="14.25" customHeight="1">
      <c r="A10" s="1"/>
      <c r="B10" s="23"/>
      <c r="C10" s="203" t="s">
        <v>354</v>
      </c>
      <c r="D10" s="204">
        <v>4.1700000000000001E-2</v>
      </c>
      <c r="E10" s="200"/>
      <c r="F10" s="200"/>
      <c r="G10" s="200"/>
      <c r="H10" s="200"/>
      <c r="I10" s="201"/>
      <c r="J10" s="1"/>
      <c r="K10" s="1"/>
      <c r="L10" s="1"/>
      <c r="M10" s="1"/>
      <c r="N10" s="1"/>
      <c r="O10" s="1"/>
      <c r="P10" s="1"/>
      <c r="Q10" s="1"/>
      <c r="R10" s="1"/>
      <c r="S10" s="1"/>
      <c r="T10" s="1"/>
      <c r="U10" s="1"/>
      <c r="V10" s="1"/>
      <c r="W10" s="1"/>
      <c r="X10" s="1"/>
      <c r="Y10" s="1"/>
      <c r="Z10" s="1"/>
      <c r="AA10" s="1"/>
      <c r="AB10" s="1"/>
      <c r="AC10" s="1"/>
      <c r="AD10" s="1"/>
      <c r="AE10" s="1"/>
    </row>
    <row r="11" spans="1:31" ht="14.25" customHeight="1">
      <c r="A11" s="1"/>
      <c r="B11" s="23"/>
      <c r="C11" s="205" t="s">
        <v>355</v>
      </c>
      <c r="D11" s="204"/>
      <c r="E11" s="200"/>
      <c r="F11" s="200"/>
      <c r="G11" s="200"/>
      <c r="H11" s="200"/>
      <c r="I11" s="201"/>
      <c r="J11" s="1"/>
      <c r="K11" s="1"/>
      <c r="L11" s="1"/>
      <c r="M11" s="1"/>
      <c r="N11" s="1"/>
      <c r="O11" s="1"/>
      <c r="P11" s="1"/>
      <c r="Q11" s="1"/>
      <c r="R11" s="1"/>
      <c r="S11" s="1"/>
      <c r="T11" s="1"/>
      <c r="U11" s="1"/>
      <c r="V11" s="1"/>
      <c r="W11" s="1"/>
      <c r="X11" s="1"/>
      <c r="Y11" s="1"/>
      <c r="Z11" s="1"/>
      <c r="AA11" s="1"/>
      <c r="AB11" s="1"/>
      <c r="AC11" s="1"/>
      <c r="AD11" s="1"/>
      <c r="AE11" s="1"/>
    </row>
    <row r="12" spans="1:31" ht="14.25" customHeight="1">
      <c r="A12" s="1"/>
      <c r="B12" s="23"/>
      <c r="C12" s="203" t="s">
        <v>356</v>
      </c>
      <c r="D12" s="204">
        <v>8.5000000000000006E-2</v>
      </c>
      <c r="E12" s="200"/>
      <c r="F12" s="200"/>
      <c r="G12" s="200"/>
      <c r="H12" s="200"/>
      <c r="I12" s="201"/>
      <c r="J12" s="1"/>
      <c r="K12" s="1"/>
      <c r="L12" s="1"/>
      <c r="M12" s="1"/>
      <c r="N12" s="1"/>
      <c r="O12" s="1"/>
      <c r="P12" s="1"/>
      <c r="Q12" s="1"/>
      <c r="R12" s="1"/>
      <c r="S12" s="1"/>
      <c r="T12" s="1"/>
      <c r="U12" s="1"/>
      <c r="V12" s="1"/>
      <c r="W12" s="1"/>
      <c r="X12" s="1"/>
      <c r="Y12" s="1"/>
      <c r="Z12" s="1"/>
      <c r="AA12" s="1"/>
      <c r="AB12" s="1"/>
      <c r="AC12" s="1"/>
      <c r="AD12" s="1"/>
      <c r="AE12" s="1"/>
    </row>
    <row r="13" spans="1:31" ht="14.25" customHeight="1">
      <c r="A13" s="1"/>
      <c r="B13" s="23"/>
      <c r="C13" s="203" t="s">
        <v>357</v>
      </c>
      <c r="D13" s="204">
        <v>0.12</v>
      </c>
      <c r="E13" s="200"/>
      <c r="F13" s="200"/>
      <c r="G13" s="200"/>
      <c r="H13" s="200"/>
      <c r="I13" s="201"/>
      <c r="J13" s="1"/>
      <c r="K13" s="1"/>
      <c r="L13" s="1"/>
      <c r="M13" s="1"/>
      <c r="N13" s="1"/>
      <c r="O13" s="1"/>
      <c r="P13" s="1"/>
      <c r="Q13" s="1"/>
      <c r="R13" s="1"/>
      <c r="S13" s="1"/>
      <c r="T13" s="1"/>
      <c r="U13" s="1"/>
      <c r="V13" s="1"/>
      <c r="W13" s="1"/>
      <c r="X13" s="1"/>
      <c r="Y13" s="1"/>
      <c r="Z13" s="1"/>
      <c r="AA13" s="1"/>
      <c r="AB13" s="1"/>
      <c r="AC13" s="1"/>
      <c r="AD13" s="1"/>
      <c r="AE13" s="1"/>
    </row>
    <row r="14" spans="1:31" ht="14.25" customHeight="1">
      <c r="A14" s="1"/>
      <c r="B14" s="23"/>
      <c r="C14" s="203" t="s">
        <v>358</v>
      </c>
      <c r="D14" s="204">
        <v>6.9599999999999995E-2</v>
      </c>
      <c r="E14" s="200"/>
      <c r="F14" s="200"/>
      <c r="G14" s="200"/>
      <c r="H14" s="200"/>
      <c r="I14" s="201"/>
      <c r="J14" s="1"/>
      <c r="K14" s="1"/>
      <c r="L14" s="1"/>
      <c r="M14" s="1"/>
      <c r="N14" s="1"/>
      <c r="O14" s="1"/>
      <c r="P14" s="1"/>
      <c r="Q14" s="1"/>
      <c r="R14" s="1"/>
      <c r="S14" s="1"/>
      <c r="T14" s="1"/>
      <c r="U14" s="1"/>
      <c r="V14" s="1"/>
      <c r="W14" s="1"/>
      <c r="X14" s="1"/>
      <c r="Y14" s="1"/>
      <c r="Z14" s="1"/>
      <c r="AA14" s="1"/>
      <c r="AB14" s="1"/>
      <c r="AC14" s="1"/>
      <c r="AD14" s="1"/>
      <c r="AE14" s="1"/>
    </row>
    <row r="15" spans="1:31" ht="14.25" customHeight="1">
      <c r="A15" s="1"/>
      <c r="B15" s="148"/>
      <c r="C15" s="205" t="s">
        <v>58</v>
      </c>
      <c r="D15" s="204"/>
      <c r="E15" s="200"/>
      <c r="F15" s="200"/>
      <c r="G15" s="200"/>
      <c r="H15" s="200"/>
      <c r="I15" s="201"/>
      <c r="J15" s="1"/>
      <c r="K15" s="1"/>
      <c r="L15" s="1"/>
      <c r="M15" s="1"/>
      <c r="N15" s="1"/>
      <c r="O15" s="1"/>
      <c r="P15" s="1"/>
      <c r="Q15" s="1"/>
      <c r="R15" s="1"/>
      <c r="S15" s="1"/>
      <c r="T15" s="1"/>
      <c r="U15" s="1"/>
      <c r="V15" s="1"/>
      <c r="W15" s="1"/>
      <c r="X15" s="1"/>
      <c r="Y15" s="1"/>
      <c r="Z15" s="1"/>
      <c r="AA15" s="1"/>
      <c r="AB15" s="1"/>
      <c r="AC15" s="1"/>
      <c r="AD15" s="1"/>
      <c r="AE15" s="1"/>
    </row>
    <row r="16" spans="1:31" ht="14.25" customHeight="1">
      <c r="A16" s="1"/>
      <c r="B16" s="23"/>
      <c r="C16" s="203" t="s">
        <v>359</v>
      </c>
      <c r="D16" s="204">
        <v>0.02</v>
      </c>
      <c r="E16" s="200"/>
      <c r="F16" s="200"/>
      <c r="G16" s="200"/>
      <c r="H16" s="200"/>
      <c r="I16" s="201"/>
      <c r="J16" s="1"/>
      <c r="K16" s="1"/>
      <c r="L16" s="1"/>
      <c r="M16" s="1"/>
      <c r="N16" s="1"/>
      <c r="O16" s="1"/>
      <c r="P16" s="1"/>
      <c r="Q16" s="1"/>
      <c r="R16" s="1"/>
      <c r="S16" s="1"/>
      <c r="T16" s="1"/>
      <c r="U16" s="1"/>
      <c r="V16" s="1"/>
      <c r="W16" s="1"/>
      <c r="X16" s="1"/>
      <c r="Y16" s="1"/>
      <c r="Z16" s="1"/>
      <c r="AA16" s="1"/>
      <c r="AB16" s="1"/>
      <c r="AC16" s="1"/>
      <c r="AD16" s="1"/>
      <c r="AE16" s="1"/>
    </row>
    <row r="17" spans="1:31" ht="14.25" customHeight="1">
      <c r="A17" s="1"/>
      <c r="B17" s="23"/>
      <c r="C17" s="203" t="s">
        <v>360</v>
      </c>
      <c r="D17" s="204">
        <v>0.03</v>
      </c>
      <c r="E17" s="200"/>
      <c r="F17" s="200"/>
      <c r="G17" s="200"/>
      <c r="H17" s="200"/>
      <c r="I17" s="201"/>
      <c r="J17" s="1"/>
      <c r="K17" s="1"/>
      <c r="L17" s="1"/>
      <c r="M17" s="1"/>
      <c r="N17" s="1"/>
      <c r="O17" s="1"/>
      <c r="P17" s="1"/>
      <c r="Q17" s="1"/>
      <c r="R17" s="1"/>
      <c r="S17" s="1"/>
      <c r="T17" s="1"/>
      <c r="U17" s="1"/>
      <c r="V17" s="1"/>
      <c r="W17" s="1"/>
      <c r="X17" s="1"/>
      <c r="Y17" s="1"/>
      <c r="Z17" s="1"/>
      <c r="AA17" s="1"/>
      <c r="AB17" s="1"/>
      <c r="AC17" s="1"/>
      <c r="AD17" s="1"/>
      <c r="AE17" s="1"/>
    </row>
    <row r="18" spans="1:31" ht="14.25" customHeight="1">
      <c r="A18" s="1"/>
      <c r="B18" s="23"/>
      <c r="C18" s="203" t="s">
        <v>361</v>
      </c>
      <c r="D18" s="204">
        <v>0.04</v>
      </c>
      <c r="E18" s="200"/>
      <c r="F18" s="200"/>
      <c r="G18" s="200"/>
      <c r="H18" s="200"/>
      <c r="I18" s="201"/>
      <c r="J18" s="1"/>
      <c r="K18" s="1"/>
      <c r="L18" s="1"/>
      <c r="M18" s="1"/>
      <c r="N18" s="1"/>
      <c r="O18" s="1"/>
      <c r="P18" s="1"/>
      <c r="Q18" s="1"/>
      <c r="R18" s="1"/>
      <c r="S18" s="1"/>
      <c r="T18" s="1"/>
      <c r="U18" s="1"/>
      <c r="V18" s="1"/>
      <c r="W18" s="1"/>
      <c r="X18" s="1"/>
      <c r="Y18" s="1"/>
      <c r="Z18" s="1"/>
      <c r="AA18" s="1"/>
      <c r="AB18" s="1"/>
      <c r="AC18" s="1"/>
      <c r="AD18" s="1"/>
      <c r="AE18" s="1"/>
    </row>
    <row r="19" spans="1:31" ht="14.25" customHeight="1">
      <c r="A19" s="1"/>
      <c r="B19" s="23"/>
      <c r="C19" s="203" t="s">
        <v>362</v>
      </c>
      <c r="D19" s="204">
        <v>5.0000000000000001E-3</v>
      </c>
      <c r="E19" s="200"/>
      <c r="F19" s="200"/>
      <c r="G19" s="200"/>
      <c r="H19" s="200"/>
      <c r="I19" s="201"/>
      <c r="J19" s="1"/>
      <c r="K19" s="1"/>
      <c r="L19" s="1"/>
      <c r="M19" s="1"/>
      <c r="N19" s="1"/>
      <c r="O19" s="1"/>
      <c r="P19" s="1"/>
      <c r="Q19" s="1"/>
      <c r="R19" s="1"/>
      <c r="S19" s="1"/>
      <c r="T19" s="1"/>
      <c r="U19" s="1"/>
      <c r="V19" s="1"/>
      <c r="W19" s="1"/>
      <c r="X19" s="1"/>
      <c r="Y19" s="1"/>
      <c r="Z19" s="1"/>
      <c r="AA19" s="1"/>
      <c r="AB19" s="1"/>
      <c r="AC19" s="1"/>
      <c r="AD19" s="1"/>
      <c r="AE19" s="1"/>
    </row>
    <row r="20" spans="1:31" ht="14.25" customHeight="1">
      <c r="A20" s="202"/>
      <c r="B20" s="194" t="s">
        <v>363</v>
      </c>
      <c r="C20" s="195" t="s">
        <v>364</v>
      </c>
      <c r="D20" s="196"/>
      <c r="E20" s="196"/>
      <c r="F20" s="196"/>
      <c r="G20" s="196"/>
      <c r="H20" s="196"/>
      <c r="I20" s="197">
        <f ca="1">SUM(G21:G27)</f>
        <v>0.16183106343283582</v>
      </c>
      <c r="J20" s="1"/>
      <c r="K20" s="1"/>
      <c r="L20" s="1"/>
      <c r="M20" s="1"/>
      <c r="N20" s="1"/>
      <c r="O20" s="1"/>
      <c r="P20" s="1"/>
      <c r="Q20" s="1"/>
      <c r="R20" s="1"/>
      <c r="S20" s="1"/>
      <c r="T20" s="1"/>
      <c r="U20" s="1"/>
      <c r="V20" s="1"/>
      <c r="W20" s="1"/>
      <c r="X20" s="1"/>
      <c r="Y20" s="1"/>
      <c r="Z20" s="1"/>
      <c r="AA20" s="1"/>
      <c r="AB20" s="1"/>
      <c r="AC20" s="1"/>
      <c r="AD20" s="1"/>
      <c r="AE20" s="1"/>
    </row>
    <row r="21" spans="1:31" ht="14.25" customHeight="1">
      <c r="A21" s="202"/>
      <c r="B21" s="148"/>
      <c r="C21" s="206" t="s">
        <v>365</v>
      </c>
      <c r="D21" s="23"/>
      <c r="E21" s="23"/>
      <c r="F21" s="207">
        <f ca="1">+'POLIZA INTERV'!H23</f>
        <v>702087</v>
      </c>
      <c r="G21" s="208">
        <f ca="1">F21/'FORM-INTER'!$I$16</f>
        <v>2.1831063432835821E-2</v>
      </c>
      <c r="H21" s="208"/>
      <c r="I21" s="15"/>
      <c r="J21" s="1"/>
      <c r="K21" s="1"/>
      <c r="L21" s="1"/>
      <c r="M21" s="1"/>
      <c r="N21" s="1"/>
      <c r="O21" s="1"/>
      <c r="P21" s="1"/>
      <c r="Q21" s="1"/>
      <c r="R21" s="1"/>
      <c r="S21" s="1"/>
      <c r="T21" s="1"/>
      <c r="U21" s="1"/>
      <c r="V21" s="1"/>
      <c r="W21" s="1"/>
      <c r="X21" s="1"/>
      <c r="Y21" s="1"/>
      <c r="Z21" s="1"/>
      <c r="AA21" s="1"/>
      <c r="AB21" s="1"/>
      <c r="AC21" s="1"/>
      <c r="AD21" s="1"/>
      <c r="AE21" s="1"/>
    </row>
    <row r="22" spans="1:31" ht="14.25" customHeight="1">
      <c r="A22" s="202"/>
      <c r="B22" s="148"/>
      <c r="C22" s="206" t="s">
        <v>366</v>
      </c>
      <c r="D22" s="209">
        <f>SUM(D23:D27)</f>
        <v>0.14000000000000001</v>
      </c>
      <c r="E22" s="210">
        <f>+'FORM-INTER'!I16</f>
        <v>32160000</v>
      </c>
      <c r="F22" s="210">
        <f>+E22*D22</f>
        <v>4502400</v>
      </c>
      <c r="G22" s="208"/>
      <c r="H22" s="208"/>
      <c r="I22" s="15"/>
      <c r="J22" s="1"/>
      <c r="K22" s="1">
        <f>+F22/'FORM-INTER'!I16</f>
        <v>0.14000000000000001</v>
      </c>
      <c r="L22" s="1"/>
      <c r="M22" s="1"/>
      <c r="N22" s="1"/>
      <c r="O22" s="1"/>
      <c r="P22" s="1"/>
      <c r="Q22" s="1"/>
      <c r="R22" s="1"/>
      <c r="S22" s="1"/>
      <c r="T22" s="1"/>
      <c r="U22" s="1"/>
      <c r="V22" s="1"/>
      <c r="W22" s="1"/>
      <c r="X22" s="1"/>
      <c r="Y22" s="1"/>
      <c r="Z22" s="1"/>
      <c r="AA22" s="1"/>
      <c r="AB22" s="1"/>
      <c r="AC22" s="1"/>
      <c r="AD22" s="1"/>
      <c r="AE22" s="1"/>
    </row>
    <row r="23" spans="1:31" ht="14.25" customHeight="1">
      <c r="A23" s="202"/>
      <c r="B23" s="148"/>
      <c r="C23" s="399" t="s">
        <v>1097</v>
      </c>
      <c r="D23" s="397">
        <v>0.02</v>
      </c>
      <c r="E23" s="210">
        <f>+E22</f>
        <v>32160000</v>
      </c>
      <c r="F23" s="210">
        <f t="shared" ref="F23:F27" si="0">+E23*D23</f>
        <v>643200</v>
      </c>
      <c r="G23" s="208">
        <f>F23/'FORM-INTER'!$I$16</f>
        <v>0.02</v>
      </c>
      <c r="H23" s="208"/>
      <c r="I23" s="15"/>
      <c r="J23" s="1"/>
      <c r="K23" s="1"/>
      <c r="L23" s="1"/>
      <c r="M23" s="399" t="s">
        <v>1097</v>
      </c>
      <c r="N23" s="400"/>
      <c r="O23" s="400"/>
      <c r="P23" s="400"/>
      <c r="Q23" s="400"/>
      <c r="R23" s="400"/>
      <c r="S23" s="401"/>
      <c r="T23" s="1"/>
      <c r="U23" s="1"/>
      <c r="V23" s="1"/>
      <c r="W23" s="1"/>
      <c r="X23" s="1"/>
      <c r="Y23" s="1"/>
      <c r="Z23" s="1"/>
      <c r="AA23" s="1"/>
      <c r="AB23" s="1"/>
      <c r="AC23" s="1"/>
      <c r="AD23" s="1"/>
      <c r="AE23" s="1"/>
    </row>
    <row r="24" spans="1:31" ht="14.25" customHeight="1">
      <c r="A24" s="202"/>
      <c r="B24" s="148"/>
      <c r="C24" s="399" t="s">
        <v>1098</v>
      </c>
      <c r="D24" s="397">
        <v>0.04</v>
      </c>
      <c r="E24" s="210">
        <f t="shared" ref="E24:E26" si="1">+E23</f>
        <v>32160000</v>
      </c>
      <c r="F24" s="210">
        <f t="shared" si="0"/>
        <v>1286400</v>
      </c>
      <c r="G24" s="208">
        <f>F24/'FORM-INTER'!$I$16</f>
        <v>0.04</v>
      </c>
      <c r="H24" s="208"/>
      <c r="I24" s="15"/>
      <c r="J24" s="1"/>
      <c r="K24" s="1"/>
      <c r="L24" s="1"/>
      <c r="M24" s="399" t="s">
        <v>1098</v>
      </c>
      <c r="N24" s="400"/>
      <c r="O24" s="400"/>
      <c r="P24" s="400"/>
      <c r="Q24" s="400"/>
      <c r="R24" s="400"/>
      <c r="S24" s="401"/>
      <c r="T24" s="1"/>
      <c r="U24" s="1"/>
      <c r="V24" s="1"/>
      <c r="W24" s="1"/>
      <c r="X24" s="1"/>
      <c r="Y24" s="1"/>
      <c r="Z24" s="1"/>
      <c r="AA24" s="1"/>
      <c r="AB24" s="1"/>
      <c r="AC24" s="1"/>
      <c r="AD24" s="1"/>
      <c r="AE24" s="1"/>
    </row>
    <row r="25" spans="1:31" ht="14.25" customHeight="1">
      <c r="A25" s="202"/>
      <c r="B25" s="148"/>
      <c r="C25" s="399" t="s">
        <v>1099</v>
      </c>
      <c r="D25" s="397">
        <v>0.01</v>
      </c>
      <c r="E25" s="210">
        <f t="shared" si="1"/>
        <v>32160000</v>
      </c>
      <c r="F25" s="210">
        <f t="shared" si="0"/>
        <v>321600</v>
      </c>
      <c r="G25" s="208">
        <f>F25/'FORM-INTER'!$I$16</f>
        <v>0.01</v>
      </c>
      <c r="H25" s="208"/>
      <c r="I25" s="15"/>
      <c r="J25" s="1"/>
      <c r="K25" s="1"/>
      <c r="L25" s="1"/>
      <c r="M25" s="399" t="s">
        <v>1099</v>
      </c>
      <c r="N25" s="400"/>
      <c r="O25" s="400"/>
      <c r="P25" s="400"/>
      <c r="Q25" s="400"/>
      <c r="R25" s="400"/>
      <c r="S25" s="401"/>
      <c r="T25" s="1"/>
      <c r="U25" s="1"/>
      <c r="V25" s="1"/>
      <c r="W25" s="1"/>
      <c r="X25" s="1"/>
      <c r="Y25" s="1"/>
      <c r="Z25" s="1"/>
      <c r="AA25" s="1"/>
      <c r="AB25" s="1"/>
      <c r="AC25" s="1"/>
      <c r="AD25" s="1"/>
      <c r="AE25" s="1"/>
    </row>
    <row r="26" spans="1:31" ht="14.25" customHeight="1">
      <c r="A26" s="202"/>
      <c r="B26" s="148"/>
      <c r="C26" s="399" t="s">
        <v>1100</v>
      </c>
      <c r="D26" s="397">
        <v>0.02</v>
      </c>
      <c r="E26" s="210">
        <f t="shared" si="1"/>
        <v>32160000</v>
      </c>
      <c r="F26" s="210">
        <f t="shared" si="0"/>
        <v>643200</v>
      </c>
      <c r="G26" s="208">
        <f>F26/'FORM-INTER'!$I$16</f>
        <v>0.02</v>
      </c>
      <c r="H26" s="208"/>
      <c r="I26" s="15"/>
      <c r="J26" s="1"/>
      <c r="K26" s="1"/>
      <c r="L26" s="1"/>
      <c r="M26" s="399" t="s">
        <v>1100</v>
      </c>
      <c r="N26" s="400"/>
      <c r="O26" s="400"/>
      <c r="P26" s="400"/>
      <c r="Q26" s="400"/>
      <c r="R26" s="400"/>
      <c r="S26" s="401"/>
      <c r="T26" s="1"/>
      <c r="U26" s="1"/>
      <c r="V26" s="1"/>
      <c r="W26" s="1"/>
      <c r="X26" s="1"/>
      <c r="Y26" s="1"/>
      <c r="Z26" s="1"/>
      <c r="AA26" s="1"/>
      <c r="AB26" s="1"/>
      <c r="AC26" s="1"/>
      <c r="AD26" s="1"/>
      <c r="AE26" s="1"/>
    </row>
    <row r="27" spans="1:31" ht="14.25" customHeight="1">
      <c r="A27" s="202"/>
      <c r="B27" s="148"/>
      <c r="C27" s="399" t="s">
        <v>1101</v>
      </c>
      <c r="D27" s="397">
        <v>0.05</v>
      </c>
      <c r="E27" s="210">
        <f>+E26</f>
        <v>32160000</v>
      </c>
      <c r="F27" s="210">
        <f t="shared" si="0"/>
        <v>1608000</v>
      </c>
      <c r="G27" s="208">
        <f>F27/'FORM-INTER'!$I$16</f>
        <v>0.05</v>
      </c>
      <c r="H27" s="208"/>
      <c r="I27" s="15"/>
      <c r="J27" s="1"/>
      <c r="K27" s="1"/>
      <c r="L27" s="1"/>
      <c r="M27" s="399" t="s">
        <v>1101</v>
      </c>
      <c r="N27" s="400"/>
      <c r="O27" s="400"/>
      <c r="P27" s="400"/>
      <c r="Q27" s="400"/>
      <c r="R27" s="400"/>
      <c r="S27" s="401"/>
      <c r="T27" s="1"/>
      <c r="U27" s="1"/>
      <c r="V27" s="1"/>
      <c r="W27" s="1"/>
      <c r="X27" s="1"/>
      <c r="Y27" s="1"/>
      <c r="Z27" s="1"/>
      <c r="AA27" s="1"/>
      <c r="AB27" s="1"/>
      <c r="AC27" s="1"/>
      <c r="AD27" s="1"/>
      <c r="AE27" s="1"/>
    </row>
    <row r="28" spans="1:31" ht="14.25" customHeight="1">
      <c r="A28" s="202"/>
      <c r="B28" s="194" t="s">
        <v>367</v>
      </c>
      <c r="C28" s="195" t="s">
        <v>368</v>
      </c>
      <c r="D28" s="196"/>
      <c r="E28" s="196"/>
      <c r="F28" s="196"/>
      <c r="G28" s="196"/>
      <c r="H28" s="196"/>
      <c r="I28" s="197">
        <f>SUM(H29:H36)</f>
        <v>0.16</v>
      </c>
      <c r="J28" s="1"/>
      <c r="K28" s="1"/>
      <c r="L28" s="1"/>
      <c r="M28" s="1"/>
      <c r="N28" s="1"/>
      <c r="O28" s="1"/>
      <c r="P28" s="1"/>
      <c r="Q28" s="1"/>
      <c r="R28" s="1"/>
      <c r="S28" s="1"/>
      <c r="T28" s="1"/>
      <c r="U28" s="1"/>
      <c r="V28" s="1"/>
      <c r="W28" s="1"/>
      <c r="X28" s="1"/>
      <c r="Y28" s="1"/>
      <c r="Z28" s="1"/>
      <c r="AA28" s="1"/>
      <c r="AB28" s="1"/>
      <c r="AC28" s="1"/>
      <c r="AD28" s="1"/>
      <c r="AE28" s="1"/>
    </row>
    <row r="29" spans="1:31" ht="14.25" hidden="1" customHeight="1">
      <c r="A29" s="202"/>
      <c r="B29" s="148"/>
      <c r="C29" s="211" t="s">
        <v>369</v>
      </c>
      <c r="D29" s="211" t="s">
        <v>370</v>
      </c>
      <c r="E29" s="211" t="s">
        <v>371</v>
      </c>
      <c r="F29" s="211" t="s">
        <v>372</v>
      </c>
      <c r="G29" s="211" t="s">
        <v>373</v>
      </c>
      <c r="H29" s="211"/>
      <c r="I29" s="212"/>
      <c r="J29" s="1"/>
      <c r="K29" s="1"/>
      <c r="L29" s="1"/>
      <c r="M29" s="1"/>
      <c r="N29" s="1"/>
      <c r="O29" s="1"/>
      <c r="P29" s="1"/>
      <c r="Q29" s="1"/>
      <c r="R29" s="1"/>
      <c r="S29" s="1"/>
      <c r="T29" s="1"/>
      <c r="U29" s="1"/>
      <c r="V29" s="1"/>
      <c r="W29" s="1"/>
      <c r="X29" s="1"/>
      <c r="Y29" s="1"/>
      <c r="Z29" s="1"/>
      <c r="AA29" s="1"/>
      <c r="AB29" s="1"/>
      <c r="AC29" s="1"/>
      <c r="AD29" s="1"/>
      <c r="AE29" s="1"/>
    </row>
    <row r="30" spans="1:31" ht="14.25" hidden="1" customHeight="1">
      <c r="A30" s="202"/>
      <c r="B30" s="148"/>
      <c r="C30" s="213" t="s">
        <v>374</v>
      </c>
      <c r="D30" s="207">
        <v>450000</v>
      </c>
      <c r="E30" s="209">
        <v>0.2</v>
      </c>
      <c r="F30" s="214">
        <f>+'FORM-INTER'!H12</f>
        <v>6</v>
      </c>
      <c r="G30" s="215">
        <f t="shared" ref="G30:G35" si="2">+D30*E30*F30</f>
        <v>540000</v>
      </c>
      <c r="H30" s="216">
        <f>+ROUND(G30/'FORM-INTER'!$I$16,2)</f>
        <v>0.02</v>
      </c>
      <c r="I30" s="212"/>
      <c r="J30" s="1"/>
      <c r="K30" s="1"/>
      <c r="L30" s="1"/>
      <c r="M30" s="1"/>
      <c r="N30" s="1"/>
      <c r="O30" s="1"/>
      <c r="P30" s="1"/>
      <c r="Q30" s="1"/>
      <c r="R30" s="1"/>
      <c r="S30" s="1"/>
      <c r="T30" s="1"/>
      <c r="U30" s="1"/>
      <c r="V30" s="1"/>
      <c r="W30" s="1"/>
      <c r="X30" s="1"/>
      <c r="Y30" s="1"/>
      <c r="Z30" s="1"/>
      <c r="AA30" s="1"/>
      <c r="AB30" s="1"/>
      <c r="AC30" s="1"/>
      <c r="AD30" s="1"/>
      <c r="AE30" s="1"/>
    </row>
    <row r="31" spans="1:31" ht="14.25" hidden="1" customHeight="1">
      <c r="A31" s="202"/>
      <c r="B31" s="148"/>
      <c r="C31" s="217" t="s">
        <v>375</v>
      </c>
      <c r="D31" s="207">
        <v>420000</v>
      </c>
      <c r="E31" s="209">
        <v>0.2</v>
      </c>
      <c r="F31" s="214">
        <f>+F30</f>
        <v>6</v>
      </c>
      <c r="G31" s="215">
        <f t="shared" si="2"/>
        <v>504000</v>
      </c>
      <c r="H31" s="216">
        <f>+ROUND(G31/'FORM-INTER'!$I$16,2)</f>
        <v>0.02</v>
      </c>
      <c r="I31" s="212"/>
      <c r="J31" s="1"/>
      <c r="K31" s="1"/>
      <c r="L31" s="1"/>
      <c r="M31" s="1"/>
      <c r="N31" s="1"/>
      <c r="O31" s="1"/>
      <c r="P31" s="1"/>
      <c r="Q31" s="1"/>
      <c r="R31" s="1"/>
      <c r="S31" s="1"/>
      <c r="T31" s="1"/>
      <c r="U31" s="1"/>
      <c r="V31" s="1"/>
      <c r="W31" s="1"/>
      <c r="X31" s="1"/>
      <c r="Y31" s="1"/>
      <c r="Z31" s="1"/>
      <c r="AA31" s="1"/>
      <c r="AB31" s="1"/>
      <c r="AC31" s="1"/>
      <c r="AD31" s="1"/>
      <c r="AE31" s="1"/>
    </row>
    <row r="32" spans="1:31" ht="14.25" hidden="1" customHeight="1">
      <c r="A32" s="202"/>
      <c r="B32" s="148"/>
      <c r="C32" s="213" t="s">
        <v>376</v>
      </c>
      <c r="D32" s="207">
        <v>380000</v>
      </c>
      <c r="E32" s="209">
        <v>0.2</v>
      </c>
      <c r="F32" s="214">
        <f>+F30</f>
        <v>6</v>
      </c>
      <c r="G32" s="215">
        <f t="shared" si="2"/>
        <v>456000</v>
      </c>
      <c r="H32" s="216">
        <f>+ROUND(G32/'FORM-INTER'!$I$16,2)</f>
        <v>0.01</v>
      </c>
      <c r="I32" s="212"/>
      <c r="J32" s="1"/>
      <c r="K32" s="1"/>
      <c r="L32" s="1"/>
      <c r="M32" s="1"/>
      <c r="N32" s="1"/>
      <c r="O32" s="1"/>
      <c r="P32" s="1"/>
      <c r="Q32" s="1"/>
      <c r="R32" s="1"/>
      <c r="S32" s="1"/>
      <c r="T32" s="1"/>
      <c r="U32" s="1"/>
      <c r="V32" s="1"/>
      <c r="W32" s="1"/>
      <c r="X32" s="1"/>
      <c r="Y32" s="1"/>
      <c r="Z32" s="1"/>
      <c r="AA32" s="1"/>
      <c r="AB32" s="1"/>
      <c r="AC32" s="1"/>
      <c r="AD32" s="1"/>
      <c r="AE32" s="1"/>
    </row>
    <row r="33" spans="1:31" ht="14.25" hidden="1" customHeight="1">
      <c r="A33" s="202"/>
      <c r="B33" s="148"/>
      <c r="C33" s="213" t="s">
        <v>377</v>
      </c>
      <c r="D33" s="207">
        <v>1500000</v>
      </c>
      <c r="E33" s="209">
        <v>0.2</v>
      </c>
      <c r="F33" s="214">
        <f>+F30</f>
        <v>6</v>
      </c>
      <c r="G33" s="215">
        <f t="shared" si="2"/>
        <v>1800000</v>
      </c>
      <c r="H33" s="216">
        <f>+ROUND(G33/'FORM-INTER'!$I$16,2)</f>
        <v>0.06</v>
      </c>
      <c r="I33" s="212"/>
      <c r="J33" s="1"/>
      <c r="K33" s="1"/>
      <c r="L33" s="1"/>
      <c r="M33" s="1"/>
      <c r="N33" s="1"/>
      <c r="O33" s="1"/>
      <c r="P33" s="1"/>
      <c r="Q33" s="1"/>
      <c r="R33" s="1"/>
      <c r="S33" s="1"/>
      <c r="T33" s="1"/>
      <c r="U33" s="1"/>
      <c r="V33" s="1"/>
      <c r="W33" s="1"/>
      <c r="X33" s="1"/>
      <c r="Y33" s="1"/>
      <c r="Z33" s="1"/>
      <c r="AA33" s="1"/>
      <c r="AB33" s="1"/>
      <c r="AC33" s="1"/>
      <c r="AD33" s="1"/>
      <c r="AE33" s="1"/>
    </row>
    <row r="34" spans="1:31" ht="14.25" hidden="1" customHeight="1">
      <c r="A34" s="202"/>
      <c r="B34" s="148"/>
      <c r="C34" s="213" t="s">
        <v>378</v>
      </c>
      <c r="D34" s="207">
        <v>1400000</v>
      </c>
      <c r="E34" s="209">
        <v>0.2</v>
      </c>
      <c r="F34" s="214">
        <f>+F30</f>
        <v>6</v>
      </c>
      <c r="G34" s="215">
        <f t="shared" si="2"/>
        <v>1680000</v>
      </c>
      <c r="H34" s="216">
        <f>+ROUND(G34/'FORM-INTER'!$I$16,2)</f>
        <v>0.05</v>
      </c>
      <c r="I34" s="212"/>
      <c r="J34" s="1"/>
      <c r="K34" s="1"/>
      <c r="L34" s="1"/>
      <c r="M34" s="1"/>
      <c r="N34" s="1"/>
      <c r="O34" s="1"/>
      <c r="P34" s="1"/>
      <c r="Q34" s="1"/>
      <c r="R34" s="1"/>
      <c r="S34" s="1"/>
      <c r="T34" s="1"/>
      <c r="U34" s="1"/>
      <c r="V34" s="1"/>
      <c r="W34" s="1"/>
      <c r="X34" s="1"/>
      <c r="Y34" s="1"/>
      <c r="Z34" s="1"/>
      <c r="AA34" s="1"/>
      <c r="AB34" s="1"/>
      <c r="AC34" s="1"/>
      <c r="AD34" s="1"/>
      <c r="AE34" s="1"/>
    </row>
    <row r="35" spans="1:31" ht="14.25" hidden="1" customHeight="1">
      <c r="A35" s="202"/>
      <c r="B35" s="148"/>
      <c r="C35" s="571" t="s">
        <v>379</v>
      </c>
      <c r="D35" s="572">
        <v>0</v>
      </c>
      <c r="E35" s="573">
        <v>0</v>
      </c>
      <c r="F35" s="574">
        <v>0</v>
      </c>
      <c r="G35" s="575">
        <f t="shared" si="2"/>
        <v>0</v>
      </c>
      <c r="H35" s="216">
        <f>+ROUND(G35/'FORM-INTER'!$I$16,2)</f>
        <v>0</v>
      </c>
      <c r="I35" s="212"/>
      <c r="J35" s="1"/>
      <c r="K35" s="1"/>
      <c r="L35" s="1"/>
      <c r="M35" s="1"/>
      <c r="N35" s="1"/>
      <c r="O35" s="1"/>
      <c r="P35" s="1"/>
      <c r="Q35" s="1"/>
      <c r="R35" s="1"/>
      <c r="S35" s="1"/>
      <c r="T35" s="1"/>
      <c r="U35" s="1"/>
      <c r="V35" s="1"/>
      <c r="W35" s="1"/>
      <c r="X35" s="1"/>
      <c r="Y35" s="1"/>
      <c r="Z35" s="1"/>
      <c r="AA35" s="1"/>
      <c r="AB35" s="1"/>
      <c r="AC35" s="1"/>
      <c r="AD35" s="1"/>
      <c r="AE35" s="1"/>
    </row>
    <row r="36" spans="1:31" ht="14.25" customHeight="1">
      <c r="A36" s="1"/>
      <c r="B36" s="23"/>
      <c r="C36" s="203"/>
      <c r="D36" s="201"/>
      <c r="E36" s="201"/>
      <c r="F36" s="201"/>
      <c r="G36" s="201"/>
      <c r="H36" s="201"/>
      <c r="I36" s="201"/>
      <c r="J36" s="1"/>
      <c r="K36" s="1"/>
      <c r="L36" s="1"/>
      <c r="M36" s="1"/>
      <c r="N36" s="1"/>
      <c r="O36" s="1"/>
      <c r="P36" s="1"/>
      <c r="Q36" s="1"/>
      <c r="R36" s="1"/>
      <c r="S36" s="1"/>
      <c r="T36" s="1"/>
      <c r="U36" s="1"/>
      <c r="V36" s="1"/>
      <c r="W36" s="1"/>
      <c r="X36" s="1"/>
      <c r="Y36" s="1"/>
      <c r="Z36" s="1"/>
      <c r="AA36" s="1"/>
      <c r="AB36" s="1"/>
      <c r="AC36" s="1"/>
      <c r="AD36" s="1"/>
      <c r="AE36" s="1"/>
    </row>
    <row r="37" spans="1:31" ht="14.25" customHeight="1">
      <c r="A37" s="202"/>
      <c r="B37" s="194" t="s">
        <v>380</v>
      </c>
      <c r="C37" s="195" t="s">
        <v>381</v>
      </c>
      <c r="D37" s="194">
        <v>0.05</v>
      </c>
      <c r="E37" s="196"/>
      <c r="F37" s="196"/>
      <c r="G37" s="196"/>
      <c r="H37" s="196"/>
      <c r="I37" s="197">
        <f>+(I4+I6+I28)*D37</f>
        <v>8.7395E-2</v>
      </c>
      <c r="J37" s="1"/>
      <c r="K37" s="1"/>
      <c r="L37" s="1"/>
      <c r="M37" s="1"/>
      <c r="N37" s="1"/>
      <c r="O37" s="1"/>
      <c r="P37" s="1"/>
      <c r="Q37" s="1"/>
      <c r="R37" s="1"/>
      <c r="S37" s="1"/>
      <c r="T37" s="1"/>
      <c r="U37" s="1"/>
      <c r="V37" s="1"/>
      <c r="W37" s="1"/>
      <c r="X37" s="1"/>
      <c r="Y37" s="1"/>
      <c r="Z37" s="1"/>
      <c r="AA37" s="1"/>
      <c r="AB37" s="1"/>
      <c r="AC37" s="1"/>
      <c r="AD37" s="1"/>
      <c r="AE37" s="1"/>
    </row>
    <row r="38" spans="1:31" ht="14.25" customHeight="1">
      <c r="A38" s="1"/>
      <c r="B38" s="23"/>
      <c r="C38" s="195" t="s">
        <v>382</v>
      </c>
      <c r="D38" s="218" t="s">
        <v>383</v>
      </c>
      <c r="E38" s="218"/>
      <c r="F38" s="218"/>
      <c r="G38" s="218"/>
      <c r="H38" s="218"/>
      <c r="I38" s="219">
        <f ca="1">+ROUND(SUM(I4:I37),2)</f>
        <v>2</v>
      </c>
      <c r="J38" s="1">
        <v>1.99</v>
      </c>
      <c r="K38" s="220">
        <f ca="1">+J38-I38</f>
        <v>-1.0000000000000009E-2</v>
      </c>
      <c r="L38" s="1"/>
      <c r="M38" s="1"/>
      <c r="N38" s="1"/>
      <c r="O38" s="1"/>
      <c r="P38" s="1"/>
      <c r="Q38" s="1"/>
      <c r="R38" s="1"/>
      <c r="S38" s="1"/>
      <c r="T38" s="1"/>
      <c r="U38" s="1"/>
      <c r="V38" s="1"/>
      <c r="W38" s="1"/>
      <c r="X38" s="1"/>
      <c r="Y38" s="1"/>
      <c r="Z38" s="1"/>
      <c r="AA38" s="1"/>
      <c r="AB38" s="1"/>
      <c r="AC38" s="1"/>
      <c r="AD38" s="1"/>
      <c r="AE38" s="1"/>
    </row>
    <row r="39" spans="1:31" ht="14.25" customHeight="1">
      <c r="A39" s="1"/>
      <c r="B39" s="15"/>
      <c r="C39" s="15"/>
      <c r="D39" s="15"/>
      <c r="E39" s="15"/>
      <c r="F39" s="15"/>
      <c r="G39" s="15"/>
      <c r="H39" s="15"/>
      <c r="I39" s="15"/>
      <c r="J39" s="1"/>
      <c r="K39" s="1"/>
      <c r="L39" s="1"/>
      <c r="M39" s="1"/>
      <c r="N39" s="1"/>
      <c r="O39" s="1"/>
      <c r="P39" s="1"/>
      <c r="Q39" s="1"/>
      <c r="R39" s="1"/>
      <c r="S39" s="1"/>
      <c r="T39" s="1"/>
      <c r="U39" s="1"/>
      <c r="V39" s="1"/>
      <c r="W39" s="1"/>
      <c r="X39" s="1"/>
      <c r="Y39" s="1"/>
      <c r="Z39" s="1"/>
      <c r="AA39" s="1"/>
      <c r="AB39" s="1"/>
      <c r="AC39" s="1"/>
      <c r="AD39" s="1"/>
      <c r="AE39" s="1"/>
    </row>
    <row r="40" spans="1:31" ht="21.75" customHeight="1">
      <c r="A40" s="1"/>
      <c r="B40" s="612" t="s">
        <v>384</v>
      </c>
      <c r="C40" s="581"/>
      <c r="D40" s="579"/>
      <c r="E40" s="148"/>
      <c r="F40" s="148"/>
      <c r="G40" s="148"/>
      <c r="H40" s="148"/>
      <c r="I40" s="221">
        <f ca="1">+I38</f>
        <v>2</v>
      </c>
      <c r="J40" s="1"/>
      <c r="K40" s="1"/>
      <c r="L40" s="1"/>
      <c r="M40" s="1"/>
      <c r="N40" s="1"/>
      <c r="O40" s="1"/>
      <c r="P40" s="1"/>
      <c r="Q40" s="1"/>
      <c r="R40" s="1"/>
      <c r="S40" s="1"/>
      <c r="T40" s="1"/>
      <c r="U40" s="1"/>
      <c r="V40" s="1"/>
      <c r="W40" s="1"/>
      <c r="X40" s="1"/>
      <c r="Y40" s="1"/>
      <c r="Z40" s="1"/>
      <c r="AA40" s="1"/>
      <c r="AB40" s="1"/>
      <c r="AC40" s="1"/>
      <c r="AD40" s="1"/>
      <c r="AE40" s="1"/>
    </row>
    <row r="41" spans="1:31" ht="14.2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row>
    <row r="42" spans="1:31" ht="14.2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row>
    <row r="43" spans="1:31" ht="14.25" customHeight="1">
      <c r="A43" s="1"/>
      <c r="B43" s="1"/>
      <c r="C43" s="1"/>
      <c r="D43" s="1"/>
      <c r="E43" s="1"/>
      <c r="F43" s="1" t="s">
        <v>385</v>
      </c>
      <c r="G43" s="1" t="s">
        <v>386</v>
      </c>
      <c r="H43" s="1"/>
      <c r="I43" s="1"/>
      <c r="J43" s="1"/>
      <c r="K43" s="1"/>
      <c r="L43" s="1"/>
      <c r="M43" s="1"/>
      <c r="N43" s="1"/>
      <c r="O43" s="1"/>
      <c r="P43" s="1"/>
      <c r="Q43" s="1"/>
      <c r="R43" s="1"/>
      <c r="S43" s="1"/>
      <c r="T43" s="1"/>
      <c r="U43" s="1"/>
      <c r="V43" s="1"/>
      <c r="W43" s="1"/>
      <c r="X43" s="1"/>
      <c r="Y43" s="1"/>
      <c r="Z43" s="1"/>
      <c r="AA43" s="1"/>
      <c r="AB43" s="1"/>
      <c r="AC43" s="1"/>
      <c r="AD43" s="1"/>
      <c r="AE43" s="1"/>
    </row>
    <row r="44" spans="1:31" ht="14.25" customHeight="1">
      <c r="A44" s="1"/>
      <c r="B44" s="1"/>
      <c r="C44" s="1"/>
      <c r="D44" s="1"/>
      <c r="E44" s="1"/>
      <c r="F44" s="1">
        <v>783308</v>
      </c>
      <c r="G44" s="222">
        <f>+'FORM-INTER'!M27</f>
        <v>0</v>
      </c>
      <c r="H44" s="222"/>
      <c r="I44" s="1"/>
      <c r="J44" s="1"/>
      <c r="K44" s="1"/>
      <c r="L44" s="1"/>
      <c r="M44" s="1"/>
      <c r="N44" s="1"/>
      <c r="O44" s="1"/>
      <c r="P44" s="1"/>
      <c r="Q44" s="1"/>
      <c r="R44" s="1"/>
      <c r="S44" s="1"/>
      <c r="T44" s="1"/>
      <c r="U44" s="1"/>
      <c r="V44" s="1"/>
      <c r="W44" s="1"/>
      <c r="X44" s="1"/>
      <c r="Y44" s="1"/>
      <c r="Z44" s="1"/>
      <c r="AA44" s="1"/>
      <c r="AB44" s="1"/>
      <c r="AC44" s="1"/>
      <c r="AD44" s="1"/>
      <c r="AE44" s="1"/>
    </row>
    <row r="45" spans="1:31" ht="14.25" customHeight="1">
      <c r="A45" s="1"/>
      <c r="B45" s="1"/>
      <c r="C45" s="1"/>
      <c r="D45" s="1"/>
      <c r="E45" s="1"/>
      <c r="F45" s="1">
        <v>471570</v>
      </c>
      <c r="G45" s="1"/>
      <c r="H45" s="1"/>
      <c r="I45" s="1"/>
      <c r="J45" s="1"/>
      <c r="K45" s="1"/>
      <c r="L45" s="1"/>
      <c r="M45" s="1"/>
      <c r="N45" s="1"/>
      <c r="O45" s="1"/>
      <c r="P45" s="1"/>
      <c r="Q45" s="1"/>
      <c r="R45" s="1"/>
      <c r="S45" s="1"/>
      <c r="T45" s="1"/>
      <c r="U45" s="1"/>
      <c r="V45" s="1"/>
      <c r="W45" s="1"/>
      <c r="X45" s="1"/>
      <c r="Y45" s="1"/>
      <c r="Z45" s="1"/>
      <c r="AA45" s="1"/>
      <c r="AB45" s="1"/>
      <c r="AC45" s="1"/>
      <c r="AD45" s="1"/>
      <c r="AE45" s="1"/>
    </row>
    <row r="46" spans="1:31" ht="14.2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row>
    <row r="47" spans="1:31" ht="14.2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row>
    <row r="48" spans="1:31" ht="14.2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row>
    <row r="49" spans="1:31" ht="14.2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row>
    <row r="50" spans="1:31" ht="14.2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row>
    <row r="51" spans="1:31" ht="14.2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row>
    <row r="52" spans="1:31" ht="14.2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row>
    <row r="53" spans="1:31" ht="14.2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row>
    <row r="54" spans="1:31" ht="14.2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row>
    <row r="55" spans="1:31" ht="14.2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row>
    <row r="56" spans="1:31" ht="14.2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row>
    <row r="57" spans="1:31" ht="14.2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row>
    <row r="58" spans="1:31" ht="14.2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row>
    <row r="59" spans="1:31" ht="14.2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row>
    <row r="60" spans="1:31" ht="14.2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row>
    <row r="61" spans="1:31" ht="14.2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row>
    <row r="62" spans="1:31" ht="14.2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row>
    <row r="63" spans="1:31" ht="14.2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row>
    <row r="64" spans="1:31" ht="14.2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row>
    <row r="65" spans="1:31" ht="14.2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row>
    <row r="66" spans="1:31" ht="14.2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row>
    <row r="67" spans="1:31" ht="14.2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row>
    <row r="68" spans="1:31" ht="14.2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row>
    <row r="69" spans="1:31" ht="14.2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row>
    <row r="70" spans="1:31" ht="14.25" customHeight="1">
      <c r="A70" s="1"/>
      <c r="B70" s="1"/>
      <c r="C70" s="1"/>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row>
    <row r="71" spans="1:31" ht="14.25" customHeight="1">
      <c r="A71" s="1"/>
      <c r="B71" s="1"/>
      <c r="C71" s="1"/>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row>
    <row r="72" spans="1:31" ht="14.25" customHeight="1">
      <c r="A72" s="1"/>
      <c r="B72" s="1"/>
      <c r="C72" s="1"/>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row>
    <row r="73" spans="1:31" ht="14.25" customHeight="1">
      <c r="A73" s="1"/>
      <c r="B73" s="1"/>
      <c r="C73" s="1"/>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row>
    <row r="74" spans="1:31" ht="14.25" customHeight="1">
      <c r="A74" s="1"/>
      <c r="B74" s="1"/>
      <c r="C74" s="1"/>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row>
    <row r="75" spans="1:31" ht="14.25" customHeight="1">
      <c r="A75" s="1"/>
      <c r="B75" s="1"/>
      <c r="C75" s="1"/>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row>
    <row r="76" spans="1:31" ht="14.25" customHeight="1">
      <c r="A76" s="1"/>
      <c r="B76" s="1"/>
      <c r="C76" s="1"/>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row>
    <row r="77" spans="1:31" ht="14.25" customHeight="1">
      <c r="A77" s="1"/>
      <c r="B77" s="1"/>
      <c r="C77" s="1"/>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row>
    <row r="78" spans="1:31" ht="14.25" customHeight="1">
      <c r="A78" s="1"/>
      <c r="B78" s="1"/>
      <c r="C78" s="1"/>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row>
    <row r="79" spans="1:31" ht="14.25" customHeight="1">
      <c r="A79" s="1"/>
      <c r="B79" s="1"/>
      <c r="C79" s="1"/>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row>
    <row r="80" spans="1:31" ht="14.25" customHeight="1">
      <c r="A80" s="1"/>
      <c r="B80" s="1"/>
      <c r="C80" s="1"/>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row>
    <row r="81" spans="1:31" ht="14.25" customHeight="1">
      <c r="A81" s="1"/>
      <c r="B81" s="1"/>
      <c r="C81" s="1"/>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row>
    <row r="82" spans="1:31" ht="14.25" customHeight="1">
      <c r="A82" s="1"/>
      <c r="B82" s="1"/>
      <c r="C82" s="1"/>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row>
    <row r="83" spans="1:31" ht="14.25" customHeight="1">
      <c r="A83" s="1"/>
      <c r="B83" s="1"/>
      <c r="C83" s="1"/>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row>
    <row r="84" spans="1:31" ht="14.25" customHeight="1">
      <c r="A84" s="1"/>
      <c r="B84" s="1"/>
      <c r="C84" s="1"/>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row>
    <row r="85" spans="1:31" ht="14.25" customHeight="1">
      <c r="A85" s="1"/>
      <c r="B85" s="1"/>
      <c r="C85" s="1"/>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row>
    <row r="86" spans="1:31" ht="14.25" customHeight="1">
      <c r="A86" s="1"/>
      <c r="B86" s="1"/>
      <c r="C86" s="1"/>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row>
    <row r="87" spans="1:31" ht="14.25" customHeight="1">
      <c r="A87" s="1"/>
      <c r="B87" s="1"/>
      <c r="C87" s="1"/>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row>
    <row r="88" spans="1:31" ht="14.25" customHeight="1">
      <c r="A88" s="1"/>
      <c r="B88" s="1"/>
      <c r="C88" s="1"/>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row>
    <row r="89" spans="1:31" ht="14.25" customHeight="1">
      <c r="A89" s="1"/>
      <c r="B89" s="1"/>
      <c r="C89" s="1"/>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row>
    <row r="90" spans="1:31" ht="14.25" customHeight="1">
      <c r="A90" s="1"/>
      <c r="B90" s="1"/>
      <c r="C90" s="1"/>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row>
    <row r="91" spans="1:31" ht="14.25" customHeight="1">
      <c r="A91" s="1"/>
      <c r="B91" s="1"/>
      <c r="C91" s="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row>
    <row r="92" spans="1:31" ht="14.25" customHeight="1">
      <c r="A92" s="1"/>
      <c r="B92" s="1"/>
      <c r="C92" s="1"/>
      <c r="D92" s="1"/>
      <c r="E92" s="1"/>
      <c r="F92" s="1"/>
      <c r="G92" s="1"/>
      <c r="H92" s="1"/>
      <c r="I92" s="1"/>
      <c r="J92" s="1"/>
      <c r="K92" s="1"/>
      <c r="L92" s="1"/>
      <c r="M92" s="1"/>
      <c r="N92" s="1"/>
      <c r="O92" s="1"/>
      <c r="P92" s="1"/>
      <c r="Q92" s="1"/>
      <c r="R92" s="1"/>
      <c r="S92" s="1"/>
      <c r="T92" s="1"/>
      <c r="U92" s="1"/>
      <c r="V92" s="1"/>
      <c r="W92" s="1"/>
      <c r="X92" s="1"/>
      <c r="Y92" s="1"/>
      <c r="Z92" s="1"/>
      <c r="AA92" s="1"/>
      <c r="AB92" s="1"/>
      <c r="AC92" s="1"/>
      <c r="AD92" s="1"/>
      <c r="AE92" s="1"/>
    </row>
    <row r="93" spans="1:31" ht="14.25" customHeight="1">
      <c r="A93" s="1"/>
      <c r="B93" s="1"/>
      <c r="C93" s="1"/>
      <c r="D93" s="1"/>
      <c r="E93" s="1"/>
      <c r="F93" s="1"/>
      <c r="G93" s="1"/>
      <c r="H93" s="1"/>
      <c r="I93" s="1"/>
      <c r="J93" s="1"/>
      <c r="K93" s="1"/>
      <c r="L93" s="1"/>
      <c r="M93" s="1"/>
      <c r="N93" s="1"/>
      <c r="O93" s="1"/>
      <c r="P93" s="1"/>
      <c r="Q93" s="1"/>
      <c r="R93" s="1"/>
      <c r="S93" s="1"/>
      <c r="T93" s="1"/>
      <c r="U93" s="1"/>
      <c r="V93" s="1"/>
      <c r="W93" s="1"/>
      <c r="X93" s="1"/>
      <c r="Y93" s="1"/>
      <c r="Z93" s="1"/>
      <c r="AA93" s="1"/>
      <c r="AB93" s="1"/>
      <c r="AC93" s="1"/>
      <c r="AD93" s="1"/>
      <c r="AE93" s="1"/>
    </row>
    <row r="94" spans="1:31" ht="14.25" customHeight="1">
      <c r="A94" s="1"/>
      <c r="B94" s="1"/>
      <c r="C94" s="1"/>
      <c r="D94" s="1"/>
      <c r="E94" s="1"/>
      <c r="F94" s="1"/>
      <c r="G94" s="1"/>
      <c r="H94" s="1"/>
      <c r="I94" s="1"/>
      <c r="J94" s="1"/>
      <c r="K94" s="1"/>
      <c r="L94" s="1"/>
      <c r="M94" s="1"/>
      <c r="N94" s="1"/>
      <c r="O94" s="1"/>
      <c r="P94" s="1"/>
      <c r="Q94" s="1"/>
      <c r="R94" s="1"/>
      <c r="S94" s="1"/>
      <c r="T94" s="1"/>
      <c r="U94" s="1"/>
      <c r="V94" s="1"/>
      <c r="W94" s="1"/>
      <c r="X94" s="1"/>
      <c r="Y94" s="1"/>
      <c r="Z94" s="1"/>
      <c r="AA94" s="1"/>
      <c r="AB94" s="1"/>
      <c r="AC94" s="1"/>
      <c r="AD94" s="1"/>
      <c r="AE94" s="1"/>
    </row>
    <row r="95" spans="1:31" ht="14.25" customHeight="1">
      <c r="A95" s="1"/>
      <c r="B95" s="1"/>
      <c r="C95" s="1"/>
      <c r="D95" s="1"/>
      <c r="E95" s="1"/>
      <c r="F95" s="1"/>
      <c r="G95" s="1"/>
      <c r="H95" s="1"/>
      <c r="I95" s="1"/>
      <c r="J95" s="1"/>
      <c r="K95" s="1"/>
      <c r="L95" s="1"/>
      <c r="M95" s="1"/>
      <c r="N95" s="1"/>
      <c r="O95" s="1"/>
      <c r="P95" s="1"/>
      <c r="Q95" s="1"/>
      <c r="R95" s="1"/>
      <c r="S95" s="1"/>
      <c r="T95" s="1"/>
      <c r="U95" s="1"/>
      <c r="V95" s="1"/>
      <c r="W95" s="1"/>
      <c r="X95" s="1"/>
      <c r="Y95" s="1"/>
      <c r="Z95" s="1"/>
      <c r="AA95" s="1"/>
      <c r="AB95" s="1"/>
      <c r="AC95" s="1"/>
      <c r="AD95" s="1"/>
      <c r="AE95" s="1"/>
    </row>
    <row r="96" spans="1:31" ht="14.25" customHeight="1">
      <c r="A96" s="1"/>
      <c r="B96" s="1"/>
      <c r="C96" s="1"/>
      <c r="D96" s="1"/>
      <c r="E96" s="1"/>
      <c r="F96" s="1"/>
      <c r="G96" s="1"/>
      <c r="H96" s="1"/>
      <c r="I96" s="1"/>
      <c r="J96" s="1"/>
      <c r="K96" s="1"/>
      <c r="L96" s="1"/>
      <c r="M96" s="1"/>
      <c r="N96" s="1"/>
      <c r="O96" s="1"/>
      <c r="P96" s="1"/>
      <c r="Q96" s="1"/>
      <c r="R96" s="1"/>
      <c r="S96" s="1"/>
      <c r="T96" s="1"/>
      <c r="U96" s="1"/>
      <c r="V96" s="1"/>
      <c r="W96" s="1"/>
      <c r="X96" s="1"/>
      <c r="Y96" s="1"/>
      <c r="Z96" s="1"/>
      <c r="AA96" s="1"/>
      <c r="AB96" s="1"/>
      <c r="AC96" s="1"/>
      <c r="AD96" s="1"/>
      <c r="AE96" s="1"/>
    </row>
    <row r="97" spans="1:31" ht="14.25" customHeight="1">
      <c r="A97" s="1"/>
      <c r="B97" s="1"/>
      <c r="C97" s="1"/>
      <c r="D97" s="1"/>
      <c r="E97" s="1"/>
      <c r="F97" s="1"/>
      <c r="G97" s="1"/>
      <c r="H97" s="1"/>
      <c r="I97" s="1"/>
      <c r="J97" s="1"/>
      <c r="K97" s="1"/>
      <c r="L97" s="1"/>
      <c r="M97" s="1"/>
      <c r="N97" s="1"/>
      <c r="O97" s="1"/>
      <c r="P97" s="1"/>
      <c r="Q97" s="1"/>
      <c r="R97" s="1"/>
      <c r="S97" s="1"/>
      <c r="T97" s="1"/>
      <c r="U97" s="1"/>
      <c r="V97" s="1"/>
      <c r="W97" s="1"/>
      <c r="X97" s="1"/>
      <c r="Y97" s="1"/>
      <c r="Z97" s="1"/>
      <c r="AA97" s="1"/>
      <c r="AB97" s="1"/>
      <c r="AC97" s="1"/>
      <c r="AD97" s="1"/>
      <c r="AE97" s="1"/>
    </row>
    <row r="98" spans="1:31" ht="14.25" customHeight="1">
      <c r="A98" s="1"/>
      <c r="B98" s="1"/>
      <c r="C98" s="1"/>
      <c r="D98" s="1"/>
      <c r="E98" s="1"/>
      <c r="F98" s="1"/>
      <c r="G98" s="1"/>
      <c r="H98" s="1"/>
      <c r="I98" s="1"/>
      <c r="J98" s="1"/>
      <c r="K98" s="1"/>
      <c r="L98" s="1"/>
      <c r="M98" s="1"/>
      <c r="N98" s="1"/>
      <c r="O98" s="1"/>
      <c r="P98" s="1"/>
      <c r="Q98" s="1"/>
      <c r="R98" s="1"/>
      <c r="S98" s="1"/>
      <c r="T98" s="1"/>
      <c r="U98" s="1"/>
      <c r="V98" s="1"/>
      <c r="W98" s="1"/>
      <c r="X98" s="1"/>
      <c r="Y98" s="1"/>
      <c r="Z98" s="1"/>
      <c r="AA98" s="1"/>
      <c r="AB98" s="1"/>
      <c r="AC98" s="1"/>
      <c r="AD98" s="1"/>
      <c r="AE98" s="1"/>
    </row>
    <row r="99" spans="1:31" ht="14.25" customHeight="1">
      <c r="A99" s="1"/>
      <c r="B99" s="1"/>
      <c r="C99" s="1"/>
      <c r="D99" s="1"/>
      <c r="E99" s="1"/>
      <c r="F99" s="1"/>
      <c r="G99" s="1"/>
      <c r="H99" s="1"/>
      <c r="I99" s="1"/>
      <c r="J99" s="1"/>
      <c r="K99" s="1"/>
      <c r="L99" s="1"/>
      <c r="M99" s="1"/>
      <c r="N99" s="1"/>
      <c r="O99" s="1"/>
      <c r="P99" s="1"/>
      <c r="Q99" s="1"/>
      <c r="R99" s="1"/>
      <c r="S99" s="1"/>
      <c r="T99" s="1"/>
      <c r="U99" s="1"/>
      <c r="V99" s="1"/>
      <c r="W99" s="1"/>
      <c r="X99" s="1"/>
      <c r="Y99" s="1"/>
      <c r="Z99" s="1"/>
      <c r="AA99" s="1"/>
      <c r="AB99" s="1"/>
      <c r="AC99" s="1"/>
      <c r="AD99" s="1"/>
      <c r="AE99" s="1"/>
    </row>
    <row r="100" spans="1:31" ht="14.2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c r="AA100" s="1"/>
      <c r="AB100" s="1"/>
      <c r="AC100" s="1"/>
      <c r="AD100" s="1"/>
      <c r="AE100" s="1"/>
    </row>
    <row r="101" spans="1:31" ht="14.2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c r="AA101" s="1"/>
      <c r="AB101" s="1"/>
      <c r="AC101" s="1"/>
      <c r="AD101" s="1"/>
      <c r="AE101" s="1"/>
    </row>
    <row r="102" spans="1:31" ht="14.2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c r="AA102" s="1"/>
      <c r="AB102" s="1"/>
      <c r="AC102" s="1"/>
      <c r="AD102" s="1"/>
      <c r="AE102" s="1"/>
    </row>
    <row r="103" spans="1:31" ht="14.2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c r="AA103" s="1"/>
      <c r="AB103" s="1"/>
      <c r="AC103" s="1"/>
      <c r="AD103" s="1"/>
      <c r="AE103" s="1"/>
    </row>
    <row r="104" spans="1:31" ht="14.2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c r="AA104" s="1"/>
      <c r="AB104" s="1"/>
      <c r="AC104" s="1"/>
      <c r="AD104" s="1"/>
      <c r="AE104" s="1"/>
    </row>
    <row r="105" spans="1:31" ht="14.2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c r="AA105" s="1"/>
      <c r="AB105" s="1"/>
      <c r="AC105" s="1"/>
      <c r="AD105" s="1"/>
      <c r="AE105" s="1"/>
    </row>
    <row r="106" spans="1:31" ht="14.2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c r="AA106" s="1"/>
      <c r="AB106" s="1"/>
      <c r="AC106" s="1"/>
      <c r="AD106" s="1"/>
      <c r="AE106" s="1"/>
    </row>
    <row r="107" spans="1:31" ht="14.2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c r="AA107" s="1"/>
      <c r="AB107" s="1"/>
      <c r="AC107" s="1"/>
      <c r="AD107" s="1"/>
      <c r="AE107" s="1"/>
    </row>
    <row r="108" spans="1:31" ht="14.2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c r="AA108" s="1"/>
      <c r="AB108" s="1"/>
      <c r="AC108" s="1"/>
      <c r="AD108" s="1"/>
      <c r="AE108" s="1"/>
    </row>
    <row r="109" spans="1:31" ht="14.2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c r="AA109" s="1"/>
      <c r="AB109" s="1"/>
      <c r="AC109" s="1"/>
      <c r="AD109" s="1"/>
      <c r="AE109" s="1"/>
    </row>
    <row r="110" spans="1:31" ht="14.2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c r="AA110" s="1"/>
      <c r="AB110" s="1"/>
      <c r="AC110" s="1"/>
      <c r="AD110" s="1"/>
      <c r="AE110" s="1"/>
    </row>
    <row r="111" spans="1:31" ht="14.2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c r="AA111" s="1"/>
      <c r="AB111" s="1"/>
      <c r="AC111" s="1"/>
      <c r="AD111" s="1"/>
      <c r="AE111" s="1"/>
    </row>
    <row r="112" spans="1:31" ht="14.2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c r="AA112" s="1"/>
      <c r="AB112" s="1"/>
      <c r="AC112" s="1"/>
      <c r="AD112" s="1"/>
      <c r="AE112" s="1"/>
    </row>
    <row r="113" spans="1:31" ht="14.2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c r="AA113" s="1"/>
      <c r="AB113" s="1"/>
      <c r="AC113" s="1"/>
      <c r="AD113" s="1"/>
      <c r="AE113" s="1"/>
    </row>
    <row r="114" spans="1:31" ht="14.2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c r="AA114" s="1"/>
      <c r="AB114" s="1"/>
      <c r="AC114" s="1"/>
      <c r="AD114" s="1"/>
      <c r="AE114" s="1"/>
    </row>
    <row r="115" spans="1:31" ht="14.2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c r="AA115" s="1"/>
      <c r="AB115" s="1"/>
      <c r="AC115" s="1"/>
      <c r="AD115" s="1"/>
      <c r="AE115" s="1"/>
    </row>
    <row r="116" spans="1:31" ht="14.2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c r="AA116" s="1"/>
      <c r="AB116" s="1"/>
      <c r="AC116" s="1"/>
      <c r="AD116" s="1"/>
      <c r="AE116" s="1"/>
    </row>
    <row r="117" spans="1:31" ht="14.2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c r="AA117" s="1"/>
      <c r="AB117" s="1"/>
      <c r="AC117" s="1"/>
      <c r="AD117" s="1"/>
      <c r="AE117" s="1"/>
    </row>
    <row r="118" spans="1:31" ht="14.2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c r="AA118" s="1"/>
      <c r="AB118" s="1"/>
      <c r="AC118" s="1"/>
      <c r="AD118" s="1"/>
      <c r="AE118" s="1"/>
    </row>
    <row r="119" spans="1:31" ht="14.2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c r="AA119" s="1"/>
      <c r="AB119" s="1"/>
      <c r="AC119" s="1"/>
      <c r="AD119" s="1"/>
      <c r="AE119" s="1"/>
    </row>
    <row r="120" spans="1:31" ht="14.2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c r="AA120" s="1"/>
      <c r="AB120" s="1"/>
      <c r="AC120" s="1"/>
      <c r="AD120" s="1"/>
      <c r="AE120" s="1"/>
    </row>
    <row r="121" spans="1:31" ht="14.2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c r="AA121" s="1"/>
      <c r="AB121" s="1"/>
      <c r="AC121" s="1"/>
      <c r="AD121" s="1"/>
      <c r="AE121" s="1"/>
    </row>
    <row r="122" spans="1:31" ht="14.2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c r="AA122" s="1"/>
      <c r="AB122" s="1"/>
      <c r="AC122" s="1"/>
      <c r="AD122" s="1"/>
      <c r="AE122" s="1"/>
    </row>
    <row r="123" spans="1:31" ht="14.2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c r="AA123" s="1"/>
      <c r="AB123" s="1"/>
      <c r="AC123" s="1"/>
      <c r="AD123" s="1"/>
      <c r="AE123" s="1"/>
    </row>
    <row r="124" spans="1:31" ht="14.2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c r="AA124" s="1"/>
      <c r="AB124" s="1"/>
      <c r="AC124" s="1"/>
      <c r="AD124" s="1"/>
      <c r="AE124" s="1"/>
    </row>
    <row r="125" spans="1:31" ht="14.2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row>
    <row r="126" spans="1:31" ht="14.2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c r="AE126" s="1"/>
    </row>
    <row r="127" spans="1:31" ht="14.2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c r="AB127" s="1"/>
      <c r="AC127" s="1"/>
      <c r="AD127" s="1"/>
      <c r="AE127" s="1"/>
    </row>
    <row r="128" spans="1:31" ht="14.2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c r="AE128" s="1"/>
    </row>
    <row r="129" spans="1:31" ht="14.2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row>
    <row r="130" spans="1:31" ht="14.2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c r="AA130" s="1"/>
      <c r="AB130" s="1"/>
      <c r="AC130" s="1"/>
      <c r="AD130" s="1"/>
      <c r="AE130" s="1"/>
    </row>
    <row r="131" spans="1:31" ht="14.2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1"/>
      <c r="AB131" s="1"/>
      <c r="AC131" s="1"/>
      <c r="AD131" s="1"/>
      <c r="AE131" s="1"/>
    </row>
    <row r="132" spans="1:31" ht="14.2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row>
    <row r="133" spans="1:31" ht="14.2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c r="AE133" s="1"/>
    </row>
    <row r="134" spans="1:31" ht="14.2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c r="AA134" s="1"/>
      <c r="AB134" s="1"/>
      <c r="AC134" s="1"/>
      <c r="AD134" s="1"/>
      <c r="AE134" s="1"/>
    </row>
    <row r="135" spans="1:31" ht="14.2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c r="AE135" s="1"/>
    </row>
    <row r="136" spans="1:31" ht="14.2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c r="AA136" s="1"/>
      <c r="AB136" s="1"/>
      <c r="AC136" s="1"/>
      <c r="AD136" s="1"/>
      <c r="AE136" s="1"/>
    </row>
    <row r="137" spans="1:31" ht="14.2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c r="AA137" s="1"/>
      <c r="AB137" s="1"/>
      <c r="AC137" s="1"/>
      <c r="AD137" s="1"/>
      <c r="AE137" s="1"/>
    </row>
    <row r="138" spans="1:31" ht="14.2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c r="AA138" s="1"/>
      <c r="AB138" s="1"/>
      <c r="AC138" s="1"/>
      <c r="AD138" s="1"/>
      <c r="AE138" s="1"/>
    </row>
    <row r="139" spans="1:31" ht="14.2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c r="AA139" s="1"/>
      <c r="AB139" s="1"/>
      <c r="AC139" s="1"/>
      <c r="AD139" s="1"/>
      <c r="AE139" s="1"/>
    </row>
    <row r="140" spans="1:31" ht="14.2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row>
    <row r="141" spans="1:31" ht="14.2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c r="AE141" s="1"/>
    </row>
    <row r="142" spans="1:31" ht="14.2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c r="AA142" s="1"/>
      <c r="AB142" s="1"/>
      <c r="AC142" s="1"/>
      <c r="AD142" s="1"/>
      <c r="AE142" s="1"/>
    </row>
    <row r="143" spans="1:31" ht="14.2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row>
    <row r="144" spans="1:31" ht="14.2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c r="AA144" s="1"/>
      <c r="AB144" s="1"/>
      <c r="AC144" s="1"/>
      <c r="AD144" s="1"/>
      <c r="AE144" s="1"/>
    </row>
    <row r="145" spans="1:31" ht="14.2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c r="AA145" s="1"/>
      <c r="AB145" s="1"/>
      <c r="AC145" s="1"/>
      <c r="AD145" s="1"/>
      <c r="AE145" s="1"/>
    </row>
    <row r="146" spans="1:31" ht="14.2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row>
    <row r="147" spans="1:31" ht="14.2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1"/>
      <c r="AB147" s="1"/>
      <c r="AC147" s="1"/>
      <c r="AD147" s="1"/>
      <c r="AE147" s="1"/>
    </row>
    <row r="148" spans="1:31" ht="14.2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c r="AA148" s="1"/>
      <c r="AB148" s="1"/>
      <c r="AC148" s="1"/>
      <c r="AD148" s="1"/>
      <c r="AE148" s="1"/>
    </row>
    <row r="149" spans="1:31" ht="14.2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row>
    <row r="150" spans="1:31" ht="14.2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c r="AB150" s="1"/>
      <c r="AC150" s="1"/>
      <c r="AD150" s="1"/>
      <c r="AE150" s="1"/>
    </row>
    <row r="151" spans="1:31" ht="14.2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c r="AB151" s="1"/>
      <c r="AC151" s="1"/>
      <c r="AD151" s="1"/>
      <c r="AE151" s="1"/>
    </row>
    <row r="152" spans="1:31" ht="14.2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c r="AB152" s="1"/>
      <c r="AC152" s="1"/>
      <c r="AD152" s="1"/>
      <c r="AE152" s="1"/>
    </row>
    <row r="153" spans="1:31" ht="14.2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c r="AE153" s="1"/>
    </row>
    <row r="154" spans="1:31" ht="14.2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c r="AB154" s="1"/>
      <c r="AC154" s="1"/>
      <c r="AD154" s="1"/>
      <c r="AE154" s="1"/>
    </row>
    <row r="155" spans="1:31" ht="14.2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row>
    <row r="156" spans="1:31" ht="14.2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c r="AB156" s="1"/>
      <c r="AC156" s="1"/>
      <c r="AD156" s="1"/>
      <c r="AE156" s="1"/>
    </row>
    <row r="157" spans="1:31" ht="14.2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c r="AE157" s="1"/>
    </row>
    <row r="158" spans="1:31" ht="14.2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c r="AB158" s="1"/>
      <c r="AC158" s="1"/>
      <c r="AD158" s="1"/>
      <c r="AE158" s="1"/>
    </row>
    <row r="159" spans="1:31" ht="14.2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1"/>
      <c r="AC159" s="1"/>
      <c r="AD159" s="1"/>
      <c r="AE159" s="1"/>
    </row>
    <row r="160" spans="1:31" ht="14.2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c r="AB160" s="1"/>
      <c r="AC160" s="1"/>
      <c r="AD160" s="1"/>
      <c r="AE160" s="1"/>
    </row>
    <row r="161" spans="1:31" ht="14.2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c r="AB161" s="1"/>
      <c r="AC161" s="1"/>
      <c r="AD161" s="1"/>
      <c r="AE161" s="1"/>
    </row>
    <row r="162" spans="1:31" ht="14.2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c r="AC162" s="1"/>
      <c r="AD162" s="1"/>
      <c r="AE162" s="1"/>
    </row>
    <row r="163" spans="1:31" ht="14.2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row>
    <row r="164" spans="1:31" ht="14.2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1"/>
      <c r="AC164" s="1"/>
      <c r="AD164" s="1"/>
      <c r="AE164" s="1"/>
    </row>
    <row r="165" spans="1:31" ht="14.2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c r="AB165" s="1"/>
      <c r="AC165" s="1"/>
      <c r="AD165" s="1"/>
      <c r="AE165" s="1"/>
    </row>
    <row r="166" spans="1:31" ht="14.2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c r="AB166" s="1"/>
      <c r="AC166" s="1"/>
      <c r="AD166" s="1"/>
      <c r="AE166" s="1"/>
    </row>
    <row r="167" spans="1:31" ht="14.2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c r="AE167" s="1"/>
    </row>
    <row r="168" spans="1:31" ht="14.2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c r="AB168" s="1"/>
      <c r="AC168" s="1"/>
      <c r="AD168" s="1"/>
      <c r="AE168" s="1"/>
    </row>
    <row r="169" spans="1:31" ht="14.2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1"/>
      <c r="AC169" s="1"/>
      <c r="AD169" s="1"/>
      <c r="AE169" s="1"/>
    </row>
    <row r="170" spans="1:31" ht="14.2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c r="AE170" s="1"/>
    </row>
    <row r="171" spans="1:31" ht="14.2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c r="AB171" s="1"/>
      <c r="AC171" s="1"/>
      <c r="AD171" s="1"/>
      <c r="AE171" s="1"/>
    </row>
    <row r="172" spans="1:31" ht="14.2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1"/>
      <c r="AC172" s="1"/>
      <c r="AD172" s="1"/>
      <c r="AE172" s="1"/>
    </row>
    <row r="173" spans="1:31" ht="14.2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1"/>
      <c r="AC173" s="1"/>
      <c r="AD173" s="1"/>
      <c r="AE173" s="1"/>
    </row>
    <row r="174" spans="1:31" ht="14.2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c r="AE174" s="1"/>
    </row>
    <row r="175" spans="1:31" ht="14.2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1"/>
      <c r="AC175" s="1"/>
      <c r="AD175" s="1"/>
      <c r="AE175" s="1"/>
    </row>
    <row r="176" spans="1:31" ht="14.2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c r="AB176" s="1"/>
      <c r="AC176" s="1"/>
      <c r="AD176" s="1"/>
      <c r="AE176" s="1"/>
    </row>
    <row r="177" spans="1:31" ht="14.2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c r="AB177" s="1"/>
      <c r="AC177" s="1"/>
      <c r="AD177" s="1"/>
      <c r="AE177" s="1"/>
    </row>
    <row r="178" spans="1:31" ht="14.2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c r="AB178" s="1"/>
      <c r="AC178" s="1"/>
      <c r="AD178" s="1"/>
      <c r="AE178" s="1"/>
    </row>
    <row r="179" spans="1:31" ht="14.2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c r="AB179" s="1"/>
      <c r="AC179" s="1"/>
      <c r="AD179" s="1"/>
      <c r="AE179" s="1"/>
    </row>
    <row r="180" spans="1:31" ht="14.2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c r="AB180" s="1"/>
      <c r="AC180" s="1"/>
      <c r="AD180" s="1"/>
      <c r="AE180" s="1"/>
    </row>
    <row r="181" spans="1:31" ht="14.2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c r="AB181" s="1"/>
      <c r="AC181" s="1"/>
      <c r="AD181" s="1"/>
      <c r="AE181" s="1"/>
    </row>
    <row r="182" spans="1:31" ht="14.2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c r="AE182" s="1"/>
    </row>
    <row r="183" spans="1:31" ht="14.2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c r="AE183" s="1"/>
    </row>
    <row r="184" spans="1:31" ht="14.2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c r="AE184" s="1"/>
    </row>
    <row r="185" spans="1:31" ht="14.2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c r="AE185" s="1"/>
    </row>
    <row r="186" spans="1:31" ht="14.2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c r="AE186" s="1"/>
    </row>
    <row r="187" spans="1:31" ht="14.2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c r="AE187" s="1"/>
    </row>
    <row r="188" spans="1:31" ht="14.2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c r="AE188" s="1"/>
    </row>
    <row r="189" spans="1:31" ht="14.2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c r="AE189" s="1"/>
    </row>
    <row r="190" spans="1:31" ht="14.2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c r="AE190" s="1"/>
    </row>
    <row r="191" spans="1:31" ht="14.2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row>
    <row r="192" spans="1:31" ht="14.2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c r="AE192" s="1"/>
    </row>
    <row r="193" spans="1:31" ht="14.2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c r="AE193" s="1"/>
    </row>
    <row r="194" spans="1:31" ht="14.2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row>
    <row r="195" spans="1:31" ht="14.2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c r="AE195" s="1"/>
    </row>
    <row r="196" spans="1:31" ht="14.2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c r="AE196" s="1"/>
    </row>
    <row r="197" spans="1:31" ht="14.2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c r="AE197" s="1"/>
    </row>
    <row r="198" spans="1:31" ht="14.2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c r="AE198" s="1"/>
    </row>
    <row r="199" spans="1:31" ht="14.2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c r="AE199" s="1"/>
    </row>
    <row r="200" spans="1:31" ht="14.2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c r="AE200" s="1"/>
    </row>
    <row r="201" spans="1:31" ht="14.2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c r="AB201" s="1"/>
      <c r="AC201" s="1"/>
      <c r="AD201" s="1"/>
      <c r="AE201" s="1"/>
    </row>
    <row r="202" spans="1:31" ht="14.2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1"/>
      <c r="AC202" s="1"/>
      <c r="AD202" s="1"/>
      <c r="AE202" s="1"/>
    </row>
    <row r="203" spans="1:31" ht="14.2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c r="AE203" s="1"/>
    </row>
    <row r="204" spans="1:31" ht="14.2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1"/>
      <c r="AC204" s="1"/>
      <c r="AD204" s="1"/>
      <c r="AE204" s="1"/>
    </row>
    <row r="205" spans="1:31" ht="14.2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c r="AB205" s="1"/>
      <c r="AC205" s="1"/>
      <c r="AD205" s="1"/>
      <c r="AE205" s="1"/>
    </row>
    <row r="206" spans="1:31" ht="14.2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c r="AB206" s="1"/>
      <c r="AC206" s="1"/>
      <c r="AD206" s="1"/>
      <c r="AE206" s="1"/>
    </row>
    <row r="207" spans="1:31" ht="14.2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c r="AB207" s="1"/>
      <c r="AC207" s="1"/>
      <c r="AD207" s="1"/>
      <c r="AE207" s="1"/>
    </row>
    <row r="208" spans="1:31" ht="14.2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1"/>
      <c r="AC208" s="1"/>
      <c r="AD208" s="1"/>
      <c r="AE208" s="1"/>
    </row>
    <row r="209" spans="1:31" ht="14.2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c r="AC209" s="1"/>
      <c r="AD209" s="1"/>
      <c r="AE209" s="1"/>
    </row>
    <row r="210" spans="1:31" ht="14.2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c r="AC210" s="1"/>
      <c r="AD210" s="1"/>
      <c r="AE210" s="1"/>
    </row>
    <row r="211" spans="1:31" ht="14.2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c r="AE211" s="1"/>
    </row>
    <row r="212" spans="1:31" ht="14.2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c r="AE212" s="1"/>
    </row>
    <row r="213" spans="1:31" ht="14.2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c r="AE213" s="1"/>
    </row>
    <row r="214" spans="1:31" ht="14.2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c r="AE214" s="1"/>
    </row>
    <row r="215" spans="1:31" ht="14.2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c r="AE215" s="1"/>
    </row>
    <row r="216" spans="1:31" ht="14.2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c r="AD216" s="1"/>
      <c r="AE216" s="1"/>
    </row>
    <row r="217" spans="1:31" ht="14.2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c r="AC217" s="1"/>
      <c r="AD217" s="1"/>
      <c r="AE217" s="1"/>
    </row>
    <row r="218" spans="1:31" ht="14.2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c r="AD218" s="1"/>
      <c r="AE218" s="1"/>
    </row>
    <row r="219" spans="1:31" ht="14.2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c r="AC219" s="1"/>
      <c r="AD219" s="1"/>
      <c r="AE219" s="1"/>
    </row>
    <row r="220" spans="1:31" ht="14.2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c r="AC220" s="1"/>
      <c r="AD220" s="1"/>
      <c r="AE220" s="1"/>
    </row>
    <row r="221" spans="1:31" ht="14.2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c r="AC221" s="1"/>
      <c r="AD221" s="1"/>
      <c r="AE221" s="1"/>
    </row>
    <row r="222" spans="1:31" ht="14.2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c r="AD222" s="1"/>
      <c r="AE222" s="1"/>
    </row>
    <row r="223" spans="1:31" ht="14.2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c r="AD223" s="1"/>
      <c r="AE223" s="1"/>
    </row>
    <row r="224" spans="1:31" ht="14.2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c r="AD224" s="1"/>
      <c r="AE224" s="1"/>
    </row>
    <row r="225" spans="1:31" ht="14.2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c r="AC225" s="1"/>
      <c r="AD225" s="1"/>
      <c r="AE225" s="1"/>
    </row>
    <row r="226" spans="1:31" ht="14.2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c r="AC226" s="1"/>
      <c r="AD226" s="1"/>
      <c r="AE226" s="1"/>
    </row>
    <row r="227" spans="1:31" ht="14.2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c r="AC227" s="1"/>
      <c r="AD227" s="1"/>
      <c r="AE227" s="1"/>
    </row>
    <row r="228" spans="1:31" ht="14.2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c r="AD228" s="1"/>
      <c r="AE228" s="1"/>
    </row>
    <row r="229" spans="1:31" ht="14.2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c r="AD229" s="1"/>
      <c r="AE229" s="1"/>
    </row>
    <row r="230" spans="1:31" ht="14.2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c r="AD230" s="1"/>
      <c r="AE230" s="1"/>
    </row>
    <row r="231" spans="1:31" ht="14.2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c r="AD231" s="1"/>
      <c r="AE231" s="1"/>
    </row>
    <row r="232" spans="1:31" ht="14.2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c r="AD232" s="1"/>
      <c r="AE232" s="1"/>
    </row>
    <row r="233" spans="1:31" ht="14.2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c r="AD233" s="1"/>
      <c r="AE233" s="1"/>
    </row>
    <row r="234" spans="1:31" ht="14.2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c r="AC234" s="1"/>
      <c r="AD234" s="1"/>
      <c r="AE234" s="1"/>
    </row>
    <row r="235" spans="1:31" ht="14.2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c r="AC235" s="1"/>
      <c r="AD235" s="1"/>
      <c r="AE235" s="1"/>
    </row>
    <row r="236" spans="1:31" ht="14.2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c r="AC236" s="1"/>
      <c r="AD236" s="1"/>
      <c r="AE236" s="1"/>
    </row>
    <row r="237" spans="1:31" ht="14.2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c r="AC237" s="1"/>
      <c r="AD237" s="1"/>
      <c r="AE237" s="1"/>
    </row>
    <row r="238" spans="1:31" ht="14.2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c r="AD238" s="1"/>
      <c r="AE238" s="1"/>
    </row>
    <row r="239" spans="1:31" ht="14.2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c r="AD239" s="1"/>
      <c r="AE239" s="1"/>
    </row>
    <row r="240" spans="1:31" ht="14.2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c r="AC240" s="1"/>
      <c r="AD240" s="1"/>
      <c r="AE240" s="1"/>
    </row>
    <row r="241" spans="1:31" ht="14.2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c r="AD241" s="1"/>
      <c r="AE241" s="1"/>
    </row>
    <row r="242" spans="1:31" ht="14.2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c r="AD242" s="1"/>
      <c r="AE242" s="1"/>
    </row>
    <row r="243" spans="1:31" ht="14.2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c r="AD243" s="1"/>
      <c r="AE243" s="1"/>
    </row>
    <row r="244" spans="1:31" ht="14.2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c r="AD244" s="1"/>
      <c r="AE244" s="1"/>
    </row>
    <row r="245" spans="1:31" ht="14.2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c r="AD245" s="1"/>
      <c r="AE245" s="1"/>
    </row>
    <row r="246" spans="1:31" ht="14.2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c r="AE246" s="1"/>
    </row>
    <row r="247" spans="1:31" ht="14.2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c r="AD247" s="1"/>
      <c r="AE247" s="1"/>
    </row>
    <row r="248" spans="1:31" ht="14.2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c r="AD248" s="1"/>
      <c r="AE248" s="1"/>
    </row>
    <row r="249" spans="1:31" ht="14.2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c r="AE249" s="1"/>
    </row>
    <row r="250" spans="1:31" ht="14.2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c r="AE250" s="1"/>
    </row>
    <row r="251" spans="1:31" ht="14.2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c r="AE251" s="1"/>
    </row>
    <row r="252" spans="1:31" ht="14.2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c r="AE252" s="1"/>
    </row>
    <row r="253" spans="1:31" ht="14.2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c r="AE253" s="1"/>
    </row>
    <row r="254" spans="1:31" ht="14.2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c r="AE254" s="1"/>
    </row>
    <row r="255" spans="1:31" ht="14.2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c r="AE255" s="1"/>
    </row>
    <row r="256" spans="1:31" ht="14.2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c r="AE256" s="1"/>
    </row>
    <row r="257" spans="1:31" ht="14.2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c r="AE257" s="1"/>
    </row>
    <row r="258" spans="1:31" ht="14.2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c r="AE258" s="1"/>
    </row>
    <row r="259" spans="1:31" ht="14.2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c r="AE259" s="1"/>
    </row>
    <row r="260" spans="1:31" ht="14.2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c r="AE260" s="1"/>
    </row>
    <row r="261" spans="1:31" ht="14.2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c r="AE261" s="1"/>
    </row>
    <row r="262" spans="1:31" ht="14.2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c r="AE262" s="1"/>
    </row>
    <row r="263" spans="1:31" ht="14.2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c r="AE263" s="1"/>
    </row>
    <row r="264" spans="1:31" ht="14.2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c r="AD264" s="1"/>
      <c r="AE264" s="1"/>
    </row>
    <row r="265" spans="1:31" ht="14.2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c r="AD265" s="1"/>
      <c r="AE265" s="1"/>
    </row>
    <row r="266" spans="1:31" ht="14.2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c r="AD266" s="1"/>
      <c r="AE266" s="1"/>
    </row>
    <row r="267" spans="1:31" ht="14.2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c r="AD267" s="1"/>
      <c r="AE267" s="1"/>
    </row>
    <row r="268" spans="1:31" ht="14.2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c r="AE268" s="1"/>
    </row>
    <row r="269" spans="1:31" ht="14.2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row>
    <row r="270" spans="1:31" ht="14.2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row>
    <row r="271" spans="1:31" ht="14.2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row>
    <row r="272" spans="1:31" ht="14.2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row>
    <row r="273" spans="1:31" ht="14.2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row>
    <row r="274" spans="1:31" ht="14.2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row>
    <row r="275" spans="1:31" ht="14.2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row>
    <row r="276" spans="1:31" ht="14.2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row>
    <row r="277" spans="1:31" ht="14.2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row>
    <row r="278" spans="1:31" ht="14.2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row>
    <row r="279" spans="1:31" ht="14.2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row>
    <row r="280" spans="1:31" ht="14.2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row>
    <row r="281" spans="1:31" ht="14.2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row>
    <row r="282" spans="1:31" ht="14.2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row>
    <row r="283" spans="1:31" ht="14.2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row>
    <row r="284" spans="1:31" ht="14.2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row>
    <row r="285" spans="1:31" ht="14.2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c r="AE285" s="1"/>
    </row>
    <row r="286" spans="1:31" ht="14.2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c r="AD286" s="1"/>
      <c r="AE286" s="1"/>
    </row>
    <row r="287" spans="1:31" ht="14.2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c r="AD287" s="1"/>
      <c r="AE287" s="1"/>
    </row>
    <row r="288" spans="1:31" ht="14.2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c r="AD288" s="1"/>
      <c r="AE288" s="1"/>
    </row>
    <row r="289" spans="1:31" ht="14.2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c r="AD289" s="1"/>
      <c r="AE289" s="1"/>
    </row>
    <row r="290" spans="1:31" ht="14.2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c r="AD290" s="1"/>
      <c r="AE290" s="1"/>
    </row>
    <row r="291" spans="1:31" ht="14.2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c r="AD291" s="1"/>
      <c r="AE291" s="1"/>
    </row>
    <row r="292" spans="1:31" ht="14.2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c r="AD292" s="1"/>
      <c r="AE292" s="1"/>
    </row>
    <row r="293" spans="1:31" ht="14.2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c r="AD293" s="1"/>
      <c r="AE293" s="1"/>
    </row>
    <row r="294" spans="1:31" ht="14.2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c r="AD294" s="1"/>
      <c r="AE294" s="1"/>
    </row>
    <row r="295" spans="1:31" ht="14.2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c r="AD295" s="1"/>
      <c r="AE295" s="1"/>
    </row>
    <row r="296" spans="1:31" ht="14.2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c r="AD296" s="1"/>
      <c r="AE296" s="1"/>
    </row>
    <row r="297" spans="1:31" ht="14.2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c r="AD297" s="1"/>
      <c r="AE297" s="1"/>
    </row>
    <row r="298" spans="1:31" ht="14.2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c r="AD298" s="1"/>
      <c r="AE298" s="1"/>
    </row>
    <row r="299" spans="1:31" ht="14.2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c r="AD299" s="1"/>
      <c r="AE299" s="1"/>
    </row>
    <row r="300" spans="1:31" ht="14.2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c r="AD300" s="1"/>
      <c r="AE300" s="1"/>
    </row>
    <row r="301" spans="1:31" ht="14.2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c r="AD301" s="1"/>
      <c r="AE301" s="1"/>
    </row>
    <row r="302" spans="1:31" ht="14.2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c r="AD302" s="1"/>
      <c r="AE302" s="1"/>
    </row>
    <row r="303" spans="1:31" ht="14.2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c r="AD303" s="1"/>
      <c r="AE303" s="1"/>
    </row>
    <row r="304" spans="1:31" ht="14.2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c r="AD304" s="1"/>
      <c r="AE304" s="1"/>
    </row>
    <row r="305" spans="1:31" ht="14.2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c r="AD305" s="1"/>
      <c r="AE305" s="1"/>
    </row>
    <row r="306" spans="1:31" ht="14.2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c r="AD306" s="1"/>
      <c r="AE306" s="1"/>
    </row>
    <row r="307" spans="1:31" ht="14.2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c r="AD307" s="1"/>
      <c r="AE307" s="1"/>
    </row>
    <row r="308" spans="1:31" ht="14.2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c r="AD308" s="1"/>
      <c r="AE308" s="1"/>
    </row>
    <row r="309" spans="1:31" ht="14.2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c r="AD309" s="1"/>
      <c r="AE309" s="1"/>
    </row>
    <row r="310" spans="1:31" ht="14.2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c r="AD310" s="1"/>
      <c r="AE310" s="1"/>
    </row>
    <row r="311" spans="1:31" ht="14.2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c r="AD311" s="1"/>
      <c r="AE311" s="1"/>
    </row>
    <row r="312" spans="1:31" ht="14.2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c r="AD312" s="1"/>
      <c r="AE312" s="1"/>
    </row>
    <row r="313" spans="1:31" ht="14.2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c r="AD313" s="1"/>
      <c r="AE313" s="1"/>
    </row>
    <row r="314" spans="1:31" ht="14.2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c r="AD314" s="1"/>
      <c r="AE314" s="1"/>
    </row>
    <row r="315" spans="1:31" ht="14.2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c r="AD315" s="1"/>
      <c r="AE315" s="1"/>
    </row>
    <row r="316" spans="1:31" ht="14.2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c r="AD316" s="1"/>
      <c r="AE316" s="1"/>
    </row>
    <row r="317" spans="1:31" ht="14.2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c r="AD317" s="1"/>
      <c r="AE317" s="1"/>
    </row>
    <row r="318" spans="1:31" ht="14.2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c r="AD318" s="1"/>
      <c r="AE318" s="1"/>
    </row>
    <row r="319" spans="1:31" ht="14.2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c r="AD319" s="1"/>
      <c r="AE319" s="1"/>
    </row>
    <row r="320" spans="1:31" ht="14.2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c r="AD320" s="1"/>
      <c r="AE320" s="1"/>
    </row>
    <row r="321" spans="1:31" ht="14.2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c r="AD321" s="1"/>
      <c r="AE321" s="1"/>
    </row>
    <row r="322" spans="1:31" ht="14.2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c r="AD322" s="1"/>
      <c r="AE322" s="1"/>
    </row>
    <row r="323" spans="1:31" ht="14.2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c r="AD323" s="1"/>
      <c r="AE323" s="1"/>
    </row>
    <row r="324" spans="1:31" ht="14.2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c r="AD324" s="1"/>
      <c r="AE324" s="1"/>
    </row>
    <row r="325" spans="1:31" ht="14.2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c r="AD325" s="1"/>
      <c r="AE325" s="1"/>
    </row>
    <row r="326" spans="1:31" ht="14.2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c r="AD326" s="1"/>
      <c r="AE326" s="1"/>
    </row>
    <row r="327" spans="1:31" ht="14.2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c r="AD327" s="1"/>
      <c r="AE327" s="1"/>
    </row>
    <row r="328" spans="1:31" ht="14.2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c r="AD328" s="1"/>
      <c r="AE328" s="1"/>
    </row>
    <row r="329" spans="1:31" ht="14.2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c r="AD329" s="1"/>
      <c r="AE329" s="1"/>
    </row>
    <row r="330" spans="1:31" ht="14.2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c r="AD330" s="1"/>
      <c r="AE330" s="1"/>
    </row>
    <row r="331" spans="1:31" ht="14.2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c r="AD331" s="1"/>
      <c r="AE331" s="1"/>
    </row>
    <row r="332" spans="1:31" ht="14.2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c r="AD332" s="1"/>
      <c r="AE332" s="1"/>
    </row>
    <row r="333" spans="1:31" ht="14.2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c r="AD333" s="1"/>
      <c r="AE333" s="1"/>
    </row>
    <row r="334" spans="1:31" ht="14.2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c r="AD334" s="1"/>
      <c r="AE334" s="1"/>
    </row>
    <row r="335" spans="1:31" ht="14.2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c r="AD335" s="1"/>
      <c r="AE335" s="1"/>
    </row>
    <row r="336" spans="1:31" ht="14.2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c r="AD336" s="1"/>
      <c r="AE336" s="1"/>
    </row>
    <row r="337" spans="1:31" ht="14.2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c r="AD337" s="1"/>
      <c r="AE337" s="1"/>
    </row>
    <row r="338" spans="1:31" ht="14.2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c r="AD338" s="1"/>
      <c r="AE338" s="1"/>
    </row>
    <row r="339" spans="1:31" ht="14.2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c r="AD339" s="1"/>
      <c r="AE339" s="1"/>
    </row>
    <row r="340" spans="1:31" ht="14.2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c r="AD340" s="1"/>
      <c r="AE340" s="1"/>
    </row>
    <row r="341" spans="1:31" ht="14.2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c r="AD341" s="1"/>
      <c r="AE341" s="1"/>
    </row>
    <row r="342" spans="1:31" ht="14.2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c r="AD342" s="1"/>
      <c r="AE342" s="1"/>
    </row>
    <row r="343" spans="1:31" ht="14.2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c r="AD343" s="1"/>
      <c r="AE343" s="1"/>
    </row>
    <row r="344" spans="1:31" ht="14.2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c r="AD344" s="1"/>
      <c r="AE344" s="1"/>
    </row>
    <row r="345" spans="1:31" ht="14.2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c r="AD345" s="1"/>
      <c r="AE345" s="1"/>
    </row>
    <row r="346" spans="1:31" ht="14.2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c r="AD346" s="1"/>
      <c r="AE346" s="1"/>
    </row>
    <row r="347" spans="1:31" ht="14.2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c r="AD347" s="1"/>
      <c r="AE347" s="1"/>
    </row>
    <row r="348" spans="1:31" ht="14.2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c r="AD348" s="1"/>
      <c r="AE348" s="1"/>
    </row>
    <row r="349" spans="1:31" ht="14.2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c r="AD349" s="1"/>
      <c r="AE349" s="1"/>
    </row>
    <row r="350" spans="1:31" ht="14.2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c r="AD350" s="1"/>
      <c r="AE350" s="1"/>
    </row>
    <row r="351" spans="1:31" ht="14.2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c r="AD351" s="1"/>
      <c r="AE351" s="1"/>
    </row>
    <row r="352" spans="1:31" ht="14.2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c r="AD352" s="1"/>
      <c r="AE352" s="1"/>
    </row>
    <row r="353" spans="1:31" ht="14.2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c r="AD353" s="1"/>
      <c r="AE353" s="1"/>
    </row>
    <row r="354" spans="1:31" ht="14.2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c r="AD354" s="1"/>
      <c r="AE354" s="1"/>
    </row>
    <row r="355" spans="1:31" ht="14.2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c r="AD355" s="1"/>
      <c r="AE355" s="1"/>
    </row>
    <row r="356" spans="1:31" ht="14.2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c r="AD356" s="1"/>
      <c r="AE356" s="1"/>
    </row>
    <row r="357" spans="1:31" ht="14.2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c r="AD357" s="1"/>
      <c r="AE357" s="1"/>
    </row>
    <row r="358" spans="1:31" ht="14.2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c r="AD358" s="1"/>
      <c r="AE358" s="1"/>
    </row>
    <row r="359" spans="1:31" ht="14.2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c r="AD359" s="1"/>
      <c r="AE359" s="1"/>
    </row>
    <row r="360" spans="1:31" ht="14.2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c r="AD360" s="1"/>
      <c r="AE360" s="1"/>
    </row>
    <row r="361" spans="1:31" ht="14.2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c r="AE361" s="1"/>
    </row>
    <row r="362" spans="1:31" ht="14.2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c r="AD362" s="1"/>
      <c r="AE362" s="1"/>
    </row>
    <row r="363" spans="1:31" ht="14.2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c r="AD363" s="1"/>
      <c r="AE363" s="1"/>
    </row>
    <row r="364" spans="1:31" ht="14.2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c r="AD364" s="1"/>
      <c r="AE364" s="1"/>
    </row>
    <row r="365" spans="1:31" ht="14.2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c r="AD365" s="1"/>
      <c r="AE365" s="1"/>
    </row>
    <row r="366" spans="1:31" ht="14.2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c r="AD366" s="1"/>
      <c r="AE366" s="1"/>
    </row>
    <row r="367" spans="1:31" ht="14.2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c r="AD367" s="1"/>
      <c r="AE367" s="1"/>
    </row>
    <row r="368" spans="1:31" ht="14.2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c r="AD368" s="1"/>
      <c r="AE368" s="1"/>
    </row>
    <row r="369" spans="1:31" ht="14.2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c r="AD369" s="1"/>
      <c r="AE369" s="1"/>
    </row>
    <row r="370" spans="1:31" ht="14.2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c r="AD370" s="1"/>
      <c r="AE370" s="1"/>
    </row>
    <row r="371" spans="1:31" ht="14.2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c r="AD371" s="1"/>
      <c r="AE371" s="1"/>
    </row>
    <row r="372" spans="1:31" ht="14.2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c r="AD372" s="1"/>
      <c r="AE372" s="1"/>
    </row>
    <row r="373" spans="1:31" ht="14.2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c r="AD373" s="1"/>
      <c r="AE373" s="1"/>
    </row>
    <row r="374" spans="1:31" ht="14.2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c r="AD374" s="1"/>
      <c r="AE374" s="1"/>
    </row>
    <row r="375" spans="1:31" ht="14.2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c r="AD375" s="1"/>
      <c r="AE375" s="1"/>
    </row>
    <row r="376" spans="1:31" ht="14.2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c r="AD376" s="1"/>
      <c r="AE376" s="1"/>
    </row>
    <row r="377" spans="1:31" ht="14.2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c r="AD377" s="1"/>
      <c r="AE377" s="1"/>
    </row>
    <row r="378" spans="1:31" ht="14.2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c r="AD378" s="1"/>
      <c r="AE378" s="1"/>
    </row>
    <row r="379" spans="1:31" ht="14.2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c r="AD379" s="1"/>
      <c r="AE379" s="1"/>
    </row>
    <row r="380" spans="1:31" ht="14.2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c r="AD380" s="1"/>
      <c r="AE380" s="1"/>
    </row>
    <row r="381" spans="1:31" ht="14.2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c r="AD381" s="1"/>
      <c r="AE381" s="1"/>
    </row>
    <row r="382" spans="1:31" ht="14.2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c r="AD382" s="1"/>
      <c r="AE382" s="1"/>
    </row>
    <row r="383" spans="1:31" ht="14.2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c r="AD383" s="1"/>
      <c r="AE383" s="1"/>
    </row>
    <row r="384" spans="1:31" ht="14.2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c r="AD384" s="1"/>
      <c r="AE384" s="1"/>
    </row>
    <row r="385" spans="1:31" ht="14.2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c r="AD385" s="1"/>
      <c r="AE385" s="1"/>
    </row>
    <row r="386" spans="1:31" ht="14.2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c r="AD386" s="1"/>
      <c r="AE386" s="1"/>
    </row>
    <row r="387" spans="1:31" ht="14.2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c r="AD387" s="1"/>
      <c r="AE387" s="1"/>
    </row>
    <row r="388" spans="1:31" ht="14.2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c r="AD388" s="1"/>
      <c r="AE388" s="1"/>
    </row>
    <row r="389" spans="1:31" ht="14.2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c r="AD389" s="1"/>
      <c r="AE389" s="1"/>
    </row>
    <row r="390" spans="1:31" ht="14.2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c r="AD390" s="1"/>
      <c r="AE390" s="1"/>
    </row>
    <row r="391" spans="1:31" ht="14.2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c r="AD391" s="1"/>
      <c r="AE391" s="1"/>
    </row>
    <row r="392" spans="1:31" ht="14.2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c r="AD392" s="1"/>
      <c r="AE392" s="1"/>
    </row>
    <row r="393" spans="1:31" ht="14.2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c r="AD393" s="1"/>
      <c r="AE393" s="1"/>
    </row>
    <row r="394" spans="1:31" ht="14.2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c r="AD394" s="1"/>
      <c r="AE394" s="1"/>
    </row>
    <row r="395" spans="1:31" ht="14.2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c r="AD395" s="1"/>
      <c r="AE395" s="1"/>
    </row>
    <row r="396" spans="1:31" ht="14.2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c r="AD396" s="1"/>
      <c r="AE396" s="1"/>
    </row>
    <row r="397" spans="1:31" ht="14.2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c r="AD397" s="1"/>
      <c r="AE397" s="1"/>
    </row>
    <row r="398" spans="1:31" ht="14.2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c r="AD398" s="1"/>
      <c r="AE398" s="1"/>
    </row>
    <row r="399" spans="1:31" ht="14.2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c r="AD399" s="1"/>
      <c r="AE399" s="1"/>
    </row>
    <row r="400" spans="1:31" ht="14.2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c r="AD400" s="1"/>
      <c r="AE400" s="1"/>
    </row>
    <row r="401" spans="1:31" ht="14.2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c r="AD401" s="1"/>
      <c r="AE401" s="1"/>
    </row>
    <row r="402" spans="1:31" ht="14.2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c r="AD402" s="1"/>
      <c r="AE402" s="1"/>
    </row>
    <row r="403" spans="1:31" ht="14.2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c r="AD403" s="1"/>
      <c r="AE403" s="1"/>
    </row>
    <row r="404" spans="1:31" ht="14.2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c r="AD404" s="1"/>
      <c r="AE404" s="1"/>
    </row>
    <row r="405" spans="1:31" ht="14.2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c r="AD405" s="1"/>
      <c r="AE405" s="1"/>
    </row>
    <row r="406" spans="1:31" ht="14.2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c r="AD406" s="1"/>
      <c r="AE406" s="1"/>
    </row>
    <row r="407" spans="1:31" ht="14.2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c r="AD407" s="1"/>
      <c r="AE407" s="1"/>
    </row>
    <row r="408" spans="1:31" ht="14.2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c r="AD408" s="1"/>
      <c r="AE408" s="1"/>
    </row>
    <row r="409" spans="1:31" ht="14.2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c r="AD409" s="1"/>
      <c r="AE409" s="1"/>
    </row>
    <row r="410" spans="1:31" ht="14.2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c r="AD410" s="1"/>
      <c r="AE410" s="1"/>
    </row>
    <row r="411" spans="1:31" ht="14.2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c r="AD411" s="1"/>
      <c r="AE411" s="1"/>
    </row>
    <row r="412" spans="1:31" ht="14.2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c r="AD412" s="1"/>
      <c r="AE412" s="1"/>
    </row>
    <row r="413" spans="1:31" ht="14.2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c r="AD413" s="1"/>
      <c r="AE413" s="1"/>
    </row>
    <row r="414" spans="1:31" ht="14.2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c r="AD414" s="1"/>
      <c r="AE414" s="1"/>
    </row>
    <row r="415" spans="1:31" ht="14.2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c r="AD415" s="1"/>
      <c r="AE415" s="1"/>
    </row>
    <row r="416" spans="1:31" ht="14.2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c r="AD416" s="1"/>
      <c r="AE416" s="1"/>
    </row>
    <row r="417" spans="1:31" ht="14.2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c r="AD417" s="1"/>
      <c r="AE417" s="1"/>
    </row>
    <row r="418" spans="1:31" ht="14.2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c r="AD418" s="1"/>
      <c r="AE418" s="1"/>
    </row>
    <row r="419" spans="1:31" ht="14.2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c r="AD419" s="1"/>
      <c r="AE419" s="1"/>
    </row>
    <row r="420" spans="1:31" ht="14.2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c r="AD420" s="1"/>
      <c r="AE420" s="1"/>
    </row>
    <row r="421" spans="1:31" ht="14.2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c r="AD421" s="1"/>
      <c r="AE421" s="1"/>
    </row>
    <row r="422" spans="1:31" ht="14.2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c r="AD422" s="1"/>
      <c r="AE422" s="1"/>
    </row>
    <row r="423" spans="1:31" ht="14.2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c r="AD423" s="1"/>
      <c r="AE423" s="1"/>
    </row>
    <row r="424" spans="1:31" ht="14.2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c r="AD424" s="1"/>
      <c r="AE424" s="1"/>
    </row>
    <row r="425" spans="1:31" ht="14.2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c r="AD425" s="1"/>
      <c r="AE425" s="1"/>
    </row>
    <row r="426" spans="1:31" ht="14.2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c r="AD426" s="1"/>
      <c r="AE426" s="1"/>
    </row>
    <row r="427" spans="1:31" ht="14.2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c r="AD427" s="1"/>
      <c r="AE427" s="1"/>
    </row>
    <row r="428" spans="1:31" ht="14.2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c r="AD428" s="1"/>
      <c r="AE428" s="1"/>
    </row>
    <row r="429" spans="1:31" ht="14.2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c r="AD429" s="1"/>
      <c r="AE429" s="1"/>
    </row>
    <row r="430" spans="1:31" ht="14.2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c r="AD430" s="1"/>
      <c r="AE430" s="1"/>
    </row>
    <row r="431" spans="1:31" ht="14.2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c r="AD431" s="1"/>
      <c r="AE431" s="1"/>
    </row>
    <row r="432" spans="1:31" ht="14.2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c r="AD432" s="1"/>
      <c r="AE432" s="1"/>
    </row>
    <row r="433" spans="1:31" ht="14.2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c r="AD433" s="1"/>
      <c r="AE433" s="1"/>
    </row>
    <row r="434" spans="1:31" ht="14.2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c r="AD434" s="1"/>
      <c r="AE434" s="1"/>
    </row>
    <row r="435" spans="1:31" ht="14.2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c r="AD435" s="1"/>
      <c r="AE435" s="1"/>
    </row>
    <row r="436" spans="1:31" ht="14.2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c r="AD436" s="1"/>
      <c r="AE436" s="1"/>
    </row>
    <row r="437" spans="1:31" ht="14.2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c r="AD437" s="1"/>
      <c r="AE437" s="1"/>
    </row>
    <row r="438" spans="1:31" ht="14.2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c r="AD438" s="1"/>
      <c r="AE438" s="1"/>
    </row>
    <row r="439" spans="1:31" ht="14.2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c r="AD439" s="1"/>
      <c r="AE439" s="1"/>
    </row>
    <row r="440" spans="1:31" ht="14.2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c r="AC440" s="1"/>
      <c r="AD440" s="1"/>
      <c r="AE440" s="1"/>
    </row>
    <row r="441" spans="1:31" ht="14.2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c r="AC441" s="1"/>
      <c r="AD441" s="1"/>
      <c r="AE441" s="1"/>
    </row>
    <row r="442" spans="1:31" ht="14.2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c r="AD442" s="1"/>
      <c r="AE442" s="1"/>
    </row>
    <row r="443" spans="1:31" ht="14.2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c r="AC443" s="1"/>
      <c r="AD443" s="1"/>
      <c r="AE443" s="1"/>
    </row>
    <row r="444" spans="1:31" ht="14.2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c r="AD444" s="1"/>
      <c r="AE444" s="1"/>
    </row>
    <row r="445" spans="1:31" ht="14.2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c r="AD445" s="1"/>
      <c r="AE445" s="1"/>
    </row>
    <row r="446" spans="1:31" ht="14.2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c r="AD446" s="1"/>
      <c r="AE446" s="1"/>
    </row>
    <row r="447" spans="1:31" ht="14.2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c r="AD447" s="1"/>
      <c r="AE447" s="1"/>
    </row>
    <row r="448" spans="1:31" ht="14.2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c r="AD448" s="1"/>
      <c r="AE448" s="1"/>
    </row>
    <row r="449" spans="1:31" ht="14.2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c r="AD449" s="1"/>
      <c r="AE449" s="1"/>
    </row>
    <row r="450" spans="1:31" ht="14.2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c r="AC450" s="1"/>
      <c r="AD450" s="1"/>
      <c r="AE450" s="1"/>
    </row>
    <row r="451" spans="1:31" ht="14.2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c r="AD451" s="1"/>
      <c r="AE451" s="1"/>
    </row>
    <row r="452" spans="1:31" ht="14.2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c r="AC452" s="1"/>
      <c r="AD452" s="1"/>
      <c r="AE452" s="1"/>
    </row>
    <row r="453" spans="1:31" ht="14.2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c r="AC453" s="1"/>
      <c r="AD453" s="1"/>
      <c r="AE453" s="1"/>
    </row>
    <row r="454" spans="1:31" ht="14.2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c r="AC454" s="1"/>
      <c r="AD454" s="1"/>
      <c r="AE454" s="1"/>
    </row>
    <row r="455" spans="1:31" ht="14.2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c r="AD455" s="1"/>
      <c r="AE455" s="1"/>
    </row>
    <row r="456" spans="1:31" ht="14.2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c r="AC456" s="1"/>
      <c r="AD456" s="1"/>
      <c r="AE456" s="1"/>
    </row>
    <row r="457" spans="1:31" ht="14.2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c r="AC457" s="1"/>
      <c r="AD457" s="1"/>
      <c r="AE457" s="1"/>
    </row>
    <row r="458" spans="1:31" ht="14.2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c r="AC458" s="1"/>
      <c r="AD458" s="1"/>
      <c r="AE458" s="1"/>
    </row>
    <row r="459" spans="1:31" ht="14.2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c r="AC459" s="1"/>
      <c r="AD459" s="1"/>
      <c r="AE459" s="1"/>
    </row>
    <row r="460" spans="1:31" ht="14.2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c r="AC460" s="1"/>
      <c r="AD460" s="1"/>
      <c r="AE460" s="1"/>
    </row>
    <row r="461" spans="1:31" ht="14.2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c r="AC461" s="1"/>
      <c r="AD461" s="1"/>
      <c r="AE461" s="1"/>
    </row>
    <row r="462" spans="1:31" ht="14.2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c r="AD462" s="1"/>
      <c r="AE462" s="1"/>
    </row>
    <row r="463" spans="1:31" ht="14.2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c r="AC463" s="1"/>
      <c r="AD463" s="1"/>
      <c r="AE463" s="1"/>
    </row>
    <row r="464" spans="1:31" ht="14.2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c r="AC464" s="1"/>
      <c r="AD464" s="1"/>
      <c r="AE464" s="1"/>
    </row>
    <row r="465" spans="1:31" ht="14.2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c r="AC465" s="1"/>
      <c r="AD465" s="1"/>
      <c r="AE465" s="1"/>
    </row>
    <row r="466" spans="1:31" ht="14.2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c r="AC466" s="1"/>
      <c r="AD466" s="1"/>
      <c r="AE466" s="1"/>
    </row>
    <row r="467" spans="1:31" ht="14.2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c r="AD467" s="1"/>
      <c r="AE467" s="1"/>
    </row>
    <row r="468" spans="1:31" ht="14.2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c r="AC468" s="1"/>
      <c r="AD468" s="1"/>
      <c r="AE468" s="1"/>
    </row>
    <row r="469" spans="1:31" ht="14.2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c r="AD469" s="1"/>
      <c r="AE469" s="1"/>
    </row>
    <row r="470" spans="1:31" ht="14.2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c r="AC470" s="1"/>
      <c r="AD470" s="1"/>
      <c r="AE470" s="1"/>
    </row>
    <row r="471" spans="1:31" ht="14.2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c r="AC471" s="1"/>
      <c r="AD471" s="1"/>
      <c r="AE471" s="1"/>
    </row>
    <row r="472" spans="1:31" ht="14.2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c r="AC472" s="1"/>
      <c r="AD472" s="1"/>
      <c r="AE472" s="1"/>
    </row>
    <row r="473" spans="1:31" ht="14.2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c r="AC473" s="1"/>
      <c r="AD473" s="1"/>
      <c r="AE473" s="1"/>
    </row>
    <row r="474" spans="1:31" ht="14.2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c r="AC474" s="1"/>
      <c r="AD474" s="1"/>
      <c r="AE474" s="1"/>
    </row>
    <row r="475" spans="1:31" ht="14.2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c r="AC475" s="1"/>
      <c r="AD475" s="1"/>
      <c r="AE475" s="1"/>
    </row>
    <row r="476" spans="1:31" ht="14.2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c r="AC476" s="1"/>
      <c r="AD476" s="1"/>
      <c r="AE476" s="1"/>
    </row>
    <row r="477" spans="1:31" ht="14.2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c r="AC477" s="1"/>
      <c r="AD477" s="1"/>
      <c r="AE477" s="1"/>
    </row>
    <row r="478" spans="1:31" ht="14.2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c r="AC478" s="1"/>
      <c r="AD478" s="1"/>
      <c r="AE478" s="1"/>
    </row>
    <row r="479" spans="1:31" ht="14.2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c r="AC479" s="1"/>
      <c r="AD479" s="1"/>
      <c r="AE479" s="1"/>
    </row>
    <row r="480" spans="1:31" ht="14.2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c r="AC480" s="1"/>
      <c r="AD480" s="1"/>
      <c r="AE480" s="1"/>
    </row>
    <row r="481" spans="1:31" ht="14.2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c r="AC481" s="1"/>
      <c r="AD481" s="1"/>
      <c r="AE481" s="1"/>
    </row>
    <row r="482" spans="1:31" ht="14.2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c r="AD482" s="1"/>
      <c r="AE482" s="1"/>
    </row>
    <row r="483" spans="1:31" ht="14.2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c r="AC483" s="1"/>
      <c r="AD483" s="1"/>
      <c r="AE483" s="1"/>
    </row>
    <row r="484" spans="1:31" ht="14.2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c r="AC484" s="1"/>
      <c r="AD484" s="1"/>
      <c r="AE484" s="1"/>
    </row>
    <row r="485" spans="1:31" ht="14.2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c r="AC485" s="1"/>
      <c r="AD485" s="1"/>
      <c r="AE485" s="1"/>
    </row>
    <row r="486" spans="1:31" ht="14.2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c r="AC486" s="1"/>
      <c r="AD486" s="1"/>
      <c r="AE486" s="1"/>
    </row>
    <row r="487" spans="1:31" ht="14.2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c r="AC487" s="1"/>
      <c r="AD487" s="1"/>
      <c r="AE487" s="1"/>
    </row>
    <row r="488" spans="1:31" ht="14.2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c r="AC488" s="1"/>
      <c r="AD488" s="1"/>
      <c r="AE488" s="1"/>
    </row>
    <row r="489" spans="1:31" ht="14.2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c r="AC489" s="1"/>
      <c r="AD489" s="1"/>
      <c r="AE489" s="1"/>
    </row>
    <row r="490" spans="1:31" ht="14.2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c r="AC490" s="1"/>
      <c r="AD490" s="1"/>
      <c r="AE490" s="1"/>
    </row>
    <row r="491" spans="1:31" ht="14.2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c r="AD491" s="1"/>
      <c r="AE491" s="1"/>
    </row>
    <row r="492" spans="1:31" ht="14.2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c r="AC492" s="1"/>
      <c r="AD492" s="1"/>
      <c r="AE492" s="1"/>
    </row>
    <row r="493" spans="1:31" ht="14.2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c r="AC493" s="1"/>
      <c r="AD493" s="1"/>
      <c r="AE493" s="1"/>
    </row>
    <row r="494" spans="1:31" ht="14.2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c r="AC494" s="1"/>
      <c r="AD494" s="1"/>
      <c r="AE494" s="1"/>
    </row>
    <row r="495" spans="1:31" ht="14.2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c r="AC495" s="1"/>
      <c r="AD495" s="1"/>
      <c r="AE495" s="1"/>
    </row>
    <row r="496" spans="1:31" ht="14.2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c r="AC496" s="1"/>
      <c r="AD496" s="1"/>
      <c r="AE496" s="1"/>
    </row>
    <row r="497" spans="1:31" ht="14.2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c r="AC497" s="1"/>
      <c r="AD497" s="1"/>
      <c r="AE497" s="1"/>
    </row>
    <row r="498" spans="1:31" ht="14.2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c r="AC498" s="1"/>
      <c r="AD498" s="1"/>
      <c r="AE498" s="1"/>
    </row>
    <row r="499" spans="1:31" ht="14.2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c r="AC499" s="1"/>
      <c r="AD499" s="1"/>
      <c r="AE499" s="1"/>
    </row>
    <row r="500" spans="1:31" ht="14.2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c r="AC500" s="1"/>
      <c r="AD500" s="1"/>
      <c r="AE500" s="1"/>
    </row>
    <row r="501" spans="1:31" ht="14.2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c r="AC501" s="1"/>
      <c r="AD501" s="1"/>
      <c r="AE501" s="1"/>
    </row>
    <row r="502" spans="1:31" ht="14.2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c r="AC502" s="1"/>
      <c r="AD502" s="1"/>
      <c r="AE502" s="1"/>
    </row>
    <row r="503" spans="1:31" ht="14.2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c r="AC503" s="1"/>
      <c r="AD503" s="1"/>
      <c r="AE503" s="1"/>
    </row>
    <row r="504" spans="1:31" ht="14.2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c r="AC504" s="1"/>
      <c r="AD504" s="1"/>
      <c r="AE504" s="1"/>
    </row>
    <row r="505" spans="1:31" ht="14.2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c r="AC505" s="1"/>
      <c r="AD505" s="1"/>
      <c r="AE505" s="1"/>
    </row>
    <row r="506" spans="1:31" ht="14.2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c r="AC506" s="1"/>
      <c r="AD506" s="1"/>
      <c r="AE506" s="1"/>
    </row>
    <row r="507" spans="1:31" ht="14.2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c r="AC507" s="1"/>
      <c r="AD507" s="1"/>
      <c r="AE507" s="1"/>
    </row>
    <row r="508" spans="1:31" ht="14.2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c r="AC508" s="1"/>
      <c r="AD508" s="1"/>
      <c r="AE508" s="1"/>
    </row>
    <row r="509" spans="1:31" ht="14.2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c r="AC509" s="1"/>
      <c r="AD509" s="1"/>
      <c r="AE509" s="1"/>
    </row>
    <row r="510" spans="1:31" ht="14.2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c r="AC510" s="1"/>
      <c r="AD510" s="1"/>
      <c r="AE510" s="1"/>
    </row>
    <row r="511" spans="1:31" ht="14.2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c r="AC511" s="1"/>
      <c r="AD511" s="1"/>
      <c r="AE511" s="1"/>
    </row>
    <row r="512" spans="1:31" ht="14.2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c r="AC512" s="1"/>
      <c r="AD512" s="1"/>
      <c r="AE512" s="1"/>
    </row>
    <row r="513" spans="1:31" ht="14.2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c r="AC513" s="1"/>
      <c r="AD513" s="1"/>
      <c r="AE513" s="1"/>
    </row>
    <row r="514" spans="1:31" ht="14.2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c r="AC514" s="1"/>
      <c r="AD514" s="1"/>
      <c r="AE514" s="1"/>
    </row>
    <row r="515" spans="1:31" ht="14.2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c r="AC515" s="1"/>
      <c r="AD515" s="1"/>
      <c r="AE515" s="1"/>
    </row>
    <row r="516" spans="1:31" ht="14.2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c r="AC516" s="1"/>
      <c r="AD516" s="1"/>
      <c r="AE516" s="1"/>
    </row>
    <row r="517" spans="1:31" ht="14.2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c r="AC517" s="1"/>
      <c r="AD517" s="1"/>
      <c r="AE517" s="1"/>
    </row>
    <row r="518" spans="1:31" ht="14.2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c r="AC518" s="1"/>
      <c r="AD518" s="1"/>
      <c r="AE518" s="1"/>
    </row>
    <row r="519" spans="1:31" ht="14.2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c r="AC519" s="1"/>
      <c r="AD519" s="1"/>
      <c r="AE519" s="1"/>
    </row>
    <row r="520" spans="1:31" ht="14.2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c r="AC520" s="1"/>
      <c r="AD520" s="1"/>
      <c r="AE520" s="1"/>
    </row>
    <row r="521" spans="1:31" ht="14.2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c r="AC521" s="1"/>
      <c r="AD521" s="1"/>
      <c r="AE521" s="1"/>
    </row>
    <row r="522" spans="1:31" ht="14.2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c r="AC522" s="1"/>
      <c r="AD522" s="1"/>
      <c r="AE522" s="1"/>
    </row>
    <row r="523" spans="1:31" ht="14.2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c r="AC523" s="1"/>
      <c r="AD523" s="1"/>
      <c r="AE523" s="1"/>
    </row>
    <row r="524" spans="1:31" ht="14.2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c r="AC524" s="1"/>
      <c r="AD524" s="1"/>
      <c r="AE524" s="1"/>
    </row>
    <row r="525" spans="1:31" ht="14.2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c r="AC525" s="1"/>
      <c r="AD525" s="1"/>
      <c r="AE525" s="1"/>
    </row>
    <row r="526" spans="1:31" ht="14.2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c r="AC526" s="1"/>
      <c r="AD526" s="1"/>
      <c r="AE526" s="1"/>
    </row>
    <row r="527" spans="1:31" ht="14.2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c r="AC527" s="1"/>
      <c r="AD527" s="1"/>
      <c r="AE527" s="1"/>
    </row>
    <row r="528" spans="1:31" ht="14.2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c r="AC528" s="1"/>
      <c r="AD528" s="1"/>
      <c r="AE528" s="1"/>
    </row>
    <row r="529" spans="1:31" ht="14.2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c r="AC529" s="1"/>
      <c r="AD529" s="1"/>
      <c r="AE529" s="1"/>
    </row>
    <row r="530" spans="1:31" ht="14.2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c r="AC530" s="1"/>
      <c r="AD530" s="1"/>
      <c r="AE530" s="1"/>
    </row>
    <row r="531" spans="1:31" ht="14.2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c r="AC531" s="1"/>
      <c r="AD531" s="1"/>
      <c r="AE531" s="1"/>
    </row>
    <row r="532" spans="1:31" ht="14.2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c r="AC532" s="1"/>
      <c r="AD532" s="1"/>
      <c r="AE532" s="1"/>
    </row>
    <row r="533" spans="1:31" ht="14.2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c r="AC533" s="1"/>
      <c r="AD533" s="1"/>
      <c r="AE533" s="1"/>
    </row>
    <row r="534" spans="1:31" ht="14.2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c r="AC534" s="1"/>
      <c r="AD534" s="1"/>
      <c r="AE534" s="1"/>
    </row>
    <row r="535" spans="1:31" ht="14.2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c r="AC535" s="1"/>
      <c r="AD535" s="1"/>
      <c r="AE535" s="1"/>
    </row>
    <row r="536" spans="1:31" ht="14.2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c r="AC536" s="1"/>
      <c r="AD536" s="1"/>
      <c r="AE536" s="1"/>
    </row>
    <row r="537" spans="1:31" ht="14.2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c r="AC537" s="1"/>
      <c r="AD537" s="1"/>
      <c r="AE537" s="1"/>
    </row>
    <row r="538" spans="1:31" ht="14.2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c r="AD538" s="1"/>
      <c r="AE538" s="1"/>
    </row>
    <row r="539" spans="1:31" ht="14.2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c r="AC539" s="1"/>
      <c r="AD539" s="1"/>
      <c r="AE539" s="1"/>
    </row>
    <row r="540" spans="1:31" ht="14.2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c r="AC540" s="1"/>
      <c r="AD540" s="1"/>
      <c r="AE540" s="1"/>
    </row>
    <row r="541" spans="1:31" ht="14.2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c r="AC541" s="1"/>
      <c r="AD541" s="1"/>
      <c r="AE541" s="1"/>
    </row>
    <row r="542" spans="1:31" ht="14.2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c r="AC542" s="1"/>
      <c r="AD542" s="1"/>
      <c r="AE542" s="1"/>
    </row>
    <row r="543" spans="1:31" ht="14.2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c r="AC543" s="1"/>
      <c r="AD543" s="1"/>
      <c r="AE543" s="1"/>
    </row>
    <row r="544" spans="1:31" ht="14.2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c r="AC544" s="1"/>
      <c r="AD544" s="1"/>
      <c r="AE544" s="1"/>
    </row>
    <row r="545" spans="1:31" ht="14.2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c r="AC545" s="1"/>
      <c r="AD545" s="1"/>
      <c r="AE545" s="1"/>
    </row>
    <row r="546" spans="1:31" ht="14.2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c r="AC546" s="1"/>
      <c r="AD546" s="1"/>
      <c r="AE546" s="1"/>
    </row>
    <row r="547" spans="1:31" ht="14.2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c r="AC547" s="1"/>
      <c r="AD547" s="1"/>
      <c r="AE547" s="1"/>
    </row>
    <row r="548" spans="1:31" ht="14.2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c r="AC548" s="1"/>
      <c r="AD548" s="1"/>
      <c r="AE548" s="1"/>
    </row>
    <row r="549" spans="1:31" ht="14.2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c r="AC549" s="1"/>
      <c r="AD549" s="1"/>
      <c r="AE549" s="1"/>
    </row>
    <row r="550" spans="1:31" ht="14.2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c r="AC550" s="1"/>
      <c r="AD550" s="1"/>
      <c r="AE550" s="1"/>
    </row>
    <row r="551" spans="1:31" ht="14.2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c r="AC551" s="1"/>
      <c r="AD551" s="1"/>
      <c r="AE551" s="1"/>
    </row>
    <row r="552" spans="1:31" ht="14.2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c r="AC552" s="1"/>
      <c r="AD552" s="1"/>
      <c r="AE552" s="1"/>
    </row>
    <row r="553" spans="1:31" ht="14.2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c r="AC553" s="1"/>
      <c r="AD553" s="1"/>
      <c r="AE553" s="1"/>
    </row>
    <row r="554" spans="1:31" ht="14.2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c r="AC554" s="1"/>
      <c r="AD554" s="1"/>
      <c r="AE554" s="1"/>
    </row>
    <row r="555" spans="1:31" ht="14.2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c r="AC555" s="1"/>
      <c r="AD555" s="1"/>
      <c r="AE555" s="1"/>
    </row>
    <row r="556" spans="1:31" ht="14.2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c r="AC556" s="1"/>
      <c r="AD556" s="1"/>
      <c r="AE556" s="1"/>
    </row>
    <row r="557" spans="1:31" ht="14.2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c r="AC557" s="1"/>
      <c r="AD557" s="1"/>
      <c r="AE557" s="1"/>
    </row>
    <row r="558" spans="1:31" ht="14.2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c r="AC558" s="1"/>
      <c r="AD558" s="1"/>
      <c r="AE558" s="1"/>
    </row>
    <row r="559" spans="1:31" ht="14.2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c r="AC559" s="1"/>
      <c r="AD559" s="1"/>
      <c r="AE559" s="1"/>
    </row>
    <row r="560" spans="1:31" ht="14.2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c r="AC560" s="1"/>
      <c r="AD560" s="1"/>
      <c r="AE560" s="1"/>
    </row>
    <row r="561" spans="1:31" ht="14.2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c r="AC561" s="1"/>
      <c r="AD561" s="1"/>
      <c r="AE561" s="1"/>
    </row>
    <row r="562" spans="1:31" ht="14.2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c r="AC562" s="1"/>
      <c r="AD562" s="1"/>
      <c r="AE562" s="1"/>
    </row>
    <row r="563" spans="1:31" ht="14.2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c r="AC563" s="1"/>
      <c r="AD563" s="1"/>
      <c r="AE563" s="1"/>
    </row>
    <row r="564" spans="1:31" ht="14.2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c r="AC564" s="1"/>
      <c r="AD564" s="1"/>
      <c r="AE564" s="1"/>
    </row>
    <row r="565" spans="1:31" ht="14.2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c r="AC565" s="1"/>
      <c r="AD565" s="1"/>
      <c r="AE565" s="1"/>
    </row>
    <row r="566" spans="1:31" ht="14.2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c r="AC566" s="1"/>
      <c r="AD566" s="1"/>
      <c r="AE566" s="1"/>
    </row>
    <row r="567" spans="1:31" ht="14.2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c r="AC567" s="1"/>
      <c r="AD567" s="1"/>
      <c r="AE567" s="1"/>
    </row>
    <row r="568" spans="1:31" ht="14.2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c r="AC568" s="1"/>
      <c r="AD568" s="1"/>
      <c r="AE568" s="1"/>
    </row>
    <row r="569" spans="1:31" ht="14.2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c r="AC569" s="1"/>
      <c r="AD569" s="1"/>
      <c r="AE569" s="1"/>
    </row>
    <row r="570" spans="1:31" ht="14.2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c r="AC570" s="1"/>
      <c r="AD570" s="1"/>
      <c r="AE570" s="1"/>
    </row>
    <row r="571" spans="1:31" ht="14.2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c r="AC571" s="1"/>
      <c r="AD571" s="1"/>
      <c r="AE571" s="1"/>
    </row>
    <row r="572" spans="1:31" ht="14.2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c r="AC572" s="1"/>
      <c r="AD572" s="1"/>
      <c r="AE572" s="1"/>
    </row>
    <row r="573" spans="1:31" ht="14.2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c r="AC573" s="1"/>
      <c r="AD573" s="1"/>
      <c r="AE573" s="1"/>
    </row>
    <row r="574" spans="1:31" ht="14.2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c r="AC574" s="1"/>
      <c r="AD574" s="1"/>
      <c r="AE574" s="1"/>
    </row>
    <row r="575" spans="1:31" ht="14.2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c r="AC575" s="1"/>
      <c r="AD575" s="1"/>
      <c r="AE575" s="1"/>
    </row>
    <row r="576" spans="1:31" ht="14.2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c r="AC576" s="1"/>
      <c r="AD576" s="1"/>
      <c r="AE576" s="1"/>
    </row>
    <row r="577" spans="1:31" ht="14.2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c r="AC577" s="1"/>
      <c r="AD577" s="1"/>
      <c r="AE577" s="1"/>
    </row>
    <row r="578" spans="1:31" ht="14.2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c r="AC578" s="1"/>
      <c r="AD578" s="1"/>
      <c r="AE578" s="1"/>
    </row>
    <row r="579" spans="1:31" ht="14.2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c r="AC579" s="1"/>
      <c r="AD579" s="1"/>
      <c r="AE579" s="1"/>
    </row>
    <row r="580" spans="1:31" ht="14.2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c r="AC580" s="1"/>
      <c r="AD580" s="1"/>
      <c r="AE580" s="1"/>
    </row>
    <row r="581" spans="1:31" ht="14.2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c r="AC581" s="1"/>
      <c r="AD581" s="1"/>
      <c r="AE581" s="1"/>
    </row>
    <row r="582" spans="1:31" ht="14.2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c r="AC582" s="1"/>
      <c r="AD582" s="1"/>
      <c r="AE582" s="1"/>
    </row>
    <row r="583" spans="1:31" ht="14.2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c r="AC583" s="1"/>
      <c r="AD583" s="1"/>
      <c r="AE583" s="1"/>
    </row>
    <row r="584" spans="1:31" ht="14.2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c r="AC584" s="1"/>
      <c r="AD584" s="1"/>
      <c r="AE584" s="1"/>
    </row>
    <row r="585" spans="1:31" ht="14.2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c r="AC585" s="1"/>
      <c r="AD585" s="1"/>
      <c r="AE585" s="1"/>
    </row>
    <row r="586" spans="1:31" ht="14.2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c r="AC586" s="1"/>
      <c r="AD586" s="1"/>
      <c r="AE586" s="1"/>
    </row>
    <row r="587" spans="1:31" ht="14.2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c r="AC587" s="1"/>
      <c r="AD587" s="1"/>
      <c r="AE587" s="1"/>
    </row>
    <row r="588" spans="1:31" ht="14.2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c r="AC588" s="1"/>
      <c r="AD588" s="1"/>
      <c r="AE588" s="1"/>
    </row>
    <row r="589" spans="1:31" ht="14.2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
      <c r="AC589" s="1"/>
      <c r="AD589" s="1"/>
      <c r="AE589" s="1"/>
    </row>
    <row r="590" spans="1:31" ht="14.2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
      <c r="AC590" s="1"/>
      <c r="AD590" s="1"/>
      <c r="AE590" s="1"/>
    </row>
    <row r="591" spans="1:31" ht="14.2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
      <c r="AC591" s="1"/>
      <c r="AD591" s="1"/>
      <c r="AE591" s="1"/>
    </row>
    <row r="592" spans="1:31" ht="14.2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
      <c r="AC592" s="1"/>
      <c r="AD592" s="1"/>
      <c r="AE592" s="1"/>
    </row>
    <row r="593" spans="1:31" ht="14.2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
      <c r="AC593" s="1"/>
      <c r="AD593" s="1"/>
      <c r="AE593" s="1"/>
    </row>
    <row r="594" spans="1:31" ht="14.2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
      <c r="AC594" s="1"/>
      <c r="AD594" s="1"/>
      <c r="AE594" s="1"/>
    </row>
    <row r="595" spans="1:31" ht="14.2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
      <c r="AC595" s="1"/>
      <c r="AD595" s="1"/>
      <c r="AE595" s="1"/>
    </row>
    <row r="596" spans="1:31" ht="14.2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
      <c r="AC596" s="1"/>
      <c r="AD596" s="1"/>
      <c r="AE596" s="1"/>
    </row>
    <row r="597" spans="1:31" ht="14.2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
      <c r="AC597" s="1"/>
      <c r="AD597" s="1"/>
      <c r="AE597" s="1"/>
    </row>
    <row r="598" spans="1:31" ht="14.2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
      <c r="AC598" s="1"/>
      <c r="AD598" s="1"/>
      <c r="AE598" s="1"/>
    </row>
    <row r="599" spans="1:31" ht="14.2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
      <c r="AC599" s="1"/>
      <c r="AD599" s="1"/>
      <c r="AE599" s="1"/>
    </row>
    <row r="600" spans="1:31" ht="14.2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
      <c r="AC600" s="1"/>
      <c r="AD600" s="1"/>
      <c r="AE600" s="1"/>
    </row>
    <row r="601" spans="1:31" ht="14.2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
      <c r="AC601" s="1"/>
      <c r="AD601" s="1"/>
      <c r="AE601" s="1"/>
    </row>
    <row r="602" spans="1:31" ht="14.2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
      <c r="AC602" s="1"/>
      <c r="AD602" s="1"/>
      <c r="AE602" s="1"/>
    </row>
    <row r="603" spans="1:31" ht="14.2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
      <c r="AC603" s="1"/>
      <c r="AD603" s="1"/>
      <c r="AE603" s="1"/>
    </row>
    <row r="604" spans="1:31" ht="14.2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
      <c r="AC604" s="1"/>
      <c r="AD604" s="1"/>
      <c r="AE604" s="1"/>
    </row>
    <row r="605" spans="1:31" ht="14.2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
      <c r="AC605" s="1"/>
      <c r="AD605" s="1"/>
      <c r="AE605" s="1"/>
    </row>
    <row r="606" spans="1:31" ht="14.2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
      <c r="AC606" s="1"/>
      <c r="AD606" s="1"/>
      <c r="AE606" s="1"/>
    </row>
    <row r="607" spans="1:31" ht="14.2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
      <c r="AC607" s="1"/>
      <c r="AD607" s="1"/>
      <c r="AE607" s="1"/>
    </row>
    <row r="608" spans="1:31" ht="14.2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1"/>
      <c r="AC608" s="1"/>
      <c r="AD608" s="1"/>
      <c r="AE608" s="1"/>
    </row>
    <row r="609" spans="1:31" ht="14.2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1"/>
      <c r="AC609" s="1"/>
      <c r="AD609" s="1"/>
      <c r="AE609" s="1"/>
    </row>
    <row r="610" spans="1:31" ht="14.2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1"/>
      <c r="AC610" s="1"/>
      <c r="AD610" s="1"/>
      <c r="AE610" s="1"/>
    </row>
    <row r="611" spans="1:31" ht="14.2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1"/>
      <c r="AC611" s="1"/>
      <c r="AD611" s="1"/>
      <c r="AE611" s="1"/>
    </row>
    <row r="612" spans="1:31" ht="14.2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1"/>
      <c r="AC612" s="1"/>
      <c r="AD612" s="1"/>
      <c r="AE612" s="1"/>
    </row>
    <row r="613" spans="1:31" ht="14.2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1"/>
      <c r="AC613" s="1"/>
      <c r="AD613" s="1"/>
      <c r="AE613" s="1"/>
    </row>
    <row r="614" spans="1:31" ht="14.2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1"/>
      <c r="AC614" s="1"/>
      <c r="AD614" s="1"/>
      <c r="AE614" s="1"/>
    </row>
    <row r="615" spans="1:31" ht="14.2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1"/>
      <c r="AC615" s="1"/>
      <c r="AD615" s="1"/>
      <c r="AE615" s="1"/>
    </row>
    <row r="616" spans="1:31" ht="14.2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1"/>
      <c r="AC616" s="1"/>
      <c r="AD616" s="1"/>
      <c r="AE616" s="1"/>
    </row>
    <row r="617" spans="1:31" ht="14.2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1"/>
      <c r="AC617" s="1"/>
      <c r="AD617" s="1"/>
      <c r="AE617" s="1"/>
    </row>
    <row r="618" spans="1:31" ht="14.2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1"/>
      <c r="AC618" s="1"/>
      <c r="AD618" s="1"/>
      <c r="AE618" s="1"/>
    </row>
    <row r="619" spans="1:31" ht="14.2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1"/>
      <c r="AC619" s="1"/>
      <c r="AD619" s="1"/>
      <c r="AE619" s="1"/>
    </row>
    <row r="620" spans="1:31" ht="14.2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1"/>
      <c r="AC620" s="1"/>
      <c r="AD620" s="1"/>
      <c r="AE620" s="1"/>
    </row>
    <row r="621" spans="1:31" ht="14.2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1"/>
      <c r="AC621" s="1"/>
      <c r="AD621" s="1"/>
      <c r="AE621" s="1"/>
    </row>
    <row r="622" spans="1:31" ht="14.2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1"/>
      <c r="AC622" s="1"/>
      <c r="AD622" s="1"/>
      <c r="AE622" s="1"/>
    </row>
    <row r="623" spans="1:31" ht="14.2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1"/>
      <c r="AC623" s="1"/>
      <c r="AD623" s="1"/>
      <c r="AE623" s="1"/>
    </row>
    <row r="624" spans="1:31" ht="14.2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1"/>
      <c r="AC624" s="1"/>
      <c r="AD624" s="1"/>
      <c r="AE624" s="1"/>
    </row>
    <row r="625" spans="1:31" ht="14.2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1"/>
      <c r="AC625" s="1"/>
      <c r="AD625" s="1"/>
      <c r="AE625" s="1"/>
    </row>
    <row r="626" spans="1:31" ht="14.2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1"/>
      <c r="AC626" s="1"/>
      <c r="AD626" s="1"/>
      <c r="AE626" s="1"/>
    </row>
    <row r="627" spans="1:31" ht="14.2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1"/>
      <c r="AC627" s="1"/>
      <c r="AD627" s="1"/>
      <c r="AE627" s="1"/>
    </row>
    <row r="628" spans="1:31" ht="14.2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1"/>
      <c r="AC628" s="1"/>
      <c r="AD628" s="1"/>
      <c r="AE628" s="1"/>
    </row>
    <row r="629" spans="1:31" ht="14.2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1"/>
      <c r="AC629" s="1"/>
      <c r="AD629" s="1"/>
      <c r="AE629" s="1"/>
    </row>
    <row r="630" spans="1:31" ht="14.2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1"/>
      <c r="AC630" s="1"/>
      <c r="AD630" s="1"/>
      <c r="AE630" s="1"/>
    </row>
    <row r="631" spans="1:31" ht="14.2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1"/>
      <c r="AC631" s="1"/>
      <c r="AD631" s="1"/>
      <c r="AE631" s="1"/>
    </row>
    <row r="632" spans="1:31" ht="14.2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1"/>
      <c r="AC632" s="1"/>
      <c r="AD632" s="1"/>
      <c r="AE632" s="1"/>
    </row>
    <row r="633" spans="1:31" ht="14.2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1"/>
      <c r="AC633" s="1"/>
      <c r="AD633" s="1"/>
      <c r="AE633" s="1"/>
    </row>
    <row r="634" spans="1:31" ht="14.2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1"/>
      <c r="AC634" s="1"/>
      <c r="AD634" s="1"/>
      <c r="AE634" s="1"/>
    </row>
    <row r="635" spans="1:31" ht="14.2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1"/>
      <c r="AC635" s="1"/>
      <c r="AD635" s="1"/>
      <c r="AE635" s="1"/>
    </row>
    <row r="636" spans="1:31" ht="14.2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1"/>
      <c r="AC636" s="1"/>
      <c r="AD636" s="1"/>
      <c r="AE636" s="1"/>
    </row>
    <row r="637" spans="1:31" ht="14.2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1"/>
      <c r="AC637" s="1"/>
      <c r="AD637" s="1"/>
      <c r="AE637" s="1"/>
    </row>
    <row r="638" spans="1:31" ht="14.2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1"/>
      <c r="AC638" s="1"/>
      <c r="AD638" s="1"/>
      <c r="AE638" s="1"/>
    </row>
    <row r="639" spans="1:31" ht="14.2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1"/>
      <c r="AC639" s="1"/>
      <c r="AD639" s="1"/>
      <c r="AE639" s="1"/>
    </row>
    <row r="640" spans="1:31" ht="14.2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1"/>
      <c r="AC640" s="1"/>
      <c r="AD640" s="1"/>
      <c r="AE640" s="1"/>
    </row>
    <row r="641" spans="1:31" ht="14.2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1"/>
      <c r="AC641" s="1"/>
      <c r="AD641" s="1"/>
      <c r="AE641" s="1"/>
    </row>
    <row r="642" spans="1:31" ht="14.2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1"/>
      <c r="AC642" s="1"/>
      <c r="AD642" s="1"/>
      <c r="AE642" s="1"/>
    </row>
    <row r="643" spans="1:31" ht="14.2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1"/>
      <c r="AC643" s="1"/>
      <c r="AD643" s="1"/>
      <c r="AE643" s="1"/>
    </row>
    <row r="644" spans="1:31" ht="14.2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1"/>
      <c r="AC644" s="1"/>
      <c r="AD644" s="1"/>
      <c r="AE644" s="1"/>
    </row>
    <row r="645" spans="1:31" ht="14.2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1"/>
      <c r="AC645" s="1"/>
      <c r="AD645" s="1"/>
      <c r="AE645" s="1"/>
    </row>
    <row r="646" spans="1:31" ht="14.2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1"/>
      <c r="AC646" s="1"/>
      <c r="AD646" s="1"/>
      <c r="AE646" s="1"/>
    </row>
    <row r="647" spans="1:31" ht="14.2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1"/>
      <c r="AC647" s="1"/>
      <c r="AD647" s="1"/>
      <c r="AE647" s="1"/>
    </row>
    <row r="648" spans="1:31" ht="14.2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1"/>
      <c r="AC648" s="1"/>
      <c r="AD648" s="1"/>
      <c r="AE648" s="1"/>
    </row>
    <row r="649" spans="1:31" ht="14.2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1"/>
      <c r="AC649" s="1"/>
      <c r="AD649" s="1"/>
      <c r="AE649" s="1"/>
    </row>
    <row r="650" spans="1:31" ht="14.2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1"/>
      <c r="AC650" s="1"/>
      <c r="AD650" s="1"/>
      <c r="AE650" s="1"/>
    </row>
    <row r="651" spans="1:31" ht="14.2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1"/>
      <c r="AC651" s="1"/>
      <c r="AD651" s="1"/>
      <c r="AE651" s="1"/>
    </row>
    <row r="652" spans="1:31" ht="14.2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1"/>
      <c r="AC652" s="1"/>
      <c r="AD652" s="1"/>
      <c r="AE652" s="1"/>
    </row>
    <row r="653" spans="1:31" ht="14.2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1"/>
      <c r="AC653" s="1"/>
      <c r="AD653" s="1"/>
      <c r="AE653" s="1"/>
    </row>
    <row r="654" spans="1:31" ht="14.2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1"/>
      <c r="AC654" s="1"/>
      <c r="AD654" s="1"/>
      <c r="AE654" s="1"/>
    </row>
    <row r="655" spans="1:31" ht="14.2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1"/>
      <c r="AC655" s="1"/>
      <c r="AD655" s="1"/>
      <c r="AE655" s="1"/>
    </row>
    <row r="656" spans="1:31" ht="14.2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1"/>
      <c r="AC656" s="1"/>
      <c r="AD656" s="1"/>
      <c r="AE656" s="1"/>
    </row>
    <row r="657" spans="1:31" ht="14.2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1"/>
      <c r="AC657" s="1"/>
      <c r="AD657" s="1"/>
      <c r="AE657" s="1"/>
    </row>
    <row r="658" spans="1:31" ht="14.2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1"/>
      <c r="AC658" s="1"/>
      <c r="AD658" s="1"/>
      <c r="AE658" s="1"/>
    </row>
    <row r="659" spans="1:31" ht="14.2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1"/>
      <c r="AC659" s="1"/>
      <c r="AD659" s="1"/>
      <c r="AE659" s="1"/>
    </row>
    <row r="660" spans="1:31" ht="14.2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1"/>
      <c r="AC660" s="1"/>
      <c r="AD660" s="1"/>
      <c r="AE660" s="1"/>
    </row>
    <row r="661" spans="1:31" ht="14.2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1"/>
      <c r="AC661" s="1"/>
      <c r="AD661" s="1"/>
      <c r="AE661" s="1"/>
    </row>
    <row r="662" spans="1:31" ht="14.2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1"/>
      <c r="AC662" s="1"/>
      <c r="AD662" s="1"/>
      <c r="AE662" s="1"/>
    </row>
    <row r="663" spans="1:31" ht="14.2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1"/>
      <c r="AC663" s="1"/>
      <c r="AD663" s="1"/>
      <c r="AE663" s="1"/>
    </row>
    <row r="664" spans="1:31" ht="14.2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1"/>
      <c r="AC664" s="1"/>
      <c r="AD664" s="1"/>
      <c r="AE664" s="1"/>
    </row>
    <row r="665" spans="1:31" ht="14.2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1"/>
      <c r="AC665" s="1"/>
      <c r="AD665" s="1"/>
      <c r="AE665" s="1"/>
    </row>
    <row r="666" spans="1:31" ht="14.2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1"/>
      <c r="AC666" s="1"/>
      <c r="AD666" s="1"/>
      <c r="AE666" s="1"/>
    </row>
    <row r="667" spans="1:31" ht="14.2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1"/>
      <c r="AC667" s="1"/>
      <c r="AD667" s="1"/>
      <c r="AE667" s="1"/>
    </row>
    <row r="668" spans="1:31" ht="14.2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1"/>
      <c r="AC668" s="1"/>
      <c r="AD668" s="1"/>
      <c r="AE668" s="1"/>
    </row>
    <row r="669" spans="1:31" ht="14.2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1"/>
      <c r="AC669" s="1"/>
      <c r="AD669" s="1"/>
      <c r="AE669" s="1"/>
    </row>
    <row r="670" spans="1:31" ht="14.2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1"/>
      <c r="AC670" s="1"/>
      <c r="AD670" s="1"/>
      <c r="AE670" s="1"/>
    </row>
    <row r="671" spans="1:31" ht="14.2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1"/>
      <c r="AC671" s="1"/>
      <c r="AD671" s="1"/>
      <c r="AE671" s="1"/>
    </row>
    <row r="672" spans="1:31" ht="14.2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1"/>
      <c r="AC672" s="1"/>
      <c r="AD672" s="1"/>
      <c r="AE672" s="1"/>
    </row>
    <row r="673" spans="1:31" ht="14.2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1"/>
      <c r="AC673" s="1"/>
      <c r="AD673" s="1"/>
      <c r="AE673" s="1"/>
    </row>
    <row r="674" spans="1:31" ht="14.2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1"/>
      <c r="AC674" s="1"/>
      <c r="AD674" s="1"/>
      <c r="AE674" s="1"/>
    </row>
    <row r="675" spans="1:31" ht="14.2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1"/>
      <c r="AC675" s="1"/>
      <c r="AD675" s="1"/>
      <c r="AE675" s="1"/>
    </row>
    <row r="676" spans="1:31" ht="14.2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1"/>
      <c r="AC676" s="1"/>
      <c r="AD676" s="1"/>
      <c r="AE676" s="1"/>
    </row>
    <row r="677" spans="1:31" ht="14.2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1"/>
      <c r="AC677" s="1"/>
      <c r="AD677" s="1"/>
      <c r="AE677" s="1"/>
    </row>
    <row r="678" spans="1:31" ht="14.2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1"/>
      <c r="AC678" s="1"/>
      <c r="AD678" s="1"/>
      <c r="AE678" s="1"/>
    </row>
    <row r="679" spans="1:31" ht="14.2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1"/>
      <c r="AC679" s="1"/>
      <c r="AD679" s="1"/>
      <c r="AE679" s="1"/>
    </row>
    <row r="680" spans="1:31" ht="14.2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1"/>
      <c r="AC680" s="1"/>
      <c r="AD680" s="1"/>
      <c r="AE680" s="1"/>
    </row>
    <row r="681" spans="1:31" ht="14.2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1"/>
      <c r="AC681" s="1"/>
      <c r="AD681" s="1"/>
      <c r="AE681" s="1"/>
    </row>
    <row r="682" spans="1:31" ht="14.2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1"/>
      <c r="AC682" s="1"/>
      <c r="AD682" s="1"/>
      <c r="AE682" s="1"/>
    </row>
    <row r="683" spans="1:31" ht="14.2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1"/>
      <c r="AC683" s="1"/>
      <c r="AD683" s="1"/>
      <c r="AE683" s="1"/>
    </row>
    <row r="684" spans="1:31" ht="14.2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1"/>
      <c r="AC684" s="1"/>
      <c r="AD684" s="1"/>
      <c r="AE684" s="1"/>
    </row>
    <row r="685" spans="1:31" ht="14.2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1"/>
      <c r="AC685" s="1"/>
      <c r="AD685" s="1"/>
      <c r="AE685" s="1"/>
    </row>
    <row r="686" spans="1:31" ht="14.2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1"/>
      <c r="AC686" s="1"/>
      <c r="AD686" s="1"/>
      <c r="AE686" s="1"/>
    </row>
    <row r="687" spans="1:31" ht="14.2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1"/>
      <c r="AC687" s="1"/>
      <c r="AD687" s="1"/>
      <c r="AE687" s="1"/>
    </row>
    <row r="688" spans="1:31" ht="14.2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1"/>
      <c r="AC688" s="1"/>
      <c r="AD688" s="1"/>
      <c r="AE688" s="1"/>
    </row>
    <row r="689" spans="1:31" ht="14.2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1"/>
      <c r="AC689" s="1"/>
      <c r="AD689" s="1"/>
      <c r="AE689" s="1"/>
    </row>
    <row r="690" spans="1:31" ht="14.2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1"/>
      <c r="AC690" s="1"/>
      <c r="AD690" s="1"/>
      <c r="AE690" s="1"/>
    </row>
    <row r="691" spans="1:31" ht="14.2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1"/>
      <c r="AC691" s="1"/>
      <c r="AD691" s="1"/>
      <c r="AE691" s="1"/>
    </row>
    <row r="692" spans="1:31" ht="14.2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1"/>
      <c r="AC692" s="1"/>
      <c r="AD692" s="1"/>
      <c r="AE692" s="1"/>
    </row>
    <row r="693" spans="1:31" ht="14.2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1"/>
      <c r="AC693" s="1"/>
      <c r="AD693" s="1"/>
      <c r="AE693" s="1"/>
    </row>
    <row r="694" spans="1:31" ht="14.2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1"/>
      <c r="AC694" s="1"/>
      <c r="AD694" s="1"/>
      <c r="AE694" s="1"/>
    </row>
    <row r="695" spans="1:31" ht="14.2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1"/>
      <c r="AC695" s="1"/>
      <c r="AD695" s="1"/>
      <c r="AE695" s="1"/>
    </row>
    <row r="696" spans="1:31" ht="14.2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1"/>
      <c r="AC696" s="1"/>
      <c r="AD696" s="1"/>
      <c r="AE696" s="1"/>
    </row>
    <row r="697" spans="1:31" ht="14.2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1"/>
      <c r="AC697" s="1"/>
      <c r="AD697" s="1"/>
      <c r="AE697" s="1"/>
    </row>
    <row r="698" spans="1:31" ht="14.2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1"/>
      <c r="AC698" s="1"/>
      <c r="AD698" s="1"/>
      <c r="AE698" s="1"/>
    </row>
    <row r="699" spans="1:31" ht="14.2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1"/>
      <c r="AC699" s="1"/>
      <c r="AD699" s="1"/>
      <c r="AE699" s="1"/>
    </row>
    <row r="700" spans="1:31" ht="14.2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1"/>
      <c r="AC700" s="1"/>
      <c r="AD700" s="1"/>
      <c r="AE700" s="1"/>
    </row>
    <row r="701" spans="1:31" ht="14.2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1"/>
      <c r="AC701" s="1"/>
      <c r="AD701" s="1"/>
      <c r="AE701" s="1"/>
    </row>
    <row r="702" spans="1:31" ht="14.2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1"/>
      <c r="AC702" s="1"/>
      <c r="AD702" s="1"/>
      <c r="AE702" s="1"/>
    </row>
    <row r="703" spans="1:31" ht="14.2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1"/>
      <c r="AC703" s="1"/>
      <c r="AD703" s="1"/>
      <c r="AE703" s="1"/>
    </row>
    <row r="704" spans="1:31" ht="14.2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1"/>
      <c r="AC704" s="1"/>
      <c r="AD704" s="1"/>
      <c r="AE704" s="1"/>
    </row>
    <row r="705" spans="1:31" ht="14.2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1"/>
      <c r="AC705" s="1"/>
      <c r="AD705" s="1"/>
      <c r="AE705" s="1"/>
    </row>
    <row r="706" spans="1:31" ht="14.2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1"/>
      <c r="AC706" s="1"/>
      <c r="AD706" s="1"/>
      <c r="AE706" s="1"/>
    </row>
    <row r="707" spans="1:31" ht="14.2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1"/>
      <c r="AC707" s="1"/>
      <c r="AD707" s="1"/>
      <c r="AE707" s="1"/>
    </row>
    <row r="708" spans="1:31" ht="14.2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1"/>
      <c r="AC708" s="1"/>
      <c r="AD708" s="1"/>
      <c r="AE708" s="1"/>
    </row>
    <row r="709" spans="1:31" ht="14.2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1"/>
      <c r="AC709" s="1"/>
      <c r="AD709" s="1"/>
      <c r="AE709" s="1"/>
    </row>
    <row r="710" spans="1:31" ht="14.2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1"/>
      <c r="AC710" s="1"/>
      <c r="AD710" s="1"/>
      <c r="AE710" s="1"/>
    </row>
    <row r="711" spans="1:31" ht="14.2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1"/>
      <c r="AC711" s="1"/>
      <c r="AD711" s="1"/>
      <c r="AE711" s="1"/>
    </row>
    <row r="712" spans="1:31" ht="14.2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1"/>
      <c r="AC712" s="1"/>
      <c r="AD712" s="1"/>
      <c r="AE712" s="1"/>
    </row>
    <row r="713" spans="1:31" ht="14.2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1"/>
      <c r="AC713" s="1"/>
      <c r="AD713" s="1"/>
      <c r="AE713" s="1"/>
    </row>
    <row r="714" spans="1:31" ht="14.2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1"/>
      <c r="AC714" s="1"/>
      <c r="AD714" s="1"/>
      <c r="AE714" s="1"/>
    </row>
    <row r="715" spans="1:31" ht="14.2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1"/>
      <c r="AC715" s="1"/>
      <c r="AD715" s="1"/>
      <c r="AE715" s="1"/>
    </row>
    <row r="716" spans="1:31" ht="14.2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1"/>
      <c r="AC716" s="1"/>
      <c r="AD716" s="1"/>
      <c r="AE716" s="1"/>
    </row>
    <row r="717" spans="1:31" ht="14.2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1"/>
      <c r="AC717" s="1"/>
      <c r="AD717" s="1"/>
      <c r="AE717" s="1"/>
    </row>
    <row r="718" spans="1:31" ht="14.2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1"/>
      <c r="AC718" s="1"/>
      <c r="AD718" s="1"/>
      <c r="AE718" s="1"/>
    </row>
    <row r="719" spans="1:31" ht="14.2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1"/>
      <c r="AC719" s="1"/>
      <c r="AD719" s="1"/>
      <c r="AE719" s="1"/>
    </row>
    <row r="720" spans="1:31" ht="14.2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1"/>
      <c r="AC720" s="1"/>
      <c r="AD720" s="1"/>
      <c r="AE720" s="1"/>
    </row>
    <row r="721" spans="1:31" ht="14.2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1"/>
      <c r="AC721" s="1"/>
      <c r="AD721" s="1"/>
      <c r="AE721" s="1"/>
    </row>
    <row r="722" spans="1:31" ht="14.2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1"/>
      <c r="AC722" s="1"/>
      <c r="AD722" s="1"/>
      <c r="AE722" s="1"/>
    </row>
    <row r="723" spans="1:31" ht="14.2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1"/>
      <c r="AC723" s="1"/>
      <c r="AD723" s="1"/>
      <c r="AE723" s="1"/>
    </row>
    <row r="724" spans="1:31" ht="14.2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1"/>
      <c r="AC724" s="1"/>
      <c r="AD724" s="1"/>
      <c r="AE724" s="1"/>
    </row>
    <row r="725" spans="1:31" ht="14.2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1"/>
      <c r="AC725" s="1"/>
      <c r="AD725" s="1"/>
      <c r="AE725" s="1"/>
    </row>
    <row r="726" spans="1:31" ht="14.2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1"/>
      <c r="AC726" s="1"/>
      <c r="AD726" s="1"/>
      <c r="AE726" s="1"/>
    </row>
    <row r="727" spans="1:31" ht="14.2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1"/>
      <c r="AC727" s="1"/>
      <c r="AD727" s="1"/>
      <c r="AE727" s="1"/>
    </row>
    <row r="728" spans="1:31" ht="14.2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1"/>
      <c r="AC728" s="1"/>
      <c r="AD728" s="1"/>
      <c r="AE728" s="1"/>
    </row>
    <row r="729" spans="1:31" ht="14.2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1"/>
      <c r="AC729" s="1"/>
      <c r="AD729" s="1"/>
      <c r="AE729" s="1"/>
    </row>
    <row r="730" spans="1:31" ht="14.2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1"/>
      <c r="AC730" s="1"/>
      <c r="AD730" s="1"/>
      <c r="AE730" s="1"/>
    </row>
    <row r="731" spans="1:31" ht="14.2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1"/>
      <c r="AC731" s="1"/>
      <c r="AD731" s="1"/>
      <c r="AE731" s="1"/>
    </row>
    <row r="732" spans="1:31" ht="14.2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1"/>
      <c r="AC732" s="1"/>
      <c r="AD732" s="1"/>
      <c r="AE732" s="1"/>
    </row>
    <row r="733" spans="1:31" ht="14.2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1"/>
      <c r="AC733" s="1"/>
      <c r="AD733" s="1"/>
      <c r="AE733" s="1"/>
    </row>
    <row r="734" spans="1:31" ht="14.2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1"/>
      <c r="AC734" s="1"/>
      <c r="AD734" s="1"/>
      <c r="AE734" s="1"/>
    </row>
    <row r="735" spans="1:31" ht="14.2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1"/>
      <c r="AC735" s="1"/>
      <c r="AD735" s="1"/>
      <c r="AE735" s="1"/>
    </row>
    <row r="736" spans="1:31" ht="14.2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1"/>
      <c r="AC736" s="1"/>
      <c r="AD736" s="1"/>
      <c r="AE736" s="1"/>
    </row>
    <row r="737" spans="1:31" ht="14.2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1"/>
      <c r="AC737" s="1"/>
      <c r="AD737" s="1"/>
      <c r="AE737" s="1"/>
    </row>
    <row r="738" spans="1:31" ht="14.2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1"/>
      <c r="AC738" s="1"/>
      <c r="AD738" s="1"/>
      <c r="AE738" s="1"/>
    </row>
    <row r="739" spans="1:31" ht="14.2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1"/>
      <c r="AC739" s="1"/>
      <c r="AD739" s="1"/>
      <c r="AE739" s="1"/>
    </row>
    <row r="740" spans="1:31" ht="14.2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1"/>
      <c r="AC740" s="1"/>
      <c r="AD740" s="1"/>
      <c r="AE740" s="1"/>
    </row>
    <row r="741" spans="1:31" ht="14.2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1"/>
      <c r="AC741" s="1"/>
      <c r="AD741" s="1"/>
      <c r="AE741" s="1"/>
    </row>
    <row r="742" spans="1:31" ht="14.2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1"/>
      <c r="AC742" s="1"/>
      <c r="AD742" s="1"/>
      <c r="AE742" s="1"/>
    </row>
    <row r="743" spans="1:31" ht="14.2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1"/>
      <c r="AC743" s="1"/>
      <c r="AD743" s="1"/>
      <c r="AE743" s="1"/>
    </row>
    <row r="744" spans="1:31" ht="14.2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1"/>
      <c r="AC744" s="1"/>
      <c r="AD744" s="1"/>
      <c r="AE744" s="1"/>
    </row>
    <row r="745" spans="1:31" ht="14.2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1"/>
      <c r="AC745" s="1"/>
      <c r="AD745" s="1"/>
      <c r="AE745" s="1"/>
    </row>
    <row r="746" spans="1:31" ht="14.2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1"/>
      <c r="AC746" s="1"/>
      <c r="AD746" s="1"/>
      <c r="AE746" s="1"/>
    </row>
    <row r="747" spans="1:31" ht="14.2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1"/>
      <c r="AC747" s="1"/>
      <c r="AD747" s="1"/>
      <c r="AE747" s="1"/>
    </row>
    <row r="748" spans="1:31" ht="14.2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1"/>
      <c r="AC748" s="1"/>
      <c r="AD748" s="1"/>
      <c r="AE748" s="1"/>
    </row>
    <row r="749" spans="1:31" ht="14.2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1"/>
      <c r="AC749" s="1"/>
      <c r="AD749" s="1"/>
      <c r="AE749" s="1"/>
    </row>
    <row r="750" spans="1:31" ht="14.2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1"/>
      <c r="AC750" s="1"/>
      <c r="AD750" s="1"/>
      <c r="AE750" s="1"/>
    </row>
    <row r="751" spans="1:31" ht="14.2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
      <c r="AC751" s="1"/>
      <c r="AD751" s="1"/>
      <c r="AE751" s="1"/>
    </row>
    <row r="752" spans="1:31" ht="14.2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1"/>
      <c r="AC752" s="1"/>
      <c r="AD752" s="1"/>
      <c r="AE752" s="1"/>
    </row>
    <row r="753" spans="1:31" ht="14.2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
      <c r="AC753" s="1"/>
      <c r="AD753" s="1"/>
      <c r="AE753" s="1"/>
    </row>
    <row r="754" spans="1:31" ht="14.2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1"/>
      <c r="AC754" s="1"/>
      <c r="AD754" s="1"/>
      <c r="AE754" s="1"/>
    </row>
    <row r="755" spans="1:31" ht="14.2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1"/>
      <c r="AC755" s="1"/>
      <c r="AD755" s="1"/>
      <c r="AE755" s="1"/>
    </row>
    <row r="756" spans="1:31" ht="14.2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1"/>
      <c r="AC756" s="1"/>
      <c r="AD756" s="1"/>
      <c r="AE756" s="1"/>
    </row>
    <row r="757" spans="1:31" ht="14.2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1"/>
      <c r="AC757" s="1"/>
      <c r="AD757" s="1"/>
      <c r="AE757" s="1"/>
    </row>
    <row r="758" spans="1:31" ht="14.2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1"/>
      <c r="AC758" s="1"/>
      <c r="AD758" s="1"/>
      <c r="AE758" s="1"/>
    </row>
    <row r="759" spans="1:31" ht="14.2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1"/>
      <c r="AC759" s="1"/>
      <c r="AD759" s="1"/>
      <c r="AE759" s="1"/>
    </row>
    <row r="760" spans="1:31" ht="14.2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1"/>
      <c r="AC760" s="1"/>
      <c r="AD760" s="1"/>
      <c r="AE760" s="1"/>
    </row>
    <row r="761" spans="1:31" ht="14.2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1"/>
      <c r="AC761" s="1"/>
      <c r="AD761" s="1"/>
      <c r="AE761" s="1"/>
    </row>
    <row r="762" spans="1:31" ht="14.2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1"/>
      <c r="AC762" s="1"/>
      <c r="AD762" s="1"/>
      <c r="AE762" s="1"/>
    </row>
    <row r="763" spans="1:31" ht="14.2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1"/>
      <c r="AC763" s="1"/>
      <c r="AD763" s="1"/>
      <c r="AE763" s="1"/>
    </row>
    <row r="764" spans="1:31" ht="14.2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1"/>
      <c r="AC764" s="1"/>
      <c r="AD764" s="1"/>
      <c r="AE764" s="1"/>
    </row>
    <row r="765" spans="1:31" ht="14.2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1"/>
      <c r="AC765" s="1"/>
      <c r="AD765" s="1"/>
      <c r="AE765" s="1"/>
    </row>
    <row r="766" spans="1:31" ht="14.2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1"/>
      <c r="AC766" s="1"/>
      <c r="AD766" s="1"/>
      <c r="AE766" s="1"/>
    </row>
    <row r="767" spans="1:31" ht="14.2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1"/>
      <c r="AC767" s="1"/>
      <c r="AD767" s="1"/>
      <c r="AE767" s="1"/>
    </row>
    <row r="768" spans="1:31" ht="14.2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1"/>
      <c r="AC768" s="1"/>
      <c r="AD768" s="1"/>
      <c r="AE768" s="1"/>
    </row>
    <row r="769" spans="1:31" ht="14.2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1"/>
      <c r="AC769" s="1"/>
      <c r="AD769" s="1"/>
      <c r="AE769" s="1"/>
    </row>
    <row r="770" spans="1:31" ht="14.2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1"/>
      <c r="AC770" s="1"/>
      <c r="AD770" s="1"/>
      <c r="AE770" s="1"/>
    </row>
    <row r="771" spans="1:31" ht="14.2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1"/>
      <c r="AC771" s="1"/>
      <c r="AD771" s="1"/>
      <c r="AE771" s="1"/>
    </row>
    <row r="772" spans="1:31" ht="14.2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1"/>
      <c r="AC772" s="1"/>
      <c r="AD772" s="1"/>
      <c r="AE772" s="1"/>
    </row>
    <row r="773" spans="1:31" ht="14.2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1"/>
      <c r="AC773" s="1"/>
      <c r="AD773" s="1"/>
      <c r="AE773" s="1"/>
    </row>
    <row r="774" spans="1:31" ht="14.2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1"/>
      <c r="AC774" s="1"/>
      <c r="AD774" s="1"/>
      <c r="AE774" s="1"/>
    </row>
    <row r="775" spans="1:31" ht="14.2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1"/>
      <c r="AC775" s="1"/>
      <c r="AD775" s="1"/>
      <c r="AE775" s="1"/>
    </row>
    <row r="776" spans="1:31" ht="14.2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1"/>
      <c r="AC776" s="1"/>
      <c r="AD776" s="1"/>
      <c r="AE776" s="1"/>
    </row>
    <row r="777" spans="1:31" ht="14.2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1"/>
      <c r="AC777" s="1"/>
      <c r="AD777" s="1"/>
      <c r="AE777" s="1"/>
    </row>
    <row r="778" spans="1:31" ht="14.2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1"/>
      <c r="AC778" s="1"/>
      <c r="AD778" s="1"/>
      <c r="AE778" s="1"/>
    </row>
    <row r="779" spans="1:31" ht="14.2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1"/>
      <c r="AC779" s="1"/>
      <c r="AD779" s="1"/>
      <c r="AE779" s="1"/>
    </row>
    <row r="780" spans="1:31" ht="14.2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1"/>
      <c r="AC780" s="1"/>
      <c r="AD780" s="1"/>
      <c r="AE780" s="1"/>
    </row>
    <row r="781" spans="1:31" ht="14.2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1"/>
      <c r="AC781" s="1"/>
      <c r="AD781" s="1"/>
      <c r="AE781" s="1"/>
    </row>
    <row r="782" spans="1:31" ht="14.2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1"/>
      <c r="AC782" s="1"/>
      <c r="AD782" s="1"/>
      <c r="AE782" s="1"/>
    </row>
    <row r="783" spans="1:31" ht="14.2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1"/>
      <c r="AC783" s="1"/>
      <c r="AD783" s="1"/>
      <c r="AE783" s="1"/>
    </row>
    <row r="784" spans="1:31" ht="14.2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1"/>
      <c r="AC784" s="1"/>
      <c r="AD784" s="1"/>
      <c r="AE784" s="1"/>
    </row>
    <row r="785" spans="1:31" ht="14.2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1"/>
      <c r="AC785" s="1"/>
      <c r="AD785" s="1"/>
      <c r="AE785" s="1"/>
    </row>
    <row r="786" spans="1:31" ht="14.2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
      <c r="AC786" s="1"/>
      <c r="AD786" s="1"/>
      <c r="AE786" s="1"/>
    </row>
    <row r="787" spans="1:31" ht="14.2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1"/>
      <c r="AC787" s="1"/>
      <c r="AD787" s="1"/>
      <c r="AE787" s="1"/>
    </row>
    <row r="788" spans="1:31" ht="14.2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1"/>
      <c r="AC788" s="1"/>
      <c r="AD788" s="1"/>
      <c r="AE788" s="1"/>
    </row>
    <row r="789" spans="1:31" ht="14.2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1"/>
      <c r="AC789" s="1"/>
      <c r="AD789" s="1"/>
      <c r="AE789" s="1"/>
    </row>
    <row r="790" spans="1:31" ht="14.2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1"/>
      <c r="AC790" s="1"/>
      <c r="AD790" s="1"/>
      <c r="AE790" s="1"/>
    </row>
    <row r="791" spans="1:31" ht="14.2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1"/>
      <c r="AC791" s="1"/>
      <c r="AD791" s="1"/>
      <c r="AE791" s="1"/>
    </row>
    <row r="792" spans="1:31" ht="14.2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1"/>
      <c r="AC792" s="1"/>
      <c r="AD792" s="1"/>
      <c r="AE792" s="1"/>
    </row>
    <row r="793" spans="1:31" ht="14.2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1"/>
      <c r="AC793" s="1"/>
      <c r="AD793" s="1"/>
      <c r="AE793" s="1"/>
    </row>
    <row r="794" spans="1:31" ht="14.2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1"/>
      <c r="AC794" s="1"/>
      <c r="AD794" s="1"/>
      <c r="AE794" s="1"/>
    </row>
    <row r="795" spans="1:31" ht="14.2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1"/>
      <c r="AC795" s="1"/>
      <c r="AD795" s="1"/>
      <c r="AE795" s="1"/>
    </row>
    <row r="796" spans="1:31" ht="14.2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1"/>
      <c r="AC796" s="1"/>
      <c r="AD796" s="1"/>
      <c r="AE796" s="1"/>
    </row>
    <row r="797" spans="1:31" ht="14.2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1"/>
      <c r="AC797" s="1"/>
      <c r="AD797" s="1"/>
      <c r="AE797" s="1"/>
    </row>
    <row r="798" spans="1:31" ht="14.2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1"/>
      <c r="AC798" s="1"/>
      <c r="AD798" s="1"/>
      <c r="AE798" s="1"/>
    </row>
    <row r="799" spans="1:31" ht="14.2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1"/>
      <c r="AC799" s="1"/>
      <c r="AD799" s="1"/>
      <c r="AE799" s="1"/>
    </row>
    <row r="800" spans="1:31" ht="14.2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1"/>
      <c r="AC800" s="1"/>
      <c r="AD800" s="1"/>
      <c r="AE800" s="1"/>
    </row>
    <row r="801" spans="1:31" ht="14.2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1"/>
      <c r="AC801" s="1"/>
      <c r="AD801" s="1"/>
      <c r="AE801" s="1"/>
    </row>
    <row r="802" spans="1:31" ht="14.2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1"/>
      <c r="AC802" s="1"/>
      <c r="AD802" s="1"/>
      <c r="AE802" s="1"/>
    </row>
    <row r="803" spans="1:31" ht="14.2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1"/>
      <c r="AC803" s="1"/>
      <c r="AD803" s="1"/>
      <c r="AE803" s="1"/>
    </row>
    <row r="804" spans="1:31" ht="14.2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1"/>
      <c r="AC804" s="1"/>
      <c r="AD804" s="1"/>
      <c r="AE804" s="1"/>
    </row>
    <row r="805" spans="1:31" ht="14.2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1"/>
      <c r="AC805" s="1"/>
      <c r="AD805" s="1"/>
      <c r="AE805" s="1"/>
    </row>
    <row r="806" spans="1:31" ht="14.2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1"/>
      <c r="AC806" s="1"/>
      <c r="AD806" s="1"/>
      <c r="AE806" s="1"/>
    </row>
    <row r="807" spans="1:31" ht="14.2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1"/>
      <c r="AC807" s="1"/>
      <c r="AD807" s="1"/>
      <c r="AE807" s="1"/>
    </row>
    <row r="808" spans="1:31" ht="14.2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1"/>
      <c r="AC808" s="1"/>
      <c r="AD808" s="1"/>
      <c r="AE808" s="1"/>
    </row>
    <row r="809" spans="1:31" ht="14.2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1"/>
      <c r="AC809" s="1"/>
      <c r="AD809" s="1"/>
      <c r="AE809" s="1"/>
    </row>
    <row r="810" spans="1:31" ht="14.2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1"/>
      <c r="AC810" s="1"/>
      <c r="AD810" s="1"/>
      <c r="AE810" s="1"/>
    </row>
    <row r="811" spans="1:31" ht="14.2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1"/>
      <c r="AC811" s="1"/>
      <c r="AD811" s="1"/>
      <c r="AE811" s="1"/>
    </row>
    <row r="812" spans="1:31" ht="14.2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1"/>
      <c r="AC812" s="1"/>
      <c r="AD812" s="1"/>
      <c r="AE812" s="1"/>
    </row>
    <row r="813" spans="1:31" ht="14.2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1"/>
      <c r="AC813" s="1"/>
      <c r="AD813" s="1"/>
      <c r="AE813" s="1"/>
    </row>
    <row r="814" spans="1:31" ht="14.2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1"/>
      <c r="AC814" s="1"/>
      <c r="AD814" s="1"/>
      <c r="AE814" s="1"/>
    </row>
    <row r="815" spans="1:31" ht="14.2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1"/>
      <c r="AC815" s="1"/>
      <c r="AD815" s="1"/>
      <c r="AE815" s="1"/>
    </row>
    <row r="816" spans="1:31" ht="14.2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1"/>
      <c r="AC816" s="1"/>
      <c r="AD816" s="1"/>
      <c r="AE816" s="1"/>
    </row>
    <row r="817" spans="1:31" ht="14.2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1"/>
      <c r="AC817" s="1"/>
      <c r="AD817" s="1"/>
      <c r="AE817" s="1"/>
    </row>
    <row r="818" spans="1:31" ht="14.2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1"/>
      <c r="AC818" s="1"/>
      <c r="AD818" s="1"/>
      <c r="AE818" s="1"/>
    </row>
    <row r="819" spans="1:31" ht="14.2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1"/>
      <c r="AC819" s="1"/>
      <c r="AD819" s="1"/>
      <c r="AE819" s="1"/>
    </row>
    <row r="820" spans="1:31" ht="14.2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1"/>
      <c r="AC820" s="1"/>
      <c r="AD820" s="1"/>
      <c r="AE820" s="1"/>
    </row>
    <row r="821" spans="1:31" ht="14.2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1"/>
      <c r="AC821" s="1"/>
      <c r="AD821" s="1"/>
      <c r="AE821" s="1"/>
    </row>
    <row r="822" spans="1:31" ht="14.2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1"/>
      <c r="AC822" s="1"/>
      <c r="AD822" s="1"/>
      <c r="AE822" s="1"/>
    </row>
    <row r="823" spans="1:31" ht="14.2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1"/>
      <c r="AC823" s="1"/>
      <c r="AD823" s="1"/>
      <c r="AE823" s="1"/>
    </row>
    <row r="824" spans="1:31" ht="14.2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1"/>
      <c r="AC824" s="1"/>
      <c r="AD824" s="1"/>
      <c r="AE824" s="1"/>
    </row>
    <row r="825" spans="1:31" ht="14.2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1"/>
      <c r="AC825" s="1"/>
      <c r="AD825" s="1"/>
      <c r="AE825" s="1"/>
    </row>
    <row r="826" spans="1:31" ht="14.2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1"/>
      <c r="AC826" s="1"/>
      <c r="AD826" s="1"/>
      <c r="AE826" s="1"/>
    </row>
    <row r="827" spans="1:31" ht="14.2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1"/>
      <c r="AC827" s="1"/>
      <c r="AD827" s="1"/>
      <c r="AE827" s="1"/>
    </row>
    <row r="828" spans="1:31" ht="14.2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1"/>
      <c r="AC828" s="1"/>
      <c r="AD828" s="1"/>
      <c r="AE828" s="1"/>
    </row>
    <row r="829" spans="1:31" ht="14.2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1"/>
      <c r="AC829" s="1"/>
      <c r="AD829" s="1"/>
      <c r="AE829" s="1"/>
    </row>
    <row r="830" spans="1:31" ht="14.2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1"/>
      <c r="AC830" s="1"/>
      <c r="AD830" s="1"/>
      <c r="AE830" s="1"/>
    </row>
    <row r="831" spans="1:31" ht="14.2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1"/>
      <c r="AC831" s="1"/>
      <c r="AD831" s="1"/>
      <c r="AE831" s="1"/>
    </row>
    <row r="832" spans="1:31" ht="14.2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1"/>
      <c r="AC832" s="1"/>
      <c r="AD832" s="1"/>
      <c r="AE832" s="1"/>
    </row>
    <row r="833" spans="1:31" ht="14.2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1"/>
      <c r="AC833" s="1"/>
      <c r="AD833" s="1"/>
      <c r="AE833" s="1"/>
    </row>
    <row r="834" spans="1:31" ht="14.2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1"/>
      <c r="AC834" s="1"/>
      <c r="AD834" s="1"/>
      <c r="AE834" s="1"/>
    </row>
    <row r="835" spans="1:31" ht="14.2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1"/>
      <c r="AC835" s="1"/>
      <c r="AD835" s="1"/>
      <c r="AE835" s="1"/>
    </row>
    <row r="836" spans="1:31" ht="14.2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1"/>
      <c r="AC836" s="1"/>
      <c r="AD836" s="1"/>
      <c r="AE836" s="1"/>
    </row>
    <row r="837" spans="1:31" ht="14.2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1"/>
      <c r="AC837" s="1"/>
      <c r="AD837" s="1"/>
      <c r="AE837" s="1"/>
    </row>
    <row r="838" spans="1:31" ht="14.2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1"/>
      <c r="AC838" s="1"/>
      <c r="AD838" s="1"/>
      <c r="AE838" s="1"/>
    </row>
    <row r="839" spans="1:31" ht="14.2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1"/>
      <c r="AC839" s="1"/>
      <c r="AD839" s="1"/>
      <c r="AE839" s="1"/>
    </row>
    <row r="840" spans="1:31" ht="14.2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1"/>
      <c r="AC840" s="1"/>
      <c r="AD840" s="1"/>
      <c r="AE840" s="1"/>
    </row>
    <row r="841" spans="1:31" ht="14.2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1"/>
      <c r="AC841" s="1"/>
      <c r="AD841" s="1"/>
      <c r="AE841" s="1"/>
    </row>
    <row r="842" spans="1:31" ht="14.2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1"/>
      <c r="AC842" s="1"/>
      <c r="AD842" s="1"/>
      <c r="AE842" s="1"/>
    </row>
    <row r="843" spans="1:31" ht="14.2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1"/>
      <c r="AC843" s="1"/>
      <c r="AD843" s="1"/>
      <c r="AE843" s="1"/>
    </row>
    <row r="844" spans="1:31" ht="14.2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1"/>
      <c r="AC844" s="1"/>
      <c r="AD844" s="1"/>
      <c r="AE844" s="1"/>
    </row>
    <row r="845" spans="1:31" ht="14.2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1"/>
      <c r="AC845" s="1"/>
      <c r="AD845" s="1"/>
      <c r="AE845" s="1"/>
    </row>
    <row r="846" spans="1:31" ht="14.2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1"/>
      <c r="AC846" s="1"/>
      <c r="AD846" s="1"/>
      <c r="AE846" s="1"/>
    </row>
    <row r="847" spans="1:31" ht="14.2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1"/>
      <c r="AC847" s="1"/>
      <c r="AD847" s="1"/>
      <c r="AE847" s="1"/>
    </row>
    <row r="848" spans="1:31" ht="14.2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1"/>
      <c r="AC848" s="1"/>
      <c r="AD848" s="1"/>
      <c r="AE848" s="1"/>
    </row>
    <row r="849" spans="1:31" ht="14.2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1"/>
      <c r="AC849" s="1"/>
      <c r="AD849" s="1"/>
      <c r="AE849" s="1"/>
    </row>
    <row r="850" spans="1:31" ht="14.2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1"/>
      <c r="AC850" s="1"/>
      <c r="AD850" s="1"/>
      <c r="AE850" s="1"/>
    </row>
    <row r="851" spans="1:31" ht="14.2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1"/>
      <c r="AC851" s="1"/>
      <c r="AD851" s="1"/>
      <c r="AE851" s="1"/>
    </row>
    <row r="852" spans="1:31" ht="14.2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1"/>
      <c r="AC852" s="1"/>
      <c r="AD852" s="1"/>
      <c r="AE852" s="1"/>
    </row>
    <row r="853" spans="1:31" ht="14.2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1"/>
      <c r="AC853" s="1"/>
      <c r="AD853" s="1"/>
      <c r="AE853" s="1"/>
    </row>
    <row r="854" spans="1:31" ht="14.2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1"/>
      <c r="AC854" s="1"/>
      <c r="AD854" s="1"/>
      <c r="AE854" s="1"/>
    </row>
    <row r="855" spans="1:31" ht="14.2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1"/>
      <c r="AC855" s="1"/>
      <c r="AD855" s="1"/>
      <c r="AE855" s="1"/>
    </row>
    <row r="856" spans="1:31" ht="14.2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1"/>
      <c r="AC856" s="1"/>
      <c r="AD856" s="1"/>
      <c r="AE856" s="1"/>
    </row>
    <row r="857" spans="1:31" ht="14.2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1"/>
      <c r="AC857" s="1"/>
      <c r="AD857" s="1"/>
      <c r="AE857" s="1"/>
    </row>
    <row r="858" spans="1:31" ht="14.2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1"/>
      <c r="AC858" s="1"/>
      <c r="AD858" s="1"/>
      <c r="AE858" s="1"/>
    </row>
    <row r="859" spans="1:31" ht="14.2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1"/>
      <c r="AC859" s="1"/>
      <c r="AD859" s="1"/>
      <c r="AE859" s="1"/>
    </row>
    <row r="860" spans="1:31" ht="14.2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1"/>
      <c r="AC860" s="1"/>
      <c r="AD860" s="1"/>
      <c r="AE860" s="1"/>
    </row>
    <row r="861" spans="1:31" ht="14.2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1"/>
      <c r="AC861" s="1"/>
      <c r="AD861" s="1"/>
      <c r="AE861" s="1"/>
    </row>
    <row r="862" spans="1:31" ht="14.2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1"/>
      <c r="AC862" s="1"/>
      <c r="AD862" s="1"/>
      <c r="AE862" s="1"/>
    </row>
    <row r="863" spans="1:31" ht="14.2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1"/>
      <c r="AC863" s="1"/>
      <c r="AD863" s="1"/>
      <c r="AE863" s="1"/>
    </row>
    <row r="864" spans="1:31" ht="14.2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1"/>
      <c r="AC864" s="1"/>
      <c r="AD864" s="1"/>
      <c r="AE864" s="1"/>
    </row>
    <row r="865" spans="1:31" ht="14.2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1"/>
      <c r="AC865" s="1"/>
      <c r="AD865" s="1"/>
      <c r="AE865" s="1"/>
    </row>
    <row r="866" spans="1:31" ht="14.2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c r="AB866" s="1"/>
      <c r="AC866" s="1"/>
      <c r="AD866" s="1"/>
      <c r="AE866" s="1"/>
    </row>
    <row r="867" spans="1:31" ht="14.2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c r="AB867" s="1"/>
      <c r="AC867" s="1"/>
      <c r="AD867" s="1"/>
      <c r="AE867" s="1"/>
    </row>
    <row r="868" spans="1:31" ht="14.2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c r="AB868" s="1"/>
      <c r="AC868" s="1"/>
      <c r="AD868" s="1"/>
      <c r="AE868" s="1"/>
    </row>
    <row r="869" spans="1:31" ht="14.2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c r="AB869" s="1"/>
      <c r="AC869" s="1"/>
      <c r="AD869" s="1"/>
      <c r="AE869" s="1"/>
    </row>
    <row r="870" spans="1:31" ht="14.2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c r="AB870" s="1"/>
      <c r="AC870" s="1"/>
      <c r="AD870" s="1"/>
      <c r="AE870" s="1"/>
    </row>
    <row r="871" spans="1:31" ht="14.2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c r="AB871" s="1"/>
      <c r="AC871" s="1"/>
      <c r="AD871" s="1"/>
      <c r="AE871" s="1"/>
    </row>
    <row r="872" spans="1:31" ht="14.2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c r="AB872" s="1"/>
      <c r="AC872" s="1"/>
      <c r="AD872" s="1"/>
      <c r="AE872" s="1"/>
    </row>
    <row r="873" spans="1:31" ht="14.2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c r="AB873" s="1"/>
      <c r="AC873" s="1"/>
      <c r="AD873" s="1"/>
      <c r="AE873" s="1"/>
    </row>
    <row r="874" spans="1:31" ht="14.2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c r="AB874" s="1"/>
      <c r="AC874" s="1"/>
      <c r="AD874" s="1"/>
      <c r="AE874" s="1"/>
    </row>
    <row r="875" spans="1:31" ht="14.2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c r="AB875" s="1"/>
      <c r="AC875" s="1"/>
      <c r="AD875" s="1"/>
      <c r="AE875" s="1"/>
    </row>
    <row r="876" spans="1:31" ht="14.2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c r="AB876" s="1"/>
      <c r="AC876" s="1"/>
      <c r="AD876" s="1"/>
      <c r="AE876" s="1"/>
    </row>
    <row r="877" spans="1:31" ht="14.2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c r="AB877" s="1"/>
      <c r="AC877" s="1"/>
      <c r="AD877" s="1"/>
      <c r="AE877" s="1"/>
    </row>
    <row r="878" spans="1:31" ht="14.2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c r="AB878" s="1"/>
      <c r="AC878" s="1"/>
      <c r="AD878" s="1"/>
      <c r="AE878" s="1"/>
    </row>
    <row r="879" spans="1:31" ht="14.2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c r="AB879" s="1"/>
      <c r="AC879" s="1"/>
      <c r="AD879" s="1"/>
      <c r="AE879" s="1"/>
    </row>
    <row r="880" spans="1:31" ht="14.2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c r="AB880" s="1"/>
      <c r="AC880" s="1"/>
      <c r="AD880" s="1"/>
      <c r="AE880" s="1"/>
    </row>
    <row r="881" spans="1:31" ht="14.2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c r="AB881" s="1"/>
      <c r="AC881" s="1"/>
      <c r="AD881" s="1"/>
      <c r="AE881" s="1"/>
    </row>
    <row r="882" spans="1:31" ht="14.2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c r="AB882" s="1"/>
      <c r="AC882" s="1"/>
      <c r="AD882" s="1"/>
      <c r="AE882" s="1"/>
    </row>
    <row r="883" spans="1:31" ht="14.2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c r="AB883" s="1"/>
      <c r="AC883" s="1"/>
      <c r="AD883" s="1"/>
      <c r="AE883" s="1"/>
    </row>
    <row r="884" spans="1:31" ht="14.2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c r="AB884" s="1"/>
      <c r="AC884" s="1"/>
      <c r="AD884" s="1"/>
      <c r="AE884" s="1"/>
    </row>
    <row r="885" spans="1:31" ht="14.2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c r="AB885" s="1"/>
      <c r="AC885" s="1"/>
      <c r="AD885" s="1"/>
      <c r="AE885" s="1"/>
    </row>
    <row r="886" spans="1:31" ht="14.2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c r="AB886" s="1"/>
      <c r="AC886" s="1"/>
      <c r="AD886" s="1"/>
      <c r="AE886" s="1"/>
    </row>
    <row r="887" spans="1:31" ht="14.2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c r="AB887" s="1"/>
      <c r="AC887" s="1"/>
      <c r="AD887" s="1"/>
      <c r="AE887" s="1"/>
    </row>
    <row r="888" spans="1:31" ht="14.2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c r="AB888" s="1"/>
      <c r="AC888" s="1"/>
      <c r="AD888" s="1"/>
      <c r="AE888" s="1"/>
    </row>
    <row r="889" spans="1:31" ht="14.2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c r="AB889" s="1"/>
      <c r="AC889" s="1"/>
      <c r="AD889" s="1"/>
      <c r="AE889" s="1"/>
    </row>
    <row r="890" spans="1:31" ht="14.2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c r="AB890" s="1"/>
      <c r="AC890" s="1"/>
      <c r="AD890" s="1"/>
      <c r="AE890" s="1"/>
    </row>
    <row r="891" spans="1:31" ht="14.2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c r="AB891" s="1"/>
      <c r="AC891" s="1"/>
      <c r="AD891" s="1"/>
      <c r="AE891" s="1"/>
    </row>
    <row r="892" spans="1:31" ht="14.2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c r="AB892" s="1"/>
      <c r="AC892" s="1"/>
      <c r="AD892" s="1"/>
      <c r="AE892" s="1"/>
    </row>
    <row r="893" spans="1:31" ht="14.2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c r="AB893" s="1"/>
      <c r="AC893" s="1"/>
      <c r="AD893" s="1"/>
      <c r="AE893" s="1"/>
    </row>
    <row r="894" spans="1:31" ht="14.2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c r="AB894" s="1"/>
      <c r="AC894" s="1"/>
      <c r="AD894" s="1"/>
      <c r="AE894" s="1"/>
    </row>
    <row r="895" spans="1:31" ht="14.2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c r="AB895" s="1"/>
      <c r="AC895" s="1"/>
      <c r="AD895" s="1"/>
      <c r="AE895" s="1"/>
    </row>
    <row r="896" spans="1:31" ht="14.2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c r="AB896" s="1"/>
      <c r="AC896" s="1"/>
      <c r="AD896" s="1"/>
      <c r="AE896" s="1"/>
    </row>
    <row r="897" spans="1:31" ht="14.2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c r="AB897" s="1"/>
      <c r="AC897" s="1"/>
      <c r="AD897" s="1"/>
      <c r="AE897" s="1"/>
    </row>
    <row r="898" spans="1:31" ht="14.2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c r="AB898" s="1"/>
      <c r="AC898" s="1"/>
      <c r="AD898" s="1"/>
      <c r="AE898" s="1"/>
    </row>
    <row r="899" spans="1:31" ht="14.2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c r="AB899" s="1"/>
      <c r="AC899" s="1"/>
      <c r="AD899" s="1"/>
      <c r="AE899" s="1"/>
    </row>
    <row r="900" spans="1:31" ht="14.2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c r="AB900" s="1"/>
      <c r="AC900" s="1"/>
      <c r="AD900" s="1"/>
      <c r="AE900" s="1"/>
    </row>
    <row r="901" spans="1:31" ht="14.2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c r="AB901" s="1"/>
      <c r="AC901" s="1"/>
      <c r="AD901" s="1"/>
      <c r="AE901" s="1"/>
    </row>
    <row r="902" spans="1:31" ht="14.2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c r="AB902" s="1"/>
      <c r="AC902" s="1"/>
      <c r="AD902" s="1"/>
      <c r="AE902" s="1"/>
    </row>
    <row r="903" spans="1:31" ht="14.2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c r="AB903" s="1"/>
      <c r="AC903" s="1"/>
      <c r="AD903" s="1"/>
      <c r="AE903" s="1"/>
    </row>
    <row r="904" spans="1:31" ht="14.2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c r="AB904" s="1"/>
      <c r="AC904" s="1"/>
      <c r="AD904" s="1"/>
      <c r="AE904" s="1"/>
    </row>
    <row r="905" spans="1:31" ht="14.2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c r="AB905" s="1"/>
      <c r="AC905" s="1"/>
      <c r="AD905" s="1"/>
      <c r="AE905" s="1"/>
    </row>
    <row r="906" spans="1:31" ht="14.2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c r="AB906" s="1"/>
      <c r="AC906" s="1"/>
      <c r="AD906" s="1"/>
      <c r="AE906" s="1"/>
    </row>
    <row r="907" spans="1:31" ht="14.2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c r="AB907" s="1"/>
      <c r="AC907" s="1"/>
      <c r="AD907" s="1"/>
      <c r="AE907" s="1"/>
    </row>
    <row r="908" spans="1:31" ht="14.2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c r="AB908" s="1"/>
      <c r="AC908" s="1"/>
      <c r="AD908" s="1"/>
      <c r="AE908" s="1"/>
    </row>
    <row r="909" spans="1:31" ht="14.2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c r="AB909" s="1"/>
      <c r="AC909" s="1"/>
      <c r="AD909" s="1"/>
      <c r="AE909" s="1"/>
    </row>
    <row r="910" spans="1:31" ht="14.2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c r="AB910" s="1"/>
      <c r="AC910" s="1"/>
      <c r="AD910" s="1"/>
      <c r="AE910" s="1"/>
    </row>
    <row r="911" spans="1:31" ht="14.2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c r="AB911" s="1"/>
      <c r="AC911" s="1"/>
      <c r="AD911" s="1"/>
      <c r="AE911" s="1"/>
    </row>
    <row r="912" spans="1:31" ht="14.2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c r="AB912" s="1"/>
      <c r="AC912" s="1"/>
      <c r="AD912" s="1"/>
      <c r="AE912" s="1"/>
    </row>
    <row r="913" spans="1:31" ht="14.2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c r="AB913" s="1"/>
      <c r="AC913" s="1"/>
      <c r="AD913" s="1"/>
      <c r="AE913" s="1"/>
    </row>
    <row r="914" spans="1:31" ht="14.2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c r="AB914" s="1"/>
      <c r="AC914" s="1"/>
      <c r="AD914" s="1"/>
      <c r="AE914" s="1"/>
    </row>
    <row r="915" spans="1:31" ht="14.2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c r="AB915" s="1"/>
      <c r="AC915" s="1"/>
      <c r="AD915" s="1"/>
      <c r="AE915" s="1"/>
    </row>
    <row r="916" spans="1:31" ht="14.2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c r="AB916" s="1"/>
      <c r="AC916" s="1"/>
      <c r="AD916" s="1"/>
      <c r="AE916" s="1"/>
    </row>
    <row r="917" spans="1:31" ht="14.2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c r="AB917" s="1"/>
      <c r="AC917" s="1"/>
      <c r="AD917" s="1"/>
      <c r="AE917" s="1"/>
    </row>
    <row r="918" spans="1:31" ht="14.2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c r="AB918" s="1"/>
      <c r="AC918" s="1"/>
      <c r="AD918" s="1"/>
      <c r="AE918" s="1"/>
    </row>
    <row r="919" spans="1:31" ht="14.2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c r="AB919" s="1"/>
      <c r="AC919" s="1"/>
      <c r="AD919" s="1"/>
      <c r="AE919" s="1"/>
    </row>
    <row r="920" spans="1:31" ht="14.2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c r="AB920" s="1"/>
      <c r="AC920" s="1"/>
      <c r="AD920" s="1"/>
      <c r="AE920" s="1"/>
    </row>
    <row r="921" spans="1:31" ht="14.2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c r="AB921" s="1"/>
      <c r="AC921" s="1"/>
      <c r="AD921" s="1"/>
      <c r="AE921" s="1"/>
    </row>
    <row r="922" spans="1:31" ht="14.2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c r="AB922" s="1"/>
      <c r="AC922" s="1"/>
      <c r="AD922" s="1"/>
      <c r="AE922" s="1"/>
    </row>
    <row r="923" spans="1:31" ht="14.2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c r="AB923" s="1"/>
      <c r="AC923" s="1"/>
      <c r="AD923" s="1"/>
      <c r="AE923" s="1"/>
    </row>
    <row r="924" spans="1:31" ht="14.2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c r="AB924" s="1"/>
      <c r="AC924" s="1"/>
      <c r="AD924" s="1"/>
      <c r="AE924" s="1"/>
    </row>
    <row r="925" spans="1:31" ht="14.2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c r="AB925" s="1"/>
      <c r="AC925" s="1"/>
      <c r="AD925" s="1"/>
      <c r="AE925" s="1"/>
    </row>
    <row r="926" spans="1:31" ht="14.2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c r="AB926" s="1"/>
      <c r="AC926" s="1"/>
      <c r="AD926" s="1"/>
      <c r="AE926" s="1"/>
    </row>
    <row r="927" spans="1:31" ht="14.2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c r="AB927" s="1"/>
      <c r="AC927" s="1"/>
      <c r="AD927" s="1"/>
      <c r="AE927" s="1"/>
    </row>
    <row r="928" spans="1:31" ht="14.2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c r="AB928" s="1"/>
      <c r="AC928" s="1"/>
      <c r="AD928" s="1"/>
      <c r="AE928" s="1"/>
    </row>
    <row r="929" spans="1:31" ht="14.2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c r="AB929" s="1"/>
      <c r="AC929" s="1"/>
      <c r="AD929" s="1"/>
      <c r="AE929" s="1"/>
    </row>
    <row r="930" spans="1:31" ht="14.2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c r="AB930" s="1"/>
      <c r="AC930" s="1"/>
      <c r="AD930" s="1"/>
      <c r="AE930" s="1"/>
    </row>
    <row r="931" spans="1:31" ht="14.2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c r="AB931" s="1"/>
      <c r="AC931" s="1"/>
      <c r="AD931" s="1"/>
      <c r="AE931" s="1"/>
    </row>
    <row r="932" spans="1:31" ht="14.2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c r="AB932" s="1"/>
      <c r="AC932" s="1"/>
      <c r="AD932" s="1"/>
      <c r="AE932" s="1"/>
    </row>
    <row r="933" spans="1:31" ht="14.2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c r="AB933" s="1"/>
      <c r="AC933" s="1"/>
      <c r="AD933" s="1"/>
      <c r="AE933" s="1"/>
    </row>
    <row r="934" spans="1:31" ht="14.2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c r="AB934" s="1"/>
      <c r="AC934" s="1"/>
      <c r="AD934" s="1"/>
      <c r="AE934" s="1"/>
    </row>
    <row r="935" spans="1:31" ht="14.2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c r="AB935" s="1"/>
      <c r="AC935" s="1"/>
      <c r="AD935" s="1"/>
      <c r="AE935" s="1"/>
    </row>
    <row r="936" spans="1:31" ht="14.2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c r="AB936" s="1"/>
      <c r="AC936" s="1"/>
      <c r="AD936" s="1"/>
      <c r="AE936" s="1"/>
    </row>
    <row r="937" spans="1:31" ht="14.2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c r="AB937" s="1"/>
      <c r="AC937" s="1"/>
      <c r="AD937" s="1"/>
      <c r="AE937" s="1"/>
    </row>
    <row r="938" spans="1:31" ht="14.2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c r="AB938" s="1"/>
      <c r="AC938" s="1"/>
      <c r="AD938" s="1"/>
      <c r="AE938" s="1"/>
    </row>
    <row r="939" spans="1:31" ht="14.2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c r="AB939" s="1"/>
      <c r="AC939" s="1"/>
      <c r="AD939" s="1"/>
      <c r="AE939" s="1"/>
    </row>
    <row r="940" spans="1:31" ht="14.2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c r="AB940" s="1"/>
      <c r="AC940" s="1"/>
      <c r="AD940" s="1"/>
      <c r="AE940" s="1"/>
    </row>
    <row r="941" spans="1:31" ht="14.2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c r="AB941" s="1"/>
      <c r="AC941" s="1"/>
      <c r="AD941" s="1"/>
      <c r="AE941" s="1"/>
    </row>
    <row r="942" spans="1:31" ht="14.2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c r="AB942" s="1"/>
      <c r="AC942" s="1"/>
      <c r="AD942" s="1"/>
      <c r="AE942" s="1"/>
    </row>
    <row r="943" spans="1:31" ht="14.2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c r="AB943" s="1"/>
      <c r="AC943" s="1"/>
      <c r="AD943" s="1"/>
      <c r="AE943" s="1"/>
    </row>
    <row r="944" spans="1:31" ht="14.2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c r="AB944" s="1"/>
      <c r="AC944" s="1"/>
      <c r="AD944" s="1"/>
      <c r="AE944" s="1"/>
    </row>
    <row r="945" spans="1:31" ht="14.2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c r="AB945" s="1"/>
      <c r="AC945" s="1"/>
      <c r="AD945" s="1"/>
      <c r="AE945" s="1"/>
    </row>
    <row r="946" spans="1:31" ht="14.2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c r="AB946" s="1"/>
      <c r="AC946" s="1"/>
      <c r="AD946" s="1"/>
      <c r="AE946" s="1"/>
    </row>
    <row r="947" spans="1:31" ht="14.2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c r="AB947" s="1"/>
      <c r="AC947" s="1"/>
      <c r="AD947" s="1"/>
      <c r="AE947" s="1"/>
    </row>
    <row r="948" spans="1:31" ht="14.2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c r="AB948" s="1"/>
      <c r="AC948" s="1"/>
      <c r="AD948" s="1"/>
      <c r="AE948" s="1"/>
    </row>
    <row r="949" spans="1:31" ht="14.2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c r="AB949" s="1"/>
      <c r="AC949" s="1"/>
      <c r="AD949" s="1"/>
      <c r="AE949" s="1"/>
    </row>
    <row r="950" spans="1:31" ht="14.2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c r="AB950" s="1"/>
      <c r="AC950" s="1"/>
      <c r="AD950" s="1"/>
      <c r="AE950" s="1"/>
    </row>
    <row r="951" spans="1:31" ht="14.2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c r="AB951" s="1"/>
      <c r="AC951" s="1"/>
      <c r="AD951" s="1"/>
      <c r="AE951" s="1"/>
    </row>
    <row r="952" spans="1:31" ht="14.2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c r="AB952" s="1"/>
      <c r="AC952" s="1"/>
      <c r="AD952" s="1"/>
      <c r="AE952" s="1"/>
    </row>
    <row r="953" spans="1:31" ht="14.2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c r="AB953" s="1"/>
      <c r="AC953" s="1"/>
      <c r="AD953" s="1"/>
      <c r="AE953" s="1"/>
    </row>
    <row r="954" spans="1:31" ht="14.2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c r="AB954" s="1"/>
      <c r="AC954" s="1"/>
      <c r="AD954" s="1"/>
      <c r="AE954" s="1"/>
    </row>
    <row r="955" spans="1:31" ht="14.2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c r="AB955" s="1"/>
      <c r="AC955" s="1"/>
      <c r="AD955" s="1"/>
      <c r="AE955" s="1"/>
    </row>
    <row r="956" spans="1:31" ht="14.2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c r="AB956" s="1"/>
      <c r="AC956" s="1"/>
      <c r="AD956" s="1"/>
      <c r="AE956" s="1"/>
    </row>
    <row r="957" spans="1:31" ht="14.2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c r="AB957" s="1"/>
      <c r="AC957" s="1"/>
      <c r="AD957" s="1"/>
      <c r="AE957" s="1"/>
    </row>
    <row r="958" spans="1:31" ht="14.2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c r="AB958" s="1"/>
      <c r="AC958" s="1"/>
      <c r="AD958" s="1"/>
      <c r="AE958" s="1"/>
    </row>
    <row r="959" spans="1:31" ht="14.2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c r="AB959" s="1"/>
      <c r="AC959" s="1"/>
      <c r="AD959" s="1"/>
      <c r="AE959" s="1"/>
    </row>
    <row r="960" spans="1:31" ht="14.2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c r="AB960" s="1"/>
      <c r="AC960" s="1"/>
      <c r="AD960" s="1"/>
      <c r="AE960" s="1"/>
    </row>
    <row r="961" spans="1:31" ht="14.2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c r="AB961" s="1"/>
      <c r="AC961" s="1"/>
      <c r="AD961" s="1"/>
      <c r="AE961" s="1"/>
    </row>
    <row r="962" spans="1:31" ht="14.2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c r="AB962" s="1"/>
      <c r="AC962" s="1"/>
      <c r="AD962" s="1"/>
      <c r="AE962" s="1"/>
    </row>
    <row r="963" spans="1:31" ht="14.2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c r="AB963" s="1"/>
      <c r="AC963" s="1"/>
      <c r="AD963" s="1"/>
      <c r="AE963" s="1"/>
    </row>
    <row r="964" spans="1:31" ht="14.2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c r="AB964" s="1"/>
      <c r="AC964" s="1"/>
      <c r="AD964" s="1"/>
      <c r="AE964" s="1"/>
    </row>
    <row r="965" spans="1:31" ht="14.2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c r="AB965" s="1"/>
      <c r="AC965" s="1"/>
      <c r="AD965" s="1"/>
      <c r="AE965" s="1"/>
    </row>
    <row r="966" spans="1:31" ht="14.2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c r="AB966" s="1"/>
      <c r="AC966" s="1"/>
      <c r="AD966" s="1"/>
      <c r="AE966" s="1"/>
    </row>
    <row r="967" spans="1:31" ht="14.2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c r="AB967" s="1"/>
      <c r="AC967" s="1"/>
      <c r="AD967" s="1"/>
      <c r="AE967" s="1"/>
    </row>
    <row r="968" spans="1:31" ht="14.2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c r="AB968" s="1"/>
      <c r="AC968" s="1"/>
      <c r="AD968" s="1"/>
      <c r="AE968" s="1"/>
    </row>
    <row r="969" spans="1:31" ht="14.2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c r="AB969" s="1"/>
      <c r="AC969" s="1"/>
      <c r="AD969" s="1"/>
      <c r="AE969" s="1"/>
    </row>
    <row r="970" spans="1:31" ht="14.2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c r="AB970" s="1"/>
      <c r="AC970" s="1"/>
      <c r="AD970" s="1"/>
      <c r="AE970" s="1"/>
    </row>
    <row r="971" spans="1:31" ht="14.2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c r="AB971" s="1"/>
      <c r="AC971" s="1"/>
      <c r="AD971" s="1"/>
      <c r="AE971" s="1"/>
    </row>
    <row r="972" spans="1:31" ht="14.2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c r="AB972" s="1"/>
      <c r="AC972" s="1"/>
      <c r="AD972" s="1"/>
      <c r="AE972" s="1"/>
    </row>
    <row r="973" spans="1:31" ht="14.2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c r="AB973" s="1"/>
      <c r="AC973" s="1"/>
      <c r="AD973" s="1"/>
      <c r="AE973" s="1"/>
    </row>
    <row r="974" spans="1:31" ht="14.2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c r="AB974" s="1"/>
      <c r="AC974" s="1"/>
      <c r="AD974" s="1"/>
      <c r="AE974" s="1"/>
    </row>
    <row r="975" spans="1:31" ht="14.2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c r="AB975" s="1"/>
      <c r="AC975" s="1"/>
      <c r="AD975" s="1"/>
      <c r="AE975" s="1"/>
    </row>
    <row r="976" spans="1:31" ht="14.2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c r="AB976" s="1"/>
      <c r="AC976" s="1"/>
      <c r="AD976" s="1"/>
      <c r="AE976" s="1"/>
    </row>
    <row r="977" spans="1:31" ht="14.2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c r="AB977" s="1"/>
      <c r="AC977" s="1"/>
      <c r="AD977" s="1"/>
      <c r="AE977" s="1"/>
    </row>
    <row r="978" spans="1:31" ht="14.2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c r="AB978" s="1"/>
      <c r="AC978" s="1"/>
      <c r="AD978" s="1"/>
      <c r="AE978" s="1"/>
    </row>
    <row r="979" spans="1:31" ht="14.2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c r="AB979" s="1"/>
      <c r="AC979" s="1"/>
      <c r="AD979" s="1"/>
      <c r="AE979" s="1"/>
    </row>
    <row r="980" spans="1:31" ht="14.2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c r="AB980" s="1"/>
      <c r="AC980" s="1"/>
      <c r="AD980" s="1"/>
      <c r="AE980" s="1"/>
    </row>
    <row r="981" spans="1:31" ht="14.2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c r="AB981" s="1"/>
      <c r="AC981" s="1"/>
      <c r="AD981" s="1"/>
      <c r="AE981" s="1"/>
    </row>
    <row r="982" spans="1:31" ht="14.2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c r="AB982" s="1"/>
      <c r="AC982" s="1"/>
      <c r="AD982" s="1"/>
      <c r="AE982" s="1"/>
    </row>
    <row r="983" spans="1:31" ht="14.2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c r="AB983" s="1"/>
      <c r="AC983" s="1"/>
      <c r="AD983" s="1"/>
      <c r="AE983" s="1"/>
    </row>
    <row r="984" spans="1:31" ht="14.2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c r="AB984" s="1"/>
      <c r="AC984" s="1"/>
      <c r="AD984" s="1"/>
      <c r="AE984" s="1"/>
    </row>
    <row r="985" spans="1:31" ht="14.2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c r="AB985" s="1"/>
      <c r="AC985" s="1"/>
      <c r="AD985" s="1"/>
      <c r="AE985" s="1"/>
    </row>
    <row r="986" spans="1:31" ht="14.2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c r="AB986" s="1"/>
      <c r="AC986" s="1"/>
      <c r="AD986" s="1"/>
      <c r="AE986" s="1"/>
    </row>
    <row r="987" spans="1:31" ht="14.2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c r="AB987" s="1"/>
      <c r="AC987" s="1"/>
      <c r="AD987" s="1"/>
      <c r="AE987" s="1"/>
    </row>
    <row r="988" spans="1:31" ht="14.2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c r="AA988" s="1"/>
      <c r="AB988" s="1"/>
      <c r="AC988" s="1"/>
      <c r="AD988" s="1"/>
      <c r="AE988" s="1"/>
    </row>
    <row r="989" spans="1:31" ht="14.2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c r="AA989" s="1"/>
      <c r="AB989" s="1"/>
      <c r="AC989" s="1"/>
      <c r="AD989" s="1"/>
      <c r="AE989" s="1"/>
    </row>
    <row r="990" spans="1:31" ht="14.2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c r="AA990" s="1"/>
      <c r="AB990" s="1"/>
      <c r="AC990" s="1"/>
      <c r="AD990" s="1"/>
      <c r="AE990" s="1"/>
    </row>
    <row r="991" spans="1:31" ht="14.2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c r="AA991" s="1"/>
      <c r="AB991" s="1"/>
      <c r="AC991" s="1"/>
      <c r="AD991" s="1"/>
      <c r="AE991" s="1"/>
    </row>
    <row r="992" spans="1:31" ht="14.2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c r="AA992" s="1"/>
      <c r="AB992" s="1"/>
      <c r="AC992" s="1"/>
      <c r="AD992" s="1"/>
      <c r="AE992" s="1"/>
    </row>
    <row r="993" spans="1:31" ht="14.2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c r="AA993" s="1"/>
      <c r="AB993" s="1"/>
      <c r="AC993" s="1"/>
      <c r="AD993" s="1"/>
      <c r="AE993" s="1"/>
    </row>
    <row r="994" spans="1:31" ht="14.2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c r="AA994" s="1"/>
      <c r="AB994" s="1"/>
      <c r="AC994" s="1"/>
      <c r="AD994" s="1"/>
      <c r="AE994" s="1"/>
    </row>
    <row r="995" spans="1:31" ht="14.2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c r="AA995" s="1"/>
      <c r="AB995" s="1"/>
      <c r="AC995" s="1"/>
      <c r="AD995" s="1"/>
      <c r="AE995" s="1"/>
    </row>
    <row r="996" spans="1:31" ht="14.2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c r="AA996" s="1"/>
      <c r="AB996" s="1"/>
      <c r="AC996" s="1"/>
      <c r="AD996" s="1"/>
      <c r="AE996" s="1"/>
    </row>
    <row r="997" spans="1:31" ht="14.2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c r="AA997" s="1"/>
      <c r="AB997" s="1"/>
      <c r="AC997" s="1"/>
      <c r="AD997" s="1"/>
      <c r="AE997" s="1"/>
    </row>
    <row r="998" spans="1:31" ht="14.2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c r="AA998" s="1"/>
      <c r="AB998" s="1"/>
      <c r="AC998" s="1"/>
      <c r="AD998" s="1"/>
      <c r="AE998" s="1"/>
    </row>
    <row r="999" spans="1:31" ht="14.2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c r="AA999" s="1"/>
      <c r="AB999" s="1"/>
      <c r="AC999" s="1"/>
      <c r="AD999" s="1"/>
      <c r="AE999" s="1"/>
    </row>
  </sheetData>
  <mergeCells count="2">
    <mergeCell ref="B2:I2"/>
    <mergeCell ref="B40:D40"/>
  </mergeCells>
  <pageMargins left="0" right="0" top="0" bottom="0" header="0" footer="0"/>
  <pageSetup scale="76"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92D050"/>
  </sheetPr>
  <dimension ref="A1:Z2030"/>
  <sheetViews>
    <sheetView topLeftCell="A304" zoomScale="70" zoomScaleNormal="70" workbookViewId="0">
      <selection activeCell="B105" sqref="B105:C105"/>
    </sheetView>
  </sheetViews>
  <sheetFormatPr baseColWidth="10" defaultColWidth="14.42578125" defaultRowHeight="15" customHeight="1"/>
  <cols>
    <col min="1" max="1" width="7.7109375" customWidth="1"/>
    <col min="2" max="2" width="13.140625" customWidth="1"/>
    <col min="3" max="3" width="44.28515625" customWidth="1"/>
    <col min="4" max="4" width="11.42578125" customWidth="1"/>
    <col min="5" max="5" width="11.85546875" customWidth="1"/>
    <col min="6" max="6" width="13.28515625" customWidth="1"/>
    <col min="7" max="7" width="15.28515625" customWidth="1"/>
    <col min="8" max="8" width="20.42578125" customWidth="1"/>
    <col min="9" max="9" width="17.28515625" bestFit="1" customWidth="1"/>
    <col min="10" max="10" width="17.7109375" bestFit="1" customWidth="1"/>
    <col min="11" max="11" width="17.28515625" bestFit="1" customWidth="1"/>
    <col min="12" max="20" width="11.42578125" customWidth="1"/>
    <col min="21" max="21" width="12.42578125" bestFit="1" customWidth="1"/>
    <col min="22" max="26" width="11.42578125" customWidth="1"/>
  </cols>
  <sheetData>
    <row r="1" spans="2:9" ht="15" customHeight="1" thickBot="1"/>
    <row r="2" spans="2:9" ht="15" customHeight="1" thickBot="1">
      <c r="B2" s="683" t="s">
        <v>1094</v>
      </c>
      <c r="C2" s="684"/>
      <c r="D2" s="684"/>
      <c r="E2" s="684"/>
      <c r="F2" s="684"/>
      <c r="G2" s="685"/>
    </row>
    <row r="3" spans="2:9" ht="15" customHeight="1" thickBot="1">
      <c r="B3" s="683" t="s">
        <v>1095</v>
      </c>
      <c r="C3" s="684"/>
      <c r="D3" s="684"/>
      <c r="E3" s="684"/>
      <c r="F3" s="684"/>
      <c r="G3" s="685"/>
    </row>
    <row r="4" spans="2:9" ht="15" customHeight="1" thickBot="1"/>
    <row r="5" spans="2:9" ht="15" customHeight="1" thickBot="1">
      <c r="B5" s="2">
        <v>1</v>
      </c>
      <c r="C5" s="686" t="s">
        <v>3</v>
      </c>
      <c r="D5" s="687"/>
      <c r="E5" s="687"/>
      <c r="F5" s="687"/>
      <c r="G5" s="687"/>
      <c r="H5" s="2"/>
    </row>
    <row r="6" spans="2:9" ht="15" customHeight="1">
      <c r="B6" s="377">
        <v>1.1000000000000001</v>
      </c>
      <c r="C6" s="638" t="s">
        <v>4</v>
      </c>
      <c r="D6" s="639"/>
      <c r="E6" s="639"/>
      <c r="F6" s="639"/>
      <c r="G6" s="639"/>
      <c r="H6" s="378" t="s">
        <v>5</v>
      </c>
      <c r="I6" s="389" t="e">
        <f>+H114</f>
        <v>#REF!</v>
      </c>
    </row>
    <row r="7" spans="2:9" ht="15" customHeight="1">
      <c r="B7" s="379">
        <v>1.2000000000000002</v>
      </c>
      <c r="C7" s="638" t="s">
        <v>6</v>
      </c>
      <c r="D7" s="639" t="s">
        <v>6</v>
      </c>
      <c r="E7" s="639" t="s">
        <v>6</v>
      </c>
      <c r="F7" s="639" t="s">
        <v>6</v>
      </c>
      <c r="G7" s="639" t="s">
        <v>6</v>
      </c>
      <c r="H7" s="378" t="s">
        <v>5</v>
      </c>
      <c r="I7" s="389" t="e">
        <f>H153</f>
        <v>#REF!</v>
      </c>
    </row>
    <row r="8" spans="2:9" ht="15" customHeight="1">
      <c r="B8" s="379">
        <v>1.3000000000000003</v>
      </c>
      <c r="C8" s="638" t="s">
        <v>7</v>
      </c>
      <c r="D8" s="639" t="s">
        <v>7</v>
      </c>
      <c r="E8" s="639" t="s">
        <v>7</v>
      </c>
      <c r="F8" s="639" t="s">
        <v>7</v>
      </c>
      <c r="G8" s="639" t="s">
        <v>7</v>
      </c>
      <c r="H8" s="378" t="s">
        <v>5</v>
      </c>
      <c r="I8" s="389" t="e">
        <f>H191</f>
        <v>#REF!</v>
      </c>
    </row>
    <row r="9" spans="2:9" ht="15" customHeight="1">
      <c r="B9" s="379">
        <v>1.4000000000000004</v>
      </c>
      <c r="C9" s="638" t="s">
        <v>8</v>
      </c>
      <c r="D9" s="639" t="s">
        <v>8</v>
      </c>
      <c r="E9" s="639" t="s">
        <v>8</v>
      </c>
      <c r="F9" s="639" t="s">
        <v>8</v>
      </c>
      <c r="G9" s="639" t="s">
        <v>8</v>
      </c>
      <c r="H9" s="378" t="s">
        <v>9</v>
      </c>
      <c r="I9" s="389" t="e">
        <f>H305</f>
        <v>#REF!</v>
      </c>
    </row>
    <row r="10" spans="2:9" ht="15" customHeight="1">
      <c r="B10" s="380">
        <v>1.5000000000000004</v>
      </c>
      <c r="C10" s="638" t="s">
        <v>10</v>
      </c>
      <c r="D10" s="639" t="s">
        <v>10</v>
      </c>
      <c r="E10" s="639" t="s">
        <v>10</v>
      </c>
      <c r="F10" s="639" t="s">
        <v>10</v>
      </c>
      <c r="G10" s="639" t="s">
        <v>10</v>
      </c>
      <c r="H10" s="378" t="s">
        <v>9</v>
      </c>
      <c r="I10" s="389" t="e">
        <f>H381</f>
        <v>#REF!</v>
      </c>
    </row>
    <row r="11" spans="2:9" ht="15" customHeight="1" thickBot="1">
      <c r="B11" s="380"/>
      <c r="C11" s="638"/>
      <c r="D11" s="639"/>
      <c r="E11" s="639"/>
      <c r="F11" s="639"/>
      <c r="G11" s="639"/>
      <c r="H11" s="381"/>
    </row>
    <row r="12" spans="2:9" ht="15" customHeight="1">
      <c r="B12" s="391">
        <v>2</v>
      </c>
      <c r="C12" s="688" t="s">
        <v>11</v>
      </c>
      <c r="D12" s="689" t="s">
        <v>11</v>
      </c>
      <c r="E12" s="689" t="s">
        <v>11</v>
      </c>
      <c r="F12" s="689" t="s">
        <v>11</v>
      </c>
      <c r="G12" s="689" t="s">
        <v>11</v>
      </c>
      <c r="H12" s="392"/>
    </row>
    <row r="13" spans="2:9" ht="15" customHeight="1" thickBot="1">
      <c r="B13" s="382">
        <v>2.1</v>
      </c>
      <c r="C13" s="638" t="s">
        <v>12</v>
      </c>
      <c r="D13" s="639" t="s">
        <v>12</v>
      </c>
      <c r="E13" s="639" t="s">
        <v>12</v>
      </c>
      <c r="F13" s="639" t="s">
        <v>12</v>
      </c>
      <c r="G13" s="639" t="s">
        <v>12</v>
      </c>
      <c r="H13" s="378" t="s">
        <v>13</v>
      </c>
      <c r="I13" s="389" t="e">
        <f>H420</f>
        <v>#REF!</v>
      </c>
    </row>
    <row r="14" spans="2:9" ht="15" customHeight="1" thickBot="1">
      <c r="B14" s="383">
        <v>2.2000000000000002</v>
      </c>
      <c r="C14" s="638" t="s">
        <v>14</v>
      </c>
      <c r="D14" s="639" t="s">
        <v>14</v>
      </c>
      <c r="E14" s="639" t="s">
        <v>14</v>
      </c>
      <c r="F14" s="639" t="s">
        <v>14</v>
      </c>
      <c r="G14" s="639" t="s">
        <v>14</v>
      </c>
      <c r="H14" s="378" t="s">
        <v>13</v>
      </c>
      <c r="I14" s="389" t="e">
        <f>H457</f>
        <v>#REF!</v>
      </c>
    </row>
    <row r="15" spans="2:9" ht="15" customHeight="1" thickBot="1">
      <c r="B15" s="377"/>
      <c r="C15" s="638"/>
      <c r="D15" s="639"/>
      <c r="E15" s="639"/>
      <c r="F15" s="639"/>
      <c r="G15" s="639"/>
      <c r="H15" s="381"/>
    </row>
    <row r="16" spans="2:9" ht="15" customHeight="1">
      <c r="B16" s="391">
        <v>3</v>
      </c>
      <c r="C16" s="688" t="s">
        <v>15</v>
      </c>
      <c r="D16" s="689" t="s">
        <v>15</v>
      </c>
      <c r="E16" s="689" t="s">
        <v>15</v>
      </c>
      <c r="F16" s="689" t="s">
        <v>15</v>
      </c>
      <c r="G16" s="689" t="s">
        <v>15</v>
      </c>
      <c r="H16" s="392"/>
    </row>
    <row r="17" spans="2:9" ht="15" customHeight="1" thickBot="1">
      <c r="B17" s="382">
        <v>3.1</v>
      </c>
      <c r="C17" s="638" t="s">
        <v>16</v>
      </c>
      <c r="D17" s="639" t="s">
        <v>16</v>
      </c>
      <c r="E17" s="639" t="s">
        <v>16</v>
      </c>
      <c r="F17" s="639" t="s">
        <v>16</v>
      </c>
      <c r="G17" s="639" t="s">
        <v>16</v>
      </c>
      <c r="H17" s="378" t="s">
        <v>9</v>
      </c>
      <c r="I17" s="389" t="e">
        <f>H501</f>
        <v>#REF!</v>
      </c>
    </row>
    <row r="18" spans="2:9" ht="15" customHeight="1" thickBot="1">
      <c r="B18" s="383"/>
      <c r="C18" s="638"/>
      <c r="D18" s="639"/>
      <c r="E18" s="639"/>
      <c r="F18" s="639"/>
      <c r="G18" s="639"/>
      <c r="H18" s="381"/>
    </row>
    <row r="19" spans="2:9" ht="15" customHeight="1">
      <c r="B19" s="391">
        <v>4</v>
      </c>
      <c r="C19" s="688" t="s">
        <v>17</v>
      </c>
      <c r="D19" s="689" t="s">
        <v>17</v>
      </c>
      <c r="E19" s="689" t="s">
        <v>17</v>
      </c>
      <c r="F19" s="689" t="s">
        <v>17</v>
      </c>
      <c r="G19" s="689" t="s">
        <v>17</v>
      </c>
      <c r="H19" s="392"/>
    </row>
    <row r="20" spans="2:9" ht="15" customHeight="1">
      <c r="B20" s="379">
        <v>4.0999999999999996</v>
      </c>
      <c r="C20" s="638" t="s">
        <v>18</v>
      </c>
      <c r="D20" s="639" t="s">
        <v>18</v>
      </c>
      <c r="E20" s="639" t="s">
        <v>18</v>
      </c>
      <c r="F20" s="639" t="s">
        <v>18</v>
      </c>
      <c r="G20" s="639" t="s">
        <v>18</v>
      </c>
      <c r="H20" s="378" t="s">
        <v>9</v>
      </c>
      <c r="I20" s="389" t="e">
        <f>H757</f>
        <v>#REF!</v>
      </c>
    </row>
    <row r="21" spans="2:9" ht="15" customHeight="1" thickBot="1">
      <c r="B21" s="383">
        <v>4.1999999999999993</v>
      </c>
      <c r="C21" s="638" t="s">
        <v>19</v>
      </c>
      <c r="D21" s="639" t="s">
        <v>19</v>
      </c>
      <c r="E21" s="639" t="s">
        <v>19</v>
      </c>
      <c r="F21" s="639" t="s">
        <v>19</v>
      </c>
      <c r="G21" s="639" t="s">
        <v>19</v>
      </c>
      <c r="H21" s="378" t="s">
        <v>9</v>
      </c>
      <c r="I21" s="389" t="e">
        <f>H797</f>
        <v>#REF!</v>
      </c>
    </row>
    <row r="22" spans="2:9" ht="15" customHeight="1" thickBot="1">
      <c r="B22" s="384"/>
      <c r="C22" s="638"/>
      <c r="D22" s="639"/>
      <c r="E22" s="639"/>
      <c r="F22" s="639"/>
      <c r="G22" s="639"/>
      <c r="H22" s="381"/>
    </row>
    <row r="23" spans="2:9" ht="15" customHeight="1">
      <c r="B23" s="391">
        <v>5</v>
      </c>
      <c r="C23" s="688" t="s">
        <v>20</v>
      </c>
      <c r="D23" s="689" t="s">
        <v>20</v>
      </c>
      <c r="E23" s="689" t="s">
        <v>20</v>
      </c>
      <c r="F23" s="689" t="s">
        <v>20</v>
      </c>
      <c r="G23" s="689" t="s">
        <v>20</v>
      </c>
      <c r="H23" s="392"/>
    </row>
    <row r="24" spans="2:9" ht="15" customHeight="1">
      <c r="B24" s="379">
        <v>5.0999999999999996</v>
      </c>
      <c r="C24" s="638" t="s">
        <v>21</v>
      </c>
      <c r="D24" s="639" t="s">
        <v>21</v>
      </c>
      <c r="E24" s="639" t="s">
        <v>21</v>
      </c>
      <c r="F24" s="639" t="s">
        <v>21</v>
      </c>
      <c r="G24" s="639" t="s">
        <v>21</v>
      </c>
      <c r="H24" s="378" t="s">
        <v>9</v>
      </c>
      <c r="I24" s="396" t="e">
        <f>H841</f>
        <v>#REF!</v>
      </c>
    </row>
    <row r="25" spans="2:9" ht="15" customHeight="1" thickBot="1">
      <c r="B25" s="383">
        <v>5.1999999999999993</v>
      </c>
      <c r="C25" s="638" t="s">
        <v>22</v>
      </c>
      <c r="D25" s="639" t="s">
        <v>22</v>
      </c>
      <c r="E25" s="639" t="s">
        <v>22</v>
      </c>
      <c r="F25" s="639" t="s">
        <v>22</v>
      </c>
      <c r="G25" s="639" t="s">
        <v>22</v>
      </c>
      <c r="H25" s="378" t="s">
        <v>9</v>
      </c>
      <c r="I25" s="389" t="e">
        <f>H884</f>
        <v>#REF!</v>
      </c>
    </row>
    <row r="26" spans="2:9" ht="15" customHeight="1">
      <c r="B26" s="377">
        <v>5.2999999999999989</v>
      </c>
      <c r="C26" s="638" t="s">
        <v>23</v>
      </c>
      <c r="D26" s="639" t="s">
        <v>23</v>
      </c>
      <c r="E26" s="639" t="s">
        <v>23</v>
      </c>
      <c r="F26" s="639" t="s">
        <v>23</v>
      </c>
      <c r="G26" s="639" t="s">
        <v>23</v>
      </c>
      <c r="H26" s="378" t="s">
        <v>9</v>
      </c>
      <c r="I26" s="389" t="e">
        <f>H927</f>
        <v>#REF!</v>
      </c>
    </row>
    <row r="27" spans="2:9" ht="15" customHeight="1">
      <c r="B27" s="379">
        <v>5.3999999999999986</v>
      </c>
      <c r="C27" s="638" t="s">
        <v>24</v>
      </c>
      <c r="D27" s="639" t="s">
        <v>24</v>
      </c>
      <c r="E27" s="639" t="s">
        <v>24</v>
      </c>
      <c r="F27" s="639" t="s">
        <v>24</v>
      </c>
      <c r="G27" s="639" t="s">
        <v>24</v>
      </c>
      <c r="H27" s="378" t="s">
        <v>25</v>
      </c>
      <c r="I27" s="389" t="e">
        <f>H969</f>
        <v>#REF!</v>
      </c>
    </row>
    <row r="28" spans="2:9" ht="15" customHeight="1">
      <c r="B28" s="379"/>
      <c r="C28" s="638"/>
      <c r="D28" s="639"/>
      <c r="E28" s="639"/>
      <c r="F28" s="639"/>
      <c r="G28" s="639"/>
      <c r="H28" s="381"/>
    </row>
    <row r="29" spans="2:9" ht="15" customHeight="1">
      <c r="B29" s="393">
        <v>6</v>
      </c>
      <c r="C29" s="688" t="s">
        <v>26</v>
      </c>
      <c r="D29" s="689" t="s">
        <v>26</v>
      </c>
      <c r="E29" s="689" t="s">
        <v>26</v>
      </c>
      <c r="F29" s="689" t="s">
        <v>26</v>
      </c>
      <c r="G29" s="689" t="s">
        <v>26</v>
      </c>
      <c r="H29" s="392"/>
    </row>
    <row r="30" spans="2:9" ht="15" customHeight="1" thickBot="1">
      <c r="B30" s="382">
        <v>6.1</v>
      </c>
      <c r="C30" s="638" t="s">
        <v>27</v>
      </c>
      <c r="D30" s="639" t="s">
        <v>27</v>
      </c>
      <c r="E30" s="639" t="s">
        <v>27</v>
      </c>
      <c r="F30" s="639" t="s">
        <v>27</v>
      </c>
      <c r="G30" s="639" t="s">
        <v>27</v>
      </c>
      <c r="H30" s="378" t="s">
        <v>5</v>
      </c>
      <c r="I30" s="389" t="e">
        <f>H1012</f>
        <v>#REF!</v>
      </c>
    </row>
    <row r="31" spans="2:9" ht="15" customHeight="1" thickBot="1">
      <c r="B31" s="383">
        <v>6.1999999999999993</v>
      </c>
      <c r="C31" s="638" t="s">
        <v>28</v>
      </c>
      <c r="D31" s="639" t="s">
        <v>28</v>
      </c>
      <c r="E31" s="639" t="s">
        <v>28</v>
      </c>
      <c r="F31" s="639" t="s">
        <v>28</v>
      </c>
      <c r="G31" s="639" t="s">
        <v>28</v>
      </c>
      <c r="H31" s="378" t="s">
        <v>5</v>
      </c>
      <c r="I31" s="389" t="e">
        <f>H1091</f>
        <v>#REF!</v>
      </c>
    </row>
    <row r="32" spans="2:9" ht="15" customHeight="1">
      <c r="B32" s="377">
        <v>6.2999999999999989</v>
      </c>
      <c r="C32" s="638" t="s">
        <v>29</v>
      </c>
      <c r="D32" s="639" t="s">
        <v>29</v>
      </c>
      <c r="E32" s="639" t="s">
        <v>29</v>
      </c>
      <c r="F32" s="639" t="s">
        <v>29</v>
      </c>
      <c r="G32" s="639" t="s">
        <v>29</v>
      </c>
      <c r="H32" s="378" t="s">
        <v>30</v>
      </c>
      <c r="I32" s="389" t="e">
        <f>H1134</f>
        <v>#REF!</v>
      </c>
    </row>
    <row r="33" spans="2:9" ht="15" customHeight="1">
      <c r="B33" s="379">
        <v>6.3999999999999986</v>
      </c>
      <c r="C33" s="638" t="s">
        <v>31</v>
      </c>
      <c r="D33" s="639" t="s">
        <v>31</v>
      </c>
      <c r="E33" s="639" t="s">
        <v>31</v>
      </c>
      <c r="F33" s="639" t="s">
        <v>31</v>
      </c>
      <c r="G33" s="639" t="s">
        <v>31</v>
      </c>
      <c r="H33" s="378" t="s">
        <v>30</v>
      </c>
      <c r="I33" s="389" t="e">
        <f>H1172</f>
        <v>#REF!</v>
      </c>
    </row>
    <row r="34" spans="2:9" ht="15" customHeight="1">
      <c r="B34" s="379"/>
      <c r="C34" s="638"/>
      <c r="D34" s="639"/>
      <c r="E34" s="639"/>
      <c r="F34" s="639"/>
      <c r="G34" s="639"/>
      <c r="H34" s="381"/>
    </row>
    <row r="35" spans="2:9" ht="15" customHeight="1">
      <c r="B35" s="393">
        <v>7</v>
      </c>
      <c r="C35" s="688" t="s">
        <v>32</v>
      </c>
      <c r="D35" s="689" t="s">
        <v>32</v>
      </c>
      <c r="E35" s="689" t="s">
        <v>32</v>
      </c>
      <c r="F35" s="689" t="s">
        <v>32</v>
      </c>
      <c r="G35" s="689" t="s">
        <v>32</v>
      </c>
      <c r="H35" s="392"/>
    </row>
    <row r="36" spans="2:9" ht="15" customHeight="1">
      <c r="B36" s="379">
        <v>7.1</v>
      </c>
      <c r="C36" s="638" t="s">
        <v>33</v>
      </c>
      <c r="D36" s="639" t="s">
        <v>33</v>
      </c>
      <c r="E36" s="639" t="s">
        <v>33</v>
      </c>
      <c r="F36" s="639" t="s">
        <v>33</v>
      </c>
      <c r="G36" s="639" t="s">
        <v>33</v>
      </c>
      <c r="H36" s="378" t="s">
        <v>5</v>
      </c>
      <c r="I36" s="389" t="e">
        <f>H1213</f>
        <v>#REF!</v>
      </c>
    </row>
    <row r="37" spans="2:9" ht="15" customHeight="1">
      <c r="B37" s="379">
        <v>7.1999999999999993</v>
      </c>
      <c r="C37" s="638" t="s">
        <v>34</v>
      </c>
      <c r="D37" s="639" t="s">
        <v>34</v>
      </c>
      <c r="E37" s="639" t="s">
        <v>34</v>
      </c>
      <c r="F37" s="639" t="s">
        <v>34</v>
      </c>
      <c r="G37" s="639" t="s">
        <v>34</v>
      </c>
      <c r="H37" s="378" t="s">
        <v>5</v>
      </c>
      <c r="I37" s="389" t="e">
        <f>H1255</f>
        <v>#REF!</v>
      </c>
    </row>
    <row r="38" spans="2:9" ht="15" customHeight="1" thickBot="1">
      <c r="B38" s="382">
        <v>7.2999999999999989</v>
      </c>
      <c r="C38" s="638" t="s">
        <v>35</v>
      </c>
      <c r="D38" s="639" t="s">
        <v>35</v>
      </c>
      <c r="E38" s="639" t="s">
        <v>35</v>
      </c>
      <c r="F38" s="639" t="s">
        <v>35</v>
      </c>
      <c r="G38" s="639" t="s">
        <v>35</v>
      </c>
      <c r="H38" s="378" t="s">
        <v>5</v>
      </c>
      <c r="I38" s="389" t="e">
        <f>H1295</f>
        <v>#REF!</v>
      </c>
    </row>
    <row r="39" spans="2:9" ht="15" customHeight="1" thickBot="1">
      <c r="B39" s="385">
        <v>7.3999999999999986</v>
      </c>
      <c r="C39" s="638" t="s">
        <v>36</v>
      </c>
      <c r="D39" s="639" t="s">
        <v>36</v>
      </c>
      <c r="E39" s="639" t="s">
        <v>36</v>
      </c>
      <c r="F39" s="639" t="s">
        <v>36</v>
      </c>
      <c r="G39" s="639" t="s">
        <v>36</v>
      </c>
      <c r="H39" s="378" t="s">
        <v>30</v>
      </c>
      <c r="I39" s="389" t="e">
        <f>H1337</f>
        <v>#REF!</v>
      </c>
    </row>
    <row r="40" spans="2:9" ht="15" customHeight="1">
      <c r="B40" s="377">
        <v>7.4999999999999982</v>
      </c>
      <c r="C40" s="638" t="s">
        <v>37</v>
      </c>
      <c r="D40" s="639" t="s">
        <v>37</v>
      </c>
      <c r="E40" s="639" t="s">
        <v>37</v>
      </c>
      <c r="F40" s="639" t="s">
        <v>37</v>
      </c>
      <c r="G40" s="639" t="s">
        <v>37</v>
      </c>
      <c r="H40" s="378" t="s">
        <v>5</v>
      </c>
      <c r="I40" s="389" t="e">
        <f>H1378</f>
        <v>#REF!</v>
      </c>
    </row>
    <row r="41" spans="2:9" ht="15" customHeight="1">
      <c r="B41" s="379">
        <v>7.5999999999999979</v>
      </c>
      <c r="C41" s="638" t="s">
        <v>38</v>
      </c>
      <c r="D41" s="639" t="s">
        <v>38</v>
      </c>
      <c r="E41" s="639" t="s">
        <v>38</v>
      </c>
      <c r="F41" s="639" t="s">
        <v>38</v>
      </c>
      <c r="G41" s="639" t="s">
        <v>38</v>
      </c>
      <c r="H41" s="378" t="s">
        <v>30</v>
      </c>
      <c r="I41" s="389" t="e">
        <f>H1422</f>
        <v>#REF!</v>
      </c>
    </row>
    <row r="42" spans="2:9" ht="15" customHeight="1">
      <c r="B42" s="379">
        <v>7.6999999999999975</v>
      </c>
      <c r="C42" s="638" t="s">
        <v>39</v>
      </c>
      <c r="D42" s="639" t="s">
        <v>39</v>
      </c>
      <c r="E42" s="639" t="s">
        <v>39</v>
      </c>
      <c r="F42" s="639" t="s">
        <v>39</v>
      </c>
      <c r="G42" s="639" t="s">
        <v>39</v>
      </c>
      <c r="H42" s="378" t="s">
        <v>30</v>
      </c>
      <c r="I42" s="389" t="e">
        <f>H1465</f>
        <v>#REF!</v>
      </c>
    </row>
    <row r="43" spans="2:9" ht="15" customHeight="1">
      <c r="B43" s="379">
        <v>7.7999999999999972</v>
      </c>
      <c r="C43" s="638" t="s">
        <v>40</v>
      </c>
      <c r="D43" s="639" t="s">
        <v>40</v>
      </c>
      <c r="E43" s="639" t="s">
        <v>40</v>
      </c>
      <c r="F43" s="639" t="s">
        <v>40</v>
      </c>
      <c r="G43" s="639" t="s">
        <v>40</v>
      </c>
      <c r="H43" s="378" t="s">
        <v>30</v>
      </c>
      <c r="I43" s="389" t="e">
        <f>H1506</f>
        <v>#REF!</v>
      </c>
    </row>
    <row r="44" spans="2:9" ht="15" customHeight="1">
      <c r="B44" s="379"/>
      <c r="C44" s="638"/>
      <c r="D44" s="639"/>
      <c r="E44" s="639"/>
      <c r="F44" s="639"/>
      <c r="G44" s="639"/>
      <c r="H44" s="381"/>
    </row>
    <row r="45" spans="2:9" ht="15" customHeight="1">
      <c r="B45" s="393">
        <v>8</v>
      </c>
      <c r="C45" s="688" t="s">
        <v>41</v>
      </c>
      <c r="D45" s="689" t="s">
        <v>41</v>
      </c>
      <c r="E45" s="689" t="s">
        <v>41</v>
      </c>
      <c r="F45" s="689" t="s">
        <v>41</v>
      </c>
      <c r="G45" s="689" t="s">
        <v>41</v>
      </c>
      <c r="H45" s="392"/>
    </row>
    <row r="46" spans="2:9" ht="15" customHeight="1">
      <c r="B46" s="380">
        <v>8.1</v>
      </c>
      <c r="C46" s="638" t="s">
        <v>42</v>
      </c>
      <c r="D46" s="639" t="s">
        <v>42</v>
      </c>
      <c r="E46" s="639" t="s">
        <v>42</v>
      </c>
      <c r="F46" s="639" t="s">
        <v>42</v>
      </c>
      <c r="G46" s="639" t="s">
        <v>42</v>
      </c>
      <c r="H46" s="378" t="s">
        <v>5</v>
      </c>
      <c r="I46" s="389" t="e">
        <f>H1639</f>
        <v>#REF!</v>
      </c>
    </row>
    <row r="47" spans="2:9" ht="15" customHeight="1" thickBot="1">
      <c r="B47" s="382">
        <v>8.2999999999999989</v>
      </c>
      <c r="C47" s="638" t="s">
        <v>43</v>
      </c>
      <c r="D47" s="639" t="s">
        <v>43</v>
      </c>
      <c r="E47" s="639" t="s">
        <v>43</v>
      </c>
      <c r="F47" s="639" t="s">
        <v>43</v>
      </c>
      <c r="G47" s="639" t="s">
        <v>43</v>
      </c>
      <c r="H47" s="378" t="s">
        <v>9</v>
      </c>
      <c r="I47" s="389" t="e">
        <f>H1734</f>
        <v>#REF!</v>
      </c>
    </row>
    <row r="48" spans="2:9" ht="15" customHeight="1" thickBot="1">
      <c r="B48" s="383"/>
      <c r="C48" s="638"/>
      <c r="D48" s="639"/>
      <c r="E48" s="639"/>
      <c r="F48" s="639"/>
      <c r="G48" s="639"/>
      <c r="H48" s="381"/>
    </row>
    <row r="49" spans="2:11" ht="15" customHeight="1">
      <c r="B49" s="394">
        <v>9</v>
      </c>
      <c r="C49" s="688" t="s">
        <v>44</v>
      </c>
      <c r="D49" s="689" t="s">
        <v>44</v>
      </c>
      <c r="E49" s="689" t="s">
        <v>44</v>
      </c>
      <c r="F49" s="689" t="s">
        <v>44</v>
      </c>
      <c r="G49" s="689" t="s">
        <v>44</v>
      </c>
      <c r="H49" s="395"/>
    </row>
    <row r="50" spans="2:11" ht="15" customHeight="1">
      <c r="B50" s="379">
        <v>9.1</v>
      </c>
      <c r="C50" s="638" t="s">
        <v>45</v>
      </c>
      <c r="D50" s="639" t="s">
        <v>45</v>
      </c>
      <c r="E50" s="639" t="s">
        <v>45</v>
      </c>
      <c r="F50" s="639" t="s">
        <v>45</v>
      </c>
      <c r="G50" s="639" t="s">
        <v>45</v>
      </c>
      <c r="H50" s="378" t="s">
        <v>9</v>
      </c>
      <c r="I50" s="389" t="e">
        <f>H1893</f>
        <v>#REF!</v>
      </c>
    </row>
    <row r="51" spans="2:11" ht="15" customHeight="1">
      <c r="B51" s="380">
        <v>9.1999999999999993</v>
      </c>
      <c r="C51" s="638" t="s">
        <v>46</v>
      </c>
      <c r="D51" s="639" t="s">
        <v>46</v>
      </c>
      <c r="E51" s="639" t="s">
        <v>46</v>
      </c>
      <c r="F51" s="639" t="s">
        <v>46</v>
      </c>
      <c r="G51" s="639" t="s">
        <v>46</v>
      </c>
      <c r="H51" s="378" t="s">
        <v>9</v>
      </c>
      <c r="I51" s="389" t="e">
        <f>H1942</f>
        <v>#REF!</v>
      </c>
    </row>
    <row r="52" spans="2:11" ht="15" customHeight="1" thickBot="1">
      <c r="B52" s="382">
        <v>9.2999999999999989</v>
      </c>
      <c r="C52" s="638" t="s">
        <v>47</v>
      </c>
      <c r="D52" s="639" t="s">
        <v>47</v>
      </c>
      <c r="E52" s="639" t="s">
        <v>47</v>
      </c>
      <c r="F52" s="639" t="s">
        <v>47</v>
      </c>
      <c r="G52" s="639" t="s">
        <v>47</v>
      </c>
      <c r="H52" s="378" t="s">
        <v>25</v>
      </c>
      <c r="I52" s="389" t="e">
        <f>H1979</f>
        <v>#REF!</v>
      </c>
    </row>
    <row r="53" spans="2:11" ht="15" customHeight="1" thickBot="1">
      <c r="B53" s="385">
        <v>9.3999999999999986</v>
      </c>
      <c r="C53" s="638" t="s">
        <v>48</v>
      </c>
      <c r="D53" s="639" t="s">
        <v>48</v>
      </c>
      <c r="E53" s="639" t="s">
        <v>48</v>
      </c>
      <c r="F53" s="639" t="s">
        <v>48</v>
      </c>
      <c r="G53" s="639" t="s">
        <v>48</v>
      </c>
      <c r="H53" s="378" t="s">
        <v>25</v>
      </c>
      <c r="I53" s="389" t="e">
        <f>H2028</f>
        <v>#REF!</v>
      </c>
    </row>
    <row r="54" spans="2:11" ht="15" customHeight="1">
      <c r="B54" s="377"/>
      <c r="C54" s="638"/>
      <c r="D54" s="639"/>
      <c r="E54" s="639"/>
      <c r="F54" s="639"/>
      <c r="G54" s="639"/>
      <c r="H54" s="381"/>
    </row>
    <row r="55" spans="2:11" ht="15" customHeight="1">
      <c r="B55" s="393">
        <v>10</v>
      </c>
      <c r="C55" s="688" t="s">
        <v>49</v>
      </c>
      <c r="D55" s="689" t="s">
        <v>49</v>
      </c>
      <c r="E55" s="689" t="s">
        <v>49</v>
      </c>
      <c r="F55" s="689" t="s">
        <v>49</v>
      </c>
      <c r="G55" s="689" t="s">
        <v>49</v>
      </c>
      <c r="H55" s="395"/>
    </row>
    <row r="56" spans="2:11" ht="15" customHeight="1">
      <c r="B56" s="387">
        <f>B55+0.01</f>
        <v>10.01</v>
      </c>
      <c r="C56" s="638" t="s">
        <v>1081</v>
      </c>
      <c r="D56" s="639" t="s">
        <v>1081</v>
      </c>
      <c r="E56" s="639" t="s">
        <v>1081</v>
      </c>
      <c r="F56" s="639" t="s">
        <v>1081</v>
      </c>
      <c r="G56" s="639" t="s">
        <v>1081</v>
      </c>
      <c r="H56" s="390" t="s">
        <v>30</v>
      </c>
      <c r="I56" s="389" t="e">
        <f>#REF!</f>
        <v>#REF!</v>
      </c>
      <c r="K56" s="389"/>
    </row>
    <row r="57" spans="2:11" ht="15" customHeight="1">
      <c r="B57" s="387">
        <f t="shared" ref="B57:B74" si="0">B56+0.01</f>
        <v>10.02</v>
      </c>
      <c r="C57" s="638" t="s">
        <v>50</v>
      </c>
      <c r="D57" s="639" t="s">
        <v>50</v>
      </c>
      <c r="E57" s="639" t="s">
        <v>50</v>
      </c>
      <c r="F57" s="639" t="s">
        <v>50</v>
      </c>
      <c r="G57" s="639" t="s">
        <v>50</v>
      </c>
      <c r="H57" s="386" t="s">
        <v>51</v>
      </c>
      <c r="I57" s="389" t="e">
        <f>#REF!</f>
        <v>#REF!</v>
      </c>
      <c r="K57" s="389"/>
    </row>
    <row r="58" spans="2:11" ht="15" customHeight="1">
      <c r="B58" s="387">
        <f t="shared" si="0"/>
        <v>10.029999999999999</v>
      </c>
      <c r="C58" s="638" t="s">
        <v>52</v>
      </c>
      <c r="D58" s="639" t="s">
        <v>52</v>
      </c>
      <c r="E58" s="639" t="s">
        <v>52</v>
      </c>
      <c r="F58" s="639" t="s">
        <v>52</v>
      </c>
      <c r="G58" s="639" t="s">
        <v>52</v>
      </c>
      <c r="H58" s="390" t="s">
        <v>51</v>
      </c>
      <c r="I58" s="389" t="e">
        <f>#REF!</f>
        <v>#REF!</v>
      </c>
      <c r="J58" s="389"/>
      <c r="K58" s="389"/>
    </row>
    <row r="59" spans="2:11" ht="15" customHeight="1">
      <c r="B59" s="387">
        <f t="shared" si="0"/>
        <v>10.039999999999999</v>
      </c>
      <c r="C59" s="638" t="s">
        <v>1082</v>
      </c>
      <c r="D59" s="639" t="s">
        <v>1082</v>
      </c>
      <c r="E59" s="639" t="s">
        <v>1082</v>
      </c>
      <c r="F59" s="639" t="s">
        <v>1082</v>
      </c>
      <c r="G59" s="639" t="s">
        <v>1082</v>
      </c>
      <c r="H59" s="386" t="s">
        <v>51</v>
      </c>
      <c r="I59" s="389" t="e">
        <f>#REF!</f>
        <v>#REF!</v>
      </c>
      <c r="J59" s="389"/>
      <c r="K59" s="389"/>
    </row>
    <row r="60" spans="2:11" ht="15" customHeight="1">
      <c r="B60" s="387">
        <f t="shared" si="0"/>
        <v>10.049999999999999</v>
      </c>
      <c r="C60" s="638" t="s">
        <v>1096</v>
      </c>
      <c r="D60" s="639" t="s">
        <v>1083</v>
      </c>
      <c r="E60" s="639" t="s">
        <v>1083</v>
      </c>
      <c r="F60" s="639" t="s">
        <v>1083</v>
      </c>
      <c r="G60" s="639" t="s">
        <v>1083</v>
      </c>
      <c r="H60" s="390" t="s">
        <v>51</v>
      </c>
      <c r="I60" s="389" t="e">
        <f>#REF!</f>
        <v>#REF!</v>
      </c>
      <c r="J60" s="389"/>
      <c r="K60" s="389"/>
    </row>
    <row r="61" spans="2:11" ht="15" customHeight="1">
      <c r="B61" s="387">
        <f t="shared" si="0"/>
        <v>10.059999999999999</v>
      </c>
      <c r="C61" s="638" t="s">
        <v>1084</v>
      </c>
      <c r="D61" s="639" t="s">
        <v>1084</v>
      </c>
      <c r="E61" s="639" t="s">
        <v>1084</v>
      </c>
      <c r="F61" s="639" t="s">
        <v>1084</v>
      </c>
      <c r="G61" s="639" t="s">
        <v>1084</v>
      </c>
      <c r="H61" s="386" t="s">
        <v>53</v>
      </c>
      <c r="I61" s="389" t="e">
        <f>#REF!</f>
        <v>#REF!</v>
      </c>
      <c r="J61" s="389"/>
      <c r="K61" s="389"/>
    </row>
    <row r="62" spans="2:11" ht="15" customHeight="1">
      <c r="B62" s="387">
        <f t="shared" si="0"/>
        <v>10.069999999999999</v>
      </c>
      <c r="C62" s="638" t="s">
        <v>1085</v>
      </c>
      <c r="D62" s="639" t="s">
        <v>1085</v>
      </c>
      <c r="E62" s="639" t="s">
        <v>1085</v>
      </c>
      <c r="F62" s="639" t="s">
        <v>1085</v>
      </c>
      <c r="G62" s="639" t="s">
        <v>1085</v>
      </c>
      <c r="H62" s="390" t="s">
        <v>30</v>
      </c>
      <c r="I62" s="389" t="e">
        <f>#REF!</f>
        <v>#REF!</v>
      </c>
      <c r="J62" s="389"/>
      <c r="K62" s="389"/>
    </row>
    <row r="63" spans="2:11" ht="15" customHeight="1">
      <c r="B63" s="387">
        <f t="shared" si="0"/>
        <v>10.079999999999998</v>
      </c>
      <c r="C63" s="638" t="s">
        <v>1086</v>
      </c>
      <c r="D63" s="639" t="s">
        <v>1086</v>
      </c>
      <c r="E63" s="639" t="s">
        <v>1086</v>
      </c>
      <c r="F63" s="639" t="s">
        <v>1086</v>
      </c>
      <c r="G63" s="639" t="s">
        <v>1086</v>
      </c>
      <c r="H63" s="386" t="s">
        <v>51</v>
      </c>
      <c r="I63" s="389" t="e">
        <f>#REF!</f>
        <v>#REF!</v>
      </c>
      <c r="J63" s="389"/>
      <c r="K63" s="389"/>
    </row>
    <row r="64" spans="2:11" ht="15" customHeight="1">
      <c r="B64" s="387">
        <f t="shared" si="0"/>
        <v>10.089999999999998</v>
      </c>
      <c r="C64" s="638" t="s">
        <v>1087</v>
      </c>
      <c r="D64" s="639" t="s">
        <v>1087</v>
      </c>
      <c r="E64" s="639" t="s">
        <v>1087</v>
      </c>
      <c r="F64" s="639" t="s">
        <v>1087</v>
      </c>
      <c r="G64" s="639" t="s">
        <v>1087</v>
      </c>
      <c r="H64" s="390" t="s">
        <v>51</v>
      </c>
      <c r="I64" s="389" t="e">
        <f>#REF!</f>
        <v>#REF!</v>
      </c>
      <c r="J64" s="389"/>
      <c r="K64" s="389"/>
    </row>
    <row r="65" spans="1:26" ht="15" customHeight="1">
      <c r="B65" s="387">
        <f t="shared" si="0"/>
        <v>10.099999999999998</v>
      </c>
      <c r="C65" s="638" t="s">
        <v>1088</v>
      </c>
      <c r="D65" s="639" t="s">
        <v>1088</v>
      </c>
      <c r="E65" s="639" t="s">
        <v>1088</v>
      </c>
      <c r="F65" s="639" t="s">
        <v>1088</v>
      </c>
      <c r="G65" s="639" t="s">
        <v>1088</v>
      </c>
      <c r="H65" s="386" t="s">
        <v>51</v>
      </c>
      <c r="I65" s="389" t="e">
        <f>#REF!</f>
        <v>#REF!</v>
      </c>
      <c r="J65" s="389"/>
      <c r="K65" s="389"/>
    </row>
    <row r="66" spans="1:26" ht="15" customHeight="1">
      <c r="B66" s="387">
        <f t="shared" si="0"/>
        <v>10.109999999999998</v>
      </c>
      <c r="C66" s="638" t="s">
        <v>54</v>
      </c>
      <c r="D66" s="639" t="s">
        <v>54</v>
      </c>
      <c r="E66" s="639" t="s">
        <v>54</v>
      </c>
      <c r="F66" s="639" t="s">
        <v>54</v>
      </c>
      <c r="G66" s="639" t="s">
        <v>54</v>
      </c>
      <c r="H66" s="390" t="s">
        <v>30</v>
      </c>
      <c r="I66" s="389" t="e">
        <f>#REF!</f>
        <v>#REF!</v>
      </c>
      <c r="J66" s="389"/>
      <c r="K66" s="389"/>
    </row>
    <row r="67" spans="1:26" ht="15" customHeight="1">
      <c r="B67" s="387">
        <f t="shared" si="0"/>
        <v>10.119999999999997</v>
      </c>
      <c r="C67" s="638" t="s">
        <v>1089</v>
      </c>
      <c r="D67" s="639" t="s">
        <v>1089</v>
      </c>
      <c r="E67" s="639" t="s">
        <v>1089</v>
      </c>
      <c r="F67" s="639" t="s">
        <v>1089</v>
      </c>
      <c r="G67" s="639" t="s">
        <v>1089</v>
      </c>
      <c r="H67" s="386" t="s">
        <v>51</v>
      </c>
      <c r="I67" s="389" t="e">
        <f>#REF!</f>
        <v>#REF!</v>
      </c>
      <c r="J67" s="389"/>
      <c r="K67" s="389"/>
    </row>
    <row r="68" spans="1:26" ht="15" customHeight="1">
      <c r="B68" s="387">
        <f t="shared" si="0"/>
        <v>10.129999999999997</v>
      </c>
      <c r="C68" s="638" t="s">
        <v>1073</v>
      </c>
      <c r="D68" s="639" t="s">
        <v>1073</v>
      </c>
      <c r="E68" s="639" t="s">
        <v>1073</v>
      </c>
      <c r="F68" s="639" t="s">
        <v>1073</v>
      </c>
      <c r="G68" s="639" t="s">
        <v>1073</v>
      </c>
      <c r="H68" s="388" t="s">
        <v>51</v>
      </c>
      <c r="I68" s="389" t="e">
        <f>#REF!</f>
        <v>#REF!</v>
      </c>
      <c r="J68" s="389"/>
      <c r="K68" s="389"/>
    </row>
    <row r="69" spans="1:26" ht="15" customHeight="1">
      <c r="B69" s="387">
        <f t="shared" si="0"/>
        <v>10.139999999999997</v>
      </c>
      <c r="C69" s="638" t="s">
        <v>1074</v>
      </c>
      <c r="D69" s="639" t="s">
        <v>1074</v>
      </c>
      <c r="E69" s="639" t="s">
        <v>1074</v>
      </c>
      <c r="F69" s="639" t="s">
        <v>1074</v>
      </c>
      <c r="G69" s="639" t="s">
        <v>1074</v>
      </c>
      <c r="H69" s="388" t="s">
        <v>51</v>
      </c>
      <c r="I69" s="389" t="e">
        <f>#REF!</f>
        <v>#REF!</v>
      </c>
      <c r="J69" s="389"/>
      <c r="K69" s="389"/>
    </row>
    <row r="70" spans="1:26" ht="15" customHeight="1">
      <c r="B70" s="387">
        <f t="shared" si="0"/>
        <v>10.149999999999997</v>
      </c>
      <c r="C70" s="638" t="s">
        <v>1075</v>
      </c>
      <c r="D70" s="639" t="s">
        <v>1075</v>
      </c>
      <c r="E70" s="639" t="s">
        <v>1075</v>
      </c>
      <c r="F70" s="639" t="s">
        <v>1075</v>
      </c>
      <c r="G70" s="639" t="s">
        <v>1075</v>
      </c>
      <c r="H70" s="388" t="s">
        <v>1076</v>
      </c>
      <c r="I70" s="389" t="e">
        <f>#REF!</f>
        <v>#REF!</v>
      </c>
      <c r="J70" s="389"/>
      <c r="K70" s="389"/>
    </row>
    <row r="71" spans="1:26" ht="15" customHeight="1">
      <c r="B71" s="387">
        <f t="shared" si="0"/>
        <v>10.159999999999997</v>
      </c>
      <c r="C71" s="638" t="s">
        <v>1077</v>
      </c>
      <c r="D71" s="639" t="s">
        <v>1077</v>
      </c>
      <c r="E71" s="639" t="s">
        <v>1077</v>
      </c>
      <c r="F71" s="639" t="s">
        <v>1077</v>
      </c>
      <c r="G71" s="639" t="s">
        <v>1077</v>
      </c>
      <c r="H71" s="388" t="s">
        <v>1076</v>
      </c>
      <c r="I71" s="389" t="e">
        <f>#REF!</f>
        <v>#REF!</v>
      </c>
      <c r="J71" s="389"/>
      <c r="K71" s="389"/>
    </row>
    <row r="72" spans="1:26" ht="15" customHeight="1">
      <c r="B72" s="387">
        <f t="shared" si="0"/>
        <v>10.169999999999996</v>
      </c>
      <c r="C72" s="638" t="s">
        <v>1090</v>
      </c>
      <c r="D72" s="639" t="s">
        <v>1090</v>
      </c>
      <c r="E72" s="639" t="s">
        <v>1090</v>
      </c>
      <c r="F72" s="639" t="s">
        <v>1090</v>
      </c>
      <c r="G72" s="639" t="s">
        <v>1090</v>
      </c>
      <c r="H72" s="388" t="s">
        <v>30</v>
      </c>
      <c r="I72" s="389" t="e">
        <f>#REF!</f>
        <v>#REF!</v>
      </c>
      <c r="J72" s="389"/>
      <c r="K72" s="389"/>
    </row>
    <row r="73" spans="1:26" ht="15" customHeight="1">
      <c r="B73" s="387">
        <f t="shared" si="0"/>
        <v>10.179999999999996</v>
      </c>
      <c r="C73" s="638" t="s">
        <v>1091</v>
      </c>
      <c r="D73" s="639" t="s">
        <v>1091</v>
      </c>
      <c r="E73" s="639" t="s">
        <v>1091</v>
      </c>
      <c r="F73" s="639" t="s">
        <v>1091</v>
      </c>
      <c r="G73" s="639" t="s">
        <v>1091</v>
      </c>
      <c r="H73" s="388" t="s">
        <v>1092</v>
      </c>
      <c r="I73" s="389" t="e">
        <f>#REF!</f>
        <v>#REF!</v>
      </c>
      <c r="J73" s="389"/>
      <c r="K73" s="389"/>
    </row>
    <row r="74" spans="1:26" ht="15" customHeight="1">
      <c r="B74" s="387">
        <f t="shared" si="0"/>
        <v>10.189999999999996</v>
      </c>
      <c r="C74" s="638" t="s">
        <v>1093</v>
      </c>
      <c r="D74" s="639" t="s">
        <v>1093</v>
      </c>
      <c r="E74" s="639" t="s">
        <v>1093</v>
      </c>
      <c r="F74" s="639" t="s">
        <v>1093</v>
      </c>
      <c r="G74" s="639" t="s">
        <v>1093</v>
      </c>
      <c r="H74" s="388" t="s">
        <v>1092</v>
      </c>
      <c r="I74" s="389" t="e">
        <f>#REF!</f>
        <v>#REF!</v>
      </c>
      <c r="J74" s="389"/>
      <c r="K74" s="389"/>
    </row>
    <row r="75" spans="1:26" ht="15" customHeight="1">
      <c r="K75" s="389"/>
    </row>
    <row r="76" spans="1:26" ht="15" customHeight="1" thickBot="1"/>
    <row r="77" spans="1:26" ht="14.25" customHeight="1" thickBot="1">
      <c r="A77" s="1"/>
      <c r="B77" s="692" t="s">
        <v>76</v>
      </c>
      <c r="C77" s="602"/>
      <c r="D77" s="602"/>
      <c r="E77" s="602"/>
      <c r="F77" s="602"/>
      <c r="G77" s="602"/>
      <c r="H77" s="633"/>
      <c r="I77" s="1"/>
      <c r="J77" s="1"/>
      <c r="K77" s="16"/>
      <c r="L77" s="1"/>
      <c r="M77" s="1"/>
      <c r="N77" s="1"/>
      <c r="O77" s="1"/>
      <c r="P77" s="1"/>
      <c r="Q77" s="1"/>
      <c r="R77" s="1"/>
      <c r="S77" s="1"/>
      <c r="T77" s="1"/>
      <c r="U77" s="1"/>
      <c r="V77" s="1"/>
      <c r="W77" s="1"/>
      <c r="X77" s="1"/>
      <c r="Y77" s="1"/>
      <c r="Z77" s="1"/>
    </row>
    <row r="78" spans="1:26" ht="14.25" customHeight="1">
      <c r="A78" s="1"/>
      <c r="B78" s="692" t="e">
        <f>+#REF!</f>
        <v>#REF!</v>
      </c>
      <c r="C78" s="602"/>
      <c r="D78" s="602"/>
      <c r="E78" s="602"/>
      <c r="F78" s="602"/>
      <c r="G78" s="602"/>
      <c r="H78" s="633"/>
      <c r="I78" s="1"/>
      <c r="J78" s="1"/>
      <c r="K78" s="16"/>
      <c r="L78" s="1"/>
      <c r="M78" s="1"/>
      <c r="N78" s="1"/>
      <c r="O78" s="1"/>
      <c r="P78" s="1"/>
      <c r="Q78" s="1"/>
      <c r="R78" s="1"/>
      <c r="S78" s="1"/>
      <c r="T78" s="1"/>
      <c r="U78" s="1"/>
      <c r="V78" s="1"/>
      <c r="W78" s="1"/>
      <c r="X78" s="1"/>
      <c r="Y78" s="1"/>
      <c r="Z78" s="1"/>
    </row>
    <row r="79" spans="1:26" ht="14.25" customHeight="1" thickBot="1">
      <c r="A79" s="1"/>
      <c r="B79" s="29"/>
      <c r="C79" s="30"/>
      <c r="D79" s="31"/>
      <c r="E79" s="31"/>
      <c r="F79" s="31"/>
      <c r="G79" s="31"/>
      <c r="H79" s="32"/>
      <c r="I79" s="1"/>
      <c r="J79" s="1"/>
      <c r="K79" s="16"/>
      <c r="L79" s="1"/>
      <c r="M79" s="1"/>
      <c r="N79" s="1"/>
      <c r="O79" s="1"/>
      <c r="P79" s="1"/>
      <c r="Q79" s="1"/>
      <c r="R79" s="1"/>
      <c r="S79" s="1"/>
      <c r="T79" s="1"/>
      <c r="U79" s="1"/>
      <c r="V79" s="1"/>
      <c r="W79" s="1"/>
      <c r="X79" s="1"/>
      <c r="Y79" s="1"/>
      <c r="Z79" s="1"/>
    </row>
    <row r="80" spans="1:26" ht="14.25" customHeight="1">
      <c r="A80" s="1"/>
      <c r="B80" s="691" t="s">
        <v>77</v>
      </c>
      <c r="C80" s="578"/>
      <c r="D80" s="578"/>
      <c r="E80" s="578"/>
      <c r="F80" s="578"/>
      <c r="G80" s="578"/>
      <c r="H80" s="604"/>
      <c r="I80" s="1"/>
      <c r="J80" s="1"/>
      <c r="K80" s="16"/>
      <c r="L80" s="1"/>
      <c r="M80" s="1"/>
      <c r="N80" s="1"/>
      <c r="O80" s="1"/>
      <c r="P80" s="1"/>
      <c r="Q80" s="1"/>
      <c r="R80" s="1"/>
      <c r="S80" s="1"/>
      <c r="T80" s="1"/>
      <c r="U80" s="1"/>
      <c r="V80" s="1"/>
      <c r="W80" s="1"/>
      <c r="X80" s="1"/>
      <c r="Y80" s="1"/>
      <c r="Z80" s="1"/>
    </row>
    <row r="81" spans="1:26" ht="14.25" customHeight="1">
      <c r="A81" s="1"/>
      <c r="B81" s="668"/>
      <c r="C81" s="606"/>
      <c r="D81" s="606"/>
      <c r="E81" s="606"/>
      <c r="F81" s="606"/>
      <c r="G81" s="606"/>
      <c r="H81" s="607"/>
      <c r="I81" s="1"/>
      <c r="J81" s="1"/>
      <c r="K81" s="16"/>
      <c r="L81" s="1"/>
      <c r="M81" s="1"/>
      <c r="N81" s="1"/>
      <c r="O81" s="1"/>
      <c r="P81" s="1"/>
      <c r="Q81" s="1"/>
      <c r="R81" s="1"/>
      <c r="S81" s="1"/>
      <c r="T81" s="1"/>
      <c r="U81" s="1"/>
      <c r="V81" s="1"/>
      <c r="W81" s="1"/>
      <c r="X81" s="1"/>
      <c r="Y81" s="1"/>
      <c r="Z81" s="1"/>
    </row>
    <row r="82" spans="1:26" ht="14.25" customHeight="1" thickBot="1">
      <c r="A82" s="1"/>
      <c r="B82" s="591" t="s">
        <v>78</v>
      </c>
      <c r="C82" s="581"/>
      <c r="D82" s="581"/>
      <c r="E82" s="581"/>
      <c r="F82" s="581"/>
      <c r="G82" s="581"/>
      <c r="H82" s="589"/>
      <c r="I82" s="1"/>
      <c r="J82" s="1"/>
      <c r="K82" s="16"/>
      <c r="L82" s="1"/>
      <c r="M82" s="1"/>
      <c r="N82" s="1"/>
      <c r="O82" s="1"/>
      <c r="P82" s="1"/>
      <c r="Q82" s="1"/>
      <c r="R82" s="1"/>
      <c r="S82" s="1"/>
      <c r="T82" s="1"/>
      <c r="U82" s="1"/>
      <c r="V82" s="1"/>
      <c r="W82" s="1"/>
      <c r="X82" s="1"/>
      <c r="Y82" s="1"/>
      <c r="Z82" s="1"/>
    </row>
    <row r="83" spans="1:26" ht="15" customHeight="1">
      <c r="A83" s="1"/>
      <c r="B83" s="692" t="e">
        <f>+#REF!</f>
        <v>#REF!</v>
      </c>
      <c r="C83" s="602"/>
      <c r="D83" s="602"/>
      <c r="E83" s="602"/>
      <c r="F83" s="602"/>
      <c r="G83" s="602"/>
      <c r="H83" s="633"/>
      <c r="I83" s="1"/>
      <c r="J83" s="1"/>
      <c r="K83" s="16"/>
      <c r="L83" s="1"/>
      <c r="M83" s="1"/>
      <c r="N83" s="1"/>
      <c r="O83" s="1"/>
      <c r="P83" s="1"/>
      <c r="Q83" s="1"/>
      <c r="R83" s="1"/>
      <c r="S83" s="1"/>
      <c r="T83" s="1"/>
      <c r="U83" s="1"/>
      <c r="V83" s="1"/>
      <c r="W83" s="1"/>
      <c r="X83" s="1"/>
      <c r="Y83" s="1"/>
      <c r="Z83" s="1"/>
    </row>
    <row r="84" spans="1:26" ht="15" customHeight="1">
      <c r="A84" s="1"/>
      <c r="B84" s="34" t="s">
        <v>79</v>
      </c>
      <c r="C84" s="35" t="e">
        <f>+#REF!</f>
        <v>#REF!</v>
      </c>
      <c r="D84" s="693" t="s">
        <v>80</v>
      </c>
      <c r="E84" s="579"/>
      <c r="F84" s="5" t="e">
        <f>+#REF!</f>
        <v>#REF!</v>
      </c>
      <c r="G84" s="5" t="s">
        <v>81</v>
      </c>
      <c r="H84" s="36"/>
      <c r="I84" s="1"/>
      <c r="J84" s="1"/>
      <c r="K84" s="16"/>
      <c r="L84" s="1"/>
      <c r="M84" s="1"/>
      <c r="N84" s="1"/>
      <c r="O84" s="1"/>
      <c r="P84" s="1"/>
      <c r="Q84" s="1"/>
      <c r="R84" s="1"/>
      <c r="S84" s="1"/>
      <c r="T84" s="1"/>
      <c r="U84" s="1"/>
      <c r="V84" s="1"/>
      <c r="W84" s="1"/>
      <c r="X84" s="1"/>
      <c r="Y84" s="1"/>
      <c r="Z84" s="1"/>
    </row>
    <row r="85" spans="1:26" ht="14.25" customHeight="1">
      <c r="A85" s="1"/>
      <c r="B85" s="636"/>
      <c r="C85" s="581"/>
      <c r="D85" s="581"/>
      <c r="E85" s="581"/>
      <c r="F85" s="581"/>
      <c r="G85" s="581"/>
      <c r="H85" s="589"/>
      <c r="I85" s="1"/>
      <c r="J85" s="1"/>
      <c r="K85" s="16"/>
      <c r="L85" s="1"/>
      <c r="M85" s="1"/>
      <c r="N85" s="1"/>
      <c r="O85" s="1"/>
      <c r="P85" s="1"/>
      <c r="Q85" s="1"/>
      <c r="R85" s="1"/>
      <c r="S85" s="1"/>
      <c r="T85" s="1"/>
      <c r="U85" s="1"/>
      <c r="V85" s="1"/>
      <c r="W85" s="1"/>
      <c r="X85" s="1"/>
      <c r="Y85" s="1"/>
      <c r="Z85" s="1"/>
    </row>
    <row r="86" spans="1:26" ht="15" customHeight="1">
      <c r="A86" s="1"/>
      <c r="B86" s="652" t="e">
        <f>+#REF!</f>
        <v>#REF!</v>
      </c>
      <c r="C86" s="585"/>
      <c r="D86" s="585"/>
      <c r="E86" s="585"/>
      <c r="F86" s="585"/>
      <c r="G86" s="585"/>
      <c r="H86" s="610"/>
      <c r="I86" s="1"/>
      <c r="J86" s="1"/>
      <c r="K86" s="16"/>
      <c r="L86" s="1"/>
      <c r="M86" s="1"/>
      <c r="N86" s="1"/>
      <c r="O86" s="1"/>
      <c r="P86" s="1"/>
      <c r="Q86" s="1"/>
      <c r="R86" s="1"/>
      <c r="S86" s="1"/>
      <c r="T86" s="1"/>
      <c r="U86" s="1"/>
      <c r="V86" s="1"/>
      <c r="W86" s="1"/>
      <c r="X86" s="1"/>
      <c r="Y86" s="1"/>
      <c r="Z86" s="1"/>
    </row>
    <row r="87" spans="1:26" ht="14.25" customHeight="1">
      <c r="A87" s="1"/>
      <c r="B87" s="600"/>
      <c r="C87" s="578"/>
      <c r="D87" s="578"/>
      <c r="E87" s="578"/>
      <c r="F87" s="578"/>
      <c r="G87" s="578"/>
      <c r="H87" s="604"/>
      <c r="I87" s="1"/>
      <c r="J87" s="1"/>
      <c r="K87" s="16"/>
      <c r="L87" s="1"/>
      <c r="M87" s="1"/>
      <c r="N87" s="1"/>
      <c r="O87" s="1"/>
      <c r="P87" s="1"/>
      <c r="Q87" s="1"/>
      <c r="R87" s="1"/>
      <c r="S87" s="1"/>
      <c r="T87" s="1"/>
      <c r="U87" s="1"/>
      <c r="V87" s="1"/>
      <c r="W87" s="1"/>
      <c r="X87" s="1"/>
      <c r="Y87" s="1"/>
      <c r="Z87" s="1"/>
    </row>
    <row r="88" spans="1:26" ht="14.25" customHeight="1">
      <c r="A88" s="1"/>
      <c r="B88" s="694"/>
      <c r="C88" s="606"/>
      <c r="D88" s="606"/>
      <c r="E88" s="606"/>
      <c r="F88" s="606"/>
      <c r="G88" s="606"/>
      <c r="H88" s="607"/>
      <c r="I88" s="1"/>
      <c r="J88" s="1"/>
      <c r="K88" s="16"/>
      <c r="L88" s="1"/>
      <c r="M88" s="1"/>
      <c r="N88" s="1"/>
      <c r="O88" s="1"/>
      <c r="P88" s="1"/>
      <c r="Q88" s="1"/>
      <c r="R88" s="1"/>
      <c r="S88" s="1"/>
      <c r="T88" s="1"/>
      <c r="U88" s="1"/>
      <c r="V88" s="1"/>
      <c r="W88" s="1"/>
      <c r="X88" s="1"/>
      <c r="Y88" s="1"/>
      <c r="Z88" s="1"/>
    </row>
    <row r="89" spans="1:26" ht="14.25" customHeight="1">
      <c r="A89" s="1"/>
      <c r="B89" s="636" t="s">
        <v>82</v>
      </c>
      <c r="C89" s="581"/>
      <c r="D89" s="581"/>
      <c r="E89" s="581"/>
      <c r="F89" s="581"/>
      <c r="G89" s="581"/>
      <c r="H89" s="589"/>
      <c r="I89" s="1"/>
      <c r="J89" s="1"/>
      <c r="K89" s="16"/>
      <c r="L89" s="1"/>
      <c r="M89" s="1"/>
      <c r="N89" s="1"/>
      <c r="O89" s="1"/>
      <c r="P89" s="1"/>
      <c r="Q89" s="1"/>
      <c r="R89" s="1"/>
      <c r="S89" s="1"/>
      <c r="T89" s="1"/>
      <c r="U89" s="1"/>
      <c r="V89" s="1"/>
      <c r="W89" s="1"/>
      <c r="X89" s="1"/>
      <c r="Y89" s="1"/>
      <c r="Z89" s="1"/>
    </row>
    <row r="90" spans="1:26" ht="14.25" customHeight="1">
      <c r="A90" s="1"/>
      <c r="B90" s="679" t="s">
        <v>1</v>
      </c>
      <c r="C90" s="579"/>
      <c r="D90" s="37" t="s">
        <v>2</v>
      </c>
      <c r="E90" s="23" t="s">
        <v>83</v>
      </c>
      <c r="F90" s="23" t="s">
        <v>84</v>
      </c>
      <c r="G90" s="23" t="s">
        <v>85</v>
      </c>
      <c r="H90" s="38" t="s">
        <v>86</v>
      </c>
      <c r="I90" s="1"/>
      <c r="J90" s="1"/>
      <c r="K90" s="16"/>
      <c r="L90" s="1"/>
      <c r="M90" s="1"/>
      <c r="N90" s="1"/>
      <c r="O90" s="1"/>
      <c r="P90" s="1"/>
      <c r="Q90" s="1"/>
      <c r="R90" s="1"/>
      <c r="S90" s="1"/>
      <c r="T90" s="1"/>
      <c r="U90" s="1"/>
      <c r="V90" s="1"/>
      <c r="W90" s="1"/>
      <c r="X90" s="1"/>
      <c r="Y90" s="1"/>
      <c r="Z90" s="1"/>
    </row>
    <row r="91" spans="1:26" ht="14.25" customHeight="1">
      <c r="A91" s="1"/>
      <c r="B91" s="613" t="s">
        <v>1115</v>
      </c>
      <c r="C91" s="614"/>
      <c r="D91" s="256" t="s">
        <v>5</v>
      </c>
      <c r="E91" s="402">
        <v>1</v>
      </c>
      <c r="F91" s="403"/>
      <c r="G91" s="404" t="e">
        <f>+#REF!</f>
        <v>#REF!</v>
      </c>
      <c r="H91" s="405" t="e">
        <f>G91*(F91+1)*E91</f>
        <v>#REF!</v>
      </c>
      <c r="I91" s="1"/>
      <c r="J91" s="1"/>
      <c r="K91" s="16"/>
      <c r="L91" s="1"/>
      <c r="M91" s="1"/>
      <c r="N91" s="1"/>
      <c r="O91" s="1"/>
      <c r="P91" s="1"/>
      <c r="Q91" s="1"/>
      <c r="R91" s="1"/>
      <c r="S91" s="1"/>
      <c r="T91" s="1"/>
      <c r="U91" s="1"/>
      <c r="V91" s="1"/>
      <c r="W91" s="1"/>
      <c r="X91" s="1"/>
      <c r="Y91" s="1"/>
      <c r="Z91" s="1"/>
    </row>
    <row r="92" spans="1:26" ht="14.25" customHeight="1">
      <c r="A92" s="1"/>
      <c r="B92" s="627"/>
      <c r="C92" s="621"/>
      <c r="D92" s="39"/>
      <c r="E92" s="43"/>
      <c r="F92" s="44"/>
      <c r="G92" s="45"/>
      <c r="H92" s="42">
        <f t="shared" ref="H92:H93" si="1">G92*(F92+1)*E92</f>
        <v>0</v>
      </c>
      <c r="I92" s="1"/>
      <c r="J92" s="1"/>
      <c r="K92" s="16"/>
      <c r="L92" s="1"/>
      <c r="M92" s="1"/>
      <c r="N92" s="1"/>
      <c r="O92" s="1"/>
      <c r="P92" s="1"/>
      <c r="Q92" s="1"/>
      <c r="R92" s="1"/>
      <c r="S92" s="1"/>
      <c r="T92" s="1"/>
      <c r="U92" s="1"/>
      <c r="V92" s="1"/>
      <c r="W92" s="1"/>
      <c r="X92" s="1"/>
      <c r="Y92" s="1"/>
      <c r="Z92" s="1"/>
    </row>
    <row r="93" spans="1:26" ht="14.25" customHeight="1">
      <c r="A93" s="1"/>
      <c r="B93" s="624"/>
      <c r="C93" s="625"/>
      <c r="D93" s="39"/>
      <c r="E93" s="46"/>
      <c r="F93" s="47"/>
      <c r="G93" s="48"/>
      <c r="H93" s="42">
        <f t="shared" si="1"/>
        <v>0</v>
      </c>
      <c r="I93" s="1"/>
      <c r="J93" s="1"/>
      <c r="K93" s="16"/>
      <c r="L93" s="1"/>
      <c r="M93" s="1"/>
      <c r="N93" s="1"/>
      <c r="O93" s="1"/>
      <c r="P93" s="1"/>
      <c r="Q93" s="1"/>
      <c r="R93" s="1"/>
      <c r="S93" s="1"/>
      <c r="T93" s="1"/>
      <c r="U93" s="1"/>
      <c r="V93" s="1"/>
      <c r="W93" s="1"/>
      <c r="X93" s="1"/>
      <c r="Y93" s="1"/>
      <c r="Z93" s="1"/>
    </row>
    <row r="94" spans="1:26" ht="14.25" customHeight="1">
      <c r="A94" s="1"/>
      <c r="B94" s="682" t="s">
        <v>87</v>
      </c>
      <c r="C94" s="581"/>
      <c r="D94" s="581"/>
      <c r="E94" s="581"/>
      <c r="F94" s="581"/>
      <c r="G94" s="579"/>
      <c r="H94" s="49" t="e">
        <f>ROUND(SUM(H91:H93),2)</f>
        <v>#REF!</v>
      </c>
      <c r="I94" s="1"/>
      <c r="J94" s="1"/>
      <c r="K94" s="16"/>
      <c r="L94" s="1"/>
      <c r="M94" s="1"/>
      <c r="N94" s="1"/>
      <c r="O94" s="1"/>
      <c r="P94" s="1"/>
      <c r="Q94" s="1"/>
      <c r="R94" s="1"/>
      <c r="S94" s="1"/>
      <c r="T94" s="1"/>
      <c r="U94" s="1"/>
      <c r="V94" s="1"/>
      <c r="W94" s="1"/>
      <c r="X94" s="1"/>
      <c r="Y94" s="1"/>
      <c r="Z94" s="1"/>
    </row>
    <row r="95" spans="1:26" ht="14.25" customHeight="1">
      <c r="A95" s="1"/>
      <c r="B95" s="636" t="s">
        <v>88</v>
      </c>
      <c r="C95" s="581"/>
      <c r="D95" s="581"/>
      <c r="E95" s="581"/>
      <c r="F95" s="581"/>
      <c r="G95" s="581"/>
      <c r="H95" s="589"/>
      <c r="I95" s="1"/>
      <c r="J95" s="1"/>
      <c r="K95" s="16"/>
      <c r="L95" s="1"/>
      <c r="M95" s="1"/>
      <c r="N95" s="1"/>
      <c r="O95" s="1"/>
      <c r="P95" s="1"/>
      <c r="Q95" s="1"/>
      <c r="R95" s="1"/>
      <c r="S95" s="1"/>
      <c r="T95" s="1"/>
      <c r="U95" s="1"/>
      <c r="V95" s="1"/>
      <c r="W95" s="1"/>
      <c r="X95" s="1"/>
      <c r="Y95" s="1"/>
      <c r="Z95" s="1"/>
    </row>
    <row r="96" spans="1:26" ht="14.25" customHeight="1">
      <c r="A96" s="1"/>
      <c r="B96" s="679" t="s">
        <v>1</v>
      </c>
      <c r="C96" s="579"/>
      <c r="D96" s="37" t="s">
        <v>2</v>
      </c>
      <c r="E96" s="23" t="s">
        <v>83</v>
      </c>
      <c r="F96" s="23" t="s">
        <v>89</v>
      </c>
      <c r="G96" s="23" t="s">
        <v>85</v>
      </c>
      <c r="H96" s="38" t="s">
        <v>86</v>
      </c>
      <c r="I96" s="1"/>
      <c r="J96" s="1"/>
      <c r="K96" s="16"/>
      <c r="L96" s="1"/>
      <c r="M96" s="1"/>
      <c r="N96" s="1"/>
      <c r="O96" s="1"/>
      <c r="P96" s="1"/>
      <c r="Q96" s="1"/>
      <c r="R96" s="1"/>
      <c r="S96" s="1"/>
      <c r="T96" s="1"/>
      <c r="U96" s="1"/>
      <c r="V96" s="1"/>
      <c r="W96" s="1"/>
      <c r="X96" s="1"/>
      <c r="Y96" s="1"/>
      <c r="Z96" s="1"/>
    </row>
    <row r="97" spans="1:26" ht="14.25" customHeight="1">
      <c r="A97" s="1"/>
      <c r="B97" s="645"/>
      <c r="C97" s="680"/>
      <c r="D97" s="50"/>
      <c r="E97" s="51"/>
      <c r="F97" s="52"/>
      <c r="G97" s="41"/>
      <c r="H97" s="42">
        <f t="shared" ref="H97:H99" si="2">E97*F97*G97</f>
        <v>0</v>
      </c>
      <c r="I97" s="1"/>
      <c r="J97" s="1"/>
      <c r="K97" s="16"/>
      <c r="L97" s="1"/>
      <c r="M97" s="1"/>
      <c r="N97" s="1"/>
      <c r="O97" s="1"/>
      <c r="P97" s="1"/>
      <c r="Q97" s="1"/>
      <c r="R97" s="1"/>
      <c r="S97" s="1"/>
      <c r="T97" s="1"/>
      <c r="U97" s="1"/>
      <c r="V97" s="1"/>
      <c r="W97" s="1"/>
      <c r="X97" s="1"/>
      <c r="Y97" s="1"/>
      <c r="Z97" s="1"/>
    </row>
    <row r="98" spans="1:26" ht="14.25" customHeight="1">
      <c r="A98" s="1"/>
      <c r="B98" s="626" t="s">
        <v>90</v>
      </c>
      <c r="C98" s="620"/>
      <c r="D98" s="53" t="s">
        <v>91</v>
      </c>
      <c r="E98" s="50">
        <v>0.05</v>
      </c>
      <c r="F98" s="40">
        <v>1</v>
      </c>
      <c r="G98" s="41" t="e">
        <f>H107</f>
        <v>#REF!</v>
      </c>
      <c r="H98" s="42" t="e">
        <f t="shared" si="2"/>
        <v>#REF!</v>
      </c>
      <c r="I98" s="1"/>
      <c r="J98" s="1"/>
      <c r="K98" s="16"/>
      <c r="L98" s="1"/>
      <c r="M98" s="1"/>
      <c r="N98" s="1"/>
      <c r="O98" s="1"/>
      <c r="P98" s="1"/>
      <c r="Q98" s="1"/>
      <c r="R98" s="1"/>
      <c r="S98" s="1"/>
      <c r="T98" s="1"/>
      <c r="U98" s="1"/>
      <c r="V98" s="1"/>
      <c r="W98" s="1"/>
      <c r="X98" s="1"/>
      <c r="Y98" s="1"/>
      <c r="Z98" s="1"/>
    </row>
    <row r="99" spans="1:26" ht="14.25" customHeight="1">
      <c r="A99" s="1"/>
      <c r="B99" s="624"/>
      <c r="C99" s="681"/>
      <c r="D99" s="47"/>
      <c r="E99" s="46"/>
      <c r="F99" s="47"/>
      <c r="G99" s="41"/>
      <c r="H99" s="42">
        <f t="shared" si="2"/>
        <v>0</v>
      </c>
      <c r="I99" s="1"/>
      <c r="J99" s="1"/>
      <c r="K99" s="16"/>
      <c r="L99" s="1"/>
      <c r="M99" s="1"/>
      <c r="N99" s="1"/>
      <c r="O99" s="1"/>
      <c r="P99" s="1"/>
      <c r="Q99" s="1"/>
      <c r="R99" s="1"/>
      <c r="S99" s="1"/>
      <c r="T99" s="1"/>
      <c r="U99" s="1"/>
      <c r="V99" s="1"/>
      <c r="W99" s="1"/>
      <c r="X99" s="1"/>
      <c r="Y99" s="1"/>
      <c r="Z99" s="1"/>
    </row>
    <row r="100" spans="1:26" ht="14.25" customHeight="1">
      <c r="A100" s="1"/>
      <c r="B100" s="682" t="s">
        <v>87</v>
      </c>
      <c r="C100" s="581"/>
      <c r="D100" s="581"/>
      <c r="E100" s="581"/>
      <c r="F100" s="581"/>
      <c r="G100" s="579"/>
      <c r="H100" s="49" t="e">
        <f>ROUND(SUM(H97:H99),2)</f>
        <v>#REF!</v>
      </c>
      <c r="I100" s="1"/>
      <c r="J100" s="1"/>
      <c r="K100" s="16"/>
      <c r="L100" s="1"/>
      <c r="M100" s="1"/>
      <c r="N100" s="1"/>
      <c r="O100" s="1"/>
      <c r="P100" s="1"/>
      <c r="Q100" s="1"/>
      <c r="R100" s="1"/>
      <c r="S100" s="1"/>
      <c r="T100" s="1"/>
      <c r="U100" s="1"/>
      <c r="V100" s="1"/>
      <c r="W100" s="1"/>
      <c r="X100" s="1"/>
      <c r="Y100" s="1"/>
      <c r="Z100" s="1"/>
    </row>
    <row r="101" spans="1:26" ht="14.25" customHeight="1">
      <c r="A101" s="1"/>
      <c r="B101" s="636" t="s">
        <v>92</v>
      </c>
      <c r="C101" s="581"/>
      <c r="D101" s="581"/>
      <c r="E101" s="581"/>
      <c r="F101" s="581"/>
      <c r="G101" s="581"/>
      <c r="H101" s="589"/>
      <c r="I101" s="1"/>
      <c r="J101" s="1"/>
      <c r="K101" s="16"/>
      <c r="L101" s="1"/>
      <c r="M101" s="1"/>
      <c r="N101" s="1"/>
      <c r="O101" s="1"/>
      <c r="P101" s="1"/>
      <c r="Q101" s="1"/>
      <c r="R101" s="1"/>
      <c r="S101" s="1"/>
      <c r="T101" s="1"/>
      <c r="U101" s="1"/>
      <c r="V101" s="1"/>
      <c r="W101" s="1"/>
      <c r="X101" s="1"/>
      <c r="Y101" s="1"/>
      <c r="Z101" s="1"/>
    </row>
    <row r="102" spans="1:26" ht="14.25" customHeight="1">
      <c r="A102" s="1"/>
      <c r="B102" s="679" t="s">
        <v>1</v>
      </c>
      <c r="C102" s="579"/>
      <c r="D102" s="37" t="s">
        <v>2</v>
      </c>
      <c r="E102" s="23" t="s">
        <v>83</v>
      </c>
      <c r="F102" s="54" t="s">
        <v>89</v>
      </c>
      <c r="G102" s="23" t="s">
        <v>85</v>
      </c>
      <c r="H102" s="55" t="s">
        <v>86</v>
      </c>
      <c r="I102" s="1"/>
      <c r="J102" s="1"/>
      <c r="K102" s="16"/>
      <c r="L102" s="1"/>
      <c r="M102" s="1"/>
      <c r="N102" s="1"/>
      <c r="O102" s="1"/>
      <c r="P102" s="1"/>
      <c r="Q102" s="1"/>
      <c r="R102" s="1"/>
      <c r="S102" s="1"/>
      <c r="T102" s="1"/>
      <c r="U102" s="1"/>
      <c r="V102" s="1"/>
      <c r="W102" s="1"/>
      <c r="X102" s="1"/>
      <c r="Y102" s="1"/>
      <c r="Z102" s="1"/>
    </row>
    <row r="103" spans="1:26" ht="14.25" customHeight="1">
      <c r="A103" s="1"/>
      <c r="B103" s="645"/>
      <c r="C103" s="680"/>
      <c r="D103" s="56"/>
      <c r="E103" s="51"/>
      <c r="F103" s="57"/>
      <c r="G103" s="41"/>
      <c r="H103" s="42">
        <f t="shared" ref="H103:H106" si="3">E103*F103*G103</f>
        <v>0</v>
      </c>
      <c r="I103" s="1"/>
      <c r="J103" s="1"/>
      <c r="K103" s="16"/>
      <c r="L103" s="1"/>
      <c r="M103" s="1"/>
      <c r="N103" s="1"/>
      <c r="O103" s="1"/>
      <c r="P103" s="1"/>
      <c r="Q103" s="1"/>
      <c r="R103" s="1"/>
      <c r="S103" s="1"/>
      <c r="T103" s="1"/>
      <c r="U103" s="1"/>
      <c r="V103" s="1"/>
      <c r="W103" s="1"/>
      <c r="X103" s="1"/>
      <c r="Y103" s="1"/>
      <c r="Z103" s="1"/>
    </row>
    <row r="104" spans="1:26" ht="14.25" customHeight="1">
      <c r="A104" s="1"/>
      <c r="B104" s="627"/>
      <c r="C104" s="620"/>
      <c r="D104" s="58"/>
      <c r="E104" s="50"/>
      <c r="F104" s="59"/>
      <c r="G104" s="41"/>
      <c r="H104" s="42">
        <f t="shared" si="3"/>
        <v>0</v>
      </c>
      <c r="I104" s="1"/>
      <c r="J104" s="1"/>
      <c r="K104" s="16"/>
      <c r="L104" s="1"/>
      <c r="M104" s="1"/>
      <c r="N104" s="1"/>
      <c r="O104" s="1"/>
      <c r="P104" s="1"/>
      <c r="Q104" s="1"/>
      <c r="R104" s="1"/>
      <c r="S104" s="1"/>
      <c r="T104" s="1"/>
      <c r="U104" s="1"/>
      <c r="V104" s="1"/>
      <c r="W104" s="1"/>
      <c r="X104" s="1"/>
      <c r="Y104" s="1"/>
      <c r="Z104" s="1"/>
    </row>
    <row r="105" spans="1:26" ht="14.25" customHeight="1">
      <c r="A105" s="1"/>
      <c r="B105" s="627" t="s">
        <v>93</v>
      </c>
      <c r="C105" s="620"/>
      <c r="D105" s="58" t="s">
        <v>94</v>
      </c>
      <c r="E105" s="50">
        <v>1</v>
      </c>
      <c r="F105" s="59">
        <v>0.33</v>
      </c>
      <c r="G105" s="41" t="e">
        <f>+INDEX(#REF!,MATCH(B105,#REF!,0),9)</f>
        <v>#REF!</v>
      </c>
      <c r="H105" s="42" t="e">
        <f t="shared" si="3"/>
        <v>#REF!</v>
      </c>
      <c r="I105" s="1"/>
      <c r="J105" s="1"/>
      <c r="K105" s="16"/>
      <c r="L105" s="1"/>
      <c r="M105" s="1"/>
      <c r="N105" s="1"/>
      <c r="O105" s="1"/>
      <c r="P105" s="1"/>
      <c r="Q105" s="1"/>
      <c r="R105" s="1"/>
      <c r="S105" s="1"/>
      <c r="T105" s="1"/>
      <c r="U105" s="1"/>
      <c r="V105" s="1"/>
      <c r="W105" s="1"/>
      <c r="X105" s="1"/>
      <c r="Y105" s="1"/>
      <c r="Z105" s="1"/>
    </row>
    <row r="106" spans="1:26" ht="14.25" customHeight="1">
      <c r="A106" s="1"/>
      <c r="B106" s="624"/>
      <c r="C106" s="681"/>
      <c r="D106" s="60"/>
      <c r="E106" s="61"/>
      <c r="F106" s="47"/>
      <c r="G106" s="41"/>
      <c r="H106" s="42">
        <f t="shared" si="3"/>
        <v>0</v>
      </c>
      <c r="I106" s="1"/>
      <c r="J106" s="1"/>
      <c r="K106" s="16"/>
      <c r="L106" s="1"/>
      <c r="M106" s="1"/>
      <c r="N106" s="1"/>
      <c r="O106" s="1"/>
      <c r="P106" s="1"/>
      <c r="Q106" s="1"/>
      <c r="R106" s="1"/>
      <c r="S106" s="1"/>
      <c r="T106" s="1"/>
      <c r="U106" s="1"/>
      <c r="V106" s="1"/>
      <c r="W106" s="1"/>
      <c r="X106" s="1"/>
      <c r="Y106" s="1"/>
      <c r="Z106" s="1"/>
    </row>
    <row r="107" spans="1:26" ht="14.25" customHeight="1">
      <c r="A107" s="1"/>
      <c r="B107" s="682" t="s">
        <v>87</v>
      </c>
      <c r="C107" s="581"/>
      <c r="D107" s="581"/>
      <c r="E107" s="581"/>
      <c r="F107" s="581"/>
      <c r="G107" s="579"/>
      <c r="H107" s="49" t="e">
        <f>ROUND(SUM(H103:H106),2)</f>
        <v>#REF!</v>
      </c>
      <c r="I107" s="1"/>
      <c r="J107" s="1"/>
      <c r="K107" s="16"/>
      <c r="L107" s="1"/>
      <c r="M107" s="1"/>
      <c r="N107" s="1"/>
      <c r="O107" s="1"/>
      <c r="P107" s="1"/>
      <c r="Q107" s="1"/>
      <c r="R107" s="1"/>
      <c r="S107" s="1"/>
      <c r="T107" s="1"/>
      <c r="U107" s="1"/>
      <c r="V107" s="1"/>
      <c r="W107" s="1"/>
      <c r="X107" s="1"/>
      <c r="Y107" s="1"/>
      <c r="Z107" s="1"/>
    </row>
    <row r="108" spans="1:26" ht="14.25" customHeight="1">
      <c r="A108" s="1"/>
      <c r="B108" s="636" t="s">
        <v>95</v>
      </c>
      <c r="C108" s="581"/>
      <c r="D108" s="581"/>
      <c r="E108" s="581"/>
      <c r="F108" s="581"/>
      <c r="G108" s="581"/>
      <c r="H108" s="589"/>
      <c r="I108" s="1"/>
      <c r="J108" s="1"/>
      <c r="K108" s="16"/>
      <c r="L108" s="1"/>
      <c r="M108" s="1"/>
      <c r="N108" s="1"/>
      <c r="O108" s="1"/>
      <c r="P108" s="1"/>
      <c r="Q108" s="1"/>
      <c r="R108" s="1"/>
      <c r="S108" s="1"/>
      <c r="T108" s="1"/>
      <c r="U108" s="1"/>
      <c r="V108" s="1"/>
      <c r="W108" s="1"/>
      <c r="X108" s="1"/>
      <c r="Y108" s="1"/>
      <c r="Z108" s="1"/>
    </row>
    <row r="109" spans="1:26" ht="14.25" customHeight="1">
      <c r="A109" s="1"/>
      <c r="B109" s="591" t="s">
        <v>1</v>
      </c>
      <c r="C109" s="581"/>
      <c r="D109" s="579"/>
      <c r="E109" s="23" t="s">
        <v>2</v>
      </c>
      <c r="F109" s="23" t="s">
        <v>83</v>
      </c>
      <c r="G109" s="23" t="s">
        <v>85</v>
      </c>
      <c r="H109" s="38" t="s">
        <v>86</v>
      </c>
      <c r="I109" s="1"/>
      <c r="J109" s="1"/>
      <c r="K109" s="16"/>
      <c r="L109" s="1"/>
      <c r="M109" s="1"/>
      <c r="N109" s="1"/>
      <c r="O109" s="1"/>
      <c r="P109" s="1"/>
      <c r="Q109" s="1"/>
      <c r="R109" s="1"/>
      <c r="S109" s="1"/>
      <c r="T109" s="1"/>
      <c r="U109" s="1"/>
      <c r="V109" s="1"/>
      <c r="W109" s="1"/>
      <c r="X109" s="1"/>
      <c r="Y109" s="1"/>
      <c r="Z109" s="1"/>
    </row>
    <row r="110" spans="1:26" ht="14.25" customHeight="1">
      <c r="A110" s="1"/>
      <c r="B110" s="619" t="s">
        <v>97</v>
      </c>
      <c r="C110" s="620"/>
      <c r="D110" s="621"/>
      <c r="E110" s="39" t="s">
        <v>9</v>
      </c>
      <c r="F110" s="40">
        <v>1</v>
      </c>
      <c r="G110" s="62">
        <v>350</v>
      </c>
      <c r="H110" s="63">
        <f t="shared" ref="H110:H111" si="4">G110*F110</f>
        <v>350</v>
      </c>
      <c r="I110" s="1"/>
      <c r="J110" s="1"/>
      <c r="K110" s="16"/>
      <c r="L110" s="1"/>
      <c r="M110" s="1"/>
      <c r="N110" s="1"/>
      <c r="O110" s="1"/>
      <c r="P110" s="1"/>
      <c r="Q110" s="1"/>
      <c r="R110" s="1"/>
      <c r="S110" s="1"/>
      <c r="T110" s="1"/>
      <c r="U110" s="1"/>
      <c r="V110" s="1"/>
      <c r="W110" s="1"/>
      <c r="X110" s="1"/>
      <c r="Y110" s="1"/>
      <c r="Z110" s="1"/>
    </row>
    <row r="111" spans="1:26" ht="14.25" customHeight="1">
      <c r="A111" s="1"/>
      <c r="B111" s="619" t="s">
        <v>98</v>
      </c>
      <c r="C111" s="620"/>
      <c r="D111" s="621"/>
      <c r="E111" s="39" t="s">
        <v>13</v>
      </c>
      <c r="F111" s="40">
        <v>0.05</v>
      </c>
      <c r="G111" s="62">
        <v>35000</v>
      </c>
      <c r="H111" s="63">
        <f t="shared" si="4"/>
        <v>1750</v>
      </c>
      <c r="I111" s="1"/>
      <c r="J111" s="1"/>
      <c r="K111" s="16"/>
      <c r="L111" s="1"/>
      <c r="M111" s="1"/>
      <c r="N111" s="1"/>
      <c r="O111" s="1"/>
      <c r="P111" s="1"/>
      <c r="Q111" s="1"/>
      <c r="R111" s="1"/>
      <c r="S111" s="1"/>
      <c r="T111" s="1"/>
      <c r="U111" s="1"/>
      <c r="V111" s="1"/>
      <c r="W111" s="1"/>
      <c r="X111" s="1"/>
      <c r="Y111" s="1"/>
      <c r="Z111" s="1"/>
    </row>
    <row r="112" spans="1:26" ht="14.25" customHeight="1" thickBot="1">
      <c r="A112" s="1"/>
      <c r="B112" s="674" t="s">
        <v>87</v>
      </c>
      <c r="C112" s="594"/>
      <c r="D112" s="594"/>
      <c r="E112" s="594"/>
      <c r="F112" s="594"/>
      <c r="G112" s="595"/>
      <c r="H112" s="64">
        <f>ROUND(SUM(H110:H111),2)</f>
        <v>2100</v>
      </c>
      <c r="I112" s="1"/>
      <c r="J112" s="1"/>
      <c r="K112" s="16"/>
      <c r="L112" s="1"/>
      <c r="M112" s="1"/>
      <c r="N112" s="1"/>
      <c r="O112" s="1"/>
      <c r="P112" s="1"/>
      <c r="Q112" s="1"/>
      <c r="R112" s="1"/>
      <c r="S112" s="1"/>
      <c r="T112" s="1"/>
      <c r="U112" s="1"/>
      <c r="V112" s="1"/>
      <c r="W112" s="1"/>
      <c r="X112" s="1"/>
      <c r="Y112" s="1"/>
      <c r="Z112" s="1"/>
    </row>
    <row r="113" spans="1:26" ht="14.25" customHeight="1" thickBot="1">
      <c r="A113" s="1"/>
      <c r="B113" s="675"/>
      <c r="C113" s="602"/>
      <c r="D113" s="602"/>
      <c r="E113" s="602"/>
      <c r="F113" s="602"/>
      <c r="G113" s="602"/>
      <c r="H113" s="633"/>
      <c r="I113" s="1"/>
      <c r="J113" s="1"/>
      <c r="K113" s="16"/>
      <c r="L113" s="1"/>
      <c r="M113" s="1"/>
      <c r="N113" s="1"/>
      <c r="O113" s="1"/>
      <c r="P113" s="1"/>
      <c r="Q113" s="1"/>
      <c r="R113" s="1"/>
      <c r="S113" s="1"/>
      <c r="T113" s="1"/>
      <c r="U113" s="1"/>
      <c r="V113" s="1"/>
      <c r="W113" s="1"/>
      <c r="X113" s="1"/>
      <c r="Y113" s="1"/>
      <c r="Z113" s="1"/>
    </row>
    <row r="114" spans="1:26" ht="14.25" customHeight="1" thickBot="1">
      <c r="A114" s="1"/>
      <c r="B114" s="676"/>
      <c r="C114" s="587"/>
      <c r="D114" s="635"/>
      <c r="E114" s="677" t="s">
        <v>59</v>
      </c>
      <c r="F114" s="678"/>
      <c r="G114" s="678"/>
      <c r="H114" s="65" t="e">
        <f>ROUND(H112+H107+H100+H94,0)</f>
        <v>#REF!</v>
      </c>
      <c r="I114" s="1"/>
      <c r="J114" s="1"/>
      <c r="K114" s="16">
        <v>23212.350000000002</v>
      </c>
      <c r="L114" s="1"/>
      <c r="M114" s="1"/>
      <c r="N114" s="1"/>
      <c r="O114" s="1"/>
      <c r="P114" s="1"/>
      <c r="Q114" s="1"/>
      <c r="R114" s="1"/>
      <c r="S114" s="1"/>
      <c r="T114" s="1"/>
      <c r="U114" s="1"/>
      <c r="V114" s="1"/>
      <c r="W114" s="1"/>
      <c r="X114" s="1"/>
      <c r="Y114" s="1"/>
      <c r="Z114" s="1"/>
    </row>
    <row r="115" spans="1:26" ht="14.25" customHeight="1">
      <c r="A115" s="1"/>
      <c r="B115" s="66"/>
      <c r="C115" s="67"/>
      <c r="D115" s="68"/>
      <c r="E115" s="68"/>
      <c r="F115" s="68"/>
      <c r="G115" s="68"/>
      <c r="H115" s="69"/>
      <c r="I115" s="1"/>
      <c r="J115" s="1"/>
      <c r="K115" s="16"/>
      <c r="L115" s="1"/>
      <c r="M115" s="1"/>
      <c r="N115" s="1"/>
      <c r="O115" s="1"/>
      <c r="P115" s="1"/>
      <c r="Q115" s="1"/>
      <c r="R115" s="1"/>
      <c r="S115" s="1"/>
      <c r="T115" s="1"/>
      <c r="U115" s="1"/>
      <c r="V115" s="1"/>
      <c r="W115" s="1"/>
      <c r="X115" s="1"/>
      <c r="Y115" s="1"/>
      <c r="Z115" s="1"/>
    </row>
    <row r="116" spans="1:26" ht="14.25" customHeight="1" thickBot="1">
      <c r="A116" s="1"/>
      <c r="B116" s="29"/>
      <c r="C116" s="30"/>
      <c r="D116" s="31"/>
      <c r="E116" s="31"/>
      <c r="F116" s="31"/>
      <c r="G116" s="31"/>
      <c r="H116" s="32"/>
      <c r="I116" s="1"/>
      <c r="J116" s="1"/>
      <c r="K116" s="16"/>
      <c r="L116" s="1"/>
      <c r="M116" s="1"/>
      <c r="N116" s="1"/>
      <c r="O116" s="1"/>
      <c r="P116" s="1"/>
      <c r="Q116" s="1"/>
      <c r="R116" s="1"/>
      <c r="S116" s="1"/>
      <c r="T116" s="1"/>
      <c r="U116" s="1"/>
      <c r="V116" s="1"/>
      <c r="W116" s="1"/>
      <c r="X116" s="1"/>
      <c r="Y116" s="1"/>
      <c r="Z116" s="1"/>
    </row>
    <row r="117" spans="1:26" ht="14.25" customHeight="1">
      <c r="A117" s="1"/>
      <c r="B117" s="691" t="s">
        <v>77</v>
      </c>
      <c r="C117" s="578"/>
      <c r="D117" s="578"/>
      <c r="E117" s="578"/>
      <c r="F117" s="578"/>
      <c r="G117" s="578"/>
      <c r="H117" s="604"/>
      <c r="I117" s="1"/>
      <c r="J117" s="1"/>
      <c r="K117" s="16"/>
      <c r="L117" s="1"/>
      <c r="M117" s="1"/>
      <c r="N117" s="1"/>
      <c r="O117" s="1"/>
      <c r="P117" s="1"/>
      <c r="Q117" s="1"/>
      <c r="R117" s="1"/>
      <c r="S117" s="1"/>
      <c r="T117" s="1"/>
      <c r="U117" s="1"/>
      <c r="V117" s="1"/>
      <c r="W117" s="1"/>
      <c r="X117" s="1"/>
      <c r="Y117" s="1"/>
      <c r="Z117" s="1"/>
    </row>
    <row r="118" spans="1:26" ht="14.25" customHeight="1">
      <c r="A118" s="1"/>
      <c r="B118" s="668"/>
      <c r="C118" s="606"/>
      <c r="D118" s="606"/>
      <c r="E118" s="606"/>
      <c r="F118" s="606"/>
      <c r="G118" s="606"/>
      <c r="H118" s="607"/>
      <c r="I118" s="1"/>
      <c r="J118" s="1"/>
      <c r="K118" s="16"/>
      <c r="L118" s="1"/>
      <c r="M118" s="1"/>
      <c r="N118" s="1"/>
      <c r="O118" s="1"/>
      <c r="P118" s="1"/>
      <c r="Q118" s="1"/>
      <c r="R118" s="1"/>
      <c r="S118" s="1"/>
      <c r="T118" s="1"/>
      <c r="U118" s="1"/>
      <c r="V118" s="1"/>
      <c r="W118" s="1"/>
      <c r="X118" s="1"/>
      <c r="Y118" s="1"/>
      <c r="Z118" s="1"/>
    </row>
    <row r="119" spans="1:26" ht="14.25" customHeight="1" thickBot="1">
      <c r="A119" s="1"/>
      <c r="B119" s="591" t="s">
        <v>78</v>
      </c>
      <c r="C119" s="581"/>
      <c r="D119" s="581"/>
      <c r="E119" s="581"/>
      <c r="F119" s="581"/>
      <c r="G119" s="581"/>
      <c r="H119" s="589"/>
      <c r="I119" s="1"/>
      <c r="J119" s="1"/>
      <c r="K119" s="16"/>
      <c r="L119" s="1"/>
      <c r="M119" s="1"/>
      <c r="N119" s="1"/>
      <c r="O119" s="1"/>
      <c r="P119" s="1"/>
      <c r="Q119" s="1"/>
      <c r="R119" s="1"/>
      <c r="S119" s="1"/>
      <c r="T119" s="1"/>
      <c r="U119" s="1"/>
      <c r="V119" s="1"/>
      <c r="W119" s="1"/>
      <c r="X119" s="1"/>
      <c r="Y119" s="1"/>
      <c r="Z119" s="1"/>
    </row>
    <row r="120" spans="1:26" ht="15" customHeight="1">
      <c r="A120" s="1"/>
      <c r="B120" s="692" t="e">
        <f>+#REF!</f>
        <v>#REF!</v>
      </c>
      <c r="C120" s="602"/>
      <c r="D120" s="602"/>
      <c r="E120" s="602"/>
      <c r="F120" s="602"/>
      <c r="G120" s="602"/>
      <c r="H120" s="633"/>
      <c r="I120" s="1"/>
      <c r="J120" s="1"/>
      <c r="K120" s="16"/>
      <c r="L120" s="1"/>
      <c r="M120" s="1"/>
      <c r="N120" s="1"/>
      <c r="O120" s="1"/>
      <c r="P120" s="1"/>
      <c r="Q120" s="1"/>
      <c r="R120" s="1"/>
      <c r="S120" s="1"/>
      <c r="T120" s="1"/>
      <c r="U120" s="1"/>
      <c r="V120" s="1"/>
      <c r="W120" s="1"/>
      <c r="X120" s="1"/>
      <c r="Y120" s="1"/>
      <c r="Z120" s="1"/>
    </row>
    <row r="121" spans="1:26" ht="15" customHeight="1">
      <c r="A121" s="1"/>
      <c r="B121" s="34" t="s">
        <v>79</v>
      </c>
      <c r="C121" s="6" t="e">
        <f>+#REF!</f>
        <v>#REF!</v>
      </c>
      <c r="D121" s="693" t="s">
        <v>80</v>
      </c>
      <c r="E121" s="579"/>
      <c r="F121" s="5" t="e">
        <f>+#REF!</f>
        <v>#REF!</v>
      </c>
      <c r="G121" s="5" t="s">
        <v>81</v>
      </c>
      <c r="H121" s="36"/>
      <c r="I121" s="1"/>
      <c r="J121" s="1"/>
      <c r="K121" s="16"/>
      <c r="L121" s="1"/>
      <c r="M121" s="1"/>
      <c r="N121" s="1"/>
      <c r="O121" s="1"/>
      <c r="P121" s="1"/>
      <c r="Q121" s="1"/>
      <c r="R121" s="1"/>
      <c r="S121" s="1"/>
      <c r="T121" s="1"/>
      <c r="U121" s="1"/>
      <c r="V121" s="1"/>
      <c r="W121" s="1"/>
      <c r="X121" s="1"/>
      <c r="Y121" s="1"/>
      <c r="Z121" s="1"/>
    </row>
    <row r="122" spans="1:26" ht="14.25" customHeight="1">
      <c r="A122" s="1"/>
      <c r="B122" s="636"/>
      <c r="C122" s="581"/>
      <c r="D122" s="581"/>
      <c r="E122" s="581"/>
      <c r="F122" s="581"/>
      <c r="G122" s="581"/>
      <c r="H122" s="589"/>
      <c r="I122" s="1"/>
      <c r="J122" s="1"/>
      <c r="K122" s="16"/>
      <c r="L122" s="1"/>
      <c r="M122" s="1"/>
      <c r="N122" s="1"/>
      <c r="O122" s="1"/>
      <c r="P122" s="1"/>
      <c r="Q122" s="1"/>
      <c r="R122" s="1"/>
      <c r="S122" s="1"/>
      <c r="T122" s="1"/>
      <c r="U122" s="1"/>
      <c r="V122" s="1"/>
      <c r="W122" s="1"/>
      <c r="X122" s="1"/>
      <c r="Y122" s="1"/>
      <c r="Z122" s="1"/>
    </row>
    <row r="123" spans="1:26" ht="15" customHeight="1">
      <c r="A123" s="1"/>
      <c r="B123" s="652" t="e">
        <f>+#REF!</f>
        <v>#REF!</v>
      </c>
      <c r="C123" s="585"/>
      <c r="D123" s="585"/>
      <c r="E123" s="585"/>
      <c r="F123" s="585"/>
      <c r="G123" s="585"/>
      <c r="H123" s="610"/>
      <c r="I123" s="1"/>
      <c r="J123" s="1"/>
      <c r="K123" s="16"/>
      <c r="L123" s="1"/>
      <c r="M123" s="1"/>
      <c r="N123" s="1"/>
      <c r="O123" s="1"/>
      <c r="P123" s="1"/>
      <c r="Q123" s="1"/>
      <c r="R123" s="1"/>
      <c r="S123" s="1"/>
      <c r="T123" s="1"/>
      <c r="U123" s="1"/>
      <c r="V123" s="1"/>
      <c r="W123" s="1"/>
      <c r="X123" s="1"/>
      <c r="Y123" s="1"/>
      <c r="Z123" s="1"/>
    </row>
    <row r="124" spans="1:26" ht="14.25" customHeight="1">
      <c r="A124" s="1"/>
      <c r="B124" s="600"/>
      <c r="C124" s="578"/>
      <c r="D124" s="578"/>
      <c r="E124" s="578"/>
      <c r="F124" s="578"/>
      <c r="G124" s="578"/>
      <c r="H124" s="604"/>
      <c r="I124" s="1"/>
      <c r="J124" s="1"/>
      <c r="K124" s="16"/>
      <c r="L124" s="1"/>
      <c r="M124" s="1"/>
      <c r="N124" s="1"/>
      <c r="O124" s="1"/>
      <c r="P124" s="1"/>
      <c r="Q124" s="1"/>
      <c r="R124" s="1"/>
      <c r="S124" s="1"/>
      <c r="T124" s="1"/>
      <c r="U124" s="1"/>
      <c r="V124" s="1"/>
      <c r="W124" s="1"/>
      <c r="X124" s="1"/>
      <c r="Y124" s="1"/>
      <c r="Z124" s="1"/>
    </row>
    <row r="125" spans="1:26" ht="14.25" customHeight="1">
      <c r="A125" s="1"/>
      <c r="B125" s="694"/>
      <c r="C125" s="606"/>
      <c r="D125" s="606"/>
      <c r="E125" s="606"/>
      <c r="F125" s="606"/>
      <c r="G125" s="606"/>
      <c r="H125" s="607"/>
      <c r="I125" s="1"/>
      <c r="J125" s="1"/>
      <c r="K125" s="16"/>
      <c r="L125" s="1"/>
      <c r="M125" s="1"/>
      <c r="N125" s="1"/>
      <c r="O125" s="1"/>
      <c r="P125" s="1"/>
      <c r="Q125" s="1"/>
      <c r="R125" s="1"/>
      <c r="S125" s="1"/>
      <c r="T125" s="1"/>
      <c r="U125" s="1"/>
      <c r="V125" s="1"/>
      <c r="W125" s="1"/>
      <c r="X125" s="1"/>
      <c r="Y125" s="1"/>
      <c r="Z125" s="1"/>
    </row>
    <row r="126" spans="1:26" ht="14.25" customHeight="1">
      <c r="A126" s="1"/>
      <c r="B126" s="636" t="s">
        <v>82</v>
      </c>
      <c r="C126" s="581"/>
      <c r="D126" s="581"/>
      <c r="E126" s="581"/>
      <c r="F126" s="581"/>
      <c r="G126" s="581"/>
      <c r="H126" s="589"/>
      <c r="I126" s="1"/>
      <c r="J126" s="1"/>
      <c r="K126" s="16"/>
      <c r="L126" s="1"/>
      <c r="M126" s="1"/>
      <c r="N126" s="1"/>
      <c r="O126" s="1"/>
      <c r="P126" s="1"/>
      <c r="Q126" s="1"/>
      <c r="R126" s="1"/>
      <c r="S126" s="1"/>
      <c r="T126" s="1"/>
      <c r="U126" s="1"/>
      <c r="V126" s="1"/>
      <c r="W126" s="1"/>
      <c r="X126" s="1"/>
      <c r="Y126" s="1"/>
      <c r="Z126" s="1"/>
    </row>
    <row r="127" spans="1:26" ht="14.25" customHeight="1">
      <c r="A127" s="1"/>
      <c r="B127" s="679" t="s">
        <v>1</v>
      </c>
      <c r="C127" s="579"/>
      <c r="D127" s="37" t="s">
        <v>2</v>
      </c>
      <c r="E127" s="23" t="s">
        <v>83</v>
      </c>
      <c r="F127" s="23" t="s">
        <v>84</v>
      </c>
      <c r="G127" s="23" t="s">
        <v>85</v>
      </c>
      <c r="H127" s="38" t="s">
        <v>86</v>
      </c>
      <c r="I127" s="1"/>
      <c r="J127" s="1"/>
      <c r="K127" s="16"/>
      <c r="L127" s="1"/>
      <c r="M127" s="1"/>
      <c r="N127" s="1"/>
      <c r="O127" s="1"/>
      <c r="P127" s="1"/>
      <c r="Q127" s="1"/>
      <c r="R127" s="1"/>
      <c r="S127" s="1"/>
      <c r="T127" s="1"/>
      <c r="U127" s="1"/>
      <c r="V127" s="1"/>
      <c r="W127" s="1"/>
      <c r="X127" s="1"/>
      <c r="Y127" s="1"/>
      <c r="Z127" s="1"/>
    </row>
    <row r="128" spans="1:26" ht="14.25" customHeight="1">
      <c r="A128" s="1"/>
      <c r="B128" s="645"/>
      <c r="C128" s="690"/>
      <c r="D128" s="39"/>
      <c r="E128" s="39"/>
      <c r="F128" s="40"/>
      <c r="G128" s="41"/>
      <c r="H128" s="42">
        <f t="shared" ref="H128:H130" si="5">G128*(F128+1)*E128</f>
        <v>0</v>
      </c>
      <c r="I128" s="1"/>
      <c r="J128" s="1"/>
      <c r="K128" s="16"/>
      <c r="L128" s="1"/>
      <c r="M128" s="1"/>
      <c r="N128" s="1"/>
      <c r="O128" s="1"/>
      <c r="P128" s="1"/>
      <c r="Q128" s="1"/>
      <c r="R128" s="1"/>
      <c r="S128" s="1"/>
      <c r="T128" s="1"/>
      <c r="U128" s="1"/>
      <c r="V128" s="1"/>
      <c r="W128" s="1"/>
      <c r="X128" s="1"/>
      <c r="Y128" s="1"/>
      <c r="Z128" s="1"/>
    </row>
    <row r="129" spans="1:26" ht="14.25" customHeight="1">
      <c r="A129" s="1"/>
      <c r="B129" s="627"/>
      <c r="C129" s="621"/>
      <c r="D129" s="39"/>
      <c r="E129" s="43"/>
      <c r="F129" s="44"/>
      <c r="G129" s="45"/>
      <c r="H129" s="42">
        <f t="shared" si="5"/>
        <v>0</v>
      </c>
      <c r="I129" s="1"/>
      <c r="J129" s="1"/>
      <c r="K129" s="16"/>
      <c r="L129" s="1"/>
      <c r="M129" s="1"/>
      <c r="N129" s="1"/>
      <c r="O129" s="1"/>
      <c r="P129" s="1"/>
      <c r="Q129" s="1"/>
      <c r="R129" s="1"/>
      <c r="S129" s="1"/>
      <c r="T129" s="1"/>
      <c r="U129" s="1"/>
      <c r="V129" s="1"/>
      <c r="W129" s="1"/>
      <c r="X129" s="1"/>
      <c r="Y129" s="1"/>
      <c r="Z129" s="1"/>
    </row>
    <row r="130" spans="1:26" ht="14.25" customHeight="1">
      <c r="A130" s="1"/>
      <c r="B130" s="624"/>
      <c r="C130" s="625"/>
      <c r="D130" s="39"/>
      <c r="E130" s="46"/>
      <c r="F130" s="47"/>
      <c r="G130" s="48"/>
      <c r="H130" s="42">
        <f t="shared" si="5"/>
        <v>0</v>
      </c>
      <c r="I130" s="1"/>
      <c r="J130" s="1"/>
      <c r="K130" s="16"/>
      <c r="L130" s="1"/>
      <c r="M130" s="1"/>
      <c r="N130" s="1"/>
      <c r="O130" s="1"/>
      <c r="P130" s="1"/>
      <c r="Q130" s="1"/>
      <c r="R130" s="1"/>
      <c r="S130" s="1"/>
      <c r="T130" s="1"/>
      <c r="U130" s="1"/>
      <c r="V130" s="1"/>
      <c r="W130" s="1"/>
      <c r="X130" s="1"/>
      <c r="Y130" s="1"/>
      <c r="Z130" s="1"/>
    </row>
    <row r="131" spans="1:26" ht="14.25" customHeight="1">
      <c r="A131" s="1"/>
      <c r="B131" s="682" t="s">
        <v>87</v>
      </c>
      <c r="C131" s="581"/>
      <c r="D131" s="581"/>
      <c r="E131" s="581"/>
      <c r="F131" s="581"/>
      <c r="G131" s="579"/>
      <c r="H131" s="49">
        <f>ROUND(SUM(H128:H130),2)</f>
        <v>0</v>
      </c>
      <c r="I131" s="1"/>
      <c r="J131" s="1"/>
      <c r="K131" s="16"/>
      <c r="L131" s="1"/>
      <c r="M131" s="1"/>
      <c r="N131" s="1"/>
      <c r="O131" s="1"/>
      <c r="P131" s="1"/>
      <c r="Q131" s="1"/>
      <c r="R131" s="1"/>
      <c r="S131" s="1"/>
      <c r="T131" s="1"/>
      <c r="U131" s="1"/>
      <c r="V131" s="1"/>
      <c r="W131" s="1"/>
      <c r="X131" s="1"/>
      <c r="Y131" s="1"/>
      <c r="Z131" s="1"/>
    </row>
    <row r="132" spans="1:26" ht="14.25" customHeight="1">
      <c r="A132" s="1"/>
      <c r="B132" s="636" t="s">
        <v>88</v>
      </c>
      <c r="C132" s="581"/>
      <c r="D132" s="581"/>
      <c r="E132" s="581"/>
      <c r="F132" s="581"/>
      <c r="G132" s="581"/>
      <c r="H132" s="589"/>
      <c r="I132" s="1"/>
      <c r="J132" s="1"/>
      <c r="K132" s="16"/>
      <c r="L132" s="1"/>
      <c r="M132" s="1"/>
      <c r="N132" s="1"/>
      <c r="O132" s="1"/>
      <c r="P132" s="1"/>
      <c r="Q132" s="1"/>
      <c r="R132" s="1"/>
      <c r="S132" s="1"/>
      <c r="T132" s="1"/>
      <c r="U132" s="1"/>
      <c r="V132" s="1"/>
      <c r="W132" s="1"/>
      <c r="X132" s="1"/>
      <c r="Y132" s="1"/>
      <c r="Z132" s="1"/>
    </row>
    <row r="133" spans="1:26" ht="14.25" customHeight="1">
      <c r="A133" s="1"/>
      <c r="B133" s="679" t="s">
        <v>1</v>
      </c>
      <c r="C133" s="579"/>
      <c r="D133" s="37" t="s">
        <v>2</v>
      </c>
      <c r="E133" s="23" t="s">
        <v>83</v>
      </c>
      <c r="F133" s="23" t="s">
        <v>89</v>
      </c>
      <c r="G133" s="23" t="s">
        <v>85</v>
      </c>
      <c r="H133" s="38" t="s">
        <v>86</v>
      </c>
      <c r="I133" s="1"/>
      <c r="J133" s="1"/>
      <c r="K133" s="16"/>
      <c r="L133" s="1"/>
      <c r="M133" s="1"/>
      <c r="N133" s="1"/>
      <c r="O133" s="1"/>
      <c r="P133" s="1"/>
      <c r="Q133" s="1"/>
      <c r="R133" s="1"/>
      <c r="S133" s="1"/>
      <c r="T133" s="1"/>
      <c r="U133" s="1"/>
      <c r="V133" s="1"/>
      <c r="W133" s="1"/>
      <c r="X133" s="1"/>
      <c r="Y133" s="1"/>
      <c r="Z133" s="1"/>
    </row>
    <row r="134" spans="1:26" ht="14.25" customHeight="1">
      <c r="A134" s="1"/>
      <c r="B134" s="645"/>
      <c r="C134" s="680"/>
      <c r="D134" s="50"/>
      <c r="E134" s="51"/>
      <c r="F134" s="52"/>
      <c r="G134" s="41"/>
      <c r="H134" s="42">
        <f t="shared" ref="H134:H135" si="6">E134*F134*G134</f>
        <v>0</v>
      </c>
      <c r="I134" s="1"/>
      <c r="J134" s="1"/>
      <c r="K134" s="16"/>
      <c r="L134" s="1"/>
      <c r="M134" s="1"/>
      <c r="N134" s="1"/>
      <c r="O134" s="1"/>
      <c r="P134" s="1"/>
      <c r="Q134" s="1"/>
      <c r="R134" s="1"/>
      <c r="S134" s="1"/>
      <c r="T134" s="1"/>
      <c r="U134" s="1"/>
      <c r="V134" s="1"/>
      <c r="W134" s="1"/>
      <c r="X134" s="1"/>
      <c r="Y134" s="1"/>
      <c r="Z134" s="1"/>
    </row>
    <row r="135" spans="1:26" ht="14.25" customHeight="1">
      <c r="A135" s="1"/>
      <c r="B135" s="626" t="s">
        <v>90</v>
      </c>
      <c r="C135" s="620"/>
      <c r="D135" s="53" t="s">
        <v>91</v>
      </c>
      <c r="E135" s="50">
        <v>0.05</v>
      </c>
      <c r="F135" s="40">
        <v>1</v>
      </c>
      <c r="G135" s="41" t="e">
        <f>H145</f>
        <v>#REF!</v>
      </c>
      <c r="H135" s="42" t="e">
        <f t="shared" si="6"/>
        <v>#REF!</v>
      </c>
      <c r="I135" s="1"/>
      <c r="J135" s="1"/>
      <c r="K135" s="16"/>
      <c r="L135" s="1"/>
      <c r="M135" s="1"/>
      <c r="N135" s="1"/>
      <c r="O135" s="1"/>
      <c r="P135" s="1"/>
      <c r="Q135" s="1"/>
      <c r="R135" s="1"/>
      <c r="S135" s="1"/>
      <c r="T135" s="1"/>
      <c r="U135" s="1"/>
      <c r="V135" s="1"/>
      <c r="W135" s="1"/>
      <c r="X135" s="1"/>
      <c r="Y135" s="1"/>
      <c r="Z135" s="1"/>
    </row>
    <row r="136" spans="1:26" ht="14.25" customHeight="1">
      <c r="A136" s="1"/>
      <c r="B136" s="626"/>
      <c r="C136" s="620"/>
      <c r="D136" s="53"/>
      <c r="E136" s="50"/>
      <c r="F136" s="40"/>
      <c r="G136" s="41"/>
      <c r="H136" s="42"/>
      <c r="I136" s="1"/>
      <c r="J136" s="1"/>
      <c r="K136" s="16"/>
      <c r="L136" s="1"/>
      <c r="M136" s="1"/>
      <c r="N136" s="1"/>
      <c r="O136" s="1"/>
      <c r="P136" s="1"/>
      <c r="Q136" s="1"/>
      <c r="R136" s="1"/>
      <c r="S136" s="1"/>
      <c r="T136" s="1"/>
      <c r="U136" s="1"/>
      <c r="V136" s="1"/>
      <c r="W136" s="1"/>
      <c r="X136" s="1"/>
      <c r="Y136" s="1"/>
      <c r="Z136" s="1"/>
    </row>
    <row r="137" spans="1:26" ht="14.25" customHeight="1">
      <c r="A137" s="1"/>
      <c r="B137" s="624"/>
      <c r="C137" s="681"/>
      <c r="D137" s="47"/>
      <c r="E137" s="46"/>
      <c r="F137" s="47"/>
      <c r="G137" s="41"/>
      <c r="H137" s="42">
        <f>E137*F137*G137</f>
        <v>0</v>
      </c>
      <c r="I137" s="1"/>
      <c r="J137" s="1"/>
      <c r="K137" s="16"/>
      <c r="L137" s="1"/>
      <c r="M137" s="1"/>
      <c r="N137" s="1"/>
      <c r="O137" s="1"/>
      <c r="P137" s="1"/>
      <c r="Q137" s="1"/>
      <c r="R137" s="1"/>
      <c r="S137" s="1"/>
      <c r="T137" s="1"/>
      <c r="U137" s="1"/>
      <c r="V137" s="1"/>
      <c r="W137" s="1"/>
      <c r="X137" s="1"/>
      <c r="Y137" s="1"/>
      <c r="Z137" s="1"/>
    </row>
    <row r="138" spans="1:26" ht="14.25" customHeight="1">
      <c r="A138" s="1"/>
      <c r="B138" s="682" t="s">
        <v>87</v>
      </c>
      <c r="C138" s="581"/>
      <c r="D138" s="581"/>
      <c r="E138" s="581"/>
      <c r="F138" s="581"/>
      <c r="G138" s="579"/>
      <c r="H138" s="49" t="e">
        <f>ROUND(SUM(H134:H137),2)</f>
        <v>#REF!</v>
      </c>
      <c r="I138" s="1"/>
      <c r="J138" s="1"/>
      <c r="K138" s="16"/>
      <c r="L138" s="1"/>
      <c r="M138" s="1"/>
      <c r="N138" s="1"/>
      <c r="O138" s="1"/>
      <c r="P138" s="1"/>
      <c r="Q138" s="1"/>
      <c r="R138" s="1"/>
      <c r="S138" s="1"/>
      <c r="T138" s="1"/>
      <c r="U138" s="1"/>
      <c r="V138" s="1"/>
      <c r="W138" s="1"/>
      <c r="X138" s="1"/>
      <c r="Y138" s="1"/>
      <c r="Z138" s="1"/>
    </row>
    <row r="139" spans="1:26" ht="14.25" customHeight="1">
      <c r="A139" s="1"/>
      <c r="B139" s="636" t="s">
        <v>92</v>
      </c>
      <c r="C139" s="581"/>
      <c r="D139" s="581"/>
      <c r="E139" s="581"/>
      <c r="F139" s="581"/>
      <c r="G139" s="581"/>
      <c r="H139" s="589"/>
      <c r="I139" s="1"/>
      <c r="J139" s="1"/>
      <c r="K139" s="16"/>
      <c r="L139" s="1"/>
      <c r="M139" s="1"/>
      <c r="N139" s="1"/>
      <c r="O139" s="1"/>
      <c r="P139" s="1"/>
      <c r="Q139" s="1"/>
      <c r="R139" s="1"/>
      <c r="S139" s="1"/>
      <c r="T139" s="1"/>
      <c r="U139" s="1"/>
      <c r="V139" s="1"/>
      <c r="W139" s="1"/>
      <c r="X139" s="1"/>
      <c r="Y139" s="1"/>
      <c r="Z139" s="1"/>
    </row>
    <row r="140" spans="1:26" ht="14.25" customHeight="1">
      <c r="A140" s="1"/>
      <c r="B140" s="679" t="s">
        <v>1</v>
      </c>
      <c r="C140" s="579"/>
      <c r="D140" s="37" t="s">
        <v>2</v>
      </c>
      <c r="E140" s="23" t="s">
        <v>83</v>
      </c>
      <c r="F140" s="54" t="s">
        <v>89</v>
      </c>
      <c r="G140" s="23" t="s">
        <v>85</v>
      </c>
      <c r="H140" s="55" t="s">
        <v>86</v>
      </c>
      <c r="I140" s="1"/>
      <c r="J140" s="1"/>
      <c r="K140" s="16"/>
      <c r="L140" s="1"/>
      <c r="M140" s="1"/>
      <c r="N140" s="1"/>
      <c r="O140" s="1"/>
      <c r="P140" s="1"/>
      <c r="Q140" s="1"/>
      <c r="R140" s="1"/>
      <c r="S140" s="1"/>
      <c r="T140" s="1"/>
      <c r="U140" s="1"/>
      <c r="V140" s="1"/>
      <c r="W140" s="1"/>
      <c r="X140" s="1"/>
      <c r="Y140" s="1"/>
      <c r="Z140" s="1"/>
    </row>
    <row r="141" spans="1:26" ht="14.25" customHeight="1">
      <c r="A141" s="1"/>
      <c r="B141" s="645"/>
      <c r="C141" s="680"/>
      <c r="D141" s="56"/>
      <c r="E141" s="51"/>
      <c r="F141" s="57"/>
      <c r="G141" s="41"/>
      <c r="H141" s="42">
        <f t="shared" ref="H141:H144" si="7">E141*F141*G141</f>
        <v>0</v>
      </c>
      <c r="I141" s="1"/>
      <c r="J141" s="1"/>
      <c r="K141" s="16"/>
      <c r="L141" s="1"/>
      <c r="M141" s="1"/>
      <c r="N141" s="1"/>
      <c r="O141" s="1"/>
      <c r="P141" s="1"/>
      <c r="Q141" s="1"/>
      <c r="R141" s="1"/>
      <c r="S141" s="1"/>
      <c r="T141" s="1"/>
      <c r="U141" s="1"/>
      <c r="V141" s="1"/>
      <c r="W141" s="1"/>
      <c r="X141" s="1"/>
      <c r="Y141" s="1"/>
      <c r="Z141" s="1"/>
    </row>
    <row r="142" spans="1:26" ht="14.25" customHeight="1">
      <c r="A142" s="1"/>
      <c r="B142" s="627" t="s">
        <v>96</v>
      </c>
      <c r="C142" s="620"/>
      <c r="D142" s="58" t="s">
        <v>94</v>
      </c>
      <c r="E142" s="50">
        <v>1</v>
      </c>
      <c r="F142" s="59">
        <v>0</v>
      </c>
      <c r="G142" s="41" t="e">
        <f>+INDEX(#REF!,MATCH(B142,#REF!,0),9)</f>
        <v>#REF!</v>
      </c>
      <c r="H142" s="42" t="e">
        <f t="shared" si="7"/>
        <v>#REF!</v>
      </c>
      <c r="I142" s="1"/>
      <c r="J142" s="1"/>
      <c r="K142" s="16"/>
      <c r="L142" s="1"/>
      <c r="M142" s="1"/>
      <c r="N142" s="1"/>
      <c r="O142" s="1"/>
      <c r="P142" s="1"/>
      <c r="Q142" s="1"/>
      <c r="R142" s="1"/>
      <c r="S142" s="1"/>
      <c r="T142" s="1"/>
      <c r="U142" s="1"/>
      <c r="V142" s="1"/>
      <c r="W142" s="1"/>
      <c r="X142" s="1"/>
      <c r="Y142" s="1"/>
      <c r="Z142" s="1"/>
    </row>
    <row r="143" spans="1:26" ht="14.25" customHeight="1">
      <c r="A143" s="1"/>
      <c r="B143" s="627" t="s">
        <v>93</v>
      </c>
      <c r="C143" s="620"/>
      <c r="D143" s="58" t="s">
        <v>94</v>
      </c>
      <c r="E143" s="50">
        <v>1</v>
      </c>
      <c r="F143" s="59">
        <v>0.5</v>
      </c>
      <c r="G143" s="41" t="e">
        <f>+INDEX(#REF!,MATCH(B143,#REF!,0),9)</f>
        <v>#REF!</v>
      </c>
      <c r="H143" s="42" t="e">
        <f t="shared" si="7"/>
        <v>#REF!</v>
      </c>
      <c r="I143" s="1"/>
      <c r="J143" s="1"/>
      <c r="K143" s="16"/>
      <c r="L143" s="1"/>
      <c r="M143" s="1"/>
      <c r="N143" s="1"/>
      <c r="O143" s="1"/>
      <c r="P143" s="1"/>
      <c r="Q143" s="1"/>
      <c r="R143" s="1"/>
      <c r="S143" s="1"/>
      <c r="T143" s="1"/>
      <c r="U143" s="1"/>
      <c r="V143" s="1"/>
      <c r="W143" s="1"/>
      <c r="X143" s="1"/>
      <c r="Y143" s="1"/>
      <c r="Z143" s="1"/>
    </row>
    <row r="144" spans="1:26" ht="14.25" customHeight="1">
      <c r="A144" s="1"/>
      <c r="B144" s="624"/>
      <c r="C144" s="681"/>
      <c r="D144" s="60"/>
      <c r="E144" s="61"/>
      <c r="F144" s="47"/>
      <c r="G144" s="41"/>
      <c r="H144" s="42">
        <f t="shared" si="7"/>
        <v>0</v>
      </c>
      <c r="I144" s="1"/>
      <c r="J144" s="1"/>
      <c r="K144" s="16"/>
      <c r="L144" s="1"/>
      <c r="M144" s="1"/>
      <c r="N144" s="1"/>
      <c r="O144" s="1"/>
      <c r="P144" s="1"/>
      <c r="Q144" s="1"/>
      <c r="R144" s="1"/>
      <c r="S144" s="1"/>
      <c r="T144" s="1"/>
      <c r="U144" s="1"/>
      <c r="V144" s="1"/>
      <c r="W144" s="1"/>
      <c r="X144" s="1"/>
      <c r="Y144" s="1"/>
      <c r="Z144" s="1"/>
    </row>
    <row r="145" spans="1:26" ht="14.25" customHeight="1">
      <c r="A145" s="1"/>
      <c r="B145" s="682" t="s">
        <v>87</v>
      </c>
      <c r="C145" s="581"/>
      <c r="D145" s="581"/>
      <c r="E145" s="581"/>
      <c r="F145" s="581"/>
      <c r="G145" s="579"/>
      <c r="H145" s="49" t="e">
        <f>ROUND(SUM(H141:H144),2)</f>
        <v>#REF!</v>
      </c>
      <c r="I145" s="1"/>
      <c r="J145" s="1"/>
      <c r="K145" s="16"/>
      <c r="L145" s="1"/>
      <c r="M145" s="1"/>
      <c r="N145" s="1"/>
      <c r="O145" s="1"/>
      <c r="P145" s="1"/>
      <c r="Q145" s="1"/>
      <c r="R145" s="1"/>
      <c r="S145" s="1"/>
      <c r="T145" s="1"/>
      <c r="U145" s="1"/>
      <c r="V145" s="1"/>
      <c r="W145" s="1"/>
      <c r="X145" s="1"/>
      <c r="Y145" s="1"/>
      <c r="Z145" s="1"/>
    </row>
    <row r="146" spans="1:26" ht="14.25" customHeight="1">
      <c r="A146" s="1"/>
      <c r="B146" s="636" t="s">
        <v>95</v>
      </c>
      <c r="C146" s="581"/>
      <c r="D146" s="581"/>
      <c r="E146" s="581"/>
      <c r="F146" s="581"/>
      <c r="G146" s="581"/>
      <c r="H146" s="589"/>
      <c r="I146" s="1"/>
      <c r="J146" s="1"/>
      <c r="K146" s="16"/>
      <c r="L146" s="1"/>
      <c r="M146" s="1"/>
      <c r="N146" s="1"/>
      <c r="O146" s="1"/>
      <c r="P146" s="1"/>
      <c r="Q146" s="1"/>
      <c r="R146" s="1"/>
      <c r="S146" s="1"/>
      <c r="T146" s="1"/>
      <c r="U146" s="1"/>
      <c r="V146" s="1"/>
      <c r="W146" s="1"/>
      <c r="X146" s="1"/>
      <c r="Y146" s="1"/>
      <c r="Z146" s="1"/>
    </row>
    <row r="147" spans="1:26" ht="14.25" customHeight="1">
      <c r="A147" s="1"/>
      <c r="B147" s="591" t="s">
        <v>1</v>
      </c>
      <c r="C147" s="581"/>
      <c r="D147" s="579"/>
      <c r="E147" s="23" t="s">
        <v>2</v>
      </c>
      <c r="F147" s="23" t="s">
        <v>83</v>
      </c>
      <c r="G147" s="23" t="s">
        <v>85</v>
      </c>
      <c r="H147" s="38" t="s">
        <v>86</v>
      </c>
      <c r="I147" s="1"/>
      <c r="J147" s="1"/>
      <c r="K147" s="16"/>
      <c r="L147" s="1"/>
      <c r="M147" s="1"/>
      <c r="N147" s="1"/>
      <c r="O147" s="1"/>
      <c r="P147" s="1"/>
      <c r="Q147" s="1"/>
      <c r="R147" s="1"/>
      <c r="S147" s="1"/>
      <c r="T147" s="1"/>
      <c r="U147" s="1"/>
      <c r="V147" s="1"/>
      <c r="W147" s="1"/>
      <c r="X147" s="1"/>
      <c r="Y147" s="1"/>
      <c r="Z147" s="1"/>
    </row>
    <row r="148" spans="1:26" ht="14.25" customHeight="1">
      <c r="A148" s="1"/>
      <c r="B148" s="619" t="s">
        <v>97</v>
      </c>
      <c r="C148" s="620"/>
      <c r="D148" s="621"/>
      <c r="E148" s="39" t="s">
        <v>9</v>
      </c>
      <c r="F148" s="40">
        <v>1</v>
      </c>
      <c r="G148" s="62">
        <v>350</v>
      </c>
      <c r="H148" s="63">
        <f t="shared" ref="H148:H150" si="8">G148*F148</f>
        <v>350</v>
      </c>
      <c r="I148" s="1"/>
      <c r="J148" s="1"/>
      <c r="K148" s="16"/>
      <c r="L148" s="1"/>
      <c r="M148" s="1"/>
      <c r="N148" s="1"/>
      <c r="O148" s="1"/>
      <c r="P148" s="1"/>
      <c r="Q148" s="1"/>
      <c r="R148" s="1"/>
      <c r="S148" s="1"/>
      <c r="T148" s="1"/>
      <c r="U148" s="1"/>
      <c r="V148" s="1"/>
      <c r="W148" s="1"/>
      <c r="X148" s="1"/>
      <c r="Y148" s="1"/>
      <c r="Z148" s="1"/>
    </row>
    <row r="149" spans="1:26" ht="14.25" customHeight="1">
      <c r="A149" s="1"/>
      <c r="B149" s="619" t="s">
        <v>98</v>
      </c>
      <c r="C149" s="620"/>
      <c r="D149" s="621"/>
      <c r="E149" s="39" t="s">
        <v>13</v>
      </c>
      <c r="F149" s="40">
        <v>0.05</v>
      </c>
      <c r="G149" s="62">
        <v>35000</v>
      </c>
      <c r="H149" s="63">
        <f t="shared" si="8"/>
        <v>1750</v>
      </c>
      <c r="I149" s="1"/>
      <c r="J149" s="1"/>
      <c r="K149" s="16"/>
      <c r="L149" s="1"/>
      <c r="M149" s="1"/>
      <c r="N149" s="1"/>
      <c r="O149" s="1"/>
      <c r="P149" s="1"/>
      <c r="Q149" s="1"/>
      <c r="R149" s="1"/>
      <c r="S149" s="1"/>
      <c r="T149" s="1"/>
      <c r="U149" s="1"/>
      <c r="V149" s="1"/>
      <c r="W149" s="1"/>
      <c r="X149" s="1"/>
      <c r="Y149" s="1"/>
      <c r="Z149" s="1"/>
    </row>
    <row r="150" spans="1:26" ht="14.25" customHeight="1">
      <c r="A150" s="1"/>
      <c r="B150" s="619"/>
      <c r="C150" s="620"/>
      <c r="D150" s="621"/>
      <c r="E150" s="39"/>
      <c r="F150" s="40"/>
      <c r="G150" s="62"/>
      <c r="H150" s="63">
        <f t="shared" si="8"/>
        <v>0</v>
      </c>
      <c r="I150" s="1"/>
      <c r="J150" s="1"/>
      <c r="K150" s="16"/>
      <c r="L150" s="1"/>
      <c r="M150" s="1"/>
      <c r="N150" s="1"/>
      <c r="O150" s="1"/>
      <c r="P150" s="1"/>
      <c r="Q150" s="1"/>
      <c r="R150" s="1"/>
      <c r="S150" s="1"/>
      <c r="T150" s="1"/>
      <c r="U150" s="1"/>
      <c r="V150" s="1"/>
      <c r="W150" s="1"/>
      <c r="X150" s="1"/>
      <c r="Y150" s="1"/>
      <c r="Z150" s="1"/>
    </row>
    <row r="151" spans="1:26" ht="14.25" customHeight="1" thickBot="1">
      <c r="A151" s="1"/>
      <c r="B151" s="674" t="s">
        <v>87</v>
      </c>
      <c r="C151" s="594"/>
      <c r="D151" s="594"/>
      <c r="E151" s="594"/>
      <c r="F151" s="594"/>
      <c r="G151" s="595"/>
      <c r="H151" s="64">
        <f>ROUND(SUM(H148:H150),2)</f>
        <v>2100</v>
      </c>
      <c r="I151" s="1"/>
      <c r="J151" s="1"/>
      <c r="K151" s="16"/>
      <c r="L151" s="1"/>
      <c r="M151" s="1"/>
      <c r="N151" s="1"/>
      <c r="O151" s="1"/>
      <c r="P151" s="1"/>
      <c r="Q151" s="1"/>
      <c r="R151" s="1"/>
      <c r="S151" s="1"/>
      <c r="T151" s="1"/>
      <c r="U151" s="1"/>
      <c r="V151" s="1"/>
      <c r="W151" s="1"/>
      <c r="X151" s="1"/>
      <c r="Y151" s="1"/>
      <c r="Z151" s="1"/>
    </row>
    <row r="152" spans="1:26" ht="14.25" customHeight="1" thickBot="1">
      <c r="A152" s="1"/>
      <c r="B152" s="675"/>
      <c r="C152" s="602"/>
      <c r="D152" s="602"/>
      <c r="E152" s="602"/>
      <c r="F152" s="602"/>
      <c r="G152" s="602"/>
      <c r="H152" s="633"/>
      <c r="I152" s="1"/>
      <c r="J152" s="1"/>
      <c r="K152" s="16"/>
      <c r="L152" s="1"/>
      <c r="M152" s="1"/>
      <c r="N152" s="1"/>
      <c r="O152" s="1"/>
      <c r="P152" s="1"/>
      <c r="Q152" s="1"/>
      <c r="R152" s="1"/>
      <c r="S152" s="1"/>
      <c r="T152" s="1"/>
      <c r="U152" s="1"/>
      <c r="V152" s="1"/>
      <c r="W152" s="1"/>
      <c r="X152" s="1"/>
      <c r="Y152" s="1"/>
      <c r="Z152" s="1"/>
    </row>
    <row r="153" spans="1:26" ht="14.25" customHeight="1" thickBot="1">
      <c r="A153" s="1"/>
      <c r="B153" s="676"/>
      <c r="C153" s="587"/>
      <c r="D153" s="635"/>
      <c r="E153" s="677" t="s">
        <v>59</v>
      </c>
      <c r="F153" s="678"/>
      <c r="G153" s="678"/>
      <c r="H153" s="65" t="e">
        <f>ROUND(H151+H145+H138+H131,0)</f>
        <v>#REF!</v>
      </c>
      <c r="I153" s="1"/>
      <c r="J153" s="1"/>
      <c r="K153" s="16">
        <v>4500.3</v>
      </c>
      <c r="L153" s="1"/>
      <c r="M153" s="1"/>
      <c r="N153" s="1"/>
      <c r="O153" s="1"/>
      <c r="P153" s="1"/>
      <c r="Q153" s="1"/>
      <c r="R153" s="1"/>
      <c r="S153" s="1"/>
      <c r="T153" s="1"/>
      <c r="U153" s="1"/>
      <c r="V153" s="1"/>
      <c r="W153" s="1"/>
      <c r="X153" s="1"/>
      <c r="Y153" s="1"/>
      <c r="Z153" s="1"/>
    </row>
    <row r="154" spans="1:26" ht="14.25" customHeight="1">
      <c r="A154" s="1"/>
      <c r="B154" s="66"/>
      <c r="C154" s="67"/>
      <c r="D154" s="68"/>
      <c r="E154" s="68"/>
      <c r="F154" s="68"/>
      <c r="G154" s="68"/>
      <c r="H154" s="69"/>
      <c r="I154" s="1"/>
      <c r="J154" s="1"/>
      <c r="K154" s="16"/>
      <c r="L154" s="1"/>
      <c r="M154" s="1"/>
      <c r="N154" s="1"/>
      <c r="O154" s="1"/>
      <c r="P154" s="1"/>
      <c r="Q154" s="1"/>
      <c r="R154" s="1"/>
      <c r="S154" s="1"/>
      <c r="T154" s="1"/>
      <c r="U154" s="1"/>
      <c r="V154" s="1"/>
      <c r="W154" s="1"/>
      <c r="X154" s="1"/>
      <c r="Y154" s="1"/>
      <c r="Z154" s="1"/>
    </row>
    <row r="155" spans="1:26" ht="14.25" customHeight="1" thickBot="1">
      <c r="A155" s="1"/>
      <c r="B155" s="29"/>
      <c r="C155" s="30"/>
      <c r="D155" s="31"/>
      <c r="E155" s="31"/>
      <c r="F155" s="31"/>
      <c r="G155" s="31"/>
      <c r="H155" s="32"/>
      <c r="I155" s="1"/>
      <c r="J155" s="1"/>
      <c r="K155" s="16"/>
      <c r="L155" s="1"/>
      <c r="M155" s="1"/>
      <c r="N155" s="1"/>
      <c r="O155" s="1"/>
      <c r="P155" s="1"/>
      <c r="Q155" s="1"/>
      <c r="R155" s="1"/>
      <c r="S155" s="1"/>
      <c r="T155" s="1"/>
      <c r="U155" s="1"/>
      <c r="V155" s="1"/>
      <c r="W155" s="1"/>
      <c r="X155" s="1"/>
      <c r="Y155" s="1"/>
      <c r="Z155" s="1"/>
    </row>
    <row r="156" spans="1:26" ht="14.25" customHeight="1">
      <c r="A156" s="1"/>
      <c r="B156" s="691" t="s">
        <v>77</v>
      </c>
      <c r="C156" s="578"/>
      <c r="D156" s="578"/>
      <c r="E156" s="578"/>
      <c r="F156" s="578"/>
      <c r="G156" s="578"/>
      <c r="H156" s="604"/>
      <c r="I156" s="1"/>
      <c r="J156" s="1"/>
      <c r="K156" s="16"/>
      <c r="L156" s="1"/>
      <c r="M156" s="1"/>
      <c r="N156" s="1"/>
      <c r="O156" s="1"/>
      <c r="P156" s="1"/>
      <c r="Q156" s="1"/>
      <c r="R156" s="1"/>
      <c r="S156" s="1"/>
      <c r="T156" s="1"/>
      <c r="U156" s="1"/>
      <c r="V156" s="1"/>
      <c r="W156" s="1"/>
      <c r="X156" s="1"/>
      <c r="Y156" s="1"/>
      <c r="Z156" s="1"/>
    </row>
    <row r="157" spans="1:26" ht="14.25" customHeight="1">
      <c r="A157" s="1"/>
      <c r="B157" s="668"/>
      <c r="C157" s="606"/>
      <c r="D157" s="606"/>
      <c r="E157" s="606"/>
      <c r="F157" s="606"/>
      <c r="G157" s="606"/>
      <c r="H157" s="607"/>
      <c r="I157" s="1"/>
      <c r="J157" s="1"/>
      <c r="K157" s="16"/>
      <c r="L157" s="1"/>
      <c r="M157" s="1"/>
      <c r="N157" s="1"/>
      <c r="O157" s="1"/>
      <c r="P157" s="1"/>
      <c r="Q157" s="1"/>
      <c r="R157" s="1"/>
      <c r="S157" s="1"/>
      <c r="T157" s="1"/>
      <c r="U157" s="1"/>
      <c r="V157" s="1"/>
      <c r="W157" s="1"/>
      <c r="X157" s="1"/>
      <c r="Y157" s="1"/>
      <c r="Z157" s="1"/>
    </row>
    <row r="158" spans="1:26" ht="14.25" customHeight="1" thickBot="1">
      <c r="A158" s="1"/>
      <c r="B158" s="591" t="s">
        <v>78</v>
      </c>
      <c r="C158" s="581"/>
      <c r="D158" s="581"/>
      <c r="E158" s="581"/>
      <c r="F158" s="581"/>
      <c r="G158" s="581"/>
      <c r="H158" s="589"/>
      <c r="I158" s="1"/>
      <c r="J158" s="1"/>
      <c r="K158" s="16"/>
      <c r="L158" s="1"/>
      <c r="M158" s="1"/>
      <c r="N158" s="1"/>
      <c r="O158" s="1"/>
      <c r="P158" s="1"/>
      <c r="Q158" s="1"/>
      <c r="R158" s="1"/>
      <c r="S158" s="1"/>
      <c r="T158" s="1"/>
      <c r="U158" s="1"/>
      <c r="V158" s="1"/>
      <c r="W158" s="1"/>
      <c r="X158" s="1"/>
      <c r="Y158" s="1"/>
      <c r="Z158" s="1"/>
    </row>
    <row r="159" spans="1:26" ht="15" customHeight="1">
      <c r="A159" s="1"/>
      <c r="B159" s="692" t="e">
        <f>+#REF!</f>
        <v>#REF!</v>
      </c>
      <c r="C159" s="602"/>
      <c r="D159" s="602"/>
      <c r="E159" s="602"/>
      <c r="F159" s="602"/>
      <c r="G159" s="602"/>
      <c r="H159" s="633"/>
      <c r="I159" s="1"/>
      <c r="J159" s="1"/>
      <c r="K159" s="16"/>
      <c r="L159" s="1"/>
      <c r="M159" s="1"/>
      <c r="N159" s="1"/>
      <c r="O159" s="1"/>
      <c r="P159" s="1"/>
      <c r="Q159" s="1"/>
      <c r="R159" s="1"/>
      <c r="S159" s="1"/>
      <c r="T159" s="1"/>
      <c r="U159" s="1"/>
      <c r="V159" s="1"/>
      <c r="W159" s="1"/>
      <c r="X159" s="1"/>
      <c r="Y159" s="1"/>
      <c r="Z159" s="1"/>
    </row>
    <row r="160" spans="1:26" ht="15" customHeight="1">
      <c r="A160" s="1"/>
      <c r="B160" s="34" t="s">
        <v>79</v>
      </c>
      <c r="C160" s="35" t="e">
        <f>+#REF!</f>
        <v>#REF!</v>
      </c>
      <c r="D160" s="693" t="s">
        <v>80</v>
      </c>
      <c r="E160" s="579"/>
      <c r="F160" s="5" t="e">
        <f>+#REF!</f>
        <v>#REF!</v>
      </c>
      <c r="G160" s="5" t="s">
        <v>81</v>
      </c>
      <c r="H160" s="36"/>
      <c r="I160" s="1"/>
      <c r="J160" s="1"/>
      <c r="K160" s="16"/>
      <c r="L160" s="1"/>
      <c r="M160" s="1"/>
      <c r="N160" s="1"/>
      <c r="O160" s="1"/>
      <c r="P160" s="1"/>
      <c r="Q160" s="1"/>
      <c r="R160" s="1"/>
      <c r="S160" s="1"/>
      <c r="T160" s="1"/>
      <c r="U160" s="1"/>
      <c r="V160" s="1"/>
      <c r="W160" s="1"/>
      <c r="X160" s="1"/>
      <c r="Y160" s="1"/>
      <c r="Z160" s="1"/>
    </row>
    <row r="161" spans="1:26" ht="14.25" customHeight="1">
      <c r="A161" s="1"/>
      <c r="B161" s="636"/>
      <c r="C161" s="581"/>
      <c r="D161" s="581"/>
      <c r="E161" s="581"/>
      <c r="F161" s="581"/>
      <c r="G161" s="581"/>
      <c r="H161" s="589"/>
      <c r="I161" s="1"/>
      <c r="J161" s="1"/>
      <c r="K161" s="16"/>
      <c r="L161" s="1"/>
      <c r="M161" s="1"/>
      <c r="N161" s="1"/>
      <c r="O161" s="1"/>
      <c r="P161" s="1"/>
      <c r="Q161" s="1"/>
      <c r="R161" s="1"/>
      <c r="S161" s="1"/>
      <c r="T161" s="1"/>
      <c r="U161" s="1"/>
      <c r="V161" s="1"/>
      <c r="W161" s="1"/>
      <c r="X161" s="1"/>
      <c r="Y161" s="1"/>
      <c r="Z161" s="1"/>
    </row>
    <row r="162" spans="1:26" ht="15" customHeight="1">
      <c r="A162" s="1"/>
      <c r="B162" s="652" t="e">
        <f>+#REF!</f>
        <v>#REF!</v>
      </c>
      <c r="C162" s="585"/>
      <c r="D162" s="585"/>
      <c r="E162" s="585"/>
      <c r="F162" s="585"/>
      <c r="G162" s="585"/>
      <c r="H162" s="610"/>
      <c r="I162" s="1"/>
      <c r="J162" s="1"/>
      <c r="K162" s="16"/>
      <c r="L162" s="1"/>
      <c r="M162" s="1"/>
      <c r="N162" s="1"/>
      <c r="O162" s="1"/>
      <c r="P162" s="1"/>
      <c r="Q162" s="1"/>
      <c r="R162" s="1"/>
      <c r="S162" s="1"/>
      <c r="T162" s="1"/>
      <c r="U162" s="1"/>
      <c r="V162" s="1"/>
      <c r="W162" s="1"/>
      <c r="X162" s="1"/>
      <c r="Y162" s="1"/>
      <c r="Z162" s="1"/>
    </row>
    <row r="163" spans="1:26" ht="14.25" customHeight="1">
      <c r="A163" s="1"/>
      <c r="B163" s="600"/>
      <c r="C163" s="578"/>
      <c r="D163" s="578"/>
      <c r="E163" s="578"/>
      <c r="F163" s="578"/>
      <c r="G163" s="578"/>
      <c r="H163" s="604"/>
      <c r="I163" s="1"/>
      <c r="J163" s="1"/>
      <c r="K163" s="16"/>
      <c r="L163" s="1"/>
      <c r="M163" s="1"/>
      <c r="N163" s="1"/>
      <c r="O163" s="1"/>
      <c r="P163" s="1"/>
      <c r="Q163" s="1"/>
      <c r="R163" s="1"/>
      <c r="S163" s="1"/>
      <c r="T163" s="1"/>
      <c r="U163" s="1"/>
      <c r="V163" s="1"/>
      <c r="W163" s="1"/>
      <c r="X163" s="1"/>
      <c r="Y163" s="1"/>
      <c r="Z163" s="1"/>
    </row>
    <row r="164" spans="1:26" ht="14.25" customHeight="1">
      <c r="A164" s="1"/>
      <c r="B164" s="694"/>
      <c r="C164" s="606"/>
      <c r="D164" s="606"/>
      <c r="E164" s="606"/>
      <c r="F164" s="606"/>
      <c r="G164" s="606"/>
      <c r="H164" s="607"/>
      <c r="I164" s="1"/>
      <c r="J164" s="1"/>
      <c r="K164" s="16"/>
      <c r="L164" s="1"/>
      <c r="M164" s="1"/>
      <c r="N164" s="1"/>
      <c r="O164" s="1"/>
      <c r="P164" s="1"/>
      <c r="Q164" s="1"/>
      <c r="R164" s="1"/>
      <c r="S164" s="1"/>
      <c r="T164" s="1"/>
      <c r="U164" s="1"/>
      <c r="V164" s="1"/>
      <c r="W164" s="1"/>
      <c r="X164" s="1"/>
      <c r="Y164" s="1"/>
      <c r="Z164" s="1"/>
    </row>
    <row r="165" spans="1:26" ht="14.25" customHeight="1">
      <c r="A165" s="1"/>
      <c r="B165" s="636" t="s">
        <v>82</v>
      </c>
      <c r="C165" s="581"/>
      <c r="D165" s="581"/>
      <c r="E165" s="581"/>
      <c r="F165" s="581"/>
      <c r="G165" s="581"/>
      <c r="H165" s="589"/>
      <c r="I165" s="1"/>
      <c r="J165" s="1"/>
      <c r="K165" s="16"/>
      <c r="L165" s="1"/>
      <c r="M165" s="1"/>
      <c r="N165" s="1"/>
      <c r="O165" s="1"/>
      <c r="P165" s="1"/>
      <c r="Q165" s="1"/>
      <c r="R165" s="1"/>
      <c r="S165" s="1"/>
      <c r="T165" s="1"/>
      <c r="U165" s="1"/>
      <c r="V165" s="1"/>
      <c r="W165" s="1"/>
      <c r="X165" s="1"/>
      <c r="Y165" s="1"/>
      <c r="Z165" s="1"/>
    </row>
    <row r="166" spans="1:26" ht="14.25" customHeight="1">
      <c r="A166" s="1"/>
      <c r="B166" s="679" t="s">
        <v>1</v>
      </c>
      <c r="C166" s="579"/>
      <c r="D166" s="37" t="s">
        <v>2</v>
      </c>
      <c r="E166" s="23" t="s">
        <v>83</v>
      </c>
      <c r="F166" s="23" t="s">
        <v>84</v>
      </c>
      <c r="G166" s="23" t="s">
        <v>85</v>
      </c>
      <c r="H166" s="38" t="s">
        <v>86</v>
      </c>
      <c r="I166" s="1"/>
      <c r="J166" s="1"/>
      <c r="K166" s="16"/>
      <c r="L166" s="1"/>
      <c r="M166" s="1"/>
      <c r="N166" s="1"/>
      <c r="O166" s="1"/>
      <c r="P166" s="1"/>
      <c r="Q166" s="1"/>
      <c r="R166" s="1"/>
      <c r="S166" s="1"/>
      <c r="T166" s="1"/>
      <c r="U166" s="1"/>
      <c r="V166" s="1"/>
      <c r="W166" s="1"/>
      <c r="X166" s="1"/>
      <c r="Y166" s="1"/>
      <c r="Z166" s="1"/>
    </row>
    <row r="167" spans="1:26" ht="14.25" customHeight="1">
      <c r="A167" s="1"/>
      <c r="B167" s="645"/>
      <c r="C167" s="690"/>
      <c r="D167" s="39"/>
      <c r="E167" s="39"/>
      <c r="F167" s="40"/>
      <c r="G167" s="41"/>
      <c r="H167" s="42">
        <f t="shared" ref="H167:H169" si="9">G167*(F167+1)*E167</f>
        <v>0</v>
      </c>
      <c r="I167" s="1"/>
      <c r="J167" s="1"/>
      <c r="K167" s="16"/>
      <c r="L167" s="1"/>
      <c r="M167" s="1"/>
      <c r="N167" s="1"/>
      <c r="O167" s="1"/>
      <c r="P167" s="1"/>
      <c r="Q167" s="1"/>
      <c r="R167" s="1"/>
      <c r="S167" s="1"/>
      <c r="T167" s="1"/>
      <c r="U167" s="1"/>
      <c r="V167" s="1"/>
      <c r="W167" s="1"/>
      <c r="X167" s="1"/>
      <c r="Y167" s="1"/>
      <c r="Z167" s="1"/>
    </row>
    <row r="168" spans="1:26" ht="14.25" customHeight="1">
      <c r="A168" s="1"/>
      <c r="B168" s="627"/>
      <c r="C168" s="621"/>
      <c r="D168" s="39"/>
      <c r="E168" s="43"/>
      <c r="F168" s="44"/>
      <c r="G168" s="45"/>
      <c r="H168" s="42">
        <f t="shared" si="9"/>
        <v>0</v>
      </c>
      <c r="I168" s="1"/>
      <c r="J168" s="1"/>
      <c r="K168" s="16"/>
      <c r="L168" s="1"/>
      <c r="M168" s="1"/>
      <c r="N168" s="1"/>
      <c r="O168" s="1"/>
      <c r="P168" s="1"/>
      <c r="Q168" s="1"/>
      <c r="R168" s="1"/>
      <c r="S168" s="1"/>
      <c r="T168" s="1"/>
      <c r="U168" s="1"/>
      <c r="V168" s="1"/>
      <c r="W168" s="1"/>
      <c r="X168" s="1"/>
      <c r="Y168" s="1"/>
      <c r="Z168" s="1"/>
    </row>
    <row r="169" spans="1:26" ht="14.25" customHeight="1">
      <c r="A169" s="1"/>
      <c r="B169" s="624"/>
      <c r="C169" s="625"/>
      <c r="D169" s="39"/>
      <c r="E169" s="46"/>
      <c r="F169" s="47"/>
      <c r="G169" s="48"/>
      <c r="H169" s="42">
        <f t="shared" si="9"/>
        <v>0</v>
      </c>
      <c r="I169" s="1"/>
      <c r="J169" s="1"/>
      <c r="K169" s="16"/>
      <c r="L169" s="1"/>
      <c r="M169" s="1"/>
      <c r="N169" s="1"/>
      <c r="O169" s="1"/>
      <c r="P169" s="1"/>
      <c r="Q169" s="1"/>
      <c r="R169" s="1"/>
      <c r="S169" s="1"/>
      <c r="T169" s="1"/>
      <c r="U169" s="1"/>
      <c r="V169" s="1"/>
      <c r="W169" s="1"/>
      <c r="X169" s="1"/>
      <c r="Y169" s="1"/>
      <c r="Z169" s="1"/>
    </row>
    <row r="170" spans="1:26" ht="14.25" customHeight="1">
      <c r="A170" s="1"/>
      <c r="B170" s="682" t="s">
        <v>87</v>
      </c>
      <c r="C170" s="581"/>
      <c r="D170" s="581"/>
      <c r="E170" s="581"/>
      <c r="F170" s="581"/>
      <c r="G170" s="579"/>
      <c r="H170" s="49">
        <f>ROUND(SUM(H167:H169),2)</f>
        <v>0</v>
      </c>
      <c r="I170" s="1"/>
      <c r="J170" s="1"/>
      <c r="K170" s="16"/>
      <c r="L170" s="1"/>
      <c r="M170" s="1"/>
      <c r="N170" s="1"/>
      <c r="O170" s="1"/>
      <c r="P170" s="1"/>
      <c r="Q170" s="1"/>
      <c r="R170" s="1"/>
      <c r="S170" s="1"/>
      <c r="T170" s="1"/>
      <c r="U170" s="1"/>
      <c r="V170" s="1"/>
      <c r="W170" s="1"/>
      <c r="X170" s="1"/>
      <c r="Y170" s="1"/>
      <c r="Z170" s="1"/>
    </row>
    <row r="171" spans="1:26" ht="14.25" customHeight="1">
      <c r="A171" s="1"/>
      <c r="B171" s="636" t="s">
        <v>88</v>
      </c>
      <c r="C171" s="581"/>
      <c r="D171" s="581"/>
      <c r="E171" s="581"/>
      <c r="F171" s="581"/>
      <c r="G171" s="581"/>
      <c r="H171" s="589"/>
      <c r="I171" s="1"/>
      <c r="J171" s="1"/>
      <c r="K171" s="16"/>
      <c r="L171" s="1"/>
      <c r="M171" s="1"/>
      <c r="N171" s="1"/>
      <c r="O171" s="1"/>
      <c r="P171" s="1"/>
      <c r="Q171" s="1"/>
      <c r="R171" s="1"/>
      <c r="S171" s="1"/>
      <c r="T171" s="1"/>
      <c r="U171" s="1"/>
      <c r="V171" s="1"/>
      <c r="W171" s="1"/>
      <c r="X171" s="1"/>
      <c r="Y171" s="1"/>
      <c r="Z171" s="1"/>
    </row>
    <row r="172" spans="1:26" ht="14.25" customHeight="1">
      <c r="A172" s="1"/>
      <c r="B172" s="679" t="s">
        <v>1</v>
      </c>
      <c r="C172" s="579"/>
      <c r="D172" s="37" t="s">
        <v>2</v>
      </c>
      <c r="E172" s="23" t="s">
        <v>83</v>
      </c>
      <c r="F172" s="23" t="s">
        <v>89</v>
      </c>
      <c r="G172" s="23" t="s">
        <v>85</v>
      </c>
      <c r="H172" s="38" t="s">
        <v>86</v>
      </c>
      <c r="I172" s="1"/>
      <c r="J172" s="1"/>
      <c r="K172" s="16"/>
      <c r="L172" s="1"/>
      <c r="M172" s="1"/>
      <c r="N172" s="1"/>
      <c r="O172" s="1"/>
      <c r="P172" s="1"/>
      <c r="Q172" s="1"/>
      <c r="R172" s="1"/>
      <c r="S172" s="1"/>
      <c r="T172" s="1"/>
      <c r="U172" s="1"/>
      <c r="V172" s="1"/>
      <c r="W172" s="1"/>
      <c r="X172" s="1"/>
      <c r="Y172" s="1"/>
      <c r="Z172" s="1"/>
    </row>
    <row r="173" spans="1:26" ht="14.25" customHeight="1">
      <c r="A173" s="1"/>
      <c r="B173" s="645"/>
      <c r="C173" s="680"/>
      <c r="D173" s="50"/>
      <c r="E173" s="51"/>
      <c r="F173" s="52"/>
      <c r="G173" s="41"/>
      <c r="H173" s="42">
        <f t="shared" ref="H173:H176" si="10">E173*F173*G173</f>
        <v>0</v>
      </c>
      <c r="I173" s="1"/>
      <c r="J173" s="1"/>
      <c r="K173" s="16"/>
      <c r="L173" s="1"/>
      <c r="M173" s="1"/>
      <c r="N173" s="1"/>
      <c r="O173" s="1"/>
      <c r="P173" s="1"/>
      <c r="Q173" s="1"/>
      <c r="R173" s="1"/>
      <c r="S173" s="1"/>
      <c r="T173" s="1"/>
      <c r="U173" s="1"/>
      <c r="V173" s="1"/>
      <c r="W173" s="1"/>
      <c r="X173" s="1"/>
      <c r="Y173" s="1"/>
      <c r="Z173" s="1"/>
    </row>
    <row r="174" spans="1:26" ht="14.25" customHeight="1">
      <c r="A174" s="1"/>
      <c r="B174" s="626" t="s">
        <v>90</v>
      </c>
      <c r="C174" s="620"/>
      <c r="D174" s="53" t="s">
        <v>91</v>
      </c>
      <c r="E174" s="50">
        <v>0.05</v>
      </c>
      <c r="F174" s="40">
        <v>1</v>
      </c>
      <c r="G174" s="41" t="e">
        <f>+H184</f>
        <v>#REF!</v>
      </c>
      <c r="H174" s="42" t="e">
        <f t="shared" si="10"/>
        <v>#REF!</v>
      </c>
      <c r="I174" s="1"/>
      <c r="J174" s="1"/>
      <c r="K174" s="16"/>
      <c r="L174" s="1"/>
      <c r="M174" s="1"/>
      <c r="N174" s="1"/>
      <c r="O174" s="1"/>
      <c r="P174" s="1"/>
      <c r="Q174" s="1"/>
      <c r="R174" s="1"/>
      <c r="S174" s="1"/>
      <c r="T174" s="1"/>
      <c r="U174" s="1"/>
      <c r="V174" s="1"/>
      <c r="W174" s="1"/>
      <c r="X174" s="1"/>
      <c r="Y174" s="1"/>
      <c r="Z174" s="1"/>
    </row>
    <row r="175" spans="1:26" ht="14.25" customHeight="1">
      <c r="A175" s="1"/>
      <c r="B175" s="626"/>
      <c r="C175" s="620"/>
      <c r="D175" s="53"/>
      <c r="E175" s="50"/>
      <c r="F175" s="40"/>
      <c r="G175" s="41"/>
      <c r="H175" s="42">
        <f t="shared" si="10"/>
        <v>0</v>
      </c>
      <c r="I175" s="1"/>
      <c r="J175" s="1"/>
      <c r="K175" s="16"/>
      <c r="L175" s="1"/>
      <c r="M175" s="1"/>
      <c r="N175" s="1"/>
      <c r="O175" s="1"/>
      <c r="P175" s="1"/>
      <c r="Q175" s="1"/>
      <c r="R175" s="1"/>
      <c r="S175" s="1"/>
      <c r="T175" s="1"/>
      <c r="U175" s="1"/>
      <c r="V175" s="1"/>
      <c r="W175" s="1"/>
      <c r="X175" s="1"/>
      <c r="Y175" s="1"/>
      <c r="Z175" s="1"/>
    </row>
    <row r="176" spans="1:26" ht="14.25" customHeight="1">
      <c r="A176" s="1"/>
      <c r="B176" s="624"/>
      <c r="C176" s="681"/>
      <c r="D176" s="47"/>
      <c r="E176" s="46"/>
      <c r="F176" s="47"/>
      <c r="G176" s="41"/>
      <c r="H176" s="42">
        <f t="shared" si="10"/>
        <v>0</v>
      </c>
      <c r="I176" s="1"/>
      <c r="J176" s="1"/>
      <c r="K176" s="16"/>
      <c r="L176" s="1"/>
      <c r="M176" s="1"/>
      <c r="N176" s="1"/>
      <c r="O176" s="1"/>
      <c r="P176" s="1"/>
      <c r="Q176" s="1"/>
      <c r="R176" s="1"/>
      <c r="S176" s="1"/>
      <c r="T176" s="1"/>
      <c r="U176" s="1"/>
      <c r="V176" s="1"/>
      <c r="W176" s="1"/>
      <c r="X176" s="1"/>
      <c r="Y176" s="1"/>
      <c r="Z176" s="1"/>
    </row>
    <row r="177" spans="1:26" ht="14.25" customHeight="1">
      <c r="A177" s="1"/>
      <c r="B177" s="682" t="s">
        <v>87</v>
      </c>
      <c r="C177" s="581"/>
      <c r="D177" s="581"/>
      <c r="E177" s="581"/>
      <c r="F177" s="581"/>
      <c r="G177" s="579"/>
      <c r="H177" s="49" t="e">
        <f>ROUND(SUM(H173:H176),2)</f>
        <v>#REF!</v>
      </c>
      <c r="I177" s="1"/>
      <c r="J177" s="1"/>
      <c r="K177" s="16"/>
      <c r="L177" s="1"/>
      <c r="M177" s="1"/>
      <c r="N177" s="1"/>
      <c r="O177" s="1"/>
      <c r="P177" s="1"/>
      <c r="Q177" s="1"/>
      <c r="R177" s="1"/>
      <c r="S177" s="1"/>
      <c r="T177" s="1"/>
      <c r="U177" s="1"/>
      <c r="V177" s="1"/>
      <c r="W177" s="1"/>
      <c r="X177" s="1"/>
      <c r="Y177" s="1"/>
      <c r="Z177" s="1"/>
    </row>
    <row r="178" spans="1:26" ht="14.25" customHeight="1">
      <c r="A178" s="1"/>
      <c r="B178" s="636" t="s">
        <v>92</v>
      </c>
      <c r="C178" s="581"/>
      <c r="D178" s="581"/>
      <c r="E178" s="581"/>
      <c r="F178" s="581"/>
      <c r="G178" s="581"/>
      <c r="H178" s="589"/>
      <c r="I178" s="1"/>
      <c r="J178" s="1"/>
      <c r="K178" s="16"/>
      <c r="L178" s="1"/>
      <c r="M178" s="1"/>
      <c r="N178" s="1"/>
      <c r="O178" s="1"/>
      <c r="P178" s="1"/>
      <c r="Q178" s="1"/>
      <c r="R178" s="1"/>
      <c r="S178" s="1"/>
      <c r="T178" s="1"/>
      <c r="U178" s="1"/>
      <c r="V178" s="1"/>
      <c r="W178" s="1"/>
      <c r="X178" s="1"/>
      <c r="Y178" s="1"/>
      <c r="Z178" s="1"/>
    </row>
    <row r="179" spans="1:26" ht="14.25" customHeight="1">
      <c r="A179" s="1"/>
      <c r="B179" s="679" t="s">
        <v>1</v>
      </c>
      <c r="C179" s="579"/>
      <c r="D179" s="37" t="s">
        <v>2</v>
      </c>
      <c r="E179" s="23" t="s">
        <v>83</v>
      </c>
      <c r="F179" s="54" t="s">
        <v>89</v>
      </c>
      <c r="G179" s="23" t="s">
        <v>85</v>
      </c>
      <c r="H179" s="55" t="s">
        <v>86</v>
      </c>
      <c r="I179" s="1"/>
      <c r="J179" s="1"/>
      <c r="K179" s="16"/>
      <c r="L179" s="1"/>
      <c r="M179" s="1"/>
      <c r="N179" s="1"/>
      <c r="O179" s="1"/>
      <c r="P179" s="1"/>
      <c r="Q179" s="1"/>
      <c r="R179" s="1"/>
      <c r="S179" s="1"/>
      <c r="T179" s="1"/>
      <c r="U179" s="1"/>
      <c r="V179" s="1"/>
      <c r="W179" s="1"/>
      <c r="X179" s="1"/>
      <c r="Y179" s="1"/>
      <c r="Z179" s="1"/>
    </row>
    <row r="180" spans="1:26" ht="14.25" customHeight="1">
      <c r="A180" s="1"/>
      <c r="B180" s="645"/>
      <c r="C180" s="680"/>
      <c r="D180" s="56"/>
      <c r="E180" s="51"/>
      <c r="F180" s="57"/>
      <c r="G180" s="41"/>
      <c r="H180" s="42">
        <f t="shared" ref="H180:H181" si="11">E180*F180*G180</f>
        <v>0</v>
      </c>
      <c r="I180" s="1"/>
      <c r="J180" s="1"/>
      <c r="K180" s="16"/>
      <c r="L180" s="1"/>
      <c r="M180" s="1"/>
      <c r="N180" s="1"/>
      <c r="O180" s="1"/>
      <c r="P180" s="1"/>
      <c r="Q180" s="1"/>
      <c r="R180" s="1"/>
      <c r="S180" s="1"/>
      <c r="T180" s="1"/>
      <c r="U180" s="1"/>
      <c r="V180" s="1"/>
      <c r="W180" s="1"/>
      <c r="X180" s="1"/>
      <c r="Y180" s="1"/>
      <c r="Z180" s="1"/>
    </row>
    <row r="181" spans="1:26" ht="14.25" customHeight="1">
      <c r="A181" s="1"/>
      <c r="B181" s="627" t="s">
        <v>96</v>
      </c>
      <c r="C181" s="620"/>
      <c r="D181" s="58" t="s">
        <v>94</v>
      </c>
      <c r="E181" s="50">
        <v>0</v>
      </c>
      <c r="F181" s="59">
        <v>0</v>
      </c>
      <c r="G181" s="41" t="e">
        <f>+INDEX(#REF!,MATCH(B181,#REF!,0),9)</f>
        <v>#REF!</v>
      </c>
      <c r="H181" s="42" t="e">
        <f t="shared" si="11"/>
        <v>#REF!</v>
      </c>
      <c r="I181" s="1"/>
      <c r="J181" s="1"/>
      <c r="K181" s="16"/>
      <c r="L181" s="1"/>
      <c r="M181" s="1"/>
      <c r="N181" s="1"/>
      <c r="O181" s="1"/>
      <c r="P181" s="1"/>
      <c r="Q181" s="1"/>
      <c r="R181" s="1"/>
      <c r="S181" s="1"/>
      <c r="T181" s="1"/>
      <c r="U181" s="1"/>
      <c r="V181" s="1"/>
      <c r="W181" s="1"/>
      <c r="X181" s="1"/>
      <c r="Y181" s="1"/>
      <c r="Z181" s="1"/>
    </row>
    <row r="182" spans="1:26" ht="14.25" customHeight="1">
      <c r="A182" s="1"/>
      <c r="B182" s="627" t="s">
        <v>93</v>
      </c>
      <c r="C182" s="620"/>
      <c r="D182" s="58" t="s">
        <v>94</v>
      </c>
      <c r="E182" s="50">
        <v>1</v>
      </c>
      <c r="F182" s="59">
        <v>0.1</v>
      </c>
      <c r="G182" s="41" t="e">
        <f>+INDEX(#REF!,MATCH(B182,#REF!,0),9)</f>
        <v>#REF!</v>
      </c>
      <c r="H182" s="42" t="e">
        <f>+E182*F182*G182</f>
        <v>#REF!</v>
      </c>
      <c r="I182" s="1"/>
      <c r="J182" s="1"/>
      <c r="K182" s="16"/>
      <c r="L182" s="1"/>
      <c r="M182" s="1"/>
      <c r="N182" s="1"/>
      <c r="O182" s="1"/>
      <c r="P182" s="1"/>
      <c r="Q182" s="1"/>
      <c r="R182" s="1"/>
      <c r="S182" s="1"/>
      <c r="T182" s="1"/>
      <c r="U182" s="1"/>
      <c r="V182" s="1"/>
      <c r="W182" s="1"/>
      <c r="X182" s="1"/>
      <c r="Y182" s="1"/>
      <c r="Z182" s="1"/>
    </row>
    <row r="183" spans="1:26" ht="14.25" customHeight="1">
      <c r="A183" s="1"/>
      <c r="B183" s="624"/>
      <c r="C183" s="681"/>
      <c r="D183" s="60"/>
      <c r="E183" s="61"/>
      <c r="F183" s="47"/>
      <c r="G183" s="41"/>
      <c r="H183" s="42">
        <f>E183*F183*G183</f>
        <v>0</v>
      </c>
      <c r="I183" s="1"/>
      <c r="J183" s="1"/>
      <c r="K183" s="16"/>
      <c r="L183" s="1"/>
      <c r="M183" s="1"/>
      <c r="N183" s="1"/>
      <c r="O183" s="1"/>
      <c r="P183" s="1"/>
      <c r="Q183" s="1"/>
      <c r="R183" s="1"/>
      <c r="S183" s="1"/>
      <c r="T183" s="1"/>
      <c r="U183" s="1"/>
      <c r="V183" s="1"/>
      <c r="W183" s="1"/>
      <c r="X183" s="1"/>
      <c r="Y183" s="1"/>
      <c r="Z183" s="1"/>
    </row>
    <row r="184" spans="1:26" ht="14.25" customHeight="1">
      <c r="A184" s="1"/>
      <c r="B184" s="682" t="s">
        <v>87</v>
      </c>
      <c r="C184" s="581"/>
      <c r="D184" s="581"/>
      <c r="E184" s="581"/>
      <c r="F184" s="581"/>
      <c r="G184" s="579"/>
      <c r="H184" s="49" t="e">
        <f>ROUND(SUM(H180:H183),2)</f>
        <v>#REF!</v>
      </c>
      <c r="I184" s="1"/>
      <c r="J184" s="1"/>
      <c r="K184" s="16"/>
      <c r="L184" s="1"/>
      <c r="M184" s="1"/>
      <c r="N184" s="1"/>
      <c r="O184" s="1"/>
      <c r="P184" s="1"/>
      <c r="Q184" s="1"/>
      <c r="R184" s="1"/>
      <c r="S184" s="1"/>
      <c r="T184" s="1"/>
      <c r="U184" s="1"/>
      <c r="V184" s="1"/>
      <c r="W184" s="1"/>
      <c r="X184" s="1"/>
      <c r="Y184" s="1"/>
      <c r="Z184" s="1"/>
    </row>
    <row r="185" spans="1:26" ht="14.25" customHeight="1">
      <c r="A185" s="1"/>
      <c r="B185" s="636" t="s">
        <v>95</v>
      </c>
      <c r="C185" s="581"/>
      <c r="D185" s="581"/>
      <c r="E185" s="581"/>
      <c r="F185" s="581"/>
      <c r="G185" s="581"/>
      <c r="H185" s="589"/>
      <c r="I185" s="1"/>
      <c r="J185" s="1"/>
      <c r="K185" s="16"/>
      <c r="L185" s="1"/>
      <c r="M185" s="1"/>
      <c r="N185" s="1"/>
      <c r="O185" s="1"/>
      <c r="P185" s="1"/>
      <c r="Q185" s="1"/>
      <c r="R185" s="1"/>
      <c r="S185" s="1"/>
      <c r="T185" s="1"/>
      <c r="U185" s="1"/>
      <c r="V185" s="1"/>
      <c r="W185" s="1"/>
      <c r="X185" s="1"/>
      <c r="Y185" s="1"/>
      <c r="Z185" s="1"/>
    </row>
    <row r="186" spans="1:26" ht="14.25" customHeight="1">
      <c r="A186" s="1"/>
      <c r="B186" s="591" t="s">
        <v>1</v>
      </c>
      <c r="C186" s="581"/>
      <c r="D186" s="579"/>
      <c r="E186" s="23" t="s">
        <v>2</v>
      </c>
      <c r="F186" s="23" t="s">
        <v>83</v>
      </c>
      <c r="G186" s="23" t="s">
        <v>85</v>
      </c>
      <c r="H186" s="38" t="s">
        <v>86</v>
      </c>
      <c r="I186" s="1"/>
      <c r="J186" s="1"/>
      <c r="K186" s="16"/>
      <c r="L186" s="1"/>
      <c r="M186" s="1"/>
      <c r="N186" s="1"/>
      <c r="O186" s="1"/>
      <c r="P186" s="1"/>
      <c r="Q186" s="1"/>
      <c r="R186" s="1"/>
      <c r="S186" s="1"/>
      <c r="T186" s="1"/>
      <c r="U186" s="1"/>
      <c r="V186" s="1"/>
      <c r="W186" s="1"/>
      <c r="X186" s="1"/>
      <c r="Y186" s="1"/>
      <c r="Z186" s="1"/>
    </row>
    <row r="187" spans="1:26" ht="14.25" customHeight="1">
      <c r="A187" s="1"/>
      <c r="B187" s="619" t="s">
        <v>98</v>
      </c>
      <c r="C187" s="620"/>
      <c r="D187" s="621"/>
      <c r="E187" s="39" t="s">
        <v>13</v>
      </c>
      <c r="F187" s="40">
        <v>0.1</v>
      </c>
      <c r="G187" s="62">
        <v>40000</v>
      </c>
      <c r="H187" s="63">
        <f t="shared" ref="H187:H188" si="12">G187*F187</f>
        <v>4000</v>
      </c>
      <c r="I187" s="1"/>
      <c r="J187" s="1"/>
      <c r="K187" s="16"/>
      <c r="L187" s="1"/>
      <c r="M187" s="1"/>
      <c r="N187" s="1"/>
      <c r="O187" s="1"/>
      <c r="P187" s="1"/>
      <c r="Q187" s="1"/>
      <c r="R187" s="1"/>
      <c r="S187" s="1"/>
      <c r="T187" s="1"/>
      <c r="U187" s="1"/>
      <c r="V187" s="1"/>
      <c r="W187" s="1"/>
      <c r="X187" s="1"/>
      <c r="Y187" s="1"/>
      <c r="Z187" s="1"/>
    </row>
    <row r="188" spans="1:26" ht="14.25" customHeight="1">
      <c r="A188" s="1"/>
      <c r="B188" s="619"/>
      <c r="C188" s="620"/>
      <c r="D188" s="621"/>
      <c r="E188" s="39"/>
      <c r="F188" s="40"/>
      <c r="G188" s="62"/>
      <c r="H188" s="63">
        <f t="shared" si="12"/>
        <v>0</v>
      </c>
      <c r="I188" s="1"/>
      <c r="J188" s="1"/>
      <c r="K188" s="16"/>
      <c r="L188" s="1"/>
      <c r="M188" s="1"/>
      <c r="N188" s="1"/>
      <c r="O188" s="1"/>
      <c r="P188" s="1"/>
      <c r="Q188" s="1"/>
      <c r="R188" s="1"/>
      <c r="S188" s="1"/>
      <c r="T188" s="1"/>
      <c r="U188" s="1"/>
      <c r="V188" s="1"/>
      <c r="W188" s="1"/>
      <c r="X188" s="1"/>
      <c r="Y188" s="1"/>
      <c r="Z188" s="1"/>
    </row>
    <row r="189" spans="1:26" ht="14.25" customHeight="1" thickBot="1">
      <c r="A189" s="1"/>
      <c r="B189" s="674" t="s">
        <v>87</v>
      </c>
      <c r="C189" s="594"/>
      <c r="D189" s="594"/>
      <c r="E189" s="594"/>
      <c r="F189" s="594"/>
      <c r="G189" s="595"/>
      <c r="H189" s="64">
        <f>ROUND(SUM(H187:H188),2)</f>
        <v>4000</v>
      </c>
      <c r="I189" s="1"/>
      <c r="J189" s="1"/>
      <c r="K189" s="16"/>
      <c r="L189" s="1"/>
      <c r="M189" s="1"/>
      <c r="N189" s="1"/>
      <c r="O189" s="1"/>
      <c r="P189" s="1"/>
      <c r="Q189" s="1"/>
      <c r="R189" s="1"/>
      <c r="S189" s="1"/>
      <c r="T189" s="1"/>
      <c r="U189" s="1"/>
      <c r="V189" s="1"/>
      <c r="W189" s="1"/>
      <c r="X189" s="1"/>
      <c r="Y189" s="1"/>
      <c r="Z189" s="1"/>
    </row>
    <row r="190" spans="1:26" ht="14.25" customHeight="1" thickBot="1">
      <c r="A190" s="1"/>
      <c r="B190" s="675"/>
      <c r="C190" s="602"/>
      <c r="D190" s="602"/>
      <c r="E190" s="602"/>
      <c r="F190" s="602"/>
      <c r="G190" s="602"/>
      <c r="H190" s="633"/>
      <c r="I190" s="1"/>
      <c r="J190" s="1"/>
      <c r="K190" s="16"/>
      <c r="L190" s="1"/>
      <c r="M190" s="1"/>
      <c r="N190" s="1"/>
      <c r="O190" s="1"/>
      <c r="P190" s="1"/>
      <c r="Q190" s="1"/>
      <c r="R190" s="1"/>
      <c r="S190" s="1"/>
      <c r="T190" s="1"/>
      <c r="U190" s="1"/>
      <c r="V190" s="1"/>
      <c r="W190" s="1"/>
      <c r="X190" s="1"/>
      <c r="Y190" s="1"/>
      <c r="Z190" s="1"/>
    </row>
    <row r="191" spans="1:26" ht="14.25" customHeight="1" thickBot="1">
      <c r="A191" s="1"/>
      <c r="B191" s="676"/>
      <c r="C191" s="587"/>
      <c r="D191" s="635"/>
      <c r="E191" s="677" t="s">
        <v>59</v>
      </c>
      <c r="F191" s="678"/>
      <c r="G191" s="678"/>
      <c r="H191" s="65" t="e">
        <f>ROUND(H189+H184+H177+H170,0)</f>
        <v>#REF!</v>
      </c>
      <c r="I191" s="1"/>
      <c r="J191" s="1"/>
      <c r="K191" s="16">
        <v>11655</v>
      </c>
      <c r="L191" s="1"/>
      <c r="M191" s="1"/>
      <c r="N191" s="1"/>
      <c r="O191" s="1"/>
      <c r="P191" s="1"/>
      <c r="Q191" s="1"/>
      <c r="R191" s="1"/>
      <c r="S191" s="1"/>
      <c r="T191" s="1"/>
      <c r="U191" s="1"/>
      <c r="V191" s="1"/>
      <c r="W191" s="1"/>
      <c r="X191" s="1"/>
      <c r="Y191" s="1"/>
      <c r="Z191" s="1"/>
    </row>
    <row r="192" spans="1:26" ht="14.25" customHeight="1">
      <c r="A192" s="1"/>
      <c r="B192" s="66"/>
      <c r="C192" s="67"/>
      <c r="D192" s="68"/>
      <c r="E192" s="68"/>
      <c r="F192" s="68"/>
      <c r="G192" s="68"/>
      <c r="H192" s="69"/>
      <c r="I192" s="1"/>
      <c r="J192" s="1"/>
      <c r="K192" s="16"/>
      <c r="L192" s="1"/>
      <c r="M192" s="1"/>
      <c r="N192" s="1"/>
      <c r="O192" s="1"/>
      <c r="P192" s="1"/>
      <c r="Q192" s="1"/>
      <c r="R192" s="1"/>
      <c r="S192" s="1"/>
      <c r="T192" s="1"/>
      <c r="U192" s="1"/>
      <c r="V192" s="1"/>
      <c r="W192" s="1"/>
      <c r="X192" s="1"/>
      <c r="Y192" s="1"/>
      <c r="Z192" s="1"/>
    </row>
    <row r="193" spans="1:26" ht="14.25" customHeight="1" thickBot="1">
      <c r="A193" s="1"/>
      <c r="B193" s="29"/>
      <c r="C193" s="30"/>
      <c r="D193" s="31"/>
      <c r="E193" s="31"/>
      <c r="F193" s="31"/>
      <c r="G193" s="31"/>
      <c r="H193" s="32"/>
      <c r="I193" s="1"/>
      <c r="J193" s="1"/>
      <c r="K193" s="16"/>
      <c r="L193" s="1"/>
      <c r="M193" s="1"/>
      <c r="N193" s="1"/>
      <c r="O193" s="1"/>
      <c r="P193" s="1"/>
      <c r="Q193" s="1"/>
      <c r="R193" s="1"/>
      <c r="S193" s="1"/>
      <c r="T193" s="1"/>
      <c r="U193" s="1"/>
      <c r="V193" s="1"/>
      <c r="W193" s="1"/>
      <c r="X193" s="1"/>
      <c r="Y193" s="1"/>
      <c r="Z193" s="1"/>
    </row>
    <row r="194" spans="1:26" ht="14.25" hidden="1" customHeight="1">
      <c r="A194" s="1"/>
      <c r="B194" s="671" t="s">
        <v>77</v>
      </c>
      <c r="C194" s="672"/>
      <c r="D194" s="672"/>
      <c r="E194" s="672"/>
      <c r="F194" s="672"/>
      <c r="G194" s="672"/>
      <c r="H194" s="673"/>
      <c r="I194" s="1"/>
      <c r="J194" s="1"/>
      <c r="K194" s="16"/>
      <c r="L194" s="1"/>
      <c r="M194" s="1"/>
      <c r="N194" s="1"/>
      <c r="O194" s="1"/>
      <c r="P194" s="1"/>
      <c r="Q194" s="1"/>
      <c r="R194" s="1"/>
      <c r="S194" s="1"/>
      <c r="T194" s="1"/>
      <c r="U194" s="1"/>
      <c r="V194" s="1"/>
      <c r="W194" s="1"/>
      <c r="X194" s="1"/>
      <c r="Y194" s="1"/>
      <c r="Z194" s="1"/>
    </row>
    <row r="195" spans="1:26" ht="14.25" hidden="1" customHeight="1">
      <c r="A195" s="1"/>
      <c r="B195" s="668"/>
      <c r="C195" s="669"/>
      <c r="D195" s="669"/>
      <c r="E195" s="669"/>
      <c r="F195" s="669"/>
      <c r="G195" s="669"/>
      <c r="H195" s="670"/>
      <c r="I195" s="1"/>
      <c r="J195" s="1"/>
      <c r="K195" s="16"/>
      <c r="L195" s="1"/>
      <c r="M195" s="1"/>
      <c r="N195" s="1"/>
      <c r="O195" s="1"/>
      <c r="P195" s="1"/>
      <c r="Q195" s="1"/>
      <c r="R195" s="1"/>
      <c r="S195" s="1"/>
      <c r="T195" s="1"/>
      <c r="U195" s="1"/>
      <c r="V195" s="1"/>
      <c r="W195" s="1"/>
      <c r="X195" s="1"/>
      <c r="Y195" s="1"/>
      <c r="Z195" s="1"/>
    </row>
    <row r="196" spans="1:26" ht="14.25" hidden="1" customHeight="1" thickBot="1">
      <c r="A196" s="1"/>
      <c r="B196" s="665" t="s">
        <v>78</v>
      </c>
      <c r="C196" s="666"/>
      <c r="D196" s="666"/>
      <c r="E196" s="666"/>
      <c r="F196" s="666"/>
      <c r="G196" s="666"/>
      <c r="H196" s="667"/>
      <c r="I196" s="1"/>
      <c r="J196" s="1"/>
      <c r="K196" s="16"/>
      <c r="L196" s="1"/>
      <c r="M196" s="1"/>
      <c r="N196" s="1"/>
      <c r="O196" s="1"/>
      <c r="P196" s="1"/>
      <c r="Q196" s="1"/>
      <c r="R196" s="1"/>
      <c r="S196" s="1"/>
      <c r="T196" s="1"/>
      <c r="U196" s="1"/>
      <c r="V196" s="1"/>
      <c r="W196" s="1"/>
      <c r="X196" s="1"/>
      <c r="Y196" s="1"/>
      <c r="Z196" s="1"/>
    </row>
    <row r="197" spans="1:26" ht="14.25" hidden="1" customHeight="1">
      <c r="A197" s="1"/>
      <c r="B197" s="662" t="e">
        <f>+#REF!</f>
        <v>#REF!</v>
      </c>
      <c r="C197" s="663"/>
      <c r="D197" s="663"/>
      <c r="E197" s="663"/>
      <c r="F197" s="663"/>
      <c r="G197" s="663"/>
      <c r="H197" s="664"/>
      <c r="I197" s="1"/>
      <c r="J197" s="1"/>
      <c r="K197" s="16"/>
      <c r="L197" s="1"/>
      <c r="M197" s="1"/>
      <c r="N197" s="1"/>
      <c r="O197" s="1"/>
      <c r="P197" s="1"/>
      <c r="Q197" s="1"/>
      <c r="R197" s="1"/>
      <c r="S197" s="1"/>
      <c r="T197" s="1"/>
      <c r="U197" s="1"/>
      <c r="V197" s="1"/>
      <c r="W197" s="1"/>
      <c r="X197" s="1"/>
      <c r="Y197" s="1"/>
      <c r="Z197" s="1"/>
    </row>
    <row r="198" spans="1:26" ht="14.25" hidden="1" customHeight="1">
      <c r="A198" s="1"/>
      <c r="B198" s="34" t="s">
        <v>79</v>
      </c>
      <c r="C198" s="6" t="e">
        <f>+#REF!</f>
        <v>#REF!</v>
      </c>
      <c r="D198" s="660" t="s">
        <v>80</v>
      </c>
      <c r="E198" s="661"/>
      <c r="F198" s="5" t="e">
        <f>+#REF!</f>
        <v>#REF!</v>
      </c>
      <c r="G198" s="5" t="s">
        <v>81</v>
      </c>
      <c r="H198" s="36"/>
      <c r="I198" s="1"/>
      <c r="J198" s="1"/>
      <c r="K198" s="16"/>
      <c r="L198" s="1"/>
      <c r="M198" s="1"/>
      <c r="N198" s="1"/>
      <c r="O198" s="1"/>
      <c r="P198" s="1"/>
      <c r="Q198" s="1"/>
      <c r="R198" s="1"/>
      <c r="S198" s="1"/>
      <c r="T198" s="1"/>
      <c r="U198" s="1"/>
      <c r="V198" s="1"/>
      <c r="W198" s="1"/>
      <c r="X198" s="1"/>
      <c r="Y198" s="1"/>
      <c r="Z198" s="1"/>
    </row>
    <row r="199" spans="1:26" ht="14.25" hidden="1" customHeight="1">
      <c r="A199" s="1"/>
      <c r="B199" s="649"/>
      <c r="C199" s="650"/>
      <c r="D199" s="650"/>
      <c r="E199" s="650"/>
      <c r="F199" s="650"/>
      <c r="G199" s="650"/>
      <c r="H199" s="651"/>
      <c r="I199" s="1"/>
      <c r="J199" s="1"/>
      <c r="K199" s="16"/>
      <c r="L199" s="1"/>
      <c r="M199" s="1"/>
      <c r="N199" s="1"/>
      <c r="O199" s="1"/>
      <c r="P199" s="1"/>
      <c r="Q199" s="1"/>
      <c r="R199" s="1"/>
      <c r="S199" s="1"/>
      <c r="T199" s="1"/>
      <c r="U199" s="1"/>
      <c r="V199" s="1"/>
      <c r="W199" s="1"/>
      <c r="X199" s="1"/>
      <c r="Y199" s="1"/>
      <c r="Z199" s="1"/>
    </row>
    <row r="200" spans="1:26" ht="14.25" hidden="1" customHeight="1">
      <c r="A200" s="1"/>
      <c r="B200" s="652" t="e">
        <f>+#REF!</f>
        <v>#REF!</v>
      </c>
      <c r="C200" s="653"/>
      <c r="D200" s="653"/>
      <c r="E200" s="653"/>
      <c r="F200" s="653"/>
      <c r="G200" s="653"/>
      <c r="H200" s="654"/>
      <c r="I200" s="1"/>
      <c r="J200" s="1"/>
      <c r="K200" s="16"/>
      <c r="L200" s="1"/>
      <c r="M200" s="1"/>
      <c r="N200" s="1"/>
      <c r="O200" s="1"/>
      <c r="P200" s="1"/>
      <c r="Q200" s="1"/>
      <c r="R200" s="1"/>
      <c r="S200" s="1"/>
      <c r="T200" s="1"/>
      <c r="U200" s="1"/>
      <c r="V200" s="1"/>
      <c r="W200" s="1"/>
      <c r="X200" s="1"/>
      <c r="Y200" s="1"/>
      <c r="Z200" s="1"/>
    </row>
    <row r="201" spans="1:26" ht="14.25" hidden="1" customHeight="1">
      <c r="A201" s="1"/>
      <c r="B201" s="655"/>
      <c r="C201" s="656"/>
      <c r="D201" s="656"/>
      <c r="E201" s="656"/>
      <c r="F201" s="656"/>
      <c r="G201" s="656"/>
      <c r="H201" s="657"/>
      <c r="I201" s="1"/>
      <c r="J201" s="1"/>
      <c r="K201" s="16"/>
      <c r="L201" s="1"/>
      <c r="M201" s="1"/>
      <c r="N201" s="1"/>
      <c r="O201" s="1"/>
      <c r="P201" s="1"/>
      <c r="Q201" s="1"/>
      <c r="R201" s="1"/>
      <c r="S201" s="1"/>
      <c r="T201" s="1"/>
      <c r="U201" s="1"/>
      <c r="V201" s="1"/>
      <c r="W201" s="1"/>
      <c r="X201" s="1"/>
      <c r="Y201" s="1"/>
      <c r="Z201" s="1"/>
    </row>
    <row r="202" spans="1:26" ht="14.25" hidden="1" customHeight="1">
      <c r="A202" s="1"/>
      <c r="B202" s="658"/>
      <c r="C202" s="639"/>
      <c r="D202" s="639"/>
      <c r="E202" s="639"/>
      <c r="F202" s="639"/>
      <c r="G202" s="639"/>
      <c r="H202" s="659"/>
      <c r="I202" s="1"/>
      <c r="J202" s="1"/>
      <c r="K202" s="16"/>
      <c r="L202" s="1"/>
      <c r="M202" s="1"/>
      <c r="N202" s="1"/>
      <c r="O202" s="1"/>
      <c r="P202" s="1"/>
      <c r="Q202" s="1"/>
      <c r="R202" s="1"/>
      <c r="S202" s="1"/>
      <c r="T202" s="1"/>
      <c r="U202" s="1"/>
      <c r="V202" s="1"/>
      <c r="W202" s="1"/>
      <c r="X202" s="1"/>
      <c r="Y202" s="1"/>
      <c r="Z202" s="1"/>
    </row>
    <row r="203" spans="1:26" ht="14.25" hidden="1" customHeight="1">
      <c r="A203" s="1"/>
      <c r="B203" s="649" t="s">
        <v>82</v>
      </c>
      <c r="C203" s="650"/>
      <c r="D203" s="650"/>
      <c r="E203" s="650"/>
      <c r="F203" s="650"/>
      <c r="G203" s="650"/>
      <c r="H203" s="651"/>
      <c r="I203" s="1"/>
      <c r="J203" s="1"/>
      <c r="K203" s="16"/>
      <c r="L203" s="1"/>
      <c r="M203" s="1"/>
      <c r="N203" s="1"/>
      <c r="O203" s="1"/>
      <c r="P203" s="1"/>
      <c r="Q203" s="1"/>
      <c r="R203" s="1"/>
      <c r="S203" s="1"/>
      <c r="T203" s="1"/>
      <c r="U203" s="1"/>
      <c r="V203" s="1"/>
      <c r="W203" s="1"/>
      <c r="X203" s="1"/>
      <c r="Y203" s="1"/>
      <c r="Z203" s="1"/>
    </row>
    <row r="204" spans="1:26" ht="14.25" hidden="1" customHeight="1">
      <c r="A204" s="1"/>
      <c r="B204" s="647" t="s">
        <v>1</v>
      </c>
      <c r="C204" s="648"/>
      <c r="D204" s="37" t="s">
        <v>2</v>
      </c>
      <c r="E204" s="23" t="s">
        <v>83</v>
      </c>
      <c r="F204" s="23" t="s">
        <v>84</v>
      </c>
      <c r="G204" s="23" t="s">
        <v>85</v>
      </c>
      <c r="H204" s="38" t="s">
        <v>86</v>
      </c>
      <c r="I204" s="1"/>
      <c r="J204" s="1"/>
      <c r="K204" s="16"/>
      <c r="L204" s="1"/>
      <c r="M204" s="1"/>
      <c r="N204" s="1"/>
      <c r="O204" s="1"/>
      <c r="P204" s="1"/>
      <c r="Q204" s="1"/>
      <c r="R204" s="1"/>
      <c r="S204" s="1"/>
      <c r="T204" s="1"/>
      <c r="U204" s="1"/>
      <c r="V204" s="1"/>
      <c r="W204" s="1"/>
      <c r="X204" s="1"/>
      <c r="Y204" s="1"/>
      <c r="Z204" s="1"/>
    </row>
    <row r="205" spans="1:26" ht="14.25" hidden="1" customHeight="1">
      <c r="A205" s="1"/>
      <c r="B205" s="645"/>
      <c r="C205" s="646"/>
      <c r="D205" s="39"/>
      <c r="E205" s="39"/>
      <c r="F205" s="40"/>
      <c r="G205" s="41"/>
      <c r="H205" s="42">
        <f t="shared" ref="H205:H207" si="13">G205*(F205+1)*E205</f>
        <v>0</v>
      </c>
      <c r="I205" s="1"/>
      <c r="J205" s="1"/>
      <c r="K205" s="16"/>
      <c r="L205" s="1"/>
      <c r="M205" s="1"/>
      <c r="N205" s="1"/>
      <c r="O205" s="1"/>
      <c r="P205" s="1"/>
      <c r="Q205" s="1"/>
      <c r="R205" s="1"/>
      <c r="S205" s="1"/>
      <c r="T205" s="1"/>
      <c r="U205" s="1"/>
      <c r="V205" s="1"/>
      <c r="W205" s="1"/>
      <c r="X205" s="1"/>
      <c r="Y205" s="1"/>
      <c r="Z205" s="1"/>
    </row>
    <row r="206" spans="1:26" ht="14.25" hidden="1" customHeight="1">
      <c r="A206" s="1"/>
      <c r="B206" s="627"/>
      <c r="C206" s="644"/>
      <c r="D206" s="39"/>
      <c r="E206" s="43"/>
      <c r="F206" s="44"/>
      <c r="G206" s="45"/>
      <c r="H206" s="42">
        <f t="shared" si="13"/>
        <v>0</v>
      </c>
      <c r="I206" s="1"/>
      <c r="J206" s="1"/>
      <c r="K206" s="16"/>
      <c r="L206" s="1"/>
      <c r="M206" s="1"/>
      <c r="N206" s="1"/>
      <c r="O206" s="1"/>
      <c r="P206" s="1"/>
      <c r="Q206" s="1"/>
      <c r="R206" s="1"/>
      <c r="S206" s="1"/>
      <c r="T206" s="1"/>
      <c r="U206" s="1"/>
      <c r="V206" s="1"/>
      <c r="W206" s="1"/>
      <c r="X206" s="1"/>
      <c r="Y206" s="1"/>
      <c r="Z206" s="1"/>
    </row>
    <row r="207" spans="1:26" ht="14.25" hidden="1" customHeight="1">
      <c r="A207" s="1"/>
      <c r="B207" s="624"/>
      <c r="C207" s="643"/>
      <c r="D207" s="39"/>
      <c r="E207" s="46"/>
      <c r="F207" s="47"/>
      <c r="G207" s="48"/>
      <c r="H207" s="42">
        <f t="shared" si="13"/>
        <v>0</v>
      </c>
      <c r="I207" s="1"/>
      <c r="J207" s="1"/>
      <c r="K207" s="16"/>
      <c r="L207" s="1"/>
      <c r="M207" s="1"/>
      <c r="N207" s="1"/>
      <c r="O207" s="1"/>
      <c r="P207" s="1"/>
      <c r="Q207" s="1"/>
      <c r="R207" s="1"/>
      <c r="S207" s="1"/>
      <c r="T207" s="1"/>
      <c r="U207" s="1"/>
      <c r="V207" s="1"/>
      <c r="W207" s="1"/>
      <c r="X207" s="1"/>
      <c r="Y207" s="1"/>
      <c r="Z207" s="1"/>
    </row>
    <row r="208" spans="1:26" ht="14.25" hidden="1" customHeight="1">
      <c r="A208" s="1"/>
      <c r="B208" s="640" t="s">
        <v>87</v>
      </c>
      <c r="C208" s="641"/>
      <c r="D208" s="641"/>
      <c r="E208" s="641"/>
      <c r="F208" s="641"/>
      <c r="G208" s="642"/>
      <c r="H208" s="49">
        <f>ROUND(SUM(H205:H207),2)</f>
        <v>0</v>
      </c>
      <c r="I208" s="1"/>
      <c r="J208" s="1"/>
      <c r="K208" s="16"/>
      <c r="L208" s="1"/>
      <c r="M208" s="1"/>
      <c r="N208" s="1"/>
      <c r="O208" s="1"/>
      <c r="P208" s="1"/>
      <c r="Q208" s="1"/>
      <c r="R208" s="1"/>
      <c r="S208" s="1"/>
      <c r="T208" s="1"/>
      <c r="U208" s="1"/>
      <c r="V208" s="1"/>
      <c r="W208" s="1"/>
      <c r="X208" s="1"/>
      <c r="Y208" s="1"/>
      <c r="Z208" s="1"/>
    </row>
    <row r="209" spans="1:26" ht="14.25" hidden="1" customHeight="1">
      <c r="A209" s="1"/>
      <c r="B209" s="649" t="s">
        <v>88</v>
      </c>
      <c r="C209" s="650"/>
      <c r="D209" s="650"/>
      <c r="E209" s="650"/>
      <c r="F209" s="650"/>
      <c r="G209" s="650"/>
      <c r="H209" s="651"/>
      <c r="I209" s="1"/>
      <c r="J209" s="1"/>
      <c r="K209" s="16"/>
      <c r="L209" s="1"/>
      <c r="M209" s="1"/>
      <c r="N209" s="1"/>
      <c r="O209" s="1"/>
      <c r="P209" s="1"/>
      <c r="Q209" s="1"/>
      <c r="R209" s="1"/>
      <c r="S209" s="1"/>
      <c r="T209" s="1"/>
      <c r="U209" s="1"/>
      <c r="V209" s="1"/>
      <c r="W209" s="1"/>
      <c r="X209" s="1"/>
      <c r="Y209" s="1"/>
      <c r="Z209" s="1"/>
    </row>
    <row r="210" spans="1:26" ht="14.25" hidden="1" customHeight="1">
      <c r="A210" s="1"/>
      <c r="B210" s="647" t="s">
        <v>1</v>
      </c>
      <c r="C210" s="648"/>
      <c r="D210" s="37" t="s">
        <v>2</v>
      </c>
      <c r="E210" s="23" t="s">
        <v>83</v>
      </c>
      <c r="F210" s="23" t="s">
        <v>89</v>
      </c>
      <c r="G210" s="23" t="s">
        <v>85</v>
      </c>
      <c r="H210" s="38" t="s">
        <v>86</v>
      </c>
      <c r="I210" s="1"/>
      <c r="J210" s="1"/>
      <c r="K210" s="16"/>
      <c r="L210" s="1"/>
      <c r="M210" s="1"/>
      <c r="N210" s="1"/>
      <c r="O210" s="1"/>
      <c r="P210" s="1"/>
      <c r="Q210" s="1"/>
      <c r="R210" s="1"/>
      <c r="S210" s="1"/>
      <c r="T210" s="1"/>
      <c r="U210" s="1"/>
      <c r="V210" s="1"/>
      <c r="W210" s="1"/>
      <c r="X210" s="1"/>
      <c r="Y210" s="1"/>
      <c r="Z210" s="1"/>
    </row>
    <row r="211" spans="1:26" ht="14.25" hidden="1" customHeight="1">
      <c r="A211" s="1"/>
      <c r="B211" s="645"/>
      <c r="C211" s="646"/>
      <c r="D211" s="50"/>
      <c r="E211" s="51"/>
      <c r="F211" s="52"/>
      <c r="G211" s="41"/>
      <c r="H211" s="42">
        <f t="shared" ref="H211:H214" si="14">E211*F211*G211</f>
        <v>0</v>
      </c>
      <c r="I211" s="1"/>
      <c r="J211" s="1"/>
      <c r="K211" s="16"/>
      <c r="L211" s="1"/>
      <c r="M211" s="1"/>
      <c r="N211" s="1"/>
      <c r="O211" s="1"/>
      <c r="P211" s="1"/>
      <c r="Q211" s="1"/>
      <c r="R211" s="1"/>
      <c r="S211" s="1"/>
      <c r="T211" s="1"/>
      <c r="U211" s="1"/>
      <c r="V211" s="1"/>
      <c r="W211" s="1"/>
      <c r="X211" s="1"/>
      <c r="Y211" s="1"/>
      <c r="Z211" s="1"/>
    </row>
    <row r="212" spans="1:26" ht="14.25" hidden="1" customHeight="1">
      <c r="A212" s="1"/>
      <c r="B212" s="626" t="s">
        <v>90</v>
      </c>
      <c r="C212" s="722"/>
      <c r="D212" s="53" t="s">
        <v>91</v>
      </c>
      <c r="E212" s="50">
        <v>0.05</v>
      </c>
      <c r="F212" s="40">
        <v>1</v>
      </c>
      <c r="G212" s="41" t="e">
        <f>+H222</f>
        <v>#REF!</v>
      </c>
      <c r="H212" s="42" t="e">
        <f t="shared" si="14"/>
        <v>#REF!</v>
      </c>
      <c r="I212" s="1"/>
      <c r="J212" s="1"/>
      <c r="K212" s="16"/>
      <c r="L212" s="1"/>
      <c r="M212" s="1"/>
      <c r="N212" s="1"/>
      <c r="O212" s="1"/>
      <c r="P212" s="1"/>
      <c r="Q212" s="1"/>
      <c r="R212" s="1"/>
      <c r="S212" s="1"/>
      <c r="T212" s="1"/>
      <c r="U212" s="1"/>
      <c r="V212" s="1"/>
      <c r="W212" s="1"/>
      <c r="X212" s="1"/>
      <c r="Y212" s="1"/>
      <c r="Z212" s="1"/>
    </row>
    <row r="213" spans="1:26" ht="14.25" hidden="1" customHeight="1">
      <c r="A213" s="1"/>
      <c r="B213" s="626" t="s">
        <v>99</v>
      </c>
      <c r="C213" s="723"/>
      <c r="D213" s="70" t="e">
        <f t="array" ref="D213">+INDEX(#REF!,MATCH($B213,#REF!,0),MATCH(D$907,#REF!,0))</f>
        <v>#REF!</v>
      </c>
      <c r="E213" s="50">
        <v>1</v>
      </c>
      <c r="F213" s="40">
        <v>0.05</v>
      </c>
      <c r="G213" s="71" t="e">
        <f t="array" ref="G213">+INDEX(#REF!,MATCH($B213,#REF!,0),MATCH(G$907,#REF!,0))</f>
        <v>#REF!</v>
      </c>
      <c r="H213" s="42" t="e">
        <f t="shared" si="14"/>
        <v>#REF!</v>
      </c>
      <c r="I213" s="1"/>
      <c r="J213" s="1"/>
      <c r="K213" s="16"/>
      <c r="L213" s="1"/>
      <c r="M213" s="1"/>
      <c r="N213" s="1"/>
      <c r="O213" s="1"/>
      <c r="P213" s="1"/>
      <c r="Q213" s="1"/>
      <c r="R213" s="1"/>
      <c r="S213" s="1"/>
      <c r="T213" s="1"/>
      <c r="U213" s="1"/>
      <c r="V213" s="1"/>
      <c r="W213" s="1"/>
      <c r="X213" s="1"/>
      <c r="Y213" s="1"/>
      <c r="Z213" s="1"/>
    </row>
    <row r="214" spans="1:26" ht="14.25" hidden="1" customHeight="1">
      <c r="A214" s="1"/>
      <c r="B214" s="624"/>
      <c r="C214" s="643"/>
      <c r="D214" s="47"/>
      <c r="E214" s="46"/>
      <c r="F214" s="47"/>
      <c r="G214" s="41"/>
      <c r="H214" s="42">
        <f t="shared" si="14"/>
        <v>0</v>
      </c>
      <c r="I214" s="1"/>
      <c r="J214" s="1"/>
      <c r="K214" s="16"/>
      <c r="L214" s="1"/>
      <c r="M214" s="1"/>
      <c r="N214" s="1"/>
      <c r="O214" s="1"/>
      <c r="P214" s="1"/>
      <c r="Q214" s="1"/>
      <c r="R214" s="1"/>
      <c r="S214" s="1"/>
      <c r="T214" s="1"/>
      <c r="U214" s="1"/>
      <c r="V214" s="1"/>
      <c r="W214" s="1"/>
      <c r="X214" s="1"/>
      <c r="Y214" s="1"/>
      <c r="Z214" s="1"/>
    </row>
    <row r="215" spans="1:26" ht="14.25" hidden="1" customHeight="1">
      <c r="A215" s="1"/>
      <c r="B215" s="640" t="s">
        <v>87</v>
      </c>
      <c r="C215" s="641"/>
      <c r="D215" s="641"/>
      <c r="E215" s="641"/>
      <c r="F215" s="641"/>
      <c r="G215" s="642"/>
      <c r="H215" s="49" t="e">
        <f>ROUND(SUM(H211:H214),2)</f>
        <v>#REF!</v>
      </c>
      <c r="I215" s="1"/>
      <c r="J215" s="1"/>
      <c r="K215" s="16"/>
      <c r="L215" s="1"/>
      <c r="M215" s="1"/>
      <c r="N215" s="1"/>
      <c r="O215" s="1"/>
      <c r="P215" s="1"/>
      <c r="Q215" s="1"/>
      <c r="R215" s="1"/>
      <c r="S215" s="1"/>
      <c r="T215" s="1"/>
      <c r="U215" s="1"/>
      <c r="V215" s="1"/>
      <c r="W215" s="1"/>
      <c r="X215" s="1"/>
      <c r="Y215" s="1"/>
      <c r="Z215" s="1"/>
    </row>
    <row r="216" spans="1:26" ht="14.25" hidden="1" customHeight="1">
      <c r="A216" s="1"/>
      <c r="B216" s="649" t="s">
        <v>92</v>
      </c>
      <c r="C216" s="650"/>
      <c r="D216" s="650"/>
      <c r="E216" s="650"/>
      <c r="F216" s="650"/>
      <c r="G216" s="650"/>
      <c r="H216" s="651"/>
      <c r="I216" s="1"/>
      <c r="J216" s="1"/>
      <c r="K216" s="16"/>
      <c r="L216" s="1"/>
      <c r="M216" s="1"/>
      <c r="N216" s="1"/>
      <c r="O216" s="1"/>
      <c r="P216" s="1"/>
      <c r="Q216" s="1"/>
      <c r="R216" s="1"/>
      <c r="S216" s="1"/>
      <c r="T216" s="1"/>
      <c r="U216" s="1"/>
      <c r="V216" s="1"/>
      <c r="W216" s="1"/>
      <c r="X216" s="1"/>
      <c r="Y216" s="1"/>
      <c r="Z216" s="1"/>
    </row>
    <row r="217" spans="1:26" ht="14.25" hidden="1" customHeight="1">
      <c r="A217" s="1"/>
      <c r="B217" s="647" t="s">
        <v>1</v>
      </c>
      <c r="C217" s="648"/>
      <c r="D217" s="37" t="s">
        <v>2</v>
      </c>
      <c r="E217" s="23" t="s">
        <v>83</v>
      </c>
      <c r="F217" s="54" t="s">
        <v>89</v>
      </c>
      <c r="G217" s="23" t="s">
        <v>85</v>
      </c>
      <c r="H217" s="55" t="s">
        <v>86</v>
      </c>
      <c r="I217" s="1"/>
      <c r="J217" s="1"/>
      <c r="K217" s="16"/>
      <c r="L217" s="1"/>
      <c r="M217" s="1"/>
      <c r="N217" s="1"/>
      <c r="O217" s="1"/>
      <c r="P217" s="1"/>
      <c r="Q217" s="1"/>
      <c r="R217" s="1"/>
      <c r="S217" s="1"/>
      <c r="T217" s="1"/>
      <c r="U217" s="1"/>
      <c r="V217" s="1"/>
      <c r="W217" s="1"/>
      <c r="X217" s="1"/>
      <c r="Y217" s="1"/>
      <c r="Z217" s="1"/>
    </row>
    <row r="218" spans="1:26" ht="14.25" hidden="1" customHeight="1">
      <c r="A218" s="1"/>
      <c r="B218" s="645"/>
      <c r="C218" s="724"/>
      <c r="D218" s="56"/>
      <c r="E218" s="51"/>
      <c r="F218" s="57"/>
      <c r="G218" s="41"/>
      <c r="H218" s="42">
        <f t="shared" ref="H218:H219" si="15">E218*F218*G218</f>
        <v>0</v>
      </c>
      <c r="I218" s="1"/>
      <c r="J218" s="1"/>
      <c r="K218" s="16"/>
      <c r="L218" s="1"/>
      <c r="M218" s="1"/>
      <c r="N218" s="1"/>
      <c r="O218" s="1"/>
      <c r="P218" s="1"/>
      <c r="Q218" s="1"/>
      <c r="R218" s="1"/>
      <c r="S218" s="1"/>
      <c r="T218" s="1"/>
      <c r="U218" s="1"/>
      <c r="V218" s="1"/>
      <c r="W218" s="1"/>
      <c r="X218" s="1"/>
      <c r="Y218" s="1"/>
      <c r="Z218" s="1"/>
    </row>
    <row r="219" spans="1:26" ht="14.25" hidden="1" customHeight="1">
      <c r="A219" s="1"/>
      <c r="B219" s="627" t="s">
        <v>96</v>
      </c>
      <c r="C219" s="725"/>
      <c r="D219" s="58" t="s">
        <v>94</v>
      </c>
      <c r="E219" s="50">
        <v>0</v>
      </c>
      <c r="F219" s="59">
        <v>0</v>
      </c>
      <c r="G219" s="41" t="e">
        <f>+LOOKUP(B219,#REF!,#REF!)</f>
        <v>#REF!</v>
      </c>
      <c r="H219" s="42" t="e">
        <f t="shared" si="15"/>
        <v>#REF!</v>
      </c>
      <c r="I219" s="1"/>
      <c r="J219" s="1"/>
      <c r="K219" s="16"/>
      <c r="L219" s="1"/>
      <c r="M219" s="1"/>
      <c r="N219" s="1"/>
      <c r="O219" s="1"/>
      <c r="P219" s="1"/>
      <c r="Q219" s="1"/>
      <c r="R219" s="1"/>
      <c r="S219" s="1"/>
      <c r="T219" s="1"/>
      <c r="U219" s="1"/>
      <c r="V219" s="1"/>
      <c r="W219" s="1"/>
      <c r="X219" s="1"/>
      <c r="Y219" s="1"/>
      <c r="Z219" s="1"/>
    </row>
    <row r="220" spans="1:26" ht="14.25" hidden="1" customHeight="1">
      <c r="A220" s="1"/>
      <c r="B220" s="627" t="s">
        <v>93</v>
      </c>
      <c r="C220" s="725"/>
      <c r="D220" s="58" t="s">
        <v>94</v>
      </c>
      <c r="E220" s="50">
        <v>2</v>
      </c>
      <c r="F220" s="59">
        <v>0.15</v>
      </c>
      <c r="G220" s="41" t="e">
        <f>+LOOKUP(B220,#REF!,#REF!)</f>
        <v>#REF!</v>
      </c>
      <c r="H220" s="42" t="e">
        <f>+E220*F220*G220</f>
        <v>#REF!</v>
      </c>
      <c r="I220" s="1"/>
      <c r="J220" s="1"/>
      <c r="K220" s="16"/>
      <c r="L220" s="1"/>
      <c r="M220" s="1"/>
      <c r="N220" s="1"/>
      <c r="O220" s="1"/>
      <c r="P220" s="1"/>
      <c r="Q220" s="1"/>
      <c r="R220" s="1"/>
      <c r="S220" s="1"/>
      <c r="T220" s="1"/>
      <c r="U220" s="1"/>
      <c r="V220" s="1"/>
      <c r="W220" s="1"/>
      <c r="X220" s="1"/>
      <c r="Y220" s="1"/>
      <c r="Z220" s="1"/>
    </row>
    <row r="221" spans="1:26" ht="14.25" hidden="1" customHeight="1">
      <c r="A221" s="1"/>
      <c r="B221" s="624"/>
      <c r="C221" s="726"/>
      <c r="D221" s="60"/>
      <c r="E221" s="61"/>
      <c r="F221" s="47"/>
      <c r="G221" s="41"/>
      <c r="H221" s="42">
        <f>E221*F221*G221</f>
        <v>0</v>
      </c>
      <c r="I221" s="1"/>
      <c r="J221" s="1"/>
      <c r="K221" s="16"/>
      <c r="L221" s="1"/>
      <c r="M221" s="1"/>
      <c r="N221" s="1"/>
      <c r="O221" s="1"/>
      <c r="P221" s="1"/>
      <c r="Q221" s="1"/>
      <c r="R221" s="1"/>
      <c r="S221" s="1"/>
      <c r="T221" s="1"/>
      <c r="U221" s="1"/>
      <c r="V221" s="1"/>
      <c r="W221" s="1"/>
      <c r="X221" s="1"/>
      <c r="Y221" s="1"/>
      <c r="Z221" s="1"/>
    </row>
    <row r="222" spans="1:26" ht="14.25" hidden="1" customHeight="1">
      <c r="A222" s="1"/>
      <c r="B222" s="640" t="s">
        <v>87</v>
      </c>
      <c r="C222" s="641"/>
      <c r="D222" s="641"/>
      <c r="E222" s="641"/>
      <c r="F222" s="641"/>
      <c r="G222" s="642"/>
      <c r="H222" s="49" t="e">
        <f>ROUND(SUM(H218:H221),2)</f>
        <v>#REF!</v>
      </c>
      <c r="I222" s="1"/>
      <c r="J222" s="1"/>
      <c r="K222" s="16"/>
      <c r="L222" s="1"/>
      <c r="M222" s="1"/>
      <c r="N222" s="1"/>
      <c r="O222" s="1"/>
      <c r="P222" s="1"/>
      <c r="Q222" s="1"/>
      <c r="R222" s="1"/>
      <c r="S222" s="1"/>
      <c r="T222" s="1"/>
      <c r="U222" s="1"/>
      <c r="V222" s="1"/>
      <c r="W222" s="1"/>
      <c r="X222" s="1"/>
      <c r="Y222" s="1"/>
      <c r="Z222" s="1"/>
    </row>
    <row r="223" spans="1:26" ht="14.25" hidden="1" customHeight="1">
      <c r="A223" s="1"/>
      <c r="B223" s="649" t="s">
        <v>95</v>
      </c>
      <c r="C223" s="650"/>
      <c r="D223" s="650"/>
      <c r="E223" s="650"/>
      <c r="F223" s="650"/>
      <c r="G223" s="650"/>
      <c r="H223" s="651"/>
      <c r="I223" s="1"/>
      <c r="J223" s="1"/>
      <c r="K223" s="16"/>
      <c r="L223" s="1"/>
      <c r="M223" s="1"/>
      <c r="N223" s="1"/>
      <c r="O223" s="1"/>
      <c r="P223" s="1"/>
      <c r="Q223" s="1"/>
      <c r="R223" s="1"/>
      <c r="S223" s="1"/>
      <c r="T223" s="1"/>
      <c r="U223" s="1"/>
      <c r="V223" s="1"/>
      <c r="W223" s="1"/>
      <c r="X223" s="1"/>
      <c r="Y223" s="1"/>
      <c r="Z223" s="1"/>
    </row>
    <row r="224" spans="1:26" ht="14.25" hidden="1" customHeight="1">
      <c r="A224" s="1"/>
      <c r="B224" s="727" t="s">
        <v>1</v>
      </c>
      <c r="C224" s="728"/>
      <c r="D224" s="729"/>
      <c r="E224" s="23" t="s">
        <v>2</v>
      </c>
      <c r="F224" s="23" t="s">
        <v>83</v>
      </c>
      <c r="G224" s="23" t="s">
        <v>85</v>
      </c>
      <c r="H224" s="38" t="s">
        <v>86</v>
      </c>
      <c r="I224" s="1"/>
      <c r="J224" s="1"/>
      <c r="K224" s="16"/>
      <c r="L224" s="1"/>
      <c r="M224" s="1"/>
      <c r="N224" s="1"/>
      <c r="O224" s="1"/>
      <c r="P224" s="1"/>
      <c r="Q224" s="1"/>
      <c r="R224" s="1"/>
      <c r="S224" s="1"/>
      <c r="T224" s="1"/>
      <c r="U224" s="1"/>
      <c r="V224" s="1"/>
      <c r="W224" s="1"/>
      <c r="X224" s="1"/>
      <c r="Y224" s="1"/>
      <c r="Z224" s="1"/>
    </row>
    <row r="225" spans="1:26" ht="14.25" hidden="1" customHeight="1">
      <c r="A225" s="1"/>
      <c r="B225" s="701" t="s">
        <v>98</v>
      </c>
      <c r="C225" s="709"/>
      <c r="D225" s="710"/>
      <c r="E225" s="39" t="s">
        <v>13</v>
      </c>
      <c r="F225" s="40">
        <f>0.15*1.3</f>
        <v>0.19500000000000001</v>
      </c>
      <c r="G225" s="62">
        <v>40000</v>
      </c>
      <c r="H225" s="63">
        <f t="shared" ref="H225:H226" si="16">G225*F225</f>
        <v>7800</v>
      </c>
      <c r="I225" s="1"/>
      <c r="J225" s="1"/>
      <c r="K225" s="16"/>
      <c r="L225" s="1"/>
      <c r="M225" s="1"/>
      <c r="N225" s="1"/>
      <c r="O225" s="1"/>
      <c r="P225" s="1"/>
      <c r="Q225" s="1"/>
      <c r="R225" s="1"/>
      <c r="S225" s="1"/>
      <c r="T225" s="1"/>
      <c r="U225" s="1"/>
      <c r="V225" s="1"/>
      <c r="W225" s="1"/>
      <c r="X225" s="1"/>
      <c r="Y225" s="1"/>
      <c r="Z225" s="1"/>
    </row>
    <row r="226" spans="1:26" ht="14.25" hidden="1" customHeight="1">
      <c r="A226" s="1"/>
      <c r="B226" s="702"/>
      <c r="C226" s="711"/>
      <c r="D226" s="712"/>
      <c r="E226" s="39"/>
      <c r="F226" s="40"/>
      <c r="G226" s="62"/>
      <c r="H226" s="63">
        <f t="shared" si="16"/>
        <v>0</v>
      </c>
      <c r="I226" s="1"/>
      <c r="J226" s="1"/>
      <c r="K226" s="16"/>
      <c r="L226" s="1"/>
      <c r="M226" s="1"/>
      <c r="N226" s="1"/>
      <c r="O226" s="1"/>
      <c r="P226" s="1"/>
      <c r="Q226" s="1"/>
      <c r="R226" s="1"/>
      <c r="S226" s="1"/>
      <c r="T226" s="1"/>
      <c r="U226" s="1"/>
      <c r="V226" s="1"/>
      <c r="W226" s="1"/>
      <c r="X226" s="1"/>
      <c r="Y226" s="1"/>
      <c r="Z226" s="1"/>
    </row>
    <row r="227" spans="1:26" ht="14.25" hidden="1" customHeight="1" thickBot="1">
      <c r="A227" s="1"/>
      <c r="B227" s="674" t="s">
        <v>87</v>
      </c>
      <c r="C227" s="713"/>
      <c r="D227" s="713"/>
      <c r="E227" s="713"/>
      <c r="F227" s="713"/>
      <c r="G227" s="714"/>
      <c r="H227" s="64">
        <f>ROUND(SUM(H225:H226),2)</f>
        <v>7800</v>
      </c>
      <c r="I227" s="1"/>
      <c r="J227" s="1"/>
      <c r="K227" s="16"/>
      <c r="L227" s="1"/>
      <c r="M227" s="1"/>
      <c r="N227" s="1"/>
      <c r="O227" s="1"/>
      <c r="P227" s="1"/>
      <c r="Q227" s="1"/>
      <c r="R227" s="1"/>
      <c r="S227" s="1"/>
      <c r="T227" s="1"/>
      <c r="U227" s="1"/>
      <c r="V227" s="1"/>
      <c r="W227" s="1"/>
      <c r="X227" s="1"/>
      <c r="Y227" s="1"/>
      <c r="Z227" s="1"/>
    </row>
    <row r="228" spans="1:26" ht="14.25" hidden="1" customHeight="1" thickBot="1">
      <c r="A228" s="1"/>
      <c r="B228" s="715"/>
      <c r="C228" s="716"/>
      <c r="D228" s="716"/>
      <c r="E228" s="716"/>
      <c r="F228" s="716"/>
      <c r="G228" s="716"/>
      <c r="H228" s="717"/>
      <c r="I228" s="1"/>
      <c r="J228" s="1"/>
      <c r="K228" s="16"/>
      <c r="L228" s="1"/>
      <c r="M228" s="1"/>
      <c r="N228" s="1"/>
      <c r="O228" s="1"/>
      <c r="P228" s="1"/>
      <c r="Q228" s="1"/>
      <c r="R228" s="1"/>
      <c r="S228" s="1"/>
      <c r="T228" s="1"/>
      <c r="U228" s="1"/>
      <c r="V228" s="1"/>
      <c r="W228" s="1"/>
      <c r="X228" s="1"/>
      <c r="Y228" s="1"/>
      <c r="Z228" s="1"/>
    </row>
    <row r="229" spans="1:26" ht="14.25" hidden="1" customHeight="1" thickBot="1">
      <c r="A229" s="1"/>
      <c r="B229" s="676"/>
      <c r="C229" s="718"/>
      <c r="D229" s="719"/>
      <c r="E229" s="677" t="s">
        <v>59</v>
      </c>
      <c r="F229" s="720"/>
      <c r="G229" s="721"/>
      <c r="H229" s="65" t="e">
        <f>ROUND(H227+H222+H215+H208,0)</f>
        <v>#REF!</v>
      </c>
      <c r="I229" s="1"/>
      <c r="J229" s="1"/>
      <c r="K229" s="16"/>
      <c r="L229" s="1"/>
      <c r="M229" s="1"/>
      <c r="N229" s="1"/>
      <c r="O229" s="1"/>
      <c r="P229" s="1"/>
      <c r="Q229" s="1"/>
      <c r="R229" s="1"/>
      <c r="S229" s="1"/>
      <c r="T229" s="1"/>
      <c r="U229" s="1"/>
      <c r="V229" s="1"/>
      <c r="W229" s="1"/>
      <c r="X229" s="1"/>
      <c r="Y229" s="1"/>
      <c r="Z229" s="1"/>
    </row>
    <row r="230" spans="1:26" ht="14.25" hidden="1" customHeight="1">
      <c r="A230" s="1"/>
      <c r="B230" s="66"/>
      <c r="C230" s="67"/>
      <c r="D230" s="68"/>
      <c r="E230" s="68"/>
      <c r="F230" s="68"/>
      <c r="G230" s="68"/>
      <c r="H230" s="69"/>
      <c r="I230" s="1"/>
      <c r="J230" s="1"/>
      <c r="K230" s="16"/>
      <c r="L230" s="1"/>
      <c r="M230" s="1"/>
      <c r="N230" s="1"/>
      <c r="O230" s="1"/>
      <c r="P230" s="1"/>
      <c r="Q230" s="1"/>
      <c r="R230" s="1"/>
      <c r="S230" s="1"/>
      <c r="T230" s="1"/>
      <c r="U230" s="1"/>
      <c r="V230" s="1"/>
      <c r="W230" s="1"/>
      <c r="X230" s="1"/>
      <c r="Y230" s="1"/>
      <c r="Z230" s="1"/>
    </row>
    <row r="231" spans="1:26" ht="14.25" hidden="1" customHeight="1" thickBot="1">
      <c r="A231" s="1"/>
      <c r="B231" s="29"/>
      <c r="C231" s="30"/>
      <c r="D231" s="31"/>
      <c r="E231" s="31"/>
      <c r="F231" s="31"/>
      <c r="G231" s="31"/>
      <c r="H231" s="32"/>
      <c r="I231" s="1"/>
      <c r="J231" s="1"/>
      <c r="K231" s="16"/>
      <c r="L231" s="1"/>
      <c r="M231" s="1"/>
      <c r="N231" s="1"/>
      <c r="O231" s="1"/>
      <c r="P231" s="1"/>
      <c r="Q231" s="1"/>
      <c r="R231" s="1"/>
      <c r="S231" s="1"/>
      <c r="T231" s="1"/>
      <c r="U231" s="1"/>
      <c r="V231" s="1"/>
      <c r="W231" s="1"/>
      <c r="X231" s="1"/>
      <c r="Y231" s="1"/>
      <c r="Z231" s="1"/>
    </row>
    <row r="232" spans="1:26" ht="14.25" hidden="1" customHeight="1">
      <c r="A232" s="1"/>
      <c r="B232" s="671" t="s">
        <v>77</v>
      </c>
      <c r="C232" s="672"/>
      <c r="D232" s="672"/>
      <c r="E232" s="672"/>
      <c r="F232" s="672"/>
      <c r="G232" s="672"/>
      <c r="H232" s="673"/>
      <c r="I232" s="1"/>
      <c r="J232" s="1"/>
      <c r="K232" s="16"/>
      <c r="L232" s="1"/>
      <c r="M232" s="1"/>
      <c r="N232" s="1"/>
      <c r="O232" s="1"/>
      <c r="P232" s="1"/>
      <c r="Q232" s="1"/>
      <c r="R232" s="1"/>
      <c r="S232" s="1"/>
      <c r="T232" s="1"/>
      <c r="U232" s="1"/>
      <c r="V232" s="1"/>
      <c r="W232" s="1"/>
      <c r="X232" s="1"/>
      <c r="Y232" s="1"/>
      <c r="Z232" s="1"/>
    </row>
    <row r="233" spans="1:26" ht="14.25" hidden="1" customHeight="1">
      <c r="A233" s="1"/>
      <c r="B233" s="668"/>
      <c r="C233" s="669"/>
      <c r="D233" s="669"/>
      <c r="E233" s="669"/>
      <c r="F233" s="669"/>
      <c r="G233" s="669"/>
      <c r="H233" s="670"/>
      <c r="I233" s="1"/>
      <c r="J233" s="1"/>
      <c r="K233" s="16"/>
      <c r="L233" s="1"/>
      <c r="M233" s="1"/>
      <c r="N233" s="1"/>
      <c r="O233" s="1"/>
      <c r="P233" s="1"/>
      <c r="Q233" s="1"/>
      <c r="R233" s="1"/>
      <c r="S233" s="1"/>
      <c r="T233" s="1"/>
      <c r="U233" s="1"/>
      <c r="V233" s="1"/>
      <c r="W233" s="1"/>
      <c r="X233" s="1"/>
      <c r="Y233" s="1"/>
      <c r="Z233" s="1"/>
    </row>
    <row r="234" spans="1:26" ht="14.25" hidden="1" customHeight="1" thickBot="1">
      <c r="A234" s="1"/>
      <c r="B234" s="665" t="s">
        <v>78</v>
      </c>
      <c r="C234" s="666"/>
      <c r="D234" s="666"/>
      <c r="E234" s="666"/>
      <c r="F234" s="666"/>
      <c r="G234" s="666"/>
      <c r="H234" s="667"/>
      <c r="I234" s="1"/>
      <c r="J234" s="1"/>
      <c r="K234" s="16"/>
      <c r="L234" s="1"/>
      <c r="M234" s="1"/>
      <c r="N234" s="1"/>
      <c r="O234" s="1"/>
      <c r="P234" s="1"/>
      <c r="Q234" s="1"/>
      <c r="R234" s="1"/>
      <c r="S234" s="1"/>
      <c r="T234" s="1"/>
      <c r="U234" s="1"/>
      <c r="V234" s="1"/>
      <c r="W234" s="1"/>
      <c r="X234" s="1"/>
      <c r="Y234" s="1"/>
      <c r="Z234" s="1"/>
    </row>
    <row r="235" spans="1:26" ht="14.25" hidden="1" customHeight="1">
      <c r="A235" s="1"/>
      <c r="B235" s="662" t="e">
        <f>+#REF!</f>
        <v>#REF!</v>
      </c>
      <c r="C235" s="663"/>
      <c r="D235" s="663"/>
      <c r="E235" s="663"/>
      <c r="F235" s="663"/>
      <c r="G235" s="663"/>
      <c r="H235" s="664"/>
      <c r="I235" s="1"/>
      <c r="J235" s="1"/>
      <c r="K235" s="16"/>
      <c r="L235" s="1"/>
      <c r="M235" s="1"/>
      <c r="N235" s="1"/>
      <c r="O235" s="1"/>
      <c r="P235" s="1"/>
      <c r="Q235" s="1"/>
      <c r="R235" s="1"/>
      <c r="S235" s="1"/>
      <c r="T235" s="1"/>
      <c r="U235" s="1"/>
      <c r="V235" s="1"/>
      <c r="W235" s="1"/>
      <c r="X235" s="1"/>
      <c r="Y235" s="1"/>
      <c r="Z235" s="1"/>
    </row>
    <row r="236" spans="1:26" ht="14.25" hidden="1" customHeight="1">
      <c r="A236" s="1"/>
      <c r="B236" s="34" t="s">
        <v>79</v>
      </c>
      <c r="C236" s="6" t="e">
        <f>+#REF!</f>
        <v>#REF!</v>
      </c>
      <c r="D236" s="660" t="s">
        <v>80</v>
      </c>
      <c r="E236" s="661"/>
      <c r="F236" s="5" t="e">
        <f>+#REF!</f>
        <v>#REF!</v>
      </c>
      <c r="G236" s="5" t="s">
        <v>81</v>
      </c>
      <c r="H236" s="36"/>
      <c r="I236" s="1"/>
      <c r="J236" s="1"/>
      <c r="K236" s="16"/>
      <c r="L236" s="1"/>
      <c r="M236" s="1"/>
      <c r="N236" s="1"/>
      <c r="O236" s="1"/>
      <c r="P236" s="1"/>
      <c r="Q236" s="1"/>
      <c r="R236" s="1"/>
      <c r="S236" s="1"/>
      <c r="T236" s="1"/>
      <c r="U236" s="1"/>
      <c r="V236" s="1"/>
      <c r="W236" s="1"/>
      <c r="X236" s="1"/>
      <c r="Y236" s="1"/>
      <c r="Z236" s="1"/>
    </row>
    <row r="237" spans="1:26" ht="14.25" hidden="1" customHeight="1">
      <c r="A237" s="1"/>
      <c r="B237" s="649"/>
      <c r="C237" s="650"/>
      <c r="D237" s="650"/>
      <c r="E237" s="650"/>
      <c r="F237" s="650"/>
      <c r="G237" s="650"/>
      <c r="H237" s="651"/>
      <c r="I237" s="1"/>
      <c r="J237" s="1"/>
      <c r="K237" s="16"/>
      <c r="L237" s="1"/>
      <c r="M237" s="1"/>
      <c r="N237" s="1"/>
      <c r="O237" s="1"/>
      <c r="P237" s="1"/>
      <c r="Q237" s="1"/>
      <c r="R237" s="1"/>
      <c r="S237" s="1"/>
      <c r="T237" s="1"/>
      <c r="U237" s="1"/>
      <c r="V237" s="1"/>
      <c r="W237" s="1"/>
      <c r="X237" s="1"/>
      <c r="Y237" s="1"/>
      <c r="Z237" s="1"/>
    </row>
    <row r="238" spans="1:26" ht="14.25" hidden="1" customHeight="1">
      <c r="A238" s="1"/>
      <c r="B238" s="652" t="e">
        <f>+#REF!</f>
        <v>#REF!</v>
      </c>
      <c r="C238" s="653"/>
      <c r="D238" s="653"/>
      <c r="E238" s="653"/>
      <c r="F238" s="653"/>
      <c r="G238" s="653"/>
      <c r="H238" s="654"/>
      <c r="I238" s="1"/>
      <c r="J238" s="1"/>
      <c r="K238" s="16"/>
      <c r="L238" s="1"/>
      <c r="M238" s="1"/>
      <c r="N238" s="1"/>
      <c r="O238" s="1"/>
      <c r="P238" s="1"/>
      <c r="Q238" s="1"/>
      <c r="R238" s="1"/>
      <c r="S238" s="1"/>
      <c r="T238" s="1"/>
      <c r="U238" s="1"/>
      <c r="V238" s="1"/>
      <c r="W238" s="1"/>
      <c r="X238" s="1"/>
      <c r="Y238" s="1"/>
      <c r="Z238" s="1"/>
    </row>
    <row r="239" spans="1:26" ht="14.25" hidden="1" customHeight="1">
      <c r="A239" s="1"/>
      <c r="B239" s="655"/>
      <c r="C239" s="656"/>
      <c r="D239" s="656"/>
      <c r="E239" s="656"/>
      <c r="F239" s="656"/>
      <c r="G239" s="656"/>
      <c r="H239" s="657"/>
      <c r="I239" s="1"/>
      <c r="J239" s="1"/>
      <c r="K239" s="16"/>
      <c r="L239" s="1"/>
      <c r="M239" s="1"/>
      <c r="N239" s="1"/>
      <c r="O239" s="1"/>
      <c r="P239" s="1"/>
      <c r="Q239" s="1"/>
      <c r="R239" s="1"/>
      <c r="S239" s="1"/>
      <c r="T239" s="1"/>
      <c r="U239" s="1"/>
      <c r="V239" s="1"/>
      <c r="W239" s="1"/>
      <c r="X239" s="1"/>
      <c r="Y239" s="1"/>
      <c r="Z239" s="1"/>
    </row>
    <row r="240" spans="1:26" ht="14.25" hidden="1" customHeight="1">
      <c r="A240" s="1"/>
      <c r="B240" s="658"/>
      <c r="C240" s="639"/>
      <c r="D240" s="639"/>
      <c r="E240" s="639"/>
      <c r="F240" s="639"/>
      <c r="G240" s="639"/>
      <c r="H240" s="659"/>
      <c r="I240" s="1"/>
      <c r="J240" s="1"/>
      <c r="K240" s="16"/>
      <c r="L240" s="1"/>
      <c r="M240" s="1"/>
      <c r="N240" s="1"/>
      <c r="O240" s="1"/>
      <c r="P240" s="1"/>
      <c r="Q240" s="1"/>
      <c r="R240" s="1"/>
      <c r="S240" s="1"/>
      <c r="T240" s="1"/>
      <c r="U240" s="1"/>
      <c r="V240" s="1"/>
      <c r="W240" s="1"/>
      <c r="X240" s="1"/>
      <c r="Y240" s="1"/>
      <c r="Z240" s="1"/>
    </row>
    <row r="241" spans="1:26" ht="14.25" hidden="1" customHeight="1">
      <c r="A241" s="1"/>
      <c r="B241" s="649" t="s">
        <v>82</v>
      </c>
      <c r="C241" s="650"/>
      <c r="D241" s="650"/>
      <c r="E241" s="650"/>
      <c r="F241" s="650"/>
      <c r="G241" s="650"/>
      <c r="H241" s="651"/>
      <c r="I241" s="1"/>
      <c r="J241" s="1"/>
      <c r="K241" s="16"/>
      <c r="L241" s="1"/>
      <c r="M241" s="1"/>
      <c r="N241" s="1"/>
      <c r="O241" s="1"/>
      <c r="P241" s="1"/>
      <c r="Q241" s="1"/>
      <c r="R241" s="1"/>
      <c r="S241" s="1"/>
      <c r="T241" s="1"/>
      <c r="U241" s="1"/>
      <c r="V241" s="1"/>
      <c r="W241" s="1"/>
      <c r="X241" s="1"/>
      <c r="Y241" s="1"/>
      <c r="Z241" s="1"/>
    </row>
    <row r="242" spans="1:26" ht="14.25" hidden="1" customHeight="1">
      <c r="A242" s="1"/>
      <c r="B242" s="647" t="s">
        <v>1</v>
      </c>
      <c r="C242" s="648"/>
      <c r="D242" s="37" t="s">
        <v>2</v>
      </c>
      <c r="E242" s="23" t="s">
        <v>83</v>
      </c>
      <c r="F242" s="23" t="s">
        <v>84</v>
      </c>
      <c r="G242" s="23" t="s">
        <v>85</v>
      </c>
      <c r="H242" s="38" t="s">
        <v>86</v>
      </c>
      <c r="I242" s="1"/>
      <c r="J242" s="1"/>
      <c r="K242" s="16"/>
      <c r="L242" s="1"/>
      <c r="M242" s="1"/>
      <c r="N242" s="1"/>
      <c r="O242" s="1"/>
      <c r="P242" s="1"/>
      <c r="Q242" s="1"/>
      <c r="R242" s="1"/>
      <c r="S242" s="1"/>
      <c r="T242" s="1"/>
      <c r="U242" s="1"/>
      <c r="V242" s="1"/>
      <c r="W242" s="1"/>
      <c r="X242" s="1"/>
      <c r="Y242" s="1"/>
      <c r="Z242" s="1"/>
    </row>
    <row r="243" spans="1:26" ht="14.25" hidden="1" customHeight="1">
      <c r="A243" s="1"/>
      <c r="B243" s="645"/>
      <c r="C243" s="646"/>
      <c r="D243" s="39"/>
      <c r="E243" s="39"/>
      <c r="F243" s="40"/>
      <c r="G243" s="41"/>
      <c r="H243" s="42">
        <f t="shared" ref="H243:H245" si="17">G243*(F243+1)*E243</f>
        <v>0</v>
      </c>
      <c r="I243" s="1"/>
      <c r="J243" s="1"/>
      <c r="K243" s="16"/>
      <c r="L243" s="1"/>
      <c r="M243" s="1"/>
      <c r="N243" s="1"/>
      <c r="O243" s="1"/>
      <c r="P243" s="1"/>
      <c r="Q243" s="1"/>
      <c r="R243" s="1"/>
      <c r="S243" s="1"/>
      <c r="T243" s="1"/>
      <c r="U243" s="1"/>
      <c r="V243" s="1"/>
      <c r="W243" s="1"/>
      <c r="X243" s="1"/>
      <c r="Y243" s="1"/>
      <c r="Z243" s="1"/>
    </row>
    <row r="244" spans="1:26" ht="14.25" hidden="1" customHeight="1">
      <c r="A244" s="1"/>
      <c r="B244" s="627"/>
      <c r="C244" s="644"/>
      <c r="D244" s="39"/>
      <c r="E244" s="43"/>
      <c r="F244" s="44"/>
      <c r="G244" s="45"/>
      <c r="H244" s="42">
        <f t="shared" si="17"/>
        <v>0</v>
      </c>
      <c r="I244" s="1"/>
      <c r="J244" s="1"/>
      <c r="K244" s="16"/>
      <c r="L244" s="1"/>
      <c r="M244" s="1"/>
      <c r="N244" s="1"/>
      <c r="O244" s="1"/>
      <c r="P244" s="1"/>
      <c r="Q244" s="1"/>
      <c r="R244" s="1"/>
      <c r="S244" s="1"/>
      <c r="T244" s="1"/>
      <c r="U244" s="1"/>
      <c r="V244" s="1"/>
      <c r="W244" s="1"/>
      <c r="X244" s="1"/>
      <c r="Y244" s="1"/>
      <c r="Z244" s="1"/>
    </row>
    <row r="245" spans="1:26" ht="14.25" hidden="1" customHeight="1">
      <c r="A245" s="1"/>
      <c r="B245" s="624"/>
      <c r="C245" s="643"/>
      <c r="D245" s="39"/>
      <c r="E245" s="46"/>
      <c r="F245" s="47"/>
      <c r="G245" s="48"/>
      <c r="H245" s="42">
        <f t="shared" si="17"/>
        <v>0</v>
      </c>
      <c r="I245" s="1"/>
      <c r="J245" s="1"/>
      <c r="K245" s="16"/>
      <c r="L245" s="1"/>
      <c r="M245" s="1"/>
      <c r="N245" s="1"/>
      <c r="O245" s="1"/>
      <c r="P245" s="1"/>
      <c r="Q245" s="1"/>
      <c r="R245" s="1"/>
      <c r="S245" s="1"/>
      <c r="T245" s="1"/>
      <c r="U245" s="1"/>
      <c r="V245" s="1"/>
      <c r="W245" s="1"/>
      <c r="X245" s="1"/>
      <c r="Y245" s="1"/>
      <c r="Z245" s="1"/>
    </row>
    <row r="246" spans="1:26" ht="14.25" hidden="1" customHeight="1">
      <c r="A246" s="1"/>
      <c r="B246" s="640" t="s">
        <v>87</v>
      </c>
      <c r="C246" s="641"/>
      <c r="D246" s="641"/>
      <c r="E246" s="641"/>
      <c r="F246" s="641"/>
      <c r="G246" s="642"/>
      <c r="H246" s="49">
        <f>ROUND(SUM(H243:H245),2)</f>
        <v>0</v>
      </c>
      <c r="I246" s="1"/>
      <c r="J246" s="1"/>
      <c r="K246" s="16"/>
      <c r="L246" s="1"/>
      <c r="M246" s="1"/>
      <c r="N246" s="1"/>
      <c r="O246" s="1"/>
      <c r="P246" s="1"/>
      <c r="Q246" s="1"/>
      <c r="R246" s="1"/>
      <c r="S246" s="1"/>
      <c r="T246" s="1"/>
      <c r="U246" s="1"/>
      <c r="V246" s="1"/>
      <c r="W246" s="1"/>
      <c r="X246" s="1"/>
      <c r="Y246" s="1"/>
      <c r="Z246" s="1"/>
    </row>
    <row r="247" spans="1:26" ht="14.25" hidden="1" customHeight="1">
      <c r="A247" s="1"/>
      <c r="B247" s="649" t="s">
        <v>88</v>
      </c>
      <c r="C247" s="650"/>
      <c r="D247" s="650"/>
      <c r="E247" s="650"/>
      <c r="F247" s="650"/>
      <c r="G247" s="650"/>
      <c r="H247" s="651"/>
      <c r="I247" s="1"/>
      <c r="J247" s="1"/>
      <c r="K247" s="16"/>
      <c r="L247" s="1"/>
      <c r="M247" s="1"/>
      <c r="N247" s="1"/>
      <c r="O247" s="1"/>
      <c r="P247" s="1"/>
      <c r="Q247" s="1"/>
      <c r="R247" s="1"/>
      <c r="S247" s="1"/>
      <c r="T247" s="1"/>
      <c r="U247" s="1"/>
      <c r="V247" s="1"/>
      <c r="W247" s="1"/>
      <c r="X247" s="1"/>
      <c r="Y247" s="1"/>
      <c r="Z247" s="1"/>
    </row>
    <row r="248" spans="1:26" ht="14.25" hidden="1" customHeight="1">
      <c r="A248" s="1"/>
      <c r="B248" s="647" t="s">
        <v>1</v>
      </c>
      <c r="C248" s="648"/>
      <c r="D248" s="37" t="s">
        <v>2</v>
      </c>
      <c r="E248" s="23" t="s">
        <v>83</v>
      </c>
      <c r="F248" s="23" t="s">
        <v>89</v>
      </c>
      <c r="G248" s="23" t="s">
        <v>85</v>
      </c>
      <c r="H248" s="38" t="s">
        <v>86</v>
      </c>
      <c r="I248" s="1"/>
      <c r="J248" s="1"/>
      <c r="K248" s="16"/>
      <c r="L248" s="1"/>
      <c r="M248" s="1"/>
      <c r="N248" s="1"/>
      <c r="O248" s="1"/>
      <c r="P248" s="1"/>
      <c r="Q248" s="1"/>
      <c r="R248" s="1"/>
      <c r="S248" s="1"/>
      <c r="T248" s="1"/>
      <c r="U248" s="1"/>
      <c r="V248" s="1"/>
      <c r="W248" s="1"/>
      <c r="X248" s="1"/>
      <c r="Y248" s="1"/>
      <c r="Z248" s="1"/>
    </row>
    <row r="249" spans="1:26" ht="14.25" hidden="1" customHeight="1">
      <c r="A249" s="1"/>
      <c r="B249" s="645"/>
      <c r="C249" s="646"/>
      <c r="D249" s="50"/>
      <c r="E249" s="51"/>
      <c r="F249" s="52"/>
      <c r="G249" s="41"/>
      <c r="H249" s="42">
        <f t="shared" ref="H249:H252" si="18">E249*F249*G249</f>
        <v>0</v>
      </c>
      <c r="I249" s="1"/>
      <c r="J249" s="1"/>
      <c r="K249" s="16"/>
      <c r="L249" s="1"/>
      <c r="M249" s="1"/>
      <c r="N249" s="1"/>
      <c r="O249" s="1"/>
      <c r="P249" s="1"/>
      <c r="Q249" s="1"/>
      <c r="R249" s="1"/>
      <c r="S249" s="1"/>
      <c r="T249" s="1"/>
      <c r="U249" s="1"/>
      <c r="V249" s="1"/>
      <c r="W249" s="1"/>
      <c r="X249" s="1"/>
      <c r="Y249" s="1"/>
      <c r="Z249" s="1"/>
    </row>
    <row r="250" spans="1:26" ht="14.25" hidden="1" customHeight="1">
      <c r="A250" s="1"/>
      <c r="B250" s="626" t="s">
        <v>90</v>
      </c>
      <c r="C250" s="722"/>
      <c r="D250" s="53" t="s">
        <v>91</v>
      </c>
      <c r="E250" s="50">
        <v>0.05</v>
      </c>
      <c r="F250" s="40">
        <v>1</v>
      </c>
      <c r="G250" s="41" t="e">
        <f>+H260</f>
        <v>#REF!</v>
      </c>
      <c r="H250" s="42" t="e">
        <f t="shared" si="18"/>
        <v>#REF!</v>
      </c>
      <c r="I250" s="1"/>
      <c r="J250" s="1"/>
      <c r="K250" s="16"/>
      <c r="L250" s="1"/>
      <c r="M250" s="1"/>
      <c r="N250" s="1"/>
      <c r="O250" s="1"/>
      <c r="P250" s="1"/>
      <c r="Q250" s="1"/>
      <c r="R250" s="1"/>
      <c r="S250" s="1"/>
      <c r="T250" s="1"/>
      <c r="U250" s="1"/>
      <c r="V250" s="1"/>
      <c r="W250" s="1"/>
      <c r="X250" s="1"/>
      <c r="Y250" s="1"/>
      <c r="Z250" s="1"/>
    </row>
    <row r="251" spans="1:26" ht="14.25" hidden="1" customHeight="1">
      <c r="A251" s="1"/>
      <c r="B251" s="626" t="s">
        <v>99</v>
      </c>
      <c r="C251" s="723"/>
      <c r="D251" s="70" t="e">
        <f t="array" ref="D251">+INDEX(#REF!,MATCH($B251,#REF!,0),MATCH(D$907,#REF!,0))</f>
        <v>#REF!</v>
      </c>
      <c r="E251" s="50">
        <v>1</v>
      </c>
      <c r="F251" s="40">
        <v>0.05</v>
      </c>
      <c r="G251" s="71" t="e">
        <f t="array" ref="G251">+INDEX(#REF!,MATCH($B251,#REF!,0),MATCH(G$907,#REF!,0))</f>
        <v>#REF!</v>
      </c>
      <c r="H251" s="42" t="e">
        <f t="shared" si="18"/>
        <v>#REF!</v>
      </c>
      <c r="I251" s="1"/>
      <c r="J251" s="1"/>
      <c r="K251" s="16"/>
      <c r="L251" s="1"/>
      <c r="M251" s="1"/>
      <c r="N251" s="1"/>
      <c r="O251" s="1"/>
      <c r="P251" s="1"/>
      <c r="Q251" s="1"/>
      <c r="R251" s="1"/>
      <c r="S251" s="1"/>
      <c r="T251" s="1"/>
      <c r="U251" s="1"/>
      <c r="V251" s="1"/>
      <c r="W251" s="1"/>
      <c r="X251" s="1"/>
      <c r="Y251" s="1"/>
      <c r="Z251" s="1"/>
    </row>
    <row r="252" spans="1:26" ht="14.25" hidden="1" customHeight="1">
      <c r="A252" s="1"/>
      <c r="B252" s="624"/>
      <c r="C252" s="643"/>
      <c r="D252" s="47"/>
      <c r="E252" s="46"/>
      <c r="F252" s="47"/>
      <c r="G252" s="41"/>
      <c r="H252" s="42">
        <f t="shared" si="18"/>
        <v>0</v>
      </c>
      <c r="I252" s="1"/>
      <c r="J252" s="1"/>
      <c r="K252" s="16"/>
      <c r="L252" s="1"/>
      <c r="M252" s="1"/>
      <c r="N252" s="1"/>
      <c r="O252" s="1"/>
      <c r="P252" s="1"/>
      <c r="Q252" s="1"/>
      <c r="R252" s="1"/>
      <c r="S252" s="1"/>
      <c r="T252" s="1"/>
      <c r="U252" s="1"/>
      <c r="V252" s="1"/>
      <c r="W252" s="1"/>
      <c r="X252" s="1"/>
      <c r="Y252" s="1"/>
      <c r="Z252" s="1"/>
    </row>
    <row r="253" spans="1:26" ht="14.25" hidden="1" customHeight="1">
      <c r="A253" s="1"/>
      <c r="B253" s="640" t="s">
        <v>87</v>
      </c>
      <c r="C253" s="641"/>
      <c r="D253" s="641"/>
      <c r="E253" s="641"/>
      <c r="F253" s="641"/>
      <c r="G253" s="642"/>
      <c r="H253" s="49" t="e">
        <f>ROUND(SUM(H249:H252),2)</f>
        <v>#REF!</v>
      </c>
      <c r="I253" s="1"/>
      <c r="J253" s="1"/>
      <c r="K253" s="16"/>
      <c r="L253" s="1"/>
      <c r="M253" s="1"/>
      <c r="N253" s="1"/>
      <c r="O253" s="1"/>
      <c r="P253" s="1"/>
      <c r="Q253" s="1"/>
      <c r="R253" s="1"/>
      <c r="S253" s="1"/>
      <c r="T253" s="1"/>
      <c r="U253" s="1"/>
      <c r="V253" s="1"/>
      <c r="W253" s="1"/>
      <c r="X253" s="1"/>
      <c r="Y253" s="1"/>
      <c r="Z253" s="1"/>
    </row>
    <row r="254" spans="1:26" ht="14.25" hidden="1" customHeight="1">
      <c r="A254" s="1"/>
      <c r="B254" s="649" t="s">
        <v>92</v>
      </c>
      <c r="C254" s="650"/>
      <c r="D254" s="650"/>
      <c r="E254" s="650"/>
      <c r="F254" s="650"/>
      <c r="G254" s="650"/>
      <c r="H254" s="651"/>
      <c r="I254" s="1"/>
      <c r="J254" s="1"/>
      <c r="K254" s="16"/>
      <c r="L254" s="1"/>
      <c r="M254" s="1"/>
      <c r="N254" s="1"/>
      <c r="O254" s="1"/>
      <c r="P254" s="1"/>
      <c r="Q254" s="1"/>
      <c r="R254" s="1"/>
      <c r="S254" s="1"/>
      <c r="T254" s="1"/>
      <c r="U254" s="1"/>
      <c r="V254" s="1"/>
      <c r="W254" s="1"/>
      <c r="X254" s="1"/>
      <c r="Y254" s="1"/>
      <c r="Z254" s="1"/>
    </row>
    <row r="255" spans="1:26" ht="14.25" hidden="1" customHeight="1">
      <c r="A255" s="1"/>
      <c r="B255" s="647" t="s">
        <v>1</v>
      </c>
      <c r="C255" s="648"/>
      <c r="D255" s="37" t="s">
        <v>2</v>
      </c>
      <c r="E255" s="23" t="s">
        <v>83</v>
      </c>
      <c r="F255" s="54" t="s">
        <v>89</v>
      </c>
      <c r="G255" s="23" t="s">
        <v>85</v>
      </c>
      <c r="H255" s="55" t="s">
        <v>86</v>
      </c>
      <c r="I255" s="1"/>
      <c r="J255" s="1"/>
      <c r="K255" s="16"/>
      <c r="L255" s="1"/>
      <c r="M255" s="1"/>
      <c r="N255" s="1"/>
      <c r="O255" s="1"/>
      <c r="P255" s="1"/>
      <c r="Q255" s="1"/>
      <c r="R255" s="1"/>
      <c r="S255" s="1"/>
      <c r="T255" s="1"/>
      <c r="U255" s="1"/>
      <c r="V255" s="1"/>
      <c r="W255" s="1"/>
      <c r="X255" s="1"/>
      <c r="Y255" s="1"/>
      <c r="Z255" s="1"/>
    </row>
    <row r="256" spans="1:26" ht="14.25" hidden="1" customHeight="1">
      <c r="A256" s="1"/>
      <c r="B256" s="645"/>
      <c r="C256" s="724"/>
      <c r="D256" s="56"/>
      <c r="E256" s="51"/>
      <c r="F256" s="57"/>
      <c r="G256" s="41"/>
      <c r="H256" s="42">
        <f t="shared" ref="H256:H257" si="19">E256*F256*G256</f>
        <v>0</v>
      </c>
      <c r="I256" s="1"/>
      <c r="J256" s="1"/>
      <c r="K256" s="16"/>
      <c r="L256" s="1"/>
      <c r="M256" s="1"/>
      <c r="N256" s="1"/>
      <c r="O256" s="1"/>
      <c r="P256" s="1"/>
      <c r="Q256" s="1"/>
      <c r="R256" s="1"/>
      <c r="S256" s="1"/>
      <c r="T256" s="1"/>
      <c r="U256" s="1"/>
      <c r="V256" s="1"/>
      <c r="W256" s="1"/>
      <c r="X256" s="1"/>
      <c r="Y256" s="1"/>
      <c r="Z256" s="1"/>
    </row>
    <row r="257" spans="1:26" ht="14.25" hidden="1" customHeight="1">
      <c r="A257" s="1"/>
      <c r="B257" s="627" t="s">
        <v>96</v>
      </c>
      <c r="C257" s="725"/>
      <c r="D257" s="58" t="s">
        <v>94</v>
      </c>
      <c r="E257" s="50">
        <v>0</v>
      </c>
      <c r="F257" s="59">
        <v>0</v>
      </c>
      <c r="G257" s="41" t="e">
        <f>+LOOKUP(B257,#REF!,#REF!)</f>
        <v>#REF!</v>
      </c>
      <c r="H257" s="42" t="e">
        <f t="shared" si="19"/>
        <v>#REF!</v>
      </c>
      <c r="I257" s="1"/>
      <c r="J257" s="1"/>
      <c r="K257" s="16"/>
      <c r="L257" s="1"/>
      <c r="M257" s="1"/>
      <c r="N257" s="1"/>
      <c r="O257" s="1"/>
      <c r="P257" s="1"/>
      <c r="Q257" s="1"/>
      <c r="R257" s="1"/>
      <c r="S257" s="1"/>
      <c r="T257" s="1"/>
      <c r="U257" s="1"/>
      <c r="V257" s="1"/>
      <c r="W257" s="1"/>
      <c r="X257" s="1"/>
      <c r="Y257" s="1"/>
      <c r="Z257" s="1"/>
    </row>
    <row r="258" spans="1:26" ht="14.25" hidden="1" customHeight="1">
      <c r="A258" s="1"/>
      <c r="B258" s="627" t="s">
        <v>93</v>
      </c>
      <c r="C258" s="725"/>
      <c r="D258" s="58" t="s">
        <v>94</v>
      </c>
      <c r="E258" s="50">
        <v>2</v>
      </c>
      <c r="F258" s="59">
        <v>0.17</v>
      </c>
      <c r="G258" s="41" t="e">
        <f>+LOOKUP(B258,#REF!,#REF!)</f>
        <v>#REF!</v>
      </c>
      <c r="H258" s="42" t="e">
        <f>+E258*F258*G258</f>
        <v>#REF!</v>
      </c>
      <c r="I258" s="1"/>
      <c r="J258" s="1"/>
      <c r="K258" s="16"/>
      <c r="L258" s="1"/>
      <c r="M258" s="1"/>
      <c r="N258" s="1"/>
      <c r="O258" s="1"/>
      <c r="P258" s="1"/>
      <c r="Q258" s="1"/>
      <c r="R258" s="1"/>
      <c r="S258" s="1"/>
      <c r="T258" s="1"/>
      <c r="U258" s="1"/>
      <c r="V258" s="1"/>
      <c r="W258" s="1"/>
      <c r="X258" s="1"/>
      <c r="Y258" s="1"/>
      <c r="Z258" s="1"/>
    </row>
    <row r="259" spans="1:26" ht="14.25" hidden="1" customHeight="1">
      <c r="A259" s="1"/>
      <c r="B259" s="624"/>
      <c r="C259" s="726"/>
      <c r="D259" s="60"/>
      <c r="E259" s="61"/>
      <c r="F259" s="47"/>
      <c r="G259" s="41"/>
      <c r="H259" s="42">
        <f>E259*F259*G259</f>
        <v>0</v>
      </c>
      <c r="I259" s="1"/>
      <c r="J259" s="1"/>
      <c r="K259" s="16"/>
      <c r="L259" s="1"/>
      <c r="M259" s="1"/>
      <c r="N259" s="1"/>
      <c r="O259" s="1"/>
      <c r="P259" s="1"/>
      <c r="Q259" s="1"/>
      <c r="R259" s="1"/>
      <c r="S259" s="1"/>
      <c r="T259" s="1"/>
      <c r="U259" s="1"/>
      <c r="V259" s="1"/>
      <c r="W259" s="1"/>
      <c r="X259" s="1"/>
      <c r="Y259" s="1"/>
      <c r="Z259" s="1"/>
    </row>
    <row r="260" spans="1:26" ht="14.25" hidden="1" customHeight="1">
      <c r="A260" s="1"/>
      <c r="B260" s="640" t="s">
        <v>87</v>
      </c>
      <c r="C260" s="641"/>
      <c r="D260" s="641"/>
      <c r="E260" s="641"/>
      <c r="F260" s="641"/>
      <c r="G260" s="642"/>
      <c r="H260" s="49" t="e">
        <f>ROUND(SUM(H256:H259),2)</f>
        <v>#REF!</v>
      </c>
      <c r="I260" s="1"/>
      <c r="J260" s="1"/>
      <c r="K260" s="16"/>
      <c r="L260" s="1"/>
      <c r="M260" s="1"/>
      <c r="N260" s="1"/>
      <c r="O260" s="1"/>
      <c r="P260" s="1"/>
      <c r="Q260" s="1"/>
      <c r="R260" s="1"/>
      <c r="S260" s="1"/>
      <c r="T260" s="1"/>
      <c r="U260" s="1"/>
      <c r="V260" s="1"/>
      <c r="W260" s="1"/>
      <c r="X260" s="1"/>
      <c r="Y260" s="1"/>
      <c r="Z260" s="1"/>
    </row>
    <row r="261" spans="1:26" ht="14.25" hidden="1" customHeight="1">
      <c r="A261" s="1"/>
      <c r="B261" s="649" t="s">
        <v>95</v>
      </c>
      <c r="C261" s="650"/>
      <c r="D261" s="650"/>
      <c r="E261" s="650"/>
      <c r="F261" s="650"/>
      <c r="G261" s="650"/>
      <c r="H261" s="651"/>
      <c r="I261" s="1"/>
      <c r="J261" s="1"/>
      <c r="K261" s="16"/>
      <c r="L261" s="1"/>
      <c r="M261" s="1"/>
      <c r="N261" s="1"/>
      <c r="O261" s="1"/>
      <c r="P261" s="1"/>
      <c r="Q261" s="1"/>
      <c r="R261" s="1"/>
      <c r="S261" s="1"/>
      <c r="T261" s="1"/>
      <c r="U261" s="1"/>
      <c r="V261" s="1"/>
      <c r="W261" s="1"/>
      <c r="X261" s="1"/>
      <c r="Y261" s="1"/>
      <c r="Z261" s="1"/>
    </row>
    <row r="262" spans="1:26" ht="14.25" hidden="1" customHeight="1">
      <c r="A262" s="1"/>
      <c r="B262" s="727" t="s">
        <v>1</v>
      </c>
      <c r="C262" s="728"/>
      <c r="D262" s="729"/>
      <c r="E262" s="23" t="s">
        <v>2</v>
      </c>
      <c r="F262" s="23" t="s">
        <v>83</v>
      </c>
      <c r="G262" s="23" t="s">
        <v>85</v>
      </c>
      <c r="H262" s="38" t="s">
        <v>86</v>
      </c>
      <c r="I262" s="1"/>
      <c r="J262" s="1"/>
      <c r="K262" s="16"/>
      <c r="L262" s="1"/>
      <c r="M262" s="1"/>
      <c r="N262" s="1"/>
      <c r="O262" s="1"/>
      <c r="P262" s="1"/>
      <c r="Q262" s="1"/>
      <c r="R262" s="1"/>
      <c r="S262" s="1"/>
      <c r="T262" s="1"/>
      <c r="U262" s="1"/>
      <c r="V262" s="1"/>
      <c r="W262" s="1"/>
      <c r="X262" s="1"/>
      <c r="Y262" s="1"/>
      <c r="Z262" s="1"/>
    </row>
    <row r="263" spans="1:26" ht="14.25" hidden="1" customHeight="1">
      <c r="A263" s="1"/>
      <c r="B263" s="701" t="s">
        <v>98</v>
      </c>
      <c r="C263" s="709"/>
      <c r="D263" s="710"/>
      <c r="E263" s="39" t="s">
        <v>13</v>
      </c>
      <c r="F263" s="40">
        <f>0.15*1.3</f>
        <v>0.19500000000000001</v>
      </c>
      <c r="G263" s="62">
        <v>40000</v>
      </c>
      <c r="H263" s="63">
        <f t="shared" ref="H263:H264" si="20">G263*F263</f>
        <v>7800</v>
      </c>
      <c r="I263" s="1"/>
      <c r="J263" s="1"/>
      <c r="K263" s="16"/>
      <c r="L263" s="1"/>
      <c r="M263" s="1"/>
      <c r="N263" s="1"/>
      <c r="O263" s="1"/>
      <c r="P263" s="1"/>
      <c r="Q263" s="1"/>
      <c r="R263" s="1"/>
      <c r="S263" s="1"/>
      <c r="T263" s="1"/>
      <c r="U263" s="1"/>
      <c r="V263" s="1"/>
      <c r="W263" s="1"/>
      <c r="X263" s="1"/>
      <c r="Y263" s="1"/>
      <c r="Z263" s="1"/>
    </row>
    <row r="264" spans="1:26" ht="14.25" hidden="1" customHeight="1">
      <c r="A264" s="1"/>
      <c r="B264" s="702"/>
      <c r="C264" s="711"/>
      <c r="D264" s="712"/>
      <c r="E264" s="39"/>
      <c r="F264" s="40"/>
      <c r="G264" s="62"/>
      <c r="H264" s="63">
        <f t="shared" si="20"/>
        <v>0</v>
      </c>
      <c r="I264" s="1"/>
      <c r="J264" s="1"/>
      <c r="K264" s="16"/>
      <c r="L264" s="1"/>
      <c r="M264" s="1"/>
      <c r="N264" s="1"/>
      <c r="O264" s="1"/>
      <c r="P264" s="1"/>
      <c r="Q264" s="1"/>
      <c r="R264" s="1"/>
      <c r="S264" s="1"/>
      <c r="T264" s="1"/>
      <c r="U264" s="1"/>
      <c r="V264" s="1"/>
      <c r="W264" s="1"/>
      <c r="X264" s="1"/>
      <c r="Y264" s="1"/>
      <c r="Z264" s="1"/>
    </row>
    <row r="265" spans="1:26" ht="14.25" hidden="1" customHeight="1" thickBot="1">
      <c r="A265" s="1"/>
      <c r="B265" s="674" t="s">
        <v>87</v>
      </c>
      <c r="C265" s="713"/>
      <c r="D265" s="713"/>
      <c r="E265" s="713"/>
      <c r="F265" s="713"/>
      <c r="G265" s="714"/>
      <c r="H265" s="64">
        <f>ROUND(SUM(H263:H264),2)</f>
        <v>7800</v>
      </c>
      <c r="I265" s="1"/>
      <c r="J265" s="1"/>
      <c r="K265" s="16"/>
      <c r="L265" s="1"/>
      <c r="M265" s="1"/>
      <c r="N265" s="1"/>
      <c r="O265" s="1"/>
      <c r="P265" s="1"/>
      <c r="Q265" s="1"/>
      <c r="R265" s="1"/>
      <c r="S265" s="1"/>
      <c r="T265" s="1"/>
      <c r="U265" s="1"/>
      <c r="V265" s="1"/>
      <c r="W265" s="1"/>
      <c r="X265" s="1"/>
      <c r="Y265" s="1"/>
      <c r="Z265" s="1"/>
    </row>
    <row r="266" spans="1:26" ht="14.25" hidden="1" customHeight="1" thickBot="1">
      <c r="A266" s="1"/>
      <c r="B266" s="715"/>
      <c r="C266" s="716"/>
      <c r="D266" s="716"/>
      <c r="E266" s="716"/>
      <c r="F266" s="716"/>
      <c r="G266" s="716"/>
      <c r="H266" s="717"/>
      <c r="I266" s="1"/>
      <c r="J266" s="1"/>
      <c r="K266" s="16"/>
      <c r="L266" s="1"/>
      <c r="M266" s="1"/>
      <c r="N266" s="1"/>
      <c r="O266" s="1"/>
      <c r="P266" s="1"/>
      <c r="Q266" s="1"/>
      <c r="R266" s="1"/>
      <c r="S266" s="1"/>
      <c r="T266" s="1"/>
      <c r="U266" s="1"/>
      <c r="V266" s="1"/>
      <c r="W266" s="1"/>
      <c r="X266" s="1"/>
      <c r="Y266" s="1"/>
      <c r="Z266" s="1"/>
    </row>
    <row r="267" spans="1:26" ht="14.25" hidden="1" customHeight="1" thickBot="1">
      <c r="A267" s="1"/>
      <c r="B267" s="676"/>
      <c r="C267" s="718"/>
      <c r="D267" s="719"/>
      <c r="E267" s="677" t="s">
        <v>59</v>
      </c>
      <c r="F267" s="720"/>
      <c r="G267" s="721"/>
      <c r="H267" s="65" t="e">
        <f>ROUND(H265+H260+H253+H246,0)</f>
        <v>#REF!</v>
      </c>
      <c r="I267" s="1"/>
      <c r="J267" s="1"/>
      <c r="K267" s="16"/>
      <c r="L267" s="1"/>
      <c r="M267" s="1"/>
      <c r="N267" s="1"/>
      <c r="O267" s="1"/>
      <c r="P267" s="1"/>
      <c r="Q267" s="1"/>
      <c r="R267" s="1"/>
      <c r="S267" s="1"/>
      <c r="T267" s="1"/>
      <c r="U267" s="1"/>
      <c r="V267" s="1"/>
      <c r="W267" s="1"/>
      <c r="X267" s="1"/>
      <c r="Y267" s="1"/>
      <c r="Z267" s="1"/>
    </row>
    <row r="268" spans="1:26" ht="14.25" hidden="1" customHeight="1">
      <c r="A268" s="1"/>
      <c r="B268" s="66"/>
      <c r="C268" s="67"/>
      <c r="D268" s="68"/>
      <c r="E268" s="68"/>
      <c r="F268" s="68"/>
      <c r="G268" s="68"/>
      <c r="H268" s="69"/>
      <c r="I268" s="1"/>
      <c r="J268" s="1"/>
      <c r="K268" s="16"/>
      <c r="L268" s="1"/>
      <c r="M268" s="1"/>
      <c r="N268" s="1"/>
      <c r="O268" s="1"/>
      <c r="P268" s="1"/>
      <c r="Q268" s="1"/>
      <c r="R268" s="1"/>
      <c r="S268" s="1"/>
      <c r="T268" s="1"/>
      <c r="U268" s="1"/>
      <c r="V268" s="1"/>
      <c r="W268" s="1"/>
      <c r="X268" s="1"/>
      <c r="Y268" s="1"/>
      <c r="Z268" s="1"/>
    </row>
    <row r="269" spans="1:26" ht="14.25" hidden="1" customHeight="1" thickBot="1">
      <c r="A269" s="1"/>
      <c r="B269" s="29"/>
      <c r="C269" s="30"/>
      <c r="D269" s="31"/>
      <c r="E269" s="31"/>
      <c r="F269" s="31"/>
      <c r="G269" s="31"/>
      <c r="H269" s="32"/>
      <c r="I269" s="1"/>
      <c r="J269" s="1"/>
      <c r="K269" s="16"/>
      <c r="L269" s="1"/>
      <c r="M269" s="1"/>
      <c r="N269" s="1"/>
      <c r="O269" s="1"/>
      <c r="P269" s="1"/>
      <c r="Q269" s="1"/>
      <c r="R269" s="1"/>
      <c r="S269" s="1"/>
      <c r="T269" s="1"/>
      <c r="U269" s="1"/>
      <c r="V269" s="1"/>
      <c r="W269" s="1"/>
      <c r="X269" s="1"/>
      <c r="Y269" s="1"/>
      <c r="Z269" s="1"/>
    </row>
    <row r="270" spans="1:26" ht="14.25" customHeight="1">
      <c r="A270" s="1"/>
      <c r="B270" s="691" t="s">
        <v>77</v>
      </c>
      <c r="C270" s="578"/>
      <c r="D270" s="578"/>
      <c r="E270" s="578"/>
      <c r="F270" s="578"/>
      <c r="G270" s="578"/>
      <c r="H270" s="604"/>
      <c r="I270" s="1"/>
      <c r="J270" s="1"/>
      <c r="K270" s="16"/>
      <c r="L270" s="1"/>
      <c r="M270" s="1"/>
      <c r="N270" s="1"/>
      <c r="O270" s="1"/>
      <c r="P270" s="1"/>
      <c r="Q270" s="1"/>
      <c r="R270" s="1"/>
      <c r="S270" s="1"/>
      <c r="T270" s="1"/>
      <c r="U270" s="1"/>
      <c r="V270" s="1"/>
      <c r="W270" s="1"/>
      <c r="X270" s="1"/>
      <c r="Y270" s="1"/>
      <c r="Z270" s="1"/>
    </row>
    <row r="271" spans="1:26" ht="14.25" customHeight="1">
      <c r="A271" s="1"/>
      <c r="B271" s="668"/>
      <c r="C271" s="606"/>
      <c r="D271" s="606"/>
      <c r="E271" s="606"/>
      <c r="F271" s="606"/>
      <c r="G271" s="606"/>
      <c r="H271" s="607"/>
      <c r="I271" s="1"/>
      <c r="J271" s="1"/>
      <c r="K271" s="16"/>
      <c r="L271" s="1"/>
      <c r="M271" s="1"/>
      <c r="N271" s="1"/>
      <c r="O271" s="1"/>
      <c r="P271" s="1"/>
      <c r="Q271" s="1"/>
      <c r="R271" s="1"/>
      <c r="S271" s="1"/>
      <c r="T271" s="1"/>
      <c r="U271" s="1"/>
      <c r="V271" s="1"/>
      <c r="W271" s="1"/>
      <c r="X271" s="1"/>
      <c r="Y271" s="1"/>
      <c r="Z271" s="1"/>
    </row>
    <row r="272" spans="1:26" ht="14.25" customHeight="1" thickBot="1">
      <c r="A272" s="1"/>
      <c r="B272" s="591" t="s">
        <v>78</v>
      </c>
      <c r="C272" s="581"/>
      <c r="D272" s="581"/>
      <c r="E272" s="581"/>
      <c r="F272" s="581"/>
      <c r="G272" s="581"/>
      <c r="H272" s="589"/>
      <c r="I272" s="1"/>
      <c r="J272" s="1"/>
      <c r="K272" s="16"/>
      <c r="L272" s="1"/>
      <c r="M272" s="1"/>
      <c r="N272" s="1"/>
      <c r="O272" s="1"/>
      <c r="P272" s="1"/>
      <c r="Q272" s="1"/>
      <c r="R272" s="1"/>
      <c r="S272" s="1"/>
      <c r="T272" s="1"/>
      <c r="U272" s="1"/>
      <c r="V272" s="1"/>
      <c r="W272" s="1"/>
      <c r="X272" s="1"/>
      <c r="Y272" s="1"/>
      <c r="Z272" s="1"/>
    </row>
    <row r="273" spans="1:26" ht="15" customHeight="1">
      <c r="A273" s="1"/>
      <c r="B273" s="692" t="e">
        <f>+#REF!</f>
        <v>#REF!</v>
      </c>
      <c r="C273" s="602"/>
      <c r="D273" s="602"/>
      <c r="E273" s="602"/>
      <c r="F273" s="602"/>
      <c r="G273" s="602"/>
      <c r="H273" s="633"/>
      <c r="I273" s="1"/>
      <c r="J273" s="1"/>
      <c r="K273" s="16"/>
      <c r="L273" s="1"/>
      <c r="M273" s="1"/>
      <c r="N273" s="1"/>
      <c r="O273" s="1"/>
      <c r="P273" s="1"/>
      <c r="Q273" s="1"/>
      <c r="R273" s="1"/>
      <c r="S273" s="1"/>
      <c r="T273" s="1"/>
      <c r="U273" s="1"/>
      <c r="V273" s="1"/>
      <c r="W273" s="1"/>
      <c r="X273" s="1"/>
      <c r="Y273" s="1"/>
      <c r="Z273" s="1"/>
    </row>
    <row r="274" spans="1:26" ht="15" customHeight="1">
      <c r="A274" s="1"/>
      <c r="B274" s="34" t="s">
        <v>79</v>
      </c>
      <c r="C274" s="35" t="e">
        <f>+#REF!</f>
        <v>#REF!</v>
      </c>
      <c r="D274" s="693" t="s">
        <v>80</v>
      </c>
      <c r="E274" s="579"/>
      <c r="F274" s="5" t="e">
        <f>+#REF!</f>
        <v>#REF!</v>
      </c>
      <c r="G274" s="5" t="s">
        <v>81</v>
      </c>
      <c r="H274" s="36"/>
      <c r="I274" s="1"/>
      <c r="J274" s="1"/>
      <c r="K274" s="16"/>
      <c r="L274" s="1"/>
      <c r="M274" s="1"/>
      <c r="N274" s="1"/>
      <c r="O274" s="1"/>
      <c r="P274" s="1"/>
      <c r="Q274" s="1"/>
      <c r="R274" s="1"/>
      <c r="S274" s="1"/>
      <c r="T274" s="1"/>
      <c r="U274" s="1"/>
      <c r="V274" s="1"/>
      <c r="W274" s="1"/>
      <c r="X274" s="1"/>
      <c r="Y274" s="1"/>
      <c r="Z274" s="1"/>
    </row>
    <row r="275" spans="1:26" ht="14.25" customHeight="1">
      <c r="A275" s="1"/>
      <c r="B275" s="636"/>
      <c r="C275" s="581"/>
      <c r="D275" s="581"/>
      <c r="E275" s="581"/>
      <c r="F275" s="581"/>
      <c r="G275" s="581"/>
      <c r="H275" s="589"/>
      <c r="I275" s="1"/>
      <c r="J275" s="1"/>
      <c r="K275" s="16"/>
      <c r="L275" s="1"/>
      <c r="M275" s="1"/>
      <c r="N275" s="1"/>
      <c r="O275" s="1"/>
      <c r="P275" s="1"/>
      <c r="Q275" s="1"/>
      <c r="R275" s="1"/>
      <c r="S275" s="1"/>
      <c r="T275" s="1"/>
      <c r="U275" s="1"/>
      <c r="V275" s="1"/>
      <c r="W275" s="1"/>
      <c r="X275" s="1"/>
      <c r="Y275" s="1"/>
      <c r="Z275" s="1"/>
    </row>
    <row r="276" spans="1:26" ht="15" customHeight="1">
      <c r="A276" s="1"/>
      <c r="B276" s="652" t="e">
        <f>+#REF!</f>
        <v>#REF!</v>
      </c>
      <c r="C276" s="585"/>
      <c r="D276" s="585"/>
      <c r="E276" s="585"/>
      <c r="F276" s="585"/>
      <c r="G276" s="585"/>
      <c r="H276" s="610"/>
      <c r="I276" s="1"/>
      <c r="J276" s="1"/>
      <c r="K276" s="16"/>
      <c r="L276" s="1"/>
      <c r="M276" s="1"/>
      <c r="N276" s="1"/>
      <c r="O276" s="1"/>
      <c r="P276" s="1"/>
      <c r="Q276" s="1"/>
      <c r="R276" s="1"/>
      <c r="S276" s="1"/>
      <c r="T276" s="1"/>
      <c r="U276" s="1"/>
      <c r="V276" s="1"/>
      <c r="W276" s="1"/>
      <c r="X276" s="1"/>
      <c r="Y276" s="1"/>
      <c r="Z276" s="1"/>
    </row>
    <row r="277" spans="1:26" ht="14.25" customHeight="1">
      <c r="A277" s="1"/>
      <c r="B277" s="600"/>
      <c r="C277" s="578"/>
      <c r="D277" s="578"/>
      <c r="E277" s="578"/>
      <c r="F277" s="578"/>
      <c r="G277" s="578"/>
      <c r="H277" s="604"/>
      <c r="I277" s="1"/>
      <c r="J277" s="1"/>
      <c r="K277" s="16"/>
      <c r="L277" s="1"/>
      <c r="M277" s="1"/>
      <c r="N277" s="1"/>
      <c r="O277" s="1"/>
      <c r="P277" s="1"/>
      <c r="Q277" s="1"/>
      <c r="R277" s="1"/>
      <c r="S277" s="1"/>
      <c r="T277" s="1"/>
      <c r="U277" s="1"/>
      <c r="V277" s="1"/>
      <c r="W277" s="1"/>
      <c r="X277" s="1"/>
      <c r="Y277" s="1"/>
      <c r="Z277" s="1"/>
    </row>
    <row r="278" spans="1:26" ht="14.25" customHeight="1">
      <c r="A278" s="1"/>
      <c r="B278" s="694"/>
      <c r="C278" s="606"/>
      <c r="D278" s="606"/>
      <c r="E278" s="606"/>
      <c r="F278" s="606"/>
      <c r="G278" s="606"/>
      <c r="H278" s="607"/>
      <c r="I278" s="1"/>
      <c r="J278" s="1"/>
      <c r="K278" s="16"/>
      <c r="L278" s="1"/>
      <c r="M278" s="1"/>
      <c r="N278" s="1"/>
      <c r="O278" s="1"/>
      <c r="P278" s="1"/>
      <c r="Q278" s="1"/>
      <c r="R278" s="1"/>
      <c r="S278" s="1"/>
      <c r="T278" s="1"/>
      <c r="U278" s="1"/>
      <c r="V278" s="1"/>
      <c r="W278" s="1"/>
      <c r="X278" s="1"/>
      <c r="Y278" s="1"/>
      <c r="Z278" s="1"/>
    </row>
    <row r="279" spans="1:26" ht="14.25" customHeight="1">
      <c r="A279" s="1"/>
      <c r="B279" s="636" t="s">
        <v>82</v>
      </c>
      <c r="C279" s="581"/>
      <c r="D279" s="581"/>
      <c r="E279" s="581"/>
      <c r="F279" s="581"/>
      <c r="G279" s="581"/>
      <c r="H279" s="589"/>
      <c r="I279" s="1"/>
      <c r="J279" s="1"/>
      <c r="K279" s="16"/>
      <c r="L279" s="1"/>
      <c r="M279" s="1"/>
      <c r="N279" s="1"/>
      <c r="O279" s="1"/>
      <c r="P279" s="1"/>
      <c r="Q279" s="1"/>
      <c r="R279" s="1"/>
      <c r="S279" s="1"/>
      <c r="T279" s="1"/>
      <c r="U279" s="1"/>
      <c r="V279" s="1"/>
      <c r="W279" s="1"/>
      <c r="X279" s="1"/>
      <c r="Y279" s="1"/>
      <c r="Z279" s="1"/>
    </row>
    <row r="280" spans="1:26" ht="14.25" customHeight="1">
      <c r="A280" s="1"/>
      <c r="B280" s="679" t="s">
        <v>1</v>
      </c>
      <c r="C280" s="579"/>
      <c r="D280" s="37" t="s">
        <v>2</v>
      </c>
      <c r="E280" s="23" t="s">
        <v>83</v>
      </c>
      <c r="F280" s="23" t="s">
        <v>84</v>
      </c>
      <c r="G280" s="23" t="s">
        <v>85</v>
      </c>
      <c r="H280" s="38" t="s">
        <v>86</v>
      </c>
      <c r="I280" s="1"/>
      <c r="J280" s="1"/>
      <c r="K280" s="16"/>
      <c r="L280" s="1"/>
      <c r="M280" s="1"/>
      <c r="N280" s="1"/>
      <c r="O280" s="1"/>
      <c r="P280" s="1"/>
      <c r="Q280" s="1"/>
      <c r="R280" s="1"/>
      <c r="S280" s="1"/>
      <c r="T280" s="1"/>
      <c r="U280" s="1"/>
      <c r="V280" s="1"/>
      <c r="W280" s="1"/>
      <c r="X280" s="1"/>
      <c r="Y280" s="1"/>
      <c r="Z280" s="1"/>
    </row>
    <row r="281" spans="1:26" ht="14.25" customHeight="1">
      <c r="A281" s="1"/>
      <c r="B281" s="645"/>
      <c r="C281" s="690"/>
      <c r="D281" s="39"/>
      <c r="E281" s="39"/>
      <c r="F281" s="40"/>
      <c r="G281" s="41"/>
      <c r="H281" s="42">
        <f t="shared" ref="H281:H283" si="21">G281*(F281+1)*E281</f>
        <v>0</v>
      </c>
      <c r="I281" s="1"/>
      <c r="J281" s="1"/>
      <c r="K281" s="16"/>
      <c r="L281" s="1"/>
      <c r="M281" s="1"/>
      <c r="N281" s="1"/>
      <c r="O281" s="1"/>
      <c r="P281" s="1"/>
      <c r="Q281" s="1"/>
      <c r="R281" s="1"/>
      <c r="S281" s="1"/>
      <c r="T281" s="1"/>
      <c r="U281" s="1"/>
      <c r="V281" s="1"/>
      <c r="W281" s="1"/>
      <c r="X281" s="1"/>
      <c r="Y281" s="1"/>
      <c r="Z281" s="1"/>
    </row>
    <row r="282" spans="1:26" ht="14.25" customHeight="1">
      <c r="A282" s="1"/>
      <c r="B282" s="627"/>
      <c r="C282" s="621"/>
      <c r="D282" s="39"/>
      <c r="E282" s="43"/>
      <c r="F282" s="44"/>
      <c r="G282" s="45"/>
      <c r="H282" s="42">
        <f t="shared" si="21"/>
        <v>0</v>
      </c>
      <c r="I282" s="1"/>
      <c r="J282" s="1"/>
      <c r="K282" s="16"/>
      <c r="L282" s="1"/>
      <c r="M282" s="1"/>
      <c r="N282" s="1"/>
      <c r="O282" s="1"/>
      <c r="P282" s="1"/>
      <c r="Q282" s="1"/>
      <c r="R282" s="1"/>
      <c r="S282" s="1"/>
      <c r="T282" s="1"/>
      <c r="U282" s="1"/>
      <c r="V282" s="1"/>
      <c r="W282" s="1"/>
      <c r="X282" s="1"/>
      <c r="Y282" s="1"/>
      <c r="Z282" s="1"/>
    </row>
    <row r="283" spans="1:26" ht="14.25" customHeight="1">
      <c r="A283" s="1"/>
      <c r="B283" s="624"/>
      <c r="C283" s="625"/>
      <c r="D283" s="39"/>
      <c r="E283" s="46"/>
      <c r="F283" s="47"/>
      <c r="G283" s="48"/>
      <c r="H283" s="42">
        <f t="shared" si="21"/>
        <v>0</v>
      </c>
      <c r="I283" s="1"/>
      <c r="J283" s="1"/>
      <c r="K283" s="16"/>
      <c r="L283" s="1"/>
      <c r="M283" s="1"/>
      <c r="N283" s="1"/>
      <c r="O283" s="1"/>
      <c r="P283" s="1"/>
      <c r="Q283" s="1"/>
      <c r="R283" s="1"/>
      <c r="S283" s="1"/>
      <c r="T283" s="1"/>
      <c r="U283" s="1"/>
      <c r="V283" s="1"/>
      <c r="W283" s="1"/>
      <c r="X283" s="1"/>
      <c r="Y283" s="1"/>
      <c r="Z283" s="1"/>
    </row>
    <row r="284" spans="1:26" ht="14.25" customHeight="1">
      <c r="A284" s="1"/>
      <c r="B284" s="682" t="s">
        <v>87</v>
      </c>
      <c r="C284" s="581"/>
      <c r="D284" s="581"/>
      <c r="E284" s="581"/>
      <c r="F284" s="581"/>
      <c r="G284" s="579"/>
      <c r="H284" s="49">
        <f>ROUND(SUM(H281:H283),2)</f>
        <v>0</v>
      </c>
      <c r="I284" s="1"/>
      <c r="J284" s="1"/>
      <c r="K284" s="16"/>
      <c r="L284" s="1"/>
      <c r="M284" s="1"/>
      <c r="N284" s="1"/>
      <c r="O284" s="1"/>
      <c r="P284" s="1"/>
      <c r="Q284" s="1"/>
      <c r="R284" s="1"/>
      <c r="S284" s="1"/>
      <c r="T284" s="1"/>
      <c r="U284" s="1"/>
      <c r="V284" s="1"/>
      <c r="W284" s="1"/>
      <c r="X284" s="1"/>
      <c r="Y284" s="1"/>
      <c r="Z284" s="1"/>
    </row>
    <row r="285" spans="1:26" ht="14.25" customHeight="1">
      <c r="A285" s="1"/>
      <c r="B285" s="636" t="s">
        <v>88</v>
      </c>
      <c r="C285" s="581"/>
      <c r="D285" s="581"/>
      <c r="E285" s="581"/>
      <c r="F285" s="581"/>
      <c r="G285" s="581"/>
      <c r="H285" s="589"/>
      <c r="I285" s="1"/>
      <c r="J285" s="1"/>
      <c r="K285" s="16"/>
      <c r="L285" s="1"/>
      <c r="M285" s="1"/>
      <c r="N285" s="1"/>
      <c r="O285" s="1"/>
      <c r="P285" s="1"/>
      <c r="Q285" s="1"/>
      <c r="R285" s="1"/>
      <c r="S285" s="1"/>
      <c r="T285" s="1"/>
      <c r="U285" s="1"/>
      <c r="V285" s="1"/>
      <c r="W285" s="1"/>
      <c r="X285" s="1"/>
      <c r="Y285" s="1"/>
      <c r="Z285" s="1"/>
    </row>
    <row r="286" spans="1:26" ht="14.25" customHeight="1">
      <c r="A286" s="1"/>
      <c r="B286" s="679" t="s">
        <v>1</v>
      </c>
      <c r="C286" s="579"/>
      <c r="D286" s="37" t="s">
        <v>2</v>
      </c>
      <c r="E286" s="23" t="s">
        <v>83</v>
      </c>
      <c r="F286" s="23" t="s">
        <v>89</v>
      </c>
      <c r="G286" s="23" t="s">
        <v>85</v>
      </c>
      <c r="H286" s="38" t="s">
        <v>86</v>
      </c>
      <c r="I286" s="1"/>
      <c r="J286" s="1"/>
      <c r="K286" s="16"/>
      <c r="L286" s="1"/>
      <c r="M286" s="1"/>
      <c r="N286" s="1"/>
      <c r="O286" s="1"/>
      <c r="P286" s="1"/>
      <c r="Q286" s="1"/>
      <c r="R286" s="1"/>
      <c r="S286" s="1"/>
      <c r="T286" s="1"/>
      <c r="U286" s="1"/>
      <c r="V286" s="1"/>
      <c r="W286" s="1"/>
      <c r="X286" s="1"/>
      <c r="Y286" s="1"/>
      <c r="Z286" s="1"/>
    </row>
    <row r="287" spans="1:26" ht="14.25" customHeight="1">
      <c r="A287" s="1"/>
      <c r="B287" s="645"/>
      <c r="C287" s="680"/>
      <c r="D287" s="50"/>
      <c r="E287" s="51"/>
      <c r="F287" s="52"/>
      <c r="G287" s="41"/>
      <c r="H287" s="42">
        <f t="shared" ref="H287:H290" si="22">E287*F287*G287</f>
        <v>0</v>
      </c>
      <c r="I287" s="1"/>
      <c r="J287" s="1"/>
      <c r="K287" s="16"/>
      <c r="L287" s="1"/>
      <c r="M287" s="1"/>
      <c r="N287" s="1"/>
      <c r="O287" s="1"/>
      <c r="P287" s="1"/>
      <c r="Q287" s="1"/>
      <c r="R287" s="1"/>
      <c r="S287" s="1"/>
      <c r="T287" s="1"/>
      <c r="U287" s="1"/>
      <c r="V287" s="1"/>
      <c r="W287" s="1"/>
      <c r="X287" s="1"/>
      <c r="Y287" s="1"/>
      <c r="Z287" s="1"/>
    </row>
    <row r="288" spans="1:26" ht="14.25" customHeight="1">
      <c r="A288" s="1"/>
      <c r="B288" s="626" t="s">
        <v>90</v>
      </c>
      <c r="C288" s="621"/>
      <c r="D288" s="53" t="s">
        <v>91</v>
      </c>
      <c r="E288" s="50">
        <v>0.05</v>
      </c>
      <c r="F288" s="40">
        <v>1</v>
      </c>
      <c r="G288" s="41" t="e">
        <f>H298</f>
        <v>#REF!</v>
      </c>
      <c r="H288" s="42" t="e">
        <f t="shared" si="22"/>
        <v>#REF!</v>
      </c>
      <c r="I288" s="1"/>
      <c r="J288" s="1"/>
      <c r="K288" s="16"/>
      <c r="L288" s="1"/>
      <c r="M288" s="1"/>
      <c r="N288" s="1"/>
      <c r="O288" s="1"/>
      <c r="P288" s="1"/>
      <c r="Q288" s="1"/>
      <c r="R288" s="1"/>
      <c r="S288" s="1"/>
      <c r="T288" s="1"/>
      <c r="U288" s="1"/>
      <c r="V288" s="1"/>
      <c r="W288" s="1"/>
      <c r="X288" s="1"/>
      <c r="Y288" s="1"/>
      <c r="Z288" s="1"/>
    </row>
    <row r="289" spans="1:26" ht="14.25" customHeight="1">
      <c r="A289" s="1"/>
      <c r="B289" s="626" t="s">
        <v>99</v>
      </c>
      <c r="C289" s="620"/>
      <c r="D289" s="70" t="e">
        <f t="array" ref="D289">+INDEX(#REF!,MATCH($B289,#REF!,0),MATCH(D$907,#REF!,0))</f>
        <v>#REF!</v>
      </c>
      <c r="E289" s="50">
        <v>1</v>
      </c>
      <c r="F289" s="40">
        <v>0.05</v>
      </c>
      <c r="G289" s="71" t="e">
        <f t="array" ref="G289">+INDEX(#REF!,MATCH($B289,#REF!,0),MATCH(G$907,#REF!,0))</f>
        <v>#REF!</v>
      </c>
      <c r="H289" s="42" t="e">
        <f t="shared" si="22"/>
        <v>#REF!</v>
      </c>
      <c r="I289" s="1"/>
      <c r="J289" s="1"/>
      <c r="K289" s="16"/>
      <c r="L289" s="1"/>
      <c r="M289" s="1"/>
      <c r="N289" s="1"/>
      <c r="O289" s="1"/>
      <c r="P289" s="1"/>
      <c r="Q289" s="1"/>
      <c r="R289" s="1"/>
      <c r="S289" s="1"/>
      <c r="T289" s="1"/>
      <c r="U289" s="1"/>
      <c r="V289" s="1"/>
      <c r="W289" s="1"/>
      <c r="X289" s="1"/>
      <c r="Y289" s="1"/>
      <c r="Z289" s="1"/>
    </row>
    <row r="290" spans="1:26" ht="14.25" customHeight="1">
      <c r="A290" s="1"/>
      <c r="B290" s="624"/>
      <c r="C290" s="681"/>
      <c r="D290" s="47"/>
      <c r="E290" s="46"/>
      <c r="F290" s="47"/>
      <c r="G290" s="41"/>
      <c r="H290" s="42">
        <f t="shared" si="22"/>
        <v>0</v>
      </c>
      <c r="I290" s="1"/>
      <c r="J290" s="1"/>
      <c r="K290" s="16"/>
      <c r="L290" s="1"/>
      <c r="M290" s="1"/>
      <c r="N290" s="1"/>
      <c r="O290" s="1"/>
      <c r="P290" s="1"/>
      <c r="Q290" s="1"/>
      <c r="R290" s="1"/>
      <c r="S290" s="1"/>
      <c r="T290" s="1"/>
      <c r="U290" s="1"/>
      <c r="V290" s="1"/>
      <c r="W290" s="1"/>
      <c r="X290" s="1"/>
      <c r="Y290" s="1"/>
      <c r="Z290" s="1"/>
    </row>
    <row r="291" spans="1:26" ht="14.25" customHeight="1">
      <c r="A291" s="1"/>
      <c r="B291" s="682" t="s">
        <v>87</v>
      </c>
      <c r="C291" s="581"/>
      <c r="D291" s="581"/>
      <c r="E291" s="581"/>
      <c r="F291" s="581"/>
      <c r="G291" s="579"/>
      <c r="H291" s="49" t="e">
        <f>ROUND(SUM(H287:H290),2)</f>
        <v>#REF!</v>
      </c>
      <c r="I291" s="1"/>
      <c r="J291" s="1"/>
      <c r="K291" s="16"/>
      <c r="L291" s="1"/>
      <c r="M291" s="1"/>
      <c r="N291" s="1"/>
      <c r="O291" s="1"/>
      <c r="P291" s="1"/>
      <c r="Q291" s="1"/>
      <c r="R291" s="1"/>
      <c r="S291" s="1"/>
      <c r="T291" s="1"/>
      <c r="U291" s="1"/>
      <c r="V291" s="1"/>
      <c r="W291" s="1"/>
      <c r="X291" s="1"/>
      <c r="Y291" s="1"/>
      <c r="Z291" s="1"/>
    </row>
    <row r="292" spans="1:26" ht="14.25" customHeight="1">
      <c r="A292" s="1"/>
      <c r="B292" s="636" t="s">
        <v>92</v>
      </c>
      <c r="C292" s="581"/>
      <c r="D292" s="581"/>
      <c r="E292" s="581"/>
      <c r="F292" s="581"/>
      <c r="G292" s="581"/>
      <c r="H292" s="589"/>
      <c r="I292" s="1"/>
      <c r="J292" s="1"/>
      <c r="K292" s="16"/>
      <c r="L292" s="1"/>
      <c r="M292" s="1"/>
      <c r="N292" s="1"/>
      <c r="O292" s="1"/>
      <c r="P292" s="1"/>
      <c r="Q292" s="1"/>
      <c r="R292" s="1"/>
      <c r="S292" s="1"/>
      <c r="T292" s="1"/>
      <c r="U292" s="1"/>
      <c r="V292" s="1"/>
      <c r="W292" s="1"/>
      <c r="X292" s="1"/>
      <c r="Y292" s="1"/>
      <c r="Z292" s="1"/>
    </row>
    <row r="293" spans="1:26" ht="14.25" customHeight="1">
      <c r="A293" s="1"/>
      <c r="B293" s="679" t="s">
        <v>1</v>
      </c>
      <c r="C293" s="579"/>
      <c r="D293" s="37" t="s">
        <v>2</v>
      </c>
      <c r="E293" s="23" t="s">
        <v>83</v>
      </c>
      <c r="F293" s="54" t="s">
        <v>89</v>
      </c>
      <c r="G293" s="23" t="s">
        <v>85</v>
      </c>
      <c r="H293" s="55" t="s">
        <v>86</v>
      </c>
      <c r="I293" s="1"/>
      <c r="J293" s="1"/>
      <c r="K293" s="16"/>
      <c r="L293" s="1"/>
      <c r="M293" s="1"/>
      <c r="N293" s="1"/>
      <c r="O293" s="1"/>
      <c r="P293" s="1"/>
      <c r="Q293" s="1"/>
      <c r="R293" s="1"/>
      <c r="S293" s="1"/>
      <c r="T293" s="1"/>
      <c r="U293" s="1"/>
      <c r="V293" s="1"/>
      <c r="W293" s="1"/>
      <c r="X293" s="1"/>
      <c r="Y293" s="1"/>
      <c r="Z293" s="1"/>
    </row>
    <row r="294" spans="1:26" ht="14.25" customHeight="1">
      <c r="A294" s="1"/>
      <c r="B294" s="645"/>
      <c r="C294" s="680"/>
      <c r="D294" s="56"/>
      <c r="E294" s="51"/>
      <c r="F294" s="57"/>
      <c r="G294" s="41"/>
      <c r="H294" s="42">
        <f t="shared" ref="H294:H297" si="23">E294*F294*G294</f>
        <v>0</v>
      </c>
      <c r="I294" s="1"/>
      <c r="J294" s="1"/>
      <c r="K294" s="16"/>
      <c r="L294" s="1"/>
      <c r="M294" s="1"/>
      <c r="N294" s="1"/>
      <c r="O294" s="1"/>
      <c r="P294" s="1"/>
      <c r="Q294" s="1"/>
      <c r="R294" s="1"/>
      <c r="S294" s="1"/>
      <c r="T294" s="1"/>
      <c r="U294" s="1"/>
      <c r="V294" s="1"/>
      <c r="W294" s="1"/>
      <c r="X294" s="1"/>
      <c r="Y294" s="1"/>
      <c r="Z294" s="1"/>
    </row>
    <row r="295" spans="1:26" ht="14.25" customHeight="1">
      <c r="A295" s="1"/>
      <c r="B295" s="627" t="s">
        <v>96</v>
      </c>
      <c r="C295" s="620"/>
      <c r="D295" s="58" t="s">
        <v>94</v>
      </c>
      <c r="E295" s="50">
        <v>0</v>
      </c>
      <c r="F295" s="59">
        <v>0</v>
      </c>
      <c r="G295" s="41" t="e">
        <f>+INDEX(#REF!,MATCH(B295,#REF!,0),9)</f>
        <v>#REF!</v>
      </c>
      <c r="H295" s="42" t="e">
        <f t="shared" si="23"/>
        <v>#REF!</v>
      </c>
      <c r="I295" s="1"/>
      <c r="J295" s="1"/>
      <c r="K295" s="16"/>
      <c r="L295" s="1"/>
      <c r="M295" s="1"/>
      <c r="N295" s="1"/>
      <c r="O295" s="1"/>
      <c r="P295" s="1"/>
      <c r="Q295" s="1"/>
      <c r="R295" s="1"/>
      <c r="S295" s="1"/>
      <c r="T295" s="1"/>
      <c r="U295" s="1"/>
      <c r="V295" s="1"/>
      <c r="W295" s="1"/>
      <c r="X295" s="1"/>
      <c r="Y295" s="1"/>
      <c r="Z295" s="1"/>
    </row>
    <row r="296" spans="1:26" ht="14.25" customHeight="1">
      <c r="A296" s="1"/>
      <c r="B296" s="627" t="s">
        <v>93</v>
      </c>
      <c r="C296" s="620"/>
      <c r="D296" s="58" t="s">
        <v>94</v>
      </c>
      <c r="E296" s="50">
        <v>1</v>
      </c>
      <c r="F296" s="59">
        <v>0.125</v>
      </c>
      <c r="G296" s="41" t="e">
        <f>+INDEX(#REF!,MATCH(B296,#REF!,0),9)</f>
        <v>#REF!</v>
      </c>
      <c r="H296" s="42" t="e">
        <f t="shared" si="23"/>
        <v>#REF!</v>
      </c>
      <c r="I296" s="1"/>
      <c r="J296" s="1"/>
      <c r="K296" s="16"/>
      <c r="L296" s="1"/>
      <c r="M296" s="1"/>
      <c r="N296" s="1"/>
      <c r="O296" s="1"/>
      <c r="P296" s="1"/>
      <c r="Q296" s="1"/>
      <c r="R296" s="1"/>
      <c r="S296" s="1"/>
      <c r="T296" s="1"/>
      <c r="U296" s="1"/>
      <c r="V296" s="1"/>
      <c r="W296" s="1"/>
      <c r="X296" s="1"/>
      <c r="Y296" s="1"/>
      <c r="Z296" s="1"/>
    </row>
    <row r="297" spans="1:26" ht="14.25" customHeight="1">
      <c r="A297" s="1"/>
      <c r="B297" s="624"/>
      <c r="C297" s="681"/>
      <c r="D297" s="60"/>
      <c r="E297" s="61"/>
      <c r="F297" s="47"/>
      <c r="G297" s="41"/>
      <c r="H297" s="42">
        <f t="shared" si="23"/>
        <v>0</v>
      </c>
      <c r="I297" s="1"/>
      <c r="J297" s="1"/>
      <c r="K297" s="16"/>
      <c r="L297" s="1"/>
      <c r="M297" s="1"/>
      <c r="N297" s="1"/>
      <c r="O297" s="1"/>
      <c r="P297" s="1"/>
      <c r="Q297" s="1"/>
      <c r="R297" s="1"/>
      <c r="S297" s="1"/>
      <c r="T297" s="1"/>
      <c r="U297" s="1"/>
      <c r="V297" s="1"/>
      <c r="W297" s="1"/>
      <c r="X297" s="1"/>
      <c r="Y297" s="1"/>
      <c r="Z297" s="1"/>
    </row>
    <row r="298" spans="1:26" ht="14.25" customHeight="1">
      <c r="A298" s="1"/>
      <c r="B298" s="682" t="s">
        <v>87</v>
      </c>
      <c r="C298" s="581"/>
      <c r="D298" s="581"/>
      <c r="E298" s="581"/>
      <c r="F298" s="581"/>
      <c r="G298" s="579"/>
      <c r="H298" s="49" t="e">
        <f>ROUND(SUM(H294:H297),2)</f>
        <v>#REF!</v>
      </c>
      <c r="I298" s="1"/>
      <c r="J298" s="1"/>
      <c r="K298" s="16"/>
      <c r="L298" s="1"/>
      <c r="M298" s="1"/>
      <c r="N298" s="1"/>
      <c r="O298" s="1"/>
      <c r="P298" s="1"/>
      <c r="Q298" s="1"/>
      <c r="R298" s="1"/>
      <c r="S298" s="1"/>
      <c r="T298" s="1"/>
      <c r="U298" s="1"/>
      <c r="V298" s="1"/>
      <c r="W298" s="1"/>
      <c r="X298" s="1"/>
      <c r="Y298" s="1"/>
      <c r="Z298" s="1"/>
    </row>
    <row r="299" spans="1:26" ht="14.25" customHeight="1">
      <c r="A299" s="1"/>
      <c r="B299" s="636" t="s">
        <v>95</v>
      </c>
      <c r="C299" s="581"/>
      <c r="D299" s="581"/>
      <c r="E299" s="581"/>
      <c r="F299" s="581"/>
      <c r="G299" s="581"/>
      <c r="H299" s="589"/>
      <c r="I299" s="1"/>
      <c r="J299" s="1"/>
      <c r="K299" s="16"/>
      <c r="L299" s="1"/>
      <c r="M299" s="1"/>
      <c r="N299" s="1"/>
      <c r="O299" s="1"/>
      <c r="P299" s="1"/>
      <c r="Q299" s="1"/>
      <c r="R299" s="1"/>
      <c r="S299" s="1"/>
      <c r="T299" s="1"/>
      <c r="U299" s="1"/>
      <c r="V299" s="1"/>
      <c r="W299" s="1"/>
      <c r="X299" s="1"/>
      <c r="Y299" s="1"/>
      <c r="Z299" s="1"/>
    </row>
    <row r="300" spans="1:26" ht="14.25" customHeight="1">
      <c r="A300" s="1"/>
      <c r="B300" s="591" t="s">
        <v>1</v>
      </c>
      <c r="C300" s="581"/>
      <c r="D300" s="579"/>
      <c r="E300" s="23" t="s">
        <v>2</v>
      </c>
      <c r="F300" s="23" t="s">
        <v>83</v>
      </c>
      <c r="G300" s="23" t="s">
        <v>85</v>
      </c>
      <c r="H300" s="38" t="s">
        <v>86</v>
      </c>
      <c r="I300" s="1"/>
      <c r="J300" s="1"/>
      <c r="K300" s="16"/>
      <c r="L300" s="1"/>
      <c r="M300" s="1"/>
      <c r="N300" s="1"/>
      <c r="O300" s="1"/>
      <c r="P300" s="1"/>
      <c r="Q300" s="1"/>
      <c r="R300" s="1"/>
      <c r="S300" s="1"/>
      <c r="T300" s="1"/>
      <c r="U300" s="1"/>
      <c r="V300" s="1"/>
      <c r="W300" s="1"/>
      <c r="X300" s="1"/>
      <c r="Y300" s="1"/>
      <c r="Z300" s="1"/>
    </row>
    <row r="301" spans="1:26" ht="14.25" customHeight="1">
      <c r="A301" s="1"/>
      <c r="B301" s="619" t="s">
        <v>98</v>
      </c>
      <c r="C301" s="620"/>
      <c r="D301" s="621"/>
      <c r="E301" s="39" t="s">
        <v>13</v>
      </c>
      <c r="F301" s="40">
        <v>0.1</v>
      </c>
      <c r="G301" s="62">
        <v>35000</v>
      </c>
      <c r="H301" s="63">
        <f t="shared" ref="H301:H302" si="24">G301*F301</f>
        <v>3500</v>
      </c>
      <c r="I301" s="1"/>
      <c r="J301" s="1"/>
      <c r="K301" s="16"/>
      <c r="L301" s="1"/>
      <c r="M301" s="1"/>
      <c r="N301" s="1"/>
      <c r="O301" s="1"/>
      <c r="P301" s="1"/>
      <c r="Q301" s="1"/>
      <c r="R301" s="1"/>
      <c r="S301" s="1"/>
      <c r="T301" s="1"/>
      <c r="U301" s="1"/>
      <c r="V301" s="1"/>
      <c r="W301" s="1"/>
      <c r="X301" s="1"/>
      <c r="Y301" s="1"/>
      <c r="Z301" s="1"/>
    </row>
    <row r="302" spans="1:26" ht="14.25" customHeight="1">
      <c r="A302" s="1"/>
      <c r="B302" s="619"/>
      <c r="C302" s="620"/>
      <c r="D302" s="621"/>
      <c r="E302" s="39"/>
      <c r="F302" s="40"/>
      <c r="G302" s="62"/>
      <c r="H302" s="63">
        <f t="shared" si="24"/>
        <v>0</v>
      </c>
      <c r="I302" s="1"/>
      <c r="J302" s="1"/>
      <c r="K302" s="16"/>
      <c r="L302" s="1"/>
      <c r="M302" s="1"/>
      <c r="N302" s="1"/>
      <c r="O302" s="1"/>
      <c r="P302" s="1"/>
      <c r="Q302" s="1"/>
      <c r="R302" s="1"/>
      <c r="S302" s="1"/>
      <c r="T302" s="1"/>
      <c r="U302" s="1"/>
      <c r="V302" s="1"/>
      <c r="W302" s="1"/>
      <c r="X302" s="1"/>
      <c r="Y302" s="1"/>
      <c r="Z302" s="1"/>
    </row>
    <row r="303" spans="1:26" ht="14.25" customHeight="1" thickBot="1">
      <c r="A303" s="1"/>
      <c r="B303" s="674" t="s">
        <v>87</v>
      </c>
      <c r="C303" s="594"/>
      <c r="D303" s="594"/>
      <c r="E303" s="594"/>
      <c r="F303" s="594"/>
      <c r="G303" s="595"/>
      <c r="H303" s="64">
        <f>ROUND(SUM(H301:H302),2)</f>
        <v>3500</v>
      </c>
      <c r="I303" s="1"/>
      <c r="J303" s="1"/>
      <c r="K303" s="16"/>
      <c r="L303" s="1"/>
      <c r="M303" s="1"/>
      <c r="N303" s="1"/>
      <c r="O303" s="1"/>
      <c r="P303" s="1"/>
      <c r="Q303" s="1"/>
      <c r="R303" s="1"/>
      <c r="S303" s="1"/>
      <c r="T303" s="1"/>
      <c r="U303" s="1"/>
      <c r="V303" s="1"/>
      <c r="W303" s="1"/>
      <c r="X303" s="1"/>
      <c r="Y303" s="1"/>
      <c r="Z303" s="1"/>
    </row>
    <row r="304" spans="1:26" ht="14.25" customHeight="1" thickBot="1">
      <c r="A304" s="1"/>
      <c r="B304" s="675"/>
      <c r="C304" s="602"/>
      <c r="D304" s="602"/>
      <c r="E304" s="602"/>
      <c r="F304" s="602"/>
      <c r="G304" s="602"/>
      <c r="H304" s="633"/>
      <c r="I304" s="1"/>
      <c r="J304" s="1"/>
      <c r="K304" s="16"/>
      <c r="L304" s="1"/>
      <c r="M304" s="1"/>
      <c r="N304" s="1"/>
      <c r="O304" s="1"/>
      <c r="P304" s="1"/>
      <c r="Q304" s="1"/>
      <c r="R304" s="1"/>
      <c r="S304" s="1"/>
      <c r="T304" s="1"/>
      <c r="U304" s="1"/>
      <c r="V304" s="1"/>
      <c r="W304" s="1"/>
      <c r="X304" s="1"/>
      <c r="Y304" s="1"/>
      <c r="Z304" s="1"/>
    </row>
    <row r="305" spans="1:26" ht="14.25" customHeight="1" thickBot="1">
      <c r="A305" s="1"/>
      <c r="B305" s="676"/>
      <c r="C305" s="587"/>
      <c r="D305" s="635"/>
      <c r="E305" s="677" t="s">
        <v>59</v>
      </c>
      <c r="F305" s="678"/>
      <c r="G305" s="678"/>
      <c r="H305" s="65" t="e">
        <f>ROUND(H303+H298+H291+H284,0)</f>
        <v>#REF!</v>
      </c>
      <c r="I305" s="1"/>
      <c r="J305" s="1"/>
      <c r="K305" s="16">
        <v>15092.7</v>
      </c>
      <c r="L305" s="1"/>
      <c r="M305" s="1"/>
      <c r="N305" s="1"/>
      <c r="O305" s="1"/>
      <c r="P305" s="1"/>
      <c r="Q305" s="1"/>
      <c r="R305" s="1"/>
      <c r="S305" s="1"/>
      <c r="T305" s="1"/>
      <c r="U305" s="1"/>
      <c r="V305" s="1"/>
      <c r="W305" s="1"/>
      <c r="X305" s="1"/>
      <c r="Y305" s="1"/>
      <c r="Z305" s="1"/>
    </row>
    <row r="306" spans="1:26" ht="14.25" customHeight="1">
      <c r="A306" s="1"/>
      <c r="B306" s="66"/>
      <c r="C306" s="67"/>
      <c r="D306" s="68"/>
      <c r="E306" s="68"/>
      <c r="F306" s="68"/>
      <c r="G306" s="68"/>
      <c r="H306" s="69"/>
      <c r="I306" s="1"/>
      <c r="J306" s="1"/>
      <c r="K306" s="16"/>
      <c r="L306" s="1"/>
      <c r="M306" s="1"/>
      <c r="N306" s="1"/>
      <c r="O306" s="1"/>
      <c r="P306" s="1"/>
      <c r="Q306" s="1"/>
      <c r="R306" s="1"/>
      <c r="S306" s="1"/>
      <c r="T306" s="1"/>
      <c r="U306" s="1"/>
      <c r="V306" s="1"/>
      <c r="W306" s="1"/>
      <c r="X306" s="1"/>
      <c r="Y306" s="1"/>
      <c r="Z306" s="1"/>
    </row>
    <row r="307" spans="1:26" ht="14.25" customHeight="1" thickBot="1">
      <c r="A307" s="1"/>
      <c r="B307" s="29"/>
      <c r="C307" s="30"/>
      <c r="D307" s="31"/>
      <c r="E307" s="31"/>
      <c r="F307" s="31"/>
      <c r="G307" s="31"/>
      <c r="H307" s="32"/>
      <c r="I307" s="1"/>
      <c r="J307" s="1"/>
      <c r="K307" s="16"/>
      <c r="L307" s="1"/>
      <c r="M307" s="1"/>
      <c r="N307" s="1"/>
      <c r="O307" s="1"/>
      <c r="P307" s="1"/>
      <c r="Q307" s="1"/>
      <c r="R307" s="1"/>
      <c r="S307" s="1"/>
      <c r="T307" s="1"/>
      <c r="U307" s="1"/>
      <c r="V307" s="1"/>
      <c r="W307" s="1"/>
      <c r="X307" s="1"/>
      <c r="Y307" s="1"/>
      <c r="Z307" s="1"/>
    </row>
    <row r="308" spans="1:26" ht="14.25" hidden="1" customHeight="1">
      <c r="A308" s="1"/>
      <c r="B308" s="691" t="s">
        <v>77</v>
      </c>
      <c r="C308" s="578"/>
      <c r="D308" s="578"/>
      <c r="E308" s="578"/>
      <c r="F308" s="578"/>
      <c r="G308" s="578"/>
      <c r="H308" s="604"/>
      <c r="I308" s="1"/>
      <c r="J308" s="1"/>
      <c r="K308" s="16"/>
      <c r="L308" s="1"/>
      <c r="M308" s="1"/>
      <c r="N308" s="1"/>
      <c r="O308" s="1"/>
      <c r="P308" s="1"/>
      <c r="Q308" s="1"/>
      <c r="R308" s="1"/>
      <c r="S308" s="1"/>
      <c r="T308" s="1"/>
      <c r="U308" s="1"/>
      <c r="V308" s="1"/>
      <c r="W308" s="1"/>
      <c r="X308" s="1"/>
      <c r="Y308" s="1"/>
      <c r="Z308" s="1"/>
    </row>
    <row r="309" spans="1:26" ht="14.25" hidden="1" customHeight="1">
      <c r="A309" s="1"/>
      <c r="B309" s="668"/>
      <c r="C309" s="606"/>
      <c r="D309" s="606"/>
      <c r="E309" s="606"/>
      <c r="F309" s="606"/>
      <c r="G309" s="606"/>
      <c r="H309" s="607"/>
      <c r="I309" s="1"/>
      <c r="J309" s="1"/>
      <c r="K309" s="16"/>
      <c r="L309" s="1"/>
      <c r="M309" s="1"/>
      <c r="N309" s="1"/>
      <c r="O309" s="1"/>
      <c r="P309" s="1"/>
      <c r="Q309" s="1"/>
      <c r="R309" s="1"/>
      <c r="S309" s="1"/>
      <c r="T309" s="1"/>
      <c r="U309" s="1"/>
      <c r="V309" s="1"/>
      <c r="W309" s="1"/>
      <c r="X309" s="1"/>
      <c r="Y309" s="1"/>
      <c r="Z309" s="1"/>
    </row>
    <row r="310" spans="1:26" ht="14.25" hidden="1" customHeight="1" thickBot="1">
      <c r="A310" s="1"/>
      <c r="B310" s="591" t="s">
        <v>78</v>
      </c>
      <c r="C310" s="581"/>
      <c r="D310" s="581"/>
      <c r="E310" s="581"/>
      <c r="F310" s="581"/>
      <c r="G310" s="581"/>
      <c r="H310" s="589"/>
      <c r="I310" s="1"/>
      <c r="J310" s="1"/>
      <c r="K310" s="16"/>
      <c r="L310" s="1"/>
      <c r="M310" s="1"/>
      <c r="N310" s="1"/>
      <c r="O310" s="1"/>
      <c r="P310" s="1"/>
      <c r="Q310" s="1"/>
      <c r="R310" s="1"/>
      <c r="S310" s="1"/>
      <c r="T310" s="1"/>
      <c r="U310" s="1"/>
      <c r="V310" s="1"/>
      <c r="W310" s="1"/>
      <c r="X310" s="1"/>
      <c r="Y310" s="1"/>
      <c r="Z310" s="1"/>
    </row>
    <row r="311" spans="1:26" ht="14.25" hidden="1" customHeight="1">
      <c r="A311" s="1"/>
      <c r="B311" s="692" t="e">
        <f>+#REF!</f>
        <v>#REF!</v>
      </c>
      <c r="C311" s="602"/>
      <c r="D311" s="602"/>
      <c r="E311" s="602"/>
      <c r="F311" s="602"/>
      <c r="G311" s="602"/>
      <c r="H311" s="633"/>
      <c r="I311" s="1"/>
      <c r="J311" s="1"/>
      <c r="K311" s="16"/>
      <c r="L311" s="1"/>
      <c r="M311" s="1"/>
      <c r="N311" s="1"/>
      <c r="O311" s="1"/>
      <c r="P311" s="1"/>
      <c r="Q311" s="1"/>
      <c r="R311" s="1"/>
      <c r="S311" s="1"/>
      <c r="T311" s="1"/>
      <c r="U311" s="1"/>
      <c r="V311" s="1"/>
      <c r="W311" s="1"/>
      <c r="X311" s="1"/>
      <c r="Y311" s="1"/>
      <c r="Z311" s="1"/>
    </row>
    <row r="312" spans="1:26" ht="14.25" hidden="1" customHeight="1">
      <c r="A312" s="1"/>
      <c r="B312" s="34" t="s">
        <v>79</v>
      </c>
      <c r="C312" s="6" t="e">
        <f>+#REF!</f>
        <v>#REF!</v>
      </c>
      <c r="D312" s="693" t="s">
        <v>80</v>
      </c>
      <c r="E312" s="579"/>
      <c r="F312" s="5" t="e">
        <f>+#REF!</f>
        <v>#REF!</v>
      </c>
      <c r="G312" s="5" t="s">
        <v>81</v>
      </c>
      <c r="H312" s="36"/>
      <c r="I312" s="1"/>
      <c r="J312" s="1"/>
      <c r="K312" s="16"/>
      <c r="L312" s="1"/>
      <c r="M312" s="1"/>
      <c r="N312" s="1"/>
      <c r="O312" s="1"/>
      <c r="P312" s="1"/>
      <c r="Q312" s="1"/>
      <c r="R312" s="1"/>
      <c r="S312" s="1"/>
      <c r="T312" s="1"/>
      <c r="U312" s="1"/>
      <c r="V312" s="1"/>
      <c r="W312" s="1"/>
      <c r="X312" s="1"/>
      <c r="Y312" s="1"/>
      <c r="Z312" s="1"/>
    </row>
    <row r="313" spans="1:26" ht="14.25" hidden="1" customHeight="1">
      <c r="A313" s="1"/>
      <c r="B313" s="636"/>
      <c r="C313" s="581"/>
      <c r="D313" s="581"/>
      <c r="E313" s="581"/>
      <c r="F313" s="581"/>
      <c r="G313" s="581"/>
      <c r="H313" s="589"/>
      <c r="I313" s="1"/>
      <c r="J313" s="1"/>
      <c r="K313" s="16"/>
      <c r="L313" s="1"/>
      <c r="M313" s="1"/>
      <c r="N313" s="1"/>
      <c r="O313" s="1"/>
      <c r="P313" s="1"/>
      <c r="Q313" s="1"/>
      <c r="R313" s="1"/>
      <c r="S313" s="1"/>
      <c r="T313" s="1"/>
      <c r="U313" s="1"/>
      <c r="V313" s="1"/>
      <c r="W313" s="1"/>
      <c r="X313" s="1"/>
      <c r="Y313" s="1"/>
      <c r="Z313" s="1"/>
    </row>
    <row r="314" spans="1:26" ht="14.25" hidden="1" customHeight="1">
      <c r="A314" s="1"/>
      <c r="B314" s="652" t="e">
        <f>+#REF!</f>
        <v>#REF!</v>
      </c>
      <c r="C314" s="585"/>
      <c r="D314" s="585"/>
      <c r="E314" s="585"/>
      <c r="F314" s="585"/>
      <c r="G314" s="585"/>
      <c r="H314" s="610"/>
      <c r="I314" s="1"/>
      <c r="J314" s="1"/>
      <c r="K314" s="16"/>
      <c r="L314" s="1"/>
      <c r="M314" s="1"/>
      <c r="N314" s="1"/>
      <c r="O314" s="1"/>
      <c r="P314" s="1"/>
      <c r="Q314" s="1"/>
      <c r="R314" s="1"/>
      <c r="S314" s="1"/>
      <c r="T314" s="1"/>
      <c r="U314" s="1"/>
      <c r="V314" s="1"/>
      <c r="W314" s="1"/>
      <c r="X314" s="1"/>
      <c r="Y314" s="1"/>
      <c r="Z314" s="1"/>
    </row>
    <row r="315" spans="1:26" ht="14.25" hidden="1" customHeight="1">
      <c r="A315" s="1"/>
      <c r="B315" s="600"/>
      <c r="C315" s="578"/>
      <c r="D315" s="578"/>
      <c r="E315" s="578"/>
      <c r="F315" s="578"/>
      <c r="G315" s="578"/>
      <c r="H315" s="604"/>
      <c r="I315" s="1"/>
      <c r="J315" s="1"/>
      <c r="K315" s="16"/>
      <c r="L315" s="1"/>
      <c r="M315" s="1"/>
      <c r="N315" s="1"/>
      <c r="O315" s="1"/>
      <c r="P315" s="1"/>
      <c r="Q315" s="1"/>
      <c r="R315" s="1"/>
      <c r="S315" s="1"/>
      <c r="T315" s="1"/>
      <c r="U315" s="1"/>
      <c r="V315" s="1"/>
      <c r="W315" s="1"/>
      <c r="X315" s="1"/>
      <c r="Y315" s="1"/>
      <c r="Z315" s="1"/>
    </row>
    <row r="316" spans="1:26" ht="14.25" hidden="1" customHeight="1">
      <c r="A316" s="1"/>
      <c r="B316" s="694"/>
      <c r="C316" s="606"/>
      <c r="D316" s="606"/>
      <c r="E316" s="606"/>
      <c r="F316" s="606"/>
      <c r="G316" s="606"/>
      <c r="H316" s="607"/>
      <c r="I316" s="1"/>
      <c r="J316" s="1"/>
      <c r="K316" s="16"/>
      <c r="L316" s="1"/>
      <c r="M316" s="1"/>
      <c r="N316" s="1"/>
      <c r="O316" s="1"/>
      <c r="P316" s="1"/>
      <c r="Q316" s="1"/>
      <c r="R316" s="1"/>
      <c r="S316" s="1"/>
      <c r="T316" s="1"/>
      <c r="U316" s="1"/>
      <c r="V316" s="1"/>
      <c r="W316" s="1"/>
      <c r="X316" s="1"/>
      <c r="Y316" s="1"/>
      <c r="Z316" s="1"/>
    </row>
    <row r="317" spans="1:26" ht="14.25" hidden="1" customHeight="1">
      <c r="A317" s="1"/>
      <c r="B317" s="636" t="s">
        <v>82</v>
      </c>
      <c r="C317" s="581"/>
      <c r="D317" s="581"/>
      <c r="E317" s="581"/>
      <c r="F317" s="581"/>
      <c r="G317" s="581"/>
      <c r="H317" s="589"/>
      <c r="I317" s="1"/>
      <c r="J317" s="1"/>
      <c r="K317" s="16"/>
      <c r="L317" s="1"/>
      <c r="M317" s="1"/>
      <c r="N317" s="1"/>
      <c r="O317" s="1"/>
      <c r="P317" s="1"/>
      <c r="Q317" s="1"/>
      <c r="R317" s="1"/>
      <c r="S317" s="1"/>
      <c r="T317" s="1"/>
      <c r="U317" s="1"/>
      <c r="V317" s="1"/>
      <c r="W317" s="1"/>
      <c r="X317" s="1"/>
      <c r="Y317" s="1"/>
      <c r="Z317" s="1"/>
    </row>
    <row r="318" spans="1:26" ht="14.25" hidden="1" customHeight="1">
      <c r="A318" s="1"/>
      <c r="B318" s="679" t="s">
        <v>1</v>
      </c>
      <c r="C318" s="579"/>
      <c r="D318" s="37" t="s">
        <v>2</v>
      </c>
      <c r="E318" s="23" t="s">
        <v>83</v>
      </c>
      <c r="F318" s="23" t="s">
        <v>84</v>
      </c>
      <c r="G318" s="23" t="s">
        <v>85</v>
      </c>
      <c r="H318" s="38" t="s">
        <v>86</v>
      </c>
      <c r="I318" s="1"/>
      <c r="J318" s="1"/>
      <c r="K318" s="16"/>
      <c r="L318" s="1"/>
      <c r="M318" s="1"/>
      <c r="N318" s="1"/>
      <c r="O318" s="1"/>
      <c r="P318" s="1"/>
      <c r="Q318" s="1"/>
      <c r="R318" s="1"/>
      <c r="S318" s="1"/>
      <c r="T318" s="1"/>
      <c r="U318" s="1"/>
      <c r="V318" s="1"/>
      <c r="W318" s="1"/>
      <c r="X318" s="1"/>
      <c r="Y318" s="1"/>
      <c r="Z318" s="1"/>
    </row>
    <row r="319" spans="1:26" ht="14.25" hidden="1" customHeight="1">
      <c r="A319" s="1"/>
      <c r="B319" s="645"/>
      <c r="C319" s="690"/>
      <c r="D319" s="39"/>
      <c r="E319" s="39"/>
      <c r="F319" s="40"/>
      <c r="G319" s="41"/>
      <c r="H319" s="42">
        <f t="shared" ref="H319:H321" si="25">G319*(F319+1)*E319</f>
        <v>0</v>
      </c>
      <c r="I319" s="1"/>
      <c r="J319" s="1"/>
      <c r="K319" s="16"/>
      <c r="L319" s="1"/>
      <c r="M319" s="1"/>
      <c r="N319" s="1"/>
      <c r="O319" s="1"/>
      <c r="P319" s="1"/>
      <c r="Q319" s="1"/>
      <c r="R319" s="1"/>
      <c r="S319" s="1"/>
      <c r="T319" s="1"/>
      <c r="U319" s="1"/>
      <c r="V319" s="1"/>
      <c r="W319" s="1"/>
      <c r="X319" s="1"/>
      <c r="Y319" s="1"/>
      <c r="Z319" s="1"/>
    </row>
    <row r="320" spans="1:26" ht="14.25" hidden="1" customHeight="1">
      <c r="A320" s="1"/>
      <c r="B320" s="627"/>
      <c r="C320" s="621"/>
      <c r="D320" s="39"/>
      <c r="E320" s="43"/>
      <c r="F320" s="44"/>
      <c r="G320" s="45"/>
      <c r="H320" s="42">
        <f t="shared" si="25"/>
        <v>0</v>
      </c>
      <c r="I320" s="1"/>
      <c r="J320" s="1"/>
      <c r="K320" s="16"/>
      <c r="L320" s="1"/>
      <c r="M320" s="1"/>
      <c r="N320" s="1"/>
      <c r="O320" s="1"/>
      <c r="P320" s="1"/>
      <c r="Q320" s="1"/>
      <c r="R320" s="1"/>
      <c r="S320" s="1"/>
      <c r="T320" s="1"/>
      <c r="U320" s="1"/>
      <c r="V320" s="1"/>
      <c r="W320" s="1"/>
      <c r="X320" s="1"/>
      <c r="Y320" s="1"/>
      <c r="Z320" s="1"/>
    </row>
    <row r="321" spans="1:26" ht="14.25" hidden="1" customHeight="1">
      <c r="A321" s="1"/>
      <c r="B321" s="624"/>
      <c r="C321" s="625"/>
      <c r="D321" s="39"/>
      <c r="E321" s="46"/>
      <c r="F321" s="47"/>
      <c r="G321" s="48"/>
      <c r="H321" s="42">
        <f t="shared" si="25"/>
        <v>0</v>
      </c>
      <c r="I321" s="1"/>
      <c r="J321" s="1"/>
      <c r="K321" s="16"/>
      <c r="L321" s="1"/>
      <c r="M321" s="1"/>
      <c r="N321" s="1"/>
      <c r="O321" s="1"/>
      <c r="P321" s="1"/>
      <c r="Q321" s="1"/>
      <c r="R321" s="1"/>
      <c r="S321" s="1"/>
      <c r="T321" s="1"/>
      <c r="U321" s="1"/>
      <c r="V321" s="1"/>
      <c r="W321" s="1"/>
      <c r="X321" s="1"/>
      <c r="Y321" s="1"/>
      <c r="Z321" s="1"/>
    </row>
    <row r="322" spans="1:26" ht="14.25" hidden="1" customHeight="1">
      <c r="A322" s="1"/>
      <c r="B322" s="682" t="s">
        <v>87</v>
      </c>
      <c r="C322" s="581"/>
      <c r="D322" s="581"/>
      <c r="E322" s="581"/>
      <c r="F322" s="581"/>
      <c r="G322" s="579"/>
      <c r="H322" s="49">
        <f>ROUND(SUM(H319:H321),2)</f>
        <v>0</v>
      </c>
      <c r="I322" s="1"/>
      <c r="J322" s="1"/>
      <c r="K322" s="16"/>
      <c r="L322" s="1"/>
      <c r="M322" s="1"/>
      <c r="N322" s="1"/>
      <c r="O322" s="1"/>
      <c r="P322" s="1"/>
      <c r="Q322" s="1"/>
      <c r="R322" s="1"/>
      <c r="S322" s="1"/>
      <c r="T322" s="1"/>
      <c r="U322" s="1"/>
      <c r="V322" s="1"/>
      <c r="W322" s="1"/>
      <c r="X322" s="1"/>
      <c r="Y322" s="1"/>
      <c r="Z322" s="1"/>
    </row>
    <row r="323" spans="1:26" ht="14.25" hidden="1" customHeight="1">
      <c r="A323" s="1"/>
      <c r="B323" s="636" t="s">
        <v>88</v>
      </c>
      <c r="C323" s="581"/>
      <c r="D323" s="581"/>
      <c r="E323" s="581"/>
      <c r="F323" s="581"/>
      <c r="G323" s="581"/>
      <c r="H323" s="589"/>
      <c r="I323" s="1"/>
      <c r="J323" s="1"/>
      <c r="K323" s="16"/>
      <c r="L323" s="1"/>
      <c r="M323" s="1"/>
      <c r="N323" s="1"/>
      <c r="O323" s="1"/>
      <c r="P323" s="1"/>
      <c r="Q323" s="1"/>
      <c r="R323" s="1"/>
      <c r="S323" s="1"/>
      <c r="T323" s="1"/>
      <c r="U323" s="1"/>
      <c r="V323" s="1"/>
      <c r="W323" s="1"/>
      <c r="X323" s="1"/>
      <c r="Y323" s="1"/>
      <c r="Z323" s="1"/>
    </row>
    <row r="324" spans="1:26" ht="14.25" hidden="1" customHeight="1">
      <c r="A324" s="1"/>
      <c r="B324" s="679" t="s">
        <v>1</v>
      </c>
      <c r="C324" s="579"/>
      <c r="D324" s="37" t="s">
        <v>2</v>
      </c>
      <c r="E324" s="23" t="s">
        <v>83</v>
      </c>
      <c r="F324" s="23" t="s">
        <v>89</v>
      </c>
      <c r="G324" s="23" t="s">
        <v>85</v>
      </c>
      <c r="H324" s="38" t="s">
        <v>86</v>
      </c>
      <c r="I324" s="1"/>
      <c r="J324" s="1"/>
      <c r="K324" s="16"/>
      <c r="L324" s="1"/>
      <c r="M324" s="1"/>
      <c r="N324" s="1"/>
      <c r="O324" s="1"/>
      <c r="P324" s="1"/>
      <c r="Q324" s="1"/>
      <c r="R324" s="1"/>
      <c r="S324" s="1"/>
      <c r="T324" s="1"/>
      <c r="U324" s="1"/>
      <c r="V324" s="1"/>
      <c r="W324" s="1"/>
      <c r="X324" s="1"/>
      <c r="Y324" s="1"/>
      <c r="Z324" s="1"/>
    </row>
    <row r="325" spans="1:26" ht="14.25" hidden="1" customHeight="1">
      <c r="A325" s="1"/>
      <c r="B325" s="645"/>
      <c r="C325" s="680"/>
      <c r="D325" s="50"/>
      <c r="E325" s="51"/>
      <c r="F325" s="52"/>
      <c r="G325" s="41"/>
      <c r="H325" s="42">
        <f t="shared" ref="H325:H328" si="26">E325*F325*G325</f>
        <v>0</v>
      </c>
      <c r="I325" s="1"/>
      <c r="J325" s="1"/>
      <c r="K325" s="16"/>
      <c r="L325" s="1"/>
      <c r="M325" s="1"/>
      <c r="N325" s="1"/>
      <c r="O325" s="1"/>
      <c r="P325" s="1"/>
      <c r="Q325" s="1"/>
      <c r="R325" s="1"/>
      <c r="S325" s="1"/>
      <c r="T325" s="1"/>
      <c r="U325" s="1"/>
      <c r="V325" s="1"/>
      <c r="W325" s="1"/>
      <c r="X325" s="1"/>
      <c r="Y325" s="1"/>
      <c r="Z325" s="1"/>
    </row>
    <row r="326" spans="1:26" ht="14.25" hidden="1" customHeight="1">
      <c r="A326" s="1"/>
      <c r="B326" s="626" t="s">
        <v>90</v>
      </c>
      <c r="C326" s="621"/>
      <c r="D326" s="53" t="s">
        <v>91</v>
      </c>
      <c r="E326" s="50">
        <v>0.05</v>
      </c>
      <c r="F326" s="40">
        <v>1</v>
      </c>
      <c r="G326" s="41" t="e">
        <f>H336</f>
        <v>#REF!</v>
      </c>
      <c r="H326" s="42" t="e">
        <f t="shared" si="26"/>
        <v>#REF!</v>
      </c>
      <c r="I326" s="1"/>
      <c r="J326" s="1"/>
      <c r="K326" s="16"/>
      <c r="L326" s="1"/>
      <c r="M326" s="1"/>
      <c r="N326" s="1"/>
      <c r="O326" s="1"/>
      <c r="P326" s="1"/>
      <c r="Q326" s="1"/>
      <c r="R326" s="1"/>
      <c r="S326" s="1"/>
      <c r="T326" s="1"/>
      <c r="U326" s="1"/>
      <c r="V326" s="1"/>
      <c r="W326" s="1"/>
      <c r="X326" s="1"/>
      <c r="Y326" s="1"/>
      <c r="Z326" s="1"/>
    </row>
    <row r="327" spans="1:26" ht="14.25" hidden="1" customHeight="1">
      <c r="A327" s="1"/>
      <c r="B327" s="626" t="s">
        <v>99</v>
      </c>
      <c r="C327" s="620"/>
      <c r="D327" s="70" t="e">
        <f t="array" ref="D327">+INDEX(#REF!,MATCH($B327,#REF!,0),MATCH(D$907,#REF!,0))</f>
        <v>#REF!</v>
      </c>
      <c r="E327" s="50">
        <v>1</v>
      </c>
      <c r="F327" s="40">
        <v>0.05</v>
      </c>
      <c r="G327" s="71" t="e">
        <f t="array" ref="G327">+INDEX(#REF!,MATCH($B327,#REF!,0),MATCH(G$907,#REF!,0))</f>
        <v>#REF!</v>
      </c>
      <c r="H327" s="42" t="e">
        <f t="shared" si="26"/>
        <v>#REF!</v>
      </c>
      <c r="I327" s="1"/>
      <c r="J327" s="1"/>
      <c r="K327" s="16"/>
      <c r="L327" s="1"/>
      <c r="M327" s="1"/>
      <c r="N327" s="1"/>
      <c r="O327" s="1"/>
      <c r="P327" s="1"/>
      <c r="Q327" s="1"/>
      <c r="R327" s="1"/>
      <c r="S327" s="1"/>
      <c r="T327" s="1"/>
      <c r="U327" s="1"/>
      <c r="V327" s="1"/>
      <c r="W327" s="1"/>
      <c r="X327" s="1"/>
      <c r="Y327" s="1"/>
      <c r="Z327" s="1"/>
    </row>
    <row r="328" spans="1:26" ht="14.25" hidden="1" customHeight="1">
      <c r="A328" s="1"/>
      <c r="B328" s="624"/>
      <c r="C328" s="681"/>
      <c r="D328" s="47"/>
      <c r="E328" s="46"/>
      <c r="F328" s="47"/>
      <c r="G328" s="41"/>
      <c r="H328" s="42">
        <f t="shared" si="26"/>
        <v>0</v>
      </c>
      <c r="I328" s="1"/>
      <c r="J328" s="1"/>
      <c r="K328" s="16"/>
      <c r="L328" s="1"/>
      <c r="M328" s="1"/>
      <c r="N328" s="1"/>
      <c r="O328" s="1"/>
      <c r="P328" s="1"/>
      <c r="Q328" s="1"/>
      <c r="R328" s="1"/>
      <c r="S328" s="1"/>
      <c r="T328" s="1"/>
      <c r="U328" s="1"/>
      <c r="V328" s="1"/>
      <c r="W328" s="1"/>
      <c r="X328" s="1"/>
      <c r="Y328" s="1"/>
      <c r="Z328" s="1"/>
    </row>
    <row r="329" spans="1:26" ht="14.25" hidden="1" customHeight="1">
      <c r="A329" s="1"/>
      <c r="B329" s="682" t="s">
        <v>87</v>
      </c>
      <c r="C329" s="581"/>
      <c r="D329" s="581"/>
      <c r="E329" s="581"/>
      <c r="F329" s="581"/>
      <c r="G329" s="579"/>
      <c r="H329" s="49" t="e">
        <f>ROUND(SUM(H325:H328),2)</f>
        <v>#REF!</v>
      </c>
      <c r="I329" s="1"/>
      <c r="J329" s="1"/>
      <c r="K329" s="16"/>
      <c r="L329" s="1"/>
      <c r="M329" s="1"/>
      <c r="N329" s="1"/>
      <c r="O329" s="1"/>
      <c r="P329" s="1"/>
      <c r="Q329" s="1"/>
      <c r="R329" s="1"/>
      <c r="S329" s="1"/>
      <c r="T329" s="1"/>
      <c r="U329" s="1"/>
      <c r="V329" s="1"/>
      <c r="W329" s="1"/>
      <c r="X329" s="1"/>
      <c r="Y329" s="1"/>
      <c r="Z329" s="1"/>
    </row>
    <row r="330" spans="1:26" ht="14.25" hidden="1" customHeight="1">
      <c r="A330" s="1"/>
      <c r="B330" s="636" t="s">
        <v>92</v>
      </c>
      <c r="C330" s="581"/>
      <c r="D330" s="581"/>
      <c r="E330" s="581"/>
      <c r="F330" s="581"/>
      <c r="G330" s="581"/>
      <c r="H330" s="589"/>
      <c r="I330" s="1"/>
      <c r="J330" s="1"/>
      <c r="K330" s="16"/>
      <c r="L330" s="1"/>
      <c r="M330" s="1"/>
      <c r="N330" s="1"/>
      <c r="O330" s="1"/>
      <c r="P330" s="1"/>
      <c r="Q330" s="1"/>
      <c r="R330" s="1"/>
      <c r="S330" s="1"/>
      <c r="T330" s="1"/>
      <c r="U330" s="1"/>
      <c r="V330" s="1"/>
      <c r="W330" s="1"/>
      <c r="X330" s="1"/>
      <c r="Y330" s="1"/>
      <c r="Z330" s="1"/>
    </row>
    <row r="331" spans="1:26" ht="14.25" hidden="1" customHeight="1">
      <c r="A331" s="1"/>
      <c r="B331" s="679" t="s">
        <v>1</v>
      </c>
      <c r="C331" s="579"/>
      <c r="D331" s="37" t="s">
        <v>2</v>
      </c>
      <c r="E331" s="23" t="s">
        <v>83</v>
      </c>
      <c r="F331" s="54" t="s">
        <v>89</v>
      </c>
      <c r="G331" s="23" t="s">
        <v>85</v>
      </c>
      <c r="H331" s="55" t="s">
        <v>86</v>
      </c>
      <c r="I331" s="1"/>
      <c r="J331" s="1"/>
      <c r="K331" s="16"/>
      <c r="L331" s="1"/>
      <c r="M331" s="1"/>
      <c r="N331" s="1"/>
      <c r="O331" s="1"/>
      <c r="P331" s="1"/>
      <c r="Q331" s="1"/>
      <c r="R331" s="1"/>
      <c r="S331" s="1"/>
      <c r="T331" s="1"/>
      <c r="U331" s="1"/>
      <c r="V331" s="1"/>
      <c r="W331" s="1"/>
      <c r="X331" s="1"/>
      <c r="Y331" s="1"/>
      <c r="Z331" s="1"/>
    </row>
    <row r="332" spans="1:26" ht="14.25" hidden="1" customHeight="1">
      <c r="A332" s="1"/>
      <c r="B332" s="645"/>
      <c r="C332" s="680"/>
      <c r="D332" s="56"/>
      <c r="E332" s="51"/>
      <c r="F332" s="57"/>
      <c r="G332" s="41"/>
      <c r="H332" s="42">
        <f t="shared" ref="H332:H335" si="27">E332*F332*G332</f>
        <v>0</v>
      </c>
      <c r="I332" s="1"/>
      <c r="J332" s="1"/>
      <c r="K332" s="16"/>
      <c r="L332" s="1"/>
      <c r="M332" s="1"/>
      <c r="N332" s="1"/>
      <c r="O332" s="1"/>
      <c r="P332" s="1"/>
      <c r="Q332" s="1"/>
      <c r="R332" s="1"/>
      <c r="S332" s="1"/>
      <c r="T332" s="1"/>
      <c r="U332" s="1"/>
      <c r="V332" s="1"/>
      <c r="W332" s="1"/>
      <c r="X332" s="1"/>
      <c r="Y332" s="1"/>
      <c r="Z332" s="1"/>
    </row>
    <row r="333" spans="1:26" ht="14.25" hidden="1" customHeight="1">
      <c r="A333" s="1"/>
      <c r="B333" s="627" t="s">
        <v>96</v>
      </c>
      <c r="C333" s="620"/>
      <c r="D333" s="58" t="s">
        <v>94</v>
      </c>
      <c r="E333" s="50">
        <v>0</v>
      </c>
      <c r="F333" s="59">
        <v>0</v>
      </c>
      <c r="G333" s="41" t="e">
        <f>+LOOKUP(B333,#REF!,#REF!)</f>
        <v>#REF!</v>
      </c>
      <c r="H333" s="42" t="e">
        <f t="shared" si="27"/>
        <v>#REF!</v>
      </c>
      <c r="I333" s="1"/>
      <c r="J333" s="1"/>
      <c r="K333" s="16"/>
      <c r="L333" s="1"/>
      <c r="M333" s="1"/>
      <c r="N333" s="1"/>
      <c r="O333" s="1"/>
      <c r="P333" s="1"/>
      <c r="Q333" s="1"/>
      <c r="R333" s="1"/>
      <c r="S333" s="1"/>
      <c r="T333" s="1"/>
      <c r="U333" s="1"/>
      <c r="V333" s="1"/>
      <c r="W333" s="1"/>
      <c r="X333" s="1"/>
      <c r="Y333" s="1"/>
      <c r="Z333" s="1"/>
    </row>
    <row r="334" spans="1:26" ht="14.25" hidden="1" customHeight="1">
      <c r="A334" s="1"/>
      <c r="B334" s="627" t="s">
        <v>93</v>
      </c>
      <c r="C334" s="620"/>
      <c r="D334" s="58" t="s">
        <v>94</v>
      </c>
      <c r="E334" s="50">
        <v>1</v>
      </c>
      <c r="F334" s="59">
        <v>0.15</v>
      </c>
      <c r="G334" s="41" t="e">
        <f>+LOOKUP(B334,#REF!,#REF!)</f>
        <v>#REF!</v>
      </c>
      <c r="H334" s="42" t="e">
        <f t="shared" si="27"/>
        <v>#REF!</v>
      </c>
      <c r="I334" s="1"/>
      <c r="J334" s="1"/>
      <c r="K334" s="16"/>
      <c r="L334" s="1"/>
      <c r="M334" s="1"/>
      <c r="N334" s="1"/>
      <c r="O334" s="1"/>
      <c r="P334" s="1"/>
      <c r="Q334" s="1"/>
      <c r="R334" s="1"/>
      <c r="S334" s="1"/>
      <c r="T334" s="1"/>
      <c r="U334" s="1"/>
      <c r="V334" s="1"/>
      <c r="W334" s="1"/>
      <c r="X334" s="1"/>
      <c r="Y334" s="1"/>
      <c r="Z334" s="1"/>
    </row>
    <row r="335" spans="1:26" ht="14.25" hidden="1" customHeight="1">
      <c r="A335" s="1"/>
      <c r="B335" s="624"/>
      <c r="C335" s="681"/>
      <c r="D335" s="60"/>
      <c r="E335" s="61"/>
      <c r="F335" s="47"/>
      <c r="G335" s="41"/>
      <c r="H335" s="42">
        <f t="shared" si="27"/>
        <v>0</v>
      </c>
      <c r="I335" s="1"/>
      <c r="J335" s="1"/>
      <c r="K335" s="16"/>
      <c r="L335" s="1"/>
      <c r="M335" s="1"/>
      <c r="N335" s="1"/>
      <c r="O335" s="1"/>
      <c r="P335" s="1"/>
      <c r="Q335" s="1"/>
      <c r="R335" s="1"/>
      <c r="S335" s="1"/>
      <c r="T335" s="1"/>
      <c r="U335" s="1"/>
      <c r="V335" s="1"/>
      <c r="W335" s="1"/>
      <c r="X335" s="1"/>
      <c r="Y335" s="1"/>
      <c r="Z335" s="1"/>
    </row>
    <row r="336" spans="1:26" ht="14.25" hidden="1" customHeight="1">
      <c r="A336" s="1"/>
      <c r="B336" s="682" t="s">
        <v>87</v>
      </c>
      <c r="C336" s="581"/>
      <c r="D336" s="581"/>
      <c r="E336" s="581"/>
      <c r="F336" s="581"/>
      <c r="G336" s="579"/>
      <c r="H336" s="49" t="e">
        <f>ROUND(SUM(H332:H335),2)</f>
        <v>#REF!</v>
      </c>
      <c r="I336" s="1"/>
      <c r="J336" s="1"/>
      <c r="K336" s="16"/>
      <c r="L336" s="1"/>
      <c r="M336" s="1"/>
      <c r="N336" s="1"/>
      <c r="O336" s="1"/>
      <c r="P336" s="1"/>
      <c r="Q336" s="1"/>
      <c r="R336" s="1"/>
      <c r="S336" s="1"/>
      <c r="T336" s="1"/>
      <c r="U336" s="1"/>
      <c r="V336" s="1"/>
      <c r="W336" s="1"/>
      <c r="X336" s="1"/>
      <c r="Y336" s="1"/>
      <c r="Z336" s="1"/>
    </row>
    <row r="337" spans="1:26" ht="14.25" hidden="1" customHeight="1">
      <c r="A337" s="1"/>
      <c r="B337" s="636" t="s">
        <v>95</v>
      </c>
      <c r="C337" s="581"/>
      <c r="D337" s="581"/>
      <c r="E337" s="581"/>
      <c r="F337" s="581"/>
      <c r="G337" s="581"/>
      <c r="H337" s="589"/>
      <c r="I337" s="1"/>
      <c r="J337" s="1"/>
      <c r="K337" s="16"/>
      <c r="L337" s="1"/>
      <c r="M337" s="1"/>
      <c r="N337" s="1"/>
      <c r="O337" s="1"/>
      <c r="P337" s="1"/>
      <c r="Q337" s="1"/>
      <c r="R337" s="1"/>
      <c r="S337" s="1"/>
      <c r="T337" s="1"/>
      <c r="U337" s="1"/>
      <c r="V337" s="1"/>
      <c r="W337" s="1"/>
      <c r="X337" s="1"/>
      <c r="Y337" s="1"/>
      <c r="Z337" s="1"/>
    </row>
    <row r="338" spans="1:26" ht="14.25" hidden="1" customHeight="1">
      <c r="A338" s="1"/>
      <c r="B338" s="591" t="s">
        <v>1</v>
      </c>
      <c r="C338" s="581"/>
      <c r="D338" s="579"/>
      <c r="E338" s="23" t="s">
        <v>2</v>
      </c>
      <c r="F338" s="23" t="s">
        <v>83</v>
      </c>
      <c r="G338" s="23" t="s">
        <v>85</v>
      </c>
      <c r="H338" s="38" t="s">
        <v>86</v>
      </c>
      <c r="I338" s="1"/>
      <c r="J338" s="1"/>
      <c r="K338" s="16"/>
      <c r="L338" s="1"/>
      <c r="M338" s="1"/>
      <c r="N338" s="1"/>
      <c r="O338" s="1"/>
      <c r="P338" s="1"/>
      <c r="Q338" s="1"/>
      <c r="R338" s="1"/>
      <c r="S338" s="1"/>
      <c r="T338" s="1"/>
      <c r="U338" s="1"/>
      <c r="V338" s="1"/>
      <c r="W338" s="1"/>
      <c r="X338" s="1"/>
      <c r="Y338" s="1"/>
      <c r="Z338" s="1"/>
    </row>
    <row r="339" spans="1:26" ht="14.25" hidden="1" customHeight="1">
      <c r="A339" s="1"/>
      <c r="B339" s="619" t="s">
        <v>98</v>
      </c>
      <c r="C339" s="620"/>
      <c r="D339" s="621"/>
      <c r="E339" s="39" t="s">
        <v>13</v>
      </c>
      <c r="F339" s="40">
        <f>1*1*0.2*1.3</f>
        <v>0.26</v>
      </c>
      <c r="G339" s="62">
        <v>35000</v>
      </c>
      <c r="H339" s="63">
        <f t="shared" ref="H339:H340" si="28">G339*F339</f>
        <v>9100</v>
      </c>
      <c r="I339" s="1"/>
      <c r="J339" s="1"/>
      <c r="K339" s="16"/>
      <c r="L339" s="1"/>
      <c r="M339" s="1"/>
      <c r="N339" s="1"/>
      <c r="O339" s="1"/>
      <c r="P339" s="1"/>
      <c r="Q339" s="1"/>
      <c r="R339" s="1"/>
      <c r="S339" s="1"/>
      <c r="T339" s="1"/>
      <c r="U339" s="1"/>
      <c r="V339" s="1"/>
      <c r="W339" s="1"/>
      <c r="X339" s="1"/>
      <c r="Y339" s="1"/>
      <c r="Z339" s="1"/>
    </row>
    <row r="340" spans="1:26" ht="14.25" hidden="1" customHeight="1">
      <c r="A340" s="1"/>
      <c r="B340" s="619"/>
      <c r="C340" s="620"/>
      <c r="D340" s="621"/>
      <c r="E340" s="39"/>
      <c r="F340" s="40"/>
      <c r="G340" s="62"/>
      <c r="H340" s="63">
        <f t="shared" si="28"/>
        <v>0</v>
      </c>
      <c r="I340" s="1"/>
      <c r="J340" s="1"/>
      <c r="K340" s="16"/>
      <c r="L340" s="1"/>
      <c r="M340" s="1"/>
      <c r="N340" s="1"/>
      <c r="O340" s="1"/>
      <c r="P340" s="1"/>
      <c r="Q340" s="1"/>
      <c r="R340" s="1"/>
      <c r="S340" s="1"/>
      <c r="T340" s="1"/>
      <c r="U340" s="1"/>
      <c r="V340" s="1"/>
      <c r="W340" s="1"/>
      <c r="X340" s="1"/>
      <c r="Y340" s="1"/>
      <c r="Z340" s="1"/>
    </row>
    <row r="341" spans="1:26" ht="14.25" hidden="1" customHeight="1" thickBot="1">
      <c r="A341" s="1"/>
      <c r="B341" s="674" t="s">
        <v>87</v>
      </c>
      <c r="C341" s="594"/>
      <c r="D341" s="594"/>
      <c r="E341" s="594"/>
      <c r="F341" s="594"/>
      <c r="G341" s="595"/>
      <c r="H341" s="64">
        <f>ROUND(SUM(H339:H340),2)</f>
        <v>9100</v>
      </c>
      <c r="I341" s="1"/>
      <c r="J341" s="1"/>
      <c r="K341" s="16"/>
      <c r="L341" s="1"/>
      <c r="M341" s="1"/>
      <c r="N341" s="1"/>
      <c r="O341" s="1"/>
      <c r="P341" s="1"/>
      <c r="Q341" s="1"/>
      <c r="R341" s="1"/>
      <c r="S341" s="1"/>
      <c r="T341" s="1"/>
      <c r="U341" s="1"/>
      <c r="V341" s="1"/>
      <c r="W341" s="1"/>
      <c r="X341" s="1"/>
      <c r="Y341" s="1"/>
      <c r="Z341" s="1"/>
    </row>
    <row r="342" spans="1:26" ht="14.25" hidden="1" customHeight="1" thickBot="1">
      <c r="A342" s="1"/>
      <c r="B342" s="675"/>
      <c r="C342" s="602"/>
      <c r="D342" s="602"/>
      <c r="E342" s="602"/>
      <c r="F342" s="602"/>
      <c r="G342" s="602"/>
      <c r="H342" s="633"/>
      <c r="I342" s="1"/>
      <c r="J342" s="1"/>
      <c r="K342" s="16"/>
      <c r="L342" s="1"/>
      <c r="M342" s="1"/>
      <c r="N342" s="1"/>
      <c r="O342" s="1"/>
      <c r="P342" s="1"/>
      <c r="Q342" s="1"/>
      <c r="R342" s="1"/>
      <c r="S342" s="1"/>
      <c r="T342" s="1"/>
      <c r="U342" s="1"/>
      <c r="V342" s="1"/>
      <c r="W342" s="1"/>
      <c r="X342" s="1"/>
      <c r="Y342" s="1"/>
      <c r="Z342" s="1"/>
    </row>
    <row r="343" spans="1:26" ht="14.25" hidden="1" customHeight="1" thickBot="1">
      <c r="A343" s="1"/>
      <c r="B343" s="676"/>
      <c r="C343" s="587"/>
      <c r="D343" s="635"/>
      <c r="E343" s="677" t="s">
        <v>59</v>
      </c>
      <c r="F343" s="678"/>
      <c r="G343" s="678"/>
      <c r="H343" s="65" t="e">
        <f>ROUND(H341+H336+H329+H322,0)</f>
        <v>#REF!</v>
      </c>
      <c r="I343" s="1"/>
      <c r="J343" s="1"/>
      <c r="K343" s="16"/>
      <c r="L343" s="1"/>
      <c r="M343" s="1"/>
      <c r="N343" s="1"/>
      <c r="O343" s="1"/>
      <c r="P343" s="1"/>
      <c r="Q343" s="1"/>
      <c r="R343" s="1"/>
      <c r="S343" s="1"/>
      <c r="T343" s="1"/>
      <c r="U343" s="1"/>
      <c r="V343" s="1"/>
      <c r="W343" s="1"/>
      <c r="X343" s="1"/>
      <c r="Y343" s="1"/>
      <c r="Z343" s="1"/>
    </row>
    <row r="344" spans="1:26" ht="14.25" hidden="1" customHeight="1">
      <c r="A344" s="1"/>
      <c r="B344" s="66"/>
      <c r="C344" s="67"/>
      <c r="D344" s="68"/>
      <c r="E344" s="68"/>
      <c r="F344" s="68"/>
      <c r="G344" s="68"/>
      <c r="H344" s="69"/>
      <c r="I344" s="1"/>
      <c r="J344" s="1"/>
      <c r="K344" s="16"/>
      <c r="L344" s="1"/>
      <c r="M344" s="1"/>
      <c r="N344" s="1"/>
      <c r="O344" s="1"/>
      <c r="P344" s="1"/>
      <c r="Q344" s="1"/>
      <c r="R344" s="1"/>
      <c r="S344" s="1"/>
      <c r="T344" s="1"/>
      <c r="U344" s="1"/>
      <c r="V344" s="1"/>
      <c r="W344" s="1"/>
      <c r="X344" s="1"/>
      <c r="Y344" s="1"/>
      <c r="Z344" s="1"/>
    </row>
    <row r="345" spans="1:26" ht="14.25" hidden="1" customHeight="1" thickBot="1">
      <c r="A345" s="1"/>
      <c r="B345" s="29"/>
      <c r="C345" s="30"/>
      <c r="D345" s="31"/>
      <c r="E345" s="31"/>
      <c r="F345" s="31"/>
      <c r="G345" s="31"/>
      <c r="H345" s="32"/>
      <c r="I345" s="1"/>
      <c r="J345" s="1"/>
      <c r="K345" s="16"/>
      <c r="L345" s="1"/>
      <c r="M345" s="1"/>
      <c r="N345" s="1"/>
      <c r="O345" s="1"/>
      <c r="P345" s="1"/>
      <c r="Q345" s="1"/>
      <c r="R345" s="1"/>
      <c r="S345" s="1"/>
      <c r="T345" s="1"/>
      <c r="U345" s="1"/>
      <c r="V345" s="1"/>
      <c r="W345" s="1"/>
      <c r="X345" s="1"/>
      <c r="Y345" s="1"/>
      <c r="Z345" s="1"/>
    </row>
    <row r="346" spans="1:26" ht="14.25" customHeight="1">
      <c r="A346" s="1"/>
      <c r="B346" s="691" t="s">
        <v>77</v>
      </c>
      <c r="C346" s="578"/>
      <c r="D346" s="578"/>
      <c r="E346" s="578"/>
      <c r="F346" s="578"/>
      <c r="G346" s="578"/>
      <c r="H346" s="604"/>
      <c r="I346" s="1"/>
      <c r="J346" s="1"/>
      <c r="K346" s="16"/>
      <c r="L346" s="1"/>
      <c r="M346" s="1"/>
      <c r="N346" s="1"/>
      <c r="O346" s="1"/>
      <c r="P346" s="1"/>
      <c r="Q346" s="1"/>
      <c r="R346" s="1"/>
      <c r="S346" s="1"/>
      <c r="T346" s="1"/>
      <c r="U346" s="1"/>
      <c r="V346" s="1"/>
      <c r="W346" s="1"/>
      <c r="X346" s="1"/>
      <c r="Y346" s="1"/>
      <c r="Z346" s="1"/>
    </row>
    <row r="347" spans="1:26" ht="14.25" customHeight="1">
      <c r="A347" s="1"/>
      <c r="B347" s="668"/>
      <c r="C347" s="606"/>
      <c r="D347" s="606"/>
      <c r="E347" s="606"/>
      <c r="F347" s="606"/>
      <c r="G347" s="606"/>
      <c r="H347" s="607"/>
      <c r="I347" s="1"/>
      <c r="J347" s="1"/>
      <c r="K347" s="16"/>
      <c r="L347" s="1"/>
      <c r="M347" s="1"/>
      <c r="N347" s="1"/>
      <c r="O347" s="1"/>
      <c r="P347" s="1"/>
      <c r="Q347" s="1"/>
      <c r="R347" s="1"/>
      <c r="S347" s="1"/>
      <c r="T347" s="1"/>
      <c r="U347" s="1"/>
      <c r="V347" s="1"/>
      <c r="W347" s="1"/>
      <c r="X347" s="1"/>
      <c r="Y347" s="1"/>
      <c r="Z347" s="1"/>
    </row>
    <row r="348" spans="1:26" ht="14.25" customHeight="1" thickBot="1">
      <c r="A348" s="1"/>
      <c r="B348" s="591" t="s">
        <v>78</v>
      </c>
      <c r="C348" s="581"/>
      <c r="D348" s="581"/>
      <c r="E348" s="581"/>
      <c r="F348" s="581"/>
      <c r="G348" s="581"/>
      <c r="H348" s="589"/>
      <c r="I348" s="1"/>
      <c r="J348" s="1"/>
      <c r="K348" s="16"/>
      <c r="L348" s="1"/>
      <c r="M348" s="1"/>
      <c r="N348" s="1"/>
      <c r="O348" s="1"/>
      <c r="P348" s="1"/>
      <c r="Q348" s="1"/>
      <c r="R348" s="1"/>
      <c r="S348" s="1"/>
      <c r="T348" s="1"/>
      <c r="U348" s="1"/>
      <c r="V348" s="1"/>
      <c r="W348" s="1"/>
      <c r="X348" s="1"/>
      <c r="Y348" s="1"/>
      <c r="Z348" s="1"/>
    </row>
    <row r="349" spans="1:26" ht="15.75" customHeight="1">
      <c r="A349" s="1"/>
      <c r="B349" s="692" t="e">
        <f>+#REF!</f>
        <v>#REF!</v>
      </c>
      <c r="C349" s="602"/>
      <c r="D349" s="602"/>
      <c r="E349" s="602"/>
      <c r="F349" s="602"/>
      <c r="G349" s="602"/>
      <c r="H349" s="633"/>
      <c r="I349" s="1"/>
      <c r="J349" s="1"/>
      <c r="K349" s="16"/>
      <c r="L349" s="1"/>
      <c r="M349" s="1"/>
      <c r="N349" s="1"/>
      <c r="O349" s="1"/>
      <c r="P349" s="1"/>
      <c r="Q349" s="1"/>
      <c r="R349" s="1"/>
      <c r="S349" s="1"/>
      <c r="T349" s="1"/>
      <c r="U349" s="1"/>
      <c r="V349" s="1"/>
      <c r="W349" s="1"/>
      <c r="X349" s="1"/>
      <c r="Y349" s="1"/>
      <c r="Z349" s="1"/>
    </row>
    <row r="350" spans="1:26" ht="31.5" customHeight="1">
      <c r="A350" s="1"/>
      <c r="B350" s="34" t="s">
        <v>79</v>
      </c>
      <c r="C350" s="35" t="e">
        <f>+#REF!</f>
        <v>#REF!</v>
      </c>
      <c r="D350" s="693" t="s">
        <v>80</v>
      </c>
      <c r="E350" s="579"/>
      <c r="F350" s="5" t="e">
        <f>+#REF!</f>
        <v>#REF!</v>
      </c>
      <c r="G350" s="5" t="s">
        <v>81</v>
      </c>
      <c r="H350" s="36"/>
      <c r="I350" s="1"/>
      <c r="J350" s="1"/>
      <c r="K350" s="16"/>
      <c r="L350" s="1"/>
      <c r="M350" s="1"/>
      <c r="N350" s="1"/>
      <c r="O350" s="1"/>
      <c r="P350" s="1"/>
      <c r="Q350" s="1"/>
      <c r="R350" s="1"/>
      <c r="S350" s="1"/>
      <c r="T350" s="1"/>
      <c r="U350" s="1"/>
      <c r="V350" s="1"/>
      <c r="W350" s="1"/>
      <c r="X350" s="1"/>
      <c r="Y350" s="1"/>
      <c r="Z350" s="1"/>
    </row>
    <row r="351" spans="1:26" ht="14.25" customHeight="1">
      <c r="A351" s="1"/>
      <c r="B351" s="636"/>
      <c r="C351" s="581"/>
      <c r="D351" s="581"/>
      <c r="E351" s="581"/>
      <c r="F351" s="581"/>
      <c r="G351" s="581"/>
      <c r="H351" s="589"/>
      <c r="I351" s="1"/>
      <c r="J351" s="1"/>
      <c r="K351" s="16"/>
      <c r="L351" s="1"/>
      <c r="M351" s="1"/>
      <c r="N351" s="1"/>
      <c r="O351" s="1"/>
      <c r="P351" s="1"/>
      <c r="Q351" s="1"/>
      <c r="R351" s="1"/>
      <c r="S351" s="1"/>
      <c r="T351" s="1"/>
      <c r="U351" s="1"/>
      <c r="V351" s="1"/>
      <c r="W351" s="1"/>
      <c r="X351" s="1"/>
      <c r="Y351" s="1"/>
      <c r="Z351" s="1"/>
    </row>
    <row r="352" spans="1:26" ht="15.75" customHeight="1">
      <c r="A352" s="1"/>
      <c r="B352" s="652" t="e">
        <f>+#REF!</f>
        <v>#REF!</v>
      </c>
      <c r="C352" s="585"/>
      <c r="D352" s="585"/>
      <c r="E352" s="585"/>
      <c r="F352" s="585"/>
      <c r="G352" s="585"/>
      <c r="H352" s="610"/>
      <c r="I352" s="1"/>
      <c r="J352" s="1"/>
      <c r="K352" s="16"/>
      <c r="L352" s="1"/>
      <c r="M352" s="1"/>
      <c r="N352" s="1"/>
      <c r="O352" s="1"/>
      <c r="P352" s="1"/>
      <c r="Q352" s="1"/>
      <c r="R352" s="1"/>
      <c r="S352" s="1"/>
      <c r="T352" s="1"/>
      <c r="U352" s="1"/>
      <c r="V352" s="1"/>
      <c r="W352" s="1"/>
      <c r="X352" s="1"/>
      <c r="Y352" s="1"/>
      <c r="Z352" s="1"/>
    </row>
    <row r="353" spans="1:26" ht="14.25" customHeight="1">
      <c r="A353" s="1"/>
      <c r="B353" s="600"/>
      <c r="C353" s="578"/>
      <c r="D353" s="578"/>
      <c r="E353" s="578"/>
      <c r="F353" s="578"/>
      <c r="G353" s="578"/>
      <c r="H353" s="604"/>
      <c r="I353" s="1"/>
      <c r="J353" s="1"/>
      <c r="K353" s="16"/>
      <c r="L353" s="1"/>
      <c r="M353" s="1"/>
      <c r="N353" s="1"/>
      <c r="O353" s="1"/>
      <c r="P353" s="1"/>
      <c r="Q353" s="1"/>
      <c r="R353" s="1"/>
      <c r="S353" s="1"/>
      <c r="T353" s="1"/>
      <c r="U353" s="1"/>
      <c r="V353" s="1"/>
      <c r="W353" s="1"/>
      <c r="X353" s="1"/>
      <c r="Y353" s="1"/>
      <c r="Z353" s="1"/>
    </row>
    <row r="354" spans="1:26" ht="14.25" customHeight="1">
      <c r="A354" s="1"/>
      <c r="B354" s="694"/>
      <c r="C354" s="606"/>
      <c r="D354" s="606"/>
      <c r="E354" s="606"/>
      <c r="F354" s="606"/>
      <c r="G354" s="606"/>
      <c r="H354" s="607"/>
      <c r="I354" s="1"/>
      <c r="J354" s="1"/>
      <c r="K354" s="16"/>
      <c r="L354" s="1"/>
      <c r="M354" s="1"/>
      <c r="N354" s="1"/>
      <c r="O354" s="1"/>
      <c r="P354" s="1"/>
      <c r="Q354" s="1"/>
      <c r="R354" s="1"/>
      <c r="S354" s="1"/>
      <c r="T354" s="1"/>
      <c r="U354" s="1"/>
      <c r="V354" s="1"/>
      <c r="W354" s="1"/>
      <c r="X354" s="1"/>
      <c r="Y354" s="1"/>
      <c r="Z354" s="1"/>
    </row>
    <row r="355" spans="1:26" ht="14.25" customHeight="1">
      <c r="A355" s="1"/>
      <c r="B355" s="636" t="s">
        <v>82</v>
      </c>
      <c r="C355" s="581"/>
      <c r="D355" s="581"/>
      <c r="E355" s="581"/>
      <c r="F355" s="581"/>
      <c r="G355" s="581"/>
      <c r="H355" s="589"/>
      <c r="I355" s="1"/>
      <c r="J355" s="1"/>
      <c r="K355" s="16"/>
      <c r="L355" s="1"/>
      <c r="M355" s="1"/>
      <c r="N355" s="1"/>
      <c r="O355" s="1"/>
      <c r="P355" s="1"/>
      <c r="Q355" s="1"/>
      <c r="R355" s="1"/>
      <c r="S355" s="1"/>
      <c r="T355" s="1"/>
      <c r="U355" s="1"/>
      <c r="V355" s="1"/>
      <c r="W355" s="1"/>
      <c r="X355" s="1"/>
      <c r="Y355" s="1"/>
      <c r="Z355" s="1"/>
    </row>
    <row r="356" spans="1:26" ht="14.25" customHeight="1">
      <c r="A356" s="1"/>
      <c r="B356" s="679" t="s">
        <v>1</v>
      </c>
      <c r="C356" s="579"/>
      <c r="D356" s="37" t="s">
        <v>2</v>
      </c>
      <c r="E356" s="23" t="s">
        <v>83</v>
      </c>
      <c r="F356" s="23" t="s">
        <v>84</v>
      </c>
      <c r="G356" s="23" t="s">
        <v>85</v>
      </c>
      <c r="H356" s="38" t="s">
        <v>86</v>
      </c>
      <c r="I356" s="1"/>
      <c r="J356" s="1"/>
      <c r="K356" s="16"/>
      <c r="L356" s="1"/>
      <c r="M356" s="1"/>
      <c r="N356" s="1"/>
      <c r="O356" s="1"/>
      <c r="P356" s="1"/>
      <c r="Q356" s="1"/>
      <c r="R356" s="1"/>
      <c r="S356" s="1"/>
      <c r="T356" s="1"/>
      <c r="U356" s="1"/>
      <c r="V356" s="1"/>
      <c r="W356" s="1"/>
      <c r="X356" s="1"/>
      <c r="Y356" s="1"/>
      <c r="Z356" s="1"/>
    </row>
    <row r="357" spans="1:26" ht="14.25" customHeight="1">
      <c r="A357" s="1"/>
      <c r="B357" s="645"/>
      <c r="C357" s="690"/>
      <c r="D357" s="39"/>
      <c r="E357" s="39"/>
      <c r="F357" s="40"/>
      <c r="G357" s="41"/>
      <c r="H357" s="42"/>
      <c r="I357" s="1"/>
      <c r="J357" s="1"/>
      <c r="K357" s="16"/>
      <c r="L357" s="1"/>
      <c r="M357" s="1"/>
      <c r="N357" s="1"/>
      <c r="O357" s="1"/>
      <c r="P357" s="1"/>
      <c r="Q357" s="1"/>
      <c r="R357" s="1"/>
      <c r="S357" s="1"/>
      <c r="T357" s="1"/>
      <c r="U357" s="1"/>
      <c r="V357" s="1"/>
      <c r="W357" s="1"/>
      <c r="X357" s="1"/>
      <c r="Y357" s="1"/>
      <c r="Z357" s="1"/>
    </row>
    <row r="358" spans="1:26" ht="14.25" customHeight="1">
      <c r="A358" s="1"/>
      <c r="B358" s="627"/>
      <c r="C358" s="621"/>
      <c r="D358" s="39"/>
      <c r="E358" s="43"/>
      <c r="F358" s="44"/>
      <c r="G358" s="45"/>
      <c r="H358" s="42">
        <f t="shared" ref="H358:H359" si="29">G358*(F358+1)*E358</f>
        <v>0</v>
      </c>
      <c r="I358" s="1"/>
      <c r="J358" s="1"/>
      <c r="K358" s="16"/>
      <c r="L358" s="1"/>
      <c r="M358" s="1"/>
      <c r="N358" s="1"/>
      <c r="O358" s="1"/>
      <c r="P358" s="1"/>
      <c r="Q358" s="1"/>
      <c r="R358" s="1"/>
      <c r="S358" s="1"/>
      <c r="T358" s="1"/>
      <c r="U358" s="1"/>
      <c r="V358" s="1"/>
      <c r="W358" s="1"/>
      <c r="X358" s="1"/>
      <c r="Y358" s="1"/>
      <c r="Z358" s="1"/>
    </row>
    <row r="359" spans="1:26" ht="14.25" customHeight="1">
      <c r="A359" s="1"/>
      <c r="B359" s="624"/>
      <c r="C359" s="625"/>
      <c r="D359" s="39"/>
      <c r="E359" s="46"/>
      <c r="F359" s="47"/>
      <c r="G359" s="48"/>
      <c r="H359" s="42">
        <f t="shared" si="29"/>
        <v>0</v>
      </c>
      <c r="I359" s="1"/>
      <c r="J359" s="1"/>
      <c r="K359" s="16"/>
      <c r="L359" s="1"/>
      <c r="M359" s="1"/>
      <c r="N359" s="1"/>
      <c r="O359" s="1"/>
      <c r="P359" s="1"/>
      <c r="Q359" s="1"/>
      <c r="R359" s="1"/>
      <c r="S359" s="1"/>
      <c r="T359" s="1"/>
      <c r="U359" s="1"/>
      <c r="V359" s="1"/>
      <c r="W359" s="1"/>
      <c r="X359" s="1"/>
      <c r="Y359" s="1"/>
      <c r="Z359" s="1"/>
    </row>
    <row r="360" spans="1:26" ht="14.25" customHeight="1">
      <c r="A360" s="1"/>
      <c r="B360" s="682" t="s">
        <v>87</v>
      </c>
      <c r="C360" s="581"/>
      <c r="D360" s="581"/>
      <c r="E360" s="581"/>
      <c r="F360" s="581"/>
      <c r="G360" s="579"/>
      <c r="H360" s="49"/>
      <c r="I360" s="1"/>
      <c r="J360" s="1"/>
      <c r="K360" s="16"/>
      <c r="L360" s="1"/>
      <c r="M360" s="1"/>
      <c r="N360" s="1"/>
      <c r="O360" s="1"/>
      <c r="P360" s="1"/>
      <c r="Q360" s="1"/>
      <c r="R360" s="1"/>
      <c r="S360" s="1"/>
      <c r="T360" s="1"/>
      <c r="U360" s="1"/>
      <c r="V360" s="1"/>
      <c r="W360" s="1"/>
      <c r="X360" s="1"/>
      <c r="Y360" s="1"/>
      <c r="Z360" s="1"/>
    </row>
    <row r="361" spans="1:26" ht="14.25" customHeight="1">
      <c r="A361" s="1"/>
      <c r="B361" s="636" t="s">
        <v>88</v>
      </c>
      <c r="C361" s="581"/>
      <c r="D361" s="581"/>
      <c r="E361" s="581"/>
      <c r="F361" s="581"/>
      <c r="G361" s="581"/>
      <c r="H361" s="589"/>
      <c r="I361" s="1"/>
      <c r="J361" s="1"/>
      <c r="K361" s="16"/>
      <c r="L361" s="1"/>
      <c r="M361" s="1"/>
      <c r="N361" s="1"/>
      <c r="O361" s="1"/>
      <c r="P361" s="1"/>
      <c r="Q361" s="1"/>
      <c r="R361" s="1"/>
      <c r="S361" s="1"/>
      <c r="T361" s="1"/>
      <c r="U361" s="1"/>
      <c r="V361" s="1"/>
      <c r="W361" s="1"/>
      <c r="X361" s="1"/>
      <c r="Y361" s="1"/>
      <c r="Z361" s="1"/>
    </row>
    <row r="362" spans="1:26" ht="14.25" customHeight="1">
      <c r="A362" s="1"/>
      <c r="B362" s="679" t="s">
        <v>1</v>
      </c>
      <c r="C362" s="579"/>
      <c r="D362" s="37" t="s">
        <v>2</v>
      </c>
      <c r="E362" s="23" t="s">
        <v>83</v>
      </c>
      <c r="F362" s="23" t="s">
        <v>89</v>
      </c>
      <c r="G362" s="23" t="s">
        <v>85</v>
      </c>
      <c r="H362" s="38" t="s">
        <v>86</v>
      </c>
      <c r="I362" s="1"/>
      <c r="J362" s="1"/>
      <c r="K362" s="16"/>
      <c r="L362" s="1"/>
      <c r="M362" s="1"/>
      <c r="N362" s="1"/>
      <c r="O362" s="1"/>
      <c r="P362" s="1"/>
      <c r="Q362" s="1"/>
      <c r="R362" s="1"/>
      <c r="S362" s="1"/>
      <c r="T362" s="1"/>
      <c r="U362" s="1"/>
      <c r="V362" s="1"/>
      <c r="W362" s="1"/>
      <c r="X362" s="1"/>
      <c r="Y362" s="1"/>
      <c r="Z362" s="1"/>
    </row>
    <row r="363" spans="1:26" ht="14.25" customHeight="1">
      <c r="A363" s="1"/>
      <c r="B363" s="645" t="s">
        <v>100</v>
      </c>
      <c r="C363" s="680"/>
      <c r="D363" s="70" t="e">
        <f t="array" ref="D363">+INDEX(#REF!,MATCH($B363,#REF!,0),MATCH(D$907,#REF!,0))</f>
        <v>#REF!</v>
      </c>
      <c r="E363" s="51">
        <v>1</v>
      </c>
      <c r="F363" s="52">
        <f>1/3</f>
        <v>0.33333333333333331</v>
      </c>
      <c r="G363" s="71" t="e">
        <f t="array" ref="G363">+INDEX(#REF!,MATCH($B363,#REF!,0),MATCH(G$907,#REF!,0))</f>
        <v>#REF!</v>
      </c>
      <c r="H363" s="42" t="e">
        <f t="shared" ref="H363:H366" si="30">E363*F363*G363</f>
        <v>#REF!</v>
      </c>
      <c r="I363" s="1"/>
      <c r="J363" s="1"/>
      <c r="K363" s="16"/>
      <c r="L363" s="1"/>
      <c r="M363" s="1"/>
      <c r="N363" s="1"/>
      <c r="O363" s="1"/>
      <c r="P363" s="1"/>
      <c r="Q363" s="1"/>
      <c r="R363" s="1"/>
      <c r="S363" s="1"/>
      <c r="T363" s="1"/>
      <c r="U363" s="1"/>
      <c r="V363" s="1"/>
      <c r="W363" s="1"/>
      <c r="X363" s="1"/>
      <c r="Y363" s="1"/>
      <c r="Z363" s="1"/>
    </row>
    <row r="364" spans="1:26" ht="15.75" customHeight="1">
      <c r="A364" s="1"/>
      <c r="B364" s="626" t="s">
        <v>90</v>
      </c>
      <c r="C364" s="620"/>
      <c r="D364" s="53" t="s">
        <v>91</v>
      </c>
      <c r="E364" s="50">
        <v>0.05</v>
      </c>
      <c r="F364" s="59">
        <v>1</v>
      </c>
      <c r="G364" s="41" t="e">
        <f>H374</f>
        <v>#REF!</v>
      </c>
      <c r="H364" s="42" t="e">
        <f t="shared" si="30"/>
        <v>#REF!</v>
      </c>
      <c r="I364" s="1"/>
      <c r="J364" s="1"/>
      <c r="K364" s="16"/>
      <c r="L364" s="1"/>
      <c r="M364" s="1"/>
      <c r="N364" s="1"/>
      <c r="O364" s="1"/>
      <c r="P364" s="1"/>
      <c r="Q364" s="1"/>
      <c r="R364" s="1"/>
      <c r="S364" s="1"/>
      <c r="T364" s="1"/>
      <c r="U364" s="1"/>
      <c r="V364" s="1"/>
      <c r="W364" s="1"/>
      <c r="X364" s="1"/>
      <c r="Y364" s="1"/>
      <c r="Z364" s="1"/>
    </row>
    <row r="365" spans="1:26" ht="15.75" customHeight="1">
      <c r="A365" s="1"/>
      <c r="B365" s="626" t="s">
        <v>101</v>
      </c>
      <c r="C365" s="620"/>
      <c r="D365" s="70" t="e">
        <f t="array" ref="D365">+INDEX(#REF!,MATCH($B365,#REF!,0),MATCH(D$907,#REF!,0))</f>
        <v>#REF!</v>
      </c>
      <c r="E365" s="50">
        <v>1</v>
      </c>
      <c r="F365" s="59">
        <v>0.05</v>
      </c>
      <c r="G365" s="71" t="e">
        <f t="array" ref="G365">+INDEX(#REF!,MATCH($B365,#REF!,0),MATCH(G$907,#REF!,0))</f>
        <v>#REF!</v>
      </c>
      <c r="H365" s="42" t="e">
        <f t="shared" si="30"/>
        <v>#REF!</v>
      </c>
      <c r="I365" s="1"/>
      <c r="J365" s="1"/>
      <c r="K365" s="16"/>
      <c r="L365" s="1"/>
      <c r="M365" s="1"/>
      <c r="N365" s="1"/>
      <c r="O365" s="1"/>
      <c r="P365" s="1"/>
      <c r="Q365" s="1"/>
      <c r="R365" s="1"/>
      <c r="S365" s="1"/>
      <c r="T365" s="1"/>
      <c r="U365" s="1"/>
      <c r="V365" s="1"/>
      <c r="W365" s="1"/>
      <c r="X365" s="1"/>
      <c r="Y365" s="1"/>
      <c r="Z365" s="1"/>
    </row>
    <row r="366" spans="1:26" ht="14.25" customHeight="1">
      <c r="A366" s="1"/>
      <c r="B366" s="624" t="s">
        <v>102</v>
      </c>
      <c r="C366" s="681"/>
      <c r="D366" s="70" t="e">
        <f t="array" ref="D366">+INDEX(#REF!,MATCH($B366,#REF!,0),MATCH(D$907,#REF!,0))</f>
        <v>#REF!</v>
      </c>
      <c r="E366" s="46">
        <v>1</v>
      </c>
      <c r="F366" s="47">
        <v>0.11</v>
      </c>
      <c r="G366" s="71" t="e">
        <f t="array" ref="G366">+INDEX(#REF!,MATCH($B366,#REF!,0),MATCH(G$907,#REF!,0))</f>
        <v>#REF!</v>
      </c>
      <c r="H366" s="42" t="e">
        <f t="shared" si="30"/>
        <v>#REF!</v>
      </c>
      <c r="I366" s="1"/>
      <c r="J366" s="1"/>
      <c r="K366" s="16"/>
      <c r="L366" s="1"/>
      <c r="M366" s="1"/>
      <c r="N366" s="1"/>
      <c r="O366" s="1"/>
      <c r="P366" s="1"/>
      <c r="Q366" s="1"/>
      <c r="R366" s="1"/>
      <c r="S366" s="1"/>
      <c r="T366" s="1"/>
      <c r="U366" s="1"/>
      <c r="V366" s="1"/>
      <c r="W366" s="1"/>
      <c r="X366" s="1"/>
      <c r="Y366" s="1"/>
      <c r="Z366" s="1"/>
    </row>
    <row r="367" spans="1:26" ht="14.25" customHeight="1">
      <c r="A367" s="1"/>
      <c r="B367" s="682" t="s">
        <v>87</v>
      </c>
      <c r="C367" s="581"/>
      <c r="D367" s="581"/>
      <c r="E367" s="581"/>
      <c r="F367" s="581"/>
      <c r="G367" s="579"/>
      <c r="H367" s="49" t="e">
        <f>ROUND(SUM(H363:H366),2)</f>
        <v>#REF!</v>
      </c>
      <c r="I367" s="1"/>
      <c r="J367" s="1"/>
      <c r="K367" s="16"/>
      <c r="L367" s="1"/>
      <c r="M367" s="1"/>
      <c r="N367" s="1"/>
      <c r="O367" s="1"/>
      <c r="P367" s="1"/>
      <c r="Q367" s="1"/>
      <c r="R367" s="1"/>
      <c r="S367" s="1"/>
      <c r="T367" s="1"/>
      <c r="U367" s="1"/>
      <c r="V367" s="1"/>
      <c r="W367" s="1"/>
      <c r="X367" s="1"/>
      <c r="Y367" s="1"/>
      <c r="Z367" s="1"/>
    </row>
    <row r="368" spans="1:26" ht="14.25" customHeight="1">
      <c r="A368" s="1"/>
      <c r="B368" s="636" t="s">
        <v>92</v>
      </c>
      <c r="C368" s="581"/>
      <c r="D368" s="581"/>
      <c r="E368" s="581"/>
      <c r="F368" s="581"/>
      <c r="G368" s="581"/>
      <c r="H368" s="589"/>
      <c r="I368" s="1"/>
      <c r="J368" s="1"/>
      <c r="K368" s="16"/>
      <c r="L368" s="1"/>
      <c r="M368" s="1"/>
      <c r="N368" s="1"/>
      <c r="O368" s="1"/>
      <c r="P368" s="1"/>
      <c r="Q368" s="1"/>
      <c r="R368" s="1"/>
      <c r="S368" s="1"/>
      <c r="T368" s="1"/>
      <c r="U368" s="1"/>
      <c r="V368" s="1"/>
      <c r="W368" s="1"/>
      <c r="X368" s="1"/>
      <c r="Y368" s="1"/>
      <c r="Z368" s="1"/>
    </row>
    <row r="369" spans="1:26" ht="14.25" customHeight="1">
      <c r="A369" s="1"/>
      <c r="B369" s="679" t="s">
        <v>1</v>
      </c>
      <c r="C369" s="579"/>
      <c r="D369" s="37" t="s">
        <v>2</v>
      </c>
      <c r="E369" s="23" t="s">
        <v>83</v>
      </c>
      <c r="F369" s="54" t="s">
        <v>89</v>
      </c>
      <c r="G369" s="23" t="s">
        <v>85</v>
      </c>
      <c r="H369" s="55" t="s">
        <v>86</v>
      </c>
      <c r="I369" s="1"/>
      <c r="J369" s="1"/>
      <c r="K369" s="16"/>
      <c r="L369" s="1"/>
      <c r="M369" s="1"/>
      <c r="N369" s="1"/>
      <c r="O369" s="1"/>
      <c r="P369" s="1"/>
      <c r="Q369" s="1"/>
      <c r="R369" s="1"/>
      <c r="S369" s="1"/>
      <c r="T369" s="1"/>
      <c r="U369" s="1"/>
      <c r="V369" s="1"/>
      <c r="W369" s="1"/>
      <c r="X369" s="1"/>
      <c r="Y369" s="1"/>
      <c r="Z369" s="1"/>
    </row>
    <row r="370" spans="1:26" ht="14.25" customHeight="1">
      <c r="A370" s="1"/>
      <c r="B370" s="645"/>
      <c r="C370" s="680"/>
      <c r="D370" s="56"/>
      <c r="E370" s="51"/>
      <c r="F370" s="57"/>
      <c r="G370" s="41"/>
      <c r="H370" s="42">
        <f t="shared" ref="H370:H373" si="31">E370*F370*G370</f>
        <v>0</v>
      </c>
      <c r="I370" s="1"/>
      <c r="J370" s="1"/>
      <c r="K370" s="16"/>
      <c r="L370" s="1"/>
      <c r="M370" s="1"/>
      <c r="N370" s="1"/>
      <c r="O370" s="1"/>
      <c r="P370" s="1"/>
      <c r="Q370" s="1"/>
      <c r="R370" s="1"/>
      <c r="S370" s="1"/>
      <c r="T370" s="1"/>
      <c r="U370" s="1"/>
      <c r="V370" s="1"/>
      <c r="W370" s="1"/>
      <c r="X370" s="1"/>
      <c r="Y370" s="1"/>
      <c r="Z370" s="1"/>
    </row>
    <row r="371" spans="1:26" ht="14.25" customHeight="1">
      <c r="A371" s="1"/>
      <c r="B371" s="627" t="s">
        <v>96</v>
      </c>
      <c r="C371" s="620"/>
      <c r="D371" s="58" t="s">
        <v>94</v>
      </c>
      <c r="E371" s="50">
        <v>1</v>
      </c>
      <c r="F371" s="59">
        <v>0.05</v>
      </c>
      <c r="G371" s="41" t="e">
        <f>+INDEX(#REF!,MATCH(B371,#REF!,0),9)</f>
        <v>#REF!</v>
      </c>
      <c r="H371" s="42" t="e">
        <f t="shared" si="31"/>
        <v>#REF!</v>
      </c>
      <c r="I371" s="1"/>
      <c r="J371" s="1"/>
      <c r="K371" s="16"/>
      <c r="L371" s="1"/>
      <c r="M371" s="1"/>
      <c r="N371" s="1"/>
      <c r="O371" s="1"/>
      <c r="P371" s="1"/>
      <c r="Q371" s="1"/>
      <c r="R371" s="1"/>
      <c r="S371" s="1"/>
      <c r="T371" s="1"/>
      <c r="U371" s="1"/>
      <c r="V371" s="1"/>
      <c r="W371" s="1"/>
      <c r="X371" s="1"/>
      <c r="Y371" s="1"/>
      <c r="Z371" s="1"/>
    </row>
    <row r="372" spans="1:26" ht="14.25" customHeight="1">
      <c r="A372" s="1"/>
      <c r="B372" s="627" t="s">
        <v>93</v>
      </c>
      <c r="C372" s="620"/>
      <c r="D372" s="58" t="s">
        <v>94</v>
      </c>
      <c r="E372" s="50">
        <v>1</v>
      </c>
      <c r="F372" s="59">
        <v>0.05</v>
      </c>
      <c r="G372" s="41" t="e">
        <f>+INDEX(#REF!,MATCH(B372,#REF!,0),9)</f>
        <v>#REF!</v>
      </c>
      <c r="H372" s="42" t="e">
        <f t="shared" si="31"/>
        <v>#REF!</v>
      </c>
      <c r="I372" s="1"/>
      <c r="J372" s="1"/>
      <c r="K372" s="16"/>
      <c r="L372" s="1"/>
      <c r="M372" s="1"/>
      <c r="N372" s="1"/>
      <c r="O372" s="1"/>
      <c r="P372" s="1"/>
      <c r="Q372" s="1"/>
      <c r="R372" s="1"/>
      <c r="S372" s="1"/>
      <c r="T372" s="1"/>
      <c r="U372" s="1"/>
      <c r="V372" s="1"/>
      <c r="W372" s="1"/>
      <c r="X372" s="1"/>
      <c r="Y372" s="1"/>
      <c r="Z372" s="1"/>
    </row>
    <row r="373" spans="1:26" ht="14.25" customHeight="1">
      <c r="A373" s="1"/>
      <c r="B373" s="624"/>
      <c r="C373" s="681"/>
      <c r="D373" s="60"/>
      <c r="E373" s="61"/>
      <c r="F373" s="47"/>
      <c r="G373" s="41"/>
      <c r="H373" s="42">
        <f t="shared" si="31"/>
        <v>0</v>
      </c>
      <c r="I373" s="1"/>
      <c r="J373" s="1"/>
      <c r="K373" s="16"/>
      <c r="L373" s="1"/>
      <c r="M373" s="1"/>
      <c r="N373" s="1"/>
      <c r="O373" s="1"/>
      <c r="P373" s="1"/>
      <c r="Q373" s="1"/>
      <c r="R373" s="1"/>
      <c r="S373" s="1"/>
      <c r="T373" s="1"/>
      <c r="U373" s="1"/>
      <c r="V373" s="1"/>
      <c r="W373" s="1"/>
      <c r="X373" s="1"/>
      <c r="Y373" s="1"/>
      <c r="Z373" s="1"/>
    </row>
    <row r="374" spans="1:26" ht="14.25" customHeight="1">
      <c r="A374" s="1"/>
      <c r="B374" s="682" t="s">
        <v>87</v>
      </c>
      <c r="C374" s="581"/>
      <c r="D374" s="581"/>
      <c r="E374" s="581"/>
      <c r="F374" s="581"/>
      <c r="G374" s="579"/>
      <c r="H374" s="49" t="e">
        <f>ROUND(SUM(H370:H373),2)</f>
        <v>#REF!</v>
      </c>
      <c r="I374" s="1"/>
      <c r="J374" s="1"/>
      <c r="K374" s="16"/>
      <c r="L374" s="1"/>
      <c r="M374" s="1"/>
      <c r="N374" s="1"/>
      <c r="O374" s="1"/>
      <c r="P374" s="1"/>
      <c r="Q374" s="1"/>
      <c r="R374" s="1"/>
      <c r="S374" s="1"/>
      <c r="T374" s="1"/>
      <c r="U374" s="1"/>
      <c r="V374" s="1"/>
      <c r="W374" s="1"/>
      <c r="X374" s="1"/>
      <c r="Y374" s="1"/>
      <c r="Z374" s="1"/>
    </row>
    <row r="375" spans="1:26" ht="14.25" customHeight="1">
      <c r="A375" s="1"/>
      <c r="B375" s="636" t="s">
        <v>95</v>
      </c>
      <c r="C375" s="581"/>
      <c r="D375" s="581"/>
      <c r="E375" s="581"/>
      <c r="F375" s="581"/>
      <c r="G375" s="581"/>
      <c r="H375" s="589"/>
      <c r="I375" s="1"/>
      <c r="J375" s="1"/>
      <c r="K375" s="16"/>
      <c r="L375" s="1"/>
      <c r="M375" s="1"/>
      <c r="N375" s="1"/>
      <c r="O375" s="1"/>
      <c r="P375" s="1"/>
      <c r="Q375" s="1"/>
      <c r="R375" s="1"/>
      <c r="S375" s="1"/>
      <c r="T375" s="1"/>
      <c r="U375" s="1"/>
      <c r="V375" s="1"/>
      <c r="W375" s="1"/>
      <c r="X375" s="1"/>
      <c r="Y375" s="1"/>
      <c r="Z375" s="1"/>
    </row>
    <row r="376" spans="1:26" ht="14.25" customHeight="1">
      <c r="A376" s="1"/>
      <c r="B376" s="591" t="s">
        <v>1</v>
      </c>
      <c r="C376" s="581"/>
      <c r="D376" s="579"/>
      <c r="E376" s="23" t="s">
        <v>2</v>
      </c>
      <c r="F376" s="23" t="s">
        <v>83</v>
      </c>
      <c r="G376" s="23" t="s">
        <v>85</v>
      </c>
      <c r="H376" s="38" t="s">
        <v>86</v>
      </c>
      <c r="I376" s="1"/>
      <c r="J376" s="1"/>
      <c r="K376" s="16"/>
      <c r="L376" s="1"/>
      <c r="M376" s="1"/>
      <c r="N376" s="1"/>
      <c r="O376" s="1"/>
      <c r="P376" s="1"/>
      <c r="Q376" s="1"/>
      <c r="R376" s="1"/>
      <c r="S376" s="1"/>
      <c r="T376" s="1"/>
      <c r="U376" s="1"/>
      <c r="V376" s="1"/>
      <c r="W376" s="1"/>
      <c r="X376" s="1"/>
      <c r="Y376" s="1"/>
      <c r="Z376" s="1"/>
    </row>
    <row r="377" spans="1:26" ht="14.25" customHeight="1">
      <c r="A377" s="1"/>
      <c r="B377" s="619" t="s">
        <v>103</v>
      </c>
      <c r="C377" s="620"/>
      <c r="D377" s="621"/>
      <c r="E377" s="39" t="s">
        <v>13</v>
      </c>
      <c r="F377" s="40">
        <v>5.1999999999999998E-2</v>
      </c>
      <c r="G377" s="62">
        <v>35000</v>
      </c>
      <c r="H377" s="63">
        <f t="shared" ref="H377:H378" si="32">G377*F377</f>
        <v>1820</v>
      </c>
      <c r="I377" s="1"/>
      <c r="J377" s="1"/>
      <c r="K377" s="16"/>
      <c r="L377" s="1"/>
      <c r="M377" s="1"/>
      <c r="N377" s="1"/>
      <c r="O377" s="1"/>
      <c r="P377" s="1"/>
      <c r="Q377" s="1"/>
      <c r="R377" s="1"/>
      <c r="S377" s="1"/>
      <c r="T377" s="1"/>
      <c r="U377" s="1"/>
      <c r="V377" s="1"/>
      <c r="W377" s="1"/>
      <c r="X377" s="1"/>
      <c r="Y377" s="1"/>
      <c r="Z377" s="1"/>
    </row>
    <row r="378" spans="1:26" ht="14.25" customHeight="1">
      <c r="A378" s="1"/>
      <c r="B378" s="619" t="s">
        <v>104</v>
      </c>
      <c r="C378" s="620"/>
      <c r="D378" s="621"/>
      <c r="E378" s="39" t="s">
        <v>13</v>
      </c>
      <c r="F378" s="40">
        <v>5.1999999999999998E-2</v>
      </c>
      <c r="G378" s="62">
        <v>16388</v>
      </c>
      <c r="H378" s="63">
        <f t="shared" si="32"/>
        <v>852.17599999999993</v>
      </c>
      <c r="I378" s="1"/>
      <c r="J378" s="1"/>
      <c r="K378" s="16"/>
      <c r="L378" s="1"/>
      <c r="M378" s="1"/>
      <c r="N378" s="1"/>
      <c r="O378" s="1"/>
      <c r="P378" s="1"/>
      <c r="Q378" s="1"/>
      <c r="R378" s="1"/>
      <c r="S378" s="1"/>
      <c r="T378" s="1"/>
      <c r="U378" s="1"/>
      <c r="V378" s="1"/>
      <c r="W378" s="1"/>
      <c r="X378" s="1"/>
      <c r="Y378" s="1"/>
      <c r="Z378" s="1"/>
    </row>
    <row r="379" spans="1:26" ht="14.25" customHeight="1" thickBot="1">
      <c r="A379" s="1"/>
      <c r="B379" s="674" t="s">
        <v>87</v>
      </c>
      <c r="C379" s="594"/>
      <c r="D379" s="594"/>
      <c r="E379" s="594"/>
      <c r="F379" s="594"/>
      <c r="G379" s="595"/>
      <c r="H379" s="64">
        <f>ROUND(SUM(H377:H378),2)</f>
        <v>2672.18</v>
      </c>
      <c r="I379" s="1"/>
      <c r="J379" s="1"/>
      <c r="K379" s="16"/>
      <c r="L379" s="1"/>
      <c r="M379" s="1"/>
      <c r="N379" s="1"/>
      <c r="O379" s="1"/>
      <c r="P379" s="1"/>
      <c r="Q379" s="1"/>
      <c r="R379" s="1"/>
      <c r="S379" s="1"/>
      <c r="T379" s="1"/>
      <c r="U379" s="1"/>
      <c r="V379" s="1"/>
      <c r="W379" s="1"/>
      <c r="X379" s="1"/>
      <c r="Y379" s="1"/>
      <c r="Z379" s="1"/>
    </row>
    <row r="380" spans="1:26" ht="14.25" customHeight="1" thickBot="1">
      <c r="A380" s="1"/>
      <c r="B380" s="675"/>
      <c r="C380" s="602"/>
      <c r="D380" s="602"/>
      <c r="E380" s="602"/>
      <c r="F380" s="602"/>
      <c r="G380" s="602"/>
      <c r="H380" s="633"/>
      <c r="I380" s="1"/>
      <c r="J380" s="1"/>
      <c r="K380" s="16"/>
      <c r="L380" s="1"/>
      <c r="M380" s="1"/>
      <c r="N380" s="1"/>
      <c r="O380" s="1"/>
      <c r="P380" s="1"/>
      <c r="Q380" s="1"/>
      <c r="R380" s="1"/>
      <c r="S380" s="1"/>
      <c r="T380" s="1"/>
      <c r="U380" s="1"/>
      <c r="V380" s="1"/>
      <c r="W380" s="1"/>
      <c r="X380" s="1"/>
      <c r="Y380" s="1"/>
      <c r="Z380" s="1"/>
    </row>
    <row r="381" spans="1:26" ht="14.25" customHeight="1" thickBot="1">
      <c r="A381" s="1"/>
      <c r="B381" s="676"/>
      <c r="C381" s="587"/>
      <c r="D381" s="635"/>
      <c r="E381" s="677" t="s">
        <v>59</v>
      </c>
      <c r="F381" s="678"/>
      <c r="G381" s="678"/>
      <c r="H381" s="65" t="e">
        <f>ROUND(H379+H374+H367+H360,0)</f>
        <v>#REF!</v>
      </c>
      <c r="I381" s="1"/>
      <c r="J381" s="1"/>
      <c r="K381" s="16">
        <v>13608</v>
      </c>
      <c r="L381" s="1"/>
      <c r="M381" s="1"/>
      <c r="N381" s="1"/>
      <c r="O381" s="1"/>
      <c r="P381" s="1"/>
      <c r="Q381" s="1"/>
      <c r="R381" s="1"/>
      <c r="S381" s="1"/>
      <c r="T381" s="1"/>
      <c r="U381" s="1"/>
      <c r="V381" s="1"/>
      <c r="W381" s="1"/>
      <c r="X381" s="1"/>
      <c r="Y381" s="1"/>
      <c r="Z381" s="1"/>
    </row>
    <row r="382" spans="1:26" ht="14.25" customHeight="1">
      <c r="A382" s="1"/>
      <c r="B382" s="66"/>
      <c r="C382" s="67"/>
      <c r="D382" s="68"/>
      <c r="E382" s="68"/>
      <c r="F382" s="68"/>
      <c r="G382" s="68"/>
      <c r="H382" s="69"/>
      <c r="I382" s="1"/>
      <c r="J382" s="1"/>
      <c r="K382" s="16"/>
      <c r="L382" s="1"/>
      <c r="M382" s="1"/>
      <c r="N382" s="1"/>
      <c r="O382" s="1"/>
      <c r="P382" s="1"/>
      <c r="Q382" s="1"/>
      <c r="R382" s="1"/>
      <c r="S382" s="1"/>
      <c r="T382" s="1"/>
      <c r="U382" s="1"/>
      <c r="V382" s="1"/>
      <c r="W382" s="1"/>
      <c r="X382" s="1"/>
      <c r="Y382" s="1"/>
      <c r="Z382" s="1"/>
    </row>
    <row r="383" spans="1:26" ht="14.25" customHeight="1" thickBot="1">
      <c r="A383" s="1"/>
      <c r="B383" s="29"/>
      <c r="C383" s="30"/>
      <c r="D383" s="31"/>
      <c r="E383" s="31"/>
      <c r="F383" s="31"/>
      <c r="G383" s="31"/>
      <c r="H383" s="32"/>
      <c r="I383" s="1"/>
      <c r="J383" s="1"/>
      <c r="K383" s="16"/>
      <c r="L383" s="1"/>
      <c r="M383" s="1"/>
      <c r="N383" s="1"/>
      <c r="O383" s="1"/>
      <c r="P383" s="1"/>
      <c r="Q383" s="1"/>
      <c r="R383" s="1"/>
      <c r="S383" s="1"/>
      <c r="T383" s="1"/>
      <c r="U383" s="1"/>
      <c r="V383" s="1"/>
      <c r="W383" s="1"/>
      <c r="X383" s="1"/>
      <c r="Y383" s="1"/>
      <c r="Z383" s="1"/>
    </row>
    <row r="384" spans="1:26" ht="14.25" customHeight="1">
      <c r="A384" s="1"/>
      <c r="B384" s="66"/>
      <c r="C384" s="67"/>
      <c r="D384" s="68"/>
      <c r="E384" s="68"/>
      <c r="F384" s="68"/>
      <c r="G384" s="68"/>
      <c r="H384" s="69"/>
      <c r="I384" s="1"/>
      <c r="J384" s="1"/>
      <c r="K384" s="16"/>
      <c r="L384" s="1"/>
      <c r="M384" s="1"/>
      <c r="N384" s="1"/>
      <c r="O384" s="1"/>
      <c r="P384" s="1"/>
      <c r="Q384" s="1"/>
      <c r="R384" s="1"/>
      <c r="S384" s="1"/>
      <c r="T384" s="1"/>
      <c r="U384" s="1"/>
      <c r="V384" s="1"/>
      <c r="W384" s="1"/>
      <c r="X384" s="1"/>
      <c r="Y384" s="1"/>
      <c r="Z384" s="1"/>
    </row>
    <row r="385" spans="1:26" ht="14.25" customHeight="1" thickBot="1">
      <c r="A385" s="1"/>
      <c r="B385" s="29"/>
      <c r="C385" s="30"/>
      <c r="D385" s="31"/>
      <c r="E385" s="31"/>
      <c r="F385" s="31"/>
      <c r="G385" s="31"/>
      <c r="H385" s="32"/>
      <c r="I385" s="1"/>
      <c r="J385" s="1"/>
      <c r="K385" s="16"/>
      <c r="L385" s="1"/>
      <c r="M385" s="1"/>
      <c r="N385" s="1"/>
      <c r="O385" s="1"/>
      <c r="P385" s="1"/>
      <c r="Q385" s="1"/>
      <c r="R385" s="1"/>
      <c r="S385" s="1"/>
      <c r="T385" s="1"/>
      <c r="U385" s="1"/>
      <c r="V385" s="1"/>
      <c r="W385" s="1"/>
      <c r="X385" s="1"/>
      <c r="Y385" s="1"/>
      <c r="Z385" s="1"/>
    </row>
    <row r="386" spans="1:26" ht="14.25" customHeight="1">
      <c r="A386" s="1"/>
      <c r="B386" s="691" t="s">
        <v>77</v>
      </c>
      <c r="C386" s="578"/>
      <c r="D386" s="578"/>
      <c r="E386" s="578"/>
      <c r="F386" s="578"/>
      <c r="G386" s="578"/>
      <c r="H386" s="604"/>
      <c r="I386" s="1"/>
      <c r="J386" s="1"/>
      <c r="K386" s="16"/>
      <c r="L386" s="1"/>
      <c r="M386" s="1"/>
      <c r="N386" s="1"/>
      <c r="O386" s="1"/>
      <c r="P386" s="1"/>
      <c r="Q386" s="1"/>
      <c r="R386" s="1"/>
      <c r="S386" s="1"/>
      <c r="T386" s="1"/>
      <c r="U386" s="1"/>
      <c r="V386" s="1"/>
      <c r="W386" s="1"/>
      <c r="X386" s="1"/>
      <c r="Y386" s="1"/>
      <c r="Z386" s="1"/>
    </row>
    <row r="387" spans="1:26" ht="14.25" customHeight="1">
      <c r="A387" s="1"/>
      <c r="B387" s="668"/>
      <c r="C387" s="606"/>
      <c r="D387" s="606"/>
      <c r="E387" s="606"/>
      <c r="F387" s="606"/>
      <c r="G387" s="606"/>
      <c r="H387" s="607"/>
      <c r="I387" s="1"/>
      <c r="J387" s="1"/>
      <c r="K387" s="16"/>
      <c r="L387" s="1"/>
      <c r="M387" s="1"/>
      <c r="N387" s="1"/>
      <c r="O387" s="1"/>
      <c r="P387" s="1"/>
      <c r="Q387" s="1"/>
      <c r="R387" s="1"/>
      <c r="S387" s="1"/>
      <c r="T387" s="1"/>
      <c r="U387" s="1"/>
      <c r="V387" s="1"/>
      <c r="W387" s="1"/>
      <c r="X387" s="1"/>
      <c r="Y387" s="1"/>
      <c r="Z387" s="1"/>
    </row>
    <row r="388" spans="1:26" ht="14.25" customHeight="1" thickBot="1">
      <c r="A388" s="1"/>
      <c r="B388" s="591" t="s">
        <v>78</v>
      </c>
      <c r="C388" s="581"/>
      <c r="D388" s="581"/>
      <c r="E388" s="581"/>
      <c r="F388" s="581"/>
      <c r="G388" s="581"/>
      <c r="H388" s="589"/>
      <c r="I388" s="1"/>
      <c r="J388" s="1"/>
      <c r="K388" s="16"/>
      <c r="L388" s="1"/>
      <c r="M388" s="1"/>
      <c r="N388" s="1"/>
      <c r="O388" s="1"/>
      <c r="P388" s="1"/>
      <c r="Q388" s="1"/>
      <c r="R388" s="1"/>
      <c r="S388" s="1"/>
      <c r="T388" s="1"/>
      <c r="U388" s="1"/>
      <c r="V388" s="1"/>
      <c r="W388" s="1"/>
      <c r="X388" s="1"/>
      <c r="Y388" s="1"/>
      <c r="Z388" s="1"/>
    </row>
    <row r="389" spans="1:26" ht="15" customHeight="1">
      <c r="A389" s="1"/>
      <c r="B389" s="692" t="e">
        <f>+#REF!</f>
        <v>#REF!</v>
      </c>
      <c r="C389" s="602"/>
      <c r="D389" s="602"/>
      <c r="E389" s="602"/>
      <c r="F389" s="602"/>
      <c r="G389" s="602"/>
      <c r="H389" s="633"/>
      <c r="I389" s="1"/>
      <c r="J389" s="1"/>
      <c r="K389" s="16"/>
      <c r="L389" s="1"/>
      <c r="M389" s="1"/>
      <c r="N389" s="1"/>
      <c r="O389" s="1"/>
      <c r="P389" s="1"/>
      <c r="Q389" s="1"/>
      <c r="R389" s="1"/>
      <c r="S389" s="1"/>
      <c r="T389" s="1"/>
      <c r="U389" s="1"/>
      <c r="V389" s="1"/>
      <c r="W389" s="1"/>
      <c r="X389" s="1"/>
      <c r="Y389" s="1"/>
      <c r="Z389" s="1"/>
    </row>
    <row r="390" spans="1:26" ht="15" customHeight="1">
      <c r="A390" s="1"/>
      <c r="B390" s="34" t="s">
        <v>79</v>
      </c>
      <c r="C390" s="35" t="e">
        <f>+#REF!</f>
        <v>#REF!</v>
      </c>
      <c r="D390" s="693" t="s">
        <v>80</v>
      </c>
      <c r="E390" s="579"/>
      <c r="F390" s="5" t="e">
        <f>+#REF!</f>
        <v>#REF!</v>
      </c>
      <c r="G390" s="5" t="s">
        <v>81</v>
      </c>
      <c r="H390" s="36"/>
      <c r="I390" s="1"/>
      <c r="J390" s="1"/>
      <c r="K390" s="16"/>
      <c r="L390" s="1"/>
      <c r="M390" s="1"/>
      <c r="N390" s="1"/>
      <c r="O390" s="1"/>
      <c r="P390" s="1"/>
      <c r="Q390" s="1"/>
      <c r="R390" s="1"/>
      <c r="S390" s="1"/>
      <c r="T390" s="1"/>
      <c r="U390" s="1"/>
      <c r="V390" s="1"/>
      <c r="W390" s="1"/>
      <c r="X390" s="1"/>
      <c r="Y390" s="1"/>
      <c r="Z390" s="1"/>
    </row>
    <row r="391" spans="1:26" ht="14.25" customHeight="1">
      <c r="A391" s="1"/>
      <c r="B391" s="636"/>
      <c r="C391" s="581"/>
      <c r="D391" s="581"/>
      <c r="E391" s="581"/>
      <c r="F391" s="581"/>
      <c r="G391" s="581"/>
      <c r="H391" s="589"/>
      <c r="I391" s="1"/>
      <c r="J391" s="1"/>
      <c r="K391" s="16"/>
      <c r="L391" s="1"/>
      <c r="M391" s="1"/>
      <c r="N391" s="1"/>
      <c r="O391" s="1"/>
      <c r="P391" s="1"/>
      <c r="Q391" s="1"/>
      <c r="R391" s="1"/>
      <c r="S391" s="1"/>
      <c r="T391" s="1"/>
      <c r="U391" s="1"/>
      <c r="V391" s="1"/>
      <c r="W391" s="1"/>
      <c r="X391" s="1"/>
      <c r="Y391" s="1"/>
      <c r="Z391" s="1"/>
    </row>
    <row r="392" spans="1:26" ht="15" customHeight="1">
      <c r="A392" s="1"/>
      <c r="B392" s="652" t="e">
        <f>+#REF!</f>
        <v>#REF!</v>
      </c>
      <c r="C392" s="585"/>
      <c r="D392" s="585"/>
      <c r="E392" s="585"/>
      <c r="F392" s="585"/>
      <c r="G392" s="585"/>
      <c r="H392" s="610"/>
      <c r="I392" s="1"/>
      <c r="J392" s="1"/>
      <c r="K392" s="16"/>
      <c r="L392" s="1"/>
      <c r="M392" s="1"/>
      <c r="N392" s="1"/>
      <c r="O392" s="1"/>
      <c r="P392" s="1"/>
      <c r="Q392" s="1"/>
      <c r="R392" s="1"/>
      <c r="S392" s="1"/>
      <c r="T392" s="1"/>
      <c r="U392" s="1"/>
      <c r="V392" s="1"/>
      <c r="W392" s="1"/>
      <c r="X392" s="1"/>
      <c r="Y392" s="1"/>
      <c r="Z392" s="1"/>
    </row>
    <row r="393" spans="1:26" ht="14.25" customHeight="1">
      <c r="A393" s="1"/>
      <c r="B393" s="600"/>
      <c r="C393" s="578"/>
      <c r="D393" s="578"/>
      <c r="E393" s="578"/>
      <c r="F393" s="578"/>
      <c r="G393" s="578"/>
      <c r="H393" s="604"/>
      <c r="I393" s="1"/>
      <c r="J393" s="1"/>
      <c r="K393" s="16"/>
      <c r="L393" s="1"/>
      <c r="M393" s="1"/>
      <c r="N393" s="1"/>
      <c r="O393" s="1"/>
      <c r="P393" s="1"/>
      <c r="Q393" s="1"/>
      <c r="R393" s="1"/>
      <c r="S393" s="1"/>
      <c r="T393" s="1"/>
      <c r="U393" s="1"/>
      <c r="V393" s="1"/>
      <c r="W393" s="1"/>
      <c r="X393" s="1"/>
      <c r="Y393" s="1"/>
      <c r="Z393" s="1"/>
    </row>
    <row r="394" spans="1:26" ht="14.25" customHeight="1">
      <c r="A394" s="1"/>
      <c r="B394" s="694"/>
      <c r="C394" s="606"/>
      <c r="D394" s="606"/>
      <c r="E394" s="606"/>
      <c r="F394" s="606"/>
      <c r="G394" s="606"/>
      <c r="H394" s="607"/>
      <c r="I394" s="1"/>
      <c r="J394" s="1"/>
      <c r="K394" s="16"/>
      <c r="L394" s="1"/>
      <c r="M394" s="1"/>
      <c r="N394" s="1"/>
      <c r="O394" s="1"/>
      <c r="P394" s="1"/>
      <c r="Q394" s="1"/>
      <c r="R394" s="1"/>
      <c r="S394" s="1"/>
      <c r="T394" s="1"/>
      <c r="U394" s="1"/>
      <c r="V394" s="1"/>
      <c r="W394" s="1"/>
      <c r="X394" s="1"/>
      <c r="Y394" s="1"/>
      <c r="Z394" s="1"/>
    </row>
    <row r="395" spans="1:26" ht="14.25" customHeight="1">
      <c r="A395" s="1"/>
      <c r="B395" s="636" t="s">
        <v>82</v>
      </c>
      <c r="C395" s="581"/>
      <c r="D395" s="581"/>
      <c r="E395" s="581"/>
      <c r="F395" s="581"/>
      <c r="G395" s="581"/>
      <c r="H395" s="589"/>
      <c r="I395" s="1"/>
      <c r="J395" s="1"/>
      <c r="K395" s="16"/>
      <c r="L395" s="1"/>
      <c r="M395" s="1"/>
      <c r="N395" s="1"/>
      <c r="O395" s="1"/>
      <c r="P395" s="1"/>
      <c r="Q395" s="1"/>
      <c r="R395" s="1"/>
      <c r="S395" s="1"/>
      <c r="T395" s="1"/>
      <c r="U395" s="1"/>
      <c r="V395" s="1"/>
      <c r="W395" s="1"/>
      <c r="X395" s="1"/>
      <c r="Y395" s="1"/>
      <c r="Z395" s="1"/>
    </row>
    <row r="396" spans="1:26" ht="14.25" customHeight="1">
      <c r="A396" s="1"/>
      <c r="B396" s="679" t="s">
        <v>1</v>
      </c>
      <c r="C396" s="579"/>
      <c r="D396" s="37" t="s">
        <v>2</v>
      </c>
      <c r="E396" s="23" t="s">
        <v>83</v>
      </c>
      <c r="F396" s="23" t="s">
        <v>84</v>
      </c>
      <c r="G396" s="23" t="s">
        <v>85</v>
      </c>
      <c r="H396" s="38" t="s">
        <v>86</v>
      </c>
      <c r="I396" s="1"/>
      <c r="J396" s="1"/>
      <c r="K396" s="16"/>
      <c r="L396" s="1"/>
      <c r="M396" s="1"/>
      <c r="N396" s="1"/>
      <c r="O396" s="1"/>
      <c r="P396" s="1"/>
      <c r="Q396" s="1"/>
      <c r="R396" s="1"/>
      <c r="S396" s="1"/>
      <c r="T396" s="1"/>
      <c r="U396" s="1"/>
      <c r="V396" s="1"/>
      <c r="W396" s="1"/>
      <c r="X396" s="1"/>
      <c r="Y396" s="1"/>
      <c r="Z396" s="1"/>
    </row>
    <row r="397" spans="1:26" ht="14.25" customHeight="1">
      <c r="A397" s="1"/>
      <c r="B397" s="645"/>
      <c r="C397" s="690"/>
      <c r="D397" s="39"/>
      <c r="E397" s="39"/>
      <c r="F397" s="40"/>
      <c r="G397" s="41"/>
      <c r="H397" s="42">
        <f t="shared" ref="H397:H399" si="33">G397*(F397+1)*E397</f>
        <v>0</v>
      </c>
      <c r="I397" s="1"/>
      <c r="J397" s="1"/>
      <c r="K397" s="16"/>
      <c r="L397" s="1"/>
      <c r="M397" s="1"/>
      <c r="N397" s="1"/>
      <c r="O397" s="1"/>
      <c r="P397" s="1"/>
      <c r="Q397" s="1"/>
      <c r="R397" s="1"/>
      <c r="S397" s="1"/>
      <c r="T397" s="1"/>
      <c r="U397" s="1"/>
      <c r="V397" s="1"/>
      <c r="W397" s="1"/>
      <c r="X397" s="1"/>
      <c r="Y397" s="1"/>
      <c r="Z397" s="1"/>
    </row>
    <row r="398" spans="1:26" ht="14.25" customHeight="1">
      <c r="A398" s="1"/>
      <c r="B398" s="627"/>
      <c r="C398" s="621"/>
      <c r="D398" s="39"/>
      <c r="E398" s="43"/>
      <c r="F398" s="44"/>
      <c r="G398" s="45"/>
      <c r="H398" s="42">
        <f t="shared" si="33"/>
        <v>0</v>
      </c>
      <c r="I398" s="1"/>
      <c r="J398" s="1"/>
      <c r="K398" s="16"/>
      <c r="L398" s="1"/>
      <c r="M398" s="1"/>
      <c r="N398" s="1"/>
      <c r="O398" s="1"/>
      <c r="P398" s="1"/>
      <c r="Q398" s="1"/>
      <c r="R398" s="1"/>
      <c r="S398" s="1"/>
      <c r="T398" s="1"/>
      <c r="U398" s="1"/>
      <c r="V398" s="1"/>
      <c r="W398" s="1"/>
      <c r="X398" s="1"/>
      <c r="Y398" s="1"/>
      <c r="Z398" s="1"/>
    </row>
    <row r="399" spans="1:26" ht="14.25" customHeight="1">
      <c r="A399" s="1"/>
      <c r="B399" s="624"/>
      <c r="C399" s="625"/>
      <c r="D399" s="39"/>
      <c r="E399" s="46"/>
      <c r="F399" s="47"/>
      <c r="G399" s="48"/>
      <c r="H399" s="42">
        <f t="shared" si="33"/>
        <v>0</v>
      </c>
      <c r="I399" s="1"/>
      <c r="J399" s="1"/>
      <c r="K399" s="16"/>
      <c r="L399" s="1"/>
      <c r="M399" s="1"/>
      <c r="N399" s="1"/>
      <c r="O399" s="1"/>
      <c r="P399" s="1"/>
      <c r="Q399" s="1"/>
      <c r="R399" s="1"/>
      <c r="S399" s="1"/>
      <c r="T399" s="1"/>
      <c r="U399" s="1"/>
      <c r="V399" s="1"/>
      <c r="W399" s="1"/>
      <c r="X399" s="1"/>
      <c r="Y399" s="1"/>
      <c r="Z399" s="1"/>
    </row>
    <row r="400" spans="1:26" ht="14.25" customHeight="1">
      <c r="A400" s="1"/>
      <c r="B400" s="682" t="s">
        <v>87</v>
      </c>
      <c r="C400" s="581"/>
      <c r="D400" s="581"/>
      <c r="E400" s="581"/>
      <c r="F400" s="581"/>
      <c r="G400" s="579"/>
      <c r="H400" s="49">
        <f>ROUND(SUM(H397:H399),2)</f>
        <v>0</v>
      </c>
      <c r="I400" s="1"/>
      <c r="J400" s="1"/>
      <c r="K400" s="16"/>
      <c r="L400" s="1"/>
      <c r="M400" s="1"/>
      <c r="N400" s="1"/>
      <c r="O400" s="1"/>
      <c r="P400" s="1"/>
      <c r="Q400" s="1"/>
      <c r="R400" s="1"/>
      <c r="S400" s="1"/>
      <c r="T400" s="1"/>
      <c r="U400" s="1"/>
      <c r="V400" s="1"/>
      <c r="W400" s="1"/>
      <c r="X400" s="1"/>
      <c r="Y400" s="1"/>
      <c r="Z400" s="1"/>
    </row>
    <row r="401" spans="1:26" ht="14.25" customHeight="1">
      <c r="A401" s="1"/>
      <c r="B401" s="636" t="s">
        <v>88</v>
      </c>
      <c r="C401" s="581"/>
      <c r="D401" s="581"/>
      <c r="E401" s="581"/>
      <c r="F401" s="581"/>
      <c r="G401" s="581"/>
      <c r="H401" s="589"/>
      <c r="I401" s="1"/>
      <c r="J401" s="1"/>
      <c r="K401" s="16"/>
      <c r="L401" s="1"/>
      <c r="M401" s="1"/>
      <c r="N401" s="1"/>
      <c r="O401" s="1"/>
      <c r="P401" s="1"/>
      <c r="Q401" s="1"/>
      <c r="R401" s="1"/>
      <c r="S401" s="1"/>
      <c r="T401" s="1"/>
      <c r="U401" s="1"/>
      <c r="V401" s="1"/>
      <c r="W401" s="1"/>
      <c r="X401" s="1"/>
      <c r="Y401" s="1"/>
      <c r="Z401" s="1"/>
    </row>
    <row r="402" spans="1:26" ht="14.25" customHeight="1">
      <c r="A402" s="1"/>
      <c r="B402" s="679" t="s">
        <v>1</v>
      </c>
      <c r="C402" s="579"/>
      <c r="D402" s="37" t="s">
        <v>2</v>
      </c>
      <c r="E402" s="23" t="s">
        <v>83</v>
      </c>
      <c r="F402" s="23" t="s">
        <v>89</v>
      </c>
      <c r="G402" s="23" t="s">
        <v>85</v>
      </c>
      <c r="H402" s="38" t="s">
        <v>86</v>
      </c>
      <c r="I402" s="1"/>
      <c r="J402" s="1"/>
      <c r="K402" s="16"/>
      <c r="L402" s="1"/>
      <c r="M402" s="1"/>
      <c r="N402" s="1"/>
      <c r="O402" s="1"/>
      <c r="P402" s="1"/>
      <c r="Q402" s="1"/>
      <c r="R402" s="1"/>
      <c r="S402" s="1"/>
      <c r="T402" s="1"/>
      <c r="U402" s="1"/>
      <c r="V402" s="1"/>
      <c r="W402" s="1"/>
      <c r="X402" s="1"/>
      <c r="Y402" s="1"/>
      <c r="Z402" s="1"/>
    </row>
    <row r="403" spans="1:26" ht="14.25" customHeight="1">
      <c r="A403" s="1"/>
      <c r="B403" s="645"/>
      <c r="C403" s="680"/>
      <c r="D403" s="50"/>
      <c r="E403" s="51"/>
      <c r="F403" s="52"/>
      <c r="G403" s="41"/>
      <c r="H403" s="42">
        <f t="shared" ref="H403:H405" si="34">E403*F403*G403</f>
        <v>0</v>
      </c>
      <c r="I403" s="1"/>
      <c r="J403" s="1"/>
      <c r="K403" s="16"/>
      <c r="L403" s="1"/>
      <c r="M403" s="1"/>
      <c r="N403" s="1"/>
      <c r="O403" s="1"/>
      <c r="P403" s="1"/>
      <c r="Q403" s="1"/>
      <c r="R403" s="1"/>
      <c r="S403" s="1"/>
      <c r="T403" s="1"/>
      <c r="U403" s="1"/>
      <c r="V403" s="1"/>
      <c r="W403" s="1"/>
      <c r="X403" s="1"/>
      <c r="Y403" s="1"/>
      <c r="Z403" s="1"/>
    </row>
    <row r="404" spans="1:26" ht="14.25" customHeight="1">
      <c r="A404" s="1"/>
      <c r="B404" s="626" t="s">
        <v>90</v>
      </c>
      <c r="C404" s="620"/>
      <c r="D404" s="53" t="s">
        <v>91</v>
      </c>
      <c r="E404" s="50">
        <v>0.05</v>
      </c>
      <c r="F404" s="59">
        <v>1</v>
      </c>
      <c r="G404" s="41" t="e">
        <f>H413</f>
        <v>#REF!</v>
      </c>
      <c r="H404" s="42" t="e">
        <f t="shared" si="34"/>
        <v>#REF!</v>
      </c>
      <c r="I404" s="1"/>
      <c r="J404" s="1"/>
      <c r="K404" s="16"/>
      <c r="L404" s="1"/>
      <c r="M404" s="1"/>
      <c r="N404" s="1"/>
      <c r="O404" s="1"/>
      <c r="P404" s="1"/>
      <c r="Q404" s="1"/>
      <c r="R404" s="1"/>
      <c r="S404" s="1"/>
      <c r="T404" s="1"/>
      <c r="U404" s="1"/>
      <c r="V404" s="1"/>
      <c r="W404" s="1"/>
      <c r="X404" s="1"/>
      <c r="Y404" s="1"/>
      <c r="Z404" s="1"/>
    </row>
    <row r="405" spans="1:26" ht="14.25" customHeight="1">
      <c r="A405" s="1"/>
      <c r="B405" s="624"/>
      <c r="C405" s="681"/>
      <c r="D405" s="47"/>
      <c r="E405" s="46"/>
      <c r="F405" s="47"/>
      <c r="G405" s="41"/>
      <c r="H405" s="42">
        <f t="shared" si="34"/>
        <v>0</v>
      </c>
      <c r="I405" s="1"/>
      <c r="J405" s="1"/>
      <c r="K405" s="16"/>
      <c r="L405" s="1"/>
      <c r="M405" s="1"/>
      <c r="N405" s="1"/>
      <c r="O405" s="1"/>
      <c r="P405" s="1"/>
      <c r="Q405" s="1"/>
      <c r="R405" s="1"/>
      <c r="S405" s="1"/>
      <c r="T405" s="1"/>
      <c r="U405" s="1"/>
      <c r="V405" s="1"/>
      <c r="W405" s="1"/>
      <c r="X405" s="1"/>
      <c r="Y405" s="1"/>
      <c r="Z405" s="1"/>
    </row>
    <row r="406" spans="1:26" ht="14.25" customHeight="1">
      <c r="A406" s="1"/>
      <c r="B406" s="682" t="s">
        <v>87</v>
      </c>
      <c r="C406" s="581"/>
      <c r="D406" s="581"/>
      <c r="E406" s="581"/>
      <c r="F406" s="581"/>
      <c r="G406" s="579"/>
      <c r="H406" s="49" t="e">
        <f>ROUND(SUM(H403:H405),2)</f>
        <v>#REF!</v>
      </c>
      <c r="I406" s="1"/>
      <c r="J406" s="1"/>
      <c r="K406" s="16"/>
      <c r="L406" s="1"/>
      <c r="M406" s="1"/>
      <c r="N406" s="1"/>
      <c r="O406" s="1"/>
      <c r="P406" s="1"/>
      <c r="Q406" s="1"/>
      <c r="R406" s="1"/>
      <c r="S406" s="1"/>
      <c r="T406" s="1"/>
      <c r="U406" s="1"/>
      <c r="V406" s="1"/>
      <c r="W406" s="1"/>
      <c r="X406" s="1"/>
      <c r="Y406" s="1"/>
      <c r="Z406" s="1"/>
    </row>
    <row r="407" spans="1:26" ht="14.25" customHeight="1">
      <c r="A407" s="1"/>
      <c r="B407" s="636" t="s">
        <v>92</v>
      </c>
      <c r="C407" s="581"/>
      <c r="D407" s="581"/>
      <c r="E407" s="581"/>
      <c r="F407" s="581"/>
      <c r="G407" s="581"/>
      <c r="H407" s="589"/>
      <c r="I407" s="1"/>
      <c r="J407" s="1"/>
      <c r="K407" s="16"/>
      <c r="L407" s="1"/>
      <c r="M407" s="1"/>
      <c r="N407" s="1"/>
      <c r="O407" s="1"/>
      <c r="P407" s="1"/>
      <c r="Q407" s="1"/>
      <c r="R407" s="1"/>
      <c r="S407" s="1"/>
      <c r="T407" s="1"/>
      <c r="U407" s="1"/>
      <c r="V407" s="1"/>
      <c r="W407" s="1"/>
      <c r="X407" s="1"/>
      <c r="Y407" s="1"/>
      <c r="Z407" s="1"/>
    </row>
    <row r="408" spans="1:26" ht="14.25" customHeight="1">
      <c r="A408" s="1"/>
      <c r="B408" s="679" t="s">
        <v>1</v>
      </c>
      <c r="C408" s="579"/>
      <c r="D408" s="37" t="s">
        <v>2</v>
      </c>
      <c r="E408" s="23" t="s">
        <v>83</v>
      </c>
      <c r="F408" s="54" t="s">
        <v>89</v>
      </c>
      <c r="G408" s="23" t="s">
        <v>85</v>
      </c>
      <c r="H408" s="55" t="s">
        <v>86</v>
      </c>
      <c r="I408" s="1"/>
      <c r="J408" s="1"/>
      <c r="K408" s="16"/>
      <c r="L408" s="1"/>
      <c r="M408" s="1"/>
      <c r="N408" s="1"/>
      <c r="O408" s="1"/>
      <c r="P408" s="1"/>
      <c r="Q408" s="1"/>
      <c r="R408" s="1"/>
      <c r="S408" s="1"/>
      <c r="T408" s="1"/>
      <c r="U408" s="1"/>
      <c r="V408" s="1"/>
      <c r="W408" s="1"/>
      <c r="X408" s="1"/>
      <c r="Y408" s="1"/>
      <c r="Z408" s="1"/>
    </row>
    <row r="409" spans="1:26" ht="14.25" customHeight="1">
      <c r="A409" s="1"/>
      <c r="B409" s="645"/>
      <c r="C409" s="680"/>
      <c r="D409" s="56"/>
      <c r="E409" s="51"/>
      <c r="F409" s="57"/>
      <c r="G409" s="41"/>
      <c r="H409" s="42">
        <f t="shared" ref="H409:H412" si="35">E409*F409*G409</f>
        <v>0</v>
      </c>
      <c r="I409" s="1"/>
      <c r="J409" s="1"/>
      <c r="K409" s="16"/>
      <c r="L409" s="1"/>
      <c r="M409" s="1"/>
      <c r="N409" s="1"/>
      <c r="O409" s="1"/>
      <c r="P409" s="1"/>
      <c r="Q409" s="1"/>
      <c r="R409" s="1"/>
      <c r="S409" s="1"/>
      <c r="T409" s="1"/>
      <c r="U409" s="1"/>
      <c r="V409" s="1"/>
      <c r="W409" s="1"/>
      <c r="X409" s="1"/>
      <c r="Y409" s="1"/>
      <c r="Z409" s="1"/>
    </row>
    <row r="410" spans="1:26" ht="14.25" customHeight="1">
      <c r="A410" s="1"/>
      <c r="B410" s="627"/>
      <c r="C410" s="620"/>
      <c r="D410" s="58"/>
      <c r="E410" s="50"/>
      <c r="F410" s="59"/>
      <c r="G410" s="41"/>
      <c r="H410" s="42">
        <f t="shared" si="35"/>
        <v>0</v>
      </c>
      <c r="I410" s="1"/>
      <c r="J410" s="1"/>
      <c r="K410" s="16"/>
      <c r="L410" s="1"/>
      <c r="M410" s="1"/>
      <c r="N410" s="1"/>
      <c r="O410" s="1"/>
      <c r="P410" s="1"/>
      <c r="Q410" s="1"/>
      <c r="R410" s="1"/>
      <c r="S410" s="1"/>
      <c r="T410" s="1"/>
      <c r="U410" s="1"/>
      <c r="V410" s="1"/>
      <c r="W410" s="1"/>
      <c r="X410" s="1"/>
      <c r="Y410" s="1"/>
      <c r="Z410" s="1"/>
    </row>
    <row r="411" spans="1:26" ht="14.25" customHeight="1">
      <c r="A411" s="1"/>
      <c r="B411" s="627" t="s">
        <v>93</v>
      </c>
      <c r="C411" s="620"/>
      <c r="D411" s="58" t="s">
        <v>94</v>
      </c>
      <c r="E411" s="50">
        <v>1</v>
      </c>
      <c r="F411" s="59">
        <v>0.25</v>
      </c>
      <c r="G411" s="41" t="e">
        <f>+INDEX(#REF!,MATCH(B411,#REF!,0),9)</f>
        <v>#REF!</v>
      </c>
      <c r="H411" s="42" t="e">
        <f t="shared" si="35"/>
        <v>#REF!</v>
      </c>
      <c r="I411" s="1"/>
      <c r="J411" s="1"/>
      <c r="K411" s="16"/>
      <c r="L411" s="1"/>
      <c r="M411" s="1"/>
      <c r="N411" s="1"/>
      <c r="O411" s="1"/>
      <c r="P411" s="1"/>
      <c r="Q411" s="1"/>
      <c r="R411" s="1"/>
      <c r="S411" s="1"/>
      <c r="T411" s="1"/>
      <c r="U411" s="1"/>
      <c r="V411" s="1"/>
      <c r="W411" s="1"/>
      <c r="X411" s="1"/>
      <c r="Y411" s="1"/>
      <c r="Z411" s="1"/>
    </row>
    <row r="412" spans="1:26" ht="14.25" customHeight="1">
      <c r="A412" s="1"/>
      <c r="B412" s="627" t="s">
        <v>93</v>
      </c>
      <c r="C412" s="620"/>
      <c r="D412" s="60" t="s">
        <v>94</v>
      </c>
      <c r="E412" s="61">
        <v>1</v>
      </c>
      <c r="F412" s="72">
        <v>0.125</v>
      </c>
      <c r="G412" s="41" t="e">
        <f>+INDEX(#REF!,MATCH(B412,#REF!,0),9)</f>
        <v>#REF!</v>
      </c>
      <c r="H412" s="42" t="e">
        <f t="shared" si="35"/>
        <v>#REF!</v>
      </c>
      <c r="I412" s="1"/>
      <c r="J412" s="1"/>
      <c r="K412" s="16"/>
      <c r="L412" s="1"/>
      <c r="M412" s="1"/>
      <c r="N412" s="1"/>
      <c r="O412" s="1"/>
      <c r="P412" s="1"/>
      <c r="Q412" s="1"/>
      <c r="R412" s="1"/>
      <c r="S412" s="1"/>
      <c r="T412" s="1"/>
      <c r="U412" s="1"/>
      <c r="V412" s="1"/>
      <c r="W412" s="1"/>
      <c r="X412" s="1"/>
      <c r="Y412" s="1"/>
      <c r="Z412" s="1"/>
    </row>
    <row r="413" spans="1:26" ht="14.25" customHeight="1">
      <c r="A413" s="1"/>
      <c r="B413" s="682" t="s">
        <v>87</v>
      </c>
      <c r="C413" s="581"/>
      <c r="D413" s="581"/>
      <c r="E413" s="581"/>
      <c r="F413" s="581"/>
      <c r="G413" s="579"/>
      <c r="H413" s="49" t="e">
        <f>ROUND(SUM(H409:H412),2)</f>
        <v>#REF!</v>
      </c>
      <c r="I413" s="1"/>
      <c r="J413" s="1"/>
      <c r="K413" s="16"/>
      <c r="L413" s="1"/>
      <c r="M413" s="1"/>
      <c r="N413" s="1"/>
      <c r="O413" s="1"/>
      <c r="P413" s="1"/>
      <c r="Q413" s="1"/>
      <c r="R413" s="1"/>
      <c r="S413" s="1"/>
      <c r="T413" s="1"/>
      <c r="U413" s="1"/>
      <c r="V413" s="1"/>
      <c r="W413" s="1"/>
      <c r="X413" s="1"/>
      <c r="Y413" s="1"/>
      <c r="Z413" s="1"/>
    </row>
    <row r="414" spans="1:26" ht="14.25" customHeight="1">
      <c r="A414" s="1"/>
      <c r="B414" s="636" t="s">
        <v>95</v>
      </c>
      <c r="C414" s="581"/>
      <c r="D414" s="581"/>
      <c r="E414" s="581"/>
      <c r="F414" s="581"/>
      <c r="G414" s="581"/>
      <c r="H414" s="589"/>
      <c r="I414" s="1"/>
      <c r="J414" s="1"/>
      <c r="K414" s="16"/>
      <c r="L414" s="1"/>
      <c r="M414" s="1"/>
      <c r="N414" s="1"/>
      <c r="O414" s="1"/>
      <c r="P414" s="1"/>
      <c r="Q414" s="1"/>
      <c r="R414" s="1"/>
      <c r="S414" s="1"/>
      <c r="T414" s="1"/>
      <c r="U414" s="1"/>
      <c r="V414" s="1"/>
      <c r="W414" s="1"/>
      <c r="X414" s="1"/>
      <c r="Y414" s="1"/>
      <c r="Z414" s="1"/>
    </row>
    <row r="415" spans="1:26" ht="14.25" customHeight="1">
      <c r="A415" s="1"/>
      <c r="B415" s="591" t="s">
        <v>1</v>
      </c>
      <c r="C415" s="581"/>
      <c r="D415" s="579"/>
      <c r="E415" s="23" t="s">
        <v>2</v>
      </c>
      <c r="F415" s="23" t="s">
        <v>83</v>
      </c>
      <c r="G415" s="23" t="s">
        <v>85</v>
      </c>
      <c r="H415" s="38" t="s">
        <v>86</v>
      </c>
      <c r="I415" s="1"/>
      <c r="J415" s="1"/>
      <c r="K415" s="16"/>
      <c r="L415" s="1"/>
      <c r="M415" s="1"/>
      <c r="N415" s="1"/>
      <c r="O415" s="1"/>
      <c r="P415" s="1"/>
      <c r="Q415" s="1"/>
      <c r="R415" s="1"/>
      <c r="S415" s="1"/>
      <c r="T415" s="1"/>
      <c r="U415" s="1"/>
      <c r="V415" s="1"/>
      <c r="W415" s="1"/>
      <c r="X415" s="1"/>
      <c r="Y415" s="1"/>
      <c r="Z415" s="1"/>
    </row>
    <row r="416" spans="1:26" ht="14.25" customHeight="1">
      <c r="A416" s="1"/>
      <c r="B416" s="619" t="s">
        <v>103</v>
      </c>
      <c r="C416" s="620"/>
      <c r="D416" s="621"/>
      <c r="E416" s="39" t="s">
        <v>13</v>
      </c>
      <c r="F416" s="40">
        <v>1.3</v>
      </c>
      <c r="G416" s="62">
        <v>35000</v>
      </c>
      <c r="H416" s="63">
        <f t="shared" ref="H416:H417" si="36">G416*F416</f>
        <v>45500</v>
      </c>
      <c r="I416" s="1"/>
      <c r="J416" s="1"/>
      <c r="K416" s="16"/>
      <c r="L416" s="1"/>
      <c r="M416" s="1"/>
      <c r="N416" s="1"/>
      <c r="O416" s="1"/>
      <c r="P416" s="1"/>
      <c r="Q416" s="1"/>
      <c r="R416" s="1"/>
      <c r="S416" s="1"/>
      <c r="T416" s="1"/>
      <c r="U416" s="1"/>
      <c r="V416" s="1"/>
      <c r="W416" s="1"/>
      <c r="X416" s="1"/>
      <c r="Y416" s="1"/>
      <c r="Z416" s="1"/>
    </row>
    <row r="417" spans="1:26" ht="14.25" customHeight="1">
      <c r="A417" s="1"/>
      <c r="B417" s="619"/>
      <c r="C417" s="620"/>
      <c r="D417" s="621"/>
      <c r="E417" s="39"/>
      <c r="F417" s="40"/>
      <c r="G417" s="62"/>
      <c r="H417" s="63">
        <f t="shared" si="36"/>
        <v>0</v>
      </c>
      <c r="I417" s="1"/>
      <c r="J417" s="1"/>
      <c r="K417" s="16"/>
      <c r="L417" s="1"/>
      <c r="M417" s="1"/>
      <c r="N417" s="1"/>
      <c r="O417" s="1"/>
      <c r="P417" s="1"/>
      <c r="Q417" s="1"/>
      <c r="R417" s="1"/>
      <c r="S417" s="1"/>
      <c r="T417" s="1"/>
      <c r="U417" s="1"/>
      <c r="V417" s="1"/>
      <c r="W417" s="1"/>
      <c r="X417" s="1"/>
      <c r="Y417" s="1"/>
      <c r="Z417" s="1"/>
    </row>
    <row r="418" spans="1:26" ht="14.25" customHeight="1" thickBot="1">
      <c r="A418" s="1"/>
      <c r="B418" s="674" t="s">
        <v>87</v>
      </c>
      <c r="C418" s="594"/>
      <c r="D418" s="594"/>
      <c r="E418" s="594"/>
      <c r="F418" s="594"/>
      <c r="G418" s="595"/>
      <c r="H418" s="64">
        <f>ROUND(SUM(H416:H417),2)</f>
        <v>45500</v>
      </c>
      <c r="I418" s="1"/>
      <c r="J418" s="1"/>
      <c r="K418" s="16"/>
      <c r="L418" s="1"/>
      <c r="M418" s="1"/>
      <c r="N418" s="1"/>
      <c r="O418" s="1"/>
      <c r="P418" s="1"/>
      <c r="Q418" s="1"/>
      <c r="R418" s="1"/>
      <c r="S418" s="1"/>
      <c r="T418" s="1"/>
      <c r="U418" s="1"/>
      <c r="V418" s="1"/>
      <c r="W418" s="1"/>
      <c r="X418" s="1"/>
      <c r="Y418" s="1"/>
      <c r="Z418" s="1"/>
    </row>
    <row r="419" spans="1:26" ht="14.25" customHeight="1" thickBot="1">
      <c r="A419" s="1"/>
      <c r="B419" s="675"/>
      <c r="C419" s="602"/>
      <c r="D419" s="602"/>
      <c r="E419" s="602"/>
      <c r="F419" s="602"/>
      <c r="G419" s="602"/>
      <c r="H419" s="633"/>
      <c r="I419" s="1"/>
      <c r="J419" s="1"/>
      <c r="K419" s="16"/>
      <c r="L419" s="1"/>
      <c r="M419" s="1"/>
      <c r="N419" s="1"/>
      <c r="O419" s="1"/>
      <c r="P419" s="1"/>
      <c r="Q419" s="1"/>
      <c r="R419" s="1"/>
      <c r="S419" s="1"/>
      <c r="T419" s="1"/>
      <c r="U419" s="1"/>
      <c r="V419" s="1"/>
      <c r="W419" s="1"/>
      <c r="X419" s="1"/>
      <c r="Y419" s="1"/>
      <c r="Z419" s="1"/>
    </row>
    <row r="420" spans="1:26" ht="14.25" customHeight="1" thickBot="1">
      <c r="A420" s="1"/>
      <c r="B420" s="676"/>
      <c r="C420" s="587"/>
      <c r="D420" s="635"/>
      <c r="E420" s="677" t="s">
        <v>59</v>
      </c>
      <c r="F420" s="678"/>
      <c r="G420" s="678"/>
      <c r="H420" s="65" t="e">
        <f>ROUND(H406+H400+H413+H418,0)</f>
        <v>#REF!</v>
      </c>
      <c r="I420" s="1"/>
      <c r="J420" s="1"/>
      <c r="K420" s="16">
        <v>73502.100000000006</v>
      </c>
      <c r="L420" s="1"/>
      <c r="M420" s="1"/>
      <c r="N420" s="1"/>
      <c r="O420" s="1"/>
      <c r="P420" s="1"/>
      <c r="Q420" s="1"/>
      <c r="R420" s="1"/>
      <c r="S420" s="1"/>
      <c r="T420" s="1"/>
      <c r="U420" s="1"/>
      <c r="V420" s="1"/>
      <c r="W420" s="1"/>
      <c r="X420" s="1"/>
      <c r="Y420" s="1"/>
      <c r="Z420" s="1"/>
    </row>
    <row r="421" spans="1:26" ht="14.25" customHeight="1">
      <c r="A421" s="1"/>
      <c r="B421" s="66"/>
      <c r="C421" s="67"/>
      <c r="D421" s="68"/>
      <c r="E421" s="68"/>
      <c r="F421" s="68"/>
      <c r="G421" s="68"/>
      <c r="H421" s="69"/>
      <c r="I421" s="1"/>
      <c r="J421" s="1"/>
      <c r="K421" s="16"/>
      <c r="L421" s="1"/>
      <c r="M421" s="1"/>
      <c r="N421" s="1"/>
      <c r="O421" s="1"/>
      <c r="P421" s="1"/>
      <c r="Q421" s="1"/>
      <c r="R421" s="1"/>
      <c r="S421" s="1"/>
      <c r="T421" s="1"/>
      <c r="U421" s="1"/>
      <c r="V421" s="1"/>
      <c r="W421" s="1"/>
      <c r="X421" s="1"/>
      <c r="Y421" s="1"/>
      <c r="Z421" s="1"/>
    </row>
    <row r="422" spans="1:26" ht="14.25" customHeight="1" thickBot="1">
      <c r="A422" s="1"/>
      <c r="B422" s="29"/>
      <c r="C422" s="30"/>
      <c r="D422" s="31"/>
      <c r="E422" s="31"/>
      <c r="F422" s="31"/>
      <c r="G422" s="31"/>
      <c r="H422" s="32"/>
      <c r="I422" s="1"/>
      <c r="J422" s="1"/>
      <c r="K422" s="16"/>
      <c r="L422" s="1"/>
      <c r="M422" s="1"/>
      <c r="N422" s="1"/>
      <c r="O422" s="1"/>
      <c r="P422" s="1"/>
      <c r="Q422" s="1"/>
      <c r="R422" s="1"/>
      <c r="S422" s="1"/>
      <c r="T422" s="1"/>
      <c r="U422" s="1"/>
      <c r="V422" s="1"/>
      <c r="W422" s="1"/>
      <c r="X422" s="1"/>
      <c r="Y422" s="1"/>
      <c r="Z422" s="1"/>
    </row>
    <row r="423" spans="1:26" ht="14.25" customHeight="1">
      <c r="A423" s="1"/>
      <c r="B423" s="691" t="s">
        <v>77</v>
      </c>
      <c r="C423" s="578"/>
      <c r="D423" s="578"/>
      <c r="E423" s="578"/>
      <c r="F423" s="578"/>
      <c r="G423" s="578"/>
      <c r="H423" s="604"/>
      <c r="I423" s="1"/>
      <c r="J423" s="1"/>
      <c r="K423" s="16"/>
      <c r="L423" s="1"/>
      <c r="M423" s="1"/>
      <c r="N423" s="1"/>
      <c r="O423" s="1"/>
      <c r="P423" s="1"/>
      <c r="Q423" s="1"/>
      <c r="R423" s="1"/>
      <c r="S423" s="1"/>
      <c r="T423" s="1"/>
      <c r="U423" s="1"/>
      <c r="V423" s="1"/>
      <c r="W423" s="1"/>
      <c r="X423" s="1"/>
      <c r="Y423" s="1"/>
      <c r="Z423" s="1"/>
    </row>
    <row r="424" spans="1:26" ht="14.25" customHeight="1">
      <c r="A424" s="1"/>
      <c r="B424" s="668"/>
      <c r="C424" s="606"/>
      <c r="D424" s="606"/>
      <c r="E424" s="606"/>
      <c r="F424" s="606"/>
      <c r="G424" s="606"/>
      <c r="H424" s="607"/>
      <c r="I424" s="1"/>
      <c r="J424" s="1"/>
      <c r="K424" s="16"/>
      <c r="L424" s="1"/>
      <c r="M424" s="1"/>
      <c r="N424" s="1"/>
      <c r="O424" s="1"/>
      <c r="P424" s="1"/>
      <c r="Q424" s="1"/>
      <c r="R424" s="1"/>
      <c r="S424" s="1"/>
      <c r="T424" s="1"/>
      <c r="U424" s="1"/>
      <c r="V424" s="1"/>
      <c r="W424" s="1"/>
      <c r="X424" s="1"/>
      <c r="Y424" s="1"/>
      <c r="Z424" s="1"/>
    </row>
    <row r="425" spans="1:26" ht="14.25" customHeight="1" thickBot="1">
      <c r="A425" s="1"/>
      <c r="B425" s="591" t="s">
        <v>78</v>
      </c>
      <c r="C425" s="581"/>
      <c r="D425" s="581"/>
      <c r="E425" s="581"/>
      <c r="F425" s="581"/>
      <c r="G425" s="581"/>
      <c r="H425" s="589"/>
      <c r="I425" s="1"/>
      <c r="J425" s="1"/>
      <c r="K425" s="16"/>
      <c r="L425" s="1"/>
      <c r="M425" s="1"/>
      <c r="N425" s="1"/>
      <c r="O425" s="1"/>
      <c r="P425" s="1"/>
      <c r="Q425" s="1"/>
      <c r="R425" s="1"/>
      <c r="S425" s="1"/>
      <c r="T425" s="1"/>
      <c r="U425" s="1"/>
      <c r="V425" s="1"/>
      <c r="W425" s="1"/>
      <c r="X425" s="1"/>
      <c r="Y425" s="1"/>
      <c r="Z425" s="1"/>
    </row>
    <row r="426" spans="1:26" ht="15" customHeight="1">
      <c r="A426" s="1"/>
      <c r="B426" s="692" t="e">
        <f>+#REF!</f>
        <v>#REF!</v>
      </c>
      <c r="C426" s="602"/>
      <c r="D426" s="602"/>
      <c r="E426" s="602"/>
      <c r="F426" s="602"/>
      <c r="G426" s="602"/>
      <c r="H426" s="633"/>
      <c r="I426" s="1"/>
      <c r="J426" s="1"/>
      <c r="K426" s="16"/>
      <c r="L426" s="1"/>
      <c r="M426" s="1"/>
      <c r="N426" s="1"/>
      <c r="O426" s="1"/>
      <c r="P426" s="1"/>
      <c r="Q426" s="1"/>
      <c r="R426" s="1"/>
      <c r="S426" s="1"/>
      <c r="T426" s="1"/>
      <c r="U426" s="1"/>
      <c r="V426" s="1"/>
      <c r="W426" s="1"/>
      <c r="X426" s="1"/>
      <c r="Y426" s="1"/>
      <c r="Z426" s="1"/>
    </row>
    <row r="427" spans="1:26" ht="15" customHeight="1">
      <c r="A427" s="1"/>
      <c r="B427" s="34" t="s">
        <v>79</v>
      </c>
      <c r="C427" s="35" t="e">
        <f>+#REF!</f>
        <v>#REF!</v>
      </c>
      <c r="D427" s="693" t="s">
        <v>80</v>
      </c>
      <c r="E427" s="579"/>
      <c r="F427" s="5" t="e">
        <f>+#REF!</f>
        <v>#REF!</v>
      </c>
      <c r="G427" s="5" t="s">
        <v>81</v>
      </c>
      <c r="H427" s="36"/>
      <c r="I427" s="1"/>
      <c r="J427" s="1"/>
      <c r="K427" s="16"/>
      <c r="L427" s="1"/>
      <c r="M427" s="1"/>
      <c r="N427" s="1"/>
      <c r="O427" s="1"/>
      <c r="P427" s="1"/>
      <c r="Q427" s="1"/>
      <c r="R427" s="1"/>
      <c r="S427" s="1"/>
      <c r="T427" s="1"/>
      <c r="U427" s="1"/>
      <c r="V427" s="1"/>
      <c r="W427" s="1"/>
      <c r="X427" s="1"/>
      <c r="Y427" s="1"/>
      <c r="Z427" s="1"/>
    </row>
    <row r="428" spans="1:26" ht="14.25" customHeight="1">
      <c r="A428" s="1"/>
      <c r="B428" s="636"/>
      <c r="C428" s="581"/>
      <c r="D428" s="581"/>
      <c r="E428" s="581"/>
      <c r="F428" s="581"/>
      <c r="G428" s="581"/>
      <c r="H428" s="589"/>
      <c r="I428" s="1"/>
      <c r="J428" s="1"/>
      <c r="K428" s="16"/>
      <c r="L428" s="1"/>
      <c r="M428" s="1"/>
      <c r="N428" s="1"/>
      <c r="O428" s="1"/>
      <c r="P428" s="1"/>
      <c r="Q428" s="1"/>
      <c r="R428" s="1"/>
      <c r="S428" s="1"/>
      <c r="T428" s="1"/>
      <c r="U428" s="1"/>
      <c r="V428" s="1"/>
      <c r="W428" s="1"/>
      <c r="X428" s="1"/>
      <c r="Y428" s="1"/>
      <c r="Z428" s="1"/>
    </row>
    <row r="429" spans="1:26" ht="15" customHeight="1">
      <c r="A429" s="1"/>
      <c r="B429" s="652" t="e">
        <f>+#REF!</f>
        <v>#REF!</v>
      </c>
      <c r="C429" s="585"/>
      <c r="D429" s="585"/>
      <c r="E429" s="585"/>
      <c r="F429" s="585"/>
      <c r="G429" s="585"/>
      <c r="H429" s="610"/>
      <c r="I429" s="1"/>
      <c r="J429" s="1"/>
      <c r="K429" s="16"/>
      <c r="L429" s="1"/>
      <c r="M429" s="1"/>
      <c r="N429" s="1"/>
      <c r="O429" s="1"/>
      <c r="P429" s="1"/>
      <c r="Q429" s="1"/>
      <c r="R429" s="1"/>
      <c r="S429" s="1"/>
      <c r="T429" s="1"/>
      <c r="U429" s="1"/>
      <c r="V429" s="1"/>
      <c r="W429" s="1"/>
      <c r="X429" s="1"/>
      <c r="Y429" s="1"/>
      <c r="Z429" s="1"/>
    </row>
    <row r="430" spans="1:26" ht="14.25" customHeight="1">
      <c r="A430" s="1"/>
      <c r="B430" s="600"/>
      <c r="C430" s="578"/>
      <c r="D430" s="578"/>
      <c r="E430" s="578"/>
      <c r="F430" s="578"/>
      <c r="G430" s="578"/>
      <c r="H430" s="604"/>
      <c r="I430" s="1"/>
      <c r="J430" s="1"/>
      <c r="K430" s="16"/>
      <c r="L430" s="1"/>
      <c r="M430" s="1"/>
      <c r="N430" s="1"/>
      <c r="O430" s="1"/>
      <c r="P430" s="1"/>
      <c r="Q430" s="1"/>
      <c r="R430" s="1"/>
      <c r="S430" s="1"/>
      <c r="T430" s="1"/>
      <c r="U430" s="1"/>
      <c r="V430" s="1"/>
      <c r="W430" s="1"/>
      <c r="X430" s="1"/>
      <c r="Y430" s="1"/>
      <c r="Z430" s="1"/>
    </row>
    <row r="431" spans="1:26" ht="14.25" customHeight="1">
      <c r="A431" s="1"/>
      <c r="B431" s="694"/>
      <c r="C431" s="606"/>
      <c r="D431" s="606"/>
      <c r="E431" s="606"/>
      <c r="F431" s="606"/>
      <c r="G431" s="606"/>
      <c r="H431" s="607"/>
      <c r="I431" s="1"/>
      <c r="J431" s="1"/>
      <c r="K431" s="16"/>
      <c r="L431" s="1"/>
      <c r="M431" s="1"/>
      <c r="N431" s="1"/>
      <c r="O431" s="1"/>
      <c r="P431" s="1"/>
      <c r="Q431" s="1"/>
      <c r="R431" s="1"/>
      <c r="S431" s="1"/>
      <c r="T431" s="1"/>
      <c r="U431" s="1"/>
      <c r="V431" s="1"/>
      <c r="W431" s="1"/>
      <c r="X431" s="1"/>
      <c r="Y431" s="1"/>
      <c r="Z431" s="1"/>
    </row>
    <row r="432" spans="1:26" ht="14.25" customHeight="1">
      <c r="A432" s="1"/>
      <c r="B432" s="636" t="s">
        <v>82</v>
      </c>
      <c r="C432" s="581"/>
      <c r="D432" s="581"/>
      <c r="E432" s="581"/>
      <c r="F432" s="581"/>
      <c r="G432" s="581"/>
      <c r="H432" s="589"/>
      <c r="I432" s="1"/>
      <c r="J432" s="1"/>
      <c r="K432" s="16"/>
      <c r="L432" s="1"/>
      <c r="M432" s="1"/>
      <c r="N432" s="1"/>
      <c r="O432" s="1"/>
      <c r="P432" s="1"/>
      <c r="Q432" s="1"/>
      <c r="R432" s="1"/>
      <c r="S432" s="1"/>
      <c r="T432" s="1"/>
      <c r="U432" s="1"/>
      <c r="V432" s="1"/>
      <c r="W432" s="1"/>
      <c r="X432" s="1"/>
      <c r="Y432" s="1"/>
      <c r="Z432" s="1"/>
    </row>
    <row r="433" spans="1:26" ht="14.25" customHeight="1">
      <c r="A433" s="1"/>
      <c r="B433" s="679" t="s">
        <v>1</v>
      </c>
      <c r="C433" s="579"/>
      <c r="D433" s="37" t="s">
        <v>2</v>
      </c>
      <c r="E433" s="23" t="s">
        <v>83</v>
      </c>
      <c r="F433" s="23" t="s">
        <v>84</v>
      </c>
      <c r="G433" s="23" t="s">
        <v>85</v>
      </c>
      <c r="H433" s="38" t="s">
        <v>86</v>
      </c>
      <c r="I433" s="1"/>
      <c r="J433" s="1"/>
      <c r="K433" s="16"/>
      <c r="L433" s="1"/>
      <c r="M433" s="1"/>
      <c r="N433" s="1"/>
      <c r="O433" s="1"/>
      <c r="P433" s="1"/>
      <c r="Q433" s="1"/>
      <c r="R433" s="1"/>
      <c r="S433" s="1"/>
      <c r="T433" s="1"/>
      <c r="U433" s="1"/>
      <c r="V433" s="1"/>
      <c r="W433" s="1"/>
      <c r="X433" s="1"/>
      <c r="Y433" s="1"/>
      <c r="Z433" s="1"/>
    </row>
    <row r="434" spans="1:26" ht="14.25" customHeight="1">
      <c r="A434" s="1"/>
      <c r="B434" s="645"/>
      <c r="C434" s="690"/>
      <c r="D434" s="39"/>
      <c r="E434" s="39"/>
      <c r="F434" s="40"/>
      <c r="G434" s="41"/>
      <c r="H434" s="42">
        <f t="shared" ref="H434:H435" si="37">G434*(F434+1)*E434</f>
        <v>0</v>
      </c>
      <c r="I434" s="1"/>
      <c r="J434" s="1"/>
      <c r="K434" s="16"/>
      <c r="L434" s="1"/>
      <c r="M434" s="1"/>
      <c r="N434" s="1"/>
      <c r="O434" s="1"/>
      <c r="P434" s="1"/>
      <c r="Q434" s="1"/>
      <c r="R434" s="1"/>
      <c r="S434" s="1"/>
      <c r="T434" s="1"/>
      <c r="U434" s="1"/>
      <c r="V434" s="1"/>
      <c r="W434" s="1"/>
      <c r="X434" s="1"/>
      <c r="Y434" s="1"/>
      <c r="Z434" s="1"/>
    </row>
    <row r="435" spans="1:26" ht="14.25" customHeight="1">
      <c r="A435" s="1"/>
      <c r="B435" s="624"/>
      <c r="C435" s="625"/>
      <c r="D435" s="39"/>
      <c r="E435" s="46"/>
      <c r="F435" s="47"/>
      <c r="G435" s="48"/>
      <c r="H435" s="42">
        <f t="shared" si="37"/>
        <v>0</v>
      </c>
      <c r="I435" s="1"/>
      <c r="J435" s="1"/>
      <c r="K435" s="16"/>
      <c r="L435" s="1"/>
      <c r="M435" s="1"/>
      <c r="N435" s="1"/>
      <c r="O435" s="1"/>
      <c r="P435" s="1"/>
      <c r="Q435" s="1"/>
      <c r="R435" s="1"/>
      <c r="S435" s="1"/>
      <c r="T435" s="1"/>
      <c r="U435" s="1"/>
      <c r="V435" s="1"/>
      <c r="W435" s="1"/>
      <c r="X435" s="1"/>
      <c r="Y435" s="1"/>
      <c r="Z435" s="1"/>
    </row>
    <row r="436" spans="1:26" ht="14.25" customHeight="1">
      <c r="A436" s="1"/>
      <c r="B436" s="682" t="s">
        <v>87</v>
      </c>
      <c r="C436" s="581"/>
      <c r="D436" s="581"/>
      <c r="E436" s="581"/>
      <c r="F436" s="581"/>
      <c r="G436" s="579"/>
      <c r="H436" s="49">
        <f>ROUND(SUM(H434:H435),2)</f>
        <v>0</v>
      </c>
      <c r="I436" s="1"/>
      <c r="J436" s="1"/>
      <c r="K436" s="16"/>
      <c r="L436" s="1"/>
      <c r="M436" s="1"/>
      <c r="N436" s="1"/>
      <c r="O436" s="1"/>
      <c r="P436" s="1"/>
      <c r="Q436" s="1"/>
      <c r="R436" s="1"/>
      <c r="S436" s="1"/>
      <c r="T436" s="1"/>
      <c r="U436" s="1"/>
      <c r="V436" s="1"/>
      <c r="W436" s="1"/>
      <c r="X436" s="1"/>
      <c r="Y436" s="1"/>
      <c r="Z436" s="1"/>
    </row>
    <row r="437" spans="1:26" ht="14.25" customHeight="1">
      <c r="A437" s="1"/>
      <c r="B437" s="636" t="s">
        <v>88</v>
      </c>
      <c r="C437" s="581"/>
      <c r="D437" s="581"/>
      <c r="E437" s="581"/>
      <c r="F437" s="581"/>
      <c r="G437" s="581"/>
      <c r="H437" s="589"/>
      <c r="I437" s="1"/>
      <c r="J437" s="1"/>
      <c r="K437" s="16"/>
      <c r="L437" s="1"/>
      <c r="M437" s="1"/>
      <c r="N437" s="1"/>
      <c r="O437" s="1"/>
      <c r="P437" s="1"/>
      <c r="Q437" s="1"/>
      <c r="R437" s="1"/>
      <c r="S437" s="1"/>
      <c r="T437" s="1"/>
      <c r="U437" s="1"/>
      <c r="V437" s="1"/>
      <c r="W437" s="1"/>
      <c r="X437" s="1"/>
      <c r="Y437" s="1"/>
      <c r="Z437" s="1"/>
    </row>
    <row r="438" spans="1:26" ht="14.25" customHeight="1">
      <c r="A438" s="1"/>
      <c r="B438" s="679" t="s">
        <v>1</v>
      </c>
      <c r="C438" s="579"/>
      <c r="D438" s="37" t="s">
        <v>2</v>
      </c>
      <c r="E438" s="23" t="s">
        <v>83</v>
      </c>
      <c r="F438" s="23" t="s">
        <v>89</v>
      </c>
      <c r="G438" s="23" t="s">
        <v>85</v>
      </c>
      <c r="H438" s="38" t="s">
        <v>86</v>
      </c>
      <c r="I438" s="1"/>
      <c r="J438" s="1"/>
      <c r="K438" s="16"/>
      <c r="L438" s="1"/>
      <c r="M438" s="1"/>
      <c r="N438" s="1"/>
      <c r="O438" s="1"/>
      <c r="P438" s="1"/>
      <c r="Q438" s="1"/>
      <c r="R438" s="1"/>
      <c r="S438" s="1"/>
      <c r="T438" s="1"/>
      <c r="U438" s="1"/>
      <c r="V438" s="1"/>
      <c r="W438" s="1"/>
      <c r="X438" s="1"/>
      <c r="Y438" s="1"/>
      <c r="Z438" s="1"/>
    </row>
    <row r="439" spans="1:26" ht="14.25" customHeight="1">
      <c r="A439" s="1"/>
      <c r="B439" s="645"/>
      <c r="C439" s="680"/>
      <c r="D439" s="50"/>
      <c r="E439" s="51"/>
      <c r="F439" s="52"/>
      <c r="G439" s="41"/>
      <c r="H439" s="42">
        <f t="shared" ref="H439:H442" si="38">E439*F439*G439</f>
        <v>0</v>
      </c>
      <c r="I439" s="1"/>
      <c r="J439" s="1"/>
      <c r="K439" s="16"/>
      <c r="L439" s="1"/>
      <c r="M439" s="1"/>
      <c r="N439" s="1"/>
      <c r="O439" s="1"/>
      <c r="P439" s="1"/>
      <c r="Q439" s="1"/>
      <c r="R439" s="1"/>
      <c r="S439" s="1"/>
      <c r="T439" s="1"/>
      <c r="U439" s="1"/>
      <c r="V439" s="1"/>
      <c r="W439" s="1"/>
      <c r="X439" s="1"/>
      <c r="Y439" s="1"/>
      <c r="Z439" s="1"/>
    </row>
    <row r="440" spans="1:26" ht="14.25" customHeight="1">
      <c r="A440" s="1"/>
      <c r="B440" s="626" t="s">
        <v>90</v>
      </c>
      <c r="C440" s="620"/>
      <c r="D440" s="53" t="s">
        <v>91</v>
      </c>
      <c r="E440" s="50">
        <v>0.05</v>
      </c>
      <c r="F440" s="59">
        <v>1</v>
      </c>
      <c r="G440" s="41" t="e">
        <f>H450</f>
        <v>#REF!</v>
      </c>
      <c r="H440" s="42" t="e">
        <f t="shared" si="38"/>
        <v>#REF!</v>
      </c>
      <c r="I440" s="1"/>
      <c r="J440" s="1"/>
      <c r="K440" s="16"/>
      <c r="L440" s="1"/>
      <c r="M440" s="1"/>
      <c r="N440" s="1"/>
      <c r="O440" s="1"/>
      <c r="P440" s="1"/>
      <c r="Q440" s="1"/>
      <c r="R440" s="1"/>
      <c r="S440" s="1"/>
      <c r="T440" s="1"/>
      <c r="U440" s="1"/>
      <c r="V440" s="1"/>
      <c r="W440" s="1"/>
      <c r="X440" s="1"/>
      <c r="Y440" s="1"/>
      <c r="Z440" s="1"/>
    </row>
    <row r="441" spans="1:26" ht="14.25" customHeight="1">
      <c r="A441" s="1"/>
      <c r="B441" s="626" t="s">
        <v>106</v>
      </c>
      <c r="C441" s="620"/>
      <c r="D441" s="70" t="e">
        <f t="array" ref="D441">+INDEX(#REF!,MATCH($B441,#REF!,0),MATCH(D$907,#REF!,0))</f>
        <v>#REF!</v>
      </c>
      <c r="E441" s="50">
        <v>1</v>
      </c>
      <c r="F441" s="59">
        <v>0.1</v>
      </c>
      <c r="G441" s="71" t="e">
        <f t="array" ref="G441">+INDEX(#REF!,MATCH($B441,#REF!,0),MATCH(G$907,#REF!,0))</f>
        <v>#REF!</v>
      </c>
      <c r="H441" s="42" t="e">
        <f t="shared" si="38"/>
        <v>#REF!</v>
      </c>
      <c r="I441" s="1"/>
      <c r="J441" s="1"/>
      <c r="K441" s="16"/>
      <c r="L441" s="1"/>
      <c r="M441" s="1"/>
      <c r="N441" s="1"/>
      <c r="O441" s="1"/>
      <c r="P441" s="1"/>
      <c r="Q441" s="1"/>
      <c r="R441" s="1"/>
      <c r="S441" s="1"/>
      <c r="T441" s="1"/>
      <c r="U441" s="1"/>
      <c r="V441" s="1"/>
      <c r="W441" s="1"/>
      <c r="X441" s="1"/>
      <c r="Y441" s="1"/>
      <c r="Z441" s="1"/>
    </row>
    <row r="442" spans="1:26" ht="14.25" customHeight="1">
      <c r="A442" s="1"/>
      <c r="B442" s="624"/>
      <c r="C442" s="681"/>
      <c r="D442" s="47"/>
      <c r="E442" s="46"/>
      <c r="F442" s="47"/>
      <c r="G442" s="41"/>
      <c r="H442" s="42">
        <f t="shared" si="38"/>
        <v>0</v>
      </c>
      <c r="I442" s="1"/>
      <c r="J442" s="1"/>
      <c r="K442" s="16"/>
      <c r="L442" s="1"/>
      <c r="M442" s="1"/>
      <c r="N442" s="1"/>
      <c r="O442" s="1"/>
      <c r="P442" s="1"/>
      <c r="Q442" s="1"/>
      <c r="R442" s="1"/>
      <c r="S442" s="1"/>
      <c r="T442" s="1"/>
      <c r="U442" s="1"/>
      <c r="V442" s="1"/>
      <c r="W442" s="1"/>
      <c r="X442" s="1"/>
      <c r="Y442" s="1"/>
      <c r="Z442" s="1"/>
    </row>
    <row r="443" spans="1:26" ht="14.25" customHeight="1">
      <c r="A443" s="1"/>
      <c r="B443" s="682" t="s">
        <v>87</v>
      </c>
      <c r="C443" s="581"/>
      <c r="D443" s="581"/>
      <c r="E443" s="581"/>
      <c r="F443" s="581"/>
      <c r="G443" s="579"/>
      <c r="H443" s="49" t="e">
        <f>ROUND(SUM(H439:H442),2)</f>
        <v>#REF!</v>
      </c>
      <c r="I443" s="1"/>
      <c r="J443" s="1"/>
      <c r="K443" s="16"/>
      <c r="L443" s="1"/>
      <c r="M443" s="1"/>
      <c r="N443" s="1"/>
      <c r="O443" s="1"/>
      <c r="P443" s="1"/>
      <c r="Q443" s="1"/>
      <c r="R443" s="1"/>
      <c r="S443" s="1"/>
      <c r="T443" s="1"/>
      <c r="U443" s="1"/>
      <c r="V443" s="1"/>
      <c r="W443" s="1"/>
      <c r="X443" s="1"/>
      <c r="Y443" s="1"/>
      <c r="Z443" s="1"/>
    </row>
    <row r="444" spans="1:26" ht="14.25" customHeight="1">
      <c r="A444" s="1"/>
      <c r="B444" s="636" t="s">
        <v>92</v>
      </c>
      <c r="C444" s="581"/>
      <c r="D444" s="581"/>
      <c r="E444" s="581"/>
      <c r="F444" s="581"/>
      <c r="G444" s="581"/>
      <c r="H444" s="589"/>
      <c r="I444" s="1"/>
      <c r="J444" s="1"/>
      <c r="K444" s="16"/>
      <c r="L444" s="1"/>
      <c r="M444" s="1"/>
      <c r="N444" s="1"/>
      <c r="O444" s="1"/>
      <c r="P444" s="1"/>
      <c r="Q444" s="1"/>
      <c r="R444" s="1"/>
      <c r="S444" s="1"/>
      <c r="T444" s="1"/>
      <c r="U444" s="1"/>
      <c r="V444" s="1"/>
      <c r="W444" s="1"/>
      <c r="X444" s="1"/>
      <c r="Y444" s="1"/>
      <c r="Z444" s="1"/>
    </row>
    <row r="445" spans="1:26" ht="14.25" customHeight="1">
      <c r="A445" s="1"/>
      <c r="B445" s="679" t="s">
        <v>1</v>
      </c>
      <c r="C445" s="579"/>
      <c r="D445" s="37" t="s">
        <v>2</v>
      </c>
      <c r="E445" s="23" t="s">
        <v>83</v>
      </c>
      <c r="F445" s="54" t="s">
        <v>89</v>
      </c>
      <c r="G445" s="23" t="s">
        <v>85</v>
      </c>
      <c r="H445" s="55" t="s">
        <v>86</v>
      </c>
      <c r="I445" s="1"/>
      <c r="J445" s="1"/>
      <c r="K445" s="16"/>
      <c r="L445" s="1"/>
      <c r="M445" s="1"/>
      <c r="N445" s="1"/>
      <c r="O445" s="1"/>
      <c r="P445" s="1"/>
      <c r="Q445" s="1"/>
      <c r="R445" s="1"/>
      <c r="S445" s="1"/>
      <c r="T445" s="1"/>
      <c r="U445" s="1"/>
      <c r="V445" s="1"/>
      <c r="W445" s="1"/>
      <c r="X445" s="1"/>
      <c r="Y445" s="1"/>
      <c r="Z445" s="1"/>
    </row>
    <row r="446" spans="1:26" ht="14.25" customHeight="1">
      <c r="A446" s="1"/>
      <c r="B446" s="645"/>
      <c r="C446" s="680"/>
      <c r="D446" s="56"/>
      <c r="E446" s="51"/>
      <c r="F446" s="57"/>
      <c r="G446" s="41"/>
      <c r="H446" s="42">
        <f t="shared" ref="H446:H449" si="39">E446*F446*G446</f>
        <v>0</v>
      </c>
      <c r="I446" s="1"/>
      <c r="J446" s="1"/>
      <c r="K446" s="16"/>
      <c r="L446" s="1"/>
      <c r="M446" s="1"/>
      <c r="N446" s="1"/>
      <c r="O446" s="1"/>
      <c r="P446" s="1"/>
      <c r="Q446" s="1"/>
      <c r="R446" s="1"/>
      <c r="S446" s="1"/>
      <c r="T446" s="1"/>
      <c r="U446" s="1"/>
      <c r="V446" s="1"/>
      <c r="W446" s="1"/>
      <c r="X446" s="1"/>
      <c r="Y446" s="1"/>
      <c r="Z446" s="1"/>
    </row>
    <row r="447" spans="1:26" ht="14.25" customHeight="1">
      <c r="A447" s="1"/>
      <c r="B447" s="627"/>
      <c r="C447" s="620"/>
      <c r="D447" s="58"/>
      <c r="E447" s="50"/>
      <c r="F447" s="59"/>
      <c r="G447" s="41"/>
      <c r="H447" s="42">
        <f t="shared" si="39"/>
        <v>0</v>
      </c>
      <c r="I447" s="1"/>
      <c r="J447" s="1"/>
      <c r="K447" s="16"/>
      <c r="L447" s="1"/>
      <c r="M447" s="1"/>
      <c r="N447" s="1"/>
      <c r="O447" s="1"/>
      <c r="P447" s="1"/>
      <c r="Q447" s="1"/>
      <c r="R447" s="1"/>
      <c r="S447" s="1"/>
      <c r="T447" s="1"/>
      <c r="U447" s="1"/>
      <c r="V447" s="1"/>
      <c r="W447" s="1"/>
      <c r="X447" s="1"/>
      <c r="Y447" s="1"/>
      <c r="Z447" s="1"/>
    </row>
    <row r="448" spans="1:26" ht="14.25" customHeight="1">
      <c r="A448" s="1"/>
      <c r="B448" s="627" t="s">
        <v>93</v>
      </c>
      <c r="C448" s="620"/>
      <c r="D448" s="58" t="s">
        <v>94</v>
      </c>
      <c r="E448" s="50">
        <v>2</v>
      </c>
      <c r="F448" s="59">
        <v>0.125</v>
      </c>
      <c r="G448" s="41" t="e">
        <f>+INDEX(#REF!,MATCH(B448,#REF!,0),9)</f>
        <v>#REF!</v>
      </c>
      <c r="H448" s="42" t="e">
        <f t="shared" si="39"/>
        <v>#REF!</v>
      </c>
      <c r="I448" s="1"/>
      <c r="J448" s="1"/>
      <c r="K448" s="16"/>
      <c r="L448" s="1"/>
      <c r="M448" s="1"/>
      <c r="N448" s="1"/>
      <c r="O448" s="1"/>
      <c r="P448" s="1"/>
      <c r="Q448" s="1"/>
      <c r="R448" s="1"/>
      <c r="S448" s="1"/>
      <c r="T448" s="1"/>
      <c r="U448" s="1"/>
      <c r="V448" s="1"/>
      <c r="W448" s="1"/>
      <c r="X448" s="1"/>
      <c r="Y448" s="1"/>
      <c r="Z448" s="1"/>
    </row>
    <row r="449" spans="1:26" ht="14.25" customHeight="1">
      <c r="A449" s="1"/>
      <c r="B449" s="624"/>
      <c r="C449" s="681"/>
      <c r="D449" s="60"/>
      <c r="E449" s="61"/>
      <c r="F449" s="47"/>
      <c r="G449" s="41"/>
      <c r="H449" s="42">
        <f t="shared" si="39"/>
        <v>0</v>
      </c>
      <c r="I449" s="1"/>
      <c r="J449" s="1"/>
      <c r="K449" s="16"/>
      <c r="L449" s="1"/>
      <c r="M449" s="1"/>
      <c r="N449" s="1"/>
      <c r="O449" s="1"/>
      <c r="P449" s="1"/>
      <c r="Q449" s="1"/>
      <c r="R449" s="1"/>
      <c r="S449" s="1"/>
      <c r="T449" s="1"/>
      <c r="U449" s="1"/>
      <c r="V449" s="1"/>
      <c r="W449" s="1"/>
      <c r="X449" s="1"/>
      <c r="Y449" s="1"/>
      <c r="Z449" s="1"/>
    </row>
    <row r="450" spans="1:26" ht="14.25" customHeight="1">
      <c r="A450" s="1"/>
      <c r="B450" s="682" t="s">
        <v>87</v>
      </c>
      <c r="C450" s="581"/>
      <c r="D450" s="581"/>
      <c r="E450" s="581"/>
      <c r="F450" s="581"/>
      <c r="G450" s="579"/>
      <c r="H450" s="49" t="e">
        <f>ROUND(SUM(H446:H449),2)</f>
        <v>#REF!</v>
      </c>
      <c r="I450" s="1"/>
      <c r="J450" s="1"/>
      <c r="K450" s="16"/>
      <c r="L450" s="1"/>
      <c r="M450" s="1"/>
      <c r="N450" s="1"/>
      <c r="O450" s="1"/>
      <c r="P450" s="1"/>
      <c r="Q450" s="1"/>
      <c r="R450" s="1"/>
      <c r="S450" s="1"/>
      <c r="T450" s="1"/>
      <c r="U450" s="1"/>
      <c r="V450" s="1"/>
      <c r="W450" s="1"/>
      <c r="X450" s="1"/>
      <c r="Y450" s="1"/>
      <c r="Z450" s="1"/>
    </row>
    <row r="451" spans="1:26" ht="14.25" customHeight="1">
      <c r="A451" s="1"/>
      <c r="B451" s="636" t="s">
        <v>95</v>
      </c>
      <c r="C451" s="581"/>
      <c r="D451" s="581"/>
      <c r="E451" s="581"/>
      <c r="F451" s="581"/>
      <c r="G451" s="581"/>
      <c r="H451" s="589"/>
      <c r="I451" s="1"/>
      <c r="J451" s="1"/>
      <c r="K451" s="16"/>
      <c r="L451" s="1"/>
      <c r="M451" s="1"/>
      <c r="N451" s="1"/>
      <c r="O451" s="1"/>
      <c r="P451" s="1"/>
      <c r="Q451" s="1"/>
      <c r="R451" s="1"/>
      <c r="S451" s="1"/>
      <c r="T451" s="1"/>
      <c r="U451" s="1"/>
      <c r="V451" s="1"/>
      <c r="W451" s="1"/>
      <c r="X451" s="1"/>
      <c r="Y451" s="1"/>
      <c r="Z451" s="1"/>
    </row>
    <row r="452" spans="1:26" ht="14.25" customHeight="1">
      <c r="A452" s="1"/>
      <c r="B452" s="591" t="s">
        <v>1</v>
      </c>
      <c r="C452" s="581"/>
      <c r="D452" s="579"/>
      <c r="E452" s="23" t="s">
        <v>2</v>
      </c>
      <c r="F452" s="23" t="s">
        <v>83</v>
      </c>
      <c r="G452" s="23" t="s">
        <v>85</v>
      </c>
      <c r="H452" s="38" t="s">
        <v>86</v>
      </c>
      <c r="I452" s="1"/>
      <c r="J452" s="1"/>
      <c r="K452" s="16"/>
      <c r="L452" s="1"/>
      <c r="M452" s="1"/>
      <c r="N452" s="1"/>
      <c r="O452" s="1"/>
      <c r="P452" s="1"/>
      <c r="Q452" s="1"/>
      <c r="R452" s="1"/>
      <c r="S452" s="1"/>
      <c r="T452" s="1"/>
      <c r="U452" s="1"/>
      <c r="V452" s="1"/>
      <c r="W452" s="1"/>
      <c r="X452" s="1"/>
      <c r="Y452" s="1"/>
      <c r="Z452" s="1"/>
    </row>
    <row r="453" spans="1:26" ht="14.25" customHeight="1">
      <c r="A453" s="1"/>
      <c r="B453" s="619" t="s">
        <v>107</v>
      </c>
      <c r="C453" s="620"/>
      <c r="D453" s="621"/>
      <c r="E453" s="39" t="s">
        <v>13</v>
      </c>
      <c r="F453" s="40">
        <v>1.3</v>
      </c>
      <c r="G453" s="62">
        <v>16388</v>
      </c>
      <c r="H453" s="63">
        <f t="shared" ref="H453:H454" si="40">G453*F453</f>
        <v>21304.400000000001</v>
      </c>
      <c r="I453" s="1"/>
      <c r="J453" s="1"/>
      <c r="K453" s="16"/>
      <c r="L453" s="1"/>
      <c r="M453" s="1"/>
      <c r="N453" s="1"/>
      <c r="O453" s="1"/>
      <c r="P453" s="1"/>
      <c r="Q453" s="1"/>
      <c r="R453" s="1"/>
      <c r="S453" s="1"/>
      <c r="T453" s="1"/>
      <c r="U453" s="1"/>
      <c r="V453" s="1"/>
      <c r="W453" s="1"/>
      <c r="X453" s="1"/>
      <c r="Y453" s="1"/>
      <c r="Z453" s="1"/>
    </row>
    <row r="454" spans="1:26" ht="14.25" customHeight="1">
      <c r="A454" s="1"/>
      <c r="B454" s="619"/>
      <c r="C454" s="620"/>
      <c r="D454" s="621"/>
      <c r="E454" s="39"/>
      <c r="F454" s="40"/>
      <c r="G454" s="62"/>
      <c r="H454" s="63">
        <f t="shared" si="40"/>
        <v>0</v>
      </c>
      <c r="I454" s="1"/>
      <c r="J454" s="1"/>
      <c r="K454" s="16"/>
      <c r="L454" s="1"/>
      <c r="M454" s="1"/>
      <c r="N454" s="1"/>
      <c r="O454" s="1"/>
      <c r="P454" s="1"/>
      <c r="Q454" s="1"/>
      <c r="R454" s="1"/>
      <c r="S454" s="1"/>
      <c r="T454" s="1"/>
      <c r="U454" s="1"/>
      <c r="V454" s="1"/>
      <c r="W454" s="1"/>
      <c r="X454" s="1"/>
      <c r="Y454" s="1"/>
      <c r="Z454" s="1"/>
    </row>
    <row r="455" spans="1:26" ht="14.25" customHeight="1" thickBot="1">
      <c r="A455" s="1"/>
      <c r="B455" s="674" t="s">
        <v>87</v>
      </c>
      <c r="C455" s="594"/>
      <c r="D455" s="594"/>
      <c r="E455" s="594"/>
      <c r="F455" s="594"/>
      <c r="G455" s="595"/>
      <c r="H455" s="64">
        <f>ROUND(SUM(H453:H454),2)</f>
        <v>21304.400000000001</v>
      </c>
      <c r="I455" s="1"/>
      <c r="J455" s="1"/>
      <c r="K455" s="16"/>
      <c r="L455" s="1"/>
      <c r="M455" s="1"/>
      <c r="N455" s="1"/>
      <c r="O455" s="1"/>
      <c r="P455" s="1"/>
      <c r="Q455" s="1"/>
      <c r="R455" s="1"/>
      <c r="S455" s="1"/>
      <c r="T455" s="1"/>
      <c r="U455" s="1"/>
      <c r="V455" s="1"/>
      <c r="W455" s="1"/>
      <c r="X455" s="1"/>
      <c r="Y455" s="1"/>
      <c r="Z455" s="1"/>
    </row>
    <row r="456" spans="1:26" ht="14.25" customHeight="1" thickBot="1">
      <c r="A456" s="1"/>
      <c r="B456" s="675"/>
      <c r="C456" s="602"/>
      <c r="D456" s="602"/>
      <c r="E456" s="602"/>
      <c r="F456" s="602"/>
      <c r="G456" s="602"/>
      <c r="H456" s="633"/>
      <c r="I456" s="1"/>
      <c r="J456" s="1"/>
      <c r="K456" s="16"/>
      <c r="L456" s="1"/>
      <c r="M456" s="1"/>
      <c r="N456" s="1"/>
      <c r="O456" s="1"/>
      <c r="P456" s="1"/>
      <c r="Q456" s="1"/>
      <c r="R456" s="1"/>
      <c r="S456" s="1"/>
      <c r="T456" s="1"/>
      <c r="U456" s="1"/>
      <c r="V456" s="1"/>
      <c r="W456" s="1"/>
      <c r="X456" s="1"/>
      <c r="Y456" s="1"/>
      <c r="Z456" s="1"/>
    </row>
    <row r="457" spans="1:26" ht="14.25" customHeight="1" thickBot="1">
      <c r="A457" s="1"/>
      <c r="B457" s="676"/>
      <c r="C457" s="587"/>
      <c r="D457" s="635"/>
      <c r="E457" s="677" t="s">
        <v>59</v>
      </c>
      <c r="F457" s="678"/>
      <c r="G457" s="678"/>
      <c r="H457" s="65" t="e">
        <f>ROUND(H455+H450+H443+H436,0)</f>
        <v>#REF!</v>
      </c>
      <c r="I457" s="1"/>
      <c r="J457" s="1"/>
      <c r="K457" s="16">
        <v>45059.700000000004</v>
      </c>
      <c r="L457" s="1"/>
      <c r="M457" s="1"/>
      <c r="N457" s="1"/>
      <c r="O457" s="1"/>
      <c r="P457" s="1"/>
      <c r="Q457" s="1"/>
      <c r="R457" s="1"/>
      <c r="S457" s="1"/>
      <c r="T457" s="1"/>
      <c r="U457" s="1"/>
      <c r="V457" s="1"/>
      <c r="W457" s="1"/>
      <c r="X457" s="1"/>
      <c r="Y457" s="1"/>
      <c r="Z457" s="1"/>
    </row>
    <row r="458" spans="1:26" ht="14.25" customHeight="1">
      <c r="A458" s="1"/>
      <c r="B458" s="66"/>
      <c r="C458" s="67"/>
      <c r="D458" s="68"/>
      <c r="E458" s="68"/>
      <c r="F458" s="68"/>
      <c r="G458" s="68"/>
      <c r="H458" s="69"/>
      <c r="I458" s="1"/>
      <c r="J458" s="1"/>
      <c r="K458" s="16"/>
      <c r="L458" s="1"/>
      <c r="M458" s="1"/>
      <c r="N458" s="1"/>
      <c r="O458" s="1"/>
      <c r="P458" s="1"/>
      <c r="Q458" s="1"/>
      <c r="R458" s="1"/>
      <c r="S458" s="1"/>
      <c r="T458" s="1"/>
      <c r="U458" s="1"/>
      <c r="V458" s="1"/>
      <c r="W458" s="1"/>
      <c r="X458" s="1"/>
      <c r="Y458" s="1"/>
      <c r="Z458" s="1"/>
    </row>
    <row r="459" spans="1:26" ht="14.25" customHeight="1" thickBot="1">
      <c r="A459" s="1"/>
      <c r="B459" s="29"/>
      <c r="C459" s="30"/>
      <c r="D459" s="31"/>
      <c r="E459" s="31"/>
      <c r="F459" s="31"/>
      <c r="G459" s="31"/>
      <c r="H459" s="32"/>
      <c r="I459" s="1"/>
      <c r="J459" s="1"/>
      <c r="K459" s="16"/>
      <c r="L459" s="1"/>
      <c r="M459" s="1"/>
      <c r="N459" s="1"/>
      <c r="O459" s="1"/>
      <c r="P459" s="1"/>
      <c r="Q459" s="1"/>
      <c r="R459" s="1"/>
      <c r="S459" s="1"/>
      <c r="T459" s="1"/>
      <c r="U459" s="1"/>
      <c r="V459" s="1"/>
      <c r="W459" s="1"/>
      <c r="X459" s="1"/>
      <c r="Y459" s="1"/>
      <c r="Z459" s="1"/>
    </row>
    <row r="460" spans="1:26" ht="14.25" customHeight="1">
      <c r="A460" s="1"/>
      <c r="B460" s="691" t="s">
        <v>77</v>
      </c>
      <c r="C460" s="578"/>
      <c r="D460" s="578"/>
      <c r="E460" s="578"/>
      <c r="F460" s="578"/>
      <c r="G460" s="578"/>
      <c r="H460" s="604"/>
      <c r="I460" s="1"/>
      <c r="J460" s="1"/>
      <c r="K460" s="16"/>
      <c r="L460" s="1"/>
      <c r="M460" s="1"/>
      <c r="N460" s="1"/>
      <c r="O460" s="1"/>
      <c r="P460" s="1"/>
      <c r="Q460" s="1"/>
      <c r="R460" s="1"/>
      <c r="S460" s="1"/>
      <c r="T460" s="1"/>
      <c r="U460" s="1"/>
      <c r="V460" s="1"/>
      <c r="W460" s="1"/>
      <c r="X460" s="1"/>
      <c r="Y460" s="1"/>
      <c r="Z460" s="1"/>
    </row>
    <row r="461" spans="1:26" ht="14.25" customHeight="1">
      <c r="A461" s="1"/>
      <c r="B461" s="668"/>
      <c r="C461" s="606"/>
      <c r="D461" s="606"/>
      <c r="E461" s="606"/>
      <c r="F461" s="606"/>
      <c r="G461" s="606"/>
      <c r="H461" s="607"/>
      <c r="I461" s="1"/>
      <c r="J461" s="1"/>
      <c r="K461" s="16"/>
      <c r="L461" s="1"/>
      <c r="M461" s="1"/>
      <c r="N461" s="1"/>
      <c r="O461" s="1"/>
      <c r="P461" s="1"/>
      <c r="Q461" s="1"/>
      <c r="R461" s="1"/>
      <c r="S461" s="1"/>
      <c r="T461" s="1"/>
      <c r="U461" s="1"/>
      <c r="V461" s="1"/>
      <c r="W461" s="1"/>
      <c r="X461" s="1"/>
      <c r="Y461" s="1"/>
      <c r="Z461" s="1"/>
    </row>
    <row r="462" spans="1:26" ht="14.25" customHeight="1" thickBot="1">
      <c r="A462" s="1"/>
      <c r="B462" s="591" t="s">
        <v>78</v>
      </c>
      <c r="C462" s="581"/>
      <c r="D462" s="581"/>
      <c r="E462" s="581"/>
      <c r="F462" s="581"/>
      <c r="G462" s="581"/>
      <c r="H462" s="589"/>
      <c r="I462" s="1"/>
      <c r="J462" s="1"/>
      <c r="K462" s="16"/>
      <c r="L462" s="1"/>
      <c r="M462" s="1"/>
      <c r="N462" s="1"/>
      <c r="O462" s="1"/>
      <c r="P462" s="1"/>
      <c r="Q462" s="1"/>
      <c r="R462" s="1"/>
      <c r="S462" s="1"/>
      <c r="T462" s="1"/>
      <c r="U462" s="1"/>
      <c r="V462" s="1"/>
      <c r="W462" s="1"/>
      <c r="X462" s="1"/>
      <c r="Y462" s="1"/>
      <c r="Z462" s="1"/>
    </row>
    <row r="463" spans="1:26" ht="15" customHeight="1">
      <c r="A463" s="1"/>
      <c r="B463" s="692" t="e">
        <f>+#REF!</f>
        <v>#REF!</v>
      </c>
      <c r="C463" s="602"/>
      <c r="D463" s="602"/>
      <c r="E463" s="602"/>
      <c r="F463" s="602"/>
      <c r="G463" s="602"/>
      <c r="H463" s="633"/>
      <c r="I463" s="1"/>
      <c r="J463" s="1"/>
      <c r="K463" s="16"/>
      <c r="L463" s="1"/>
      <c r="M463" s="1"/>
      <c r="N463" s="1"/>
      <c r="O463" s="1"/>
      <c r="P463" s="1"/>
      <c r="Q463" s="1"/>
      <c r="R463" s="1"/>
      <c r="S463" s="1"/>
      <c r="T463" s="1"/>
      <c r="U463" s="1"/>
      <c r="V463" s="1"/>
      <c r="W463" s="1"/>
      <c r="X463" s="1"/>
      <c r="Y463" s="1"/>
      <c r="Z463" s="1"/>
    </row>
    <row r="464" spans="1:26" ht="15" customHeight="1">
      <c r="A464" s="1"/>
      <c r="B464" s="34" t="s">
        <v>79</v>
      </c>
      <c r="C464" s="35" t="e">
        <f>+#REF!</f>
        <v>#REF!</v>
      </c>
      <c r="D464" s="693" t="s">
        <v>80</v>
      </c>
      <c r="E464" s="579"/>
      <c r="F464" s="5" t="e">
        <f>+#REF!</f>
        <v>#REF!</v>
      </c>
      <c r="G464" s="5" t="s">
        <v>81</v>
      </c>
      <c r="H464" s="36"/>
      <c r="I464" s="1"/>
      <c r="J464" s="1"/>
      <c r="K464" s="16"/>
      <c r="L464" s="1"/>
      <c r="M464" s="1"/>
      <c r="N464" s="1"/>
      <c r="O464" s="1"/>
      <c r="P464" s="1"/>
      <c r="Q464" s="1"/>
      <c r="R464" s="1"/>
      <c r="S464" s="1"/>
      <c r="T464" s="1"/>
      <c r="U464" s="1"/>
      <c r="V464" s="1"/>
      <c r="W464" s="1"/>
      <c r="X464" s="1"/>
      <c r="Y464" s="1"/>
      <c r="Z464" s="1"/>
    </row>
    <row r="465" spans="1:26" ht="14.25" customHeight="1">
      <c r="A465" s="1"/>
      <c r="B465" s="636"/>
      <c r="C465" s="581"/>
      <c r="D465" s="581"/>
      <c r="E465" s="581"/>
      <c r="F465" s="581"/>
      <c r="G465" s="581"/>
      <c r="H465" s="589"/>
      <c r="I465" s="1"/>
      <c r="J465" s="1"/>
      <c r="K465" s="16"/>
      <c r="L465" s="1"/>
      <c r="M465" s="1"/>
      <c r="N465" s="1"/>
      <c r="O465" s="1"/>
      <c r="P465" s="1"/>
      <c r="Q465" s="1"/>
      <c r="R465" s="1"/>
      <c r="S465" s="1"/>
      <c r="T465" s="1"/>
      <c r="U465" s="1"/>
      <c r="V465" s="1"/>
      <c r="W465" s="1"/>
      <c r="X465" s="1"/>
      <c r="Y465" s="1"/>
      <c r="Z465" s="1"/>
    </row>
    <row r="466" spans="1:26" ht="15" customHeight="1">
      <c r="A466" s="1"/>
      <c r="B466" s="652" t="e">
        <f>+#REF!</f>
        <v>#REF!</v>
      </c>
      <c r="C466" s="585"/>
      <c r="D466" s="585"/>
      <c r="E466" s="585"/>
      <c r="F466" s="585"/>
      <c r="G466" s="585"/>
      <c r="H466" s="610"/>
      <c r="I466" s="1"/>
      <c r="J466" s="1"/>
      <c r="K466" s="16"/>
      <c r="L466" s="1"/>
      <c r="M466" s="1"/>
      <c r="N466" s="1"/>
      <c r="O466" s="1"/>
      <c r="P466" s="1"/>
      <c r="Q466" s="1"/>
      <c r="R466" s="1"/>
      <c r="S466" s="1"/>
      <c r="T466" s="1"/>
      <c r="U466" s="1"/>
      <c r="V466" s="1"/>
      <c r="W466" s="1"/>
      <c r="X466" s="1"/>
      <c r="Y466" s="1"/>
      <c r="Z466" s="1"/>
    </row>
    <row r="467" spans="1:26" ht="15" customHeight="1">
      <c r="A467" s="1"/>
      <c r="B467" s="600"/>
      <c r="C467" s="578"/>
      <c r="D467" s="578"/>
      <c r="E467" s="578"/>
      <c r="F467" s="578"/>
      <c r="G467" s="578"/>
      <c r="H467" s="604"/>
      <c r="I467" s="1"/>
      <c r="J467" s="1"/>
      <c r="K467" s="16"/>
      <c r="L467" s="1"/>
      <c r="M467" s="1"/>
      <c r="N467" s="1"/>
      <c r="O467" s="1"/>
      <c r="P467" s="1"/>
      <c r="Q467" s="1"/>
      <c r="R467" s="1"/>
      <c r="S467" s="1"/>
      <c r="T467" s="1"/>
      <c r="U467" s="1"/>
      <c r="V467" s="1"/>
      <c r="W467" s="1"/>
      <c r="X467" s="1"/>
      <c r="Y467" s="1"/>
      <c r="Z467" s="1"/>
    </row>
    <row r="468" spans="1:26" ht="15" customHeight="1">
      <c r="A468" s="1"/>
      <c r="B468" s="600"/>
      <c r="C468" s="578"/>
      <c r="D468" s="578"/>
      <c r="E468" s="578"/>
      <c r="F468" s="578"/>
      <c r="G468" s="578"/>
      <c r="H468" s="604"/>
      <c r="I468" s="1"/>
      <c r="J468" s="1"/>
      <c r="K468" s="16"/>
      <c r="L468" s="1"/>
      <c r="M468" s="1"/>
      <c r="N468" s="1"/>
      <c r="O468" s="1"/>
      <c r="P468" s="1"/>
      <c r="Q468" s="1"/>
      <c r="R468" s="1"/>
      <c r="S468" s="1"/>
      <c r="T468" s="1"/>
      <c r="U468" s="1"/>
      <c r="V468" s="1"/>
      <c r="W468" s="1"/>
      <c r="X468" s="1"/>
      <c r="Y468" s="1"/>
      <c r="Z468" s="1"/>
    </row>
    <row r="469" spans="1:26" ht="14.25" customHeight="1">
      <c r="A469" s="1"/>
      <c r="B469" s="600"/>
      <c r="C469" s="578"/>
      <c r="D469" s="578"/>
      <c r="E469" s="578"/>
      <c r="F469" s="578"/>
      <c r="G469" s="578"/>
      <c r="H469" s="604"/>
      <c r="I469" s="1"/>
      <c r="J469" s="1"/>
      <c r="K469" s="16"/>
      <c r="L469" s="1"/>
      <c r="M469" s="1"/>
      <c r="N469" s="1"/>
      <c r="O469" s="1"/>
      <c r="P469" s="1"/>
      <c r="Q469" s="1"/>
      <c r="R469" s="1"/>
      <c r="S469" s="1"/>
      <c r="T469" s="1"/>
      <c r="U469" s="1"/>
      <c r="V469" s="1"/>
      <c r="W469" s="1"/>
      <c r="X469" s="1"/>
      <c r="Y469" s="1"/>
      <c r="Z469" s="1"/>
    </row>
    <row r="470" spans="1:26" ht="14.25" customHeight="1">
      <c r="A470" s="1"/>
      <c r="B470" s="694"/>
      <c r="C470" s="606"/>
      <c r="D470" s="606"/>
      <c r="E470" s="606"/>
      <c r="F470" s="606"/>
      <c r="G470" s="606"/>
      <c r="H470" s="607"/>
      <c r="I470" s="1"/>
      <c r="J470" s="1"/>
      <c r="K470" s="16"/>
      <c r="L470" s="1"/>
      <c r="M470" s="1"/>
      <c r="N470" s="1"/>
      <c r="O470" s="1"/>
      <c r="P470" s="1"/>
      <c r="Q470" s="1"/>
      <c r="R470" s="1"/>
      <c r="S470" s="1"/>
      <c r="T470" s="1"/>
      <c r="U470" s="1"/>
      <c r="V470" s="1"/>
      <c r="W470" s="1"/>
      <c r="X470" s="1"/>
      <c r="Y470" s="1"/>
      <c r="Z470" s="1"/>
    </row>
    <row r="471" spans="1:26" ht="14.25" customHeight="1">
      <c r="A471" s="1"/>
      <c r="B471" s="636" t="s">
        <v>82</v>
      </c>
      <c r="C471" s="581"/>
      <c r="D471" s="581"/>
      <c r="E471" s="581"/>
      <c r="F471" s="581"/>
      <c r="G471" s="581"/>
      <c r="H471" s="589"/>
      <c r="I471" s="1"/>
      <c r="J471" s="1"/>
      <c r="K471" s="16"/>
      <c r="L471" s="1"/>
      <c r="M471" s="1"/>
      <c r="N471" s="1"/>
      <c r="O471" s="1"/>
      <c r="P471" s="1"/>
      <c r="Q471" s="1"/>
      <c r="R471" s="1"/>
      <c r="S471" s="1"/>
      <c r="T471" s="1"/>
      <c r="U471" s="1"/>
      <c r="V471" s="1"/>
      <c r="W471" s="1"/>
      <c r="X471" s="1"/>
      <c r="Y471" s="1"/>
      <c r="Z471" s="1"/>
    </row>
    <row r="472" spans="1:26" ht="14.25" customHeight="1">
      <c r="A472" s="1"/>
      <c r="B472" s="679" t="s">
        <v>1</v>
      </c>
      <c r="C472" s="579"/>
      <c r="D472" s="37" t="s">
        <v>2</v>
      </c>
      <c r="E472" s="23" t="s">
        <v>83</v>
      </c>
      <c r="F472" s="23" t="s">
        <v>84</v>
      </c>
      <c r="G472" s="23" t="s">
        <v>85</v>
      </c>
      <c r="H472" s="38" t="s">
        <v>86</v>
      </c>
      <c r="I472" s="1"/>
      <c r="J472" s="1"/>
      <c r="K472" s="16"/>
      <c r="L472" s="1"/>
      <c r="M472" s="1"/>
      <c r="N472" s="1"/>
      <c r="O472" s="1"/>
      <c r="P472" s="1"/>
      <c r="Q472" s="1"/>
      <c r="R472" s="1"/>
      <c r="S472" s="1"/>
      <c r="T472" s="1"/>
      <c r="U472" s="1"/>
      <c r="V472" s="1"/>
      <c r="W472" s="1"/>
      <c r="X472" s="1"/>
      <c r="Y472" s="1"/>
      <c r="Z472" s="1"/>
    </row>
    <row r="473" spans="1:26" ht="14.25" customHeight="1">
      <c r="A473" s="1"/>
      <c r="B473" s="645"/>
      <c r="C473" s="690"/>
      <c r="D473" s="39"/>
      <c r="E473" s="39"/>
      <c r="F473" s="40"/>
      <c r="G473" s="41"/>
      <c r="H473" s="42">
        <f t="shared" ref="H473:H478" si="41">G473*(F473+1)*E473</f>
        <v>0</v>
      </c>
      <c r="I473" s="1"/>
      <c r="J473" s="1"/>
      <c r="K473" s="16"/>
      <c r="L473" s="1"/>
      <c r="M473" s="1"/>
      <c r="N473" s="1"/>
      <c r="O473" s="1"/>
      <c r="P473" s="1"/>
      <c r="Q473" s="1"/>
      <c r="R473" s="1"/>
      <c r="S473" s="1"/>
      <c r="T473" s="1"/>
      <c r="U473" s="1"/>
      <c r="V473" s="1"/>
      <c r="W473" s="1"/>
      <c r="X473" s="1"/>
      <c r="Y473" s="1"/>
      <c r="Z473" s="1"/>
    </row>
    <row r="474" spans="1:26" ht="14.25" customHeight="1">
      <c r="A474" s="1"/>
      <c r="B474" s="627" t="s">
        <v>108</v>
      </c>
      <c r="C474" s="621"/>
      <c r="D474" s="39" t="s">
        <v>13</v>
      </c>
      <c r="E474" s="73">
        <v>0.1</v>
      </c>
      <c r="F474" s="44">
        <v>0.03</v>
      </c>
      <c r="G474" s="45" t="e">
        <f>+#REF!</f>
        <v>#REF!</v>
      </c>
      <c r="H474" s="42" t="e">
        <f t="shared" si="41"/>
        <v>#REF!</v>
      </c>
      <c r="I474" s="1"/>
      <c r="J474" s="1"/>
      <c r="K474" s="16"/>
      <c r="L474" s="1"/>
      <c r="M474" s="1"/>
      <c r="N474" s="1"/>
      <c r="O474" s="1"/>
      <c r="P474" s="1"/>
      <c r="Q474" s="1"/>
      <c r="R474" s="1"/>
      <c r="S474" s="1"/>
      <c r="T474" s="1"/>
      <c r="U474" s="1"/>
      <c r="V474" s="1"/>
      <c r="W474" s="1"/>
      <c r="X474" s="1"/>
      <c r="Y474" s="1"/>
      <c r="Z474" s="1"/>
    </row>
    <row r="475" spans="1:26" ht="14.25" customHeight="1">
      <c r="A475" s="1"/>
      <c r="B475" s="627" t="s">
        <v>109</v>
      </c>
      <c r="C475" s="621"/>
      <c r="D475" s="70" t="e">
        <f t="array" ref="D475">+INDEX(#REF!,MATCH($B475,#REF!,0),MATCH(D$897,#REF!,0))</f>
        <v>#REF!</v>
      </c>
      <c r="E475" s="73">
        <v>0.05</v>
      </c>
      <c r="F475" s="44">
        <v>0</v>
      </c>
      <c r="G475" s="71" t="e">
        <f t="array" ref="G475">+INDEX(#REF!,MATCH($B475,#REF!,0),MATCH(G$897,#REF!,0))</f>
        <v>#REF!</v>
      </c>
      <c r="H475" s="42" t="e">
        <f t="shared" si="41"/>
        <v>#REF!</v>
      </c>
      <c r="I475" s="1"/>
      <c r="J475" s="1"/>
      <c r="K475" s="16"/>
      <c r="L475" s="1"/>
      <c r="M475" s="1"/>
      <c r="N475" s="1"/>
      <c r="O475" s="1"/>
      <c r="P475" s="1"/>
      <c r="Q475" s="1"/>
      <c r="R475" s="1"/>
      <c r="S475" s="1"/>
      <c r="T475" s="1"/>
      <c r="U475" s="1"/>
      <c r="V475" s="1"/>
      <c r="W475" s="1"/>
      <c r="X475" s="1"/>
      <c r="Y475" s="1"/>
      <c r="Z475" s="1"/>
    </row>
    <row r="476" spans="1:26" ht="14.25" customHeight="1">
      <c r="A476" s="1"/>
      <c r="B476" s="627" t="s">
        <v>1119</v>
      </c>
      <c r="C476" s="621"/>
      <c r="D476" s="70" t="e">
        <f t="array" ref="D476">+INDEX(#REF!,MATCH($B476,#REF!,0),MATCH(D$897,#REF!,0))</f>
        <v>#REF!</v>
      </c>
      <c r="E476" s="73">
        <v>1</v>
      </c>
      <c r="F476" s="44">
        <v>0</v>
      </c>
      <c r="G476" s="71" t="e">
        <f t="array" ref="G476">+INDEX(#REF!,MATCH($B476,#REF!,0),MATCH(G$897,#REF!,0))</f>
        <v>#REF!</v>
      </c>
      <c r="H476" s="42" t="e">
        <f t="shared" si="41"/>
        <v>#REF!</v>
      </c>
      <c r="I476" s="1"/>
      <c r="J476" s="1"/>
      <c r="K476" s="16"/>
      <c r="L476" s="1"/>
      <c r="M476" s="1"/>
      <c r="N476" s="1"/>
      <c r="O476" s="1"/>
      <c r="P476" s="1"/>
      <c r="Q476" s="1"/>
      <c r="R476" s="1"/>
      <c r="S476" s="1"/>
      <c r="T476" s="1"/>
      <c r="U476" s="1"/>
      <c r="V476" s="1"/>
      <c r="W476" s="1"/>
      <c r="X476" s="1"/>
      <c r="Y476" s="1"/>
      <c r="Z476" s="1"/>
    </row>
    <row r="477" spans="1:26" ht="14.25" customHeight="1">
      <c r="A477" s="1"/>
      <c r="B477" s="627" t="s">
        <v>1118</v>
      </c>
      <c r="C477" s="621"/>
      <c r="D477" s="70" t="e">
        <f t="array" ref="D477">+INDEX(#REF!,MATCH($B477,#REF!,0),MATCH(D$897,#REF!,0))</f>
        <v>#REF!</v>
      </c>
      <c r="E477" s="73">
        <v>1</v>
      </c>
      <c r="F477" s="44">
        <v>0</v>
      </c>
      <c r="G477" s="71" t="e">
        <f t="array" ref="G477">+INDEX(#REF!,MATCH($B477,#REF!,0),MATCH(G$897,#REF!,0))</f>
        <v>#REF!</v>
      </c>
      <c r="H477" s="42" t="e">
        <f t="shared" si="41"/>
        <v>#REF!</v>
      </c>
      <c r="I477" s="1"/>
      <c r="J477" s="1"/>
      <c r="K477" s="16"/>
      <c r="L477" s="1"/>
      <c r="M477" s="1"/>
      <c r="N477" s="1"/>
      <c r="O477" s="1"/>
      <c r="P477" s="1"/>
      <c r="Q477" s="1"/>
      <c r="R477" s="1"/>
      <c r="S477" s="1"/>
      <c r="T477" s="1"/>
      <c r="U477" s="1"/>
      <c r="V477" s="1"/>
      <c r="W477" s="1"/>
      <c r="X477" s="1"/>
      <c r="Y477" s="1"/>
      <c r="Z477" s="1"/>
    </row>
    <row r="478" spans="1:26" ht="14.25" customHeight="1">
      <c r="A478" s="1"/>
      <c r="B478" s="624"/>
      <c r="C478" s="625"/>
      <c r="D478" s="39"/>
      <c r="E478" s="46"/>
      <c r="F478" s="47"/>
      <c r="G478" s="48"/>
      <c r="H478" s="42">
        <f t="shared" si="41"/>
        <v>0</v>
      </c>
      <c r="I478" s="1"/>
      <c r="J478" s="1"/>
      <c r="K478" s="16"/>
      <c r="L478" s="1"/>
      <c r="M478" s="1"/>
      <c r="N478" s="1"/>
      <c r="O478" s="1"/>
      <c r="P478" s="1"/>
      <c r="Q478" s="1"/>
      <c r="R478" s="1"/>
      <c r="S478" s="1"/>
      <c r="T478" s="1"/>
      <c r="U478" s="1"/>
      <c r="V478" s="1"/>
      <c r="W478" s="1"/>
      <c r="X478" s="1"/>
      <c r="Y478" s="1"/>
      <c r="Z478" s="1"/>
    </row>
    <row r="479" spans="1:26" ht="14.25" customHeight="1">
      <c r="A479" s="1"/>
      <c r="B479" s="682" t="s">
        <v>87</v>
      </c>
      <c r="C479" s="581"/>
      <c r="D479" s="581"/>
      <c r="E479" s="581"/>
      <c r="F479" s="581"/>
      <c r="G479" s="579"/>
      <c r="H479" s="49" t="e">
        <f>ROUND(SUM(H473:H478),2)</f>
        <v>#REF!</v>
      </c>
      <c r="I479" s="1"/>
      <c r="J479" s="1"/>
      <c r="K479" s="16"/>
      <c r="L479" s="1"/>
      <c r="M479" s="1"/>
      <c r="N479" s="1"/>
      <c r="O479" s="1"/>
      <c r="P479" s="1"/>
      <c r="Q479" s="1"/>
      <c r="R479" s="1"/>
      <c r="S479" s="1"/>
      <c r="T479" s="1"/>
      <c r="U479" s="1"/>
      <c r="V479" s="1"/>
      <c r="W479" s="1"/>
      <c r="X479" s="1"/>
      <c r="Y479" s="1"/>
      <c r="Z479" s="1"/>
    </row>
    <row r="480" spans="1:26" ht="14.25" customHeight="1">
      <c r="A480" s="1"/>
      <c r="B480" s="636" t="s">
        <v>88</v>
      </c>
      <c r="C480" s="581"/>
      <c r="D480" s="581"/>
      <c r="E480" s="581"/>
      <c r="F480" s="581"/>
      <c r="G480" s="581"/>
      <c r="H480" s="589"/>
      <c r="I480" s="1"/>
      <c r="J480" s="1"/>
      <c r="K480" s="16"/>
      <c r="L480" s="1"/>
      <c r="M480" s="1"/>
      <c r="N480" s="1"/>
      <c r="O480" s="1"/>
      <c r="P480" s="1"/>
      <c r="Q480" s="1"/>
      <c r="R480" s="1"/>
      <c r="S480" s="1"/>
      <c r="T480" s="1"/>
      <c r="U480" s="1"/>
      <c r="V480" s="1"/>
      <c r="W480" s="1"/>
      <c r="X480" s="1"/>
      <c r="Y480" s="1"/>
      <c r="Z480" s="1"/>
    </row>
    <row r="481" spans="1:26" ht="14.25" customHeight="1">
      <c r="A481" s="1"/>
      <c r="B481" s="679" t="s">
        <v>1</v>
      </c>
      <c r="C481" s="579"/>
      <c r="D481" s="37" t="s">
        <v>2</v>
      </c>
      <c r="E481" s="23" t="s">
        <v>83</v>
      </c>
      <c r="F481" s="23" t="s">
        <v>89</v>
      </c>
      <c r="G481" s="23" t="s">
        <v>85</v>
      </c>
      <c r="H481" s="38" t="s">
        <v>86</v>
      </c>
      <c r="I481" s="1"/>
      <c r="J481" s="1"/>
      <c r="K481" s="16"/>
      <c r="L481" s="1"/>
      <c r="M481" s="1"/>
      <c r="N481" s="1"/>
      <c r="O481" s="1"/>
      <c r="P481" s="1"/>
      <c r="Q481" s="1"/>
      <c r="R481" s="1"/>
      <c r="S481" s="1"/>
      <c r="T481" s="1"/>
      <c r="U481" s="1"/>
      <c r="V481" s="1"/>
      <c r="W481" s="1"/>
      <c r="X481" s="1"/>
      <c r="Y481" s="1"/>
      <c r="Z481" s="1"/>
    </row>
    <row r="482" spans="1:26" ht="14.25" customHeight="1">
      <c r="A482" s="1"/>
      <c r="B482" s="645"/>
      <c r="C482" s="680"/>
      <c r="D482" s="50"/>
      <c r="E482" s="51"/>
      <c r="F482" s="52"/>
      <c r="G482" s="41"/>
      <c r="H482" s="42">
        <f t="shared" ref="H482:H486" si="42">E482*F482*G482</f>
        <v>0</v>
      </c>
      <c r="I482" s="1"/>
      <c r="J482" s="1"/>
      <c r="K482" s="16"/>
      <c r="L482" s="1"/>
      <c r="M482" s="1"/>
      <c r="N482" s="1"/>
      <c r="O482" s="1"/>
      <c r="P482" s="1"/>
      <c r="Q482" s="1"/>
      <c r="R482" s="1"/>
      <c r="S482" s="1"/>
      <c r="T482" s="1"/>
      <c r="U482" s="1"/>
      <c r="V482" s="1"/>
      <c r="W482" s="1"/>
      <c r="X482" s="1"/>
      <c r="Y482" s="1"/>
      <c r="Z482" s="1"/>
    </row>
    <row r="483" spans="1:26" ht="14.25" customHeight="1">
      <c r="A483" s="1"/>
      <c r="B483" s="626" t="s">
        <v>90</v>
      </c>
      <c r="C483" s="620"/>
      <c r="D483" s="53" t="s">
        <v>91</v>
      </c>
      <c r="E483" s="50">
        <v>0.05</v>
      </c>
      <c r="F483" s="59">
        <v>1</v>
      </c>
      <c r="G483" s="41">
        <v>29092.799999999999</v>
      </c>
      <c r="H483" s="42">
        <f t="shared" si="42"/>
        <v>1454.64</v>
      </c>
      <c r="I483" s="1"/>
      <c r="J483" s="1"/>
      <c r="K483" s="16"/>
      <c r="L483" s="1"/>
      <c r="M483" s="1"/>
      <c r="N483" s="1"/>
      <c r="O483" s="1"/>
      <c r="P483" s="1"/>
      <c r="Q483" s="1"/>
      <c r="R483" s="1"/>
      <c r="S483" s="1"/>
      <c r="T483" s="1"/>
      <c r="U483" s="1"/>
      <c r="V483" s="1"/>
      <c r="W483" s="1"/>
      <c r="X483" s="1"/>
      <c r="Y483" s="1"/>
      <c r="Z483" s="1"/>
    </row>
    <row r="484" spans="1:26" ht="14.25" customHeight="1">
      <c r="A484" s="1"/>
      <c r="B484" s="626" t="s">
        <v>112</v>
      </c>
      <c r="C484" s="620"/>
      <c r="D484" s="70" t="e">
        <f t="array" ref="D484">+INDEX(#REF!,MATCH($B484,#REF!,0),MATCH(D$907,#REF!,0))</f>
        <v>#REF!</v>
      </c>
      <c r="E484" s="50">
        <v>1</v>
      </c>
      <c r="F484" s="59">
        <v>0.06</v>
      </c>
      <c r="G484" s="71" t="e">
        <f t="array" ref="G484">+INDEX(#REF!,MATCH($B484,#REF!,0),MATCH(G$907,#REF!,0))</f>
        <v>#REF!</v>
      </c>
      <c r="H484" s="42" t="e">
        <f t="shared" si="42"/>
        <v>#REF!</v>
      </c>
      <c r="I484" s="1"/>
      <c r="J484" s="1"/>
      <c r="K484" s="16"/>
      <c r="L484" s="1"/>
      <c r="M484" s="1"/>
      <c r="N484" s="1"/>
      <c r="O484" s="1"/>
      <c r="P484" s="1"/>
      <c r="Q484" s="1"/>
      <c r="R484" s="1"/>
      <c r="S484" s="1"/>
      <c r="T484" s="1"/>
      <c r="U484" s="1"/>
      <c r="V484" s="1"/>
      <c r="W484" s="1"/>
      <c r="X484" s="1"/>
      <c r="Y484" s="1"/>
      <c r="Z484" s="1"/>
    </row>
    <row r="485" spans="1:26" ht="14.25" customHeight="1">
      <c r="A485" s="1"/>
      <c r="B485" s="626" t="s">
        <v>113</v>
      </c>
      <c r="C485" s="620"/>
      <c r="D485" s="70" t="e">
        <f t="array" ref="D485">+INDEX(#REF!,MATCH($B485,#REF!,0),MATCH(D$907,#REF!,0))</f>
        <v>#REF!</v>
      </c>
      <c r="E485" s="50">
        <v>1</v>
      </c>
      <c r="F485" s="59">
        <v>0.06</v>
      </c>
      <c r="G485" s="71" t="e">
        <f t="array" ref="G485">+INDEX(#REF!,MATCH($B485,#REF!,0),MATCH(G$907,#REF!,0))</f>
        <v>#REF!</v>
      </c>
      <c r="H485" s="42" t="e">
        <f t="shared" si="42"/>
        <v>#REF!</v>
      </c>
      <c r="I485" s="1"/>
      <c r="J485" s="1"/>
      <c r="K485" s="16"/>
      <c r="L485" s="1"/>
      <c r="M485" s="1"/>
      <c r="N485" s="1"/>
      <c r="O485" s="1"/>
      <c r="P485" s="1"/>
      <c r="Q485" s="1"/>
      <c r="R485" s="1"/>
      <c r="S485" s="1"/>
      <c r="T485" s="1"/>
      <c r="U485" s="1"/>
      <c r="V485" s="1"/>
      <c r="W485" s="1"/>
      <c r="X485" s="1"/>
      <c r="Y485" s="1"/>
      <c r="Z485" s="1"/>
    </row>
    <row r="486" spans="1:26" ht="14.25" customHeight="1">
      <c r="A486" s="1"/>
      <c r="B486" s="624"/>
      <c r="C486" s="681"/>
      <c r="D486" s="47"/>
      <c r="E486" s="46"/>
      <c r="F486" s="47"/>
      <c r="G486" s="41"/>
      <c r="H486" s="42">
        <f t="shared" si="42"/>
        <v>0</v>
      </c>
      <c r="I486" s="1"/>
      <c r="J486" s="1"/>
      <c r="K486" s="16"/>
      <c r="L486" s="1"/>
      <c r="M486" s="1"/>
      <c r="N486" s="1"/>
      <c r="O486" s="1"/>
      <c r="P486" s="1"/>
      <c r="Q486" s="1"/>
      <c r="R486" s="1"/>
      <c r="S486" s="1"/>
      <c r="T486" s="1"/>
      <c r="U486" s="1"/>
      <c r="V486" s="1"/>
      <c r="W486" s="1"/>
      <c r="X486" s="1"/>
      <c r="Y486" s="1"/>
      <c r="Z486" s="1"/>
    </row>
    <row r="487" spans="1:26" ht="14.25" customHeight="1">
      <c r="A487" s="1"/>
      <c r="B487" s="682" t="s">
        <v>87</v>
      </c>
      <c r="C487" s="581"/>
      <c r="D487" s="581"/>
      <c r="E487" s="581"/>
      <c r="F487" s="581"/>
      <c r="G487" s="579"/>
      <c r="H487" s="49" t="e">
        <f>ROUND(SUM(H482:H486),2)</f>
        <v>#REF!</v>
      </c>
      <c r="I487" s="1"/>
      <c r="J487" s="1"/>
      <c r="K487" s="16"/>
      <c r="L487" s="1"/>
      <c r="M487" s="1"/>
      <c r="N487" s="1"/>
      <c r="O487" s="1"/>
      <c r="P487" s="1"/>
      <c r="Q487" s="1"/>
      <c r="R487" s="1"/>
      <c r="S487" s="1"/>
      <c r="T487" s="1"/>
      <c r="U487" s="1"/>
      <c r="V487" s="1"/>
      <c r="W487" s="1"/>
      <c r="X487" s="1"/>
      <c r="Y487" s="1"/>
      <c r="Z487" s="1"/>
    </row>
    <row r="488" spans="1:26" ht="14.25" customHeight="1">
      <c r="A488" s="1"/>
      <c r="B488" s="636" t="s">
        <v>92</v>
      </c>
      <c r="C488" s="581"/>
      <c r="D488" s="581"/>
      <c r="E488" s="581"/>
      <c r="F488" s="581"/>
      <c r="G488" s="581"/>
      <c r="H488" s="589"/>
      <c r="I488" s="1"/>
      <c r="J488" s="1"/>
      <c r="K488" s="16"/>
      <c r="L488" s="1"/>
      <c r="M488" s="1"/>
      <c r="N488" s="1"/>
      <c r="O488" s="1"/>
      <c r="P488" s="1"/>
      <c r="Q488" s="1"/>
      <c r="R488" s="1"/>
      <c r="S488" s="1"/>
      <c r="T488" s="1"/>
      <c r="U488" s="1"/>
      <c r="V488" s="1"/>
      <c r="W488" s="1"/>
      <c r="X488" s="1"/>
      <c r="Y488" s="1"/>
      <c r="Z488" s="1"/>
    </row>
    <row r="489" spans="1:26" ht="14.25" customHeight="1">
      <c r="A489" s="1"/>
      <c r="B489" s="679" t="s">
        <v>1</v>
      </c>
      <c r="C489" s="579"/>
      <c r="D489" s="37" t="s">
        <v>2</v>
      </c>
      <c r="E489" s="23" t="s">
        <v>83</v>
      </c>
      <c r="F489" s="54" t="s">
        <v>89</v>
      </c>
      <c r="G489" s="23" t="s">
        <v>85</v>
      </c>
      <c r="H489" s="55" t="s">
        <v>86</v>
      </c>
      <c r="I489" s="1"/>
      <c r="J489" s="1"/>
      <c r="K489" s="16"/>
      <c r="L489" s="1"/>
      <c r="M489" s="1"/>
      <c r="N489" s="1"/>
      <c r="O489" s="1"/>
      <c r="P489" s="1"/>
      <c r="Q489" s="1"/>
      <c r="R489" s="1"/>
      <c r="S489" s="1"/>
      <c r="T489" s="1"/>
      <c r="U489" s="1"/>
      <c r="V489" s="1"/>
      <c r="W489" s="1"/>
      <c r="X489" s="1"/>
      <c r="Y489" s="1"/>
      <c r="Z489" s="1"/>
    </row>
    <row r="490" spans="1:26" ht="14.25" customHeight="1">
      <c r="A490" s="1"/>
      <c r="B490" s="645"/>
      <c r="C490" s="680"/>
      <c r="D490" s="56"/>
      <c r="E490" s="51"/>
      <c r="F490" s="57"/>
      <c r="G490" s="41"/>
      <c r="H490" s="42">
        <f t="shared" ref="H490:H493" si="43">E490*F490*G490</f>
        <v>0</v>
      </c>
      <c r="I490" s="1"/>
      <c r="J490" s="1"/>
      <c r="K490" s="16"/>
      <c r="L490" s="1"/>
      <c r="M490" s="1"/>
      <c r="N490" s="1"/>
      <c r="O490" s="1"/>
      <c r="P490" s="1"/>
      <c r="Q490" s="1"/>
      <c r="R490" s="1"/>
      <c r="S490" s="1"/>
      <c r="T490" s="1"/>
      <c r="U490" s="1"/>
      <c r="V490" s="1"/>
      <c r="W490" s="1"/>
      <c r="X490" s="1"/>
      <c r="Y490" s="1"/>
      <c r="Z490" s="1"/>
    </row>
    <row r="491" spans="1:26" ht="14.25" customHeight="1">
      <c r="A491" s="1"/>
      <c r="B491" s="627" t="s">
        <v>96</v>
      </c>
      <c r="C491" s="620"/>
      <c r="D491" s="58" t="s">
        <v>94</v>
      </c>
      <c r="E491" s="50">
        <v>1</v>
      </c>
      <c r="F491" s="59">
        <v>0.06</v>
      </c>
      <c r="G491" s="41" t="e">
        <f>+INDEX(#REF!,MATCH(B491,#REF!,0),9)</f>
        <v>#REF!</v>
      </c>
      <c r="H491" s="42" t="e">
        <f t="shared" si="43"/>
        <v>#REF!</v>
      </c>
      <c r="I491" s="1"/>
      <c r="J491" s="1"/>
      <c r="K491" s="16"/>
      <c r="L491" s="1"/>
      <c r="M491" s="1"/>
      <c r="N491" s="1"/>
      <c r="O491" s="1"/>
      <c r="P491" s="1"/>
      <c r="Q491" s="1"/>
      <c r="R491" s="1"/>
      <c r="S491" s="1"/>
      <c r="T491" s="1"/>
      <c r="U491" s="1"/>
      <c r="V491" s="1"/>
      <c r="W491" s="1"/>
      <c r="X491" s="1"/>
      <c r="Y491" s="1"/>
      <c r="Z491" s="1"/>
    </row>
    <row r="492" spans="1:26" ht="14.25" customHeight="1">
      <c r="A492" s="1"/>
      <c r="B492" s="627" t="s">
        <v>93</v>
      </c>
      <c r="C492" s="620"/>
      <c r="D492" s="58" t="s">
        <v>94</v>
      </c>
      <c r="E492" s="50">
        <v>6</v>
      </c>
      <c r="F492" s="59">
        <v>0.06</v>
      </c>
      <c r="G492" s="41" t="e">
        <f>+INDEX(#REF!,MATCH(B492,#REF!,0),9)</f>
        <v>#REF!</v>
      </c>
      <c r="H492" s="42" t="e">
        <f t="shared" si="43"/>
        <v>#REF!</v>
      </c>
      <c r="I492" s="1"/>
      <c r="J492" s="1"/>
      <c r="K492" s="16"/>
      <c r="L492" s="1"/>
      <c r="M492" s="1"/>
      <c r="N492" s="1"/>
      <c r="O492" s="1"/>
      <c r="P492" s="1"/>
      <c r="Q492" s="1"/>
      <c r="R492" s="1"/>
      <c r="S492" s="1"/>
      <c r="T492" s="1"/>
      <c r="U492" s="1"/>
      <c r="V492" s="1"/>
      <c r="W492" s="1"/>
      <c r="X492" s="1"/>
      <c r="Y492" s="1"/>
      <c r="Z492" s="1"/>
    </row>
    <row r="493" spans="1:26" ht="14.25" customHeight="1">
      <c r="A493" s="1"/>
      <c r="B493" s="624"/>
      <c r="C493" s="681"/>
      <c r="D493" s="60"/>
      <c r="E493" s="61"/>
      <c r="F493" s="47"/>
      <c r="G493" s="41"/>
      <c r="H493" s="42">
        <f t="shared" si="43"/>
        <v>0</v>
      </c>
      <c r="I493" s="1"/>
      <c r="J493" s="1"/>
      <c r="K493" s="16"/>
      <c r="L493" s="1"/>
      <c r="M493" s="1"/>
      <c r="N493" s="1"/>
      <c r="O493" s="1"/>
      <c r="P493" s="1"/>
      <c r="Q493" s="1"/>
      <c r="R493" s="1"/>
      <c r="S493" s="1"/>
      <c r="T493" s="1"/>
      <c r="U493" s="1"/>
      <c r="V493" s="1"/>
      <c r="W493" s="1"/>
      <c r="X493" s="1"/>
      <c r="Y493" s="1"/>
      <c r="Z493" s="1"/>
    </row>
    <row r="494" spans="1:26" ht="14.25" customHeight="1">
      <c r="A494" s="1"/>
      <c r="B494" s="682" t="s">
        <v>87</v>
      </c>
      <c r="C494" s="581"/>
      <c r="D494" s="581"/>
      <c r="E494" s="581"/>
      <c r="F494" s="581"/>
      <c r="G494" s="579"/>
      <c r="H494" s="49" t="e">
        <f>ROUND(SUM(H490:H493),2)</f>
        <v>#REF!</v>
      </c>
      <c r="I494" s="1"/>
      <c r="J494" s="1"/>
      <c r="K494" s="16"/>
      <c r="L494" s="1"/>
      <c r="M494" s="1"/>
      <c r="N494" s="1"/>
      <c r="O494" s="1"/>
      <c r="P494" s="1"/>
      <c r="Q494" s="1"/>
      <c r="R494" s="1"/>
      <c r="S494" s="1"/>
      <c r="T494" s="1"/>
      <c r="U494" s="1"/>
      <c r="V494" s="1"/>
      <c r="W494" s="1"/>
      <c r="X494" s="1"/>
      <c r="Y494" s="1"/>
      <c r="Z494" s="1"/>
    </row>
    <row r="495" spans="1:26" ht="14.25" customHeight="1">
      <c r="A495" s="1"/>
      <c r="B495" s="636" t="s">
        <v>95</v>
      </c>
      <c r="C495" s="581"/>
      <c r="D495" s="581"/>
      <c r="E495" s="581"/>
      <c r="F495" s="581"/>
      <c r="G495" s="581"/>
      <c r="H495" s="589"/>
      <c r="I495" s="1"/>
      <c r="J495" s="1"/>
      <c r="K495" s="16"/>
      <c r="L495" s="1"/>
      <c r="M495" s="1"/>
      <c r="N495" s="1"/>
      <c r="O495" s="1"/>
      <c r="P495" s="1"/>
      <c r="Q495" s="1"/>
      <c r="R495" s="1"/>
      <c r="S495" s="1"/>
      <c r="T495" s="1"/>
      <c r="U495" s="1"/>
      <c r="V495" s="1"/>
      <c r="W495" s="1"/>
      <c r="X495" s="1"/>
      <c r="Y495" s="1"/>
      <c r="Z495" s="1"/>
    </row>
    <row r="496" spans="1:26" ht="14.25" customHeight="1">
      <c r="A496" s="1"/>
      <c r="B496" s="591" t="s">
        <v>1</v>
      </c>
      <c r="C496" s="581"/>
      <c r="D496" s="579"/>
      <c r="E496" s="23" t="s">
        <v>2</v>
      </c>
      <c r="F496" s="23" t="s">
        <v>83</v>
      </c>
      <c r="G496" s="23" t="s">
        <v>85</v>
      </c>
      <c r="H496" s="38" t="s">
        <v>86</v>
      </c>
      <c r="I496" s="1"/>
      <c r="J496" s="1"/>
      <c r="K496" s="16"/>
      <c r="L496" s="1"/>
      <c r="M496" s="1"/>
      <c r="N496" s="1"/>
      <c r="O496" s="1"/>
      <c r="P496" s="1"/>
      <c r="Q496" s="1"/>
      <c r="R496" s="1"/>
      <c r="S496" s="1"/>
      <c r="T496" s="1"/>
      <c r="U496" s="1"/>
      <c r="V496" s="1"/>
      <c r="W496" s="1"/>
      <c r="X496" s="1"/>
      <c r="Y496" s="1"/>
      <c r="Z496" s="1"/>
    </row>
    <row r="497" spans="1:26" ht="14.25" customHeight="1">
      <c r="A497" s="1"/>
      <c r="B497" s="622" t="s">
        <v>151</v>
      </c>
      <c r="C497" s="623"/>
      <c r="D497" s="623"/>
      <c r="E497" s="412" t="s">
        <v>9</v>
      </c>
      <c r="F497" s="413">
        <v>1</v>
      </c>
      <c r="G497" s="414">
        <v>5500</v>
      </c>
      <c r="H497" s="416">
        <f>ROUND(G497*F497,0)</f>
        <v>5500</v>
      </c>
      <c r="I497" s="1"/>
      <c r="J497" s="1"/>
      <c r="K497" s="16"/>
      <c r="L497" s="1"/>
      <c r="M497" s="1"/>
      <c r="N497" s="1"/>
      <c r="O497" s="1"/>
      <c r="P497" s="1"/>
      <c r="Q497" s="1"/>
      <c r="R497" s="1"/>
      <c r="S497" s="1"/>
      <c r="T497" s="1"/>
      <c r="U497" s="1"/>
      <c r="V497" s="1"/>
      <c r="W497" s="1"/>
      <c r="X497" s="1"/>
      <c r="Y497" s="1"/>
      <c r="Z497" s="1"/>
    </row>
    <row r="498" spans="1:26" ht="14.25" customHeight="1">
      <c r="A498" s="1"/>
      <c r="B498" s="619"/>
      <c r="C498" s="620"/>
      <c r="D498" s="621"/>
      <c r="E498" s="39"/>
      <c r="F498" s="40"/>
      <c r="G498" s="62"/>
      <c r="H498" s="63">
        <f t="shared" ref="H498" si="44">G498*F498</f>
        <v>0</v>
      </c>
      <c r="I498" s="1"/>
      <c r="J498" s="1"/>
      <c r="K498" s="16"/>
      <c r="L498" s="1"/>
      <c r="M498" s="1"/>
      <c r="N498" s="1"/>
      <c r="O498" s="1"/>
      <c r="P498" s="1"/>
      <c r="Q498" s="1"/>
      <c r="R498" s="1"/>
      <c r="S498" s="1"/>
      <c r="T498" s="1"/>
      <c r="U498" s="1"/>
      <c r="V498" s="1"/>
      <c r="W498" s="1"/>
      <c r="X498" s="1"/>
      <c r="Y498" s="1"/>
      <c r="Z498" s="1"/>
    </row>
    <row r="499" spans="1:26" ht="14.25" customHeight="1" thickBot="1">
      <c r="A499" s="1"/>
      <c r="B499" s="674" t="s">
        <v>87</v>
      </c>
      <c r="C499" s="594"/>
      <c r="D499" s="594"/>
      <c r="E499" s="594"/>
      <c r="F499" s="594"/>
      <c r="G499" s="595"/>
      <c r="H499" s="64">
        <f>ROUND(SUM(H497:H498),2)</f>
        <v>5500</v>
      </c>
      <c r="I499" s="1"/>
      <c r="J499" s="1"/>
      <c r="K499" s="16"/>
      <c r="L499" s="1"/>
      <c r="M499" s="1"/>
      <c r="N499" s="1"/>
      <c r="O499" s="1"/>
      <c r="P499" s="1"/>
      <c r="Q499" s="1"/>
      <c r="R499" s="1"/>
      <c r="S499" s="1"/>
      <c r="T499" s="1"/>
      <c r="U499" s="1"/>
      <c r="V499" s="1"/>
      <c r="W499" s="1"/>
      <c r="X499" s="1"/>
      <c r="Y499" s="1"/>
      <c r="Z499" s="1"/>
    </row>
    <row r="500" spans="1:26" ht="14.25" customHeight="1" thickBot="1">
      <c r="A500" s="1"/>
      <c r="B500" s="675"/>
      <c r="C500" s="602"/>
      <c r="D500" s="602"/>
      <c r="E500" s="602"/>
      <c r="F500" s="602"/>
      <c r="G500" s="602"/>
      <c r="H500" s="633"/>
      <c r="I500" s="1"/>
      <c r="J500" s="1"/>
      <c r="K500" s="16"/>
      <c r="L500" s="1"/>
      <c r="M500" s="1"/>
      <c r="N500" s="1"/>
      <c r="O500" s="1"/>
      <c r="P500" s="1"/>
      <c r="Q500" s="1"/>
      <c r="R500" s="1"/>
      <c r="S500" s="1"/>
      <c r="T500" s="1"/>
      <c r="U500" s="1"/>
      <c r="V500" s="1"/>
      <c r="W500" s="1"/>
      <c r="X500" s="1"/>
      <c r="Y500" s="1"/>
      <c r="Z500" s="1"/>
    </row>
    <row r="501" spans="1:26" ht="14.25" customHeight="1" thickBot="1">
      <c r="A501" s="1"/>
      <c r="B501" s="676"/>
      <c r="C501" s="587"/>
      <c r="D501" s="635"/>
      <c r="E501" s="677" t="s">
        <v>59</v>
      </c>
      <c r="F501" s="678"/>
      <c r="G501" s="678"/>
      <c r="H501" s="65" t="e">
        <f>ROUND(H499+H494+H487+H479,0)</f>
        <v>#REF!</v>
      </c>
      <c r="I501" s="1"/>
      <c r="J501" s="1"/>
      <c r="K501" s="16">
        <v>123375</v>
      </c>
      <c r="L501" s="1"/>
      <c r="M501" s="1"/>
      <c r="N501" s="1"/>
      <c r="O501" s="1"/>
      <c r="P501" s="1"/>
      <c r="Q501" s="1"/>
      <c r="R501" s="1"/>
      <c r="S501" s="1"/>
      <c r="T501" s="1"/>
      <c r="U501" s="1"/>
      <c r="V501" s="1"/>
      <c r="W501" s="1"/>
      <c r="X501" s="1"/>
      <c r="Y501" s="1"/>
      <c r="Z501" s="1"/>
    </row>
    <row r="502" spans="1:26" ht="14.25" customHeight="1">
      <c r="A502" s="1"/>
      <c r="B502" s="74"/>
      <c r="C502" s="75"/>
      <c r="D502" s="76"/>
      <c r="E502" s="76"/>
      <c r="F502" s="76"/>
      <c r="G502" s="76"/>
      <c r="H502" s="77"/>
      <c r="I502" s="1"/>
      <c r="J502" s="1"/>
      <c r="K502" s="16"/>
      <c r="L502" s="1"/>
      <c r="M502" s="1"/>
      <c r="N502" s="1"/>
      <c r="O502" s="1"/>
      <c r="P502" s="1"/>
      <c r="Q502" s="1"/>
      <c r="R502" s="1"/>
      <c r="S502" s="1"/>
      <c r="T502" s="1"/>
      <c r="U502" s="1"/>
      <c r="V502" s="1"/>
      <c r="W502" s="1"/>
      <c r="X502" s="1"/>
      <c r="Y502" s="1"/>
      <c r="Z502" s="1"/>
    </row>
    <row r="503" spans="1:26" ht="14.25" customHeight="1" thickBot="1">
      <c r="A503" s="1"/>
      <c r="B503" s="29"/>
      <c r="C503" s="30"/>
      <c r="D503" s="31"/>
      <c r="E503" s="31"/>
      <c r="F503" s="31"/>
      <c r="G503" s="31"/>
      <c r="H503" s="32"/>
      <c r="I503" s="1"/>
      <c r="J503" s="1"/>
      <c r="K503" s="16"/>
      <c r="L503" s="1"/>
      <c r="M503" s="1"/>
      <c r="N503" s="1"/>
      <c r="O503" s="1"/>
      <c r="P503" s="1"/>
      <c r="Q503" s="1"/>
      <c r="R503" s="1"/>
      <c r="S503" s="1"/>
      <c r="T503" s="1"/>
      <c r="U503" s="1"/>
      <c r="V503" s="1"/>
      <c r="W503" s="1"/>
      <c r="X503" s="1"/>
      <c r="Y503" s="1"/>
      <c r="Z503" s="1"/>
    </row>
    <row r="504" spans="1:26" ht="14.25" hidden="1" customHeight="1">
      <c r="A504" s="1"/>
      <c r="B504" s="691" t="s">
        <v>77</v>
      </c>
      <c r="C504" s="578"/>
      <c r="D504" s="578"/>
      <c r="E504" s="578"/>
      <c r="F504" s="578"/>
      <c r="G504" s="578"/>
      <c r="H504" s="604"/>
      <c r="I504" s="1"/>
      <c r="J504" s="1"/>
      <c r="K504" s="16"/>
      <c r="L504" s="1"/>
      <c r="M504" s="1"/>
      <c r="N504" s="1"/>
      <c r="O504" s="1"/>
      <c r="P504" s="1"/>
      <c r="Q504" s="1"/>
      <c r="R504" s="1"/>
      <c r="S504" s="1"/>
      <c r="T504" s="1"/>
      <c r="U504" s="1"/>
      <c r="V504" s="1"/>
      <c r="W504" s="1"/>
      <c r="X504" s="1"/>
      <c r="Y504" s="1"/>
      <c r="Z504" s="1"/>
    </row>
    <row r="505" spans="1:26" ht="14.25" hidden="1" customHeight="1">
      <c r="A505" s="1"/>
      <c r="B505" s="668"/>
      <c r="C505" s="606"/>
      <c r="D505" s="606"/>
      <c r="E505" s="606"/>
      <c r="F505" s="606"/>
      <c r="G505" s="606"/>
      <c r="H505" s="607"/>
      <c r="I505" s="1"/>
      <c r="J505" s="1"/>
      <c r="K505" s="16"/>
      <c r="L505" s="1"/>
      <c r="M505" s="1"/>
      <c r="N505" s="1"/>
      <c r="O505" s="1"/>
      <c r="P505" s="1"/>
      <c r="Q505" s="1"/>
      <c r="R505" s="1"/>
      <c r="S505" s="1"/>
      <c r="T505" s="1"/>
      <c r="U505" s="1"/>
      <c r="V505" s="1"/>
      <c r="W505" s="1"/>
      <c r="X505" s="1"/>
      <c r="Y505" s="1"/>
      <c r="Z505" s="1"/>
    </row>
    <row r="506" spans="1:26" ht="14.25" hidden="1" customHeight="1" thickBot="1">
      <c r="A506" s="1"/>
      <c r="B506" s="591" t="s">
        <v>78</v>
      </c>
      <c r="C506" s="581"/>
      <c r="D506" s="581"/>
      <c r="E506" s="581"/>
      <c r="F506" s="581"/>
      <c r="G506" s="581"/>
      <c r="H506" s="589"/>
      <c r="I506" s="1"/>
      <c r="J506" s="1"/>
      <c r="K506" s="16"/>
      <c r="L506" s="1"/>
      <c r="M506" s="1"/>
      <c r="N506" s="1"/>
      <c r="O506" s="1"/>
      <c r="P506" s="1"/>
      <c r="Q506" s="1"/>
      <c r="R506" s="1"/>
      <c r="S506" s="1"/>
      <c r="T506" s="1"/>
      <c r="U506" s="1"/>
      <c r="V506" s="1"/>
      <c r="W506" s="1"/>
      <c r="X506" s="1"/>
      <c r="Y506" s="1"/>
      <c r="Z506" s="1"/>
    </row>
    <row r="507" spans="1:26" ht="14.25" hidden="1" customHeight="1">
      <c r="A507" s="1"/>
      <c r="B507" s="692" t="e">
        <f>+#REF!</f>
        <v>#REF!</v>
      </c>
      <c r="C507" s="602"/>
      <c r="D507" s="602"/>
      <c r="E507" s="602"/>
      <c r="F507" s="602"/>
      <c r="G507" s="602"/>
      <c r="H507" s="633"/>
      <c r="I507" s="1"/>
      <c r="J507" s="1"/>
      <c r="K507" s="16"/>
      <c r="L507" s="1"/>
      <c r="M507" s="1"/>
      <c r="N507" s="1"/>
      <c r="O507" s="1"/>
      <c r="P507" s="1"/>
      <c r="Q507" s="1"/>
      <c r="R507" s="1"/>
      <c r="S507" s="1"/>
      <c r="T507" s="1"/>
      <c r="U507" s="1"/>
      <c r="V507" s="1"/>
      <c r="W507" s="1"/>
      <c r="X507" s="1"/>
      <c r="Y507" s="1"/>
      <c r="Z507" s="1"/>
    </row>
    <row r="508" spans="1:26" ht="14.25" hidden="1" customHeight="1">
      <c r="A508" s="1"/>
      <c r="B508" s="34" t="s">
        <v>79</v>
      </c>
      <c r="C508" s="5" t="e">
        <f>+#REF!</f>
        <v>#REF!</v>
      </c>
      <c r="D508" s="693" t="s">
        <v>80</v>
      </c>
      <c r="E508" s="579"/>
      <c r="F508" s="5" t="e">
        <f>+#REF!</f>
        <v>#REF!</v>
      </c>
      <c r="G508" s="5" t="s">
        <v>81</v>
      </c>
      <c r="H508" s="36"/>
      <c r="I508" s="1"/>
      <c r="J508" s="1"/>
      <c r="K508" s="16"/>
      <c r="L508" s="1"/>
      <c r="M508" s="1"/>
      <c r="N508" s="1"/>
      <c r="O508" s="1"/>
      <c r="P508" s="1"/>
      <c r="Q508" s="1"/>
      <c r="R508" s="1"/>
      <c r="S508" s="1"/>
      <c r="T508" s="1"/>
      <c r="U508" s="1"/>
      <c r="V508" s="1"/>
      <c r="W508" s="1"/>
      <c r="X508" s="1"/>
      <c r="Y508" s="1"/>
      <c r="Z508" s="1"/>
    </row>
    <row r="509" spans="1:26" ht="14.25" hidden="1" customHeight="1">
      <c r="A509" s="1"/>
      <c r="B509" s="636"/>
      <c r="C509" s="581"/>
      <c r="D509" s="581"/>
      <c r="E509" s="581"/>
      <c r="F509" s="581"/>
      <c r="G509" s="581"/>
      <c r="H509" s="589"/>
      <c r="I509" s="1"/>
      <c r="J509" s="1"/>
      <c r="K509" s="16"/>
      <c r="L509" s="1"/>
      <c r="M509" s="1"/>
      <c r="N509" s="1"/>
      <c r="O509" s="1"/>
      <c r="P509" s="1"/>
      <c r="Q509" s="1"/>
      <c r="R509" s="1"/>
      <c r="S509" s="1"/>
      <c r="T509" s="1"/>
      <c r="U509" s="1"/>
      <c r="V509" s="1"/>
      <c r="W509" s="1"/>
      <c r="X509" s="1"/>
      <c r="Y509" s="1"/>
      <c r="Z509" s="1"/>
    </row>
    <row r="510" spans="1:26" ht="14.25" hidden="1" customHeight="1">
      <c r="A510" s="1"/>
      <c r="B510" s="652" t="e">
        <f>+#REF!</f>
        <v>#REF!</v>
      </c>
      <c r="C510" s="585"/>
      <c r="D510" s="585"/>
      <c r="E510" s="585"/>
      <c r="F510" s="585"/>
      <c r="G510" s="585"/>
      <c r="H510" s="610"/>
      <c r="I510" s="1"/>
      <c r="J510" s="1"/>
      <c r="K510" s="16"/>
      <c r="L510" s="1"/>
      <c r="M510" s="1"/>
      <c r="N510" s="1"/>
      <c r="O510" s="1"/>
      <c r="P510" s="1"/>
      <c r="Q510" s="1"/>
      <c r="R510" s="1"/>
      <c r="S510" s="1"/>
      <c r="T510" s="1"/>
      <c r="U510" s="1"/>
      <c r="V510" s="1"/>
      <c r="W510" s="1"/>
      <c r="X510" s="1"/>
      <c r="Y510" s="1"/>
      <c r="Z510" s="1"/>
    </row>
    <row r="511" spans="1:26" ht="14.25" hidden="1" customHeight="1">
      <c r="A511" s="1"/>
      <c r="B511" s="600"/>
      <c r="C511" s="578"/>
      <c r="D511" s="578"/>
      <c r="E511" s="578"/>
      <c r="F511" s="578"/>
      <c r="G511" s="578"/>
      <c r="H511" s="604"/>
      <c r="I511" s="1"/>
      <c r="J511" s="1"/>
      <c r="K511" s="16"/>
      <c r="L511" s="1"/>
      <c r="M511" s="1"/>
      <c r="N511" s="1"/>
      <c r="O511" s="1"/>
      <c r="P511" s="1"/>
      <c r="Q511" s="1"/>
      <c r="R511" s="1"/>
      <c r="S511" s="1"/>
      <c r="T511" s="1"/>
      <c r="U511" s="1"/>
      <c r="V511" s="1"/>
      <c r="W511" s="1"/>
      <c r="X511" s="1"/>
      <c r="Y511" s="1"/>
      <c r="Z511" s="1"/>
    </row>
    <row r="512" spans="1:26" ht="14.25" hidden="1" customHeight="1">
      <c r="A512" s="1"/>
      <c r="B512" s="600"/>
      <c r="C512" s="578"/>
      <c r="D512" s="578"/>
      <c r="E512" s="578"/>
      <c r="F512" s="578"/>
      <c r="G512" s="578"/>
      <c r="H512" s="604"/>
      <c r="I512" s="1"/>
      <c r="J512" s="1"/>
      <c r="K512" s="16"/>
      <c r="L512" s="1"/>
      <c r="M512" s="1"/>
      <c r="N512" s="1"/>
      <c r="O512" s="1"/>
      <c r="P512" s="1"/>
      <c r="Q512" s="1"/>
      <c r="R512" s="1"/>
      <c r="S512" s="1"/>
      <c r="T512" s="1"/>
      <c r="U512" s="1"/>
      <c r="V512" s="1"/>
      <c r="W512" s="1"/>
      <c r="X512" s="1"/>
      <c r="Y512" s="1"/>
      <c r="Z512" s="1"/>
    </row>
    <row r="513" spans="1:26" ht="14.25" hidden="1" customHeight="1">
      <c r="A513" s="1"/>
      <c r="B513" s="600"/>
      <c r="C513" s="578"/>
      <c r="D513" s="578"/>
      <c r="E513" s="578"/>
      <c r="F513" s="578"/>
      <c r="G513" s="578"/>
      <c r="H513" s="604"/>
      <c r="I513" s="1"/>
      <c r="J513" s="1"/>
      <c r="K513" s="16"/>
      <c r="L513" s="1"/>
      <c r="M513" s="1"/>
      <c r="N513" s="1"/>
      <c r="O513" s="1"/>
      <c r="P513" s="1"/>
      <c r="Q513" s="1"/>
      <c r="R513" s="1"/>
      <c r="S513" s="1"/>
      <c r="T513" s="1"/>
      <c r="U513" s="1"/>
      <c r="V513" s="1"/>
      <c r="W513" s="1"/>
      <c r="X513" s="1"/>
      <c r="Y513" s="1"/>
      <c r="Z513" s="1"/>
    </row>
    <row r="514" spans="1:26" ht="14.25" hidden="1" customHeight="1">
      <c r="A514" s="1"/>
      <c r="B514" s="694"/>
      <c r="C514" s="606"/>
      <c r="D514" s="606"/>
      <c r="E514" s="606"/>
      <c r="F514" s="606"/>
      <c r="G514" s="606"/>
      <c r="H514" s="607"/>
      <c r="I514" s="1"/>
      <c r="J514" s="1"/>
      <c r="K514" s="16"/>
      <c r="L514" s="1"/>
      <c r="M514" s="1"/>
      <c r="N514" s="1"/>
      <c r="O514" s="1"/>
      <c r="P514" s="1"/>
      <c r="Q514" s="1"/>
      <c r="R514" s="1"/>
      <c r="S514" s="1"/>
      <c r="T514" s="1"/>
      <c r="U514" s="1"/>
      <c r="V514" s="1"/>
      <c r="W514" s="1"/>
      <c r="X514" s="1"/>
      <c r="Y514" s="1"/>
      <c r="Z514" s="1"/>
    </row>
    <row r="515" spans="1:26" ht="14.25" hidden="1" customHeight="1">
      <c r="A515" s="1"/>
      <c r="B515" s="636" t="s">
        <v>82</v>
      </c>
      <c r="C515" s="581"/>
      <c r="D515" s="581"/>
      <c r="E515" s="581"/>
      <c r="F515" s="581"/>
      <c r="G515" s="581"/>
      <c r="H515" s="589"/>
      <c r="I515" s="1"/>
      <c r="J515" s="1"/>
      <c r="K515" s="16"/>
      <c r="L515" s="1"/>
      <c r="M515" s="1"/>
      <c r="N515" s="1"/>
      <c r="O515" s="1"/>
      <c r="P515" s="1"/>
      <c r="Q515" s="1"/>
      <c r="R515" s="1"/>
      <c r="S515" s="1"/>
      <c r="T515" s="1"/>
      <c r="U515" s="1"/>
      <c r="V515" s="1"/>
      <c r="W515" s="1"/>
      <c r="X515" s="1"/>
      <c r="Y515" s="1"/>
      <c r="Z515" s="1"/>
    </row>
    <row r="516" spans="1:26" ht="14.25" hidden="1" customHeight="1">
      <c r="A516" s="1"/>
      <c r="B516" s="679" t="s">
        <v>1</v>
      </c>
      <c r="C516" s="579"/>
      <c r="D516" s="37" t="s">
        <v>2</v>
      </c>
      <c r="E516" s="23" t="s">
        <v>83</v>
      </c>
      <c r="F516" s="23" t="s">
        <v>84</v>
      </c>
      <c r="G516" s="23" t="s">
        <v>85</v>
      </c>
      <c r="H516" s="38" t="s">
        <v>86</v>
      </c>
      <c r="I516" s="1"/>
      <c r="J516" s="1"/>
      <c r="K516" s="16"/>
      <c r="L516" s="1"/>
      <c r="M516" s="1"/>
      <c r="N516" s="1"/>
      <c r="O516" s="1"/>
      <c r="P516" s="1"/>
      <c r="Q516" s="1"/>
      <c r="R516" s="1"/>
      <c r="S516" s="1"/>
      <c r="T516" s="1"/>
      <c r="U516" s="1"/>
      <c r="V516" s="1"/>
      <c r="W516" s="1"/>
      <c r="X516" s="1"/>
      <c r="Y516" s="1"/>
      <c r="Z516" s="1"/>
    </row>
    <row r="517" spans="1:26" ht="14.25" hidden="1" customHeight="1">
      <c r="A517" s="1"/>
      <c r="B517" s="645"/>
      <c r="C517" s="690"/>
      <c r="D517" s="39"/>
      <c r="E517" s="39"/>
      <c r="F517" s="40"/>
      <c r="G517" s="41"/>
      <c r="H517" s="42">
        <f t="shared" ref="H517:H522" si="45">G517*(F517+1)*E517</f>
        <v>0</v>
      </c>
      <c r="I517" s="1"/>
      <c r="J517" s="1"/>
      <c r="K517" s="16"/>
      <c r="L517" s="1"/>
      <c r="M517" s="1"/>
      <c r="N517" s="1"/>
      <c r="O517" s="1"/>
      <c r="P517" s="1"/>
      <c r="Q517" s="1"/>
      <c r="R517" s="1"/>
      <c r="S517" s="1"/>
      <c r="T517" s="1"/>
      <c r="U517" s="1"/>
      <c r="V517" s="1"/>
      <c r="W517" s="1"/>
      <c r="X517" s="1"/>
      <c r="Y517" s="1"/>
      <c r="Z517" s="1"/>
    </row>
    <row r="518" spans="1:26" ht="14.25" hidden="1" customHeight="1">
      <c r="A518" s="1"/>
      <c r="B518" s="627" t="s">
        <v>108</v>
      </c>
      <c r="C518" s="621"/>
      <c r="D518" s="39" t="s">
        <v>13</v>
      </c>
      <c r="E518" s="73">
        <f>1*1*0.2</f>
        <v>0.2</v>
      </c>
      <c r="F518" s="44">
        <v>0.03</v>
      </c>
      <c r="G518" s="45" t="e">
        <f>+#REF!</f>
        <v>#REF!</v>
      </c>
      <c r="H518" s="42" t="e">
        <f t="shared" si="45"/>
        <v>#REF!</v>
      </c>
      <c r="I518" s="1"/>
      <c r="J518" s="1"/>
      <c r="K518" s="16"/>
      <c r="L518" s="1"/>
      <c r="M518" s="1"/>
      <c r="N518" s="1"/>
      <c r="O518" s="1"/>
      <c r="P518" s="1"/>
      <c r="Q518" s="1"/>
      <c r="R518" s="1"/>
      <c r="S518" s="1"/>
      <c r="T518" s="1"/>
      <c r="U518" s="1"/>
      <c r="V518" s="1"/>
      <c r="W518" s="1"/>
      <c r="X518" s="1"/>
      <c r="Y518" s="1"/>
      <c r="Z518" s="1"/>
    </row>
    <row r="519" spans="1:26" ht="14.25" hidden="1" customHeight="1">
      <c r="A519" s="1"/>
      <c r="B519" s="627" t="s">
        <v>109</v>
      </c>
      <c r="C519" s="621"/>
      <c r="D519" s="70" t="e">
        <f t="array" ref="D519">+INDEX(#REF!,MATCH($B519,#REF!,0),MATCH(D$897,#REF!,0))</f>
        <v>#REF!</v>
      </c>
      <c r="E519" s="73">
        <v>0.05</v>
      </c>
      <c r="F519" s="44">
        <v>0</v>
      </c>
      <c r="G519" s="71" t="e">
        <f t="array" ref="G519">+INDEX(#REF!,MATCH($B519,#REF!,0),MATCH(G$897,#REF!,0))</f>
        <v>#REF!</v>
      </c>
      <c r="H519" s="42" t="e">
        <f t="shared" si="45"/>
        <v>#REF!</v>
      </c>
      <c r="I519" s="1"/>
      <c r="J519" s="1"/>
      <c r="K519" s="16"/>
      <c r="L519" s="1"/>
      <c r="M519" s="1"/>
      <c r="N519" s="1"/>
      <c r="O519" s="1"/>
      <c r="P519" s="1"/>
      <c r="Q519" s="1"/>
      <c r="R519" s="1"/>
      <c r="S519" s="1"/>
      <c r="T519" s="1"/>
      <c r="U519" s="1"/>
      <c r="V519" s="1"/>
      <c r="W519" s="1"/>
      <c r="X519" s="1"/>
      <c r="Y519" s="1"/>
      <c r="Z519" s="1"/>
    </row>
    <row r="520" spans="1:26" ht="14.25" hidden="1" customHeight="1">
      <c r="A520" s="1"/>
      <c r="B520" s="627" t="s">
        <v>110</v>
      </c>
      <c r="C520" s="621"/>
      <c r="D520" s="70" t="e">
        <f t="array" ref="D520">+INDEX(#REF!,MATCH($B520,#REF!,0),MATCH(D$897,#REF!,0))</f>
        <v>#REF!</v>
      </c>
      <c r="E520" s="73">
        <v>0.09</v>
      </c>
      <c r="F520" s="44">
        <v>0</v>
      </c>
      <c r="G520" s="71" t="e">
        <f t="array" ref="G520">+INDEX(#REF!,MATCH($B520,#REF!,0),MATCH(G$897,#REF!,0))</f>
        <v>#REF!</v>
      </c>
      <c r="H520" s="42" t="e">
        <f t="shared" si="45"/>
        <v>#REF!</v>
      </c>
      <c r="I520" s="1"/>
      <c r="J520" s="1"/>
      <c r="K520" s="16"/>
      <c r="L520" s="1"/>
      <c r="M520" s="1"/>
      <c r="N520" s="1"/>
      <c r="O520" s="1"/>
      <c r="P520" s="1"/>
      <c r="Q520" s="1"/>
      <c r="R520" s="1"/>
      <c r="S520" s="1"/>
      <c r="T520" s="1"/>
      <c r="U520" s="1"/>
      <c r="V520" s="1"/>
      <c r="W520" s="1"/>
      <c r="X520" s="1"/>
      <c r="Y520" s="1"/>
      <c r="Z520" s="1"/>
    </row>
    <row r="521" spans="1:26" ht="14.25" hidden="1" customHeight="1">
      <c r="A521" s="1"/>
      <c r="B521" s="627" t="s">
        <v>111</v>
      </c>
      <c r="C521" s="621"/>
      <c r="D521" s="70" t="e">
        <f t="array" ref="D521">+INDEX(#REF!,MATCH($B521,#REF!,0),MATCH(D$897,#REF!,0))</f>
        <v>#REF!</v>
      </c>
      <c r="E521" s="73">
        <v>1</v>
      </c>
      <c r="F521" s="44">
        <v>0</v>
      </c>
      <c r="G521" s="71" t="e">
        <f t="array" ref="G521">+INDEX(#REF!,MATCH($B521,#REF!,0),MATCH(G$897,#REF!,0))</f>
        <v>#REF!</v>
      </c>
      <c r="H521" s="42" t="e">
        <f t="shared" si="45"/>
        <v>#REF!</v>
      </c>
      <c r="I521" s="1"/>
      <c r="J521" s="1"/>
      <c r="K521" s="16"/>
      <c r="L521" s="1"/>
      <c r="M521" s="1"/>
      <c r="N521" s="1"/>
      <c r="O521" s="1"/>
      <c r="P521" s="1"/>
      <c r="Q521" s="1"/>
      <c r="R521" s="1"/>
      <c r="S521" s="1"/>
      <c r="T521" s="1"/>
      <c r="U521" s="1"/>
      <c r="V521" s="1"/>
      <c r="W521" s="1"/>
      <c r="X521" s="1"/>
      <c r="Y521" s="1"/>
      <c r="Z521" s="1"/>
    </row>
    <row r="522" spans="1:26" ht="14.25" hidden="1" customHeight="1">
      <c r="A522" s="1"/>
      <c r="B522" s="624"/>
      <c r="C522" s="625"/>
      <c r="D522" s="39"/>
      <c r="E522" s="46"/>
      <c r="F522" s="47"/>
      <c r="G522" s="48"/>
      <c r="H522" s="42">
        <f t="shared" si="45"/>
        <v>0</v>
      </c>
      <c r="I522" s="1"/>
      <c r="J522" s="1"/>
      <c r="K522" s="16"/>
      <c r="L522" s="1"/>
      <c r="M522" s="1"/>
      <c r="N522" s="1"/>
      <c r="O522" s="1"/>
      <c r="P522" s="1"/>
      <c r="Q522" s="1"/>
      <c r="R522" s="1"/>
      <c r="S522" s="1"/>
      <c r="T522" s="1"/>
      <c r="U522" s="1"/>
      <c r="V522" s="1"/>
      <c r="W522" s="1"/>
      <c r="X522" s="1"/>
      <c r="Y522" s="1"/>
      <c r="Z522" s="1"/>
    </row>
    <row r="523" spans="1:26" ht="14.25" hidden="1" customHeight="1">
      <c r="A523" s="1"/>
      <c r="B523" s="682" t="s">
        <v>87</v>
      </c>
      <c r="C523" s="581"/>
      <c r="D523" s="581"/>
      <c r="E523" s="581"/>
      <c r="F523" s="581"/>
      <c r="G523" s="579"/>
      <c r="H523" s="49" t="e">
        <f>ROUND(SUM(H517:H522),2)</f>
        <v>#REF!</v>
      </c>
      <c r="I523" s="1"/>
      <c r="J523" s="1"/>
      <c r="K523" s="16"/>
      <c r="L523" s="1"/>
      <c r="M523" s="1"/>
      <c r="N523" s="1"/>
      <c r="O523" s="1"/>
      <c r="P523" s="1"/>
      <c r="Q523" s="1"/>
      <c r="R523" s="1"/>
      <c r="S523" s="1"/>
      <c r="T523" s="1"/>
      <c r="U523" s="1"/>
      <c r="V523" s="1"/>
      <c r="W523" s="1"/>
      <c r="X523" s="1"/>
      <c r="Y523" s="1"/>
      <c r="Z523" s="1"/>
    </row>
    <row r="524" spans="1:26" ht="14.25" hidden="1" customHeight="1">
      <c r="A524" s="1"/>
      <c r="B524" s="636" t="s">
        <v>88</v>
      </c>
      <c r="C524" s="581"/>
      <c r="D524" s="581"/>
      <c r="E524" s="581"/>
      <c r="F524" s="581"/>
      <c r="G524" s="581"/>
      <c r="H524" s="589"/>
      <c r="I524" s="1"/>
      <c r="J524" s="1"/>
      <c r="K524" s="16"/>
      <c r="L524" s="1"/>
      <c r="M524" s="1"/>
      <c r="N524" s="1"/>
      <c r="O524" s="1"/>
      <c r="P524" s="1"/>
      <c r="Q524" s="1"/>
      <c r="R524" s="1"/>
      <c r="S524" s="1"/>
      <c r="T524" s="1"/>
      <c r="U524" s="1"/>
      <c r="V524" s="1"/>
      <c r="W524" s="1"/>
      <c r="X524" s="1"/>
      <c r="Y524" s="1"/>
      <c r="Z524" s="1"/>
    </row>
    <row r="525" spans="1:26" ht="14.25" hidden="1" customHeight="1">
      <c r="A525" s="1"/>
      <c r="B525" s="679" t="s">
        <v>1</v>
      </c>
      <c r="C525" s="579"/>
      <c r="D525" s="37" t="s">
        <v>2</v>
      </c>
      <c r="E525" s="23" t="s">
        <v>83</v>
      </c>
      <c r="F525" s="23" t="s">
        <v>89</v>
      </c>
      <c r="G525" s="23" t="s">
        <v>85</v>
      </c>
      <c r="H525" s="38" t="s">
        <v>86</v>
      </c>
      <c r="I525" s="1"/>
      <c r="J525" s="1"/>
      <c r="K525" s="16"/>
      <c r="L525" s="1"/>
      <c r="M525" s="1"/>
      <c r="N525" s="1"/>
      <c r="O525" s="1"/>
      <c r="P525" s="1"/>
      <c r="Q525" s="1"/>
      <c r="R525" s="1"/>
      <c r="S525" s="1"/>
      <c r="T525" s="1"/>
      <c r="U525" s="1"/>
      <c r="V525" s="1"/>
      <c r="W525" s="1"/>
      <c r="X525" s="1"/>
      <c r="Y525" s="1"/>
      <c r="Z525" s="1"/>
    </row>
    <row r="526" spans="1:26" ht="14.25" hidden="1" customHeight="1">
      <c r="A526" s="1"/>
      <c r="B526" s="645"/>
      <c r="C526" s="680"/>
      <c r="D526" s="50"/>
      <c r="E526" s="51"/>
      <c r="F526" s="52"/>
      <c r="G526" s="41"/>
      <c r="H526" s="42">
        <f t="shared" ref="H526:H530" si="46">E526*F526*G526</f>
        <v>0</v>
      </c>
      <c r="I526" s="1"/>
      <c r="J526" s="1"/>
      <c r="K526" s="16"/>
      <c r="L526" s="1"/>
      <c r="M526" s="1"/>
      <c r="N526" s="1"/>
      <c r="O526" s="1"/>
      <c r="P526" s="1"/>
      <c r="Q526" s="1"/>
      <c r="R526" s="1"/>
      <c r="S526" s="1"/>
      <c r="T526" s="1"/>
      <c r="U526" s="1"/>
      <c r="V526" s="1"/>
      <c r="W526" s="1"/>
      <c r="X526" s="1"/>
      <c r="Y526" s="1"/>
      <c r="Z526" s="1"/>
    </row>
    <row r="527" spans="1:26" ht="14.25" hidden="1" customHeight="1">
      <c r="A527" s="1"/>
      <c r="B527" s="626" t="s">
        <v>90</v>
      </c>
      <c r="C527" s="620"/>
      <c r="D527" s="53" t="s">
        <v>91</v>
      </c>
      <c r="E527" s="50">
        <v>0.05</v>
      </c>
      <c r="F527" s="59">
        <v>1</v>
      </c>
      <c r="G527" s="41">
        <v>29092.799999999999</v>
      </c>
      <c r="H527" s="42">
        <f t="shared" si="46"/>
        <v>1454.64</v>
      </c>
      <c r="I527" s="1"/>
      <c r="J527" s="1"/>
      <c r="K527" s="16"/>
      <c r="L527" s="1"/>
      <c r="M527" s="1"/>
      <c r="N527" s="1"/>
      <c r="O527" s="1"/>
      <c r="P527" s="1"/>
      <c r="Q527" s="1"/>
      <c r="R527" s="1"/>
      <c r="S527" s="1"/>
      <c r="T527" s="1"/>
      <c r="U527" s="1"/>
      <c r="V527" s="1"/>
      <c r="W527" s="1"/>
      <c r="X527" s="1"/>
      <c r="Y527" s="1"/>
      <c r="Z527" s="1"/>
    </row>
    <row r="528" spans="1:26" ht="14.25" hidden="1" customHeight="1">
      <c r="A528" s="1"/>
      <c r="B528" s="626" t="s">
        <v>112</v>
      </c>
      <c r="C528" s="620"/>
      <c r="D528" s="70" t="e">
        <f t="array" ref="D528">+INDEX(#REF!,MATCH($B528,#REF!,0),MATCH(D$907,#REF!,0))</f>
        <v>#REF!</v>
      </c>
      <c r="E528" s="50">
        <v>1</v>
      </c>
      <c r="F528" s="59">
        <v>0.06</v>
      </c>
      <c r="G528" s="71" t="e">
        <f t="array" ref="G528">+INDEX(#REF!,MATCH($B528,#REF!,0),MATCH(G$907,#REF!,0))</f>
        <v>#REF!</v>
      </c>
      <c r="H528" s="42" t="e">
        <f t="shared" si="46"/>
        <v>#REF!</v>
      </c>
      <c r="I528" s="1"/>
      <c r="J528" s="1"/>
      <c r="K528" s="16"/>
      <c r="L528" s="1"/>
      <c r="M528" s="1"/>
      <c r="N528" s="1"/>
      <c r="O528" s="1"/>
      <c r="P528" s="1"/>
      <c r="Q528" s="1"/>
      <c r="R528" s="1"/>
      <c r="S528" s="1"/>
      <c r="T528" s="1"/>
      <c r="U528" s="1"/>
      <c r="V528" s="1"/>
      <c r="W528" s="1"/>
      <c r="X528" s="1"/>
      <c r="Y528" s="1"/>
      <c r="Z528" s="1"/>
    </row>
    <row r="529" spans="1:26" ht="14.25" hidden="1" customHeight="1">
      <c r="A529" s="1"/>
      <c r="B529" s="626" t="s">
        <v>113</v>
      </c>
      <c r="C529" s="620"/>
      <c r="D529" s="70" t="e">
        <f t="array" ref="D529">+INDEX(#REF!,MATCH($B529,#REF!,0),MATCH(D$907,#REF!,0))</f>
        <v>#REF!</v>
      </c>
      <c r="E529" s="50">
        <v>1</v>
      </c>
      <c r="F529" s="59">
        <v>0.06</v>
      </c>
      <c r="G529" s="71" t="e">
        <f t="array" ref="G529">+INDEX(#REF!,MATCH($B529,#REF!,0),MATCH(G$907,#REF!,0))</f>
        <v>#REF!</v>
      </c>
      <c r="H529" s="42" t="e">
        <f t="shared" si="46"/>
        <v>#REF!</v>
      </c>
      <c r="I529" s="1"/>
      <c r="J529" s="1"/>
      <c r="K529" s="16"/>
      <c r="L529" s="1"/>
      <c r="M529" s="1"/>
      <c r="N529" s="1"/>
      <c r="O529" s="1"/>
      <c r="P529" s="1"/>
      <c r="Q529" s="1"/>
      <c r="R529" s="1"/>
      <c r="S529" s="1"/>
      <c r="T529" s="1"/>
      <c r="U529" s="1"/>
      <c r="V529" s="1"/>
      <c r="W529" s="1"/>
      <c r="X529" s="1"/>
      <c r="Y529" s="1"/>
      <c r="Z529" s="1"/>
    </row>
    <row r="530" spans="1:26" ht="14.25" hidden="1" customHeight="1">
      <c r="A530" s="1"/>
      <c r="B530" s="624"/>
      <c r="C530" s="681"/>
      <c r="D530" s="47"/>
      <c r="E530" s="46"/>
      <c r="F530" s="47"/>
      <c r="G530" s="41"/>
      <c r="H530" s="42">
        <f t="shared" si="46"/>
        <v>0</v>
      </c>
      <c r="I530" s="1"/>
      <c r="J530" s="1"/>
      <c r="K530" s="16"/>
      <c r="L530" s="1"/>
      <c r="M530" s="1"/>
      <c r="N530" s="1"/>
      <c r="O530" s="1"/>
      <c r="P530" s="1"/>
      <c r="Q530" s="1"/>
      <c r="R530" s="1"/>
      <c r="S530" s="1"/>
      <c r="T530" s="1"/>
      <c r="U530" s="1"/>
      <c r="V530" s="1"/>
      <c r="W530" s="1"/>
      <c r="X530" s="1"/>
      <c r="Y530" s="1"/>
      <c r="Z530" s="1"/>
    </row>
    <row r="531" spans="1:26" ht="14.25" hidden="1" customHeight="1">
      <c r="A531" s="1"/>
      <c r="B531" s="682" t="s">
        <v>87</v>
      </c>
      <c r="C531" s="581"/>
      <c r="D531" s="581"/>
      <c r="E531" s="581"/>
      <c r="F531" s="581"/>
      <c r="G531" s="579"/>
      <c r="H531" s="49" t="e">
        <f>ROUND(SUM(H526:H530),2)</f>
        <v>#REF!</v>
      </c>
      <c r="I531" s="1"/>
      <c r="J531" s="1"/>
      <c r="K531" s="16"/>
      <c r="L531" s="1"/>
      <c r="M531" s="1"/>
      <c r="N531" s="1"/>
      <c r="O531" s="1"/>
      <c r="P531" s="1"/>
      <c r="Q531" s="1"/>
      <c r="R531" s="1"/>
      <c r="S531" s="1"/>
      <c r="T531" s="1"/>
      <c r="U531" s="1"/>
      <c r="V531" s="1"/>
      <c r="W531" s="1"/>
      <c r="X531" s="1"/>
      <c r="Y531" s="1"/>
      <c r="Z531" s="1"/>
    </row>
    <row r="532" spans="1:26" ht="14.25" hidden="1" customHeight="1">
      <c r="A532" s="1"/>
      <c r="B532" s="636" t="s">
        <v>92</v>
      </c>
      <c r="C532" s="581"/>
      <c r="D532" s="581"/>
      <c r="E532" s="581"/>
      <c r="F532" s="581"/>
      <c r="G532" s="581"/>
      <c r="H532" s="589"/>
      <c r="I532" s="1"/>
      <c r="J532" s="1"/>
      <c r="K532" s="16"/>
      <c r="L532" s="1"/>
      <c r="M532" s="1"/>
      <c r="N532" s="1"/>
      <c r="O532" s="1"/>
      <c r="P532" s="1"/>
      <c r="Q532" s="1"/>
      <c r="R532" s="1"/>
      <c r="S532" s="1"/>
      <c r="T532" s="1"/>
      <c r="U532" s="1"/>
      <c r="V532" s="1"/>
      <c r="W532" s="1"/>
      <c r="X532" s="1"/>
      <c r="Y532" s="1"/>
      <c r="Z532" s="1"/>
    </row>
    <row r="533" spans="1:26" ht="14.25" hidden="1" customHeight="1">
      <c r="A533" s="1"/>
      <c r="B533" s="679" t="s">
        <v>1</v>
      </c>
      <c r="C533" s="579"/>
      <c r="D533" s="37" t="s">
        <v>2</v>
      </c>
      <c r="E533" s="23" t="s">
        <v>83</v>
      </c>
      <c r="F533" s="54" t="s">
        <v>89</v>
      </c>
      <c r="G533" s="23" t="s">
        <v>85</v>
      </c>
      <c r="H533" s="55" t="s">
        <v>86</v>
      </c>
      <c r="I533" s="1"/>
      <c r="J533" s="1"/>
      <c r="K533" s="16"/>
      <c r="L533" s="1"/>
      <c r="M533" s="1"/>
      <c r="N533" s="1"/>
      <c r="O533" s="1"/>
      <c r="P533" s="1"/>
      <c r="Q533" s="1"/>
      <c r="R533" s="1"/>
      <c r="S533" s="1"/>
      <c r="T533" s="1"/>
      <c r="U533" s="1"/>
      <c r="V533" s="1"/>
      <c r="W533" s="1"/>
      <c r="X533" s="1"/>
      <c r="Y533" s="1"/>
      <c r="Z533" s="1"/>
    </row>
    <row r="534" spans="1:26" ht="14.25" hidden="1" customHeight="1">
      <c r="A534" s="1"/>
      <c r="B534" s="645"/>
      <c r="C534" s="680"/>
      <c r="D534" s="56"/>
      <c r="E534" s="51"/>
      <c r="F534" s="57"/>
      <c r="G534" s="41"/>
      <c r="H534" s="42">
        <f t="shared" ref="H534:H537" si="47">E534*F534*G534</f>
        <v>0</v>
      </c>
      <c r="I534" s="1"/>
      <c r="J534" s="1"/>
      <c r="K534" s="16"/>
      <c r="L534" s="1"/>
      <c r="M534" s="1"/>
      <c r="N534" s="1"/>
      <c r="O534" s="1"/>
      <c r="P534" s="1"/>
      <c r="Q534" s="1"/>
      <c r="R534" s="1"/>
      <c r="S534" s="1"/>
      <c r="T534" s="1"/>
      <c r="U534" s="1"/>
      <c r="V534" s="1"/>
      <c r="W534" s="1"/>
      <c r="X534" s="1"/>
      <c r="Y534" s="1"/>
      <c r="Z534" s="1"/>
    </row>
    <row r="535" spans="1:26" ht="14.25" hidden="1" customHeight="1">
      <c r="A535" s="1"/>
      <c r="B535" s="627" t="s">
        <v>96</v>
      </c>
      <c r="C535" s="620"/>
      <c r="D535" s="58" t="s">
        <v>94</v>
      </c>
      <c r="E535" s="50">
        <v>1</v>
      </c>
      <c r="F535" s="59">
        <v>0.08</v>
      </c>
      <c r="G535" s="41" t="e">
        <f>+LOOKUP(B535,#REF!,#REF!)</f>
        <v>#REF!</v>
      </c>
      <c r="H535" s="42" t="e">
        <f t="shared" si="47"/>
        <v>#REF!</v>
      </c>
      <c r="I535" s="1"/>
      <c r="J535" s="1"/>
      <c r="K535" s="16"/>
      <c r="L535" s="1"/>
      <c r="M535" s="1"/>
      <c r="N535" s="1"/>
      <c r="O535" s="1"/>
      <c r="P535" s="1"/>
      <c r="Q535" s="1"/>
      <c r="R535" s="1"/>
      <c r="S535" s="1"/>
      <c r="T535" s="1"/>
      <c r="U535" s="1"/>
      <c r="V535" s="1"/>
      <c r="W535" s="1"/>
      <c r="X535" s="1"/>
      <c r="Y535" s="1"/>
      <c r="Z535" s="1"/>
    </row>
    <row r="536" spans="1:26" ht="14.25" hidden="1" customHeight="1">
      <c r="A536" s="1"/>
      <c r="B536" s="627" t="s">
        <v>93</v>
      </c>
      <c r="C536" s="620"/>
      <c r="D536" s="58" t="s">
        <v>94</v>
      </c>
      <c r="E536" s="50">
        <v>6</v>
      </c>
      <c r="F536" s="59">
        <f>+F535</f>
        <v>0.08</v>
      </c>
      <c r="G536" s="41" t="e">
        <f>+LOOKUP(B536,#REF!,#REF!)</f>
        <v>#REF!</v>
      </c>
      <c r="H536" s="42" t="e">
        <f t="shared" si="47"/>
        <v>#REF!</v>
      </c>
      <c r="I536" s="1"/>
      <c r="J536" s="1"/>
      <c r="K536" s="16"/>
      <c r="L536" s="1"/>
      <c r="M536" s="1"/>
      <c r="N536" s="1"/>
      <c r="O536" s="1"/>
      <c r="P536" s="1"/>
      <c r="Q536" s="1"/>
      <c r="R536" s="1"/>
      <c r="S536" s="1"/>
      <c r="T536" s="1"/>
      <c r="U536" s="1"/>
      <c r="V536" s="1"/>
      <c r="W536" s="1"/>
      <c r="X536" s="1"/>
      <c r="Y536" s="1"/>
      <c r="Z536" s="1"/>
    </row>
    <row r="537" spans="1:26" ht="14.25" hidden="1" customHeight="1">
      <c r="A537" s="1"/>
      <c r="B537" s="624"/>
      <c r="C537" s="681"/>
      <c r="D537" s="60"/>
      <c r="E537" s="61"/>
      <c r="F537" s="47"/>
      <c r="G537" s="41"/>
      <c r="H537" s="42">
        <f t="shared" si="47"/>
        <v>0</v>
      </c>
      <c r="I537" s="1"/>
      <c r="J537" s="1"/>
      <c r="K537" s="16"/>
      <c r="L537" s="1"/>
      <c r="M537" s="1"/>
      <c r="N537" s="1"/>
      <c r="O537" s="1"/>
      <c r="P537" s="1"/>
      <c r="Q537" s="1"/>
      <c r="R537" s="1"/>
      <c r="S537" s="1"/>
      <c r="T537" s="1"/>
      <c r="U537" s="1"/>
      <c r="V537" s="1"/>
      <c r="W537" s="1"/>
      <c r="X537" s="1"/>
      <c r="Y537" s="1"/>
      <c r="Z537" s="1"/>
    </row>
    <row r="538" spans="1:26" ht="14.25" hidden="1" customHeight="1">
      <c r="A538" s="1"/>
      <c r="B538" s="682" t="s">
        <v>87</v>
      </c>
      <c r="C538" s="581"/>
      <c r="D538" s="581"/>
      <c r="E538" s="581"/>
      <c r="F538" s="581"/>
      <c r="G538" s="579"/>
      <c r="H538" s="49" t="e">
        <f>ROUND(SUM(H534:H537),2)</f>
        <v>#REF!</v>
      </c>
      <c r="I538" s="1"/>
      <c r="J538" s="1"/>
      <c r="K538" s="16"/>
      <c r="L538" s="1"/>
      <c r="M538" s="1"/>
      <c r="N538" s="1"/>
      <c r="O538" s="1"/>
      <c r="P538" s="1"/>
      <c r="Q538" s="1"/>
      <c r="R538" s="1"/>
      <c r="S538" s="1"/>
      <c r="T538" s="1"/>
      <c r="U538" s="1"/>
      <c r="V538" s="1"/>
      <c r="W538" s="1"/>
      <c r="X538" s="1"/>
      <c r="Y538" s="1"/>
      <c r="Z538" s="1"/>
    </row>
    <row r="539" spans="1:26" ht="14.25" hidden="1" customHeight="1">
      <c r="A539" s="1"/>
      <c r="B539" s="636" t="s">
        <v>95</v>
      </c>
      <c r="C539" s="581"/>
      <c r="D539" s="581"/>
      <c r="E539" s="581"/>
      <c r="F539" s="581"/>
      <c r="G539" s="581"/>
      <c r="H539" s="589"/>
      <c r="I539" s="1"/>
      <c r="J539" s="1"/>
      <c r="K539" s="16"/>
      <c r="L539" s="1"/>
      <c r="M539" s="1"/>
      <c r="N539" s="1"/>
      <c r="O539" s="1"/>
      <c r="P539" s="1"/>
      <c r="Q539" s="1"/>
      <c r="R539" s="1"/>
      <c r="S539" s="1"/>
      <c r="T539" s="1"/>
      <c r="U539" s="1"/>
      <c r="V539" s="1"/>
      <c r="W539" s="1"/>
      <c r="X539" s="1"/>
      <c r="Y539" s="1"/>
      <c r="Z539" s="1"/>
    </row>
    <row r="540" spans="1:26" ht="14.25" hidden="1" customHeight="1">
      <c r="A540" s="1"/>
      <c r="B540" s="591" t="s">
        <v>1</v>
      </c>
      <c r="C540" s="581"/>
      <c r="D540" s="579"/>
      <c r="E540" s="23" t="s">
        <v>2</v>
      </c>
      <c r="F540" s="23" t="s">
        <v>83</v>
      </c>
      <c r="G540" s="23" t="s">
        <v>85</v>
      </c>
      <c r="H540" s="38" t="s">
        <v>86</v>
      </c>
      <c r="I540" s="1"/>
      <c r="J540" s="1"/>
      <c r="K540" s="16"/>
      <c r="L540" s="1"/>
      <c r="M540" s="1"/>
      <c r="N540" s="1"/>
      <c r="O540" s="1"/>
      <c r="P540" s="1"/>
      <c r="Q540" s="1"/>
      <c r="R540" s="1"/>
      <c r="S540" s="1"/>
      <c r="T540" s="1"/>
      <c r="U540" s="1"/>
      <c r="V540" s="1"/>
      <c r="W540" s="1"/>
      <c r="X540" s="1"/>
      <c r="Y540" s="1"/>
      <c r="Z540" s="1"/>
    </row>
    <row r="541" spans="1:26" ht="14.25" hidden="1" customHeight="1">
      <c r="A541" s="1"/>
      <c r="B541" s="619"/>
      <c r="C541" s="620"/>
      <c r="D541" s="621"/>
      <c r="E541" s="39"/>
      <c r="F541" s="40"/>
      <c r="G541" s="62"/>
      <c r="H541" s="63">
        <f t="shared" ref="H541:H542" si="48">G541*F541</f>
        <v>0</v>
      </c>
      <c r="I541" s="1"/>
      <c r="J541" s="1"/>
      <c r="K541" s="16"/>
      <c r="L541" s="1"/>
      <c r="M541" s="1"/>
      <c r="N541" s="1"/>
      <c r="O541" s="1"/>
      <c r="P541" s="1"/>
      <c r="Q541" s="1"/>
      <c r="R541" s="1"/>
      <c r="S541" s="1"/>
      <c r="T541" s="1"/>
      <c r="U541" s="1"/>
      <c r="V541" s="1"/>
      <c r="W541" s="1"/>
      <c r="X541" s="1"/>
      <c r="Y541" s="1"/>
      <c r="Z541" s="1"/>
    </row>
    <row r="542" spans="1:26" ht="14.25" hidden="1" customHeight="1">
      <c r="A542" s="1"/>
      <c r="B542" s="619"/>
      <c r="C542" s="620"/>
      <c r="D542" s="621"/>
      <c r="E542" s="39"/>
      <c r="F542" s="40"/>
      <c r="G542" s="62"/>
      <c r="H542" s="63">
        <f t="shared" si="48"/>
        <v>0</v>
      </c>
      <c r="I542" s="1"/>
      <c r="J542" s="1"/>
      <c r="K542" s="16"/>
      <c r="L542" s="1"/>
      <c r="M542" s="1"/>
      <c r="N542" s="1"/>
      <c r="O542" s="1"/>
      <c r="P542" s="1"/>
      <c r="Q542" s="1"/>
      <c r="R542" s="1"/>
      <c r="S542" s="1"/>
      <c r="T542" s="1"/>
      <c r="U542" s="1"/>
      <c r="V542" s="1"/>
      <c r="W542" s="1"/>
      <c r="X542" s="1"/>
      <c r="Y542" s="1"/>
      <c r="Z542" s="1"/>
    </row>
    <row r="543" spans="1:26" ht="14.25" hidden="1" customHeight="1" thickBot="1">
      <c r="A543" s="1"/>
      <c r="B543" s="674" t="s">
        <v>87</v>
      </c>
      <c r="C543" s="594"/>
      <c r="D543" s="594"/>
      <c r="E543" s="594"/>
      <c r="F543" s="594"/>
      <c r="G543" s="595"/>
      <c r="H543" s="64">
        <f>ROUND(SUM(H541:H542),2)</f>
        <v>0</v>
      </c>
      <c r="I543" s="1"/>
      <c r="J543" s="1"/>
      <c r="K543" s="16"/>
      <c r="L543" s="1"/>
      <c r="M543" s="1"/>
      <c r="N543" s="1"/>
      <c r="O543" s="1"/>
      <c r="P543" s="1"/>
      <c r="Q543" s="1"/>
      <c r="R543" s="1"/>
      <c r="S543" s="1"/>
      <c r="T543" s="1"/>
      <c r="U543" s="1"/>
      <c r="V543" s="1"/>
      <c r="W543" s="1"/>
      <c r="X543" s="1"/>
      <c r="Y543" s="1"/>
      <c r="Z543" s="1"/>
    </row>
    <row r="544" spans="1:26" ht="14.25" hidden="1" customHeight="1" thickBot="1">
      <c r="A544" s="1"/>
      <c r="B544" s="675"/>
      <c r="C544" s="602"/>
      <c r="D544" s="602"/>
      <c r="E544" s="602"/>
      <c r="F544" s="602"/>
      <c r="G544" s="602"/>
      <c r="H544" s="633"/>
      <c r="I544" s="1"/>
      <c r="J544" s="1"/>
      <c r="K544" s="16"/>
      <c r="L544" s="1"/>
      <c r="M544" s="1"/>
      <c r="N544" s="1"/>
      <c r="O544" s="1"/>
      <c r="P544" s="1"/>
      <c r="Q544" s="1"/>
      <c r="R544" s="1"/>
      <c r="S544" s="1"/>
      <c r="T544" s="1"/>
      <c r="U544" s="1"/>
      <c r="V544" s="1"/>
      <c r="W544" s="1"/>
      <c r="X544" s="1"/>
      <c r="Y544" s="1"/>
      <c r="Z544" s="1"/>
    </row>
    <row r="545" spans="1:26" ht="14.25" hidden="1" customHeight="1" thickBot="1">
      <c r="A545" s="1"/>
      <c r="B545" s="676"/>
      <c r="C545" s="587"/>
      <c r="D545" s="635"/>
      <c r="E545" s="677" t="s">
        <v>59</v>
      </c>
      <c r="F545" s="678"/>
      <c r="G545" s="678"/>
      <c r="H545" s="65" t="e">
        <f>ROUND(H543+H538+H531+H523,0)</f>
        <v>#REF!</v>
      </c>
      <c r="I545" s="1"/>
      <c r="J545" s="1"/>
      <c r="K545" s="16"/>
      <c r="L545" s="1"/>
      <c r="M545" s="1"/>
      <c r="N545" s="1"/>
      <c r="O545" s="1"/>
      <c r="P545" s="1"/>
      <c r="Q545" s="1"/>
      <c r="R545" s="1"/>
      <c r="S545" s="1"/>
      <c r="T545" s="1"/>
      <c r="U545" s="1"/>
      <c r="V545" s="1"/>
      <c r="W545" s="1"/>
      <c r="X545" s="1"/>
      <c r="Y545" s="1"/>
      <c r="Z545" s="1"/>
    </row>
    <row r="546" spans="1:26" ht="14.25" hidden="1" customHeight="1">
      <c r="A546" s="1"/>
      <c r="B546" s="74"/>
      <c r="C546" s="75"/>
      <c r="D546" s="76"/>
      <c r="E546" s="76"/>
      <c r="F546" s="76"/>
      <c r="G546" s="76"/>
      <c r="H546" s="77"/>
      <c r="I546" s="1"/>
      <c r="J546" s="1"/>
      <c r="K546" s="16"/>
      <c r="L546" s="1"/>
      <c r="M546" s="1"/>
      <c r="N546" s="1"/>
      <c r="O546" s="1"/>
      <c r="P546" s="1"/>
      <c r="Q546" s="1"/>
      <c r="R546" s="1"/>
      <c r="S546" s="1"/>
      <c r="T546" s="1"/>
      <c r="U546" s="1"/>
      <c r="V546" s="1"/>
      <c r="W546" s="1"/>
      <c r="X546" s="1"/>
      <c r="Y546" s="1"/>
      <c r="Z546" s="1"/>
    </row>
    <row r="547" spans="1:26" ht="14.25" hidden="1" customHeight="1" thickBot="1">
      <c r="A547" s="1"/>
      <c r="B547" s="29"/>
      <c r="C547" s="30"/>
      <c r="D547" s="31"/>
      <c r="E547" s="31"/>
      <c r="F547" s="31"/>
      <c r="G547" s="31"/>
      <c r="H547" s="32"/>
      <c r="I547" s="1"/>
      <c r="J547" s="1"/>
      <c r="K547" s="16"/>
      <c r="L547" s="1"/>
      <c r="M547" s="1"/>
      <c r="N547" s="1"/>
      <c r="O547" s="1"/>
      <c r="P547" s="1"/>
      <c r="Q547" s="1"/>
      <c r="R547" s="1"/>
      <c r="S547" s="1"/>
      <c r="T547" s="1"/>
      <c r="U547" s="1"/>
      <c r="V547" s="1"/>
      <c r="W547" s="1"/>
      <c r="X547" s="1"/>
      <c r="Y547" s="1"/>
      <c r="Z547" s="1"/>
    </row>
    <row r="548" spans="1:26" ht="14.25" hidden="1" customHeight="1">
      <c r="A548" s="1"/>
      <c r="B548" s="691" t="s">
        <v>77</v>
      </c>
      <c r="C548" s="578"/>
      <c r="D548" s="578"/>
      <c r="E548" s="578"/>
      <c r="F548" s="578"/>
      <c r="G548" s="578"/>
      <c r="H548" s="604"/>
      <c r="I548" s="1"/>
      <c r="J548" s="1"/>
      <c r="K548" s="16"/>
      <c r="L548" s="1"/>
      <c r="M548" s="1"/>
      <c r="N548" s="1"/>
      <c r="O548" s="1"/>
      <c r="P548" s="1"/>
      <c r="Q548" s="1"/>
      <c r="R548" s="1"/>
      <c r="S548" s="1"/>
      <c r="T548" s="1"/>
      <c r="U548" s="1"/>
      <c r="V548" s="1"/>
      <c r="W548" s="1"/>
      <c r="X548" s="1"/>
      <c r="Y548" s="1"/>
      <c r="Z548" s="1"/>
    </row>
    <row r="549" spans="1:26" ht="14.25" hidden="1" customHeight="1">
      <c r="A549" s="1"/>
      <c r="B549" s="668"/>
      <c r="C549" s="606"/>
      <c r="D549" s="606"/>
      <c r="E549" s="606"/>
      <c r="F549" s="606"/>
      <c r="G549" s="606"/>
      <c r="H549" s="607"/>
      <c r="I549" s="1"/>
      <c r="J549" s="1"/>
      <c r="K549" s="16"/>
      <c r="L549" s="1"/>
      <c r="M549" s="1"/>
      <c r="N549" s="1"/>
      <c r="O549" s="1"/>
      <c r="P549" s="1"/>
      <c r="Q549" s="1"/>
      <c r="R549" s="1"/>
      <c r="S549" s="1"/>
      <c r="T549" s="1"/>
      <c r="U549" s="1"/>
      <c r="V549" s="1"/>
      <c r="W549" s="1"/>
      <c r="X549" s="1"/>
      <c r="Y549" s="1"/>
      <c r="Z549" s="1"/>
    </row>
    <row r="550" spans="1:26" ht="14.25" hidden="1" customHeight="1" thickBot="1">
      <c r="A550" s="1"/>
      <c r="B550" s="591" t="s">
        <v>78</v>
      </c>
      <c r="C550" s="581"/>
      <c r="D550" s="581"/>
      <c r="E550" s="581"/>
      <c r="F550" s="581"/>
      <c r="G550" s="581"/>
      <c r="H550" s="589"/>
      <c r="I550" s="1"/>
      <c r="J550" s="1"/>
      <c r="K550" s="16"/>
      <c r="L550" s="1"/>
      <c r="M550" s="1"/>
      <c r="N550" s="1"/>
      <c r="O550" s="1"/>
      <c r="P550" s="1"/>
      <c r="Q550" s="1"/>
      <c r="R550" s="1"/>
      <c r="S550" s="1"/>
      <c r="T550" s="1"/>
      <c r="U550" s="1"/>
      <c r="V550" s="1"/>
      <c r="W550" s="1"/>
      <c r="X550" s="1"/>
      <c r="Y550" s="1"/>
      <c r="Z550" s="1"/>
    </row>
    <row r="551" spans="1:26" ht="14.25" hidden="1" customHeight="1">
      <c r="A551" s="1"/>
      <c r="B551" s="692" t="e">
        <f>+#REF!</f>
        <v>#REF!</v>
      </c>
      <c r="C551" s="602"/>
      <c r="D551" s="602"/>
      <c r="E551" s="602"/>
      <c r="F551" s="602"/>
      <c r="G551" s="602"/>
      <c r="H551" s="633"/>
      <c r="I551" s="1"/>
      <c r="J551" s="1"/>
      <c r="K551" s="16"/>
      <c r="L551" s="1"/>
      <c r="M551" s="1"/>
      <c r="N551" s="1"/>
      <c r="O551" s="1"/>
      <c r="P551" s="1"/>
      <c r="Q551" s="1"/>
      <c r="R551" s="1"/>
      <c r="S551" s="1"/>
      <c r="T551" s="1"/>
      <c r="U551" s="1"/>
      <c r="V551" s="1"/>
      <c r="W551" s="1"/>
      <c r="X551" s="1"/>
      <c r="Y551" s="1"/>
      <c r="Z551" s="1"/>
    </row>
    <row r="552" spans="1:26" ht="14.25" hidden="1" customHeight="1">
      <c r="A552" s="1"/>
      <c r="B552" s="34" t="s">
        <v>79</v>
      </c>
      <c r="C552" s="78" t="e">
        <f>+#REF!</f>
        <v>#REF!</v>
      </c>
      <c r="D552" s="693" t="s">
        <v>80</v>
      </c>
      <c r="E552" s="579"/>
      <c r="F552" s="5" t="e">
        <f>+#REF!</f>
        <v>#REF!</v>
      </c>
      <c r="G552" s="5" t="s">
        <v>81</v>
      </c>
      <c r="H552" s="36"/>
      <c r="I552" s="1"/>
      <c r="J552" s="1"/>
      <c r="K552" s="16"/>
      <c r="L552" s="1"/>
      <c r="M552" s="1"/>
      <c r="N552" s="1"/>
      <c r="O552" s="1"/>
      <c r="P552" s="1"/>
      <c r="Q552" s="1"/>
      <c r="R552" s="1"/>
      <c r="S552" s="1"/>
      <c r="T552" s="1"/>
      <c r="U552" s="1"/>
      <c r="V552" s="1"/>
      <c r="W552" s="1"/>
      <c r="X552" s="1"/>
      <c r="Y552" s="1"/>
      <c r="Z552" s="1"/>
    </row>
    <row r="553" spans="1:26" ht="14.25" hidden="1" customHeight="1">
      <c r="A553" s="1"/>
      <c r="B553" s="636"/>
      <c r="C553" s="581"/>
      <c r="D553" s="581"/>
      <c r="E553" s="581"/>
      <c r="F553" s="581"/>
      <c r="G553" s="581"/>
      <c r="H553" s="589"/>
      <c r="I553" s="1"/>
      <c r="J553" s="1"/>
      <c r="K553" s="16"/>
      <c r="L553" s="1"/>
      <c r="M553" s="1"/>
      <c r="N553" s="1"/>
      <c r="O553" s="1"/>
      <c r="P553" s="1"/>
      <c r="Q553" s="1"/>
      <c r="R553" s="1"/>
      <c r="S553" s="1"/>
      <c r="T553" s="1"/>
      <c r="U553" s="1"/>
      <c r="V553" s="1"/>
      <c r="W553" s="1"/>
      <c r="X553" s="1"/>
      <c r="Y553" s="1"/>
      <c r="Z553" s="1"/>
    </row>
    <row r="554" spans="1:26" ht="14.25" hidden="1" customHeight="1">
      <c r="A554" s="1"/>
      <c r="B554" s="652" t="e">
        <f>+#REF!</f>
        <v>#REF!</v>
      </c>
      <c r="C554" s="585"/>
      <c r="D554" s="585"/>
      <c r="E554" s="585"/>
      <c r="F554" s="585"/>
      <c r="G554" s="585"/>
      <c r="H554" s="610"/>
      <c r="I554" s="1"/>
      <c r="J554" s="1"/>
      <c r="K554" s="16"/>
      <c r="L554" s="1"/>
      <c r="M554" s="1"/>
      <c r="N554" s="1"/>
      <c r="O554" s="1"/>
      <c r="P554" s="1"/>
      <c r="Q554" s="1"/>
      <c r="R554" s="1"/>
      <c r="S554" s="1"/>
      <c r="T554" s="1"/>
      <c r="U554" s="1"/>
      <c r="V554" s="1"/>
      <c r="W554" s="1"/>
      <c r="X554" s="1"/>
      <c r="Y554" s="1"/>
      <c r="Z554" s="1"/>
    </row>
    <row r="555" spans="1:26" ht="14.25" hidden="1" customHeight="1">
      <c r="A555" s="1"/>
      <c r="B555" s="600"/>
      <c r="C555" s="578"/>
      <c r="D555" s="578"/>
      <c r="E555" s="578"/>
      <c r="F555" s="578"/>
      <c r="G555" s="578"/>
      <c r="H555" s="604"/>
      <c r="I555" s="1"/>
      <c r="J555" s="1"/>
      <c r="K555" s="16"/>
      <c r="L555" s="1"/>
      <c r="M555" s="1"/>
      <c r="N555" s="1"/>
      <c r="O555" s="1"/>
      <c r="P555" s="1"/>
      <c r="Q555" s="1"/>
      <c r="R555" s="1"/>
      <c r="S555" s="1"/>
      <c r="T555" s="1"/>
      <c r="U555" s="1"/>
      <c r="V555" s="1"/>
      <c r="W555" s="1"/>
      <c r="X555" s="1"/>
      <c r="Y555" s="1"/>
      <c r="Z555" s="1"/>
    </row>
    <row r="556" spans="1:26" ht="45.75" hidden="1" customHeight="1">
      <c r="A556" s="1"/>
      <c r="B556" s="694"/>
      <c r="C556" s="606"/>
      <c r="D556" s="606"/>
      <c r="E556" s="606"/>
      <c r="F556" s="606"/>
      <c r="G556" s="606"/>
      <c r="H556" s="607"/>
      <c r="I556" s="1"/>
      <c r="J556" s="1"/>
      <c r="K556" s="16"/>
      <c r="L556" s="1"/>
      <c r="M556" s="1"/>
      <c r="N556" s="1"/>
      <c r="O556" s="1"/>
      <c r="P556" s="1"/>
      <c r="Q556" s="1"/>
      <c r="R556" s="1"/>
      <c r="S556" s="1"/>
      <c r="T556" s="1"/>
      <c r="U556" s="1"/>
      <c r="V556" s="1"/>
      <c r="W556" s="1"/>
      <c r="X556" s="1"/>
      <c r="Y556" s="1"/>
      <c r="Z556" s="1"/>
    </row>
    <row r="557" spans="1:26" ht="14.25" hidden="1" customHeight="1">
      <c r="A557" s="1"/>
      <c r="B557" s="636" t="s">
        <v>82</v>
      </c>
      <c r="C557" s="581"/>
      <c r="D557" s="581"/>
      <c r="E557" s="581"/>
      <c r="F557" s="581"/>
      <c r="G557" s="581"/>
      <c r="H557" s="589"/>
      <c r="I557" s="1"/>
      <c r="J557" s="1"/>
      <c r="K557" s="16"/>
      <c r="L557" s="1"/>
      <c r="M557" s="1"/>
      <c r="N557" s="1"/>
      <c r="O557" s="1"/>
      <c r="P557" s="1"/>
      <c r="Q557" s="1"/>
      <c r="R557" s="1"/>
      <c r="S557" s="1"/>
      <c r="T557" s="1"/>
      <c r="U557" s="1"/>
      <c r="V557" s="1"/>
      <c r="W557" s="1"/>
      <c r="X557" s="1"/>
      <c r="Y557" s="1"/>
      <c r="Z557" s="1"/>
    </row>
    <row r="558" spans="1:26" ht="14.25" hidden="1" customHeight="1">
      <c r="A558" s="1"/>
      <c r="B558" s="679" t="s">
        <v>1</v>
      </c>
      <c r="C558" s="579"/>
      <c r="D558" s="37" t="s">
        <v>2</v>
      </c>
      <c r="E558" s="23" t="s">
        <v>83</v>
      </c>
      <c r="F558" s="23" t="s">
        <v>84</v>
      </c>
      <c r="G558" s="23" t="s">
        <v>85</v>
      </c>
      <c r="H558" s="38" t="s">
        <v>86</v>
      </c>
      <c r="I558" s="1"/>
      <c r="J558" s="1"/>
      <c r="K558" s="16"/>
      <c r="L558" s="1"/>
      <c r="M558" s="1"/>
      <c r="N558" s="1"/>
      <c r="O558" s="1"/>
      <c r="P558" s="1"/>
      <c r="Q558" s="1"/>
      <c r="R558" s="1"/>
      <c r="S558" s="1"/>
      <c r="T558" s="1"/>
      <c r="U558" s="1"/>
      <c r="V558" s="1"/>
      <c r="W558" s="1"/>
      <c r="X558" s="1"/>
      <c r="Y558" s="1"/>
      <c r="Z558" s="1"/>
    </row>
    <row r="559" spans="1:26" ht="14.25" hidden="1" customHeight="1">
      <c r="A559" s="1"/>
      <c r="B559" s="645"/>
      <c r="C559" s="690"/>
      <c r="D559" s="39"/>
      <c r="E559" s="39"/>
      <c r="F559" s="40"/>
      <c r="G559" s="41"/>
      <c r="H559" s="42">
        <f t="shared" ref="H559:H571" si="49">G559*(F559+1)*E559</f>
        <v>0</v>
      </c>
      <c r="I559" s="1"/>
      <c r="J559" s="1"/>
      <c r="K559" s="16"/>
      <c r="L559" s="1"/>
      <c r="M559" s="1"/>
      <c r="N559" s="1"/>
      <c r="O559" s="1"/>
      <c r="P559" s="1"/>
      <c r="Q559" s="1"/>
      <c r="R559" s="1"/>
      <c r="S559" s="1"/>
      <c r="T559" s="1"/>
      <c r="U559" s="1"/>
      <c r="V559" s="1"/>
      <c r="W559" s="1"/>
      <c r="X559" s="1"/>
      <c r="Y559" s="1"/>
      <c r="Z559" s="1"/>
    </row>
    <row r="560" spans="1:26" ht="14.25" hidden="1" customHeight="1">
      <c r="A560" s="1"/>
      <c r="B560" s="708" t="s">
        <v>114</v>
      </c>
      <c r="C560" s="621"/>
      <c r="D560" s="70" t="e">
        <f t="array" ref="D560">+INDEX(#REF!,MATCH($B560,#REF!,0),MATCH(D$897,#REF!,0))</f>
        <v>#REF!</v>
      </c>
      <c r="E560" s="79">
        <v>2</v>
      </c>
      <c r="F560" s="44">
        <v>0.03</v>
      </c>
      <c r="G560" s="71" t="e">
        <f t="array" ref="G560">+INDEX(#REF!,MATCH($B560,#REF!,0),MATCH(G$897,#REF!,0))</f>
        <v>#REF!</v>
      </c>
      <c r="H560" s="42" t="e">
        <f t="shared" si="49"/>
        <v>#REF!</v>
      </c>
      <c r="I560" s="1"/>
      <c r="J560" s="1"/>
      <c r="K560" s="16"/>
      <c r="L560" s="1"/>
      <c r="M560" s="1"/>
      <c r="N560" s="1"/>
      <c r="O560" s="1"/>
      <c r="P560" s="1"/>
      <c r="Q560" s="1"/>
      <c r="R560" s="1"/>
      <c r="S560" s="1"/>
      <c r="T560" s="1"/>
      <c r="U560" s="1"/>
      <c r="V560" s="1"/>
      <c r="W560" s="1"/>
      <c r="X560" s="1"/>
      <c r="Y560" s="1"/>
      <c r="Z560" s="1"/>
    </row>
    <row r="561" spans="1:26" ht="14.25" hidden="1" customHeight="1">
      <c r="A561" s="1"/>
      <c r="B561" s="708" t="s">
        <v>115</v>
      </c>
      <c r="C561" s="621"/>
      <c r="D561" s="70" t="e">
        <f t="array" ref="D561">+INDEX(#REF!,MATCH($B561,#REF!,0),MATCH(D$897,#REF!,0))</f>
        <v>#REF!</v>
      </c>
      <c r="E561" s="79">
        <v>0.45454545454545459</v>
      </c>
      <c r="F561" s="44">
        <v>0.03</v>
      </c>
      <c r="G561" s="71" t="e">
        <f t="array" ref="G561">+INDEX(#REF!,MATCH($B561,#REF!,0),MATCH(G$897,#REF!,0))</f>
        <v>#REF!</v>
      </c>
      <c r="H561" s="42" t="e">
        <f t="shared" si="49"/>
        <v>#REF!</v>
      </c>
      <c r="I561" s="1"/>
      <c r="J561" s="1"/>
      <c r="K561" s="16"/>
      <c r="L561" s="1"/>
      <c r="M561" s="1"/>
      <c r="N561" s="1"/>
      <c r="O561" s="1"/>
      <c r="P561" s="1"/>
      <c r="Q561" s="1"/>
      <c r="R561" s="1"/>
      <c r="S561" s="1"/>
      <c r="T561" s="1"/>
      <c r="U561" s="1"/>
      <c r="V561" s="1"/>
      <c r="W561" s="1"/>
      <c r="X561" s="1"/>
      <c r="Y561" s="1"/>
      <c r="Z561" s="1"/>
    </row>
    <row r="562" spans="1:26" ht="14.25" hidden="1" customHeight="1">
      <c r="A562" s="1"/>
      <c r="B562" s="708" t="s">
        <v>116</v>
      </c>
      <c r="C562" s="621"/>
      <c r="D562" s="70" t="e">
        <f t="array" ref="D562">+INDEX(#REF!,MATCH($B562,#REF!,0),MATCH(D$897,#REF!,0))</f>
        <v>#REF!</v>
      </c>
      <c r="E562" s="79">
        <v>6.6701902748414379E-2</v>
      </c>
      <c r="F562" s="44">
        <v>0.03</v>
      </c>
      <c r="G562" s="71" t="e">
        <f t="array" ref="G562">+INDEX(#REF!,MATCH($B562,#REF!,0),MATCH(G$897,#REF!,0))</f>
        <v>#REF!</v>
      </c>
      <c r="H562" s="42" t="e">
        <f t="shared" si="49"/>
        <v>#REF!</v>
      </c>
      <c r="I562" s="1"/>
      <c r="J562" s="1"/>
      <c r="K562" s="16"/>
      <c r="L562" s="1"/>
      <c r="M562" s="1"/>
      <c r="N562" s="1"/>
      <c r="O562" s="1"/>
      <c r="P562" s="1"/>
      <c r="Q562" s="1"/>
      <c r="R562" s="1"/>
      <c r="S562" s="1"/>
      <c r="T562" s="1"/>
      <c r="U562" s="1"/>
      <c r="V562" s="1"/>
      <c r="W562" s="1"/>
      <c r="X562" s="1"/>
      <c r="Y562" s="1"/>
      <c r="Z562" s="1"/>
    </row>
    <row r="563" spans="1:26" ht="14.25" hidden="1" customHeight="1">
      <c r="A563" s="1"/>
      <c r="B563" s="708" t="s">
        <v>117</v>
      </c>
      <c r="C563" s="621"/>
      <c r="D563" s="70" t="e">
        <f t="array" ref="D563">+INDEX(#REF!,MATCH($B563,#REF!,0),MATCH(D$897,#REF!,0))</f>
        <v>#REF!</v>
      </c>
      <c r="E563" s="79">
        <v>3</v>
      </c>
      <c r="F563" s="44">
        <v>0.03</v>
      </c>
      <c r="G563" s="71" t="e">
        <f t="array" ref="G563">+INDEX(#REF!,MATCH($B563,#REF!,0),MATCH(G$897,#REF!,0))</f>
        <v>#REF!</v>
      </c>
      <c r="H563" s="42" t="e">
        <f t="shared" si="49"/>
        <v>#REF!</v>
      </c>
      <c r="I563" s="1"/>
      <c r="J563" s="1"/>
      <c r="K563" s="16"/>
      <c r="L563" s="1"/>
      <c r="M563" s="1"/>
      <c r="N563" s="1"/>
      <c r="O563" s="1"/>
      <c r="P563" s="1"/>
      <c r="Q563" s="1"/>
      <c r="R563" s="1"/>
      <c r="S563" s="1"/>
      <c r="T563" s="1"/>
      <c r="U563" s="1"/>
      <c r="V563" s="1"/>
      <c r="W563" s="1"/>
      <c r="X563" s="1"/>
      <c r="Y563" s="1"/>
      <c r="Z563" s="1"/>
    </row>
    <row r="564" spans="1:26" ht="14.25" hidden="1" customHeight="1">
      <c r="A564" s="1"/>
      <c r="B564" s="708" t="s">
        <v>118</v>
      </c>
      <c r="C564" s="621"/>
      <c r="D564" s="70" t="e">
        <f t="array" ref="D564">+INDEX(#REF!,MATCH($B564,#REF!,0),MATCH(D$897,#REF!,0))</f>
        <v>#REF!</v>
      </c>
      <c r="E564" s="79">
        <v>0.1</v>
      </c>
      <c r="F564" s="44">
        <v>0.03</v>
      </c>
      <c r="G564" s="71" t="e">
        <f t="array" ref="G564">+INDEX(#REF!,MATCH($B564,#REF!,0),MATCH(G$897,#REF!,0))</f>
        <v>#REF!</v>
      </c>
      <c r="H564" s="42" t="e">
        <f t="shared" si="49"/>
        <v>#REF!</v>
      </c>
      <c r="I564" s="1"/>
      <c r="J564" s="1"/>
      <c r="K564" s="16"/>
      <c r="L564" s="1"/>
      <c r="M564" s="1"/>
      <c r="N564" s="1"/>
      <c r="O564" s="1"/>
      <c r="P564" s="1"/>
      <c r="Q564" s="1"/>
      <c r="R564" s="1"/>
      <c r="S564" s="1"/>
      <c r="T564" s="1"/>
      <c r="U564" s="1"/>
      <c r="V564" s="1"/>
      <c r="W564" s="1"/>
      <c r="X564" s="1"/>
      <c r="Y564" s="1"/>
      <c r="Z564" s="1"/>
    </row>
    <row r="565" spans="1:26" ht="14.25" hidden="1" customHeight="1">
      <c r="A565" s="1"/>
      <c r="B565" s="708" t="s">
        <v>119</v>
      </c>
      <c r="C565" s="621"/>
      <c r="D565" s="70" t="e">
        <f t="array" ref="D565">+INDEX(#REF!,MATCH($B565,#REF!,0),MATCH(D$897,#REF!,0))</f>
        <v>#REF!</v>
      </c>
      <c r="E565" s="79">
        <v>0.19740000000000002</v>
      </c>
      <c r="F565" s="44">
        <v>0.03</v>
      </c>
      <c r="G565" s="71" t="e">
        <f t="array" ref="G565">+INDEX(#REF!,MATCH($B565,#REF!,0),MATCH(G$897,#REF!,0))</f>
        <v>#REF!</v>
      </c>
      <c r="H565" s="42" t="e">
        <f t="shared" si="49"/>
        <v>#REF!</v>
      </c>
      <c r="I565" s="1"/>
      <c r="J565" s="1"/>
      <c r="K565" s="16"/>
      <c r="L565" s="1"/>
      <c r="M565" s="1"/>
      <c r="N565" s="1"/>
      <c r="O565" s="1"/>
      <c r="P565" s="1"/>
      <c r="Q565" s="1"/>
      <c r="R565" s="1"/>
      <c r="S565" s="1"/>
      <c r="T565" s="1"/>
      <c r="U565" s="1"/>
      <c r="V565" s="1"/>
      <c r="W565" s="1"/>
      <c r="X565" s="1"/>
      <c r="Y565" s="1"/>
      <c r="Z565" s="1"/>
    </row>
    <row r="566" spans="1:26" ht="14.25" hidden="1" customHeight="1">
      <c r="A566" s="1"/>
      <c r="B566" s="708" t="s">
        <v>120</v>
      </c>
      <c r="C566" s="621"/>
      <c r="D566" s="70" t="e">
        <f t="array" ref="D566">+INDEX(#REF!,MATCH($B566,#REF!,0),MATCH(D$897,#REF!,0))</f>
        <v>#REF!</v>
      </c>
      <c r="E566" s="79">
        <v>7</v>
      </c>
      <c r="F566" s="44">
        <v>0.03</v>
      </c>
      <c r="G566" s="71" t="e">
        <f t="array" ref="G566">+INDEX(#REF!,MATCH($B566,#REF!,0),MATCH(G$897,#REF!,0))</f>
        <v>#REF!</v>
      </c>
      <c r="H566" s="42" t="e">
        <f t="shared" si="49"/>
        <v>#REF!</v>
      </c>
      <c r="I566" s="1"/>
      <c r="J566" s="1"/>
      <c r="K566" s="16"/>
      <c r="L566" s="1"/>
      <c r="M566" s="1"/>
      <c r="N566" s="1"/>
      <c r="O566" s="1"/>
      <c r="P566" s="1"/>
      <c r="Q566" s="1"/>
      <c r="R566" s="1"/>
      <c r="S566" s="1"/>
      <c r="T566" s="1"/>
      <c r="U566" s="1"/>
      <c r="V566" s="1"/>
      <c r="W566" s="1"/>
      <c r="X566" s="1"/>
      <c r="Y566" s="1"/>
      <c r="Z566" s="1"/>
    </row>
    <row r="567" spans="1:26" ht="14.25" hidden="1" customHeight="1">
      <c r="A567" s="1"/>
      <c r="B567" s="708" t="s">
        <v>121</v>
      </c>
      <c r="C567" s="621"/>
      <c r="D567" s="70" t="e">
        <f t="array" ref="D567">+INDEX(#REF!,MATCH($B567,#REF!,0),MATCH(D$897,#REF!,0))</f>
        <v>#REF!</v>
      </c>
      <c r="E567" s="79">
        <v>6</v>
      </c>
      <c r="F567" s="44">
        <v>0.03</v>
      </c>
      <c r="G567" s="71" t="e">
        <f t="array" ref="G567">+INDEX(#REF!,MATCH($B567,#REF!,0),MATCH(G$897,#REF!,0))</f>
        <v>#REF!</v>
      </c>
      <c r="H567" s="42" t="e">
        <f t="shared" si="49"/>
        <v>#REF!</v>
      </c>
      <c r="I567" s="1"/>
      <c r="J567" s="1"/>
      <c r="K567" s="16"/>
      <c r="L567" s="1"/>
      <c r="M567" s="1"/>
      <c r="N567" s="1"/>
      <c r="O567" s="1"/>
      <c r="P567" s="1"/>
      <c r="Q567" s="1"/>
      <c r="R567" s="1"/>
      <c r="S567" s="1"/>
      <c r="T567" s="1"/>
      <c r="U567" s="1"/>
      <c r="V567" s="1"/>
      <c r="W567" s="1"/>
      <c r="X567" s="1"/>
      <c r="Y567" s="1"/>
      <c r="Z567" s="1"/>
    </row>
    <row r="568" spans="1:26" ht="14.25" hidden="1" customHeight="1">
      <c r="A568" s="1"/>
      <c r="B568" s="708" t="s">
        <v>122</v>
      </c>
      <c r="C568" s="621"/>
      <c r="D568" s="39" t="s">
        <v>13</v>
      </c>
      <c r="E568" s="73">
        <v>0.05</v>
      </c>
      <c r="F568" s="44">
        <v>0.05</v>
      </c>
      <c r="G568" s="45" t="e">
        <f>+#REF!</f>
        <v>#REF!</v>
      </c>
      <c r="H568" s="42" t="e">
        <f t="shared" si="49"/>
        <v>#REF!</v>
      </c>
      <c r="I568" s="1"/>
      <c r="J568" s="1"/>
      <c r="K568" s="16"/>
      <c r="L568" s="1"/>
      <c r="M568" s="1"/>
      <c r="N568" s="1"/>
      <c r="O568" s="1"/>
      <c r="P568" s="1"/>
      <c r="Q568" s="1"/>
      <c r="R568" s="1"/>
      <c r="S568" s="1"/>
      <c r="T568" s="1"/>
      <c r="U568" s="1"/>
      <c r="V568" s="1"/>
      <c r="W568" s="1"/>
      <c r="X568" s="1"/>
      <c r="Y568" s="1"/>
      <c r="Z568" s="1"/>
    </row>
    <row r="569" spans="1:26" ht="14.25" hidden="1" customHeight="1">
      <c r="A569" s="1"/>
      <c r="B569" s="708" t="s">
        <v>123</v>
      </c>
      <c r="C569" s="621"/>
      <c r="D569" s="39" t="s">
        <v>13</v>
      </c>
      <c r="E569" s="73">
        <v>5.3999999999999992E-2</v>
      </c>
      <c r="F569" s="44">
        <v>0.05</v>
      </c>
      <c r="G569" s="45" t="e">
        <f>+#REF!</f>
        <v>#REF!</v>
      </c>
      <c r="H569" s="42" t="e">
        <f t="shared" si="49"/>
        <v>#REF!</v>
      </c>
      <c r="I569" s="1"/>
      <c r="J569" s="1"/>
      <c r="K569" s="16"/>
      <c r="L569" s="1"/>
      <c r="M569" s="1"/>
      <c r="N569" s="1"/>
      <c r="O569" s="1"/>
      <c r="P569" s="1"/>
      <c r="Q569" s="1"/>
      <c r="R569" s="1"/>
      <c r="S569" s="1"/>
      <c r="T569" s="1"/>
      <c r="U569" s="1"/>
      <c r="V569" s="1"/>
      <c r="W569" s="1"/>
      <c r="X569" s="1"/>
      <c r="Y569" s="1"/>
      <c r="Z569" s="1"/>
    </row>
    <row r="570" spans="1:26" ht="14.25" hidden="1" customHeight="1">
      <c r="A570" s="1"/>
      <c r="B570" s="706" t="s">
        <v>124</v>
      </c>
      <c r="C570" s="621"/>
      <c r="D570" s="70" t="e">
        <f t="array" ref="D570">+INDEX(#REF!,MATCH($B570,#REF!,0),MATCH(D$897,#REF!,0))</f>
        <v>#REF!</v>
      </c>
      <c r="E570" s="73">
        <v>0.5</v>
      </c>
      <c r="F570" s="44">
        <v>0.4</v>
      </c>
      <c r="G570" s="71" t="e">
        <f t="array" ref="G570">+INDEX(#REF!,MATCH($B570,#REF!,0),MATCH(G$897,#REF!,0))</f>
        <v>#REF!</v>
      </c>
      <c r="H570" s="42" t="e">
        <f t="shared" si="49"/>
        <v>#REF!</v>
      </c>
      <c r="I570" s="1"/>
      <c r="J570" s="1"/>
      <c r="K570" s="16"/>
      <c r="L570" s="1"/>
      <c r="M570" s="1"/>
      <c r="N570" s="1"/>
      <c r="O570" s="1"/>
      <c r="P570" s="1"/>
      <c r="Q570" s="1"/>
      <c r="R570" s="1"/>
      <c r="S570" s="1"/>
      <c r="T570" s="1"/>
      <c r="U570" s="1"/>
      <c r="V570" s="1"/>
      <c r="W570" s="1"/>
      <c r="X570" s="1"/>
      <c r="Y570" s="1"/>
      <c r="Z570" s="1"/>
    </row>
    <row r="571" spans="1:26" ht="14.25" hidden="1" customHeight="1">
      <c r="A571" s="1"/>
      <c r="B571" s="624"/>
      <c r="C571" s="625"/>
      <c r="D571" s="39"/>
      <c r="E571" s="46"/>
      <c r="F571" s="47"/>
      <c r="G571" s="48"/>
      <c r="H571" s="42">
        <f t="shared" si="49"/>
        <v>0</v>
      </c>
      <c r="I571" s="1"/>
      <c r="J571" s="1"/>
      <c r="K571" s="16"/>
      <c r="L571" s="1"/>
      <c r="M571" s="1"/>
      <c r="N571" s="1"/>
      <c r="O571" s="1"/>
      <c r="P571" s="1"/>
      <c r="Q571" s="1"/>
      <c r="R571" s="1"/>
      <c r="S571" s="1"/>
      <c r="T571" s="1"/>
      <c r="U571" s="1"/>
      <c r="V571" s="1"/>
      <c r="W571" s="1"/>
      <c r="X571" s="1"/>
      <c r="Y571" s="1"/>
      <c r="Z571" s="1"/>
    </row>
    <row r="572" spans="1:26" ht="14.25" hidden="1" customHeight="1">
      <c r="A572" s="1"/>
      <c r="B572" s="682" t="s">
        <v>87</v>
      </c>
      <c r="C572" s="581"/>
      <c r="D572" s="581"/>
      <c r="E572" s="581"/>
      <c r="F572" s="581"/>
      <c r="G572" s="579"/>
      <c r="H572" s="49" t="e">
        <f>ROUND(SUM(H559:H571),2)</f>
        <v>#REF!</v>
      </c>
      <c r="I572" s="1"/>
      <c r="J572" s="1"/>
      <c r="K572" s="16"/>
      <c r="L572" s="1"/>
      <c r="M572" s="1"/>
      <c r="N572" s="1"/>
      <c r="O572" s="1"/>
      <c r="P572" s="1"/>
      <c r="Q572" s="1"/>
      <c r="R572" s="1"/>
      <c r="S572" s="1"/>
      <c r="T572" s="1"/>
      <c r="U572" s="1"/>
      <c r="V572" s="1"/>
      <c r="W572" s="1"/>
      <c r="X572" s="1"/>
      <c r="Y572" s="1"/>
      <c r="Z572" s="1"/>
    </row>
    <row r="573" spans="1:26" ht="14.25" hidden="1" customHeight="1">
      <c r="A573" s="1"/>
      <c r="B573" s="636" t="s">
        <v>88</v>
      </c>
      <c r="C573" s="581"/>
      <c r="D573" s="581"/>
      <c r="E573" s="581"/>
      <c r="F573" s="581"/>
      <c r="G573" s="581"/>
      <c r="H573" s="589"/>
      <c r="I573" s="1"/>
      <c r="J573" s="1"/>
      <c r="K573" s="16"/>
      <c r="L573" s="1"/>
      <c r="M573" s="1"/>
      <c r="N573" s="1"/>
      <c r="O573" s="1"/>
      <c r="P573" s="1"/>
      <c r="Q573" s="1"/>
      <c r="R573" s="1"/>
      <c r="S573" s="1"/>
      <c r="T573" s="1"/>
      <c r="U573" s="1"/>
      <c r="V573" s="1"/>
      <c r="W573" s="1"/>
      <c r="X573" s="1"/>
      <c r="Y573" s="1"/>
      <c r="Z573" s="1"/>
    </row>
    <row r="574" spans="1:26" ht="14.25" hidden="1" customHeight="1">
      <c r="A574" s="1"/>
      <c r="B574" s="679" t="s">
        <v>1</v>
      </c>
      <c r="C574" s="579"/>
      <c r="D574" s="37" t="s">
        <v>2</v>
      </c>
      <c r="E574" s="23" t="s">
        <v>83</v>
      </c>
      <c r="F574" s="23" t="s">
        <v>89</v>
      </c>
      <c r="G574" s="23" t="s">
        <v>85</v>
      </c>
      <c r="H574" s="38" t="s">
        <v>86</v>
      </c>
      <c r="I574" s="1"/>
      <c r="J574" s="1"/>
      <c r="K574" s="16"/>
      <c r="L574" s="1"/>
      <c r="M574" s="1"/>
      <c r="N574" s="1"/>
      <c r="O574" s="1"/>
      <c r="P574" s="1"/>
      <c r="Q574" s="1"/>
      <c r="R574" s="1"/>
      <c r="S574" s="1"/>
      <c r="T574" s="1"/>
      <c r="U574" s="1"/>
      <c r="V574" s="1"/>
      <c r="W574" s="1"/>
      <c r="X574" s="1"/>
      <c r="Y574" s="1"/>
      <c r="Z574" s="1"/>
    </row>
    <row r="575" spans="1:26" ht="14.25" hidden="1" customHeight="1">
      <c r="A575" s="1"/>
      <c r="B575" s="645"/>
      <c r="C575" s="680"/>
      <c r="D575" s="50"/>
      <c r="E575" s="51"/>
      <c r="F575" s="52"/>
      <c r="G575" s="41"/>
      <c r="H575" s="42">
        <f t="shared" ref="H575:H578" si="50">E575*F575*G575</f>
        <v>0</v>
      </c>
      <c r="I575" s="1"/>
      <c r="J575" s="1"/>
      <c r="K575" s="16"/>
      <c r="L575" s="1"/>
      <c r="M575" s="1"/>
      <c r="N575" s="1"/>
      <c r="O575" s="1"/>
      <c r="P575" s="1"/>
      <c r="Q575" s="1"/>
      <c r="R575" s="1"/>
      <c r="S575" s="1"/>
      <c r="T575" s="1"/>
      <c r="U575" s="1"/>
      <c r="V575" s="1"/>
      <c r="W575" s="1"/>
      <c r="X575" s="1"/>
      <c r="Y575" s="1"/>
      <c r="Z575" s="1"/>
    </row>
    <row r="576" spans="1:26" ht="14.25" hidden="1" customHeight="1">
      <c r="A576" s="1"/>
      <c r="B576" s="626" t="s">
        <v>90</v>
      </c>
      <c r="C576" s="620"/>
      <c r="D576" s="53" t="s">
        <v>91</v>
      </c>
      <c r="E576" s="50">
        <v>0.05</v>
      </c>
      <c r="F576" s="59">
        <v>1</v>
      </c>
      <c r="G576" s="41" t="e">
        <f>H586</f>
        <v>#REF!</v>
      </c>
      <c r="H576" s="42" t="e">
        <f t="shared" si="50"/>
        <v>#REF!</v>
      </c>
      <c r="I576" s="1"/>
      <c r="J576" s="1"/>
      <c r="K576" s="16"/>
      <c r="L576" s="1"/>
      <c r="M576" s="1"/>
      <c r="N576" s="1"/>
      <c r="O576" s="1"/>
      <c r="P576" s="1"/>
      <c r="Q576" s="1"/>
      <c r="R576" s="1"/>
      <c r="S576" s="1"/>
      <c r="T576" s="1"/>
      <c r="U576" s="1"/>
      <c r="V576" s="1"/>
      <c r="W576" s="1"/>
      <c r="X576" s="1"/>
      <c r="Y576" s="1"/>
      <c r="Z576" s="1"/>
    </row>
    <row r="577" spans="1:26" ht="14.25" hidden="1" customHeight="1">
      <c r="A577" s="1"/>
      <c r="B577" s="707" t="s">
        <v>112</v>
      </c>
      <c r="C577" s="620"/>
      <c r="D577" s="70" t="e">
        <f t="array" ref="D577">+INDEX(#REF!,MATCH($B577,#REF!,0),MATCH(D$907,#REF!,0))</f>
        <v>#REF!</v>
      </c>
      <c r="E577" s="50">
        <v>1</v>
      </c>
      <c r="F577" s="59">
        <v>0.06</v>
      </c>
      <c r="G577" s="71" t="e">
        <f t="array" ref="G577">+INDEX(#REF!,MATCH($B577,#REF!,0),MATCH(G$907,#REF!,0))</f>
        <v>#REF!</v>
      </c>
      <c r="H577" s="42" t="e">
        <f t="shared" si="50"/>
        <v>#REF!</v>
      </c>
      <c r="I577" s="1"/>
      <c r="J577" s="1"/>
      <c r="K577" s="16"/>
      <c r="L577" s="1"/>
      <c r="M577" s="1"/>
      <c r="N577" s="1"/>
      <c r="O577" s="1"/>
      <c r="P577" s="1"/>
      <c r="Q577" s="1"/>
      <c r="R577" s="1"/>
      <c r="S577" s="1"/>
      <c r="T577" s="1"/>
      <c r="U577" s="1"/>
      <c r="V577" s="1"/>
      <c r="W577" s="1"/>
      <c r="X577" s="1"/>
      <c r="Y577" s="1"/>
      <c r="Z577" s="1"/>
    </row>
    <row r="578" spans="1:26" ht="14.25" hidden="1" customHeight="1">
      <c r="A578" s="1"/>
      <c r="B578" s="707" t="s">
        <v>113</v>
      </c>
      <c r="C578" s="620"/>
      <c r="D578" s="70" t="e">
        <f t="array" ref="D578">+INDEX(#REF!,MATCH($B578,#REF!,0),MATCH(D$907,#REF!,0))</f>
        <v>#REF!</v>
      </c>
      <c r="E578" s="46">
        <v>1</v>
      </c>
      <c r="F578" s="47">
        <v>0.06</v>
      </c>
      <c r="G578" s="71" t="e">
        <f t="array" ref="G578">+INDEX(#REF!,MATCH($B578,#REF!,0),MATCH(G$907,#REF!,0))</f>
        <v>#REF!</v>
      </c>
      <c r="H578" s="42" t="e">
        <f t="shared" si="50"/>
        <v>#REF!</v>
      </c>
      <c r="I578" s="1"/>
      <c r="J578" s="1"/>
      <c r="K578" s="16"/>
      <c r="L578" s="1"/>
      <c r="M578" s="1"/>
      <c r="N578" s="1"/>
      <c r="O578" s="1"/>
      <c r="P578" s="1"/>
      <c r="Q578" s="1"/>
      <c r="R578" s="1"/>
      <c r="S578" s="1"/>
      <c r="T578" s="1"/>
      <c r="U578" s="1"/>
      <c r="V578" s="1"/>
      <c r="W578" s="1"/>
      <c r="X578" s="1"/>
      <c r="Y578" s="1"/>
      <c r="Z578" s="1"/>
    </row>
    <row r="579" spans="1:26" ht="14.25" hidden="1" customHeight="1">
      <c r="A579" s="1"/>
      <c r="B579" s="682" t="s">
        <v>87</v>
      </c>
      <c r="C579" s="581"/>
      <c r="D579" s="581"/>
      <c r="E579" s="581"/>
      <c r="F579" s="581"/>
      <c r="G579" s="579"/>
      <c r="H579" s="49" t="e">
        <f>ROUND(SUM(H575:H578),2)</f>
        <v>#REF!</v>
      </c>
      <c r="I579" s="1"/>
      <c r="J579" s="1"/>
      <c r="K579" s="16"/>
      <c r="L579" s="1"/>
      <c r="M579" s="1"/>
      <c r="N579" s="1"/>
      <c r="O579" s="1"/>
      <c r="P579" s="1"/>
      <c r="Q579" s="1"/>
      <c r="R579" s="1"/>
      <c r="S579" s="1"/>
      <c r="T579" s="1"/>
      <c r="U579" s="1"/>
      <c r="V579" s="1"/>
      <c r="W579" s="1"/>
      <c r="X579" s="1"/>
      <c r="Y579" s="1"/>
      <c r="Z579" s="1"/>
    </row>
    <row r="580" spans="1:26" ht="14.25" hidden="1" customHeight="1">
      <c r="A580" s="1"/>
      <c r="B580" s="636" t="s">
        <v>92</v>
      </c>
      <c r="C580" s="581"/>
      <c r="D580" s="581"/>
      <c r="E580" s="581"/>
      <c r="F580" s="581"/>
      <c r="G580" s="581"/>
      <c r="H580" s="589"/>
      <c r="I580" s="1"/>
      <c r="J580" s="1"/>
      <c r="K580" s="16"/>
      <c r="L580" s="1"/>
      <c r="M580" s="1"/>
      <c r="N580" s="1"/>
      <c r="O580" s="1"/>
      <c r="P580" s="1"/>
      <c r="Q580" s="1"/>
      <c r="R580" s="1"/>
      <c r="S580" s="1"/>
      <c r="T580" s="1"/>
      <c r="U580" s="1"/>
      <c r="V580" s="1"/>
      <c r="W580" s="1"/>
      <c r="X580" s="1"/>
      <c r="Y580" s="1"/>
      <c r="Z580" s="1"/>
    </row>
    <row r="581" spans="1:26" ht="14.25" hidden="1" customHeight="1">
      <c r="A581" s="1"/>
      <c r="B581" s="679" t="s">
        <v>1</v>
      </c>
      <c r="C581" s="579"/>
      <c r="D581" s="37" t="s">
        <v>2</v>
      </c>
      <c r="E581" s="23" t="s">
        <v>83</v>
      </c>
      <c r="F581" s="54" t="s">
        <v>89</v>
      </c>
      <c r="G581" s="23" t="s">
        <v>85</v>
      </c>
      <c r="H581" s="55" t="s">
        <v>86</v>
      </c>
      <c r="I581" s="1"/>
      <c r="J581" s="1"/>
      <c r="K581" s="16"/>
      <c r="L581" s="1"/>
      <c r="M581" s="1"/>
      <c r="N581" s="1"/>
      <c r="O581" s="1"/>
      <c r="P581" s="1"/>
      <c r="Q581" s="1"/>
      <c r="R581" s="1"/>
      <c r="S581" s="1"/>
      <c r="T581" s="1"/>
      <c r="U581" s="1"/>
      <c r="V581" s="1"/>
      <c r="W581" s="1"/>
      <c r="X581" s="1"/>
      <c r="Y581" s="1"/>
      <c r="Z581" s="1"/>
    </row>
    <row r="582" spans="1:26" ht="14.25" hidden="1" customHeight="1">
      <c r="A582" s="1"/>
      <c r="B582" s="645"/>
      <c r="C582" s="680"/>
      <c r="D582" s="56"/>
      <c r="E582" s="51"/>
      <c r="F582" s="57"/>
      <c r="G582" s="41"/>
      <c r="H582" s="42">
        <f t="shared" ref="H582:H585" si="51">E582*F582*G582</f>
        <v>0</v>
      </c>
      <c r="I582" s="1"/>
      <c r="J582" s="1"/>
      <c r="K582" s="16"/>
      <c r="L582" s="1"/>
      <c r="M582" s="1"/>
      <c r="N582" s="1"/>
      <c r="O582" s="1"/>
      <c r="P582" s="1"/>
      <c r="Q582" s="1"/>
      <c r="R582" s="1"/>
      <c r="S582" s="1"/>
      <c r="T582" s="1"/>
      <c r="U582" s="1"/>
      <c r="V582" s="1"/>
      <c r="W582" s="1"/>
      <c r="X582" s="1"/>
      <c r="Y582" s="1"/>
      <c r="Z582" s="1"/>
    </row>
    <row r="583" spans="1:26" ht="14.25" hidden="1" customHeight="1">
      <c r="A583" s="1"/>
      <c r="B583" s="627" t="s">
        <v>96</v>
      </c>
      <c r="C583" s="620"/>
      <c r="D583" s="58" t="s">
        <v>94</v>
      </c>
      <c r="E583" s="50">
        <v>1</v>
      </c>
      <c r="F583" s="59">
        <v>0.33</v>
      </c>
      <c r="G583" s="41" t="e">
        <f>+LOOKUP(B583,#REF!,#REF!)</f>
        <v>#REF!</v>
      </c>
      <c r="H583" s="42" t="e">
        <f t="shared" si="51"/>
        <v>#REF!</v>
      </c>
      <c r="I583" s="1"/>
      <c r="J583" s="1"/>
      <c r="K583" s="16"/>
      <c r="L583" s="1"/>
      <c r="M583" s="1"/>
      <c r="N583" s="1"/>
      <c r="O583" s="1"/>
      <c r="P583" s="1"/>
      <c r="Q583" s="1"/>
      <c r="R583" s="1"/>
      <c r="S583" s="1"/>
      <c r="T583" s="1"/>
      <c r="U583" s="1"/>
      <c r="V583" s="1"/>
      <c r="W583" s="1"/>
      <c r="X583" s="1"/>
      <c r="Y583" s="1"/>
      <c r="Z583" s="1"/>
    </row>
    <row r="584" spans="1:26" ht="14.25" hidden="1" customHeight="1">
      <c r="A584" s="1"/>
      <c r="B584" s="627" t="s">
        <v>93</v>
      </c>
      <c r="C584" s="620"/>
      <c r="D584" s="58" t="s">
        <v>94</v>
      </c>
      <c r="E584" s="50">
        <v>1</v>
      </c>
      <c r="F584" s="59">
        <f>+F583</f>
        <v>0.33</v>
      </c>
      <c r="G584" s="41" t="e">
        <f>+LOOKUP(B584,#REF!,#REF!)</f>
        <v>#REF!</v>
      </c>
      <c r="H584" s="42" t="e">
        <f t="shared" si="51"/>
        <v>#REF!</v>
      </c>
      <c r="I584" s="1"/>
      <c r="J584" s="1"/>
      <c r="K584" s="16"/>
      <c r="L584" s="1"/>
      <c r="M584" s="1"/>
      <c r="N584" s="1"/>
      <c r="O584" s="1"/>
      <c r="P584" s="1"/>
      <c r="Q584" s="1"/>
      <c r="R584" s="1"/>
      <c r="S584" s="1"/>
      <c r="T584" s="1"/>
      <c r="U584" s="1"/>
      <c r="V584" s="1"/>
      <c r="W584" s="1"/>
      <c r="X584" s="1"/>
      <c r="Y584" s="1"/>
      <c r="Z584" s="1"/>
    </row>
    <row r="585" spans="1:26" ht="14.25" hidden="1" customHeight="1">
      <c r="A585" s="1"/>
      <c r="B585" s="624"/>
      <c r="C585" s="681"/>
      <c r="D585" s="60"/>
      <c r="E585" s="61"/>
      <c r="F585" s="47"/>
      <c r="G585" s="41"/>
      <c r="H585" s="42">
        <f t="shared" si="51"/>
        <v>0</v>
      </c>
      <c r="I585" s="1"/>
      <c r="J585" s="1"/>
      <c r="K585" s="16"/>
      <c r="L585" s="1"/>
      <c r="M585" s="1"/>
      <c r="N585" s="1"/>
      <c r="O585" s="1"/>
      <c r="P585" s="1"/>
      <c r="Q585" s="1"/>
      <c r="R585" s="1"/>
      <c r="S585" s="1"/>
      <c r="T585" s="1"/>
      <c r="U585" s="1"/>
      <c r="V585" s="1"/>
      <c r="W585" s="1"/>
      <c r="X585" s="1"/>
      <c r="Y585" s="1"/>
      <c r="Z585" s="1"/>
    </row>
    <row r="586" spans="1:26" ht="14.25" hidden="1" customHeight="1">
      <c r="A586" s="1"/>
      <c r="B586" s="682" t="s">
        <v>87</v>
      </c>
      <c r="C586" s="581"/>
      <c r="D586" s="581"/>
      <c r="E586" s="581"/>
      <c r="F586" s="581"/>
      <c r="G586" s="579"/>
      <c r="H586" s="49" t="e">
        <f>ROUND(SUM(H582:H585),2)</f>
        <v>#REF!</v>
      </c>
      <c r="I586" s="1"/>
      <c r="J586" s="1"/>
      <c r="K586" s="16"/>
      <c r="L586" s="1"/>
      <c r="M586" s="1"/>
      <c r="N586" s="1"/>
      <c r="O586" s="1"/>
      <c r="P586" s="1"/>
      <c r="Q586" s="1"/>
      <c r="R586" s="1"/>
      <c r="S586" s="1"/>
      <c r="T586" s="1"/>
      <c r="U586" s="1"/>
      <c r="V586" s="1"/>
      <c r="W586" s="1"/>
      <c r="X586" s="1"/>
      <c r="Y586" s="1"/>
      <c r="Z586" s="1"/>
    </row>
    <row r="587" spans="1:26" ht="14.25" hidden="1" customHeight="1">
      <c r="A587" s="1"/>
      <c r="B587" s="636" t="s">
        <v>95</v>
      </c>
      <c r="C587" s="581"/>
      <c r="D587" s="581"/>
      <c r="E587" s="581"/>
      <c r="F587" s="581"/>
      <c r="G587" s="581"/>
      <c r="H587" s="589"/>
      <c r="I587" s="1"/>
      <c r="J587" s="1"/>
      <c r="K587" s="16"/>
      <c r="L587" s="1"/>
      <c r="M587" s="1"/>
      <c r="N587" s="1"/>
      <c r="O587" s="1"/>
      <c r="P587" s="1"/>
      <c r="Q587" s="1"/>
      <c r="R587" s="1"/>
      <c r="S587" s="1"/>
      <c r="T587" s="1"/>
      <c r="U587" s="1"/>
      <c r="V587" s="1"/>
      <c r="W587" s="1"/>
      <c r="X587" s="1"/>
      <c r="Y587" s="1"/>
      <c r="Z587" s="1"/>
    </row>
    <row r="588" spans="1:26" ht="14.25" hidden="1" customHeight="1">
      <c r="A588" s="1"/>
      <c r="B588" s="591" t="s">
        <v>1</v>
      </c>
      <c r="C588" s="581"/>
      <c r="D588" s="579"/>
      <c r="E588" s="23" t="s">
        <v>2</v>
      </c>
      <c r="F588" s="23" t="s">
        <v>83</v>
      </c>
      <c r="G588" s="23" t="s">
        <v>85</v>
      </c>
      <c r="H588" s="38" t="s">
        <v>86</v>
      </c>
      <c r="I588" s="1"/>
      <c r="J588" s="1"/>
      <c r="K588" s="16"/>
      <c r="L588" s="1"/>
      <c r="M588" s="1"/>
      <c r="N588" s="1"/>
      <c r="O588" s="1"/>
      <c r="P588" s="1"/>
      <c r="Q588" s="1"/>
      <c r="R588" s="1"/>
      <c r="S588" s="1"/>
      <c r="T588" s="1"/>
      <c r="U588" s="1"/>
      <c r="V588" s="1"/>
      <c r="W588" s="1"/>
      <c r="X588" s="1"/>
      <c r="Y588" s="1"/>
      <c r="Z588" s="1"/>
    </row>
    <row r="589" spans="1:26" ht="14.25" hidden="1" customHeight="1">
      <c r="A589" s="1"/>
      <c r="B589" s="619"/>
      <c r="C589" s="620"/>
      <c r="D589" s="621"/>
      <c r="E589" s="39"/>
      <c r="F589" s="40"/>
      <c r="G589" s="62"/>
      <c r="H589" s="63">
        <f t="shared" ref="H589:H590" si="52">G589*F589</f>
        <v>0</v>
      </c>
      <c r="I589" s="1"/>
      <c r="J589" s="1"/>
      <c r="K589" s="16"/>
      <c r="L589" s="1"/>
      <c r="M589" s="1"/>
      <c r="N589" s="1"/>
      <c r="O589" s="1"/>
      <c r="P589" s="1"/>
      <c r="Q589" s="1"/>
      <c r="R589" s="1"/>
      <c r="S589" s="1"/>
      <c r="T589" s="1"/>
      <c r="U589" s="1"/>
      <c r="V589" s="1"/>
      <c r="W589" s="1"/>
      <c r="X589" s="1"/>
      <c r="Y589" s="1"/>
      <c r="Z589" s="1"/>
    </row>
    <row r="590" spans="1:26" ht="14.25" hidden="1" customHeight="1">
      <c r="A590" s="1"/>
      <c r="B590" s="619"/>
      <c r="C590" s="620"/>
      <c r="D590" s="621"/>
      <c r="E590" s="39"/>
      <c r="F590" s="40"/>
      <c r="G590" s="62"/>
      <c r="H590" s="63">
        <f t="shared" si="52"/>
        <v>0</v>
      </c>
      <c r="I590" s="1"/>
      <c r="J590" s="1"/>
      <c r="K590" s="16"/>
      <c r="L590" s="1"/>
      <c r="M590" s="1"/>
      <c r="N590" s="1"/>
      <c r="O590" s="1"/>
      <c r="P590" s="1"/>
      <c r="Q590" s="1"/>
      <c r="R590" s="1"/>
      <c r="S590" s="1"/>
      <c r="T590" s="1"/>
      <c r="U590" s="1"/>
      <c r="V590" s="1"/>
      <c r="W590" s="1"/>
      <c r="X590" s="1"/>
      <c r="Y590" s="1"/>
      <c r="Z590" s="1"/>
    </row>
    <row r="591" spans="1:26" ht="14.25" hidden="1" customHeight="1" thickBot="1">
      <c r="A591" s="1"/>
      <c r="B591" s="674" t="s">
        <v>87</v>
      </c>
      <c r="C591" s="594"/>
      <c r="D591" s="594"/>
      <c r="E591" s="594"/>
      <c r="F591" s="594"/>
      <c r="G591" s="595"/>
      <c r="H591" s="64">
        <f>ROUND(SUM(H589:H590),2)</f>
        <v>0</v>
      </c>
      <c r="I591" s="1"/>
      <c r="J591" s="1"/>
      <c r="K591" s="16"/>
      <c r="L591" s="1"/>
      <c r="M591" s="1"/>
      <c r="N591" s="1"/>
      <c r="O591" s="1"/>
      <c r="P591" s="1"/>
      <c r="Q591" s="1"/>
      <c r="R591" s="1"/>
      <c r="S591" s="1"/>
      <c r="T591" s="1"/>
      <c r="U591" s="1"/>
      <c r="V591" s="1"/>
      <c r="W591" s="1"/>
      <c r="X591" s="1"/>
      <c r="Y591" s="1"/>
      <c r="Z591" s="1"/>
    </row>
    <row r="592" spans="1:26" ht="14.25" hidden="1" customHeight="1" thickBot="1">
      <c r="A592" s="1"/>
      <c r="B592" s="675"/>
      <c r="C592" s="602"/>
      <c r="D592" s="602"/>
      <c r="E592" s="602"/>
      <c r="F592" s="602"/>
      <c r="G592" s="602"/>
      <c r="H592" s="633"/>
      <c r="I592" s="1"/>
      <c r="J592" s="1"/>
      <c r="K592" s="16"/>
      <c r="L592" s="1"/>
      <c r="M592" s="1"/>
      <c r="N592" s="1"/>
      <c r="O592" s="1"/>
      <c r="P592" s="1"/>
      <c r="Q592" s="1"/>
      <c r="R592" s="1"/>
      <c r="S592" s="1"/>
      <c r="T592" s="1"/>
      <c r="U592" s="1"/>
      <c r="V592" s="1"/>
      <c r="W592" s="1"/>
      <c r="X592" s="1"/>
      <c r="Y592" s="1"/>
      <c r="Z592" s="1"/>
    </row>
    <row r="593" spans="1:26" ht="14.25" hidden="1" customHeight="1" thickBot="1">
      <c r="A593" s="1"/>
      <c r="B593" s="676"/>
      <c r="C593" s="587"/>
      <c r="D593" s="635"/>
      <c r="E593" s="677" t="s">
        <v>59</v>
      </c>
      <c r="F593" s="678"/>
      <c r="G593" s="678"/>
      <c r="H593" s="65" t="e">
        <f>ROUND(H591+H586+H579+H572,0)</f>
        <v>#REF!</v>
      </c>
      <c r="I593" s="1"/>
      <c r="J593" s="1"/>
      <c r="K593" s="16"/>
      <c r="L593" s="1"/>
      <c r="M593" s="1"/>
      <c r="N593" s="1"/>
      <c r="O593" s="1"/>
      <c r="P593" s="1"/>
      <c r="Q593" s="1"/>
      <c r="R593" s="1"/>
      <c r="S593" s="1"/>
      <c r="T593" s="1"/>
      <c r="U593" s="1"/>
      <c r="V593" s="1"/>
      <c r="W593" s="1"/>
      <c r="X593" s="1"/>
      <c r="Y593" s="1"/>
      <c r="Z593" s="1"/>
    </row>
    <row r="594" spans="1:26" ht="14.25" hidden="1" customHeight="1">
      <c r="A594" s="1"/>
      <c r="B594" s="74"/>
      <c r="C594" s="75"/>
      <c r="D594" s="76"/>
      <c r="E594" s="76"/>
      <c r="F594" s="76"/>
      <c r="G594" s="76"/>
      <c r="H594" s="77"/>
      <c r="I594" s="1"/>
      <c r="J594" s="1"/>
      <c r="K594" s="16"/>
      <c r="L594" s="1"/>
      <c r="M594" s="1"/>
      <c r="N594" s="1"/>
      <c r="O594" s="1"/>
      <c r="P594" s="1"/>
      <c r="Q594" s="1"/>
      <c r="R594" s="1"/>
      <c r="S594" s="1"/>
      <c r="T594" s="1"/>
      <c r="U594" s="1"/>
      <c r="V594" s="1"/>
      <c r="W594" s="1"/>
      <c r="X594" s="1"/>
      <c r="Y594" s="1"/>
      <c r="Z594" s="1"/>
    </row>
    <row r="595" spans="1:26" ht="14.25" hidden="1" customHeight="1" thickBot="1">
      <c r="A595" s="1"/>
      <c r="B595" s="29"/>
      <c r="C595" s="30"/>
      <c r="D595" s="31"/>
      <c r="E595" s="31"/>
      <c r="F595" s="31"/>
      <c r="G595" s="31"/>
      <c r="H595" s="32"/>
      <c r="I595" s="1"/>
      <c r="J595" s="1"/>
      <c r="K595" s="16"/>
      <c r="L595" s="1"/>
      <c r="M595" s="1"/>
      <c r="N595" s="1"/>
      <c r="O595" s="1"/>
      <c r="P595" s="1"/>
      <c r="Q595" s="1"/>
      <c r="R595" s="1"/>
      <c r="S595" s="1"/>
      <c r="T595" s="1"/>
      <c r="U595" s="1"/>
      <c r="V595" s="1"/>
      <c r="W595" s="1"/>
      <c r="X595" s="1"/>
      <c r="Y595" s="1"/>
      <c r="Z595" s="1"/>
    </row>
    <row r="596" spans="1:26" ht="14.25" hidden="1" customHeight="1">
      <c r="A596" s="1"/>
      <c r="B596" s="691" t="s">
        <v>77</v>
      </c>
      <c r="C596" s="578"/>
      <c r="D596" s="578"/>
      <c r="E596" s="578"/>
      <c r="F596" s="578"/>
      <c r="G596" s="578"/>
      <c r="H596" s="604"/>
      <c r="I596" s="1"/>
      <c r="J596" s="1"/>
      <c r="K596" s="16"/>
      <c r="L596" s="1"/>
      <c r="M596" s="1"/>
      <c r="N596" s="1"/>
      <c r="O596" s="1"/>
      <c r="P596" s="1"/>
      <c r="Q596" s="1"/>
      <c r="R596" s="1"/>
      <c r="S596" s="1"/>
      <c r="T596" s="1"/>
      <c r="U596" s="1"/>
      <c r="V596" s="1"/>
      <c r="W596" s="1"/>
      <c r="X596" s="1"/>
      <c r="Y596" s="1"/>
      <c r="Z596" s="1"/>
    </row>
    <row r="597" spans="1:26" ht="14.25" hidden="1" customHeight="1">
      <c r="A597" s="1"/>
      <c r="B597" s="668"/>
      <c r="C597" s="606"/>
      <c r="D597" s="606"/>
      <c r="E597" s="606"/>
      <c r="F597" s="606"/>
      <c r="G597" s="606"/>
      <c r="H597" s="607"/>
      <c r="I597" s="1"/>
      <c r="J597" s="1"/>
      <c r="K597" s="16"/>
      <c r="L597" s="1"/>
      <c r="M597" s="1"/>
      <c r="N597" s="1"/>
      <c r="O597" s="1"/>
      <c r="P597" s="1"/>
      <c r="Q597" s="1"/>
      <c r="R597" s="1"/>
      <c r="S597" s="1"/>
      <c r="T597" s="1"/>
      <c r="U597" s="1"/>
      <c r="V597" s="1"/>
      <c r="W597" s="1"/>
      <c r="X597" s="1"/>
      <c r="Y597" s="1"/>
      <c r="Z597" s="1"/>
    </row>
    <row r="598" spans="1:26" ht="14.25" hidden="1" customHeight="1" thickBot="1">
      <c r="A598" s="1"/>
      <c r="B598" s="591" t="s">
        <v>78</v>
      </c>
      <c r="C598" s="581"/>
      <c r="D598" s="581"/>
      <c r="E598" s="581"/>
      <c r="F598" s="581"/>
      <c r="G598" s="581"/>
      <c r="H598" s="589"/>
      <c r="I598" s="1"/>
      <c r="J598" s="1"/>
      <c r="K598" s="16"/>
      <c r="L598" s="1"/>
      <c r="M598" s="1"/>
      <c r="N598" s="1"/>
      <c r="O598" s="1"/>
      <c r="P598" s="1"/>
      <c r="Q598" s="1"/>
      <c r="R598" s="1"/>
      <c r="S598" s="1"/>
      <c r="T598" s="1"/>
      <c r="U598" s="1"/>
      <c r="V598" s="1"/>
      <c r="W598" s="1"/>
      <c r="X598" s="1"/>
      <c r="Y598" s="1"/>
      <c r="Z598" s="1"/>
    </row>
    <row r="599" spans="1:26" ht="14.25" hidden="1" customHeight="1">
      <c r="A599" s="1"/>
      <c r="B599" s="692" t="e">
        <f>+#REF!</f>
        <v>#REF!</v>
      </c>
      <c r="C599" s="602"/>
      <c r="D599" s="602"/>
      <c r="E599" s="602"/>
      <c r="F599" s="602"/>
      <c r="G599" s="602"/>
      <c r="H599" s="633"/>
      <c r="I599" s="1"/>
      <c r="J599" s="1"/>
      <c r="K599" s="16"/>
      <c r="L599" s="1"/>
      <c r="M599" s="1"/>
      <c r="N599" s="1"/>
      <c r="O599" s="1"/>
      <c r="P599" s="1"/>
      <c r="Q599" s="1"/>
      <c r="R599" s="1"/>
      <c r="S599" s="1"/>
      <c r="T599" s="1"/>
      <c r="U599" s="1"/>
      <c r="V599" s="1"/>
      <c r="W599" s="1"/>
      <c r="X599" s="1"/>
      <c r="Y599" s="1"/>
      <c r="Z599" s="1"/>
    </row>
    <row r="600" spans="1:26" ht="14.25" hidden="1" customHeight="1">
      <c r="A600" s="1"/>
      <c r="B600" s="34" t="s">
        <v>79</v>
      </c>
      <c r="C600" s="5" t="e">
        <f>+#REF!</f>
        <v>#REF!</v>
      </c>
      <c r="D600" s="693" t="s">
        <v>80</v>
      </c>
      <c r="E600" s="579"/>
      <c r="F600" s="5" t="e">
        <f>+#REF!</f>
        <v>#REF!</v>
      </c>
      <c r="G600" s="5" t="s">
        <v>81</v>
      </c>
      <c r="H600" s="36"/>
      <c r="I600" s="1"/>
      <c r="J600" s="1"/>
      <c r="K600" s="16"/>
      <c r="L600" s="1"/>
      <c r="M600" s="1"/>
      <c r="N600" s="1"/>
      <c r="O600" s="1"/>
      <c r="P600" s="1"/>
      <c r="Q600" s="1"/>
      <c r="R600" s="1"/>
      <c r="S600" s="1"/>
      <c r="T600" s="1"/>
      <c r="U600" s="1"/>
      <c r="V600" s="1"/>
      <c r="W600" s="1"/>
      <c r="X600" s="1"/>
      <c r="Y600" s="1"/>
      <c r="Z600" s="1"/>
    </row>
    <row r="601" spans="1:26" ht="14.25" hidden="1" customHeight="1">
      <c r="A601" s="1"/>
      <c r="B601" s="636"/>
      <c r="C601" s="581"/>
      <c r="D601" s="581"/>
      <c r="E601" s="581"/>
      <c r="F601" s="581"/>
      <c r="G601" s="581"/>
      <c r="H601" s="589"/>
      <c r="I601" s="1"/>
      <c r="J601" s="1"/>
      <c r="K601" s="16"/>
      <c r="L601" s="1"/>
      <c r="M601" s="1"/>
      <c r="N601" s="1"/>
      <c r="O601" s="1"/>
      <c r="P601" s="1"/>
      <c r="Q601" s="1"/>
      <c r="R601" s="1"/>
      <c r="S601" s="1"/>
      <c r="T601" s="1"/>
      <c r="U601" s="1"/>
      <c r="V601" s="1"/>
      <c r="W601" s="1"/>
      <c r="X601" s="1"/>
      <c r="Y601" s="1"/>
      <c r="Z601" s="1"/>
    </row>
    <row r="602" spans="1:26" ht="14.25" hidden="1" customHeight="1">
      <c r="A602" s="1"/>
      <c r="B602" s="652" t="e">
        <f>+#REF!</f>
        <v>#REF!</v>
      </c>
      <c r="C602" s="585"/>
      <c r="D602" s="585"/>
      <c r="E602" s="585"/>
      <c r="F602" s="585"/>
      <c r="G602" s="585"/>
      <c r="H602" s="610"/>
      <c r="I602" s="1"/>
      <c r="J602" s="1"/>
      <c r="K602" s="16"/>
      <c r="L602" s="1"/>
      <c r="M602" s="1"/>
      <c r="N602" s="1"/>
      <c r="O602" s="1"/>
      <c r="P602" s="1"/>
      <c r="Q602" s="1"/>
      <c r="R602" s="1"/>
      <c r="S602" s="1"/>
      <c r="T602" s="1"/>
      <c r="U602" s="1"/>
      <c r="V602" s="1"/>
      <c r="W602" s="1"/>
      <c r="X602" s="1"/>
      <c r="Y602" s="1"/>
      <c r="Z602" s="1"/>
    </row>
    <row r="603" spans="1:26" ht="14.25" hidden="1" customHeight="1">
      <c r="A603" s="1"/>
      <c r="B603" s="600"/>
      <c r="C603" s="578"/>
      <c r="D603" s="578"/>
      <c r="E603" s="578"/>
      <c r="F603" s="578"/>
      <c r="G603" s="578"/>
      <c r="H603" s="604"/>
      <c r="I603" s="1"/>
      <c r="J603" s="1"/>
      <c r="K603" s="16"/>
      <c r="L603" s="1"/>
      <c r="M603" s="1"/>
      <c r="N603" s="1"/>
      <c r="O603" s="1"/>
      <c r="P603" s="1"/>
      <c r="Q603" s="1"/>
      <c r="R603" s="1"/>
      <c r="S603" s="1"/>
      <c r="T603" s="1"/>
      <c r="U603" s="1"/>
      <c r="V603" s="1"/>
      <c r="W603" s="1"/>
      <c r="X603" s="1"/>
      <c r="Y603" s="1"/>
      <c r="Z603" s="1"/>
    </row>
    <row r="604" spans="1:26" ht="14.25" hidden="1" customHeight="1">
      <c r="A604" s="1"/>
      <c r="B604" s="694"/>
      <c r="C604" s="606"/>
      <c r="D604" s="606"/>
      <c r="E604" s="606"/>
      <c r="F604" s="606"/>
      <c r="G604" s="606"/>
      <c r="H604" s="607"/>
      <c r="I604" s="1"/>
      <c r="J604" s="1"/>
      <c r="K604" s="16"/>
      <c r="L604" s="1"/>
      <c r="M604" s="1"/>
      <c r="N604" s="1"/>
      <c r="O604" s="1"/>
      <c r="P604" s="1"/>
      <c r="Q604" s="1"/>
      <c r="R604" s="1"/>
      <c r="S604" s="1"/>
      <c r="T604" s="1"/>
      <c r="U604" s="1"/>
      <c r="V604" s="1"/>
      <c r="W604" s="1"/>
      <c r="X604" s="1"/>
      <c r="Y604" s="1"/>
      <c r="Z604" s="1"/>
    </row>
    <row r="605" spans="1:26" ht="14.25" hidden="1" customHeight="1">
      <c r="A605" s="1"/>
      <c r="B605" s="636" t="s">
        <v>82</v>
      </c>
      <c r="C605" s="581"/>
      <c r="D605" s="581"/>
      <c r="E605" s="581"/>
      <c r="F605" s="581"/>
      <c r="G605" s="581"/>
      <c r="H605" s="589"/>
      <c r="I605" s="1"/>
      <c r="J605" s="1"/>
      <c r="K605" s="16"/>
      <c r="L605" s="1"/>
      <c r="M605" s="1"/>
      <c r="N605" s="1"/>
      <c r="O605" s="1"/>
      <c r="P605" s="1"/>
      <c r="Q605" s="1"/>
      <c r="R605" s="1"/>
      <c r="S605" s="1"/>
      <c r="T605" s="1"/>
      <c r="U605" s="1"/>
      <c r="V605" s="1"/>
      <c r="W605" s="1"/>
      <c r="X605" s="1"/>
      <c r="Y605" s="1"/>
      <c r="Z605" s="1"/>
    </row>
    <row r="606" spans="1:26" ht="14.25" hidden="1" customHeight="1">
      <c r="A606" s="1"/>
      <c r="B606" s="679" t="s">
        <v>1</v>
      </c>
      <c r="C606" s="579"/>
      <c r="D606" s="37" t="s">
        <v>2</v>
      </c>
      <c r="E606" s="23" t="s">
        <v>83</v>
      </c>
      <c r="F606" s="23" t="s">
        <v>84</v>
      </c>
      <c r="G606" s="23" t="s">
        <v>85</v>
      </c>
      <c r="H606" s="38" t="s">
        <v>86</v>
      </c>
      <c r="I606" s="1"/>
      <c r="J606" s="1"/>
      <c r="K606" s="16"/>
      <c r="L606" s="1"/>
      <c r="M606" s="1"/>
      <c r="N606" s="1"/>
      <c r="O606" s="1"/>
      <c r="P606" s="1"/>
      <c r="Q606" s="1"/>
      <c r="R606" s="1"/>
      <c r="S606" s="1"/>
      <c r="T606" s="1"/>
      <c r="U606" s="1"/>
      <c r="V606" s="1"/>
      <c r="W606" s="1"/>
      <c r="X606" s="1"/>
      <c r="Y606" s="1"/>
      <c r="Z606" s="1"/>
    </row>
    <row r="607" spans="1:26" ht="14.25" hidden="1" customHeight="1">
      <c r="A607" s="1"/>
      <c r="B607" s="645"/>
      <c r="C607" s="690"/>
      <c r="D607" s="39"/>
      <c r="E607" s="39"/>
      <c r="F607" s="40"/>
      <c r="G607" s="41"/>
      <c r="H607" s="42">
        <f t="shared" ref="H607:H612" si="53">G607*(F607+1)*E607</f>
        <v>0</v>
      </c>
      <c r="I607" s="1"/>
      <c r="J607" s="1"/>
      <c r="K607" s="16"/>
      <c r="L607" s="1"/>
      <c r="M607" s="1"/>
      <c r="N607" s="1"/>
      <c r="O607" s="1"/>
      <c r="P607" s="1"/>
      <c r="Q607" s="1"/>
      <c r="R607" s="1"/>
      <c r="S607" s="1"/>
      <c r="T607" s="1"/>
      <c r="U607" s="1"/>
      <c r="V607" s="1"/>
      <c r="W607" s="1"/>
      <c r="X607" s="1"/>
      <c r="Y607" s="1"/>
      <c r="Z607" s="1"/>
    </row>
    <row r="608" spans="1:26" ht="14.25" hidden="1" customHeight="1">
      <c r="A608" s="1"/>
      <c r="B608" s="627" t="s">
        <v>125</v>
      </c>
      <c r="C608" s="621"/>
      <c r="D608" s="39" t="s">
        <v>13</v>
      </c>
      <c r="E608" s="73">
        <v>0.7</v>
      </c>
      <c r="F608" s="44">
        <v>0.05</v>
      </c>
      <c r="G608" s="45" t="e">
        <f>+#REF!</f>
        <v>#REF!</v>
      </c>
      <c r="H608" s="42" t="e">
        <f t="shared" si="53"/>
        <v>#REF!</v>
      </c>
      <c r="I608" s="1"/>
      <c r="J608" s="1"/>
      <c r="K608" s="16"/>
      <c r="L608" s="1"/>
      <c r="M608" s="1"/>
      <c r="N608" s="1"/>
      <c r="O608" s="1"/>
      <c r="P608" s="1"/>
      <c r="Q608" s="1"/>
      <c r="R608" s="1"/>
      <c r="S608" s="1"/>
      <c r="T608" s="1"/>
      <c r="U608" s="1"/>
      <c r="V608" s="1"/>
      <c r="W608" s="1"/>
      <c r="X608" s="1"/>
      <c r="Y608" s="1"/>
      <c r="Z608" s="1"/>
    </row>
    <row r="609" spans="1:26" ht="14.25" hidden="1" customHeight="1">
      <c r="A609" s="1"/>
      <c r="B609" s="627" t="s">
        <v>126</v>
      </c>
      <c r="C609" s="621"/>
      <c r="D609" s="70" t="e">
        <f t="array" ref="D609">+INDEX(#REF!,MATCH($B609,#REF!,0),MATCH(D$897,#REF!,0))</f>
        <v>#REF!</v>
      </c>
      <c r="E609" s="73">
        <v>0.3</v>
      </c>
      <c r="F609" s="44">
        <v>0.3</v>
      </c>
      <c r="G609" s="71" t="e">
        <f t="array" ref="G609">+INDEX(#REF!,MATCH($B609,#REF!,0),MATCH(G$897,#REF!,0))</f>
        <v>#REF!</v>
      </c>
      <c r="H609" s="42" t="e">
        <f t="shared" si="53"/>
        <v>#REF!</v>
      </c>
      <c r="I609" s="1"/>
      <c r="J609" s="1"/>
      <c r="K609" s="16"/>
      <c r="L609" s="1"/>
      <c r="M609" s="1"/>
      <c r="N609" s="1"/>
      <c r="O609" s="1"/>
      <c r="P609" s="1"/>
      <c r="Q609" s="1"/>
      <c r="R609" s="1"/>
      <c r="S609" s="1"/>
      <c r="T609" s="1"/>
      <c r="U609" s="1"/>
      <c r="V609" s="1"/>
      <c r="W609" s="1"/>
      <c r="X609" s="1"/>
      <c r="Y609" s="1"/>
      <c r="Z609" s="1"/>
    </row>
    <row r="610" spans="1:26" ht="14.25" hidden="1" customHeight="1">
      <c r="A610" s="1"/>
      <c r="B610" s="627" t="s">
        <v>127</v>
      </c>
      <c r="C610" s="621"/>
      <c r="D610" s="70" t="e">
        <f t="array" ref="D610">+INDEX(#REF!,MATCH($B610,#REF!,0),MATCH(D$897,#REF!,0))</f>
        <v>#REF!</v>
      </c>
      <c r="E610" s="73">
        <v>0.1</v>
      </c>
      <c r="F610" s="44">
        <v>0</v>
      </c>
      <c r="G610" s="71" t="e">
        <f t="array" ref="G610">+INDEX(#REF!,MATCH($B610,#REF!,0),MATCH(G$897,#REF!,0))</f>
        <v>#REF!</v>
      </c>
      <c r="H610" s="42" t="e">
        <f t="shared" si="53"/>
        <v>#REF!</v>
      </c>
      <c r="I610" s="1"/>
      <c r="J610" s="1"/>
      <c r="K610" s="16"/>
      <c r="L610" s="1"/>
      <c r="M610" s="1"/>
      <c r="N610" s="1"/>
      <c r="O610" s="1"/>
      <c r="P610" s="1"/>
      <c r="Q610" s="1"/>
      <c r="R610" s="1"/>
      <c r="S610" s="1"/>
      <c r="T610" s="1"/>
      <c r="U610" s="1"/>
      <c r="V610" s="1"/>
      <c r="W610" s="1"/>
      <c r="X610" s="1"/>
      <c r="Y610" s="1"/>
      <c r="Z610" s="1"/>
    </row>
    <row r="611" spans="1:26" ht="14.25" hidden="1" customHeight="1">
      <c r="A611" s="1"/>
      <c r="B611" s="627" t="s">
        <v>111</v>
      </c>
      <c r="C611" s="621"/>
      <c r="D611" s="70" t="e">
        <f t="array" ref="D611">+INDEX(#REF!,MATCH($B611,#REF!,0),MATCH(D$897,#REF!,0))</f>
        <v>#REF!</v>
      </c>
      <c r="E611" s="73">
        <v>0.3</v>
      </c>
      <c r="F611" s="44">
        <v>0</v>
      </c>
      <c r="G611" s="71" t="e">
        <f t="array" ref="G611">+INDEX(#REF!,MATCH($B611,#REF!,0),MATCH(G$897,#REF!,0))</f>
        <v>#REF!</v>
      </c>
      <c r="H611" s="42" t="e">
        <f t="shared" si="53"/>
        <v>#REF!</v>
      </c>
      <c r="I611" s="1"/>
      <c r="J611" s="1"/>
      <c r="K611" s="16"/>
      <c r="L611" s="1"/>
      <c r="M611" s="1"/>
      <c r="N611" s="1"/>
      <c r="O611" s="1"/>
      <c r="P611" s="1"/>
      <c r="Q611" s="1"/>
      <c r="R611" s="1"/>
      <c r="S611" s="1"/>
      <c r="T611" s="1"/>
      <c r="U611" s="1"/>
      <c r="V611" s="1"/>
      <c r="W611" s="1"/>
      <c r="X611" s="1"/>
      <c r="Y611" s="1"/>
      <c r="Z611" s="1"/>
    </row>
    <row r="612" spans="1:26" ht="14.25" hidden="1" customHeight="1">
      <c r="A612" s="1"/>
      <c r="B612" s="624"/>
      <c r="C612" s="625"/>
      <c r="D612" s="39"/>
      <c r="E612" s="46"/>
      <c r="F612" s="47"/>
      <c r="G612" s="48"/>
      <c r="H612" s="42">
        <f t="shared" si="53"/>
        <v>0</v>
      </c>
      <c r="I612" s="1"/>
      <c r="J612" s="1"/>
      <c r="K612" s="16"/>
      <c r="L612" s="1"/>
      <c r="M612" s="1"/>
      <c r="N612" s="1"/>
      <c r="O612" s="1"/>
      <c r="P612" s="1"/>
      <c r="Q612" s="1"/>
      <c r="R612" s="1"/>
      <c r="S612" s="1"/>
      <c r="T612" s="1"/>
      <c r="U612" s="1"/>
      <c r="V612" s="1"/>
      <c r="W612" s="1"/>
      <c r="X612" s="1"/>
      <c r="Y612" s="1"/>
      <c r="Z612" s="1"/>
    </row>
    <row r="613" spans="1:26" ht="14.25" hidden="1" customHeight="1">
      <c r="A613" s="1"/>
      <c r="B613" s="682" t="s">
        <v>87</v>
      </c>
      <c r="C613" s="581"/>
      <c r="D613" s="581"/>
      <c r="E613" s="581"/>
      <c r="F613" s="581"/>
      <c r="G613" s="579"/>
      <c r="H613" s="49" t="e">
        <f>ROUND(SUM(H607:H612),2)</f>
        <v>#REF!</v>
      </c>
      <c r="I613" s="1"/>
      <c r="J613" s="1"/>
      <c r="K613" s="16"/>
      <c r="L613" s="1"/>
      <c r="M613" s="1"/>
      <c r="N613" s="1"/>
      <c r="O613" s="1"/>
      <c r="P613" s="1"/>
      <c r="Q613" s="1"/>
      <c r="R613" s="1"/>
      <c r="S613" s="1"/>
      <c r="T613" s="1"/>
      <c r="U613" s="1"/>
      <c r="V613" s="1"/>
      <c r="W613" s="1"/>
      <c r="X613" s="1"/>
      <c r="Y613" s="1"/>
      <c r="Z613" s="1"/>
    </row>
    <row r="614" spans="1:26" ht="14.25" hidden="1" customHeight="1">
      <c r="A614" s="1"/>
      <c r="B614" s="636" t="s">
        <v>88</v>
      </c>
      <c r="C614" s="581"/>
      <c r="D614" s="581"/>
      <c r="E614" s="581"/>
      <c r="F614" s="581"/>
      <c r="G614" s="581"/>
      <c r="H614" s="589"/>
      <c r="I614" s="1"/>
      <c r="J614" s="1"/>
      <c r="K614" s="16"/>
      <c r="L614" s="1"/>
      <c r="M614" s="1"/>
      <c r="N614" s="1"/>
      <c r="O614" s="1"/>
      <c r="P614" s="1"/>
      <c r="Q614" s="1"/>
      <c r="R614" s="1"/>
      <c r="S614" s="1"/>
      <c r="T614" s="1"/>
      <c r="U614" s="1"/>
      <c r="V614" s="1"/>
      <c r="W614" s="1"/>
      <c r="X614" s="1"/>
      <c r="Y614" s="1"/>
      <c r="Z614" s="1"/>
    </row>
    <row r="615" spans="1:26" ht="14.25" hidden="1" customHeight="1">
      <c r="A615" s="1"/>
      <c r="B615" s="679" t="s">
        <v>1</v>
      </c>
      <c r="C615" s="579"/>
      <c r="D615" s="37" t="s">
        <v>2</v>
      </c>
      <c r="E615" s="23" t="s">
        <v>83</v>
      </c>
      <c r="F615" s="23" t="s">
        <v>89</v>
      </c>
      <c r="G615" s="23" t="s">
        <v>85</v>
      </c>
      <c r="H615" s="38" t="s">
        <v>86</v>
      </c>
      <c r="I615" s="1"/>
      <c r="J615" s="1"/>
      <c r="K615" s="16"/>
      <c r="L615" s="1"/>
      <c r="M615" s="1"/>
      <c r="N615" s="1"/>
      <c r="O615" s="1"/>
      <c r="P615" s="1"/>
      <c r="Q615" s="1"/>
      <c r="R615" s="1"/>
      <c r="S615" s="1"/>
      <c r="T615" s="1"/>
      <c r="U615" s="1"/>
      <c r="V615" s="1"/>
      <c r="W615" s="1"/>
      <c r="X615" s="1"/>
      <c r="Y615" s="1"/>
      <c r="Z615" s="1"/>
    </row>
    <row r="616" spans="1:26" ht="14.25" hidden="1" customHeight="1">
      <c r="A616" s="1"/>
      <c r="B616" s="645"/>
      <c r="C616" s="680"/>
      <c r="D616" s="50"/>
      <c r="E616" s="51"/>
      <c r="F616" s="52"/>
      <c r="G616" s="41"/>
      <c r="H616" s="42">
        <f t="shared" ref="H616:H620" si="54">E616*F616*G616</f>
        <v>0</v>
      </c>
      <c r="I616" s="1"/>
      <c r="J616" s="1"/>
      <c r="K616" s="16"/>
      <c r="L616" s="1"/>
      <c r="M616" s="1"/>
      <c r="N616" s="1"/>
      <c r="O616" s="1"/>
      <c r="P616" s="1"/>
      <c r="Q616" s="1"/>
      <c r="R616" s="1"/>
      <c r="S616" s="1"/>
      <c r="T616" s="1"/>
      <c r="U616" s="1"/>
      <c r="V616" s="1"/>
      <c r="W616" s="1"/>
      <c r="X616" s="1"/>
      <c r="Y616" s="1"/>
      <c r="Z616" s="1"/>
    </row>
    <row r="617" spans="1:26" ht="14.25" hidden="1" customHeight="1">
      <c r="A617" s="1"/>
      <c r="B617" s="626" t="s">
        <v>90</v>
      </c>
      <c r="C617" s="620"/>
      <c r="D617" s="53" t="s">
        <v>91</v>
      </c>
      <c r="E617" s="50">
        <v>0.05</v>
      </c>
      <c r="F617" s="59">
        <v>1</v>
      </c>
      <c r="G617" s="41">
        <v>29092.799999999999</v>
      </c>
      <c r="H617" s="42">
        <f t="shared" si="54"/>
        <v>1454.64</v>
      </c>
      <c r="I617" s="1"/>
      <c r="J617" s="1"/>
      <c r="K617" s="16"/>
      <c r="L617" s="1"/>
      <c r="M617" s="1"/>
      <c r="N617" s="1"/>
      <c r="O617" s="1"/>
      <c r="P617" s="1"/>
      <c r="Q617" s="1"/>
      <c r="R617" s="1"/>
      <c r="S617" s="1"/>
      <c r="T617" s="1"/>
      <c r="U617" s="1"/>
      <c r="V617" s="1"/>
      <c r="W617" s="1"/>
      <c r="X617" s="1"/>
      <c r="Y617" s="1"/>
      <c r="Z617" s="1"/>
    </row>
    <row r="618" spans="1:26" ht="14.25" hidden="1" customHeight="1">
      <c r="A618" s="1"/>
      <c r="B618" s="626" t="s">
        <v>112</v>
      </c>
      <c r="C618" s="620"/>
      <c r="D618" s="70" t="e">
        <f t="array" ref="D618">+INDEX(#REF!,MATCH($B618,#REF!,0),MATCH(D$907,#REF!,0))</f>
        <v>#REF!</v>
      </c>
      <c r="E618" s="50">
        <v>1</v>
      </c>
      <c r="F618" s="59">
        <v>0.06</v>
      </c>
      <c r="G618" s="71" t="e">
        <f t="array" ref="G618">+INDEX(#REF!,MATCH($B618,#REF!,0),MATCH(G$907,#REF!,0))</f>
        <v>#REF!</v>
      </c>
      <c r="H618" s="42" t="e">
        <f t="shared" si="54"/>
        <v>#REF!</v>
      </c>
      <c r="I618" s="1"/>
      <c r="J618" s="1"/>
      <c r="K618" s="16"/>
      <c r="L618" s="1"/>
      <c r="M618" s="1"/>
      <c r="N618" s="1"/>
      <c r="O618" s="1"/>
      <c r="P618" s="1"/>
      <c r="Q618" s="1"/>
      <c r="R618" s="1"/>
      <c r="S618" s="1"/>
      <c r="T618" s="1"/>
      <c r="U618" s="1"/>
      <c r="V618" s="1"/>
      <c r="W618" s="1"/>
      <c r="X618" s="1"/>
      <c r="Y618" s="1"/>
      <c r="Z618" s="1"/>
    </row>
    <row r="619" spans="1:26" ht="14.25" hidden="1" customHeight="1">
      <c r="A619" s="1"/>
      <c r="B619" s="626" t="s">
        <v>113</v>
      </c>
      <c r="C619" s="620"/>
      <c r="D619" s="70" t="e">
        <f t="array" ref="D619">+INDEX(#REF!,MATCH($B619,#REF!,0),MATCH(D$907,#REF!,0))</f>
        <v>#REF!</v>
      </c>
      <c r="E619" s="50">
        <v>1</v>
      </c>
      <c r="F619" s="59">
        <v>0.06</v>
      </c>
      <c r="G619" s="71" t="e">
        <f t="array" ref="G619">+INDEX(#REF!,MATCH($B619,#REF!,0),MATCH(G$907,#REF!,0))</f>
        <v>#REF!</v>
      </c>
      <c r="H619" s="42" t="e">
        <f t="shared" si="54"/>
        <v>#REF!</v>
      </c>
      <c r="I619" s="1"/>
      <c r="J619" s="1"/>
      <c r="K619" s="16"/>
      <c r="L619" s="1"/>
      <c r="M619" s="1"/>
      <c r="N619" s="1"/>
      <c r="O619" s="1"/>
      <c r="P619" s="1"/>
      <c r="Q619" s="1"/>
      <c r="R619" s="1"/>
      <c r="S619" s="1"/>
      <c r="T619" s="1"/>
      <c r="U619" s="1"/>
      <c r="V619" s="1"/>
      <c r="W619" s="1"/>
      <c r="X619" s="1"/>
      <c r="Y619" s="1"/>
      <c r="Z619" s="1"/>
    </row>
    <row r="620" spans="1:26" ht="14.25" hidden="1" customHeight="1">
      <c r="A620" s="1"/>
      <c r="B620" s="624"/>
      <c r="C620" s="681"/>
      <c r="D620" s="47"/>
      <c r="E620" s="46"/>
      <c r="F620" s="47"/>
      <c r="G620" s="41"/>
      <c r="H620" s="42">
        <f t="shared" si="54"/>
        <v>0</v>
      </c>
      <c r="I620" s="1"/>
      <c r="J620" s="1"/>
      <c r="K620" s="16"/>
      <c r="L620" s="1"/>
      <c r="M620" s="1"/>
      <c r="N620" s="1"/>
      <c r="O620" s="1"/>
      <c r="P620" s="1"/>
      <c r="Q620" s="1"/>
      <c r="R620" s="1"/>
      <c r="S620" s="1"/>
      <c r="T620" s="1"/>
      <c r="U620" s="1"/>
      <c r="V620" s="1"/>
      <c r="W620" s="1"/>
      <c r="X620" s="1"/>
      <c r="Y620" s="1"/>
      <c r="Z620" s="1"/>
    </row>
    <row r="621" spans="1:26" ht="14.25" hidden="1" customHeight="1">
      <c r="A621" s="1"/>
      <c r="B621" s="682" t="s">
        <v>87</v>
      </c>
      <c r="C621" s="581"/>
      <c r="D621" s="581"/>
      <c r="E621" s="581"/>
      <c r="F621" s="581"/>
      <c r="G621" s="579"/>
      <c r="H621" s="49" t="e">
        <f>ROUND(SUM(H616:H620),2)</f>
        <v>#REF!</v>
      </c>
      <c r="I621" s="1"/>
      <c r="J621" s="1"/>
      <c r="K621" s="16"/>
      <c r="L621" s="1"/>
      <c r="M621" s="1"/>
      <c r="N621" s="1"/>
      <c r="O621" s="1"/>
      <c r="P621" s="1"/>
      <c r="Q621" s="1"/>
      <c r="R621" s="1"/>
      <c r="S621" s="1"/>
      <c r="T621" s="1"/>
      <c r="U621" s="1"/>
      <c r="V621" s="1"/>
      <c r="W621" s="1"/>
      <c r="X621" s="1"/>
      <c r="Y621" s="1"/>
      <c r="Z621" s="1"/>
    </row>
    <row r="622" spans="1:26" ht="14.25" hidden="1" customHeight="1">
      <c r="A622" s="1"/>
      <c r="B622" s="636" t="s">
        <v>92</v>
      </c>
      <c r="C622" s="581"/>
      <c r="D622" s="581"/>
      <c r="E622" s="581"/>
      <c r="F622" s="581"/>
      <c r="G622" s="581"/>
      <c r="H622" s="589"/>
      <c r="I622" s="1"/>
      <c r="J622" s="1"/>
      <c r="K622" s="16"/>
      <c r="L622" s="1"/>
      <c r="M622" s="1"/>
      <c r="N622" s="1"/>
      <c r="O622" s="1"/>
      <c r="P622" s="1"/>
      <c r="Q622" s="1"/>
      <c r="R622" s="1"/>
      <c r="S622" s="1"/>
      <c r="T622" s="1"/>
      <c r="U622" s="1"/>
      <c r="V622" s="1"/>
      <c r="W622" s="1"/>
      <c r="X622" s="1"/>
      <c r="Y622" s="1"/>
      <c r="Z622" s="1"/>
    </row>
    <row r="623" spans="1:26" ht="14.25" hidden="1" customHeight="1">
      <c r="A623" s="1"/>
      <c r="B623" s="679" t="s">
        <v>1</v>
      </c>
      <c r="C623" s="579"/>
      <c r="D623" s="37" t="s">
        <v>2</v>
      </c>
      <c r="E623" s="23" t="s">
        <v>83</v>
      </c>
      <c r="F623" s="54" t="s">
        <v>89</v>
      </c>
      <c r="G623" s="23" t="s">
        <v>85</v>
      </c>
      <c r="H623" s="55" t="s">
        <v>86</v>
      </c>
      <c r="I623" s="1"/>
      <c r="J623" s="1"/>
      <c r="K623" s="16"/>
      <c r="L623" s="1"/>
      <c r="M623" s="1"/>
      <c r="N623" s="1"/>
      <c r="O623" s="1"/>
      <c r="P623" s="1"/>
      <c r="Q623" s="1"/>
      <c r="R623" s="1"/>
      <c r="S623" s="1"/>
      <c r="T623" s="1"/>
      <c r="U623" s="1"/>
      <c r="V623" s="1"/>
      <c r="W623" s="1"/>
      <c r="X623" s="1"/>
      <c r="Y623" s="1"/>
      <c r="Z623" s="1"/>
    </row>
    <row r="624" spans="1:26" ht="14.25" hidden="1" customHeight="1">
      <c r="A624" s="1"/>
      <c r="B624" s="645"/>
      <c r="C624" s="680"/>
      <c r="D624" s="56"/>
      <c r="E624" s="51"/>
      <c r="F624" s="57"/>
      <c r="G624" s="41"/>
      <c r="H624" s="42">
        <f t="shared" ref="H624:H627" si="55">E624*F624*G624</f>
        <v>0</v>
      </c>
      <c r="I624" s="1"/>
      <c r="J624" s="1"/>
      <c r="K624" s="16"/>
      <c r="L624" s="1"/>
      <c r="M624" s="1"/>
      <c r="N624" s="1"/>
      <c r="O624" s="1"/>
      <c r="P624" s="1"/>
      <c r="Q624" s="1"/>
      <c r="R624" s="1"/>
      <c r="S624" s="1"/>
      <c r="T624" s="1"/>
      <c r="U624" s="1"/>
      <c r="V624" s="1"/>
      <c r="W624" s="1"/>
      <c r="X624" s="1"/>
      <c r="Y624" s="1"/>
      <c r="Z624" s="1"/>
    </row>
    <row r="625" spans="1:26" ht="14.25" hidden="1" customHeight="1">
      <c r="A625" s="1"/>
      <c r="B625" s="627" t="s">
        <v>96</v>
      </c>
      <c r="C625" s="620"/>
      <c r="D625" s="58" t="s">
        <v>94</v>
      </c>
      <c r="E625" s="50">
        <v>1</v>
      </c>
      <c r="F625" s="59">
        <v>0.06</v>
      </c>
      <c r="G625" s="41" t="e">
        <f>+LOOKUP(B625,#REF!,#REF!)</f>
        <v>#REF!</v>
      </c>
      <c r="H625" s="42" t="e">
        <f t="shared" si="55"/>
        <v>#REF!</v>
      </c>
      <c r="I625" s="1"/>
      <c r="J625" s="1"/>
      <c r="K625" s="16"/>
      <c r="L625" s="1"/>
      <c r="M625" s="1"/>
      <c r="N625" s="1"/>
      <c r="O625" s="1"/>
      <c r="P625" s="1"/>
      <c r="Q625" s="1"/>
      <c r="R625" s="1"/>
      <c r="S625" s="1"/>
      <c r="T625" s="1"/>
      <c r="U625" s="1"/>
      <c r="V625" s="1"/>
      <c r="W625" s="1"/>
      <c r="X625" s="1"/>
      <c r="Y625" s="1"/>
      <c r="Z625" s="1"/>
    </row>
    <row r="626" spans="1:26" ht="14.25" hidden="1" customHeight="1">
      <c r="A626" s="1"/>
      <c r="B626" s="627" t="s">
        <v>93</v>
      </c>
      <c r="C626" s="620"/>
      <c r="D626" s="58" t="s">
        <v>94</v>
      </c>
      <c r="E626" s="50">
        <v>6</v>
      </c>
      <c r="F626" s="59">
        <v>0.06</v>
      </c>
      <c r="G626" s="41" t="e">
        <f>+LOOKUP(B626,#REF!,#REF!)</f>
        <v>#REF!</v>
      </c>
      <c r="H626" s="42" t="e">
        <f t="shared" si="55"/>
        <v>#REF!</v>
      </c>
      <c r="I626" s="1"/>
      <c r="J626" s="1"/>
      <c r="K626" s="16"/>
      <c r="L626" s="1"/>
      <c r="M626" s="1"/>
      <c r="N626" s="1"/>
      <c r="O626" s="1"/>
      <c r="P626" s="1"/>
      <c r="Q626" s="1"/>
      <c r="R626" s="1"/>
      <c r="S626" s="1"/>
      <c r="T626" s="1"/>
      <c r="U626" s="1"/>
      <c r="V626" s="1"/>
      <c r="W626" s="1"/>
      <c r="X626" s="1"/>
      <c r="Y626" s="1"/>
      <c r="Z626" s="1"/>
    </row>
    <row r="627" spans="1:26" ht="14.25" hidden="1" customHeight="1">
      <c r="A627" s="1"/>
      <c r="B627" s="624"/>
      <c r="C627" s="681"/>
      <c r="D627" s="60"/>
      <c r="E627" s="61"/>
      <c r="F627" s="47"/>
      <c r="G627" s="41"/>
      <c r="H627" s="42">
        <f t="shared" si="55"/>
        <v>0</v>
      </c>
      <c r="I627" s="1"/>
      <c r="J627" s="1"/>
      <c r="K627" s="16"/>
      <c r="L627" s="1"/>
      <c r="M627" s="1"/>
      <c r="N627" s="1"/>
      <c r="O627" s="1"/>
      <c r="P627" s="1"/>
      <c r="Q627" s="1"/>
      <c r="R627" s="1"/>
      <c r="S627" s="1"/>
      <c r="T627" s="1"/>
      <c r="U627" s="1"/>
      <c r="V627" s="1"/>
      <c r="W627" s="1"/>
      <c r="X627" s="1"/>
      <c r="Y627" s="1"/>
      <c r="Z627" s="1"/>
    </row>
    <row r="628" spans="1:26" ht="14.25" hidden="1" customHeight="1">
      <c r="A628" s="1"/>
      <c r="B628" s="682" t="s">
        <v>87</v>
      </c>
      <c r="C628" s="581"/>
      <c r="D628" s="581"/>
      <c r="E628" s="581"/>
      <c r="F628" s="581"/>
      <c r="G628" s="579"/>
      <c r="H628" s="49" t="e">
        <f>ROUND(SUM(H624:H627),2)</f>
        <v>#REF!</v>
      </c>
      <c r="I628" s="1"/>
      <c r="J628" s="1"/>
      <c r="K628" s="16"/>
      <c r="L628" s="1"/>
      <c r="M628" s="1"/>
      <c r="N628" s="1"/>
      <c r="O628" s="1"/>
      <c r="P628" s="1"/>
      <c r="Q628" s="1"/>
      <c r="R628" s="1"/>
      <c r="S628" s="1"/>
      <c r="T628" s="1"/>
      <c r="U628" s="1"/>
      <c r="V628" s="1"/>
      <c r="W628" s="1"/>
      <c r="X628" s="1"/>
      <c r="Y628" s="1"/>
      <c r="Z628" s="1"/>
    </row>
    <row r="629" spans="1:26" ht="14.25" hidden="1" customHeight="1">
      <c r="A629" s="1"/>
      <c r="B629" s="636" t="s">
        <v>95</v>
      </c>
      <c r="C629" s="581"/>
      <c r="D629" s="581"/>
      <c r="E629" s="581"/>
      <c r="F629" s="581"/>
      <c r="G629" s="581"/>
      <c r="H629" s="589"/>
      <c r="I629" s="1"/>
      <c r="J629" s="1"/>
      <c r="K629" s="16"/>
      <c r="L629" s="1"/>
      <c r="M629" s="1"/>
      <c r="N629" s="1"/>
      <c r="O629" s="1"/>
      <c r="P629" s="1"/>
      <c r="Q629" s="1"/>
      <c r="R629" s="1"/>
      <c r="S629" s="1"/>
      <c r="T629" s="1"/>
      <c r="U629" s="1"/>
      <c r="V629" s="1"/>
      <c r="W629" s="1"/>
      <c r="X629" s="1"/>
      <c r="Y629" s="1"/>
      <c r="Z629" s="1"/>
    </row>
    <row r="630" spans="1:26" ht="14.25" hidden="1" customHeight="1">
      <c r="A630" s="1"/>
      <c r="B630" s="591" t="s">
        <v>1</v>
      </c>
      <c r="C630" s="581"/>
      <c r="D630" s="579"/>
      <c r="E630" s="23" t="s">
        <v>2</v>
      </c>
      <c r="F630" s="23" t="s">
        <v>83</v>
      </c>
      <c r="G630" s="23" t="s">
        <v>85</v>
      </c>
      <c r="H630" s="38" t="s">
        <v>86</v>
      </c>
      <c r="I630" s="1"/>
      <c r="J630" s="1"/>
      <c r="K630" s="16"/>
      <c r="L630" s="1"/>
      <c r="M630" s="1"/>
      <c r="N630" s="1"/>
      <c r="O630" s="1"/>
      <c r="P630" s="1"/>
      <c r="Q630" s="1"/>
      <c r="R630" s="1"/>
      <c r="S630" s="1"/>
      <c r="T630" s="1"/>
      <c r="U630" s="1"/>
      <c r="V630" s="1"/>
      <c r="W630" s="1"/>
      <c r="X630" s="1"/>
      <c r="Y630" s="1"/>
      <c r="Z630" s="1"/>
    </row>
    <row r="631" spans="1:26" ht="14.25" hidden="1" customHeight="1">
      <c r="A631" s="1"/>
      <c r="B631" s="619"/>
      <c r="C631" s="620"/>
      <c r="D631" s="621"/>
      <c r="E631" s="39"/>
      <c r="F631" s="40"/>
      <c r="G631" s="62"/>
      <c r="H631" s="63">
        <f t="shared" ref="H631:H632" si="56">G631*F631</f>
        <v>0</v>
      </c>
      <c r="I631" s="1"/>
      <c r="J631" s="1"/>
      <c r="K631" s="16"/>
      <c r="L631" s="1"/>
      <c r="M631" s="1"/>
      <c r="N631" s="1"/>
      <c r="O631" s="1"/>
      <c r="P631" s="1"/>
      <c r="Q631" s="1"/>
      <c r="R631" s="1"/>
      <c r="S631" s="1"/>
      <c r="T631" s="1"/>
      <c r="U631" s="1"/>
      <c r="V631" s="1"/>
      <c r="W631" s="1"/>
      <c r="X631" s="1"/>
      <c r="Y631" s="1"/>
      <c r="Z631" s="1"/>
    </row>
    <row r="632" spans="1:26" ht="14.25" hidden="1" customHeight="1">
      <c r="A632" s="1"/>
      <c r="B632" s="619"/>
      <c r="C632" s="620"/>
      <c r="D632" s="621"/>
      <c r="E632" s="39"/>
      <c r="F632" s="40"/>
      <c r="G632" s="62"/>
      <c r="H632" s="63">
        <f t="shared" si="56"/>
        <v>0</v>
      </c>
      <c r="I632" s="1"/>
      <c r="J632" s="1"/>
      <c r="K632" s="16"/>
      <c r="L632" s="1"/>
      <c r="M632" s="1"/>
      <c r="N632" s="1"/>
      <c r="O632" s="1"/>
      <c r="P632" s="1"/>
      <c r="Q632" s="1"/>
      <c r="R632" s="1"/>
      <c r="S632" s="1"/>
      <c r="T632" s="1"/>
      <c r="U632" s="1"/>
      <c r="V632" s="1"/>
      <c r="W632" s="1"/>
      <c r="X632" s="1"/>
      <c r="Y632" s="1"/>
      <c r="Z632" s="1"/>
    </row>
    <row r="633" spans="1:26" ht="14.25" hidden="1" customHeight="1" thickBot="1">
      <c r="A633" s="1"/>
      <c r="B633" s="674" t="s">
        <v>87</v>
      </c>
      <c r="C633" s="594"/>
      <c r="D633" s="594"/>
      <c r="E633" s="594"/>
      <c r="F633" s="594"/>
      <c r="G633" s="595"/>
      <c r="H633" s="64">
        <f>ROUND(SUM(H631:H632),2)</f>
        <v>0</v>
      </c>
      <c r="I633" s="1"/>
      <c r="J633" s="1"/>
      <c r="K633" s="16"/>
      <c r="L633" s="1"/>
      <c r="M633" s="1"/>
      <c r="N633" s="1"/>
      <c r="O633" s="1"/>
      <c r="P633" s="1"/>
      <c r="Q633" s="1"/>
      <c r="R633" s="1"/>
      <c r="S633" s="1"/>
      <c r="T633" s="1"/>
      <c r="U633" s="1"/>
      <c r="V633" s="1"/>
      <c r="W633" s="1"/>
      <c r="X633" s="1"/>
      <c r="Y633" s="1"/>
      <c r="Z633" s="1"/>
    </row>
    <row r="634" spans="1:26" ht="14.25" hidden="1" customHeight="1" thickBot="1">
      <c r="A634" s="1"/>
      <c r="B634" s="675"/>
      <c r="C634" s="602"/>
      <c r="D634" s="602"/>
      <c r="E634" s="602"/>
      <c r="F634" s="602"/>
      <c r="G634" s="602"/>
      <c r="H634" s="633"/>
      <c r="I634" s="1"/>
      <c r="J634" s="1"/>
      <c r="K634" s="16"/>
      <c r="L634" s="1"/>
      <c r="M634" s="1"/>
      <c r="N634" s="1"/>
      <c r="O634" s="1"/>
      <c r="P634" s="1"/>
      <c r="Q634" s="1"/>
      <c r="R634" s="1"/>
      <c r="S634" s="1"/>
      <c r="T634" s="1"/>
      <c r="U634" s="1"/>
      <c r="V634" s="1"/>
      <c r="W634" s="1"/>
      <c r="X634" s="1"/>
      <c r="Y634" s="1"/>
      <c r="Z634" s="1"/>
    </row>
    <row r="635" spans="1:26" ht="14.25" hidden="1" customHeight="1" thickBot="1">
      <c r="A635" s="1"/>
      <c r="B635" s="676"/>
      <c r="C635" s="587"/>
      <c r="D635" s="635"/>
      <c r="E635" s="677" t="s">
        <v>59</v>
      </c>
      <c r="F635" s="678"/>
      <c r="G635" s="678"/>
      <c r="H635" s="65" t="e">
        <f>ROUND(H633+H628+H621+H613,0)</f>
        <v>#REF!</v>
      </c>
      <c r="I635" s="1"/>
      <c r="J635" s="1"/>
      <c r="K635" s="16"/>
      <c r="L635" s="1"/>
      <c r="M635" s="1"/>
      <c r="N635" s="1"/>
      <c r="O635" s="1"/>
      <c r="P635" s="1"/>
      <c r="Q635" s="1"/>
      <c r="R635" s="1"/>
      <c r="S635" s="1"/>
      <c r="T635" s="1"/>
      <c r="U635" s="1"/>
      <c r="V635" s="1"/>
      <c r="W635" s="1"/>
      <c r="X635" s="1"/>
      <c r="Y635" s="1"/>
      <c r="Z635" s="1"/>
    </row>
    <row r="636" spans="1:26" ht="14.25" hidden="1" customHeight="1">
      <c r="A636" s="1"/>
      <c r="B636" s="74"/>
      <c r="C636" s="75"/>
      <c r="D636" s="76"/>
      <c r="E636" s="76"/>
      <c r="F636" s="76"/>
      <c r="G636" s="76"/>
      <c r="H636" s="77"/>
      <c r="I636" s="1"/>
      <c r="J636" s="1"/>
      <c r="K636" s="16"/>
      <c r="L636" s="1"/>
      <c r="M636" s="1"/>
      <c r="N636" s="1"/>
      <c r="O636" s="1"/>
      <c r="P636" s="1"/>
      <c r="Q636" s="1"/>
      <c r="R636" s="1"/>
      <c r="S636" s="1"/>
      <c r="T636" s="1"/>
      <c r="U636" s="1"/>
      <c r="V636" s="1"/>
      <c r="W636" s="1"/>
      <c r="X636" s="1"/>
      <c r="Y636" s="1"/>
      <c r="Z636" s="1"/>
    </row>
    <row r="637" spans="1:26" ht="14.25" hidden="1" customHeight="1" thickBot="1">
      <c r="A637" s="1"/>
      <c r="B637" s="29"/>
      <c r="C637" s="30"/>
      <c r="D637" s="31"/>
      <c r="E637" s="31"/>
      <c r="F637" s="31"/>
      <c r="G637" s="31"/>
      <c r="H637" s="32"/>
      <c r="I637" s="1"/>
      <c r="J637" s="1"/>
      <c r="K637" s="16"/>
      <c r="L637" s="1"/>
      <c r="M637" s="1"/>
      <c r="N637" s="1"/>
      <c r="O637" s="1"/>
      <c r="P637" s="1"/>
      <c r="Q637" s="1"/>
      <c r="R637" s="1"/>
      <c r="S637" s="1"/>
      <c r="T637" s="1"/>
      <c r="U637" s="1"/>
      <c r="V637" s="1"/>
      <c r="W637" s="1"/>
      <c r="X637" s="1"/>
      <c r="Y637" s="1"/>
      <c r="Z637" s="1"/>
    </row>
    <row r="638" spans="1:26" ht="14.25" hidden="1" customHeight="1">
      <c r="A638" s="1"/>
      <c r="B638" s="691" t="s">
        <v>77</v>
      </c>
      <c r="C638" s="578"/>
      <c r="D638" s="578"/>
      <c r="E638" s="578"/>
      <c r="F638" s="578"/>
      <c r="G638" s="578"/>
      <c r="H638" s="604"/>
      <c r="I638" s="1"/>
      <c r="J638" s="1"/>
      <c r="K638" s="16"/>
      <c r="L638" s="1"/>
      <c r="M638" s="1"/>
      <c r="N638" s="1"/>
      <c r="O638" s="1"/>
      <c r="P638" s="1"/>
      <c r="Q638" s="1"/>
      <c r="R638" s="1"/>
      <c r="S638" s="1"/>
      <c r="T638" s="1"/>
      <c r="U638" s="1"/>
      <c r="V638" s="1"/>
      <c r="W638" s="1"/>
      <c r="X638" s="1"/>
      <c r="Y638" s="1"/>
      <c r="Z638" s="1"/>
    </row>
    <row r="639" spans="1:26" ht="14.25" hidden="1" customHeight="1">
      <c r="A639" s="1"/>
      <c r="B639" s="668"/>
      <c r="C639" s="606"/>
      <c r="D639" s="606"/>
      <c r="E639" s="606"/>
      <c r="F639" s="606"/>
      <c r="G639" s="606"/>
      <c r="H639" s="607"/>
      <c r="I639" s="1"/>
      <c r="J639" s="1"/>
      <c r="K639" s="16"/>
      <c r="L639" s="1"/>
      <c r="M639" s="1"/>
      <c r="N639" s="1"/>
      <c r="O639" s="1"/>
      <c r="P639" s="1"/>
      <c r="Q639" s="1"/>
      <c r="R639" s="1"/>
      <c r="S639" s="1"/>
      <c r="T639" s="1"/>
      <c r="U639" s="1"/>
      <c r="V639" s="1"/>
      <c r="W639" s="1"/>
      <c r="X639" s="1"/>
      <c r="Y639" s="1"/>
      <c r="Z639" s="1"/>
    </row>
    <row r="640" spans="1:26" ht="14.25" hidden="1" customHeight="1" thickBot="1">
      <c r="A640" s="1"/>
      <c r="B640" s="591" t="s">
        <v>78</v>
      </c>
      <c r="C640" s="581"/>
      <c r="D640" s="581"/>
      <c r="E640" s="581"/>
      <c r="F640" s="581"/>
      <c r="G640" s="581"/>
      <c r="H640" s="589"/>
      <c r="I640" s="1"/>
      <c r="J640" s="1"/>
      <c r="K640" s="16"/>
      <c r="L640" s="1"/>
      <c r="M640" s="1"/>
      <c r="N640" s="1"/>
      <c r="O640" s="1"/>
      <c r="P640" s="1"/>
      <c r="Q640" s="1"/>
      <c r="R640" s="1"/>
      <c r="S640" s="1"/>
      <c r="T640" s="1"/>
      <c r="U640" s="1"/>
      <c r="V640" s="1"/>
      <c r="W640" s="1"/>
      <c r="X640" s="1"/>
      <c r="Y640" s="1"/>
      <c r="Z640" s="1"/>
    </row>
    <row r="641" spans="1:26" ht="14.25" hidden="1" customHeight="1">
      <c r="A641" s="1"/>
      <c r="B641" s="692" t="e">
        <f>+#REF!</f>
        <v>#REF!</v>
      </c>
      <c r="C641" s="602"/>
      <c r="D641" s="602"/>
      <c r="E641" s="602"/>
      <c r="F641" s="602"/>
      <c r="G641" s="602"/>
      <c r="H641" s="633"/>
      <c r="I641" s="1"/>
      <c r="J641" s="1"/>
      <c r="K641" s="16"/>
      <c r="L641" s="1"/>
      <c r="M641" s="1"/>
      <c r="N641" s="1"/>
      <c r="O641" s="1"/>
      <c r="P641" s="1"/>
      <c r="Q641" s="1"/>
      <c r="R641" s="1"/>
      <c r="S641" s="1"/>
      <c r="T641" s="1"/>
      <c r="U641" s="1"/>
      <c r="V641" s="1"/>
      <c r="W641" s="1"/>
      <c r="X641" s="1"/>
      <c r="Y641" s="1"/>
      <c r="Z641" s="1"/>
    </row>
    <row r="642" spans="1:26" ht="14.25" hidden="1" customHeight="1">
      <c r="A642" s="1"/>
      <c r="B642" s="34" t="s">
        <v>79</v>
      </c>
      <c r="C642" s="5" t="e">
        <f>+#REF!</f>
        <v>#REF!</v>
      </c>
      <c r="D642" s="693" t="s">
        <v>80</v>
      </c>
      <c r="E642" s="579"/>
      <c r="F642" s="5" t="e">
        <f>+#REF!</f>
        <v>#REF!</v>
      </c>
      <c r="G642" s="5" t="s">
        <v>81</v>
      </c>
      <c r="H642" s="36"/>
      <c r="I642" s="1"/>
      <c r="J642" s="1"/>
      <c r="K642" s="16"/>
      <c r="L642" s="1"/>
      <c r="M642" s="1"/>
      <c r="N642" s="1"/>
      <c r="O642" s="1"/>
      <c r="P642" s="1"/>
      <c r="Q642" s="1"/>
      <c r="R642" s="1"/>
      <c r="S642" s="1"/>
      <c r="T642" s="1"/>
      <c r="U642" s="1"/>
      <c r="V642" s="1"/>
      <c r="W642" s="1"/>
      <c r="X642" s="1"/>
      <c r="Y642" s="1"/>
      <c r="Z642" s="1"/>
    </row>
    <row r="643" spans="1:26" ht="14.25" hidden="1" customHeight="1">
      <c r="A643" s="1"/>
      <c r="B643" s="636"/>
      <c r="C643" s="581"/>
      <c r="D643" s="581"/>
      <c r="E643" s="581"/>
      <c r="F643" s="581"/>
      <c r="G643" s="581"/>
      <c r="H643" s="589"/>
      <c r="I643" s="1"/>
      <c r="J643" s="1"/>
      <c r="K643" s="16"/>
      <c r="L643" s="1"/>
      <c r="M643" s="1"/>
      <c r="N643" s="1"/>
      <c r="O643" s="1"/>
      <c r="P643" s="1"/>
      <c r="Q643" s="1"/>
      <c r="R643" s="1"/>
      <c r="S643" s="1"/>
      <c r="T643" s="1"/>
      <c r="U643" s="1"/>
      <c r="V643" s="1"/>
      <c r="W643" s="1"/>
      <c r="X643" s="1"/>
      <c r="Y643" s="1"/>
      <c r="Z643" s="1"/>
    </row>
    <row r="644" spans="1:26" ht="14.25" hidden="1" customHeight="1">
      <c r="A644" s="1"/>
      <c r="B644" s="652" t="e">
        <f>+#REF!</f>
        <v>#REF!</v>
      </c>
      <c r="C644" s="585"/>
      <c r="D644" s="585"/>
      <c r="E644" s="585"/>
      <c r="F644" s="585"/>
      <c r="G644" s="585"/>
      <c r="H644" s="610"/>
      <c r="I644" s="1"/>
      <c r="J644" s="1"/>
      <c r="K644" s="16"/>
      <c r="L644" s="1"/>
      <c r="M644" s="1"/>
      <c r="N644" s="1"/>
      <c r="O644" s="1"/>
      <c r="P644" s="1"/>
      <c r="Q644" s="1"/>
      <c r="R644" s="1"/>
      <c r="S644" s="1"/>
      <c r="T644" s="1"/>
      <c r="U644" s="1"/>
      <c r="V644" s="1"/>
      <c r="W644" s="1"/>
      <c r="X644" s="1"/>
      <c r="Y644" s="1"/>
      <c r="Z644" s="1"/>
    </row>
    <row r="645" spans="1:26" ht="14.25" hidden="1" customHeight="1">
      <c r="A645" s="1"/>
      <c r="B645" s="600"/>
      <c r="C645" s="578"/>
      <c r="D645" s="578"/>
      <c r="E645" s="578"/>
      <c r="F645" s="578"/>
      <c r="G645" s="578"/>
      <c r="H645" s="604"/>
      <c r="I645" s="1"/>
      <c r="J645" s="1"/>
      <c r="K645" s="16"/>
      <c r="L645" s="1"/>
      <c r="M645" s="1"/>
      <c r="N645" s="1"/>
      <c r="O645" s="1"/>
      <c r="P645" s="1"/>
      <c r="Q645" s="1"/>
      <c r="R645" s="1"/>
      <c r="S645" s="1"/>
      <c r="T645" s="1"/>
      <c r="U645" s="1"/>
      <c r="V645" s="1"/>
      <c r="W645" s="1"/>
      <c r="X645" s="1"/>
      <c r="Y645" s="1"/>
      <c r="Z645" s="1"/>
    </row>
    <row r="646" spans="1:26" ht="14.25" hidden="1" customHeight="1">
      <c r="A646" s="1"/>
      <c r="B646" s="694"/>
      <c r="C646" s="606"/>
      <c r="D646" s="606"/>
      <c r="E646" s="606"/>
      <c r="F646" s="606"/>
      <c r="G646" s="606"/>
      <c r="H646" s="607"/>
      <c r="I646" s="1"/>
      <c r="J646" s="1"/>
      <c r="K646" s="16"/>
      <c r="L646" s="1"/>
      <c r="M646" s="1"/>
      <c r="N646" s="1"/>
      <c r="O646" s="1"/>
      <c r="P646" s="1"/>
      <c r="Q646" s="1"/>
      <c r="R646" s="1"/>
      <c r="S646" s="1"/>
      <c r="T646" s="1"/>
      <c r="U646" s="1"/>
      <c r="V646" s="1"/>
      <c r="W646" s="1"/>
      <c r="X646" s="1"/>
      <c r="Y646" s="1"/>
      <c r="Z646" s="1"/>
    </row>
    <row r="647" spans="1:26" ht="14.25" hidden="1" customHeight="1">
      <c r="A647" s="1"/>
      <c r="B647" s="636" t="s">
        <v>82</v>
      </c>
      <c r="C647" s="581"/>
      <c r="D647" s="581"/>
      <c r="E647" s="581"/>
      <c r="F647" s="581"/>
      <c r="G647" s="581"/>
      <c r="H647" s="589"/>
      <c r="I647" s="1"/>
      <c r="J647" s="1"/>
      <c r="K647" s="16"/>
      <c r="L647" s="1"/>
      <c r="M647" s="1"/>
      <c r="N647" s="1"/>
      <c r="O647" s="1"/>
      <c r="P647" s="1"/>
      <c r="Q647" s="1"/>
      <c r="R647" s="1"/>
      <c r="S647" s="1"/>
      <c r="T647" s="1"/>
      <c r="U647" s="1"/>
      <c r="V647" s="1"/>
      <c r="W647" s="1"/>
      <c r="X647" s="1"/>
      <c r="Y647" s="1"/>
      <c r="Z647" s="1"/>
    </row>
    <row r="648" spans="1:26" ht="14.25" hidden="1" customHeight="1">
      <c r="A648" s="1"/>
      <c r="B648" s="679" t="s">
        <v>1</v>
      </c>
      <c r="C648" s="579"/>
      <c r="D648" s="37" t="s">
        <v>2</v>
      </c>
      <c r="E648" s="23" t="s">
        <v>83</v>
      </c>
      <c r="F648" s="23" t="s">
        <v>84</v>
      </c>
      <c r="G648" s="23" t="s">
        <v>85</v>
      </c>
      <c r="H648" s="38" t="s">
        <v>86</v>
      </c>
      <c r="I648" s="1"/>
      <c r="J648" s="1"/>
      <c r="K648" s="16"/>
      <c r="L648" s="1"/>
      <c r="M648" s="1"/>
      <c r="N648" s="1"/>
      <c r="O648" s="1"/>
      <c r="P648" s="1"/>
      <c r="Q648" s="1"/>
      <c r="R648" s="1"/>
      <c r="S648" s="1"/>
      <c r="T648" s="1"/>
      <c r="U648" s="1"/>
      <c r="V648" s="1"/>
      <c r="W648" s="1"/>
      <c r="X648" s="1"/>
      <c r="Y648" s="1"/>
      <c r="Z648" s="1"/>
    </row>
    <row r="649" spans="1:26" ht="14.25" hidden="1" customHeight="1">
      <c r="A649" s="1"/>
      <c r="B649" s="645"/>
      <c r="C649" s="690"/>
      <c r="D649" s="39"/>
      <c r="E649" s="39"/>
      <c r="F649" s="40"/>
      <c r="G649" s="41"/>
      <c r="H649" s="42">
        <f t="shared" ref="H649:H654" si="57">G649*(F649+1)*E649</f>
        <v>0</v>
      </c>
      <c r="I649" s="1"/>
      <c r="J649" s="1"/>
      <c r="K649" s="16"/>
      <c r="L649" s="1"/>
      <c r="M649" s="1"/>
      <c r="N649" s="1"/>
      <c r="O649" s="1"/>
      <c r="P649" s="1"/>
      <c r="Q649" s="1"/>
      <c r="R649" s="1"/>
      <c r="S649" s="1"/>
      <c r="T649" s="1"/>
      <c r="U649" s="1"/>
      <c r="V649" s="1"/>
      <c r="W649" s="1"/>
      <c r="X649" s="1"/>
      <c r="Y649" s="1"/>
      <c r="Z649" s="1"/>
    </row>
    <row r="650" spans="1:26" ht="14.25" hidden="1" customHeight="1">
      <c r="A650" s="1"/>
      <c r="B650" s="627" t="s">
        <v>108</v>
      </c>
      <c r="C650" s="621"/>
      <c r="D650" s="39" t="s">
        <v>13</v>
      </c>
      <c r="E650" s="73">
        <f>0.3*0.3*1</f>
        <v>0.09</v>
      </c>
      <c r="F650" s="44">
        <v>0.05</v>
      </c>
      <c r="G650" s="45" t="e">
        <f>+#REF!</f>
        <v>#REF!</v>
      </c>
      <c r="H650" s="42" t="e">
        <f t="shared" si="57"/>
        <v>#REF!</v>
      </c>
      <c r="I650" s="1"/>
      <c r="J650" s="1"/>
      <c r="K650" s="16"/>
      <c r="L650" s="1"/>
      <c r="M650" s="1"/>
      <c r="N650" s="1"/>
      <c r="O650" s="1"/>
      <c r="P650" s="1"/>
      <c r="Q650" s="1"/>
      <c r="R650" s="1"/>
      <c r="S650" s="1"/>
      <c r="T650" s="1"/>
      <c r="U650" s="1"/>
      <c r="V650" s="1"/>
      <c r="W650" s="1"/>
      <c r="X650" s="1"/>
      <c r="Y650" s="1"/>
      <c r="Z650" s="1"/>
    </row>
    <row r="651" spans="1:26" ht="14.25" hidden="1" customHeight="1">
      <c r="A651" s="1"/>
      <c r="B651" s="627" t="s">
        <v>127</v>
      </c>
      <c r="C651" s="621"/>
      <c r="D651" s="70" t="e">
        <f t="array" ref="D651">+INDEX(#REF!,MATCH($B651,#REF!,0),MATCH(D$897,#REF!,0))</f>
        <v>#REF!</v>
      </c>
      <c r="E651" s="73">
        <v>0.05</v>
      </c>
      <c r="F651" s="44">
        <v>0</v>
      </c>
      <c r="G651" s="71" t="e">
        <f t="array" ref="G651">+INDEX(#REF!,MATCH($B651,#REF!,0),MATCH(G$897,#REF!,0))</f>
        <v>#REF!</v>
      </c>
      <c r="H651" s="42" t="e">
        <f t="shared" si="57"/>
        <v>#REF!</v>
      </c>
      <c r="I651" s="1"/>
      <c r="J651" s="1"/>
      <c r="K651" s="16"/>
      <c r="L651" s="1"/>
      <c r="M651" s="1"/>
      <c r="N651" s="1"/>
      <c r="O651" s="1"/>
      <c r="P651" s="1"/>
      <c r="Q651" s="1"/>
      <c r="R651" s="1"/>
      <c r="S651" s="1"/>
      <c r="T651" s="1"/>
      <c r="U651" s="1"/>
      <c r="V651" s="1"/>
      <c r="W651" s="1"/>
      <c r="X651" s="1"/>
      <c r="Y651" s="1"/>
      <c r="Z651" s="1"/>
    </row>
    <row r="652" spans="1:26" ht="14.25" hidden="1" customHeight="1">
      <c r="A652" s="1"/>
      <c r="B652" s="627" t="s">
        <v>128</v>
      </c>
      <c r="C652" s="621"/>
      <c r="D652" s="70" t="e">
        <f t="array" ref="D652">+INDEX(#REF!,MATCH($B652,#REF!,0),MATCH(D$897,#REF!,0))</f>
        <v>#REF!</v>
      </c>
      <c r="E652" s="73">
        <v>0.3</v>
      </c>
      <c r="F652" s="44">
        <v>0.05</v>
      </c>
      <c r="G652" s="71" t="e">
        <f t="array" ref="G652">+INDEX(#REF!,MATCH($B652,#REF!,0),MATCH(G$897,#REF!,0))</f>
        <v>#REF!</v>
      </c>
      <c r="H652" s="42" t="e">
        <f t="shared" si="57"/>
        <v>#REF!</v>
      </c>
      <c r="I652" s="1"/>
      <c r="J652" s="1"/>
      <c r="K652" s="16"/>
      <c r="L652" s="1"/>
      <c r="M652" s="1"/>
      <c r="N652" s="1"/>
      <c r="O652" s="1"/>
      <c r="P652" s="1"/>
      <c r="Q652" s="1"/>
      <c r="R652" s="1"/>
      <c r="S652" s="1"/>
      <c r="T652" s="1"/>
      <c r="U652" s="1"/>
      <c r="V652" s="1"/>
      <c r="W652" s="1"/>
      <c r="X652" s="1"/>
      <c r="Y652" s="1"/>
      <c r="Z652" s="1"/>
    </row>
    <row r="653" spans="1:26" ht="14.25" hidden="1" customHeight="1">
      <c r="A653" s="1"/>
      <c r="B653" s="627" t="s">
        <v>111</v>
      </c>
      <c r="C653" s="621"/>
      <c r="D653" s="70" t="e">
        <f t="array" ref="D653">+INDEX(#REF!,MATCH($B653,#REF!,0),MATCH(D$897,#REF!,0))</f>
        <v>#REF!</v>
      </c>
      <c r="E653" s="73">
        <f>1*1.2</f>
        <v>1.2</v>
      </c>
      <c r="F653" s="44">
        <v>0</v>
      </c>
      <c r="G653" s="71" t="e">
        <f t="array" ref="G653">+INDEX(#REF!,MATCH($B653,#REF!,0),MATCH(G$897,#REF!,0))</f>
        <v>#REF!</v>
      </c>
      <c r="H653" s="42" t="e">
        <f t="shared" si="57"/>
        <v>#REF!</v>
      </c>
      <c r="I653" s="1"/>
      <c r="J653" s="1"/>
      <c r="K653" s="16"/>
      <c r="L653" s="1"/>
      <c r="M653" s="1"/>
      <c r="N653" s="1"/>
      <c r="O653" s="1"/>
      <c r="P653" s="1"/>
      <c r="Q653" s="1"/>
      <c r="R653" s="1"/>
      <c r="S653" s="1"/>
      <c r="T653" s="1"/>
      <c r="U653" s="1"/>
      <c r="V653" s="1"/>
      <c r="W653" s="1"/>
      <c r="X653" s="1"/>
      <c r="Y653" s="1"/>
      <c r="Z653" s="1"/>
    </row>
    <row r="654" spans="1:26" ht="14.25" hidden="1" customHeight="1">
      <c r="A654" s="1"/>
      <c r="B654" s="624"/>
      <c r="C654" s="625"/>
      <c r="D654" s="39"/>
      <c r="E654" s="46"/>
      <c r="F654" s="47"/>
      <c r="G654" s="48"/>
      <c r="H654" s="42">
        <f t="shared" si="57"/>
        <v>0</v>
      </c>
      <c r="I654" s="1"/>
      <c r="J654" s="1"/>
      <c r="K654" s="16"/>
      <c r="L654" s="1"/>
      <c r="M654" s="1"/>
      <c r="N654" s="1"/>
      <c r="O654" s="1"/>
      <c r="P654" s="1"/>
      <c r="Q654" s="1"/>
      <c r="R654" s="1"/>
      <c r="S654" s="1"/>
      <c r="T654" s="1"/>
      <c r="U654" s="1"/>
      <c r="V654" s="1"/>
      <c r="W654" s="1"/>
      <c r="X654" s="1"/>
      <c r="Y654" s="1"/>
      <c r="Z654" s="1"/>
    </row>
    <row r="655" spans="1:26" ht="14.25" hidden="1" customHeight="1">
      <c r="A655" s="1"/>
      <c r="B655" s="682" t="s">
        <v>87</v>
      </c>
      <c r="C655" s="581"/>
      <c r="D655" s="581"/>
      <c r="E655" s="581"/>
      <c r="F655" s="581"/>
      <c r="G655" s="579"/>
      <c r="H655" s="49" t="e">
        <f>ROUND(SUM(H649:H654),2)</f>
        <v>#REF!</v>
      </c>
      <c r="I655" s="1"/>
      <c r="J655" s="1"/>
      <c r="K655" s="16"/>
      <c r="L655" s="1"/>
      <c r="M655" s="1"/>
      <c r="N655" s="1"/>
      <c r="O655" s="1"/>
      <c r="P655" s="1"/>
      <c r="Q655" s="1"/>
      <c r="R655" s="1"/>
      <c r="S655" s="1"/>
      <c r="T655" s="1"/>
      <c r="U655" s="1"/>
      <c r="V655" s="1"/>
      <c r="W655" s="1"/>
      <c r="X655" s="1"/>
      <c r="Y655" s="1"/>
      <c r="Z655" s="1"/>
    </row>
    <row r="656" spans="1:26" ht="14.25" hidden="1" customHeight="1">
      <c r="A656" s="1"/>
      <c r="B656" s="636" t="s">
        <v>88</v>
      </c>
      <c r="C656" s="581"/>
      <c r="D656" s="581"/>
      <c r="E656" s="581"/>
      <c r="F656" s="581"/>
      <c r="G656" s="581"/>
      <c r="H656" s="589"/>
      <c r="I656" s="1"/>
      <c r="J656" s="1"/>
      <c r="K656" s="16"/>
      <c r="L656" s="1"/>
      <c r="M656" s="1"/>
      <c r="N656" s="1"/>
      <c r="O656" s="1"/>
      <c r="P656" s="1"/>
      <c r="Q656" s="1"/>
      <c r="R656" s="1"/>
      <c r="S656" s="1"/>
      <c r="T656" s="1"/>
      <c r="U656" s="1"/>
      <c r="V656" s="1"/>
      <c r="W656" s="1"/>
      <c r="X656" s="1"/>
      <c r="Y656" s="1"/>
      <c r="Z656" s="1"/>
    </row>
    <row r="657" spans="1:26" ht="14.25" hidden="1" customHeight="1">
      <c r="A657" s="1"/>
      <c r="B657" s="679" t="s">
        <v>1</v>
      </c>
      <c r="C657" s="579"/>
      <c r="D657" s="37" t="s">
        <v>2</v>
      </c>
      <c r="E657" s="23" t="s">
        <v>83</v>
      </c>
      <c r="F657" s="23" t="s">
        <v>89</v>
      </c>
      <c r="G657" s="23" t="s">
        <v>85</v>
      </c>
      <c r="H657" s="38" t="s">
        <v>86</v>
      </c>
      <c r="I657" s="1"/>
      <c r="J657" s="1"/>
      <c r="K657" s="16"/>
      <c r="L657" s="1"/>
      <c r="M657" s="1"/>
      <c r="N657" s="1"/>
      <c r="O657" s="1"/>
      <c r="P657" s="1"/>
      <c r="Q657" s="1"/>
      <c r="R657" s="1"/>
      <c r="S657" s="1"/>
      <c r="T657" s="1"/>
      <c r="U657" s="1"/>
      <c r="V657" s="1"/>
      <c r="W657" s="1"/>
      <c r="X657" s="1"/>
      <c r="Y657" s="1"/>
      <c r="Z657" s="1"/>
    </row>
    <row r="658" spans="1:26" ht="14.25" hidden="1" customHeight="1">
      <c r="A658" s="1"/>
      <c r="B658" s="645"/>
      <c r="C658" s="680"/>
      <c r="D658" s="50"/>
      <c r="E658" s="51"/>
      <c r="F658" s="52"/>
      <c r="G658" s="41"/>
      <c r="H658" s="42">
        <f t="shared" ref="H658:H662" si="58">E658*F658*G658</f>
        <v>0</v>
      </c>
      <c r="I658" s="1"/>
      <c r="J658" s="1"/>
      <c r="K658" s="16"/>
      <c r="L658" s="1"/>
      <c r="M658" s="1"/>
      <c r="N658" s="1"/>
      <c r="O658" s="1"/>
      <c r="P658" s="1"/>
      <c r="Q658" s="1"/>
      <c r="R658" s="1"/>
      <c r="S658" s="1"/>
      <c r="T658" s="1"/>
      <c r="U658" s="1"/>
      <c r="V658" s="1"/>
      <c r="W658" s="1"/>
      <c r="X658" s="1"/>
      <c r="Y658" s="1"/>
      <c r="Z658" s="1"/>
    </row>
    <row r="659" spans="1:26" ht="14.25" hidden="1" customHeight="1">
      <c r="A659" s="1"/>
      <c r="B659" s="626" t="s">
        <v>90</v>
      </c>
      <c r="C659" s="620"/>
      <c r="D659" s="53" t="s">
        <v>91</v>
      </c>
      <c r="E659" s="50">
        <v>0.05</v>
      </c>
      <c r="F659" s="59">
        <v>1</v>
      </c>
      <c r="G659" s="41">
        <v>29092.799999999999</v>
      </c>
      <c r="H659" s="42">
        <f t="shared" si="58"/>
        <v>1454.64</v>
      </c>
      <c r="I659" s="1"/>
      <c r="J659" s="1"/>
      <c r="K659" s="16"/>
      <c r="L659" s="1"/>
      <c r="M659" s="1"/>
      <c r="N659" s="1"/>
      <c r="O659" s="1"/>
      <c r="P659" s="1"/>
      <c r="Q659" s="1"/>
      <c r="R659" s="1"/>
      <c r="S659" s="1"/>
      <c r="T659" s="1"/>
      <c r="U659" s="1"/>
      <c r="V659" s="1"/>
      <c r="W659" s="1"/>
      <c r="X659" s="1"/>
      <c r="Y659" s="1"/>
      <c r="Z659" s="1"/>
    </row>
    <row r="660" spans="1:26" ht="14.25" hidden="1" customHeight="1">
      <c r="A660" s="1"/>
      <c r="B660" s="626" t="s">
        <v>112</v>
      </c>
      <c r="C660" s="620"/>
      <c r="D660" s="70" t="e">
        <f t="array" ref="D660">+INDEX(#REF!,MATCH($B660,#REF!,0),MATCH(D$907,#REF!,0))</f>
        <v>#REF!</v>
      </c>
      <c r="E660" s="50">
        <v>1</v>
      </c>
      <c r="F660" s="59">
        <v>0.15</v>
      </c>
      <c r="G660" s="41" t="e">
        <f t="array" ref="G660">+INDEX(#REF!,MATCH($B660,#REF!,0),MATCH(G$907,#REF!,0))</f>
        <v>#REF!</v>
      </c>
      <c r="H660" s="42" t="e">
        <f t="shared" si="58"/>
        <v>#REF!</v>
      </c>
      <c r="I660" s="1"/>
      <c r="J660" s="1"/>
      <c r="K660" s="16"/>
      <c r="L660" s="1"/>
      <c r="M660" s="1"/>
      <c r="N660" s="1"/>
      <c r="O660" s="1"/>
      <c r="P660" s="1"/>
      <c r="Q660" s="1"/>
      <c r="R660" s="1"/>
      <c r="S660" s="1"/>
      <c r="T660" s="1"/>
      <c r="U660" s="1"/>
      <c r="V660" s="1"/>
      <c r="W660" s="1"/>
      <c r="X660" s="1"/>
      <c r="Y660" s="1"/>
      <c r="Z660" s="1"/>
    </row>
    <row r="661" spans="1:26" ht="14.25" hidden="1" customHeight="1">
      <c r="A661" s="1"/>
      <c r="B661" s="626" t="s">
        <v>113</v>
      </c>
      <c r="C661" s="620"/>
      <c r="D661" s="70" t="e">
        <f t="array" ref="D661">+INDEX(#REF!,MATCH($B661,#REF!,0),MATCH(D$907,#REF!,0))</f>
        <v>#REF!</v>
      </c>
      <c r="E661" s="50">
        <v>1</v>
      </c>
      <c r="F661" s="59">
        <v>0.15</v>
      </c>
      <c r="G661" s="41" t="e">
        <f t="array" ref="G661">+INDEX(#REF!,MATCH($B661,#REF!,0),MATCH(G$907,#REF!,0))</f>
        <v>#REF!</v>
      </c>
      <c r="H661" s="42" t="e">
        <f t="shared" si="58"/>
        <v>#REF!</v>
      </c>
      <c r="I661" s="1"/>
      <c r="J661" s="1"/>
      <c r="K661" s="16"/>
      <c r="L661" s="1"/>
      <c r="M661" s="1"/>
      <c r="N661" s="1"/>
      <c r="O661" s="1"/>
      <c r="P661" s="1"/>
      <c r="Q661" s="1"/>
      <c r="R661" s="1"/>
      <c r="S661" s="1"/>
      <c r="T661" s="1"/>
      <c r="U661" s="1"/>
      <c r="V661" s="1"/>
      <c r="W661" s="1"/>
      <c r="X661" s="1"/>
      <c r="Y661" s="1"/>
      <c r="Z661" s="1"/>
    </row>
    <row r="662" spans="1:26" ht="14.25" hidden="1" customHeight="1">
      <c r="A662" s="1"/>
      <c r="B662" s="624"/>
      <c r="C662" s="681"/>
      <c r="D662" s="47"/>
      <c r="E662" s="46"/>
      <c r="F662" s="47"/>
      <c r="G662" s="41"/>
      <c r="H662" s="42">
        <f t="shared" si="58"/>
        <v>0</v>
      </c>
      <c r="I662" s="1"/>
      <c r="J662" s="1"/>
      <c r="K662" s="16"/>
      <c r="L662" s="1"/>
      <c r="M662" s="1"/>
      <c r="N662" s="1"/>
      <c r="O662" s="1"/>
      <c r="P662" s="1"/>
      <c r="Q662" s="1"/>
      <c r="R662" s="1"/>
      <c r="S662" s="1"/>
      <c r="T662" s="1"/>
      <c r="U662" s="1"/>
      <c r="V662" s="1"/>
      <c r="W662" s="1"/>
      <c r="X662" s="1"/>
      <c r="Y662" s="1"/>
      <c r="Z662" s="1"/>
    </row>
    <row r="663" spans="1:26" ht="14.25" hidden="1" customHeight="1">
      <c r="A663" s="1"/>
      <c r="B663" s="682" t="s">
        <v>87</v>
      </c>
      <c r="C663" s="581"/>
      <c r="D663" s="581"/>
      <c r="E663" s="581"/>
      <c r="F663" s="581"/>
      <c r="G663" s="579"/>
      <c r="H663" s="49" t="e">
        <f>ROUND(SUM(H658:H662),2)</f>
        <v>#REF!</v>
      </c>
      <c r="I663" s="1"/>
      <c r="J663" s="1"/>
      <c r="K663" s="16"/>
      <c r="L663" s="1"/>
      <c r="M663" s="1"/>
      <c r="N663" s="1"/>
      <c r="O663" s="1"/>
      <c r="P663" s="1"/>
      <c r="Q663" s="1"/>
      <c r="R663" s="1"/>
      <c r="S663" s="1"/>
      <c r="T663" s="1"/>
      <c r="U663" s="1"/>
      <c r="V663" s="1"/>
      <c r="W663" s="1"/>
      <c r="X663" s="1"/>
      <c r="Y663" s="1"/>
      <c r="Z663" s="1"/>
    </row>
    <row r="664" spans="1:26" ht="14.25" hidden="1" customHeight="1">
      <c r="A664" s="1"/>
      <c r="B664" s="636" t="s">
        <v>92</v>
      </c>
      <c r="C664" s="581"/>
      <c r="D664" s="581"/>
      <c r="E664" s="581"/>
      <c r="F664" s="581"/>
      <c r="G664" s="581"/>
      <c r="H664" s="589"/>
      <c r="I664" s="1"/>
      <c r="J664" s="1"/>
      <c r="K664" s="16"/>
      <c r="L664" s="1"/>
      <c r="M664" s="1"/>
      <c r="N664" s="1"/>
      <c r="O664" s="1"/>
      <c r="P664" s="1"/>
      <c r="Q664" s="1"/>
      <c r="R664" s="1"/>
      <c r="S664" s="1"/>
      <c r="T664" s="1"/>
      <c r="U664" s="1"/>
      <c r="V664" s="1"/>
      <c r="W664" s="1"/>
      <c r="X664" s="1"/>
      <c r="Y664" s="1"/>
      <c r="Z664" s="1"/>
    </row>
    <row r="665" spans="1:26" ht="14.25" hidden="1" customHeight="1">
      <c r="A665" s="1"/>
      <c r="B665" s="679" t="s">
        <v>1</v>
      </c>
      <c r="C665" s="579"/>
      <c r="D665" s="37" t="s">
        <v>2</v>
      </c>
      <c r="E665" s="23" t="s">
        <v>83</v>
      </c>
      <c r="F665" s="54" t="s">
        <v>89</v>
      </c>
      <c r="G665" s="23" t="s">
        <v>85</v>
      </c>
      <c r="H665" s="55" t="s">
        <v>86</v>
      </c>
      <c r="I665" s="1"/>
      <c r="J665" s="1"/>
      <c r="K665" s="16"/>
      <c r="L665" s="1"/>
      <c r="M665" s="1"/>
      <c r="N665" s="1"/>
      <c r="O665" s="1"/>
      <c r="P665" s="1"/>
      <c r="Q665" s="1"/>
      <c r="R665" s="1"/>
      <c r="S665" s="1"/>
      <c r="T665" s="1"/>
      <c r="U665" s="1"/>
      <c r="V665" s="1"/>
      <c r="W665" s="1"/>
      <c r="X665" s="1"/>
      <c r="Y665" s="1"/>
      <c r="Z665" s="1"/>
    </row>
    <row r="666" spans="1:26" ht="14.25" hidden="1" customHeight="1">
      <c r="A666" s="1"/>
      <c r="B666" s="645"/>
      <c r="C666" s="680"/>
      <c r="D666" s="56"/>
      <c r="E666" s="51"/>
      <c r="F666" s="57"/>
      <c r="G666" s="41"/>
      <c r="H666" s="42">
        <f t="shared" ref="H666:H669" si="59">E666*F666*G666</f>
        <v>0</v>
      </c>
      <c r="I666" s="1"/>
      <c r="J666" s="1"/>
      <c r="K666" s="16"/>
      <c r="L666" s="1"/>
      <c r="M666" s="1"/>
      <c r="N666" s="1"/>
      <c r="O666" s="1"/>
      <c r="P666" s="1"/>
      <c r="Q666" s="1"/>
      <c r="R666" s="1"/>
      <c r="S666" s="1"/>
      <c r="T666" s="1"/>
      <c r="U666" s="1"/>
      <c r="V666" s="1"/>
      <c r="W666" s="1"/>
      <c r="X666" s="1"/>
      <c r="Y666" s="1"/>
      <c r="Z666" s="1"/>
    </row>
    <row r="667" spans="1:26" ht="14.25" hidden="1" customHeight="1">
      <c r="A667" s="1"/>
      <c r="B667" s="627" t="s">
        <v>96</v>
      </c>
      <c r="C667" s="620"/>
      <c r="D667" s="58" t="s">
        <v>94</v>
      </c>
      <c r="E667" s="50">
        <v>1</v>
      </c>
      <c r="F667" s="59">
        <v>0.25</v>
      </c>
      <c r="G667" s="41" t="e">
        <f>+LOOKUP(B667,#REF!,#REF!)</f>
        <v>#REF!</v>
      </c>
      <c r="H667" s="42" t="e">
        <f t="shared" si="59"/>
        <v>#REF!</v>
      </c>
      <c r="I667" s="1"/>
      <c r="J667" s="1"/>
      <c r="K667" s="16"/>
      <c r="L667" s="1"/>
      <c r="M667" s="1"/>
      <c r="N667" s="1"/>
      <c r="O667" s="1"/>
      <c r="P667" s="1"/>
      <c r="Q667" s="1"/>
      <c r="R667" s="1"/>
      <c r="S667" s="1"/>
      <c r="T667" s="1"/>
      <c r="U667" s="1"/>
      <c r="V667" s="1"/>
      <c r="W667" s="1"/>
      <c r="X667" s="1"/>
      <c r="Y667" s="1"/>
      <c r="Z667" s="1"/>
    </row>
    <row r="668" spans="1:26" ht="14.25" hidden="1" customHeight="1">
      <c r="A668" s="1"/>
      <c r="B668" s="627" t="s">
        <v>93</v>
      </c>
      <c r="C668" s="620"/>
      <c r="D668" s="58" t="s">
        <v>94</v>
      </c>
      <c r="E668" s="50">
        <v>3</v>
      </c>
      <c r="F668" s="59">
        <f>+F667</f>
        <v>0.25</v>
      </c>
      <c r="G668" s="41" t="e">
        <f>+LOOKUP(B668,#REF!,#REF!)</f>
        <v>#REF!</v>
      </c>
      <c r="H668" s="42" t="e">
        <f t="shared" si="59"/>
        <v>#REF!</v>
      </c>
      <c r="I668" s="1"/>
      <c r="J668" s="1"/>
      <c r="K668" s="16"/>
      <c r="L668" s="1"/>
      <c r="M668" s="1"/>
      <c r="N668" s="1"/>
      <c r="O668" s="1"/>
      <c r="P668" s="1"/>
      <c r="Q668" s="1"/>
      <c r="R668" s="1"/>
      <c r="S668" s="1"/>
      <c r="T668" s="1"/>
      <c r="U668" s="1"/>
      <c r="V668" s="1"/>
      <c r="W668" s="1"/>
      <c r="X668" s="1"/>
      <c r="Y668" s="1"/>
      <c r="Z668" s="1"/>
    </row>
    <row r="669" spans="1:26" ht="14.25" hidden="1" customHeight="1">
      <c r="A669" s="1"/>
      <c r="B669" s="624"/>
      <c r="C669" s="681"/>
      <c r="D669" s="60"/>
      <c r="E669" s="61"/>
      <c r="F669" s="47"/>
      <c r="G669" s="41"/>
      <c r="H669" s="42">
        <f t="shared" si="59"/>
        <v>0</v>
      </c>
      <c r="I669" s="1"/>
      <c r="J669" s="1"/>
      <c r="K669" s="16"/>
      <c r="L669" s="1"/>
      <c r="M669" s="1"/>
      <c r="N669" s="1"/>
      <c r="O669" s="1"/>
      <c r="P669" s="1"/>
      <c r="Q669" s="1"/>
      <c r="R669" s="1"/>
      <c r="S669" s="1"/>
      <c r="T669" s="1"/>
      <c r="U669" s="1"/>
      <c r="V669" s="1"/>
      <c r="W669" s="1"/>
      <c r="X669" s="1"/>
      <c r="Y669" s="1"/>
      <c r="Z669" s="1"/>
    </row>
    <row r="670" spans="1:26" ht="14.25" hidden="1" customHeight="1">
      <c r="A670" s="1"/>
      <c r="B670" s="682" t="s">
        <v>87</v>
      </c>
      <c r="C670" s="581"/>
      <c r="D670" s="581"/>
      <c r="E670" s="581"/>
      <c r="F670" s="581"/>
      <c r="G670" s="579"/>
      <c r="H670" s="49" t="e">
        <f>ROUND(SUM(H666:H669),2)</f>
        <v>#REF!</v>
      </c>
      <c r="I670" s="1"/>
      <c r="J670" s="1"/>
      <c r="K670" s="16"/>
      <c r="L670" s="1"/>
      <c r="M670" s="1"/>
      <c r="N670" s="1"/>
      <c r="O670" s="1"/>
      <c r="P670" s="1"/>
      <c r="Q670" s="1"/>
      <c r="R670" s="1"/>
      <c r="S670" s="1"/>
      <c r="T670" s="1"/>
      <c r="U670" s="1"/>
      <c r="V670" s="1"/>
      <c r="W670" s="1"/>
      <c r="X670" s="1"/>
      <c r="Y670" s="1"/>
      <c r="Z670" s="1"/>
    </row>
    <row r="671" spans="1:26" ht="14.25" hidden="1" customHeight="1">
      <c r="A671" s="1"/>
      <c r="B671" s="636" t="s">
        <v>95</v>
      </c>
      <c r="C671" s="581"/>
      <c r="D671" s="581"/>
      <c r="E671" s="581"/>
      <c r="F671" s="581"/>
      <c r="G671" s="581"/>
      <c r="H671" s="589"/>
      <c r="I671" s="1"/>
      <c r="J671" s="1"/>
      <c r="K671" s="16"/>
      <c r="L671" s="1"/>
      <c r="M671" s="1"/>
      <c r="N671" s="1"/>
      <c r="O671" s="1"/>
      <c r="P671" s="1"/>
      <c r="Q671" s="1"/>
      <c r="R671" s="1"/>
      <c r="S671" s="1"/>
      <c r="T671" s="1"/>
      <c r="U671" s="1"/>
      <c r="V671" s="1"/>
      <c r="W671" s="1"/>
      <c r="X671" s="1"/>
      <c r="Y671" s="1"/>
      <c r="Z671" s="1"/>
    </row>
    <row r="672" spans="1:26" ht="14.25" hidden="1" customHeight="1">
      <c r="A672" s="1"/>
      <c r="B672" s="591" t="s">
        <v>1</v>
      </c>
      <c r="C672" s="581"/>
      <c r="D672" s="579"/>
      <c r="E672" s="23" t="s">
        <v>2</v>
      </c>
      <c r="F672" s="23" t="s">
        <v>83</v>
      </c>
      <c r="G672" s="23" t="s">
        <v>85</v>
      </c>
      <c r="H672" s="38" t="s">
        <v>86</v>
      </c>
      <c r="I672" s="1"/>
      <c r="J672" s="1"/>
      <c r="K672" s="16"/>
      <c r="L672" s="1"/>
      <c r="M672" s="1"/>
      <c r="N672" s="1"/>
      <c r="O672" s="1"/>
      <c r="P672" s="1"/>
      <c r="Q672" s="1"/>
      <c r="R672" s="1"/>
      <c r="S672" s="1"/>
      <c r="T672" s="1"/>
      <c r="U672" s="1"/>
      <c r="V672" s="1"/>
      <c r="W672" s="1"/>
      <c r="X672" s="1"/>
      <c r="Y672" s="1"/>
      <c r="Z672" s="1"/>
    </row>
    <row r="673" spans="1:26" ht="14.25" hidden="1" customHeight="1">
      <c r="A673" s="1"/>
      <c r="B673" s="619"/>
      <c r="C673" s="620"/>
      <c r="D673" s="621"/>
      <c r="E673" s="39"/>
      <c r="F673" s="40"/>
      <c r="G673" s="62"/>
      <c r="H673" s="63">
        <f t="shared" ref="H673:H674" si="60">G673*F673</f>
        <v>0</v>
      </c>
      <c r="I673" s="1"/>
      <c r="J673" s="1"/>
      <c r="K673" s="16"/>
      <c r="L673" s="1"/>
      <c r="M673" s="1"/>
      <c r="N673" s="1"/>
      <c r="O673" s="1"/>
      <c r="P673" s="1"/>
      <c r="Q673" s="1"/>
      <c r="R673" s="1"/>
      <c r="S673" s="1"/>
      <c r="T673" s="1"/>
      <c r="U673" s="1"/>
      <c r="V673" s="1"/>
      <c r="W673" s="1"/>
      <c r="X673" s="1"/>
      <c r="Y673" s="1"/>
      <c r="Z673" s="1"/>
    </row>
    <row r="674" spans="1:26" ht="14.25" hidden="1" customHeight="1">
      <c r="A674" s="1"/>
      <c r="B674" s="619"/>
      <c r="C674" s="620"/>
      <c r="D674" s="621"/>
      <c r="E674" s="39"/>
      <c r="F674" s="40"/>
      <c r="G674" s="62"/>
      <c r="H674" s="63">
        <f t="shared" si="60"/>
        <v>0</v>
      </c>
      <c r="I674" s="1"/>
      <c r="J674" s="1"/>
      <c r="K674" s="16"/>
      <c r="L674" s="1"/>
      <c r="M674" s="1"/>
      <c r="N674" s="1"/>
      <c r="O674" s="1"/>
      <c r="P674" s="1"/>
      <c r="Q674" s="1"/>
      <c r="R674" s="1"/>
      <c r="S674" s="1"/>
      <c r="T674" s="1"/>
      <c r="U674" s="1"/>
      <c r="V674" s="1"/>
      <c r="W674" s="1"/>
      <c r="X674" s="1"/>
      <c r="Y674" s="1"/>
      <c r="Z674" s="1"/>
    </row>
    <row r="675" spans="1:26" ht="14.25" hidden="1" customHeight="1" thickBot="1">
      <c r="A675" s="1"/>
      <c r="B675" s="674" t="s">
        <v>87</v>
      </c>
      <c r="C675" s="594"/>
      <c r="D675" s="594"/>
      <c r="E675" s="594"/>
      <c r="F675" s="594"/>
      <c r="G675" s="595"/>
      <c r="H675" s="64">
        <f>ROUND(SUM(H673:H674),2)</f>
        <v>0</v>
      </c>
      <c r="I675" s="1"/>
      <c r="J675" s="1"/>
      <c r="K675" s="16"/>
      <c r="L675" s="1"/>
      <c r="M675" s="1"/>
      <c r="N675" s="1"/>
      <c r="O675" s="1"/>
      <c r="P675" s="1"/>
      <c r="Q675" s="1"/>
      <c r="R675" s="1"/>
      <c r="S675" s="1"/>
      <c r="T675" s="1"/>
      <c r="U675" s="1"/>
      <c r="V675" s="1"/>
      <c r="W675" s="1"/>
      <c r="X675" s="1"/>
      <c r="Y675" s="1"/>
      <c r="Z675" s="1"/>
    </row>
    <row r="676" spans="1:26" ht="14.25" hidden="1" customHeight="1" thickBot="1">
      <c r="A676" s="1"/>
      <c r="B676" s="675"/>
      <c r="C676" s="602"/>
      <c r="D676" s="602"/>
      <c r="E676" s="602"/>
      <c r="F676" s="602"/>
      <c r="G676" s="602"/>
      <c r="H676" s="633"/>
      <c r="I676" s="1"/>
      <c r="J676" s="1"/>
      <c r="K676" s="16"/>
      <c r="L676" s="1"/>
      <c r="M676" s="1"/>
      <c r="N676" s="1"/>
      <c r="O676" s="1"/>
      <c r="P676" s="1"/>
      <c r="Q676" s="1"/>
      <c r="R676" s="1"/>
      <c r="S676" s="1"/>
      <c r="T676" s="1"/>
      <c r="U676" s="1"/>
      <c r="V676" s="1"/>
      <c r="W676" s="1"/>
      <c r="X676" s="1"/>
      <c r="Y676" s="1"/>
      <c r="Z676" s="1"/>
    </row>
    <row r="677" spans="1:26" ht="14.25" hidden="1" customHeight="1" thickBot="1">
      <c r="A677" s="1"/>
      <c r="B677" s="676"/>
      <c r="C677" s="587"/>
      <c r="D677" s="635"/>
      <c r="E677" s="677" t="s">
        <v>59</v>
      </c>
      <c r="F677" s="678"/>
      <c r="G677" s="678"/>
      <c r="H677" s="65" t="e">
        <f>ROUND(H675+H670+H663+H655,0)</f>
        <v>#REF!</v>
      </c>
      <c r="I677" s="1"/>
      <c r="J677" s="1"/>
      <c r="K677" s="16"/>
      <c r="L677" s="1"/>
      <c r="M677" s="1"/>
      <c r="N677" s="1"/>
      <c r="O677" s="1"/>
      <c r="P677" s="1"/>
      <c r="Q677" s="1"/>
      <c r="R677" s="1"/>
      <c r="S677" s="1"/>
      <c r="T677" s="1"/>
      <c r="U677" s="1"/>
      <c r="V677" s="1"/>
      <c r="W677" s="1"/>
      <c r="X677" s="1"/>
      <c r="Y677" s="1"/>
      <c r="Z677" s="1"/>
    </row>
    <row r="678" spans="1:26" ht="14.25" hidden="1" customHeight="1">
      <c r="A678" s="1"/>
      <c r="B678" s="74"/>
      <c r="C678" s="75"/>
      <c r="D678" s="76"/>
      <c r="E678" s="76"/>
      <c r="F678" s="76"/>
      <c r="G678" s="76"/>
      <c r="H678" s="77"/>
      <c r="I678" s="1"/>
      <c r="J678" s="1"/>
      <c r="K678" s="16"/>
      <c r="L678" s="1"/>
      <c r="M678" s="1"/>
      <c r="N678" s="1"/>
      <c r="O678" s="1"/>
      <c r="P678" s="1"/>
      <c r="Q678" s="1"/>
      <c r="R678" s="1"/>
      <c r="S678" s="1"/>
      <c r="T678" s="1"/>
      <c r="U678" s="1"/>
      <c r="V678" s="1"/>
      <c r="W678" s="1"/>
      <c r="X678" s="1"/>
      <c r="Y678" s="1"/>
      <c r="Z678" s="1"/>
    </row>
    <row r="679" spans="1:26" ht="14.25" hidden="1" customHeight="1" thickBot="1">
      <c r="A679" s="1"/>
      <c r="B679" s="29"/>
      <c r="C679" s="30"/>
      <c r="D679" s="31"/>
      <c r="E679" s="31"/>
      <c r="F679" s="31"/>
      <c r="G679" s="31"/>
      <c r="H679" s="32"/>
      <c r="I679" s="1"/>
      <c r="J679" s="1"/>
      <c r="K679" s="16"/>
      <c r="L679" s="1"/>
      <c r="M679" s="1"/>
      <c r="N679" s="1"/>
      <c r="O679" s="1"/>
      <c r="P679" s="1"/>
      <c r="Q679" s="1"/>
      <c r="R679" s="1"/>
      <c r="S679" s="1"/>
      <c r="T679" s="1"/>
      <c r="U679" s="1"/>
      <c r="V679" s="1"/>
      <c r="W679" s="1"/>
      <c r="X679" s="1"/>
      <c r="Y679" s="1"/>
      <c r="Z679" s="1"/>
    </row>
    <row r="680" spans="1:26" ht="14.25" hidden="1" customHeight="1">
      <c r="A680" s="1"/>
      <c r="B680" s="691" t="s">
        <v>77</v>
      </c>
      <c r="C680" s="578"/>
      <c r="D680" s="578"/>
      <c r="E680" s="578"/>
      <c r="F680" s="578"/>
      <c r="G680" s="578"/>
      <c r="H680" s="604"/>
      <c r="I680" s="1"/>
      <c r="J680" s="1"/>
      <c r="K680" s="16"/>
      <c r="L680" s="1"/>
      <c r="M680" s="1"/>
      <c r="N680" s="1"/>
      <c r="O680" s="1"/>
      <c r="P680" s="1"/>
      <c r="Q680" s="1"/>
      <c r="R680" s="1"/>
      <c r="S680" s="1"/>
      <c r="T680" s="1"/>
      <c r="U680" s="1"/>
      <c r="V680" s="1"/>
      <c r="W680" s="1"/>
      <c r="X680" s="1"/>
      <c r="Y680" s="1"/>
      <c r="Z680" s="1"/>
    </row>
    <row r="681" spans="1:26" ht="14.25" hidden="1" customHeight="1">
      <c r="A681" s="1"/>
      <c r="B681" s="668"/>
      <c r="C681" s="606"/>
      <c r="D681" s="606"/>
      <c r="E681" s="606"/>
      <c r="F681" s="606"/>
      <c r="G681" s="606"/>
      <c r="H681" s="607"/>
      <c r="I681" s="1"/>
      <c r="J681" s="1"/>
      <c r="K681" s="16"/>
      <c r="L681" s="1"/>
      <c r="M681" s="1"/>
      <c r="N681" s="1"/>
      <c r="O681" s="1"/>
      <c r="P681" s="1"/>
      <c r="Q681" s="1"/>
      <c r="R681" s="1"/>
      <c r="S681" s="1"/>
      <c r="T681" s="1"/>
      <c r="U681" s="1"/>
      <c r="V681" s="1"/>
      <c r="W681" s="1"/>
      <c r="X681" s="1"/>
      <c r="Y681" s="1"/>
      <c r="Z681" s="1"/>
    </row>
    <row r="682" spans="1:26" ht="14.25" hidden="1" customHeight="1" thickBot="1">
      <c r="A682" s="1"/>
      <c r="B682" s="591" t="s">
        <v>78</v>
      </c>
      <c r="C682" s="581"/>
      <c r="D682" s="581"/>
      <c r="E682" s="581"/>
      <c r="F682" s="581"/>
      <c r="G682" s="581"/>
      <c r="H682" s="589"/>
      <c r="I682" s="1"/>
      <c r="J682" s="1"/>
      <c r="K682" s="16"/>
      <c r="L682" s="1"/>
      <c r="M682" s="1"/>
      <c r="N682" s="1"/>
      <c r="O682" s="1"/>
      <c r="P682" s="1"/>
      <c r="Q682" s="1"/>
      <c r="R682" s="1"/>
      <c r="S682" s="1"/>
      <c r="T682" s="1"/>
      <c r="U682" s="1"/>
      <c r="V682" s="1"/>
      <c r="W682" s="1"/>
      <c r="X682" s="1"/>
      <c r="Y682" s="1"/>
      <c r="Z682" s="1"/>
    </row>
    <row r="683" spans="1:26" ht="14.25" hidden="1" customHeight="1">
      <c r="A683" s="1"/>
      <c r="B683" s="692" t="e">
        <f>+#REF!</f>
        <v>#REF!</v>
      </c>
      <c r="C683" s="602"/>
      <c r="D683" s="602"/>
      <c r="E683" s="602"/>
      <c r="F683" s="602"/>
      <c r="G683" s="602"/>
      <c r="H683" s="633"/>
      <c r="I683" s="1"/>
      <c r="J683" s="1"/>
      <c r="K683" s="16"/>
      <c r="L683" s="1"/>
      <c r="M683" s="1"/>
      <c r="N683" s="1"/>
      <c r="O683" s="1"/>
      <c r="P683" s="1"/>
      <c r="Q683" s="1"/>
      <c r="R683" s="1"/>
      <c r="S683" s="1"/>
      <c r="T683" s="1"/>
      <c r="U683" s="1"/>
      <c r="V683" s="1"/>
      <c r="W683" s="1"/>
      <c r="X683" s="1"/>
      <c r="Y683" s="1"/>
      <c r="Z683" s="1"/>
    </row>
    <row r="684" spans="1:26" ht="14.25" hidden="1" customHeight="1">
      <c r="A684" s="1"/>
      <c r="B684" s="34" t="s">
        <v>79</v>
      </c>
      <c r="C684" s="6" t="e">
        <f>+#REF!</f>
        <v>#REF!</v>
      </c>
      <c r="D684" s="693" t="s">
        <v>80</v>
      </c>
      <c r="E684" s="579"/>
      <c r="F684" s="5" t="e">
        <f>+#REF!</f>
        <v>#REF!</v>
      </c>
      <c r="G684" s="5" t="s">
        <v>81</v>
      </c>
      <c r="H684" s="36"/>
      <c r="I684" s="1"/>
      <c r="J684" s="1"/>
      <c r="K684" s="16"/>
      <c r="L684" s="1"/>
      <c r="M684" s="1"/>
      <c r="N684" s="1"/>
      <c r="O684" s="1"/>
      <c r="P684" s="1"/>
      <c r="Q684" s="1"/>
      <c r="R684" s="1"/>
      <c r="S684" s="1"/>
      <c r="T684" s="1"/>
      <c r="U684" s="1"/>
      <c r="V684" s="1"/>
      <c r="W684" s="1"/>
      <c r="X684" s="1"/>
      <c r="Y684" s="1"/>
      <c r="Z684" s="1"/>
    </row>
    <row r="685" spans="1:26" ht="14.25" hidden="1" customHeight="1">
      <c r="A685" s="1"/>
      <c r="B685" s="636"/>
      <c r="C685" s="581"/>
      <c r="D685" s="581"/>
      <c r="E685" s="581"/>
      <c r="F685" s="581"/>
      <c r="G685" s="581"/>
      <c r="H685" s="589"/>
      <c r="I685" s="1"/>
      <c r="J685" s="1"/>
      <c r="K685" s="16"/>
      <c r="L685" s="1"/>
      <c r="M685" s="1"/>
      <c r="N685" s="1"/>
      <c r="O685" s="1"/>
      <c r="P685" s="1"/>
      <c r="Q685" s="1"/>
      <c r="R685" s="1"/>
      <c r="S685" s="1"/>
      <c r="T685" s="1"/>
      <c r="U685" s="1"/>
      <c r="V685" s="1"/>
      <c r="W685" s="1"/>
      <c r="X685" s="1"/>
      <c r="Y685" s="1"/>
      <c r="Z685" s="1"/>
    </row>
    <row r="686" spans="1:26" ht="14.25" hidden="1" customHeight="1">
      <c r="A686" s="1"/>
      <c r="B686" s="652" t="e">
        <f>+#REF!</f>
        <v>#REF!</v>
      </c>
      <c r="C686" s="585"/>
      <c r="D686" s="585"/>
      <c r="E686" s="585"/>
      <c r="F686" s="585"/>
      <c r="G686" s="585"/>
      <c r="H686" s="610"/>
      <c r="I686" s="1"/>
      <c r="J686" s="1"/>
      <c r="K686" s="16"/>
      <c r="L686" s="1"/>
      <c r="M686" s="1"/>
      <c r="N686" s="1"/>
      <c r="O686" s="1"/>
      <c r="P686" s="1"/>
      <c r="Q686" s="1"/>
      <c r="R686" s="1"/>
      <c r="S686" s="1"/>
      <c r="T686" s="1"/>
      <c r="U686" s="1"/>
      <c r="V686" s="1"/>
      <c r="W686" s="1"/>
      <c r="X686" s="1"/>
      <c r="Y686" s="1"/>
      <c r="Z686" s="1"/>
    </row>
    <row r="687" spans="1:26" ht="14.25" hidden="1" customHeight="1">
      <c r="A687" s="1"/>
      <c r="B687" s="600"/>
      <c r="C687" s="578"/>
      <c r="D687" s="578"/>
      <c r="E687" s="578"/>
      <c r="F687" s="578"/>
      <c r="G687" s="578"/>
      <c r="H687" s="604"/>
      <c r="I687" s="1"/>
      <c r="J687" s="1"/>
      <c r="K687" s="16"/>
      <c r="L687" s="1"/>
      <c r="M687" s="1"/>
      <c r="N687" s="1"/>
      <c r="O687" s="1"/>
      <c r="P687" s="1"/>
      <c r="Q687" s="1"/>
      <c r="R687" s="1"/>
      <c r="S687" s="1"/>
      <c r="T687" s="1"/>
      <c r="U687" s="1"/>
      <c r="V687" s="1"/>
      <c r="W687" s="1"/>
      <c r="X687" s="1"/>
      <c r="Y687" s="1"/>
      <c r="Z687" s="1"/>
    </row>
    <row r="688" spans="1:26" ht="14.25" hidden="1" customHeight="1">
      <c r="A688" s="1"/>
      <c r="B688" s="694"/>
      <c r="C688" s="606"/>
      <c r="D688" s="606"/>
      <c r="E688" s="606"/>
      <c r="F688" s="606"/>
      <c r="G688" s="606"/>
      <c r="H688" s="607"/>
      <c r="I688" s="1"/>
      <c r="J688" s="1"/>
      <c r="K688" s="16"/>
      <c r="L688" s="1"/>
      <c r="M688" s="1"/>
      <c r="N688" s="1"/>
      <c r="O688" s="1"/>
      <c r="P688" s="1"/>
      <c r="Q688" s="1"/>
      <c r="R688" s="1"/>
      <c r="S688" s="1"/>
      <c r="T688" s="1"/>
      <c r="U688" s="1"/>
      <c r="V688" s="1"/>
      <c r="W688" s="1"/>
      <c r="X688" s="1"/>
      <c r="Y688" s="1"/>
      <c r="Z688" s="1"/>
    </row>
    <row r="689" spans="1:26" ht="14.25" hidden="1" customHeight="1">
      <c r="A689" s="1"/>
      <c r="B689" s="636" t="s">
        <v>82</v>
      </c>
      <c r="C689" s="581"/>
      <c r="D689" s="581"/>
      <c r="E689" s="581"/>
      <c r="F689" s="581"/>
      <c r="G689" s="581"/>
      <c r="H689" s="589"/>
      <c r="I689" s="1"/>
      <c r="J689" s="1"/>
      <c r="K689" s="16"/>
      <c r="L689" s="1"/>
      <c r="M689" s="1"/>
      <c r="N689" s="1"/>
      <c r="O689" s="1"/>
      <c r="P689" s="1"/>
      <c r="Q689" s="1"/>
      <c r="R689" s="1"/>
      <c r="S689" s="1"/>
      <c r="T689" s="1"/>
      <c r="U689" s="1"/>
      <c r="V689" s="1"/>
      <c r="W689" s="1"/>
      <c r="X689" s="1"/>
      <c r="Y689" s="1"/>
      <c r="Z689" s="1"/>
    </row>
    <row r="690" spans="1:26" ht="14.25" hidden="1" customHeight="1">
      <c r="A690" s="1"/>
      <c r="B690" s="679" t="s">
        <v>1</v>
      </c>
      <c r="C690" s="579"/>
      <c r="D690" s="37" t="s">
        <v>2</v>
      </c>
      <c r="E690" s="23" t="s">
        <v>83</v>
      </c>
      <c r="F690" s="23" t="s">
        <v>84</v>
      </c>
      <c r="G690" s="23" t="s">
        <v>85</v>
      </c>
      <c r="H690" s="38" t="s">
        <v>86</v>
      </c>
      <c r="I690" s="1"/>
      <c r="J690" s="1"/>
      <c r="K690" s="16"/>
      <c r="L690" s="1"/>
      <c r="M690" s="1"/>
      <c r="N690" s="1"/>
      <c r="O690" s="1"/>
      <c r="P690" s="1"/>
      <c r="Q690" s="1"/>
      <c r="R690" s="1"/>
      <c r="S690" s="1"/>
      <c r="T690" s="1"/>
      <c r="U690" s="1"/>
      <c r="V690" s="1"/>
      <c r="W690" s="1"/>
      <c r="X690" s="1"/>
      <c r="Y690" s="1"/>
      <c r="Z690" s="1"/>
    </row>
    <row r="691" spans="1:26" ht="14.25" hidden="1" customHeight="1">
      <c r="A691" s="1"/>
      <c r="B691" s="645"/>
      <c r="C691" s="690"/>
      <c r="D691" s="39"/>
      <c r="E691" s="39"/>
      <c r="F691" s="40"/>
      <c r="G691" s="41"/>
      <c r="H691" s="42">
        <f t="shared" ref="H691:H695" si="61">G691*(F691+1)*E691</f>
        <v>0</v>
      </c>
      <c r="I691" s="1"/>
      <c r="J691" s="1"/>
      <c r="K691" s="16"/>
      <c r="L691" s="1"/>
      <c r="M691" s="1"/>
      <c r="N691" s="1"/>
      <c r="O691" s="1"/>
      <c r="P691" s="1"/>
      <c r="Q691" s="1"/>
      <c r="R691" s="1"/>
      <c r="S691" s="1"/>
      <c r="T691" s="1"/>
      <c r="U691" s="1"/>
      <c r="V691" s="1"/>
      <c r="W691" s="1"/>
      <c r="X691" s="1"/>
      <c r="Y691" s="1"/>
      <c r="Z691" s="1"/>
    </row>
    <row r="692" spans="1:26" ht="14.25" hidden="1" customHeight="1">
      <c r="A692" s="1"/>
      <c r="B692" s="627" t="s">
        <v>129</v>
      </c>
      <c r="C692" s="621"/>
      <c r="D692" s="70" t="e">
        <f t="array" ref="D692">+INDEX(#REF!,MATCH($B692,#REF!,0),MATCH(D$897,#REF!,0))</f>
        <v>#REF!</v>
      </c>
      <c r="E692" s="79">
        <v>1.05</v>
      </c>
      <c r="F692" s="44">
        <v>0</v>
      </c>
      <c r="G692" s="71" t="e">
        <f t="array" ref="G692">+INDEX(#REF!,MATCH($B692,#REF!,0),MATCH(G$897,#REF!,0))</f>
        <v>#REF!</v>
      </c>
      <c r="H692" s="42" t="e">
        <f t="shared" si="61"/>
        <v>#REF!</v>
      </c>
      <c r="I692" s="1"/>
      <c r="J692" s="1"/>
      <c r="K692" s="16"/>
      <c r="L692" s="1"/>
      <c r="M692" s="1"/>
      <c r="N692" s="1"/>
      <c r="O692" s="1"/>
      <c r="P692" s="1"/>
      <c r="Q692" s="1"/>
      <c r="R692" s="1"/>
      <c r="S692" s="1"/>
      <c r="T692" s="1"/>
      <c r="U692" s="1"/>
      <c r="V692" s="1"/>
      <c r="W692" s="1"/>
      <c r="X692" s="1"/>
      <c r="Y692" s="1"/>
      <c r="Z692" s="1"/>
    </row>
    <row r="693" spans="1:26" ht="14.25" hidden="1" customHeight="1">
      <c r="A693" s="1"/>
      <c r="B693" s="627" t="s">
        <v>127</v>
      </c>
      <c r="C693" s="621"/>
      <c r="D693" s="70" t="e">
        <f t="array" ref="D693">+INDEX(#REF!,MATCH($B693,#REF!,0),MATCH(D$897,#REF!,0))</f>
        <v>#REF!</v>
      </c>
      <c r="E693" s="79">
        <v>0.03</v>
      </c>
      <c r="F693" s="44">
        <v>0</v>
      </c>
      <c r="G693" s="71" t="e">
        <f t="array" ref="G693">+INDEX(#REF!,MATCH($B693,#REF!,0),MATCH(G$897,#REF!,0))</f>
        <v>#REF!</v>
      </c>
      <c r="H693" s="42" t="e">
        <f t="shared" si="61"/>
        <v>#REF!</v>
      </c>
      <c r="I693" s="1"/>
      <c r="J693" s="1"/>
      <c r="K693" s="16"/>
      <c r="L693" s="1"/>
      <c r="M693" s="1"/>
      <c r="N693" s="1"/>
      <c r="O693" s="1"/>
      <c r="P693" s="1"/>
      <c r="Q693" s="1"/>
      <c r="R693" s="1"/>
      <c r="S693" s="1"/>
      <c r="T693" s="1"/>
      <c r="U693" s="1"/>
      <c r="V693" s="1"/>
      <c r="W693" s="1"/>
      <c r="X693" s="1"/>
      <c r="Y693" s="1"/>
      <c r="Z693" s="1"/>
    </row>
    <row r="694" spans="1:26" ht="14.25" hidden="1" customHeight="1">
      <c r="A694" s="1"/>
      <c r="B694" s="627"/>
      <c r="C694" s="621"/>
      <c r="D694" s="39"/>
      <c r="E694" s="79"/>
      <c r="F694" s="44"/>
      <c r="G694" s="45"/>
      <c r="H694" s="42">
        <f t="shared" si="61"/>
        <v>0</v>
      </c>
      <c r="I694" s="1"/>
      <c r="J694" s="1"/>
      <c r="K694" s="16"/>
      <c r="L694" s="1"/>
      <c r="M694" s="1"/>
      <c r="N694" s="1"/>
      <c r="O694" s="1"/>
      <c r="P694" s="1"/>
      <c r="Q694" s="1"/>
      <c r="R694" s="1"/>
      <c r="S694" s="1"/>
      <c r="T694" s="1"/>
      <c r="U694" s="1"/>
      <c r="V694" s="1"/>
      <c r="W694" s="1"/>
      <c r="X694" s="1"/>
      <c r="Y694" s="1"/>
      <c r="Z694" s="1"/>
    </row>
    <row r="695" spans="1:26" ht="14.25" hidden="1" customHeight="1">
      <c r="A695" s="1"/>
      <c r="B695" s="624"/>
      <c r="C695" s="625"/>
      <c r="D695" s="39"/>
      <c r="E695" s="46"/>
      <c r="F695" s="47"/>
      <c r="G695" s="48"/>
      <c r="H695" s="42">
        <f t="shared" si="61"/>
        <v>0</v>
      </c>
      <c r="I695" s="1"/>
      <c r="J695" s="1"/>
      <c r="K695" s="16"/>
      <c r="L695" s="1"/>
      <c r="M695" s="1"/>
      <c r="N695" s="1"/>
      <c r="O695" s="1"/>
      <c r="P695" s="1"/>
      <c r="Q695" s="1"/>
      <c r="R695" s="1"/>
      <c r="S695" s="1"/>
      <c r="T695" s="1"/>
      <c r="U695" s="1"/>
      <c r="V695" s="1"/>
      <c r="W695" s="1"/>
      <c r="X695" s="1"/>
      <c r="Y695" s="1"/>
      <c r="Z695" s="1"/>
    </row>
    <row r="696" spans="1:26" ht="14.25" hidden="1" customHeight="1">
      <c r="A696" s="1"/>
      <c r="B696" s="682" t="s">
        <v>87</v>
      </c>
      <c r="C696" s="581"/>
      <c r="D696" s="581"/>
      <c r="E696" s="581"/>
      <c r="F696" s="581"/>
      <c r="G696" s="579"/>
      <c r="H696" s="49" t="e">
        <f>ROUND(SUM(H691:H695),2)</f>
        <v>#REF!</v>
      </c>
      <c r="I696" s="1"/>
      <c r="J696" s="1"/>
      <c r="K696" s="16"/>
      <c r="L696" s="1"/>
      <c r="M696" s="1"/>
      <c r="N696" s="1"/>
      <c r="O696" s="1"/>
      <c r="P696" s="1"/>
      <c r="Q696" s="1"/>
      <c r="R696" s="1"/>
      <c r="S696" s="1"/>
      <c r="T696" s="1"/>
      <c r="U696" s="1"/>
      <c r="V696" s="1"/>
      <c r="W696" s="1"/>
      <c r="X696" s="1"/>
      <c r="Y696" s="1"/>
      <c r="Z696" s="1"/>
    </row>
    <row r="697" spans="1:26" ht="14.25" hidden="1" customHeight="1">
      <c r="A697" s="1"/>
      <c r="B697" s="636" t="s">
        <v>88</v>
      </c>
      <c r="C697" s="581"/>
      <c r="D697" s="581"/>
      <c r="E697" s="581"/>
      <c r="F697" s="581"/>
      <c r="G697" s="581"/>
      <c r="H697" s="589"/>
      <c r="I697" s="1"/>
      <c r="J697" s="1"/>
      <c r="K697" s="16"/>
      <c r="L697" s="1"/>
      <c r="M697" s="1"/>
      <c r="N697" s="1"/>
      <c r="O697" s="1"/>
      <c r="P697" s="1"/>
      <c r="Q697" s="1"/>
      <c r="R697" s="1"/>
      <c r="S697" s="1"/>
      <c r="T697" s="1"/>
      <c r="U697" s="1"/>
      <c r="V697" s="1"/>
      <c r="W697" s="1"/>
      <c r="X697" s="1"/>
      <c r="Y697" s="1"/>
      <c r="Z697" s="1"/>
    </row>
    <row r="698" spans="1:26" ht="14.25" hidden="1" customHeight="1">
      <c r="A698" s="1"/>
      <c r="B698" s="679" t="s">
        <v>1</v>
      </c>
      <c r="C698" s="579"/>
      <c r="D698" s="37" t="s">
        <v>2</v>
      </c>
      <c r="E698" s="23" t="s">
        <v>83</v>
      </c>
      <c r="F698" s="23" t="s">
        <v>89</v>
      </c>
      <c r="G698" s="23" t="s">
        <v>85</v>
      </c>
      <c r="H698" s="38" t="s">
        <v>86</v>
      </c>
      <c r="I698" s="1"/>
      <c r="J698" s="1"/>
      <c r="K698" s="16"/>
      <c r="L698" s="1"/>
      <c r="M698" s="1"/>
      <c r="N698" s="1"/>
      <c r="O698" s="1"/>
      <c r="P698" s="1"/>
      <c r="Q698" s="1"/>
      <c r="R698" s="1"/>
      <c r="S698" s="1"/>
      <c r="T698" s="1"/>
      <c r="U698" s="1"/>
      <c r="V698" s="1"/>
      <c r="W698" s="1"/>
      <c r="X698" s="1"/>
      <c r="Y698" s="1"/>
      <c r="Z698" s="1"/>
    </row>
    <row r="699" spans="1:26" ht="14.25" hidden="1" customHeight="1">
      <c r="A699" s="1"/>
      <c r="B699" s="645"/>
      <c r="C699" s="680"/>
      <c r="D699" s="50"/>
      <c r="E699" s="51"/>
      <c r="F699" s="52"/>
      <c r="G699" s="41"/>
      <c r="H699" s="42">
        <f t="shared" ref="H699:H702" si="62">E699*F699*G699</f>
        <v>0</v>
      </c>
      <c r="I699" s="1"/>
      <c r="J699" s="1"/>
      <c r="K699" s="16"/>
      <c r="L699" s="1"/>
      <c r="M699" s="1"/>
      <c r="N699" s="1"/>
      <c r="O699" s="1"/>
      <c r="P699" s="1"/>
      <c r="Q699" s="1"/>
      <c r="R699" s="1"/>
      <c r="S699" s="1"/>
      <c r="T699" s="1"/>
      <c r="U699" s="1"/>
      <c r="V699" s="1"/>
      <c r="W699" s="1"/>
      <c r="X699" s="1"/>
      <c r="Y699" s="1"/>
      <c r="Z699" s="1"/>
    </row>
    <row r="700" spans="1:26" ht="14.25" hidden="1" customHeight="1">
      <c r="A700" s="1"/>
      <c r="B700" s="626" t="s">
        <v>90</v>
      </c>
      <c r="C700" s="620"/>
      <c r="D700" s="53" t="s">
        <v>91</v>
      </c>
      <c r="E700" s="50">
        <v>0.05</v>
      </c>
      <c r="F700" s="59">
        <v>1</v>
      </c>
      <c r="G700" s="41" t="e">
        <f>H710</f>
        <v>#REF!</v>
      </c>
      <c r="H700" s="42" t="e">
        <f t="shared" si="62"/>
        <v>#REF!</v>
      </c>
      <c r="I700" s="1"/>
      <c r="J700" s="1"/>
      <c r="K700" s="16"/>
      <c r="L700" s="1"/>
      <c r="M700" s="1"/>
      <c r="N700" s="1"/>
      <c r="O700" s="1"/>
      <c r="P700" s="1"/>
      <c r="Q700" s="1"/>
      <c r="R700" s="1"/>
      <c r="S700" s="1"/>
      <c r="T700" s="1"/>
      <c r="U700" s="1"/>
      <c r="V700" s="1"/>
      <c r="W700" s="1"/>
      <c r="X700" s="1"/>
      <c r="Y700" s="1"/>
      <c r="Z700" s="1"/>
    </row>
    <row r="701" spans="1:26" ht="14.25" hidden="1" customHeight="1">
      <c r="A701" s="1"/>
      <c r="B701" s="626"/>
      <c r="C701" s="620"/>
      <c r="D701" s="26"/>
      <c r="E701" s="50"/>
      <c r="F701" s="59"/>
      <c r="G701" s="26"/>
      <c r="H701" s="42">
        <f t="shared" si="62"/>
        <v>0</v>
      </c>
      <c r="I701" s="1"/>
      <c r="J701" s="1"/>
      <c r="K701" s="16"/>
      <c r="L701" s="1"/>
      <c r="M701" s="1"/>
      <c r="N701" s="1"/>
      <c r="O701" s="1"/>
      <c r="P701" s="1"/>
      <c r="Q701" s="1"/>
      <c r="R701" s="1"/>
      <c r="S701" s="1"/>
      <c r="T701" s="1"/>
      <c r="U701" s="1"/>
      <c r="V701" s="1"/>
      <c r="W701" s="1"/>
      <c r="X701" s="1"/>
      <c r="Y701" s="1"/>
      <c r="Z701" s="1"/>
    </row>
    <row r="702" spans="1:26" ht="14.25" hidden="1" customHeight="1">
      <c r="A702" s="1"/>
      <c r="B702" s="624"/>
      <c r="C702" s="681"/>
      <c r="D702" s="47"/>
      <c r="E702" s="46"/>
      <c r="F702" s="47"/>
      <c r="G702" s="41"/>
      <c r="H702" s="42">
        <f t="shared" si="62"/>
        <v>0</v>
      </c>
      <c r="I702" s="1"/>
      <c r="J702" s="1"/>
      <c r="K702" s="16"/>
      <c r="L702" s="1"/>
      <c r="M702" s="1"/>
      <c r="N702" s="1"/>
      <c r="O702" s="1"/>
      <c r="P702" s="1"/>
      <c r="Q702" s="1"/>
      <c r="R702" s="1"/>
      <c r="S702" s="1"/>
      <c r="T702" s="1"/>
      <c r="U702" s="1"/>
      <c r="V702" s="1"/>
      <c r="W702" s="1"/>
      <c r="X702" s="1"/>
      <c r="Y702" s="1"/>
      <c r="Z702" s="1"/>
    </row>
    <row r="703" spans="1:26" ht="14.25" hidden="1" customHeight="1">
      <c r="A703" s="1"/>
      <c r="B703" s="682" t="s">
        <v>87</v>
      </c>
      <c r="C703" s="581"/>
      <c r="D703" s="581"/>
      <c r="E703" s="581"/>
      <c r="F703" s="581"/>
      <c r="G703" s="579"/>
      <c r="H703" s="49" t="e">
        <f>ROUND(SUM(H699:H702),2)</f>
        <v>#REF!</v>
      </c>
      <c r="I703" s="1"/>
      <c r="J703" s="1"/>
      <c r="K703" s="16"/>
      <c r="L703" s="1"/>
      <c r="M703" s="1"/>
      <c r="N703" s="1"/>
      <c r="O703" s="1"/>
      <c r="P703" s="1"/>
      <c r="Q703" s="1"/>
      <c r="R703" s="1"/>
      <c r="S703" s="1"/>
      <c r="T703" s="1"/>
      <c r="U703" s="1"/>
      <c r="V703" s="1"/>
      <c r="W703" s="1"/>
      <c r="X703" s="1"/>
      <c r="Y703" s="1"/>
      <c r="Z703" s="1"/>
    </row>
    <row r="704" spans="1:26" ht="14.25" hidden="1" customHeight="1">
      <c r="A704" s="1"/>
      <c r="B704" s="636" t="s">
        <v>92</v>
      </c>
      <c r="C704" s="581"/>
      <c r="D704" s="581"/>
      <c r="E704" s="581"/>
      <c r="F704" s="581"/>
      <c r="G704" s="581"/>
      <c r="H704" s="589"/>
      <c r="I704" s="1"/>
      <c r="J704" s="1"/>
      <c r="K704" s="16"/>
      <c r="L704" s="1"/>
      <c r="M704" s="1"/>
      <c r="N704" s="1"/>
      <c r="O704" s="1"/>
      <c r="P704" s="1"/>
      <c r="Q704" s="1"/>
      <c r="R704" s="1"/>
      <c r="S704" s="1"/>
      <c r="T704" s="1"/>
      <c r="U704" s="1"/>
      <c r="V704" s="1"/>
      <c r="W704" s="1"/>
      <c r="X704" s="1"/>
      <c r="Y704" s="1"/>
      <c r="Z704" s="1"/>
    </row>
    <row r="705" spans="1:26" ht="14.25" hidden="1" customHeight="1">
      <c r="A705" s="1"/>
      <c r="B705" s="679" t="s">
        <v>1</v>
      </c>
      <c r="C705" s="579"/>
      <c r="D705" s="37" t="s">
        <v>2</v>
      </c>
      <c r="E705" s="23" t="s">
        <v>83</v>
      </c>
      <c r="F705" s="54" t="s">
        <v>89</v>
      </c>
      <c r="G705" s="23" t="s">
        <v>85</v>
      </c>
      <c r="H705" s="55" t="s">
        <v>86</v>
      </c>
      <c r="I705" s="1"/>
      <c r="J705" s="1"/>
      <c r="K705" s="16"/>
      <c r="L705" s="1"/>
      <c r="M705" s="1"/>
      <c r="N705" s="1"/>
      <c r="O705" s="1"/>
      <c r="P705" s="1"/>
      <c r="Q705" s="1"/>
      <c r="R705" s="1"/>
      <c r="S705" s="1"/>
      <c r="T705" s="1"/>
      <c r="U705" s="1"/>
      <c r="V705" s="1"/>
      <c r="W705" s="1"/>
      <c r="X705" s="1"/>
      <c r="Y705" s="1"/>
      <c r="Z705" s="1"/>
    </row>
    <row r="706" spans="1:26" ht="14.25" hidden="1" customHeight="1">
      <c r="A706" s="1"/>
      <c r="B706" s="645"/>
      <c r="C706" s="680"/>
      <c r="D706" s="56"/>
      <c r="E706" s="51"/>
      <c r="F706" s="57"/>
      <c r="G706" s="41"/>
      <c r="H706" s="42">
        <f t="shared" ref="H706:H709" si="63">E706*F706*G706</f>
        <v>0</v>
      </c>
      <c r="I706" s="1"/>
      <c r="J706" s="1"/>
      <c r="K706" s="16"/>
      <c r="L706" s="1"/>
      <c r="M706" s="1"/>
      <c r="N706" s="1"/>
      <c r="O706" s="1"/>
      <c r="P706" s="1"/>
      <c r="Q706" s="1"/>
      <c r="R706" s="1"/>
      <c r="S706" s="1"/>
      <c r="T706" s="1"/>
      <c r="U706" s="1"/>
      <c r="V706" s="1"/>
      <c r="W706" s="1"/>
      <c r="X706" s="1"/>
      <c r="Y706" s="1"/>
      <c r="Z706" s="1"/>
    </row>
    <row r="707" spans="1:26" ht="14.25" hidden="1" customHeight="1">
      <c r="A707" s="1"/>
      <c r="B707" s="627" t="s">
        <v>96</v>
      </c>
      <c r="C707" s="620"/>
      <c r="D707" s="58" t="s">
        <v>94</v>
      </c>
      <c r="E707" s="50">
        <v>1</v>
      </c>
      <c r="F707" s="59">
        <v>1.2999999999999999E-2</v>
      </c>
      <c r="G707" s="41" t="e">
        <f>+LOOKUP(B707,#REF!,#REF!)</f>
        <v>#REF!</v>
      </c>
      <c r="H707" s="42" t="e">
        <f t="shared" si="63"/>
        <v>#REF!</v>
      </c>
      <c r="I707" s="1"/>
      <c r="J707" s="1"/>
      <c r="K707" s="16"/>
      <c r="L707" s="1"/>
      <c r="M707" s="1"/>
      <c r="N707" s="1"/>
      <c r="O707" s="1"/>
      <c r="P707" s="1"/>
      <c r="Q707" s="1"/>
      <c r="R707" s="1"/>
      <c r="S707" s="1"/>
      <c r="T707" s="1"/>
      <c r="U707" s="1"/>
      <c r="V707" s="1"/>
      <c r="W707" s="1"/>
      <c r="X707" s="1"/>
      <c r="Y707" s="1"/>
      <c r="Z707" s="1"/>
    </row>
    <row r="708" spans="1:26" ht="14.25" hidden="1" customHeight="1">
      <c r="A708" s="1"/>
      <c r="B708" s="627" t="s">
        <v>93</v>
      </c>
      <c r="C708" s="620"/>
      <c r="D708" s="58" t="s">
        <v>94</v>
      </c>
      <c r="E708" s="50">
        <v>1</v>
      </c>
      <c r="F708" s="59">
        <f>+F707</f>
        <v>1.2999999999999999E-2</v>
      </c>
      <c r="G708" s="41" t="e">
        <f>+LOOKUP(B708,#REF!,#REF!)</f>
        <v>#REF!</v>
      </c>
      <c r="H708" s="42" t="e">
        <f t="shared" si="63"/>
        <v>#REF!</v>
      </c>
      <c r="I708" s="1"/>
      <c r="J708" s="1"/>
      <c r="K708" s="16"/>
      <c r="L708" s="1"/>
      <c r="M708" s="1"/>
      <c r="N708" s="1"/>
      <c r="O708" s="1"/>
      <c r="P708" s="1"/>
      <c r="Q708" s="1"/>
      <c r="R708" s="1"/>
      <c r="S708" s="1"/>
      <c r="T708" s="1"/>
      <c r="U708" s="1"/>
      <c r="V708" s="1"/>
      <c r="W708" s="1"/>
      <c r="X708" s="1"/>
      <c r="Y708" s="1"/>
      <c r="Z708" s="1"/>
    </row>
    <row r="709" spans="1:26" ht="14.25" hidden="1" customHeight="1">
      <c r="A709" s="1"/>
      <c r="B709" s="624"/>
      <c r="C709" s="681"/>
      <c r="D709" s="60"/>
      <c r="E709" s="61"/>
      <c r="F709" s="47"/>
      <c r="G709" s="41"/>
      <c r="H709" s="42">
        <f t="shared" si="63"/>
        <v>0</v>
      </c>
      <c r="I709" s="1"/>
      <c r="J709" s="1"/>
      <c r="K709" s="16"/>
      <c r="L709" s="1"/>
      <c r="M709" s="1"/>
      <c r="N709" s="1"/>
      <c r="O709" s="1"/>
      <c r="P709" s="1"/>
      <c r="Q709" s="1"/>
      <c r="R709" s="1"/>
      <c r="S709" s="1"/>
      <c r="T709" s="1"/>
      <c r="U709" s="1"/>
      <c r="V709" s="1"/>
      <c r="W709" s="1"/>
      <c r="X709" s="1"/>
      <c r="Y709" s="1"/>
      <c r="Z709" s="1"/>
    </row>
    <row r="710" spans="1:26" ht="14.25" hidden="1" customHeight="1">
      <c r="A710" s="1"/>
      <c r="B710" s="682" t="s">
        <v>87</v>
      </c>
      <c r="C710" s="581"/>
      <c r="D710" s="581"/>
      <c r="E710" s="581"/>
      <c r="F710" s="581"/>
      <c r="G710" s="579"/>
      <c r="H710" s="49" t="e">
        <f>ROUND(SUM(H706:H709),2)</f>
        <v>#REF!</v>
      </c>
      <c r="I710" s="1"/>
      <c r="J710" s="1"/>
      <c r="K710" s="16"/>
      <c r="L710" s="1"/>
      <c r="M710" s="1"/>
      <c r="N710" s="1"/>
      <c r="O710" s="1"/>
      <c r="P710" s="1"/>
      <c r="Q710" s="1"/>
      <c r="R710" s="1"/>
      <c r="S710" s="1"/>
      <c r="T710" s="1"/>
      <c r="U710" s="1"/>
      <c r="V710" s="1"/>
      <c r="W710" s="1"/>
      <c r="X710" s="1"/>
      <c r="Y710" s="1"/>
      <c r="Z710" s="1"/>
    </row>
    <row r="711" spans="1:26" ht="14.25" hidden="1" customHeight="1">
      <c r="A711" s="1"/>
      <c r="B711" s="636" t="s">
        <v>95</v>
      </c>
      <c r="C711" s="581"/>
      <c r="D711" s="581"/>
      <c r="E711" s="581"/>
      <c r="F711" s="581"/>
      <c r="G711" s="581"/>
      <c r="H711" s="589"/>
      <c r="I711" s="1"/>
      <c r="J711" s="1"/>
      <c r="K711" s="16"/>
      <c r="L711" s="1"/>
      <c r="M711" s="1"/>
      <c r="N711" s="1"/>
      <c r="O711" s="1"/>
      <c r="P711" s="1"/>
      <c r="Q711" s="1"/>
      <c r="R711" s="1"/>
      <c r="S711" s="1"/>
      <c r="T711" s="1"/>
      <c r="U711" s="1"/>
      <c r="V711" s="1"/>
      <c r="W711" s="1"/>
      <c r="X711" s="1"/>
      <c r="Y711" s="1"/>
      <c r="Z711" s="1"/>
    </row>
    <row r="712" spans="1:26" ht="14.25" hidden="1" customHeight="1">
      <c r="A712" s="1"/>
      <c r="B712" s="591" t="s">
        <v>1</v>
      </c>
      <c r="C712" s="581"/>
      <c r="D712" s="579"/>
      <c r="E712" s="23" t="s">
        <v>2</v>
      </c>
      <c r="F712" s="23" t="s">
        <v>83</v>
      </c>
      <c r="G712" s="23" t="s">
        <v>85</v>
      </c>
      <c r="H712" s="38" t="s">
        <v>86</v>
      </c>
      <c r="I712" s="1"/>
      <c r="J712" s="1"/>
      <c r="K712" s="16"/>
      <c r="L712" s="1"/>
      <c r="M712" s="1"/>
      <c r="N712" s="1"/>
      <c r="O712" s="1"/>
      <c r="P712" s="1"/>
      <c r="Q712" s="1"/>
      <c r="R712" s="1"/>
      <c r="S712" s="1"/>
      <c r="T712" s="1"/>
      <c r="U712" s="1"/>
      <c r="V712" s="1"/>
      <c r="W712" s="1"/>
      <c r="X712" s="1"/>
      <c r="Y712" s="1"/>
      <c r="Z712" s="1"/>
    </row>
    <row r="713" spans="1:26" ht="14.25" hidden="1" customHeight="1">
      <c r="A713" s="1"/>
      <c r="B713" s="619" t="s">
        <v>130</v>
      </c>
      <c r="C713" s="620"/>
      <c r="D713" s="621"/>
      <c r="E713" s="39" t="s">
        <v>131</v>
      </c>
      <c r="F713" s="40">
        <v>1.05</v>
      </c>
      <c r="G713" s="62">
        <v>100</v>
      </c>
      <c r="H713" s="63">
        <f t="shared" ref="H713:H714" si="64">G713*F713</f>
        <v>105</v>
      </c>
      <c r="I713" s="1"/>
      <c r="J713" s="1"/>
      <c r="K713" s="16"/>
      <c r="L713" s="1"/>
      <c r="M713" s="1"/>
      <c r="N713" s="1"/>
      <c r="O713" s="1"/>
      <c r="P713" s="1"/>
      <c r="Q713" s="1"/>
      <c r="R713" s="1"/>
      <c r="S713" s="1"/>
      <c r="T713" s="1"/>
      <c r="U713" s="1"/>
      <c r="V713" s="1"/>
      <c r="W713" s="1"/>
      <c r="X713" s="1"/>
      <c r="Y713" s="1"/>
      <c r="Z713" s="1"/>
    </row>
    <row r="714" spans="1:26" ht="14.25" hidden="1" customHeight="1">
      <c r="A714" s="1"/>
      <c r="B714" s="619"/>
      <c r="C714" s="620"/>
      <c r="D714" s="621"/>
      <c r="E714" s="39"/>
      <c r="F714" s="40"/>
      <c r="G714" s="62"/>
      <c r="H714" s="63">
        <f t="shared" si="64"/>
        <v>0</v>
      </c>
      <c r="I714" s="1"/>
      <c r="J714" s="1"/>
      <c r="K714" s="16"/>
      <c r="L714" s="1"/>
      <c r="M714" s="1"/>
      <c r="N714" s="1"/>
      <c r="O714" s="1"/>
      <c r="P714" s="1"/>
      <c r="Q714" s="1"/>
      <c r="R714" s="1"/>
      <c r="S714" s="1"/>
      <c r="T714" s="1"/>
      <c r="U714" s="1"/>
      <c r="V714" s="1"/>
      <c r="W714" s="1"/>
      <c r="X714" s="1"/>
      <c r="Y714" s="1"/>
      <c r="Z714" s="1"/>
    </row>
    <row r="715" spans="1:26" ht="14.25" hidden="1" customHeight="1" thickBot="1">
      <c r="A715" s="1"/>
      <c r="B715" s="674" t="s">
        <v>87</v>
      </c>
      <c r="C715" s="594"/>
      <c r="D715" s="594"/>
      <c r="E715" s="594"/>
      <c r="F715" s="594"/>
      <c r="G715" s="595"/>
      <c r="H715" s="64">
        <f>ROUND(SUM(H713:H714),2)</f>
        <v>105</v>
      </c>
      <c r="I715" s="1"/>
      <c r="J715" s="1"/>
      <c r="K715" s="16"/>
      <c r="L715" s="1"/>
      <c r="M715" s="1"/>
      <c r="N715" s="1"/>
      <c r="O715" s="1"/>
      <c r="P715" s="1"/>
      <c r="Q715" s="1"/>
      <c r="R715" s="1"/>
      <c r="S715" s="1"/>
      <c r="T715" s="1"/>
      <c r="U715" s="1"/>
      <c r="V715" s="1"/>
      <c r="W715" s="1"/>
      <c r="X715" s="1"/>
      <c r="Y715" s="1"/>
      <c r="Z715" s="1"/>
    </row>
    <row r="716" spans="1:26" ht="14.25" hidden="1" customHeight="1" thickBot="1">
      <c r="A716" s="1"/>
      <c r="B716" s="675"/>
      <c r="C716" s="602"/>
      <c r="D716" s="602"/>
      <c r="E716" s="602"/>
      <c r="F716" s="602"/>
      <c r="G716" s="602"/>
      <c r="H716" s="633"/>
      <c r="I716" s="1"/>
      <c r="J716" s="1"/>
      <c r="K716" s="16"/>
      <c r="L716" s="1"/>
      <c r="M716" s="1"/>
      <c r="N716" s="1"/>
      <c r="O716" s="1"/>
      <c r="P716" s="1"/>
      <c r="Q716" s="1"/>
      <c r="R716" s="1"/>
      <c r="S716" s="1"/>
      <c r="T716" s="1"/>
      <c r="U716" s="1"/>
      <c r="V716" s="1"/>
      <c r="W716" s="1"/>
      <c r="X716" s="1"/>
      <c r="Y716" s="1"/>
      <c r="Z716" s="1"/>
    </row>
    <row r="717" spans="1:26" ht="14.25" hidden="1" customHeight="1" thickBot="1">
      <c r="A717" s="1"/>
      <c r="B717" s="676"/>
      <c r="C717" s="587"/>
      <c r="D717" s="635"/>
      <c r="E717" s="677" t="s">
        <v>59</v>
      </c>
      <c r="F717" s="678"/>
      <c r="G717" s="678"/>
      <c r="H717" s="65" t="e">
        <f>ROUND(H715+H710+H703+H696,0)</f>
        <v>#REF!</v>
      </c>
      <c r="I717" s="1"/>
      <c r="J717" s="1"/>
      <c r="K717" s="16"/>
      <c r="L717" s="1"/>
      <c r="M717" s="1"/>
      <c r="N717" s="1"/>
      <c r="O717" s="1"/>
      <c r="P717" s="1"/>
      <c r="Q717" s="1"/>
      <c r="R717" s="1"/>
      <c r="S717" s="1"/>
      <c r="T717" s="1"/>
      <c r="U717" s="1"/>
      <c r="V717" s="1"/>
      <c r="W717" s="1"/>
      <c r="X717" s="1"/>
      <c r="Y717" s="1"/>
      <c r="Z717" s="1"/>
    </row>
    <row r="718" spans="1:26" ht="14.25" hidden="1" customHeight="1">
      <c r="A718" s="1"/>
      <c r="B718" s="74"/>
      <c r="C718" s="75"/>
      <c r="D718" s="76"/>
      <c r="E718" s="76"/>
      <c r="F718" s="76"/>
      <c r="G718" s="76"/>
      <c r="H718" s="77"/>
      <c r="I718" s="1"/>
      <c r="J718" s="1"/>
      <c r="K718" s="16"/>
      <c r="L718" s="1"/>
      <c r="M718" s="1"/>
      <c r="N718" s="1"/>
      <c r="O718" s="1"/>
      <c r="P718" s="1"/>
      <c r="Q718" s="1"/>
      <c r="R718" s="1"/>
      <c r="S718" s="1"/>
      <c r="T718" s="1"/>
      <c r="U718" s="1"/>
      <c r="V718" s="1"/>
      <c r="W718" s="1"/>
      <c r="X718" s="1"/>
      <c r="Y718" s="1"/>
      <c r="Z718" s="1"/>
    </row>
    <row r="719" spans="1:26" ht="14.25" hidden="1" customHeight="1" thickBot="1">
      <c r="A719" s="1"/>
      <c r="B719" s="29"/>
      <c r="C719" s="30"/>
      <c r="D719" s="31"/>
      <c r="E719" s="31"/>
      <c r="F719" s="31"/>
      <c r="G719" s="31"/>
      <c r="H719" s="32"/>
      <c r="I719" s="1"/>
      <c r="J719" s="1"/>
      <c r="K719" s="16"/>
      <c r="L719" s="1"/>
      <c r="M719" s="1"/>
      <c r="N719" s="1"/>
      <c r="O719" s="1"/>
      <c r="P719" s="1"/>
      <c r="Q719" s="1"/>
      <c r="R719" s="1"/>
      <c r="S719" s="1"/>
      <c r="T719" s="1"/>
      <c r="U719" s="1"/>
      <c r="V719" s="1"/>
      <c r="W719" s="1"/>
      <c r="X719" s="1"/>
      <c r="Y719" s="1"/>
      <c r="Z719" s="1"/>
    </row>
    <row r="720" spans="1:26" ht="14.25" customHeight="1">
      <c r="A720" s="1"/>
      <c r="B720" s="691" t="s">
        <v>77</v>
      </c>
      <c r="C720" s="578"/>
      <c r="D720" s="578"/>
      <c r="E720" s="578"/>
      <c r="F720" s="578"/>
      <c r="G720" s="578"/>
      <c r="H720" s="604"/>
      <c r="I720" s="1"/>
      <c r="J720" s="1"/>
      <c r="K720" s="16"/>
      <c r="L720" s="1"/>
      <c r="M720" s="1"/>
      <c r="N720" s="1"/>
      <c r="O720" s="1"/>
      <c r="P720" s="1"/>
      <c r="Q720" s="1"/>
      <c r="R720" s="1"/>
      <c r="S720" s="1"/>
      <c r="T720" s="1"/>
      <c r="U720" s="1"/>
      <c r="V720" s="1"/>
      <c r="W720" s="1"/>
      <c r="X720" s="1"/>
      <c r="Y720" s="1"/>
      <c r="Z720" s="1"/>
    </row>
    <row r="721" spans="1:26" ht="14.25" customHeight="1">
      <c r="A721" s="1"/>
      <c r="B721" s="668"/>
      <c r="C721" s="606"/>
      <c r="D721" s="606"/>
      <c r="E721" s="606"/>
      <c r="F721" s="606"/>
      <c r="G721" s="606"/>
      <c r="H721" s="607"/>
      <c r="I721" s="1"/>
      <c r="J721" s="1"/>
      <c r="K721" s="16"/>
      <c r="L721" s="1"/>
      <c r="M721" s="1"/>
      <c r="N721" s="1"/>
      <c r="O721" s="1"/>
      <c r="P721" s="1"/>
      <c r="Q721" s="1"/>
      <c r="R721" s="1"/>
      <c r="S721" s="1"/>
      <c r="T721" s="1"/>
      <c r="U721" s="1"/>
      <c r="V721" s="1"/>
      <c r="W721" s="1"/>
      <c r="X721" s="1"/>
      <c r="Y721" s="1"/>
      <c r="Z721" s="1"/>
    </row>
    <row r="722" spans="1:26" ht="14.25" customHeight="1" thickBot="1">
      <c r="A722" s="1"/>
      <c r="B722" s="591" t="s">
        <v>78</v>
      </c>
      <c r="C722" s="581"/>
      <c r="D722" s="581"/>
      <c r="E722" s="581"/>
      <c r="F722" s="581"/>
      <c r="G722" s="581"/>
      <c r="H722" s="589"/>
      <c r="I722" s="1"/>
      <c r="J722" s="1"/>
      <c r="K722" s="16"/>
      <c r="L722" s="1"/>
      <c r="M722" s="1"/>
      <c r="N722" s="1"/>
      <c r="O722" s="1"/>
      <c r="P722" s="1"/>
      <c r="Q722" s="1"/>
      <c r="R722" s="1"/>
      <c r="S722" s="1"/>
      <c r="T722" s="1"/>
      <c r="U722" s="1"/>
      <c r="V722" s="1"/>
      <c r="W722" s="1"/>
      <c r="X722" s="1"/>
      <c r="Y722" s="1"/>
      <c r="Z722" s="1"/>
    </row>
    <row r="723" spans="1:26" ht="15" customHeight="1">
      <c r="A723" s="1"/>
      <c r="B723" s="692" t="e">
        <f>+#REF!</f>
        <v>#REF!</v>
      </c>
      <c r="C723" s="602"/>
      <c r="D723" s="602"/>
      <c r="E723" s="602"/>
      <c r="F723" s="602"/>
      <c r="G723" s="602"/>
      <c r="H723" s="633"/>
      <c r="I723" s="1"/>
      <c r="J723" s="1"/>
      <c r="K723" s="16"/>
      <c r="L723" s="1"/>
      <c r="M723" s="1"/>
      <c r="N723" s="1"/>
      <c r="O723" s="1"/>
      <c r="P723" s="1"/>
      <c r="Q723" s="1"/>
      <c r="R723" s="1"/>
      <c r="S723" s="1"/>
      <c r="T723" s="1"/>
      <c r="U723" s="1"/>
      <c r="V723" s="1"/>
      <c r="W723" s="1"/>
      <c r="X723" s="1"/>
      <c r="Y723" s="1"/>
      <c r="Z723" s="1"/>
    </row>
    <row r="724" spans="1:26" ht="15" customHeight="1">
      <c r="A724" s="1"/>
      <c r="B724" s="34" t="s">
        <v>79</v>
      </c>
      <c r="C724" s="6" t="e">
        <f>+#REF!</f>
        <v>#REF!</v>
      </c>
      <c r="D724" s="693" t="s">
        <v>80</v>
      </c>
      <c r="E724" s="579"/>
      <c r="F724" s="5" t="e">
        <f>+#REF!</f>
        <v>#REF!</v>
      </c>
      <c r="G724" s="5" t="s">
        <v>81</v>
      </c>
      <c r="H724" s="36"/>
      <c r="I724" s="1"/>
      <c r="J724" s="1"/>
      <c r="K724" s="16"/>
      <c r="L724" s="1"/>
      <c r="M724" s="1"/>
      <c r="N724" s="1"/>
      <c r="O724" s="1"/>
      <c r="P724" s="1"/>
      <c r="Q724" s="1"/>
      <c r="R724" s="1"/>
      <c r="S724" s="1"/>
      <c r="T724" s="1"/>
      <c r="U724" s="1"/>
      <c r="V724" s="1"/>
      <c r="W724" s="1"/>
      <c r="X724" s="1"/>
      <c r="Y724" s="1"/>
      <c r="Z724" s="1"/>
    </row>
    <row r="725" spans="1:26" ht="14.25" customHeight="1">
      <c r="A725" s="1"/>
      <c r="B725" s="636"/>
      <c r="C725" s="581"/>
      <c r="D725" s="581"/>
      <c r="E725" s="581"/>
      <c r="F725" s="581"/>
      <c r="G725" s="581"/>
      <c r="H725" s="589"/>
      <c r="I725" s="1"/>
      <c r="J725" s="1"/>
      <c r="K725" s="16"/>
      <c r="L725" s="1"/>
      <c r="M725" s="1"/>
      <c r="N725" s="1"/>
      <c r="O725" s="1"/>
      <c r="P725" s="1"/>
      <c r="Q725" s="1"/>
      <c r="R725" s="1"/>
      <c r="S725" s="1"/>
      <c r="T725" s="1"/>
      <c r="U725" s="1"/>
      <c r="V725" s="1"/>
      <c r="W725" s="1"/>
      <c r="X725" s="1"/>
      <c r="Y725" s="1"/>
      <c r="Z725" s="1"/>
    </row>
    <row r="726" spans="1:26" ht="15" customHeight="1">
      <c r="A726" s="1"/>
      <c r="B726" s="652" t="e">
        <f>+#REF!</f>
        <v>#REF!</v>
      </c>
      <c r="C726" s="585"/>
      <c r="D726" s="585"/>
      <c r="E726" s="585"/>
      <c r="F726" s="585"/>
      <c r="G726" s="585"/>
      <c r="H726" s="610"/>
      <c r="I726" s="1"/>
      <c r="J726" s="1"/>
      <c r="K726" s="16"/>
      <c r="L726" s="1"/>
      <c r="M726" s="1"/>
      <c r="N726" s="1"/>
      <c r="O726" s="1"/>
      <c r="P726" s="1"/>
      <c r="Q726" s="1"/>
      <c r="R726" s="1"/>
      <c r="S726" s="1"/>
      <c r="T726" s="1"/>
      <c r="U726" s="1"/>
      <c r="V726" s="1"/>
      <c r="W726" s="1"/>
      <c r="X726" s="1"/>
      <c r="Y726" s="1"/>
      <c r="Z726" s="1"/>
    </row>
    <row r="727" spans="1:26" ht="14.25" customHeight="1">
      <c r="A727" s="1"/>
      <c r="B727" s="600"/>
      <c r="C727" s="578"/>
      <c r="D727" s="578"/>
      <c r="E727" s="578"/>
      <c r="F727" s="578"/>
      <c r="G727" s="578"/>
      <c r="H727" s="604"/>
      <c r="I727" s="1"/>
      <c r="J727" s="1"/>
      <c r="K727" s="16"/>
      <c r="L727" s="1"/>
      <c r="M727" s="1"/>
      <c r="N727" s="1"/>
      <c r="O727" s="1"/>
      <c r="P727" s="1"/>
      <c r="Q727" s="1"/>
      <c r="R727" s="1"/>
      <c r="S727" s="1"/>
      <c r="T727" s="1"/>
      <c r="U727" s="1"/>
      <c r="V727" s="1"/>
      <c r="W727" s="1"/>
      <c r="X727" s="1"/>
      <c r="Y727" s="1"/>
      <c r="Z727" s="1"/>
    </row>
    <row r="728" spans="1:26" ht="14.25" customHeight="1">
      <c r="A728" s="1"/>
      <c r="B728" s="694"/>
      <c r="C728" s="606"/>
      <c r="D728" s="606"/>
      <c r="E728" s="606"/>
      <c r="F728" s="606"/>
      <c r="G728" s="606"/>
      <c r="H728" s="607"/>
      <c r="I728" s="1"/>
      <c r="J728" s="1"/>
      <c r="K728" s="16"/>
      <c r="L728" s="1"/>
      <c r="M728" s="1"/>
      <c r="N728" s="1"/>
      <c r="O728" s="1"/>
      <c r="P728" s="1"/>
      <c r="Q728" s="1"/>
      <c r="R728" s="1"/>
      <c r="S728" s="1"/>
      <c r="T728" s="1"/>
      <c r="U728" s="1"/>
      <c r="V728" s="1"/>
      <c r="W728" s="1"/>
      <c r="X728" s="1"/>
      <c r="Y728" s="1"/>
      <c r="Z728" s="1"/>
    </row>
    <row r="729" spans="1:26" ht="14.25" customHeight="1">
      <c r="A729" s="1"/>
      <c r="B729" s="636" t="s">
        <v>82</v>
      </c>
      <c r="C729" s="581"/>
      <c r="D729" s="581"/>
      <c r="E729" s="581"/>
      <c r="F729" s="581"/>
      <c r="G729" s="581"/>
      <c r="H729" s="589"/>
      <c r="I729" s="1"/>
      <c r="J729" s="1"/>
      <c r="K729" s="16"/>
      <c r="L729" s="1"/>
      <c r="M729" s="1"/>
      <c r="N729" s="1"/>
      <c r="O729" s="1"/>
      <c r="P729" s="1"/>
      <c r="Q729" s="1"/>
      <c r="R729" s="1"/>
      <c r="S729" s="1"/>
      <c r="T729" s="1"/>
      <c r="U729" s="1"/>
      <c r="V729" s="1"/>
      <c r="W729" s="1"/>
      <c r="X729" s="1"/>
      <c r="Y729" s="1"/>
      <c r="Z729" s="1"/>
    </row>
    <row r="730" spans="1:26" ht="14.25" customHeight="1">
      <c r="A730" s="1"/>
      <c r="B730" s="679" t="s">
        <v>1</v>
      </c>
      <c r="C730" s="579"/>
      <c r="D730" s="37" t="s">
        <v>2</v>
      </c>
      <c r="E730" s="23" t="s">
        <v>83</v>
      </c>
      <c r="F730" s="23" t="s">
        <v>84</v>
      </c>
      <c r="G730" s="23" t="s">
        <v>85</v>
      </c>
      <c r="H730" s="38" t="s">
        <v>86</v>
      </c>
      <c r="I730" s="1"/>
      <c r="J730" s="1"/>
      <c r="K730" s="16"/>
      <c r="L730" s="1"/>
      <c r="M730" s="1"/>
      <c r="N730" s="1"/>
      <c r="O730" s="1"/>
      <c r="P730" s="1"/>
      <c r="Q730" s="1"/>
      <c r="R730" s="1"/>
      <c r="S730" s="1"/>
      <c r="T730" s="1"/>
      <c r="U730" s="1"/>
      <c r="V730" s="1"/>
      <c r="W730" s="1"/>
      <c r="X730" s="1"/>
      <c r="Y730" s="1"/>
      <c r="Z730" s="1"/>
    </row>
    <row r="731" spans="1:26" ht="14.25" customHeight="1">
      <c r="A731" s="1"/>
      <c r="B731" s="645"/>
      <c r="C731" s="690"/>
      <c r="D731" s="39"/>
      <c r="E731" s="39"/>
      <c r="F731" s="40"/>
      <c r="G731" s="41"/>
      <c r="H731" s="42">
        <f t="shared" ref="H731:H735" si="65">G731*(F731+1)*E731</f>
        <v>0</v>
      </c>
      <c r="I731" s="1"/>
      <c r="J731" s="1"/>
      <c r="K731" s="16"/>
      <c r="L731" s="1"/>
      <c r="M731" s="1"/>
      <c r="N731" s="1"/>
      <c r="O731" s="1"/>
      <c r="P731" s="1"/>
      <c r="Q731" s="1"/>
      <c r="R731" s="1"/>
      <c r="S731" s="1"/>
      <c r="T731" s="1"/>
      <c r="U731" s="1"/>
      <c r="V731" s="1"/>
      <c r="W731" s="1"/>
      <c r="X731" s="1"/>
      <c r="Y731" s="1"/>
      <c r="Z731" s="1"/>
    </row>
    <row r="732" spans="1:26" ht="14.25" customHeight="1">
      <c r="A732" s="1"/>
      <c r="B732" s="627" t="s">
        <v>132</v>
      </c>
      <c r="C732" s="621"/>
      <c r="D732" s="70" t="e">
        <f t="array" ref="D732">+INDEX(#REF!,MATCH($B732,#REF!,0),MATCH(D$897,#REF!,0))</f>
        <v>#REF!</v>
      </c>
      <c r="E732" s="79">
        <v>2.5000000000000001E-2</v>
      </c>
      <c r="F732" s="44">
        <v>0</v>
      </c>
      <c r="G732" s="71" t="e">
        <f t="array" ref="G732">+INDEX(#REF!,MATCH($B732,#REF!,0),MATCH(G$897,#REF!,0))</f>
        <v>#REF!</v>
      </c>
      <c r="H732" s="42" t="e">
        <f t="shared" si="65"/>
        <v>#REF!</v>
      </c>
      <c r="I732" s="1"/>
      <c r="J732" s="1"/>
      <c r="K732" s="16"/>
      <c r="L732" s="1"/>
      <c r="M732" s="1"/>
      <c r="N732" s="1"/>
      <c r="O732" s="1"/>
      <c r="P732" s="1"/>
      <c r="Q732" s="1"/>
      <c r="R732" s="1"/>
      <c r="S732" s="1"/>
      <c r="T732" s="1"/>
      <c r="U732" s="1"/>
      <c r="V732" s="1"/>
      <c r="W732" s="1"/>
      <c r="X732" s="1"/>
      <c r="Y732" s="1"/>
      <c r="Z732" s="1"/>
    </row>
    <row r="733" spans="1:26" ht="14.25" customHeight="1">
      <c r="A733" s="1"/>
      <c r="B733" s="627"/>
      <c r="C733" s="621"/>
      <c r="D733" s="39"/>
      <c r="E733" s="79"/>
      <c r="F733" s="44"/>
      <c r="G733" s="45"/>
      <c r="H733" s="42">
        <f t="shared" si="65"/>
        <v>0</v>
      </c>
      <c r="I733" s="1"/>
      <c r="J733" s="1"/>
      <c r="K733" s="16"/>
      <c r="L733" s="1"/>
      <c r="M733" s="1"/>
      <c r="N733" s="1"/>
      <c r="O733" s="1"/>
      <c r="P733" s="1"/>
      <c r="Q733" s="1"/>
      <c r="R733" s="1"/>
      <c r="S733" s="1"/>
      <c r="T733" s="1"/>
      <c r="U733" s="1"/>
      <c r="V733" s="1"/>
      <c r="W733" s="1"/>
      <c r="X733" s="1"/>
      <c r="Y733" s="1"/>
      <c r="Z733" s="1"/>
    </row>
    <row r="734" spans="1:26" ht="14.25" customHeight="1">
      <c r="A734" s="1"/>
      <c r="B734" s="627"/>
      <c r="C734" s="621"/>
      <c r="D734" s="39"/>
      <c r="E734" s="79"/>
      <c r="F734" s="44"/>
      <c r="G734" s="45"/>
      <c r="H734" s="42">
        <f t="shared" si="65"/>
        <v>0</v>
      </c>
      <c r="I734" s="1"/>
      <c r="J734" s="1"/>
      <c r="K734" s="16"/>
      <c r="L734" s="1"/>
      <c r="M734" s="1"/>
      <c r="N734" s="1"/>
      <c r="O734" s="1"/>
      <c r="P734" s="1"/>
      <c r="Q734" s="1"/>
      <c r="R734" s="1"/>
      <c r="S734" s="1"/>
      <c r="T734" s="1"/>
      <c r="U734" s="1"/>
      <c r="V734" s="1"/>
      <c r="W734" s="1"/>
      <c r="X734" s="1"/>
      <c r="Y734" s="1"/>
      <c r="Z734" s="1"/>
    </row>
    <row r="735" spans="1:26" ht="14.25" customHeight="1">
      <c r="A735" s="1"/>
      <c r="B735" s="624"/>
      <c r="C735" s="625"/>
      <c r="D735" s="39"/>
      <c r="E735" s="46"/>
      <c r="F735" s="47"/>
      <c r="G735" s="48"/>
      <c r="H735" s="42">
        <f t="shared" si="65"/>
        <v>0</v>
      </c>
      <c r="I735" s="1"/>
      <c r="J735" s="1"/>
      <c r="K735" s="16"/>
      <c r="L735" s="1"/>
      <c r="M735" s="1"/>
      <c r="N735" s="1"/>
      <c r="O735" s="1"/>
      <c r="P735" s="1"/>
      <c r="Q735" s="1"/>
      <c r="R735" s="1"/>
      <c r="S735" s="1"/>
      <c r="T735" s="1"/>
      <c r="U735" s="1"/>
      <c r="V735" s="1"/>
      <c r="W735" s="1"/>
      <c r="X735" s="1"/>
      <c r="Y735" s="1"/>
      <c r="Z735" s="1"/>
    </row>
    <row r="736" spans="1:26" ht="14.25" customHeight="1">
      <c r="A736" s="1"/>
      <c r="B736" s="682" t="s">
        <v>87</v>
      </c>
      <c r="C736" s="581"/>
      <c r="D736" s="581"/>
      <c r="E736" s="581"/>
      <c r="F736" s="581"/>
      <c r="G736" s="579"/>
      <c r="H736" s="49" t="e">
        <f>ROUND(SUM(H731:H735),2)</f>
        <v>#REF!</v>
      </c>
      <c r="I736" s="1"/>
      <c r="J736" s="1"/>
      <c r="K736" s="16"/>
      <c r="L736" s="1"/>
      <c r="M736" s="1"/>
      <c r="N736" s="1"/>
      <c r="O736" s="1"/>
      <c r="P736" s="1"/>
      <c r="Q736" s="1"/>
      <c r="R736" s="1"/>
      <c r="S736" s="1"/>
      <c r="T736" s="1"/>
      <c r="U736" s="1"/>
      <c r="V736" s="1"/>
      <c r="W736" s="1"/>
      <c r="X736" s="1"/>
      <c r="Y736" s="1"/>
      <c r="Z736" s="1"/>
    </row>
    <row r="737" spans="1:26" ht="14.25" customHeight="1">
      <c r="A737" s="1"/>
      <c r="B737" s="636" t="s">
        <v>88</v>
      </c>
      <c r="C737" s="581"/>
      <c r="D737" s="581"/>
      <c r="E737" s="581"/>
      <c r="F737" s="581"/>
      <c r="G737" s="581"/>
      <c r="H737" s="589"/>
      <c r="I737" s="1"/>
      <c r="J737" s="1"/>
      <c r="K737" s="16"/>
      <c r="L737" s="1"/>
      <c r="M737" s="1"/>
      <c r="N737" s="1"/>
      <c r="O737" s="1"/>
      <c r="P737" s="1"/>
      <c r="Q737" s="1"/>
      <c r="R737" s="1"/>
      <c r="S737" s="1"/>
      <c r="T737" s="1"/>
      <c r="U737" s="1"/>
      <c r="V737" s="1"/>
      <c r="W737" s="1"/>
      <c r="X737" s="1"/>
      <c r="Y737" s="1"/>
      <c r="Z737" s="1"/>
    </row>
    <row r="738" spans="1:26" ht="14.25" customHeight="1">
      <c r="A738" s="1"/>
      <c r="B738" s="679" t="s">
        <v>1</v>
      </c>
      <c r="C738" s="579"/>
      <c r="D738" s="37" t="s">
        <v>2</v>
      </c>
      <c r="E738" s="23" t="s">
        <v>83</v>
      </c>
      <c r="F738" s="23" t="s">
        <v>89</v>
      </c>
      <c r="G738" s="23" t="s">
        <v>85</v>
      </c>
      <c r="H738" s="38" t="s">
        <v>86</v>
      </c>
      <c r="I738" s="1"/>
      <c r="J738" s="1"/>
      <c r="K738" s="16"/>
      <c r="L738" s="1"/>
      <c r="M738" s="1"/>
      <c r="N738" s="1"/>
      <c r="O738" s="1"/>
      <c r="P738" s="1"/>
      <c r="Q738" s="1"/>
      <c r="R738" s="1"/>
      <c r="S738" s="1"/>
      <c r="T738" s="1"/>
      <c r="U738" s="1"/>
      <c r="V738" s="1"/>
      <c r="W738" s="1"/>
      <c r="X738" s="1"/>
      <c r="Y738" s="1"/>
      <c r="Z738" s="1"/>
    </row>
    <row r="739" spans="1:26" ht="14.25" customHeight="1">
      <c r="A739" s="1"/>
      <c r="B739" s="645"/>
      <c r="C739" s="680"/>
      <c r="D739" s="50"/>
      <c r="E739" s="51"/>
      <c r="F739" s="52"/>
      <c r="G739" s="41"/>
      <c r="H739" s="42">
        <f t="shared" ref="H739:H742" si="66">E739*F739*G739</f>
        <v>0</v>
      </c>
      <c r="I739" s="1"/>
      <c r="J739" s="1"/>
      <c r="K739" s="16"/>
      <c r="L739" s="1"/>
      <c r="M739" s="1"/>
      <c r="N739" s="1"/>
      <c r="O739" s="1"/>
      <c r="P739" s="1"/>
      <c r="Q739" s="1"/>
      <c r="R739" s="1"/>
      <c r="S739" s="1"/>
      <c r="T739" s="1"/>
      <c r="U739" s="1"/>
      <c r="V739" s="1"/>
      <c r="W739" s="1"/>
      <c r="X739" s="1"/>
      <c r="Y739" s="1"/>
      <c r="Z739" s="1"/>
    </row>
    <row r="740" spans="1:26" ht="14.25" customHeight="1">
      <c r="A740" s="1"/>
      <c r="B740" s="626" t="s">
        <v>90</v>
      </c>
      <c r="C740" s="620"/>
      <c r="D740" s="53" t="s">
        <v>91</v>
      </c>
      <c r="E740" s="50">
        <v>0.05</v>
      </c>
      <c r="F740" s="59">
        <v>1</v>
      </c>
      <c r="G740" s="41" t="e">
        <f>H750</f>
        <v>#REF!</v>
      </c>
      <c r="H740" s="42" t="e">
        <f t="shared" si="66"/>
        <v>#REF!</v>
      </c>
      <c r="I740" s="1"/>
      <c r="J740" s="1"/>
      <c r="K740" s="16"/>
      <c r="L740" s="1"/>
      <c r="M740" s="1"/>
      <c r="N740" s="1"/>
      <c r="O740" s="1"/>
      <c r="P740" s="1"/>
      <c r="Q740" s="1"/>
      <c r="R740" s="1"/>
      <c r="S740" s="1"/>
      <c r="T740" s="1"/>
      <c r="U740" s="1"/>
      <c r="V740" s="1"/>
      <c r="W740" s="1"/>
      <c r="X740" s="1"/>
      <c r="Y740" s="1"/>
      <c r="Z740" s="1"/>
    </row>
    <row r="741" spans="1:26" ht="14.25" customHeight="1">
      <c r="A741" s="1"/>
      <c r="B741" s="626" t="s">
        <v>133</v>
      </c>
      <c r="C741" s="620"/>
      <c r="D741" s="70" t="e">
        <f t="array" ref="D741">+INDEX(#REF!,MATCH($B741,#REF!,0),MATCH(D$907,#REF!,0))</f>
        <v>#REF!</v>
      </c>
      <c r="E741" s="50">
        <v>6</v>
      </c>
      <c r="F741" s="59">
        <v>0.05</v>
      </c>
      <c r="G741" s="71" t="e">
        <f t="array" ref="G741">+INDEX(#REF!,MATCH($B741,#REF!,0),MATCH(G$907,#REF!,0))</f>
        <v>#REF!</v>
      </c>
      <c r="H741" s="42" t="e">
        <f t="shared" si="66"/>
        <v>#REF!</v>
      </c>
      <c r="I741" s="1"/>
      <c r="J741" s="1"/>
      <c r="K741" s="16"/>
      <c r="L741" s="1"/>
      <c r="M741" s="1"/>
      <c r="N741" s="1"/>
      <c r="O741" s="1"/>
      <c r="P741" s="1"/>
      <c r="Q741" s="1"/>
      <c r="R741" s="1"/>
      <c r="S741" s="1"/>
      <c r="T741" s="1"/>
      <c r="U741" s="1"/>
      <c r="V741" s="1"/>
      <c r="W741" s="1"/>
      <c r="X741" s="1"/>
      <c r="Y741" s="1"/>
      <c r="Z741" s="1"/>
    </row>
    <row r="742" spans="1:26" ht="14.25" customHeight="1">
      <c r="A742" s="1"/>
      <c r="B742" s="624"/>
      <c r="C742" s="681"/>
      <c r="D742" s="47"/>
      <c r="E742" s="46"/>
      <c r="F742" s="47"/>
      <c r="G742" s="41"/>
      <c r="H742" s="42">
        <f t="shared" si="66"/>
        <v>0</v>
      </c>
      <c r="I742" s="1"/>
      <c r="J742" s="1"/>
      <c r="K742" s="16"/>
      <c r="L742" s="1"/>
      <c r="M742" s="1"/>
      <c r="N742" s="1"/>
      <c r="O742" s="1"/>
      <c r="P742" s="1"/>
      <c r="Q742" s="1"/>
      <c r="R742" s="1"/>
      <c r="S742" s="1"/>
      <c r="T742" s="1"/>
      <c r="U742" s="1"/>
      <c r="V742" s="1"/>
      <c r="W742" s="1"/>
      <c r="X742" s="1"/>
      <c r="Y742" s="1"/>
      <c r="Z742" s="1"/>
    </row>
    <row r="743" spans="1:26" ht="14.25" customHeight="1">
      <c r="A743" s="1"/>
      <c r="B743" s="682" t="s">
        <v>87</v>
      </c>
      <c r="C743" s="581"/>
      <c r="D743" s="581"/>
      <c r="E743" s="581"/>
      <c r="F743" s="581"/>
      <c r="G743" s="579"/>
      <c r="H743" s="49" t="e">
        <f>ROUND(SUM(H739:H742),2)</f>
        <v>#REF!</v>
      </c>
      <c r="I743" s="1"/>
      <c r="J743" s="1"/>
      <c r="K743" s="16"/>
      <c r="L743" s="1"/>
      <c r="M743" s="1"/>
      <c r="N743" s="1"/>
      <c r="O743" s="1"/>
      <c r="P743" s="1"/>
      <c r="Q743" s="1"/>
      <c r="R743" s="1"/>
      <c r="S743" s="1"/>
      <c r="T743" s="1"/>
      <c r="U743" s="1"/>
      <c r="V743" s="1"/>
      <c r="W743" s="1"/>
      <c r="X743" s="1"/>
      <c r="Y743" s="1"/>
      <c r="Z743" s="1"/>
    </row>
    <row r="744" spans="1:26" ht="14.25" customHeight="1">
      <c r="A744" s="1"/>
      <c r="B744" s="636" t="s">
        <v>92</v>
      </c>
      <c r="C744" s="581"/>
      <c r="D744" s="581"/>
      <c r="E744" s="581"/>
      <c r="F744" s="581"/>
      <c r="G744" s="581"/>
      <c r="H744" s="589"/>
      <c r="I744" s="1"/>
      <c r="J744" s="1"/>
      <c r="K744" s="16"/>
      <c r="L744" s="1"/>
      <c r="M744" s="1"/>
      <c r="N744" s="1"/>
      <c r="O744" s="1"/>
      <c r="P744" s="1"/>
      <c r="Q744" s="1"/>
      <c r="R744" s="1"/>
      <c r="S744" s="1"/>
      <c r="T744" s="1"/>
      <c r="U744" s="1"/>
      <c r="V744" s="1"/>
      <c r="W744" s="1"/>
      <c r="X744" s="1"/>
      <c r="Y744" s="1"/>
      <c r="Z744" s="1"/>
    </row>
    <row r="745" spans="1:26" ht="14.25" customHeight="1">
      <c r="A745" s="1"/>
      <c r="B745" s="679" t="s">
        <v>1</v>
      </c>
      <c r="C745" s="579"/>
      <c r="D745" s="37" t="s">
        <v>2</v>
      </c>
      <c r="E745" s="23" t="s">
        <v>83</v>
      </c>
      <c r="F745" s="54" t="s">
        <v>89</v>
      </c>
      <c r="G745" s="23" t="s">
        <v>85</v>
      </c>
      <c r="H745" s="55" t="s">
        <v>86</v>
      </c>
      <c r="I745" s="1"/>
      <c r="J745" s="1"/>
      <c r="K745" s="16"/>
      <c r="L745" s="1"/>
      <c r="M745" s="1"/>
      <c r="N745" s="1"/>
      <c r="O745" s="1"/>
      <c r="P745" s="1"/>
      <c r="Q745" s="1"/>
      <c r="R745" s="1"/>
      <c r="S745" s="1"/>
      <c r="T745" s="1"/>
      <c r="U745" s="1"/>
      <c r="V745" s="1"/>
      <c r="W745" s="1"/>
      <c r="X745" s="1"/>
      <c r="Y745" s="1"/>
      <c r="Z745" s="1"/>
    </row>
    <row r="746" spans="1:26" ht="14.25" customHeight="1">
      <c r="A746" s="1"/>
      <c r="B746" s="645"/>
      <c r="C746" s="680"/>
      <c r="D746" s="56"/>
      <c r="E746" s="51"/>
      <c r="F746" s="57"/>
      <c r="G746" s="41"/>
      <c r="H746" s="42">
        <f t="shared" ref="H746:H749" si="67">E746*F746*G746</f>
        <v>0</v>
      </c>
      <c r="I746" s="1"/>
      <c r="J746" s="1"/>
      <c r="K746" s="16"/>
      <c r="L746" s="1"/>
      <c r="M746" s="1"/>
      <c r="N746" s="1"/>
      <c r="O746" s="1"/>
      <c r="P746" s="1"/>
      <c r="Q746" s="1"/>
      <c r="R746" s="1"/>
      <c r="S746" s="1"/>
      <c r="T746" s="1"/>
      <c r="U746" s="1"/>
      <c r="V746" s="1"/>
      <c r="W746" s="1"/>
      <c r="X746" s="1"/>
      <c r="Y746" s="1"/>
      <c r="Z746" s="1"/>
    </row>
    <row r="747" spans="1:26" ht="14.25" customHeight="1">
      <c r="A747" s="1"/>
      <c r="B747" s="627" t="s">
        <v>96</v>
      </c>
      <c r="C747" s="620"/>
      <c r="D747" s="58" t="s">
        <v>94</v>
      </c>
      <c r="E747" s="50">
        <v>1</v>
      </c>
      <c r="F747" s="59">
        <v>0.08</v>
      </c>
      <c r="G747" s="41" t="e">
        <f>+INDEX(#REF!,MATCH(B747,#REF!,0),9)</f>
        <v>#REF!</v>
      </c>
      <c r="H747" s="42" t="e">
        <f t="shared" si="67"/>
        <v>#REF!</v>
      </c>
      <c r="I747" s="1"/>
      <c r="J747" s="1"/>
      <c r="K747" s="16"/>
      <c r="L747" s="1"/>
      <c r="M747" s="1"/>
      <c r="N747" s="1"/>
      <c r="O747" s="1"/>
      <c r="P747" s="1"/>
      <c r="Q747" s="1"/>
      <c r="R747" s="1"/>
      <c r="S747" s="1"/>
      <c r="T747" s="1"/>
      <c r="U747" s="1"/>
      <c r="V747" s="1"/>
      <c r="W747" s="1"/>
      <c r="X747" s="1"/>
      <c r="Y747" s="1"/>
      <c r="Z747" s="1"/>
    </row>
    <row r="748" spans="1:26" ht="14.25" customHeight="1">
      <c r="A748" s="1"/>
      <c r="B748" s="627" t="s">
        <v>93</v>
      </c>
      <c r="C748" s="620"/>
      <c r="D748" s="58" t="s">
        <v>94</v>
      </c>
      <c r="E748" s="50">
        <v>1</v>
      </c>
      <c r="F748" s="59">
        <v>0.05</v>
      </c>
      <c r="G748" s="41" t="e">
        <f>+INDEX(#REF!,MATCH(B748,#REF!,0),9)</f>
        <v>#REF!</v>
      </c>
      <c r="H748" s="42" t="e">
        <f t="shared" si="67"/>
        <v>#REF!</v>
      </c>
      <c r="I748" s="1"/>
      <c r="J748" s="1"/>
      <c r="K748" s="16"/>
      <c r="L748" s="1"/>
      <c r="M748" s="1"/>
      <c r="N748" s="1"/>
      <c r="O748" s="1"/>
      <c r="P748" s="1"/>
      <c r="Q748" s="1"/>
      <c r="R748" s="1"/>
      <c r="S748" s="1"/>
      <c r="T748" s="1"/>
      <c r="U748" s="1"/>
      <c r="V748" s="1"/>
      <c r="W748" s="1"/>
      <c r="X748" s="1"/>
      <c r="Y748" s="1"/>
      <c r="Z748" s="1"/>
    </row>
    <row r="749" spans="1:26" ht="14.25" customHeight="1">
      <c r="A749" s="1"/>
      <c r="B749" s="624"/>
      <c r="C749" s="681"/>
      <c r="D749" s="60"/>
      <c r="E749" s="61"/>
      <c r="F749" s="47"/>
      <c r="G749" s="41"/>
      <c r="H749" s="42">
        <f t="shared" si="67"/>
        <v>0</v>
      </c>
      <c r="I749" s="1"/>
      <c r="J749" s="1"/>
      <c r="K749" s="16"/>
      <c r="L749" s="1"/>
      <c r="M749" s="1"/>
      <c r="N749" s="1"/>
      <c r="O749" s="1"/>
      <c r="P749" s="1"/>
      <c r="Q749" s="1"/>
      <c r="R749" s="1"/>
      <c r="S749" s="1"/>
      <c r="T749" s="1"/>
      <c r="U749" s="1"/>
      <c r="V749" s="1"/>
      <c r="W749" s="1"/>
      <c r="X749" s="1"/>
      <c r="Y749" s="1"/>
      <c r="Z749" s="1"/>
    </row>
    <row r="750" spans="1:26" ht="14.25" customHeight="1">
      <c r="A750" s="1"/>
      <c r="B750" s="682" t="s">
        <v>87</v>
      </c>
      <c r="C750" s="581"/>
      <c r="D750" s="581"/>
      <c r="E750" s="581"/>
      <c r="F750" s="581"/>
      <c r="G750" s="579"/>
      <c r="H750" s="49" t="e">
        <f>ROUND(SUM(H746:H749),2)</f>
        <v>#REF!</v>
      </c>
      <c r="I750" s="1"/>
      <c r="J750" s="1"/>
      <c r="K750" s="16"/>
      <c r="L750" s="1"/>
      <c r="M750" s="1"/>
      <c r="N750" s="1"/>
      <c r="O750" s="1"/>
      <c r="P750" s="1"/>
      <c r="Q750" s="1"/>
      <c r="R750" s="1"/>
      <c r="S750" s="1"/>
      <c r="T750" s="1"/>
      <c r="U750" s="1"/>
      <c r="V750" s="1"/>
      <c r="W750" s="1"/>
      <c r="X750" s="1"/>
      <c r="Y750" s="1"/>
      <c r="Z750" s="1"/>
    </row>
    <row r="751" spans="1:26" ht="14.25" customHeight="1">
      <c r="A751" s="1"/>
      <c r="B751" s="636" t="s">
        <v>95</v>
      </c>
      <c r="C751" s="581"/>
      <c r="D751" s="581"/>
      <c r="E751" s="581"/>
      <c r="F751" s="581"/>
      <c r="G751" s="581"/>
      <c r="H751" s="589"/>
      <c r="I751" s="1"/>
      <c r="J751" s="1"/>
      <c r="K751" s="16"/>
      <c r="L751" s="1"/>
      <c r="M751" s="1"/>
      <c r="N751" s="1"/>
      <c r="O751" s="1"/>
      <c r="P751" s="1"/>
      <c r="Q751" s="1"/>
      <c r="R751" s="1"/>
      <c r="S751" s="1"/>
      <c r="T751" s="1"/>
      <c r="U751" s="1"/>
      <c r="V751" s="1"/>
      <c r="W751" s="1"/>
      <c r="X751" s="1"/>
      <c r="Y751" s="1"/>
      <c r="Z751" s="1"/>
    </row>
    <row r="752" spans="1:26" ht="14.25" customHeight="1">
      <c r="A752" s="1"/>
      <c r="B752" s="591" t="s">
        <v>1</v>
      </c>
      <c r="C752" s="581"/>
      <c r="D752" s="579"/>
      <c r="E752" s="23" t="s">
        <v>2</v>
      </c>
      <c r="F752" s="23" t="s">
        <v>83</v>
      </c>
      <c r="G752" s="23" t="s">
        <v>85</v>
      </c>
      <c r="H752" s="38" t="s">
        <v>86</v>
      </c>
      <c r="I752" s="1"/>
      <c r="J752" s="1"/>
      <c r="K752" s="16"/>
      <c r="L752" s="1"/>
      <c r="M752" s="1"/>
      <c r="N752" s="1"/>
      <c r="O752" s="1"/>
      <c r="P752" s="1"/>
      <c r="Q752" s="1"/>
      <c r="R752" s="1"/>
      <c r="S752" s="1"/>
      <c r="T752" s="1"/>
      <c r="U752" s="1"/>
      <c r="V752" s="1"/>
      <c r="W752" s="1"/>
      <c r="X752" s="1"/>
      <c r="Y752" s="1"/>
      <c r="Z752" s="1"/>
    </row>
    <row r="753" spans="1:26" ht="14.25" customHeight="1">
      <c r="A753" s="1"/>
      <c r="B753" s="619"/>
      <c r="C753" s="620"/>
      <c r="D753" s="621"/>
      <c r="E753" s="39"/>
      <c r="F753" s="40"/>
      <c r="G753" s="62"/>
      <c r="H753" s="63">
        <f t="shared" ref="H753:H754" si="68">G753*F753</f>
        <v>0</v>
      </c>
      <c r="I753" s="1"/>
      <c r="J753" s="1"/>
      <c r="K753" s="16"/>
      <c r="L753" s="1"/>
      <c r="M753" s="1"/>
      <c r="N753" s="1"/>
      <c r="O753" s="1"/>
      <c r="P753" s="1"/>
      <c r="Q753" s="1"/>
      <c r="R753" s="1"/>
      <c r="S753" s="1"/>
      <c r="T753" s="1"/>
      <c r="U753" s="1"/>
      <c r="V753" s="1"/>
      <c r="W753" s="1"/>
      <c r="X753" s="1"/>
      <c r="Y753" s="1"/>
      <c r="Z753" s="1"/>
    </row>
    <row r="754" spans="1:26" ht="14.25" customHeight="1">
      <c r="A754" s="1"/>
      <c r="B754" s="619"/>
      <c r="C754" s="620"/>
      <c r="D754" s="621"/>
      <c r="E754" s="39"/>
      <c r="F754" s="40"/>
      <c r="G754" s="62"/>
      <c r="H754" s="63">
        <f t="shared" si="68"/>
        <v>0</v>
      </c>
      <c r="I754" s="1"/>
      <c r="J754" s="1"/>
      <c r="K754" s="16"/>
      <c r="L754" s="1"/>
      <c r="M754" s="1"/>
      <c r="N754" s="1"/>
      <c r="O754" s="1"/>
      <c r="P754" s="1"/>
      <c r="Q754" s="1"/>
      <c r="R754" s="1"/>
      <c r="S754" s="1"/>
      <c r="T754" s="1"/>
      <c r="U754" s="1"/>
      <c r="V754" s="1"/>
      <c r="W754" s="1"/>
      <c r="X754" s="1"/>
      <c r="Y754" s="1"/>
      <c r="Z754" s="1"/>
    </row>
    <row r="755" spans="1:26" ht="14.25" customHeight="1" thickBot="1">
      <c r="A755" s="1"/>
      <c r="B755" s="674" t="s">
        <v>87</v>
      </c>
      <c r="C755" s="594"/>
      <c r="D755" s="594"/>
      <c r="E755" s="594"/>
      <c r="F755" s="594"/>
      <c r="G755" s="595"/>
      <c r="H755" s="64">
        <f>ROUND(SUM(H753:H754),2)</f>
        <v>0</v>
      </c>
      <c r="I755" s="1"/>
      <c r="J755" s="1"/>
      <c r="K755" s="16"/>
      <c r="L755" s="1"/>
      <c r="M755" s="1"/>
      <c r="N755" s="1"/>
      <c r="O755" s="1"/>
      <c r="P755" s="1"/>
      <c r="Q755" s="1"/>
      <c r="R755" s="1"/>
      <c r="S755" s="1"/>
      <c r="T755" s="1"/>
      <c r="U755" s="1"/>
      <c r="V755" s="1"/>
      <c r="W755" s="1"/>
      <c r="X755" s="1"/>
      <c r="Y755" s="1"/>
      <c r="Z755" s="1"/>
    </row>
    <row r="756" spans="1:26" ht="14.25" customHeight="1" thickBot="1">
      <c r="A756" s="1"/>
      <c r="B756" s="675"/>
      <c r="C756" s="602"/>
      <c r="D756" s="602"/>
      <c r="E756" s="602"/>
      <c r="F756" s="602"/>
      <c r="G756" s="602"/>
      <c r="H756" s="633"/>
      <c r="I756" s="1"/>
      <c r="J756" s="1"/>
      <c r="K756" s="16"/>
      <c r="L756" s="1"/>
      <c r="M756" s="1"/>
      <c r="N756" s="1"/>
      <c r="O756" s="1"/>
      <c r="P756" s="1"/>
      <c r="Q756" s="1"/>
      <c r="R756" s="1"/>
      <c r="S756" s="1"/>
      <c r="T756" s="1"/>
      <c r="U756" s="1"/>
      <c r="V756" s="1"/>
      <c r="W756" s="1"/>
      <c r="X756" s="1"/>
      <c r="Y756" s="1"/>
      <c r="Z756" s="1"/>
    </row>
    <row r="757" spans="1:26" ht="14.25" customHeight="1" thickBot="1">
      <c r="A757" s="1"/>
      <c r="B757" s="676"/>
      <c r="C757" s="587"/>
      <c r="D757" s="635"/>
      <c r="E757" s="677" t="s">
        <v>59</v>
      </c>
      <c r="F757" s="678"/>
      <c r="G757" s="678"/>
      <c r="H757" s="65" t="e">
        <f>ROUND(H755+H750+H743+H736,0)</f>
        <v>#REF!</v>
      </c>
      <c r="I757" s="1"/>
      <c r="J757" s="1"/>
      <c r="K757" s="16">
        <v>25090.799999999999</v>
      </c>
      <c r="L757" s="1"/>
      <c r="M757" s="1"/>
      <c r="N757" s="1"/>
      <c r="O757" s="1"/>
      <c r="P757" s="1"/>
      <c r="Q757" s="1"/>
      <c r="R757" s="1"/>
      <c r="S757" s="1"/>
      <c r="T757" s="1"/>
      <c r="U757" s="1"/>
      <c r="V757" s="1"/>
      <c r="W757" s="1"/>
      <c r="X757" s="1"/>
      <c r="Y757" s="1"/>
      <c r="Z757" s="1"/>
    </row>
    <row r="758" spans="1:26" ht="14.25" customHeight="1">
      <c r="A758" s="1"/>
      <c r="B758" s="66"/>
      <c r="C758" s="67"/>
      <c r="D758" s="68"/>
      <c r="E758" s="68"/>
      <c r="F758" s="68"/>
      <c r="G758" s="68"/>
      <c r="H758" s="69"/>
      <c r="I758" s="1"/>
      <c r="J758" s="1"/>
      <c r="K758" s="16"/>
      <c r="L758" s="1"/>
      <c r="M758" s="1"/>
      <c r="N758" s="1"/>
      <c r="O758" s="1"/>
      <c r="P758" s="1"/>
      <c r="Q758" s="1"/>
      <c r="R758" s="1"/>
      <c r="S758" s="1"/>
      <c r="T758" s="1"/>
      <c r="U758" s="1"/>
      <c r="V758" s="1"/>
      <c r="W758" s="1"/>
      <c r="X758" s="1"/>
      <c r="Y758" s="1"/>
      <c r="Z758" s="1"/>
    </row>
    <row r="759" spans="1:26" ht="14.25" customHeight="1" thickBot="1">
      <c r="A759" s="1"/>
      <c r="B759" s="29"/>
      <c r="C759" s="30"/>
      <c r="D759" s="31"/>
      <c r="E759" s="31"/>
      <c r="F759" s="31"/>
      <c r="G759" s="31"/>
      <c r="H759" s="32"/>
      <c r="I759" s="1"/>
      <c r="J759" s="1"/>
      <c r="K759" s="16"/>
      <c r="L759" s="1"/>
      <c r="M759" s="1"/>
      <c r="N759" s="1"/>
      <c r="O759" s="1"/>
      <c r="P759" s="1"/>
      <c r="Q759" s="1"/>
      <c r="R759" s="1"/>
      <c r="S759" s="1"/>
      <c r="T759" s="1"/>
      <c r="U759" s="1"/>
      <c r="V759" s="1"/>
      <c r="W759" s="1"/>
      <c r="X759" s="1"/>
      <c r="Y759" s="1"/>
      <c r="Z759" s="1"/>
    </row>
    <row r="760" spans="1:26" ht="14.25" customHeight="1">
      <c r="A760" s="1"/>
      <c r="B760" s="691" t="s">
        <v>77</v>
      </c>
      <c r="C760" s="578"/>
      <c r="D760" s="578"/>
      <c r="E760" s="578"/>
      <c r="F760" s="578"/>
      <c r="G760" s="578"/>
      <c r="H760" s="604"/>
      <c r="I760" s="1"/>
      <c r="J760" s="1"/>
      <c r="K760" s="16"/>
      <c r="L760" s="1"/>
      <c r="M760" s="1"/>
      <c r="N760" s="1"/>
      <c r="O760" s="1"/>
      <c r="P760" s="1"/>
      <c r="Q760" s="1"/>
      <c r="R760" s="1"/>
      <c r="S760" s="1"/>
      <c r="T760" s="1"/>
      <c r="U760" s="1"/>
      <c r="V760" s="1"/>
      <c r="W760" s="1"/>
      <c r="X760" s="1"/>
      <c r="Y760" s="1"/>
      <c r="Z760" s="1"/>
    </row>
    <row r="761" spans="1:26" ht="14.25" customHeight="1">
      <c r="A761" s="1"/>
      <c r="B761" s="668"/>
      <c r="C761" s="606"/>
      <c r="D761" s="606"/>
      <c r="E761" s="606"/>
      <c r="F761" s="606"/>
      <c r="G761" s="606"/>
      <c r="H761" s="607"/>
      <c r="I761" s="1"/>
      <c r="J761" s="1"/>
      <c r="K761" s="16"/>
      <c r="L761" s="1"/>
      <c r="M761" s="1"/>
      <c r="N761" s="1"/>
      <c r="O761" s="1"/>
      <c r="P761" s="1"/>
      <c r="Q761" s="1"/>
      <c r="R761" s="1"/>
      <c r="S761" s="1"/>
      <c r="T761" s="1"/>
      <c r="U761" s="1"/>
      <c r="V761" s="1"/>
      <c r="W761" s="1"/>
      <c r="X761" s="1"/>
      <c r="Y761" s="1"/>
      <c r="Z761" s="1"/>
    </row>
    <row r="762" spans="1:26" ht="14.25" customHeight="1" thickBot="1">
      <c r="A762" s="1"/>
      <c r="B762" s="591" t="s">
        <v>78</v>
      </c>
      <c r="C762" s="581"/>
      <c r="D762" s="581"/>
      <c r="E762" s="581"/>
      <c r="F762" s="581"/>
      <c r="G762" s="581"/>
      <c r="H762" s="589"/>
      <c r="I762" s="1"/>
      <c r="J762" s="1"/>
      <c r="K762" s="16"/>
      <c r="L762" s="1"/>
      <c r="M762" s="1"/>
      <c r="N762" s="1"/>
      <c r="O762" s="1"/>
      <c r="P762" s="1"/>
      <c r="Q762" s="1"/>
      <c r="R762" s="1"/>
      <c r="S762" s="1"/>
      <c r="T762" s="1"/>
      <c r="U762" s="1"/>
      <c r="V762" s="1"/>
      <c r="W762" s="1"/>
      <c r="X762" s="1"/>
      <c r="Y762" s="1"/>
      <c r="Z762" s="1"/>
    </row>
    <row r="763" spans="1:26" ht="15" customHeight="1">
      <c r="A763" s="1"/>
      <c r="B763" s="692" t="e">
        <f>+#REF!</f>
        <v>#REF!</v>
      </c>
      <c r="C763" s="602"/>
      <c r="D763" s="602"/>
      <c r="E763" s="602"/>
      <c r="F763" s="602"/>
      <c r="G763" s="602"/>
      <c r="H763" s="633"/>
      <c r="I763" s="1"/>
      <c r="J763" s="1"/>
      <c r="K763" s="16"/>
      <c r="L763" s="1"/>
      <c r="M763" s="1"/>
      <c r="N763" s="1"/>
      <c r="O763" s="1"/>
      <c r="P763" s="1"/>
      <c r="Q763" s="1"/>
      <c r="R763" s="1"/>
      <c r="S763" s="1"/>
      <c r="T763" s="1"/>
      <c r="U763" s="1"/>
      <c r="V763" s="1"/>
      <c r="W763" s="1"/>
      <c r="X763" s="1"/>
      <c r="Y763" s="1"/>
      <c r="Z763" s="1"/>
    </row>
    <row r="764" spans="1:26" ht="15" customHeight="1">
      <c r="A764" s="1"/>
      <c r="B764" s="34" t="s">
        <v>79</v>
      </c>
      <c r="C764" s="35" t="e">
        <f>+#REF!</f>
        <v>#REF!</v>
      </c>
      <c r="D764" s="693" t="s">
        <v>80</v>
      </c>
      <c r="E764" s="579"/>
      <c r="F764" s="5" t="e">
        <f>+#REF!</f>
        <v>#REF!</v>
      </c>
      <c r="G764" s="5" t="s">
        <v>81</v>
      </c>
      <c r="H764" s="36"/>
      <c r="I764" s="1"/>
      <c r="J764" s="1"/>
      <c r="K764" s="16"/>
      <c r="L764" s="1"/>
      <c r="M764" s="1"/>
      <c r="N764" s="1"/>
      <c r="O764" s="1"/>
      <c r="P764" s="1"/>
      <c r="Q764" s="1"/>
      <c r="R764" s="1"/>
      <c r="S764" s="1"/>
      <c r="T764" s="1"/>
      <c r="U764" s="1"/>
      <c r="V764" s="1"/>
      <c r="W764" s="1"/>
      <c r="X764" s="1"/>
      <c r="Y764" s="1"/>
      <c r="Z764" s="1"/>
    </row>
    <row r="765" spans="1:26" ht="14.25" customHeight="1">
      <c r="A765" s="1"/>
      <c r="B765" s="636"/>
      <c r="C765" s="581"/>
      <c r="D765" s="581"/>
      <c r="E765" s="581"/>
      <c r="F765" s="581"/>
      <c r="G765" s="581"/>
      <c r="H765" s="589"/>
      <c r="I765" s="1"/>
      <c r="J765" s="1"/>
      <c r="K765" s="16"/>
      <c r="L765" s="1"/>
      <c r="M765" s="1"/>
      <c r="N765" s="1"/>
      <c r="O765" s="1"/>
      <c r="P765" s="1"/>
      <c r="Q765" s="1"/>
      <c r="R765" s="1"/>
      <c r="S765" s="1"/>
      <c r="T765" s="1"/>
      <c r="U765" s="1"/>
      <c r="V765" s="1"/>
      <c r="W765" s="1"/>
      <c r="X765" s="1"/>
      <c r="Y765" s="1"/>
      <c r="Z765" s="1"/>
    </row>
    <row r="766" spans="1:26" ht="15" customHeight="1">
      <c r="A766" s="1"/>
      <c r="B766" s="652" t="e">
        <f>+#REF!</f>
        <v>#REF!</v>
      </c>
      <c r="C766" s="585"/>
      <c r="D766" s="585"/>
      <c r="E766" s="585"/>
      <c r="F766" s="585"/>
      <c r="G766" s="585"/>
      <c r="H766" s="610"/>
      <c r="I766" s="1"/>
      <c r="J766" s="1"/>
      <c r="K766" s="16"/>
      <c r="L766" s="1"/>
      <c r="M766" s="1"/>
      <c r="N766" s="1"/>
      <c r="O766" s="1"/>
      <c r="P766" s="1"/>
      <c r="Q766" s="1"/>
      <c r="R766" s="1"/>
      <c r="S766" s="1"/>
      <c r="T766" s="1"/>
      <c r="U766" s="1"/>
      <c r="V766" s="1"/>
      <c r="W766" s="1"/>
      <c r="X766" s="1"/>
      <c r="Y766" s="1"/>
      <c r="Z766" s="1"/>
    </row>
    <row r="767" spans="1:26" ht="14.25" customHeight="1">
      <c r="A767" s="1"/>
      <c r="B767" s="600"/>
      <c r="C767" s="578"/>
      <c r="D767" s="578"/>
      <c r="E767" s="578"/>
      <c r="F767" s="578"/>
      <c r="G767" s="578"/>
      <c r="H767" s="604"/>
      <c r="I767" s="1"/>
      <c r="J767" s="1"/>
      <c r="K767" s="16"/>
      <c r="L767" s="1"/>
      <c r="M767" s="1"/>
      <c r="N767" s="1"/>
      <c r="O767" s="1"/>
      <c r="P767" s="1"/>
      <c r="Q767" s="1"/>
      <c r="R767" s="1"/>
      <c r="S767" s="1"/>
      <c r="T767" s="1"/>
      <c r="U767" s="1"/>
      <c r="V767" s="1"/>
      <c r="W767" s="1"/>
      <c r="X767" s="1"/>
      <c r="Y767" s="1"/>
      <c r="Z767" s="1"/>
    </row>
    <row r="768" spans="1:26" ht="14.25" customHeight="1">
      <c r="A768" s="1"/>
      <c r="B768" s="694"/>
      <c r="C768" s="606"/>
      <c r="D768" s="606"/>
      <c r="E768" s="606"/>
      <c r="F768" s="606"/>
      <c r="G768" s="606"/>
      <c r="H768" s="607"/>
      <c r="I768" s="1"/>
      <c r="J768" s="1"/>
      <c r="K768" s="16"/>
      <c r="L768" s="1"/>
      <c r="M768" s="1"/>
      <c r="N768" s="1"/>
      <c r="O768" s="1"/>
      <c r="P768" s="1"/>
      <c r="Q768" s="1"/>
      <c r="R768" s="1"/>
      <c r="S768" s="1"/>
      <c r="T768" s="1"/>
      <c r="U768" s="1"/>
      <c r="V768" s="1"/>
      <c r="W768" s="1"/>
      <c r="X768" s="1"/>
      <c r="Y768" s="1"/>
      <c r="Z768" s="1"/>
    </row>
    <row r="769" spans="1:26" ht="14.25" customHeight="1">
      <c r="A769" s="1"/>
      <c r="B769" s="636" t="s">
        <v>82</v>
      </c>
      <c r="C769" s="581"/>
      <c r="D769" s="581"/>
      <c r="E769" s="581"/>
      <c r="F769" s="581"/>
      <c r="G769" s="581"/>
      <c r="H769" s="589"/>
      <c r="I769" s="1"/>
      <c r="J769" s="1"/>
      <c r="K769" s="16"/>
      <c r="L769" s="1"/>
      <c r="M769" s="1"/>
      <c r="N769" s="1"/>
      <c r="O769" s="1"/>
      <c r="P769" s="1"/>
      <c r="Q769" s="1"/>
      <c r="R769" s="1"/>
      <c r="S769" s="1"/>
      <c r="T769" s="1"/>
      <c r="U769" s="1"/>
      <c r="V769" s="1"/>
      <c r="W769" s="1"/>
      <c r="X769" s="1"/>
      <c r="Y769" s="1"/>
      <c r="Z769" s="1"/>
    </row>
    <row r="770" spans="1:26" ht="14.25" customHeight="1">
      <c r="A770" s="1"/>
      <c r="B770" s="679" t="s">
        <v>1</v>
      </c>
      <c r="C770" s="579"/>
      <c r="D770" s="37" t="s">
        <v>2</v>
      </c>
      <c r="E770" s="23" t="s">
        <v>83</v>
      </c>
      <c r="F770" s="23" t="s">
        <v>84</v>
      </c>
      <c r="G770" s="23" t="s">
        <v>85</v>
      </c>
      <c r="H770" s="38" t="s">
        <v>86</v>
      </c>
      <c r="I770" s="1"/>
      <c r="J770" s="1"/>
      <c r="K770" s="16"/>
      <c r="L770" s="1"/>
      <c r="M770" s="1"/>
      <c r="N770" s="1"/>
      <c r="O770" s="1"/>
      <c r="P770" s="1"/>
      <c r="Q770" s="1"/>
      <c r="R770" s="1"/>
      <c r="S770" s="1"/>
      <c r="T770" s="1"/>
      <c r="U770" s="1"/>
      <c r="V770" s="1"/>
      <c r="W770" s="1"/>
      <c r="X770" s="1"/>
      <c r="Y770" s="1"/>
      <c r="Z770" s="1"/>
    </row>
    <row r="771" spans="1:26" ht="14.25" customHeight="1">
      <c r="A771" s="1"/>
      <c r="B771" s="645"/>
      <c r="C771" s="690"/>
      <c r="D771" s="39"/>
      <c r="E771" s="39"/>
      <c r="F771" s="40"/>
      <c r="G771" s="41"/>
      <c r="H771" s="42">
        <f t="shared" ref="H771:H775" si="69">G771*(F771+1)*E771</f>
        <v>0</v>
      </c>
      <c r="I771" s="1"/>
      <c r="J771" s="1"/>
      <c r="K771" s="16"/>
      <c r="L771" s="1"/>
      <c r="M771" s="1"/>
      <c r="N771" s="1"/>
      <c r="O771" s="1"/>
      <c r="P771" s="1"/>
      <c r="Q771" s="1"/>
      <c r="R771" s="1"/>
      <c r="S771" s="1"/>
      <c r="T771" s="1"/>
      <c r="U771" s="1"/>
      <c r="V771" s="1"/>
      <c r="W771" s="1"/>
      <c r="X771" s="1"/>
      <c r="Y771" s="1"/>
      <c r="Z771" s="1"/>
    </row>
    <row r="772" spans="1:26" ht="14.25" customHeight="1">
      <c r="A772" s="1"/>
      <c r="B772" s="627" t="s">
        <v>134</v>
      </c>
      <c r="C772" s="621"/>
      <c r="D772" s="70" t="e">
        <f t="array" ref="D772">+INDEX(#REF!,MATCH($B772,#REF!,0),MATCH(D$897,#REF!,0))</f>
        <v>#REF!</v>
      </c>
      <c r="E772" s="79">
        <v>2.5000000000000001E-2</v>
      </c>
      <c r="F772" s="44">
        <v>0</v>
      </c>
      <c r="G772" s="71" t="e">
        <f t="array" ref="G772">+INDEX(#REF!,MATCH($B772,#REF!,0),MATCH(G$897,#REF!,0))</f>
        <v>#REF!</v>
      </c>
      <c r="H772" s="42" t="e">
        <f t="shared" si="69"/>
        <v>#REF!</v>
      </c>
      <c r="I772" s="1"/>
      <c r="J772" s="1"/>
      <c r="K772" s="16"/>
      <c r="L772" s="1"/>
      <c r="M772" s="1"/>
      <c r="N772" s="1"/>
      <c r="O772" s="1"/>
      <c r="P772" s="1"/>
      <c r="Q772" s="1"/>
      <c r="R772" s="1"/>
      <c r="S772" s="1"/>
      <c r="T772" s="1"/>
      <c r="U772" s="1"/>
      <c r="V772" s="1"/>
      <c r="W772" s="1"/>
      <c r="X772" s="1"/>
      <c r="Y772" s="1"/>
      <c r="Z772" s="1"/>
    </row>
    <row r="773" spans="1:26" ht="14.25" customHeight="1">
      <c r="A773" s="1"/>
      <c r="B773" s="627" t="s">
        <v>135</v>
      </c>
      <c r="C773" s="621"/>
      <c r="D773" s="70" t="e">
        <f t="array" ref="D773">+INDEX(#REF!,MATCH($B773,#REF!,0),MATCH(D$897,#REF!,0))</f>
        <v>#REF!</v>
      </c>
      <c r="E773" s="79">
        <v>0.05</v>
      </c>
      <c r="F773" s="44">
        <v>0</v>
      </c>
      <c r="G773" s="71" t="e">
        <f t="array" ref="G773">+INDEX(#REF!,MATCH($B773,#REF!,0),MATCH(G$897,#REF!,0))</f>
        <v>#REF!</v>
      </c>
      <c r="H773" s="42" t="e">
        <f t="shared" si="69"/>
        <v>#REF!</v>
      </c>
      <c r="I773" s="1"/>
      <c r="J773" s="1"/>
      <c r="K773" s="16"/>
      <c r="L773" s="1"/>
      <c r="M773" s="1"/>
      <c r="N773" s="1"/>
      <c r="O773" s="1"/>
      <c r="P773" s="1"/>
      <c r="Q773" s="1"/>
      <c r="R773" s="1"/>
      <c r="S773" s="1"/>
      <c r="T773" s="1"/>
      <c r="U773" s="1"/>
      <c r="V773" s="1"/>
      <c r="W773" s="1"/>
      <c r="X773" s="1"/>
      <c r="Y773" s="1"/>
      <c r="Z773" s="1"/>
    </row>
    <row r="774" spans="1:26" ht="14.25" customHeight="1">
      <c r="A774" s="1"/>
      <c r="B774" s="627" t="s">
        <v>136</v>
      </c>
      <c r="C774" s="621"/>
      <c r="D774" s="70" t="e">
        <f t="array" ref="D774">+INDEX(#REF!,MATCH($B774,#REF!,0),MATCH(D$897,#REF!,0))</f>
        <v>#REF!</v>
      </c>
      <c r="E774" s="79">
        <v>0.05</v>
      </c>
      <c r="F774" s="44">
        <v>0</v>
      </c>
      <c r="G774" s="71" t="e">
        <f t="array" ref="G774">+INDEX(#REF!,MATCH($B774,#REF!,0),MATCH(G$897,#REF!,0))</f>
        <v>#REF!</v>
      </c>
      <c r="H774" s="42" t="e">
        <f t="shared" si="69"/>
        <v>#REF!</v>
      </c>
      <c r="I774" s="1"/>
      <c r="J774" s="1"/>
      <c r="K774" s="16"/>
      <c r="L774" s="1"/>
      <c r="M774" s="1"/>
      <c r="N774" s="1"/>
      <c r="O774" s="1"/>
      <c r="P774" s="1"/>
      <c r="Q774" s="1"/>
      <c r="R774" s="1"/>
      <c r="S774" s="1"/>
      <c r="T774" s="1"/>
      <c r="U774" s="1"/>
      <c r="V774" s="1"/>
      <c r="W774" s="1"/>
      <c r="X774" s="1"/>
      <c r="Y774" s="1"/>
      <c r="Z774" s="1"/>
    </row>
    <row r="775" spans="1:26" ht="14.25" customHeight="1">
      <c r="A775" s="1"/>
      <c r="B775" s="624"/>
      <c r="C775" s="625"/>
      <c r="D775" s="39"/>
      <c r="E775" s="46"/>
      <c r="F775" s="47"/>
      <c r="G775" s="48"/>
      <c r="H775" s="42">
        <f t="shared" si="69"/>
        <v>0</v>
      </c>
      <c r="I775" s="1"/>
      <c r="J775" s="1"/>
      <c r="K775" s="16"/>
      <c r="L775" s="1"/>
      <c r="M775" s="1"/>
      <c r="N775" s="1"/>
      <c r="O775" s="1"/>
      <c r="P775" s="1"/>
      <c r="Q775" s="1"/>
      <c r="R775" s="1"/>
      <c r="S775" s="1"/>
      <c r="T775" s="1"/>
      <c r="U775" s="1"/>
      <c r="V775" s="1"/>
      <c r="W775" s="1"/>
      <c r="X775" s="1"/>
      <c r="Y775" s="1"/>
      <c r="Z775" s="1"/>
    </row>
    <row r="776" spans="1:26" ht="14.25" customHeight="1">
      <c r="A776" s="1"/>
      <c r="B776" s="682" t="s">
        <v>87</v>
      </c>
      <c r="C776" s="581"/>
      <c r="D776" s="581"/>
      <c r="E776" s="581"/>
      <c r="F776" s="581"/>
      <c r="G776" s="579"/>
      <c r="H776" s="49" t="e">
        <f>ROUND(SUM(H771:H775),2)</f>
        <v>#REF!</v>
      </c>
      <c r="I776" s="1"/>
      <c r="J776" s="1"/>
      <c r="K776" s="16"/>
      <c r="L776" s="1"/>
      <c r="M776" s="1"/>
      <c r="N776" s="1"/>
      <c r="O776" s="1"/>
      <c r="P776" s="1"/>
      <c r="Q776" s="1"/>
      <c r="R776" s="1"/>
      <c r="S776" s="1"/>
      <c r="T776" s="1"/>
      <c r="U776" s="1"/>
      <c r="V776" s="1"/>
      <c r="W776" s="1"/>
      <c r="X776" s="1"/>
      <c r="Y776" s="1"/>
      <c r="Z776" s="1"/>
    </row>
    <row r="777" spans="1:26" ht="14.25" customHeight="1">
      <c r="A777" s="1"/>
      <c r="B777" s="636" t="s">
        <v>88</v>
      </c>
      <c r="C777" s="581"/>
      <c r="D777" s="581"/>
      <c r="E777" s="581"/>
      <c r="F777" s="581"/>
      <c r="G777" s="581"/>
      <c r="H777" s="589"/>
      <c r="I777" s="1"/>
      <c r="J777" s="1"/>
      <c r="K777" s="16"/>
      <c r="L777" s="1"/>
      <c r="M777" s="1"/>
      <c r="N777" s="1"/>
      <c r="O777" s="1"/>
      <c r="P777" s="1"/>
      <c r="Q777" s="1"/>
      <c r="R777" s="1"/>
      <c r="S777" s="1"/>
      <c r="T777" s="1"/>
      <c r="U777" s="1"/>
      <c r="V777" s="1"/>
      <c r="W777" s="1"/>
      <c r="X777" s="1"/>
      <c r="Y777" s="1"/>
      <c r="Z777" s="1"/>
    </row>
    <row r="778" spans="1:26" ht="14.25" customHeight="1">
      <c r="A778" s="1"/>
      <c r="B778" s="679" t="s">
        <v>1</v>
      </c>
      <c r="C778" s="579"/>
      <c r="D778" s="37" t="s">
        <v>2</v>
      </c>
      <c r="E778" s="23" t="s">
        <v>83</v>
      </c>
      <c r="F778" s="23" t="s">
        <v>89</v>
      </c>
      <c r="G778" s="23" t="s">
        <v>85</v>
      </c>
      <c r="H778" s="38" t="s">
        <v>86</v>
      </c>
      <c r="I778" s="1"/>
      <c r="J778" s="1"/>
      <c r="K778" s="16"/>
      <c r="L778" s="1"/>
      <c r="M778" s="1"/>
      <c r="N778" s="1"/>
      <c r="O778" s="1"/>
      <c r="P778" s="1"/>
      <c r="Q778" s="1"/>
      <c r="R778" s="1"/>
      <c r="S778" s="1"/>
      <c r="T778" s="1"/>
      <c r="U778" s="1"/>
      <c r="V778" s="1"/>
      <c r="W778" s="1"/>
      <c r="X778" s="1"/>
      <c r="Y778" s="1"/>
      <c r="Z778" s="1"/>
    </row>
    <row r="779" spans="1:26" ht="14.25" customHeight="1">
      <c r="A779" s="1"/>
      <c r="B779" s="645"/>
      <c r="C779" s="680"/>
      <c r="D779" s="50"/>
      <c r="E779" s="51"/>
      <c r="F779" s="52"/>
      <c r="G779" s="41"/>
      <c r="H779" s="42">
        <f t="shared" ref="H779:H782" si="70">E779*F779*G779</f>
        <v>0</v>
      </c>
      <c r="I779" s="1"/>
      <c r="J779" s="1"/>
      <c r="K779" s="16"/>
      <c r="L779" s="1"/>
      <c r="M779" s="1"/>
      <c r="N779" s="1"/>
      <c r="O779" s="1"/>
      <c r="P779" s="1"/>
      <c r="Q779" s="1"/>
      <c r="R779" s="1"/>
      <c r="S779" s="1"/>
      <c r="T779" s="1"/>
      <c r="U779" s="1"/>
      <c r="V779" s="1"/>
      <c r="W779" s="1"/>
      <c r="X779" s="1"/>
      <c r="Y779" s="1"/>
      <c r="Z779" s="1"/>
    </row>
    <row r="780" spans="1:26" ht="14.25" customHeight="1">
      <c r="A780" s="1"/>
      <c r="B780" s="626" t="s">
        <v>90</v>
      </c>
      <c r="C780" s="620"/>
      <c r="D780" s="53" t="s">
        <v>91</v>
      </c>
      <c r="E780" s="50">
        <v>0.05</v>
      </c>
      <c r="F780" s="59">
        <v>1</v>
      </c>
      <c r="G780" s="41" t="e">
        <f>H790</f>
        <v>#REF!</v>
      </c>
      <c r="H780" s="42" t="e">
        <f t="shared" si="70"/>
        <v>#REF!</v>
      </c>
      <c r="I780" s="1"/>
      <c r="J780" s="1"/>
      <c r="K780" s="16"/>
      <c r="L780" s="1"/>
      <c r="M780" s="1"/>
      <c r="N780" s="1"/>
      <c r="O780" s="1"/>
      <c r="P780" s="1"/>
      <c r="Q780" s="1"/>
      <c r="R780" s="1"/>
      <c r="S780" s="1"/>
      <c r="T780" s="1"/>
      <c r="U780" s="1"/>
      <c r="V780" s="1"/>
      <c r="W780" s="1"/>
      <c r="X780" s="1"/>
      <c r="Y780" s="1"/>
      <c r="Z780" s="1"/>
    </row>
    <row r="781" spans="1:26" ht="14.25" customHeight="1">
      <c r="A781" s="1"/>
      <c r="B781" s="626" t="s">
        <v>133</v>
      </c>
      <c r="C781" s="620"/>
      <c r="D781" s="70" t="e">
        <f t="array" ref="D781">+INDEX(#REF!,MATCH($B781,#REF!,0),MATCH(D$907,#REF!,0))</f>
        <v>#REF!</v>
      </c>
      <c r="E781" s="50">
        <v>2</v>
      </c>
      <c r="F781" s="59">
        <v>0.05</v>
      </c>
      <c r="G781" s="71" t="e">
        <f t="array" ref="G781">+INDEX(#REF!,MATCH($B781,#REF!,0),MATCH(G$907,#REF!,0))</f>
        <v>#REF!</v>
      </c>
      <c r="H781" s="42" t="e">
        <f t="shared" si="70"/>
        <v>#REF!</v>
      </c>
      <c r="I781" s="1"/>
      <c r="J781" s="1"/>
      <c r="K781" s="16"/>
      <c r="L781" s="1"/>
      <c r="M781" s="1"/>
      <c r="N781" s="1"/>
      <c r="O781" s="1"/>
      <c r="P781" s="1"/>
      <c r="Q781" s="1"/>
      <c r="R781" s="1"/>
      <c r="S781" s="1"/>
      <c r="T781" s="1"/>
      <c r="U781" s="1"/>
      <c r="V781" s="1"/>
      <c r="W781" s="1"/>
      <c r="X781" s="1"/>
      <c r="Y781" s="1"/>
      <c r="Z781" s="1"/>
    </row>
    <row r="782" spans="1:26" ht="14.25" customHeight="1">
      <c r="A782" s="1"/>
      <c r="B782" s="624"/>
      <c r="C782" s="681"/>
      <c r="D782" s="47"/>
      <c r="E782" s="46"/>
      <c r="F782" s="47"/>
      <c r="G782" s="41"/>
      <c r="H782" s="42">
        <f t="shared" si="70"/>
        <v>0</v>
      </c>
      <c r="I782" s="1"/>
      <c r="J782" s="1"/>
      <c r="K782" s="16"/>
      <c r="L782" s="1"/>
      <c r="M782" s="1"/>
      <c r="N782" s="1"/>
      <c r="O782" s="1"/>
      <c r="P782" s="1"/>
      <c r="Q782" s="1"/>
      <c r="R782" s="1"/>
      <c r="S782" s="1"/>
      <c r="T782" s="1"/>
      <c r="U782" s="1"/>
      <c r="V782" s="1"/>
      <c r="W782" s="1"/>
      <c r="X782" s="1"/>
      <c r="Y782" s="1"/>
      <c r="Z782" s="1"/>
    </row>
    <row r="783" spans="1:26" ht="14.25" customHeight="1">
      <c r="A783" s="1"/>
      <c r="B783" s="682" t="s">
        <v>87</v>
      </c>
      <c r="C783" s="581"/>
      <c r="D783" s="581"/>
      <c r="E783" s="581"/>
      <c r="F783" s="581"/>
      <c r="G783" s="579"/>
      <c r="H783" s="49" t="e">
        <f>ROUND(SUM(H779:H782),2)</f>
        <v>#REF!</v>
      </c>
      <c r="I783" s="1"/>
      <c r="J783" s="1"/>
      <c r="K783" s="16"/>
      <c r="L783" s="1"/>
      <c r="M783" s="1"/>
      <c r="N783" s="1"/>
      <c r="O783" s="1"/>
      <c r="P783" s="1"/>
      <c r="Q783" s="1"/>
      <c r="R783" s="1"/>
      <c r="S783" s="1"/>
      <c r="T783" s="1"/>
      <c r="U783" s="1"/>
      <c r="V783" s="1"/>
      <c r="W783" s="1"/>
      <c r="X783" s="1"/>
      <c r="Y783" s="1"/>
      <c r="Z783" s="1"/>
    </row>
    <row r="784" spans="1:26" ht="14.25" customHeight="1">
      <c r="A784" s="1"/>
      <c r="B784" s="636" t="s">
        <v>92</v>
      </c>
      <c r="C784" s="581"/>
      <c r="D784" s="581"/>
      <c r="E784" s="581"/>
      <c r="F784" s="581"/>
      <c r="G784" s="581"/>
      <c r="H784" s="589"/>
      <c r="I784" s="1"/>
      <c r="J784" s="1"/>
      <c r="K784" s="16"/>
      <c r="L784" s="1"/>
      <c r="M784" s="1"/>
      <c r="N784" s="1"/>
      <c r="O784" s="1"/>
      <c r="P784" s="1"/>
      <c r="Q784" s="1"/>
      <c r="R784" s="1"/>
      <c r="S784" s="1"/>
      <c r="T784" s="1"/>
      <c r="U784" s="1"/>
      <c r="V784" s="1"/>
      <c r="W784" s="1"/>
      <c r="X784" s="1"/>
      <c r="Y784" s="1"/>
      <c r="Z784" s="1"/>
    </row>
    <row r="785" spans="1:26" ht="14.25" customHeight="1">
      <c r="A785" s="1"/>
      <c r="B785" s="679" t="s">
        <v>1</v>
      </c>
      <c r="C785" s="579"/>
      <c r="D785" s="37" t="s">
        <v>2</v>
      </c>
      <c r="E785" s="23" t="s">
        <v>83</v>
      </c>
      <c r="F785" s="54" t="s">
        <v>89</v>
      </c>
      <c r="G785" s="23" t="s">
        <v>85</v>
      </c>
      <c r="H785" s="55" t="s">
        <v>86</v>
      </c>
      <c r="I785" s="1"/>
      <c r="J785" s="1"/>
      <c r="K785" s="16"/>
      <c r="L785" s="1"/>
      <c r="M785" s="1"/>
      <c r="N785" s="1"/>
      <c r="O785" s="1"/>
      <c r="P785" s="1"/>
      <c r="Q785" s="1"/>
      <c r="R785" s="1"/>
      <c r="S785" s="1"/>
      <c r="T785" s="1"/>
      <c r="U785" s="1"/>
      <c r="V785" s="1"/>
      <c r="W785" s="1"/>
      <c r="X785" s="1"/>
      <c r="Y785" s="1"/>
      <c r="Z785" s="1"/>
    </row>
    <row r="786" spans="1:26" ht="14.25" customHeight="1">
      <c r="A786" s="1"/>
      <c r="B786" s="645"/>
      <c r="C786" s="680"/>
      <c r="D786" s="56"/>
      <c r="E786" s="51"/>
      <c r="F786" s="57"/>
      <c r="G786" s="41"/>
      <c r="H786" s="42">
        <f t="shared" ref="H786:H789" si="71">E786*F786*G786</f>
        <v>0</v>
      </c>
      <c r="I786" s="1"/>
      <c r="J786" s="1"/>
      <c r="K786" s="16"/>
      <c r="L786" s="1"/>
      <c r="M786" s="1"/>
      <c r="N786" s="1"/>
      <c r="O786" s="1"/>
      <c r="P786" s="1"/>
      <c r="Q786" s="1"/>
      <c r="R786" s="1"/>
      <c r="S786" s="1"/>
      <c r="T786" s="1"/>
      <c r="U786" s="1"/>
      <c r="V786" s="1"/>
      <c r="W786" s="1"/>
      <c r="X786" s="1"/>
      <c r="Y786" s="1"/>
      <c r="Z786" s="1"/>
    </row>
    <row r="787" spans="1:26" ht="14.25" customHeight="1">
      <c r="A787" s="1"/>
      <c r="B787" s="627" t="s">
        <v>96</v>
      </c>
      <c r="C787" s="620"/>
      <c r="D787" s="58" t="s">
        <v>94</v>
      </c>
      <c r="E787" s="50">
        <v>1</v>
      </c>
      <c r="F787" s="59">
        <v>0.08</v>
      </c>
      <c r="G787" s="41" t="e">
        <f>+INDEX(#REF!,MATCH(B787,#REF!,0),9)</f>
        <v>#REF!</v>
      </c>
      <c r="H787" s="42" t="e">
        <f t="shared" si="71"/>
        <v>#REF!</v>
      </c>
      <c r="I787" s="1"/>
      <c r="J787" s="1"/>
      <c r="K787" s="16"/>
      <c r="L787" s="1"/>
      <c r="M787" s="1"/>
      <c r="N787" s="1"/>
      <c r="O787" s="1"/>
      <c r="P787" s="1"/>
      <c r="Q787" s="1"/>
      <c r="R787" s="1"/>
      <c r="S787" s="1"/>
      <c r="T787" s="1"/>
      <c r="U787" s="1"/>
      <c r="V787" s="1"/>
      <c r="W787" s="1"/>
      <c r="X787" s="1"/>
      <c r="Y787" s="1"/>
      <c r="Z787" s="1"/>
    </row>
    <row r="788" spans="1:26" ht="14.25" customHeight="1">
      <c r="A788" s="1"/>
      <c r="B788" s="627" t="s">
        <v>93</v>
      </c>
      <c r="C788" s="620"/>
      <c r="D788" s="58" t="s">
        <v>94</v>
      </c>
      <c r="E788" s="50">
        <v>1</v>
      </c>
      <c r="F788" s="59">
        <v>0.08</v>
      </c>
      <c r="G788" s="41" t="e">
        <f>+INDEX(#REF!,MATCH(B788,#REF!,0),9)</f>
        <v>#REF!</v>
      </c>
      <c r="H788" s="42" t="e">
        <f t="shared" si="71"/>
        <v>#REF!</v>
      </c>
      <c r="I788" s="1"/>
      <c r="J788" s="1"/>
      <c r="K788" s="16"/>
      <c r="L788" s="1"/>
      <c r="M788" s="1"/>
      <c r="N788" s="1"/>
      <c r="O788" s="1"/>
      <c r="P788" s="1"/>
      <c r="Q788" s="1"/>
      <c r="R788" s="1"/>
      <c r="S788" s="1"/>
      <c r="T788" s="1"/>
      <c r="U788" s="1"/>
      <c r="V788" s="1"/>
      <c r="W788" s="1"/>
      <c r="X788" s="1"/>
      <c r="Y788" s="1"/>
      <c r="Z788" s="1"/>
    </row>
    <row r="789" spans="1:26" ht="14.25" customHeight="1">
      <c r="A789" s="1"/>
      <c r="B789" s="624"/>
      <c r="C789" s="681"/>
      <c r="D789" s="60"/>
      <c r="E789" s="61"/>
      <c r="F789" s="47"/>
      <c r="G789" s="41"/>
      <c r="H789" s="42">
        <f t="shared" si="71"/>
        <v>0</v>
      </c>
      <c r="I789" s="1"/>
      <c r="J789" s="1"/>
      <c r="K789" s="16"/>
      <c r="L789" s="1"/>
      <c r="M789" s="1"/>
      <c r="N789" s="1"/>
      <c r="O789" s="1"/>
      <c r="P789" s="1"/>
      <c r="Q789" s="1"/>
      <c r="R789" s="1"/>
      <c r="S789" s="1"/>
      <c r="T789" s="1"/>
      <c r="U789" s="1"/>
      <c r="V789" s="1"/>
      <c r="W789" s="1"/>
      <c r="X789" s="1"/>
      <c r="Y789" s="1"/>
      <c r="Z789" s="1"/>
    </row>
    <row r="790" spans="1:26" ht="14.25" customHeight="1">
      <c r="A790" s="1"/>
      <c r="B790" s="682" t="s">
        <v>87</v>
      </c>
      <c r="C790" s="581"/>
      <c r="D790" s="581"/>
      <c r="E790" s="581"/>
      <c r="F790" s="581"/>
      <c r="G790" s="579"/>
      <c r="H790" s="49" t="e">
        <f>ROUND(SUM(H786:H789),2)</f>
        <v>#REF!</v>
      </c>
      <c r="I790" s="1"/>
      <c r="J790" s="1"/>
      <c r="K790" s="16"/>
      <c r="L790" s="1"/>
      <c r="M790" s="1"/>
      <c r="N790" s="1"/>
      <c r="O790" s="1"/>
      <c r="P790" s="1"/>
      <c r="Q790" s="1"/>
      <c r="R790" s="1"/>
      <c r="S790" s="1"/>
      <c r="T790" s="1"/>
      <c r="U790" s="1"/>
      <c r="V790" s="1"/>
      <c r="W790" s="1"/>
      <c r="X790" s="1"/>
      <c r="Y790" s="1"/>
      <c r="Z790" s="1"/>
    </row>
    <row r="791" spans="1:26" ht="14.25" customHeight="1">
      <c r="A791" s="1"/>
      <c r="B791" s="636" t="s">
        <v>95</v>
      </c>
      <c r="C791" s="581"/>
      <c r="D791" s="581"/>
      <c r="E791" s="581"/>
      <c r="F791" s="581"/>
      <c r="G791" s="581"/>
      <c r="H791" s="589"/>
      <c r="I791" s="1"/>
      <c r="J791" s="1"/>
      <c r="K791" s="16"/>
      <c r="L791" s="1"/>
      <c r="M791" s="1"/>
      <c r="N791" s="1"/>
      <c r="O791" s="1"/>
      <c r="P791" s="1"/>
      <c r="Q791" s="1"/>
      <c r="R791" s="1"/>
      <c r="S791" s="1"/>
      <c r="T791" s="1"/>
      <c r="U791" s="1"/>
      <c r="V791" s="1"/>
      <c r="W791" s="1"/>
      <c r="X791" s="1"/>
      <c r="Y791" s="1"/>
      <c r="Z791" s="1"/>
    </row>
    <row r="792" spans="1:26" ht="14.25" customHeight="1">
      <c r="A792" s="1"/>
      <c r="B792" s="591" t="s">
        <v>1</v>
      </c>
      <c r="C792" s="581"/>
      <c r="D792" s="579"/>
      <c r="E792" s="23" t="s">
        <v>2</v>
      </c>
      <c r="F792" s="23" t="s">
        <v>83</v>
      </c>
      <c r="G792" s="23" t="s">
        <v>85</v>
      </c>
      <c r="H792" s="38" t="s">
        <v>86</v>
      </c>
      <c r="I792" s="1"/>
      <c r="J792" s="1"/>
      <c r="K792" s="16"/>
      <c r="L792" s="1"/>
      <c r="M792" s="1"/>
      <c r="N792" s="1"/>
      <c r="O792" s="1"/>
      <c r="P792" s="1"/>
      <c r="Q792" s="1"/>
      <c r="R792" s="1"/>
      <c r="S792" s="1"/>
      <c r="T792" s="1"/>
      <c r="U792" s="1"/>
      <c r="V792" s="1"/>
      <c r="W792" s="1"/>
      <c r="X792" s="1"/>
      <c r="Y792" s="1"/>
      <c r="Z792" s="1"/>
    </row>
    <row r="793" spans="1:26" ht="14.25" customHeight="1">
      <c r="A793" s="1"/>
      <c r="B793" s="619"/>
      <c r="C793" s="620"/>
      <c r="D793" s="621"/>
      <c r="E793" s="39"/>
      <c r="F793" s="40"/>
      <c r="G793" s="62"/>
      <c r="H793" s="63">
        <f t="shared" ref="H793:H794" si="72">G793*F793</f>
        <v>0</v>
      </c>
      <c r="I793" s="1"/>
      <c r="J793" s="1"/>
      <c r="K793" s="16"/>
      <c r="L793" s="1"/>
      <c r="M793" s="1"/>
      <c r="N793" s="1"/>
      <c r="O793" s="1"/>
      <c r="P793" s="1"/>
      <c r="Q793" s="1"/>
      <c r="R793" s="1"/>
      <c r="S793" s="1"/>
      <c r="T793" s="1"/>
      <c r="U793" s="1"/>
      <c r="V793" s="1"/>
      <c r="W793" s="1"/>
      <c r="X793" s="1"/>
      <c r="Y793" s="1"/>
      <c r="Z793" s="1"/>
    </row>
    <row r="794" spans="1:26" ht="14.25" customHeight="1">
      <c r="A794" s="1"/>
      <c r="B794" s="619"/>
      <c r="C794" s="620"/>
      <c r="D794" s="621"/>
      <c r="E794" s="39"/>
      <c r="F794" s="40"/>
      <c r="G794" s="62"/>
      <c r="H794" s="63">
        <f t="shared" si="72"/>
        <v>0</v>
      </c>
      <c r="I794" s="1"/>
      <c r="J794" s="1"/>
      <c r="K794" s="16"/>
      <c r="L794" s="1"/>
      <c r="M794" s="1"/>
      <c r="N794" s="1"/>
      <c r="O794" s="1"/>
      <c r="P794" s="1"/>
      <c r="Q794" s="1"/>
      <c r="R794" s="1"/>
      <c r="S794" s="1"/>
      <c r="T794" s="1"/>
      <c r="U794" s="1"/>
      <c r="V794" s="1"/>
      <c r="W794" s="1"/>
      <c r="X794" s="1"/>
      <c r="Y794" s="1"/>
      <c r="Z794" s="1"/>
    </row>
    <row r="795" spans="1:26" ht="14.25" customHeight="1" thickBot="1">
      <c r="A795" s="1"/>
      <c r="B795" s="674" t="s">
        <v>87</v>
      </c>
      <c r="C795" s="594"/>
      <c r="D795" s="594"/>
      <c r="E795" s="594"/>
      <c r="F795" s="594"/>
      <c r="G795" s="595"/>
      <c r="H795" s="64">
        <f>ROUND(SUM(H793:H794),2)</f>
        <v>0</v>
      </c>
      <c r="I795" s="1"/>
      <c r="J795" s="1"/>
      <c r="K795" s="16"/>
      <c r="L795" s="1"/>
      <c r="M795" s="1"/>
      <c r="N795" s="1"/>
      <c r="O795" s="1"/>
      <c r="P795" s="1"/>
      <c r="Q795" s="1"/>
      <c r="R795" s="1"/>
      <c r="S795" s="1"/>
      <c r="T795" s="1"/>
      <c r="U795" s="1"/>
      <c r="V795" s="1"/>
      <c r="W795" s="1"/>
      <c r="X795" s="1"/>
      <c r="Y795" s="1"/>
      <c r="Z795" s="1"/>
    </row>
    <row r="796" spans="1:26" ht="14.25" customHeight="1" thickBot="1">
      <c r="A796" s="1"/>
      <c r="B796" s="675"/>
      <c r="C796" s="602"/>
      <c r="D796" s="602"/>
      <c r="E796" s="602"/>
      <c r="F796" s="602"/>
      <c r="G796" s="602"/>
      <c r="H796" s="633"/>
      <c r="I796" s="1"/>
      <c r="J796" s="1"/>
      <c r="K796" s="16"/>
      <c r="L796" s="1"/>
      <c r="M796" s="1"/>
      <c r="N796" s="1"/>
      <c r="O796" s="1"/>
      <c r="P796" s="1"/>
      <c r="Q796" s="1"/>
      <c r="R796" s="1"/>
      <c r="S796" s="1"/>
      <c r="T796" s="1"/>
      <c r="U796" s="1"/>
      <c r="V796" s="1"/>
      <c r="W796" s="1"/>
      <c r="X796" s="1"/>
      <c r="Y796" s="1"/>
      <c r="Z796" s="1"/>
    </row>
    <row r="797" spans="1:26" ht="14.25" customHeight="1" thickBot="1">
      <c r="A797" s="1"/>
      <c r="B797" s="676"/>
      <c r="C797" s="587"/>
      <c r="D797" s="635"/>
      <c r="E797" s="677" t="s">
        <v>59</v>
      </c>
      <c r="F797" s="678"/>
      <c r="G797" s="678"/>
      <c r="H797" s="65" t="e">
        <f>ROUND(H795+H790+H783+H776,0)</f>
        <v>#REF!</v>
      </c>
      <c r="I797" s="1"/>
      <c r="J797" s="1"/>
      <c r="K797" s="16">
        <v>20379.45</v>
      </c>
      <c r="L797" s="1"/>
      <c r="M797" s="1"/>
      <c r="N797" s="1"/>
      <c r="O797" s="1"/>
      <c r="P797" s="1"/>
      <c r="Q797" s="1"/>
      <c r="R797" s="1"/>
      <c r="S797" s="1"/>
      <c r="T797" s="1"/>
      <c r="U797" s="1"/>
      <c r="V797" s="1"/>
      <c r="W797" s="1"/>
      <c r="X797" s="1"/>
      <c r="Y797" s="1"/>
      <c r="Z797" s="1"/>
    </row>
    <row r="798" spans="1:26" ht="14.25" customHeight="1">
      <c r="A798" s="1"/>
      <c r="B798" s="66"/>
      <c r="C798" s="67"/>
      <c r="D798" s="68"/>
      <c r="E798" s="68"/>
      <c r="F798" s="68"/>
      <c r="G798" s="68"/>
      <c r="H798" s="69"/>
      <c r="I798" s="1"/>
      <c r="J798" s="1"/>
      <c r="K798" s="16"/>
      <c r="L798" s="1"/>
      <c r="M798" s="1"/>
      <c r="N798" s="1"/>
      <c r="O798" s="1"/>
      <c r="P798" s="1"/>
      <c r="Q798" s="1"/>
      <c r="R798" s="1"/>
      <c r="S798" s="1"/>
      <c r="T798" s="1"/>
      <c r="U798" s="1"/>
      <c r="V798" s="1"/>
      <c r="W798" s="1"/>
      <c r="X798" s="1"/>
      <c r="Y798" s="1"/>
      <c r="Z798" s="1"/>
    </row>
    <row r="799" spans="1:26" ht="14.25" customHeight="1" thickBot="1">
      <c r="A799" s="1"/>
      <c r="B799" s="29"/>
      <c r="C799" s="30"/>
      <c r="D799" s="31"/>
      <c r="E799" s="31"/>
      <c r="F799" s="31"/>
      <c r="G799" s="31"/>
      <c r="H799" s="32"/>
      <c r="I799" s="1"/>
      <c r="J799" s="1"/>
      <c r="K799" s="16"/>
      <c r="L799" s="1"/>
      <c r="M799" s="1"/>
      <c r="N799" s="1"/>
      <c r="O799" s="1"/>
      <c r="P799" s="1"/>
      <c r="Q799" s="1"/>
      <c r="R799" s="1"/>
      <c r="S799" s="1"/>
      <c r="T799" s="1"/>
      <c r="U799" s="1"/>
      <c r="V799" s="1"/>
      <c r="W799" s="1"/>
      <c r="X799" s="1"/>
      <c r="Y799" s="1"/>
      <c r="Z799" s="1"/>
    </row>
    <row r="800" spans="1:26" ht="14.25" customHeight="1">
      <c r="A800" s="1"/>
      <c r="B800" s="691" t="s">
        <v>77</v>
      </c>
      <c r="C800" s="578"/>
      <c r="D800" s="578"/>
      <c r="E800" s="578"/>
      <c r="F800" s="578"/>
      <c r="G800" s="578"/>
      <c r="H800" s="604"/>
      <c r="I800" s="1"/>
      <c r="J800" s="1"/>
      <c r="K800" s="16"/>
      <c r="L800" s="1"/>
      <c r="M800" s="1"/>
      <c r="N800" s="1"/>
      <c r="O800" s="1"/>
      <c r="P800" s="1"/>
      <c r="Q800" s="1"/>
      <c r="R800" s="1"/>
      <c r="S800" s="1"/>
      <c r="T800" s="1"/>
      <c r="U800" s="1"/>
      <c r="V800" s="1"/>
      <c r="W800" s="1"/>
      <c r="X800" s="1"/>
      <c r="Y800" s="1"/>
      <c r="Z800" s="1"/>
    </row>
    <row r="801" spans="1:26" ht="14.25" customHeight="1">
      <c r="A801" s="1"/>
      <c r="B801" s="668"/>
      <c r="C801" s="606"/>
      <c r="D801" s="606"/>
      <c r="E801" s="606"/>
      <c r="F801" s="606"/>
      <c r="G801" s="606"/>
      <c r="H801" s="607"/>
      <c r="I801" s="1"/>
      <c r="J801" s="1"/>
      <c r="K801" s="16"/>
      <c r="L801" s="1"/>
      <c r="M801" s="1"/>
      <c r="N801" s="1"/>
      <c r="O801" s="1"/>
      <c r="P801" s="1"/>
      <c r="Q801" s="1"/>
      <c r="R801" s="1"/>
      <c r="S801" s="1"/>
      <c r="T801" s="1"/>
      <c r="U801" s="1"/>
      <c r="V801" s="1"/>
      <c r="W801" s="1"/>
      <c r="X801" s="1"/>
      <c r="Y801" s="1"/>
      <c r="Z801" s="1"/>
    </row>
    <row r="802" spans="1:26" ht="14.25" customHeight="1" thickBot="1">
      <c r="A802" s="1"/>
      <c r="B802" s="591" t="s">
        <v>78</v>
      </c>
      <c r="C802" s="581"/>
      <c r="D802" s="581"/>
      <c r="E802" s="581"/>
      <c r="F802" s="581"/>
      <c r="G802" s="581"/>
      <c r="H802" s="589"/>
      <c r="I802" s="1"/>
      <c r="J802" s="1"/>
      <c r="K802" s="16"/>
      <c r="L802" s="1"/>
      <c r="M802" s="1"/>
      <c r="N802" s="1"/>
      <c r="O802" s="1"/>
      <c r="P802" s="1"/>
      <c r="Q802" s="1"/>
      <c r="R802" s="1"/>
      <c r="S802" s="1"/>
      <c r="T802" s="1"/>
      <c r="U802" s="1"/>
      <c r="V802" s="1"/>
      <c r="W802" s="1"/>
      <c r="X802" s="1"/>
      <c r="Y802" s="1"/>
      <c r="Z802" s="1"/>
    </row>
    <row r="803" spans="1:26" ht="15" customHeight="1">
      <c r="A803" s="1"/>
      <c r="B803" s="692" t="e">
        <f>+#REF!</f>
        <v>#REF!</v>
      </c>
      <c r="C803" s="602"/>
      <c r="D803" s="602"/>
      <c r="E803" s="602"/>
      <c r="F803" s="602"/>
      <c r="G803" s="602"/>
      <c r="H803" s="633"/>
      <c r="I803" s="1"/>
      <c r="J803" s="1"/>
      <c r="K803" s="16"/>
      <c r="L803" s="1"/>
      <c r="M803" s="1"/>
      <c r="N803" s="1"/>
      <c r="O803" s="1"/>
      <c r="P803" s="1"/>
      <c r="Q803" s="1"/>
      <c r="R803" s="1"/>
      <c r="S803" s="1"/>
      <c r="T803" s="1"/>
      <c r="U803" s="1"/>
      <c r="V803" s="1"/>
      <c r="W803" s="1"/>
      <c r="X803" s="1"/>
      <c r="Y803" s="1"/>
      <c r="Z803" s="1"/>
    </row>
    <row r="804" spans="1:26" ht="15" customHeight="1">
      <c r="A804" s="1"/>
      <c r="B804" s="34" t="s">
        <v>79</v>
      </c>
      <c r="C804" s="35" t="e">
        <f>+#REF!</f>
        <v>#REF!</v>
      </c>
      <c r="D804" s="693" t="s">
        <v>80</v>
      </c>
      <c r="E804" s="579"/>
      <c r="F804" s="5" t="e">
        <f>+#REF!</f>
        <v>#REF!</v>
      </c>
      <c r="G804" s="5" t="s">
        <v>81</v>
      </c>
      <c r="H804" s="36"/>
      <c r="I804" s="1"/>
      <c r="J804" s="1"/>
      <c r="K804" s="16"/>
      <c r="L804" s="1"/>
      <c r="M804" s="1"/>
      <c r="N804" s="1"/>
      <c r="O804" s="1"/>
      <c r="P804" s="1"/>
      <c r="Q804" s="1"/>
      <c r="R804" s="1"/>
      <c r="S804" s="1"/>
      <c r="T804" s="1"/>
      <c r="U804" s="1"/>
      <c r="V804" s="1"/>
      <c r="W804" s="1"/>
      <c r="X804" s="1"/>
      <c r="Y804" s="1"/>
      <c r="Z804" s="1"/>
    </row>
    <row r="805" spans="1:26" ht="14.25" customHeight="1">
      <c r="A805" s="1"/>
      <c r="B805" s="636"/>
      <c r="C805" s="581"/>
      <c r="D805" s="581"/>
      <c r="E805" s="581"/>
      <c r="F805" s="581"/>
      <c r="G805" s="581"/>
      <c r="H805" s="589"/>
      <c r="I805" s="1"/>
      <c r="J805" s="1"/>
      <c r="K805" s="16"/>
      <c r="L805" s="1"/>
      <c r="M805" s="1"/>
      <c r="N805" s="1"/>
      <c r="O805" s="1"/>
      <c r="P805" s="1"/>
      <c r="Q805" s="1"/>
      <c r="R805" s="1"/>
      <c r="S805" s="1"/>
      <c r="T805" s="1"/>
      <c r="U805" s="1"/>
      <c r="V805" s="1"/>
      <c r="W805" s="1"/>
      <c r="X805" s="1"/>
      <c r="Y805" s="1"/>
      <c r="Z805" s="1"/>
    </row>
    <row r="806" spans="1:26" ht="15" customHeight="1">
      <c r="A806" s="1"/>
      <c r="B806" s="652" t="e">
        <f>+#REF!</f>
        <v>#REF!</v>
      </c>
      <c r="C806" s="585"/>
      <c r="D806" s="585"/>
      <c r="E806" s="585"/>
      <c r="F806" s="585"/>
      <c r="G806" s="585"/>
      <c r="H806" s="610"/>
      <c r="I806" s="1"/>
      <c r="J806" s="1"/>
      <c r="K806" s="16"/>
      <c r="L806" s="1"/>
      <c r="M806" s="1"/>
      <c r="N806" s="1"/>
      <c r="O806" s="1"/>
      <c r="P806" s="1"/>
      <c r="Q806" s="1"/>
      <c r="R806" s="1"/>
      <c r="S806" s="1"/>
      <c r="T806" s="1"/>
      <c r="U806" s="1"/>
      <c r="V806" s="1"/>
      <c r="W806" s="1"/>
      <c r="X806" s="1"/>
      <c r="Y806" s="1"/>
      <c r="Z806" s="1"/>
    </row>
    <row r="807" spans="1:26" ht="14.25" customHeight="1">
      <c r="A807" s="1"/>
      <c r="B807" s="600"/>
      <c r="C807" s="578"/>
      <c r="D807" s="578"/>
      <c r="E807" s="578"/>
      <c r="F807" s="578"/>
      <c r="G807" s="578"/>
      <c r="H807" s="604"/>
      <c r="I807" s="1"/>
      <c r="J807" s="1"/>
      <c r="K807" s="16"/>
      <c r="L807" s="1"/>
      <c r="M807" s="1"/>
      <c r="N807" s="1"/>
      <c r="O807" s="1"/>
      <c r="P807" s="1"/>
      <c r="Q807" s="1"/>
      <c r="R807" s="1"/>
      <c r="S807" s="1"/>
      <c r="T807" s="1"/>
      <c r="U807" s="1"/>
      <c r="V807" s="1"/>
      <c r="W807" s="1"/>
      <c r="X807" s="1"/>
      <c r="Y807" s="1"/>
      <c r="Z807" s="1"/>
    </row>
    <row r="808" spans="1:26" ht="14.25" customHeight="1">
      <c r="A808" s="1"/>
      <c r="B808" s="694"/>
      <c r="C808" s="606"/>
      <c r="D808" s="606"/>
      <c r="E808" s="606"/>
      <c r="F808" s="606"/>
      <c r="G808" s="606"/>
      <c r="H808" s="607"/>
      <c r="I808" s="1"/>
      <c r="J808" s="1"/>
      <c r="K808" s="16"/>
      <c r="L808" s="1"/>
      <c r="M808" s="1"/>
      <c r="N808" s="1"/>
      <c r="O808" s="1"/>
      <c r="P808" s="1"/>
      <c r="Q808" s="1"/>
      <c r="R808" s="1"/>
      <c r="S808" s="1"/>
      <c r="T808" s="1"/>
      <c r="U808" s="1"/>
      <c r="V808" s="1"/>
      <c r="W808" s="1"/>
      <c r="X808" s="1"/>
      <c r="Y808" s="1"/>
      <c r="Z808" s="1"/>
    </row>
    <row r="809" spans="1:26" ht="14.25" customHeight="1">
      <c r="A809" s="1"/>
      <c r="B809" s="636" t="s">
        <v>82</v>
      </c>
      <c r="C809" s="581"/>
      <c r="D809" s="581"/>
      <c r="E809" s="581"/>
      <c r="F809" s="581"/>
      <c r="G809" s="581"/>
      <c r="H809" s="589"/>
      <c r="I809" s="1"/>
      <c r="J809" s="1"/>
      <c r="K809" s="16"/>
      <c r="L809" s="1"/>
      <c r="M809" s="1"/>
      <c r="N809" s="1"/>
      <c r="O809" s="1"/>
      <c r="P809" s="1"/>
      <c r="Q809" s="1"/>
      <c r="R809" s="1"/>
      <c r="S809" s="1"/>
      <c r="T809" s="1"/>
      <c r="U809" s="1"/>
      <c r="V809" s="1"/>
      <c r="W809" s="1"/>
      <c r="X809" s="1"/>
      <c r="Y809" s="1"/>
      <c r="Z809" s="1"/>
    </row>
    <row r="810" spans="1:26" ht="14.25" customHeight="1">
      <c r="A810" s="1"/>
      <c r="B810" s="679" t="s">
        <v>1</v>
      </c>
      <c r="C810" s="579"/>
      <c r="D810" s="37" t="s">
        <v>2</v>
      </c>
      <c r="E810" s="23" t="s">
        <v>83</v>
      </c>
      <c r="F810" s="23" t="s">
        <v>84</v>
      </c>
      <c r="G810" s="23" t="s">
        <v>85</v>
      </c>
      <c r="H810" s="38" t="s">
        <v>86</v>
      </c>
      <c r="I810" s="1"/>
      <c r="J810" s="1"/>
      <c r="K810" s="16"/>
      <c r="L810" s="1"/>
      <c r="M810" s="1"/>
      <c r="N810" s="1"/>
      <c r="O810" s="1"/>
      <c r="P810" s="1"/>
      <c r="Q810" s="1"/>
      <c r="R810" s="1"/>
      <c r="S810" s="1"/>
      <c r="T810" s="1"/>
      <c r="U810" s="1"/>
      <c r="V810" s="1"/>
      <c r="W810" s="1"/>
      <c r="X810" s="1"/>
      <c r="Y810" s="1"/>
      <c r="Z810" s="1"/>
    </row>
    <row r="811" spans="1:26" ht="14.25" customHeight="1">
      <c r="A811" s="1"/>
      <c r="B811" s="645"/>
      <c r="C811" s="690"/>
      <c r="D811" s="39"/>
      <c r="E811" s="39"/>
      <c r="F811" s="40"/>
      <c r="G811" s="41"/>
      <c r="H811" s="42">
        <f t="shared" ref="H811:H819" si="73">G811*(F811+1)*E811</f>
        <v>0</v>
      </c>
      <c r="I811" s="1"/>
      <c r="J811" s="1"/>
      <c r="K811" s="16"/>
      <c r="L811" s="1"/>
      <c r="M811" s="1"/>
      <c r="N811" s="1"/>
      <c r="O811" s="1"/>
      <c r="P811" s="1"/>
      <c r="Q811" s="1"/>
      <c r="R811" s="1"/>
      <c r="S811" s="1"/>
      <c r="T811" s="1"/>
      <c r="U811" s="1"/>
      <c r="V811" s="1"/>
      <c r="W811" s="1"/>
      <c r="X811" s="1"/>
      <c r="Y811" s="1"/>
      <c r="Z811" s="1"/>
    </row>
    <row r="812" spans="1:26" ht="14.25" customHeight="1">
      <c r="A812" s="1"/>
      <c r="B812" s="627" t="s">
        <v>137</v>
      </c>
      <c r="C812" s="621"/>
      <c r="D812" s="70" t="e">
        <f t="array" ref="D812">+INDEX(#REF!,MATCH($B812,#REF!,0),MATCH(D$897,#REF!,0))</f>
        <v>#REF!</v>
      </c>
      <c r="E812" s="50">
        <v>1</v>
      </c>
      <c r="F812" s="40">
        <v>0.05</v>
      </c>
      <c r="G812" s="80" t="e">
        <f t="array" ref="G812">+INDEX(#REF!,MATCH($B812,#REF!,0),MATCH(G$897,#REF!,0))</f>
        <v>#REF!</v>
      </c>
      <c r="H812" s="42" t="e">
        <f t="shared" si="73"/>
        <v>#REF!</v>
      </c>
      <c r="I812" s="1"/>
      <c r="J812" s="1"/>
      <c r="K812" s="16"/>
      <c r="L812" s="1"/>
      <c r="M812" s="1"/>
      <c r="N812" s="1"/>
      <c r="O812" s="1"/>
      <c r="P812" s="1"/>
      <c r="Q812" s="1"/>
      <c r="R812" s="1"/>
      <c r="S812" s="1"/>
      <c r="T812" s="1"/>
      <c r="U812" s="1"/>
      <c r="V812" s="1"/>
      <c r="W812" s="1"/>
      <c r="X812" s="1"/>
      <c r="Y812" s="1"/>
      <c r="Z812" s="1"/>
    </row>
    <row r="813" spans="1:26" ht="14.25" customHeight="1">
      <c r="A813" s="1"/>
      <c r="B813" s="627" t="s">
        <v>138</v>
      </c>
      <c r="C813" s="621"/>
      <c r="D813" s="70" t="e">
        <f t="array" ref="D813">+INDEX(#REF!,MATCH($B813,#REF!,0),MATCH(D$897,#REF!,0))</f>
        <v>#REF!</v>
      </c>
      <c r="E813" s="50">
        <v>0.13</v>
      </c>
      <c r="F813" s="40">
        <v>0</v>
      </c>
      <c r="G813" s="80" t="e">
        <f t="array" ref="G813">+INDEX(#REF!,MATCH($B813,#REF!,0),MATCH(G$897,#REF!,0))</f>
        <v>#REF!</v>
      </c>
      <c r="H813" s="42" t="e">
        <f t="shared" si="73"/>
        <v>#REF!</v>
      </c>
      <c r="I813" s="1"/>
      <c r="J813" s="1"/>
      <c r="K813" s="16"/>
      <c r="L813" s="1"/>
      <c r="M813" s="1"/>
      <c r="N813" s="1"/>
      <c r="O813" s="1"/>
      <c r="P813" s="1"/>
      <c r="Q813" s="1"/>
      <c r="R813" s="1"/>
      <c r="S813" s="1"/>
      <c r="T813" s="1"/>
      <c r="U813" s="1"/>
      <c r="V813" s="1"/>
      <c r="W813" s="1"/>
      <c r="X813" s="1"/>
      <c r="Y813" s="1"/>
      <c r="Z813" s="1"/>
    </row>
    <row r="814" spans="1:26" ht="14.25" customHeight="1">
      <c r="A814" s="1"/>
      <c r="B814" s="627" t="s">
        <v>139</v>
      </c>
      <c r="C814" s="621"/>
      <c r="D814" s="70" t="e">
        <f t="array" ref="D814">+INDEX(#REF!,MATCH($B814,#REF!,0),MATCH(D$897,#REF!,0))</f>
        <v>#REF!</v>
      </c>
      <c r="E814" s="50">
        <v>0.09</v>
      </c>
      <c r="F814" s="40">
        <v>0</v>
      </c>
      <c r="G814" s="80" t="e">
        <f t="array" ref="G814">+INDEX(#REF!,MATCH($B814,#REF!,0),MATCH(G$897,#REF!,0))</f>
        <v>#REF!</v>
      </c>
      <c r="H814" s="42" t="e">
        <f t="shared" si="73"/>
        <v>#REF!</v>
      </c>
      <c r="I814" s="1"/>
      <c r="J814" s="1"/>
      <c r="K814" s="16"/>
      <c r="L814" s="1"/>
      <c r="M814" s="1"/>
      <c r="N814" s="1"/>
      <c r="O814" s="1"/>
      <c r="P814" s="1"/>
      <c r="Q814" s="1"/>
      <c r="R814" s="1"/>
      <c r="S814" s="1"/>
      <c r="T814" s="1"/>
      <c r="U814" s="1"/>
      <c r="V814" s="1"/>
      <c r="W814" s="1"/>
      <c r="X814" s="1"/>
      <c r="Y814" s="1"/>
      <c r="Z814" s="1"/>
    </row>
    <row r="815" spans="1:26" ht="14.25" customHeight="1">
      <c r="A815" s="1"/>
      <c r="B815" s="627" t="s">
        <v>140</v>
      </c>
      <c r="C815" s="621"/>
      <c r="D815" s="70" t="e">
        <f t="array" ref="D815">+INDEX(#REF!,MATCH($B815,#REF!,0),MATCH(D$897,#REF!,0))</f>
        <v>#REF!</v>
      </c>
      <c r="E815" s="73">
        <v>0.1</v>
      </c>
      <c r="F815" s="44">
        <v>0</v>
      </c>
      <c r="G815" s="80" t="e">
        <f t="array" ref="G815">+INDEX(#REF!,MATCH($B815,#REF!,0),MATCH(G$897,#REF!,0))</f>
        <v>#REF!</v>
      </c>
      <c r="H815" s="42" t="e">
        <f t="shared" si="73"/>
        <v>#REF!</v>
      </c>
      <c r="I815" s="1"/>
      <c r="J815" s="1"/>
      <c r="K815" s="16"/>
      <c r="L815" s="1"/>
      <c r="M815" s="1"/>
      <c r="N815" s="1"/>
      <c r="O815" s="1"/>
      <c r="P815" s="1"/>
      <c r="Q815" s="1"/>
      <c r="R815" s="1"/>
      <c r="S815" s="1"/>
      <c r="T815" s="1"/>
      <c r="U815" s="1"/>
      <c r="V815" s="1"/>
      <c r="W815" s="1"/>
      <c r="X815" s="1"/>
      <c r="Y815" s="1"/>
      <c r="Z815" s="1"/>
    </row>
    <row r="816" spans="1:26" ht="14.25" customHeight="1">
      <c r="A816" s="1"/>
      <c r="B816" s="627" t="s">
        <v>141</v>
      </c>
      <c r="C816" s="621"/>
      <c r="D816" s="70" t="e">
        <f t="array" ref="D816">+INDEX(#REF!,MATCH($B816,#REF!,0),MATCH(D$897,#REF!,0))</f>
        <v>#REF!</v>
      </c>
      <c r="E816" s="73">
        <v>2</v>
      </c>
      <c r="F816" s="44">
        <v>0</v>
      </c>
      <c r="G816" s="80" t="e">
        <f t="array" ref="G816">+INDEX(#REF!,MATCH($B816,#REF!,0),MATCH(G$897,#REF!,0))</f>
        <v>#REF!</v>
      </c>
      <c r="H816" s="42" t="e">
        <f t="shared" si="73"/>
        <v>#REF!</v>
      </c>
      <c r="I816" s="1"/>
      <c r="J816" s="1"/>
      <c r="K816" s="16"/>
      <c r="L816" s="1"/>
      <c r="M816" s="1"/>
      <c r="N816" s="1"/>
      <c r="O816" s="1"/>
      <c r="P816" s="1"/>
      <c r="Q816" s="1"/>
      <c r="R816" s="1"/>
      <c r="S816" s="1"/>
      <c r="T816" s="1"/>
      <c r="U816" s="1"/>
      <c r="V816" s="1"/>
      <c r="W816" s="1"/>
      <c r="X816" s="1"/>
      <c r="Y816" s="1"/>
      <c r="Z816" s="1"/>
    </row>
    <row r="817" spans="1:26" ht="14.25" customHeight="1">
      <c r="A817" s="1"/>
      <c r="B817" s="627" t="s">
        <v>142</v>
      </c>
      <c r="C817" s="621"/>
      <c r="D817" s="39" t="e">
        <f>+LOOKUP(B817,#REF!,#REF!)</f>
        <v>#REF!</v>
      </c>
      <c r="E817" s="73">
        <v>5.0000000000000001E-3</v>
      </c>
      <c r="F817" s="44">
        <v>0</v>
      </c>
      <c r="G817" s="80" t="e">
        <f t="array" ref="G817">+INDEX(#REF!,MATCH($B817,#REF!,0),MATCH(G$897,#REF!,0))</f>
        <v>#REF!</v>
      </c>
      <c r="H817" s="42" t="e">
        <f t="shared" si="73"/>
        <v>#REF!</v>
      </c>
      <c r="I817" s="1"/>
      <c r="J817" s="1"/>
      <c r="K817" s="16"/>
      <c r="L817" s="1"/>
      <c r="M817" s="1"/>
      <c r="N817" s="1"/>
      <c r="O817" s="1"/>
      <c r="P817" s="1"/>
      <c r="Q817" s="1"/>
      <c r="R817" s="1"/>
      <c r="S817" s="1"/>
      <c r="T817" s="1"/>
      <c r="U817" s="1"/>
      <c r="V817" s="1"/>
      <c r="W817" s="1"/>
      <c r="X817" s="1"/>
      <c r="Y817" s="1"/>
      <c r="Z817" s="1"/>
    </row>
    <row r="818" spans="1:26" ht="14.25" customHeight="1">
      <c r="A818" s="1"/>
      <c r="B818" s="627" t="s">
        <v>143</v>
      </c>
      <c r="C818" s="621"/>
      <c r="D818" s="70" t="e">
        <f t="array" ref="D818">+INDEX(#REF!,MATCH($B818,#REF!,0),MATCH(D$897,#REF!,0))</f>
        <v>#REF!</v>
      </c>
      <c r="E818" s="73">
        <v>0.5</v>
      </c>
      <c r="F818" s="44"/>
      <c r="G818" s="80" t="e">
        <f t="array" ref="G818">+INDEX(#REF!,MATCH($B818,#REF!,0),MATCH(G$897,#REF!,0))</f>
        <v>#REF!</v>
      </c>
      <c r="H818" s="42" t="e">
        <f t="shared" si="73"/>
        <v>#REF!</v>
      </c>
      <c r="I818" s="1"/>
      <c r="J818" s="1"/>
      <c r="K818" s="16"/>
      <c r="L818" s="1"/>
      <c r="M818" s="1"/>
      <c r="N818" s="1"/>
      <c r="O818" s="1"/>
      <c r="P818" s="1"/>
      <c r="Q818" s="1"/>
      <c r="R818" s="1"/>
      <c r="S818" s="1"/>
      <c r="T818" s="1"/>
      <c r="U818" s="1"/>
      <c r="V818" s="1"/>
      <c r="W818" s="1"/>
      <c r="X818" s="1"/>
      <c r="Y818" s="1"/>
      <c r="Z818" s="1"/>
    </row>
    <row r="819" spans="1:26" ht="14.25" customHeight="1">
      <c r="A819" s="1"/>
      <c r="B819" s="624"/>
      <c r="C819" s="625"/>
      <c r="D819" s="39"/>
      <c r="E819" s="46"/>
      <c r="F819" s="47"/>
      <c r="G819" s="48"/>
      <c r="H819" s="42">
        <f t="shared" si="73"/>
        <v>0</v>
      </c>
      <c r="I819" s="1"/>
      <c r="J819" s="1"/>
      <c r="K819" s="16"/>
      <c r="L819" s="1"/>
      <c r="M819" s="1"/>
      <c r="N819" s="1"/>
      <c r="O819" s="1"/>
      <c r="P819" s="1"/>
      <c r="Q819" s="1"/>
      <c r="R819" s="1"/>
      <c r="S819" s="1"/>
      <c r="T819" s="1"/>
      <c r="U819" s="1"/>
      <c r="V819" s="1"/>
      <c r="W819" s="1"/>
      <c r="X819" s="1"/>
      <c r="Y819" s="1"/>
      <c r="Z819" s="1"/>
    </row>
    <row r="820" spans="1:26" ht="14.25" customHeight="1">
      <c r="A820" s="1"/>
      <c r="B820" s="682" t="s">
        <v>87</v>
      </c>
      <c r="C820" s="581"/>
      <c r="D820" s="581"/>
      <c r="E820" s="581"/>
      <c r="F820" s="581"/>
      <c r="G820" s="579"/>
      <c r="H820" s="81" t="e">
        <f>ROUND(SUM(H811:H819),2)</f>
        <v>#REF!</v>
      </c>
      <c r="I820" s="1"/>
      <c r="J820" s="1"/>
      <c r="K820" s="16"/>
      <c r="L820" s="1"/>
      <c r="M820" s="1"/>
      <c r="N820" s="1"/>
      <c r="O820" s="1"/>
      <c r="P820" s="1"/>
      <c r="Q820" s="1"/>
      <c r="R820" s="1"/>
      <c r="S820" s="1"/>
      <c r="T820" s="1"/>
      <c r="U820" s="1"/>
      <c r="V820" s="1"/>
      <c r="W820" s="1"/>
      <c r="X820" s="1"/>
      <c r="Y820" s="1"/>
      <c r="Z820" s="1"/>
    </row>
    <row r="821" spans="1:26" ht="14.25" customHeight="1">
      <c r="A821" s="1"/>
      <c r="B821" s="636" t="s">
        <v>88</v>
      </c>
      <c r="C821" s="581"/>
      <c r="D821" s="581"/>
      <c r="E821" s="581"/>
      <c r="F821" s="581"/>
      <c r="G821" s="581"/>
      <c r="H821" s="589"/>
      <c r="I821" s="1"/>
      <c r="J821" s="1"/>
      <c r="K821" s="16"/>
      <c r="L821" s="1"/>
      <c r="M821" s="1"/>
      <c r="N821" s="1"/>
      <c r="O821" s="1"/>
      <c r="P821" s="1"/>
      <c r="Q821" s="1"/>
      <c r="R821" s="1"/>
      <c r="S821" s="1"/>
      <c r="T821" s="1"/>
      <c r="U821" s="1"/>
      <c r="V821" s="1"/>
      <c r="W821" s="1"/>
      <c r="X821" s="1"/>
      <c r="Y821" s="1"/>
      <c r="Z821" s="1"/>
    </row>
    <row r="822" spans="1:26" ht="14.25" customHeight="1">
      <c r="A822" s="1"/>
      <c r="B822" s="679" t="s">
        <v>1</v>
      </c>
      <c r="C822" s="579"/>
      <c r="D822" s="37" t="s">
        <v>2</v>
      </c>
      <c r="E822" s="23" t="s">
        <v>83</v>
      </c>
      <c r="F822" s="23" t="s">
        <v>89</v>
      </c>
      <c r="G822" s="23" t="s">
        <v>85</v>
      </c>
      <c r="H822" s="38" t="s">
        <v>86</v>
      </c>
      <c r="I822" s="1"/>
      <c r="J822" s="1"/>
      <c r="K822" s="16"/>
      <c r="L822" s="1"/>
      <c r="M822" s="1"/>
      <c r="N822" s="1"/>
      <c r="O822" s="1"/>
      <c r="P822" s="1"/>
      <c r="Q822" s="1"/>
      <c r="R822" s="1"/>
      <c r="S822" s="1"/>
      <c r="T822" s="1"/>
      <c r="U822" s="1"/>
      <c r="V822" s="1"/>
      <c r="W822" s="1"/>
      <c r="X822" s="1"/>
      <c r="Y822" s="1"/>
      <c r="Z822" s="1"/>
    </row>
    <row r="823" spans="1:26" ht="14.25" customHeight="1">
      <c r="A823" s="1"/>
      <c r="B823" s="645"/>
      <c r="C823" s="680"/>
      <c r="D823" s="50"/>
      <c r="E823" s="51"/>
      <c r="F823" s="52"/>
      <c r="G823" s="41"/>
      <c r="H823" s="42">
        <f t="shared" ref="H823:H826" si="74">E823*F823*G823</f>
        <v>0</v>
      </c>
      <c r="I823" s="1"/>
      <c r="J823" s="1"/>
      <c r="K823" s="16"/>
      <c r="L823" s="1"/>
      <c r="M823" s="1"/>
      <c r="N823" s="1"/>
      <c r="O823" s="1"/>
      <c r="P823" s="1"/>
      <c r="Q823" s="1"/>
      <c r="R823" s="1"/>
      <c r="S823" s="1"/>
      <c r="T823" s="1"/>
      <c r="U823" s="1"/>
      <c r="V823" s="1"/>
      <c r="W823" s="1"/>
      <c r="X823" s="1"/>
      <c r="Y823" s="1"/>
      <c r="Z823" s="1"/>
    </row>
    <row r="824" spans="1:26" ht="14.25" customHeight="1">
      <c r="A824" s="1"/>
      <c r="B824" s="626" t="s">
        <v>90</v>
      </c>
      <c r="C824" s="620"/>
      <c r="D824" s="53" t="s">
        <v>91</v>
      </c>
      <c r="E824" s="50">
        <v>0.05</v>
      </c>
      <c r="F824" s="59">
        <v>1</v>
      </c>
      <c r="G824" s="41" t="e">
        <f>H834</f>
        <v>#REF!</v>
      </c>
      <c r="H824" s="42" t="e">
        <f t="shared" si="74"/>
        <v>#REF!</v>
      </c>
      <c r="I824" s="1"/>
      <c r="J824" s="1"/>
      <c r="K824" s="16"/>
      <c r="L824" s="1"/>
      <c r="M824" s="1"/>
      <c r="N824" s="1"/>
      <c r="O824" s="1"/>
      <c r="P824" s="1"/>
      <c r="Q824" s="1"/>
      <c r="R824" s="1"/>
      <c r="S824" s="1"/>
      <c r="T824" s="1"/>
      <c r="U824" s="1"/>
      <c r="V824" s="1"/>
      <c r="W824" s="1"/>
      <c r="X824" s="1"/>
      <c r="Y824" s="1"/>
      <c r="Z824" s="1"/>
    </row>
    <row r="825" spans="1:26" ht="14.25" customHeight="1">
      <c r="A825" s="1"/>
      <c r="B825" s="626" t="s">
        <v>144</v>
      </c>
      <c r="C825" s="620"/>
      <c r="D825" s="70" t="e">
        <f t="array" ref="D825">+INDEX(#REF!,MATCH($B825,#REF!,0),MATCH(D$907,#REF!,0))</f>
        <v>#REF!</v>
      </c>
      <c r="E825" s="50">
        <v>1</v>
      </c>
      <c r="F825" s="59">
        <v>0.04</v>
      </c>
      <c r="G825" s="71" t="e">
        <f t="array" ref="G825">+INDEX(#REF!,MATCH($B825,#REF!,0),MATCH(G$907,#REF!,0))</f>
        <v>#REF!</v>
      </c>
      <c r="H825" s="42" t="e">
        <f t="shared" si="74"/>
        <v>#REF!</v>
      </c>
      <c r="I825" s="1"/>
      <c r="J825" s="1"/>
      <c r="K825" s="16"/>
      <c r="L825" s="1"/>
      <c r="M825" s="1"/>
      <c r="N825" s="1"/>
      <c r="O825" s="1"/>
      <c r="P825" s="1"/>
      <c r="Q825" s="1"/>
      <c r="R825" s="1"/>
      <c r="S825" s="1"/>
      <c r="T825" s="1"/>
      <c r="U825" s="1"/>
      <c r="V825" s="1"/>
      <c r="W825" s="1"/>
      <c r="X825" s="1"/>
      <c r="Y825" s="1"/>
      <c r="Z825" s="1"/>
    </row>
    <row r="826" spans="1:26" ht="14.25" customHeight="1">
      <c r="A826" s="1"/>
      <c r="B826" s="624"/>
      <c r="C826" s="681"/>
      <c r="D826" s="47"/>
      <c r="E826" s="46"/>
      <c r="F826" s="47"/>
      <c r="G826" s="41"/>
      <c r="H826" s="42">
        <f t="shared" si="74"/>
        <v>0</v>
      </c>
      <c r="I826" s="1"/>
      <c r="J826" s="1"/>
      <c r="K826" s="16"/>
      <c r="L826" s="1"/>
      <c r="M826" s="1"/>
      <c r="N826" s="1"/>
      <c r="O826" s="1"/>
      <c r="P826" s="1"/>
      <c r="Q826" s="1"/>
      <c r="R826" s="1"/>
      <c r="S826" s="1"/>
      <c r="T826" s="1"/>
      <c r="U826" s="1"/>
      <c r="V826" s="1"/>
      <c r="W826" s="1"/>
      <c r="X826" s="1"/>
      <c r="Y826" s="1"/>
      <c r="Z826" s="1"/>
    </row>
    <row r="827" spans="1:26" ht="14.25" customHeight="1">
      <c r="A827" s="1"/>
      <c r="B827" s="682" t="s">
        <v>87</v>
      </c>
      <c r="C827" s="581"/>
      <c r="D827" s="581"/>
      <c r="E827" s="581"/>
      <c r="F827" s="581"/>
      <c r="G827" s="579"/>
      <c r="H827" s="81" t="e">
        <f>ROUND(SUM(H823:H826),2)</f>
        <v>#REF!</v>
      </c>
      <c r="I827" s="1"/>
      <c r="J827" s="1"/>
      <c r="K827" s="16"/>
      <c r="L827" s="1"/>
      <c r="M827" s="1"/>
      <c r="N827" s="1"/>
      <c r="O827" s="1"/>
      <c r="P827" s="1"/>
      <c r="Q827" s="1"/>
      <c r="R827" s="1"/>
      <c r="S827" s="1"/>
      <c r="T827" s="1"/>
      <c r="U827" s="1"/>
      <c r="V827" s="1"/>
      <c r="W827" s="1"/>
      <c r="X827" s="1"/>
      <c r="Y827" s="1"/>
      <c r="Z827" s="1"/>
    </row>
    <row r="828" spans="1:26" ht="14.25" customHeight="1">
      <c r="A828" s="1"/>
      <c r="B828" s="636" t="s">
        <v>92</v>
      </c>
      <c r="C828" s="581"/>
      <c r="D828" s="581"/>
      <c r="E828" s="581"/>
      <c r="F828" s="581"/>
      <c r="G828" s="581"/>
      <c r="H828" s="589"/>
      <c r="I828" s="1"/>
      <c r="J828" s="1"/>
      <c r="K828" s="16"/>
      <c r="L828" s="1"/>
      <c r="M828" s="1"/>
      <c r="N828" s="1"/>
      <c r="O828" s="1"/>
      <c r="P828" s="1"/>
      <c r="Q828" s="1"/>
      <c r="R828" s="1"/>
      <c r="S828" s="1"/>
      <c r="T828" s="1"/>
      <c r="U828" s="1"/>
      <c r="V828" s="1"/>
      <c r="W828" s="1"/>
      <c r="X828" s="1"/>
      <c r="Y828" s="1"/>
      <c r="Z828" s="1"/>
    </row>
    <row r="829" spans="1:26" ht="14.25" customHeight="1">
      <c r="A829" s="1"/>
      <c r="B829" s="679" t="s">
        <v>1</v>
      </c>
      <c r="C829" s="579"/>
      <c r="D829" s="37" t="s">
        <v>2</v>
      </c>
      <c r="E829" s="23" t="s">
        <v>83</v>
      </c>
      <c r="F829" s="54" t="s">
        <v>89</v>
      </c>
      <c r="G829" s="23" t="s">
        <v>85</v>
      </c>
      <c r="H829" s="55" t="s">
        <v>86</v>
      </c>
      <c r="I829" s="1"/>
      <c r="J829" s="1"/>
      <c r="K829" s="16"/>
      <c r="L829" s="1"/>
      <c r="M829" s="1"/>
      <c r="N829" s="1"/>
      <c r="O829" s="1"/>
      <c r="P829" s="1"/>
      <c r="Q829" s="1"/>
      <c r="R829" s="1"/>
      <c r="S829" s="1"/>
      <c r="T829" s="1"/>
      <c r="U829" s="1"/>
      <c r="V829" s="1"/>
      <c r="W829" s="1"/>
      <c r="X829" s="1"/>
      <c r="Y829" s="1"/>
      <c r="Z829" s="1"/>
    </row>
    <row r="830" spans="1:26" ht="14.25" customHeight="1">
      <c r="A830" s="1"/>
      <c r="B830" s="645"/>
      <c r="C830" s="680"/>
      <c r="D830" s="56"/>
      <c r="E830" s="51"/>
      <c r="F830" s="57"/>
      <c r="G830" s="41"/>
      <c r="H830" s="42">
        <f t="shared" ref="H830:H833" si="75">E830*F830*G830</f>
        <v>0</v>
      </c>
      <c r="I830" s="1"/>
      <c r="J830" s="1"/>
      <c r="K830" s="16"/>
      <c r="L830" s="1"/>
      <c r="M830" s="1"/>
      <c r="N830" s="1"/>
      <c r="O830" s="1"/>
      <c r="P830" s="1"/>
      <c r="Q830" s="1"/>
      <c r="R830" s="1"/>
      <c r="S830" s="1"/>
      <c r="T830" s="1"/>
      <c r="U830" s="1"/>
      <c r="V830" s="1"/>
      <c r="W830" s="1"/>
      <c r="X830" s="1"/>
      <c r="Y830" s="1"/>
      <c r="Z830" s="1"/>
    </row>
    <row r="831" spans="1:26" ht="14.25" customHeight="1">
      <c r="A831" s="1"/>
      <c r="B831" s="627" t="s">
        <v>96</v>
      </c>
      <c r="C831" s="620"/>
      <c r="D831" s="58" t="s">
        <v>94</v>
      </c>
      <c r="E831" s="50">
        <v>1</v>
      </c>
      <c r="F831" s="59">
        <v>0.125</v>
      </c>
      <c r="G831" s="41" t="e">
        <f>+INDEX(#REF!,MATCH(B831,#REF!,0),9)</f>
        <v>#REF!</v>
      </c>
      <c r="H831" s="42" t="e">
        <f t="shared" si="75"/>
        <v>#REF!</v>
      </c>
      <c r="I831" s="1"/>
      <c r="J831" s="1"/>
      <c r="K831" s="16"/>
      <c r="L831" s="1"/>
      <c r="M831" s="1"/>
      <c r="N831" s="1"/>
      <c r="O831" s="1"/>
      <c r="P831" s="1"/>
      <c r="Q831" s="1"/>
      <c r="R831" s="1"/>
      <c r="S831" s="1"/>
      <c r="T831" s="1"/>
      <c r="U831" s="1"/>
      <c r="V831" s="1"/>
      <c r="W831" s="1"/>
      <c r="X831" s="1"/>
      <c r="Y831" s="1"/>
      <c r="Z831" s="1"/>
    </row>
    <row r="832" spans="1:26" ht="14.25" customHeight="1">
      <c r="A832" s="1"/>
      <c r="B832" s="627" t="s">
        <v>93</v>
      </c>
      <c r="C832" s="620"/>
      <c r="D832" s="58" t="s">
        <v>94</v>
      </c>
      <c r="E832" s="50">
        <v>1</v>
      </c>
      <c r="F832" s="59">
        <v>0.125</v>
      </c>
      <c r="G832" s="41" t="e">
        <f>+INDEX(#REF!,MATCH(B832,#REF!,0),9)</f>
        <v>#REF!</v>
      </c>
      <c r="H832" s="42" t="e">
        <f t="shared" si="75"/>
        <v>#REF!</v>
      </c>
      <c r="I832" s="1"/>
      <c r="J832" s="1"/>
      <c r="K832" s="16"/>
      <c r="L832" s="1"/>
      <c r="M832" s="1"/>
      <c r="N832" s="1"/>
      <c r="O832" s="1"/>
      <c r="P832" s="1"/>
      <c r="Q832" s="1"/>
      <c r="R832" s="1"/>
      <c r="S832" s="1"/>
      <c r="T832" s="1"/>
      <c r="U832" s="1"/>
      <c r="V832" s="1"/>
      <c r="W832" s="1"/>
      <c r="X832" s="1"/>
      <c r="Y832" s="1"/>
      <c r="Z832" s="1"/>
    </row>
    <row r="833" spans="1:26" ht="14.25" customHeight="1">
      <c r="A833" s="1"/>
      <c r="B833" s="624"/>
      <c r="C833" s="681"/>
      <c r="D833" s="60"/>
      <c r="E833" s="61"/>
      <c r="F833" s="47"/>
      <c r="G833" s="41"/>
      <c r="H833" s="42">
        <f t="shared" si="75"/>
        <v>0</v>
      </c>
      <c r="I833" s="1"/>
      <c r="J833" s="1"/>
      <c r="K833" s="16"/>
      <c r="L833" s="1"/>
      <c r="M833" s="1"/>
      <c r="N833" s="1"/>
      <c r="O833" s="1"/>
      <c r="P833" s="1"/>
      <c r="Q833" s="1"/>
      <c r="R833" s="1"/>
      <c r="S833" s="1"/>
      <c r="T833" s="1"/>
      <c r="U833" s="1"/>
      <c r="V833" s="1"/>
      <c r="W833" s="1"/>
      <c r="X833" s="1"/>
      <c r="Y833" s="1"/>
      <c r="Z833" s="1"/>
    </row>
    <row r="834" spans="1:26" ht="14.25" customHeight="1">
      <c r="A834" s="1"/>
      <c r="B834" s="682" t="s">
        <v>87</v>
      </c>
      <c r="C834" s="581"/>
      <c r="D834" s="581"/>
      <c r="E834" s="581"/>
      <c r="F834" s="581"/>
      <c r="G834" s="579"/>
      <c r="H834" s="81" t="e">
        <f>ROUND(SUM(H830:H833),2)</f>
        <v>#REF!</v>
      </c>
      <c r="I834" s="1"/>
      <c r="J834" s="1"/>
      <c r="K834" s="16"/>
      <c r="L834" s="1"/>
      <c r="M834" s="1"/>
      <c r="N834" s="1"/>
      <c r="O834" s="1"/>
      <c r="P834" s="1"/>
      <c r="Q834" s="1"/>
      <c r="R834" s="1"/>
      <c r="S834" s="1"/>
      <c r="T834" s="1"/>
      <c r="U834" s="1"/>
      <c r="V834" s="1"/>
      <c r="W834" s="1"/>
      <c r="X834" s="1"/>
      <c r="Y834" s="1"/>
      <c r="Z834" s="1"/>
    </row>
    <row r="835" spans="1:26" ht="14.25" customHeight="1">
      <c r="A835" s="1"/>
      <c r="B835" s="636" t="s">
        <v>95</v>
      </c>
      <c r="C835" s="581"/>
      <c r="D835" s="581"/>
      <c r="E835" s="581"/>
      <c r="F835" s="581"/>
      <c r="G835" s="581"/>
      <c r="H835" s="589"/>
      <c r="I835" s="1"/>
      <c r="J835" s="1"/>
      <c r="K835" s="16"/>
      <c r="L835" s="1"/>
      <c r="M835" s="1"/>
      <c r="N835" s="1"/>
      <c r="O835" s="1"/>
      <c r="P835" s="1"/>
      <c r="Q835" s="1"/>
      <c r="R835" s="1"/>
      <c r="S835" s="1"/>
      <c r="T835" s="1"/>
      <c r="U835" s="1"/>
      <c r="V835" s="1"/>
      <c r="W835" s="1"/>
      <c r="X835" s="1"/>
      <c r="Y835" s="1"/>
      <c r="Z835" s="1"/>
    </row>
    <row r="836" spans="1:26" ht="14.25" customHeight="1">
      <c r="A836" s="1"/>
      <c r="B836" s="591" t="s">
        <v>1</v>
      </c>
      <c r="C836" s="581"/>
      <c r="D836" s="579"/>
      <c r="E836" s="23" t="s">
        <v>2</v>
      </c>
      <c r="F836" s="23" t="s">
        <v>83</v>
      </c>
      <c r="G836" s="23" t="s">
        <v>85</v>
      </c>
      <c r="H836" s="38" t="s">
        <v>86</v>
      </c>
      <c r="I836" s="1"/>
      <c r="J836" s="1"/>
      <c r="K836" s="16"/>
      <c r="L836" s="1"/>
      <c r="M836" s="1"/>
      <c r="N836" s="1"/>
      <c r="O836" s="1"/>
      <c r="P836" s="1"/>
      <c r="Q836" s="1"/>
      <c r="R836" s="1"/>
      <c r="S836" s="1"/>
      <c r="T836" s="1"/>
      <c r="U836" s="1"/>
      <c r="V836" s="1"/>
      <c r="W836" s="1"/>
      <c r="X836" s="1"/>
      <c r="Y836" s="1"/>
      <c r="Z836" s="1"/>
    </row>
    <row r="837" spans="1:26" ht="14.25" customHeight="1">
      <c r="A837" s="1"/>
      <c r="B837" s="619"/>
      <c r="C837" s="620"/>
      <c r="D837" s="621"/>
      <c r="E837" s="39"/>
      <c r="F837" s="40"/>
      <c r="G837" s="62"/>
      <c r="H837" s="63">
        <f t="shared" ref="H837:H838" si="76">G837*F837</f>
        <v>0</v>
      </c>
      <c r="I837" s="1"/>
      <c r="J837" s="1"/>
      <c r="K837" s="16"/>
      <c r="L837" s="1"/>
      <c r="M837" s="1"/>
      <c r="N837" s="1"/>
      <c r="O837" s="1"/>
      <c r="P837" s="1"/>
      <c r="Q837" s="1"/>
      <c r="R837" s="1"/>
      <c r="S837" s="1"/>
      <c r="T837" s="1"/>
      <c r="U837" s="1"/>
      <c r="V837" s="1"/>
      <c r="W837" s="1"/>
      <c r="X837" s="1"/>
      <c r="Y837" s="1"/>
      <c r="Z837" s="1"/>
    </row>
    <row r="838" spans="1:26" ht="14.25" customHeight="1">
      <c r="A838" s="1"/>
      <c r="B838" s="619"/>
      <c r="C838" s="620"/>
      <c r="D838" s="621"/>
      <c r="E838" s="39"/>
      <c r="F838" s="40"/>
      <c r="G838" s="62"/>
      <c r="H838" s="63">
        <f t="shared" si="76"/>
        <v>0</v>
      </c>
      <c r="I838" s="1"/>
      <c r="J838" s="1"/>
      <c r="K838" s="16"/>
      <c r="L838" s="1"/>
      <c r="M838" s="1"/>
      <c r="N838" s="1"/>
      <c r="O838" s="1"/>
      <c r="P838" s="1"/>
      <c r="Q838" s="1"/>
      <c r="R838" s="1"/>
      <c r="S838" s="1"/>
      <c r="T838" s="1"/>
      <c r="U838" s="1"/>
      <c r="V838" s="1"/>
      <c r="W838" s="1"/>
      <c r="X838" s="1"/>
      <c r="Y838" s="1"/>
      <c r="Z838" s="1"/>
    </row>
    <row r="839" spans="1:26" ht="14.25" customHeight="1" thickBot="1">
      <c r="A839" s="1"/>
      <c r="B839" s="674" t="s">
        <v>87</v>
      </c>
      <c r="C839" s="594"/>
      <c r="D839" s="594"/>
      <c r="E839" s="594"/>
      <c r="F839" s="594"/>
      <c r="G839" s="595"/>
      <c r="H839" s="64">
        <f>ROUND(SUM(H837:H838),2)</f>
        <v>0</v>
      </c>
      <c r="I839" s="1"/>
      <c r="J839" s="1"/>
      <c r="K839" s="16"/>
      <c r="L839" s="1"/>
      <c r="M839" s="1"/>
      <c r="N839" s="1"/>
      <c r="O839" s="1"/>
      <c r="P839" s="1"/>
      <c r="Q839" s="1"/>
      <c r="R839" s="1"/>
      <c r="S839" s="1"/>
      <c r="T839" s="1"/>
      <c r="U839" s="1"/>
      <c r="V839" s="1"/>
      <c r="W839" s="1"/>
      <c r="X839" s="1"/>
      <c r="Y839" s="1"/>
      <c r="Z839" s="1"/>
    </row>
    <row r="840" spans="1:26" ht="14.25" customHeight="1" thickBot="1">
      <c r="A840" s="1"/>
      <c r="B840" s="675"/>
      <c r="C840" s="602"/>
      <c r="D840" s="602"/>
      <c r="E840" s="602"/>
      <c r="F840" s="602"/>
      <c r="G840" s="602"/>
      <c r="H840" s="633"/>
      <c r="I840" s="1"/>
      <c r="J840" s="1"/>
      <c r="K840" s="16"/>
      <c r="L840" s="1"/>
      <c r="M840" s="1"/>
      <c r="N840" s="1"/>
      <c r="O840" s="1"/>
      <c r="P840" s="1"/>
      <c r="Q840" s="1"/>
      <c r="R840" s="1"/>
      <c r="S840" s="1"/>
      <c r="T840" s="1"/>
      <c r="U840" s="1"/>
      <c r="V840" s="1"/>
      <c r="W840" s="1"/>
      <c r="X840" s="1"/>
      <c r="Y840" s="1"/>
      <c r="Z840" s="1"/>
    </row>
    <row r="841" spans="1:26" ht="14.25" customHeight="1" thickBot="1">
      <c r="A841" s="1"/>
      <c r="B841" s="676"/>
      <c r="C841" s="587"/>
      <c r="D841" s="635"/>
      <c r="E841" s="677" t="s">
        <v>59</v>
      </c>
      <c r="F841" s="678"/>
      <c r="G841" s="678"/>
      <c r="H841" s="82" t="e">
        <f>ROUND(H839+H834+H827+H820,0)</f>
        <v>#REF!</v>
      </c>
      <c r="I841" s="1"/>
      <c r="J841" s="1"/>
      <c r="K841" s="16">
        <v>88343.85</v>
      </c>
      <c r="L841" s="1"/>
      <c r="M841" s="1"/>
      <c r="N841" s="1"/>
      <c r="O841" s="1"/>
      <c r="P841" s="1"/>
      <c r="Q841" s="1"/>
      <c r="R841" s="1"/>
      <c r="S841" s="1"/>
      <c r="T841" s="1"/>
      <c r="U841" s="1"/>
      <c r="V841" s="1"/>
      <c r="W841" s="1"/>
      <c r="X841" s="1"/>
      <c r="Y841" s="1"/>
      <c r="Z841" s="1"/>
    </row>
    <row r="842" spans="1:26" ht="14.25" customHeight="1">
      <c r="A842" s="1"/>
      <c r="B842" s="66"/>
      <c r="C842" s="67"/>
      <c r="D842" s="68"/>
      <c r="E842" s="68"/>
      <c r="F842" s="68"/>
      <c r="G842" s="68"/>
      <c r="H842" s="69"/>
      <c r="I842" s="1"/>
      <c r="J842" s="1"/>
      <c r="K842" s="16"/>
      <c r="L842" s="1"/>
      <c r="M842" s="1"/>
      <c r="N842" s="1"/>
      <c r="O842" s="1"/>
      <c r="P842" s="1"/>
      <c r="Q842" s="1"/>
      <c r="R842" s="1"/>
      <c r="S842" s="1"/>
      <c r="T842" s="1"/>
      <c r="U842" s="1"/>
      <c r="V842" s="1"/>
      <c r="W842" s="1"/>
      <c r="X842" s="1"/>
      <c r="Y842" s="1"/>
      <c r="Z842" s="1"/>
    </row>
    <row r="843" spans="1:26" ht="14.25" customHeight="1" thickBot="1">
      <c r="A843" s="1"/>
      <c r="B843" s="29"/>
      <c r="C843" s="30"/>
      <c r="D843" s="31"/>
      <c r="E843" s="31"/>
      <c r="F843" s="31"/>
      <c r="G843" s="31"/>
      <c r="H843" s="32"/>
      <c r="I843" s="1"/>
      <c r="J843" s="1"/>
      <c r="K843" s="16"/>
      <c r="L843" s="1"/>
      <c r="M843" s="1"/>
      <c r="N843" s="1"/>
      <c r="O843" s="1"/>
      <c r="P843" s="1"/>
      <c r="Q843" s="1"/>
      <c r="R843" s="1"/>
      <c r="S843" s="1"/>
      <c r="T843" s="1"/>
      <c r="U843" s="1"/>
      <c r="V843" s="1"/>
      <c r="W843" s="1"/>
      <c r="X843" s="1"/>
      <c r="Y843" s="1"/>
      <c r="Z843" s="1"/>
    </row>
    <row r="844" spans="1:26" ht="14.25" customHeight="1">
      <c r="A844" s="1"/>
      <c r="B844" s="691" t="s">
        <v>77</v>
      </c>
      <c r="C844" s="578"/>
      <c r="D844" s="578"/>
      <c r="E844" s="578"/>
      <c r="F844" s="578"/>
      <c r="G844" s="578"/>
      <c r="H844" s="604"/>
      <c r="I844" s="1"/>
      <c r="J844" s="1"/>
      <c r="K844" s="16"/>
      <c r="L844" s="1"/>
      <c r="M844" s="1"/>
      <c r="N844" s="1"/>
      <c r="O844" s="1"/>
      <c r="P844" s="1"/>
      <c r="Q844" s="1"/>
      <c r="R844" s="1"/>
      <c r="S844" s="1"/>
      <c r="T844" s="1"/>
      <c r="U844" s="1"/>
      <c r="V844" s="1"/>
      <c r="W844" s="1"/>
      <c r="X844" s="1"/>
      <c r="Y844" s="1"/>
      <c r="Z844" s="1"/>
    </row>
    <row r="845" spans="1:26" ht="14.25" customHeight="1">
      <c r="A845" s="1"/>
      <c r="B845" s="668"/>
      <c r="C845" s="606"/>
      <c r="D845" s="606"/>
      <c r="E845" s="606"/>
      <c r="F845" s="606"/>
      <c r="G845" s="606"/>
      <c r="H845" s="607"/>
      <c r="I845" s="1"/>
      <c r="J845" s="1"/>
      <c r="K845" s="16"/>
      <c r="L845" s="1"/>
      <c r="M845" s="1"/>
      <c r="N845" s="1"/>
      <c r="O845" s="1"/>
      <c r="P845" s="1"/>
      <c r="Q845" s="1"/>
      <c r="R845" s="1"/>
      <c r="S845" s="1"/>
      <c r="T845" s="1"/>
      <c r="U845" s="1"/>
      <c r="V845" s="1"/>
      <c r="W845" s="1"/>
      <c r="X845" s="1"/>
      <c r="Y845" s="1"/>
      <c r="Z845" s="1"/>
    </row>
    <row r="846" spans="1:26" ht="14.25" customHeight="1" thickBot="1">
      <c r="A846" s="1"/>
      <c r="B846" s="591" t="s">
        <v>78</v>
      </c>
      <c r="C846" s="581"/>
      <c r="D846" s="581"/>
      <c r="E846" s="581"/>
      <c r="F846" s="581"/>
      <c r="G846" s="581"/>
      <c r="H846" s="589"/>
      <c r="I846" s="1"/>
      <c r="J846" s="1"/>
      <c r="K846" s="16"/>
      <c r="L846" s="1"/>
      <c r="M846" s="1"/>
      <c r="N846" s="1"/>
      <c r="O846" s="1"/>
      <c r="P846" s="1"/>
      <c r="Q846" s="1"/>
      <c r="R846" s="1"/>
      <c r="S846" s="1"/>
      <c r="T846" s="1"/>
      <c r="U846" s="1"/>
      <c r="V846" s="1"/>
      <c r="W846" s="1"/>
      <c r="X846" s="1"/>
      <c r="Y846" s="1"/>
      <c r="Z846" s="1"/>
    </row>
    <row r="847" spans="1:26" ht="15" customHeight="1">
      <c r="A847" s="1"/>
      <c r="B847" s="692" t="e">
        <f>+#REF!</f>
        <v>#REF!</v>
      </c>
      <c r="C847" s="602"/>
      <c r="D847" s="602"/>
      <c r="E847" s="602"/>
      <c r="F847" s="602"/>
      <c r="G847" s="602"/>
      <c r="H847" s="633"/>
      <c r="I847" s="1"/>
      <c r="J847" s="1"/>
      <c r="K847" s="16"/>
      <c r="L847" s="1"/>
      <c r="M847" s="1"/>
      <c r="N847" s="1"/>
      <c r="O847" s="1"/>
      <c r="P847" s="1"/>
      <c r="Q847" s="1"/>
      <c r="R847" s="1"/>
      <c r="S847" s="1"/>
      <c r="T847" s="1"/>
      <c r="U847" s="1"/>
      <c r="V847" s="1"/>
      <c r="W847" s="1"/>
      <c r="X847" s="1"/>
      <c r="Y847" s="1"/>
      <c r="Z847" s="1"/>
    </row>
    <row r="848" spans="1:26" ht="15" customHeight="1">
      <c r="A848" s="1"/>
      <c r="B848" s="34" t="s">
        <v>79</v>
      </c>
      <c r="C848" s="35" t="e">
        <f>+#REF!</f>
        <v>#REF!</v>
      </c>
      <c r="D848" s="693" t="s">
        <v>80</v>
      </c>
      <c r="E848" s="579"/>
      <c r="F848" s="5" t="e">
        <f>+#REF!</f>
        <v>#REF!</v>
      </c>
      <c r="G848" s="5" t="s">
        <v>81</v>
      </c>
      <c r="H848" s="36"/>
      <c r="I848" s="1"/>
      <c r="J848" s="1"/>
      <c r="K848" s="16"/>
      <c r="L848" s="1"/>
      <c r="M848" s="1"/>
      <c r="N848" s="1"/>
      <c r="O848" s="1"/>
      <c r="P848" s="1"/>
      <c r="Q848" s="1"/>
      <c r="R848" s="1"/>
      <c r="S848" s="1"/>
      <c r="T848" s="1"/>
      <c r="U848" s="1"/>
      <c r="V848" s="1"/>
      <c r="W848" s="1"/>
      <c r="X848" s="1"/>
      <c r="Y848" s="1"/>
      <c r="Z848" s="1"/>
    </row>
    <row r="849" spans="1:26" ht="14.25" customHeight="1">
      <c r="A849" s="1"/>
      <c r="B849" s="636"/>
      <c r="C849" s="581"/>
      <c r="D849" s="581"/>
      <c r="E849" s="581"/>
      <c r="F849" s="581"/>
      <c r="G849" s="581"/>
      <c r="H849" s="589"/>
      <c r="I849" s="1"/>
      <c r="J849" s="1"/>
      <c r="K849" s="16"/>
      <c r="L849" s="1"/>
      <c r="M849" s="1"/>
      <c r="N849" s="1"/>
      <c r="O849" s="1"/>
      <c r="P849" s="1"/>
      <c r="Q849" s="1"/>
      <c r="R849" s="1"/>
      <c r="S849" s="1"/>
      <c r="T849" s="1"/>
      <c r="U849" s="1"/>
      <c r="V849" s="1"/>
      <c r="W849" s="1"/>
      <c r="X849" s="1"/>
      <c r="Y849" s="1"/>
      <c r="Z849" s="1"/>
    </row>
    <row r="850" spans="1:26" ht="15" customHeight="1">
      <c r="A850" s="1"/>
      <c r="B850" s="652" t="e">
        <f>+#REF!</f>
        <v>#REF!</v>
      </c>
      <c r="C850" s="585"/>
      <c r="D850" s="585"/>
      <c r="E850" s="585"/>
      <c r="F850" s="585"/>
      <c r="G850" s="585"/>
      <c r="H850" s="610"/>
      <c r="I850" s="1"/>
      <c r="J850" s="1"/>
      <c r="K850" s="16"/>
      <c r="L850" s="1"/>
      <c r="M850" s="1"/>
      <c r="N850" s="1"/>
      <c r="O850" s="1"/>
      <c r="P850" s="1"/>
      <c r="Q850" s="1"/>
      <c r="R850" s="1"/>
      <c r="S850" s="1"/>
      <c r="T850" s="1"/>
      <c r="U850" s="1"/>
      <c r="V850" s="1"/>
      <c r="W850" s="1"/>
      <c r="X850" s="1"/>
      <c r="Y850" s="1"/>
      <c r="Z850" s="1"/>
    </row>
    <row r="851" spans="1:26" ht="14.25" customHeight="1">
      <c r="A851" s="1"/>
      <c r="B851" s="600"/>
      <c r="C851" s="578"/>
      <c r="D851" s="578"/>
      <c r="E851" s="578"/>
      <c r="F851" s="578"/>
      <c r="G851" s="578"/>
      <c r="H851" s="604"/>
      <c r="I851" s="1"/>
      <c r="J851" s="1"/>
      <c r="K851" s="16"/>
      <c r="L851" s="1"/>
      <c r="M851" s="1"/>
      <c r="N851" s="1"/>
      <c r="O851" s="1"/>
      <c r="P851" s="1"/>
      <c r="Q851" s="1"/>
      <c r="R851" s="1"/>
      <c r="S851" s="1"/>
      <c r="T851" s="1"/>
      <c r="U851" s="1"/>
      <c r="V851" s="1"/>
      <c r="W851" s="1"/>
      <c r="X851" s="1"/>
      <c r="Y851" s="1"/>
      <c r="Z851" s="1"/>
    </row>
    <row r="852" spans="1:26" ht="14.25" customHeight="1">
      <c r="A852" s="1"/>
      <c r="B852" s="694"/>
      <c r="C852" s="606"/>
      <c r="D852" s="606"/>
      <c r="E852" s="606"/>
      <c r="F852" s="606"/>
      <c r="G852" s="606"/>
      <c r="H852" s="607"/>
      <c r="I852" s="1"/>
      <c r="J852" s="1"/>
      <c r="K852" s="16"/>
      <c r="L852" s="1"/>
      <c r="M852" s="1"/>
      <c r="N852" s="1"/>
      <c r="O852" s="1"/>
      <c r="P852" s="1"/>
      <c r="Q852" s="1"/>
      <c r="R852" s="1"/>
      <c r="S852" s="1"/>
      <c r="T852" s="1"/>
      <c r="U852" s="1"/>
      <c r="V852" s="1"/>
      <c r="W852" s="1"/>
      <c r="X852" s="1"/>
      <c r="Y852" s="1"/>
      <c r="Z852" s="1"/>
    </row>
    <row r="853" spans="1:26" ht="14.25" customHeight="1">
      <c r="A853" s="1"/>
      <c r="B853" s="636" t="s">
        <v>82</v>
      </c>
      <c r="C853" s="581"/>
      <c r="D853" s="581"/>
      <c r="E853" s="581"/>
      <c r="F853" s="581"/>
      <c r="G853" s="581"/>
      <c r="H853" s="589"/>
      <c r="I853" s="1"/>
      <c r="J853" s="1"/>
      <c r="K853" s="16"/>
      <c r="L853" s="1"/>
      <c r="M853" s="1"/>
      <c r="N853" s="1"/>
      <c r="O853" s="1"/>
      <c r="P853" s="1"/>
      <c r="Q853" s="1"/>
      <c r="R853" s="1"/>
      <c r="S853" s="1"/>
      <c r="T853" s="1"/>
      <c r="U853" s="1"/>
      <c r="V853" s="1"/>
      <c r="W853" s="1"/>
      <c r="X853" s="1"/>
      <c r="Y853" s="1"/>
      <c r="Z853" s="1"/>
    </row>
    <row r="854" spans="1:26" ht="14.25" customHeight="1">
      <c r="A854" s="1"/>
      <c r="B854" s="679" t="s">
        <v>1</v>
      </c>
      <c r="C854" s="579"/>
      <c r="D854" s="37" t="s">
        <v>2</v>
      </c>
      <c r="E854" s="23" t="s">
        <v>83</v>
      </c>
      <c r="F854" s="23" t="s">
        <v>84</v>
      </c>
      <c r="G854" s="23" t="s">
        <v>85</v>
      </c>
      <c r="H854" s="38" t="s">
        <v>86</v>
      </c>
      <c r="I854" s="1"/>
      <c r="J854" s="1"/>
      <c r="K854" s="16"/>
      <c r="L854" s="1"/>
      <c r="M854" s="1"/>
      <c r="N854" s="1"/>
      <c r="O854" s="1"/>
      <c r="P854" s="1"/>
      <c r="Q854" s="1"/>
      <c r="R854" s="1"/>
      <c r="S854" s="1"/>
      <c r="T854" s="1"/>
      <c r="U854" s="1"/>
      <c r="V854" s="1"/>
      <c r="W854" s="1"/>
      <c r="X854" s="1"/>
      <c r="Y854" s="1"/>
      <c r="Z854" s="1"/>
    </row>
    <row r="855" spans="1:26" ht="14.25" customHeight="1">
      <c r="A855" s="1"/>
      <c r="B855" s="645"/>
      <c r="C855" s="690"/>
      <c r="D855" s="39"/>
      <c r="E855" s="39"/>
      <c r="F855" s="40"/>
      <c r="G855" s="41"/>
      <c r="H855" s="42">
        <f>G855*(F855+1)*E855</f>
        <v>0</v>
      </c>
      <c r="I855" s="1"/>
      <c r="J855" s="1"/>
      <c r="K855" s="16"/>
      <c r="L855" s="1"/>
      <c r="M855" s="1"/>
      <c r="N855" s="1"/>
      <c r="O855" s="1"/>
      <c r="P855" s="1"/>
      <c r="Q855" s="1"/>
      <c r="R855" s="1"/>
      <c r="S855" s="1"/>
      <c r="T855" s="1"/>
      <c r="U855" s="1"/>
      <c r="V855" s="1"/>
      <c r="W855" s="1"/>
      <c r="X855" s="1"/>
      <c r="Y855" s="1"/>
      <c r="Z855" s="1"/>
    </row>
    <row r="856" spans="1:26" ht="14.25" customHeight="1">
      <c r="A856" s="1"/>
      <c r="B856" s="627" t="s">
        <v>145</v>
      </c>
      <c r="C856" s="621"/>
      <c r="D856" s="70" t="e">
        <f t="array" ref="D856">+INDEX(#REF!,MATCH($B856,#REF!,0),MATCH(D$897,#REF!,0))</f>
        <v>#REF!</v>
      </c>
      <c r="E856" s="50">
        <v>1</v>
      </c>
      <c r="F856" s="40">
        <v>0.05</v>
      </c>
      <c r="G856" s="80" t="e">
        <f t="array" ref="G856">+INDEX(#REF!,MATCH($B856,#REF!,0),MATCH(G$897,#REF!,0))</f>
        <v>#REF!</v>
      </c>
      <c r="H856" s="42" t="e">
        <f t="shared" ref="H856:H861" si="77">ROUND(G856*(F856+1)*E856,2)</f>
        <v>#REF!</v>
      </c>
      <c r="I856" s="1"/>
      <c r="J856" s="1"/>
      <c r="K856" s="16"/>
      <c r="L856" s="1"/>
      <c r="M856" s="1"/>
      <c r="N856" s="1"/>
      <c r="O856" s="1"/>
      <c r="P856" s="1"/>
      <c r="Q856" s="1"/>
      <c r="R856" s="1"/>
      <c r="S856" s="1"/>
      <c r="T856" s="1"/>
      <c r="U856" s="1"/>
      <c r="V856" s="1"/>
      <c r="W856" s="1"/>
      <c r="X856" s="1"/>
      <c r="Y856" s="1"/>
      <c r="Z856" s="1"/>
    </row>
    <row r="857" spans="1:26" ht="14.25" customHeight="1">
      <c r="A857" s="1"/>
      <c r="B857" s="627" t="s">
        <v>123</v>
      </c>
      <c r="C857" s="621"/>
      <c r="D857" s="39" t="e">
        <f>+LOOKUP(B857,#REF!,#REF!)</f>
        <v>#REF!</v>
      </c>
      <c r="E857" s="79">
        <v>5.1999999999999998E-2</v>
      </c>
      <c r="F857" s="44">
        <v>0.05</v>
      </c>
      <c r="G857" s="45" t="e">
        <f>+#REF!</f>
        <v>#REF!</v>
      </c>
      <c r="H857" s="42" t="e">
        <f t="shared" si="77"/>
        <v>#REF!</v>
      </c>
      <c r="I857" s="1"/>
      <c r="J857" s="1"/>
      <c r="K857" s="16"/>
      <c r="L857" s="1"/>
      <c r="M857" s="1"/>
      <c r="N857" s="1"/>
      <c r="O857" s="1"/>
      <c r="P857" s="1"/>
      <c r="Q857" s="1"/>
      <c r="R857" s="1"/>
      <c r="S857" s="1"/>
      <c r="T857" s="1"/>
      <c r="U857" s="1"/>
      <c r="V857" s="1"/>
      <c r="W857" s="1"/>
      <c r="X857" s="1"/>
      <c r="Y857" s="1"/>
      <c r="Z857" s="1"/>
    </row>
    <row r="858" spans="1:26" ht="14.25" customHeight="1">
      <c r="A858" s="1"/>
      <c r="B858" s="627" t="s">
        <v>146</v>
      </c>
      <c r="C858" s="621"/>
      <c r="D858" s="70" t="e">
        <f t="array" ref="D858">+INDEX(#REF!,MATCH($B858,#REF!,0),MATCH(D$897,#REF!,0))</f>
        <v>#REF!</v>
      </c>
      <c r="E858" s="79">
        <v>6.6</v>
      </c>
      <c r="F858" s="44">
        <v>0</v>
      </c>
      <c r="G858" s="80" t="e">
        <f t="array" ref="G858">+INDEX(#REF!,MATCH($B858,#REF!,0),MATCH(G$897,#REF!,0))</f>
        <v>#REF!</v>
      </c>
      <c r="H858" s="42" t="e">
        <f t="shared" si="77"/>
        <v>#REF!</v>
      </c>
      <c r="I858" s="1"/>
      <c r="J858" s="1"/>
      <c r="K858" s="16"/>
      <c r="L858" s="1"/>
      <c r="M858" s="1"/>
      <c r="N858" s="1"/>
      <c r="O858" s="1"/>
      <c r="P858" s="1"/>
      <c r="Q858" s="1"/>
      <c r="R858" s="1"/>
      <c r="S858" s="1"/>
      <c r="T858" s="1"/>
      <c r="U858" s="1"/>
      <c r="V858" s="1"/>
      <c r="W858" s="1"/>
      <c r="X858" s="1"/>
      <c r="Y858" s="1"/>
      <c r="Z858" s="1"/>
    </row>
    <row r="859" spans="1:26" ht="14.25" customHeight="1">
      <c r="A859" s="1"/>
      <c r="B859" s="627" t="s">
        <v>147</v>
      </c>
      <c r="C859" s="621"/>
      <c r="D859" s="70" t="e">
        <f t="array" ref="D859">+INDEX(#REF!,MATCH($B859,#REF!,0),MATCH(D$897,#REF!,0))</f>
        <v>#REF!</v>
      </c>
      <c r="E859" s="50">
        <v>0.34</v>
      </c>
      <c r="F859" s="40">
        <v>0</v>
      </c>
      <c r="G859" s="80" t="e">
        <f t="array" ref="G859">+INDEX(#REF!,MATCH($B859,#REF!,0),MATCH(G$897,#REF!,0))</f>
        <v>#REF!</v>
      </c>
      <c r="H859" s="42" t="e">
        <f t="shared" si="77"/>
        <v>#REF!</v>
      </c>
      <c r="I859" s="1"/>
      <c r="J859" s="1"/>
      <c r="K859" s="16"/>
      <c r="L859" s="1"/>
      <c r="M859" s="1"/>
      <c r="N859" s="1"/>
      <c r="O859" s="1"/>
      <c r="P859" s="1"/>
      <c r="Q859" s="1"/>
      <c r="R859" s="1"/>
      <c r="S859" s="1"/>
      <c r="T859" s="1"/>
      <c r="U859" s="1"/>
      <c r="V859" s="1"/>
      <c r="W859" s="1"/>
      <c r="X859" s="1"/>
      <c r="Y859" s="1"/>
      <c r="Z859" s="1"/>
    </row>
    <row r="860" spans="1:26" ht="14.25" customHeight="1">
      <c r="A860" s="1"/>
      <c r="B860" s="627" t="s">
        <v>148</v>
      </c>
      <c r="C860" s="621"/>
      <c r="D860" s="70" t="e">
        <f t="array" ref="D860">+INDEX(#REF!,MATCH($B860,#REF!,0),MATCH(D$897,#REF!,0))</f>
        <v>#REF!</v>
      </c>
      <c r="E860" s="50">
        <v>1.1659999999999999</v>
      </c>
      <c r="F860" s="40">
        <v>0</v>
      </c>
      <c r="G860" s="80" t="e">
        <f t="array" ref="G860">+INDEX(#REF!,MATCH($B860,#REF!,0),MATCH(G$897,#REF!,0))</f>
        <v>#REF!</v>
      </c>
      <c r="H860" s="42" t="e">
        <f t="shared" si="77"/>
        <v>#REF!</v>
      </c>
      <c r="I860" s="1"/>
      <c r="J860" s="1"/>
      <c r="K860" s="16"/>
      <c r="L860" s="1"/>
      <c r="M860" s="1"/>
      <c r="N860" s="1"/>
      <c r="O860" s="1"/>
      <c r="P860" s="1"/>
      <c r="Q860" s="1"/>
      <c r="R860" s="1"/>
      <c r="S860" s="1"/>
      <c r="T860" s="1"/>
      <c r="U860" s="1"/>
      <c r="V860" s="1"/>
      <c r="W860" s="1"/>
      <c r="X860" s="1"/>
      <c r="Y860" s="1"/>
      <c r="Z860" s="1"/>
    </row>
    <row r="861" spans="1:26" ht="14.25" customHeight="1">
      <c r="A861" s="1"/>
      <c r="B861" s="627" t="s">
        <v>140</v>
      </c>
      <c r="C861" s="621"/>
      <c r="D861" s="70" t="e">
        <f t="array" ref="D861">+INDEX(#REF!,MATCH($B861,#REF!,0),MATCH(D$897,#REF!,0))</f>
        <v>#REF!</v>
      </c>
      <c r="E861" s="73">
        <v>0.5</v>
      </c>
      <c r="F861" s="44">
        <v>0</v>
      </c>
      <c r="G861" s="80" t="e">
        <f t="array" ref="G861">+INDEX(#REF!,MATCH($B861,#REF!,0),MATCH(G$897,#REF!,0))</f>
        <v>#REF!</v>
      </c>
      <c r="H861" s="42" t="e">
        <f t="shared" si="77"/>
        <v>#REF!</v>
      </c>
      <c r="I861" s="1"/>
      <c r="J861" s="1"/>
      <c r="K861" s="16"/>
      <c r="L861" s="1"/>
      <c r="M861" s="1"/>
      <c r="N861" s="1"/>
      <c r="O861" s="1"/>
      <c r="P861" s="1"/>
      <c r="Q861" s="1"/>
      <c r="R861" s="1"/>
      <c r="S861" s="1"/>
      <c r="T861" s="1"/>
      <c r="U861" s="1"/>
      <c r="V861" s="1"/>
      <c r="W861" s="1"/>
      <c r="X861" s="1"/>
      <c r="Y861" s="1"/>
      <c r="Z861" s="1"/>
    </row>
    <row r="862" spans="1:26" ht="14.25" customHeight="1">
      <c r="A862" s="1"/>
      <c r="B862" s="624"/>
      <c r="C862" s="625"/>
      <c r="D862" s="39"/>
      <c r="E862" s="46"/>
      <c r="F862" s="47"/>
      <c r="G862" s="48"/>
      <c r="H862" s="42">
        <f>G862*(F862+1)*E862</f>
        <v>0</v>
      </c>
      <c r="I862" s="1"/>
      <c r="J862" s="1"/>
      <c r="K862" s="16"/>
      <c r="L862" s="1"/>
      <c r="M862" s="1"/>
      <c r="N862" s="1"/>
      <c r="O862" s="1"/>
      <c r="P862" s="1"/>
      <c r="Q862" s="1"/>
      <c r="R862" s="1"/>
      <c r="S862" s="1"/>
      <c r="T862" s="1"/>
      <c r="U862" s="1"/>
      <c r="V862" s="1"/>
      <c r="W862" s="1"/>
      <c r="X862" s="1"/>
      <c r="Y862" s="1"/>
      <c r="Z862" s="1"/>
    </row>
    <row r="863" spans="1:26" ht="14.25" customHeight="1">
      <c r="A863" s="1"/>
      <c r="B863" s="682" t="s">
        <v>87</v>
      </c>
      <c r="C863" s="581"/>
      <c r="D863" s="581"/>
      <c r="E863" s="581"/>
      <c r="F863" s="581"/>
      <c r="G863" s="579"/>
      <c r="H863" s="49" t="e">
        <f>ROUND(SUM(H855:H862),2)</f>
        <v>#REF!</v>
      </c>
      <c r="I863" s="1"/>
      <c r="J863" s="1"/>
      <c r="K863" s="16"/>
      <c r="L863" s="1"/>
      <c r="M863" s="1"/>
      <c r="N863" s="1"/>
      <c r="O863" s="1"/>
      <c r="P863" s="1"/>
      <c r="Q863" s="1"/>
      <c r="R863" s="1"/>
      <c r="S863" s="1"/>
      <c r="T863" s="1"/>
      <c r="U863" s="1"/>
      <c r="V863" s="1"/>
      <c r="W863" s="1"/>
      <c r="X863" s="1"/>
      <c r="Y863" s="1"/>
      <c r="Z863" s="1"/>
    </row>
    <row r="864" spans="1:26" ht="14.25" customHeight="1">
      <c r="A864" s="1"/>
      <c r="B864" s="636" t="s">
        <v>88</v>
      </c>
      <c r="C864" s="581"/>
      <c r="D864" s="581"/>
      <c r="E864" s="581"/>
      <c r="F864" s="581"/>
      <c r="G864" s="581"/>
      <c r="H864" s="589"/>
      <c r="I864" s="1"/>
      <c r="J864" s="1"/>
      <c r="K864" s="16"/>
      <c r="L864" s="1"/>
      <c r="M864" s="1"/>
      <c r="N864" s="1"/>
      <c r="O864" s="1"/>
      <c r="P864" s="1"/>
      <c r="Q864" s="1"/>
      <c r="R864" s="1"/>
      <c r="S864" s="1"/>
      <c r="T864" s="1"/>
      <c r="U864" s="1"/>
      <c r="V864" s="1"/>
      <c r="W864" s="1"/>
      <c r="X864" s="1"/>
      <c r="Y864" s="1"/>
      <c r="Z864" s="1"/>
    </row>
    <row r="865" spans="1:26" ht="14.25" customHeight="1">
      <c r="A865" s="1"/>
      <c r="B865" s="679" t="s">
        <v>1</v>
      </c>
      <c r="C865" s="579"/>
      <c r="D865" s="37" t="s">
        <v>2</v>
      </c>
      <c r="E865" s="23" t="s">
        <v>83</v>
      </c>
      <c r="F865" s="23" t="s">
        <v>89</v>
      </c>
      <c r="G865" s="23" t="s">
        <v>85</v>
      </c>
      <c r="H865" s="38" t="s">
        <v>86</v>
      </c>
      <c r="I865" s="1"/>
      <c r="J865" s="1"/>
      <c r="K865" s="16"/>
      <c r="L865" s="1"/>
      <c r="M865" s="1"/>
      <c r="N865" s="1"/>
      <c r="O865" s="1"/>
      <c r="P865" s="1"/>
      <c r="Q865" s="1"/>
      <c r="R865" s="1"/>
      <c r="S865" s="1"/>
      <c r="T865" s="1"/>
      <c r="U865" s="1"/>
      <c r="V865" s="1"/>
      <c r="W865" s="1"/>
      <c r="X865" s="1"/>
      <c r="Y865" s="1"/>
      <c r="Z865" s="1"/>
    </row>
    <row r="866" spans="1:26" ht="14.25" customHeight="1">
      <c r="A866" s="1"/>
      <c r="B866" s="645"/>
      <c r="C866" s="680"/>
      <c r="D866" s="50"/>
      <c r="E866" s="51"/>
      <c r="F866" s="52"/>
      <c r="G866" s="41"/>
      <c r="H866" s="42">
        <f t="shared" ref="H866:H869" si="78">E866*F866*G866</f>
        <v>0</v>
      </c>
      <c r="I866" s="1"/>
      <c r="J866" s="1"/>
      <c r="K866" s="16"/>
      <c r="L866" s="1"/>
      <c r="M866" s="1"/>
      <c r="N866" s="1"/>
      <c r="O866" s="1"/>
      <c r="P866" s="1"/>
      <c r="Q866" s="1"/>
      <c r="R866" s="1"/>
      <c r="S866" s="1"/>
      <c r="T866" s="1"/>
      <c r="U866" s="1"/>
      <c r="V866" s="1"/>
      <c r="W866" s="1"/>
      <c r="X866" s="1"/>
      <c r="Y866" s="1"/>
      <c r="Z866" s="1"/>
    </row>
    <row r="867" spans="1:26" ht="14.25" customHeight="1">
      <c r="A867" s="1"/>
      <c r="B867" s="626" t="s">
        <v>90</v>
      </c>
      <c r="C867" s="620"/>
      <c r="D867" s="53" t="s">
        <v>91</v>
      </c>
      <c r="E867" s="50">
        <v>0.05</v>
      </c>
      <c r="F867" s="59">
        <v>1</v>
      </c>
      <c r="G867" s="41" t="e">
        <f>H877</f>
        <v>#REF!</v>
      </c>
      <c r="H867" s="42" t="e">
        <f t="shared" si="78"/>
        <v>#REF!</v>
      </c>
      <c r="I867" s="1"/>
      <c r="J867" s="1"/>
      <c r="K867" s="16"/>
      <c r="L867" s="1"/>
      <c r="M867" s="1"/>
      <c r="N867" s="1"/>
      <c r="O867" s="1"/>
      <c r="P867" s="1"/>
      <c r="Q867" s="1"/>
      <c r="R867" s="1"/>
      <c r="S867" s="1"/>
      <c r="T867" s="1"/>
      <c r="U867" s="1"/>
      <c r="V867" s="1"/>
      <c r="W867" s="1"/>
      <c r="X867" s="1"/>
      <c r="Y867" s="1"/>
      <c r="Z867" s="1"/>
    </row>
    <row r="868" spans="1:26" ht="14.25" customHeight="1">
      <c r="A868" s="1"/>
      <c r="B868" s="626" t="s">
        <v>149</v>
      </c>
      <c r="C868" s="620"/>
      <c r="D868" s="70" t="e">
        <f t="array" ref="D868">+INDEX(#REF!,MATCH($B868,#REF!,0),MATCH(D$907,#REF!,0))</f>
        <v>#REF!</v>
      </c>
      <c r="E868" s="50">
        <v>1</v>
      </c>
      <c r="F868" s="59">
        <v>0.125</v>
      </c>
      <c r="G868" s="71" t="e">
        <f t="array" ref="G868">+INDEX(#REF!,MATCH($B868,#REF!,0),MATCH(G$907,#REF!,0))</f>
        <v>#REF!</v>
      </c>
      <c r="H868" s="42" t="e">
        <f t="shared" si="78"/>
        <v>#REF!</v>
      </c>
      <c r="I868" s="1"/>
      <c r="J868" s="1"/>
      <c r="K868" s="16"/>
      <c r="L868" s="1"/>
      <c r="M868" s="1"/>
      <c r="N868" s="1"/>
      <c r="O868" s="1"/>
      <c r="P868" s="1"/>
      <c r="Q868" s="1"/>
      <c r="R868" s="1"/>
      <c r="S868" s="1"/>
      <c r="T868" s="1"/>
      <c r="U868" s="1"/>
      <c r="V868" s="1"/>
      <c r="W868" s="1"/>
      <c r="X868" s="1"/>
      <c r="Y868" s="1"/>
      <c r="Z868" s="1"/>
    </row>
    <row r="869" spans="1:26" ht="14.25" customHeight="1">
      <c r="A869" s="1"/>
      <c r="B869" s="624" t="s">
        <v>150</v>
      </c>
      <c r="C869" s="681"/>
      <c r="D869" s="70" t="e">
        <f t="array" ref="D869">+INDEX(#REF!,MATCH($B869,#REF!,0),MATCH(D$907,#REF!,0))</f>
        <v>#REF!</v>
      </c>
      <c r="E869" s="46">
        <v>1</v>
      </c>
      <c r="F869" s="72">
        <v>0.125</v>
      </c>
      <c r="G869" s="71" t="e">
        <f t="array" ref="G869">+INDEX(#REF!,MATCH($B869,#REF!,0),MATCH(G$907,#REF!,0))</f>
        <v>#REF!</v>
      </c>
      <c r="H869" s="42" t="e">
        <f t="shared" si="78"/>
        <v>#REF!</v>
      </c>
      <c r="I869" s="1"/>
      <c r="J869" s="1"/>
      <c r="K869" s="16"/>
      <c r="L869" s="1"/>
      <c r="M869" s="1"/>
      <c r="N869" s="1"/>
      <c r="O869" s="1"/>
      <c r="P869" s="1"/>
      <c r="Q869" s="1"/>
      <c r="R869" s="1"/>
      <c r="S869" s="1"/>
      <c r="T869" s="1"/>
      <c r="U869" s="1"/>
      <c r="V869" s="1"/>
      <c r="W869" s="1"/>
      <c r="X869" s="1"/>
      <c r="Y869" s="1"/>
      <c r="Z869" s="1"/>
    </row>
    <row r="870" spans="1:26" ht="14.25" customHeight="1">
      <c r="A870" s="1"/>
      <c r="B870" s="682" t="s">
        <v>87</v>
      </c>
      <c r="C870" s="581"/>
      <c r="D870" s="581"/>
      <c r="E870" s="581"/>
      <c r="F870" s="581"/>
      <c r="G870" s="579"/>
      <c r="H870" s="49" t="e">
        <f>ROUND(SUM(H866:H869),2)</f>
        <v>#REF!</v>
      </c>
      <c r="I870" s="1"/>
      <c r="J870" s="1"/>
      <c r="K870" s="16"/>
      <c r="L870" s="1"/>
      <c r="M870" s="1"/>
      <c r="N870" s="1"/>
      <c r="O870" s="1"/>
      <c r="P870" s="1"/>
      <c r="Q870" s="1"/>
      <c r="R870" s="1"/>
      <c r="S870" s="1"/>
      <c r="T870" s="1"/>
      <c r="U870" s="1"/>
      <c r="V870" s="1"/>
      <c r="W870" s="1"/>
      <c r="X870" s="1"/>
      <c r="Y870" s="1"/>
      <c r="Z870" s="1"/>
    </row>
    <row r="871" spans="1:26" ht="14.25" customHeight="1">
      <c r="A871" s="1"/>
      <c r="B871" s="636" t="s">
        <v>92</v>
      </c>
      <c r="C871" s="581"/>
      <c r="D871" s="581"/>
      <c r="E871" s="581"/>
      <c r="F871" s="581"/>
      <c r="G871" s="581"/>
      <c r="H871" s="589"/>
      <c r="I871" s="1"/>
      <c r="J871" s="1"/>
      <c r="K871" s="16"/>
      <c r="L871" s="1"/>
      <c r="M871" s="1"/>
      <c r="N871" s="1"/>
      <c r="O871" s="1"/>
      <c r="P871" s="1"/>
      <c r="Q871" s="1"/>
      <c r="R871" s="1"/>
      <c r="S871" s="1"/>
      <c r="T871" s="1"/>
      <c r="U871" s="1"/>
      <c r="V871" s="1"/>
      <c r="W871" s="1"/>
      <c r="X871" s="1"/>
      <c r="Y871" s="1"/>
      <c r="Z871" s="1"/>
    </row>
    <row r="872" spans="1:26" ht="14.25" customHeight="1">
      <c r="A872" s="1"/>
      <c r="B872" s="679" t="s">
        <v>1</v>
      </c>
      <c r="C872" s="579"/>
      <c r="D872" s="37" t="s">
        <v>2</v>
      </c>
      <c r="E872" s="23" t="s">
        <v>83</v>
      </c>
      <c r="F872" s="54" t="s">
        <v>89</v>
      </c>
      <c r="G872" s="23" t="s">
        <v>85</v>
      </c>
      <c r="H872" s="55" t="s">
        <v>86</v>
      </c>
      <c r="I872" s="1"/>
      <c r="J872" s="1"/>
      <c r="K872" s="16"/>
      <c r="L872" s="1"/>
      <c r="M872" s="1"/>
      <c r="N872" s="1"/>
      <c r="O872" s="1"/>
      <c r="P872" s="1"/>
      <c r="Q872" s="1"/>
      <c r="R872" s="1"/>
      <c r="S872" s="1"/>
      <c r="T872" s="1"/>
      <c r="U872" s="1"/>
      <c r="V872" s="1"/>
      <c r="W872" s="1"/>
      <c r="X872" s="1"/>
      <c r="Y872" s="1"/>
      <c r="Z872" s="1"/>
    </row>
    <row r="873" spans="1:26" ht="14.25" customHeight="1">
      <c r="A873" s="1"/>
      <c r="B873" s="645"/>
      <c r="C873" s="680"/>
      <c r="D873" s="56"/>
      <c r="E873" s="51"/>
      <c r="F873" s="57"/>
      <c r="G873" s="41"/>
      <c r="H873" s="42">
        <f t="shared" ref="H873:H876" si="79">E873*F873*G873</f>
        <v>0</v>
      </c>
      <c r="I873" s="1"/>
      <c r="J873" s="1"/>
      <c r="K873" s="16"/>
      <c r="L873" s="1"/>
      <c r="M873" s="1"/>
      <c r="N873" s="1"/>
      <c r="O873" s="1"/>
      <c r="P873" s="1"/>
      <c r="Q873" s="1"/>
      <c r="R873" s="1"/>
      <c r="S873" s="1"/>
      <c r="T873" s="1"/>
      <c r="U873" s="1"/>
      <c r="V873" s="1"/>
      <c r="W873" s="1"/>
      <c r="X873" s="1"/>
      <c r="Y873" s="1"/>
      <c r="Z873" s="1"/>
    </row>
    <row r="874" spans="1:26" ht="14.25" customHeight="1">
      <c r="A874" s="1"/>
      <c r="B874" s="627" t="s">
        <v>96</v>
      </c>
      <c r="C874" s="620"/>
      <c r="D874" s="58" t="s">
        <v>94</v>
      </c>
      <c r="E874" s="50">
        <v>1</v>
      </c>
      <c r="F874" s="59">
        <v>0.125</v>
      </c>
      <c r="G874" s="41" t="e">
        <f>+INDEX(#REF!,MATCH(B874,#REF!,0),9)</f>
        <v>#REF!</v>
      </c>
      <c r="H874" s="42" t="e">
        <f t="shared" si="79"/>
        <v>#REF!</v>
      </c>
      <c r="I874" s="1"/>
      <c r="J874" s="1"/>
      <c r="K874" s="16"/>
      <c r="L874" s="1"/>
      <c r="M874" s="1"/>
      <c r="N874" s="1"/>
      <c r="O874" s="1"/>
      <c r="P874" s="1"/>
      <c r="Q874" s="1"/>
      <c r="R874" s="1"/>
      <c r="S874" s="1"/>
      <c r="T874" s="1"/>
      <c r="U874" s="1"/>
      <c r="V874" s="1"/>
      <c r="W874" s="1"/>
      <c r="X874" s="1"/>
      <c r="Y874" s="1"/>
      <c r="Z874" s="1"/>
    </row>
    <row r="875" spans="1:26" ht="14.25" customHeight="1">
      <c r="A875" s="1"/>
      <c r="B875" s="627" t="s">
        <v>93</v>
      </c>
      <c r="C875" s="620"/>
      <c r="D875" s="58" t="s">
        <v>94</v>
      </c>
      <c r="E875" s="50">
        <v>1</v>
      </c>
      <c r="F875" s="59">
        <v>0.125</v>
      </c>
      <c r="G875" s="41" t="e">
        <f>+INDEX(#REF!,MATCH(B875,#REF!,0),9)</f>
        <v>#REF!</v>
      </c>
      <c r="H875" s="42" t="e">
        <f t="shared" si="79"/>
        <v>#REF!</v>
      </c>
      <c r="I875" s="1"/>
      <c r="J875" s="1"/>
      <c r="K875" s="16"/>
      <c r="L875" s="1"/>
      <c r="M875" s="1"/>
      <c r="N875" s="1"/>
      <c r="O875" s="1"/>
      <c r="P875" s="1"/>
      <c r="Q875" s="1"/>
      <c r="R875" s="1"/>
      <c r="S875" s="1"/>
      <c r="T875" s="1"/>
      <c r="U875" s="1"/>
      <c r="V875" s="1"/>
      <c r="W875" s="1"/>
      <c r="X875" s="1"/>
      <c r="Y875" s="1"/>
      <c r="Z875" s="1"/>
    </row>
    <row r="876" spans="1:26" ht="14.25" customHeight="1">
      <c r="A876" s="1"/>
      <c r="B876" s="624"/>
      <c r="C876" s="681"/>
      <c r="D876" s="60"/>
      <c r="E876" s="61"/>
      <c r="F876" s="47"/>
      <c r="G876" s="41"/>
      <c r="H876" s="42">
        <f t="shared" si="79"/>
        <v>0</v>
      </c>
      <c r="I876" s="1"/>
      <c r="J876" s="1"/>
      <c r="K876" s="16"/>
      <c r="L876" s="1"/>
      <c r="M876" s="1"/>
      <c r="N876" s="1"/>
      <c r="O876" s="1"/>
      <c r="P876" s="1"/>
      <c r="Q876" s="1"/>
      <c r="R876" s="1"/>
      <c r="S876" s="1"/>
      <c r="T876" s="1"/>
      <c r="U876" s="1"/>
      <c r="V876" s="1"/>
      <c r="W876" s="1"/>
      <c r="X876" s="1"/>
      <c r="Y876" s="1"/>
      <c r="Z876" s="1"/>
    </row>
    <row r="877" spans="1:26" ht="14.25" customHeight="1">
      <c r="A877" s="1"/>
      <c r="B877" s="682" t="s">
        <v>87</v>
      </c>
      <c r="C877" s="581"/>
      <c r="D877" s="581"/>
      <c r="E877" s="581"/>
      <c r="F877" s="581"/>
      <c r="G877" s="579"/>
      <c r="H877" s="49" t="e">
        <f>ROUND(SUM(H873:H876),2)</f>
        <v>#REF!</v>
      </c>
      <c r="I877" s="1"/>
      <c r="J877" s="1"/>
      <c r="K877" s="16"/>
      <c r="L877" s="1"/>
      <c r="M877" s="1"/>
      <c r="N877" s="1"/>
      <c r="O877" s="1"/>
      <c r="P877" s="1"/>
      <c r="Q877" s="1"/>
      <c r="R877" s="1"/>
      <c r="S877" s="1"/>
      <c r="T877" s="1"/>
      <c r="U877" s="1"/>
      <c r="V877" s="1"/>
      <c r="W877" s="1"/>
      <c r="X877" s="1"/>
      <c r="Y877" s="1"/>
      <c r="Z877" s="1"/>
    </row>
    <row r="878" spans="1:26" ht="14.25" customHeight="1">
      <c r="A878" s="1"/>
      <c r="B878" s="636" t="s">
        <v>95</v>
      </c>
      <c r="C878" s="581"/>
      <c r="D878" s="581"/>
      <c r="E878" s="581"/>
      <c r="F878" s="581"/>
      <c r="G878" s="581"/>
      <c r="H878" s="589"/>
      <c r="I878" s="1"/>
      <c r="J878" s="1"/>
      <c r="K878" s="16"/>
      <c r="L878" s="1"/>
      <c r="M878" s="1"/>
      <c r="N878" s="1"/>
      <c r="O878" s="1"/>
      <c r="P878" s="1"/>
      <c r="Q878" s="1"/>
      <c r="R878" s="1"/>
      <c r="S878" s="1"/>
      <c r="T878" s="1"/>
      <c r="U878" s="1"/>
      <c r="V878" s="1"/>
      <c r="W878" s="1"/>
      <c r="X878" s="1"/>
      <c r="Y878" s="1"/>
      <c r="Z878" s="1"/>
    </row>
    <row r="879" spans="1:26" ht="14.25" customHeight="1">
      <c r="A879" s="1"/>
      <c r="B879" s="591" t="s">
        <v>1</v>
      </c>
      <c r="C879" s="581"/>
      <c r="D879" s="579"/>
      <c r="E879" s="23" t="s">
        <v>2</v>
      </c>
      <c r="F879" s="23" t="s">
        <v>83</v>
      </c>
      <c r="G879" s="23" t="s">
        <v>85</v>
      </c>
      <c r="H879" s="38" t="s">
        <v>86</v>
      </c>
      <c r="I879" s="1"/>
      <c r="J879" s="1"/>
      <c r="K879" s="16"/>
      <c r="L879" s="1"/>
      <c r="M879" s="1"/>
      <c r="N879" s="1"/>
      <c r="O879" s="1"/>
      <c r="P879" s="1"/>
      <c r="Q879" s="1"/>
      <c r="R879" s="1"/>
      <c r="S879" s="1"/>
      <c r="T879" s="1"/>
      <c r="U879" s="1"/>
      <c r="V879" s="1"/>
      <c r="W879" s="1"/>
      <c r="X879" s="1"/>
      <c r="Y879" s="1"/>
      <c r="Z879" s="1"/>
    </row>
    <row r="880" spans="1:26" ht="14.25" customHeight="1">
      <c r="A880" s="1"/>
      <c r="B880" s="619" t="s">
        <v>104</v>
      </c>
      <c r="C880" s="620"/>
      <c r="D880" s="621"/>
      <c r="E880" s="39" t="s">
        <v>13</v>
      </c>
      <c r="F880" s="40">
        <v>5.1999999999999998E-2</v>
      </c>
      <c r="G880" s="62">
        <v>16388</v>
      </c>
      <c r="H880" s="63">
        <f t="shared" ref="H880:H881" si="80">ROUND(G880*F880,0)</f>
        <v>852</v>
      </c>
      <c r="I880" s="1"/>
      <c r="J880" s="1"/>
      <c r="K880" s="16"/>
      <c r="L880" s="1"/>
      <c r="M880" s="1"/>
      <c r="N880" s="1"/>
      <c r="O880" s="1"/>
      <c r="P880" s="1"/>
      <c r="Q880" s="1"/>
      <c r="R880" s="1"/>
      <c r="S880" s="1"/>
      <c r="T880" s="1"/>
      <c r="U880" s="1"/>
      <c r="V880" s="1"/>
      <c r="W880" s="1"/>
      <c r="X880" s="1"/>
      <c r="Y880" s="1"/>
      <c r="Z880" s="1"/>
    </row>
    <row r="881" spans="1:26" ht="14.25" customHeight="1">
      <c r="A881" s="1"/>
      <c r="B881" s="619" t="s">
        <v>151</v>
      </c>
      <c r="C881" s="620"/>
      <c r="D881" s="621"/>
      <c r="E881" s="39" t="s">
        <v>13</v>
      </c>
      <c r="F881" s="40">
        <v>0.15</v>
      </c>
      <c r="G881" s="62">
        <v>16388</v>
      </c>
      <c r="H881" s="63">
        <f t="shared" si="80"/>
        <v>2458</v>
      </c>
      <c r="I881" s="1"/>
      <c r="J881" s="1"/>
      <c r="K881" s="16"/>
      <c r="L881" s="1"/>
      <c r="M881" s="1"/>
      <c r="N881" s="1"/>
      <c r="O881" s="1"/>
      <c r="P881" s="1"/>
      <c r="Q881" s="1"/>
      <c r="R881" s="1"/>
      <c r="S881" s="1"/>
      <c r="T881" s="1"/>
      <c r="U881" s="1"/>
      <c r="V881" s="1"/>
      <c r="W881" s="1"/>
      <c r="X881" s="1"/>
      <c r="Y881" s="1"/>
      <c r="Z881" s="1"/>
    </row>
    <row r="882" spans="1:26" ht="14.25" customHeight="1" thickBot="1">
      <c r="A882" s="1"/>
      <c r="B882" s="674" t="s">
        <v>87</v>
      </c>
      <c r="C882" s="594"/>
      <c r="D882" s="594"/>
      <c r="E882" s="594"/>
      <c r="F882" s="594"/>
      <c r="G882" s="595"/>
      <c r="H882" s="64">
        <f>ROUND(SUM(H880:H881),2)</f>
        <v>3310</v>
      </c>
      <c r="I882" s="1"/>
      <c r="J882" s="1"/>
      <c r="K882" s="16"/>
      <c r="L882" s="1"/>
      <c r="M882" s="1"/>
      <c r="N882" s="1"/>
      <c r="O882" s="1"/>
      <c r="P882" s="1"/>
      <c r="Q882" s="1"/>
      <c r="R882" s="1"/>
      <c r="S882" s="1"/>
      <c r="T882" s="1"/>
      <c r="U882" s="1"/>
      <c r="V882" s="1"/>
      <c r="W882" s="1"/>
      <c r="X882" s="1"/>
      <c r="Y882" s="1"/>
      <c r="Z882" s="1"/>
    </row>
    <row r="883" spans="1:26" ht="14.25" customHeight="1" thickBot="1">
      <c r="A883" s="1"/>
      <c r="B883" s="675"/>
      <c r="C883" s="602"/>
      <c r="D883" s="602"/>
      <c r="E883" s="602"/>
      <c r="F883" s="602"/>
      <c r="G883" s="602"/>
      <c r="H883" s="633"/>
      <c r="I883" s="1"/>
      <c r="J883" s="1"/>
      <c r="K883" s="16"/>
      <c r="L883" s="1"/>
      <c r="M883" s="1"/>
      <c r="N883" s="1"/>
      <c r="O883" s="1"/>
      <c r="P883" s="1"/>
      <c r="Q883" s="1"/>
      <c r="R883" s="1"/>
      <c r="S883" s="1"/>
      <c r="T883" s="1"/>
      <c r="U883" s="1"/>
      <c r="V883" s="1"/>
      <c r="W883" s="1"/>
      <c r="X883" s="1"/>
      <c r="Y883" s="1"/>
      <c r="Z883" s="1"/>
    </row>
    <row r="884" spans="1:26" ht="14.25" customHeight="1" thickBot="1">
      <c r="A884" s="1"/>
      <c r="B884" s="676"/>
      <c r="C884" s="587"/>
      <c r="D884" s="635"/>
      <c r="E884" s="677" t="s">
        <v>59</v>
      </c>
      <c r="F884" s="678"/>
      <c r="G884" s="678"/>
      <c r="H884" s="65" t="e">
        <f>ROUND(H882+H877+H870+H863,0)+1</f>
        <v>#REF!</v>
      </c>
      <c r="I884" s="1"/>
      <c r="J884" s="1"/>
      <c r="K884" s="16">
        <v>109374.3</v>
      </c>
      <c r="L884" s="1"/>
      <c r="M884" s="1"/>
      <c r="N884" s="1"/>
      <c r="O884" s="1"/>
      <c r="P884" s="1"/>
      <c r="Q884" s="1"/>
      <c r="R884" s="1"/>
      <c r="S884" s="1"/>
      <c r="T884" s="1"/>
      <c r="U884" s="1"/>
      <c r="V884" s="1"/>
      <c r="W884" s="1"/>
      <c r="X884" s="1"/>
      <c r="Y884" s="1"/>
      <c r="Z884" s="1"/>
    </row>
    <row r="885" spans="1:26" ht="14.25" customHeight="1">
      <c r="A885" s="1"/>
      <c r="B885" s="66"/>
      <c r="C885" s="67"/>
      <c r="D885" s="68"/>
      <c r="E885" s="68"/>
      <c r="F885" s="68"/>
      <c r="G885" s="68"/>
      <c r="H885" s="69"/>
      <c r="I885" s="1"/>
      <c r="J885" s="1"/>
      <c r="K885" s="16"/>
      <c r="L885" s="1"/>
      <c r="M885" s="1"/>
      <c r="N885" s="1"/>
      <c r="O885" s="1"/>
      <c r="P885" s="1"/>
      <c r="Q885" s="1"/>
      <c r="R885" s="1"/>
      <c r="S885" s="1"/>
      <c r="T885" s="1"/>
      <c r="U885" s="1"/>
      <c r="V885" s="1"/>
      <c r="W885" s="1"/>
      <c r="X885" s="1"/>
      <c r="Y885" s="1"/>
      <c r="Z885" s="1"/>
    </row>
    <row r="886" spans="1:26" ht="14.25" customHeight="1" thickBot="1">
      <c r="A886" s="1"/>
      <c r="B886" s="29"/>
      <c r="C886" s="30"/>
      <c r="D886" s="31"/>
      <c r="E886" s="31"/>
      <c r="F886" s="31"/>
      <c r="G886" s="31"/>
      <c r="H886" s="32"/>
      <c r="I886" s="1"/>
      <c r="J886" s="1"/>
      <c r="K886" s="16"/>
      <c r="L886" s="1"/>
      <c r="M886" s="1"/>
      <c r="N886" s="1"/>
      <c r="O886" s="1"/>
      <c r="P886" s="1"/>
      <c r="Q886" s="1"/>
      <c r="R886" s="1"/>
      <c r="S886" s="1"/>
      <c r="T886" s="1"/>
      <c r="U886" s="1"/>
      <c r="V886" s="1"/>
      <c r="W886" s="1"/>
      <c r="X886" s="1"/>
      <c r="Y886" s="1"/>
      <c r="Z886" s="1"/>
    </row>
    <row r="887" spans="1:26" ht="14.25" customHeight="1">
      <c r="A887" s="1"/>
      <c r="B887" s="696" t="s">
        <v>77</v>
      </c>
      <c r="C887" s="602"/>
      <c r="D887" s="602"/>
      <c r="E887" s="602"/>
      <c r="F887" s="602"/>
      <c r="G887" s="602"/>
      <c r="H887" s="633"/>
      <c r="I887" s="1"/>
      <c r="J887" s="1"/>
      <c r="K887" s="16"/>
      <c r="L887" s="1"/>
      <c r="M887" s="1"/>
      <c r="N887" s="1"/>
      <c r="O887" s="1"/>
      <c r="P887" s="1"/>
      <c r="Q887" s="1"/>
      <c r="R887" s="1"/>
      <c r="S887" s="1"/>
      <c r="T887" s="1"/>
      <c r="U887" s="1"/>
      <c r="V887" s="1"/>
      <c r="W887" s="1"/>
      <c r="X887" s="1"/>
      <c r="Y887" s="1"/>
      <c r="Z887" s="1"/>
    </row>
    <row r="888" spans="1:26" ht="14.25" customHeight="1">
      <c r="A888" s="1"/>
      <c r="B888" s="668"/>
      <c r="C888" s="606"/>
      <c r="D888" s="606"/>
      <c r="E888" s="606"/>
      <c r="F888" s="606"/>
      <c r="G888" s="606"/>
      <c r="H888" s="607"/>
      <c r="I888" s="1"/>
      <c r="J888" s="1"/>
      <c r="K888" s="16"/>
      <c r="L888" s="1"/>
      <c r="M888" s="1"/>
      <c r="N888" s="1"/>
      <c r="O888" s="1"/>
      <c r="P888" s="1"/>
      <c r="Q888" s="1"/>
      <c r="R888" s="1"/>
      <c r="S888" s="1"/>
      <c r="T888" s="1"/>
      <c r="U888" s="1"/>
      <c r="V888" s="1"/>
      <c r="W888" s="1"/>
      <c r="X888" s="1"/>
      <c r="Y888" s="1"/>
      <c r="Z888" s="1"/>
    </row>
    <row r="889" spans="1:26" ht="14.25" customHeight="1" thickBot="1">
      <c r="A889" s="1"/>
      <c r="B889" s="665" t="s">
        <v>78</v>
      </c>
      <c r="C889" s="594"/>
      <c r="D889" s="594"/>
      <c r="E889" s="594"/>
      <c r="F889" s="594"/>
      <c r="G889" s="594"/>
      <c r="H889" s="703"/>
      <c r="I889" s="1"/>
      <c r="J889" s="1"/>
      <c r="K889" s="16"/>
      <c r="L889" s="1"/>
      <c r="M889" s="1"/>
      <c r="N889" s="1"/>
      <c r="O889" s="1"/>
      <c r="P889" s="1"/>
      <c r="Q889" s="1"/>
      <c r="R889" s="1"/>
      <c r="S889" s="1"/>
      <c r="T889" s="1"/>
      <c r="U889" s="1"/>
      <c r="V889" s="1"/>
      <c r="W889" s="1"/>
      <c r="X889" s="1"/>
      <c r="Y889" s="1"/>
      <c r="Z889" s="1"/>
    </row>
    <row r="890" spans="1:26" ht="14.25" customHeight="1">
      <c r="A890" s="1"/>
      <c r="B890" s="662" t="e">
        <f>+#REF!</f>
        <v>#REF!</v>
      </c>
      <c r="C890" s="632"/>
      <c r="D890" s="632"/>
      <c r="E890" s="632"/>
      <c r="F890" s="632"/>
      <c r="G890" s="632"/>
      <c r="H890" s="704"/>
      <c r="I890" s="1"/>
      <c r="J890" s="1"/>
      <c r="K890" s="16"/>
      <c r="L890" s="1"/>
      <c r="M890" s="1"/>
      <c r="N890" s="1"/>
      <c r="O890" s="1"/>
      <c r="P890" s="1"/>
      <c r="Q890" s="1"/>
      <c r="R890" s="1"/>
      <c r="S890" s="1"/>
      <c r="T890" s="1"/>
      <c r="U890" s="1"/>
      <c r="V890" s="1"/>
      <c r="W890" s="1"/>
      <c r="X890" s="1"/>
      <c r="Y890" s="1"/>
      <c r="Z890" s="1"/>
    </row>
    <row r="891" spans="1:26" ht="14.25" customHeight="1">
      <c r="A891" s="1"/>
      <c r="B891" s="34" t="s">
        <v>79</v>
      </c>
      <c r="C891" s="6" t="e">
        <f>+#REF!</f>
        <v>#REF!</v>
      </c>
      <c r="D891" s="693" t="s">
        <v>80</v>
      </c>
      <c r="E891" s="579"/>
      <c r="F891" s="5" t="e">
        <f>+#REF!</f>
        <v>#REF!</v>
      </c>
      <c r="G891" s="5" t="s">
        <v>81</v>
      </c>
      <c r="H891" s="36"/>
      <c r="I891" s="1"/>
      <c r="J891" s="1"/>
      <c r="K891" s="16"/>
      <c r="L891" s="1"/>
      <c r="M891" s="1"/>
      <c r="N891" s="1"/>
      <c r="O891" s="1"/>
      <c r="P891" s="1"/>
      <c r="Q891" s="1"/>
      <c r="R891" s="1"/>
      <c r="S891" s="1"/>
      <c r="T891" s="1"/>
      <c r="U891" s="1"/>
      <c r="V891" s="1"/>
      <c r="W891" s="1"/>
      <c r="X891" s="1"/>
      <c r="Y891" s="1"/>
      <c r="Z891" s="1"/>
    </row>
    <row r="892" spans="1:26" ht="14.25" customHeight="1">
      <c r="A892" s="1"/>
      <c r="B892" s="636"/>
      <c r="C892" s="581"/>
      <c r="D892" s="581"/>
      <c r="E892" s="581"/>
      <c r="F892" s="581"/>
      <c r="G892" s="581"/>
      <c r="H892" s="589"/>
      <c r="I892" s="1"/>
      <c r="J892" s="1"/>
      <c r="K892" s="16"/>
      <c r="L892" s="1"/>
      <c r="M892" s="1"/>
      <c r="N892" s="1"/>
      <c r="O892" s="1"/>
      <c r="P892" s="1"/>
      <c r="Q892" s="1"/>
      <c r="R892" s="1"/>
      <c r="S892" s="1"/>
      <c r="T892" s="1"/>
      <c r="U892" s="1"/>
      <c r="V892" s="1"/>
      <c r="W892" s="1"/>
      <c r="X892" s="1"/>
      <c r="Y892" s="1"/>
      <c r="Z892" s="1"/>
    </row>
    <row r="893" spans="1:26" ht="14.25" customHeight="1">
      <c r="A893" s="1"/>
      <c r="B893" s="652" t="e">
        <f>+#REF!</f>
        <v>#REF!</v>
      </c>
      <c r="C893" s="585"/>
      <c r="D893" s="585"/>
      <c r="E893" s="585"/>
      <c r="F893" s="585"/>
      <c r="G893" s="585"/>
      <c r="H893" s="610"/>
      <c r="I893" s="1"/>
      <c r="J893" s="1"/>
      <c r="K893" s="16"/>
      <c r="L893" s="1"/>
      <c r="M893" s="1"/>
      <c r="N893" s="1"/>
      <c r="O893" s="1"/>
      <c r="P893" s="1"/>
      <c r="Q893" s="1"/>
      <c r="R893" s="1"/>
      <c r="S893" s="1"/>
      <c r="T893" s="1"/>
      <c r="U893" s="1"/>
      <c r="V893" s="1"/>
      <c r="W893" s="1"/>
      <c r="X893" s="1"/>
      <c r="Y893" s="1"/>
      <c r="Z893" s="1"/>
    </row>
    <row r="894" spans="1:26" ht="14.25" customHeight="1">
      <c r="A894" s="1"/>
      <c r="B894" s="600"/>
      <c r="C894" s="578"/>
      <c r="D894" s="578"/>
      <c r="E894" s="578"/>
      <c r="F894" s="578"/>
      <c r="G894" s="578"/>
      <c r="H894" s="604"/>
      <c r="I894" s="1"/>
      <c r="J894" s="1"/>
      <c r="K894" s="16"/>
      <c r="L894" s="1"/>
      <c r="M894" s="1"/>
      <c r="N894" s="1"/>
      <c r="O894" s="1"/>
      <c r="P894" s="1"/>
      <c r="Q894" s="1"/>
      <c r="R894" s="1"/>
      <c r="S894" s="1"/>
      <c r="T894" s="1"/>
      <c r="U894" s="1"/>
      <c r="V894" s="1"/>
      <c r="W894" s="1"/>
      <c r="X894" s="1"/>
      <c r="Y894" s="1"/>
      <c r="Z894" s="1"/>
    </row>
    <row r="895" spans="1:26" ht="14.25" customHeight="1">
      <c r="A895" s="1"/>
      <c r="B895" s="694"/>
      <c r="C895" s="606"/>
      <c r="D895" s="606"/>
      <c r="E895" s="606"/>
      <c r="F895" s="606"/>
      <c r="G895" s="606"/>
      <c r="H895" s="607"/>
      <c r="I895" s="1"/>
      <c r="J895" s="1"/>
      <c r="K895" s="16"/>
      <c r="L895" s="1"/>
      <c r="M895" s="1"/>
      <c r="N895" s="1"/>
      <c r="O895" s="1"/>
      <c r="P895" s="1"/>
      <c r="Q895" s="1"/>
      <c r="R895" s="1"/>
      <c r="S895" s="1"/>
      <c r="T895" s="1"/>
      <c r="U895" s="1"/>
      <c r="V895" s="1"/>
      <c r="W895" s="1"/>
      <c r="X895" s="1"/>
      <c r="Y895" s="1"/>
      <c r="Z895" s="1"/>
    </row>
    <row r="896" spans="1:26" ht="14.25" customHeight="1">
      <c r="A896" s="1"/>
      <c r="B896" s="636" t="s">
        <v>82</v>
      </c>
      <c r="C896" s="581"/>
      <c r="D896" s="581"/>
      <c r="E896" s="581"/>
      <c r="F896" s="581"/>
      <c r="G896" s="581"/>
      <c r="H896" s="589"/>
      <c r="I896" s="1"/>
      <c r="J896" s="1"/>
      <c r="K896" s="16"/>
      <c r="L896" s="1"/>
      <c r="M896" s="1"/>
      <c r="N896" s="1"/>
      <c r="O896" s="1"/>
      <c r="P896" s="1"/>
      <c r="Q896" s="1"/>
      <c r="R896" s="1"/>
      <c r="S896" s="1"/>
      <c r="T896" s="1"/>
      <c r="U896" s="1"/>
      <c r="V896" s="1"/>
      <c r="W896" s="1"/>
      <c r="X896" s="1"/>
      <c r="Y896" s="1"/>
      <c r="Z896" s="1"/>
    </row>
    <row r="897" spans="1:26" ht="14.25" customHeight="1">
      <c r="A897" s="1"/>
      <c r="B897" s="679" t="s">
        <v>1</v>
      </c>
      <c r="C897" s="579"/>
      <c r="D897" s="37" t="s">
        <v>2</v>
      </c>
      <c r="E897" s="23" t="s">
        <v>83</v>
      </c>
      <c r="F897" s="23" t="s">
        <v>84</v>
      </c>
      <c r="G897" s="23" t="s">
        <v>85</v>
      </c>
      <c r="H897" s="38" t="s">
        <v>86</v>
      </c>
      <c r="I897" s="1"/>
      <c r="J897" s="1"/>
      <c r="K897" s="16"/>
      <c r="L897" s="1"/>
      <c r="M897" s="1"/>
      <c r="N897" s="1"/>
      <c r="O897" s="1"/>
      <c r="P897" s="1"/>
      <c r="Q897" s="1"/>
      <c r="R897" s="1"/>
      <c r="S897" s="1"/>
      <c r="T897" s="1"/>
      <c r="U897" s="1"/>
      <c r="V897" s="1"/>
      <c r="W897" s="1"/>
      <c r="X897" s="1"/>
      <c r="Y897" s="1"/>
      <c r="Z897" s="1"/>
    </row>
    <row r="898" spans="1:26" ht="14.25" customHeight="1">
      <c r="A898" s="1"/>
      <c r="B898" s="645"/>
      <c r="C898" s="690"/>
      <c r="D898" s="39"/>
      <c r="E898" s="39"/>
      <c r="F898" s="40"/>
      <c r="G898" s="41"/>
      <c r="H898" s="42">
        <f>G898*(F898+1)*E898</f>
        <v>0</v>
      </c>
      <c r="I898" s="1"/>
      <c r="J898" s="1"/>
      <c r="K898" s="16"/>
      <c r="L898" s="1"/>
      <c r="M898" s="1"/>
      <c r="N898" s="1"/>
      <c r="O898" s="1"/>
      <c r="P898" s="1"/>
      <c r="Q898" s="1"/>
      <c r="R898" s="1"/>
      <c r="S898" s="1"/>
      <c r="T898" s="1"/>
      <c r="U898" s="1"/>
      <c r="V898" s="1"/>
      <c r="W898" s="1"/>
      <c r="X898" s="1"/>
      <c r="Y898" s="1"/>
      <c r="Z898" s="1"/>
    </row>
    <row r="899" spans="1:26" ht="14.25" customHeight="1">
      <c r="A899" s="1"/>
      <c r="B899" s="627" t="s">
        <v>152</v>
      </c>
      <c r="C899" s="621"/>
      <c r="D899" s="70" t="e">
        <f t="array" ref="D899">+INDEX(#REF!,MATCH($B899,#REF!,0),MATCH(D$897,#REF!,0))</f>
        <v>#REF!</v>
      </c>
      <c r="E899" s="50">
        <v>1</v>
      </c>
      <c r="F899" s="40">
        <v>0.05</v>
      </c>
      <c r="G899" s="71" t="e">
        <f t="array" ref="G899">+INDEX(#REF!,MATCH($B899,#REF!,0),MATCH(G$897,#REF!,0))</f>
        <v>#REF!</v>
      </c>
      <c r="H899" s="42" t="e">
        <f t="shared" ref="H899:H903" si="81">ROUND(G899*(F899+1)*E899,2)</f>
        <v>#REF!</v>
      </c>
      <c r="I899" s="1"/>
      <c r="J899" s="83" t="e">
        <f t="array" ref="J899">+INDEX(#REF!,1,1)</f>
        <v>#REF!</v>
      </c>
      <c r="K899" s="16"/>
      <c r="L899" s="1"/>
      <c r="M899" s="1"/>
      <c r="N899" s="1"/>
      <c r="O899" s="1"/>
      <c r="P899" s="1"/>
      <c r="Q899" s="1"/>
      <c r="R899" s="1"/>
      <c r="S899" s="1"/>
      <c r="T899" s="1"/>
      <c r="U899" s="1"/>
      <c r="V899" s="1"/>
      <c r="W899" s="1"/>
      <c r="X899" s="1"/>
      <c r="Y899" s="1"/>
      <c r="Z899" s="1"/>
    </row>
    <row r="900" spans="1:26" ht="14.25" customHeight="1">
      <c r="A900" s="1"/>
      <c r="B900" s="627" t="s">
        <v>123</v>
      </c>
      <c r="C900" s="621"/>
      <c r="D900" s="39" t="s">
        <v>13</v>
      </c>
      <c r="E900" s="79">
        <f>1*1*0.05</f>
        <v>0.05</v>
      </c>
      <c r="F900" s="44">
        <v>0.05</v>
      </c>
      <c r="G900" s="45" t="e">
        <f>+#REF!</f>
        <v>#REF!</v>
      </c>
      <c r="H900" s="42" t="e">
        <f t="shared" si="81"/>
        <v>#REF!</v>
      </c>
      <c r="I900" s="1"/>
      <c r="J900" s="1" t="e">
        <f>+MATCH(B899,#REF!,0)</f>
        <v>#REF!</v>
      </c>
      <c r="K900" s="16"/>
      <c r="L900" s="1"/>
      <c r="M900" s="1"/>
      <c r="N900" s="1"/>
      <c r="O900" s="1"/>
      <c r="P900" s="1"/>
      <c r="Q900" s="1"/>
      <c r="R900" s="1"/>
      <c r="S900" s="1"/>
      <c r="T900" s="1"/>
      <c r="U900" s="1"/>
      <c r="V900" s="1"/>
      <c r="W900" s="1"/>
      <c r="X900" s="1"/>
      <c r="Y900" s="1"/>
      <c r="Z900" s="1"/>
    </row>
    <row r="901" spans="1:26" ht="14.25" customHeight="1">
      <c r="A901" s="1"/>
      <c r="B901" s="627" t="s">
        <v>147</v>
      </c>
      <c r="C901" s="621"/>
      <c r="D901" s="70" t="e">
        <f t="array" ref="D901">+INDEX(#REF!,MATCH($B901,#REF!,0),MATCH(D$897,#REF!,0))</f>
        <v>#REF!</v>
      </c>
      <c r="E901" s="50">
        <v>0.34</v>
      </c>
      <c r="F901" s="40">
        <v>0</v>
      </c>
      <c r="G901" s="71" t="e">
        <f t="array" ref="G901">+INDEX(#REF!,MATCH($B901,#REF!,0),MATCH(G$897,#REF!,0))</f>
        <v>#REF!</v>
      </c>
      <c r="H901" s="42" t="e">
        <f t="shared" si="81"/>
        <v>#REF!</v>
      </c>
      <c r="I901" s="1"/>
      <c r="J901" s="1" t="e">
        <f>+MATCH(D897,#REF!,0)</f>
        <v>#REF!</v>
      </c>
      <c r="K901" s="16"/>
      <c r="L901" s="1"/>
      <c r="M901" s="1"/>
      <c r="N901" s="1"/>
      <c r="O901" s="1"/>
      <c r="P901" s="1"/>
      <c r="Q901" s="1"/>
      <c r="R901" s="1"/>
      <c r="S901" s="1"/>
      <c r="T901" s="1"/>
      <c r="U901" s="1"/>
      <c r="V901" s="1"/>
      <c r="W901" s="1"/>
      <c r="X901" s="1"/>
      <c r="Y901" s="1"/>
      <c r="Z901" s="1"/>
    </row>
    <row r="902" spans="1:26" ht="14.25" customHeight="1">
      <c r="A902" s="1"/>
      <c r="B902" s="627" t="s">
        <v>148</v>
      </c>
      <c r="C902" s="621"/>
      <c r="D902" s="70" t="e">
        <f t="array" ref="D902">+INDEX(#REF!,MATCH($B902,#REF!,0),MATCH(D$897,#REF!,0))</f>
        <v>#REF!</v>
      </c>
      <c r="E902" s="50">
        <v>4</v>
      </c>
      <c r="F902" s="40">
        <v>0</v>
      </c>
      <c r="G902" s="71" t="e">
        <f t="array" ref="G902">+INDEX(#REF!,MATCH($B902,#REF!,0),MATCH(G$897,#REF!,0))</f>
        <v>#REF!</v>
      </c>
      <c r="H902" s="42" t="e">
        <f t="shared" si="81"/>
        <v>#REF!</v>
      </c>
      <c r="I902" s="1"/>
      <c r="J902" s="1"/>
      <c r="K902" s="16"/>
      <c r="L902" s="1"/>
      <c r="M902" s="1"/>
      <c r="N902" s="1"/>
      <c r="O902" s="1"/>
      <c r="P902" s="1"/>
      <c r="Q902" s="1"/>
      <c r="R902" s="1"/>
      <c r="S902" s="1"/>
      <c r="T902" s="1"/>
      <c r="U902" s="1"/>
      <c r="V902" s="1"/>
      <c r="W902" s="1"/>
      <c r="X902" s="1"/>
      <c r="Y902" s="1"/>
      <c r="Z902" s="1"/>
    </row>
    <row r="903" spans="1:26" ht="14.25" customHeight="1">
      <c r="A903" s="1"/>
      <c r="B903" s="627" t="s">
        <v>140</v>
      </c>
      <c r="C903" s="621"/>
      <c r="D903" s="70" t="e">
        <f t="array" ref="D903">+INDEX(#REF!,MATCH($B903,#REF!,0),MATCH(D$897,#REF!,0))</f>
        <v>#REF!</v>
      </c>
      <c r="E903" s="73">
        <v>0.5</v>
      </c>
      <c r="F903" s="44">
        <v>0</v>
      </c>
      <c r="G903" s="71" t="e">
        <f t="array" ref="G903">+INDEX(#REF!,MATCH($B903,#REF!,0),MATCH(G$897,#REF!,0))</f>
        <v>#REF!</v>
      </c>
      <c r="H903" s="42" t="e">
        <f t="shared" si="81"/>
        <v>#REF!</v>
      </c>
      <c r="I903" s="1"/>
      <c r="J903" s="1"/>
      <c r="K903" s="16"/>
      <c r="L903" s="1"/>
      <c r="M903" s="1"/>
      <c r="N903" s="1"/>
      <c r="O903" s="1"/>
      <c r="P903" s="1"/>
      <c r="Q903" s="1"/>
      <c r="R903" s="1"/>
      <c r="S903" s="1"/>
      <c r="T903" s="1"/>
      <c r="U903" s="1"/>
      <c r="V903" s="1"/>
      <c r="W903" s="1"/>
      <c r="X903" s="1"/>
      <c r="Y903" s="1"/>
      <c r="Z903" s="1"/>
    </row>
    <row r="904" spans="1:26" ht="14.25" customHeight="1">
      <c r="A904" s="1"/>
      <c r="B904" s="624" t="s">
        <v>153</v>
      </c>
      <c r="C904" s="625"/>
      <c r="D904" s="70" t="e">
        <f t="array" ref="D904">+INDEX(#REF!,MATCH($B904,#REF!,0),MATCH(D$897,#REF!,0))</f>
        <v>#REF!</v>
      </c>
      <c r="E904" s="46">
        <v>1</v>
      </c>
      <c r="F904" s="47">
        <v>0</v>
      </c>
      <c r="G904" s="71" t="e">
        <f t="array" ref="G904">+INDEX(#REF!,MATCH($B904,#REF!,0),MATCH(G$897,#REF!,0))</f>
        <v>#REF!</v>
      </c>
      <c r="H904" s="42" t="e">
        <f>G904*(F904+1)*E904</f>
        <v>#REF!</v>
      </c>
      <c r="I904" s="1"/>
      <c r="J904" s="1"/>
      <c r="K904" s="16"/>
      <c r="L904" s="1"/>
      <c r="M904" s="1"/>
      <c r="N904" s="1"/>
      <c r="O904" s="1"/>
      <c r="P904" s="1"/>
      <c r="Q904" s="1"/>
      <c r="R904" s="1"/>
      <c r="S904" s="1"/>
      <c r="T904" s="1"/>
      <c r="U904" s="1"/>
      <c r="V904" s="1"/>
      <c r="W904" s="1"/>
      <c r="X904" s="1"/>
      <c r="Y904" s="1"/>
      <c r="Z904" s="1"/>
    </row>
    <row r="905" spans="1:26" ht="14.25" customHeight="1">
      <c r="A905" s="1"/>
      <c r="B905" s="682" t="s">
        <v>87</v>
      </c>
      <c r="C905" s="581"/>
      <c r="D905" s="581"/>
      <c r="E905" s="581"/>
      <c r="F905" s="581"/>
      <c r="G905" s="579"/>
      <c r="H905" s="49" t="e">
        <f>ROUND(SUM(H898:H904),2)</f>
        <v>#REF!</v>
      </c>
      <c r="I905" s="1"/>
      <c r="J905" s="1"/>
      <c r="K905" s="16"/>
      <c r="L905" s="1"/>
      <c r="M905" s="1"/>
      <c r="N905" s="1"/>
      <c r="O905" s="1"/>
      <c r="P905" s="1"/>
      <c r="Q905" s="1"/>
      <c r="R905" s="1"/>
      <c r="S905" s="1"/>
      <c r="T905" s="1"/>
      <c r="U905" s="1"/>
      <c r="V905" s="1"/>
      <c r="W905" s="1"/>
      <c r="X905" s="1"/>
      <c r="Y905" s="1"/>
      <c r="Z905" s="1"/>
    </row>
    <row r="906" spans="1:26" ht="14.25" customHeight="1">
      <c r="A906" s="1"/>
      <c r="B906" s="636" t="s">
        <v>88</v>
      </c>
      <c r="C906" s="581"/>
      <c r="D906" s="581"/>
      <c r="E906" s="581"/>
      <c r="F906" s="581"/>
      <c r="G906" s="581"/>
      <c r="H906" s="589"/>
      <c r="I906" s="1"/>
      <c r="J906" s="1"/>
      <c r="K906" s="16"/>
      <c r="L906" s="1"/>
      <c r="M906" s="1"/>
      <c r="N906" s="1"/>
      <c r="O906" s="1"/>
      <c r="P906" s="1"/>
      <c r="Q906" s="1"/>
      <c r="R906" s="1"/>
      <c r="S906" s="1"/>
      <c r="T906" s="1"/>
      <c r="U906" s="1"/>
      <c r="V906" s="1"/>
      <c r="W906" s="1"/>
      <c r="X906" s="1"/>
      <c r="Y906" s="1"/>
      <c r="Z906" s="1"/>
    </row>
    <row r="907" spans="1:26" ht="14.25" customHeight="1">
      <c r="A907" s="1"/>
      <c r="B907" s="679" t="s">
        <v>1</v>
      </c>
      <c r="C907" s="579"/>
      <c r="D907" s="37" t="s">
        <v>2</v>
      </c>
      <c r="E907" s="23" t="s">
        <v>83</v>
      </c>
      <c r="F907" s="23" t="s">
        <v>89</v>
      </c>
      <c r="G907" s="23" t="s">
        <v>85</v>
      </c>
      <c r="H907" s="38" t="s">
        <v>86</v>
      </c>
      <c r="I907" s="1"/>
      <c r="J907" s="1"/>
      <c r="K907" s="16"/>
      <c r="L907" s="1"/>
      <c r="M907" s="1"/>
      <c r="N907" s="1"/>
      <c r="O907" s="1"/>
      <c r="P907" s="1"/>
      <c r="Q907" s="1"/>
      <c r="R907" s="1"/>
      <c r="S907" s="1"/>
      <c r="T907" s="1"/>
      <c r="U907" s="1"/>
      <c r="V907" s="1"/>
      <c r="W907" s="1"/>
      <c r="X907" s="1"/>
      <c r="Y907" s="1"/>
      <c r="Z907" s="1"/>
    </row>
    <row r="908" spans="1:26" ht="14.25" customHeight="1">
      <c r="A908" s="1"/>
      <c r="B908" s="645"/>
      <c r="C908" s="690"/>
      <c r="D908" s="50"/>
      <c r="E908" s="51"/>
      <c r="F908" s="52"/>
      <c r="G908" s="41"/>
      <c r="H908" s="42">
        <f t="shared" ref="H908:H911" si="82">E908*F908*G908</f>
        <v>0</v>
      </c>
      <c r="I908" s="1"/>
      <c r="J908" s="1"/>
      <c r="K908" s="16"/>
      <c r="L908" s="1"/>
      <c r="M908" s="1"/>
      <c r="N908" s="1"/>
      <c r="O908" s="1"/>
      <c r="P908" s="1"/>
      <c r="Q908" s="1"/>
      <c r="R908" s="1"/>
      <c r="S908" s="1"/>
      <c r="T908" s="1"/>
      <c r="U908" s="1"/>
      <c r="V908" s="1"/>
      <c r="W908" s="1"/>
      <c r="X908" s="1"/>
      <c r="Y908" s="1"/>
      <c r="Z908" s="1"/>
    </row>
    <row r="909" spans="1:26" ht="14.25" customHeight="1">
      <c r="A909" s="1"/>
      <c r="B909" s="626" t="s">
        <v>90</v>
      </c>
      <c r="C909" s="621"/>
      <c r="D909" s="53" t="s">
        <v>91</v>
      </c>
      <c r="E909" s="50">
        <v>0.05</v>
      </c>
      <c r="F909" s="59">
        <v>1</v>
      </c>
      <c r="G909" s="41" t="e">
        <f>H920</f>
        <v>#REF!</v>
      </c>
      <c r="H909" s="42" t="e">
        <f t="shared" si="82"/>
        <v>#REF!</v>
      </c>
      <c r="I909" s="1"/>
      <c r="J909" s="1"/>
      <c r="K909" s="16"/>
      <c r="L909" s="1"/>
      <c r="M909" s="1"/>
      <c r="N909" s="1"/>
      <c r="O909" s="1"/>
      <c r="P909" s="1"/>
      <c r="Q909" s="1"/>
      <c r="R909" s="1"/>
      <c r="S909" s="1"/>
      <c r="T909" s="1"/>
      <c r="U909" s="1"/>
      <c r="V909" s="1"/>
      <c r="W909" s="1"/>
      <c r="X909" s="1"/>
      <c r="Y909" s="1"/>
      <c r="Z909" s="1"/>
    </row>
    <row r="910" spans="1:26" ht="14.25" customHeight="1">
      <c r="A910" s="1"/>
      <c r="B910" s="626" t="s">
        <v>149</v>
      </c>
      <c r="C910" s="620"/>
      <c r="D910" s="70" t="e">
        <f t="array" ref="D910">+INDEX(#REF!,MATCH($B910,#REF!,0),MATCH(D$907,#REF!,0))</f>
        <v>#REF!</v>
      </c>
      <c r="E910" s="50">
        <v>1</v>
      </c>
      <c r="F910" s="59">
        <v>0.125</v>
      </c>
      <c r="G910" s="71" t="e">
        <f t="array" ref="G910">+INDEX(#REF!,MATCH($B910,#REF!,0),MATCH(G$907,#REF!,0))</f>
        <v>#REF!</v>
      </c>
      <c r="H910" s="42" t="e">
        <f t="shared" si="82"/>
        <v>#REF!</v>
      </c>
      <c r="I910" s="1"/>
      <c r="J910" s="83" t="e">
        <f t="array" ref="J910">+INDEX(#REF!,1,1)</f>
        <v>#REF!</v>
      </c>
      <c r="K910" s="16"/>
      <c r="L910" s="1"/>
      <c r="M910" s="1"/>
      <c r="N910" s="1"/>
      <c r="O910" s="1"/>
      <c r="P910" s="1"/>
      <c r="Q910" s="1"/>
      <c r="R910" s="1"/>
      <c r="S910" s="1"/>
      <c r="T910" s="1"/>
      <c r="U910" s="1"/>
      <c r="V910" s="1"/>
      <c r="W910" s="1"/>
      <c r="X910" s="1"/>
      <c r="Y910" s="1"/>
      <c r="Z910" s="1"/>
    </row>
    <row r="911" spans="1:26" ht="14.25" customHeight="1">
      <c r="A911" s="1"/>
      <c r="B911" s="624" t="s">
        <v>150</v>
      </c>
      <c r="C911" s="681"/>
      <c r="D911" s="70" t="e">
        <f t="array" ref="D911">+INDEX(#REF!,MATCH($B911,#REF!,0),MATCH(D$907,#REF!,0))</f>
        <v>#REF!</v>
      </c>
      <c r="E911" s="46">
        <v>1</v>
      </c>
      <c r="F911" s="72">
        <v>0.125</v>
      </c>
      <c r="G911" s="71" t="e">
        <f t="array" ref="G911">+INDEX(#REF!,MATCH($B911,#REF!,0),MATCH(G$907,#REF!,0))</f>
        <v>#REF!</v>
      </c>
      <c r="H911" s="42" t="e">
        <f t="shared" si="82"/>
        <v>#REF!</v>
      </c>
      <c r="I911" s="1"/>
      <c r="J911" s="1" t="e">
        <f>+MATCH(B910,#REF!,0)</f>
        <v>#REF!</v>
      </c>
      <c r="K911" s="16"/>
      <c r="L911" s="1"/>
      <c r="M911" s="1"/>
      <c r="N911" s="1"/>
      <c r="O911" s="1"/>
      <c r="P911" s="1"/>
      <c r="Q911" s="1"/>
      <c r="R911" s="1"/>
      <c r="S911" s="1"/>
      <c r="T911" s="1"/>
      <c r="U911" s="1"/>
      <c r="V911" s="1"/>
      <c r="W911" s="1"/>
      <c r="X911" s="1"/>
      <c r="Y911" s="1"/>
      <c r="Z911" s="1"/>
    </row>
    <row r="912" spans="1:26" ht="14.25" customHeight="1">
      <c r="A912" s="1"/>
      <c r="B912" s="682" t="s">
        <v>87</v>
      </c>
      <c r="C912" s="581"/>
      <c r="D912" s="581"/>
      <c r="E912" s="581"/>
      <c r="F912" s="581"/>
      <c r="G912" s="579"/>
      <c r="H912" s="49" t="e">
        <f>ROUND(SUM(H908:H911),2)</f>
        <v>#REF!</v>
      </c>
      <c r="I912" s="1"/>
      <c r="J912" s="1" t="e">
        <f>+MATCH(D907,#REF!,0)</f>
        <v>#REF!</v>
      </c>
      <c r="K912" s="16"/>
      <c r="L912" s="1"/>
      <c r="M912" s="1"/>
      <c r="N912" s="1"/>
      <c r="O912" s="1"/>
      <c r="P912" s="1"/>
      <c r="Q912" s="1"/>
      <c r="R912" s="1"/>
      <c r="S912" s="1"/>
      <c r="T912" s="1"/>
      <c r="U912" s="1"/>
      <c r="V912" s="1"/>
      <c r="W912" s="1"/>
      <c r="X912" s="1"/>
      <c r="Y912" s="1"/>
      <c r="Z912" s="1"/>
    </row>
    <row r="913" spans="1:26" ht="14.25" customHeight="1">
      <c r="A913" s="1"/>
      <c r="B913" s="636" t="s">
        <v>92</v>
      </c>
      <c r="C913" s="581"/>
      <c r="D913" s="581"/>
      <c r="E913" s="581"/>
      <c r="F913" s="581"/>
      <c r="G913" s="581"/>
      <c r="H913" s="589"/>
      <c r="I913" s="1"/>
      <c r="J913" s="1"/>
      <c r="K913" s="16"/>
      <c r="L913" s="1"/>
      <c r="M913" s="1"/>
      <c r="N913" s="1"/>
      <c r="O913" s="1"/>
      <c r="P913" s="1"/>
      <c r="Q913" s="1"/>
      <c r="R913" s="1"/>
      <c r="S913" s="1"/>
      <c r="T913" s="1"/>
      <c r="U913" s="1"/>
      <c r="V913" s="1"/>
      <c r="W913" s="1"/>
      <c r="X913" s="1"/>
      <c r="Y913" s="1"/>
      <c r="Z913" s="1"/>
    </row>
    <row r="914" spans="1:26" ht="14.25" customHeight="1">
      <c r="A914" s="1"/>
      <c r="B914" s="679" t="s">
        <v>1</v>
      </c>
      <c r="C914" s="579"/>
      <c r="D914" s="37" t="s">
        <v>2</v>
      </c>
      <c r="E914" s="23" t="s">
        <v>83</v>
      </c>
      <c r="F914" s="54" t="s">
        <v>89</v>
      </c>
      <c r="G914" s="23" t="s">
        <v>85</v>
      </c>
      <c r="H914" s="55" t="s">
        <v>86</v>
      </c>
      <c r="I914" s="1"/>
      <c r="J914" s="1"/>
      <c r="K914" s="16"/>
      <c r="L914" s="1"/>
      <c r="M914" s="1"/>
      <c r="N914" s="1"/>
      <c r="O914" s="1"/>
      <c r="P914" s="1"/>
      <c r="Q914" s="1"/>
      <c r="R914" s="1"/>
      <c r="S914" s="1"/>
      <c r="T914" s="1"/>
      <c r="U914" s="1"/>
      <c r="V914" s="1"/>
      <c r="W914" s="1"/>
      <c r="X914" s="1"/>
      <c r="Y914" s="1"/>
      <c r="Z914" s="1"/>
    </row>
    <row r="915" spans="1:26" ht="14.25" customHeight="1">
      <c r="A915" s="1"/>
      <c r="B915" s="645"/>
      <c r="C915" s="680"/>
      <c r="D915" s="56"/>
      <c r="E915" s="51"/>
      <c r="F915" s="57"/>
      <c r="G915" s="41"/>
      <c r="H915" s="42">
        <f t="shared" ref="H915:H917" si="83">E915*F915*G915</f>
        <v>0</v>
      </c>
      <c r="I915" s="1"/>
      <c r="J915" s="1"/>
      <c r="K915" s="16"/>
      <c r="L915" s="1"/>
      <c r="M915" s="1"/>
      <c r="N915" s="1"/>
      <c r="O915" s="1"/>
      <c r="P915" s="1"/>
      <c r="Q915" s="1"/>
      <c r="R915" s="1"/>
      <c r="S915" s="1"/>
      <c r="T915" s="1"/>
      <c r="U915" s="1"/>
      <c r="V915" s="1"/>
      <c r="W915" s="1"/>
      <c r="X915" s="1"/>
      <c r="Y915" s="1"/>
      <c r="Z915" s="1"/>
    </row>
    <row r="916" spans="1:26" ht="14.25" customHeight="1">
      <c r="A916" s="1"/>
      <c r="B916" s="627" t="s">
        <v>96</v>
      </c>
      <c r="C916" s="620"/>
      <c r="D916" s="58" t="s">
        <v>94</v>
      </c>
      <c r="E916" s="50">
        <v>1</v>
      </c>
      <c r="F916" s="59">
        <v>0.15</v>
      </c>
      <c r="G916" s="41" t="e">
        <f>+INDEX(#REF!,MATCH(B916,#REF!,0),9)</f>
        <v>#REF!</v>
      </c>
      <c r="H916" s="42" t="e">
        <f t="shared" si="83"/>
        <v>#REF!</v>
      </c>
      <c r="I916" s="1"/>
      <c r="J916" s="1"/>
      <c r="K916" s="16"/>
      <c r="L916" s="1"/>
      <c r="M916" s="1"/>
      <c r="N916" s="1"/>
      <c r="O916" s="1"/>
      <c r="P916" s="1"/>
      <c r="Q916" s="1"/>
      <c r="R916" s="1"/>
      <c r="S916" s="1"/>
      <c r="T916" s="1"/>
      <c r="U916" s="1"/>
      <c r="V916" s="1"/>
      <c r="W916" s="1"/>
      <c r="X916" s="1"/>
      <c r="Y916" s="1"/>
      <c r="Z916" s="1"/>
    </row>
    <row r="917" spans="1:26" ht="14.25" customHeight="1">
      <c r="A917" s="1"/>
      <c r="B917" s="627" t="s">
        <v>93</v>
      </c>
      <c r="C917" s="620"/>
      <c r="D917" s="58" t="s">
        <v>94</v>
      </c>
      <c r="E917" s="50">
        <v>1</v>
      </c>
      <c r="F917" s="59">
        <f>+F916</f>
        <v>0.15</v>
      </c>
      <c r="G917" s="41" t="e">
        <f>+INDEX(#REF!,MATCH(B917,#REF!,0),9)</f>
        <v>#REF!</v>
      </c>
      <c r="H917" s="42" t="e">
        <f t="shared" si="83"/>
        <v>#REF!</v>
      </c>
      <c r="I917" s="1"/>
      <c r="J917" s="1"/>
      <c r="K917" s="16"/>
      <c r="L917" s="1"/>
      <c r="M917" s="1"/>
      <c r="N917" s="1"/>
      <c r="O917" s="1"/>
      <c r="P917" s="1"/>
      <c r="Q917" s="1"/>
      <c r="R917" s="1"/>
      <c r="S917" s="1"/>
      <c r="T917" s="1"/>
      <c r="U917" s="1"/>
      <c r="V917" s="1"/>
      <c r="W917" s="1"/>
      <c r="X917" s="1"/>
      <c r="Y917" s="1"/>
      <c r="Z917" s="1"/>
    </row>
    <row r="918" spans="1:26" ht="14.25" customHeight="1">
      <c r="A918" s="1"/>
      <c r="B918" s="84"/>
      <c r="C918" s="85"/>
      <c r="D918" s="86"/>
      <c r="E918" s="73"/>
      <c r="F918" s="87"/>
      <c r="G918" s="41"/>
      <c r="H918" s="42"/>
      <c r="I918" s="1"/>
      <c r="J918" s="1"/>
      <c r="K918" s="16"/>
      <c r="L918" s="1"/>
      <c r="M918" s="1"/>
      <c r="N918" s="1"/>
      <c r="O918" s="1"/>
      <c r="P918" s="1"/>
      <c r="Q918" s="1"/>
      <c r="R918" s="1"/>
      <c r="S918" s="1"/>
      <c r="T918" s="1"/>
      <c r="U918" s="1"/>
      <c r="V918" s="1"/>
      <c r="W918" s="1"/>
      <c r="X918" s="1"/>
      <c r="Y918" s="1"/>
      <c r="Z918" s="1"/>
    </row>
    <row r="919" spans="1:26" ht="14.25" customHeight="1">
      <c r="A919" s="1"/>
      <c r="B919" s="624"/>
      <c r="C919" s="681"/>
      <c r="D919" s="60"/>
      <c r="E919" s="61"/>
      <c r="F919" s="47"/>
      <c r="G919" s="41"/>
      <c r="H919" s="42">
        <f>E919*F919*G919</f>
        <v>0</v>
      </c>
      <c r="I919" s="1"/>
      <c r="J919" s="1"/>
      <c r="K919" s="16"/>
      <c r="L919" s="1"/>
      <c r="M919" s="1"/>
      <c r="N919" s="1"/>
      <c r="O919" s="1"/>
      <c r="P919" s="1"/>
      <c r="Q919" s="1"/>
      <c r="R919" s="1"/>
      <c r="S919" s="1"/>
      <c r="T919" s="1"/>
      <c r="U919" s="1"/>
      <c r="V919" s="1"/>
      <c r="W919" s="1"/>
      <c r="X919" s="1"/>
      <c r="Y919" s="1"/>
      <c r="Z919" s="1"/>
    </row>
    <row r="920" spans="1:26" ht="14.25" customHeight="1">
      <c r="A920" s="1"/>
      <c r="B920" s="682" t="s">
        <v>87</v>
      </c>
      <c r="C920" s="581"/>
      <c r="D920" s="581"/>
      <c r="E920" s="581"/>
      <c r="F920" s="581"/>
      <c r="G920" s="579"/>
      <c r="H920" s="49" t="e">
        <f>ROUND(SUM(H915:H919),2)</f>
        <v>#REF!</v>
      </c>
      <c r="I920" s="1"/>
      <c r="J920" s="1"/>
      <c r="K920" s="16"/>
      <c r="L920" s="1"/>
      <c r="M920" s="1"/>
      <c r="N920" s="1"/>
      <c r="O920" s="1"/>
      <c r="P920" s="1"/>
      <c r="Q920" s="1"/>
      <c r="R920" s="1"/>
      <c r="S920" s="1"/>
      <c r="T920" s="1"/>
      <c r="U920" s="1"/>
      <c r="V920" s="1"/>
      <c r="W920" s="1"/>
      <c r="X920" s="1"/>
      <c r="Y920" s="1"/>
      <c r="Z920" s="1"/>
    </row>
    <row r="921" spans="1:26" ht="14.25" customHeight="1">
      <c r="A921" s="1"/>
      <c r="B921" s="636" t="s">
        <v>95</v>
      </c>
      <c r="C921" s="581"/>
      <c r="D921" s="581"/>
      <c r="E921" s="581"/>
      <c r="F921" s="581"/>
      <c r="G921" s="581"/>
      <c r="H921" s="589"/>
      <c r="I921" s="1"/>
      <c r="J921" s="1"/>
      <c r="K921" s="16"/>
      <c r="L921" s="1"/>
      <c r="M921" s="1"/>
      <c r="N921" s="1"/>
      <c r="O921" s="1"/>
      <c r="P921" s="1"/>
      <c r="Q921" s="1"/>
      <c r="R921" s="1"/>
      <c r="S921" s="1"/>
      <c r="T921" s="1"/>
      <c r="U921" s="1"/>
      <c r="V921" s="1"/>
      <c r="W921" s="1"/>
      <c r="X921" s="1"/>
      <c r="Y921" s="1"/>
      <c r="Z921" s="1"/>
    </row>
    <row r="922" spans="1:26" ht="14.25" customHeight="1">
      <c r="A922" s="1"/>
      <c r="B922" s="591" t="s">
        <v>1</v>
      </c>
      <c r="C922" s="581"/>
      <c r="D922" s="579"/>
      <c r="E922" s="23" t="s">
        <v>2</v>
      </c>
      <c r="F922" s="23" t="s">
        <v>83</v>
      </c>
      <c r="G922" s="23" t="s">
        <v>85</v>
      </c>
      <c r="H922" s="38" t="s">
        <v>86</v>
      </c>
      <c r="I922" s="1"/>
      <c r="J922" s="1"/>
      <c r="K922" s="16"/>
      <c r="L922" s="1"/>
      <c r="M922" s="1"/>
      <c r="N922" s="1"/>
      <c r="O922" s="1"/>
      <c r="P922" s="1"/>
      <c r="Q922" s="1"/>
      <c r="R922" s="1"/>
      <c r="S922" s="1"/>
      <c r="T922" s="1"/>
      <c r="U922" s="1"/>
      <c r="V922" s="1"/>
      <c r="W922" s="1"/>
      <c r="X922" s="1"/>
      <c r="Y922" s="1"/>
      <c r="Z922" s="1"/>
    </row>
    <row r="923" spans="1:26" ht="14.25" customHeight="1">
      <c r="A923" s="1"/>
      <c r="B923" s="701" t="s">
        <v>104</v>
      </c>
      <c r="C923" s="680"/>
      <c r="D923" s="690"/>
      <c r="E923" s="39" t="s">
        <v>13</v>
      </c>
      <c r="F923" s="40">
        <v>5.1999999999999998E-2</v>
      </c>
      <c r="G923" s="62">
        <v>16388</v>
      </c>
      <c r="H923" s="63">
        <f t="shared" ref="H923:H924" si="84">ROUND(G923*F923,0)</f>
        <v>852</v>
      </c>
      <c r="I923" s="1"/>
      <c r="J923" s="1"/>
      <c r="K923" s="16"/>
      <c r="L923" s="1"/>
      <c r="M923" s="1"/>
      <c r="N923" s="1"/>
      <c r="O923" s="1"/>
      <c r="P923" s="1"/>
      <c r="Q923" s="1"/>
      <c r="R923" s="1"/>
      <c r="S923" s="1"/>
      <c r="T923" s="1"/>
      <c r="U923" s="1"/>
      <c r="V923" s="1"/>
      <c r="W923" s="1"/>
      <c r="X923" s="1"/>
      <c r="Y923" s="1"/>
      <c r="Z923" s="1"/>
    </row>
    <row r="924" spans="1:26" ht="14.25" customHeight="1">
      <c r="A924" s="1"/>
      <c r="B924" s="702" t="s">
        <v>151</v>
      </c>
      <c r="C924" s="681"/>
      <c r="D924" s="625"/>
      <c r="E924" s="39" t="s">
        <v>13</v>
      </c>
      <c r="F924" s="40">
        <v>0.15</v>
      </c>
      <c r="G924" s="62">
        <v>16388</v>
      </c>
      <c r="H924" s="63">
        <f t="shared" si="84"/>
        <v>2458</v>
      </c>
      <c r="I924" s="1"/>
      <c r="J924" s="1"/>
      <c r="K924" s="16"/>
      <c r="L924" s="1"/>
      <c r="M924" s="1"/>
      <c r="N924" s="1"/>
      <c r="O924" s="1"/>
      <c r="P924" s="1"/>
      <c r="Q924" s="1"/>
      <c r="R924" s="1"/>
      <c r="S924" s="1"/>
      <c r="T924" s="1"/>
      <c r="U924" s="1"/>
      <c r="V924" s="1"/>
      <c r="W924" s="1"/>
      <c r="X924" s="1"/>
      <c r="Y924" s="1"/>
      <c r="Z924" s="1"/>
    </row>
    <row r="925" spans="1:26" ht="14.25" customHeight="1" thickBot="1">
      <c r="A925" s="1"/>
      <c r="B925" s="674" t="s">
        <v>87</v>
      </c>
      <c r="C925" s="594"/>
      <c r="D925" s="594"/>
      <c r="E925" s="594"/>
      <c r="F925" s="594"/>
      <c r="G925" s="595"/>
      <c r="H925" s="64">
        <f>ROUND(SUM(H923:H924),2)</f>
        <v>3310</v>
      </c>
      <c r="I925" s="1"/>
      <c r="J925" s="1"/>
      <c r="K925" s="16"/>
      <c r="L925" s="1"/>
      <c r="M925" s="1"/>
      <c r="N925" s="1"/>
      <c r="O925" s="1"/>
      <c r="P925" s="1"/>
      <c r="Q925" s="1"/>
      <c r="R925" s="1"/>
      <c r="S925" s="1"/>
      <c r="T925" s="1"/>
      <c r="U925" s="1"/>
      <c r="V925" s="1"/>
      <c r="W925" s="1"/>
      <c r="X925" s="1"/>
      <c r="Y925" s="1"/>
      <c r="Z925" s="1"/>
    </row>
    <row r="926" spans="1:26" ht="14.25" customHeight="1" thickBot="1">
      <c r="A926" s="1"/>
      <c r="B926" s="675"/>
      <c r="C926" s="602"/>
      <c r="D926" s="602"/>
      <c r="E926" s="602"/>
      <c r="F926" s="602"/>
      <c r="G926" s="602"/>
      <c r="H926" s="633"/>
      <c r="I926" s="1"/>
      <c r="J926" s="1"/>
      <c r="K926" s="16"/>
      <c r="L926" s="1"/>
      <c r="M926" s="1"/>
      <c r="N926" s="1"/>
      <c r="O926" s="1"/>
      <c r="P926" s="1"/>
      <c r="Q926" s="1"/>
      <c r="R926" s="1"/>
      <c r="S926" s="1"/>
      <c r="T926" s="1"/>
      <c r="U926" s="1"/>
      <c r="V926" s="1"/>
      <c r="W926" s="1"/>
      <c r="X926" s="1"/>
      <c r="Y926" s="1"/>
      <c r="Z926" s="1"/>
    </row>
    <row r="927" spans="1:26" ht="14.25" customHeight="1" thickBot="1">
      <c r="A927" s="1"/>
      <c r="B927" s="676"/>
      <c r="C927" s="587"/>
      <c r="D927" s="635"/>
      <c r="E927" s="677" t="s">
        <v>59</v>
      </c>
      <c r="F927" s="678"/>
      <c r="G927" s="700"/>
      <c r="H927" s="65" t="e">
        <f>ROUND(H925+H920+H912+H905,0)+1</f>
        <v>#REF!</v>
      </c>
      <c r="I927" s="1"/>
      <c r="J927" s="1"/>
      <c r="K927" s="16"/>
      <c r="L927" s="1"/>
      <c r="M927" s="1"/>
      <c r="N927" s="1"/>
      <c r="O927" s="1"/>
      <c r="P927" s="1"/>
      <c r="Q927" s="1"/>
      <c r="R927" s="1"/>
      <c r="S927" s="1"/>
      <c r="T927" s="1"/>
      <c r="U927" s="1"/>
      <c r="V927" s="1"/>
      <c r="W927" s="1"/>
      <c r="X927" s="1"/>
      <c r="Y927" s="1"/>
      <c r="Z927" s="1"/>
    </row>
    <row r="928" spans="1:26" ht="14.25" customHeight="1">
      <c r="A928" s="1"/>
      <c r="B928" s="66"/>
      <c r="C928" s="67"/>
      <c r="D928" s="68"/>
      <c r="E928" s="68"/>
      <c r="F928" s="68"/>
      <c r="G928" s="68"/>
      <c r="H928" s="69"/>
      <c r="I928" s="1"/>
      <c r="J928" s="1"/>
      <c r="K928" s="16"/>
      <c r="L928" s="1"/>
      <c r="M928" s="1"/>
      <c r="N928" s="1"/>
      <c r="O928" s="1"/>
      <c r="P928" s="1"/>
      <c r="Q928" s="1"/>
      <c r="R928" s="1"/>
      <c r="S928" s="1"/>
      <c r="T928" s="1"/>
      <c r="U928" s="1"/>
      <c r="V928" s="1"/>
      <c r="W928" s="1"/>
      <c r="X928" s="1"/>
      <c r="Y928" s="1"/>
      <c r="Z928" s="1"/>
    </row>
    <row r="929" spans="1:26" ht="14.25" customHeight="1" thickBot="1">
      <c r="A929" s="1"/>
      <c r="B929" s="29"/>
      <c r="C929" s="30"/>
      <c r="D929" s="31"/>
      <c r="E929" s="31"/>
      <c r="F929" s="31"/>
      <c r="G929" s="31"/>
      <c r="H929" s="32"/>
      <c r="I929" s="1"/>
      <c r="J929" s="1"/>
      <c r="K929" s="16"/>
      <c r="L929" s="1"/>
      <c r="M929" s="1"/>
      <c r="N929" s="1"/>
      <c r="O929" s="1"/>
      <c r="P929" s="1"/>
      <c r="Q929" s="1"/>
      <c r="R929" s="1"/>
      <c r="S929" s="1"/>
      <c r="T929" s="1"/>
      <c r="U929" s="1"/>
      <c r="V929" s="1"/>
      <c r="W929" s="1"/>
      <c r="X929" s="1"/>
      <c r="Y929" s="1"/>
      <c r="Z929" s="1"/>
    </row>
    <row r="930" spans="1:26" ht="14.25" customHeight="1">
      <c r="A930" s="1"/>
      <c r="B930" s="696" t="s">
        <v>77</v>
      </c>
      <c r="C930" s="602"/>
      <c r="D930" s="602"/>
      <c r="E930" s="602"/>
      <c r="F930" s="602"/>
      <c r="G930" s="602"/>
      <c r="H930" s="633"/>
      <c r="I930" s="1"/>
      <c r="J930" s="1"/>
      <c r="K930" s="16"/>
      <c r="L930" s="1"/>
      <c r="M930" s="1"/>
      <c r="N930" s="1"/>
      <c r="O930" s="1"/>
      <c r="P930" s="1"/>
      <c r="Q930" s="1"/>
      <c r="R930" s="1"/>
      <c r="S930" s="1"/>
      <c r="T930" s="1"/>
      <c r="U930" s="1"/>
      <c r="V930" s="1"/>
      <c r="W930" s="1"/>
      <c r="X930" s="1"/>
      <c r="Y930" s="1"/>
      <c r="Z930" s="1"/>
    </row>
    <row r="931" spans="1:26" ht="14.25" customHeight="1">
      <c r="A931" s="1"/>
      <c r="B931" s="668"/>
      <c r="C931" s="606"/>
      <c r="D931" s="606"/>
      <c r="E931" s="606"/>
      <c r="F931" s="606"/>
      <c r="G931" s="606"/>
      <c r="H931" s="607"/>
      <c r="I931" s="1"/>
      <c r="J931" s="1"/>
      <c r="K931" s="16"/>
      <c r="L931" s="1"/>
      <c r="M931" s="1"/>
      <c r="N931" s="1"/>
      <c r="O931" s="1"/>
      <c r="P931" s="1"/>
      <c r="Q931" s="1"/>
      <c r="R931" s="1"/>
      <c r="S931" s="1"/>
      <c r="T931" s="1"/>
      <c r="U931" s="1"/>
      <c r="V931" s="1"/>
      <c r="W931" s="1"/>
      <c r="X931" s="1"/>
      <c r="Y931" s="1"/>
      <c r="Z931" s="1"/>
    </row>
    <row r="932" spans="1:26" ht="14.25" customHeight="1" thickBot="1">
      <c r="A932" s="1"/>
      <c r="B932" s="665" t="s">
        <v>78</v>
      </c>
      <c r="C932" s="594"/>
      <c r="D932" s="594"/>
      <c r="E932" s="594"/>
      <c r="F932" s="594"/>
      <c r="G932" s="594"/>
      <c r="H932" s="703"/>
      <c r="I932" s="1"/>
      <c r="J932" s="1"/>
      <c r="K932" s="16"/>
      <c r="L932" s="1"/>
      <c r="M932" s="1"/>
      <c r="N932" s="1"/>
      <c r="O932" s="1"/>
      <c r="P932" s="1"/>
      <c r="Q932" s="1"/>
      <c r="R932" s="1"/>
      <c r="S932" s="1"/>
      <c r="T932" s="1"/>
      <c r="U932" s="1"/>
      <c r="V932" s="1"/>
      <c r="W932" s="1"/>
      <c r="X932" s="1"/>
      <c r="Y932" s="1"/>
      <c r="Z932" s="1"/>
    </row>
    <row r="933" spans="1:26" ht="14.25" customHeight="1">
      <c r="A933" s="1"/>
      <c r="B933" s="662" t="e">
        <f>+#REF!</f>
        <v>#REF!</v>
      </c>
      <c r="C933" s="632"/>
      <c r="D933" s="632"/>
      <c r="E933" s="632"/>
      <c r="F933" s="632"/>
      <c r="G933" s="632"/>
      <c r="H933" s="704"/>
      <c r="I933" s="1"/>
      <c r="J933" s="1"/>
      <c r="K933" s="16"/>
      <c r="L933" s="1"/>
      <c r="M933" s="1"/>
      <c r="N933" s="1"/>
      <c r="O933" s="1"/>
      <c r="P933" s="1"/>
      <c r="Q933" s="1"/>
      <c r="R933" s="1"/>
      <c r="S933" s="1"/>
      <c r="T933" s="1"/>
      <c r="U933" s="1"/>
      <c r="V933" s="1"/>
      <c r="W933" s="1"/>
      <c r="X933" s="1"/>
      <c r="Y933" s="1"/>
      <c r="Z933" s="1"/>
    </row>
    <row r="934" spans="1:26" ht="14.25" customHeight="1">
      <c r="A934" s="1"/>
      <c r="B934" s="34" t="s">
        <v>79</v>
      </c>
      <c r="C934" s="6" t="e">
        <f>+#REF!</f>
        <v>#REF!</v>
      </c>
      <c r="D934" s="693" t="s">
        <v>80</v>
      </c>
      <c r="E934" s="579"/>
      <c r="F934" s="5" t="e">
        <f>+#REF!</f>
        <v>#REF!</v>
      </c>
      <c r="G934" s="5" t="s">
        <v>81</v>
      </c>
      <c r="H934" s="36"/>
      <c r="I934" s="1"/>
      <c r="J934" s="1"/>
      <c r="K934" s="16"/>
      <c r="L934" s="1"/>
      <c r="M934" s="1"/>
      <c r="N934" s="1"/>
      <c r="O934" s="1"/>
      <c r="P934" s="1"/>
      <c r="Q934" s="1"/>
      <c r="R934" s="1"/>
      <c r="S934" s="1"/>
      <c r="T934" s="1"/>
      <c r="U934" s="1"/>
      <c r="V934" s="1"/>
      <c r="W934" s="1"/>
      <c r="X934" s="1"/>
      <c r="Y934" s="1"/>
      <c r="Z934" s="1"/>
    </row>
    <row r="935" spans="1:26" ht="14.25" customHeight="1">
      <c r="A935" s="1"/>
      <c r="B935" s="636"/>
      <c r="C935" s="581"/>
      <c r="D935" s="581"/>
      <c r="E935" s="581"/>
      <c r="F935" s="581"/>
      <c r="G935" s="581"/>
      <c r="H935" s="589"/>
      <c r="I935" s="1"/>
      <c r="J935" s="1"/>
      <c r="K935" s="16"/>
      <c r="L935" s="1"/>
      <c r="M935" s="1"/>
      <c r="N935" s="1"/>
      <c r="O935" s="1"/>
      <c r="P935" s="1"/>
      <c r="Q935" s="1"/>
      <c r="R935" s="1"/>
      <c r="S935" s="1"/>
      <c r="T935" s="1"/>
      <c r="U935" s="1"/>
      <c r="V935" s="1"/>
      <c r="W935" s="1"/>
      <c r="X935" s="1"/>
      <c r="Y935" s="1"/>
      <c r="Z935" s="1"/>
    </row>
    <row r="936" spans="1:26" ht="14.25" customHeight="1">
      <c r="A936" s="1"/>
      <c r="B936" s="652" t="e">
        <f>+#REF!</f>
        <v>#REF!</v>
      </c>
      <c r="C936" s="585"/>
      <c r="D936" s="585"/>
      <c r="E936" s="585"/>
      <c r="F936" s="585"/>
      <c r="G936" s="585"/>
      <c r="H936" s="610"/>
      <c r="I936" s="1"/>
      <c r="J936" s="1"/>
      <c r="K936" s="16"/>
      <c r="L936" s="1"/>
      <c r="M936" s="1"/>
      <c r="N936" s="1"/>
      <c r="O936" s="1"/>
      <c r="P936" s="1"/>
      <c r="Q936" s="1"/>
      <c r="R936" s="1"/>
      <c r="S936" s="1"/>
      <c r="T936" s="1"/>
      <c r="U936" s="1"/>
      <c r="V936" s="1"/>
      <c r="W936" s="1"/>
      <c r="X936" s="1"/>
      <c r="Y936" s="1"/>
      <c r="Z936" s="1"/>
    </row>
    <row r="937" spans="1:26" ht="14.25" customHeight="1">
      <c r="A937" s="1"/>
      <c r="B937" s="600"/>
      <c r="C937" s="578"/>
      <c r="D937" s="578"/>
      <c r="E937" s="578"/>
      <c r="F937" s="578"/>
      <c r="G937" s="578"/>
      <c r="H937" s="604"/>
      <c r="I937" s="1"/>
      <c r="J937" s="1"/>
      <c r="K937" s="16"/>
      <c r="L937" s="1"/>
      <c r="M937" s="1"/>
      <c r="N937" s="1"/>
      <c r="O937" s="1"/>
      <c r="P937" s="1"/>
      <c r="Q937" s="1"/>
      <c r="R937" s="1"/>
      <c r="S937" s="1"/>
      <c r="T937" s="1"/>
      <c r="U937" s="1"/>
      <c r="V937" s="1"/>
      <c r="W937" s="1"/>
      <c r="X937" s="1"/>
      <c r="Y937" s="1"/>
      <c r="Z937" s="1"/>
    </row>
    <row r="938" spans="1:26" ht="14.25" customHeight="1">
      <c r="A938" s="1"/>
      <c r="B938" s="694"/>
      <c r="C938" s="606"/>
      <c r="D938" s="606"/>
      <c r="E938" s="606"/>
      <c r="F938" s="606"/>
      <c r="G938" s="606"/>
      <c r="H938" s="607"/>
      <c r="I938" s="1"/>
      <c r="J938" s="1"/>
      <c r="K938" s="16"/>
      <c r="L938" s="1"/>
      <c r="M938" s="1"/>
      <c r="N938" s="1"/>
      <c r="O938" s="1"/>
      <c r="P938" s="1"/>
      <c r="Q938" s="1"/>
      <c r="R938" s="1"/>
      <c r="S938" s="1"/>
      <c r="T938" s="1"/>
      <c r="U938" s="1"/>
      <c r="V938" s="1"/>
      <c r="W938" s="1"/>
      <c r="X938" s="1"/>
      <c r="Y938" s="1"/>
      <c r="Z938" s="1"/>
    </row>
    <row r="939" spans="1:26" ht="14.25" customHeight="1">
      <c r="A939" s="1"/>
      <c r="B939" s="636" t="s">
        <v>82</v>
      </c>
      <c r="C939" s="581"/>
      <c r="D939" s="581"/>
      <c r="E939" s="581"/>
      <c r="F939" s="581"/>
      <c r="G939" s="581"/>
      <c r="H939" s="589"/>
      <c r="I939" s="1"/>
      <c r="J939" s="1"/>
      <c r="K939" s="16"/>
      <c r="L939" s="1"/>
      <c r="M939" s="1"/>
      <c r="N939" s="1"/>
      <c r="O939" s="1"/>
      <c r="P939" s="1"/>
      <c r="Q939" s="1"/>
      <c r="R939" s="1"/>
      <c r="S939" s="1"/>
      <c r="T939" s="1"/>
      <c r="U939" s="1"/>
      <c r="V939" s="1"/>
      <c r="W939" s="1"/>
      <c r="X939" s="1"/>
      <c r="Y939" s="1"/>
      <c r="Z939" s="1"/>
    </row>
    <row r="940" spans="1:26" ht="14.25" customHeight="1">
      <c r="A940" s="1"/>
      <c r="B940" s="679" t="s">
        <v>1</v>
      </c>
      <c r="C940" s="579"/>
      <c r="D940" s="37" t="s">
        <v>2</v>
      </c>
      <c r="E940" s="23" t="s">
        <v>83</v>
      </c>
      <c r="F940" s="23" t="s">
        <v>84</v>
      </c>
      <c r="G940" s="23" t="s">
        <v>85</v>
      </c>
      <c r="H940" s="38" t="s">
        <v>86</v>
      </c>
      <c r="I940" s="1"/>
      <c r="J940" s="1"/>
      <c r="K940" s="16"/>
      <c r="L940" s="1"/>
      <c r="M940" s="1"/>
      <c r="N940" s="1"/>
      <c r="O940" s="1"/>
      <c r="P940" s="1"/>
      <c r="Q940" s="1"/>
      <c r="R940" s="1"/>
      <c r="S940" s="1"/>
      <c r="T940" s="1"/>
      <c r="U940" s="1"/>
      <c r="V940" s="1"/>
      <c r="W940" s="1"/>
      <c r="X940" s="1"/>
      <c r="Y940" s="1"/>
      <c r="Z940" s="1"/>
    </row>
    <row r="941" spans="1:26" ht="14.25" customHeight="1">
      <c r="A941" s="1"/>
      <c r="B941" s="645"/>
      <c r="C941" s="690"/>
      <c r="D941" s="39"/>
      <c r="E941" s="39"/>
      <c r="F941" s="40"/>
      <c r="G941" s="41"/>
      <c r="H941" s="42">
        <f>G941*(F941+1)*E941</f>
        <v>0</v>
      </c>
      <c r="I941" s="1"/>
      <c r="J941" s="1"/>
      <c r="K941" s="16"/>
      <c r="L941" s="1"/>
      <c r="M941" s="1"/>
      <c r="N941" s="1"/>
      <c r="O941" s="1"/>
      <c r="P941" s="1"/>
      <c r="Q941" s="1"/>
      <c r="R941" s="1"/>
      <c r="S941" s="1"/>
      <c r="T941" s="1"/>
      <c r="U941" s="1"/>
      <c r="V941" s="1"/>
      <c r="W941" s="1"/>
      <c r="X941" s="1"/>
      <c r="Y941" s="1"/>
      <c r="Z941" s="1"/>
    </row>
    <row r="942" spans="1:26" ht="14.25" customHeight="1">
      <c r="A942" s="1"/>
      <c r="B942" s="627" t="s">
        <v>154</v>
      </c>
      <c r="C942" s="621"/>
      <c r="D942" s="70" t="e">
        <f t="array" ref="D942">+INDEX(#REF!,MATCH($B942,#REF!,0),MATCH(D$897,#REF!,0))</f>
        <v>#REF!</v>
      </c>
      <c r="E942" s="50">
        <v>1</v>
      </c>
      <c r="F942" s="40">
        <v>0.05</v>
      </c>
      <c r="G942" s="71" t="e">
        <f t="array" ref="G942">+INDEX(#REF!,MATCH($B942,#REF!,0),MATCH(G$897,#REF!,0))</f>
        <v>#REF!</v>
      </c>
      <c r="H942" s="42" t="e">
        <f t="shared" ref="H942:H945" si="85">ROUND(G942*(F942+1)*E942,2)</f>
        <v>#REF!</v>
      </c>
      <c r="I942" s="1"/>
      <c r="J942" s="1"/>
      <c r="K942" s="16"/>
      <c r="L942" s="1"/>
      <c r="M942" s="1"/>
      <c r="N942" s="1"/>
      <c r="O942" s="1"/>
      <c r="P942" s="1"/>
      <c r="Q942" s="1"/>
      <c r="R942" s="1"/>
      <c r="S942" s="1"/>
      <c r="T942" s="1"/>
      <c r="U942" s="1"/>
      <c r="V942" s="1"/>
      <c r="W942" s="1"/>
      <c r="X942" s="1"/>
      <c r="Y942" s="1"/>
      <c r="Z942" s="1"/>
    </row>
    <row r="943" spans="1:26" ht="14.25" customHeight="1">
      <c r="A943" s="1"/>
      <c r="B943" s="627" t="s">
        <v>146</v>
      </c>
      <c r="C943" s="621"/>
      <c r="D943" s="70" t="e">
        <f t="array" ref="D943">+INDEX(#REF!,MATCH($B943,#REF!,0),MATCH(D$897,#REF!,0))</f>
        <v>#REF!</v>
      </c>
      <c r="E943" s="79">
        <v>1.5</v>
      </c>
      <c r="F943" s="44">
        <v>0</v>
      </c>
      <c r="G943" s="71" t="e">
        <f t="array" ref="G943">+INDEX(#REF!,MATCH($B943,#REF!,0),MATCH(G$897,#REF!,0))</f>
        <v>#REF!</v>
      </c>
      <c r="H943" s="42" t="e">
        <f t="shared" si="85"/>
        <v>#REF!</v>
      </c>
      <c r="I943" s="1"/>
      <c r="J943" s="1"/>
      <c r="K943" s="16"/>
      <c r="L943" s="1"/>
      <c r="M943" s="1"/>
      <c r="N943" s="1"/>
      <c r="O943" s="1"/>
      <c r="P943" s="1"/>
      <c r="Q943" s="1"/>
      <c r="R943" s="1"/>
      <c r="S943" s="1"/>
      <c r="T943" s="1"/>
      <c r="U943" s="1"/>
      <c r="V943" s="1"/>
      <c r="W943" s="1"/>
      <c r="X943" s="1"/>
      <c r="Y943" s="1"/>
      <c r="Z943" s="1"/>
    </row>
    <row r="944" spans="1:26" ht="14.25" customHeight="1">
      <c r="A944" s="1"/>
      <c r="B944" s="627" t="s">
        <v>147</v>
      </c>
      <c r="C944" s="621"/>
      <c r="D944" s="70" t="e">
        <f t="array" ref="D944">+INDEX(#REF!,MATCH($B944,#REF!,0),MATCH(D$897,#REF!,0))</f>
        <v>#REF!</v>
      </c>
      <c r="E944" s="50">
        <v>0.1</v>
      </c>
      <c r="F944" s="40">
        <v>0</v>
      </c>
      <c r="G944" s="71" t="e">
        <f t="array" ref="G944">+INDEX(#REF!,MATCH($B944,#REF!,0),MATCH(G$897,#REF!,0))</f>
        <v>#REF!</v>
      </c>
      <c r="H944" s="42" t="e">
        <f t="shared" si="85"/>
        <v>#REF!</v>
      </c>
      <c r="I944" s="1"/>
      <c r="J944" s="1"/>
      <c r="K944" s="16"/>
      <c r="L944" s="1"/>
      <c r="M944" s="1"/>
      <c r="N944" s="1"/>
      <c r="O944" s="1"/>
      <c r="P944" s="1"/>
      <c r="Q944" s="1"/>
      <c r="R944" s="1"/>
      <c r="S944" s="1"/>
      <c r="T944" s="1"/>
      <c r="U944" s="1"/>
      <c r="V944" s="1"/>
      <c r="W944" s="1"/>
      <c r="X944" s="1"/>
      <c r="Y944" s="1"/>
      <c r="Z944" s="1"/>
    </row>
    <row r="945" spans="1:26" ht="14.25" customHeight="1">
      <c r="A945" s="1"/>
      <c r="B945" s="627" t="s">
        <v>140</v>
      </c>
      <c r="C945" s="621"/>
      <c r="D945" s="70" t="e">
        <f t="array" ref="D945">+INDEX(#REF!,MATCH($B945,#REF!,0),MATCH(D$897,#REF!,0))</f>
        <v>#REF!</v>
      </c>
      <c r="E945" s="73">
        <v>0.2</v>
      </c>
      <c r="F945" s="44">
        <v>0</v>
      </c>
      <c r="G945" s="71" t="e">
        <f t="array" ref="G945">+INDEX(#REF!,MATCH($B945,#REF!,0),MATCH(G$897,#REF!,0))</f>
        <v>#REF!</v>
      </c>
      <c r="H945" s="42" t="e">
        <f t="shared" si="85"/>
        <v>#REF!</v>
      </c>
      <c r="I945" s="1"/>
      <c r="J945" s="1"/>
      <c r="K945" s="16"/>
      <c r="L945" s="1"/>
      <c r="M945" s="1"/>
      <c r="N945" s="1"/>
      <c r="O945" s="1"/>
      <c r="P945" s="1"/>
      <c r="Q945" s="1"/>
      <c r="R945" s="1"/>
      <c r="S945" s="1"/>
      <c r="T945" s="1"/>
      <c r="U945" s="1"/>
      <c r="V945" s="1"/>
      <c r="W945" s="1"/>
      <c r="X945" s="1"/>
      <c r="Y945" s="1"/>
      <c r="Z945" s="1"/>
    </row>
    <row r="946" spans="1:26" ht="14.25" customHeight="1">
      <c r="A946" s="1"/>
      <c r="B946" s="624" t="s">
        <v>155</v>
      </c>
      <c r="C946" s="625"/>
      <c r="D946" s="70" t="e">
        <f t="array" ref="D946">+INDEX(#REF!,MATCH($B946,#REF!,0),MATCH(D$897,#REF!,0))</f>
        <v>#REF!</v>
      </c>
      <c r="E946" s="46">
        <v>1</v>
      </c>
      <c r="F946" s="47">
        <v>0</v>
      </c>
      <c r="G946" s="71" t="e">
        <f t="array" ref="G946">+INDEX(#REF!,MATCH($B946,#REF!,0),MATCH(G$897,#REF!,0))</f>
        <v>#REF!</v>
      </c>
      <c r="H946" s="42" t="e">
        <f>G946*(F946+1)*E946</f>
        <v>#REF!</v>
      </c>
      <c r="I946" s="1"/>
      <c r="J946" s="1"/>
      <c r="K946" s="16"/>
      <c r="L946" s="1"/>
      <c r="M946" s="1"/>
      <c r="N946" s="1"/>
      <c r="O946" s="1"/>
      <c r="P946" s="1"/>
      <c r="Q946" s="1"/>
      <c r="R946" s="1"/>
      <c r="S946" s="1"/>
      <c r="T946" s="1"/>
      <c r="U946" s="1"/>
      <c r="V946" s="1"/>
      <c r="W946" s="1"/>
      <c r="X946" s="1"/>
      <c r="Y946" s="1"/>
      <c r="Z946" s="1"/>
    </row>
    <row r="947" spans="1:26" ht="14.25" customHeight="1">
      <c r="A947" s="1"/>
      <c r="B947" s="682" t="s">
        <v>87</v>
      </c>
      <c r="C947" s="581"/>
      <c r="D947" s="581"/>
      <c r="E947" s="581"/>
      <c r="F947" s="581"/>
      <c r="G947" s="579"/>
      <c r="H947" s="49" t="e">
        <f>ROUND(SUM(H941:H946),2)</f>
        <v>#REF!</v>
      </c>
      <c r="I947" s="1"/>
      <c r="J947" s="1"/>
      <c r="K947" s="16"/>
      <c r="L947" s="1"/>
      <c r="M947" s="1"/>
      <c r="N947" s="1"/>
      <c r="O947" s="1"/>
      <c r="P947" s="1"/>
      <c r="Q947" s="1"/>
      <c r="R947" s="1"/>
      <c r="S947" s="1"/>
      <c r="T947" s="1"/>
      <c r="U947" s="1"/>
      <c r="V947" s="1"/>
      <c r="W947" s="1"/>
      <c r="X947" s="1"/>
      <c r="Y947" s="1"/>
      <c r="Z947" s="1"/>
    </row>
    <row r="948" spans="1:26" ht="14.25" customHeight="1">
      <c r="A948" s="1"/>
      <c r="B948" s="636" t="s">
        <v>88</v>
      </c>
      <c r="C948" s="581"/>
      <c r="D948" s="581"/>
      <c r="E948" s="581"/>
      <c r="F948" s="581"/>
      <c r="G948" s="581"/>
      <c r="H948" s="589"/>
      <c r="I948" s="1"/>
      <c r="J948" s="1"/>
      <c r="K948" s="16"/>
      <c r="L948" s="1"/>
      <c r="M948" s="1"/>
      <c r="N948" s="1"/>
      <c r="O948" s="1"/>
      <c r="P948" s="1"/>
      <c r="Q948" s="1"/>
      <c r="R948" s="1"/>
      <c r="S948" s="1"/>
      <c r="T948" s="1"/>
      <c r="U948" s="1"/>
      <c r="V948" s="1"/>
      <c r="W948" s="1"/>
      <c r="X948" s="1"/>
      <c r="Y948" s="1"/>
      <c r="Z948" s="1"/>
    </row>
    <row r="949" spans="1:26" ht="14.25" customHeight="1">
      <c r="A949" s="1"/>
      <c r="B949" s="679" t="s">
        <v>1</v>
      </c>
      <c r="C949" s="579"/>
      <c r="D949" s="37" t="s">
        <v>2</v>
      </c>
      <c r="E949" s="23" t="s">
        <v>83</v>
      </c>
      <c r="F949" s="23" t="s">
        <v>89</v>
      </c>
      <c r="G949" s="23" t="s">
        <v>85</v>
      </c>
      <c r="H949" s="38" t="s">
        <v>86</v>
      </c>
      <c r="I949" s="1"/>
      <c r="J949" s="1"/>
      <c r="K949" s="16"/>
      <c r="L949" s="1"/>
      <c r="M949" s="1"/>
      <c r="N949" s="1"/>
      <c r="O949" s="1"/>
      <c r="P949" s="1"/>
      <c r="Q949" s="1"/>
      <c r="R949" s="1"/>
      <c r="S949" s="1"/>
      <c r="T949" s="1"/>
      <c r="U949" s="1"/>
      <c r="V949" s="1"/>
      <c r="W949" s="1"/>
      <c r="X949" s="1"/>
      <c r="Y949" s="1"/>
      <c r="Z949" s="1"/>
    </row>
    <row r="950" spans="1:26" ht="14.25" customHeight="1">
      <c r="A950" s="1"/>
      <c r="B950" s="645"/>
      <c r="C950" s="690"/>
      <c r="D950" s="50"/>
      <c r="E950" s="51"/>
      <c r="F950" s="52"/>
      <c r="G950" s="41"/>
      <c r="H950" s="42">
        <f t="shared" ref="H950:H953" si="86">E950*F950*G950</f>
        <v>0</v>
      </c>
      <c r="I950" s="1"/>
      <c r="J950" s="1"/>
      <c r="K950" s="16"/>
      <c r="L950" s="1"/>
      <c r="M950" s="1"/>
      <c r="N950" s="1"/>
      <c r="O950" s="1"/>
      <c r="P950" s="1"/>
      <c r="Q950" s="1"/>
      <c r="R950" s="1"/>
      <c r="S950" s="1"/>
      <c r="T950" s="1"/>
      <c r="U950" s="1"/>
      <c r="V950" s="1"/>
      <c r="W950" s="1"/>
      <c r="X950" s="1"/>
      <c r="Y950" s="1"/>
      <c r="Z950" s="1"/>
    </row>
    <row r="951" spans="1:26" ht="14.25" customHeight="1">
      <c r="A951" s="1"/>
      <c r="B951" s="626" t="s">
        <v>90</v>
      </c>
      <c r="C951" s="621"/>
      <c r="D951" s="53" t="s">
        <v>91</v>
      </c>
      <c r="E951" s="50">
        <v>0.05</v>
      </c>
      <c r="F951" s="59">
        <v>1</v>
      </c>
      <c r="G951" s="41" t="e">
        <f>H962</f>
        <v>#REF!</v>
      </c>
      <c r="H951" s="42" t="e">
        <f t="shared" si="86"/>
        <v>#REF!</v>
      </c>
      <c r="I951" s="1"/>
      <c r="J951" s="1"/>
      <c r="K951" s="16"/>
      <c r="L951" s="1"/>
      <c r="M951" s="1"/>
      <c r="N951" s="1"/>
      <c r="O951" s="1"/>
      <c r="P951" s="1"/>
      <c r="Q951" s="1"/>
      <c r="R951" s="1"/>
      <c r="S951" s="1"/>
      <c r="T951" s="1"/>
      <c r="U951" s="1"/>
      <c r="V951" s="1"/>
      <c r="W951" s="1"/>
      <c r="X951" s="1"/>
      <c r="Y951" s="1"/>
      <c r="Z951" s="1"/>
    </row>
    <row r="952" spans="1:26" ht="14.25" customHeight="1">
      <c r="A952" s="1"/>
      <c r="B952" s="626" t="s">
        <v>149</v>
      </c>
      <c r="C952" s="620"/>
      <c r="D952" s="70" t="e">
        <f t="array" ref="D952">+INDEX(#REF!,MATCH($B952,#REF!,0),MATCH(D$907,#REF!,0))</f>
        <v>#REF!</v>
      </c>
      <c r="E952" s="50">
        <v>1</v>
      </c>
      <c r="F952" s="59">
        <v>0.125</v>
      </c>
      <c r="G952" s="71" t="e">
        <f t="array" ref="G952">+INDEX(#REF!,MATCH($B952,#REF!,0),MATCH(G$907,#REF!,0))</f>
        <v>#REF!</v>
      </c>
      <c r="H952" s="42" t="e">
        <f t="shared" si="86"/>
        <v>#REF!</v>
      </c>
      <c r="I952" s="1"/>
      <c r="J952" s="1"/>
      <c r="K952" s="16"/>
      <c r="L952" s="1"/>
      <c r="M952" s="1"/>
      <c r="N952" s="1"/>
      <c r="O952" s="1"/>
      <c r="P952" s="1"/>
      <c r="Q952" s="1"/>
      <c r="R952" s="1"/>
      <c r="S952" s="1"/>
      <c r="T952" s="1"/>
      <c r="U952" s="1"/>
      <c r="V952" s="1"/>
      <c r="W952" s="1"/>
      <c r="X952" s="1"/>
      <c r="Y952" s="1"/>
      <c r="Z952" s="1"/>
    </row>
    <row r="953" spans="1:26" ht="14.25" customHeight="1">
      <c r="A953" s="1"/>
      <c r="B953" s="624" t="s">
        <v>150</v>
      </c>
      <c r="C953" s="681"/>
      <c r="D953" s="70" t="e">
        <f t="array" ref="D953">+INDEX(#REF!,MATCH($B953,#REF!,0),MATCH(D$907,#REF!,0))</f>
        <v>#REF!</v>
      </c>
      <c r="E953" s="46">
        <v>1</v>
      </c>
      <c r="F953" s="72">
        <v>0.125</v>
      </c>
      <c r="G953" s="71" t="e">
        <f t="array" ref="G953">+INDEX(#REF!,MATCH($B953,#REF!,0),MATCH(G$907,#REF!,0))</f>
        <v>#REF!</v>
      </c>
      <c r="H953" s="42" t="e">
        <f t="shared" si="86"/>
        <v>#REF!</v>
      </c>
      <c r="I953" s="1"/>
      <c r="J953" s="1"/>
      <c r="K953" s="16"/>
      <c r="L953" s="1"/>
      <c r="M953" s="1"/>
      <c r="N953" s="1"/>
      <c r="O953" s="1"/>
      <c r="P953" s="1"/>
      <c r="Q953" s="1"/>
      <c r="R953" s="1"/>
      <c r="S953" s="1"/>
      <c r="T953" s="1"/>
      <c r="U953" s="1"/>
      <c r="V953" s="1"/>
      <c r="W953" s="1"/>
      <c r="X953" s="1"/>
      <c r="Y953" s="1"/>
      <c r="Z953" s="1"/>
    </row>
    <row r="954" spans="1:26" ht="14.25" customHeight="1">
      <c r="A954" s="1"/>
      <c r="B954" s="682" t="s">
        <v>87</v>
      </c>
      <c r="C954" s="581"/>
      <c r="D954" s="581"/>
      <c r="E954" s="581"/>
      <c r="F954" s="581"/>
      <c r="G954" s="579"/>
      <c r="H954" s="49" t="e">
        <f>ROUND(SUM(H950:H953),2)</f>
        <v>#REF!</v>
      </c>
      <c r="I954" s="1"/>
      <c r="J954" s="1"/>
      <c r="K954" s="16"/>
      <c r="L954" s="1"/>
      <c r="M954" s="1"/>
      <c r="N954" s="1"/>
      <c r="O954" s="1"/>
      <c r="P954" s="1"/>
      <c r="Q954" s="1"/>
      <c r="R954" s="1"/>
      <c r="S954" s="1"/>
      <c r="T954" s="1"/>
      <c r="U954" s="1"/>
      <c r="V954" s="1"/>
      <c r="W954" s="1"/>
      <c r="X954" s="1"/>
      <c r="Y954" s="1"/>
      <c r="Z954" s="1"/>
    </row>
    <row r="955" spans="1:26" ht="14.25" customHeight="1">
      <c r="A955" s="1"/>
      <c r="B955" s="636" t="s">
        <v>92</v>
      </c>
      <c r="C955" s="581"/>
      <c r="D955" s="581"/>
      <c r="E955" s="581"/>
      <c r="F955" s="581"/>
      <c r="G955" s="581"/>
      <c r="H955" s="589"/>
      <c r="I955" s="1"/>
      <c r="J955" s="1"/>
      <c r="K955" s="16"/>
      <c r="L955" s="1"/>
      <c r="M955" s="1"/>
      <c r="N955" s="1"/>
      <c r="O955" s="1"/>
      <c r="P955" s="1"/>
      <c r="Q955" s="1"/>
      <c r="R955" s="1"/>
      <c r="S955" s="1"/>
      <c r="T955" s="1"/>
      <c r="U955" s="1"/>
      <c r="V955" s="1"/>
      <c r="W955" s="1"/>
      <c r="X955" s="1"/>
      <c r="Y955" s="1"/>
      <c r="Z955" s="1"/>
    </row>
    <row r="956" spans="1:26" ht="14.25" customHeight="1">
      <c r="A956" s="1"/>
      <c r="B956" s="679" t="s">
        <v>1</v>
      </c>
      <c r="C956" s="579"/>
      <c r="D956" s="37" t="s">
        <v>2</v>
      </c>
      <c r="E956" s="23" t="s">
        <v>83</v>
      </c>
      <c r="F956" s="54" t="s">
        <v>89</v>
      </c>
      <c r="G956" s="23" t="s">
        <v>85</v>
      </c>
      <c r="H956" s="55" t="s">
        <v>86</v>
      </c>
      <c r="I956" s="1"/>
      <c r="J956" s="1"/>
      <c r="K956" s="16"/>
      <c r="L956" s="1"/>
      <c r="M956" s="1"/>
      <c r="N956" s="1"/>
      <c r="O956" s="1"/>
      <c r="P956" s="1"/>
      <c r="Q956" s="1"/>
      <c r="R956" s="1"/>
      <c r="S956" s="1"/>
      <c r="T956" s="1"/>
      <c r="U956" s="1"/>
      <c r="V956" s="1"/>
      <c r="W956" s="1"/>
      <c r="X956" s="1"/>
      <c r="Y956" s="1"/>
      <c r="Z956" s="1"/>
    </row>
    <row r="957" spans="1:26" ht="14.25" customHeight="1">
      <c r="A957" s="1"/>
      <c r="B957" s="645"/>
      <c r="C957" s="680"/>
      <c r="D957" s="56"/>
      <c r="E957" s="51"/>
      <c r="F957" s="57"/>
      <c r="G957" s="41"/>
      <c r="H957" s="42">
        <f t="shared" ref="H957:H959" si="87">E957*F957*G957</f>
        <v>0</v>
      </c>
      <c r="I957" s="1"/>
      <c r="J957" s="1"/>
      <c r="K957" s="16"/>
      <c r="L957" s="1"/>
      <c r="M957" s="1"/>
      <c r="N957" s="1"/>
      <c r="O957" s="1"/>
      <c r="P957" s="1"/>
      <c r="Q957" s="1"/>
      <c r="R957" s="1"/>
      <c r="S957" s="1"/>
      <c r="T957" s="1"/>
      <c r="U957" s="1"/>
      <c r="V957" s="1"/>
      <c r="W957" s="1"/>
      <c r="X957" s="1"/>
      <c r="Y957" s="1"/>
      <c r="Z957" s="1"/>
    </row>
    <row r="958" spans="1:26" ht="14.25" customHeight="1">
      <c r="A958" s="1"/>
      <c r="B958" s="627" t="s">
        <v>96</v>
      </c>
      <c r="C958" s="620"/>
      <c r="D958" s="58" t="s">
        <v>94</v>
      </c>
      <c r="E958" s="50">
        <v>1</v>
      </c>
      <c r="F958" s="59">
        <v>0.08</v>
      </c>
      <c r="G958" s="41" t="e">
        <f>+INDEX(#REF!,MATCH(B958,#REF!,0),9)</f>
        <v>#REF!</v>
      </c>
      <c r="H958" s="42" t="e">
        <f t="shared" si="87"/>
        <v>#REF!</v>
      </c>
      <c r="I958" s="1"/>
      <c r="J958" s="1"/>
      <c r="K958" s="16"/>
      <c r="L958" s="1"/>
      <c r="M958" s="1"/>
      <c r="N958" s="1"/>
      <c r="O958" s="1"/>
      <c r="P958" s="1"/>
      <c r="Q958" s="1"/>
      <c r="R958" s="1"/>
      <c r="S958" s="1"/>
      <c r="T958" s="1"/>
      <c r="U958" s="1"/>
      <c r="V958" s="1"/>
      <c r="W958" s="1"/>
      <c r="X958" s="1"/>
      <c r="Y958" s="1"/>
      <c r="Z958" s="1"/>
    </row>
    <row r="959" spans="1:26" ht="14.25" customHeight="1">
      <c r="A959" s="1"/>
      <c r="B959" s="627" t="s">
        <v>93</v>
      </c>
      <c r="C959" s="620"/>
      <c r="D959" s="58" t="s">
        <v>94</v>
      </c>
      <c r="E959" s="50">
        <v>1</v>
      </c>
      <c r="F959" s="59">
        <f>+F958</f>
        <v>0.08</v>
      </c>
      <c r="G959" s="41" t="e">
        <f>+INDEX(#REF!,MATCH(B959,#REF!,0),9)</f>
        <v>#REF!</v>
      </c>
      <c r="H959" s="42" t="e">
        <f t="shared" si="87"/>
        <v>#REF!</v>
      </c>
      <c r="I959" s="1"/>
      <c r="J959" s="1"/>
      <c r="K959" s="16"/>
      <c r="L959" s="1"/>
      <c r="M959" s="1"/>
      <c r="N959" s="1"/>
      <c r="O959" s="1"/>
      <c r="P959" s="1"/>
      <c r="Q959" s="1"/>
      <c r="R959" s="1"/>
      <c r="S959" s="1"/>
      <c r="T959" s="1"/>
      <c r="U959" s="1"/>
      <c r="V959" s="1"/>
      <c r="W959" s="1"/>
      <c r="X959" s="1"/>
      <c r="Y959" s="1"/>
      <c r="Z959" s="1"/>
    </row>
    <row r="960" spans="1:26" ht="14.25" customHeight="1">
      <c r="A960" s="1"/>
      <c r="B960" s="84"/>
      <c r="C960" s="85"/>
      <c r="D960" s="86"/>
      <c r="E960" s="73"/>
      <c r="F960" s="87"/>
      <c r="G960" s="41"/>
      <c r="H960" s="42"/>
      <c r="I960" s="1"/>
      <c r="J960" s="1"/>
      <c r="K960" s="16"/>
      <c r="L960" s="1"/>
      <c r="M960" s="1"/>
      <c r="N960" s="1"/>
      <c r="O960" s="1"/>
      <c r="P960" s="1"/>
      <c r="Q960" s="1"/>
      <c r="R960" s="1"/>
      <c r="S960" s="1"/>
      <c r="T960" s="1"/>
      <c r="U960" s="1"/>
      <c r="V960" s="1"/>
      <c r="W960" s="1"/>
      <c r="X960" s="1"/>
      <c r="Y960" s="1"/>
      <c r="Z960" s="1"/>
    </row>
    <row r="961" spans="1:26" ht="14.25" customHeight="1">
      <c r="A961" s="1"/>
      <c r="B961" s="624"/>
      <c r="C961" s="681"/>
      <c r="D961" s="60"/>
      <c r="E961" s="61"/>
      <c r="F961" s="47"/>
      <c r="G961" s="41"/>
      <c r="H961" s="42">
        <f>E961*F961*G961</f>
        <v>0</v>
      </c>
      <c r="I961" s="1"/>
      <c r="J961" s="1"/>
      <c r="K961" s="16"/>
      <c r="L961" s="1"/>
      <c r="M961" s="1"/>
      <c r="N961" s="1"/>
      <c r="O961" s="1"/>
      <c r="P961" s="1"/>
      <c r="Q961" s="1"/>
      <c r="R961" s="1"/>
      <c r="S961" s="1"/>
      <c r="T961" s="1"/>
      <c r="U961" s="1"/>
      <c r="V961" s="1"/>
      <c r="W961" s="1"/>
      <c r="X961" s="1"/>
      <c r="Y961" s="1"/>
      <c r="Z961" s="1"/>
    </row>
    <row r="962" spans="1:26" ht="14.25" customHeight="1">
      <c r="A962" s="1"/>
      <c r="B962" s="682" t="s">
        <v>87</v>
      </c>
      <c r="C962" s="581"/>
      <c r="D962" s="581"/>
      <c r="E962" s="581"/>
      <c r="F962" s="581"/>
      <c r="G962" s="579"/>
      <c r="H962" s="49" t="e">
        <f>ROUND(SUM(H957:H961),2)</f>
        <v>#REF!</v>
      </c>
      <c r="I962" s="1"/>
      <c r="J962" s="1"/>
      <c r="K962" s="16"/>
      <c r="L962" s="1"/>
      <c r="M962" s="1"/>
      <c r="N962" s="1"/>
      <c r="O962" s="1"/>
      <c r="P962" s="1"/>
      <c r="Q962" s="1"/>
      <c r="R962" s="1"/>
      <c r="S962" s="1"/>
      <c r="T962" s="1"/>
      <c r="U962" s="1"/>
      <c r="V962" s="1"/>
      <c r="W962" s="1"/>
      <c r="X962" s="1"/>
      <c r="Y962" s="1"/>
      <c r="Z962" s="1"/>
    </row>
    <row r="963" spans="1:26" ht="14.25" customHeight="1">
      <c r="A963" s="1"/>
      <c r="B963" s="636" t="s">
        <v>95</v>
      </c>
      <c r="C963" s="581"/>
      <c r="D963" s="581"/>
      <c r="E963" s="581"/>
      <c r="F963" s="581"/>
      <c r="G963" s="581"/>
      <c r="H963" s="589"/>
      <c r="I963" s="1"/>
      <c r="J963" s="1"/>
      <c r="K963" s="16"/>
      <c r="L963" s="1"/>
      <c r="M963" s="1"/>
      <c r="N963" s="1"/>
      <c r="O963" s="1"/>
      <c r="P963" s="1"/>
      <c r="Q963" s="1"/>
      <c r="R963" s="1"/>
      <c r="S963" s="1"/>
      <c r="T963" s="1"/>
      <c r="U963" s="1"/>
      <c r="V963" s="1"/>
      <c r="W963" s="1"/>
      <c r="X963" s="1"/>
      <c r="Y963" s="1"/>
      <c r="Z963" s="1"/>
    </row>
    <row r="964" spans="1:26" ht="14.25" customHeight="1">
      <c r="A964" s="1"/>
      <c r="B964" s="591" t="s">
        <v>1</v>
      </c>
      <c r="C964" s="581"/>
      <c r="D964" s="579"/>
      <c r="E964" s="23" t="s">
        <v>2</v>
      </c>
      <c r="F964" s="23" t="s">
        <v>83</v>
      </c>
      <c r="G964" s="23" t="s">
        <v>85</v>
      </c>
      <c r="H964" s="38" t="s">
        <v>86</v>
      </c>
      <c r="I964" s="1"/>
      <c r="J964" s="1"/>
      <c r="K964" s="16"/>
      <c r="L964" s="1"/>
      <c r="M964" s="1"/>
      <c r="N964" s="1"/>
      <c r="O964" s="1"/>
      <c r="P964" s="1"/>
      <c r="Q964" s="1"/>
      <c r="R964" s="1"/>
      <c r="S964" s="1"/>
      <c r="T964" s="1"/>
      <c r="U964" s="1"/>
      <c r="V964" s="1"/>
      <c r="W964" s="1"/>
      <c r="X964" s="1"/>
      <c r="Y964" s="1"/>
      <c r="Z964" s="1"/>
    </row>
    <row r="965" spans="1:26" ht="14.25" customHeight="1">
      <c r="A965" s="1"/>
      <c r="B965" s="701" t="s">
        <v>104</v>
      </c>
      <c r="C965" s="680"/>
      <c r="D965" s="690"/>
      <c r="E965" s="39" t="s">
        <v>13</v>
      </c>
      <c r="F965" s="40">
        <v>5.1999999999999998E-2</v>
      </c>
      <c r="G965" s="62">
        <v>16388</v>
      </c>
      <c r="H965" s="63">
        <f t="shared" ref="H965:H966" si="88">ROUND(G965*F965,0)</f>
        <v>852</v>
      </c>
      <c r="I965" s="1"/>
      <c r="J965" s="1"/>
      <c r="K965" s="16"/>
      <c r="L965" s="1"/>
      <c r="M965" s="1"/>
      <c r="N965" s="1"/>
      <c r="O965" s="1"/>
      <c r="P965" s="1"/>
      <c r="Q965" s="1"/>
      <c r="R965" s="1"/>
      <c r="S965" s="1"/>
      <c r="T965" s="1"/>
      <c r="U965" s="1"/>
      <c r="V965" s="1"/>
      <c r="W965" s="1"/>
      <c r="X965" s="1"/>
      <c r="Y965" s="1"/>
      <c r="Z965" s="1"/>
    </row>
    <row r="966" spans="1:26" ht="14.25" customHeight="1">
      <c r="A966" s="1"/>
      <c r="B966" s="702" t="s">
        <v>151</v>
      </c>
      <c r="C966" s="681"/>
      <c r="D966" s="625"/>
      <c r="E966" s="39" t="s">
        <v>13</v>
      </c>
      <c r="F966" s="40">
        <v>0.15</v>
      </c>
      <c r="G966" s="62">
        <v>16388</v>
      </c>
      <c r="H966" s="63">
        <f t="shared" si="88"/>
        <v>2458</v>
      </c>
      <c r="I966" s="1"/>
      <c r="J966" s="1"/>
      <c r="K966" s="16"/>
      <c r="L966" s="1"/>
      <c r="M966" s="1"/>
      <c r="N966" s="1"/>
      <c r="O966" s="1"/>
      <c r="P966" s="1"/>
      <c r="Q966" s="1"/>
      <c r="R966" s="1"/>
      <c r="S966" s="1"/>
      <c r="T966" s="1"/>
      <c r="U966" s="1"/>
      <c r="V966" s="1"/>
      <c r="W966" s="1"/>
      <c r="X966" s="1"/>
      <c r="Y966" s="1"/>
      <c r="Z966" s="1"/>
    </row>
    <row r="967" spans="1:26" ht="14.25" customHeight="1" thickBot="1">
      <c r="A967" s="1"/>
      <c r="B967" s="674" t="s">
        <v>87</v>
      </c>
      <c r="C967" s="594"/>
      <c r="D967" s="594"/>
      <c r="E967" s="594"/>
      <c r="F967" s="594"/>
      <c r="G967" s="595"/>
      <c r="H967" s="64">
        <f>ROUND(SUM(H965:H966),2)</f>
        <v>3310</v>
      </c>
      <c r="I967" s="1"/>
      <c r="J967" s="1"/>
      <c r="K967" s="16"/>
      <c r="L967" s="1"/>
      <c r="M967" s="1"/>
      <c r="N967" s="1"/>
      <c r="O967" s="1"/>
      <c r="P967" s="1"/>
      <c r="Q967" s="1"/>
      <c r="R967" s="1"/>
      <c r="S967" s="1"/>
      <c r="T967" s="1"/>
      <c r="U967" s="1"/>
      <c r="V967" s="1"/>
      <c r="W967" s="1"/>
      <c r="X967" s="1"/>
      <c r="Y967" s="1"/>
      <c r="Z967" s="1"/>
    </row>
    <row r="968" spans="1:26" ht="14.25" customHeight="1" thickBot="1">
      <c r="A968" s="1"/>
      <c r="B968" s="675"/>
      <c r="C968" s="602"/>
      <c r="D968" s="602"/>
      <c r="E968" s="602"/>
      <c r="F968" s="602"/>
      <c r="G968" s="602"/>
      <c r="H968" s="633"/>
      <c r="I968" s="1"/>
      <c r="J968" s="1"/>
      <c r="K968" s="16"/>
      <c r="L968" s="1"/>
      <c r="M968" s="1"/>
      <c r="N968" s="1"/>
      <c r="O968" s="1"/>
      <c r="P968" s="1"/>
      <c r="Q968" s="1"/>
      <c r="R968" s="1"/>
      <c r="S968" s="1"/>
      <c r="T968" s="1"/>
      <c r="U968" s="1"/>
      <c r="V968" s="1"/>
      <c r="W968" s="1"/>
      <c r="X968" s="1"/>
      <c r="Y968" s="1"/>
      <c r="Z968" s="1"/>
    </row>
    <row r="969" spans="1:26" ht="14.25" customHeight="1" thickBot="1">
      <c r="A969" s="1"/>
      <c r="B969" s="676"/>
      <c r="C969" s="587"/>
      <c r="D969" s="635"/>
      <c r="E969" s="677" t="s">
        <v>59</v>
      </c>
      <c r="F969" s="678"/>
      <c r="G969" s="700"/>
      <c r="H969" s="65" t="e">
        <f>ROUND(H967+H962+H954+H947,0)+1</f>
        <v>#REF!</v>
      </c>
      <c r="I969" s="1"/>
      <c r="J969" s="1"/>
      <c r="K969" s="16"/>
      <c r="L969" s="1"/>
      <c r="M969" s="1"/>
      <c r="N969" s="1"/>
      <c r="O969" s="1"/>
      <c r="P969" s="1"/>
      <c r="Q969" s="1"/>
      <c r="R969" s="1"/>
      <c r="S969" s="1"/>
      <c r="T969" s="1"/>
      <c r="U969" s="1"/>
      <c r="V969" s="1"/>
      <c r="W969" s="1"/>
      <c r="X969" s="1"/>
      <c r="Y969" s="1"/>
      <c r="Z969" s="1"/>
    </row>
    <row r="970" spans="1:26" ht="14.25" customHeight="1">
      <c r="A970" s="1"/>
      <c r="B970" s="66"/>
      <c r="C970" s="67"/>
      <c r="D970" s="68"/>
      <c r="E970" s="68"/>
      <c r="F970" s="68"/>
      <c r="G970" s="68"/>
      <c r="H970" s="69"/>
      <c r="I970" s="1"/>
      <c r="J970" s="1"/>
      <c r="K970" s="16"/>
      <c r="L970" s="1"/>
      <c r="M970" s="1"/>
      <c r="N970" s="1"/>
      <c r="O970" s="1"/>
      <c r="P970" s="1"/>
      <c r="Q970" s="1"/>
      <c r="R970" s="1"/>
      <c r="S970" s="1"/>
      <c r="T970" s="1"/>
      <c r="U970" s="1"/>
      <c r="V970" s="1"/>
      <c r="W970" s="1"/>
      <c r="X970" s="1"/>
      <c r="Y970" s="1"/>
      <c r="Z970" s="1"/>
    </row>
    <row r="971" spans="1:26" ht="14.25" customHeight="1" thickBot="1">
      <c r="A971" s="1"/>
      <c r="B971" s="29"/>
      <c r="C971" s="30"/>
      <c r="D971" s="31"/>
      <c r="E971" s="31"/>
      <c r="F971" s="31"/>
      <c r="G971" s="31"/>
      <c r="H971" s="32"/>
      <c r="I971" s="1"/>
      <c r="J971" s="1"/>
      <c r="K971" s="16"/>
      <c r="L971" s="1"/>
      <c r="M971" s="1"/>
      <c r="N971" s="1"/>
      <c r="O971" s="1"/>
      <c r="P971" s="1"/>
      <c r="Q971" s="1"/>
      <c r="R971" s="1"/>
      <c r="S971" s="1"/>
      <c r="T971" s="1"/>
      <c r="U971" s="1"/>
      <c r="V971" s="1"/>
      <c r="W971" s="1"/>
      <c r="X971" s="1"/>
      <c r="Y971" s="1"/>
      <c r="Z971" s="1"/>
    </row>
    <row r="972" spans="1:26" ht="14.25" customHeight="1">
      <c r="A972" s="1"/>
      <c r="B972" s="691" t="s">
        <v>77</v>
      </c>
      <c r="C972" s="578"/>
      <c r="D972" s="578"/>
      <c r="E972" s="578"/>
      <c r="F972" s="578"/>
      <c r="G972" s="578"/>
      <c r="H972" s="604"/>
      <c r="I972" s="1"/>
      <c r="J972" s="1"/>
      <c r="K972" s="16"/>
      <c r="L972" s="1"/>
      <c r="M972" s="1"/>
      <c r="N972" s="1"/>
      <c r="O972" s="1"/>
      <c r="P972" s="1"/>
      <c r="Q972" s="1"/>
      <c r="R972" s="1"/>
      <c r="S972" s="1"/>
      <c r="T972" s="1"/>
      <c r="U972" s="1"/>
      <c r="V972" s="1"/>
      <c r="W972" s="1"/>
      <c r="X972" s="1"/>
      <c r="Y972" s="1"/>
      <c r="Z972" s="1"/>
    </row>
    <row r="973" spans="1:26" ht="14.25" customHeight="1">
      <c r="A973" s="1"/>
      <c r="B973" s="668"/>
      <c r="C973" s="606"/>
      <c r="D973" s="606"/>
      <c r="E973" s="606"/>
      <c r="F973" s="606"/>
      <c r="G973" s="606"/>
      <c r="H973" s="607"/>
      <c r="I973" s="1"/>
      <c r="J973" s="1"/>
      <c r="K973" s="16"/>
      <c r="L973" s="1"/>
      <c r="M973" s="1"/>
      <c r="N973" s="1"/>
      <c r="O973" s="1"/>
      <c r="P973" s="1"/>
      <c r="Q973" s="1"/>
      <c r="R973" s="1"/>
      <c r="S973" s="1"/>
      <c r="T973" s="1"/>
      <c r="U973" s="1"/>
      <c r="V973" s="1"/>
      <c r="W973" s="1"/>
      <c r="X973" s="1"/>
      <c r="Y973" s="1"/>
      <c r="Z973" s="1"/>
    </row>
    <row r="974" spans="1:26" ht="14.25" customHeight="1" thickBot="1">
      <c r="A974" s="1"/>
      <c r="B974" s="591" t="s">
        <v>78</v>
      </c>
      <c r="C974" s="581"/>
      <c r="D974" s="581"/>
      <c r="E974" s="581"/>
      <c r="F974" s="581"/>
      <c r="G974" s="581"/>
      <c r="H974" s="589"/>
      <c r="I974" s="1"/>
      <c r="J974" s="1"/>
      <c r="K974" s="16"/>
      <c r="L974" s="1"/>
      <c r="M974" s="1"/>
      <c r="N974" s="1"/>
      <c r="O974" s="1"/>
      <c r="P974" s="1"/>
      <c r="Q974" s="1"/>
      <c r="R974" s="1"/>
      <c r="S974" s="1"/>
      <c r="T974" s="1"/>
      <c r="U974" s="1"/>
      <c r="V974" s="1"/>
      <c r="W974" s="1"/>
      <c r="X974" s="1"/>
      <c r="Y974" s="1"/>
      <c r="Z974" s="1"/>
    </row>
    <row r="975" spans="1:26" ht="15" customHeight="1">
      <c r="A975" s="1"/>
      <c r="B975" s="692" t="e">
        <f>+#REF!</f>
        <v>#REF!</v>
      </c>
      <c r="C975" s="602"/>
      <c r="D975" s="602"/>
      <c r="E975" s="602"/>
      <c r="F975" s="602"/>
      <c r="G975" s="602"/>
      <c r="H975" s="633"/>
      <c r="I975" s="1"/>
      <c r="J975" s="1"/>
      <c r="K975" s="16"/>
      <c r="L975" s="1"/>
      <c r="M975" s="1"/>
      <c r="N975" s="1"/>
      <c r="O975" s="1"/>
      <c r="P975" s="1"/>
      <c r="Q975" s="1"/>
      <c r="R975" s="1"/>
      <c r="S975" s="1"/>
      <c r="T975" s="1"/>
      <c r="U975" s="1"/>
      <c r="V975" s="1"/>
      <c r="W975" s="1"/>
      <c r="X975" s="1"/>
      <c r="Y975" s="1"/>
      <c r="Z975" s="1"/>
    </row>
    <row r="976" spans="1:26" ht="15" customHeight="1">
      <c r="A976" s="1"/>
      <c r="B976" s="34" t="s">
        <v>79</v>
      </c>
      <c r="C976" s="35" t="e">
        <f>+#REF!</f>
        <v>#REF!</v>
      </c>
      <c r="D976" s="693" t="s">
        <v>80</v>
      </c>
      <c r="E976" s="579"/>
      <c r="F976" s="5" t="e">
        <f>+#REF!</f>
        <v>#REF!</v>
      </c>
      <c r="G976" s="5" t="s">
        <v>81</v>
      </c>
      <c r="H976" s="36"/>
      <c r="I976" s="1"/>
      <c r="J976" s="1"/>
      <c r="K976" s="16"/>
      <c r="L976" s="1"/>
      <c r="M976" s="1"/>
      <c r="N976" s="1"/>
      <c r="O976" s="1"/>
      <c r="P976" s="1"/>
      <c r="Q976" s="1"/>
      <c r="R976" s="1"/>
      <c r="S976" s="1"/>
      <c r="T976" s="1"/>
      <c r="U976" s="1"/>
      <c r="V976" s="1"/>
      <c r="W976" s="1"/>
      <c r="X976" s="1"/>
      <c r="Y976" s="1"/>
      <c r="Z976" s="1"/>
    </row>
    <row r="977" spans="1:26" ht="14.25" customHeight="1">
      <c r="A977" s="1"/>
      <c r="B977" s="636"/>
      <c r="C977" s="581"/>
      <c r="D977" s="581"/>
      <c r="E977" s="581"/>
      <c r="F977" s="581"/>
      <c r="G977" s="581"/>
      <c r="H977" s="589"/>
      <c r="I977" s="1"/>
      <c r="J977" s="1"/>
      <c r="K977" s="16"/>
      <c r="L977" s="1"/>
      <c r="M977" s="1"/>
      <c r="N977" s="1"/>
      <c r="O977" s="1"/>
      <c r="P977" s="1"/>
      <c r="Q977" s="1"/>
      <c r="R977" s="1"/>
      <c r="S977" s="1"/>
      <c r="T977" s="1"/>
      <c r="U977" s="1"/>
      <c r="V977" s="1"/>
      <c r="W977" s="1"/>
      <c r="X977" s="1"/>
      <c r="Y977" s="1"/>
      <c r="Z977" s="1"/>
    </row>
    <row r="978" spans="1:26" ht="15" customHeight="1">
      <c r="A978" s="1"/>
      <c r="B978" s="652" t="e">
        <f>+#REF!</f>
        <v>#REF!</v>
      </c>
      <c r="C978" s="585"/>
      <c r="D978" s="585"/>
      <c r="E978" s="585"/>
      <c r="F978" s="585"/>
      <c r="G978" s="585"/>
      <c r="H978" s="610"/>
      <c r="I978" s="1"/>
      <c r="J978" s="1"/>
      <c r="K978" s="16"/>
      <c r="L978" s="1"/>
      <c r="M978" s="1"/>
      <c r="N978" s="1"/>
      <c r="O978" s="1"/>
      <c r="P978" s="1"/>
      <c r="Q978" s="1"/>
      <c r="R978" s="1"/>
      <c r="S978" s="1"/>
      <c r="T978" s="1"/>
      <c r="U978" s="1"/>
      <c r="V978" s="1"/>
      <c r="W978" s="1"/>
      <c r="X978" s="1"/>
      <c r="Y978" s="1"/>
      <c r="Z978" s="1"/>
    </row>
    <row r="979" spans="1:26" ht="14.25" customHeight="1">
      <c r="A979" s="1"/>
      <c r="B979" s="600"/>
      <c r="C979" s="578"/>
      <c r="D979" s="578"/>
      <c r="E979" s="578"/>
      <c r="F979" s="578"/>
      <c r="G979" s="578"/>
      <c r="H979" s="604"/>
      <c r="I979" s="1"/>
      <c r="J979" s="1"/>
      <c r="K979" s="16"/>
      <c r="L979" s="1"/>
      <c r="M979" s="1"/>
      <c r="N979" s="1"/>
      <c r="O979" s="1"/>
      <c r="P979" s="1"/>
      <c r="Q979" s="1"/>
      <c r="R979" s="1"/>
      <c r="S979" s="1"/>
      <c r="T979" s="1"/>
      <c r="U979" s="1"/>
      <c r="V979" s="1"/>
      <c r="W979" s="1"/>
      <c r="X979" s="1"/>
      <c r="Y979" s="1"/>
      <c r="Z979" s="1"/>
    </row>
    <row r="980" spans="1:26" ht="14.25" customHeight="1">
      <c r="A980" s="1"/>
      <c r="B980" s="694"/>
      <c r="C980" s="606"/>
      <c r="D980" s="606"/>
      <c r="E980" s="606"/>
      <c r="F980" s="606"/>
      <c r="G980" s="606"/>
      <c r="H980" s="607"/>
      <c r="I980" s="1"/>
      <c r="J980" s="1"/>
      <c r="K980" s="16"/>
      <c r="L980" s="1"/>
      <c r="M980" s="1"/>
      <c r="N980" s="1"/>
      <c r="O980" s="1"/>
      <c r="P980" s="1"/>
      <c r="Q980" s="1"/>
      <c r="R980" s="1"/>
      <c r="S980" s="1"/>
      <c r="T980" s="1"/>
      <c r="U980" s="1"/>
      <c r="V980" s="1"/>
      <c r="W980" s="1"/>
      <c r="X980" s="1"/>
      <c r="Y980" s="1"/>
      <c r="Z980" s="1"/>
    </row>
    <row r="981" spans="1:26" ht="14.25" customHeight="1">
      <c r="A981" s="1"/>
      <c r="B981" s="636" t="s">
        <v>82</v>
      </c>
      <c r="C981" s="581"/>
      <c r="D981" s="581"/>
      <c r="E981" s="581"/>
      <c r="F981" s="581"/>
      <c r="G981" s="581"/>
      <c r="H981" s="589"/>
      <c r="I981" s="1"/>
      <c r="J981" s="1"/>
      <c r="K981" s="16"/>
      <c r="L981" s="1"/>
      <c r="M981" s="1"/>
      <c r="N981" s="1"/>
      <c r="O981" s="1"/>
      <c r="P981" s="1"/>
      <c r="Q981" s="1"/>
      <c r="R981" s="1"/>
      <c r="S981" s="1"/>
      <c r="T981" s="1"/>
      <c r="U981" s="1"/>
      <c r="V981" s="1"/>
      <c r="W981" s="1"/>
      <c r="X981" s="1"/>
      <c r="Y981" s="1"/>
      <c r="Z981" s="1"/>
    </row>
    <row r="982" spans="1:26" ht="14.25" customHeight="1">
      <c r="A982" s="1"/>
      <c r="B982" s="679" t="s">
        <v>1</v>
      </c>
      <c r="C982" s="579"/>
      <c r="D982" s="37" t="s">
        <v>2</v>
      </c>
      <c r="E982" s="23" t="s">
        <v>83</v>
      </c>
      <c r="F982" s="23" t="s">
        <v>84</v>
      </c>
      <c r="G982" s="23" t="s">
        <v>85</v>
      </c>
      <c r="H982" s="38" t="s">
        <v>86</v>
      </c>
      <c r="I982" s="1"/>
      <c r="J982" s="1"/>
      <c r="K982" s="16"/>
      <c r="L982" s="1"/>
      <c r="M982" s="1"/>
      <c r="N982" s="1"/>
      <c r="O982" s="1"/>
      <c r="P982" s="1"/>
      <c r="Q982" s="1"/>
      <c r="R982" s="1"/>
      <c r="S982" s="1"/>
      <c r="T982" s="1"/>
      <c r="U982" s="1"/>
      <c r="V982" s="1"/>
      <c r="W982" s="1"/>
      <c r="X982" s="1"/>
      <c r="Y982" s="1"/>
      <c r="Z982" s="1"/>
    </row>
    <row r="983" spans="1:26" ht="14.25" customHeight="1">
      <c r="A983" s="1"/>
      <c r="B983" s="645"/>
      <c r="C983" s="690"/>
      <c r="D983" s="39"/>
      <c r="E983" s="39"/>
      <c r="F983" s="40"/>
      <c r="G983" s="41"/>
      <c r="H983" s="42">
        <f>G983*(F983+1)*E983</f>
        <v>0</v>
      </c>
      <c r="I983" s="1"/>
      <c r="J983" s="1"/>
      <c r="K983" s="16"/>
      <c r="L983" s="1"/>
      <c r="M983" s="1"/>
      <c r="N983" s="1"/>
      <c r="O983" s="1"/>
      <c r="P983" s="1"/>
      <c r="Q983" s="1"/>
      <c r="R983" s="1"/>
      <c r="S983" s="1"/>
      <c r="T983" s="1"/>
      <c r="U983" s="1"/>
      <c r="V983" s="1"/>
      <c r="W983" s="1"/>
      <c r="X983" s="1"/>
      <c r="Y983" s="1"/>
      <c r="Z983" s="1"/>
    </row>
    <row r="984" spans="1:26" ht="30" customHeight="1">
      <c r="A984" s="1"/>
      <c r="B984" s="626" t="s">
        <v>1110</v>
      </c>
      <c r="C984" s="621"/>
      <c r="D984" s="88" t="e">
        <f t="array" ref="D984">+INDEX(#REF!,MATCH($B984,#REF!,0),MATCH(D$897,#REF!,0))</f>
        <v>#REF!</v>
      </c>
      <c r="E984" s="50">
        <v>1</v>
      </c>
      <c r="F984" s="40">
        <v>0</v>
      </c>
      <c r="G984" s="71" t="e">
        <f t="array" ref="G984">+INDEX(#REF!,MATCH($B984,#REF!,0),MATCH(G$897,#REF!,0))</f>
        <v>#REF!</v>
      </c>
      <c r="H984" s="42" t="e">
        <f t="shared" ref="H984:H990" si="89">ROUND(G984*(F984+1)*E984,2)</f>
        <v>#REF!</v>
      </c>
      <c r="I984" s="1"/>
      <c r="J984" s="1"/>
      <c r="K984" s="16"/>
      <c r="L984" s="1"/>
      <c r="M984" s="1"/>
      <c r="N984" s="1"/>
      <c r="O984" s="1"/>
      <c r="P984" s="1"/>
      <c r="Q984" s="1"/>
      <c r="R984" s="1"/>
      <c r="S984" s="1"/>
      <c r="T984" s="1"/>
      <c r="U984" s="1"/>
      <c r="V984" s="1"/>
      <c r="W984" s="1"/>
      <c r="X984" s="1"/>
      <c r="Y984" s="1"/>
      <c r="Z984" s="1"/>
    </row>
    <row r="985" spans="1:26" ht="30" customHeight="1">
      <c r="A985" s="1"/>
      <c r="B985" s="626" t="s">
        <v>157</v>
      </c>
      <c r="C985" s="621"/>
      <c r="D985" s="88" t="e">
        <f t="array" ref="D985">+INDEX(#REF!,MATCH($B985,#REF!,0),MATCH(D$897,#REF!,0))</f>
        <v>#REF!</v>
      </c>
      <c r="E985" s="79">
        <v>1.4290000000000001E-2</v>
      </c>
      <c r="F985" s="44">
        <v>0</v>
      </c>
      <c r="G985" s="71" t="e">
        <f t="array" ref="G985">+INDEX(#REF!,MATCH($B985,#REF!,0),MATCH(G$897,#REF!,0))</f>
        <v>#REF!</v>
      </c>
      <c r="H985" s="42" t="e">
        <f t="shared" si="89"/>
        <v>#REF!</v>
      </c>
      <c r="I985" s="1"/>
      <c r="J985" s="1"/>
      <c r="K985" s="16"/>
      <c r="L985" s="1"/>
      <c r="M985" s="1"/>
      <c r="N985" s="1"/>
      <c r="O985" s="1"/>
      <c r="P985" s="1"/>
      <c r="Q985" s="1"/>
      <c r="R985" s="1"/>
      <c r="S985" s="1"/>
      <c r="T985" s="1"/>
      <c r="U985" s="1"/>
      <c r="V985" s="1"/>
      <c r="W985" s="1"/>
      <c r="X985" s="1"/>
      <c r="Y985" s="1"/>
      <c r="Z985" s="1"/>
    </row>
    <row r="986" spans="1:26" ht="30" customHeight="1">
      <c r="A986" s="1"/>
      <c r="B986" s="626" t="s">
        <v>158</v>
      </c>
      <c r="C986" s="621"/>
      <c r="D986" s="88" t="e">
        <f t="array" ref="D986">+INDEX(#REF!,MATCH($B986,#REF!,0),MATCH(D$897,#REF!,0))</f>
        <v>#REF!</v>
      </c>
      <c r="E986" s="79">
        <v>0.3</v>
      </c>
      <c r="F986" s="44">
        <v>0</v>
      </c>
      <c r="G986" s="71" t="e">
        <f t="array" ref="G986">+INDEX(#REF!,MATCH($B986,#REF!,0),MATCH(G$897,#REF!,0))</f>
        <v>#REF!</v>
      </c>
      <c r="H986" s="42" t="e">
        <f t="shared" si="89"/>
        <v>#REF!</v>
      </c>
      <c r="I986" s="1"/>
      <c r="J986" s="1"/>
      <c r="K986" s="16"/>
      <c r="L986" s="1"/>
      <c r="M986" s="1"/>
      <c r="N986" s="1"/>
      <c r="O986" s="1"/>
      <c r="P986" s="1"/>
      <c r="Q986" s="1"/>
      <c r="R986" s="1"/>
      <c r="S986" s="1"/>
      <c r="T986" s="1"/>
      <c r="U986" s="1"/>
      <c r="V986" s="1"/>
      <c r="W986" s="1"/>
      <c r="X986" s="1"/>
      <c r="Y986" s="1"/>
      <c r="Z986" s="1"/>
    </row>
    <row r="987" spans="1:26" ht="30" customHeight="1">
      <c r="A987" s="1"/>
      <c r="B987" s="626" t="s">
        <v>159</v>
      </c>
      <c r="C987" s="621"/>
      <c r="D987" s="88" t="e">
        <f t="array" ref="D987">+INDEX(#REF!,MATCH($B987,#REF!,0),MATCH(D$897,#REF!,0))</f>
        <v>#REF!</v>
      </c>
      <c r="E987" s="79">
        <v>4</v>
      </c>
      <c r="F987" s="44">
        <v>0</v>
      </c>
      <c r="G987" s="71" t="e">
        <f t="array" ref="G987">+INDEX(#REF!,MATCH($B987,#REF!,0),MATCH(G$897,#REF!,0))</f>
        <v>#REF!</v>
      </c>
      <c r="H987" s="42" t="e">
        <f t="shared" si="89"/>
        <v>#REF!</v>
      </c>
      <c r="I987" s="1"/>
      <c r="J987" s="1"/>
      <c r="K987" s="16"/>
      <c r="L987" s="1"/>
      <c r="M987" s="1"/>
      <c r="N987" s="1"/>
      <c r="O987" s="1"/>
      <c r="P987" s="1"/>
      <c r="Q987" s="1"/>
      <c r="R987" s="1"/>
      <c r="S987" s="1"/>
      <c r="T987" s="1"/>
      <c r="U987" s="1"/>
      <c r="V987" s="1"/>
      <c r="W987" s="1"/>
      <c r="X987" s="1"/>
      <c r="Y987" s="1"/>
      <c r="Z987" s="1"/>
    </row>
    <row r="988" spans="1:26" ht="30" customHeight="1">
      <c r="A988" s="1"/>
      <c r="B988" s="697" t="s">
        <v>160</v>
      </c>
      <c r="C988" s="625"/>
      <c r="D988" s="88" t="e">
        <f t="array" ref="D988">+INDEX(#REF!,MATCH($B988,#REF!,0),MATCH(D$897,#REF!,0))</f>
        <v>#REF!</v>
      </c>
      <c r="E988" s="79">
        <v>1</v>
      </c>
      <c r="F988" s="44">
        <v>0</v>
      </c>
      <c r="G988" s="71" t="e">
        <f t="array" ref="G988">+INDEX(#REF!,MATCH($B988,#REF!,0),MATCH(G$897,#REF!,0))</f>
        <v>#REF!</v>
      </c>
      <c r="H988" s="42" t="e">
        <f t="shared" si="89"/>
        <v>#REF!</v>
      </c>
      <c r="I988" s="1"/>
      <c r="J988" s="1"/>
      <c r="K988" s="16"/>
      <c r="L988" s="1"/>
      <c r="M988" s="1"/>
      <c r="N988" s="1"/>
      <c r="O988" s="1"/>
      <c r="P988" s="1"/>
      <c r="Q988" s="1"/>
      <c r="R988" s="1"/>
      <c r="S988" s="1"/>
      <c r="T988" s="1"/>
      <c r="U988" s="1"/>
      <c r="V988" s="1"/>
      <c r="W988" s="1"/>
      <c r="X988" s="1"/>
      <c r="Y988" s="1"/>
      <c r="Z988" s="1"/>
    </row>
    <row r="989" spans="1:26" ht="30" customHeight="1">
      <c r="A989" s="1"/>
      <c r="B989" s="705" t="s">
        <v>161</v>
      </c>
      <c r="C989" s="581"/>
      <c r="D989" s="88" t="e">
        <f t="array" ref="D989">+INDEX(#REF!,MATCH($B989,#REF!,0),MATCH(D$897,#REF!,0))</f>
        <v>#REF!</v>
      </c>
      <c r="E989" s="79">
        <v>0.01</v>
      </c>
      <c r="F989" s="44">
        <v>0</v>
      </c>
      <c r="G989" s="71" t="e">
        <f t="array" ref="G989">+INDEX(#REF!,MATCH($B989,#REF!,0),MATCH(G$897,#REF!,0))</f>
        <v>#REF!</v>
      </c>
      <c r="H989" s="42" t="e">
        <f t="shared" si="89"/>
        <v>#REF!</v>
      </c>
      <c r="I989" s="1"/>
      <c r="J989" s="1"/>
      <c r="K989" s="16"/>
      <c r="L989" s="1"/>
      <c r="M989" s="1"/>
      <c r="N989" s="1"/>
      <c r="O989" s="1"/>
      <c r="P989" s="1"/>
      <c r="Q989" s="1"/>
      <c r="R989" s="1"/>
      <c r="S989" s="1"/>
      <c r="T989" s="1"/>
      <c r="U989" s="1"/>
      <c r="V989" s="1"/>
      <c r="W989" s="1"/>
      <c r="X989" s="1"/>
      <c r="Y989" s="1"/>
      <c r="Z989" s="1"/>
    </row>
    <row r="990" spans="1:26" ht="30" customHeight="1">
      <c r="A990" s="1"/>
      <c r="B990" s="705" t="s">
        <v>162</v>
      </c>
      <c r="C990" s="581"/>
      <c r="D990" s="88" t="e">
        <f t="array" ref="D990">+INDEX(#REF!,MATCH($B990,#REF!,0),MATCH(D$897,#REF!,0))</f>
        <v>#REF!</v>
      </c>
      <c r="E990" s="79">
        <v>1</v>
      </c>
      <c r="F990" s="44">
        <v>0</v>
      </c>
      <c r="G990" s="71" t="e">
        <f t="array" ref="G990">+INDEX(#REF!,MATCH($B990,#REF!,0),MATCH(G$897,#REF!,0))</f>
        <v>#REF!</v>
      </c>
      <c r="H990" s="42" t="e">
        <f t="shared" si="89"/>
        <v>#REF!</v>
      </c>
      <c r="I990" s="1"/>
      <c r="J990" s="1"/>
      <c r="K990" s="16"/>
      <c r="L990" s="1"/>
      <c r="M990" s="1"/>
      <c r="N990" s="1"/>
      <c r="O990" s="1"/>
      <c r="P990" s="1"/>
      <c r="Q990" s="1"/>
      <c r="R990" s="1"/>
      <c r="S990" s="1"/>
      <c r="T990" s="1"/>
      <c r="U990" s="1"/>
      <c r="V990" s="1"/>
      <c r="W990" s="1"/>
      <c r="X990" s="1"/>
      <c r="Y990" s="1"/>
      <c r="Z990" s="1"/>
    </row>
    <row r="991" spans="1:26" ht="14.25" customHeight="1">
      <c r="A991" s="1"/>
      <c r="B991" s="627"/>
      <c r="C991" s="621"/>
      <c r="D991" s="39"/>
      <c r="E991" s="79"/>
      <c r="F991" s="44"/>
      <c r="G991" s="45"/>
      <c r="H991" s="42">
        <f>G991*(F991+1)*E991</f>
        <v>0</v>
      </c>
      <c r="I991" s="1"/>
      <c r="J991" s="1"/>
      <c r="K991" s="16"/>
      <c r="L991" s="1"/>
      <c r="M991" s="1"/>
      <c r="N991" s="1"/>
      <c r="O991" s="1"/>
      <c r="P991" s="1"/>
      <c r="Q991" s="1"/>
      <c r="R991" s="1"/>
      <c r="S991" s="1"/>
      <c r="T991" s="1"/>
      <c r="U991" s="1"/>
      <c r="V991" s="1"/>
      <c r="W991" s="1"/>
      <c r="X991" s="1"/>
      <c r="Y991" s="1"/>
      <c r="Z991" s="1"/>
    </row>
    <row r="992" spans="1:26" ht="14.25" customHeight="1">
      <c r="A992" s="1"/>
      <c r="B992" s="682" t="s">
        <v>87</v>
      </c>
      <c r="C992" s="581"/>
      <c r="D992" s="581"/>
      <c r="E992" s="581"/>
      <c r="F992" s="581"/>
      <c r="G992" s="579"/>
      <c r="H992" s="49" t="e">
        <f>ROUND(SUM(H983:H991),2)</f>
        <v>#REF!</v>
      </c>
      <c r="I992" s="1"/>
      <c r="J992" s="1"/>
      <c r="K992" s="16"/>
      <c r="L992" s="1"/>
      <c r="M992" s="1"/>
      <c r="N992" s="1"/>
      <c r="O992" s="1"/>
      <c r="P992" s="1"/>
      <c r="Q992" s="1"/>
      <c r="R992" s="1"/>
      <c r="S992" s="1"/>
      <c r="T992" s="1"/>
      <c r="U992" s="1"/>
      <c r="V992" s="1"/>
      <c r="W992" s="1"/>
      <c r="X992" s="1"/>
      <c r="Y992" s="1"/>
      <c r="Z992" s="1"/>
    </row>
    <row r="993" spans="1:26" ht="14.25" customHeight="1">
      <c r="A993" s="1"/>
      <c r="B993" s="636" t="s">
        <v>88</v>
      </c>
      <c r="C993" s="581"/>
      <c r="D993" s="581"/>
      <c r="E993" s="581"/>
      <c r="F993" s="581"/>
      <c r="G993" s="581"/>
      <c r="H993" s="589"/>
      <c r="I993" s="1"/>
      <c r="J993" s="1"/>
      <c r="K993" s="16"/>
      <c r="L993" s="1"/>
      <c r="M993" s="1"/>
      <c r="N993" s="1"/>
      <c r="O993" s="1"/>
      <c r="P993" s="1"/>
      <c r="Q993" s="1"/>
      <c r="R993" s="1"/>
      <c r="S993" s="1"/>
      <c r="T993" s="1"/>
      <c r="U993" s="1"/>
      <c r="V993" s="1"/>
      <c r="W993" s="1"/>
      <c r="X993" s="1"/>
      <c r="Y993" s="1"/>
      <c r="Z993" s="1"/>
    </row>
    <row r="994" spans="1:26" ht="14.25" customHeight="1">
      <c r="A994" s="1"/>
      <c r="B994" s="679" t="s">
        <v>1</v>
      </c>
      <c r="C994" s="579"/>
      <c r="D994" s="37" t="s">
        <v>2</v>
      </c>
      <c r="E994" s="23" t="s">
        <v>83</v>
      </c>
      <c r="F994" s="23" t="s">
        <v>89</v>
      </c>
      <c r="G994" s="23" t="s">
        <v>85</v>
      </c>
      <c r="H994" s="38" t="s">
        <v>86</v>
      </c>
      <c r="I994" s="1"/>
      <c r="J994" s="1"/>
      <c r="K994" s="16"/>
      <c r="L994" s="1"/>
      <c r="M994" s="1"/>
      <c r="N994" s="1"/>
      <c r="O994" s="1"/>
      <c r="P994" s="1"/>
      <c r="Q994" s="1"/>
      <c r="R994" s="1"/>
      <c r="S994" s="1"/>
      <c r="T994" s="1"/>
      <c r="U994" s="1"/>
      <c r="V994" s="1"/>
      <c r="W994" s="1"/>
      <c r="X994" s="1"/>
      <c r="Y994" s="1"/>
      <c r="Z994" s="1"/>
    </row>
    <row r="995" spans="1:26" ht="14.25" customHeight="1">
      <c r="A995" s="1"/>
      <c r="B995" s="645"/>
      <c r="C995" s="680"/>
      <c r="D995" s="50"/>
      <c r="E995" s="51"/>
      <c r="F995" s="52"/>
      <c r="G995" s="41"/>
      <c r="H995" s="42">
        <f t="shared" ref="H995:H997" si="90">E995*F995*G995</f>
        <v>0</v>
      </c>
      <c r="I995" s="1"/>
      <c r="J995" s="1"/>
      <c r="K995" s="16"/>
      <c r="L995" s="1"/>
      <c r="M995" s="1"/>
      <c r="N995" s="1"/>
      <c r="O995" s="1"/>
      <c r="P995" s="1"/>
      <c r="Q995" s="1"/>
      <c r="R995" s="1"/>
      <c r="S995" s="1"/>
      <c r="T995" s="1"/>
      <c r="U995" s="1"/>
      <c r="V995" s="1"/>
      <c r="W995" s="1"/>
      <c r="X995" s="1"/>
      <c r="Y995" s="1"/>
      <c r="Z995" s="1"/>
    </row>
    <row r="996" spans="1:26" ht="14.25" customHeight="1">
      <c r="A996" s="1"/>
      <c r="B996" s="626" t="s">
        <v>90</v>
      </c>
      <c r="C996" s="620"/>
      <c r="D996" s="53" t="s">
        <v>91</v>
      </c>
      <c r="E996" s="50">
        <v>0.05</v>
      </c>
      <c r="F996" s="59">
        <v>1</v>
      </c>
      <c r="G996" s="41" t="e">
        <f>H1005</f>
        <v>#REF!</v>
      </c>
      <c r="H996" s="42" t="e">
        <f t="shared" si="90"/>
        <v>#REF!</v>
      </c>
      <c r="I996" s="1"/>
      <c r="J996" s="1"/>
      <c r="K996" s="16"/>
      <c r="L996" s="1"/>
      <c r="M996" s="1"/>
      <c r="N996" s="1"/>
      <c r="O996" s="1"/>
      <c r="P996" s="1"/>
      <c r="Q996" s="1"/>
      <c r="R996" s="1"/>
      <c r="S996" s="1"/>
      <c r="T996" s="1"/>
      <c r="U996" s="1"/>
      <c r="V996" s="1"/>
      <c r="W996" s="1"/>
      <c r="X996" s="1"/>
      <c r="Y996" s="1"/>
      <c r="Z996" s="1"/>
    </row>
    <row r="997" spans="1:26" ht="14.25" customHeight="1">
      <c r="A997" s="1"/>
      <c r="B997" s="624"/>
      <c r="C997" s="681"/>
      <c r="D997" s="47"/>
      <c r="E997" s="46"/>
      <c r="F997" s="47"/>
      <c r="G997" s="41"/>
      <c r="H997" s="42">
        <f t="shared" si="90"/>
        <v>0</v>
      </c>
      <c r="I997" s="1"/>
      <c r="J997" s="1"/>
      <c r="K997" s="16"/>
      <c r="L997" s="1"/>
      <c r="M997" s="1"/>
      <c r="N997" s="1"/>
      <c r="O997" s="1"/>
      <c r="P997" s="1"/>
      <c r="Q997" s="1"/>
      <c r="R997" s="1"/>
      <c r="S997" s="1"/>
      <c r="T997" s="1"/>
      <c r="U997" s="1"/>
      <c r="V997" s="1"/>
      <c r="W997" s="1"/>
      <c r="X997" s="1"/>
      <c r="Y997" s="1"/>
      <c r="Z997" s="1"/>
    </row>
    <row r="998" spans="1:26" ht="14.25" customHeight="1">
      <c r="A998" s="1"/>
      <c r="B998" s="682" t="s">
        <v>87</v>
      </c>
      <c r="C998" s="581"/>
      <c r="D998" s="581"/>
      <c r="E998" s="581"/>
      <c r="F998" s="581"/>
      <c r="G998" s="579"/>
      <c r="H998" s="49" t="e">
        <f>ROUND(SUM(H995:H997),2)</f>
        <v>#REF!</v>
      </c>
      <c r="I998" s="1"/>
      <c r="J998" s="1"/>
      <c r="K998" s="16"/>
      <c r="L998" s="1"/>
      <c r="M998" s="1"/>
      <c r="N998" s="1"/>
      <c r="O998" s="1"/>
      <c r="P998" s="1"/>
      <c r="Q998" s="1"/>
      <c r="R998" s="1"/>
      <c r="S998" s="1"/>
      <c r="T998" s="1"/>
      <c r="U998" s="1"/>
      <c r="V998" s="1"/>
      <c r="W998" s="1"/>
      <c r="X998" s="1"/>
      <c r="Y998" s="1"/>
      <c r="Z998" s="1"/>
    </row>
    <row r="999" spans="1:26" ht="14.25" customHeight="1">
      <c r="A999" s="1"/>
      <c r="B999" s="636" t="s">
        <v>92</v>
      </c>
      <c r="C999" s="581"/>
      <c r="D999" s="581"/>
      <c r="E999" s="581"/>
      <c r="F999" s="581"/>
      <c r="G999" s="581"/>
      <c r="H999" s="589"/>
      <c r="I999" s="1"/>
      <c r="J999" s="1"/>
      <c r="K999" s="16"/>
      <c r="L999" s="1"/>
      <c r="M999" s="1"/>
      <c r="N999" s="1"/>
      <c r="O999" s="1"/>
      <c r="P999" s="1"/>
      <c r="Q999" s="1"/>
      <c r="R999" s="1"/>
      <c r="S999" s="1"/>
      <c r="T999" s="1"/>
      <c r="U999" s="1"/>
      <c r="V999" s="1"/>
      <c r="W999" s="1"/>
      <c r="X999" s="1"/>
      <c r="Y999" s="1"/>
      <c r="Z999" s="1"/>
    </row>
    <row r="1000" spans="1:26" ht="14.25" customHeight="1">
      <c r="A1000" s="1"/>
      <c r="B1000" s="679" t="s">
        <v>1</v>
      </c>
      <c r="C1000" s="579"/>
      <c r="D1000" s="37" t="s">
        <v>2</v>
      </c>
      <c r="E1000" s="23" t="s">
        <v>83</v>
      </c>
      <c r="F1000" s="54" t="s">
        <v>89</v>
      </c>
      <c r="G1000" s="23" t="s">
        <v>85</v>
      </c>
      <c r="H1000" s="55" t="s">
        <v>86</v>
      </c>
      <c r="I1000" s="1"/>
      <c r="J1000" s="1"/>
      <c r="K1000" s="16"/>
      <c r="L1000" s="1"/>
      <c r="M1000" s="1"/>
      <c r="N1000" s="1"/>
      <c r="O1000" s="1"/>
      <c r="P1000" s="1"/>
      <c r="Q1000" s="1"/>
      <c r="R1000" s="1"/>
      <c r="S1000" s="1"/>
      <c r="T1000" s="1"/>
      <c r="U1000" s="1"/>
      <c r="V1000" s="1"/>
      <c r="W1000" s="1"/>
      <c r="X1000" s="1"/>
      <c r="Y1000" s="1"/>
      <c r="Z1000" s="1"/>
    </row>
    <row r="1001" spans="1:26" ht="14.25" customHeight="1">
      <c r="A1001" s="1"/>
      <c r="B1001" s="645"/>
      <c r="C1001" s="680"/>
      <c r="D1001" s="56"/>
      <c r="E1001" s="51"/>
      <c r="F1001" s="57"/>
      <c r="G1001" s="41"/>
      <c r="H1001" s="42">
        <f t="shared" ref="H1001:H1004" si="91">E1001*F1001*G1001</f>
        <v>0</v>
      </c>
      <c r="I1001" s="1"/>
      <c r="J1001" s="1"/>
      <c r="K1001" s="16"/>
      <c r="L1001" s="1"/>
      <c r="M1001" s="1"/>
      <c r="N1001" s="1"/>
      <c r="O1001" s="1"/>
      <c r="P1001" s="1"/>
      <c r="Q1001" s="1"/>
      <c r="R1001" s="1"/>
      <c r="S1001" s="1"/>
      <c r="T1001" s="1"/>
      <c r="U1001" s="1"/>
      <c r="V1001" s="1"/>
      <c r="W1001" s="1"/>
      <c r="X1001" s="1"/>
      <c r="Y1001" s="1"/>
      <c r="Z1001" s="1"/>
    </row>
    <row r="1002" spans="1:26" ht="14.25" customHeight="1">
      <c r="A1002" s="1"/>
      <c r="B1002" s="627" t="s">
        <v>96</v>
      </c>
      <c r="C1002" s="620"/>
      <c r="D1002" s="58" t="s">
        <v>94</v>
      </c>
      <c r="E1002" s="50">
        <v>1</v>
      </c>
      <c r="F1002" s="59">
        <v>0.25</v>
      </c>
      <c r="G1002" s="41" t="e">
        <f>+INDEX(#REF!,MATCH(B1002,#REF!,0),9)</f>
        <v>#REF!</v>
      </c>
      <c r="H1002" s="42" t="e">
        <f t="shared" si="91"/>
        <v>#REF!</v>
      </c>
      <c r="I1002" s="1"/>
      <c r="J1002" s="1"/>
      <c r="K1002" s="16"/>
      <c r="L1002" s="1"/>
      <c r="M1002" s="1"/>
      <c r="N1002" s="1"/>
      <c r="O1002" s="1"/>
      <c r="P1002" s="1"/>
      <c r="Q1002" s="1"/>
      <c r="R1002" s="1"/>
      <c r="S1002" s="1"/>
      <c r="T1002" s="1"/>
      <c r="U1002" s="1"/>
      <c r="V1002" s="1"/>
      <c r="W1002" s="1"/>
      <c r="X1002" s="1"/>
      <c r="Y1002" s="1"/>
      <c r="Z1002" s="1"/>
    </row>
    <row r="1003" spans="1:26" ht="14.25" customHeight="1">
      <c r="A1003" s="1"/>
      <c r="B1003" s="627" t="s">
        <v>93</v>
      </c>
      <c r="C1003" s="620"/>
      <c r="D1003" s="58" t="s">
        <v>94</v>
      </c>
      <c r="E1003" s="50">
        <v>1</v>
      </c>
      <c r="F1003" s="59">
        <v>0.25</v>
      </c>
      <c r="G1003" s="41" t="e">
        <f>+INDEX(#REF!,MATCH(B1003,#REF!,0),9)</f>
        <v>#REF!</v>
      </c>
      <c r="H1003" s="42" t="e">
        <f t="shared" si="91"/>
        <v>#REF!</v>
      </c>
      <c r="I1003" s="1"/>
      <c r="J1003" s="1"/>
      <c r="K1003" s="16"/>
      <c r="L1003" s="1"/>
      <c r="M1003" s="1"/>
      <c r="N1003" s="1"/>
      <c r="O1003" s="1"/>
      <c r="P1003" s="1"/>
      <c r="Q1003" s="1"/>
      <c r="R1003" s="1"/>
      <c r="S1003" s="1"/>
      <c r="T1003" s="1"/>
      <c r="U1003" s="1"/>
      <c r="V1003" s="1"/>
      <c r="W1003" s="1"/>
      <c r="X1003" s="1"/>
      <c r="Y1003" s="1"/>
      <c r="Z1003" s="1"/>
    </row>
    <row r="1004" spans="1:26" ht="14.25" customHeight="1">
      <c r="A1004" s="1"/>
      <c r="B1004" s="624"/>
      <c r="C1004" s="681"/>
      <c r="D1004" s="60"/>
      <c r="E1004" s="61"/>
      <c r="F1004" s="47"/>
      <c r="G1004" s="41"/>
      <c r="H1004" s="42">
        <f t="shared" si="91"/>
        <v>0</v>
      </c>
      <c r="I1004" s="1"/>
      <c r="J1004" s="1"/>
      <c r="K1004" s="16"/>
      <c r="L1004" s="1"/>
      <c r="M1004" s="1"/>
      <c r="N1004" s="1"/>
      <c r="O1004" s="1"/>
      <c r="P1004" s="1"/>
      <c r="Q1004" s="1"/>
      <c r="R1004" s="1"/>
      <c r="S1004" s="1"/>
      <c r="T1004" s="1"/>
      <c r="U1004" s="1"/>
      <c r="V1004" s="1"/>
      <c r="W1004" s="1"/>
      <c r="X1004" s="1"/>
      <c r="Y1004" s="1"/>
      <c r="Z1004" s="1"/>
    </row>
    <row r="1005" spans="1:26" ht="14.25" customHeight="1">
      <c r="A1005" s="1"/>
      <c r="B1005" s="682" t="s">
        <v>87</v>
      </c>
      <c r="C1005" s="581"/>
      <c r="D1005" s="581"/>
      <c r="E1005" s="581"/>
      <c r="F1005" s="581"/>
      <c r="G1005" s="579"/>
      <c r="H1005" s="49" t="e">
        <f>ROUND(SUM(H1001:H1004),2)</f>
        <v>#REF!</v>
      </c>
      <c r="I1005" s="1"/>
      <c r="J1005" s="1"/>
      <c r="K1005" s="16"/>
      <c r="L1005" s="1"/>
      <c r="M1005" s="1"/>
      <c r="N1005" s="1"/>
      <c r="O1005" s="1"/>
      <c r="P1005" s="1"/>
      <c r="Q1005" s="1"/>
      <c r="R1005" s="1"/>
      <c r="S1005" s="1"/>
      <c r="T1005" s="1"/>
      <c r="U1005" s="1"/>
      <c r="V1005" s="1"/>
      <c r="W1005" s="1"/>
      <c r="X1005" s="1"/>
      <c r="Y1005" s="1"/>
      <c r="Z1005" s="1"/>
    </row>
    <row r="1006" spans="1:26" ht="14.25" customHeight="1">
      <c r="A1006" s="1"/>
      <c r="B1006" s="636" t="s">
        <v>95</v>
      </c>
      <c r="C1006" s="581"/>
      <c r="D1006" s="581"/>
      <c r="E1006" s="581"/>
      <c r="F1006" s="581"/>
      <c r="G1006" s="581"/>
      <c r="H1006" s="589"/>
      <c r="I1006" s="1"/>
      <c r="J1006" s="1"/>
      <c r="K1006" s="16"/>
      <c r="L1006" s="1"/>
      <c r="M1006" s="1"/>
      <c r="N1006" s="1"/>
      <c r="O1006" s="1"/>
      <c r="P1006" s="1"/>
      <c r="Q1006" s="1"/>
      <c r="R1006" s="1"/>
      <c r="S1006" s="1"/>
      <c r="T1006" s="1"/>
      <c r="U1006" s="1"/>
      <c r="V1006" s="1"/>
      <c r="W1006" s="1"/>
      <c r="X1006" s="1"/>
      <c r="Y1006" s="1"/>
      <c r="Z1006" s="1"/>
    </row>
    <row r="1007" spans="1:26" ht="14.25" customHeight="1">
      <c r="A1007" s="1"/>
      <c r="B1007" s="591" t="s">
        <v>1</v>
      </c>
      <c r="C1007" s="581"/>
      <c r="D1007" s="579"/>
      <c r="E1007" s="23" t="s">
        <v>2</v>
      </c>
      <c r="F1007" s="23" t="s">
        <v>83</v>
      </c>
      <c r="G1007" s="23" t="s">
        <v>85</v>
      </c>
      <c r="H1007" s="38" t="s">
        <v>86</v>
      </c>
      <c r="I1007" s="1"/>
      <c r="J1007" s="1"/>
      <c r="K1007" s="16"/>
      <c r="L1007" s="1"/>
      <c r="M1007" s="1"/>
      <c r="N1007" s="1"/>
      <c r="O1007" s="1"/>
      <c r="P1007" s="1"/>
      <c r="Q1007" s="1"/>
      <c r="R1007" s="1"/>
      <c r="S1007" s="1"/>
      <c r="T1007" s="1"/>
      <c r="U1007" s="1"/>
      <c r="V1007" s="1"/>
      <c r="W1007" s="1"/>
      <c r="X1007" s="1"/>
      <c r="Y1007" s="1"/>
      <c r="Z1007" s="1"/>
    </row>
    <row r="1008" spans="1:26" ht="14.25" customHeight="1">
      <c r="A1008" s="1"/>
      <c r="B1008" s="622" t="s">
        <v>231</v>
      </c>
      <c r="C1008" s="623"/>
      <c r="D1008" s="623"/>
      <c r="E1008" s="412" t="s">
        <v>2</v>
      </c>
      <c r="F1008" s="413">
        <v>1</v>
      </c>
      <c r="G1008" s="414">
        <v>5500</v>
      </c>
      <c r="H1008" s="63">
        <f t="shared" ref="H1008" si="92">G1008*F1008</f>
        <v>5500</v>
      </c>
      <c r="I1008" s="1"/>
      <c r="J1008" s="1"/>
      <c r="K1008" s="16"/>
      <c r="L1008" s="1"/>
      <c r="M1008" s="1"/>
      <c r="N1008" s="1"/>
      <c r="O1008" s="1"/>
      <c r="P1008" s="1"/>
      <c r="Q1008" s="1"/>
      <c r="R1008" s="1"/>
      <c r="S1008" s="1"/>
      <c r="T1008" s="1"/>
      <c r="U1008" s="1"/>
      <c r="V1008" s="1"/>
      <c r="W1008" s="1"/>
      <c r="X1008" s="1"/>
      <c r="Y1008" s="1"/>
      <c r="Z1008" s="1"/>
    </row>
    <row r="1009" spans="1:26" ht="14.25" customHeight="1">
      <c r="A1009" s="1"/>
      <c r="B1009" s="619"/>
      <c r="C1009" s="620"/>
      <c r="D1009" s="621"/>
      <c r="E1009" s="39"/>
      <c r="F1009" s="40"/>
      <c r="G1009" s="62"/>
      <c r="H1009" s="63">
        <f t="shared" ref="H1009" si="93">G1009*F1009</f>
        <v>0</v>
      </c>
      <c r="I1009" s="1"/>
      <c r="J1009" s="1"/>
      <c r="K1009" s="16"/>
      <c r="L1009" s="1"/>
      <c r="M1009" s="1"/>
      <c r="N1009" s="1"/>
      <c r="O1009" s="1"/>
      <c r="P1009" s="1"/>
      <c r="Q1009" s="1"/>
      <c r="R1009" s="1"/>
      <c r="S1009" s="1"/>
      <c r="T1009" s="1"/>
      <c r="U1009" s="1"/>
      <c r="V1009" s="1"/>
      <c r="W1009" s="1"/>
      <c r="X1009" s="1"/>
      <c r="Y1009" s="1"/>
      <c r="Z1009" s="1"/>
    </row>
    <row r="1010" spans="1:26" ht="14.25" customHeight="1" thickBot="1">
      <c r="A1010" s="1"/>
      <c r="B1010" s="674" t="s">
        <v>87</v>
      </c>
      <c r="C1010" s="594"/>
      <c r="D1010" s="594"/>
      <c r="E1010" s="594"/>
      <c r="F1010" s="594"/>
      <c r="G1010" s="595"/>
      <c r="H1010" s="64">
        <f>ROUND(SUM(H1008:H1009),2)</f>
        <v>5500</v>
      </c>
      <c r="I1010" s="1"/>
      <c r="J1010" s="1"/>
      <c r="K1010" s="16"/>
      <c r="L1010" s="1"/>
      <c r="M1010" s="1"/>
      <c r="N1010" s="1"/>
      <c r="O1010" s="1"/>
      <c r="P1010" s="1"/>
      <c r="Q1010" s="1"/>
      <c r="R1010" s="1"/>
      <c r="S1010" s="1"/>
      <c r="T1010" s="1"/>
      <c r="U1010" s="1"/>
      <c r="V1010" s="1"/>
      <c r="W1010" s="1"/>
      <c r="X1010" s="1"/>
      <c r="Y1010" s="1"/>
      <c r="Z1010" s="1"/>
    </row>
    <row r="1011" spans="1:26" ht="14.25" customHeight="1" thickBot="1">
      <c r="A1011" s="1"/>
      <c r="B1011" s="675"/>
      <c r="C1011" s="602"/>
      <c r="D1011" s="602"/>
      <c r="E1011" s="602"/>
      <c r="F1011" s="602"/>
      <c r="G1011" s="602"/>
      <c r="H1011" s="633"/>
      <c r="I1011" s="1"/>
      <c r="J1011" s="1"/>
      <c r="K1011" s="16"/>
      <c r="L1011" s="1"/>
      <c r="M1011" s="1"/>
      <c r="N1011" s="1"/>
      <c r="O1011" s="1"/>
      <c r="P1011" s="1"/>
      <c r="Q1011" s="1"/>
      <c r="R1011" s="1"/>
      <c r="S1011" s="1"/>
      <c r="T1011" s="1"/>
      <c r="U1011" s="1"/>
      <c r="V1011" s="1"/>
      <c r="W1011" s="1"/>
      <c r="X1011" s="1"/>
      <c r="Y1011" s="1"/>
      <c r="Z1011" s="1"/>
    </row>
    <row r="1012" spans="1:26" ht="14.25" customHeight="1" thickBot="1">
      <c r="A1012" s="1"/>
      <c r="B1012" s="676"/>
      <c r="C1012" s="587"/>
      <c r="D1012" s="635"/>
      <c r="E1012" s="677" t="s">
        <v>59</v>
      </c>
      <c r="F1012" s="678"/>
      <c r="G1012" s="678"/>
      <c r="H1012" s="65" t="e">
        <f>ROUND(H1010+H1005+H998+H992,0)</f>
        <v>#REF!</v>
      </c>
      <c r="I1012" s="1"/>
      <c r="J1012" s="1"/>
      <c r="K1012" s="16">
        <v>451911.60000000003</v>
      </c>
      <c r="L1012" s="1"/>
      <c r="M1012" s="1"/>
      <c r="N1012" s="1"/>
      <c r="O1012" s="1"/>
      <c r="P1012" s="1"/>
      <c r="Q1012" s="1"/>
      <c r="R1012" s="1"/>
      <c r="S1012" s="1"/>
      <c r="T1012" s="1"/>
      <c r="U1012" s="1"/>
      <c r="V1012" s="1"/>
      <c r="W1012" s="1"/>
      <c r="X1012" s="1"/>
      <c r="Y1012" s="1"/>
      <c r="Z1012" s="1"/>
    </row>
    <row r="1013" spans="1:26" ht="14.25" customHeight="1">
      <c r="A1013" s="1"/>
      <c r="B1013" s="66"/>
      <c r="C1013" s="67"/>
      <c r="D1013" s="68"/>
      <c r="E1013" s="68"/>
      <c r="F1013" s="68"/>
      <c r="G1013" s="68"/>
      <c r="H1013" s="69"/>
      <c r="I1013" s="1"/>
      <c r="J1013" s="1"/>
      <c r="K1013" s="16"/>
      <c r="L1013" s="1"/>
      <c r="M1013" s="1"/>
      <c r="N1013" s="1"/>
      <c r="O1013" s="1"/>
      <c r="P1013" s="1"/>
      <c r="Q1013" s="1"/>
      <c r="R1013" s="1"/>
      <c r="S1013" s="1"/>
      <c r="T1013" s="1"/>
      <c r="U1013" s="1"/>
      <c r="V1013" s="1"/>
      <c r="W1013" s="1"/>
      <c r="X1013" s="1"/>
      <c r="Y1013" s="1"/>
      <c r="Z1013" s="1"/>
    </row>
    <row r="1014" spans="1:26" ht="14.25" customHeight="1" thickBot="1">
      <c r="A1014" s="1"/>
      <c r="B1014" s="29"/>
      <c r="C1014" s="30"/>
      <c r="D1014" s="31"/>
      <c r="E1014" s="31"/>
      <c r="F1014" s="31"/>
      <c r="G1014" s="31"/>
      <c r="H1014" s="32"/>
      <c r="I1014" s="1"/>
      <c r="J1014" s="1"/>
      <c r="K1014" s="16"/>
      <c r="L1014" s="1"/>
      <c r="M1014" s="1"/>
      <c r="N1014" s="1"/>
      <c r="O1014" s="1"/>
      <c r="P1014" s="1"/>
      <c r="Q1014" s="1"/>
      <c r="R1014" s="1"/>
      <c r="S1014" s="1"/>
      <c r="T1014" s="1"/>
      <c r="U1014" s="1"/>
      <c r="V1014" s="1"/>
      <c r="W1014" s="1"/>
      <c r="X1014" s="1"/>
      <c r="Y1014" s="1"/>
      <c r="Z1014" s="1"/>
    </row>
    <row r="1015" spans="1:26" ht="14.25" hidden="1" customHeight="1">
      <c r="A1015" s="1"/>
      <c r="B1015" s="691" t="s">
        <v>77</v>
      </c>
      <c r="C1015" s="578"/>
      <c r="D1015" s="578"/>
      <c r="E1015" s="578"/>
      <c r="F1015" s="578"/>
      <c r="G1015" s="578"/>
      <c r="H1015" s="604"/>
      <c r="I1015" s="1"/>
      <c r="J1015" s="1"/>
      <c r="K1015" s="16"/>
      <c r="L1015" s="1"/>
      <c r="M1015" s="1"/>
      <c r="N1015" s="1"/>
      <c r="O1015" s="1"/>
      <c r="P1015" s="1"/>
      <c r="Q1015" s="1"/>
      <c r="R1015" s="1"/>
      <c r="S1015" s="1"/>
      <c r="T1015" s="1"/>
      <c r="U1015" s="1"/>
      <c r="V1015" s="1"/>
      <c r="W1015" s="1"/>
      <c r="X1015" s="1"/>
      <c r="Y1015" s="1"/>
      <c r="Z1015" s="1"/>
    </row>
    <row r="1016" spans="1:26" ht="14.25" hidden="1" customHeight="1">
      <c r="A1016" s="1"/>
      <c r="B1016" s="668"/>
      <c r="C1016" s="606"/>
      <c r="D1016" s="606"/>
      <c r="E1016" s="606"/>
      <c r="F1016" s="606"/>
      <c r="G1016" s="606"/>
      <c r="H1016" s="607"/>
      <c r="I1016" s="1"/>
      <c r="J1016" s="1"/>
      <c r="K1016" s="16"/>
      <c r="L1016" s="1"/>
      <c r="M1016" s="1"/>
      <c r="N1016" s="1"/>
      <c r="O1016" s="1"/>
      <c r="P1016" s="1"/>
      <c r="Q1016" s="1"/>
      <c r="R1016" s="1"/>
      <c r="S1016" s="1"/>
      <c r="T1016" s="1"/>
      <c r="U1016" s="1"/>
      <c r="V1016" s="1"/>
      <c r="W1016" s="1"/>
      <c r="X1016" s="1"/>
      <c r="Y1016" s="1"/>
      <c r="Z1016" s="1"/>
    </row>
    <row r="1017" spans="1:26" ht="14.25" hidden="1" customHeight="1" thickBot="1">
      <c r="A1017" s="1"/>
      <c r="B1017" s="591" t="s">
        <v>78</v>
      </c>
      <c r="C1017" s="581"/>
      <c r="D1017" s="581"/>
      <c r="E1017" s="581"/>
      <c r="F1017" s="581"/>
      <c r="G1017" s="581"/>
      <c r="H1017" s="589"/>
      <c r="I1017" s="1"/>
      <c r="J1017" s="1"/>
      <c r="K1017" s="16"/>
      <c r="L1017" s="1"/>
      <c r="M1017" s="1"/>
      <c r="N1017" s="1"/>
      <c r="O1017" s="1"/>
      <c r="P1017" s="1"/>
      <c r="Q1017" s="1"/>
      <c r="R1017" s="1"/>
      <c r="S1017" s="1"/>
      <c r="T1017" s="1"/>
      <c r="U1017" s="1"/>
      <c r="V1017" s="1"/>
      <c r="W1017" s="1"/>
      <c r="X1017" s="1"/>
      <c r="Y1017" s="1"/>
      <c r="Z1017" s="1"/>
    </row>
    <row r="1018" spans="1:26" ht="14.25" hidden="1" customHeight="1">
      <c r="A1018" s="1"/>
      <c r="B1018" s="692" t="e">
        <f>+#REF!</f>
        <v>#REF!</v>
      </c>
      <c r="C1018" s="602"/>
      <c r="D1018" s="602"/>
      <c r="E1018" s="602"/>
      <c r="F1018" s="602"/>
      <c r="G1018" s="602"/>
      <c r="H1018" s="633"/>
      <c r="I1018" s="1"/>
      <c r="J1018" s="1"/>
      <c r="K1018" s="16"/>
      <c r="L1018" s="1"/>
      <c r="M1018" s="1"/>
      <c r="N1018" s="1"/>
      <c r="O1018" s="1"/>
      <c r="P1018" s="1"/>
      <c r="Q1018" s="1"/>
      <c r="R1018" s="1"/>
      <c r="S1018" s="1"/>
      <c r="T1018" s="1"/>
      <c r="U1018" s="1"/>
      <c r="V1018" s="1"/>
      <c r="W1018" s="1"/>
      <c r="X1018" s="1"/>
      <c r="Y1018" s="1"/>
      <c r="Z1018" s="1"/>
    </row>
    <row r="1019" spans="1:26" ht="14.25" hidden="1" customHeight="1">
      <c r="A1019" s="1"/>
      <c r="B1019" s="34" t="s">
        <v>79</v>
      </c>
      <c r="C1019" s="6" t="e">
        <f>+#REF!</f>
        <v>#REF!</v>
      </c>
      <c r="D1019" s="693" t="s">
        <v>80</v>
      </c>
      <c r="E1019" s="579"/>
      <c r="F1019" s="5" t="e">
        <f>+#REF!</f>
        <v>#REF!</v>
      </c>
      <c r="G1019" s="5" t="s">
        <v>81</v>
      </c>
      <c r="H1019" s="36"/>
      <c r="I1019" s="1"/>
      <c r="J1019" s="1"/>
      <c r="K1019" s="16"/>
      <c r="L1019" s="1"/>
      <c r="M1019" s="1"/>
      <c r="N1019" s="1"/>
      <c r="O1019" s="1"/>
      <c r="P1019" s="1"/>
      <c r="Q1019" s="1"/>
      <c r="R1019" s="1"/>
      <c r="S1019" s="1"/>
      <c r="T1019" s="1"/>
      <c r="U1019" s="1"/>
      <c r="V1019" s="1"/>
      <c r="W1019" s="1"/>
      <c r="X1019" s="1"/>
      <c r="Y1019" s="1"/>
      <c r="Z1019" s="1"/>
    </row>
    <row r="1020" spans="1:26" ht="14.25" hidden="1" customHeight="1">
      <c r="A1020" s="1"/>
      <c r="B1020" s="636"/>
      <c r="C1020" s="581"/>
      <c r="D1020" s="581"/>
      <c r="E1020" s="581"/>
      <c r="F1020" s="581"/>
      <c r="G1020" s="581"/>
      <c r="H1020" s="589"/>
      <c r="I1020" s="1"/>
      <c r="J1020" s="1"/>
      <c r="K1020" s="16"/>
      <c r="L1020" s="1"/>
      <c r="M1020" s="1"/>
      <c r="N1020" s="1"/>
      <c r="O1020" s="1"/>
      <c r="P1020" s="1"/>
      <c r="Q1020" s="1"/>
      <c r="R1020" s="1"/>
      <c r="S1020" s="1"/>
      <c r="T1020" s="1"/>
      <c r="U1020" s="1"/>
      <c r="V1020" s="1"/>
      <c r="W1020" s="1"/>
      <c r="X1020" s="1"/>
      <c r="Y1020" s="1"/>
      <c r="Z1020" s="1"/>
    </row>
    <row r="1021" spans="1:26" ht="14.25" hidden="1" customHeight="1">
      <c r="A1021" s="1"/>
      <c r="B1021" s="652" t="e">
        <f>+#REF!</f>
        <v>#REF!</v>
      </c>
      <c r="C1021" s="585"/>
      <c r="D1021" s="585"/>
      <c r="E1021" s="585"/>
      <c r="F1021" s="585"/>
      <c r="G1021" s="585"/>
      <c r="H1021" s="610"/>
      <c r="I1021" s="1"/>
      <c r="J1021" s="1"/>
      <c r="K1021" s="16"/>
      <c r="L1021" s="1"/>
      <c r="M1021" s="1"/>
      <c r="N1021" s="1"/>
      <c r="O1021" s="1"/>
      <c r="P1021" s="1"/>
      <c r="Q1021" s="1"/>
      <c r="R1021" s="1"/>
      <c r="S1021" s="1"/>
      <c r="T1021" s="1"/>
      <c r="U1021" s="1"/>
      <c r="V1021" s="1"/>
      <c r="W1021" s="1"/>
      <c r="X1021" s="1"/>
      <c r="Y1021" s="1"/>
      <c r="Z1021" s="1"/>
    </row>
    <row r="1022" spans="1:26" ht="14.25" hidden="1" customHeight="1">
      <c r="A1022" s="1"/>
      <c r="B1022" s="600"/>
      <c r="C1022" s="578"/>
      <c r="D1022" s="578"/>
      <c r="E1022" s="578"/>
      <c r="F1022" s="578"/>
      <c r="G1022" s="578"/>
      <c r="H1022" s="604"/>
      <c r="I1022" s="1"/>
      <c r="J1022" s="1"/>
      <c r="K1022" s="16"/>
      <c r="L1022" s="1"/>
      <c r="M1022" s="1"/>
      <c r="N1022" s="1"/>
      <c r="O1022" s="1"/>
      <c r="P1022" s="1"/>
      <c r="Q1022" s="1"/>
      <c r="R1022" s="1"/>
      <c r="S1022" s="1"/>
      <c r="T1022" s="1"/>
      <c r="U1022" s="1"/>
      <c r="V1022" s="1"/>
      <c r="W1022" s="1"/>
      <c r="X1022" s="1"/>
      <c r="Y1022" s="1"/>
      <c r="Z1022" s="1"/>
    </row>
    <row r="1023" spans="1:26" ht="14.25" hidden="1" customHeight="1">
      <c r="A1023" s="1"/>
      <c r="B1023" s="694"/>
      <c r="C1023" s="606"/>
      <c r="D1023" s="606"/>
      <c r="E1023" s="606"/>
      <c r="F1023" s="606"/>
      <c r="G1023" s="606"/>
      <c r="H1023" s="607"/>
      <c r="I1023" s="1"/>
      <c r="J1023" s="1"/>
      <c r="K1023" s="16"/>
      <c r="L1023" s="1"/>
      <c r="M1023" s="1"/>
      <c r="N1023" s="1"/>
      <c r="O1023" s="1"/>
      <c r="P1023" s="1"/>
      <c r="Q1023" s="1"/>
      <c r="R1023" s="1"/>
      <c r="S1023" s="1"/>
      <c r="T1023" s="1"/>
      <c r="U1023" s="1"/>
      <c r="V1023" s="1"/>
      <c r="W1023" s="1"/>
      <c r="X1023" s="1"/>
      <c r="Y1023" s="1"/>
      <c r="Z1023" s="1"/>
    </row>
    <row r="1024" spans="1:26" ht="14.25" hidden="1" customHeight="1">
      <c r="A1024" s="1"/>
      <c r="B1024" s="636" t="s">
        <v>82</v>
      </c>
      <c r="C1024" s="581"/>
      <c r="D1024" s="581"/>
      <c r="E1024" s="581"/>
      <c r="F1024" s="581"/>
      <c r="G1024" s="581"/>
      <c r="H1024" s="589"/>
      <c r="I1024" s="1"/>
      <c r="J1024" s="1"/>
      <c r="K1024" s="16"/>
      <c r="L1024" s="1"/>
      <c r="M1024" s="1"/>
      <c r="N1024" s="1"/>
      <c r="O1024" s="1"/>
      <c r="P1024" s="1"/>
      <c r="Q1024" s="1"/>
      <c r="R1024" s="1"/>
      <c r="S1024" s="1"/>
      <c r="T1024" s="1"/>
      <c r="U1024" s="1"/>
      <c r="V1024" s="1"/>
      <c r="W1024" s="1"/>
      <c r="X1024" s="1"/>
      <c r="Y1024" s="1"/>
      <c r="Z1024" s="1"/>
    </row>
    <row r="1025" spans="1:26" ht="14.25" hidden="1" customHeight="1">
      <c r="A1025" s="1"/>
      <c r="B1025" s="679" t="s">
        <v>1</v>
      </c>
      <c r="C1025" s="579"/>
      <c r="D1025" s="37" t="s">
        <v>2</v>
      </c>
      <c r="E1025" s="23" t="s">
        <v>83</v>
      </c>
      <c r="F1025" s="23" t="s">
        <v>84</v>
      </c>
      <c r="G1025" s="23" t="s">
        <v>85</v>
      </c>
      <c r="H1025" s="38" t="s">
        <v>86</v>
      </c>
      <c r="I1025" s="1"/>
      <c r="J1025" s="1"/>
      <c r="K1025" s="16"/>
      <c r="L1025" s="1"/>
      <c r="M1025" s="1"/>
      <c r="N1025" s="1"/>
      <c r="O1025" s="1"/>
      <c r="P1025" s="1"/>
      <c r="Q1025" s="1"/>
      <c r="R1025" s="1"/>
      <c r="S1025" s="1"/>
      <c r="T1025" s="1"/>
      <c r="U1025" s="1"/>
      <c r="V1025" s="1"/>
      <c r="W1025" s="1"/>
      <c r="X1025" s="1"/>
      <c r="Y1025" s="1"/>
      <c r="Z1025" s="1"/>
    </row>
    <row r="1026" spans="1:26" ht="14.25" hidden="1" customHeight="1">
      <c r="A1026" s="1"/>
      <c r="B1026" s="645"/>
      <c r="C1026" s="690"/>
      <c r="D1026" s="39"/>
      <c r="E1026" s="39"/>
      <c r="F1026" s="40"/>
      <c r="G1026" s="41"/>
      <c r="H1026" s="42">
        <v>0</v>
      </c>
      <c r="I1026" s="1"/>
      <c r="J1026" s="1"/>
      <c r="K1026" s="16"/>
      <c r="L1026" s="1"/>
      <c r="M1026" s="1"/>
      <c r="N1026" s="1"/>
      <c r="O1026" s="1"/>
      <c r="P1026" s="1"/>
      <c r="Q1026" s="1"/>
      <c r="R1026" s="1"/>
      <c r="S1026" s="1"/>
      <c r="T1026" s="1"/>
      <c r="U1026" s="1"/>
      <c r="V1026" s="1"/>
      <c r="W1026" s="1"/>
      <c r="X1026" s="1"/>
      <c r="Y1026" s="1"/>
      <c r="Z1026" s="1"/>
    </row>
    <row r="1027" spans="1:26" ht="14.25" hidden="1" customHeight="1">
      <c r="A1027" s="1"/>
      <c r="B1027" s="626" t="s">
        <v>163</v>
      </c>
      <c r="C1027" s="621"/>
      <c r="D1027" s="88" t="e">
        <f t="array" ref="D1027">+INDEX(#REF!,MATCH($B1027,#REF!,0),MATCH(D$897,#REF!,0))</f>
        <v>#REF!</v>
      </c>
      <c r="E1027" s="50">
        <v>1</v>
      </c>
      <c r="F1027" s="40">
        <v>0</v>
      </c>
      <c r="G1027" s="71" t="e">
        <f t="array" ref="G1027">+INDEX(#REF!,MATCH($B1027,#REF!,0),MATCH(G$897,#REF!,0))</f>
        <v>#REF!</v>
      </c>
      <c r="H1027" s="42" t="e">
        <f t="shared" ref="H1027:H1030" si="94">ROUND(G1027*(F1027+1)*E1027,2)</f>
        <v>#REF!</v>
      </c>
      <c r="I1027" s="1"/>
      <c r="J1027" s="1"/>
      <c r="K1027" s="16"/>
      <c r="L1027" s="1"/>
      <c r="M1027" s="1"/>
      <c r="N1027" s="1"/>
      <c r="O1027" s="1"/>
      <c r="P1027" s="1"/>
      <c r="Q1027" s="1"/>
      <c r="R1027" s="1"/>
      <c r="S1027" s="1"/>
      <c r="T1027" s="1"/>
      <c r="U1027" s="1"/>
      <c r="V1027" s="1"/>
      <c r="W1027" s="1"/>
      <c r="X1027" s="1"/>
      <c r="Y1027" s="1"/>
      <c r="Z1027" s="1"/>
    </row>
    <row r="1028" spans="1:26" ht="14.25" hidden="1" customHeight="1">
      <c r="A1028" s="1"/>
      <c r="B1028" s="626" t="s">
        <v>164</v>
      </c>
      <c r="C1028" s="621"/>
      <c r="D1028" s="88" t="e">
        <f t="array" ref="D1028">+INDEX(#REF!,MATCH($B1028,#REF!,0),MATCH(D$897,#REF!,0))</f>
        <v>#REF!</v>
      </c>
      <c r="E1028" s="73">
        <v>4</v>
      </c>
      <c r="F1028" s="44">
        <v>0</v>
      </c>
      <c r="G1028" s="71" t="e">
        <f t="array" ref="G1028">+INDEX(#REF!,MATCH($B1028,#REF!,0),MATCH(G$897,#REF!,0))</f>
        <v>#REF!</v>
      </c>
      <c r="H1028" s="42" t="e">
        <f t="shared" si="94"/>
        <v>#REF!</v>
      </c>
      <c r="I1028" s="1"/>
      <c r="J1028" s="1"/>
      <c r="K1028" s="16"/>
      <c r="L1028" s="1"/>
      <c r="M1028" s="1"/>
      <c r="N1028" s="1"/>
      <c r="O1028" s="1"/>
      <c r="P1028" s="1"/>
      <c r="Q1028" s="1"/>
      <c r="R1028" s="1"/>
      <c r="S1028" s="1"/>
      <c r="T1028" s="1"/>
      <c r="U1028" s="1"/>
      <c r="V1028" s="1"/>
      <c r="W1028" s="1"/>
      <c r="X1028" s="1"/>
      <c r="Y1028" s="1"/>
      <c r="Z1028" s="1"/>
    </row>
    <row r="1029" spans="1:26" ht="14.25" hidden="1" customHeight="1">
      <c r="A1029" s="1"/>
      <c r="B1029" s="679" t="s">
        <v>161</v>
      </c>
      <c r="C1029" s="581"/>
      <c r="D1029" s="88" t="e">
        <f t="array" ref="D1029">+INDEX(#REF!,MATCH($B1029,#REF!,0),MATCH(D$897,#REF!,0))</f>
        <v>#REF!</v>
      </c>
      <c r="E1029" s="89">
        <v>0.01</v>
      </c>
      <c r="F1029" s="90">
        <v>0</v>
      </c>
      <c r="G1029" s="71" t="e">
        <f t="array" ref="G1029">+INDEX(#REF!,MATCH($B1029,#REF!,0),MATCH(G$897,#REF!,0))</f>
        <v>#REF!</v>
      </c>
      <c r="H1029" s="42" t="e">
        <f t="shared" si="94"/>
        <v>#REF!</v>
      </c>
      <c r="I1029" s="1"/>
      <c r="J1029" s="1"/>
      <c r="K1029" s="16"/>
      <c r="L1029" s="1"/>
      <c r="M1029" s="1"/>
      <c r="N1029" s="1"/>
      <c r="O1029" s="1"/>
      <c r="P1029" s="1"/>
      <c r="Q1029" s="1"/>
      <c r="R1029" s="1"/>
      <c r="S1029" s="1"/>
      <c r="T1029" s="1"/>
      <c r="U1029" s="1"/>
      <c r="V1029" s="1"/>
      <c r="W1029" s="1"/>
      <c r="X1029" s="1"/>
      <c r="Y1029" s="1"/>
      <c r="Z1029" s="1"/>
    </row>
    <row r="1030" spans="1:26" ht="14.25" hidden="1" customHeight="1">
      <c r="A1030" s="1"/>
      <c r="B1030" s="698" t="s">
        <v>165</v>
      </c>
      <c r="C1030" s="690"/>
      <c r="D1030" s="88" t="e">
        <f t="array" ref="D1030">+INDEX(#REF!,MATCH($B1030,#REF!,0),MATCH(D$897,#REF!,0))</f>
        <v>#REF!</v>
      </c>
      <c r="E1030" s="73">
        <v>1</v>
      </c>
      <c r="F1030" s="44">
        <v>0</v>
      </c>
      <c r="G1030" s="71" t="e">
        <f t="array" ref="G1030">+INDEX(#REF!,MATCH($B1030,#REF!,0),MATCH(G$897,#REF!,0))</f>
        <v>#REF!</v>
      </c>
      <c r="H1030" s="42" t="e">
        <f t="shared" si="94"/>
        <v>#REF!</v>
      </c>
      <c r="I1030" s="1"/>
      <c r="J1030" s="1"/>
      <c r="K1030" s="16"/>
      <c r="L1030" s="1"/>
      <c r="M1030" s="1"/>
      <c r="N1030" s="1"/>
      <c r="O1030" s="1"/>
      <c r="P1030" s="1"/>
      <c r="Q1030" s="1"/>
      <c r="R1030" s="1"/>
      <c r="S1030" s="1"/>
      <c r="T1030" s="1"/>
      <c r="U1030" s="1"/>
      <c r="V1030" s="1"/>
      <c r="W1030" s="1"/>
      <c r="X1030" s="1"/>
      <c r="Y1030" s="1"/>
      <c r="Z1030" s="1"/>
    </row>
    <row r="1031" spans="1:26" ht="14.25" hidden="1" customHeight="1">
      <c r="A1031" s="1"/>
      <c r="B1031" s="624"/>
      <c r="C1031" s="625"/>
      <c r="D1031" s="39"/>
      <c r="E1031" s="46"/>
      <c r="F1031" s="47"/>
      <c r="G1031" s="48"/>
      <c r="H1031" s="42">
        <v>0</v>
      </c>
      <c r="I1031" s="1"/>
      <c r="J1031" s="1"/>
      <c r="K1031" s="16"/>
      <c r="L1031" s="1"/>
      <c r="M1031" s="1"/>
      <c r="N1031" s="1"/>
      <c r="O1031" s="1"/>
      <c r="P1031" s="1"/>
      <c r="Q1031" s="1"/>
      <c r="R1031" s="1"/>
      <c r="S1031" s="1"/>
      <c r="T1031" s="1"/>
      <c r="U1031" s="1"/>
      <c r="V1031" s="1"/>
      <c r="W1031" s="1"/>
      <c r="X1031" s="1"/>
      <c r="Y1031" s="1"/>
      <c r="Z1031" s="1"/>
    </row>
    <row r="1032" spans="1:26" ht="14.25" hidden="1" customHeight="1">
      <c r="A1032" s="1"/>
      <c r="B1032" s="682" t="s">
        <v>87</v>
      </c>
      <c r="C1032" s="581"/>
      <c r="D1032" s="581"/>
      <c r="E1032" s="581"/>
      <c r="F1032" s="581"/>
      <c r="G1032" s="579"/>
      <c r="H1032" s="91" t="e">
        <f>SUM(H1027:H1030)</f>
        <v>#REF!</v>
      </c>
      <c r="I1032" s="1"/>
      <c r="J1032" s="1"/>
      <c r="K1032" s="16"/>
      <c r="L1032" s="1"/>
      <c r="M1032" s="1"/>
      <c r="N1032" s="1"/>
      <c r="O1032" s="1"/>
      <c r="P1032" s="1"/>
      <c r="Q1032" s="1"/>
      <c r="R1032" s="1"/>
      <c r="S1032" s="1"/>
      <c r="T1032" s="1"/>
      <c r="U1032" s="1"/>
      <c r="V1032" s="1"/>
      <c r="W1032" s="1"/>
      <c r="X1032" s="1"/>
      <c r="Y1032" s="1"/>
      <c r="Z1032" s="1"/>
    </row>
    <row r="1033" spans="1:26" ht="14.25" hidden="1" customHeight="1">
      <c r="A1033" s="1"/>
      <c r="B1033" s="636" t="s">
        <v>88</v>
      </c>
      <c r="C1033" s="581"/>
      <c r="D1033" s="581"/>
      <c r="E1033" s="581"/>
      <c r="F1033" s="581"/>
      <c r="G1033" s="581"/>
      <c r="H1033" s="589"/>
      <c r="I1033" s="1"/>
      <c r="J1033" s="1"/>
      <c r="K1033" s="16"/>
      <c r="L1033" s="1"/>
      <c r="M1033" s="1"/>
      <c r="N1033" s="1"/>
      <c r="O1033" s="1"/>
      <c r="P1033" s="1"/>
      <c r="Q1033" s="1"/>
      <c r="R1033" s="1"/>
      <c r="S1033" s="1"/>
      <c r="T1033" s="1"/>
      <c r="U1033" s="1"/>
      <c r="V1033" s="1"/>
      <c r="W1033" s="1"/>
      <c r="X1033" s="1"/>
      <c r="Y1033" s="1"/>
      <c r="Z1033" s="1"/>
    </row>
    <row r="1034" spans="1:26" ht="14.25" hidden="1" customHeight="1">
      <c r="A1034" s="1"/>
      <c r="B1034" s="679" t="s">
        <v>1</v>
      </c>
      <c r="C1034" s="579"/>
      <c r="D1034" s="37" t="s">
        <v>2</v>
      </c>
      <c r="E1034" s="23" t="s">
        <v>83</v>
      </c>
      <c r="F1034" s="23" t="s">
        <v>89</v>
      </c>
      <c r="G1034" s="23" t="s">
        <v>85</v>
      </c>
      <c r="H1034" s="38" t="s">
        <v>86</v>
      </c>
      <c r="I1034" s="1"/>
      <c r="J1034" s="1"/>
      <c r="K1034" s="16"/>
      <c r="L1034" s="1"/>
      <c r="M1034" s="1"/>
      <c r="N1034" s="1"/>
      <c r="O1034" s="1"/>
      <c r="P1034" s="1"/>
      <c r="Q1034" s="1"/>
      <c r="R1034" s="1"/>
      <c r="S1034" s="1"/>
      <c r="T1034" s="1"/>
      <c r="U1034" s="1"/>
      <c r="V1034" s="1"/>
      <c r="W1034" s="1"/>
      <c r="X1034" s="1"/>
      <c r="Y1034" s="1"/>
      <c r="Z1034" s="1"/>
    </row>
    <row r="1035" spans="1:26" ht="14.25" hidden="1" customHeight="1">
      <c r="A1035" s="1"/>
      <c r="B1035" s="645"/>
      <c r="C1035" s="680"/>
      <c r="D1035" s="50"/>
      <c r="E1035" s="51"/>
      <c r="F1035" s="52"/>
      <c r="G1035" s="41"/>
      <c r="H1035" s="42">
        <v>0</v>
      </c>
      <c r="I1035" s="1"/>
      <c r="J1035" s="1"/>
      <c r="K1035" s="16"/>
      <c r="L1035" s="1"/>
      <c r="M1035" s="1"/>
      <c r="N1035" s="1"/>
      <c r="O1035" s="1"/>
      <c r="P1035" s="1"/>
      <c r="Q1035" s="1"/>
      <c r="R1035" s="1"/>
      <c r="S1035" s="1"/>
      <c r="T1035" s="1"/>
      <c r="U1035" s="1"/>
      <c r="V1035" s="1"/>
      <c r="W1035" s="1"/>
      <c r="X1035" s="1"/>
      <c r="Y1035" s="1"/>
      <c r="Z1035" s="1"/>
    </row>
    <row r="1036" spans="1:26" ht="14.25" hidden="1" customHeight="1">
      <c r="A1036" s="1"/>
      <c r="B1036" s="626" t="s">
        <v>90</v>
      </c>
      <c r="C1036" s="620"/>
      <c r="D1036" s="53" t="s">
        <v>91</v>
      </c>
      <c r="E1036" s="50">
        <v>0.05</v>
      </c>
      <c r="F1036" s="59">
        <v>1</v>
      </c>
      <c r="G1036" s="41" t="e">
        <f>+H1045</f>
        <v>#REF!</v>
      </c>
      <c r="H1036" s="42" t="e">
        <f>ROUND(G1036*(F1036+1)*E1036,2)</f>
        <v>#REF!</v>
      </c>
      <c r="I1036" s="1"/>
      <c r="J1036" s="1"/>
      <c r="K1036" s="16"/>
      <c r="L1036" s="1"/>
      <c r="M1036" s="1"/>
      <c r="N1036" s="1"/>
      <c r="O1036" s="1"/>
      <c r="P1036" s="1"/>
      <c r="Q1036" s="1"/>
      <c r="R1036" s="1"/>
      <c r="S1036" s="1"/>
      <c r="T1036" s="1"/>
      <c r="U1036" s="1"/>
      <c r="V1036" s="1"/>
      <c r="W1036" s="1"/>
      <c r="X1036" s="1"/>
      <c r="Y1036" s="1"/>
      <c r="Z1036" s="1"/>
    </row>
    <row r="1037" spans="1:26" ht="14.25" hidden="1" customHeight="1">
      <c r="A1037" s="1"/>
      <c r="B1037" s="624"/>
      <c r="C1037" s="681"/>
      <c r="D1037" s="47"/>
      <c r="E1037" s="46"/>
      <c r="F1037" s="47"/>
      <c r="G1037" s="41"/>
      <c r="H1037" s="42">
        <v>0</v>
      </c>
      <c r="I1037" s="1"/>
      <c r="J1037" s="1"/>
      <c r="K1037" s="16"/>
      <c r="L1037" s="1"/>
      <c r="M1037" s="1"/>
      <c r="N1037" s="1"/>
      <c r="O1037" s="1"/>
      <c r="P1037" s="1"/>
      <c r="Q1037" s="1"/>
      <c r="R1037" s="1"/>
      <c r="S1037" s="1"/>
      <c r="T1037" s="1"/>
      <c r="U1037" s="1"/>
      <c r="V1037" s="1"/>
      <c r="W1037" s="1"/>
      <c r="X1037" s="1"/>
      <c r="Y1037" s="1"/>
      <c r="Z1037" s="1"/>
    </row>
    <row r="1038" spans="1:26" ht="14.25" hidden="1" customHeight="1">
      <c r="A1038" s="1"/>
      <c r="B1038" s="682" t="s">
        <v>87</v>
      </c>
      <c r="C1038" s="581"/>
      <c r="D1038" s="581"/>
      <c r="E1038" s="581"/>
      <c r="F1038" s="581"/>
      <c r="G1038" s="579"/>
      <c r="H1038" s="91" t="e">
        <f>SUM(H1035:H1037)</f>
        <v>#REF!</v>
      </c>
      <c r="I1038" s="1"/>
      <c r="J1038" s="1"/>
      <c r="K1038" s="16"/>
      <c r="L1038" s="1"/>
      <c r="M1038" s="1"/>
      <c r="N1038" s="1"/>
      <c r="O1038" s="1"/>
      <c r="P1038" s="1"/>
      <c r="Q1038" s="1"/>
      <c r="R1038" s="1"/>
      <c r="S1038" s="1"/>
      <c r="T1038" s="1"/>
      <c r="U1038" s="1"/>
      <c r="V1038" s="1"/>
      <c r="W1038" s="1"/>
      <c r="X1038" s="1"/>
      <c r="Y1038" s="1"/>
      <c r="Z1038" s="1"/>
    </row>
    <row r="1039" spans="1:26" ht="14.25" hidden="1" customHeight="1">
      <c r="A1039" s="1"/>
      <c r="B1039" s="636" t="s">
        <v>92</v>
      </c>
      <c r="C1039" s="581"/>
      <c r="D1039" s="581"/>
      <c r="E1039" s="581"/>
      <c r="F1039" s="581"/>
      <c r="G1039" s="581"/>
      <c r="H1039" s="589"/>
      <c r="I1039" s="1"/>
      <c r="J1039" s="1"/>
      <c r="K1039" s="16"/>
      <c r="L1039" s="1"/>
      <c r="M1039" s="1"/>
      <c r="N1039" s="1"/>
      <c r="O1039" s="1"/>
      <c r="P1039" s="1"/>
      <c r="Q1039" s="1"/>
      <c r="R1039" s="1"/>
      <c r="S1039" s="1"/>
      <c r="T1039" s="1"/>
      <c r="U1039" s="1"/>
      <c r="V1039" s="1"/>
      <c r="W1039" s="1"/>
      <c r="X1039" s="1"/>
      <c r="Y1039" s="1"/>
      <c r="Z1039" s="1"/>
    </row>
    <row r="1040" spans="1:26" ht="14.25" hidden="1" customHeight="1">
      <c r="A1040" s="1"/>
      <c r="B1040" s="679" t="s">
        <v>1</v>
      </c>
      <c r="C1040" s="579"/>
      <c r="D1040" s="37" t="s">
        <v>2</v>
      </c>
      <c r="E1040" s="23" t="s">
        <v>83</v>
      </c>
      <c r="F1040" s="54" t="s">
        <v>89</v>
      </c>
      <c r="G1040" s="23" t="s">
        <v>85</v>
      </c>
      <c r="H1040" s="55" t="s">
        <v>86</v>
      </c>
      <c r="I1040" s="1"/>
      <c r="J1040" s="1"/>
      <c r="K1040" s="16"/>
      <c r="L1040" s="1"/>
      <c r="M1040" s="1"/>
      <c r="N1040" s="1"/>
      <c r="O1040" s="1"/>
      <c r="P1040" s="1"/>
      <c r="Q1040" s="1"/>
      <c r="R1040" s="1"/>
      <c r="S1040" s="1"/>
      <c r="T1040" s="1"/>
      <c r="U1040" s="1"/>
      <c r="V1040" s="1"/>
      <c r="W1040" s="1"/>
      <c r="X1040" s="1"/>
      <c r="Y1040" s="1"/>
      <c r="Z1040" s="1"/>
    </row>
    <row r="1041" spans="1:26" ht="14.25" hidden="1" customHeight="1">
      <c r="A1041" s="1"/>
      <c r="B1041" s="645"/>
      <c r="C1041" s="680"/>
      <c r="D1041" s="56"/>
      <c r="E1041" s="51"/>
      <c r="F1041" s="57"/>
      <c r="G1041" s="41"/>
      <c r="H1041" s="42">
        <v>0</v>
      </c>
      <c r="I1041" s="1"/>
      <c r="J1041" s="1"/>
      <c r="K1041" s="16"/>
      <c r="L1041" s="1"/>
      <c r="M1041" s="1"/>
      <c r="N1041" s="1"/>
      <c r="O1041" s="1"/>
      <c r="P1041" s="1"/>
      <c r="Q1041" s="1"/>
      <c r="R1041" s="1"/>
      <c r="S1041" s="1"/>
      <c r="T1041" s="1"/>
      <c r="U1041" s="1"/>
      <c r="V1041" s="1"/>
      <c r="W1041" s="1"/>
      <c r="X1041" s="1"/>
      <c r="Y1041" s="1"/>
      <c r="Z1041" s="1"/>
    </row>
    <row r="1042" spans="1:26" ht="14.25" hidden="1" customHeight="1">
      <c r="A1042" s="1"/>
      <c r="B1042" s="627" t="s">
        <v>96</v>
      </c>
      <c r="C1042" s="620"/>
      <c r="D1042" s="58" t="s">
        <v>94</v>
      </c>
      <c r="E1042" s="50">
        <v>1</v>
      </c>
      <c r="F1042" s="59">
        <v>0.25</v>
      </c>
      <c r="G1042" s="41" t="e">
        <f>+LOOKUP(B1042,#REF!,#REF!)</f>
        <v>#REF!</v>
      </c>
      <c r="H1042" s="42" t="e">
        <f t="shared" ref="H1042:H1043" si="95">E1042*F1042*G1042</f>
        <v>#REF!</v>
      </c>
      <c r="I1042" s="1"/>
      <c r="J1042" s="1"/>
      <c r="K1042" s="16"/>
      <c r="L1042" s="1"/>
      <c r="M1042" s="1"/>
      <c r="N1042" s="1"/>
      <c r="O1042" s="1"/>
      <c r="P1042" s="1"/>
      <c r="Q1042" s="1"/>
      <c r="R1042" s="1"/>
      <c r="S1042" s="1"/>
      <c r="T1042" s="1"/>
      <c r="U1042" s="1"/>
      <c r="V1042" s="1"/>
      <c r="W1042" s="1"/>
      <c r="X1042" s="1"/>
      <c r="Y1042" s="1"/>
      <c r="Z1042" s="1"/>
    </row>
    <row r="1043" spans="1:26" ht="14.25" hidden="1" customHeight="1">
      <c r="A1043" s="1"/>
      <c r="B1043" s="627" t="s">
        <v>93</v>
      </c>
      <c r="C1043" s="620"/>
      <c r="D1043" s="58" t="s">
        <v>94</v>
      </c>
      <c r="E1043" s="50">
        <v>1</v>
      </c>
      <c r="F1043" s="59">
        <v>0.25</v>
      </c>
      <c r="G1043" s="41" t="e">
        <f>+LOOKUP(B1043,#REF!,#REF!)</f>
        <v>#REF!</v>
      </c>
      <c r="H1043" s="42" t="e">
        <f t="shared" si="95"/>
        <v>#REF!</v>
      </c>
      <c r="I1043" s="1"/>
      <c r="J1043" s="1"/>
      <c r="K1043" s="16"/>
      <c r="L1043" s="1"/>
      <c r="M1043" s="1"/>
      <c r="N1043" s="1"/>
      <c r="O1043" s="1"/>
      <c r="P1043" s="1"/>
      <c r="Q1043" s="1"/>
      <c r="R1043" s="1"/>
      <c r="S1043" s="1"/>
      <c r="T1043" s="1"/>
      <c r="U1043" s="1"/>
      <c r="V1043" s="1"/>
      <c r="W1043" s="1"/>
      <c r="X1043" s="1"/>
      <c r="Y1043" s="1"/>
      <c r="Z1043" s="1"/>
    </row>
    <row r="1044" spans="1:26" ht="14.25" hidden="1" customHeight="1">
      <c r="A1044" s="1"/>
      <c r="B1044" s="624"/>
      <c r="C1044" s="681"/>
      <c r="D1044" s="60"/>
      <c r="E1044" s="61"/>
      <c r="F1044" s="47"/>
      <c r="G1044" s="41"/>
      <c r="H1044" s="42">
        <v>0</v>
      </c>
      <c r="I1044" s="1"/>
      <c r="J1044" s="1"/>
      <c r="K1044" s="16"/>
      <c r="L1044" s="1"/>
      <c r="M1044" s="1"/>
      <c r="N1044" s="1"/>
      <c r="O1044" s="1"/>
      <c r="P1044" s="1"/>
      <c r="Q1044" s="1"/>
      <c r="R1044" s="1"/>
      <c r="S1044" s="1"/>
      <c r="T1044" s="1"/>
      <c r="U1044" s="1"/>
      <c r="V1044" s="1"/>
      <c r="W1044" s="1"/>
      <c r="X1044" s="1"/>
      <c r="Y1044" s="1"/>
      <c r="Z1044" s="1"/>
    </row>
    <row r="1045" spans="1:26" ht="14.25" hidden="1" customHeight="1">
      <c r="A1045" s="1"/>
      <c r="B1045" s="682" t="s">
        <v>87</v>
      </c>
      <c r="C1045" s="581"/>
      <c r="D1045" s="581"/>
      <c r="E1045" s="581"/>
      <c r="F1045" s="581"/>
      <c r="G1045" s="579"/>
      <c r="H1045" s="91" t="e">
        <f>SUM(H1042:H1043)</f>
        <v>#REF!</v>
      </c>
      <c r="I1045" s="1"/>
      <c r="J1045" s="1"/>
      <c r="K1045" s="16"/>
      <c r="L1045" s="1"/>
      <c r="M1045" s="1"/>
      <c r="N1045" s="1"/>
      <c r="O1045" s="1"/>
      <c r="P1045" s="1"/>
      <c r="Q1045" s="1"/>
      <c r="R1045" s="1"/>
      <c r="S1045" s="1"/>
      <c r="T1045" s="1"/>
      <c r="U1045" s="1"/>
      <c r="V1045" s="1"/>
      <c r="W1045" s="1"/>
      <c r="X1045" s="1"/>
      <c r="Y1045" s="1"/>
      <c r="Z1045" s="1"/>
    </row>
    <row r="1046" spans="1:26" ht="14.25" hidden="1" customHeight="1">
      <c r="A1046" s="1"/>
      <c r="B1046" s="636" t="s">
        <v>95</v>
      </c>
      <c r="C1046" s="581"/>
      <c r="D1046" s="581"/>
      <c r="E1046" s="581"/>
      <c r="F1046" s="581"/>
      <c r="G1046" s="581"/>
      <c r="H1046" s="589"/>
      <c r="I1046" s="1"/>
      <c r="J1046" s="1"/>
      <c r="K1046" s="16"/>
      <c r="L1046" s="1"/>
      <c r="M1046" s="1"/>
      <c r="N1046" s="1"/>
      <c r="O1046" s="1"/>
      <c r="P1046" s="1"/>
      <c r="Q1046" s="1"/>
      <c r="R1046" s="1"/>
      <c r="S1046" s="1"/>
      <c r="T1046" s="1"/>
      <c r="U1046" s="1"/>
      <c r="V1046" s="1"/>
      <c r="W1046" s="1"/>
      <c r="X1046" s="1"/>
      <c r="Y1046" s="1"/>
      <c r="Z1046" s="1"/>
    </row>
    <row r="1047" spans="1:26" ht="14.25" hidden="1" customHeight="1">
      <c r="A1047" s="1"/>
      <c r="B1047" s="591" t="s">
        <v>1</v>
      </c>
      <c r="C1047" s="581"/>
      <c r="D1047" s="579"/>
      <c r="E1047" s="23" t="s">
        <v>2</v>
      </c>
      <c r="F1047" s="23" t="s">
        <v>83</v>
      </c>
      <c r="G1047" s="23" t="s">
        <v>85</v>
      </c>
      <c r="H1047" s="38" t="s">
        <v>86</v>
      </c>
      <c r="I1047" s="1"/>
      <c r="J1047" s="1"/>
      <c r="K1047" s="16"/>
      <c r="L1047" s="1"/>
      <c r="M1047" s="1"/>
      <c r="N1047" s="1"/>
      <c r="O1047" s="1"/>
      <c r="P1047" s="1"/>
      <c r="Q1047" s="1"/>
      <c r="R1047" s="1"/>
      <c r="S1047" s="1"/>
      <c r="T1047" s="1"/>
      <c r="U1047" s="1"/>
      <c r="V1047" s="1"/>
      <c r="W1047" s="1"/>
      <c r="X1047" s="1"/>
      <c r="Y1047" s="1"/>
      <c r="Z1047" s="1"/>
    </row>
    <row r="1048" spans="1:26" ht="14.25" hidden="1" customHeight="1">
      <c r="A1048" s="1"/>
      <c r="B1048" s="619"/>
      <c r="C1048" s="620"/>
      <c r="D1048" s="621"/>
      <c r="E1048" s="39"/>
      <c r="F1048" s="40"/>
      <c r="G1048" s="62"/>
      <c r="H1048" s="63">
        <v>0</v>
      </c>
      <c r="I1048" s="1"/>
      <c r="J1048" s="1"/>
      <c r="K1048" s="16"/>
      <c r="L1048" s="1"/>
      <c r="M1048" s="1"/>
      <c r="N1048" s="1"/>
      <c r="O1048" s="1"/>
      <c r="P1048" s="1"/>
      <c r="Q1048" s="1"/>
      <c r="R1048" s="1"/>
      <c r="S1048" s="1"/>
      <c r="T1048" s="1"/>
      <c r="U1048" s="1"/>
      <c r="V1048" s="1"/>
      <c r="W1048" s="1"/>
      <c r="X1048" s="1"/>
      <c r="Y1048" s="1"/>
      <c r="Z1048" s="1"/>
    </row>
    <row r="1049" spans="1:26" ht="14.25" hidden="1" customHeight="1">
      <c r="A1049" s="1"/>
      <c r="B1049" s="619"/>
      <c r="C1049" s="620"/>
      <c r="D1049" s="621"/>
      <c r="E1049" s="39"/>
      <c r="F1049" s="40"/>
      <c r="G1049" s="62"/>
      <c r="H1049" s="63">
        <v>0</v>
      </c>
      <c r="I1049" s="1"/>
      <c r="J1049" s="1"/>
      <c r="K1049" s="16"/>
      <c r="L1049" s="1"/>
      <c r="M1049" s="1"/>
      <c r="N1049" s="1"/>
      <c r="O1049" s="1"/>
      <c r="P1049" s="1"/>
      <c r="Q1049" s="1"/>
      <c r="R1049" s="1"/>
      <c r="S1049" s="1"/>
      <c r="T1049" s="1"/>
      <c r="U1049" s="1"/>
      <c r="V1049" s="1"/>
      <c r="W1049" s="1"/>
      <c r="X1049" s="1"/>
      <c r="Y1049" s="1"/>
      <c r="Z1049" s="1"/>
    </row>
    <row r="1050" spans="1:26" ht="14.25" hidden="1" customHeight="1" thickBot="1">
      <c r="A1050" s="1"/>
      <c r="B1050" s="674" t="s">
        <v>87</v>
      </c>
      <c r="C1050" s="594"/>
      <c r="D1050" s="594"/>
      <c r="E1050" s="594"/>
      <c r="F1050" s="594"/>
      <c r="G1050" s="595"/>
      <c r="H1050" s="92">
        <f>SUM(H1048:H1049)</f>
        <v>0</v>
      </c>
      <c r="I1050" s="1"/>
      <c r="J1050" s="1"/>
      <c r="K1050" s="16"/>
      <c r="L1050" s="1"/>
      <c r="M1050" s="1"/>
      <c r="N1050" s="1"/>
      <c r="O1050" s="1"/>
      <c r="P1050" s="1"/>
      <c r="Q1050" s="1"/>
      <c r="R1050" s="1"/>
      <c r="S1050" s="1"/>
      <c r="T1050" s="1"/>
      <c r="U1050" s="1"/>
      <c r="V1050" s="1"/>
      <c r="W1050" s="1"/>
      <c r="X1050" s="1"/>
      <c r="Y1050" s="1"/>
      <c r="Z1050" s="1"/>
    </row>
    <row r="1051" spans="1:26" ht="14.25" hidden="1" customHeight="1" thickBot="1">
      <c r="A1051" s="1"/>
      <c r="B1051" s="675"/>
      <c r="C1051" s="602"/>
      <c r="D1051" s="602"/>
      <c r="E1051" s="602"/>
      <c r="F1051" s="602"/>
      <c r="G1051" s="602"/>
      <c r="H1051" s="633"/>
      <c r="I1051" s="1"/>
      <c r="J1051" s="1"/>
      <c r="K1051" s="16"/>
      <c r="L1051" s="1"/>
      <c r="M1051" s="1"/>
      <c r="N1051" s="1"/>
      <c r="O1051" s="1"/>
      <c r="P1051" s="1"/>
      <c r="Q1051" s="1"/>
      <c r="R1051" s="1"/>
      <c r="S1051" s="1"/>
      <c r="T1051" s="1"/>
      <c r="U1051" s="1"/>
      <c r="V1051" s="1"/>
      <c r="W1051" s="1"/>
      <c r="X1051" s="1"/>
      <c r="Y1051" s="1"/>
      <c r="Z1051" s="1"/>
    </row>
    <row r="1052" spans="1:26" ht="14.25" hidden="1" customHeight="1" thickBot="1">
      <c r="A1052" s="1"/>
      <c r="B1052" s="695"/>
      <c r="C1052" s="578"/>
      <c r="D1052" s="604"/>
      <c r="E1052" s="677" t="s">
        <v>59</v>
      </c>
      <c r="F1052" s="678"/>
      <c r="G1052" s="678"/>
      <c r="H1052" s="65" t="e">
        <f>ROUND(H1050+H1045+H1038+H1032,0)</f>
        <v>#REF!</v>
      </c>
      <c r="I1052" s="1"/>
      <c r="J1052" s="1"/>
      <c r="K1052" s="16">
        <v>569262.75</v>
      </c>
      <c r="L1052" s="1"/>
      <c r="M1052" s="1"/>
      <c r="N1052" s="1"/>
      <c r="O1052" s="1"/>
      <c r="P1052" s="1"/>
      <c r="Q1052" s="1"/>
      <c r="R1052" s="1"/>
      <c r="S1052" s="1"/>
      <c r="T1052" s="1"/>
      <c r="U1052" s="1"/>
      <c r="V1052" s="1"/>
      <c r="W1052" s="1"/>
      <c r="X1052" s="1"/>
      <c r="Y1052" s="1"/>
      <c r="Z1052" s="1"/>
    </row>
    <row r="1053" spans="1:26" ht="14.25" hidden="1" customHeight="1">
      <c r="A1053" s="1"/>
      <c r="B1053" s="66"/>
      <c r="C1053" s="67"/>
      <c r="D1053" s="68"/>
      <c r="E1053" s="68"/>
      <c r="F1053" s="68"/>
      <c r="G1053" s="68"/>
      <c r="H1053" s="69"/>
      <c r="I1053" s="1"/>
      <c r="J1053" s="1"/>
      <c r="K1053" s="16"/>
      <c r="L1053" s="1"/>
      <c r="M1053" s="1"/>
      <c r="N1053" s="1"/>
      <c r="O1053" s="1"/>
      <c r="P1053" s="1"/>
      <c r="Q1053" s="1"/>
      <c r="R1053" s="1"/>
      <c r="S1053" s="1"/>
      <c r="T1053" s="1"/>
      <c r="U1053" s="1"/>
      <c r="V1053" s="1"/>
      <c r="W1053" s="1"/>
      <c r="X1053" s="1"/>
      <c r="Y1053" s="1"/>
      <c r="Z1053" s="1"/>
    </row>
    <row r="1054" spans="1:26" ht="14.25" hidden="1" customHeight="1" thickBot="1">
      <c r="A1054" s="1"/>
      <c r="B1054" s="29"/>
      <c r="C1054" s="30"/>
      <c r="D1054" s="31"/>
      <c r="E1054" s="31"/>
      <c r="F1054" s="31"/>
      <c r="G1054" s="31"/>
      <c r="H1054" s="32"/>
      <c r="I1054" s="1"/>
      <c r="J1054" s="1"/>
      <c r="K1054" s="16"/>
      <c r="L1054" s="1"/>
      <c r="M1054" s="1"/>
      <c r="N1054" s="1"/>
      <c r="O1054" s="1"/>
      <c r="P1054" s="1"/>
      <c r="Q1054" s="1"/>
      <c r="R1054" s="1"/>
      <c r="S1054" s="1"/>
      <c r="T1054" s="1"/>
      <c r="U1054" s="1"/>
      <c r="V1054" s="1"/>
      <c r="W1054" s="1"/>
      <c r="X1054" s="1"/>
      <c r="Y1054" s="1"/>
      <c r="Z1054" s="1"/>
    </row>
    <row r="1055" spans="1:26" ht="14.25" customHeight="1">
      <c r="A1055" s="1"/>
      <c r="B1055" s="691" t="s">
        <v>77</v>
      </c>
      <c r="C1055" s="578"/>
      <c r="D1055" s="578"/>
      <c r="E1055" s="578"/>
      <c r="F1055" s="578"/>
      <c r="G1055" s="578"/>
      <c r="H1055" s="604"/>
      <c r="I1055" s="1"/>
      <c r="J1055" s="1"/>
      <c r="K1055" s="16"/>
      <c r="L1055" s="1"/>
      <c r="M1055" s="1"/>
      <c r="N1055" s="1"/>
      <c r="O1055" s="1"/>
      <c r="P1055" s="1"/>
      <c r="Q1055" s="1"/>
      <c r="R1055" s="1"/>
      <c r="S1055" s="1"/>
      <c r="T1055" s="1"/>
      <c r="U1055" s="1"/>
      <c r="V1055" s="1"/>
      <c r="W1055" s="1"/>
      <c r="X1055" s="1"/>
      <c r="Y1055" s="1"/>
      <c r="Z1055" s="1"/>
    </row>
    <row r="1056" spans="1:26" ht="14.25" customHeight="1">
      <c r="A1056" s="1"/>
      <c r="B1056" s="668"/>
      <c r="C1056" s="606"/>
      <c r="D1056" s="606"/>
      <c r="E1056" s="606"/>
      <c r="F1056" s="606"/>
      <c r="G1056" s="606"/>
      <c r="H1056" s="607"/>
      <c r="I1056" s="1"/>
      <c r="J1056" s="1"/>
      <c r="K1056" s="16"/>
      <c r="L1056" s="1"/>
      <c r="M1056" s="1"/>
      <c r="N1056" s="1"/>
      <c r="O1056" s="1"/>
      <c r="P1056" s="1"/>
      <c r="Q1056" s="1"/>
      <c r="R1056" s="1"/>
      <c r="S1056" s="1"/>
      <c r="T1056" s="1"/>
      <c r="U1056" s="1"/>
      <c r="V1056" s="1"/>
      <c r="W1056" s="1"/>
      <c r="X1056" s="1"/>
      <c r="Y1056" s="1"/>
      <c r="Z1056" s="1"/>
    </row>
    <row r="1057" spans="1:26" ht="14.25" customHeight="1" thickBot="1">
      <c r="A1057" s="1"/>
      <c r="B1057" s="591" t="s">
        <v>78</v>
      </c>
      <c r="C1057" s="581"/>
      <c r="D1057" s="581"/>
      <c r="E1057" s="581"/>
      <c r="F1057" s="581"/>
      <c r="G1057" s="581"/>
      <c r="H1057" s="589"/>
      <c r="I1057" s="1"/>
      <c r="J1057" s="1"/>
      <c r="K1057" s="16"/>
      <c r="L1057" s="1"/>
      <c r="M1057" s="1"/>
      <c r="N1057" s="1"/>
      <c r="O1057" s="1"/>
      <c r="P1057" s="1"/>
      <c r="Q1057" s="1"/>
      <c r="R1057" s="1"/>
      <c r="S1057" s="1"/>
      <c r="T1057" s="1"/>
      <c r="U1057" s="1"/>
      <c r="V1057" s="1"/>
      <c r="W1057" s="1"/>
      <c r="X1057" s="1"/>
      <c r="Y1057" s="1"/>
      <c r="Z1057" s="1"/>
    </row>
    <row r="1058" spans="1:26" ht="14.25" customHeight="1">
      <c r="A1058" s="1"/>
      <c r="B1058" s="692" t="e">
        <f>+#REF!</f>
        <v>#REF!</v>
      </c>
      <c r="C1058" s="602"/>
      <c r="D1058" s="602"/>
      <c r="E1058" s="602"/>
      <c r="F1058" s="602"/>
      <c r="G1058" s="602"/>
      <c r="H1058" s="633"/>
      <c r="I1058" s="1"/>
      <c r="J1058" s="1"/>
      <c r="K1058" s="16"/>
      <c r="L1058" s="1"/>
      <c r="M1058" s="1"/>
      <c r="N1058" s="1"/>
      <c r="O1058" s="1"/>
      <c r="P1058" s="1"/>
      <c r="Q1058" s="1"/>
      <c r="R1058" s="1"/>
      <c r="S1058" s="1"/>
      <c r="T1058" s="1"/>
      <c r="U1058" s="1"/>
      <c r="V1058" s="1"/>
      <c r="W1058" s="1"/>
      <c r="X1058" s="1"/>
      <c r="Y1058" s="1"/>
      <c r="Z1058" s="1"/>
    </row>
    <row r="1059" spans="1:26" ht="14.25" customHeight="1">
      <c r="A1059" s="1"/>
      <c r="B1059" s="34" t="s">
        <v>79</v>
      </c>
      <c r="C1059" s="35" t="e">
        <f>+#REF!</f>
        <v>#REF!</v>
      </c>
      <c r="D1059" s="693" t="s">
        <v>80</v>
      </c>
      <c r="E1059" s="579"/>
      <c r="F1059" s="5" t="e">
        <f>+#REF!</f>
        <v>#REF!</v>
      </c>
      <c r="G1059" s="5" t="s">
        <v>81</v>
      </c>
      <c r="H1059" s="36"/>
      <c r="I1059" s="1"/>
      <c r="J1059" s="1"/>
      <c r="K1059" s="16"/>
      <c r="L1059" s="1"/>
      <c r="M1059" s="1"/>
      <c r="N1059" s="1"/>
      <c r="O1059" s="1"/>
      <c r="P1059" s="1"/>
      <c r="Q1059" s="1"/>
      <c r="R1059" s="1"/>
      <c r="S1059" s="1"/>
      <c r="T1059" s="1"/>
      <c r="U1059" s="1"/>
      <c r="V1059" s="1"/>
      <c r="W1059" s="1"/>
      <c r="X1059" s="1"/>
      <c r="Y1059" s="1"/>
      <c r="Z1059" s="1"/>
    </row>
    <row r="1060" spans="1:26" ht="14.25" customHeight="1">
      <c r="A1060" s="1"/>
      <c r="B1060" s="636"/>
      <c r="C1060" s="581"/>
      <c r="D1060" s="581"/>
      <c r="E1060" s="581"/>
      <c r="F1060" s="581"/>
      <c r="G1060" s="581"/>
      <c r="H1060" s="589"/>
      <c r="I1060" s="1"/>
      <c r="J1060" s="1"/>
      <c r="K1060" s="16"/>
      <c r="L1060" s="1"/>
      <c r="M1060" s="1"/>
      <c r="N1060" s="1"/>
      <c r="O1060" s="1"/>
      <c r="P1060" s="1"/>
      <c r="Q1060" s="1"/>
      <c r="R1060" s="1"/>
      <c r="S1060" s="1"/>
      <c r="T1060" s="1"/>
      <c r="U1060" s="1"/>
      <c r="V1060" s="1"/>
      <c r="W1060" s="1"/>
      <c r="X1060" s="1"/>
      <c r="Y1060" s="1"/>
      <c r="Z1060" s="1"/>
    </row>
    <row r="1061" spans="1:26" ht="14.25" customHeight="1">
      <c r="A1061" s="1"/>
      <c r="B1061" s="652" t="e">
        <f>+#REF!</f>
        <v>#REF!</v>
      </c>
      <c r="C1061" s="585"/>
      <c r="D1061" s="585"/>
      <c r="E1061" s="585"/>
      <c r="F1061" s="585"/>
      <c r="G1061" s="585"/>
      <c r="H1061" s="610"/>
      <c r="I1061" s="1"/>
      <c r="J1061" s="1"/>
      <c r="K1061" s="16"/>
      <c r="L1061" s="1"/>
      <c r="M1061" s="1"/>
      <c r="N1061" s="1"/>
      <c r="O1061" s="1"/>
      <c r="P1061" s="1"/>
      <c r="Q1061" s="1"/>
      <c r="R1061" s="1"/>
      <c r="S1061" s="1"/>
      <c r="T1061" s="1"/>
      <c r="U1061" s="1"/>
      <c r="V1061" s="1"/>
      <c r="W1061" s="1"/>
      <c r="X1061" s="1"/>
      <c r="Y1061" s="1"/>
      <c r="Z1061" s="1"/>
    </row>
    <row r="1062" spans="1:26" ht="14.25" customHeight="1">
      <c r="A1062" s="1"/>
      <c r="B1062" s="600"/>
      <c r="C1062" s="578"/>
      <c r="D1062" s="578"/>
      <c r="E1062" s="578"/>
      <c r="F1062" s="578"/>
      <c r="G1062" s="578"/>
      <c r="H1062" s="604"/>
      <c r="I1062" s="1"/>
      <c r="J1062" s="1"/>
      <c r="K1062" s="16"/>
      <c r="L1062" s="1"/>
      <c r="M1062" s="1"/>
      <c r="N1062" s="1"/>
      <c r="O1062" s="1"/>
      <c r="P1062" s="1"/>
      <c r="Q1062" s="1"/>
      <c r="R1062" s="1"/>
      <c r="S1062" s="1"/>
      <c r="T1062" s="1"/>
      <c r="U1062" s="1"/>
      <c r="V1062" s="1"/>
      <c r="W1062" s="1"/>
      <c r="X1062" s="1"/>
      <c r="Y1062" s="1"/>
      <c r="Z1062" s="1"/>
    </row>
    <row r="1063" spans="1:26" ht="14.25" customHeight="1">
      <c r="A1063" s="1"/>
      <c r="B1063" s="694"/>
      <c r="C1063" s="606"/>
      <c r="D1063" s="606"/>
      <c r="E1063" s="606"/>
      <c r="F1063" s="606"/>
      <c r="G1063" s="606"/>
      <c r="H1063" s="607"/>
      <c r="I1063" s="1"/>
      <c r="J1063" s="1"/>
      <c r="K1063" s="16"/>
      <c r="L1063" s="1"/>
      <c r="M1063" s="1"/>
      <c r="N1063" s="1"/>
      <c r="O1063" s="1"/>
      <c r="P1063" s="1"/>
      <c r="Q1063" s="1"/>
      <c r="R1063" s="1"/>
      <c r="S1063" s="1"/>
      <c r="T1063" s="1"/>
      <c r="U1063" s="1"/>
      <c r="V1063" s="1"/>
      <c r="W1063" s="1"/>
      <c r="X1063" s="1"/>
      <c r="Y1063" s="1"/>
      <c r="Z1063" s="1"/>
    </row>
    <row r="1064" spans="1:26" ht="14.25" customHeight="1">
      <c r="A1064" s="1"/>
      <c r="B1064" s="636" t="s">
        <v>82</v>
      </c>
      <c r="C1064" s="581"/>
      <c r="D1064" s="581"/>
      <c r="E1064" s="581"/>
      <c r="F1064" s="581"/>
      <c r="G1064" s="581"/>
      <c r="H1064" s="589"/>
      <c r="I1064" s="1"/>
      <c r="J1064" s="1"/>
      <c r="K1064" s="16"/>
      <c r="L1064" s="1"/>
      <c r="M1064" s="1"/>
      <c r="N1064" s="1"/>
      <c r="O1064" s="1"/>
      <c r="P1064" s="1"/>
      <c r="Q1064" s="1"/>
      <c r="R1064" s="1"/>
      <c r="S1064" s="1"/>
      <c r="T1064" s="1"/>
      <c r="U1064" s="1"/>
      <c r="V1064" s="1"/>
      <c r="W1064" s="1"/>
      <c r="X1064" s="1"/>
      <c r="Y1064" s="1"/>
      <c r="Z1064" s="1"/>
    </row>
    <row r="1065" spans="1:26" ht="14.25" customHeight="1">
      <c r="A1065" s="1"/>
      <c r="B1065" s="679" t="s">
        <v>1</v>
      </c>
      <c r="C1065" s="579"/>
      <c r="D1065" s="37" t="s">
        <v>2</v>
      </c>
      <c r="E1065" s="23" t="s">
        <v>83</v>
      </c>
      <c r="F1065" s="23" t="s">
        <v>84</v>
      </c>
      <c r="G1065" s="23" t="s">
        <v>85</v>
      </c>
      <c r="H1065" s="38" t="s">
        <v>86</v>
      </c>
      <c r="I1065" s="1"/>
      <c r="J1065" s="1"/>
      <c r="K1065" s="16"/>
      <c r="L1065" s="1"/>
      <c r="M1065" s="1"/>
      <c r="N1065" s="1"/>
      <c r="O1065" s="1"/>
      <c r="P1065" s="1"/>
      <c r="Q1065" s="1"/>
      <c r="R1065" s="1"/>
      <c r="S1065" s="1"/>
      <c r="T1065" s="1"/>
      <c r="U1065" s="1"/>
      <c r="V1065" s="1"/>
      <c r="W1065" s="1"/>
      <c r="X1065" s="1"/>
      <c r="Y1065" s="1"/>
      <c r="Z1065" s="1"/>
    </row>
    <row r="1066" spans="1:26" ht="14.25" customHeight="1">
      <c r="A1066" s="1"/>
      <c r="B1066" s="645"/>
      <c r="C1066" s="690"/>
      <c r="D1066" s="39"/>
      <c r="E1066" s="39"/>
      <c r="F1066" s="40"/>
      <c r="G1066" s="41"/>
      <c r="H1066" s="42">
        <v>0</v>
      </c>
      <c r="I1066" s="1"/>
      <c r="J1066" s="1"/>
      <c r="K1066" s="16"/>
      <c r="L1066" s="1"/>
      <c r="M1066" s="1"/>
      <c r="N1066" s="1"/>
      <c r="O1066" s="1"/>
      <c r="P1066" s="1"/>
      <c r="Q1066" s="1"/>
      <c r="R1066" s="1"/>
      <c r="S1066" s="1"/>
      <c r="T1066" s="1"/>
      <c r="U1066" s="1"/>
      <c r="V1066" s="1"/>
      <c r="W1066" s="1"/>
      <c r="X1066" s="1"/>
      <c r="Y1066" s="1"/>
      <c r="Z1066" s="1"/>
    </row>
    <row r="1067" spans="1:26" ht="14.25" customHeight="1">
      <c r="A1067" s="1"/>
      <c r="B1067" s="626" t="s">
        <v>166</v>
      </c>
      <c r="C1067" s="621"/>
      <c r="D1067" s="88" t="e">
        <f t="array" ref="D1067">+INDEX(#REF!,MATCH($B1067,#REF!,0),MATCH(D$897,#REF!,0))</f>
        <v>#REF!</v>
      </c>
      <c r="E1067" s="50">
        <v>1</v>
      </c>
      <c r="F1067" s="40">
        <v>0</v>
      </c>
      <c r="G1067" s="80" t="e">
        <f t="array" ref="G1067">+INDEX(#REF!,MATCH($B1067,#REF!,0),MATCH(G$897,#REF!,0))</f>
        <v>#REF!</v>
      </c>
      <c r="H1067" s="42" t="e">
        <f t="shared" ref="H1067:H1070" si="96">ROUND(G1067*(F1067+1)*E1067,2)</f>
        <v>#REF!</v>
      </c>
      <c r="I1067" s="1"/>
      <c r="J1067" s="1"/>
      <c r="K1067" s="16"/>
      <c r="L1067" s="1"/>
      <c r="M1067" s="1"/>
      <c r="N1067" s="1"/>
      <c r="O1067" s="1"/>
      <c r="P1067" s="1"/>
      <c r="Q1067" s="1"/>
      <c r="R1067" s="1"/>
      <c r="S1067" s="1"/>
      <c r="T1067" s="1"/>
      <c r="U1067" s="1"/>
      <c r="V1067" s="1"/>
      <c r="W1067" s="1"/>
      <c r="X1067" s="1"/>
      <c r="Y1067" s="1"/>
      <c r="Z1067" s="1"/>
    </row>
    <row r="1068" spans="1:26" ht="14.25" customHeight="1">
      <c r="A1068" s="1"/>
      <c r="B1068" s="626" t="s">
        <v>167</v>
      </c>
      <c r="C1068" s="621"/>
      <c r="D1068" s="88" t="e">
        <f t="array" ref="D1068">+INDEX(#REF!,MATCH($B1068,#REF!,0),MATCH(D$897,#REF!,0))</f>
        <v>#REF!</v>
      </c>
      <c r="E1068" s="50">
        <v>1</v>
      </c>
      <c r="F1068" s="40">
        <v>0</v>
      </c>
      <c r="G1068" s="80" t="e">
        <f t="array" ref="G1068">+INDEX(#REF!,MATCH($B1068,#REF!,0),MATCH(G$897,#REF!,0))</f>
        <v>#REF!</v>
      </c>
      <c r="H1068" s="42" t="e">
        <f t="shared" si="96"/>
        <v>#REF!</v>
      </c>
      <c r="I1068" s="1"/>
      <c r="J1068" s="1"/>
      <c r="K1068" s="16"/>
      <c r="L1068" s="1"/>
      <c r="M1068" s="1"/>
      <c r="N1068" s="1"/>
      <c r="O1068" s="1"/>
      <c r="P1068" s="1"/>
      <c r="Q1068" s="1"/>
      <c r="R1068" s="1"/>
      <c r="S1068" s="1"/>
      <c r="T1068" s="1"/>
      <c r="U1068" s="1"/>
      <c r="V1068" s="1"/>
      <c r="W1068" s="1"/>
      <c r="X1068" s="1"/>
      <c r="Y1068" s="1"/>
      <c r="Z1068" s="1"/>
    </row>
    <row r="1069" spans="1:26" ht="14.25" customHeight="1">
      <c r="A1069" s="1"/>
      <c r="B1069" s="626" t="s">
        <v>168</v>
      </c>
      <c r="C1069" s="621"/>
      <c r="D1069" s="88" t="e">
        <f t="array" ref="D1069">+INDEX(#REF!,MATCH($B1069,#REF!,0),MATCH(D$897,#REF!,0))</f>
        <v>#REF!</v>
      </c>
      <c r="E1069" s="50">
        <v>1</v>
      </c>
      <c r="F1069" s="40">
        <v>0</v>
      </c>
      <c r="G1069" s="80" t="e">
        <f t="array" ref="G1069">+INDEX(#REF!,MATCH($B1069,#REF!,0),MATCH(G$897,#REF!,0))</f>
        <v>#REF!</v>
      </c>
      <c r="H1069" s="42" t="e">
        <f t="shared" si="96"/>
        <v>#REF!</v>
      </c>
      <c r="I1069" s="1"/>
      <c r="J1069" s="1"/>
      <c r="K1069" s="16"/>
      <c r="L1069" s="1"/>
      <c r="M1069" s="1"/>
      <c r="N1069" s="1"/>
      <c r="O1069" s="1"/>
      <c r="P1069" s="1"/>
      <c r="Q1069" s="1"/>
      <c r="R1069" s="1"/>
      <c r="S1069" s="1"/>
      <c r="T1069" s="1"/>
      <c r="U1069" s="1"/>
      <c r="V1069" s="1"/>
      <c r="W1069" s="1"/>
      <c r="X1069" s="1"/>
      <c r="Y1069" s="1"/>
      <c r="Z1069" s="1"/>
    </row>
    <row r="1070" spans="1:26" ht="27.75" customHeight="1">
      <c r="A1070" s="1"/>
      <c r="B1070" s="697" t="s">
        <v>169</v>
      </c>
      <c r="C1070" s="625"/>
      <c r="D1070" s="88" t="e">
        <f t="array" ref="D1070">+INDEX(#REF!,MATCH($B1070,#REF!,0),MATCH(D$897,#REF!,0))</f>
        <v>#REF!</v>
      </c>
      <c r="E1070" s="46">
        <v>1</v>
      </c>
      <c r="F1070" s="47">
        <v>0</v>
      </c>
      <c r="G1070" s="80" t="e">
        <f t="array" ref="G1070">+INDEX(#REF!,MATCH($B1070,#REF!,0),MATCH(G$897,#REF!,0))</f>
        <v>#REF!</v>
      </c>
      <c r="H1070" s="42" t="e">
        <f t="shared" si="96"/>
        <v>#REF!</v>
      </c>
      <c r="I1070" s="1"/>
      <c r="J1070" s="1"/>
      <c r="K1070" s="16"/>
      <c r="L1070" s="1"/>
      <c r="M1070" s="1"/>
      <c r="N1070" s="1"/>
      <c r="O1070" s="1"/>
      <c r="P1070" s="1"/>
      <c r="Q1070" s="1"/>
      <c r="R1070" s="1"/>
      <c r="S1070" s="1"/>
      <c r="T1070" s="1"/>
      <c r="U1070" s="1"/>
      <c r="V1070" s="1"/>
      <c r="W1070" s="1"/>
      <c r="X1070" s="1"/>
      <c r="Y1070" s="1"/>
      <c r="Z1070" s="1"/>
    </row>
    <row r="1071" spans="1:26" ht="14.25" customHeight="1">
      <c r="A1071" s="1"/>
      <c r="B1071" s="682" t="s">
        <v>87</v>
      </c>
      <c r="C1071" s="581"/>
      <c r="D1071" s="581"/>
      <c r="E1071" s="581"/>
      <c r="F1071" s="581"/>
      <c r="G1071" s="579"/>
      <c r="H1071" s="91" t="e">
        <f>SUM(H1066:H1070)</f>
        <v>#REF!</v>
      </c>
      <c r="I1071" s="1"/>
      <c r="J1071" s="1"/>
      <c r="K1071" s="16"/>
      <c r="L1071" s="1"/>
      <c r="M1071" s="1"/>
      <c r="N1071" s="1"/>
      <c r="O1071" s="1"/>
      <c r="P1071" s="1"/>
      <c r="Q1071" s="1"/>
      <c r="R1071" s="1"/>
      <c r="S1071" s="1"/>
      <c r="T1071" s="1"/>
      <c r="U1071" s="1"/>
      <c r="V1071" s="1"/>
      <c r="W1071" s="1"/>
      <c r="X1071" s="1"/>
      <c r="Y1071" s="1"/>
      <c r="Z1071" s="1"/>
    </row>
    <row r="1072" spans="1:26" ht="14.25" customHeight="1">
      <c r="A1072" s="1"/>
      <c r="B1072" s="636" t="s">
        <v>88</v>
      </c>
      <c r="C1072" s="581"/>
      <c r="D1072" s="581"/>
      <c r="E1072" s="581"/>
      <c r="F1072" s="581"/>
      <c r="G1072" s="581"/>
      <c r="H1072" s="589"/>
      <c r="I1072" s="1"/>
      <c r="J1072" s="1"/>
      <c r="K1072" s="16"/>
      <c r="L1072" s="1"/>
      <c r="M1072" s="1"/>
      <c r="N1072" s="1"/>
      <c r="O1072" s="1"/>
      <c r="P1072" s="1"/>
      <c r="Q1072" s="1"/>
      <c r="R1072" s="1"/>
      <c r="S1072" s="1"/>
      <c r="T1072" s="1"/>
      <c r="U1072" s="1"/>
      <c r="V1072" s="1"/>
      <c r="W1072" s="1"/>
      <c r="X1072" s="1"/>
      <c r="Y1072" s="1"/>
      <c r="Z1072" s="1"/>
    </row>
    <row r="1073" spans="1:26" ht="14.25" customHeight="1">
      <c r="A1073" s="1"/>
      <c r="B1073" s="679" t="s">
        <v>1</v>
      </c>
      <c r="C1073" s="579"/>
      <c r="D1073" s="37" t="s">
        <v>2</v>
      </c>
      <c r="E1073" s="23" t="s">
        <v>83</v>
      </c>
      <c r="F1073" s="23" t="s">
        <v>89</v>
      </c>
      <c r="G1073" s="23" t="s">
        <v>85</v>
      </c>
      <c r="H1073" s="38" t="s">
        <v>86</v>
      </c>
      <c r="I1073" s="1"/>
      <c r="J1073" s="1"/>
      <c r="K1073" s="16"/>
      <c r="L1073" s="1"/>
      <c r="M1073" s="1"/>
      <c r="N1073" s="1"/>
      <c r="O1073" s="1"/>
      <c r="P1073" s="1"/>
      <c r="Q1073" s="1"/>
      <c r="R1073" s="1"/>
      <c r="S1073" s="1"/>
      <c r="T1073" s="1"/>
      <c r="U1073" s="1"/>
      <c r="V1073" s="1"/>
      <c r="W1073" s="1"/>
      <c r="X1073" s="1"/>
      <c r="Y1073" s="1"/>
      <c r="Z1073" s="1"/>
    </row>
    <row r="1074" spans="1:26" ht="14.25" customHeight="1">
      <c r="A1074" s="1"/>
      <c r="B1074" s="645"/>
      <c r="C1074" s="680"/>
      <c r="D1074" s="50"/>
      <c r="E1074" s="51"/>
      <c r="F1074" s="52"/>
      <c r="G1074" s="41"/>
      <c r="H1074" s="42">
        <v>0</v>
      </c>
      <c r="I1074" s="1"/>
      <c r="J1074" s="1"/>
      <c r="K1074" s="16"/>
      <c r="L1074" s="1"/>
      <c r="M1074" s="1"/>
      <c r="N1074" s="1"/>
      <c r="O1074" s="1"/>
      <c r="P1074" s="1"/>
      <c r="Q1074" s="1"/>
      <c r="R1074" s="1"/>
      <c r="S1074" s="1"/>
      <c r="T1074" s="1"/>
      <c r="U1074" s="1"/>
      <c r="V1074" s="1"/>
      <c r="W1074" s="1"/>
      <c r="X1074" s="1"/>
      <c r="Y1074" s="1"/>
      <c r="Z1074" s="1"/>
    </row>
    <row r="1075" spans="1:26" ht="14.25" customHeight="1">
      <c r="A1075" s="1"/>
      <c r="B1075" s="626" t="s">
        <v>90</v>
      </c>
      <c r="C1075" s="620"/>
      <c r="D1075" s="53" t="s">
        <v>91</v>
      </c>
      <c r="E1075" s="50">
        <v>0.05</v>
      </c>
      <c r="F1075" s="59">
        <v>2</v>
      </c>
      <c r="G1075" s="41" t="e">
        <f>+H1084</f>
        <v>#REF!</v>
      </c>
      <c r="H1075" s="42" t="e">
        <f>ROUND(G1075*(F1075+1)*E1075,2)</f>
        <v>#REF!</v>
      </c>
      <c r="I1075" s="1"/>
      <c r="J1075" s="1"/>
      <c r="K1075" s="16"/>
      <c r="L1075" s="1"/>
      <c r="M1075" s="1"/>
      <c r="N1075" s="1"/>
      <c r="O1075" s="1"/>
      <c r="P1075" s="1"/>
      <c r="Q1075" s="1"/>
      <c r="R1075" s="1"/>
      <c r="S1075" s="1"/>
      <c r="T1075" s="1"/>
      <c r="U1075" s="1"/>
      <c r="V1075" s="1"/>
      <c r="W1075" s="1"/>
      <c r="X1075" s="1"/>
      <c r="Y1075" s="1"/>
      <c r="Z1075" s="1"/>
    </row>
    <row r="1076" spans="1:26" ht="14.25" customHeight="1">
      <c r="A1076" s="1"/>
      <c r="B1076" s="624"/>
      <c r="C1076" s="681"/>
      <c r="D1076" s="47"/>
      <c r="E1076" s="46"/>
      <c r="F1076" s="47"/>
      <c r="G1076" s="41"/>
      <c r="H1076" s="42">
        <v>0</v>
      </c>
      <c r="I1076" s="1"/>
      <c r="J1076" s="1"/>
      <c r="K1076" s="16"/>
      <c r="L1076" s="1"/>
      <c r="M1076" s="1"/>
      <c r="N1076" s="1"/>
      <c r="O1076" s="1"/>
      <c r="P1076" s="1"/>
      <c r="Q1076" s="1"/>
      <c r="R1076" s="1"/>
      <c r="S1076" s="1"/>
      <c r="T1076" s="1"/>
      <c r="U1076" s="1"/>
      <c r="V1076" s="1"/>
      <c r="W1076" s="1"/>
      <c r="X1076" s="1"/>
      <c r="Y1076" s="1"/>
      <c r="Z1076" s="1"/>
    </row>
    <row r="1077" spans="1:26" ht="14.25" customHeight="1">
      <c r="A1077" s="1"/>
      <c r="B1077" s="682" t="s">
        <v>87</v>
      </c>
      <c r="C1077" s="581"/>
      <c r="D1077" s="581"/>
      <c r="E1077" s="581"/>
      <c r="F1077" s="581"/>
      <c r="G1077" s="579"/>
      <c r="H1077" s="91" t="e">
        <f>SUM(H1074:H1076)</f>
        <v>#REF!</v>
      </c>
      <c r="I1077" s="1"/>
      <c r="J1077" s="1"/>
      <c r="K1077" s="16"/>
      <c r="L1077" s="1"/>
      <c r="M1077" s="1"/>
      <c r="N1077" s="1"/>
      <c r="O1077" s="1"/>
      <c r="P1077" s="1"/>
      <c r="Q1077" s="1"/>
      <c r="R1077" s="1"/>
      <c r="S1077" s="1"/>
      <c r="T1077" s="1"/>
      <c r="U1077" s="1"/>
      <c r="V1077" s="1"/>
      <c r="W1077" s="1"/>
      <c r="X1077" s="1"/>
      <c r="Y1077" s="1"/>
      <c r="Z1077" s="1"/>
    </row>
    <row r="1078" spans="1:26" ht="14.25" customHeight="1">
      <c r="A1078" s="1"/>
      <c r="B1078" s="636" t="s">
        <v>92</v>
      </c>
      <c r="C1078" s="581"/>
      <c r="D1078" s="581"/>
      <c r="E1078" s="581"/>
      <c r="F1078" s="581"/>
      <c r="G1078" s="581"/>
      <c r="H1078" s="589"/>
      <c r="I1078" s="1"/>
      <c r="J1078" s="1"/>
      <c r="K1078" s="16"/>
      <c r="L1078" s="1"/>
      <c r="M1078" s="1"/>
      <c r="N1078" s="1"/>
      <c r="O1078" s="1"/>
      <c r="P1078" s="1"/>
      <c r="Q1078" s="1"/>
      <c r="R1078" s="1"/>
      <c r="S1078" s="1"/>
      <c r="T1078" s="1"/>
      <c r="U1078" s="1"/>
      <c r="V1078" s="1"/>
      <c r="W1078" s="1"/>
      <c r="X1078" s="1"/>
      <c r="Y1078" s="1"/>
      <c r="Z1078" s="1"/>
    </row>
    <row r="1079" spans="1:26" ht="14.25" customHeight="1">
      <c r="A1079" s="1"/>
      <c r="B1079" s="679" t="s">
        <v>1</v>
      </c>
      <c r="C1079" s="579"/>
      <c r="D1079" s="37" t="s">
        <v>2</v>
      </c>
      <c r="E1079" s="23" t="s">
        <v>83</v>
      </c>
      <c r="F1079" s="54" t="s">
        <v>89</v>
      </c>
      <c r="G1079" s="23" t="s">
        <v>85</v>
      </c>
      <c r="H1079" s="55" t="s">
        <v>86</v>
      </c>
      <c r="I1079" s="1"/>
      <c r="J1079" s="1"/>
      <c r="K1079" s="16"/>
      <c r="L1079" s="1"/>
      <c r="M1079" s="1"/>
      <c r="N1079" s="1"/>
      <c r="O1079" s="1"/>
      <c r="P1079" s="1"/>
      <c r="Q1079" s="1"/>
      <c r="R1079" s="1"/>
      <c r="S1079" s="1"/>
      <c r="T1079" s="1"/>
      <c r="U1079" s="1"/>
      <c r="V1079" s="1"/>
      <c r="W1079" s="1"/>
      <c r="X1079" s="1"/>
      <c r="Y1079" s="1"/>
      <c r="Z1079" s="1"/>
    </row>
    <row r="1080" spans="1:26" ht="14.25" customHeight="1">
      <c r="A1080" s="1"/>
      <c r="B1080" s="645"/>
      <c r="C1080" s="680"/>
      <c r="D1080" s="56"/>
      <c r="E1080" s="51"/>
      <c r="F1080" s="57"/>
      <c r="G1080" s="41"/>
      <c r="H1080" s="42">
        <v>0</v>
      </c>
      <c r="I1080" s="1"/>
      <c r="J1080" s="1"/>
      <c r="K1080" s="16"/>
      <c r="L1080" s="1"/>
      <c r="M1080" s="1"/>
      <c r="N1080" s="1"/>
      <c r="O1080" s="1"/>
      <c r="P1080" s="1"/>
      <c r="Q1080" s="1"/>
      <c r="R1080" s="1"/>
      <c r="S1080" s="1"/>
      <c r="T1080" s="1"/>
      <c r="U1080" s="1"/>
      <c r="V1080" s="1"/>
      <c r="W1080" s="1"/>
      <c r="X1080" s="1"/>
      <c r="Y1080" s="1"/>
      <c r="Z1080" s="1"/>
    </row>
    <row r="1081" spans="1:26" ht="14.25" customHeight="1">
      <c r="A1081" s="1"/>
      <c r="B1081" s="627" t="s">
        <v>96</v>
      </c>
      <c r="C1081" s="620"/>
      <c r="D1081" s="58" t="s">
        <v>94</v>
      </c>
      <c r="E1081" s="50">
        <v>1</v>
      </c>
      <c r="F1081" s="59">
        <v>0.25</v>
      </c>
      <c r="G1081" s="41" t="e">
        <f>+INDEX(#REF!,MATCH(B1081,#REF!,0),9)</f>
        <v>#REF!</v>
      </c>
      <c r="H1081" s="42" t="e">
        <f t="shared" ref="H1081:H1082" si="97">E1081*F1081*G1081</f>
        <v>#REF!</v>
      </c>
      <c r="I1081" s="1"/>
      <c r="J1081" s="1"/>
      <c r="K1081" s="16"/>
      <c r="L1081" s="1"/>
      <c r="M1081" s="1"/>
      <c r="N1081" s="1"/>
      <c r="O1081" s="1"/>
      <c r="P1081" s="1"/>
      <c r="Q1081" s="1"/>
      <c r="R1081" s="1"/>
      <c r="S1081" s="1"/>
      <c r="T1081" s="1"/>
      <c r="U1081" s="1"/>
      <c r="V1081" s="1"/>
      <c r="W1081" s="1"/>
      <c r="X1081" s="1"/>
      <c r="Y1081" s="1"/>
      <c r="Z1081" s="1"/>
    </row>
    <row r="1082" spans="1:26" ht="14.25" customHeight="1">
      <c r="A1082" s="1"/>
      <c r="B1082" s="627" t="s">
        <v>93</v>
      </c>
      <c r="C1082" s="620"/>
      <c r="D1082" s="58" t="s">
        <v>94</v>
      </c>
      <c r="E1082" s="50">
        <v>1</v>
      </c>
      <c r="F1082" s="59">
        <v>0.25</v>
      </c>
      <c r="G1082" s="41" t="e">
        <f>+INDEX(#REF!,MATCH(B1082,#REF!,0),9)</f>
        <v>#REF!</v>
      </c>
      <c r="H1082" s="42" t="e">
        <f t="shared" si="97"/>
        <v>#REF!</v>
      </c>
      <c r="I1082" s="1"/>
      <c r="J1082" s="1"/>
      <c r="K1082" s="16"/>
      <c r="L1082" s="1"/>
      <c r="M1082" s="1"/>
      <c r="N1082" s="1"/>
      <c r="O1082" s="1"/>
      <c r="P1082" s="1"/>
      <c r="Q1082" s="1"/>
      <c r="R1082" s="1"/>
      <c r="S1082" s="1"/>
      <c r="T1082" s="1"/>
      <c r="U1082" s="1"/>
      <c r="V1082" s="1"/>
      <c r="W1082" s="1"/>
      <c r="X1082" s="1"/>
      <c r="Y1082" s="1"/>
      <c r="Z1082" s="1"/>
    </row>
    <row r="1083" spans="1:26" ht="14.25" customHeight="1">
      <c r="A1083" s="1"/>
      <c r="B1083" s="624"/>
      <c r="C1083" s="681"/>
      <c r="D1083" s="60"/>
      <c r="E1083" s="61"/>
      <c r="F1083" s="47"/>
      <c r="G1083" s="41"/>
      <c r="H1083" s="42">
        <v>0</v>
      </c>
      <c r="I1083" s="1"/>
      <c r="J1083" s="1"/>
      <c r="K1083" s="16"/>
      <c r="L1083" s="1"/>
      <c r="M1083" s="1"/>
      <c r="N1083" s="1"/>
      <c r="O1083" s="1"/>
      <c r="P1083" s="1"/>
      <c r="Q1083" s="1"/>
      <c r="R1083" s="1"/>
      <c r="S1083" s="1"/>
      <c r="T1083" s="1"/>
      <c r="U1083" s="1"/>
      <c r="V1083" s="1"/>
      <c r="W1083" s="1"/>
      <c r="X1083" s="1"/>
      <c r="Y1083" s="1"/>
      <c r="Z1083" s="1"/>
    </row>
    <row r="1084" spans="1:26" ht="14.25" customHeight="1">
      <c r="A1084" s="1"/>
      <c r="B1084" s="682" t="s">
        <v>87</v>
      </c>
      <c r="C1084" s="581"/>
      <c r="D1084" s="581"/>
      <c r="E1084" s="581"/>
      <c r="F1084" s="581"/>
      <c r="G1084" s="579"/>
      <c r="H1084" s="91" t="e">
        <f>SUM(H1080:H1083)</f>
        <v>#REF!</v>
      </c>
      <c r="I1084" s="1"/>
      <c r="J1084" s="1"/>
      <c r="K1084" s="16"/>
      <c r="L1084" s="1"/>
      <c r="M1084" s="1"/>
      <c r="N1084" s="1"/>
      <c r="O1084" s="1"/>
      <c r="P1084" s="1"/>
      <c r="Q1084" s="1"/>
      <c r="R1084" s="1"/>
      <c r="S1084" s="1"/>
      <c r="T1084" s="1"/>
      <c r="U1084" s="1"/>
      <c r="V1084" s="1"/>
      <c r="W1084" s="1"/>
      <c r="X1084" s="1"/>
      <c r="Y1084" s="1"/>
      <c r="Z1084" s="1"/>
    </row>
    <row r="1085" spans="1:26" ht="14.25" customHeight="1">
      <c r="A1085" s="1"/>
      <c r="B1085" s="636" t="s">
        <v>95</v>
      </c>
      <c r="C1085" s="581"/>
      <c r="D1085" s="581"/>
      <c r="E1085" s="581"/>
      <c r="F1085" s="581"/>
      <c r="G1085" s="581"/>
      <c r="H1085" s="589"/>
      <c r="I1085" s="1"/>
      <c r="J1085" s="1"/>
      <c r="K1085" s="16"/>
      <c r="L1085" s="1"/>
      <c r="M1085" s="1"/>
      <c r="N1085" s="1"/>
      <c r="O1085" s="1"/>
      <c r="P1085" s="1"/>
      <c r="Q1085" s="1"/>
      <c r="R1085" s="1"/>
      <c r="S1085" s="1"/>
      <c r="T1085" s="1"/>
      <c r="U1085" s="1"/>
      <c r="V1085" s="1"/>
      <c r="W1085" s="1"/>
      <c r="X1085" s="1"/>
      <c r="Y1085" s="1"/>
      <c r="Z1085" s="1"/>
    </row>
    <row r="1086" spans="1:26" ht="14.25" customHeight="1">
      <c r="A1086" s="1"/>
      <c r="B1086" s="591" t="s">
        <v>1</v>
      </c>
      <c r="C1086" s="581"/>
      <c r="D1086" s="579"/>
      <c r="E1086" s="23" t="s">
        <v>2</v>
      </c>
      <c r="F1086" s="23" t="s">
        <v>83</v>
      </c>
      <c r="G1086" s="23" t="s">
        <v>85</v>
      </c>
      <c r="H1086" s="38" t="s">
        <v>86</v>
      </c>
      <c r="I1086" s="1"/>
      <c r="J1086" s="1"/>
      <c r="K1086" s="16"/>
      <c r="L1086" s="1"/>
      <c r="M1086" s="1"/>
      <c r="N1086" s="1"/>
      <c r="O1086" s="1"/>
      <c r="P1086" s="1"/>
      <c r="Q1086" s="1"/>
      <c r="R1086" s="1"/>
      <c r="S1086" s="1"/>
      <c r="T1086" s="1"/>
      <c r="U1086" s="1"/>
      <c r="V1086" s="1"/>
      <c r="W1086" s="1"/>
      <c r="X1086" s="1"/>
      <c r="Y1086" s="1"/>
      <c r="Z1086" s="1"/>
    </row>
    <row r="1087" spans="1:26" ht="14.25" customHeight="1">
      <c r="A1087" s="1"/>
      <c r="B1087" s="622" t="s">
        <v>231</v>
      </c>
      <c r="C1087" s="623"/>
      <c r="D1087" s="623"/>
      <c r="E1087" s="412" t="s">
        <v>2</v>
      </c>
      <c r="F1087" s="413">
        <v>1</v>
      </c>
      <c r="G1087" s="414">
        <v>5500</v>
      </c>
      <c r="H1087" s="63">
        <f t="shared" ref="H1087" si="98">G1087*F1087</f>
        <v>5500</v>
      </c>
      <c r="I1087" s="1"/>
      <c r="J1087" s="1"/>
      <c r="K1087" s="16"/>
      <c r="L1087" s="1"/>
      <c r="M1087" s="1"/>
      <c r="N1087" s="1"/>
      <c r="O1087" s="1"/>
      <c r="P1087" s="1"/>
      <c r="Q1087" s="1"/>
      <c r="R1087" s="1"/>
      <c r="S1087" s="1"/>
      <c r="T1087" s="1"/>
      <c r="U1087" s="1"/>
      <c r="V1087" s="1"/>
      <c r="W1087" s="1"/>
      <c r="X1087" s="1"/>
      <c r="Y1087" s="1"/>
      <c r="Z1087" s="1"/>
    </row>
    <row r="1088" spans="1:26" ht="14.25" customHeight="1">
      <c r="A1088" s="1"/>
      <c r="B1088" s="619"/>
      <c r="C1088" s="620"/>
      <c r="D1088" s="621"/>
      <c r="E1088" s="39"/>
      <c r="F1088" s="40"/>
      <c r="G1088" s="62"/>
      <c r="H1088" s="63">
        <v>0</v>
      </c>
      <c r="I1088" s="1"/>
      <c r="J1088" s="1"/>
      <c r="K1088" s="16"/>
      <c r="L1088" s="1"/>
      <c r="M1088" s="1"/>
      <c r="N1088" s="1"/>
      <c r="O1088" s="1"/>
      <c r="P1088" s="1"/>
      <c r="Q1088" s="1"/>
      <c r="R1088" s="1"/>
      <c r="S1088" s="1"/>
      <c r="T1088" s="1"/>
      <c r="U1088" s="1"/>
      <c r="V1088" s="1"/>
      <c r="W1088" s="1"/>
      <c r="X1088" s="1"/>
      <c r="Y1088" s="1"/>
      <c r="Z1088" s="1"/>
    </row>
    <row r="1089" spans="1:26" ht="14.25" customHeight="1" thickBot="1">
      <c r="A1089" s="1"/>
      <c r="B1089" s="674" t="s">
        <v>87</v>
      </c>
      <c r="C1089" s="594"/>
      <c r="D1089" s="594"/>
      <c r="E1089" s="594"/>
      <c r="F1089" s="594"/>
      <c r="G1089" s="595"/>
      <c r="H1089" s="92">
        <f>SUM(H1087:H1088)</f>
        <v>5500</v>
      </c>
      <c r="I1089" s="1"/>
      <c r="J1089" s="1"/>
      <c r="K1089" s="16"/>
      <c r="L1089" s="1"/>
      <c r="M1089" s="1"/>
      <c r="N1089" s="1"/>
      <c r="O1089" s="1"/>
      <c r="P1089" s="1"/>
      <c r="Q1089" s="1"/>
      <c r="R1089" s="1"/>
      <c r="S1089" s="1"/>
      <c r="T1089" s="1"/>
      <c r="U1089" s="1"/>
      <c r="V1089" s="1"/>
      <c r="W1089" s="1"/>
      <c r="X1089" s="1"/>
      <c r="Y1089" s="1"/>
      <c r="Z1089" s="1"/>
    </row>
    <row r="1090" spans="1:26" ht="14.25" customHeight="1" thickBot="1">
      <c r="A1090" s="1"/>
      <c r="B1090" s="675"/>
      <c r="C1090" s="602"/>
      <c r="D1090" s="602"/>
      <c r="E1090" s="602"/>
      <c r="F1090" s="602"/>
      <c r="G1090" s="602"/>
      <c r="H1090" s="633"/>
      <c r="I1090" s="1"/>
      <c r="J1090" s="1"/>
      <c r="K1090" s="16"/>
      <c r="L1090" s="1"/>
      <c r="M1090" s="1"/>
      <c r="N1090" s="1"/>
      <c r="O1090" s="1"/>
      <c r="P1090" s="1"/>
      <c r="Q1090" s="1"/>
      <c r="R1090" s="1"/>
      <c r="S1090" s="1"/>
      <c r="T1090" s="1"/>
      <c r="U1090" s="1"/>
      <c r="V1090" s="1"/>
      <c r="W1090" s="1"/>
      <c r="X1090" s="1"/>
      <c r="Y1090" s="1"/>
      <c r="Z1090" s="1"/>
    </row>
    <row r="1091" spans="1:26" ht="14.25" customHeight="1" thickBot="1">
      <c r="A1091" s="1"/>
      <c r="B1091" s="695"/>
      <c r="C1091" s="578"/>
      <c r="D1091" s="604"/>
      <c r="E1091" s="677" t="s">
        <v>59</v>
      </c>
      <c r="F1091" s="678"/>
      <c r="G1091" s="678"/>
      <c r="H1091" s="65" t="e">
        <f>ROUND(H1089+H1084+H1077+H1071,0)</f>
        <v>#REF!</v>
      </c>
      <c r="I1091" s="1"/>
      <c r="J1091" s="1"/>
      <c r="K1091" s="16">
        <v>379384.95</v>
      </c>
      <c r="L1091" s="1"/>
      <c r="M1091" s="1"/>
      <c r="N1091" s="1"/>
      <c r="O1091" s="1"/>
      <c r="P1091" s="1"/>
      <c r="Q1091" s="1"/>
      <c r="R1091" s="1"/>
      <c r="S1091" s="1"/>
      <c r="T1091" s="1"/>
      <c r="U1091" s="1"/>
      <c r="V1091" s="1"/>
      <c r="W1091" s="1"/>
      <c r="X1091" s="1"/>
      <c r="Y1091" s="1"/>
      <c r="Z1091" s="1"/>
    </row>
    <row r="1092" spans="1:26" ht="14.25" customHeight="1">
      <c r="A1092" s="1"/>
      <c r="B1092" s="66"/>
      <c r="C1092" s="67"/>
      <c r="D1092" s="68"/>
      <c r="E1092" s="68"/>
      <c r="F1092" s="68"/>
      <c r="G1092" s="68"/>
      <c r="H1092" s="69"/>
      <c r="I1092" s="1"/>
      <c r="J1092" s="1"/>
      <c r="K1092" s="16"/>
      <c r="L1092" s="1"/>
      <c r="M1092" s="1"/>
      <c r="N1092" s="1"/>
      <c r="O1092" s="1"/>
      <c r="P1092" s="1"/>
      <c r="Q1092" s="1"/>
      <c r="R1092" s="1"/>
      <c r="S1092" s="1"/>
      <c r="T1092" s="1"/>
      <c r="U1092" s="1"/>
      <c r="V1092" s="1"/>
      <c r="W1092" s="1"/>
      <c r="X1092" s="1"/>
      <c r="Y1092" s="1"/>
      <c r="Z1092" s="1"/>
    </row>
    <row r="1093" spans="1:26" ht="14.25" customHeight="1" thickBot="1">
      <c r="A1093" s="1"/>
      <c r="B1093" s="29"/>
      <c r="C1093" s="30"/>
      <c r="D1093" s="31"/>
      <c r="E1093" s="31"/>
      <c r="F1093" s="31"/>
      <c r="G1093" s="31"/>
      <c r="H1093" s="32"/>
      <c r="I1093" s="1"/>
      <c r="J1093" s="1"/>
      <c r="K1093" s="16"/>
      <c r="L1093" s="1"/>
      <c r="M1093" s="1"/>
      <c r="N1093" s="1"/>
      <c r="O1093" s="1"/>
      <c r="P1093" s="1"/>
      <c r="Q1093" s="1"/>
      <c r="R1093" s="1"/>
      <c r="S1093" s="1"/>
      <c r="T1093" s="1"/>
      <c r="U1093" s="1"/>
      <c r="V1093" s="1"/>
      <c r="W1093" s="1"/>
      <c r="X1093" s="1"/>
      <c r="Y1093" s="1"/>
      <c r="Z1093" s="1"/>
    </row>
    <row r="1094" spans="1:26" ht="14.25" customHeight="1">
      <c r="A1094" s="1"/>
      <c r="B1094" s="696" t="s">
        <v>77</v>
      </c>
      <c r="C1094" s="602"/>
      <c r="D1094" s="602"/>
      <c r="E1094" s="602"/>
      <c r="F1094" s="602"/>
      <c r="G1094" s="602"/>
      <c r="H1094" s="633"/>
      <c r="I1094" s="1"/>
      <c r="J1094" s="1"/>
      <c r="K1094" s="16"/>
      <c r="L1094" s="1"/>
      <c r="M1094" s="1"/>
      <c r="N1094" s="1"/>
      <c r="O1094" s="1"/>
      <c r="P1094" s="1"/>
      <c r="Q1094" s="1"/>
      <c r="R1094" s="1"/>
      <c r="S1094" s="1"/>
      <c r="T1094" s="1"/>
      <c r="U1094" s="1"/>
      <c r="V1094" s="1"/>
      <c r="W1094" s="1"/>
      <c r="X1094" s="1"/>
      <c r="Y1094" s="1"/>
      <c r="Z1094" s="1"/>
    </row>
    <row r="1095" spans="1:26" ht="14.25" customHeight="1">
      <c r="A1095" s="1"/>
      <c r="B1095" s="668"/>
      <c r="C1095" s="606"/>
      <c r="D1095" s="606"/>
      <c r="E1095" s="606"/>
      <c r="F1095" s="606"/>
      <c r="G1095" s="606"/>
      <c r="H1095" s="607"/>
      <c r="I1095" s="1"/>
      <c r="J1095" s="1"/>
      <c r="K1095" s="16"/>
      <c r="L1095" s="1"/>
      <c r="M1095" s="1"/>
      <c r="N1095" s="1"/>
      <c r="O1095" s="1"/>
      <c r="P1095" s="1"/>
      <c r="Q1095" s="1"/>
      <c r="R1095" s="1"/>
      <c r="S1095" s="1"/>
      <c r="T1095" s="1"/>
      <c r="U1095" s="1"/>
      <c r="V1095" s="1"/>
      <c r="W1095" s="1"/>
      <c r="X1095" s="1"/>
      <c r="Y1095" s="1"/>
      <c r="Z1095" s="1"/>
    </row>
    <row r="1096" spans="1:26" ht="14.25" customHeight="1" thickBot="1">
      <c r="A1096" s="1"/>
      <c r="B1096" s="591" t="s">
        <v>78</v>
      </c>
      <c r="C1096" s="581"/>
      <c r="D1096" s="581"/>
      <c r="E1096" s="581"/>
      <c r="F1096" s="581"/>
      <c r="G1096" s="581"/>
      <c r="H1096" s="589"/>
      <c r="I1096" s="1"/>
      <c r="J1096" s="1"/>
      <c r="K1096" s="16"/>
      <c r="L1096" s="1"/>
      <c r="M1096" s="1"/>
      <c r="N1096" s="1"/>
      <c r="O1096" s="1"/>
      <c r="P1096" s="1"/>
      <c r="Q1096" s="1"/>
      <c r="R1096" s="1"/>
      <c r="S1096" s="1"/>
      <c r="T1096" s="1"/>
      <c r="U1096" s="1"/>
      <c r="V1096" s="1"/>
      <c r="W1096" s="1"/>
      <c r="X1096" s="1"/>
      <c r="Y1096" s="1"/>
      <c r="Z1096" s="1"/>
    </row>
    <row r="1097" spans="1:26" ht="14.25" customHeight="1">
      <c r="A1097" s="1"/>
      <c r="B1097" s="692" t="e">
        <f>+#REF!</f>
        <v>#REF!</v>
      </c>
      <c r="C1097" s="602"/>
      <c r="D1097" s="602"/>
      <c r="E1097" s="602"/>
      <c r="F1097" s="602"/>
      <c r="G1097" s="602"/>
      <c r="H1097" s="633"/>
      <c r="I1097" s="1"/>
      <c r="J1097" s="1"/>
      <c r="K1097" s="16"/>
      <c r="L1097" s="1"/>
      <c r="M1097" s="1"/>
      <c r="N1097" s="1"/>
      <c r="O1097" s="1"/>
      <c r="P1097" s="1"/>
      <c r="Q1097" s="1"/>
      <c r="R1097" s="1"/>
      <c r="S1097" s="1"/>
      <c r="T1097" s="1"/>
      <c r="U1097" s="1"/>
      <c r="V1097" s="1"/>
      <c r="W1097" s="1"/>
      <c r="X1097" s="1"/>
      <c r="Y1097" s="1"/>
      <c r="Z1097" s="1"/>
    </row>
    <row r="1098" spans="1:26" ht="14.25" customHeight="1">
      <c r="A1098" s="1"/>
      <c r="B1098" s="34" t="s">
        <v>79</v>
      </c>
      <c r="C1098" s="35" t="e">
        <f>+#REF!</f>
        <v>#REF!</v>
      </c>
      <c r="D1098" s="693" t="s">
        <v>80</v>
      </c>
      <c r="E1098" s="579"/>
      <c r="F1098" s="5" t="e">
        <f>+#REF!</f>
        <v>#REF!</v>
      </c>
      <c r="G1098" s="5" t="s">
        <v>81</v>
      </c>
      <c r="H1098" s="36"/>
      <c r="I1098" s="1"/>
      <c r="J1098" s="1"/>
      <c r="K1098" s="16"/>
      <c r="L1098" s="1"/>
      <c r="M1098" s="1"/>
      <c r="N1098" s="1"/>
      <c r="O1098" s="1"/>
      <c r="P1098" s="1"/>
      <c r="Q1098" s="1"/>
      <c r="R1098" s="1"/>
      <c r="S1098" s="1"/>
      <c r="T1098" s="1"/>
      <c r="U1098" s="1"/>
      <c r="V1098" s="1"/>
      <c r="W1098" s="1"/>
      <c r="X1098" s="1"/>
      <c r="Y1098" s="1"/>
      <c r="Z1098" s="1"/>
    </row>
    <row r="1099" spans="1:26" ht="14.25" customHeight="1">
      <c r="A1099" s="1"/>
      <c r="B1099" s="636"/>
      <c r="C1099" s="581"/>
      <c r="D1099" s="581"/>
      <c r="E1099" s="581"/>
      <c r="F1099" s="581"/>
      <c r="G1099" s="581"/>
      <c r="H1099" s="589"/>
      <c r="I1099" s="1"/>
      <c r="J1099" s="1"/>
      <c r="K1099" s="16"/>
      <c r="L1099" s="1"/>
      <c r="M1099" s="1"/>
      <c r="N1099" s="1"/>
      <c r="O1099" s="1"/>
      <c r="P1099" s="1"/>
      <c r="Q1099" s="1"/>
      <c r="R1099" s="1"/>
      <c r="S1099" s="1"/>
      <c r="T1099" s="1"/>
      <c r="U1099" s="1"/>
      <c r="V1099" s="1"/>
      <c r="W1099" s="1"/>
      <c r="X1099" s="1"/>
      <c r="Y1099" s="1"/>
      <c r="Z1099" s="1"/>
    </row>
    <row r="1100" spans="1:26" ht="14.25" customHeight="1">
      <c r="A1100" s="1"/>
      <c r="B1100" s="699" t="e">
        <f>+#REF!</f>
        <v>#REF!</v>
      </c>
      <c r="C1100" s="585"/>
      <c r="D1100" s="585"/>
      <c r="E1100" s="585"/>
      <c r="F1100" s="585"/>
      <c r="G1100" s="585"/>
      <c r="H1100" s="610"/>
      <c r="I1100" s="1"/>
      <c r="J1100" s="1"/>
      <c r="K1100" s="16"/>
      <c r="L1100" s="1"/>
      <c r="M1100" s="1"/>
      <c r="N1100" s="1"/>
      <c r="O1100" s="1"/>
      <c r="P1100" s="1"/>
      <c r="Q1100" s="1"/>
      <c r="R1100" s="1"/>
      <c r="S1100" s="1"/>
      <c r="T1100" s="1"/>
      <c r="U1100" s="1"/>
      <c r="V1100" s="1"/>
      <c r="W1100" s="1"/>
      <c r="X1100" s="1"/>
      <c r="Y1100" s="1"/>
      <c r="Z1100" s="1"/>
    </row>
    <row r="1101" spans="1:26" ht="14.25" customHeight="1">
      <c r="A1101" s="1"/>
      <c r="B1101" s="600"/>
      <c r="C1101" s="578"/>
      <c r="D1101" s="578"/>
      <c r="E1101" s="578"/>
      <c r="F1101" s="578"/>
      <c r="G1101" s="578"/>
      <c r="H1101" s="604"/>
      <c r="I1101" s="1"/>
      <c r="J1101" s="1"/>
      <c r="K1101" s="16"/>
      <c r="L1101" s="1"/>
      <c r="M1101" s="1"/>
      <c r="N1101" s="1"/>
      <c r="O1101" s="1"/>
      <c r="P1101" s="1"/>
      <c r="Q1101" s="1"/>
      <c r="R1101" s="1"/>
      <c r="S1101" s="1"/>
      <c r="T1101" s="1"/>
      <c r="U1101" s="1"/>
      <c r="V1101" s="1"/>
      <c r="W1101" s="1"/>
      <c r="X1101" s="1"/>
      <c r="Y1101" s="1"/>
      <c r="Z1101" s="1"/>
    </row>
    <row r="1102" spans="1:26" ht="14.25" customHeight="1">
      <c r="A1102" s="1"/>
      <c r="B1102" s="694"/>
      <c r="C1102" s="606"/>
      <c r="D1102" s="606"/>
      <c r="E1102" s="606"/>
      <c r="F1102" s="606"/>
      <c r="G1102" s="606"/>
      <c r="H1102" s="607"/>
      <c r="I1102" s="1"/>
      <c r="J1102" s="1"/>
      <c r="K1102" s="16"/>
      <c r="L1102" s="1"/>
      <c r="M1102" s="1"/>
      <c r="N1102" s="1"/>
      <c r="O1102" s="1"/>
      <c r="P1102" s="1"/>
      <c r="Q1102" s="1"/>
      <c r="R1102" s="1"/>
      <c r="S1102" s="1"/>
      <c r="T1102" s="1"/>
      <c r="U1102" s="1"/>
      <c r="V1102" s="1"/>
      <c r="W1102" s="1"/>
      <c r="X1102" s="1"/>
      <c r="Y1102" s="1"/>
      <c r="Z1102" s="1"/>
    </row>
    <row r="1103" spans="1:26" ht="14.25" customHeight="1">
      <c r="A1103" s="1"/>
      <c r="B1103" s="636" t="s">
        <v>82</v>
      </c>
      <c r="C1103" s="581"/>
      <c r="D1103" s="581"/>
      <c r="E1103" s="581"/>
      <c r="F1103" s="581"/>
      <c r="G1103" s="581"/>
      <c r="H1103" s="589"/>
      <c r="I1103" s="1"/>
      <c r="J1103" s="1"/>
      <c r="K1103" s="16"/>
      <c r="L1103" s="1"/>
      <c r="M1103" s="1"/>
      <c r="N1103" s="1"/>
      <c r="O1103" s="1"/>
      <c r="P1103" s="1"/>
      <c r="Q1103" s="1"/>
      <c r="R1103" s="1"/>
      <c r="S1103" s="1"/>
      <c r="T1103" s="1"/>
      <c r="U1103" s="1"/>
      <c r="V1103" s="1"/>
      <c r="W1103" s="1"/>
      <c r="X1103" s="1"/>
      <c r="Y1103" s="1"/>
      <c r="Z1103" s="1"/>
    </row>
    <row r="1104" spans="1:26" ht="14.25" customHeight="1">
      <c r="A1104" s="1"/>
      <c r="B1104" s="679" t="s">
        <v>1</v>
      </c>
      <c r="C1104" s="579"/>
      <c r="D1104" s="37" t="s">
        <v>2</v>
      </c>
      <c r="E1104" s="23" t="s">
        <v>83</v>
      </c>
      <c r="F1104" s="23" t="s">
        <v>84</v>
      </c>
      <c r="G1104" s="23" t="s">
        <v>85</v>
      </c>
      <c r="H1104" s="38" t="s">
        <v>86</v>
      </c>
      <c r="I1104" s="1"/>
      <c r="J1104" s="1"/>
      <c r="K1104" s="16"/>
      <c r="L1104" s="1"/>
      <c r="M1104" s="1"/>
      <c r="N1104" s="1"/>
      <c r="O1104" s="1"/>
      <c r="P1104" s="1"/>
      <c r="Q1104" s="1"/>
      <c r="R1104" s="1"/>
      <c r="S1104" s="1"/>
      <c r="T1104" s="1"/>
      <c r="U1104" s="1"/>
      <c r="V1104" s="1"/>
      <c r="W1104" s="1"/>
      <c r="X1104" s="1"/>
      <c r="Y1104" s="1"/>
      <c r="Z1104" s="1"/>
    </row>
    <row r="1105" spans="1:26" ht="14.25" customHeight="1">
      <c r="A1105" s="1"/>
      <c r="B1105" s="645"/>
      <c r="C1105" s="690"/>
      <c r="D1105" s="39"/>
      <c r="E1105" s="39"/>
      <c r="F1105" s="40"/>
      <c r="G1105" s="41"/>
      <c r="H1105" s="42">
        <v>0</v>
      </c>
      <c r="I1105" s="1"/>
      <c r="J1105" s="1"/>
      <c r="K1105" s="16"/>
      <c r="L1105" s="1"/>
      <c r="M1105" s="1"/>
      <c r="N1105" s="1"/>
      <c r="O1105" s="1"/>
      <c r="P1105" s="1"/>
      <c r="Q1105" s="1"/>
      <c r="R1105" s="1"/>
      <c r="S1105" s="1"/>
      <c r="T1105" s="1"/>
      <c r="U1105" s="1"/>
      <c r="V1105" s="1"/>
      <c r="W1105" s="1"/>
      <c r="X1105" s="1"/>
      <c r="Y1105" s="1"/>
      <c r="Z1105" s="1"/>
    </row>
    <row r="1106" spans="1:26" ht="14.25" customHeight="1">
      <c r="A1106" s="1"/>
      <c r="B1106" s="626" t="s">
        <v>170</v>
      </c>
      <c r="C1106" s="621"/>
      <c r="D1106" s="39" t="s">
        <v>13</v>
      </c>
      <c r="E1106" s="50">
        <v>4.2000000000000003E-2</v>
      </c>
      <c r="F1106" s="40">
        <v>0.05</v>
      </c>
      <c r="G1106" s="41" t="e">
        <f>+#REF!</f>
        <v>#REF!</v>
      </c>
      <c r="H1106" s="42" t="e">
        <f t="shared" ref="H1106:H1113" si="99">ROUND(G1106*(F1106+1)*E1106,2)</f>
        <v>#REF!</v>
      </c>
      <c r="I1106" s="1"/>
      <c r="J1106" s="1"/>
      <c r="K1106" s="16"/>
      <c r="L1106" s="1"/>
      <c r="M1106" s="1"/>
      <c r="N1106" s="1"/>
      <c r="O1106" s="1"/>
      <c r="P1106" s="1"/>
      <c r="Q1106" s="1"/>
      <c r="R1106" s="1"/>
      <c r="S1106" s="1"/>
      <c r="T1106" s="1"/>
      <c r="U1106" s="1"/>
      <c r="V1106" s="1"/>
      <c r="W1106" s="1"/>
      <c r="X1106" s="1"/>
      <c r="Y1106" s="1"/>
      <c r="Z1106" s="1"/>
    </row>
    <row r="1107" spans="1:26" ht="14.25" customHeight="1">
      <c r="A1107" s="1"/>
      <c r="B1107" s="626" t="s">
        <v>171</v>
      </c>
      <c r="C1107" s="621"/>
      <c r="D1107" s="88" t="e">
        <f t="array" ref="D1107">+INDEX(#REF!,MATCH($B1107,#REF!,0),MATCH(D$897,#REF!,0))</f>
        <v>#REF!</v>
      </c>
      <c r="E1107" s="40">
        <v>21.262499999999999</v>
      </c>
      <c r="F1107" s="40">
        <v>0</v>
      </c>
      <c r="G1107" s="80" t="e">
        <f t="array" ref="G1107">+INDEX(#REF!,MATCH($B1107,#REF!,0),MATCH(G$897,#REF!,0))</f>
        <v>#REF!</v>
      </c>
      <c r="H1107" s="42" t="e">
        <f t="shared" si="99"/>
        <v>#REF!</v>
      </c>
      <c r="I1107" s="1"/>
      <c r="J1107" s="1"/>
      <c r="K1107" s="16"/>
      <c r="L1107" s="1"/>
      <c r="M1107" s="1"/>
      <c r="N1107" s="1"/>
      <c r="O1107" s="1"/>
      <c r="P1107" s="1"/>
      <c r="Q1107" s="1"/>
      <c r="R1107" s="1"/>
      <c r="S1107" s="1"/>
      <c r="T1107" s="1"/>
      <c r="U1107" s="1"/>
      <c r="V1107" s="1"/>
      <c r="W1107" s="1"/>
      <c r="X1107" s="1"/>
      <c r="Y1107" s="1"/>
      <c r="Z1107" s="1"/>
    </row>
    <row r="1108" spans="1:26" ht="14.25" customHeight="1">
      <c r="A1108" s="1"/>
      <c r="B1108" s="626" t="s">
        <v>172</v>
      </c>
      <c r="C1108" s="621"/>
      <c r="D1108" s="88" t="e">
        <f t="array" ref="D1108">+INDEX(#REF!,MATCH($B1108,#REF!,0),MATCH(D$897,#REF!,0))</f>
        <v>#REF!</v>
      </c>
      <c r="E1108" s="50">
        <v>17.010000000000002</v>
      </c>
      <c r="F1108" s="40">
        <v>0</v>
      </c>
      <c r="G1108" s="80" t="e">
        <f t="array" ref="G1108">+INDEX(#REF!,MATCH($B1108,#REF!,0),MATCH(G$897,#REF!,0))</f>
        <v>#REF!</v>
      </c>
      <c r="H1108" s="42" t="e">
        <f t="shared" si="99"/>
        <v>#REF!</v>
      </c>
      <c r="I1108" s="1"/>
      <c r="J1108" s="1"/>
      <c r="K1108" s="16"/>
      <c r="L1108" s="1"/>
      <c r="M1108" s="1"/>
      <c r="N1108" s="1"/>
      <c r="O1108" s="1"/>
      <c r="P1108" s="1"/>
      <c r="Q1108" s="1"/>
      <c r="R1108" s="1"/>
      <c r="S1108" s="1"/>
      <c r="T1108" s="1"/>
      <c r="U1108" s="1"/>
      <c r="V1108" s="1"/>
      <c r="W1108" s="1"/>
      <c r="X1108" s="1"/>
      <c r="Y1108" s="1"/>
      <c r="Z1108" s="1"/>
    </row>
    <row r="1109" spans="1:26" ht="14.25" customHeight="1">
      <c r="A1109" s="1"/>
      <c r="B1109" s="626" t="s">
        <v>120</v>
      </c>
      <c r="C1109" s="621"/>
      <c r="D1109" s="88" t="e">
        <f t="array" ref="D1109">+INDEX(#REF!,MATCH($B1109,#REF!,0),MATCH(D$897,#REF!,0))</f>
        <v>#REF!</v>
      </c>
      <c r="E1109" s="50">
        <v>3.1619999999999999</v>
      </c>
      <c r="F1109" s="40">
        <v>0</v>
      </c>
      <c r="G1109" s="80" t="e">
        <f t="array" ref="G1109">+INDEX(#REF!,MATCH($B1109,#REF!,0),MATCH(G$897,#REF!,0))</f>
        <v>#REF!</v>
      </c>
      <c r="H1109" s="42" t="e">
        <f t="shared" si="99"/>
        <v>#REF!</v>
      </c>
      <c r="I1109" s="1"/>
      <c r="J1109" s="1"/>
      <c r="K1109" s="16"/>
      <c r="L1109" s="1"/>
      <c r="M1109" s="1"/>
      <c r="N1109" s="1"/>
      <c r="O1109" s="1"/>
      <c r="P1109" s="1"/>
      <c r="Q1109" s="1"/>
      <c r="R1109" s="1"/>
      <c r="S1109" s="1"/>
      <c r="T1109" s="1"/>
      <c r="U1109" s="1"/>
      <c r="V1109" s="1"/>
      <c r="W1109" s="1"/>
      <c r="X1109" s="1"/>
      <c r="Y1109" s="1"/>
      <c r="Z1109" s="1"/>
    </row>
    <row r="1110" spans="1:26" ht="14.25" customHeight="1">
      <c r="A1110" s="1"/>
      <c r="B1110" s="626" t="s">
        <v>173</v>
      </c>
      <c r="C1110" s="621"/>
      <c r="D1110" s="88" t="e">
        <f t="array" ref="D1110">+INDEX(#REF!,MATCH($B1110,#REF!,0),MATCH(D$897,#REF!,0))</f>
        <v>#REF!</v>
      </c>
      <c r="E1110" s="50">
        <v>2</v>
      </c>
      <c r="F1110" s="40">
        <v>0</v>
      </c>
      <c r="G1110" s="80" t="e">
        <f t="array" ref="G1110">+INDEX(#REF!,MATCH($B1110,#REF!,0),MATCH(G$897,#REF!,0))</f>
        <v>#REF!</v>
      </c>
      <c r="H1110" s="42" t="e">
        <f t="shared" si="99"/>
        <v>#REF!</v>
      </c>
      <c r="I1110" s="1"/>
      <c r="J1110" s="1"/>
      <c r="K1110" s="16"/>
      <c r="L1110" s="1"/>
      <c r="M1110" s="1"/>
      <c r="N1110" s="1"/>
      <c r="O1110" s="1"/>
      <c r="P1110" s="1"/>
      <c r="Q1110" s="1"/>
      <c r="R1110" s="1"/>
      <c r="S1110" s="1"/>
      <c r="T1110" s="1"/>
      <c r="U1110" s="1"/>
      <c r="V1110" s="1"/>
      <c r="W1110" s="1"/>
      <c r="X1110" s="1"/>
      <c r="Y1110" s="1"/>
      <c r="Z1110" s="1"/>
    </row>
    <row r="1111" spans="1:26" ht="14.25" customHeight="1">
      <c r="A1111" s="1"/>
      <c r="B1111" s="626" t="s">
        <v>174</v>
      </c>
      <c r="C1111" s="621"/>
      <c r="D1111" s="88" t="e">
        <f t="array" ref="D1111">+INDEX(#REF!,MATCH($B1111,#REF!,0),MATCH(D$897,#REF!,0))</f>
        <v>#REF!</v>
      </c>
      <c r="E1111" s="50">
        <v>3.15</v>
      </c>
      <c r="F1111" s="40">
        <v>0</v>
      </c>
      <c r="G1111" s="80" t="e">
        <f t="array" ref="G1111">+INDEX(#REF!,MATCH($B1111,#REF!,0),MATCH(G$897,#REF!,0))</f>
        <v>#REF!</v>
      </c>
      <c r="H1111" s="42" t="e">
        <f t="shared" si="99"/>
        <v>#REF!</v>
      </c>
      <c r="I1111" s="1"/>
      <c r="J1111" s="1"/>
      <c r="K1111" s="16"/>
      <c r="L1111" s="1"/>
      <c r="M1111" s="1"/>
      <c r="N1111" s="1"/>
      <c r="O1111" s="1"/>
      <c r="P1111" s="1"/>
      <c r="Q1111" s="1"/>
      <c r="R1111" s="1"/>
      <c r="S1111" s="1"/>
      <c r="T1111" s="1"/>
      <c r="U1111" s="1"/>
      <c r="V1111" s="1"/>
      <c r="W1111" s="1"/>
      <c r="X1111" s="1"/>
      <c r="Y1111" s="1"/>
      <c r="Z1111" s="1"/>
    </row>
    <row r="1112" spans="1:26" ht="14.25" customHeight="1">
      <c r="A1112" s="1"/>
      <c r="B1112" s="626" t="s">
        <v>128</v>
      </c>
      <c r="C1112" s="621"/>
      <c r="D1112" s="88" t="e">
        <f t="array" ref="D1112">+INDEX(#REF!,MATCH($B1112,#REF!,0),MATCH(D$897,#REF!,0))</f>
        <v>#REF!</v>
      </c>
      <c r="E1112" s="50">
        <v>0.3</v>
      </c>
      <c r="F1112" s="40">
        <v>0</v>
      </c>
      <c r="G1112" s="80" t="e">
        <f t="array" ref="G1112">+INDEX(#REF!,MATCH($B1112,#REF!,0),MATCH(G$897,#REF!,0))</f>
        <v>#REF!</v>
      </c>
      <c r="H1112" s="42" t="e">
        <f t="shared" si="99"/>
        <v>#REF!</v>
      </c>
      <c r="I1112" s="1"/>
      <c r="J1112" s="1"/>
      <c r="K1112" s="16"/>
      <c r="L1112" s="1"/>
      <c r="M1112" s="1"/>
      <c r="N1112" s="1"/>
      <c r="O1112" s="1"/>
      <c r="P1112" s="1"/>
      <c r="Q1112" s="1"/>
      <c r="R1112" s="1"/>
      <c r="S1112" s="1"/>
      <c r="T1112" s="1"/>
      <c r="U1112" s="1"/>
      <c r="V1112" s="1"/>
      <c r="W1112" s="1"/>
      <c r="X1112" s="1"/>
      <c r="Y1112" s="1"/>
      <c r="Z1112" s="1"/>
    </row>
    <row r="1113" spans="1:26" ht="14.25" customHeight="1">
      <c r="A1113" s="1"/>
      <c r="B1113" s="626" t="s">
        <v>140</v>
      </c>
      <c r="C1113" s="621"/>
      <c r="D1113" s="88" t="e">
        <f t="array" ref="D1113">+INDEX(#REF!,MATCH($B1113,#REF!,0),MATCH(D$897,#REF!,0))</f>
        <v>#REF!</v>
      </c>
      <c r="E1113" s="50">
        <v>0.05</v>
      </c>
      <c r="F1113" s="40">
        <v>0</v>
      </c>
      <c r="G1113" s="80" t="e">
        <f t="array" ref="G1113">+INDEX(#REF!,MATCH($B1113,#REF!,0),MATCH(G$897,#REF!,0))</f>
        <v>#REF!</v>
      </c>
      <c r="H1113" s="42" t="e">
        <f t="shared" si="99"/>
        <v>#REF!</v>
      </c>
      <c r="I1113" s="1"/>
      <c r="J1113" s="1"/>
      <c r="K1113" s="16"/>
      <c r="L1113" s="1"/>
      <c r="M1113" s="1"/>
      <c r="N1113" s="1"/>
      <c r="O1113" s="1"/>
      <c r="P1113" s="1"/>
      <c r="Q1113" s="1"/>
      <c r="R1113" s="1"/>
      <c r="S1113" s="1"/>
      <c r="T1113" s="1"/>
      <c r="U1113" s="1"/>
      <c r="V1113" s="1"/>
      <c r="W1113" s="1"/>
      <c r="X1113" s="1"/>
      <c r="Y1113" s="1"/>
      <c r="Z1113" s="1"/>
    </row>
    <row r="1114" spans="1:26" ht="14.25" customHeight="1">
      <c r="A1114" s="1"/>
      <c r="B1114" s="682" t="s">
        <v>87</v>
      </c>
      <c r="C1114" s="581"/>
      <c r="D1114" s="581"/>
      <c r="E1114" s="581"/>
      <c r="F1114" s="581"/>
      <c r="G1114" s="579"/>
      <c r="H1114" s="91" t="e">
        <f>SUM(H1105:H1113)</f>
        <v>#REF!</v>
      </c>
      <c r="I1114" s="1"/>
      <c r="J1114" s="1"/>
      <c r="K1114" s="16"/>
      <c r="L1114" s="1"/>
      <c r="M1114" s="1"/>
      <c r="N1114" s="1"/>
      <c r="O1114" s="1"/>
      <c r="P1114" s="1"/>
      <c r="Q1114" s="1"/>
      <c r="R1114" s="1"/>
      <c r="S1114" s="1"/>
      <c r="T1114" s="1"/>
      <c r="U1114" s="1"/>
      <c r="V1114" s="1"/>
      <c r="W1114" s="1"/>
      <c r="X1114" s="1"/>
      <c r="Y1114" s="1"/>
      <c r="Z1114" s="1"/>
    </row>
    <row r="1115" spans="1:26" ht="14.25" customHeight="1">
      <c r="A1115" s="1"/>
      <c r="B1115" s="636" t="s">
        <v>88</v>
      </c>
      <c r="C1115" s="581"/>
      <c r="D1115" s="581"/>
      <c r="E1115" s="581"/>
      <c r="F1115" s="581"/>
      <c r="G1115" s="581"/>
      <c r="H1115" s="589"/>
      <c r="I1115" s="1"/>
      <c r="J1115" s="1"/>
      <c r="K1115" s="16"/>
      <c r="L1115" s="1"/>
      <c r="M1115" s="1"/>
      <c r="N1115" s="1"/>
      <c r="O1115" s="1"/>
      <c r="P1115" s="1"/>
      <c r="Q1115" s="1"/>
      <c r="R1115" s="1"/>
      <c r="S1115" s="1"/>
      <c r="T1115" s="1"/>
      <c r="U1115" s="1"/>
      <c r="V1115" s="1"/>
      <c r="W1115" s="1"/>
      <c r="X1115" s="1"/>
      <c r="Y1115" s="1"/>
      <c r="Z1115" s="1"/>
    </row>
    <row r="1116" spans="1:26" ht="14.25" customHeight="1">
      <c r="A1116" s="1"/>
      <c r="B1116" s="679" t="s">
        <v>1</v>
      </c>
      <c r="C1116" s="579"/>
      <c r="D1116" s="37" t="s">
        <v>2</v>
      </c>
      <c r="E1116" s="23" t="s">
        <v>83</v>
      </c>
      <c r="F1116" s="23" t="s">
        <v>89</v>
      </c>
      <c r="G1116" s="23" t="s">
        <v>85</v>
      </c>
      <c r="H1116" s="38" t="s">
        <v>86</v>
      </c>
      <c r="I1116" s="1"/>
      <c r="J1116" s="1"/>
      <c r="K1116" s="16"/>
      <c r="L1116" s="1"/>
      <c r="M1116" s="1"/>
      <c r="N1116" s="1"/>
      <c r="O1116" s="1"/>
      <c r="P1116" s="1"/>
      <c r="Q1116" s="1"/>
      <c r="R1116" s="1"/>
      <c r="S1116" s="1"/>
      <c r="T1116" s="1"/>
      <c r="U1116" s="1"/>
      <c r="V1116" s="1"/>
      <c r="W1116" s="1"/>
      <c r="X1116" s="1"/>
      <c r="Y1116" s="1"/>
      <c r="Z1116" s="1"/>
    </row>
    <row r="1117" spans="1:26" ht="14.25" customHeight="1">
      <c r="A1117" s="1"/>
      <c r="B1117" s="645"/>
      <c r="C1117" s="680"/>
      <c r="D1117" s="50"/>
      <c r="E1117" s="51"/>
      <c r="F1117" s="52"/>
      <c r="G1117" s="41"/>
      <c r="H1117" s="42">
        <v>0</v>
      </c>
      <c r="I1117" s="1"/>
      <c r="J1117" s="1"/>
      <c r="K1117" s="16"/>
      <c r="L1117" s="1"/>
      <c r="M1117" s="1"/>
      <c r="N1117" s="1"/>
      <c r="O1117" s="1"/>
      <c r="P1117" s="1"/>
      <c r="Q1117" s="1"/>
      <c r="R1117" s="1"/>
      <c r="S1117" s="1"/>
      <c r="T1117" s="1"/>
      <c r="U1117" s="1"/>
      <c r="V1117" s="1"/>
      <c r="W1117" s="1"/>
      <c r="X1117" s="1"/>
      <c r="Y1117" s="1"/>
      <c r="Z1117" s="1"/>
    </row>
    <row r="1118" spans="1:26" ht="14.25" customHeight="1">
      <c r="A1118" s="1"/>
      <c r="B1118" s="626" t="s">
        <v>90</v>
      </c>
      <c r="C1118" s="620"/>
      <c r="D1118" s="53" t="s">
        <v>91</v>
      </c>
      <c r="E1118" s="50">
        <v>0.05</v>
      </c>
      <c r="F1118" s="59">
        <v>2</v>
      </c>
      <c r="G1118" s="41" t="e">
        <f>+H1127</f>
        <v>#REF!</v>
      </c>
      <c r="H1118" s="42" t="e">
        <f t="shared" ref="H1118:H1119" si="100">ROUND(G1118*(F1118+1)*E1118,2)</f>
        <v>#REF!</v>
      </c>
      <c r="I1118" s="1"/>
      <c r="J1118" s="1"/>
      <c r="K1118" s="16"/>
      <c r="L1118" s="1"/>
      <c r="M1118" s="1"/>
      <c r="N1118" s="1"/>
      <c r="O1118" s="1"/>
      <c r="P1118" s="1"/>
      <c r="Q1118" s="1"/>
      <c r="R1118" s="1"/>
      <c r="S1118" s="1"/>
      <c r="T1118" s="1"/>
      <c r="U1118" s="1"/>
      <c r="V1118" s="1"/>
      <c r="W1118" s="1"/>
      <c r="X1118" s="1"/>
      <c r="Y1118" s="1"/>
      <c r="Z1118" s="1"/>
    </row>
    <row r="1119" spans="1:26" ht="14.25" customHeight="1">
      <c r="A1119" s="1"/>
      <c r="B1119" s="627" t="s">
        <v>144</v>
      </c>
      <c r="C1119" s="621"/>
      <c r="D1119" s="70" t="e">
        <f t="array" ref="D1119">+INDEX(#REF!,MATCH($B1119,#REF!,0),MATCH(D$907,#REF!,0))</f>
        <v>#REF!</v>
      </c>
      <c r="E1119" s="73">
        <v>1</v>
      </c>
      <c r="F1119" s="44">
        <v>0.25</v>
      </c>
      <c r="G1119" s="71" t="e">
        <f t="array" ref="G1119">+INDEX(#REF!,MATCH($B1119,#REF!,0),MATCH(G$907,#REF!,0))</f>
        <v>#REF!</v>
      </c>
      <c r="H1119" s="42" t="e">
        <f t="shared" si="100"/>
        <v>#REF!</v>
      </c>
      <c r="I1119" s="1"/>
      <c r="J1119" s="1"/>
      <c r="K1119" s="16"/>
      <c r="L1119" s="1"/>
      <c r="M1119" s="1"/>
      <c r="N1119" s="1"/>
      <c r="O1119" s="1"/>
      <c r="P1119" s="1"/>
      <c r="Q1119" s="1"/>
      <c r="R1119" s="1"/>
      <c r="S1119" s="1"/>
      <c r="T1119" s="1"/>
      <c r="U1119" s="1"/>
      <c r="V1119" s="1"/>
      <c r="W1119" s="1"/>
      <c r="X1119" s="1"/>
      <c r="Y1119" s="1"/>
      <c r="Z1119" s="1"/>
    </row>
    <row r="1120" spans="1:26" ht="14.25" customHeight="1">
      <c r="A1120" s="1"/>
      <c r="B1120" s="682" t="s">
        <v>87</v>
      </c>
      <c r="C1120" s="581"/>
      <c r="D1120" s="581"/>
      <c r="E1120" s="581"/>
      <c r="F1120" s="581"/>
      <c r="G1120" s="579"/>
      <c r="H1120" s="91" t="e">
        <f>SUM(H1117:H1119)</f>
        <v>#REF!</v>
      </c>
      <c r="I1120" s="1"/>
      <c r="J1120" s="1"/>
      <c r="K1120" s="16"/>
      <c r="L1120" s="1"/>
      <c r="M1120" s="1"/>
      <c r="N1120" s="1"/>
      <c r="O1120" s="1"/>
      <c r="P1120" s="1"/>
      <c r="Q1120" s="1"/>
      <c r="R1120" s="1"/>
      <c r="S1120" s="1"/>
      <c r="T1120" s="1"/>
      <c r="U1120" s="1"/>
      <c r="V1120" s="1"/>
      <c r="W1120" s="1"/>
      <c r="X1120" s="1"/>
      <c r="Y1120" s="1"/>
      <c r="Z1120" s="1"/>
    </row>
    <row r="1121" spans="1:26" ht="14.25" customHeight="1">
      <c r="A1121" s="1"/>
      <c r="B1121" s="636" t="s">
        <v>92</v>
      </c>
      <c r="C1121" s="581"/>
      <c r="D1121" s="581"/>
      <c r="E1121" s="581"/>
      <c r="F1121" s="581"/>
      <c r="G1121" s="581"/>
      <c r="H1121" s="589"/>
      <c r="I1121" s="1"/>
      <c r="J1121" s="1"/>
      <c r="K1121" s="16"/>
      <c r="L1121" s="1"/>
      <c r="M1121" s="1"/>
      <c r="N1121" s="1"/>
      <c r="O1121" s="1"/>
      <c r="P1121" s="1"/>
      <c r="Q1121" s="1"/>
      <c r="R1121" s="1"/>
      <c r="S1121" s="1"/>
      <c r="T1121" s="1"/>
      <c r="U1121" s="1"/>
      <c r="V1121" s="1"/>
      <c r="W1121" s="1"/>
      <c r="X1121" s="1"/>
      <c r="Y1121" s="1"/>
      <c r="Z1121" s="1"/>
    </row>
    <row r="1122" spans="1:26" ht="14.25" customHeight="1">
      <c r="A1122" s="1"/>
      <c r="B1122" s="679" t="s">
        <v>1</v>
      </c>
      <c r="C1122" s="579"/>
      <c r="D1122" s="37" t="s">
        <v>2</v>
      </c>
      <c r="E1122" s="23" t="s">
        <v>83</v>
      </c>
      <c r="F1122" s="54" t="s">
        <v>89</v>
      </c>
      <c r="G1122" s="23" t="s">
        <v>85</v>
      </c>
      <c r="H1122" s="55" t="s">
        <v>86</v>
      </c>
      <c r="I1122" s="1"/>
      <c r="J1122" s="1"/>
      <c r="K1122" s="16"/>
      <c r="L1122" s="1"/>
      <c r="M1122" s="1"/>
      <c r="N1122" s="1"/>
      <c r="O1122" s="1"/>
      <c r="P1122" s="1"/>
      <c r="Q1122" s="1"/>
      <c r="R1122" s="1"/>
      <c r="S1122" s="1"/>
      <c r="T1122" s="1"/>
      <c r="U1122" s="1"/>
      <c r="V1122" s="1"/>
      <c r="W1122" s="1"/>
      <c r="X1122" s="1"/>
      <c r="Y1122" s="1"/>
      <c r="Z1122" s="1"/>
    </row>
    <row r="1123" spans="1:26" ht="14.25" customHeight="1">
      <c r="A1123" s="1"/>
      <c r="B1123" s="645"/>
      <c r="C1123" s="680"/>
      <c r="D1123" s="56"/>
      <c r="E1123" s="51"/>
      <c r="F1123" s="57"/>
      <c r="G1123" s="41"/>
      <c r="H1123" s="42">
        <v>0</v>
      </c>
      <c r="I1123" s="1"/>
      <c r="J1123" s="1"/>
      <c r="K1123" s="16"/>
      <c r="L1123" s="1"/>
      <c r="M1123" s="1"/>
      <c r="N1123" s="1"/>
      <c r="O1123" s="1"/>
      <c r="P1123" s="1"/>
      <c r="Q1123" s="1"/>
      <c r="R1123" s="1"/>
      <c r="S1123" s="1"/>
      <c r="T1123" s="1"/>
      <c r="U1123" s="1"/>
      <c r="V1123" s="1"/>
      <c r="W1123" s="1"/>
      <c r="X1123" s="1"/>
      <c r="Y1123" s="1"/>
      <c r="Z1123" s="1"/>
    </row>
    <row r="1124" spans="1:26" ht="14.25" customHeight="1">
      <c r="A1124" s="1"/>
      <c r="B1124" s="627" t="s">
        <v>96</v>
      </c>
      <c r="C1124" s="620"/>
      <c r="D1124" s="58" t="s">
        <v>94</v>
      </c>
      <c r="E1124" s="50">
        <v>1</v>
      </c>
      <c r="F1124" s="59">
        <v>0.25</v>
      </c>
      <c r="G1124" s="41" t="e">
        <f>+INDEX(#REF!,MATCH(B1124,#REF!,0),9)</f>
        <v>#REF!</v>
      </c>
      <c r="H1124" s="42" t="e">
        <f t="shared" ref="H1124:H1125" si="101">E1124*F1124*G1124</f>
        <v>#REF!</v>
      </c>
      <c r="I1124" s="1"/>
      <c r="J1124" s="1"/>
      <c r="K1124" s="16"/>
      <c r="L1124" s="1"/>
      <c r="M1124" s="1"/>
      <c r="N1124" s="1"/>
      <c r="O1124" s="1"/>
      <c r="P1124" s="1"/>
      <c r="Q1124" s="1"/>
      <c r="R1124" s="1"/>
      <c r="S1124" s="1"/>
      <c r="T1124" s="1"/>
      <c r="U1124" s="1"/>
      <c r="V1124" s="1"/>
      <c r="W1124" s="1"/>
      <c r="X1124" s="1"/>
      <c r="Y1124" s="1"/>
      <c r="Z1124" s="1"/>
    </row>
    <row r="1125" spans="1:26" ht="14.25" customHeight="1">
      <c r="A1125" s="1"/>
      <c r="B1125" s="627" t="s">
        <v>93</v>
      </c>
      <c r="C1125" s="620"/>
      <c r="D1125" s="58" t="s">
        <v>94</v>
      </c>
      <c r="E1125" s="50">
        <v>2</v>
      </c>
      <c r="F1125" s="59">
        <v>0.35</v>
      </c>
      <c r="G1125" s="41" t="e">
        <f>+INDEX(#REF!,MATCH(B1125,#REF!,0),9)</f>
        <v>#REF!</v>
      </c>
      <c r="H1125" s="42" t="e">
        <f t="shared" si="101"/>
        <v>#REF!</v>
      </c>
      <c r="I1125" s="1"/>
      <c r="J1125" s="1"/>
      <c r="K1125" s="16"/>
      <c r="L1125" s="1"/>
      <c r="M1125" s="1"/>
      <c r="N1125" s="1"/>
      <c r="O1125" s="1"/>
      <c r="P1125" s="1"/>
      <c r="Q1125" s="1"/>
      <c r="R1125" s="1"/>
      <c r="S1125" s="1"/>
      <c r="T1125" s="1"/>
      <c r="U1125" s="1"/>
      <c r="V1125" s="1"/>
      <c r="W1125" s="1"/>
      <c r="X1125" s="1"/>
      <c r="Y1125" s="1"/>
      <c r="Z1125" s="1"/>
    </row>
    <row r="1126" spans="1:26" ht="14.25" customHeight="1">
      <c r="A1126" s="1"/>
      <c r="B1126" s="624"/>
      <c r="C1126" s="681"/>
      <c r="D1126" s="60"/>
      <c r="E1126" s="61"/>
      <c r="F1126" s="47"/>
      <c r="G1126" s="41"/>
      <c r="H1126" s="42">
        <v>0</v>
      </c>
      <c r="I1126" s="1"/>
      <c r="J1126" s="1"/>
      <c r="K1126" s="16"/>
      <c r="L1126" s="1"/>
      <c r="M1126" s="1"/>
      <c r="N1126" s="1"/>
      <c r="O1126" s="1"/>
      <c r="P1126" s="1"/>
      <c r="Q1126" s="1"/>
      <c r="R1126" s="1"/>
      <c r="S1126" s="1"/>
      <c r="T1126" s="1"/>
      <c r="U1126" s="1"/>
      <c r="V1126" s="1"/>
      <c r="W1126" s="1"/>
      <c r="X1126" s="1"/>
      <c r="Y1126" s="1"/>
      <c r="Z1126" s="1"/>
    </row>
    <row r="1127" spans="1:26" ht="14.25" customHeight="1">
      <c r="A1127" s="1"/>
      <c r="B1127" s="682" t="s">
        <v>87</v>
      </c>
      <c r="C1127" s="581"/>
      <c r="D1127" s="581"/>
      <c r="E1127" s="581"/>
      <c r="F1127" s="581"/>
      <c r="G1127" s="579"/>
      <c r="H1127" s="91" t="e">
        <f>SUM(H1124:H1126)</f>
        <v>#REF!</v>
      </c>
      <c r="I1127" s="1"/>
      <c r="J1127" s="1"/>
      <c r="K1127" s="16"/>
      <c r="L1127" s="1"/>
      <c r="M1127" s="1"/>
      <c r="N1127" s="1"/>
      <c r="O1127" s="1"/>
      <c r="P1127" s="1"/>
      <c r="Q1127" s="1"/>
      <c r="R1127" s="1"/>
      <c r="S1127" s="1"/>
      <c r="T1127" s="1"/>
      <c r="U1127" s="1"/>
      <c r="V1127" s="1"/>
      <c r="W1127" s="1"/>
      <c r="X1127" s="1"/>
      <c r="Y1127" s="1"/>
      <c r="Z1127" s="1"/>
    </row>
    <row r="1128" spans="1:26" ht="14.25" customHeight="1">
      <c r="A1128" s="1"/>
      <c r="B1128" s="636" t="s">
        <v>95</v>
      </c>
      <c r="C1128" s="581"/>
      <c r="D1128" s="581"/>
      <c r="E1128" s="581"/>
      <c r="F1128" s="581"/>
      <c r="G1128" s="581"/>
      <c r="H1128" s="589"/>
      <c r="I1128" s="1"/>
      <c r="J1128" s="1"/>
      <c r="K1128" s="16"/>
      <c r="L1128" s="1"/>
      <c r="M1128" s="1"/>
      <c r="N1128" s="1"/>
      <c r="O1128" s="1"/>
      <c r="P1128" s="1"/>
      <c r="Q1128" s="1"/>
      <c r="R1128" s="1"/>
      <c r="S1128" s="1"/>
      <c r="T1128" s="1"/>
      <c r="U1128" s="1"/>
      <c r="V1128" s="1"/>
      <c r="W1128" s="1"/>
      <c r="X1128" s="1"/>
      <c r="Y1128" s="1"/>
      <c r="Z1128" s="1"/>
    </row>
    <row r="1129" spans="1:26" ht="14.25" customHeight="1">
      <c r="A1129" s="1"/>
      <c r="B1129" s="591" t="s">
        <v>1</v>
      </c>
      <c r="C1129" s="581"/>
      <c r="D1129" s="579"/>
      <c r="E1129" s="23" t="s">
        <v>2</v>
      </c>
      <c r="F1129" s="23" t="s">
        <v>83</v>
      </c>
      <c r="G1129" s="23" t="s">
        <v>85</v>
      </c>
      <c r="H1129" s="38" t="s">
        <v>86</v>
      </c>
      <c r="I1129" s="1"/>
      <c r="J1129" s="1"/>
      <c r="K1129" s="16"/>
      <c r="L1129" s="1"/>
      <c r="M1129" s="1"/>
      <c r="N1129" s="1"/>
      <c r="O1129" s="1"/>
      <c r="P1129" s="1"/>
      <c r="Q1129" s="1"/>
      <c r="R1129" s="1"/>
      <c r="S1129" s="1"/>
      <c r="T1129" s="1"/>
      <c r="U1129" s="1"/>
      <c r="V1129" s="1"/>
      <c r="W1129" s="1"/>
      <c r="X1129" s="1"/>
      <c r="Y1129" s="1"/>
      <c r="Z1129" s="1"/>
    </row>
    <row r="1130" spans="1:26" ht="14.25" customHeight="1">
      <c r="A1130" s="1"/>
      <c r="B1130" s="619"/>
      <c r="C1130" s="620"/>
      <c r="D1130" s="621"/>
      <c r="E1130" s="39"/>
      <c r="F1130" s="40"/>
      <c r="G1130" s="62"/>
      <c r="H1130" s="63">
        <v>0</v>
      </c>
      <c r="I1130" s="1"/>
      <c r="J1130" s="1"/>
      <c r="K1130" s="16"/>
      <c r="L1130" s="1"/>
      <c r="M1130" s="1"/>
      <c r="N1130" s="1"/>
      <c r="O1130" s="1"/>
      <c r="P1130" s="1"/>
      <c r="Q1130" s="1"/>
      <c r="R1130" s="1"/>
      <c r="S1130" s="1"/>
      <c r="T1130" s="1"/>
      <c r="U1130" s="1"/>
      <c r="V1130" s="1"/>
      <c r="W1130" s="1"/>
      <c r="X1130" s="1"/>
      <c r="Y1130" s="1"/>
      <c r="Z1130" s="1"/>
    </row>
    <row r="1131" spans="1:26" ht="14.25" customHeight="1">
      <c r="A1131" s="1"/>
      <c r="B1131" s="619"/>
      <c r="C1131" s="620"/>
      <c r="D1131" s="621"/>
      <c r="E1131" s="39"/>
      <c r="F1131" s="40"/>
      <c r="G1131" s="62"/>
      <c r="H1131" s="63">
        <v>0</v>
      </c>
      <c r="I1131" s="1"/>
      <c r="J1131" s="1"/>
      <c r="K1131" s="16"/>
      <c r="L1131" s="1"/>
      <c r="M1131" s="1"/>
      <c r="N1131" s="1"/>
      <c r="O1131" s="1"/>
      <c r="P1131" s="1"/>
      <c r="Q1131" s="1"/>
      <c r="R1131" s="1"/>
      <c r="S1131" s="1"/>
      <c r="T1131" s="1"/>
      <c r="U1131" s="1"/>
      <c r="V1131" s="1"/>
      <c r="W1131" s="1"/>
      <c r="X1131" s="1"/>
      <c r="Y1131" s="1"/>
      <c r="Z1131" s="1"/>
    </row>
    <row r="1132" spans="1:26" ht="14.25" customHeight="1" thickBot="1">
      <c r="A1132" s="1"/>
      <c r="B1132" s="674" t="s">
        <v>87</v>
      </c>
      <c r="C1132" s="594"/>
      <c r="D1132" s="594"/>
      <c r="E1132" s="594"/>
      <c r="F1132" s="594"/>
      <c r="G1132" s="595"/>
      <c r="H1132" s="92">
        <v>0</v>
      </c>
      <c r="I1132" s="1"/>
      <c r="J1132" s="1"/>
      <c r="K1132" s="16"/>
      <c r="L1132" s="1"/>
      <c r="M1132" s="1"/>
      <c r="N1132" s="1"/>
      <c r="O1132" s="1"/>
      <c r="P1132" s="1"/>
      <c r="Q1132" s="1"/>
      <c r="R1132" s="1"/>
      <c r="S1132" s="1"/>
      <c r="T1132" s="1"/>
      <c r="U1132" s="1"/>
      <c r="V1132" s="1"/>
      <c r="W1132" s="1"/>
      <c r="X1132" s="1"/>
      <c r="Y1132" s="1"/>
      <c r="Z1132" s="1"/>
    </row>
    <row r="1133" spans="1:26" ht="14.25" customHeight="1" thickBot="1">
      <c r="A1133" s="1"/>
      <c r="B1133" s="675"/>
      <c r="C1133" s="602"/>
      <c r="D1133" s="602"/>
      <c r="E1133" s="602"/>
      <c r="F1133" s="602"/>
      <c r="G1133" s="602"/>
      <c r="H1133" s="633"/>
      <c r="I1133" s="1"/>
      <c r="J1133" s="1"/>
      <c r="K1133" s="16"/>
      <c r="L1133" s="1"/>
      <c r="M1133" s="1"/>
      <c r="N1133" s="1"/>
      <c r="O1133" s="1"/>
      <c r="P1133" s="1"/>
      <c r="Q1133" s="1"/>
      <c r="R1133" s="1"/>
      <c r="S1133" s="1"/>
      <c r="T1133" s="1"/>
      <c r="U1133" s="1"/>
      <c r="V1133" s="1"/>
      <c r="W1133" s="1"/>
      <c r="X1133" s="1"/>
      <c r="Y1133" s="1"/>
      <c r="Z1133" s="1"/>
    </row>
    <row r="1134" spans="1:26" ht="14.25" customHeight="1" thickBot="1">
      <c r="A1134" s="1"/>
      <c r="B1134" s="695"/>
      <c r="C1134" s="578"/>
      <c r="D1134" s="604"/>
      <c r="E1134" s="677" t="s">
        <v>59</v>
      </c>
      <c r="F1134" s="678"/>
      <c r="G1134" s="678"/>
      <c r="H1134" s="65" t="e">
        <f>ROUND(H1132+H1127+H1120+H1114,0)</f>
        <v>#REF!</v>
      </c>
      <c r="I1134" s="1"/>
      <c r="J1134" s="1"/>
      <c r="K1134" s="16">
        <v>309733.2</v>
      </c>
      <c r="L1134" s="1"/>
      <c r="M1134" s="1"/>
      <c r="N1134" s="1"/>
      <c r="O1134" s="1"/>
      <c r="P1134" s="1"/>
      <c r="Q1134" s="1"/>
      <c r="R1134" s="1"/>
      <c r="S1134" s="1"/>
      <c r="T1134" s="1"/>
      <c r="U1134" s="1"/>
      <c r="V1134" s="1"/>
      <c r="W1134" s="1"/>
      <c r="X1134" s="1"/>
      <c r="Y1134" s="1"/>
      <c r="Z1134" s="1"/>
    </row>
    <row r="1135" spans="1:26" ht="14.25" customHeight="1">
      <c r="A1135" s="1"/>
      <c r="B1135" s="66"/>
      <c r="C1135" s="67"/>
      <c r="D1135" s="68"/>
      <c r="E1135" s="68"/>
      <c r="F1135" s="68"/>
      <c r="G1135" s="68"/>
      <c r="H1135" s="69"/>
      <c r="I1135" s="1"/>
      <c r="J1135" s="1"/>
      <c r="K1135" s="16"/>
      <c r="L1135" s="1"/>
      <c r="M1135" s="1"/>
      <c r="N1135" s="1"/>
      <c r="O1135" s="1"/>
      <c r="P1135" s="1"/>
      <c r="Q1135" s="1"/>
      <c r="R1135" s="1"/>
      <c r="S1135" s="1"/>
      <c r="T1135" s="1"/>
      <c r="U1135" s="1"/>
      <c r="V1135" s="1"/>
      <c r="W1135" s="1"/>
      <c r="X1135" s="1"/>
      <c r="Y1135" s="1"/>
      <c r="Z1135" s="1"/>
    </row>
    <row r="1136" spans="1:26" ht="14.25" customHeight="1" thickBot="1">
      <c r="A1136" s="1"/>
      <c r="B1136" s="29"/>
      <c r="C1136" s="30"/>
      <c r="D1136" s="31"/>
      <c r="E1136" s="31"/>
      <c r="F1136" s="31"/>
      <c r="G1136" s="31"/>
      <c r="H1136" s="32"/>
      <c r="I1136" s="1"/>
      <c r="J1136" s="1"/>
      <c r="K1136" s="16"/>
      <c r="L1136" s="1"/>
      <c r="M1136" s="1"/>
      <c r="N1136" s="1"/>
      <c r="O1136" s="1"/>
      <c r="P1136" s="1"/>
      <c r="Q1136" s="1"/>
      <c r="R1136" s="1"/>
      <c r="S1136" s="1"/>
      <c r="T1136" s="1"/>
      <c r="U1136" s="1"/>
      <c r="V1136" s="1"/>
      <c r="W1136" s="1"/>
      <c r="X1136" s="1"/>
      <c r="Y1136" s="1"/>
      <c r="Z1136" s="1"/>
    </row>
    <row r="1137" spans="1:26" ht="14.25" customHeight="1">
      <c r="A1137" s="1"/>
      <c r="B1137" s="691" t="s">
        <v>77</v>
      </c>
      <c r="C1137" s="578"/>
      <c r="D1137" s="578"/>
      <c r="E1137" s="578"/>
      <c r="F1137" s="578"/>
      <c r="G1137" s="578"/>
      <c r="H1137" s="604"/>
      <c r="I1137" s="1"/>
      <c r="J1137" s="1"/>
      <c r="K1137" s="16"/>
      <c r="L1137" s="1"/>
      <c r="M1137" s="1"/>
      <c r="N1137" s="1"/>
      <c r="O1137" s="1"/>
      <c r="P1137" s="1"/>
      <c r="Q1137" s="1"/>
      <c r="R1137" s="1"/>
      <c r="S1137" s="1"/>
      <c r="T1137" s="1"/>
      <c r="U1137" s="1"/>
      <c r="V1137" s="1"/>
      <c r="W1137" s="1"/>
      <c r="X1137" s="1"/>
      <c r="Y1137" s="1"/>
      <c r="Z1137" s="1"/>
    </row>
    <row r="1138" spans="1:26" ht="14.25" customHeight="1">
      <c r="A1138" s="1"/>
      <c r="B1138" s="668"/>
      <c r="C1138" s="606"/>
      <c r="D1138" s="606"/>
      <c r="E1138" s="606"/>
      <c r="F1138" s="606"/>
      <c r="G1138" s="606"/>
      <c r="H1138" s="607"/>
      <c r="I1138" s="1"/>
      <c r="J1138" s="1"/>
      <c r="K1138" s="16"/>
      <c r="L1138" s="1"/>
      <c r="M1138" s="1"/>
      <c r="N1138" s="1"/>
      <c r="O1138" s="1"/>
      <c r="P1138" s="1"/>
      <c r="Q1138" s="1"/>
      <c r="R1138" s="1"/>
      <c r="S1138" s="1"/>
      <c r="T1138" s="1"/>
      <c r="U1138" s="1"/>
      <c r="V1138" s="1"/>
      <c r="W1138" s="1"/>
      <c r="X1138" s="1"/>
      <c r="Y1138" s="1"/>
      <c r="Z1138" s="1"/>
    </row>
    <row r="1139" spans="1:26" ht="14.25" customHeight="1" thickBot="1">
      <c r="A1139" s="1"/>
      <c r="B1139" s="591" t="s">
        <v>78</v>
      </c>
      <c r="C1139" s="581"/>
      <c r="D1139" s="581"/>
      <c r="E1139" s="581"/>
      <c r="F1139" s="581"/>
      <c r="G1139" s="581"/>
      <c r="H1139" s="589"/>
      <c r="I1139" s="1"/>
      <c r="J1139" s="1"/>
      <c r="K1139" s="16"/>
      <c r="L1139" s="1"/>
      <c r="M1139" s="1"/>
      <c r="N1139" s="1"/>
      <c r="O1139" s="1"/>
      <c r="P1139" s="1"/>
      <c r="Q1139" s="1"/>
      <c r="R1139" s="1"/>
      <c r="S1139" s="1"/>
      <c r="T1139" s="1"/>
      <c r="U1139" s="1"/>
      <c r="V1139" s="1"/>
      <c r="W1139" s="1"/>
      <c r="X1139" s="1"/>
      <c r="Y1139" s="1"/>
      <c r="Z1139" s="1"/>
    </row>
    <row r="1140" spans="1:26" ht="14.25" customHeight="1">
      <c r="A1140" s="1"/>
      <c r="B1140" s="692" t="e">
        <f>+#REF!</f>
        <v>#REF!</v>
      </c>
      <c r="C1140" s="602"/>
      <c r="D1140" s="602"/>
      <c r="E1140" s="602"/>
      <c r="F1140" s="602"/>
      <c r="G1140" s="602"/>
      <c r="H1140" s="633"/>
      <c r="I1140" s="1"/>
      <c r="J1140" s="1"/>
      <c r="K1140" s="16"/>
      <c r="L1140" s="1"/>
      <c r="M1140" s="1"/>
      <c r="N1140" s="1"/>
      <c r="O1140" s="1"/>
      <c r="P1140" s="1"/>
      <c r="Q1140" s="1"/>
      <c r="R1140" s="1"/>
      <c r="S1140" s="1"/>
      <c r="T1140" s="1"/>
      <c r="U1140" s="1"/>
      <c r="V1140" s="1"/>
      <c r="W1140" s="1"/>
      <c r="X1140" s="1"/>
      <c r="Y1140" s="1"/>
      <c r="Z1140" s="1"/>
    </row>
    <row r="1141" spans="1:26" ht="14.25" customHeight="1">
      <c r="A1141" s="1"/>
      <c r="B1141" s="34" t="s">
        <v>79</v>
      </c>
      <c r="C1141" s="35" t="e">
        <f>+#REF!</f>
        <v>#REF!</v>
      </c>
      <c r="D1141" s="693" t="s">
        <v>80</v>
      </c>
      <c r="E1141" s="579"/>
      <c r="F1141" s="5" t="e">
        <f>+#REF!</f>
        <v>#REF!</v>
      </c>
      <c r="G1141" s="5" t="s">
        <v>81</v>
      </c>
      <c r="H1141" s="36"/>
      <c r="I1141" s="1"/>
      <c r="J1141" s="1"/>
      <c r="K1141" s="16"/>
      <c r="L1141" s="1"/>
      <c r="M1141" s="1"/>
      <c r="N1141" s="1"/>
      <c r="O1141" s="1"/>
      <c r="P1141" s="1"/>
      <c r="Q1141" s="1"/>
      <c r="R1141" s="1"/>
      <c r="S1141" s="1"/>
      <c r="T1141" s="1"/>
      <c r="U1141" s="1"/>
      <c r="V1141" s="1"/>
      <c r="W1141" s="1"/>
      <c r="X1141" s="1"/>
      <c r="Y1141" s="1"/>
      <c r="Z1141" s="1"/>
    </row>
    <row r="1142" spans="1:26" ht="14.25" customHeight="1">
      <c r="A1142" s="1"/>
      <c r="B1142" s="636"/>
      <c r="C1142" s="581"/>
      <c r="D1142" s="581"/>
      <c r="E1142" s="581"/>
      <c r="F1142" s="581"/>
      <c r="G1142" s="581"/>
      <c r="H1142" s="589"/>
      <c r="I1142" s="1"/>
      <c r="J1142" s="1"/>
      <c r="K1142" s="16"/>
      <c r="L1142" s="1"/>
      <c r="M1142" s="1"/>
      <c r="N1142" s="1"/>
      <c r="O1142" s="1"/>
      <c r="P1142" s="1"/>
      <c r="Q1142" s="1"/>
      <c r="R1142" s="1"/>
      <c r="S1142" s="1"/>
      <c r="T1142" s="1"/>
      <c r="U1142" s="1"/>
      <c r="V1142" s="1"/>
      <c r="W1142" s="1"/>
      <c r="X1142" s="1"/>
      <c r="Y1142" s="1"/>
      <c r="Z1142" s="1"/>
    </row>
    <row r="1143" spans="1:26" ht="14.25" customHeight="1">
      <c r="A1143" s="1"/>
      <c r="B1143" s="652" t="e">
        <f>+#REF!</f>
        <v>#REF!</v>
      </c>
      <c r="C1143" s="585"/>
      <c r="D1143" s="585"/>
      <c r="E1143" s="585"/>
      <c r="F1143" s="585"/>
      <c r="G1143" s="585"/>
      <c r="H1143" s="610"/>
      <c r="I1143" s="1"/>
      <c r="J1143" s="1"/>
      <c r="K1143" s="16"/>
      <c r="L1143" s="1"/>
      <c r="M1143" s="1"/>
      <c r="N1143" s="1"/>
      <c r="O1143" s="1"/>
      <c r="P1143" s="1"/>
      <c r="Q1143" s="1"/>
      <c r="R1143" s="1"/>
      <c r="S1143" s="1"/>
      <c r="T1143" s="1"/>
      <c r="U1143" s="1"/>
      <c r="V1143" s="1"/>
      <c r="W1143" s="1"/>
      <c r="X1143" s="1"/>
      <c r="Y1143" s="1"/>
      <c r="Z1143" s="1"/>
    </row>
    <row r="1144" spans="1:26" ht="14.25" customHeight="1">
      <c r="A1144" s="1"/>
      <c r="B1144" s="600"/>
      <c r="C1144" s="578"/>
      <c r="D1144" s="578"/>
      <c r="E1144" s="578"/>
      <c r="F1144" s="578"/>
      <c r="G1144" s="578"/>
      <c r="H1144" s="604"/>
      <c r="I1144" s="1"/>
      <c r="J1144" s="1"/>
      <c r="K1144" s="16"/>
      <c r="L1144" s="1"/>
      <c r="M1144" s="1"/>
      <c r="N1144" s="1"/>
      <c r="O1144" s="1"/>
      <c r="P1144" s="1"/>
      <c r="Q1144" s="1"/>
      <c r="R1144" s="1"/>
      <c r="S1144" s="1"/>
      <c r="T1144" s="1"/>
      <c r="U1144" s="1"/>
      <c r="V1144" s="1"/>
      <c r="W1144" s="1"/>
      <c r="X1144" s="1"/>
      <c r="Y1144" s="1"/>
      <c r="Z1144" s="1"/>
    </row>
    <row r="1145" spans="1:26" ht="14.25" customHeight="1">
      <c r="A1145" s="1"/>
      <c r="B1145" s="694"/>
      <c r="C1145" s="606"/>
      <c r="D1145" s="606"/>
      <c r="E1145" s="606"/>
      <c r="F1145" s="606"/>
      <c r="G1145" s="606"/>
      <c r="H1145" s="607"/>
      <c r="I1145" s="1"/>
      <c r="J1145" s="1"/>
      <c r="K1145" s="16"/>
      <c r="L1145" s="1"/>
      <c r="M1145" s="1"/>
      <c r="N1145" s="1"/>
      <c r="O1145" s="1"/>
      <c r="P1145" s="1"/>
      <c r="Q1145" s="1"/>
      <c r="R1145" s="1"/>
      <c r="S1145" s="1"/>
      <c r="T1145" s="1"/>
      <c r="U1145" s="1"/>
      <c r="V1145" s="1"/>
      <c r="W1145" s="1"/>
      <c r="X1145" s="1"/>
      <c r="Y1145" s="1"/>
      <c r="Z1145" s="1"/>
    </row>
    <row r="1146" spans="1:26" ht="14.25" customHeight="1">
      <c r="A1146" s="1"/>
      <c r="B1146" s="636" t="s">
        <v>82</v>
      </c>
      <c r="C1146" s="581"/>
      <c r="D1146" s="581"/>
      <c r="E1146" s="581"/>
      <c r="F1146" s="581"/>
      <c r="G1146" s="581"/>
      <c r="H1146" s="589"/>
      <c r="I1146" s="1"/>
      <c r="J1146" s="1"/>
      <c r="K1146" s="16"/>
      <c r="L1146" s="1"/>
      <c r="M1146" s="1"/>
      <c r="N1146" s="1"/>
      <c r="O1146" s="1"/>
      <c r="P1146" s="1"/>
      <c r="Q1146" s="1"/>
      <c r="R1146" s="1"/>
      <c r="S1146" s="1"/>
      <c r="T1146" s="1"/>
      <c r="U1146" s="1"/>
      <c r="V1146" s="1"/>
      <c r="W1146" s="1"/>
      <c r="X1146" s="1"/>
      <c r="Y1146" s="1"/>
      <c r="Z1146" s="1"/>
    </row>
    <row r="1147" spans="1:26" ht="14.25" customHeight="1">
      <c r="A1147" s="1"/>
      <c r="B1147" s="679" t="s">
        <v>1</v>
      </c>
      <c r="C1147" s="579"/>
      <c r="D1147" s="37" t="s">
        <v>2</v>
      </c>
      <c r="E1147" s="23" t="s">
        <v>83</v>
      </c>
      <c r="F1147" s="23" t="s">
        <v>84</v>
      </c>
      <c r="G1147" s="23" t="s">
        <v>85</v>
      </c>
      <c r="H1147" s="38" t="s">
        <v>86</v>
      </c>
      <c r="I1147" s="1"/>
      <c r="J1147" s="1"/>
      <c r="K1147" s="16"/>
      <c r="L1147" s="1"/>
      <c r="M1147" s="1"/>
      <c r="N1147" s="1"/>
      <c r="O1147" s="1"/>
      <c r="P1147" s="1"/>
      <c r="Q1147" s="1"/>
      <c r="R1147" s="1"/>
      <c r="S1147" s="1"/>
      <c r="T1147" s="1"/>
      <c r="U1147" s="1"/>
      <c r="V1147" s="1"/>
      <c r="W1147" s="1"/>
      <c r="X1147" s="1"/>
      <c r="Y1147" s="1"/>
      <c r="Z1147" s="1"/>
    </row>
    <row r="1148" spans="1:26" ht="14.25" customHeight="1">
      <c r="A1148" s="1"/>
      <c r="B1148" s="645"/>
      <c r="C1148" s="690"/>
      <c r="D1148" s="39"/>
      <c r="E1148" s="39"/>
      <c r="F1148" s="40"/>
      <c r="G1148" s="41"/>
      <c r="H1148" s="42">
        <v>0</v>
      </c>
      <c r="I1148" s="1"/>
      <c r="J1148" s="1"/>
      <c r="K1148" s="16"/>
      <c r="L1148" s="1"/>
      <c r="M1148" s="1"/>
      <c r="N1148" s="1"/>
      <c r="O1148" s="1"/>
      <c r="P1148" s="1"/>
      <c r="Q1148" s="1"/>
      <c r="R1148" s="1"/>
      <c r="S1148" s="1"/>
      <c r="T1148" s="1"/>
      <c r="U1148" s="1"/>
      <c r="V1148" s="1"/>
      <c r="W1148" s="1"/>
      <c r="X1148" s="1"/>
      <c r="Y1148" s="1"/>
      <c r="Z1148" s="1"/>
    </row>
    <row r="1149" spans="1:26" ht="14.25" customHeight="1">
      <c r="A1149" s="1"/>
      <c r="B1149" s="627" t="s">
        <v>175</v>
      </c>
      <c r="C1149" s="621"/>
      <c r="D1149" s="88" t="e">
        <f t="array" ref="D1149">+INDEX(#REF!,MATCH($B1149,#REF!,0),MATCH(D$897,#REF!,0))</f>
        <v>#REF!</v>
      </c>
      <c r="E1149" s="50">
        <v>0.2</v>
      </c>
      <c r="F1149" s="40">
        <v>0</v>
      </c>
      <c r="G1149" s="80" t="e">
        <f t="array" ref="G1149">+INDEX(#REF!,MATCH($B1149,#REF!,0),MATCH(G$897,#REF!,0))</f>
        <v>#REF!</v>
      </c>
      <c r="H1149" s="42" t="e">
        <f t="shared" ref="H1149:H1150" si="102">ROUND(G1149*(F1149+1)*E1149,2)</f>
        <v>#REF!</v>
      </c>
      <c r="I1149" s="1"/>
      <c r="J1149" s="1"/>
      <c r="K1149" s="16"/>
      <c r="L1149" s="1"/>
      <c r="M1149" s="1"/>
      <c r="N1149" s="1"/>
      <c r="O1149" s="1"/>
      <c r="P1149" s="1"/>
      <c r="Q1149" s="1"/>
      <c r="R1149" s="1"/>
      <c r="S1149" s="1"/>
      <c r="T1149" s="1"/>
      <c r="U1149" s="1"/>
      <c r="V1149" s="1"/>
      <c r="W1149" s="1"/>
      <c r="X1149" s="1"/>
      <c r="Y1149" s="1"/>
      <c r="Z1149" s="1"/>
    </row>
    <row r="1150" spans="1:26" ht="14.25" customHeight="1">
      <c r="A1150" s="1"/>
      <c r="B1150" s="627" t="s">
        <v>176</v>
      </c>
      <c r="C1150" s="621"/>
      <c r="D1150" s="88" t="e">
        <f t="array" ref="D1150">+INDEX(#REF!,MATCH($B1150,#REF!,0),MATCH(D$897,#REF!,0))</f>
        <v>#REF!</v>
      </c>
      <c r="E1150" s="50">
        <v>0.05</v>
      </c>
      <c r="F1150" s="40">
        <v>0</v>
      </c>
      <c r="G1150" s="80" t="e">
        <f t="array" ref="G1150">+INDEX(#REF!,MATCH($B1150,#REF!,0),MATCH(G$897,#REF!,0))</f>
        <v>#REF!</v>
      </c>
      <c r="H1150" s="42" t="e">
        <f t="shared" si="102"/>
        <v>#REF!</v>
      </c>
      <c r="I1150" s="1"/>
      <c r="J1150" s="1"/>
      <c r="K1150" s="16"/>
      <c r="L1150" s="1"/>
      <c r="M1150" s="1"/>
      <c r="N1150" s="1"/>
      <c r="O1150" s="1"/>
      <c r="P1150" s="1"/>
      <c r="Q1150" s="1"/>
      <c r="R1150" s="1"/>
      <c r="S1150" s="1"/>
      <c r="T1150" s="1"/>
      <c r="U1150" s="1"/>
      <c r="V1150" s="1"/>
      <c r="W1150" s="1"/>
      <c r="X1150" s="1"/>
      <c r="Y1150" s="1"/>
      <c r="Z1150" s="1"/>
    </row>
    <row r="1151" spans="1:26" ht="14.25" customHeight="1">
      <c r="A1151" s="1"/>
      <c r="B1151" s="624"/>
      <c r="C1151" s="625"/>
      <c r="D1151" s="39"/>
      <c r="E1151" s="46"/>
      <c r="F1151" s="47"/>
      <c r="G1151" s="48"/>
      <c r="H1151" s="42">
        <v>0</v>
      </c>
      <c r="I1151" s="1"/>
      <c r="J1151" s="1"/>
      <c r="K1151" s="16"/>
      <c r="L1151" s="1"/>
      <c r="M1151" s="1"/>
      <c r="N1151" s="1"/>
      <c r="O1151" s="1"/>
      <c r="P1151" s="1"/>
      <c r="Q1151" s="1"/>
      <c r="R1151" s="1"/>
      <c r="S1151" s="1"/>
      <c r="T1151" s="1"/>
      <c r="U1151" s="1"/>
      <c r="V1151" s="1"/>
      <c r="W1151" s="1"/>
      <c r="X1151" s="1"/>
      <c r="Y1151" s="1"/>
      <c r="Z1151" s="1"/>
    </row>
    <row r="1152" spans="1:26" ht="14.25" customHeight="1">
      <c r="A1152" s="1"/>
      <c r="B1152" s="682" t="s">
        <v>87</v>
      </c>
      <c r="C1152" s="581"/>
      <c r="D1152" s="581"/>
      <c r="E1152" s="581"/>
      <c r="F1152" s="581"/>
      <c r="G1152" s="579"/>
      <c r="H1152" s="91" t="e">
        <f>SUM(H1148:H1151)</f>
        <v>#REF!</v>
      </c>
      <c r="I1152" s="1"/>
      <c r="J1152" s="1"/>
      <c r="K1152" s="16"/>
      <c r="L1152" s="1"/>
      <c r="M1152" s="1"/>
      <c r="N1152" s="1"/>
      <c r="O1152" s="1"/>
      <c r="P1152" s="1"/>
      <c r="Q1152" s="1"/>
      <c r="R1152" s="1"/>
      <c r="S1152" s="1"/>
      <c r="T1152" s="1"/>
      <c r="U1152" s="1"/>
      <c r="V1152" s="1"/>
      <c r="W1152" s="1"/>
      <c r="X1152" s="1"/>
      <c r="Y1152" s="1"/>
      <c r="Z1152" s="1"/>
    </row>
    <row r="1153" spans="1:26" ht="14.25" customHeight="1">
      <c r="A1153" s="1"/>
      <c r="B1153" s="636" t="s">
        <v>88</v>
      </c>
      <c r="C1153" s="581"/>
      <c r="D1153" s="581"/>
      <c r="E1153" s="581"/>
      <c r="F1153" s="581"/>
      <c r="G1153" s="581"/>
      <c r="H1153" s="589"/>
      <c r="I1153" s="1"/>
      <c r="J1153" s="1"/>
      <c r="K1153" s="16"/>
      <c r="L1153" s="1"/>
      <c r="M1153" s="1"/>
      <c r="N1153" s="1"/>
      <c r="O1153" s="1"/>
      <c r="P1153" s="1"/>
      <c r="Q1153" s="1"/>
      <c r="R1153" s="1"/>
      <c r="S1153" s="1"/>
      <c r="T1153" s="1"/>
      <c r="U1153" s="1"/>
      <c r="V1153" s="1"/>
      <c r="W1153" s="1"/>
      <c r="X1153" s="1"/>
      <c r="Y1153" s="1"/>
      <c r="Z1153" s="1"/>
    </row>
    <row r="1154" spans="1:26" ht="14.25" customHeight="1">
      <c r="A1154" s="1"/>
      <c r="B1154" s="679" t="s">
        <v>1</v>
      </c>
      <c r="C1154" s="579"/>
      <c r="D1154" s="37" t="s">
        <v>2</v>
      </c>
      <c r="E1154" s="23" t="s">
        <v>83</v>
      </c>
      <c r="F1154" s="23" t="s">
        <v>89</v>
      </c>
      <c r="G1154" s="23" t="s">
        <v>85</v>
      </c>
      <c r="H1154" s="38" t="s">
        <v>86</v>
      </c>
      <c r="I1154" s="1"/>
      <c r="J1154" s="1"/>
      <c r="K1154" s="16"/>
      <c r="L1154" s="1"/>
      <c r="M1154" s="1"/>
      <c r="N1154" s="1"/>
      <c r="O1154" s="1"/>
      <c r="P1154" s="1"/>
      <c r="Q1154" s="1"/>
      <c r="R1154" s="1"/>
      <c r="S1154" s="1"/>
      <c r="T1154" s="1"/>
      <c r="U1154" s="1"/>
      <c r="V1154" s="1"/>
      <c r="W1154" s="1"/>
      <c r="X1154" s="1"/>
      <c r="Y1154" s="1"/>
      <c r="Z1154" s="1"/>
    </row>
    <row r="1155" spans="1:26" ht="14.25" customHeight="1">
      <c r="A1155" s="1"/>
      <c r="B1155" s="645"/>
      <c r="C1155" s="680"/>
      <c r="D1155" s="50"/>
      <c r="E1155" s="51"/>
      <c r="F1155" s="52"/>
      <c r="G1155" s="41"/>
      <c r="H1155" s="42">
        <v>0</v>
      </c>
      <c r="I1155" s="1"/>
      <c r="J1155" s="1"/>
      <c r="K1155" s="16"/>
      <c r="L1155" s="1"/>
      <c r="M1155" s="1"/>
      <c r="N1155" s="1"/>
      <c r="O1155" s="1"/>
      <c r="P1155" s="1"/>
      <c r="Q1155" s="1"/>
      <c r="R1155" s="1"/>
      <c r="S1155" s="1"/>
      <c r="T1155" s="1"/>
      <c r="U1155" s="1"/>
      <c r="V1155" s="1"/>
      <c r="W1155" s="1"/>
      <c r="X1155" s="1"/>
      <c r="Y1155" s="1"/>
      <c r="Z1155" s="1"/>
    </row>
    <row r="1156" spans="1:26" ht="14.25" customHeight="1">
      <c r="A1156" s="1"/>
      <c r="B1156" s="626" t="s">
        <v>90</v>
      </c>
      <c r="C1156" s="620"/>
      <c r="D1156" s="53" t="s">
        <v>91</v>
      </c>
      <c r="E1156" s="50">
        <v>0.05</v>
      </c>
      <c r="F1156" s="59">
        <v>1</v>
      </c>
      <c r="G1156" s="41">
        <v>5805.8</v>
      </c>
      <c r="H1156" s="42">
        <f>ROUND(G1156*(F1156+1)*E1156,2)</f>
        <v>580.58000000000004</v>
      </c>
      <c r="I1156" s="1"/>
      <c r="J1156" s="1"/>
      <c r="K1156" s="16"/>
      <c r="L1156" s="1"/>
      <c r="M1156" s="1"/>
      <c r="N1156" s="1"/>
      <c r="O1156" s="1"/>
      <c r="P1156" s="1"/>
      <c r="Q1156" s="1"/>
      <c r="R1156" s="1"/>
      <c r="S1156" s="1"/>
      <c r="T1156" s="1"/>
      <c r="U1156" s="1"/>
      <c r="V1156" s="1"/>
      <c r="W1156" s="1"/>
      <c r="X1156" s="1"/>
      <c r="Y1156" s="1"/>
      <c r="Z1156" s="1"/>
    </row>
    <row r="1157" spans="1:26" ht="14.25" customHeight="1">
      <c r="A1157" s="1"/>
      <c r="B1157" s="624"/>
      <c r="C1157" s="681"/>
      <c r="D1157" s="47"/>
      <c r="E1157" s="46"/>
      <c r="F1157" s="47"/>
      <c r="G1157" s="41"/>
      <c r="H1157" s="42">
        <v>0</v>
      </c>
      <c r="I1157" s="1"/>
      <c r="J1157" s="1"/>
      <c r="K1157" s="16"/>
      <c r="L1157" s="1"/>
      <c r="M1157" s="1"/>
      <c r="N1157" s="1"/>
      <c r="O1157" s="1"/>
      <c r="P1157" s="1"/>
      <c r="Q1157" s="1"/>
      <c r="R1157" s="1"/>
      <c r="S1157" s="1"/>
      <c r="T1157" s="1"/>
      <c r="U1157" s="1"/>
      <c r="V1157" s="1"/>
      <c r="W1157" s="1"/>
      <c r="X1157" s="1"/>
      <c r="Y1157" s="1"/>
      <c r="Z1157" s="1"/>
    </row>
    <row r="1158" spans="1:26" ht="14.25" customHeight="1">
      <c r="A1158" s="1"/>
      <c r="B1158" s="682" t="s">
        <v>87</v>
      </c>
      <c r="C1158" s="581"/>
      <c r="D1158" s="581"/>
      <c r="E1158" s="581"/>
      <c r="F1158" s="581"/>
      <c r="G1158" s="579"/>
      <c r="H1158" s="91">
        <f>SUM(H1155:H1157)</f>
        <v>580.58000000000004</v>
      </c>
      <c r="I1158" s="1"/>
      <c r="J1158" s="1"/>
      <c r="K1158" s="16"/>
      <c r="L1158" s="1"/>
      <c r="M1158" s="1"/>
      <c r="N1158" s="1"/>
      <c r="O1158" s="1"/>
      <c r="P1158" s="1"/>
      <c r="Q1158" s="1"/>
      <c r="R1158" s="1"/>
      <c r="S1158" s="1"/>
      <c r="T1158" s="1"/>
      <c r="U1158" s="1"/>
      <c r="V1158" s="1"/>
      <c r="W1158" s="1"/>
      <c r="X1158" s="1"/>
      <c r="Y1158" s="1"/>
      <c r="Z1158" s="1"/>
    </row>
    <row r="1159" spans="1:26" ht="14.25" customHeight="1">
      <c r="A1159" s="1"/>
      <c r="B1159" s="636" t="s">
        <v>92</v>
      </c>
      <c r="C1159" s="581"/>
      <c r="D1159" s="581"/>
      <c r="E1159" s="581"/>
      <c r="F1159" s="581"/>
      <c r="G1159" s="581"/>
      <c r="H1159" s="589"/>
      <c r="I1159" s="1"/>
      <c r="J1159" s="1"/>
      <c r="K1159" s="16"/>
      <c r="L1159" s="1"/>
      <c r="M1159" s="1"/>
      <c r="N1159" s="1"/>
      <c r="O1159" s="1"/>
      <c r="P1159" s="1"/>
      <c r="Q1159" s="1"/>
      <c r="R1159" s="1"/>
      <c r="S1159" s="1"/>
      <c r="T1159" s="1"/>
      <c r="U1159" s="1"/>
      <c r="V1159" s="1"/>
      <c r="W1159" s="1"/>
      <c r="X1159" s="1"/>
      <c r="Y1159" s="1"/>
      <c r="Z1159" s="1"/>
    </row>
    <row r="1160" spans="1:26" ht="14.25" customHeight="1">
      <c r="A1160" s="1"/>
      <c r="B1160" s="679" t="s">
        <v>1</v>
      </c>
      <c r="C1160" s="579"/>
      <c r="D1160" s="37" t="s">
        <v>2</v>
      </c>
      <c r="E1160" s="23" t="s">
        <v>83</v>
      </c>
      <c r="F1160" s="54" t="s">
        <v>89</v>
      </c>
      <c r="G1160" s="23" t="s">
        <v>85</v>
      </c>
      <c r="H1160" s="55" t="s">
        <v>86</v>
      </c>
      <c r="I1160" s="1"/>
      <c r="J1160" s="1"/>
      <c r="K1160" s="16"/>
      <c r="L1160" s="1"/>
      <c r="M1160" s="1"/>
      <c r="N1160" s="1"/>
      <c r="O1160" s="1"/>
      <c r="P1160" s="1"/>
      <c r="Q1160" s="1"/>
      <c r="R1160" s="1"/>
      <c r="S1160" s="1"/>
      <c r="T1160" s="1"/>
      <c r="U1160" s="1"/>
      <c r="V1160" s="1"/>
      <c r="W1160" s="1"/>
      <c r="X1160" s="1"/>
      <c r="Y1160" s="1"/>
      <c r="Z1160" s="1"/>
    </row>
    <row r="1161" spans="1:26" ht="14.25" customHeight="1">
      <c r="A1161" s="1"/>
      <c r="B1161" s="645"/>
      <c r="C1161" s="680"/>
      <c r="D1161" s="56"/>
      <c r="E1161" s="51"/>
      <c r="F1161" s="57"/>
      <c r="G1161" s="41"/>
      <c r="H1161" s="42">
        <v>0</v>
      </c>
      <c r="I1161" s="1"/>
      <c r="J1161" s="1"/>
      <c r="K1161" s="16"/>
      <c r="L1161" s="1"/>
      <c r="M1161" s="1"/>
      <c r="N1161" s="1"/>
      <c r="O1161" s="1"/>
      <c r="P1161" s="1"/>
      <c r="Q1161" s="1"/>
      <c r="R1161" s="1"/>
      <c r="S1161" s="1"/>
      <c r="T1161" s="1"/>
      <c r="U1161" s="1"/>
      <c r="V1161" s="1"/>
      <c r="W1161" s="1"/>
      <c r="X1161" s="1"/>
      <c r="Y1161" s="1"/>
      <c r="Z1161" s="1"/>
    </row>
    <row r="1162" spans="1:26" ht="14.25" customHeight="1">
      <c r="A1162" s="1"/>
      <c r="B1162" s="627" t="s">
        <v>96</v>
      </c>
      <c r="C1162" s="620"/>
      <c r="D1162" s="58" t="s">
        <v>94</v>
      </c>
      <c r="E1162" s="50">
        <v>1</v>
      </c>
      <c r="F1162" s="59">
        <v>3.5000000000000003E-2</v>
      </c>
      <c r="G1162" s="41" t="e">
        <f>+INDEX(#REF!,MATCH(B1162,#REF!,0),9)</f>
        <v>#REF!</v>
      </c>
      <c r="H1162" s="42" t="e">
        <f t="shared" ref="H1162:H1163" si="103">E1162*F1162*G1162</f>
        <v>#REF!</v>
      </c>
      <c r="I1162" s="1"/>
      <c r="J1162" s="1"/>
      <c r="K1162" s="16"/>
      <c r="L1162" s="1"/>
      <c r="M1162" s="1"/>
      <c r="N1162" s="1"/>
      <c r="O1162" s="1"/>
      <c r="P1162" s="1"/>
      <c r="Q1162" s="1"/>
      <c r="R1162" s="1"/>
      <c r="S1162" s="1"/>
      <c r="T1162" s="1"/>
      <c r="U1162" s="1"/>
      <c r="V1162" s="1"/>
      <c r="W1162" s="1"/>
      <c r="X1162" s="1"/>
      <c r="Y1162" s="1"/>
      <c r="Z1162" s="1"/>
    </row>
    <row r="1163" spans="1:26" ht="14.25" customHeight="1">
      <c r="A1163" s="1"/>
      <c r="B1163" s="627" t="s">
        <v>93</v>
      </c>
      <c r="C1163" s="620"/>
      <c r="D1163" s="58" t="s">
        <v>94</v>
      </c>
      <c r="E1163" s="50">
        <v>1</v>
      </c>
      <c r="F1163" s="59">
        <v>3.5000000000000003E-2</v>
      </c>
      <c r="G1163" s="41" t="e">
        <f>+INDEX(#REF!,MATCH(B1163,#REF!,0),9)</f>
        <v>#REF!</v>
      </c>
      <c r="H1163" s="42" t="e">
        <f t="shared" si="103"/>
        <v>#REF!</v>
      </c>
      <c r="I1163" s="1"/>
      <c r="J1163" s="1"/>
      <c r="K1163" s="16"/>
      <c r="L1163" s="1"/>
      <c r="M1163" s="1"/>
      <c r="N1163" s="1"/>
      <c r="O1163" s="1"/>
      <c r="P1163" s="1"/>
      <c r="Q1163" s="1"/>
      <c r="R1163" s="1"/>
      <c r="S1163" s="1"/>
      <c r="T1163" s="1"/>
      <c r="U1163" s="1"/>
      <c r="V1163" s="1"/>
      <c r="W1163" s="1"/>
      <c r="X1163" s="1"/>
      <c r="Y1163" s="1"/>
      <c r="Z1163" s="1"/>
    </row>
    <row r="1164" spans="1:26" ht="14.25" customHeight="1">
      <c r="A1164" s="1"/>
      <c r="B1164" s="624"/>
      <c r="C1164" s="681"/>
      <c r="D1164" s="60"/>
      <c r="E1164" s="61"/>
      <c r="F1164" s="47"/>
      <c r="G1164" s="41"/>
      <c r="H1164" s="42">
        <v>0</v>
      </c>
      <c r="I1164" s="1"/>
      <c r="J1164" s="1"/>
      <c r="K1164" s="16"/>
      <c r="L1164" s="1"/>
      <c r="M1164" s="1"/>
      <c r="N1164" s="1"/>
      <c r="O1164" s="1"/>
      <c r="P1164" s="1"/>
      <c r="Q1164" s="1"/>
      <c r="R1164" s="1"/>
      <c r="S1164" s="1"/>
      <c r="T1164" s="1"/>
      <c r="U1164" s="1"/>
      <c r="V1164" s="1"/>
      <c r="W1164" s="1"/>
      <c r="X1164" s="1"/>
      <c r="Y1164" s="1"/>
      <c r="Z1164" s="1"/>
    </row>
    <row r="1165" spans="1:26" ht="14.25" customHeight="1">
      <c r="A1165" s="1"/>
      <c r="B1165" s="682" t="s">
        <v>87</v>
      </c>
      <c r="C1165" s="581"/>
      <c r="D1165" s="581"/>
      <c r="E1165" s="581"/>
      <c r="F1165" s="581"/>
      <c r="G1165" s="579"/>
      <c r="H1165" s="91" t="e">
        <f>SUM(H1161:H1164)</f>
        <v>#REF!</v>
      </c>
      <c r="I1165" s="1"/>
      <c r="J1165" s="1"/>
      <c r="K1165" s="16"/>
      <c r="L1165" s="1"/>
      <c r="M1165" s="1"/>
      <c r="N1165" s="1"/>
      <c r="O1165" s="1"/>
      <c r="P1165" s="1"/>
      <c r="Q1165" s="1"/>
      <c r="R1165" s="1"/>
      <c r="S1165" s="1"/>
      <c r="T1165" s="1"/>
      <c r="U1165" s="1"/>
      <c r="V1165" s="1"/>
      <c r="W1165" s="1"/>
      <c r="X1165" s="1"/>
      <c r="Y1165" s="1"/>
      <c r="Z1165" s="1"/>
    </row>
    <row r="1166" spans="1:26" ht="14.25" customHeight="1">
      <c r="A1166" s="1"/>
      <c r="B1166" s="636" t="s">
        <v>95</v>
      </c>
      <c r="C1166" s="581"/>
      <c r="D1166" s="581"/>
      <c r="E1166" s="581"/>
      <c r="F1166" s="581"/>
      <c r="G1166" s="581"/>
      <c r="H1166" s="589"/>
      <c r="I1166" s="1"/>
      <c r="J1166" s="1"/>
      <c r="K1166" s="16"/>
      <c r="L1166" s="1"/>
      <c r="M1166" s="1"/>
      <c r="N1166" s="1"/>
      <c r="O1166" s="1"/>
      <c r="P1166" s="1"/>
      <c r="Q1166" s="1"/>
      <c r="R1166" s="1"/>
      <c r="S1166" s="1"/>
      <c r="T1166" s="1"/>
      <c r="U1166" s="1"/>
      <c r="V1166" s="1"/>
      <c r="W1166" s="1"/>
      <c r="X1166" s="1"/>
      <c r="Y1166" s="1"/>
      <c r="Z1166" s="1"/>
    </row>
    <row r="1167" spans="1:26" ht="14.25" customHeight="1">
      <c r="A1167" s="1"/>
      <c r="B1167" s="591" t="s">
        <v>1</v>
      </c>
      <c r="C1167" s="581"/>
      <c r="D1167" s="579"/>
      <c r="E1167" s="23" t="s">
        <v>2</v>
      </c>
      <c r="F1167" s="23" t="s">
        <v>83</v>
      </c>
      <c r="G1167" s="23" t="s">
        <v>85</v>
      </c>
      <c r="H1167" s="38" t="s">
        <v>86</v>
      </c>
      <c r="I1167" s="1"/>
      <c r="J1167" s="1"/>
      <c r="K1167" s="16"/>
      <c r="L1167" s="1"/>
      <c r="M1167" s="1"/>
      <c r="N1167" s="1"/>
      <c r="O1167" s="1"/>
      <c r="P1167" s="1"/>
      <c r="Q1167" s="1"/>
      <c r="R1167" s="1"/>
      <c r="S1167" s="1"/>
      <c r="T1167" s="1"/>
      <c r="U1167" s="1"/>
      <c r="V1167" s="1"/>
      <c r="W1167" s="1"/>
      <c r="X1167" s="1"/>
      <c r="Y1167" s="1"/>
      <c r="Z1167" s="1"/>
    </row>
    <row r="1168" spans="1:26" ht="14.25" customHeight="1">
      <c r="A1168" s="1"/>
      <c r="B1168" s="619"/>
      <c r="C1168" s="620"/>
      <c r="D1168" s="621"/>
      <c r="E1168" s="39"/>
      <c r="F1168" s="40"/>
      <c r="G1168" s="62"/>
      <c r="H1168" s="63">
        <v>0</v>
      </c>
      <c r="I1168" s="1"/>
      <c r="J1168" s="1"/>
      <c r="K1168" s="16"/>
      <c r="L1168" s="1"/>
      <c r="M1168" s="1"/>
      <c r="N1168" s="1"/>
      <c r="O1168" s="1"/>
      <c r="P1168" s="1"/>
      <c r="Q1168" s="1"/>
      <c r="R1168" s="1"/>
      <c r="S1168" s="1"/>
      <c r="T1168" s="1"/>
      <c r="U1168" s="1"/>
      <c r="V1168" s="1"/>
      <c r="W1168" s="1"/>
      <c r="X1168" s="1"/>
      <c r="Y1168" s="1"/>
      <c r="Z1168" s="1"/>
    </row>
    <row r="1169" spans="1:26" ht="14.25" customHeight="1">
      <c r="A1169" s="1"/>
      <c r="B1169" s="619"/>
      <c r="C1169" s="620"/>
      <c r="D1169" s="621"/>
      <c r="E1169" s="39"/>
      <c r="F1169" s="40"/>
      <c r="G1169" s="62"/>
      <c r="H1169" s="63">
        <v>0</v>
      </c>
      <c r="I1169" s="1"/>
      <c r="J1169" s="1"/>
      <c r="K1169" s="16"/>
      <c r="L1169" s="1"/>
      <c r="M1169" s="1"/>
      <c r="N1169" s="1"/>
      <c r="O1169" s="1"/>
      <c r="P1169" s="1"/>
      <c r="Q1169" s="1"/>
      <c r="R1169" s="1"/>
      <c r="S1169" s="1"/>
      <c r="T1169" s="1"/>
      <c r="U1169" s="1"/>
      <c r="V1169" s="1"/>
      <c r="W1169" s="1"/>
      <c r="X1169" s="1"/>
      <c r="Y1169" s="1"/>
      <c r="Z1169" s="1"/>
    </row>
    <row r="1170" spans="1:26" ht="14.25" customHeight="1" thickBot="1">
      <c r="A1170" s="1"/>
      <c r="B1170" s="674" t="s">
        <v>87</v>
      </c>
      <c r="C1170" s="594"/>
      <c r="D1170" s="594"/>
      <c r="E1170" s="594"/>
      <c r="F1170" s="594"/>
      <c r="G1170" s="595"/>
      <c r="H1170" s="91">
        <f>SUM(H1168:H1169)</f>
        <v>0</v>
      </c>
      <c r="I1170" s="1"/>
      <c r="J1170" s="1"/>
      <c r="K1170" s="16"/>
      <c r="L1170" s="1"/>
      <c r="M1170" s="1"/>
      <c r="N1170" s="1"/>
      <c r="O1170" s="1"/>
      <c r="P1170" s="1"/>
      <c r="Q1170" s="1"/>
      <c r="R1170" s="1"/>
      <c r="S1170" s="1"/>
      <c r="T1170" s="1"/>
      <c r="U1170" s="1"/>
      <c r="V1170" s="1"/>
      <c r="W1170" s="1"/>
      <c r="X1170" s="1"/>
      <c r="Y1170" s="1"/>
      <c r="Z1170" s="1"/>
    </row>
    <row r="1171" spans="1:26" ht="14.25" customHeight="1" thickBot="1">
      <c r="A1171" s="1"/>
      <c r="B1171" s="675"/>
      <c r="C1171" s="602"/>
      <c r="D1171" s="602"/>
      <c r="E1171" s="602"/>
      <c r="F1171" s="602"/>
      <c r="G1171" s="602"/>
      <c r="H1171" s="633"/>
      <c r="I1171" s="1"/>
      <c r="J1171" s="1"/>
      <c r="K1171" s="16"/>
      <c r="L1171" s="1"/>
      <c r="M1171" s="1"/>
      <c r="N1171" s="1"/>
      <c r="O1171" s="1"/>
      <c r="P1171" s="1"/>
      <c r="Q1171" s="1"/>
      <c r="R1171" s="1"/>
      <c r="S1171" s="1"/>
      <c r="T1171" s="1"/>
      <c r="U1171" s="1"/>
      <c r="V1171" s="1"/>
      <c r="W1171" s="1"/>
      <c r="X1171" s="1"/>
      <c r="Y1171" s="1"/>
      <c r="Z1171" s="1"/>
    </row>
    <row r="1172" spans="1:26" ht="14.25" customHeight="1" thickBot="1">
      <c r="A1172" s="1"/>
      <c r="B1172" s="676"/>
      <c r="C1172" s="587"/>
      <c r="D1172" s="635"/>
      <c r="E1172" s="677" t="s">
        <v>59</v>
      </c>
      <c r="F1172" s="678"/>
      <c r="G1172" s="678"/>
      <c r="H1172" s="65" t="e">
        <f>ROUND(H1170+H1165+H1158+H1152,0)</f>
        <v>#REF!</v>
      </c>
      <c r="I1172" s="1"/>
      <c r="J1172" s="1"/>
      <c r="K1172" s="16">
        <v>27925.800000000003</v>
      </c>
      <c r="L1172" s="1"/>
      <c r="M1172" s="1"/>
      <c r="N1172" s="1"/>
      <c r="O1172" s="1"/>
      <c r="P1172" s="1"/>
      <c r="Q1172" s="1"/>
      <c r="R1172" s="1"/>
      <c r="S1172" s="1"/>
      <c r="T1172" s="1"/>
      <c r="U1172" s="1"/>
      <c r="V1172" s="1"/>
      <c r="W1172" s="1"/>
      <c r="X1172" s="1"/>
      <c r="Y1172" s="1"/>
      <c r="Z1172" s="1"/>
    </row>
    <row r="1173" spans="1:26" ht="14.25" customHeight="1">
      <c r="A1173" s="1"/>
      <c r="B1173" s="66"/>
      <c r="C1173" s="67"/>
      <c r="D1173" s="68"/>
      <c r="E1173" s="68"/>
      <c r="F1173" s="68"/>
      <c r="G1173" s="68"/>
      <c r="H1173" s="69"/>
      <c r="I1173" s="1"/>
      <c r="J1173" s="1"/>
      <c r="K1173" s="16"/>
      <c r="L1173" s="1"/>
      <c r="M1173" s="1"/>
      <c r="N1173" s="1"/>
      <c r="O1173" s="1"/>
      <c r="P1173" s="1"/>
      <c r="Q1173" s="1"/>
      <c r="R1173" s="1"/>
      <c r="S1173" s="1"/>
      <c r="T1173" s="1"/>
      <c r="U1173" s="1"/>
      <c r="V1173" s="1"/>
      <c r="W1173" s="1"/>
      <c r="X1173" s="1"/>
      <c r="Y1173" s="1"/>
      <c r="Z1173" s="1"/>
    </row>
    <row r="1174" spans="1:26" ht="14.25" customHeight="1" thickBot="1">
      <c r="A1174" s="1"/>
      <c r="B1174" s="29"/>
      <c r="C1174" s="30"/>
      <c r="D1174" s="31"/>
      <c r="E1174" s="31"/>
      <c r="F1174" s="31"/>
      <c r="G1174" s="31"/>
      <c r="H1174" s="32"/>
      <c r="I1174" s="1"/>
      <c r="J1174" s="1"/>
      <c r="K1174" s="16"/>
      <c r="L1174" s="1"/>
      <c r="M1174" s="1"/>
      <c r="N1174" s="1"/>
      <c r="O1174" s="1"/>
      <c r="P1174" s="1"/>
      <c r="Q1174" s="1"/>
      <c r="R1174" s="1"/>
      <c r="S1174" s="1"/>
      <c r="T1174" s="1"/>
      <c r="U1174" s="1"/>
      <c r="V1174" s="1"/>
      <c r="W1174" s="1"/>
      <c r="X1174" s="1"/>
      <c r="Y1174" s="1"/>
      <c r="Z1174" s="1"/>
    </row>
    <row r="1175" spans="1:26" ht="14.25" customHeight="1">
      <c r="A1175" s="1"/>
      <c r="B1175" s="691" t="s">
        <v>77</v>
      </c>
      <c r="C1175" s="578"/>
      <c r="D1175" s="578"/>
      <c r="E1175" s="578"/>
      <c r="F1175" s="578"/>
      <c r="G1175" s="578"/>
      <c r="H1175" s="604"/>
      <c r="I1175" s="1"/>
      <c r="J1175" s="1"/>
      <c r="K1175" s="16"/>
      <c r="L1175" s="1"/>
      <c r="M1175" s="1"/>
      <c r="N1175" s="1"/>
      <c r="O1175" s="1"/>
      <c r="P1175" s="1"/>
      <c r="Q1175" s="1"/>
      <c r="R1175" s="1"/>
      <c r="S1175" s="1"/>
      <c r="T1175" s="1"/>
      <c r="U1175" s="1"/>
      <c r="V1175" s="1"/>
      <c r="W1175" s="1"/>
      <c r="X1175" s="1"/>
      <c r="Y1175" s="1"/>
      <c r="Z1175" s="1"/>
    </row>
    <row r="1176" spans="1:26" ht="14.25" customHeight="1">
      <c r="A1176" s="1"/>
      <c r="B1176" s="668"/>
      <c r="C1176" s="606"/>
      <c r="D1176" s="606"/>
      <c r="E1176" s="606"/>
      <c r="F1176" s="606"/>
      <c r="G1176" s="606"/>
      <c r="H1176" s="607"/>
      <c r="I1176" s="1"/>
      <c r="J1176" s="1"/>
      <c r="K1176" s="16"/>
      <c r="L1176" s="1"/>
      <c r="M1176" s="1"/>
      <c r="N1176" s="1"/>
      <c r="O1176" s="1"/>
      <c r="P1176" s="1"/>
      <c r="Q1176" s="1"/>
      <c r="R1176" s="1"/>
      <c r="S1176" s="1"/>
      <c r="T1176" s="1"/>
      <c r="U1176" s="1"/>
      <c r="V1176" s="1"/>
      <c r="W1176" s="1"/>
      <c r="X1176" s="1"/>
      <c r="Y1176" s="1"/>
      <c r="Z1176" s="1"/>
    </row>
    <row r="1177" spans="1:26" ht="14.25" customHeight="1" thickBot="1">
      <c r="A1177" s="1"/>
      <c r="B1177" s="591" t="s">
        <v>78</v>
      </c>
      <c r="C1177" s="581"/>
      <c r="D1177" s="581"/>
      <c r="E1177" s="581"/>
      <c r="F1177" s="581"/>
      <c r="G1177" s="581"/>
      <c r="H1177" s="589"/>
      <c r="I1177" s="1"/>
      <c r="J1177" s="1"/>
      <c r="K1177" s="16"/>
      <c r="L1177" s="1"/>
      <c r="M1177" s="1"/>
      <c r="N1177" s="1"/>
      <c r="O1177" s="1"/>
      <c r="P1177" s="1"/>
      <c r="Q1177" s="1"/>
      <c r="R1177" s="1"/>
      <c r="S1177" s="1"/>
      <c r="T1177" s="1"/>
      <c r="U1177" s="1"/>
      <c r="V1177" s="1"/>
      <c r="W1177" s="1"/>
      <c r="X1177" s="1"/>
      <c r="Y1177" s="1"/>
      <c r="Z1177" s="1"/>
    </row>
    <row r="1178" spans="1:26" ht="15" customHeight="1">
      <c r="A1178" s="1"/>
      <c r="B1178" s="692" t="e">
        <f>+#REF!</f>
        <v>#REF!</v>
      </c>
      <c r="C1178" s="602"/>
      <c r="D1178" s="602"/>
      <c r="E1178" s="602"/>
      <c r="F1178" s="602"/>
      <c r="G1178" s="602"/>
      <c r="H1178" s="633"/>
      <c r="I1178" s="1"/>
      <c r="J1178" s="1"/>
      <c r="K1178" s="16"/>
      <c r="L1178" s="1"/>
      <c r="M1178" s="1"/>
      <c r="N1178" s="1"/>
      <c r="O1178" s="1"/>
      <c r="P1178" s="1"/>
      <c r="Q1178" s="1"/>
      <c r="R1178" s="1"/>
      <c r="S1178" s="1"/>
      <c r="T1178" s="1"/>
      <c r="U1178" s="1"/>
      <c r="V1178" s="1"/>
      <c r="W1178" s="1"/>
      <c r="X1178" s="1"/>
      <c r="Y1178" s="1"/>
      <c r="Z1178" s="1"/>
    </row>
    <row r="1179" spans="1:26" ht="15" customHeight="1">
      <c r="A1179" s="1"/>
      <c r="B1179" s="34" t="s">
        <v>79</v>
      </c>
      <c r="C1179" s="35" t="e">
        <f>+#REF!</f>
        <v>#REF!</v>
      </c>
      <c r="D1179" s="693" t="s">
        <v>80</v>
      </c>
      <c r="E1179" s="579"/>
      <c r="F1179" s="5" t="e">
        <f>+#REF!</f>
        <v>#REF!</v>
      </c>
      <c r="G1179" s="5" t="s">
        <v>81</v>
      </c>
      <c r="H1179" s="36"/>
      <c r="I1179" s="1"/>
      <c r="J1179" s="1"/>
      <c r="K1179" s="16"/>
      <c r="L1179" s="1"/>
      <c r="M1179" s="1"/>
      <c r="N1179" s="1"/>
      <c r="O1179" s="1"/>
      <c r="P1179" s="1"/>
      <c r="Q1179" s="1"/>
      <c r="R1179" s="1"/>
      <c r="S1179" s="1"/>
      <c r="T1179" s="1"/>
      <c r="U1179" s="1"/>
      <c r="V1179" s="1"/>
      <c r="W1179" s="1"/>
      <c r="X1179" s="1"/>
      <c r="Y1179" s="1"/>
      <c r="Z1179" s="1"/>
    </row>
    <row r="1180" spans="1:26" ht="14.25" customHeight="1">
      <c r="A1180" s="1"/>
      <c r="B1180" s="636"/>
      <c r="C1180" s="581"/>
      <c r="D1180" s="581"/>
      <c r="E1180" s="581"/>
      <c r="F1180" s="581"/>
      <c r="G1180" s="581"/>
      <c r="H1180" s="589"/>
      <c r="I1180" s="1"/>
      <c r="J1180" s="1"/>
      <c r="K1180" s="16"/>
      <c r="L1180" s="1"/>
      <c r="M1180" s="1"/>
      <c r="N1180" s="1"/>
      <c r="O1180" s="1"/>
      <c r="P1180" s="1"/>
      <c r="Q1180" s="1"/>
      <c r="R1180" s="1"/>
      <c r="S1180" s="1"/>
      <c r="T1180" s="1"/>
      <c r="U1180" s="1"/>
      <c r="V1180" s="1"/>
      <c r="W1180" s="1"/>
      <c r="X1180" s="1"/>
      <c r="Y1180" s="1"/>
      <c r="Z1180" s="1"/>
    </row>
    <row r="1181" spans="1:26" ht="15" customHeight="1">
      <c r="A1181" s="1"/>
      <c r="B1181" s="652" t="e">
        <f>+#REF!</f>
        <v>#REF!</v>
      </c>
      <c r="C1181" s="585"/>
      <c r="D1181" s="585"/>
      <c r="E1181" s="585"/>
      <c r="F1181" s="585"/>
      <c r="G1181" s="585"/>
      <c r="H1181" s="610"/>
      <c r="I1181" s="1"/>
      <c r="J1181" s="1"/>
      <c r="K1181" s="16"/>
      <c r="L1181" s="1"/>
      <c r="M1181" s="1"/>
      <c r="N1181" s="1"/>
      <c r="O1181" s="1"/>
      <c r="P1181" s="1"/>
      <c r="Q1181" s="1"/>
      <c r="R1181" s="1"/>
      <c r="S1181" s="1"/>
      <c r="T1181" s="1"/>
      <c r="U1181" s="1"/>
      <c r="V1181" s="1"/>
      <c r="W1181" s="1"/>
      <c r="X1181" s="1"/>
      <c r="Y1181" s="1"/>
      <c r="Z1181" s="1"/>
    </row>
    <row r="1182" spans="1:26" ht="14.25" customHeight="1">
      <c r="A1182" s="1"/>
      <c r="B1182" s="600"/>
      <c r="C1182" s="578"/>
      <c r="D1182" s="578"/>
      <c r="E1182" s="578"/>
      <c r="F1182" s="578"/>
      <c r="G1182" s="578"/>
      <c r="H1182" s="604"/>
      <c r="I1182" s="1"/>
      <c r="J1182" s="1"/>
      <c r="K1182" s="16"/>
      <c r="L1182" s="1"/>
      <c r="M1182" s="1"/>
      <c r="N1182" s="1"/>
      <c r="O1182" s="1"/>
      <c r="P1182" s="1"/>
      <c r="Q1182" s="1"/>
      <c r="R1182" s="1"/>
      <c r="S1182" s="1"/>
      <c r="T1182" s="1"/>
      <c r="U1182" s="1"/>
      <c r="V1182" s="1"/>
      <c r="W1182" s="1"/>
      <c r="X1182" s="1"/>
      <c r="Y1182" s="1"/>
      <c r="Z1182" s="1"/>
    </row>
    <row r="1183" spans="1:26" ht="14.25" customHeight="1">
      <c r="A1183" s="1"/>
      <c r="B1183" s="694"/>
      <c r="C1183" s="606"/>
      <c r="D1183" s="606"/>
      <c r="E1183" s="606"/>
      <c r="F1183" s="606"/>
      <c r="G1183" s="606"/>
      <c r="H1183" s="607"/>
      <c r="I1183" s="1"/>
      <c r="J1183" s="1"/>
      <c r="K1183" s="16"/>
      <c r="L1183" s="1"/>
      <c r="M1183" s="1"/>
      <c r="N1183" s="1"/>
      <c r="O1183" s="1"/>
      <c r="P1183" s="1"/>
      <c r="Q1183" s="1"/>
      <c r="R1183" s="1"/>
      <c r="S1183" s="1"/>
      <c r="T1183" s="1"/>
      <c r="U1183" s="1"/>
      <c r="V1183" s="1"/>
      <c r="W1183" s="1"/>
      <c r="X1183" s="1"/>
      <c r="Y1183" s="1"/>
      <c r="Z1183" s="1"/>
    </row>
    <row r="1184" spans="1:26" ht="14.25" customHeight="1">
      <c r="A1184" s="1"/>
      <c r="B1184" s="636" t="s">
        <v>82</v>
      </c>
      <c r="C1184" s="581"/>
      <c r="D1184" s="581"/>
      <c r="E1184" s="581"/>
      <c r="F1184" s="581"/>
      <c r="G1184" s="581"/>
      <c r="H1184" s="589"/>
      <c r="I1184" s="1"/>
      <c r="J1184" s="1"/>
      <c r="K1184" s="16"/>
      <c r="L1184" s="1"/>
      <c r="M1184" s="1"/>
      <c r="N1184" s="1"/>
      <c r="O1184" s="1"/>
      <c r="P1184" s="1"/>
      <c r="Q1184" s="1"/>
      <c r="R1184" s="1"/>
      <c r="S1184" s="1"/>
      <c r="T1184" s="1"/>
      <c r="U1184" s="1"/>
      <c r="V1184" s="1"/>
      <c r="W1184" s="1"/>
      <c r="X1184" s="1"/>
      <c r="Y1184" s="1"/>
      <c r="Z1184" s="1"/>
    </row>
    <row r="1185" spans="1:26" ht="14.25" customHeight="1">
      <c r="A1185" s="1"/>
      <c r="B1185" s="679" t="s">
        <v>1</v>
      </c>
      <c r="C1185" s="579"/>
      <c r="D1185" s="37" t="s">
        <v>2</v>
      </c>
      <c r="E1185" s="23" t="s">
        <v>83</v>
      </c>
      <c r="F1185" s="23" t="s">
        <v>84</v>
      </c>
      <c r="G1185" s="23" t="s">
        <v>85</v>
      </c>
      <c r="H1185" s="38" t="s">
        <v>86</v>
      </c>
      <c r="I1185" s="1"/>
      <c r="J1185" s="1"/>
      <c r="K1185" s="16"/>
      <c r="L1185" s="1"/>
      <c r="M1185" s="1"/>
      <c r="N1185" s="1"/>
      <c r="O1185" s="1"/>
      <c r="P1185" s="1"/>
      <c r="Q1185" s="1"/>
      <c r="R1185" s="1"/>
      <c r="S1185" s="1"/>
      <c r="T1185" s="1"/>
      <c r="U1185" s="1"/>
      <c r="V1185" s="1"/>
      <c r="W1185" s="1"/>
      <c r="X1185" s="1"/>
      <c r="Y1185" s="1"/>
      <c r="Z1185" s="1"/>
    </row>
    <row r="1186" spans="1:26" ht="14.25" customHeight="1">
      <c r="A1186" s="1"/>
      <c r="B1186" s="645"/>
      <c r="C1186" s="690"/>
      <c r="D1186" s="39"/>
      <c r="E1186" s="39"/>
      <c r="F1186" s="40"/>
      <c r="G1186" s="41"/>
      <c r="H1186" s="42">
        <f>G1186*(F1186+1)*E1186</f>
        <v>0</v>
      </c>
      <c r="I1186" s="1"/>
      <c r="J1186" s="1"/>
      <c r="K1186" s="16"/>
      <c r="L1186" s="1"/>
      <c r="M1186" s="1"/>
      <c r="N1186" s="1"/>
      <c r="O1186" s="1"/>
      <c r="P1186" s="1"/>
      <c r="Q1186" s="1"/>
      <c r="R1186" s="1"/>
      <c r="S1186" s="1"/>
      <c r="T1186" s="1"/>
      <c r="U1186" s="1"/>
      <c r="V1186" s="1"/>
      <c r="W1186" s="1"/>
      <c r="X1186" s="1"/>
      <c r="Y1186" s="1"/>
      <c r="Z1186" s="1"/>
    </row>
    <row r="1187" spans="1:26" ht="14.25" customHeight="1">
      <c r="A1187" s="1"/>
      <c r="B1187" s="627" t="s">
        <v>177</v>
      </c>
      <c r="C1187" s="621"/>
      <c r="D1187" s="88" t="e">
        <f t="array" ref="D1187">+INDEX(#REF!,MATCH($B1187,#REF!,0),MATCH(D$897,#REF!,0))</f>
        <v>#REF!</v>
      </c>
      <c r="E1187" s="50">
        <v>1.2</v>
      </c>
      <c r="F1187" s="40">
        <v>0.05</v>
      </c>
      <c r="G1187" s="80" t="e">
        <f t="array" ref="G1187">+INDEX(#REF!,MATCH($B1187,#REF!,0),MATCH(G$897,#REF!,0))</f>
        <v>#REF!</v>
      </c>
      <c r="H1187" s="42" t="e">
        <f t="shared" ref="H1187:H1192" si="104">ROUND(G1187*(F1187+1)*E1187,2)</f>
        <v>#REF!</v>
      </c>
      <c r="I1187" s="1"/>
      <c r="J1187" s="1"/>
      <c r="K1187" s="16"/>
      <c r="L1187" s="1"/>
      <c r="M1187" s="1"/>
      <c r="N1187" s="1"/>
      <c r="O1187" s="1"/>
      <c r="P1187" s="1"/>
      <c r="Q1187" s="1"/>
      <c r="R1187" s="1"/>
      <c r="S1187" s="1"/>
      <c r="T1187" s="1"/>
      <c r="U1187" s="1"/>
      <c r="V1187" s="1"/>
      <c r="W1187" s="1"/>
      <c r="X1187" s="1"/>
      <c r="Y1187" s="1"/>
      <c r="Z1187" s="1"/>
    </row>
    <row r="1188" spans="1:26" ht="14.25" customHeight="1">
      <c r="A1188" s="1"/>
      <c r="B1188" s="627" t="s">
        <v>178</v>
      </c>
      <c r="C1188" s="621"/>
      <c r="D1188" s="88" t="e">
        <f t="array" ref="D1188">+INDEX(#REF!,MATCH($B1188,#REF!,0),MATCH(D$897,#REF!,0))</f>
        <v>#REF!</v>
      </c>
      <c r="E1188" s="50">
        <v>1</v>
      </c>
      <c r="F1188" s="40">
        <v>0</v>
      </c>
      <c r="G1188" s="80" t="e">
        <f t="array" ref="G1188">+INDEX(#REF!,MATCH($B1188,#REF!,0),MATCH(G$897,#REF!,0))</f>
        <v>#REF!</v>
      </c>
      <c r="H1188" s="42" t="e">
        <f t="shared" si="104"/>
        <v>#REF!</v>
      </c>
      <c r="I1188" s="1"/>
      <c r="J1188" s="1"/>
      <c r="K1188" s="16"/>
      <c r="L1188" s="1"/>
      <c r="M1188" s="1"/>
      <c r="N1188" s="1"/>
      <c r="O1188" s="1"/>
      <c r="P1188" s="1"/>
      <c r="Q1188" s="1"/>
      <c r="R1188" s="1"/>
      <c r="S1188" s="1"/>
      <c r="T1188" s="1"/>
      <c r="U1188" s="1"/>
      <c r="V1188" s="1"/>
      <c r="W1188" s="1"/>
      <c r="X1188" s="1"/>
      <c r="Y1188" s="1"/>
      <c r="Z1188" s="1"/>
    </row>
    <row r="1189" spans="1:26" ht="14.25" customHeight="1">
      <c r="A1189" s="1"/>
      <c r="B1189" s="627" t="s">
        <v>179</v>
      </c>
      <c r="C1189" s="621"/>
      <c r="D1189" s="88" t="e">
        <f t="array" ref="D1189">+INDEX(#REF!,MATCH($B1189,#REF!,0),MATCH(D$897,#REF!,0))</f>
        <v>#REF!</v>
      </c>
      <c r="E1189" s="50">
        <v>1</v>
      </c>
      <c r="F1189" s="40">
        <v>0</v>
      </c>
      <c r="G1189" s="80" t="e">
        <f t="array" ref="G1189">+INDEX(#REF!,MATCH($B1189,#REF!,0),MATCH(G$897,#REF!,0))</f>
        <v>#REF!</v>
      </c>
      <c r="H1189" s="42" t="e">
        <f t="shared" si="104"/>
        <v>#REF!</v>
      </c>
      <c r="I1189" s="1"/>
      <c r="J1189" s="1"/>
      <c r="K1189" s="16"/>
      <c r="L1189" s="1"/>
      <c r="M1189" s="1"/>
      <c r="N1189" s="1"/>
      <c r="O1189" s="1"/>
      <c r="P1189" s="1"/>
      <c r="Q1189" s="1"/>
      <c r="R1189" s="1"/>
      <c r="S1189" s="1"/>
      <c r="T1189" s="1"/>
      <c r="U1189" s="1"/>
      <c r="V1189" s="1"/>
      <c r="W1189" s="1"/>
      <c r="X1189" s="1"/>
      <c r="Y1189" s="1"/>
      <c r="Z1189" s="1"/>
    </row>
    <row r="1190" spans="1:26" ht="14.25" customHeight="1">
      <c r="A1190" s="1"/>
      <c r="B1190" s="627" t="s">
        <v>180</v>
      </c>
      <c r="C1190" s="621"/>
      <c r="D1190" s="88" t="e">
        <f t="array" ref="D1190">+INDEX(#REF!,MATCH($B1190,#REF!,0),MATCH(D$897,#REF!,0))</f>
        <v>#REF!</v>
      </c>
      <c r="E1190" s="50">
        <v>7.6999999999999999E-2</v>
      </c>
      <c r="F1190" s="40">
        <v>0</v>
      </c>
      <c r="G1190" s="80" t="e">
        <f t="array" ref="G1190">+INDEX(#REF!,MATCH($B1190,#REF!,0),MATCH(G$897,#REF!,0))</f>
        <v>#REF!</v>
      </c>
      <c r="H1190" s="42" t="e">
        <f t="shared" si="104"/>
        <v>#REF!</v>
      </c>
      <c r="I1190" s="1"/>
      <c r="J1190" s="1"/>
      <c r="K1190" s="16"/>
      <c r="L1190" s="1"/>
      <c r="M1190" s="1"/>
      <c r="N1190" s="1"/>
      <c r="O1190" s="1"/>
      <c r="P1190" s="1"/>
      <c r="Q1190" s="1"/>
      <c r="R1190" s="1"/>
      <c r="S1190" s="1"/>
      <c r="T1190" s="1"/>
      <c r="U1190" s="1"/>
      <c r="V1190" s="1"/>
      <c r="W1190" s="1"/>
      <c r="X1190" s="1"/>
      <c r="Y1190" s="1"/>
      <c r="Z1190" s="1"/>
    </row>
    <row r="1191" spans="1:26" ht="14.25" customHeight="1">
      <c r="A1191" s="1"/>
      <c r="B1191" s="627" t="s">
        <v>181</v>
      </c>
      <c r="C1191" s="621"/>
      <c r="D1191" s="88" t="e">
        <f t="array" ref="D1191">+INDEX(#REF!,MATCH($B1191,#REF!,0),MATCH(D$897,#REF!,0))</f>
        <v>#REF!</v>
      </c>
      <c r="E1191" s="50">
        <v>1</v>
      </c>
      <c r="F1191" s="40">
        <v>0</v>
      </c>
      <c r="G1191" s="80" t="e">
        <f t="array" ref="G1191">+INDEX(#REF!,MATCH($B1191,#REF!,0),MATCH(G$897,#REF!,0))</f>
        <v>#REF!</v>
      </c>
      <c r="H1191" s="42" t="e">
        <f t="shared" si="104"/>
        <v>#REF!</v>
      </c>
      <c r="I1191" s="1"/>
      <c r="J1191" s="1"/>
      <c r="K1191" s="16"/>
      <c r="L1191" s="1"/>
      <c r="M1191" s="1"/>
      <c r="N1191" s="1"/>
      <c r="O1191" s="1"/>
      <c r="P1191" s="1"/>
      <c r="Q1191" s="1"/>
      <c r="R1191" s="1"/>
      <c r="S1191" s="1"/>
      <c r="T1191" s="1"/>
      <c r="U1191" s="1"/>
      <c r="V1191" s="1"/>
      <c r="W1191" s="1"/>
      <c r="X1191" s="1"/>
      <c r="Y1191" s="1"/>
      <c r="Z1191" s="1"/>
    </row>
    <row r="1192" spans="1:26" ht="14.25" customHeight="1">
      <c r="A1192" s="1"/>
      <c r="B1192" s="627" t="s">
        <v>140</v>
      </c>
      <c r="C1192" s="621"/>
      <c r="D1192" s="88" t="e">
        <f t="array" ref="D1192">+INDEX(#REF!,MATCH($B1192,#REF!,0),MATCH(D$897,#REF!,0))</f>
        <v>#REF!</v>
      </c>
      <c r="E1192" s="50">
        <v>0.02</v>
      </c>
      <c r="F1192" s="40">
        <v>0</v>
      </c>
      <c r="G1192" s="80" t="e">
        <f t="array" ref="G1192">+INDEX(#REF!,MATCH($B1192,#REF!,0),MATCH(G$897,#REF!,0))</f>
        <v>#REF!</v>
      </c>
      <c r="H1192" s="42" t="e">
        <f t="shared" si="104"/>
        <v>#REF!</v>
      </c>
      <c r="I1192" s="1"/>
      <c r="J1192" s="1"/>
      <c r="K1192" s="16"/>
      <c r="L1192" s="1"/>
      <c r="M1192" s="1"/>
      <c r="N1192" s="1"/>
      <c r="O1192" s="1"/>
      <c r="P1192" s="1"/>
      <c r="Q1192" s="1"/>
      <c r="R1192" s="1"/>
      <c r="S1192" s="1"/>
      <c r="T1192" s="1"/>
      <c r="U1192" s="1"/>
      <c r="V1192" s="1"/>
      <c r="W1192" s="1"/>
      <c r="X1192" s="1"/>
      <c r="Y1192" s="1"/>
      <c r="Z1192" s="1"/>
    </row>
    <row r="1193" spans="1:26" ht="14.25" customHeight="1">
      <c r="A1193" s="1"/>
      <c r="B1193" s="682" t="s">
        <v>87</v>
      </c>
      <c r="C1193" s="581"/>
      <c r="D1193" s="581"/>
      <c r="E1193" s="581"/>
      <c r="F1193" s="581"/>
      <c r="G1193" s="579"/>
      <c r="H1193" s="91" t="e">
        <f>SUM(H1186:H1192)</f>
        <v>#REF!</v>
      </c>
      <c r="I1193" s="1"/>
      <c r="J1193" s="1"/>
      <c r="K1193" s="16"/>
      <c r="L1193" s="1"/>
      <c r="M1193" s="1"/>
      <c r="N1193" s="1"/>
      <c r="O1193" s="1"/>
      <c r="P1193" s="1"/>
      <c r="Q1193" s="1"/>
      <c r="R1193" s="1"/>
      <c r="S1193" s="1"/>
      <c r="T1193" s="1"/>
      <c r="U1193" s="1"/>
      <c r="V1193" s="1"/>
      <c r="W1193" s="1"/>
      <c r="X1193" s="1"/>
      <c r="Y1193" s="1"/>
      <c r="Z1193" s="1"/>
    </row>
    <row r="1194" spans="1:26" ht="14.25" customHeight="1">
      <c r="A1194" s="1"/>
      <c r="B1194" s="636" t="s">
        <v>88</v>
      </c>
      <c r="C1194" s="581"/>
      <c r="D1194" s="581"/>
      <c r="E1194" s="581"/>
      <c r="F1194" s="581"/>
      <c r="G1194" s="581"/>
      <c r="H1194" s="589"/>
      <c r="I1194" s="1"/>
      <c r="J1194" s="1"/>
      <c r="K1194" s="16"/>
      <c r="L1194" s="1"/>
      <c r="M1194" s="1"/>
      <c r="N1194" s="1"/>
      <c r="O1194" s="1"/>
      <c r="P1194" s="1"/>
      <c r="Q1194" s="1"/>
      <c r="R1194" s="1"/>
      <c r="S1194" s="1"/>
      <c r="T1194" s="1"/>
      <c r="U1194" s="1"/>
      <c r="V1194" s="1"/>
      <c r="W1194" s="1"/>
      <c r="X1194" s="1"/>
      <c r="Y1194" s="1"/>
      <c r="Z1194" s="1"/>
    </row>
    <row r="1195" spans="1:26" ht="14.25" customHeight="1">
      <c r="A1195" s="1"/>
      <c r="B1195" s="679" t="s">
        <v>1</v>
      </c>
      <c r="C1195" s="579"/>
      <c r="D1195" s="37" t="s">
        <v>2</v>
      </c>
      <c r="E1195" s="23" t="s">
        <v>83</v>
      </c>
      <c r="F1195" s="23" t="s">
        <v>89</v>
      </c>
      <c r="G1195" s="23" t="s">
        <v>85</v>
      </c>
      <c r="H1195" s="38" t="s">
        <v>86</v>
      </c>
      <c r="I1195" s="1"/>
      <c r="J1195" s="1"/>
      <c r="K1195" s="16"/>
      <c r="L1195" s="1"/>
      <c r="M1195" s="1"/>
      <c r="N1195" s="1"/>
      <c r="O1195" s="1"/>
      <c r="P1195" s="1"/>
      <c r="Q1195" s="1"/>
      <c r="R1195" s="1"/>
      <c r="S1195" s="1"/>
      <c r="T1195" s="1"/>
      <c r="U1195" s="1"/>
      <c r="V1195" s="1"/>
      <c r="W1195" s="1"/>
      <c r="X1195" s="1"/>
      <c r="Y1195" s="1"/>
      <c r="Z1195" s="1"/>
    </row>
    <row r="1196" spans="1:26" ht="14.25" customHeight="1">
      <c r="A1196" s="1"/>
      <c r="B1196" s="645"/>
      <c r="C1196" s="680"/>
      <c r="D1196" s="50"/>
      <c r="E1196" s="51"/>
      <c r="F1196" s="52"/>
      <c r="G1196" s="41"/>
      <c r="H1196" s="42">
        <f>E1196*F1196*G1196</f>
        <v>0</v>
      </c>
      <c r="I1196" s="1"/>
      <c r="J1196" s="1"/>
      <c r="K1196" s="16"/>
      <c r="L1196" s="1"/>
      <c r="M1196" s="1"/>
      <c r="N1196" s="1"/>
      <c r="O1196" s="1"/>
      <c r="P1196" s="1"/>
      <c r="Q1196" s="1"/>
      <c r="R1196" s="1"/>
      <c r="S1196" s="1"/>
      <c r="T1196" s="1"/>
      <c r="U1196" s="1"/>
      <c r="V1196" s="1"/>
      <c r="W1196" s="1"/>
      <c r="X1196" s="1"/>
      <c r="Y1196" s="1"/>
      <c r="Z1196" s="1"/>
    </row>
    <row r="1197" spans="1:26" ht="14.25" customHeight="1">
      <c r="A1197" s="1"/>
      <c r="B1197" s="626" t="s">
        <v>90</v>
      </c>
      <c r="C1197" s="620"/>
      <c r="D1197" s="53" t="s">
        <v>91</v>
      </c>
      <c r="E1197" s="50">
        <v>0.05</v>
      </c>
      <c r="F1197" s="59">
        <v>1</v>
      </c>
      <c r="G1197" s="41" t="e">
        <f>H1206</f>
        <v>#REF!</v>
      </c>
      <c r="H1197" s="42" t="e">
        <f>ROUND(G1197*(F1197+1)*E1197,2)</f>
        <v>#REF!</v>
      </c>
      <c r="I1197" s="1"/>
      <c r="J1197" s="1"/>
      <c r="K1197" s="16"/>
      <c r="L1197" s="1"/>
      <c r="M1197" s="1"/>
      <c r="N1197" s="1"/>
      <c r="O1197" s="1"/>
      <c r="P1197" s="1"/>
      <c r="Q1197" s="1"/>
      <c r="R1197" s="1"/>
      <c r="S1197" s="1"/>
      <c r="T1197" s="1"/>
      <c r="U1197" s="1"/>
      <c r="V1197" s="1"/>
      <c r="W1197" s="1"/>
      <c r="X1197" s="1"/>
      <c r="Y1197" s="1"/>
      <c r="Z1197" s="1"/>
    </row>
    <row r="1198" spans="1:26" ht="14.25" customHeight="1">
      <c r="A1198" s="1"/>
      <c r="B1198" s="624"/>
      <c r="C1198" s="681"/>
      <c r="D1198" s="47"/>
      <c r="E1198" s="46"/>
      <c r="F1198" s="47"/>
      <c r="G1198" s="41"/>
      <c r="H1198" s="42">
        <f>E1198*F1198*G1198</f>
        <v>0</v>
      </c>
      <c r="I1198" s="1"/>
      <c r="J1198" s="1"/>
      <c r="K1198" s="16"/>
      <c r="L1198" s="1"/>
      <c r="M1198" s="1"/>
      <c r="N1198" s="1"/>
      <c r="O1198" s="1"/>
      <c r="P1198" s="1"/>
      <c r="Q1198" s="1"/>
      <c r="R1198" s="1"/>
      <c r="S1198" s="1"/>
      <c r="T1198" s="1"/>
      <c r="U1198" s="1"/>
      <c r="V1198" s="1"/>
      <c r="W1198" s="1"/>
      <c r="X1198" s="1"/>
      <c r="Y1198" s="1"/>
      <c r="Z1198" s="1"/>
    </row>
    <row r="1199" spans="1:26" ht="14.25" customHeight="1">
      <c r="A1199" s="1"/>
      <c r="B1199" s="682" t="s">
        <v>87</v>
      </c>
      <c r="C1199" s="581"/>
      <c r="D1199" s="581"/>
      <c r="E1199" s="581"/>
      <c r="F1199" s="581"/>
      <c r="G1199" s="579"/>
      <c r="H1199" s="91" t="e">
        <f>SUM(H1196:H1198)</f>
        <v>#REF!</v>
      </c>
      <c r="I1199" s="1"/>
      <c r="J1199" s="1"/>
      <c r="K1199" s="16"/>
      <c r="L1199" s="1"/>
      <c r="M1199" s="1"/>
      <c r="N1199" s="1"/>
      <c r="O1199" s="1"/>
      <c r="P1199" s="1"/>
      <c r="Q1199" s="1"/>
      <c r="R1199" s="1"/>
      <c r="S1199" s="1"/>
      <c r="T1199" s="1"/>
      <c r="U1199" s="1"/>
      <c r="V1199" s="1"/>
      <c r="W1199" s="1"/>
      <c r="X1199" s="1"/>
      <c r="Y1199" s="1"/>
      <c r="Z1199" s="1"/>
    </row>
    <row r="1200" spans="1:26" ht="14.25" customHeight="1">
      <c r="A1200" s="1"/>
      <c r="B1200" s="636" t="s">
        <v>92</v>
      </c>
      <c r="C1200" s="581"/>
      <c r="D1200" s="581"/>
      <c r="E1200" s="581"/>
      <c r="F1200" s="581"/>
      <c r="G1200" s="581"/>
      <c r="H1200" s="589"/>
      <c r="I1200" s="1"/>
      <c r="J1200" s="1"/>
      <c r="K1200" s="16"/>
      <c r="L1200" s="1"/>
      <c r="M1200" s="1"/>
      <c r="N1200" s="1"/>
      <c r="O1200" s="1"/>
      <c r="P1200" s="1"/>
      <c r="Q1200" s="1"/>
      <c r="R1200" s="1"/>
      <c r="S1200" s="1"/>
      <c r="T1200" s="1"/>
      <c r="U1200" s="1"/>
      <c r="V1200" s="1"/>
      <c r="W1200" s="1"/>
      <c r="X1200" s="1"/>
      <c r="Y1200" s="1"/>
      <c r="Z1200" s="1"/>
    </row>
    <row r="1201" spans="1:26" ht="14.25" customHeight="1">
      <c r="A1201" s="1"/>
      <c r="B1201" s="679" t="s">
        <v>1</v>
      </c>
      <c r="C1201" s="579"/>
      <c r="D1201" s="37" t="s">
        <v>2</v>
      </c>
      <c r="E1201" s="23" t="s">
        <v>83</v>
      </c>
      <c r="F1201" s="54" t="s">
        <v>89</v>
      </c>
      <c r="G1201" s="23" t="s">
        <v>85</v>
      </c>
      <c r="H1201" s="55" t="s">
        <v>86</v>
      </c>
      <c r="I1201" s="1"/>
      <c r="J1201" s="1"/>
      <c r="K1201" s="16"/>
      <c r="L1201" s="1"/>
      <c r="M1201" s="1"/>
      <c r="N1201" s="1"/>
      <c r="O1201" s="1"/>
      <c r="P1201" s="1"/>
      <c r="Q1201" s="1"/>
      <c r="R1201" s="1"/>
      <c r="S1201" s="1"/>
      <c r="T1201" s="1"/>
      <c r="U1201" s="1"/>
      <c r="V1201" s="1"/>
      <c r="W1201" s="1"/>
      <c r="X1201" s="1"/>
      <c r="Y1201" s="1"/>
      <c r="Z1201" s="1"/>
    </row>
    <row r="1202" spans="1:26" ht="14.25" customHeight="1">
      <c r="A1202" s="1"/>
      <c r="B1202" s="645"/>
      <c r="C1202" s="680"/>
      <c r="D1202" s="56"/>
      <c r="E1202" s="51"/>
      <c r="F1202" s="57"/>
      <c r="G1202" s="41"/>
      <c r="H1202" s="42">
        <f t="shared" ref="H1202:H1205" si="105">E1202*F1202*G1202</f>
        <v>0</v>
      </c>
      <c r="I1202" s="1"/>
      <c r="J1202" s="1"/>
      <c r="K1202" s="16"/>
      <c r="L1202" s="1"/>
      <c r="M1202" s="1"/>
      <c r="N1202" s="1"/>
      <c r="O1202" s="1"/>
      <c r="P1202" s="1"/>
      <c r="Q1202" s="1"/>
      <c r="R1202" s="1"/>
      <c r="S1202" s="1"/>
      <c r="T1202" s="1"/>
      <c r="U1202" s="1"/>
      <c r="V1202" s="1"/>
      <c r="W1202" s="1"/>
      <c r="X1202" s="1"/>
      <c r="Y1202" s="1"/>
      <c r="Z1202" s="1"/>
    </row>
    <row r="1203" spans="1:26" ht="14.25" customHeight="1">
      <c r="A1203" s="1"/>
      <c r="B1203" s="627" t="s">
        <v>96</v>
      </c>
      <c r="C1203" s="620"/>
      <c r="D1203" s="58" t="s">
        <v>94</v>
      </c>
      <c r="E1203" s="50">
        <v>1</v>
      </c>
      <c r="F1203" s="59">
        <v>0.15</v>
      </c>
      <c r="G1203" s="41" t="e">
        <f>+INDEX(#REF!,MATCH(B1203,#REF!,0),9)</f>
        <v>#REF!</v>
      </c>
      <c r="H1203" s="42" t="e">
        <f t="shared" si="105"/>
        <v>#REF!</v>
      </c>
      <c r="I1203" s="1"/>
      <c r="J1203" s="1"/>
      <c r="K1203" s="16"/>
      <c r="L1203" s="1"/>
      <c r="M1203" s="1"/>
      <c r="N1203" s="1"/>
      <c r="O1203" s="1"/>
      <c r="P1203" s="1"/>
      <c r="Q1203" s="1"/>
      <c r="R1203" s="1"/>
      <c r="S1203" s="1"/>
      <c r="T1203" s="1"/>
      <c r="U1203" s="1"/>
      <c r="V1203" s="1"/>
      <c r="W1203" s="1"/>
      <c r="X1203" s="1"/>
      <c r="Y1203" s="1"/>
      <c r="Z1203" s="1"/>
    </row>
    <row r="1204" spans="1:26" ht="14.25" customHeight="1">
      <c r="A1204" s="1"/>
      <c r="B1204" s="627" t="s">
        <v>93</v>
      </c>
      <c r="C1204" s="620"/>
      <c r="D1204" s="58" t="s">
        <v>94</v>
      </c>
      <c r="E1204" s="50">
        <v>1</v>
      </c>
      <c r="F1204" s="59">
        <v>0.15</v>
      </c>
      <c r="G1204" s="41" t="e">
        <f>+INDEX(#REF!,MATCH(B1204,#REF!,0),9)</f>
        <v>#REF!</v>
      </c>
      <c r="H1204" s="42" t="e">
        <f t="shared" si="105"/>
        <v>#REF!</v>
      </c>
      <c r="I1204" s="1"/>
      <c r="J1204" s="1"/>
      <c r="K1204" s="16"/>
      <c r="L1204" s="1"/>
      <c r="M1204" s="1"/>
      <c r="N1204" s="1"/>
      <c r="O1204" s="1"/>
      <c r="P1204" s="1"/>
      <c r="Q1204" s="1"/>
      <c r="R1204" s="1"/>
      <c r="S1204" s="1"/>
      <c r="T1204" s="1"/>
      <c r="U1204" s="1"/>
      <c r="V1204" s="1"/>
      <c r="W1204" s="1"/>
      <c r="X1204" s="1"/>
      <c r="Y1204" s="1"/>
      <c r="Z1204" s="1"/>
    </row>
    <row r="1205" spans="1:26" ht="14.25" customHeight="1">
      <c r="A1205" s="1"/>
      <c r="B1205" s="624"/>
      <c r="C1205" s="681"/>
      <c r="D1205" s="60"/>
      <c r="E1205" s="61"/>
      <c r="F1205" s="47"/>
      <c r="G1205" s="41"/>
      <c r="H1205" s="42">
        <f t="shared" si="105"/>
        <v>0</v>
      </c>
      <c r="I1205" s="1"/>
      <c r="J1205" s="1"/>
      <c r="K1205" s="16"/>
      <c r="L1205" s="1"/>
      <c r="M1205" s="1"/>
      <c r="N1205" s="1"/>
      <c r="O1205" s="1"/>
      <c r="P1205" s="1"/>
      <c r="Q1205" s="1"/>
      <c r="R1205" s="1"/>
      <c r="S1205" s="1"/>
      <c r="T1205" s="1"/>
      <c r="U1205" s="1"/>
      <c r="V1205" s="1"/>
      <c r="W1205" s="1"/>
      <c r="X1205" s="1"/>
      <c r="Y1205" s="1"/>
      <c r="Z1205" s="1"/>
    </row>
    <row r="1206" spans="1:26" ht="14.25" customHeight="1">
      <c r="A1206" s="1"/>
      <c r="B1206" s="682" t="s">
        <v>87</v>
      </c>
      <c r="C1206" s="581"/>
      <c r="D1206" s="581"/>
      <c r="E1206" s="581"/>
      <c r="F1206" s="581"/>
      <c r="G1206" s="579"/>
      <c r="H1206" s="91" t="e">
        <f>SUM(H1202:H1205)</f>
        <v>#REF!</v>
      </c>
      <c r="I1206" s="1"/>
      <c r="J1206" s="1"/>
      <c r="K1206" s="16"/>
      <c r="L1206" s="1"/>
      <c r="M1206" s="1"/>
      <c r="N1206" s="1"/>
      <c r="O1206" s="1"/>
      <c r="P1206" s="1"/>
      <c r="Q1206" s="1"/>
      <c r="R1206" s="1"/>
      <c r="S1206" s="1"/>
      <c r="T1206" s="1"/>
      <c r="U1206" s="1"/>
      <c r="V1206" s="1"/>
      <c r="W1206" s="1"/>
      <c r="X1206" s="1"/>
      <c r="Y1206" s="1"/>
      <c r="Z1206" s="1"/>
    </row>
    <row r="1207" spans="1:26" ht="14.25" customHeight="1">
      <c r="A1207" s="1"/>
      <c r="B1207" s="636" t="s">
        <v>95</v>
      </c>
      <c r="C1207" s="581"/>
      <c r="D1207" s="581"/>
      <c r="E1207" s="581"/>
      <c r="F1207" s="581"/>
      <c r="G1207" s="581"/>
      <c r="H1207" s="589"/>
      <c r="I1207" s="1"/>
      <c r="J1207" s="1"/>
      <c r="K1207" s="16"/>
      <c r="L1207" s="1"/>
      <c r="M1207" s="1"/>
      <c r="N1207" s="1"/>
      <c r="O1207" s="1"/>
      <c r="P1207" s="1"/>
      <c r="Q1207" s="1"/>
      <c r="R1207" s="1"/>
      <c r="S1207" s="1"/>
      <c r="T1207" s="1"/>
      <c r="U1207" s="1"/>
      <c r="V1207" s="1"/>
      <c r="W1207" s="1"/>
      <c r="X1207" s="1"/>
      <c r="Y1207" s="1"/>
      <c r="Z1207" s="1"/>
    </row>
    <row r="1208" spans="1:26" ht="14.25" customHeight="1">
      <c r="A1208" s="1"/>
      <c r="B1208" s="591" t="s">
        <v>1</v>
      </c>
      <c r="C1208" s="581"/>
      <c r="D1208" s="579"/>
      <c r="E1208" s="23" t="s">
        <v>2</v>
      </c>
      <c r="F1208" s="23" t="s">
        <v>83</v>
      </c>
      <c r="G1208" s="23" t="s">
        <v>85</v>
      </c>
      <c r="H1208" s="38" t="s">
        <v>86</v>
      </c>
      <c r="I1208" s="1"/>
      <c r="J1208" s="1"/>
      <c r="K1208" s="16"/>
      <c r="L1208" s="1"/>
      <c r="M1208" s="1"/>
      <c r="N1208" s="1"/>
      <c r="O1208" s="1"/>
      <c r="P1208" s="1"/>
      <c r="Q1208" s="1"/>
      <c r="R1208" s="1"/>
      <c r="S1208" s="1"/>
      <c r="T1208" s="1"/>
      <c r="U1208" s="1"/>
      <c r="V1208" s="1"/>
      <c r="W1208" s="1"/>
      <c r="X1208" s="1"/>
      <c r="Y1208" s="1"/>
      <c r="Z1208" s="1"/>
    </row>
    <row r="1209" spans="1:26" ht="14.25" customHeight="1">
      <c r="A1209" s="1"/>
      <c r="B1209" s="622">
        <v>3000</v>
      </c>
      <c r="C1209" s="623"/>
      <c r="D1209" s="623"/>
      <c r="E1209" s="412" t="s">
        <v>2</v>
      </c>
      <c r="F1209" s="413">
        <v>1</v>
      </c>
      <c r="G1209" s="414">
        <v>3000</v>
      </c>
      <c r="H1209" s="415">
        <f>+F1209*G1209</f>
        <v>3000</v>
      </c>
      <c r="I1209" s="1"/>
      <c r="J1209" s="1"/>
      <c r="K1209" s="16"/>
      <c r="L1209" s="1"/>
      <c r="M1209" s="1"/>
      <c r="N1209" s="1"/>
      <c r="O1209" s="1"/>
      <c r="P1209" s="1"/>
      <c r="Q1209" s="1"/>
      <c r="R1209" s="1"/>
      <c r="S1209" s="1"/>
      <c r="T1209" s="1"/>
      <c r="U1209" s="1"/>
      <c r="V1209" s="1"/>
      <c r="W1209" s="1"/>
      <c r="X1209" s="1"/>
      <c r="Y1209" s="1"/>
      <c r="Z1209" s="1"/>
    </row>
    <row r="1210" spans="1:26" ht="14.25" customHeight="1">
      <c r="A1210" s="1"/>
      <c r="B1210" s="619"/>
      <c r="C1210" s="620"/>
      <c r="D1210" s="621"/>
      <c r="E1210" s="39"/>
      <c r="F1210" s="40"/>
      <c r="G1210" s="62"/>
      <c r="H1210" s="63">
        <f t="shared" ref="H1210" si="106">G1210*F1210</f>
        <v>0</v>
      </c>
      <c r="I1210" s="1"/>
      <c r="J1210" s="1"/>
      <c r="K1210" s="16"/>
      <c r="L1210" s="1"/>
      <c r="M1210" s="1"/>
      <c r="N1210" s="1"/>
      <c r="O1210" s="1"/>
      <c r="P1210" s="1"/>
      <c r="Q1210" s="1"/>
      <c r="R1210" s="1"/>
      <c r="S1210" s="1"/>
      <c r="T1210" s="1"/>
      <c r="U1210" s="1"/>
      <c r="V1210" s="1"/>
      <c r="W1210" s="1"/>
      <c r="X1210" s="1"/>
      <c r="Y1210" s="1"/>
      <c r="Z1210" s="1"/>
    </row>
    <row r="1211" spans="1:26" ht="14.25" customHeight="1" thickBot="1">
      <c r="A1211" s="1"/>
      <c r="B1211" s="674" t="s">
        <v>87</v>
      </c>
      <c r="C1211" s="594"/>
      <c r="D1211" s="594"/>
      <c r="E1211" s="594"/>
      <c r="F1211" s="594"/>
      <c r="G1211" s="595"/>
      <c r="H1211" s="91">
        <f>SUM(H1209:H1210)</f>
        <v>3000</v>
      </c>
      <c r="I1211" s="1"/>
      <c r="J1211" s="1"/>
      <c r="K1211" s="16"/>
      <c r="L1211" s="1"/>
      <c r="M1211" s="1"/>
      <c r="N1211" s="1"/>
      <c r="O1211" s="1"/>
      <c r="P1211" s="1"/>
      <c r="Q1211" s="1"/>
      <c r="R1211" s="1"/>
      <c r="S1211" s="1"/>
      <c r="T1211" s="1"/>
      <c r="U1211" s="1"/>
      <c r="V1211" s="1"/>
      <c r="W1211" s="1"/>
      <c r="X1211" s="1"/>
      <c r="Y1211" s="1"/>
      <c r="Z1211" s="1"/>
    </row>
    <row r="1212" spans="1:26" ht="14.25" customHeight="1" thickBot="1">
      <c r="A1212" s="1"/>
      <c r="B1212" s="675"/>
      <c r="C1212" s="602"/>
      <c r="D1212" s="602"/>
      <c r="E1212" s="602"/>
      <c r="F1212" s="602"/>
      <c r="G1212" s="602"/>
      <c r="H1212" s="633"/>
      <c r="I1212" s="1"/>
      <c r="J1212" s="1"/>
      <c r="K1212" s="16"/>
      <c r="L1212" s="1"/>
      <c r="M1212" s="1"/>
      <c r="N1212" s="1"/>
      <c r="O1212" s="1"/>
      <c r="P1212" s="1"/>
      <c r="Q1212" s="1"/>
      <c r="R1212" s="1"/>
      <c r="S1212" s="1"/>
      <c r="T1212" s="1"/>
      <c r="U1212" s="1"/>
      <c r="V1212" s="1"/>
      <c r="W1212" s="1"/>
      <c r="X1212" s="1"/>
      <c r="Y1212" s="1"/>
      <c r="Z1212" s="1"/>
    </row>
    <row r="1213" spans="1:26" ht="14.25" customHeight="1" thickBot="1">
      <c r="A1213" s="1"/>
      <c r="B1213" s="676"/>
      <c r="C1213" s="587"/>
      <c r="D1213" s="635"/>
      <c r="E1213" s="677" t="s">
        <v>59</v>
      </c>
      <c r="F1213" s="678"/>
      <c r="G1213" s="678"/>
      <c r="H1213" s="65" t="e">
        <f>ROUND(H1211+H1206+H1199+H1193,0)</f>
        <v>#REF!</v>
      </c>
      <c r="I1213" s="1"/>
      <c r="J1213" s="1"/>
      <c r="K1213" s="16">
        <v>66965.850000000006</v>
      </c>
      <c r="L1213" s="1"/>
      <c r="M1213" s="1"/>
      <c r="N1213" s="1"/>
      <c r="O1213" s="1"/>
      <c r="P1213" s="1"/>
      <c r="Q1213" s="1"/>
      <c r="R1213" s="1"/>
      <c r="S1213" s="1"/>
      <c r="T1213" s="1"/>
      <c r="U1213" s="1"/>
      <c r="V1213" s="1"/>
      <c r="W1213" s="1"/>
      <c r="X1213" s="1"/>
      <c r="Y1213" s="1"/>
      <c r="Z1213" s="1"/>
    </row>
    <row r="1214" spans="1:26" ht="14.25" customHeight="1">
      <c r="A1214" s="1"/>
      <c r="B1214" s="66"/>
      <c r="C1214" s="67"/>
      <c r="D1214" s="68"/>
      <c r="E1214" s="68"/>
      <c r="F1214" s="68"/>
      <c r="G1214" s="68"/>
      <c r="H1214" s="69"/>
      <c r="I1214" s="1"/>
      <c r="J1214" s="1"/>
      <c r="K1214" s="16"/>
      <c r="L1214" s="1"/>
      <c r="M1214" s="1"/>
      <c r="N1214" s="1"/>
      <c r="O1214" s="1"/>
      <c r="P1214" s="1"/>
      <c r="Q1214" s="1"/>
      <c r="R1214" s="1"/>
      <c r="S1214" s="1"/>
      <c r="T1214" s="1"/>
      <c r="U1214" s="1"/>
      <c r="V1214" s="1"/>
      <c r="W1214" s="1"/>
      <c r="X1214" s="1"/>
      <c r="Y1214" s="1"/>
      <c r="Z1214" s="1"/>
    </row>
    <row r="1215" spans="1:26" ht="14.25" customHeight="1" thickBot="1">
      <c r="A1215" s="1"/>
      <c r="B1215" s="29"/>
      <c r="C1215" s="30"/>
      <c r="D1215" s="31"/>
      <c r="E1215" s="31"/>
      <c r="F1215" s="31"/>
      <c r="G1215" s="31"/>
      <c r="H1215" s="32"/>
      <c r="I1215" s="1"/>
      <c r="J1215" s="1"/>
      <c r="K1215" s="16"/>
      <c r="L1215" s="1"/>
      <c r="M1215" s="1"/>
      <c r="N1215" s="1"/>
      <c r="O1215" s="1"/>
      <c r="P1215" s="1"/>
      <c r="Q1215" s="1"/>
      <c r="R1215" s="1"/>
      <c r="S1215" s="1"/>
      <c r="T1215" s="1"/>
      <c r="U1215" s="1"/>
      <c r="V1215" s="1"/>
      <c r="W1215" s="1"/>
      <c r="X1215" s="1"/>
      <c r="Y1215" s="1"/>
      <c r="Z1215" s="1"/>
    </row>
    <row r="1216" spans="1:26" ht="14.25" customHeight="1">
      <c r="A1216" s="1"/>
      <c r="B1216" s="691" t="s">
        <v>77</v>
      </c>
      <c r="C1216" s="578"/>
      <c r="D1216" s="578"/>
      <c r="E1216" s="578"/>
      <c r="F1216" s="578"/>
      <c r="G1216" s="578"/>
      <c r="H1216" s="604"/>
      <c r="I1216" s="1"/>
      <c r="J1216" s="1"/>
      <c r="K1216" s="16"/>
      <c r="L1216" s="1"/>
      <c r="M1216" s="1"/>
      <c r="N1216" s="1"/>
      <c r="O1216" s="1"/>
      <c r="P1216" s="1"/>
      <c r="Q1216" s="1"/>
      <c r="R1216" s="1"/>
      <c r="S1216" s="1"/>
      <c r="T1216" s="1"/>
      <c r="U1216" s="1"/>
      <c r="V1216" s="1"/>
      <c r="W1216" s="1"/>
      <c r="X1216" s="1"/>
      <c r="Y1216" s="1"/>
      <c r="Z1216" s="1"/>
    </row>
    <row r="1217" spans="1:26" ht="14.25" customHeight="1">
      <c r="A1217" s="1"/>
      <c r="B1217" s="668"/>
      <c r="C1217" s="606"/>
      <c r="D1217" s="606"/>
      <c r="E1217" s="606"/>
      <c r="F1217" s="606"/>
      <c r="G1217" s="606"/>
      <c r="H1217" s="607"/>
      <c r="I1217" s="1"/>
      <c r="J1217" s="1"/>
      <c r="K1217" s="16"/>
      <c r="L1217" s="1"/>
      <c r="M1217" s="1"/>
      <c r="N1217" s="1"/>
      <c r="O1217" s="1"/>
      <c r="P1217" s="1"/>
      <c r="Q1217" s="1"/>
      <c r="R1217" s="1"/>
      <c r="S1217" s="1"/>
      <c r="T1217" s="1"/>
      <c r="U1217" s="1"/>
      <c r="V1217" s="1"/>
      <c r="W1217" s="1"/>
      <c r="X1217" s="1"/>
      <c r="Y1217" s="1"/>
      <c r="Z1217" s="1"/>
    </row>
    <row r="1218" spans="1:26" ht="14.25" customHeight="1" thickBot="1">
      <c r="A1218" s="1"/>
      <c r="B1218" s="591" t="s">
        <v>78</v>
      </c>
      <c r="C1218" s="581"/>
      <c r="D1218" s="581"/>
      <c r="E1218" s="581"/>
      <c r="F1218" s="581"/>
      <c r="G1218" s="581"/>
      <c r="H1218" s="589"/>
      <c r="I1218" s="1"/>
      <c r="J1218" s="1"/>
      <c r="K1218" s="16"/>
      <c r="L1218" s="1"/>
      <c r="M1218" s="1"/>
      <c r="N1218" s="1"/>
      <c r="O1218" s="1"/>
      <c r="P1218" s="1"/>
      <c r="Q1218" s="1"/>
      <c r="R1218" s="1"/>
      <c r="S1218" s="1"/>
      <c r="T1218" s="1"/>
      <c r="U1218" s="1"/>
      <c r="V1218" s="1"/>
      <c r="W1218" s="1"/>
      <c r="X1218" s="1"/>
      <c r="Y1218" s="1"/>
      <c r="Z1218" s="1"/>
    </row>
    <row r="1219" spans="1:26" ht="15" customHeight="1">
      <c r="A1219" s="1"/>
      <c r="B1219" s="692" t="e">
        <f>+#REF!</f>
        <v>#REF!</v>
      </c>
      <c r="C1219" s="602"/>
      <c r="D1219" s="602"/>
      <c r="E1219" s="602"/>
      <c r="F1219" s="602"/>
      <c r="G1219" s="602"/>
      <c r="H1219" s="633"/>
      <c r="I1219" s="1"/>
      <c r="J1219" s="1"/>
      <c r="K1219" s="16"/>
      <c r="L1219" s="1"/>
      <c r="M1219" s="1"/>
      <c r="N1219" s="1"/>
      <c r="O1219" s="1"/>
      <c r="P1219" s="1"/>
      <c r="Q1219" s="1"/>
      <c r="R1219" s="1"/>
      <c r="S1219" s="1"/>
      <c r="T1219" s="1"/>
      <c r="U1219" s="1"/>
      <c r="V1219" s="1"/>
      <c r="W1219" s="1"/>
      <c r="X1219" s="1"/>
      <c r="Y1219" s="1"/>
      <c r="Z1219" s="1"/>
    </row>
    <row r="1220" spans="1:26" ht="15" customHeight="1">
      <c r="A1220" s="1"/>
      <c r="B1220" s="34" t="s">
        <v>79</v>
      </c>
      <c r="C1220" s="35" t="e">
        <f>+#REF!</f>
        <v>#REF!</v>
      </c>
      <c r="D1220" s="693" t="s">
        <v>80</v>
      </c>
      <c r="E1220" s="579"/>
      <c r="F1220" s="5" t="e">
        <f>+#REF!</f>
        <v>#REF!</v>
      </c>
      <c r="G1220" s="5" t="s">
        <v>81</v>
      </c>
      <c r="H1220" s="36"/>
      <c r="I1220" s="1"/>
      <c r="J1220" s="1"/>
      <c r="K1220" s="16"/>
      <c r="L1220" s="1"/>
      <c r="M1220" s="1"/>
      <c r="N1220" s="1"/>
      <c r="O1220" s="1"/>
      <c r="P1220" s="1"/>
      <c r="Q1220" s="1"/>
      <c r="R1220" s="1"/>
      <c r="S1220" s="1"/>
      <c r="T1220" s="1"/>
      <c r="U1220" s="1"/>
      <c r="V1220" s="1"/>
      <c r="W1220" s="1"/>
      <c r="X1220" s="1"/>
      <c r="Y1220" s="1"/>
      <c r="Z1220" s="1"/>
    </row>
    <row r="1221" spans="1:26" ht="14.25" customHeight="1">
      <c r="A1221" s="1"/>
      <c r="B1221" s="636"/>
      <c r="C1221" s="581"/>
      <c r="D1221" s="581"/>
      <c r="E1221" s="581"/>
      <c r="F1221" s="581"/>
      <c r="G1221" s="581"/>
      <c r="H1221" s="589"/>
      <c r="I1221" s="1"/>
      <c r="J1221" s="1"/>
      <c r="K1221" s="16"/>
      <c r="L1221" s="1"/>
      <c r="M1221" s="1"/>
      <c r="N1221" s="1"/>
      <c r="O1221" s="1"/>
      <c r="P1221" s="1"/>
      <c r="Q1221" s="1"/>
      <c r="R1221" s="1"/>
      <c r="S1221" s="1"/>
      <c r="T1221" s="1"/>
      <c r="U1221" s="1"/>
      <c r="V1221" s="1"/>
      <c r="W1221" s="1"/>
      <c r="X1221" s="1"/>
      <c r="Y1221" s="1"/>
      <c r="Z1221" s="1"/>
    </row>
    <row r="1222" spans="1:26" ht="15" customHeight="1">
      <c r="A1222" s="1"/>
      <c r="B1222" s="652" t="e">
        <f>+#REF!</f>
        <v>#REF!</v>
      </c>
      <c r="C1222" s="585"/>
      <c r="D1222" s="585"/>
      <c r="E1222" s="585"/>
      <c r="F1222" s="585"/>
      <c r="G1222" s="585"/>
      <c r="H1222" s="610"/>
      <c r="I1222" s="1"/>
      <c r="J1222" s="1"/>
      <c r="K1222" s="16"/>
      <c r="L1222" s="1"/>
      <c r="M1222" s="1"/>
      <c r="N1222" s="1"/>
      <c r="O1222" s="1"/>
      <c r="P1222" s="1"/>
      <c r="Q1222" s="1"/>
      <c r="R1222" s="1"/>
      <c r="S1222" s="1"/>
      <c r="T1222" s="1"/>
      <c r="U1222" s="1"/>
      <c r="V1222" s="1"/>
      <c r="W1222" s="1"/>
      <c r="X1222" s="1"/>
      <c r="Y1222" s="1"/>
      <c r="Z1222" s="1"/>
    </row>
    <row r="1223" spans="1:26" ht="14.25" customHeight="1">
      <c r="A1223" s="1"/>
      <c r="B1223" s="600"/>
      <c r="C1223" s="578"/>
      <c r="D1223" s="578"/>
      <c r="E1223" s="578"/>
      <c r="F1223" s="578"/>
      <c r="G1223" s="578"/>
      <c r="H1223" s="604"/>
      <c r="I1223" s="1"/>
      <c r="J1223" s="1"/>
      <c r="K1223" s="16"/>
      <c r="L1223" s="1"/>
      <c r="M1223" s="1"/>
      <c r="N1223" s="1"/>
      <c r="O1223" s="1"/>
      <c r="P1223" s="1"/>
      <c r="Q1223" s="1"/>
      <c r="R1223" s="1"/>
      <c r="S1223" s="1"/>
      <c r="T1223" s="1"/>
      <c r="U1223" s="1"/>
      <c r="V1223" s="1"/>
      <c r="W1223" s="1"/>
      <c r="X1223" s="1"/>
      <c r="Y1223" s="1"/>
      <c r="Z1223" s="1"/>
    </row>
    <row r="1224" spans="1:26" ht="14.25" customHeight="1">
      <c r="A1224" s="1"/>
      <c r="B1224" s="694"/>
      <c r="C1224" s="606"/>
      <c r="D1224" s="606"/>
      <c r="E1224" s="606"/>
      <c r="F1224" s="606"/>
      <c r="G1224" s="606"/>
      <c r="H1224" s="607"/>
      <c r="I1224" s="1"/>
      <c r="J1224" s="1"/>
      <c r="K1224" s="16"/>
      <c r="L1224" s="1"/>
      <c r="M1224" s="1"/>
      <c r="N1224" s="1"/>
      <c r="O1224" s="1"/>
      <c r="P1224" s="1"/>
      <c r="Q1224" s="1"/>
      <c r="R1224" s="1"/>
      <c r="S1224" s="1"/>
      <c r="T1224" s="1"/>
      <c r="U1224" s="1"/>
      <c r="V1224" s="1"/>
      <c r="W1224" s="1"/>
      <c r="X1224" s="1"/>
      <c r="Y1224" s="1"/>
      <c r="Z1224" s="1"/>
    </row>
    <row r="1225" spans="1:26" ht="14.25" customHeight="1">
      <c r="A1225" s="1"/>
      <c r="B1225" s="636" t="s">
        <v>82</v>
      </c>
      <c r="C1225" s="581"/>
      <c r="D1225" s="581"/>
      <c r="E1225" s="581"/>
      <c r="F1225" s="581"/>
      <c r="G1225" s="581"/>
      <c r="H1225" s="589"/>
      <c r="I1225" s="1"/>
      <c r="J1225" s="1"/>
      <c r="K1225" s="16"/>
      <c r="L1225" s="1"/>
      <c r="M1225" s="1"/>
      <c r="N1225" s="1"/>
      <c r="O1225" s="1"/>
      <c r="P1225" s="1"/>
      <c r="Q1225" s="1"/>
      <c r="R1225" s="1"/>
      <c r="S1225" s="1"/>
      <c r="T1225" s="1"/>
      <c r="U1225" s="1"/>
      <c r="V1225" s="1"/>
      <c r="W1225" s="1"/>
      <c r="X1225" s="1"/>
      <c r="Y1225" s="1"/>
      <c r="Z1225" s="1"/>
    </row>
    <row r="1226" spans="1:26" ht="14.25" customHeight="1">
      <c r="A1226" s="1"/>
      <c r="B1226" s="679" t="s">
        <v>1</v>
      </c>
      <c r="C1226" s="579"/>
      <c r="D1226" s="37" t="s">
        <v>2</v>
      </c>
      <c r="E1226" s="23" t="s">
        <v>83</v>
      </c>
      <c r="F1226" s="23" t="s">
        <v>84</v>
      </c>
      <c r="G1226" s="23" t="s">
        <v>85</v>
      </c>
      <c r="H1226" s="38" t="s">
        <v>86</v>
      </c>
      <c r="I1226" s="1"/>
      <c r="J1226" s="1"/>
      <c r="K1226" s="16"/>
      <c r="L1226" s="1"/>
      <c r="M1226" s="1"/>
      <c r="N1226" s="1"/>
      <c r="O1226" s="1"/>
      <c r="P1226" s="1"/>
      <c r="Q1226" s="1"/>
      <c r="R1226" s="1"/>
      <c r="S1226" s="1"/>
      <c r="T1226" s="1"/>
      <c r="U1226" s="1"/>
      <c r="V1226" s="1"/>
      <c r="W1226" s="1"/>
      <c r="X1226" s="1"/>
      <c r="Y1226" s="1"/>
      <c r="Z1226" s="1"/>
    </row>
    <row r="1227" spans="1:26" ht="14.25" customHeight="1">
      <c r="A1227" s="1"/>
      <c r="B1227" s="645"/>
      <c r="C1227" s="690"/>
      <c r="D1227" s="39"/>
      <c r="E1227" s="39"/>
      <c r="F1227" s="40"/>
      <c r="G1227" s="41"/>
      <c r="H1227" s="42">
        <f t="shared" ref="H1227:H1233" si="107">G1227*(F1227+1)*E1227</f>
        <v>0</v>
      </c>
      <c r="I1227" s="1"/>
      <c r="J1227" s="1"/>
      <c r="K1227" s="16"/>
      <c r="L1227" s="1"/>
      <c r="M1227" s="1"/>
      <c r="N1227" s="1"/>
      <c r="O1227" s="1"/>
      <c r="P1227" s="1"/>
      <c r="Q1227" s="1"/>
      <c r="R1227" s="1"/>
      <c r="S1227" s="1"/>
      <c r="T1227" s="1"/>
      <c r="U1227" s="1"/>
      <c r="V1227" s="1"/>
      <c r="W1227" s="1"/>
      <c r="X1227" s="1"/>
      <c r="Y1227" s="1"/>
      <c r="Z1227" s="1"/>
    </row>
    <row r="1228" spans="1:26" ht="14.25" customHeight="1">
      <c r="A1228" s="1"/>
      <c r="B1228" s="627" t="s">
        <v>177</v>
      </c>
      <c r="C1228" s="621"/>
      <c r="D1228" s="88" t="e">
        <f t="array" ref="D1228">+INDEX(#REF!,MATCH($B1228,#REF!,0),MATCH(D$897,#REF!,0))</f>
        <v>#REF!</v>
      </c>
      <c r="E1228" s="50">
        <v>1.2</v>
      </c>
      <c r="F1228" s="40">
        <v>0.05</v>
      </c>
      <c r="G1228" s="80" t="e">
        <f t="array" ref="G1228">+INDEX(#REF!,MATCH($B1228,#REF!,0),MATCH(G$897,#REF!,0))</f>
        <v>#REF!</v>
      </c>
      <c r="H1228" s="42" t="e">
        <f t="shared" si="107"/>
        <v>#REF!</v>
      </c>
      <c r="I1228" s="1"/>
      <c r="J1228" s="1"/>
      <c r="K1228" s="16"/>
      <c r="L1228" s="1"/>
      <c r="M1228" s="1"/>
      <c r="N1228" s="1"/>
      <c r="O1228" s="1"/>
      <c r="P1228" s="1"/>
      <c r="Q1228" s="1"/>
      <c r="R1228" s="1"/>
      <c r="S1228" s="1"/>
      <c r="T1228" s="1"/>
      <c r="U1228" s="1"/>
      <c r="V1228" s="1"/>
      <c r="W1228" s="1"/>
      <c r="X1228" s="1"/>
      <c r="Y1228" s="1"/>
      <c r="Z1228" s="1"/>
    </row>
    <row r="1229" spans="1:26" ht="14.25" customHeight="1">
      <c r="A1229" s="1"/>
      <c r="B1229" s="627" t="s">
        <v>182</v>
      </c>
      <c r="C1229" s="621"/>
      <c r="D1229" s="88" t="e">
        <f t="array" ref="D1229">+INDEX(#REF!,MATCH($B1229,#REF!,0),MATCH(D$897,#REF!,0))</f>
        <v>#REF!</v>
      </c>
      <c r="E1229" s="50">
        <v>2</v>
      </c>
      <c r="F1229" s="40">
        <v>0</v>
      </c>
      <c r="G1229" s="80" t="e">
        <f t="array" ref="G1229">+INDEX(#REF!,MATCH($B1229,#REF!,0),MATCH(G$897,#REF!,0))</f>
        <v>#REF!</v>
      </c>
      <c r="H1229" s="42" t="e">
        <f t="shared" si="107"/>
        <v>#REF!</v>
      </c>
      <c r="I1229" s="1"/>
      <c r="J1229" s="1"/>
      <c r="K1229" s="16"/>
      <c r="L1229" s="1"/>
      <c r="M1229" s="1"/>
      <c r="N1229" s="1"/>
      <c r="O1229" s="1"/>
      <c r="P1229" s="1"/>
      <c r="Q1229" s="1"/>
      <c r="R1229" s="1"/>
      <c r="S1229" s="1"/>
      <c r="T1229" s="1"/>
      <c r="U1229" s="1"/>
      <c r="V1229" s="1"/>
      <c r="W1229" s="1"/>
      <c r="X1229" s="1"/>
      <c r="Y1229" s="1"/>
      <c r="Z1229" s="1"/>
    </row>
    <row r="1230" spans="1:26" ht="14.25" customHeight="1">
      <c r="A1230" s="1"/>
      <c r="B1230" s="627" t="s">
        <v>183</v>
      </c>
      <c r="C1230" s="621"/>
      <c r="D1230" s="88" t="e">
        <f t="array" ref="D1230">+INDEX(#REF!,MATCH($B1230,#REF!,0),MATCH(D$897,#REF!,0))</f>
        <v>#REF!</v>
      </c>
      <c r="E1230" s="50">
        <v>1</v>
      </c>
      <c r="F1230" s="40">
        <v>0</v>
      </c>
      <c r="G1230" s="80" t="e">
        <f t="array" ref="G1230">+INDEX(#REF!,MATCH($B1230,#REF!,0),MATCH(G$897,#REF!,0))</f>
        <v>#REF!</v>
      </c>
      <c r="H1230" s="42" t="e">
        <f t="shared" si="107"/>
        <v>#REF!</v>
      </c>
      <c r="I1230" s="1"/>
      <c r="J1230" s="1"/>
      <c r="K1230" s="16"/>
      <c r="L1230" s="1"/>
      <c r="M1230" s="1"/>
      <c r="N1230" s="1"/>
      <c r="O1230" s="1"/>
      <c r="P1230" s="1"/>
      <c r="Q1230" s="1"/>
      <c r="R1230" s="1"/>
      <c r="S1230" s="1"/>
      <c r="T1230" s="1"/>
      <c r="U1230" s="1"/>
      <c r="V1230" s="1"/>
      <c r="W1230" s="1"/>
      <c r="X1230" s="1"/>
      <c r="Y1230" s="1"/>
      <c r="Z1230" s="1"/>
    </row>
    <row r="1231" spans="1:26" ht="14.25" customHeight="1">
      <c r="A1231" s="1"/>
      <c r="B1231" s="627" t="s">
        <v>1113</v>
      </c>
      <c r="C1231" s="621"/>
      <c r="D1231" s="88" t="e">
        <f t="array" ref="D1231">+INDEX(#REF!,MATCH($B1231,#REF!,0),MATCH(D$897,#REF!,0))</f>
        <v>#REF!</v>
      </c>
      <c r="E1231" s="50">
        <v>1</v>
      </c>
      <c r="F1231" s="40">
        <v>0</v>
      </c>
      <c r="G1231" s="80" t="e">
        <f t="array" ref="G1231">+INDEX(#REF!,MATCH($B1231,#REF!,0),MATCH(G$897,#REF!,0))</f>
        <v>#REF!</v>
      </c>
      <c r="H1231" s="42" t="e">
        <f t="shared" si="107"/>
        <v>#REF!</v>
      </c>
      <c r="I1231" s="1"/>
      <c r="J1231" s="1"/>
      <c r="K1231" s="16"/>
      <c r="L1231" s="1"/>
      <c r="M1231" s="1"/>
      <c r="N1231" s="1"/>
      <c r="O1231" s="1"/>
      <c r="P1231" s="1"/>
      <c r="Q1231" s="1"/>
      <c r="R1231" s="1"/>
      <c r="S1231" s="1"/>
      <c r="T1231" s="1"/>
      <c r="U1231" s="1"/>
      <c r="V1231" s="1"/>
      <c r="W1231" s="1"/>
      <c r="X1231" s="1"/>
      <c r="Y1231" s="1"/>
      <c r="Z1231" s="1"/>
    </row>
    <row r="1232" spans="1:26" ht="14.25" customHeight="1">
      <c r="A1232" s="1"/>
      <c r="B1232" s="627" t="s">
        <v>185</v>
      </c>
      <c r="C1232" s="621"/>
      <c r="D1232" s="88" t="e">
        <f t="array" ref="D1232">+INDEX(#REF!,MATCH($B1232,#REF!,0),MATCH(D$897,#REF!,0))</f>
        <v>#REF!</v>
      </c>
      <c r="E1232" s="50">
        <v>1</v>
      </c>
      <c r="F1232" s="40">
        <v>0</v>
      </c>
      <c r="G1232" s="80" t="e">
        <f t="array" ref="G1232">+INDEX(#REF!,MATCH($B1232,#REF!,0),MATCH(G$897,#REF!,0))</f>
        <v>#REF!</v>
      </c>
      <c r="H1232" s="42" t="e">
        <f t="shared" si="107"/>
        <v>#REF!</v>
      </c>
      <c r="I1232" s="1"/>
      <c r="J1232" s="1"/>
      <c r="K1232" s="16"/>
      <c r="L1232" s="1"/>
      <c r="M1232" s="1"/>
      <c r="N1232" s="1"/>
      <c r="O1232" s="1"/>
      <c r="P1232" s="1"/>
      <c r="Q1232" s="1"/>
      <c r="R1232" s="1"/>
      <c r="S1232" s="1"/>
      <c r="T1232" s="1"/>
      <c r="U1232" s="1"/>
      <c r="V1232" s="1"/>
      <c r="W1232" s="1"/>
      <c r="X1232" s="1"/>
      <c r="Y1232" s="1"/>
      <c r="Z1232" s="1"/>
    </row>
    <row r="1233" spans="1:26" ht="14.25" customHeight="1">
      <c r="A1233" s="1"/>
      <c r="B1233" s="627" t="s">
        <v>186</v>
      </c>
      <c r="C1233" s="621"/>
      <c r="D1233" s="88" t="e">
        <f t="array" ref="D1233">+INDEX(#REF!,MATCH($B1233,#REF!,0),MATCH(D$897,#REF!,0))</f>
        <v>#REF!</v>
      </c>
      <c r="E1233" s="50">
        <v>7.6999999999999999E-2</v>
      </c>
      <c r="F1233" s="40">
        <v>0</v>
      </c>
      <c r="G1233" s="80" t="e">
        <f t="array" ref="G1233">+INDEX(#REF!,MATCH($B1233,#REF!,0),MATCH(G$897,#REF!,0))</f>
        <v>#REF!</v>
      </c>
      <c r="H1233" s="42" t="e">
        <f t="shared" si="107"/>
        <v>#REF!</v>
      </c>
      <c r="I1233" s="1"/>
      <c r="J1233" s="1"/>
      <c r="K1233" s="16"/>
      <c r="L1233" s="1"/>
      <c r="M1233" s="1"/>
      <c r="N1233" s="1"/>
      <c r="O1233" s="1"/>
      <c r="P1233" s="1"/>
      <c r="Q1233" s="1"/>
      <c r="R1233" s="1"/>
      <c r="S1233" s="1"/>
      <c r="T1233" s="1"/>
      <c r="U1233" s="1"/>
      <c r="V1233" s="1"/>
      <c r="W1233" s="1"/>
      <c r="X1233" s="1"/>
      <c r="Y1233" s="1"/>
      <c r="Z1233" s="1"/>
    </row>
    <row r="1234" spans="1:26" ht="14.25" customHeight="1">
      <c r="A1234" s="1"/>
      <c r="B1234" s="624" t="s">
        <v>140</v>
      </c>
      <c r="C1234" s="625"/>
      <c r="D1234" s="88" t="e">
        <f t="array" ref="D1234">+INDEX(#REF!,MATCH($B1234,#REF!,0),MATCH(D$897,#REF!,0))</f>
        <v>#REF!</v>
      </c>
      <c r="E1234" s="46">
        <v>0.02</v>
      </c>
      <c r="F1234" s="47">
        <v>0</v>
      </c>
      <c r="G1234" s="80" t="e">
        <f t="array" ref="G1234">+INDEX(#REF!,MATCH($B1234,#REF!,0),MATCH(G$897,#REF!,0))</f>
        <v>#REF!</v>
      </c>
      <c r="H1234" s="42">
        <v>180</v>
      </c>
      <c r="I1234" s="1"/>
      <c r="J1234" s="1"/>
      <c r="K1234" s="16"/>
      <c r="L1234" s="1"/>
      <c r="M1234" s="1"/>
      <c r="N1234" s="1"/>
      <c r="O1234" s="1"/>
      <c r="P1234" s="1"/>
      <c r="Q1234" s="1"/>
      <c r="R1234" s="1"/>
      <c r="S1234" s="1"/>
      <c r="T1234" s="1"/>
      <c r="U1234" s="1"/>
      <c r="V1234" s="1"/>
      <c r="W1234" s="1"/>
      <c r="X1234" s="1"/>
      <c r="Y1234" s="1"/>
      <c r="Z1234" s="1"/>
    </row>
    <row r="1235" spans="1:26" ht="14.25" customHeight="1">
      <c r="A1235" s="1"/>
      <c r="B1235" s="682" t="s">
        <v>87</v>
      </c>
      <c r="C1235" s="581"/>
      <c r="D1235" s="581"/>
      <c r="E1235" s="581"/>
      <c r="F1235" s="581"/>
      <c r="G1235" s="579"/>
      <c r="H1235" s="49" t="e">
        <f>ROUND(SUM(H1227:H1234),2)</f>
        <v>#REF!</v>
      </c>
      <c r="I1235" s="1"/>
      <c r="J1235" s="1"/>
      <c r="K1235" s="16"/>
      <c r="L1235" s="1"/>
      <c r="M1235" s="1"/>
      <c r="N1235" s="1"/>
      <c r="O1235" s="1"/>
      <c r="P1235" s="1"/>
      <c r="Q1235" s="1"/>
      <c r="R1235" s="1"/>
      <c r="S1235" s="1"/>
      <c r="T1235" s="1"/>
      <c r="U1235" s="1"/>
      <c r="V1235" s="1"/>
      <c r="W1235" s="1"/>
      <c r="X1235" s="1"/>
      <c r="Y1235" s="1"/>
      <c r="Z1235" s="1"/>
    </row>
    <row r="1236" spans="1:26" ht="14.25" customHeight="1">
      <c r="A1236" s="1"/>
      <c r="B1236" s="636" t="s">
        <v>88</v>
      </c>
      <c r="C1236" s="581"/>
      <c r="D1236" s="581"/>
      <c r="E1236" s="581"/>
      <c r="F1236" s="581"/>
      <c r="G1236" s="581"/>
      <c r="H1236" s="589"/>
      <c r="I1236" s="1"/>
      <c r="J1236" s="1"/>
      <c r="K1236" s="16"/>
      <c r="L1236" s="1"/>
      <c r="M1236" s="1"/>
      <c r="N1236" s="1"/>
      <c r="O1236" s="1"/>
      <c r="P1236" s="1"/>
      <c r="Q1236" s="1"/>
      <c r="R1236" s="1"/>
      <c r="S1236" s="1"/>
      <c r="T1236" s="1"/>
      <c r="U1236" s="1"/>
      <c r="V1236" s="1"/>
      <c r="W1236" s="1"/>
      <c r="X1236" s="1"/>
      <c r="Y1236" s="1"/>
      <c r="Z1236" s="1"/>
    </row>
    <row r="1237" spans="1:26" ht="14.25" customHeight="1">
      <c r="A1237" s="1"/>
      <c r="B1237" s="679" t="s">
        <v>1</v>
      </c>
      <c r="C1237" s="579"/>
      <c r="D1237" s="37" t="s">
        <v>2</v>
      </c>
      <c r="E1237" s="23" t="s">
        <v>83</v>
      </c>
      <c r="F1237" s="23" t="s">
        <v>89</v>
      </c>
      <c r="G1237" s="23" t="s">
        <v>85</v>
      </c>
      <c r="H1237" s="38" t="s">
        <v>86</v>
      </c>
      <c r="I1237" s="1"/>
      <c r="J1237" s="1"/>
      <c r="K1237" s="16"/>
      <c r="L1237" s="1"/>
      <c r="M1237" s="1"/>
      <c r="N1237" s="1"/>
      <c r="O1237" s="1"/>
      <c r="P1237" s="1"/>
      <c r="Q1237" s="1"/>
      <c r="R1237" s="1"/>
      <c r="S1237" s="1"/>
      <c r="T1237" s="1"/>
      <c r="U1237" s="1"/>
      <c r="V1237" s="1"/>
      <c r="W1237" s="1"/>
      <c r="X1237" s="1"/>
      <c r="Y1237" s="1"/>
      <c r="Z1237" s="1"/>
    </row>
    <row r="1238" spans="1:26" ht="14.25" customHeight="1">
      <c r="A1238" s="1"/>
      <c r="B1238" s="645"/>
      <c r="C1238" s="680"/>
      <c r="D1238" s="50"/>
      <c r="E1238" s="51"/>
      <c r="F1238" s="52"/>
      <c r="G1238" s="41"/>
      <c r="H1238" s="42">
        <f t="shared" ref="H1238:H1240" si="108">E1238*F1238*G1238</f>
        <v>0</v>
      </c>
      <c r="I1238" s="1"/>
      <c r="J1238" s="1"/>
      <c r="K1238" s="16"/>
      <c r="L1238" s="1"/>
      <c r="M1238" s="1"/>
      <c r="N1238" s="1"/>
      <c r="O1238" s="1"/>
      <c r="P1238" s="1"/>
      <c r="Q1238" s="1"/>
      <c r="R1238" s="1"/>
      <c r="S1238" s="1"/>
      <c r="T1238" s="1"/>
      <c r="U1238" s="1"/>
      <c r="V1238" s="1"/>
      <c r="W1238" s="1"/>
      <c r="X1238" s="1"/>
      <c r="Y1238" s="1"/>
      <c r="Z1238" s="1"/>
    </row>
    <row r="1239" spans="1:26" ht="14.25" customHeight="1">
      <c r="A1239" s="1"/>
      <c r="B1239" s="626" t="s">
        <v>90</v>
      </c>
      <c r="C1239" s="620"/>
      <c r="D1239" s="53" t="s">
        <v>91</v>
      </c>
      <c r="E1239" s="50">
        <v>0.05</v>
      </c>
      <c r="F1239" s="59">
        <v>1</v>
      </c>
      <c r="G1239" s="41" t="e">
        <f>H1248</f>
        <v>#REF!</v>
      </c>
      <c r="H1239" s="42" t="e">
        <f t="shared" si="108"/>
        <v>#REF!</v>
      </c>
      <c r="I1239" s="1"/>
      <c r="J1239" s="1"/>
      <c r="K1239" s="16"/>
      <c r="L1239" s="1"/>
      <c r="M1239" s="1"/>
      <c r="N1239" s="1"/>
      <c r="O1239" s="1"/>
      <c r="P1239" s="1"/>
      <c r="Q1239" s="1"/>
      <c r="R1239" s="1"/>
      <c r="S1239" s="1"/>
      <c r="T1239" s="1"/>
      <c r="U1239" s="1"/>
      <c r="V1239" s="1"/>
      <c r="W1239" s="1"/>
      <c r="X1239" s="1"/>
      <c r="Y1239" s="1"/>
      <c r="Z1239" s="1"/>
    </row>
    <row r="1240" spans="1:26" ht="14.25" customHeight="1">
      <c r="A1240" s="1"/>
      <c r="B1240" s="624"/>
      <c r="C1240" s="681"/>
      <c r="D1240" s="47"/>
      <c r="E1240" s="46"/>
      <c r="F1240" s="47"/>
      <c r="G1240" s="41"/>
      <c r="H1240" s="42">
        <f t="shared" si="108"/>
        <v>0</v>
      </c>
      <c r="I1240" s="1"/>
      <c r="J1240" s="1"/>
      <c r="K1240" s="16"/>
      <c r="L1240" s="1"/>
      <c r="M1240" s="1"/>
      <c r="N1240" s="1"/>
      <c r="O1240" s="1"/>
      <c r="P1240" s="1"/>
      <c r="Q1240" s="1"/>
      <c r="R1240" s="1"/>
      <c r="S1240" s="1"/>
      <c r="T1240" s="1"/>
      <c r="U1240" s="1"/>
      <c r="V1240" s="1"/>
      <c r="W1240" s="1"/>
      <c r="X1240" s="1"/>
      <c r="Y1240" s="1"/>
      <c r="Z1240" s="1"/>
    </row>
    <row r="1241" spans="1:26" ht="14.25" customHeight="1">
      <c r="A1241" s="1"/>
      <c r="B1241" s="682" t="s">
        <v>87</v>
      </c>
      <c r="C1241" s="581"/>
      <c r="D1241" s="581"/>
      <c r="E1241" s="581"/>
      <c r="F1241" s="581"/>
      <c r="G1241" s="579"/>
      <c r="H1241" s="49" t="e">
        <f>ROUND(SUM(H1238:H1240),2)</f>
        <v>#REF!</v>
      </c>
      <c r="I1241" s="1"/>
      <c r="J1241" s="1"/>
      <c r="K1241" s="16"/>
      <c r="L1241" s="1"/>
      <c r="M1241" s="1"/>
      <c r="N1241" s="1"/>
      <c r="O1241" s="1"/>
      <c r="P1241" s="1"/>
      <c r="Q1241" s="1"/>
      <c r="R1241" s="1"/>
      <c r="S1241" s="1"/>
      <c r="T1241" s="1"/>
      <c r="U1241" s="1"/>
      <c r="V1241" s="1"/>
      <c r="W1241" s="1"/>
      <c r="X1241" s="1"/>
      <c r="Y1241" s="1"/>
      <c r="Z1241" s="1"/>
    </row>
    <row r="1242" spans="1:26" ht="14.25" customHeight="1">
      <c r="A1242" s="1"/>
      <c r="B1242" s="636" t="s">
        <v>92</v>
      </c>
      <c r="C1242" s="581"/>
      <c r="D1242" s="581"/>
      <c r="E1242" s="581"/>
      <c r="F1242" s="581"/>
      <c r="G1242" s="581"/>
      <c r="H1242" s="589"/>
      <c r="I1242" s="1"/>
      <c r="J1242" s="1"/>
      <c r="K1242" s="16"/>
      <c r="L1242" s="1"/>
      <c r="M1242" s="1"/>
      <c r="N1242" s="1"/>
      <c r="O1242" s="1"/>
      <c r="P1242" s="1"/>
      <c r="Q1242" s="1"/>
      <c r="R1242" s="1"/>
      <c r="S1242" s="1"/>
      <c r="T1242" s="1"/>
      <c r="U1242" s="1"/>
      <c r="V1242" s="1"/>
      <c r="W1242" s="1"/>
      <c r="X1242" s="1"/>
      <c r="Y1242" s="1"/>
      <c r="Z1242" s="1"/>
    </row>
    <row r="1243" spans="1:26" ht="14.25" customHeight="1">
      <c r="A1243" s="1"/>
      <c r="B1243" s="679" t="s">
        <v>1</v>
      </c>
      <c r="C1243" s="579"/>
      <c r="D1243" s="37" t="s">
        <v>2</v>
      </c>
      <c r="E1243" s="23" t="s">
        <v>83</v>
      </c>
      <c r="F1243" s="54" t="s">
        <v>89</v>
      </c>
      <c r="G1243" s="23" t="s">
        <v>85</v>
      </c>
      <c r="H1243" s="55" t="s">
        <v>86</v>
      </c>
      <c r="I1243" s="1"/>
      <c r="J1243" s="1"/>
      <c r="K1243" s="16"/>
      <c r="L1243" s="1"/>
      <c r="M1243" s="1"/>
      <c r="N1243" s="1"/>
      <c r="O1243" s="1"/>
      <c r="P1243" s="1"/>
      <c r="Q1243" s="1"/>
      <c r="R1243" s="1"/>
      <c r="S1243" s="1"/>
      <c r="T1243" s="1"/>
      <c r="U1243" s="1"/>
      <c r="V1243" s="1"/>
      <c r="W1243" s="1"/>
      <c r="X1243" s="1"/>
      <c r="Y1243" s="1"/>
      <c r="Z1243" s="1"/>
    </row>
    <row r="1244" spans="1:26" ht="14.25" customHeight="1">
      <c r="A1244" s="1"/>
      <c r="B1244" s="645"/>
      <c r="C1244" s="680"/>
      <c r="D1244" s="56"/>
      <c r="E1244" s="51"/>
      <c r="F1244" s="57"/>
      <c r="G1244" s="41"/>
      <c r="H1244" s="42">
        <f t="shared" ref="H1244:H1247" si="109">E1244*F1244*G1244</f>
        <v>0</v>
      </c>
      <c r="I1244" s="1"/>
      <c r="J1244" s="1"/>
      <c r="K1244" s="16"/>
      <c r="L1244" s="1"/>
      <c r="M1244" s="1"/>
      <c r="N1244" s="1"/>
      <c r="O1244" s="1"/>
      <c r="P1244" s="1"/>
      <c r="Q1244" s="1"/>
      <c r="R1244" s="1"/>
      <c r="S1244" s="1"/>
      <c r="T1244" s="1"/>
      <c r="U1244" s="1"/>
      <c r="V1244" s="1"/>
      <c r="W1244" s="1"/>
      <c r="X1244" s="1"/>
      <c r="Y1244" s="1"/>
      <c r="Z1244" s="1"/>
    </row>
    <row r="1245" spans="1:26" ht="14.25" customHeight="1">
      <c r="A1245" s="1"/>
      <c r="B1245" s="627" t="s">
        <v>96</v>
      </c>
      <c r="C1245" s="620"/>
      <c r="D1245" s="58" t="s">
        <v>94</v>
      </c>
      <c r="E1245" s="50">
        <v>1</v>
      </c>
      <c r="F1245" s="59">
        <v>0.15</v>
      </c>
      <c r="G1245" s="41" t="e">
        <f>+INDEX(#REF!,MATCH(B1245,#REF!,0),9)</f>
        <v>#REF!</v>
      </c>
      <c r="H1245" s="42" t="e">
        <f t="shared" si="109"/>
        <v>#REF!</v>
      </c>
      <c r="I1245" s="1"/>
      <c r="J1245" s="1"/>
      <c r="K1245" s="16"/>
      <c r="L1245" s="1"/>
      <c r="M1245" s="1"/>
      <c r="N1245" s="1"/>
      <c r="O1245" s="1"/>
      <c r="P1245" s="1"/>
      <c r="Q1245" s="1"/>
      <c r="R1245" s="1"/>
      <c r="S1245" s="1"/>
      <c r="T1245" s="1"/>
      <c r="U1245" s="1"/>
      <c r="V1245" s="1"/>
      <c r="W1245" s="1"/>
      <c r="X1245" s="1"/>
      <c r="Y1245" s="1"/>
      <c r="Z1245" s="1"/>
    </row>
    <row r="1246" spans="1:26" ht="14.25" customHeight="1">
      <c r="A1246" s="1"/>
      <c r="B1246" s="627" t="s">
        <v>93</v>
      </c>
      <c r="C1246" s="620"/>
      <c r="D1246" s="58" t="s">
        <v>94</v>
      </c>
      <c r="E1246" s="50">
        <v>1</v>
      </c>
      <c r="F1246" s="59">
        <v>0.15</v>
      </c>
      <c r="G1246" s="41" t="e">
        <f>+INDEX(#REF!,MATCH(B1246,#REF!,0),9)</f>
        <v>#REF!</v>
      </c>
      <c r="H1246" s="42" t="e">
        <f t="shared" si="109"/>
        <v>#REF!</v>
      </c>
      <c r="I1246" s="1"/>
      <c r="J1246" s="1"/>
      <c r="K1246" s="16"/>
      <c r="L1246" s="1"/>
      <c r="M1246" s="1"/>
      <c r="N1246" s="1"/>
      <c r="O1246" s="1"/>
      <c r="P1246" s="1"/>
      <c r="Q1246" s="1"/>
      <c r="R1246" s="1"/>
      <c r="S1246" s="1"/>
      <c r="T1246" s="1"/>
      <c r="U1246" s="1"/>
      <c r="V1246" s="1"/>
      <c r="W1246" s="1"/>
      <c r="X1246" s="1"/>
      <c r="Y1246" s="1"/>
      <c r="Z1246" s="1"/>
    </row>
    <row r="1247" spans="1:26" ht="14.25" customHeight="1">
      <c r="A1247" s="1"/>
      <c r="B1247" s="624"/>
      <c r="C1247" s="681"/>
      <c r="D1247" s="60"/>
      <c r="E1247" s="61"/>
      <c r="F1247" s="47"/>
      <c r="G1247" s="41"/>
      <c r="H1247" s="42">
        <f t="shared" si="109"/>
        <v>0</v>
      </c>
      <c r="I1247" s="1"/>
      <c r="J1247" s="1"/>
      <c r="K1247" s="16"/>
      <c r="L1247" s="1"/>
      <c r="M1247" s="1"/>
      <c r="N1247" s="1"/>
      <c r="O1247" s="1"/>
      <c r="P1247" s="1"/>
      <c r="Q1247" s="1"/>
      <c r="R1247" s="1"/>
      <c r="S1247" s="1"/>
      <c r="T1247" s="1"/>
      <c r="U1247" s="1"/>
      <c r="V1247" s="1"/>
      <c r="W1247" s="1"/>
      <c r="X1247" s="1"/>
      <c r="Y1247" s="1"/>
      <c r="Z1247" s="1"/>
    </row>
    <row r="1248" spans="1:26" ht="14.25" customHeight="1">
      <c r="A1248" s="1"/>
      <c r="B1248" s="682" t="s">
        <v>87</v>
      </c>
      <c r="C1248" s="581"/>
      <c r="D1248" s="581"/>
      <c r="E1248" s="581"/>
      <c r="F1248" s="581"/>
      <c r="G1248" s="579"/>
      <c r="H1248" s="49" t="e">
        <f>ROUND(SUM(H1244:H1247),2)</f>
        <v>#REF!</v>
      </c>
      <c r="I1248" s="1"/>
      <c r="J1248" s="1"/>
      <c r="K1248" s="16"/>
      <c r="L1248" s="1"/>
      <c r="M1248" s="1"/>
      <c r="N1248" s="1"/>
      <c r="O1248" s="1"/>
      <c r="P1248" s="1"/>
      <c r="Q1248" s="1"/>
      <c r="R1248" s="1"/>
      <c r="S1248" s="1"/>
      <c r="T1248" s="1"/>
      <c r="U1248" s="1"/>
      <c r="V1248" s="1"/>
      <c r="W1248" s="1"/>
      <c r="X1248" s="1"/>
      <c r="Y1248" s="1"/>
      <c r="Z1248" s="1"/>
    </row>
    <row r="1249" spans="1:26" ht="14.25" customHeight="1">
      <c r="A1249" s="1"/>
      <c r="B1249" s="636" t="s">
        <v>95</v>
      </c>
      <c r="C1249" s="581"/>
      <c r="D1249" s="581"/>
      <c r="E1249" s="581"/>
      <c r="F1249" s="581"/>
      <c r="G1249" s="581"/>
      <c r="H1249" s="589"/>
      <c r="I1249" s="1"/>
      <c r="J1249" s="1"/>
      <c r="K1249" s="16"/>
      <c r="L1249" s="1"/>
      <c r="M1249" s="1"/>
      <c r="N1249" s="1"/>
      <c r="O1249" s="1"/>
      <c r="P1249" s="1"/>
      <c r="Q1249" s="1"/>
      <c r="R1249" s="1"/>
      <c r="S1249" s="1"/>
      <c r="T1249" s="1"/>
      <c r="U1249" s="1"/>
      <c r="V1249" s="1"/>
      <c r="W1249" s="1"/>
      <c r="X1249" s="1"/>
      <c r="Y1249" s="1"/>
      <c r="Z1249" s="1"/>
    </row>
    <row r="1250" spans="1:26" ht="14.25" customHeight="1">
      <c r="A1250" s="1"/>
      <c r="B1250" s="591" t="s">
        <v>1</v>
      </c>
      <c r="C1250" s="581"/>
      <c r="D1250" s="579"/>
      <c r="E1250" s="23" t="s">
        <v>2</v>
      </c>
      <c r="F1250" s="23" t="s">
        <v>83</v>
      </c>
      <c r="G1250" s="23" t="s">
        <v>85</v>
      </c>
      <c r="H1250" s="38" t="s">
        <v>86</v>
      </c>
      <c r="I1250" s="1"/>
      <c r="J1250" s="1"/>
      <c r="K1250" s="16"/>
      <c r="L1250" s="1"/>
      <c r="M1250" s="1"/>
      <c r="N1250" s="1"/>
      <c r="O1250" s="1"/>
      <c r="P1250" s="1"/>
      <c r="Q1250" s="1"/>
      <c r="R1250" s="1"/>
      <c r="S1250" s="1"/>
      <c r="T1250" s="1"/>
      <c r="U1250" s="1"/>
      <c r="V1250" s="1"/>
      <c r="W1250" s="1"/>
      <c r="X1250" s="1"/>
      <c r="Y1250" s="1"/>
      <c r="Z1250" s="1"/>
    </row>
    <row r="1251" spans="1:26" ht="14.25" customHeight="1">
      <c r="A1251" s="1"/>
      <c r="B1251" s="622" t="s">
        <v>1112</v>
      </c>
      <c r="C1251" s="623"/>
      <c r="D1251" s="623"/>
      <c r="E1251" s="412" t="s">
        <v>2</v>
      </c>
      <c r="F1251" s="413">
        <v>1</v>
      </c>
      <c r="G1251" s="414">
        <v>2500</v>
      </c>
      <c r="H1251" s="415">
        <f>+F1251*G1251</f>
        <v>2500</v>
      </c>
      <c r="I1251" s="1"/>
      <c r="J1251" s="1"/>
      <c r="K1251" s="16"/>
      <c r="L1251" s="1"/>
      <c r="M1251" s="1"/>
      <c r="N1251" s="1"/>
      <c r="O1251" s="1"/>
      <c r="P1251" s="1"/>
      <c r="Q1251" s="1"/>
      <c r="R1251" s="1"/>
      <c r="S1251" s="1"/>
      <c r="T1251" s="1"/>
      <c r="U1251" s="1"/>
      <c r="V1251" s="1"/>
      <c r="W1251" s="1"/>
      <c r="X1251" s="1"/>
      <c r="Y1251" s="1"/>
      <c r="Z1251" s="1"/>
    </row>
    <row r="1252" spans="1:26" ht="14.25" customHeight="1">
      <c r="A1252" s="1"/>
      <c r="B1252" s="619"/>
      <c r="C1252" s="620"/>
      <c r="D1252" s="621"/>
      <c r="E1252" s="39"/>
      <c r="F1252" s="40"/>
      <c r="G1252" s="62"/>
      <c r="H1252" s="63">
        <f t="shared" ref="H1252" si="110">G1252*F1252</f>
        <v>0</v>
      </c>
      <c r="I1252" s="1"/>
      <c r="J1252" s="1"/>
      <c r="K1252" s="16"/>
      <c r="L1252" s="1"/>
      <c r="M1252" s="1"/>
      <c r="N1252" s="1"/>
      <c r="O1252" s="1"/>
      <c r="P1252" s="1"/>
      <c r="Q1252" s="1"/>
      <c r="R1252" s="1"/>
      <c r="S1252" s="1"/>
      <c r="T1252" s="1"/>
      <c r="U1252" s="1"/>
      <c r="V1252" s="1"/>
      <c r="W1252" s="1"/>
      <c r="X1252" s="1"/>
      <c r="Y1252" s="1"/>
      <c r="Z1252" s="1"/>
    </row>
    <row r="1253" spans="1:26" ht="14.25" customHeight="1" thickBot="1">
      <c r="A1253" s="1"/>
      <c r="B1253" s="674" t="s">
        <v>87</v>
      </c>
      <c r="C1253" s="594"/>
      <c r="D1253" s="594"/>
      <c r="E1253" s="594"/>
      <c r="F1253" s="594"/>
      <c r="G1253" s="595"/>
      <c r="H1253" s="64">
        <f>ROUND(SUM(H1251:H1252),2)</f>
        <v>2500</v>
      </c>
      <c r="I1253" s="1"/>
      <c r="J1253" s="1"/>
      <c r="K1253" s="16"/>
      <c r="L1253" s="1"/>
      <c r="M1253" s="1"/>
      <c r="N1253" s="1"/>
      <c r="O1253" s="1"/>
      <c r="P1253" s="1"/>
      <c r="Q1253" s="1"/>
      <c r="R1253" s="1"/>
      <c r="S1253" s="1"/>
      <c r="T1253" s="1"/>
      <c r="U1253" s="1"/>
      <c r="V1253" s="1"/>
      <c r="W1253" s="1"/>
      <c r="X1253" s="1"/>
      <c r="Y1253" s="1"/>
      <c r="Z1253" s="1"/>
    </row>
    <row r="1254" spans="1:26" ht="14.25" customHeight="1" thickBot="1">
      <c r="A1254" s="1"/>
      <c r="B1254" s="675"/>
      <c r="C1254" s="602"/>
      <c r="D1254" s="602"/>
      <c r="E1254" s="602"/>
      <c r="F1254" s="602"/>
      <c r="G1254" s="602"/>
      <c r="H1254" s="633"/>
      <c r="I1254" s="1"/>
      <c r="J1254" s="1"/>
      <c r="K1254" s="16"/>
      <c r="L1254" s="1"/>
      <c r="M1254" s="1"/>
      <c r="N1254" s="1"/>
      <c r="O1254" s="1"/>
      <c r="P1254" s="1"/>
      <c r="Q1254" s="1"/>
      <c r="R1254" s="1"/>
      <c r="S1254" s="1"/>
      <c r="T1254" s="1"/>
      <c r="U1254" s="1"/>
      <c r="V1254" s="1"/>
      <c r="W1254" s="1"/>
      <c r="X1254" s="1"/>
      <c r="Y1254" s="1"/>
      <c r="Z1254" s="1"/>
    </row>
    <row r="1255" spans="1:26" ht="14.25" customHeight="1" thickBot="1">
      <c r="A1255" s="1"/>
      <c r="B1255" s="676"/>
      <c r="C1255" s="587"/>
      <c r="D1255" s="635"/>
      <c r="E1255" s="677" t="s">
        <v>59</v>
      </c>
      <c r="F1255" s="678"/>
      <c r="G1255" s="678"/>
      <c r="H1255" s="65" t="e">
        <f>ROUND(H1253+H1248+H1241+H1235,0)</f>
        <v>#REF!</v>
      </c>
      <c r="I1255" s="1"/>
      <c r="J1255" s="1"/>
      <c r="K1255" s="16">
        <v>90925.8</v>
      </c>
      <c r="L1255" s="1"/>
      <c r="M1255" s="1"/>
      <c r="N1255" s="1"/>
      <c r="O1255" s="1"/>
      <c r="P1255" s="1"/>
      <c r="Q1255" s="1"/>
      <c r="R1255" s="1"/>
      <c r="S1255" s="1"/>
      <c r="T1255" s="1"/>
      <c r="U1255" s="1"/>
      <c r="V1255" s="1"/>
      <c r="W1255" s="1"/>
      <c r="X1255" s="1"/>
      <c r="Y1255" s="1"/>
      <c r="Z1255" s="1"/>
    </row>
    <row r="1256" spans="1:26" ht="14.25" customHeight="1">
      <c r="A1256" s="1"/>
      <c r="B1256" s="66"/>
      <c r="C1256" s="67"/>
      <c r="D1256" s="68"/>
      <c r="E1256" s="68"/>
      <c r="F1256" s="68"/>
      <c r="G1256" s="68"/>
      <c r="H1256" s="69"/>
      <c r="I1256" s="1"/>
      <c r="J1256" s="1"/>
      <c r="K1256" s="16"/>
      <c r="L1256" s="1"/>
      <c r="M1256" s="1"/>
      <c r="N1256" s="1"/>
      <c r="O1256" s="1"/>
      <c r="P1256" s="1"/>
      <c r="Q1256" s="1"/>
      <c r="R1256" s="1"/>
      <c r="S1256" s="1"/>
      <c r="T1256" s="1"/>
      <c r="U1256" s="1"/>
      <c r="V1256" s="1"/>
      <c r="W1256" s="1"/>
      <c r="X1256" s="1"/>
      <c r="Y1256" s="1"/>
      <c r="Z1256" s="1"/>
    </row>
    <row r="1257" spans="1:26" ht="14.25" customHeight="1" thickBot="1">
      <c r="A1257" s="1"/>
      <c r="B1257" s="29"/>
      <c r="C1257" s="30"/>
      <c r="D1257" s="31"/>
      <c r="E1257" s="31"/>
      <c r="F1257" s="31"/>
      <c r="G1257" s="31"/>
      <c r="H1257" s="32"/>
      <c r="I1257" s="1"/>
      <c r="J1257" s="1"/>
      <c r="K1257" s="16"/>
      <c r="L1257" s="1"/>
      <c r="M1257" s="1"/>
      <c r="N1257" s="1"/>
      <c r="O1257" s="1"/>
      <c r="P1257" s="1"/>
      <c r="Q1257" s="1"/>
      <c r="R1257" s="1"/>
      <c r="S1257" s="1"/>
      <c r="T1257" s="1"/>
      <c r="U1257" s="1"/>
      <c r="V1257" s="1"/>
      <c r="W1257" s="1"/>
      <c r="X1257" s="1"/>
      <c r="Y1257" s="1"/>
      <c r="Z1257" s="1"/>
    </row>
    <row r="1258" spans="1:26" ht="14.25" customHeight="1">
      <c r="A1258" s="1"/>
      <c r="B1258" s="691" t="s">
        <v>77</v>
      </c>
      <c r="C1258" s="578"/>
      <c r="D1258" s="578"/>
      <c r="E1258" s="578"/>
      <c r="F1258" s="578"/>
      <c r="G1258" s="578"/>
      <c r="H1258" s="604"/>
      <c r="I1258" s="1"/>
      <c r="J1258" s="1"/>
      <c r="K1258" s="16"/>
      <c r="L1258" s="1"/>
      <c r="M1258" s="1"/>
      <c r="N1258" s="1"/>
      <c r="O1258" s="1"/>
      <c r="P1258" s="1"/>
      <c r="Q1258" s="1"/>
      <c r="R1258" s="1"/>
      <c r="S1258" s="1"/>
      <c r="T1258" s="1"/>
      <c r="U1258" s="1"/>
      <c r="V1258" s="1"/>
      <c r="W1258" s="1"/>
      <c r="X1258" s="1"/>
      <c r="Y1258" s="1"/>
      <c r="Z1258" s="1"/>
    </row>
    <row r="1259" spans="1:26" ht="14.25" customHeight="1">
      <c r="A1259" s="1"/>
      <c r="B1259" s="668"/>
      <c r="C1259" s="606"/>
      <c r="D1259" s="606"/>
      <c r="E1259" s="606"/>
      <c r="F1259" s="606"/>
      <c r="G1259" s="606"/>
      <c r="H1259" s="607"/>
      <c r="I1259" s="1"/>
      <c r="J1259" s="1"/>
      <c r="K1259" s="16"/>
      <c r="L1259" s="1"/>
      <c r="M1259" s="1"/>
      <c r="N1259" s="1"/>
      <c r="O1259" s="1"/>
      <c r="P1259" s="1"/>
      <c r="Q1259" s="1"/>
      <c r="R1259" s="1"/>
      <c r="S1259" s="1"/>
      <c r="T1259" s="1"/>
      <c r="U1259" s="1"/>
      <c r="V1259" s="1"/>
      <c r="W1259" s="1"/>
      <c r="X1259" s="1"/>
      <c r="Y1259" s="1"/>
      <c r="Z1259" s="1"/>
    </row>
    <row r="1260" spans="1:26" ht="14.25" customHeight="1" thickBot="1">
      <c r="A1260" s="1"/>
      <c r="B1260" s="591" t="s">
        <v>78</v>
      </c>
      <c r="C1260" s="581"/>
      <c r="D1260" s="581"/>
      <c r="E1260" s="581"/>
      <c r="F1260" s="581"/>
      <c r="G1260" s="581"/>
      <c r="H1260" s="589"/>
      <c r="I1260" s="1"/>
      <c r="J1260" s="1"/>
      <c r="K1260" s="16"/>
      <c r="L1260" s="1"/>
      <c r="M1260" s="1"/>
      <c r="N1260" s="1"/>
      <c r="O1260" s="1"/>
      <c r="P1260" s="1"/>
      <c r="Q1260" s="1"/>
      <c r="R1260" s="1"/>
      <c r="S1260" s="1"/>
      <c r="T1260" s="1"/>
      <c r="U1260" s="1"/>
      <c r="V1260" s="1"/>
      <c r="W1260" s="1"/>
      <c r="X1260" s="1"/>
      <c r="Y1260" s="1"/>
      <c r="Z1260" s="1"/>
    </row>
    <row r="1261" spans="1:26" ht="15" customHeight="1">
      <c r="A1261" s="1"/>
      <c r="B1261" s="692" t="e">
        <f>+#REF!</f>
        <v>#REF!</v>
      </c>
      <c r="C1261" s="602"/>
      <c r="D1261" s="602"/>
      <c r="E1261" s="602"/>
      <c r="F1261" s="602"/>
      <c r="G1261" s="602"/>
      <c r="H1261" s="633"/>
      <c r="I1261" s="1"/>
      <c r="J1261" s="1"/>
      <c r="K1261" s="16"/>
      <c r="L1261" s="1"/>
      <c r="M1261" s="1"/>
      <c r="N1261" s="1"/>
      <c r="O1261" s="1"/>
      <c r="P1261" s="1"/>
      <c r="Q1261" s="1"/>
      <c r="R1261" s="1"/>
      <c r="S1261" s="1"/>
      <c r="T1261" s="1"/>
      <c r="U1261" s="1"/>
      <c r="V1261" s="1"/>
      <c r="W1261" s="1"/>
      <c r="X1261" s="1"/>
      <c r="Y1261" s="1"/>
      <c r="Z1261" s="1"/>
    </row>
    <row r="1262" spans="1:26" ht="15" customHeight="1">
      <c r="A1262" s="1"/>
      <c r="B1262" s="34" t="s">
        <v>79</v>
      </c>
      <c r="C1262" s="35" t="e">
        <f>+#REF!</f>
        <v>#REF!</v>
      </c>
      <c r="D1262" s="693" t="s">
        <v>80</v>
      </c>
      <c r="E1262" s="579"/>
      <c r="F1262" s="5" t="e">
        <f>+#REF!</f>
        <v>#REF!</v>
      </c>
      <c r="G1262" s="5" t="s">
        <v>81</v>
      </c>
      <c r="H1262" s="36"/>
      <c r="I1262" s="1"/>
      <c r="J1262" s="1"/>
      <c r="K1262" s="16"/>
      <c r="L1262" s="1"/>
      <c r="M1262" s="1"/>
      <c r="N1262" s="1"/>
      <c r="O1262" s="1"/>
      <c r="P1262" s="1"/>
      <c r="Q1262" s="1"/>
      <c r="R1262" s="1"/>
      <c r="S1262" s="1"/>
      <c r="T1262" s="1"/>
      <c r="U1262" s="1"/>
      <c r="V1262" s="1"/>
      <c r="W1262" s="1"/>
      <c r="X1262" s="1"/>
      <c r="Y1262" s="1"/>
      <c r="Z1262" s="1"/>
    </row>
    <row r="1263" spans="1:26" ht="14.25" customHeight="1">
      <c r="A1263" s="1"/>
      <c r="B1263" s="636"/>
      <c r="C1263" s="581"/>
      <c r="D1263" s="581"/>
      <c r="E1263" s="581"/>
      <c r="F1263" s="581"/>
      <c r="G1263" s="581"/>
      <c r="H1263" s="589"/>
      <c r="I1263" s="1"/>
      <c r="J1263" s="1"/>
      <c r="K1263" s="16"/>
      <c r="L1263" s="1"/>
      <c r="M1263" s="1"/>
      <c r="N1263" s="1"/>
      <c r="O1263" s="1"/>
      <c r="P1263" s="1"/>
      <c r="Q1263" s="1"/>
      <c r="R1263" s="1"/>
      <c r="S1263" s="1"/>
      <c r="T1263" s="1"/>
      <c r="U1263" s="1"/>
      <c r="V1263" s="1"/>
      <c r="W1263" s="1"/>
      <c r="X1263" s="1"/>
      <c r="Y1263" s="1"/>
      <c r="Z1263" s="1"/>
    </row>
    <row r="1264" spans="1:26" ht="15" customHeight="1">
      <c r="A1264" s="1"/>
      <c r="B1264" s="652" t="e">
        <f>+#REF!</f>
        <v>#REF!</v>
      </c>
      <c r="C1264" s="585"/>
      <c r="D1264" s="585"/>
      <c r="E1264" s="585"/>
      <c r="F1264" s="585"/>
      <c r="G1264" s="585"/>
      <c r="H1264" s="610"/>
      <c r="I1264" s="1"/>
      <c r="J1264" s="1"/>
      <c r="K1264" s="16"/>
      <c r="L1264" s="1"/>
      <c r="M1264" s="1"/>
      <c r="N1264" s="1"/>
      <c r="O1264" s="1"/>
      <c r="P1264" s="1"/>
      <c r="Q1264" s="1"/>
      <c r="R1264" s="1"/>
      <c r="S1264" s="1"/>
      <c r="T1264" s="1"/>
      <c r="U1264" s="1"/>
      <c r="V1264" s="1"/>
      <c r="W1264" s="1"/>
      <c r="X1264" s="1"/>
      <c r="Y1264" s="1"/>
      <c r="Z1264" s="1"/>
    </row>
    <row r="1265" spans="1:26" ht="14.25" customHeight="1">
      <c r="A1265" s="1"/>
      <c r="B1265" s="600"/>
      <c r="C1265" s="578"/>
      <c r="D1265" s="578"/>
      <c r="E1265" s="578"/>
      <c r="F1265" s="578"/>
      <c r="G1265" s="578"/>
      <c r="H1265" s="604"/>
      <c r="I1265" s="1"/>
      <c r="J1265" s="1"/>
      <c r="K1265" s="16"/>
      <c r="L1265" s="1"/>
      <c r="M1265" s="1"/>
      <c r="N1265" s="1"/>
      <c r="O1265" s="1"/>
      <c r="P1265" s="1"/>
      <c r="Q1265" s="1"/>
      <c r="R1265" s="1"/>
      <c r="S1265" s="1"/>
      <c r="T1265" s="1"/>
      <c r="U1265" s="1"/>
      <c r="V1265" s="1"/>
      <c r="W1265" s="1"/>
      <c r="X1265" s="1"/>
      <c r="Y1265" s="1"/>
      <c r="Z1265" s="1"/>
    </row>
    <row r="1266" spans="1:26" ht="14.25" customHeight="1">
      <c r="A1266" s="1"/>
      <c r="B1266" s="694"/>
      <c r="C1266" s="606"/>
      <c r="D1266" s="606"/>
      <c r="E1266" s="606"/>
      <c r="F1266" s="606"/>
      <c r="G1266" s="606"/>
      <c r="H1266" s="607"/>
      <c r="I1266" s="1"/>
      <c r="J1266" s="1"/>
      <c r="K1266" s="16"/>
      <c r="L1266" s="1"/>
      <c r="M1266" s="1"/>
      <c r="N1266" s="1"/>
      <c r="O1266" s="1"/>
      <c r="P1266" s="1"/>
      <c r="Q1266" s="1"/>
      <c r="R1266" s="1"/>
      <c r="S1266" s="1"/>
      <c r="T1266" s="1"/>
      <c r="U1266" s="1"/>
      <c r="V1266" s="1"/>
      <c r="W1266" s="1"/>
      <c r="X1266" s="1"/>
      <c r="Y1266" s="1"/>
      <c r="Z1266" s="1"/>
    </row>
    <row r="1267" spans="1:26" ht="14.25" customHeight="1">
      <c r="A1267" s="1"/>
      <c r="B1267" s="636" t="s">
        <v>82</v>
      </c>
      <c r="C1267" s="581"/>
      <c r="D1267" s="581"/>
      <c r="E1267" s="581"/>
      <c r="F1267" s="581"/>
      <c r="G1267" s="581"/>
      <c r="H1267" s="589"/>
      <c r="I1267" s="1"/>
      <c r="J1267" s="1"/>
      <c r="K1267" s="16"/>
      <c r="L1267" s="1"/>
      <c r="M1267" s="1"/>
      <c r="N1267" s="1"/>
      <c r="O1267" s="1"/>
      <c r="P1267" s="1"/>
      <c r="Q1267" s="1"/>
      <c r="R1267" s="1"/>
      <c r="S1267" s="1"/>
      <c r="T1267" s="1"/>
      <c r="U1267" s="1"/>
      <c r="V1267" s="1"/>
      <c r="W1267" s="1"/>
      <c r="X1267" s="1"/>
      <c r="Y1267" s="1"/>
      <c r="Z1267" s="1"/>
    </row>
    <row r="1268" spans="1:26" ht="14.25" customHeight="1">
      <c r="A1268" s="1"/>
      <c r="B1268" s="679" t="s">
        <v>1</v>
      </c>
      <c r="C1268" s="579"/>
      <c r="D1268" s="37" t="s">
        <v>2</v>
      </c>
      <c r="E1268" s="23" t="s">
        <v>83</v>
      </c>
      <c r="F1268" s="23" t="s">
        <v>84</v>
      </c>
      <c r="G1268" s="23" t="s">
        <v>85</v>
      </c>
      <c r="H1268" s="38" t="s">
        <v>86</v>
      </c>
      <c r="I1268" s="1"/>
      <c r="J1268" s="1"/>
      <c r="K1268" s="16"/>
      <c r="L1268" s="1"/>
      <c r="M1268" s="1"/>
      <c r="N1268" s="1"/>
      <c r="O1268" s="1"/>
      <c r="P1268" s="1"/>
      <c r="Q1268" s="1"/>
      <c r="R1268" s="1"/>
      <c r="S1268" s="1"/>
      <c r="T1268" s="1"/>
      <c r="U1268" s="1"/>
      <c r="V1268" s="1"/>
      <c r="W1268" s="1"/>
      <c r="X1268" s="1"/>
      <c r="Y1268" s="1"/>
      <c r="Z1268" s="1"/>
    </row>
    <row r="1269" spans="1:26" ht="14.25" customHeight="1">
      <c r="A1269" s="1"/>
      <c r="B1269" s="645"/>
      <c r="C1269" s="690"/>
      <c r="D1269" s="39"/>
      <c r="E1269" s="39"/>
      <c r="F1269" s="40"/>
      <c r="G1269" s="41"/>
      <c r="H1269" s="42">
        <f t="shared" ref="H1269:H1274" si="111">G1269*(F1269+1)*E1269</f>
        <v>0</v>
      </c>
      <c r="I1269" s="1"/>
      <c r="J1269" s="1"/>
      <c r="K1269" s="16"/>
      <c r="L1269" s="1"/>
      <c r="M1269" s="1"/>
      <c r="N1269" s="1"/>
      <c r="O1269" s="1"/>
      <c r="P1269" s="1"/>
      <c r="Q1269" s="1"/>
      <c r="R1269" s="1"/>
      <c r="S1269" s="1"/>
      <c r="T1269" s="1"/>
      <c r="U1269" s="1"/>
      <c r="V1269" s="1"/>
      <c r="W1269" s="1"/>
      <c r="X1269" s="1"/>
      <c r="Y1269" s="1"/>
      <c r="Z1269" s="1"/>
    </row>
    <row r="1270" spans="1:26" ht="14.25" customHeight="1">
      <c r="A1270" s="1"/>
      <c r="B1270" s="627" t="s">
        <v>187</v>
      </c>
      <c r="C1270" s="621"/>
      <c r="D1270" s="88" t="e">
        <f t="array" ref="D1270">+INDEX(#REF!,MATCH($B1270,#REF!,0),MATCH(D$897,#REF!,0))</f>
        <v>#REF!</v>
      </c>
      <c r="E1270" s="50">
        <v>1.2</v>
      </c>
      <c r="F1270" s="40">
        <v>0</v>
      </c>
      <c r="G1270" s="80" t="e">
        <f t="array" ref="G1270">+INDEX(#REF!,MATCH($B1270,#REF!,0),MATCH(G$897,#REF!,0))</f>
        <v>#REF!</v>
      </c>
      <c r="H1270" s="42" t="e">
        <f t="shared" si="111"/>
        <v>#REF!</v>
      </c>
      <c r="I1270" s="1"/>
      <c r="J1270" s="1"/>
      <c r="K1270" s="16"/>
      <c r="L1270" s="1"/>
      <c r="M1270" s="1"/>
      <c r="N1270" s="1"/>
      <c r="O1270" s="1"/>
      <c r="P1270" s="1"/>
      <c r="Q1270" s="1"/>
      <c r="R1270" s="1"/>
      <c r="S1270" s="1"/>
      <c r="T1270" s="1"/>
      <c r="U1270" s="1"/>
      <c r="V1270" s="1"/>
      <c r="W1270" s="1"/>
      <c r="X1270" s="1"/>
      <c r="Y1270" s="1"/>
      <c r="Z1270" s="1"/>
    </row>
    <row r="1271" spans="1:26" ht="14.25" customHeight="1">
      <c r="A1271" s="1"/>
      <c r="B1271" s="627" t="s">
        <v>188</v>
      </c>
      <c r="C1271" s="621"/>
      <c r="D1271" s="88" t="e">
        <f t="array" ref="D1271">+INDEX(#REF!,MATCH($B1271,#REF!,0),MATCH(D$897,#REF!,0))</f>
        <v>#REF!</v>
      </c>
      <c r="E1271" s="50">
        <v>1</v>
      </c>
      <c r="F1271" s="40">
        <v>0</v>
      </c>
      <c r="G1271" s="80" t="e">
        <f t="array" ref="G1271">+INDEX(#REF!,MATCH($B1271,#REF!,0),MATCH(G$897,#REF!,0))</f>
        <v>#REF!</v>
      </c>
      <c r="H1271" s="42" t="e">
        <f t="shared" si="111"/>
        <v>#REF!</v>
      </c>
      <c r="I1271" s="1"/>
      <c r="J1271" s="1"/>
      <c r="K1271" s="16"/>
      <c r="L1271" s="1"/>
      <c r="M1271" s="1"/>
      <c r="N1271" s="1"/>
      <c r="O1271" s="1"/>
      <c r="P1271" s="1"/>
      <c r="Q1271" s="1"/>
      <c r="R1271" s="1"/>
      <c r="S1271" s="1"/>
      <c r="T1271" s="1"/>
      <c r="U1271" s="1"/>
      <c r="V1271" s="1"/>
      <c r="W1271" s="1"/>
      <c r="X1271" s="1"/>
      <c r="Y1271" s="1"/>
      <c r="Z1271" s="1"/>
    </row>
    <row r="1272" spans="1:26" ht="14.25" customHeight="1">
      <c r="A1272" s="1"/>
      <c r="B1272" s="627" t="s">
        <v>1114</v>
      </c>
      <c r="C1272" s="621"/>
      <c r="D1272" s="88" t="e">
        <f t="array" ref="D1272">+INDEX(#REF!,MATCH($B1272,#REF!,0),MATCH(D$897,#REF!,0))</f>
        <v>#REF!</v>
      </c>
      <c r="E1272" s="50">
        <v>1</v>
      </c>
      <c r="F1272" s="40">
        <v>0</v>
      </c>
      <c r="G1272" s="80" t="e">
        <f t="array" ref="G1272">+INDEX(#REF!,MATCH($B1272,#REF!,0),MATCH(G$897,#REF!,0))</f>
        <v>#REF!</v>
      </c>
      <c r="H1272" s="42" t="e">
        <f t="shared" si="111"/>
        <v>#REF!</v>
      </c>
      <c r="I1272" s="1"/>
      <c r="J1272" s="1"/>
      <c r="K1272" s="16"/>
      <c r="L1272" s="1"/>
      <c r="M1272" s="1"/>
      <c r="N1272" s="1"/>
      <c r="O1272" s="1"/>
      <c r="P1272" s="1"/>
      <c r="Q1272" s="1"/>
      <c r="R1272" s="1"/>
      <c r="S1272" s="1"/>
      <c r="T1272" s="1"/>
      <c r="U1272" s="1"/>
      <c r="V1272" s="1"/>
      <c r="W1272" s="1"/>
      <c r="X1272" s="1"/>
      <c r="Y1272" s="1"/>
      <c r="Z1272" s="1"/>
    </row>
    <row r="1273" spans="1:26" ht="14.25" customHeight="1">
      <c r="A1273" s="1"/>
      <c r="B1273" s="627" t="s">
        <v>180</v>
      </c>
      <c r="C1273" s="621"/>
      <c r="D1273" s="88" t="e">
        <f t="array" ref="D1273">+INDEX(#REF!,MATCH($B1273,#REF!,0),MATCH(D$897,#REF!,0))</f>
        <v>#REF!</v>
      </c>
      <c r="E1273" s="94">
        <v>0.04</v>
      </c>
      <c r="F1273" s="40">
        <v>0</v>
      </c>
      <c r="G1273" s="80" t="e">
        <f t="array" ref="G1273">+INDEX(#REF!,MATCH($B1273,#REF!,0),MATCH(G$897,#REF!,0))</f>
        <v>#REF!</v>
      </c>
      <c r="H1273" s="42" t="e">
        <f t="shared" si="111"/>
        <v>#REF!</v>
      </c>
      <c r="I1273" s="1"/>
      <c r="J1273" s="1"/>
      <c r="K1273" s="16"/>
      <c r="L1273" s="1"/>
      <c r="M1273" s="1"/>
      <c r="N1273" s="1"/>
      <c r="O1273" s="1"/>
      <c r="P1273" s="1"/>
      <c r="Q1273" s="1"/>
      <c r="R1273" s="1"/>
      <c r="S1273" s="1"/>
      <c r="T1273" s="1"/>
      <c r="U1273" s="1"/>
      <c r="V1273" s="1"/>
      <c r="W1273" s="1"/>
      <c r="X1273" s="1"/>
      <c r="Y1273" s="1"/>
      <c r="Z1273" s="1"/>
    </row>
    <row r="1274" spans="1:26" ht="14.25" customHeight="1">
      <c r="A1274" s="1"/>
      <c r="B1274" s="624"/>
      <c r="C1274" s="625"/>
      <c r="D1274" s="39"/>
      <c r="E1274" s="46"/>
      <c r="F1274" s="47"/>
      <c r="G1274" s="48"/>
      <c r="H1274" s="42">
        <f t="shared" si="111"/>
        <v>0</v>
      </c>
      <c r="I1274" s="1"/>
      <c r="J1274" s="1"/>
      <c r="K1274" s="16"/>
      <c r="L1274" s="1"/>
      <c r="M1274" s="1"/>
      <c r="N1274" s="1"/>
      <c r="O1274" s="1"/>
      <c r="P1274" s="1"/>
      <c r="Q1274" s="1"/>
      <c r="R1274" s="1"/>
      <c r="S1274" s="1"/>
      <c r="T1274" s="1"/>
      <c r="U1274" s="1"/>
      <c r="V1274" s="1"/>
      <c r="W1274" s="1"/>
      <c r="X1274" s="1"/>
      <c r="Y1274" s="1"/>
      <c r="Z1274" s="1"/>
    </row>
    <row r="1275" spans="1:26" ht="14.25" customHeight="1">
      <c r="A1275" s="1"/>
      <c r="B1275" s="682" t="s">
        <v>87</v>
      </c>
      <c r="C1275" s="581"/>
      <c r="D1275" s="581"/>
      <c r="E1275" s="581"/>
      <c r="F1275" s="581"/>
      <c r="G1275" s="579"/>
      <c r="H1275" s="49" t="e">
        <f>ROUND(SUM(H1269:H1274),2)</f>
        <v>#REF!</v>
      </c>
      <c r="I1275" s="1"/>
      <c r="J1275" s="1"/>
      <c r="K1275" s="16"/>
      <c r="L1275" s="1"/>
      <c r="M1275" s="1"/>
      <c r="N1275" s="1"/>
      <c r="O1275" s="1"/>
      <c r="P1275" s="1"/>
      <c r="Q1275" s="1"/>
      <c r="R1275" s="1"/>
      <c r="S1275" s="1"/>
      <c r="T1275" s="1"/>
      <c r="U1275" s="1"/>
      <c r="V1275" s="1"/>
      <c r="W1275" s="1"/>
      <c r="X1275" s="1"/>
      <c r="Y1275" s="1"/>
      <c r="Z1275" s="1"/>
    </row>
    <row r="1276" spans="1:26" ht="14.25" customHeight="1">
      <c r="A1276" s="1"/>
      <c r="B1276" s="636" t="s">
        <v>88</v>
      </c>
      <c r="C1276" s="581"/>
      <c r="D1276" s="581"/>
      <c r="E1276" s="581"/>
      <c r="F1276" s="581"/>
      <c r="G1276" s="581"/>
      <c r="H1276" s="589"/>
      <c r="I1276" s="1"/>
      <c r="J1276" s="1"/>
      <c r="K1276" s="16"/>
      <c r="L1276" s="1"/>
      <c r="M1276" s="1"/>
      <c r="N1276" s="1"/>
      <c r="O1276" s="1"/>
      <c r="P1276" s="1"/>
      <c r="Q1276" s="1"/>
      <c r="R1276" s="1"/>
      <c r="S1276" s="1"/>
      <c r="T1276" s="1"/>
      <c r="U1276" s="1"/>
      <c r="V1276" s="1"/>
      <c r="W1276" s="1"/>
      <c r="X1276" s="1"/>
      <c r="Y1276" s="1"/>
      <c r="Z1276" s="1"/>
    </row>
    <row r="1277" spans="1:26" ht="14.25" customHeight="1">
      <c r="A1277" s="1"/>
      <c r="B1277" s="679" t="s">
        <v>1</v>
      </c>
      <c r="C1277" s="579"/>
      <c r="D1277" s="37" t="s">
        <v>2</v>
      </c>
      <c r="E1277" s="23" t="s">
        <v>83</v>
      </c>
      <c r="F1277" s="23" t="s">
        <v>89</v>
      </c>
      <c r="G1277" s="23" t="s">
        <v>85</v>
      </c>
      <c r="H1277" s="38" t="s">
        <v>86</v>
      </c>
      <c r="I1277" s="1"/>
      <c r="J1277" s="1"/>
      <c r="K1277" s="16"/>
      <c r="L1277" s="1"/>
      <c r="M1277" s="1"/>
      <c r="N1277" s="1"/>
      <c r="O1277" s="1"/>
      <c r="P1277" s="1"/>
      <c r="Q1277" s="1"/>
      <c r="R1277" s="1"/>
      <c r="S1277" s="1"/>
      <c r="T1277" s="1"/>
      <c r="U1277" s="1"/>
      <c r="V1277" s="1"/>
      <c r="W1277" s="1"/>
      <c r="X1277" s="1"/>
      <c r="Y1277" s="1"/>
      <c r="Z1277" s="1"/>
    </row>
    <row r="1278" spans="1:26" ht="14.25" customHeight="1">
      <c r="A1278" s="1"/>
      <c r="B1278" s="645"/>
      <c r="C1278" s="680"/>
      <c r="D1278" s="50"/>
      <c r="E1278" s="51"/>
      <c r="F1278" s="52"/>
      <c r="G1278" s="41"/>
      <c r="H1278" s="42">
        <f t="shared" ref="H1278:H1280" si="112">E1278*F1278*G1278</f>
        <v>0</v>
      </c>
      <c r="I1278" s="1"/>
      <c r="J1278" s="1"/>
      <c r="K1278" s="16"/>
      <c r="L1278" s="1"/>
      <c r="M1278" s="1"/>
      <c r="N1278" s="1"/>
      <c r="O1278" s="1"/>
      <c r="P1278" s="1"/>
      <c r="Q1278" s="1"/>
      <c r="R1278" s="1"/>
      <c r="S1278" s="1"/>
      <c r="T1278" s="1"/>
      <c r="U1278" s="1"/>
      <c r="V1278" s="1"/>
      <c r="W1278" s="1"/>
      <c r="X1278" s="1"/>
      <c r="Y1278" s="1"/>
      <c r="Z1278" s="1"/>
    </row>
    <row r="1279" spans="1:26" ht="14.25" customHeight="1">
      <c r="A1279" s="1"/>
      <c r="B1279" s="626" t="s">
        <v>90</v>
      </c>
      <c r="C1279" s="620"/>
      <c r="D1279" s="53" t="s">
        <v>91</v>
      </c>
      <c r="E1279" s="50">
        <v>0.05</v>
      </c>
      <c r="F1279" s="59">
        <v>1</v>
      </c>
      <c r="G1279" s="41" t="e">
        <f>H1288</f>
        <v>#REF!</v>
      </c>
      <c r="H1279" s="42" t="e">
        <f t="shared" si="112"/>
        <v>#REF!</v>
      </c>
      <c r="I1279" s="1"/>
      <c r="J1279" s="1"/>
      <c r="K1279" s="16"/>
      <c r="L1279" s="1"/>
      <c r="M1279" s="1"/>
      <c r="N1279" s="1"/>
      <c r="O1279" s="1"/>
      <c r="P1279" s="1"/>
      <c r="Q1279" s="1"/>
      <c r="R1279" s="1"/>
      <c r="S1279" s="1"/>
      <c r="T1279" s="1"/>
      <c r="U1279" s="1"/>
      <c r="V1279" s="1"/>
      <c r="W1279" s="1"/>
      <c r="X1279" s="1"/>
      <c r="Y1279" s="1"/>
      <c r="Z1279" s="1"/>
    </row>
    <row r="1280" spans="1:26" ht="14.25" customHeight="1">
      <c r="A1280" s="1"/>
      <c r="B1280" s="624"/>
      <c r="C1280" s="681"/>
      <c r="D1280" s="47"/>
      <c r="E1280" s="46"/>
      <c r="F1280" s="47"/>
      <c r="G1280" s="41"/>
      <c r="H1280" s="42">
        <f t="shared" si="112"/>
        <v>0</v>
      </c>
      <c r="I1280" s="1"/>
      <c r="J1280" s="1"/>
      <c r="K1280" s="16"/>
      <c r="L1280" s="1"/>
      <c r="M1280" s="1"/>
      <c r="N1280" s="1"/>
      <c r="O1280" s="1"/>
      <c r="P1280" s="1"/>
      <c r="Q1280" s="1"/>
      <c r="R1280" s="1"/>
      <c r="S1280" s="1"/>
      <c r="T1280" s="1"/>
      <c r="U1280" s="1"/>
      <c r="V1280" s="1"/>
      <c r="W1280" s="1"/>
      <c r="X1280" s="1"/>
      <c r="Y1280" s="1"/>
      <c r="Z1280" s="1"/>
    </row>
    <row r="1281" spans="1:26" ht="14.25" customHeight="1">
      <c r="A1281" s="1"/>
      <c r="B1281" s="682" t="s">
        <v>87</v>
      </c>
      <c r="C1281" s="581"/>
      <c r="D1281" s="581"/>
      <c r="E1281" s="581"/>
      <c r="F1281" s="581"/>
      <c r="G1281" s="579"/>
      <c r="H1281" s="49" t="e">
        <f>ROUND(SUM(H1278:H1280),2)</f>
        <v>#REF!</v>
      </c>
      <c r="I1281" s="1"/>
      <c r="J1281" s="1"/>
      <c r="K1281" s="16"/>
      <c r="L1281" s="1"/>
      <c r="M1281" s="1"/>
      <c r="N1281" s="1"/>
      <c r="O1281" s="1"/>
      <c r="P1281" s="1"/>
      <c r="Q1281" s="1"/>
      <c r="R1281" s="1"/>
      <c r="S1281" s="1"/>
      <c r="T1281" s="1"/>
      <c r="U1281" s="1"/>
      <c r="V1281" s="1"/>
      <c r="W1281" s="1"/>
      <c r="X1281" s="1"/>
      <c r="Y1281" s="1"/>
      <c r="Z1281" s="1"/>
    </row>
    <row r="1282" spans="1:26" ht="14.25" customHeight="1">
      <c r="A1282" s="1"/>
      <c r="B1282" s="636" t="s">
        <v>92</v>
      </c>
      <c r="C1282" s="581"/>
      <c r="D1282" s="581"/>
      <c r="E1282" s="581"/>
      <c r="F1282" s="581"/>
      <c r="G1282" s="581"/>
      <c r="H1282" s="589"/>
      <c r="I1282" s="1"/>
      <c r="J1282" s="1"/>
      <c r="K1282" s="16"/>
      <c r="L1282" s="1"/>
      <c r="M1282" s="1"/>
      <c r="N1282" s="1"/>
      <c r="O1282" s="1"/>
      <c r="P1282" s="1"/>
      <c r="Q1282" s="1"/>
      <c r="R1282" s="1"/>
      <c r="S1282" s="1"/>
      <c r="T1282" s="1"/>
      <c r="U1282" s="1"/>
      <c r="V1282" s="1"/>
      <c r="W1282" s="1"/>
      <c r="X1282" s="1"/>
      <c r="Y1282" s="1"/>
      <c r="Z1282" s="1"/>
    </row>
    <row r="1283" spans="1:26" ht="14.25" customHeight="1">
      <c r="A1283" s="1"/>
      <c r="B1283" s="679" t="s">
        <v>1</v>
      </c>
      <c r="C1283" s="579"/>
      <c r="D1283" s="37" t="s">
        <v>2</v>
      </c>
      <c r="E1283" s="23" t="s">
        <v>83</v>
      </c>
      <c r="F1283" s="54" t="s">
        <v>89</v>
      </c>
      <c r="G1283" s="23" t="s">
        <v>85</v>
      </c>
      <c r="H1283" s="55" t="s">
        <v>86</v>
      </c>
      <c r="I1283" s="1"/>
      <c r="J1283" s="1"/>
      <c r="K1283" s="16"/>
      <c r="L1283" s="1"/>
      <c r="M1283" s="1"/>
      <c r="N1283" s="1"/>
      <c r="O1283" s="1"/>
      <c r="P1283" s="1"/>
      <c r="Q1283" s="1"/>
      <c r="R1283" s="1"/>
      <c r="S1283" s="1"/>
      <c r="T1283" s="1"/>
      <c r="U1283" s="1"/>
      <c r="V1283" s="1"/>
      <c r="W1283" s="1"/>
      <c r="X1283" s="1"/>
      <c r="Y1283" s="1"/>
      <c r="Z1283" s="1"/>
    </row>
    <row r="1284" spans="1:26" ht="14.25" customHeight="1">
      <c r="A1284" s="1"/>
      <c r="B1284" s="645"/>
      <c r="C1284" s="680"/>
      <c r="D1284" s="56"/>
      <c r="E1284" s="51"/>
      <c r="F1284" s="57"/>
      <c r="G1284" s="41"/>
      <c r="H1284" s="42">
        <f t="shared" ref="H1284:H1287" si="113">E1284*F1284*G1284</f>
        <v>0</v>
      </c>
      <c r="I1284" s="1"/>
      <c r="J1284" s="1"/>
      <c r="K1284" s="16"/>
      <c r="L1284" s="1"/>
      <c r="M1284" s="1"/>
      <c r="N1284" s="1"/>
      <c r="O1284" s="1"/>
      <c r="P1284" s="1"/>
      <c r="Q1284" s="1"/>
      <c r="R1284" s="1"/>
      <c r="S1284" s="1"/>
      <c r="T1284" s="1"/>
      <c r="U1284" s="1"/>
      <c r="V1284" s="1"/>
      <c r="W1284" s="1"/>
      <c r="X1284" s="1"/>
      <c r="Y1284" s="1"/>
      <c r="Z1284" s="1"/>
    </row>
    <row r="1285" spans="1:26" ht="14.25" customHeight="1">
      <c r="A1285" s="1"/>
      <c r="B1285" s="627" t="s">
        <v>96</v>
      </c>
      <c r="C1285" s="620"/>
      <c r="D1285" s="58" t="s">
        <v>94</v>
      </c>
      <c r="E1285" s="50">
        <v>1</v>
      </c>
      <c r="F1285" s="59">
        <v>0.22</v>
      </c>
      <c r="G1285" s="41" t="e">
        <f>+INDEX(#REF!,MATCH(B1285,#REF!,0),9)</f>
        <v>#REF!</v>
      </c>
      <c r="H1285" s="42" t="e">
        <f t="shared" si="113"/>
        <v>#REF!</v>
      </c>
      <c r="I1285" s="1"/>
      <c r="J1285" s="1"/>
      <c r="K1285" s="16"/>
      <c r="L1285" s="1"/>
      <c r="M1285" s="1"/>
      <c r="N1285" s="1"/>
      <c r="O1285" s="1"/>
      <c r="P1285" s="1"/>
      <c r="Q1285" s="1"/>
      <c r="R1285" s="1"/>
      <c r="S1285" s="1"/>
      <c r="T1285" s="1"/>
      <c r="U1285" s="1"/>
      <c r="V1285" s="1"/>
      <c r="W1285" s="1"/>
      <c r="X1285" s="1"/>
      <c r="Y1285" s="1"/>
      <c r="Z1285" s="1"/>
    </row>
    <row r="1286" spans="1:26" ht="14.25" customHeight="1">
      <c r="A1286" s="1"/>
      <c r="B1286" s="627" t="s">
        <v>93</v>
      </c>
      <c r="C1286" s="620"/>
      <c r="D1286" s="58" t="s">
        <v>94</v>
      </c>
      <c r="E1286" s="50">
        <v>1</v>
      </c>
      <c r="F1286" s="59">
        <f>+F1285</f>
        <v>0.22</v>
      </c>
      <c r="G1286" s="41" t="e">
        <f>+INDEX(#REF!,MATCH(B1286,#REF!,0),9)</f>
        <v>#REF!</v>
      </c>
      <c r="H1286" s="42" t="e">
        <f t="shared" si="113"/>
        <v>#REF!</v>
      </c>
      <c r="I1286" s="1"/>
      <c r="J1286" s="1"/>
      <c r="K1286" s="16"/>
      <c r="L1286" s="1"/>
      <c r="M1286" s="1"/>
      <c r="N1286" s="1"/>
      <c r="O1286" s="1"/>
      <c r="P1286" s="1"/>
      <c r="Q1286" s="1"/>
      <c r="R1286" s="1"/>
      <c r="S1286" s="1"/>
      <c r="T1286" s="1"/>
      <c r="U1286" s="1"/>
      <c r="V1286" s="1"/>
      <c r="W1286" s="1"/>
      <c r="X1286" s="1"/>
      <c r="Y1286" s="1"/>
      <c r="Z1286" s="1"/>
    </row>
    <row r="1287" spans="1:26" ht="14.25" customHeight="1">
      <c r="A1287" s="1"/>
      <c r="B1287" s="624"/>
      <c r="C1287" s="681"/>
      <c r="D1287" s="60"/>
      <c r="E1287" s="61"/>
      <c r="F1287" s="47"/>
      <c r="G1287" s="41"/>
      <c r="H1287" s="42">
        <f t="shared" si="113"/>
        <v>0</v>
      </c>
      <c r="I1287" s="1"/>
      <c r="J1287" s="1"/>
      <c r="K1287" s="16"/>
      <c r="L1287" s="1"/>
      <c r="M1287" s="1"/>
      <c r="N1287" s="1"/>
      <c r="O1287" s="1"/>
      <c r="P1287" s="1"/>
      <c r="Q1287" s="1"/>
      <c r="R1287" s="1"/>
      <c r="S1287" s="1"/>
      <c r="T1287" s="1"/>
      <c r="U1287" s="1"/>
      <c r="V1287" s="1"/>
      <c r="W1287" s="1"/>
      <c r="X1287" s="1"/>
      <c r="Y1287" s="1"/>
      <c r="Z1287" s="1"/>
    </row>
    <row r="1288" spans="1:26" ht="14.25" customHeight="1">
      <c r="A1288" s="1"/>
      <c r="B1288" s="682" t="s">
        <v>87</v>
      </c>
      <c r="C1288" s="581"/>
      <c r="D1288" s="581"/>
      <c r="E1288" s="581"/>
      <c r="F1288" s="581"/>
      <c r="G1288" s="579"/>
      <c r="H1288" s="49" t="e">
        <f>ROUND(SUM(H1284:H1287),2)</f>
        <v>#REF!</v>
      </c>
      <c r="I1288" s="1"/>
      <c r="J1288" s="1"/>
      <c r="K1288" s="16"/>
      <c r="L1288" s="1"/>
      <c r="M1288" s="1"/>
      <c r="N1288" s="1"/>
      <c r="O1288" s="1"/>
      <c r="P1288" s="1"/>
      <c r="Q1288" s="1"/>
      <c r="R1288" s="1"/>
      <c r="S1288" s="1"/>
      <c r="T1288" s="1"/>
      <c r="U1288" s="1"/>
      <c r="V1288" s="1"/>
      <c r="W1288" s="1"/>
      <c r="X1288" s="1"/>
      <c r="Y1288" s="1"/>
      <c r="Z1288" s="1"/>
    </row>
    <row r="1289" spans="1:26" ht="14.25" customHeight="1">
      <c r="A1289" s="1"/>
      <c r="B1289" s="636" t="s">
        <v>95</v>
      </c>
      <c r="C1289" s="581"/>
      <c r="D1289" s="581"/>
      <c r="E1289" s="581"/>
      <c r="F1289" s="581"/>
      <c r="G1289" s="581"/>
      <c r="H1289" s="589"/>
      <c r="I1289" s="1"/>
      <c r="J1289" s="1"/>
      <c r="K1289" s="16"/>
      <c r="L1289" s="1"/>
      <c r="M1289" s="1"/>
      <c r="N1289" s="1"/>
      <c r="O1289" s="1"/>
      <c r="P1289" s="1"/>
      <c r="Q1289" s="1"/>
      <c r="R1289" s="1"/>
      <c r="S1289" s="1"/>
      <c r="T1289" s="1"/>
      <c r="U1289" s="1"/>
      <c r="V1289" s="1"/>
      <c r="W1289" s="1"/>
      <c r="X1289" s="1"/>
      <c r="Y1289" s="1"/>
      <c r="Z1289" s="1"/>
    </row>
    <row r="1290" spans="1:26" ht="14.25" customHeight="1">
      <c r="A1290" s="1"/>
      <c r="B1290" s="591" t="s">
        <v>1</v>
      </c>
      <c r="C1290" s="581"/>
      <c r="D1290" s="579"/>
      <c r="E1290" s="23" t="s">
        <v>2</v>
      </c>
      <c r="F1290" s="23" t="s">
        <v>83</v>
      </c>
      <c r="G1290" s="23" t="s">
        <v>85</v>
      </c>
      <c r="H1290" s="38" t="s">
        <v>86</v>
      </c>
      <c r="I1290" s="1"/>
      <c r="J1290" s="1"/>
      <c r="K1290" s="16"/>
      <c r="L1290" s="1"/>
      <c r="M1290" s="1"/>
      <c r="N1290" s="1"/>
      <c r="O1290" s="1"/>
      <c r="P1290" s="1"/>
      <c r="Q1290" s="1"/>
      <c r="R1290" s="1"/>
      <c r="S1290" s="1"/>
      <c r="T1290" s="1"/>
      <c r="U1290" s="1"/>
      <c r="V1290" s="1"/>
      <c r="W1290" s="1"/>
      <c r="X1290" s="1"/>
      <c r="Y1290" s="1"/>
      <c r="Z1290" s="1"/>
    </row>
    <row r="1291" spans="1:26" ht="14.25" customHeight="1">
      <c r="A1291" s="1"/>
      <c r="B1291" s="622" t="s">
        <v>1112</v>
      </c>
      <c r="C1291" s="623"/>
      <c r="D1291" s="623"/>
      <c r="E1291" s="412" t="s">
        <v>2</v>
      </c>
      <c r="F1291" s="413">
        <v>1</v>
      </c>
      <c r="G1291" s="414">
        <v>3500</v>
      </c>
      <c r="H1291" s="415">
        <f>+F1291*G1291</f>
        <v>3500</v>
      </c>
      <c r="I1291" s="1"/>
      <c r="J1291" s="1"/>
      <c r="K1291" s="16"/>
      <c r="L1291" s="1"/>
      <c r="M1291" s="1"/>
      <c r="N1291" s="1"/>
      <c r="O1291" s="1"/>
      <c r="P1291" s="1"/>
      <c r="Q1291" s="1"/>
      <c r="R1291" s="1"/>
      <c r="S1291" s="1"/>
      <c r="T1291" s="1"/>
      <c r="U1291" s="1"/>
      <c r="V1291" s="1"/>
      <c r="W1291" s="1"/>
      <c r="X1291" s="1"/>
      <c r="Y1291" s="1"/>
      <c r="Z1291" s="1"/>
    </row>
    <row r="1292" spans="1:26" ht="14.25" customHeight="1">
      <c r="A1292" s="1"/>
      <c r="B1292" s="619"/>
      <c r="C1292" s="620"/>
      <c r="D1292" s="621"/>
      <c r="E1292" s="39"/>
      <c r="F1292" s="40"/>
      <c r="G1292" s="62"/>
      <c r="H1292" s="63">
        <f t="shared" ref="H1292" si="114">G1292*F1292</f>
        <v>0</v>
      </c>
      <c r="I1292" s="1"/>
      <c r="J1292" s="1"/>
      <c r="K1292" s="16"/>
      <c r="L1292" s="1"/>
      <c r="M1292" s="1"/>
      <c r="N1292" s="1"/>
      <c r="O1292" s="1"/>
      <c r="P1292" s="1"/>
      <c r="Q1292" s="1"/>
      <c r="R1292" s="1"/>
      <c r="S1292" s="1"/>
      <c r="T1292" s="1"/>
      <c r="U1292" s="1"/>
      <c r="V1292" s="1"/>
      <c r="W1292" s="1"/>
      <c r="X1292" s="1"/>
      <c r="Y1292" s="1"/>
      <c r="Z1292" s="1"/>
    </row>
    <row r="1293" spans="1:26" ht="14.25" customHeight="1" thickBot="1">
      <c r="A1293" s="1"/>
      <c r="B1293" s="674" t="s">
        <v>87</v>
      </c>
      <c r="C1293" s="594"/>
      <c r="D1293" s="594"/>
      <c r="E1293" s="594"/>
      <c r="F1293" s="594"/>
      <c r="G1293" s="595"/>
      <c r="H1293" s="64">
        <f>ROUND(SUM(H1291:H1292),2)</f>
        <v>3500</v>
      </c>
      <c r="I1293" s="1"/>
      <c r="J1293" s="1"/>
      <c r="K1293" s="16"/>
      <c r="L1293" s="1"/>
      <c r="M1293" s="1"/>
      <c r="N1293" s="1"/>
      <c r="O1293" s="1"/>
      <c r="P1293" s="1"/>
      <c r="Q1293" s="1"/>
      <c r="R1293" s="1"/>
      <c r="S1293" s="1"/>
      <c r="T1293" s="1"/>
      <c r="U1293" s="1"/>
      <c r="V1293" s="1"/>
      <c r="W1293" s="1"/>
      <c r="X1293" s="1"/>
      <c r="Y1293" s="1"/>
      <c r="Z1293" s="1"/>
    </row>
    <row r="1294" spans="1:26" ht="14.25" customHeight="1" thickBot="1">
      <c r="A1294" s="1"/>
      <c r="B1294" s="675"/>
      <c r="C1294" s="602"/>
      <c r="D1294" s="602"/>
      <c r="E1294" s="602"/>
      <c r="F1294" s="602"/>
      <c r="G1294" s="602"/>
      <c r="H1294" s="633"/>
      <c r="I1294" s="1"/>
      <c r="J1294" s="1"/>
      <c r="K1294" s="16"/>
      <c r="L1294" s="1"/>
      <c r="M1294" s="1"/>
      <c r="N1294" s="1"/>
      <c r="O1294" s="1"/>
      <c r="P1294" s="1"/>
      <c r="Q1294" s="1"/>
      <c r="R1294" s="1"/>
      <c r="S1294" s="1"/>
      <c r="T1294" s="1"/>
      <c r="U1294" s="1"/>
      <c r="V1294" s="1"/>
      <c r="W1294" s="1"/>
      <c r="X1294" s="1"/>
      <c r="Y1294" s="1"/>
      <c r="Z1294" s="1"/>
    </row>
    <row r="1295" spans="1:26" ht="14.25" customHeight="1" thickBot="1">
      <c r="A1295" s="1"/>
      <c r="B1295" s="676"/>
      <c r="C1295" s="587"/>
      <c r="D1295" s="635"/>
      <c r="E1295" s="677" t="s">
        <v>59</v>
      </c>
      <c r="F1295" s="678"/>
      <c r="G1295" s="678"/>
      <c r="H1295" s="65" t="e">
        <f>ROUND(H1293+H1288+H1281+H1275,0)</f>
        <v>#REF!</v>
      </c>
      <c r="I1295" s="1"/>
      <c r="J1295" s="1"/>
      <c r="K1295" s="16">
        <v>206919.30000000002</v>
      </c>
      <c r="L1295" s="1"/>
      <c r="M1295" s="1"/>
      <c r="N1295" s="1"/>
      <c r="O1295" s="1"/>
      <c r="P1295" s="1"/>
      <c r="Q1295" s="1"/>
      <c r="R1295" s="1"/>
      <c r="S1295" s="1"/>
      <c r="T1295" s="1"/>
      <c r="U1295" s="1"/>
      <c r="V1295" s="1"/>
      <c r="W1295" s="1"/>
      <c r="X1295" s="1"/>
      <c r="Y1295" s="1"/>
      <c r="Z1295" s="1"/>
    </row>
    <row r="1296" spans="1:26" ht="14.25" customHeight="1">
      <c r="A1296" s="1"/>
      <c r="B1296" s="66"/>
      <c r="C1296" s="67"/>
      <c r="D1296" s="68"/>
      <c r="E1296" s="68"/>
      <c r="F1296" s="68"/>
      <c r="G1296" s="68"/>
      <c r="H1296" s="69"/>
      <c r="I1296" s="1"/>
      <c r="J1296" s="1"/>
      <c r="K1296" s="16"/>
      <c r="L1296" s="1"/>
      <c r="M1296" s="1"/>
      <c r="N1296" s="1"/>
      <c r="O1296" s="1"/>
      <c r="P1296" s="1"/>
      <c r="Q1296" s="1"/>
      <c r="R1296" s="1"/>
      <c r="S1296" s="1"/>
      <c r="T1296" s="1"/>
      <c r="U1296" s="1"/>
      <c r="V1296" s="1"/>
      <c r="W1296" s="1"/>
      <c r="X1296" s="1"/>
      <c r="Y1296" s="1"/>
      <c r="Z1296" s="1"/>
    </row>
    <row r="1297" spans="1:26" ht="14.25" customHeight="1" thickBot="1">
      <c r="A1297" s="1"/>
      <c r="B1297" s="29"/>
      <c r="C1297" s="30"/>
      <c r="D1297" s="31"/>
      <c r="E1297" s="31"/>
      <c r="F1297" s="31"/>
      <c r="G1297" s="31"/>
      <c r="H1297" s="32"/>
      <c r="I1297" s="1"/>
      <c r="J1297" s="1"/>
      <c r="K1297" s="16"/>
      <c r="L1297" s="1"/>
      <c r="M1297" s="1"/>
      <c r="N1297" s="1"/>
      <c r="O1297" s="1"/>
      <c r="P1297" s="1"/>
      <c r="Q1297" s="1"/>
      <c r="R1297" s="1"/>
      <c r="S1297" s="1"/>
      <c r="T1297" s="1"/>
      <c r="U1297" s="1"/>
      <c r="V1297" s="1"/>
      <c r="W1297" s="1"/>
      <c r="X1297" s="1"/>
      <c r="Y1297" s="1"/>
      <c r="Z1297" s="1"/>
    </row>
    <row r="1298" spans="1:26" ht="14.25" customHeight="1">
      <c r="A1298" s="1"/>
      <c r="B1298" s="691" t="s">
        <v>77</v>
      </c>
      <c r="C1298" s="578"/>
      <c r="D1298" s="578"/>
      <c r="E1298" s="578"/>
      <c r="F1298" s="578"/>
      <c r="G1298" s="578"/>
      <c r="H1298" s="604"/>
      <c r="I1298" s="1"/>
      <c r="J1298" s="1"/>
      <c r="K1298" s="16"/>
      <c r="L1298" s="1"/>
      <c r="M1298" s="1"/>
      <c r="N1298" s="1"/>
      <c r="O1298" s="1"/>
      <c r="P1298" s="1"/>
      <c r="Q1298" s="1"/>
      <c r="R1298" s="1"/>
      <c r="S1298" s="1"/>
      <c r="T1298" s="1"/>
      <c r="U1298" s="1"/>
      <c r="V1298" s="1"/>
      <c r="W1298" s="1"/>
      <c r="X1298" s="1"/>
      <c r="Y1298" s="1"/>
      <c r="Z1298" s="1"/>
    </row>
    <row r="1299" spans="1:26" ht="14.25" customHeight="1">
      <c r="A1299" s="1"/>
      <c r="B1299" s="668"/>
      <c r="C1299" s="606"/>
      <c r="D1299" s="606"/>
      <c r="E1299" s="606"/>
      <c r="F1299" s="606"/>
      <c r="G1299" s="606"/>
      <c r="H1299" s="607"/>
      <c r="I1299" s="1"/>
      <c r="J1299" s="1"/>
      <c r="K1299" s="16"/>
      <c r="L1299" s="1"/>
      <c r="M1299" s="1"/>
      <c r="N1299" s="1"/>
      <c r="O1299" s="1"/>
      <c r="P1299" s="1"/>
      <c r="Q1299" s="1"/>
      <c r="R1299" s="1"/>
      <c r="S1299" s="1"/>
      <c r="T1299" s="1"/>
      <c r="U1299" s="1"/>
      <c r="V1299" s="1"/>
      <c r="W1299" s="1"/>
      <c r="X1299" s="1"/>
      <c r="Y1299" s="1"/>
      <c r="Z1299" s="1"/>
    </row>
    <row r="1300" spans="1:26" ht="14.25" customHeight="1" thickBot="1">
      <c r="A1300" s="1"/>
      <c r="B1300" s="591" t="s">
        <v>78</v>
      </c>
      <c r="C1300" s="581"/>
      <c r="D1300" s="581"/>
      <c r="E1300" s="581"/>
      <c r="F1300" s="581"/>
      <c r="G1300" s="581"/>
      <c r="H1300" s="589"/>
      <c r="I1300" s="1"/>
      <c r="J1300" s="1"/>
      <c r="K1300" s="16"/>
      <c r="L1300" s="1"/>
      <c r="M1300" s="1"/>
      <c r="N1300" s="1"/>
      <c r="O1300" s="1"/>
      <c r="P1300" s="1"/>
      <c r="Q1300" s="1"/>
      <c r="R1300" s="1"/>
      <c r="S1300" s="1"/>
      <c r="T1300" s="1"/>
      <c r="U1300" s="1"/>
      <c r="V1300" s="1"/>
      <c r="W1300" s="1"/>
      <c r="X1300" s="1"/>
      <c r="Y1300" s="1"/>
      <c r="Z1300" s="1"/>
    </row>
    <row r="1301" spans="1:26" ht="15" customHeight="1">
      <c r="A1301" s="1"/>
      <c r="B1301" s="692" t="e">
        <f>+#REF!</f>
        <v>#REF!</v>
      </c>
      <c r="C1301" s="602"/>
      <c r="D1301" s="602"/>
      <c r="E1301" s="602"/>
      <c r="F1301" s="602"/>
      <c r="G1301" s="602"/>
      <c r="H1301" s="633"/>
      <c r="I1301" s="1"/>
      <c r="J1301" s="1"/>
      <c r="K1301" s="16"/>
      <c r="L1301" s="1"/>
      <c r="M1301" s="1"/>
      <c r="N1301" s="1"/>
      <c r="O1301" s="1"/>
      <c r="P1301" s="1"/>
      <c r="Q1301" s="1"/>
      <c r="R1301" s="1"/>
      <c r="S1301" s="1"/>
      <c r="T1301" s="1"/>
      <c r="U1301" s="1"/>
      <c r="V1301" s="1"/>
      <c r="W1301" s="1"/>
      <c r="X1301" s="1"/>
      <c r="Y1301" s="1"/>
      <c r="Z1301" s="1"/>
    </row>
    <row r="1302" spans="1:26" ht="15" customHeight="1">
      <c r="A1302" s="1"/>
      <c r="B1302" s="34" t="s">
        <v>79</v>
      </c>
      <c r="C1302" s="35" t="e">
        <f>+#REF!</f>
        <v>#REF!</v>
      </c>
      <c r="D1302" s="693" t="s">
        <v>80</v>
      </c>
      <c r="E1302" s="579"/>
      <c r="F1302" s="5" t="e">
        <f>+#REF!</f>
        <v>#REF!</v>
      </c>
      <c r="G1302" s="5" t="s">
        <v>81</v>
      </c>
      <c r="H1302" s="36"/>
      <c r="I1302" s="1"/>
      <c r="J1302" s="1"/>
      <c r="K1302" s="16"/>
      <c r="L1302" s="1"/>
      <c r="M1302" s="1"/>
      <c r="N1302" s="1"/>
      <c r="O1302" s="1"/>
      <c r="P1302" s="1"/>
      <c r="Q1302" s="1"/>
      <c r="R1302" s="1"/>
      <c r="S1302" s="1"/>
      <c r="T1302" s="1"/>
      <c r="U1302" s="1"/>
      <c r="V1302" s="1"/>
      <c r="W1302" s="1"/>
      <c r="X1302" s="1"/>
      <c r="Y1302" s="1"/>
      <c r="Z1302" s="1"/>
    </row>
    <row r="1303" spans="1:26" ht="14.25" customHeight="1">
      <c r="A1303" s="1"/>
      <c r="B1303" s="636"/>
      <c r="C1303" s="581"/>
      <c r="D1303" s="581"/>
      <c r="E1303" s="581"/>
      <c r="F1303" s="581"/>
      <c r="G1303" s="581"/>
      <c r="H1303" s="589"/>
      <c r="I1303" s="1"/>
      <c r="J1303" s="1"/>
      <c r="K1303" s="16"/>
      <c r="L1303" s="1"/>
      <c r="M1303" s="1"/>
      <c r="N1303" s="1"/>
      <c r="O1303" s="1"/>
      <c r="P1303" s="1"/>
      <c r="Q1303" s="1"/>
      <c r="R1303" s="1"/>
      <c r="S1303" s="1"/>
      <c r="T1303" s="1"/>
      <c r="U1303" s="1"/>
      <c r="V1303" s="1"/>
      <c r="W1303" s="1"/>
      <c r="X1303" s="1"/>
      <c r="Y1303" s="1"/>
      <c r="Z1303" s="1"/>
    </row>
    <row r="1304" spans="1:26" ht="15" customHeight="1">
      <c r="A1304" s="1"/>
      <c r="B1304" s="652" t="e">
        <f>+#REF!</f>
        <v>#REF!</v>
      </c>
      <c r="C1304" s="585"/>
      <c r="D1304" s="585"/>
      <c r="E1304" s="585"/>
      <c r="F1304" s="585"/>
      <c r="G1304" s="585"/>
      <c r="H1304" s="610"/>
      <c r="I1304" s="1"/>
      <c r="J1304" s="1"/>
      <c r="K1304" s="16"/>
      <c r="L1304" s="1"/>
      <c r="M1304" s="1"/>
      <c r="N1304" s="1"/>
      <c r="O1304" s="1"/>
      <c r="P1304" s="1"/>
      <c r="Q1304" s="1"/>
      <c r="R1304" s="1"/>
      <c r="S1304" s="1"/>
      <c r="T1304" s="1"/>
      <c r="U1304" s="1"/>
      <c r="V1304" s="1"/>
      <c r="W1304" s="1"/>
      <c r="X1304" s="1"/>
      <c r="Y1304" s="1"/>
      <c r="Z1304" s="1"/>
    </row>
    <row r="1305" spans="1:26" ht="14.25" customHeight="1">
      <c r="A1305" s="1"/>
      <c r="B1305" s="600"/>
      <c r="C1305" s="578"/>
      <c r="D1305" s="578"/>
      <c r="E1305" s="578"/>
      <c r="F1305" s="578"/>
      <c r="G1305" s="578"/>
      <c r="H1305" s="604"/>
      <c r="I1305" s="1"/>
      <c r="J1305" s="1"/>
      <c r="K1305" s="16"/>
      <c r="L1305" s="1"/>
      <c r="M1305" s="1"/>
      <c r="N1305" s="1"/>
      <c r="O1305" s="1"/>
      <c r="P1305" s="1"/>
      <c r="Q1305" s="1"/>
      <c r="R1305" s="1"/>
      <c r="S1305" s="1"/>
      <c r="T1305" s="1"/>
      <c r="U1305" s="1"/>
      <c r="V1305" s="1"/>
      <c r="W1305" s="1"/>
      <c r="X1305" s="1"/>
      <c r="Y1305" s="1"/>
      <c r="Z1305" s="1"/>
    </row>
    <row r="1306" spans="1:26" ht="14.25" customHeight="1">
      <c r="A1306" s="1"/>
      <c r="B1306" s="694"/>
      <c r="C1306" s="606"/>
      <c r="D1306" s="606"/>
      <c r="E1306" s="606"/>
      <c r="F1306" s="606"/>
      <c r="G1306" s="606"/>
      <c r="H1306" s="607"/>
      <c r="I1306" s="1"/>
      <c r="J1306" s="1"/>
      <c r="K1306" s="16"/>
      <c r="L1306" s="1"/>
      <c r="M1306" s="1"/>
      <c r="N1306" s="1"/>
      <c r="O1306" s="1"/>
      <c r="P1306" s="1"/>
      <c r="Q1306" s="1"/>
      <c r="R1306" s="1"/>
      <c r="S1306" s="1"/>
      <c r="T1306" s="1"/>
      <c r="U1306" s="1"/>
      <c r="V1306" s="1"/>
      <c r="W1306" s="1"/>
      <c r="X1306" s="1"/>
      <c r="Y1306" s="1"/>
      <c r="Z1306" s="1"/>
    </row>
    <row r="1307" spans="1:26" ht="14.25" customHeight="1">
      <c r="A1307" s="1"/>
      <c r="B1307" s="636" t="s">
        <v>82</v>
      </c>
      <c r="C1307" s="581"/>
      <c r="D1307" s="581"/>
      <c r="E1307" s="581"/>
      <c r="F1307" s="581"/>
      <c r="G1307" s="581"/>
      <c r="H1307" s="589"/>
      <c r="I1307" s="1"/>
      <c r="J1307" s="1"/>
      <c r="K1307" s="16"/>
      <c r="L1307" s="1"/>
      <c r="M1307" s="1"/>
      <c r="N1307" s="1"/>
      <c r="O1307" s="1"/>
      <c r="P1307" s="1"/>
      <c r="Q1307" s="1"/>
      <c r="R1307" s="1"/>
      <c r="S1307" s="1"/>
      <c r="T1307" s="1"/>
      <c r="U1307" s="1"/>
      <c r="V1307" s="1"/>
      <c r="W1307" s="1"/>
      <c r="X1307" s="1"/>
      <c r="Y1307" s="1"/>
      <c r="Z1307" s="1"/>
    </row>
    <row r="1308" spans="1:26" ht="14.25" customHeight="1">
      <c r="A1308" s="1"/>
      <c r="B1308" s="679" t="s">
        <v>1</v>
      </c>
      <c r="C1308" s="579"/>
      <c r="D1308" s="37" t="s">
        <v>2</v>
      </c>
      <c r="E1308" s="23" t="s">
        <v>83</v>
      </c>
      <c r="F1308" s="23" t="s">
        <v>84</v>
      </c>
      <c r="G1308" s="23" t="s">
        <v>85</v>
      </c>
      <c r="H1308" s="38" t="s">
        <v>86</v>
      </c>
      <c r="I1308" s="1"/>
      <c r="J1308" s="1"/>
      <c r="K1308" s="16"/>
      <c r="L1308" s="1"/>
      <c r="M1308" s="1"/>
      <c r="N1308" s="1"/>
      <c r="O1308" s="1"/>
      <c r="P1308" s="1"/>
      <c r="Q1308" s="1"/>
      <c r="R1308" s="1"/>
      <c r="S1308" s="1"/>
      <c r="T1308" s="1"/>
      <c r="U1308" s="1"/>
      <c r="V1308" s="1"/>
      <c r="W1308" s="1"/>
      <c r="X1308" s="1"/>
      <c r="Y1308" s="1"/>
      <c r="Z1308" s="1"/>
    </row>
    <row r="1309" spans="1:26" ht="14.25" customHeight="1">
      <c r="A1309" s="1"/>
      <c r="B1309" s="645"/>
      <c r="C1309" s="690"/>
      <c r="D1309" s="39"/>
      <c r="E1309" s="39"/>
      <c r="F1309" s="40"/>
      <c r="G1309" s="41"/>
      <c r="H1309" s="42">
        <f t="shared" ref="H1309:H1316" si="115">G1309*(F1309+1)*E1309</f>
        <v>0</v>
      </c>
      <c r="I1309" s="1"/>
      <c r="J1309" s="1"/>
      <c r="K1309" s="16"/>
      <c r="L1309" s="1"/>
      <c r="M1309" s="1"/>
      <c r="N1309" s="1"/>
      <c r="O1309" s="1"/>
      <c r="P1309" s="1"/>
      <c r="Q1309" s="1"/>
      <c r="R1309" s="1"/>
      <c r="S1309" s="1"/>
      <c r="T1309" s="1"/>
      <c r="U1309" s="1"/>
      <c r="V1309" s="1"/>
      <c r="W1309" s="1"/>
      <c r="X1309" s="1"/>
      <c r="Y1309" s="1"/>
      <c r="Z1309" s="1"/>
    </row>
    <row r="1310" spans="1:26" ht="14.25" customHeight="1">
      <c r="A1310" s="1"/>
      <c r="B1310" s="627" t="s">
        <v>187</v>
      </c>
      <c r="C1310" s="621"/>
      <c r="D1310" s="88" t="e">
        <f t="array" ref="D1310">+INDEX(#REF!,MATCH($B1310,#REF!,0),MATCH(D$897,#REF!,0))</f>
        <v>#REF!</v>
      </c>
      <c r="E1310" s="409">
        <v>1.2</v>
      </c>
      <c r="F1310" s="40">
        <v>0.05</v>
      </c>
      <c r="G1310" s="80" t="e">
        <f t="array" ref="G1310">+INDEX(#REF!,MATCH($B1310,#REF!,0),MATCH(G$897,#REF!,0))</f>
        <v>#REF!</v>
      </c>
      <c r="H1310" s="42" t="e">
        <f t="shared" si="115"/>
        <v>#REF!</v>
      </c>
      <c r="I1310" s="1"/>
      <c r="J1310" s="1"/>
      <c r="K1310" s="16"/>
      <c r="L1310" s="1"/>
      <c r="M1310" s="1"/>
      <c r="N1310" s="1"/>
      <c r="O1310" s="1"/>
      <c r="P1310" s="1"/>
      <c r="Q1310" s="1"/>
      <c r="R1310" s="1"/>
      <c r="S1310" s="1"/>
      <c r="T1310" s="1"/>
      <c r="U1310" s="1"/>
      <c r="V1310" s="1"/>
      <c r="W1310" s="1"/>
      <c r="X1310" s="1"/>
      <c r="Y1310" s="1"/>
      <c r="Z1310" s="1"/>
    </row>
    <row r="1311" spans="1:26" ht="14.25" customHeight="1">
      <c r="A1311" s="1"/>
      <c r="B1311" s="627" t="s">
        <v>190</v>
      </c>
      <c r="C1311" s="621"/>
      <c r="D1311" s="88" t="e">
        <f t="array" ref="D1311">+INDEX(#REF!,MATCH($B1311,#REF!,0),MATCH(D$897,#REF!,0))</f>
        <v>#REF!</v>
      </c>
      <c r="E1311" s="409">
        <v>0.4</v>
      </c>
      <c r="F1311" s="40">
        <v>0</v>
      </c>
      <c r="G1311" s="80" t="e">
        <f t="array" ref="G1311">+INDEX(#REF!,MATCH($B1311,#REF!,0),MATCH(G$897,#REF!,0))</f>
        <v>#REF!</v>
      </c>
      <c r="H1311" s="42" t="e">
        <f t="shared" si="115"/>
        <v>#REF!</v>
      </c>
      <c r="I1311" s="1"/>
      <c r="J1311" s="1"/>
      <c r="K1311" s="16"/>
      <c r="L1311" s="1"/>
      <c r="M1311" s="1"/>
      <c r="N1311" s="1"/>
      <c r="O1311" s="1"/>
      <c r="P1311" s="1"/>
      <c r="Q1311" s="1"/>
      <c r="R1311" s="1"/>
      <c r="S1311" s="1"/>
      <c r="T1311" s="1"/>
      <c r="U1311" s="1"/>
      <c r="V1311" s="1"/>
      <c r="W1311" s="1"/>
      <c r="X1311" s="1"/>
      <c r="Y1311" s="1"/>
      <c r="Z1311" s="1"/>
    </row>
    <row r="1312" spans="1:26" ht="14.25" customHeight="1">
      <c r="A1312" s="1"/>
      <c r="B1312" s="627" t="s">
        <v>180</v>
      </c>
      <c r="C1312" s="621"/>
      <c r="D1312" s="88" t="e">
        <f t="array" ref="D1312">+INDEX(#REF!,MATCH($B1312,#REF!,0),MATCH(D$897,#REF!,0))</f>
        <v>#REF!</v>
      </c>
      <c r="E1312" s="410">
        <v>7.6999999999999999E-2</v>
      </c>
      <c r="F1312" s="40">
        <v>0</v>
      </c>
      <c r="G1312" s="80" t="e">
        <f t="array" ref="G1312">+INDEX(#REF!,MATCH($B1312,#REF!,0),MATCH(G$897,#REF!,0))</f>
        <v>#REF!</v>
      </c>
      <c r="H1312" s="42" t="e">
        <f t="shared" si="115"/>
        <v>#REF!</v>
      </c>
      <c r="I1312" s="1"/>
      <c r="J1312" s="1"/>
      <c r="K1312" s="16"/>
      <c r="L1312" s="1"/>
      <c r="M1312" s="1"/>
      <c r="N1312" s="1"/>
      <c r="O1312" s="1"/>
      <c r="P1312" s="1"/>
      <c r="Q1312" s="1"/>
      <c r="R1312" s="1"/>
      <c r="S1312" s="1"/>
      <c r="T1312" s="1"/>
      <c r="U1312" s="1"/>
      <c r="V1312" s="1"/>
      <c r="W1312" s="1"/>
      <c r="X1312" s="1"/>
      <c r="Y1312" s="1"/>
      <c r="Z1312" s="1"/>
    </row>
    <row r="1313" spans="1:26" ht="14.25" customHeight="1">
      <c r="A1313" s="1"/>
      <c r="B1313" s="627" t="s">
        <v>191</v>
      </c>
      <c r="C1313" s="621"/>
      <c r="D1313" s="88" t="e">
        <f t="array" ref="D1313">+INDEX(#REF!,MATCH($B1313,#REF!,0),MATCH(D$897,#REF!,0))</f>
        <v>#REF!</v>
      </c>
      <c r="E1313" s="406">
        <v>0.4</v>
      </c>
      <c r="F1313" s="44">
        <v>0</v>
      </c>
      <c r="G1313" s="80" t="e">
        <f t="array" ref="G1313">+INDEX(#REF!,MATCH($B1313,#REF!,0),MATCH(G$897,#REF!,0))</f>
        <v>#REF!</v>
      </c>
      <c r="H1313" s="42" t="e">
        <f t="shared" si="115"/>
        <v>#REF!</v>
      </c>
      <c r="I1313" s="1"/>
      <c r="J1313" s="1"/>
      <c r="K1313" s="16"/>
      <c r="L1313" s="1"/>
      <c r="M1313" s="1"/>
      <c r="N1313" s="1"/>
      <c r="O1313" s="1"/>
      <c r="P1313" s="1"/>
      <c r="Q1313" s="1"/>
      <c r="R1313" s="1"/>
      <c r="S1313" s="1"/>
      <c r="T1313" s="1"/>
      <c r="U1313" s="1"/>
      <c r="V1313" s="1"/>
      <c r="W1313" s="1"/>
      <c r="X1313" s="1"/>
      <c r="Y1313" s="1"/>
      <c r="Z1313" s="1"/>
    </row>
    <row r="1314" spans="1:26" ht="14.25" customHeight="1">
      <c r="A1314" s="1"/>
      <c r="B1314" s="627" t="s">
        <v>192</v>
      </c>
      <c r="C1314" s="621"/>
      <c r="D1314" s="88" t="e">
        <f t="array" ref="D1314">+INDEX(#REF!,MATCH($B1314,#REF!,0),MATCH(D$897,#REF!,0))</f>
        <v>#REF!</v>
      </c>
      <c r="E1314" s="406">
        <v>0.5</v>
      </c>
      <c r="F1314" s="44">
        <v>0</v>
      </c>
      <c r="G1314" s="80" t="e">
        <f t="array" ref="G1314">+INDEX(#REF!,MATCH($B1314,#REF!,0),MATCH(G$897,#REF!,0))</f>
        <v>#REF!</v>
      </c>
      <c r="H1314" s="42" t="e">
        <f t="shared" si="115"/>
        <v>#REF!</v>
      </c>
      <c r="I1314" s="1"/>
      <c r="J1314" s="1"/>
      <c r="K1314" s="16"/>
      <c r="L1314" s="1"/>
      <c r="M1314" s="1"/>
      <c r="N1314" s="1"/>
      <c r="O1314" s="1"/>
      <c r="P1314" s="1"/>
      <c r="Q1314" s="1"/>
      <c r="R1314" s="1"/>
      <c r="S1314" s="1"/>
      <c r="T1314" s="1"/>
      <c r="U1314" s="1"/>
      <c r="V1314" s="1"/>
      <c r="W1314" s="1"/>
      <c r="X1314" s="1"/>
      <c r="Y1314" s="1"/>
      <c r="Z1314" s="1"/>
    </row>
    <row r="1315" spans="1:26" ht="14.25" customHeight="1">
      <c r="A1315" s="1"/>
      <c r="B1315" s="627" t="s">
        <v>193</v>
      </c>
      <c r="C1315" s="621"/>
      <c r="D1315" s="88" t="e">
        <f t="array" ref="D1315">+INDEX(#REF!,MATCH($B1315,#REF!,0),MATCH(D$897,#REF!,0))</f>
        <v>#REF!</v>
      </c>
      <c r="E1315" s="406">
        <v>0.4</v>
      </c>
      <c r="F1315" s="44">
        <v>0</v>
      </c>
      <c r="G1315" s="80" t="e">
        <f t="array" ref="G1315">+INDEX(#REF!,MATCH($B1315,#REF!,0),MATCH(G$897,#REF!,0))</f>
        <v>#REF!</v>
      </c>
      <c r="H1315" s="42" t="e">
        <f t="shared" si="115"/>
        <v>#REF!</v>
      </c>
      <c r="I1315" s="1"/>
      <c r="J1315" s="1"/>
      <c r="K1315" s="16"/>
      <c r="L1315" s="1"/>
      <c r="M1315" s="1"/>
      <c r="N1315" s="1"/>
      <c r="O1315" s="1"/>
      <c r="P1315" s="1"/>
      <c r="Q1315" s="1"/>
      <c r="R1315" s="1"/>
      <c r="S1315" s="1"/>
      <c r="T1315" s="1"/>
      <c r="U1315" s="1"/>
      <c r="V1315" s="1"/>
      <c r="W1315" s="1"/>
      <c r="X1315" s="1"/>
      <c r="Y1315" s="1"/>
      <c r="Z1315" s="1"/>
    </row>
    <row r="1316" spans="1:26" ht="14.25" customHeight="1">
      <c r="A1316" s="1"/>
      <c r="B1316" s="624" t="s">
        <v>140</v>
      </c>
      <c r="C1316" s="625"/>
      <c r="D1316" s="88" t="e">
        <f t="array" ref="D1316">+INDEX(#REF!,MATCH($B1316,#REF!,0),MATCH(D$897,#REF!,0))</f>
        <v>#REF!</v>
      </c>
      <c r="E1316" s="407">
        <v>0.02</v>
      </c>
      <c r="F1316" s="40">
        <v>0</v>
      </c>
      <c r="G1316" s="80" t="e">
        <f t="array" ref="G1316">+INDEX(#REF!,MATCH($B1316,#REF!,0),MATCH(G$897,#REF!,0))</f>
        <v>#REF!</v>
      </c>
      <c r="H1316" s="42" t="e">
        <f t="shared" si="115"/>
        <v>#REF!</v>
      </c>
      <c r="I1316" s="1"/>
      <c r="J1316" s="1"/>
      <c r="K1316" s="16"/>
      <c r="L1316" s="1"/>
      <c r="M1316" s="1"/>
      <c r="N1316" s="1"/>
      <c r="O1316" s="1"/>
      <c r="P1316" s="1"/>
      <c r="Q1316" s="1"/>
      <c r="R1316" s="1"/>
      <c r="S1316" s="1"/>
      <c r="T1316" s="1"/>
      <c r="U1316" s="1"/>
      <c r="V1316" s="1"/>
      <c r="W1316" s="1"/>
      <c r="X1316" s="1"/>
      <c r="Y1316" s="1"/>
      <c r="Z1316" s="1"/>
    </row>
    <row r="1317" spans="1:26" ht="14.25" customHeight="1">
      <c r="A1317" s="1"/>
      <c r="B1317" s="682" t="s">
        <v>87</v>
      </c>
      <c r="C1317" s="581"/>
      <c r="D1317" s="581"/>
      <c r="E1317" s="581"/>
      <c r="F1317" s="581"/>
      <c r="G1317" s="579"/>
      <c r="H1317" s="49" t="e">
        <f>ROUND(SUM(H1309:H1316),2)</f>
        <v>#REF!</v>
      </c>
      <c r="I1317" s="1"/>
      <c r="J1317" s="1"/>
      <c r="K1317" s="16"/>
      <c r="L1317" s="1"/>
      <c r="M1317" s="1"/>
      <c r="N1317" s="1"/>
      <c r="O1317" s="1"/>
      <c r="P1317" s="1"/>
      <c r="Q1317" s="1"/>
      <c r="R1317" s="1"/>
      <c r="S1317" s="1"/>
      <c r="T1317" s="1"/>
      <c r="U1317" s="1"/>
      <c r="V1317" s="1"/>
      <c r="W1317" s="1"/>
      <c r="X1317" s="1"/>
      <c r="Y1317" s="1"/>
      <c r="Z1317" s="1"/>
    </row>
    <row r="1318" spans="1:26" ht="14.25" customHeight="1">
      <c r="A1318" s="1"/>
      <c r="B1318" s="636" t="s">
        <v>88</v>
      </c>
      <c r="C1318" s="581"/>
      <c r="D1318" s="581"/>
      <c r="E1318" s="581"/>
      <c r="F1318" s="581"/>
      <c r="G1318" s="581"/>
      <c r="H1318" s="589"/>
      <c r="I1318" s="1"/>
      <c r="J1318" s="1"/>
      <c r="K1318" s="16"/>
      <c r="L1318" s="1"/>
      <c r="M1318" s="1"/>
      <c r="N1318" s="1"/>
      <c r="O1318" s="1"/>
      <c r="P1318" s="1"/>
      <c r="Q1318" s="1"/>
      <c r="R1318" s="1"/>
      <c r="S1318" s="1"/>
      <c r="T1318" s="1"/>
      <c r="U1318" s="1"/>
      <c r="V1318" s="1"/>
      <c r="W1318" s="1"/>
      <c r="X1318" s="1"/>
      <c r="Y1318" s="1"/>
      <c r="Z1318" s="1"/>
    </row>
    <row r="1319" spans="1:26" ht="14.25" customHeight="1">
      <c r="A1319" s="1"/>
      <c r="B1319" s="679" t="s">
        <v>1</v>
      </c>
      <c r="C1319" s="579"/>
      <c r="D1319" s="37" t="s">
        <v>2</v>
      </c>
      <c r="E1319" s="23" t="s">
        <v>83</v>
      </c>
      <c r="F1319" s="23" t="s">
        <v>89</v>
      </c>
      <c r="G1319" s="23" t="s">
        <v>85</v>
      </c>
      <c r="H1319" s="38" t="s">
        <v>86</v>
      </c>
      <c r="I1319" s="1"/>
      <c r="J1319" s="1"/>
      <c r="K1319" s="16"/>
      <c r="L1319" s="1"/>
      <c r="M1319" s="1"/>
      <c r="N1319" s="1"/>
      <c r="O1319" s="1"/>
      <c r="P1319" s="1"/>
      <c r="Q1319" s="1"/>
      <c r="R1319" s="1"/>
      <c r="S1319" s="1"/>
      <c r="T1319" s="1"/>
      <c r="U1319" s="1"/>
      <c r="V1319" s="1"/>
      <c r="W1319" s="1"/>
      <c r="X1319" s="1"/>
      <c r="Y1319" s="1"/>
      <c r="Z1319" s="1"/>
    </row>
    <row r="1320" spans="1:26" ht="14.25" customHeight="1">
      <c r="A1320" s="1"/>
      <c r="B1320" s="645"/>
      <c r="C1320" s="680"/>
      <c r="D1320" s="50"/>
      <c r="E1320" s="51"/>
      <c r="F1320" s="52"/>
      <c r="G1320" s="41"/>
      <c r="H1320" s="42">
        <f t="shared" ref="H1320:H1322" si="116">E1320*F1320*G1320</f>
        <v>0</v>
      </c>
      <c r="I1320" s="1"/>
      <c r="J1320" s="1"/>
      <c r="K1320" s="16"/>
      <c r="L1320" s="1"/>
      <c r="M1320" s="1"/>
      <c r="N1320" s="1"/>
      <c r="O1320" s="1"/>
      <c r="P1320" s="1"/>
      <c r="Q1320" s="1"/>
      <c r="R1320" s="1"/>
      <c r="S1320" s="1"/>
      <c r="T1320" s="1"/>
      <c r="U1320" s="1"/>
      <c r="V1320" s="1"/>
      <c r="W1320" s="1"/>
      <c r="X1320" s="1"/>
      <c r="Y1320" s="1"/>
      <c r="Z1320" s="1"/>
    </row>
    <row r="1321" spans="1:26" ht="14.25" customHeight="1">
      <c r="A1321" s="1"/>
      <c r="B1321" s="626" t="s">
        <v>90</v>
      </c>
      <c r="C1321" s="620"/>
      <c r="D1321" s="53" t="s">
        <v>91</v>
      </c>
      <c r="E1321" s="50">
        <v>0.05</v>
      </c>
      <c r="F1321" s="59">
        <v>1</v>
      </c>
      <c r="G1321" s="41" t="e">
        <f>H1330</f>
        <v>#REF!</v>
      </c>
      <c r="H1321" s="42" t="e">
        <f t="shared" si="116"/>
        <v>#REF!</v>
      </c>
      <c r="I1321" s="1"/>
      <c r="J1321" s="1"/>
      <c r="K1321" s="16"/>
      <c r="L1321" s="1"/>
      <c r="M1321" s="1"/>
      <c r="N1321" s="1"/>
      <c r="O1321" s="1"/>
      <c r="P1321" s="1"/>
      <c r="Q1321" s="1"/>
      <c r="R1321" s="1"/>
      <c r="S1321" s="1"/>
      <c r="T1321" s="1"/>
      <c r="U1321" s="1"/>
      <c r="V1321" s="1"/>
      <c r="W1321" s="1"/>
      <c r="X1321" s="1"/>
      <c r="Y1321" s="1"/>
      <c r="Z1321" s="1"/>
    </row>
    <row r="1322" spans="1:26" ht="14.25" customHeight="1">
      <c r="A1322" s="1"/>
      <c r="B1322" s="624"/>
      <c r="C1322" s="681"/>
      <c r="D1322" s="47"/>
      <c r="E1322" s="46"/>
      <c r="F1322" s="47"/>
      <c r="G1322" s="41"/>
      <c r="H1322" s="42">
        <f t="shared" si="116"/>
        <v>0</v>
      </c>
      <c r="I1322" s="1"/>
      <c r="J1322" s="1"/>
      <c r="K1322" s="16"/>
      <c r="L1322" s="1"/>
      <c r="M1322" s="1"/>
      <c r="N1322" s="1"/>
      <c r="O1322" s="1"/>
      <c r="P1322" s="1"/>
      <c r="Q1322" s="1"/>
      <c r="R1322" s="1"/>
      <c r="S1322" s="1"/>
      <c r="T1322" s="1"/>
      <c r="U1322" s="1"/>
      <c r="V1322" s="1"/>
      <c r="W1322" s="1"/>
      <c r="X1322" s="1"/>
      <c r="Y1322" s="1"/>
      <c r="Z1322" s="1"/>
    </row>
    <row r="1323" spans="1:26" ht="14.25" customHeight="1">
      <c r="A1323" s="1"/>
      <c r="B1323" s="682" t="s">
        <v>87</v>
      </c>
      <c r="C1323" s="581"/>
      <c r="D1323" s="581"/>
      <c r="E1323" s="581"/>
      <c r="F1323" s="581"/>
      <c r="G1323" s="579"/>
      <c r="H1323" s="49" t="e">
        <f>ROUND(SUM(H1320:H1322),2)</f>
        <v>#REF!</v>
      </c>
      <c r="I1323" s="1"/>
      <c r="J1323" s="1"/>
      <c r="K1323" s="16"/>
      <c r="L1323" s="1"/>
      <c r="M1323" s="1"/>
      <c r="N1323" s="1"/>
      <c r="O1323" s="1"/>
      <c r="P1323" s="1"/>
      <c r="Q1323" s="1"/>
      <c r="R1323" s="1"/>
      <c r="S1323" s="1"/>
      <c r="T1323" s="1"/>
      <c r="U1323" s="1"/>
      <c r="V1323" s="1"/>
      <c r="W1323" s="1"/>
      <c r="X1323" s="1"/>
      <c r="Y1323" s="1"/>
      <c r="Z1323" s="1"/>
    </row>
    <row r="1324" spans="1:26" ht="14.25" customHeight="1">
      <c r="A1324" s="1"/>
      <c r="B1324" s="636" t="s">
        <v>92</v>
      </c>
      <c r="C1324" s="581"/>
      <c r="D1324" s="581"/>
      <c r="E1324" s="581"/>
      <c r="F1324" s="581"/>
      <c r="G1324" s="581"/>
      <c r="H1324" s="589"/>
      <c r="I1324" s="1"/>
      <c r="J1324" s="1"/>
      <c r="K1324" s="16"/>
      <c r="L1324" s="1"/>
      <c r="M1324" s="1"/>
      <c r="N1324" s="1"/>
      <c r="O1324" s="1"/>
      <c r="P1324" s="1"/>
      <c r="Q1324" s="1"/>
      <c r="R1324" s="1"/>
      <c r="S1324" s="1"/>
      <c r="T1324" s="1"/>
      <c r="U1324" s="1"/>
      <c r="V1324" s="1"/>
      <c r="W1324" s="1"/>
      <c r="X1324" s="1"/>
      <c r="Y1324" s="1"/>
      <c r="Z1324" s="1"/>
    </row>
    <row r="1325" spans="1:26" ht="14.25" customHeight="1">
      <c r="A1325" s="1"/>
      <c r="B1325" s="679" t="s">
        <v>1</v>
      </c>
      <c r="C1325" s="579"/>
      <c r="D1325" s="37" t="s">
        <v>2</v>
      </c>
      <c r="E1325" s="23" t="s">
        <v>83</v>
      </c>
      <c r="F1325" s="54" t="s">
        <v>89</v>
      </c>
      <c r="G1325" s="23" t="s">
        <v>85</v>
      </c>
      <c r="H1325" s="55" t="s">
        <v>86</v>
      </c>
      <c r="I1325" s="1"/>
      <c r="J1325" s="1"/>
      <c r="K1325" s="16"/>
      <c r="L1325" s="1"/>
      <c r="M1325" s="1"/>
      <c r="N1325" s="1"/>
      <c r="O1325" s="1"/>
      <c r="P1325" s="1"/>
      <c r="Q1325" s="1"/>
      <c r="R1325" s="1"/>
      <c r="S1325" s="1"/>
      <c r="T1325" s="1"/>
      <c r="U1325" s="1"/>
      <c r="V1325" s="1"/>
      <c r="W1325" s="1"/>
      <c r="X1325" s="1"/>
      <c r="Y1325" s="1"/>
      <c r="Z1325" s="1"/>
    </row>
    <row r="1326" spans="1:26" ht="14.25" customHeight="1">
      <c r="A1326" s="1"/>
      <c r="B1326" s="645"/>
      <c r="C1326" s="680"/>
      <c r="D1326" s="56"/>
      <c r="E1326" s="51"/>
      <c r="F1326" s="57"/>
      <c r="G1326" s="41"/>
      <c r="H1326" s="42">
        <f t="shared" ref="H1326:H1329" si="117">E1326*F1326*G1326</f>
        <v>0</v>
      </c>
      <c r="I1326" s="1"/>
      <c r="J1326" s="1"/>
      <c r="K1326" s="16"/>
      <c r="L1326" s="1"/>
      <c r="M1326" s="1"/>
      <c r="N1326" s="1"/>
      <c r="O1326" s="1"/>
      <c r="P1326" s="1"/>
      <c r="Q1326" s="1"/>
      <c r="R1326" s="1"/>
      <c r="S1326" s="1"/>
      <c r="T1326" s="1"/>
      <c r="U1326" s="1"/>
      <c r="V1326" s="1"/>
      <c r="W1326" s="1"/>
      <c r="X1326" s="1"/>
      <c r="Y1326" s="1"/>
      <c r="Z1326" s="1"/>
    </row>
    <row r="1327" spans="1:26" ht="14.25" customHeight="1">
      <c r="A1327" s="1"/>
      <c r="B1327" s="627" t="s">
        <v>96</v>
      </c>
      <c r="C1327" s="620"/>
      <c r="D1327" s="58" t="s">
        <v>94</v>
      </c>
      <c r="E1327" s="50">
        <v>1</v>
      </c>
      <c r="F1327" s="59">
        <v>0.1</v>
      </c>
      <c r="G1327" s="41" t="e">
        <f>+INDEX(#REF!,MATCH(B1327,#REF!,0),9)</f>
        <v>#REF!</v>
      </c>
      <c r="H1327" s="42" t="e">
        <f t="shared" si="117"/>
        <v>#REF!</v>
      </c>
      <c r="I1327" s="1"/>
      <c r="J1327" s="1"/>
      <c r="K1327" s="16"/>
      <c r="L1327" s="1"/>
      <c r="M1327" s="1"/>
      <c r="N1327" s="1"/>
      <c r="O1327" s="1"/>
      <c r="P1327" s="1"/>
      <c r="Q1327" s="1"/>
      <c r="R1327" s="1"/>
      <c r="S1327" s="1"/>
      <c r="T1327" s="1"/>
      <c r="U1327" s="1"/>
      <c r="V1327" s="1"/>
      <c r="W1327" s="1"/>
      <c r="X1327" s="1"/>
      <c r="Y1327" s="1"/>
      <c r="Z1327" s="1"/>
    </row>
    <row r="1328" spans="1:26" ht="14.25" customHeight="1">
      <c r="A1328" s="1"/>
      <c r="B1328" s="627" t="s">
        <v>93</v>
      </c>
      <c r="C1328" s="620"/>
      <c r="D1328" s="58" t="s">
        <v>94</v>
      </c>
      <c r="E1328" s="50">
        <v>1</v>
      </c>
      <c r="F1328" s="59">
        <f>+F1327</f>
        <v>0.1</v>
      </c>
      <c r="G1328" s="41" t="e">
        <f>+INDEX(#REF!,MATCH(B1328,#REF!,0),9)</f>
        <v>#REF!</v>
      </c>
      <c r="H1328" s="42" t="e">
        <f t="shared" si="117"/>
        <v>#REF!</v>
      </c>
      <c r="I1328" s="1"/>
      <c r="J1328" s="1"/>
      <c r="K1328" s="16"/>
      <c r="L1328" s="1"/>
      <c r="M1328" s="1"/>
      <c r="N1328" s="1"/>
      <c r="O1328" s="1"/>
      <c r="P1328" s="1"/>
      <c r="Q1328" s="1"/>
      <c r="R1328" s="1"/>
      <c r="S1328" s="1"/>
      <c r="T1328" s="1"/>
      <c r="U1328" s="1"/>
      <c r="V1328" s="1"/>
      <c r="W1328" s="1"/>
      <c r="X1328" s="1"/>
      <c r="Y1328" s="1"/>
      <c r="Z1328" s="1"/>
    </row>
    <row r="1329" spans="1:26" ht="14.25" customHeight="1">
      <c r="A1329" s="1"/>
      <c r="B1329" s="624"/>
      <c r="C1329" s="681"/>
      <c r="D1329" s="60"/>
      <c r="E1329" s="61"/>
      <c r="F1329" s="47"/>
      <c r="G1329" s="41"/>
      <c r="H1329" s="42">
        <f t="shared" si="117"/>
        <v>0</v>
      </c>
      <c r="I1329" s="1"/>
      <c r="J1329" s="1"/>
      <c r="K1329" s="16"/>
      <c r="L1329" s="1"/>
      <c r="M1329" s="1"/>
      <c r="N1329" s="1"/>
      <c r="O1329" s="1"/>
      <c r="P1329" s="1"/>
      <c r="Q1329" s="1"/>
      <c r="R1329" s="1"/>
      <c r="S1329" s="1"/>
      <c r="T1329" s="1"/>
      <c r="U1329" s="1"/>
      <c r="V1329" s="1"/>
      <c r="W1329" s="1"/>
      <c r="X1329" s="1"/>
      <c r="Y1329" s="1"/>
      <c r="Z1329" s="1"/>
    </row>
    <row r="1330" spans="1:26" ht="14.25" customHeight="1">
      <c r="A1330" s="1"/>
      <c r="B1330" s="682" t="s">
        <v>87</v>
      </c>
      <c r="C1330" s="581"/>
      <c r="D1330" s="581"/>
      <c r="E1330" s="581"/>
      <c r="F1330" s="581"/>
      <c r="G1330" s="579"/>
      <c r="H1330" s="49" t="e">
        <f>ROUND(SUM(H1326:H1329),2)</f>
        <v>#REF!</v>
      </c>
      <c r="I1330" s="1"/>
      <c r="J1330" s="1"/>
      <c r="K1330" s="16"/>
      <c r="L1330" s="1"/>
      <c r="M1330" s="1"/>
      <c r="N1330" s="1"/>
      <c r="O1330" s="1"/>
      <c r="P1330" s="1"/>
      <c r="Q1330" s="1"/>
      <c r="R1330" s="1"/>
      <c r="S1330" s="1"/>
      <c r="T1330" s="1"/>
      <c r="U1330" s="1"/>
      <c r="V1330" s="1"/>
      <c r="W1330" s="1"/>
      <c r="X1330" s="1"/>
      <c r="Y1330" s="1"/>
      <c r="Z1330" s="1"/>
    </row>
    <row r="1331" spans="1:26" ht="14.25" customHeight="1">
      <c r="A1331" s="1"/>
      <c r="B1331" s="636" t="s">
        <v>95</v>
      </c>
      <c r="C1331" s="581"/>
      <c r="D1331" s="581"/>
      <c r="E1331" s="581"/>
      <c r="F1331" s="581"/>
      <c r="G1331" s="581"/>
      <c r="H1331" s="589"/>
      <c r="I1331" s="1"/>
      <c r="J1331" s="1"/>
      <c r="K1331" s="16"/>
      <c r="L1331" s="1"/>
      <c r="M1331" s="1"/>
      <c r="N1331" s="1"/>
      <c r="O1331" s="1"/>
      <c r="P1331" s="1"/>
      <c r="Q1331" s="1"/>
      <c r="R1331" s="1"/>
      <c r="S1331" s="1"/>
      <c r="T1331" s="1"/>
      <c r="U1331" s="1"/>
      <c r="V1331" s="1"/>
      <c r="W1331" s="1"/>
      <c r="X1331" s="1"/>
      <c r="Y1331" s="1"/>
      <c r="Z1331" s="1"/>
    </row>
    <row r="1332" spans="1:26" ht="14.25" customHeight="1">
      <c r="A1332" s="1"/>
      <c r="B1332" s="591" t="s">
        <v>1</v>
      </c>
      <c r="C1332" s="581"/>
      <c r="D1332" s="579"/>
      <c r="E1332" s="23" t="s">
        <v>2</v>
      </c>
      <c r="F1332" s="23" t="s">
        <v>83</v>
      </c>
      <c r="G1332" s="23" t="s">
        <v>85</v>
      </c>
      <c r="H1332" s="38" t="s">
        <v>86</v>
      </c>
      <c r="I1332" s="1"/>
      <c r="J1332" s="1"/>
      <c r="K1332" s="16"/>
      <c r="L1332" s="1"/>
      <c r="M1332" s="1"/>
      <c r="N1332" s="1"/>
      <c r="O1332" s="1"/>
      <c r="P1332" s="1"/>
      <c r="Q1332" s="1"/>
      <c r="R1332" s="1"/>
      <c r="S1332" s="1"/>
      <c r="T1332" s="1"/>
      <c r="U1332" s="1"/>
      <c r="V1332" s="1"/>
      <c r="W1332" s="1"/>
      <c r="X1332" s="1"/>
      <c r="Y1332" s="1"/>
      <c r="Z1332" s="1"/>
    </row>
    <row r="1333" spans="1:26" ht="14.25" customHeight="1">
      <c r="A1333" s="1"/>
      <c r="B1333" s="622" t="s">
        <v>1112</v>
      </c>
      <c r="C1333" s="623"/>
      <c r="D1333" s="623"/>
      <c r="E1333" s="412" t="s">
        <v>2</v>
      </c>
      <c r="F1333" s="413">
        <v>1</v>
      </c>
      <c r="G1333" s="414">
        <v>3500</v>
      </c>
      <c r="H1333" s="415">
        <f>+F1333*G1333</f>
        <v>3500</v>
      </c>
      <c r="I1333" s="1"/>
      <c r="J1333" s="1"/>
      <c r="K1333" s="16"/>
      <c r="L1333" s="1"/>
      <c r="M1333" s="1"/>
      <c r="N1333" s="1"/>
      <c r="O1333" s="1"/>
      <c r="P1333" s="1"/>
      <c r="Q1333" s="1"/>
      <c r="R1333" s="1"/>
      <c r="S1333" s="1"/>
      <c r="T1333" s="1"/>
      <c r="U1333" s="1"/>
      <c r="V1333" s="1"/>
      <c r="W1333" s="1"/>
      <c r="X1333" s="1"/>
      <c r="Y1333" s="1"/>
      <c r="Z1333" s="1"/>
    </row>
    <row r="1334" spans="1:26" ht="14.25" customHeight="1">
      <c r="A1334" s="1"/>
      <c r="B1334" s="619"/>
      <c r="C1334" s="620"/>
      <c r="D1334" s="621"/>
      <c r="E1334" s="39"/>
      <c r="F1334" s="40"/>
      <c r="G1334" s="62"/>
      <c r="H1334" s="63">
        <f t="shared" ref="H1334" si="118">G1334*F1334</f>
        <v>0</v>
      </c>
      <c r="I1334" s="1"/>
      <c r="J1334" s="1"/>
      <c r="K1334" s="16"/>
      <c r="L1334" s="1"/>
      <c r="M1334" s="1"/>
      <c r="N1334" s="1"/>
      <c r="O1334" s="1"/>
      <c r="P1334" s="1"/>
      <c r="Q1334" s="1"/>
      <c r="R1334" s="1"/>
      <c r="S1334" s="1"/>
      <c r="T1334" s="1"/>
      <c r="U1334" s="1"/>
      <c r="V1334" s="1"/>
      <c r="W1334" s="1"/>
      <c r="X1334" s="1"/>
      <c r="Y1334" s="1"/>
      <c r="Z1334" s="1"/>
    </row>
    <row r="1335" spans="1:26" ht="14.25" customHeight="1" thickBot="1">
      <c r="A1335" s="1"/>
      <c r="B1335" s="674" t="s">
        <v>87</v>
      </c>
      <c r="C1335" s="594"/>
      <c r="D1335" s="594"/>
      <c r="E1335" s="594"/>
      <c r="F1335" s="594"/>
      <c r="G1335" s="595"/>
      <c r="H1335" s="64">
        <f>ROUND(SUM(H1333:H1334),2)</f>
        <v>3500</v>
      </c>
      <c r="I1335" s="1"/>
      <c r="J1335" s="1"/>
      <c r="K1335" s="16"/>
      <c r="L1335" s="1"/>
      <c r="M1335" s="1"/>
      <c r="N1335" s="1"/>
      <c r="O1335" s="1"/>
      <c r="P1335" s="1"/>
      <c r="Q1335" s="1"/>
      <c r="R1335" s="1"/>
      <c r="S1335" s="1"/>
      <c r="T1335" s="1"/>
      <c r="U1335" s="1"/>
      <c r="V1335" s="1"/>
      <c r="W1335" s="1"/>
      <c r="X1335" s="1"/>
      <c r="Y1335" s="1"/>
      <c r="Z1335" s="1"/>
    </row>
    <row r="1336" spans="1:26" ht="14.25" customHeight="1" thickBot="1">
      <c r="A1336" s="1"/>
      <c r="B1336" s="675"/>
      <c r="C1336" s="602"/>
      <c r="D1336" s="602"/>
      <c r="E1336" s="602"/>
      <c r="F1336" s="602"/>
      <c r="G1336" s="602"/>
      <c r="H1336" s="633"/>
      <c r="I1336" s="1"/>
      <c r="J1336" s="1"/>
      <c r="K1336" s="16"/>
      <c r="L1336" s="1"/>
      <c r="M1336" s="1"/>
      <c r="N1336" s="1"/>
      <c r="O1336" s="1"/>
      <c r="P1336" s="1"/>
      <c r="Q1336" s="1"/>
      <c r="R1336" s="1"/>
      <c r="S1336" s="1"/>
      <c r="T1336" s="1"/>
      <c r="U1336" s="1"/>
      <c r="V1336" s="1"/>
      <c r="W1336" s="1"/>
      <c r="X1336" s="1"/>
      <c r="Y1336" s="1"/>
      <c r="Z1336" s="1"/>
    </row>
    <row r="1337" spans="1:26" ht="14.25" customHeight="1" thickBot="1">
      <c r="A1337" s="1"/>
      <c r="B1337" s="676"/>
      <c r="C1337" s="587"/>
      <c r="D1337" s="635"/>
      <c r="E1337" s="677" t="s">
        <v>59</v>
      </c>
      <c r="F1337" s="678"/>
      <c r="G1337" s="678"/>
      <c r="H1337" s="65" t="e">
        <f>ROUND(H1335+H1330+H1323+H1317,0)</f>
        <v>#REF!</v>
      </c>
      <c r="I1337" s="1"/>
      <c r="J1337" s="1"/>
      <c r="K1337" s="16">
        <v>131493.6</v>
      </c>
      <c r="L1337" s="1"/>
      <c r="M1337" s="1"/>
      <c r="N1337" s="1"/>
      <c r="O1337" s="1"/>
      <c r="P1337" s="1"/>
      <c r="Q1337" s="1"/>
      <c r="R1337" s="1"/>
      <c r="S1337" s="1"/>
      <c r="T1337" s="1"/>
      <c r="U1337" s="1"/>
      <c r="V1337" s="1"/>
      <c r="W1337" s="1"/>
      <c r="X1337" s="1"/>
      <c r="Y1337" s="1"/>
      <c r="Z1337" s="1"/>
    </row>
    <row r="1338" spans="1:26" ht="14.25" customHeight="1">
      <c r="A1338" s="1"/>
      <c r="B1338" s="66"/>
      <c r="C1338" s="67"/>
      <c r="D1338" s="68"/>
      <c r="E1338" s="68"/>
      <c r="F1338" s="68"/>
      <c r="G1338" s="68"/>
      <c r="H1338" s="69"/>
      <c r="I1338" s="1"/>
      <c r="J1338" s="1"/>
      <c r="K1338" s="16"/>
      <c r="L1338" s="1"/>
      <c r="M1338" s="1"/>
      <c r="N1338" s="1"/>
      <c r="O1338" s="1"/>
      <c r="P1338" s="1"/>
      <c r="Q1338" s="1"/>
      <c r="R1338" s="1"/>
      <c r="S1338" s="1"/>
      <c r="T1338" s="1"/>
      <c r="U1338" s="1"/>
      <c r="V1338" s="1"/>
      <c r="W1338" s="1"/>
      <c r="X1338" s="1"/>
      <c r="Y1338" s="1"/>
      <c r="Z1338" s="1"/>
    </row>
    <row r="1339" spans="1:26" ht="14.25" customHeight="1" thickBot="1">
      <c r="A1339" s="1"/>
      <c r="B1339" s="29"/>
      <c r="C1339" s="30"/>
      <c r="D1339" s="31"/>
      <c r="E1339" s="31"/>
      <c r="F1339" s="31"/>
      <c r="G1339" s="31"/>
      <c r="H1339" s="32"/>
      <c r="I1339" s="1"/>
      <c r="J1339" s="1"/>
      <c r="K1339" s="16"/>
      <c r="L1339" s="1"/>
      <c r="M1339" s="1"/>
      <c r="N1339" s="1"/>
      <c r="O1339" s="1"/>
      <c r="P1339" s="1"/>
      <c r="Q1339" s="1"/>
      <c r="R1339" s="1"/>
      <c r="S1339" s="1"/>
      <c r="T1339" s="1"/>
      <c r="U1339" s="1"/>
      <c r="V1339" s="1"/>
      <c r="W1339" s="1"/>
      <c r="X1339" s="1"/>
      <c r="Y1339" s="1"/>
      <c r="Z1339" s="1"/>
    </row>
    <row r="1340" spans="1:26" ht="14.25" customHeight="1">
      <c r="A1340" s="1"/>
      <c r="B1340" s="691" t="s">
        <v>77</v>
      </c>
      <c r="C1340" s="578"/>
      <c r="D1340" s="578"/>
      <c r="E1340" s="578"/>
      <c r="F1340" s="578"/>
      <c r="G1340" s="578"/>
      <c r="H1340" s="604"/>
      <c r="I1340" s="1"/>
      <c r="J1340" s="1"/>
      <c r="K1340" s="16"/>
      <c r="L1340" s="1"/>
      <c r="M1340" s="1"/>
      <c r="N1340" s="1"/>
      <c r="O1340" s="1"/>
      <c r="P1340" s="1"/>
      <c r="Q1340" s="1"/>
      <c r="R1340" s="1"/>
      <c r="S1340" s="1"/>
      <c r="T1340" s="1"/>
      <c r="U1340" s="1"/>
      <c r="V1340" s="1"/>
      <c r="W1340" s="1"/>
      <c r="X1340" s="1"/>
      <c r="Y1340" s="1"/>
      <c r="Z1340" s="1"/>
    </row>
    <row r="1341" spans="1:26" ht="14.25" customHeight="1">
      <c r="A1341" s="1"/>
      <c r="B1341" s="668"/>
      <c r="C1341" s="606"/>
      <c r="D1341" s="606"/>
      <c r="E1341" s="606"/>
      <c r="F1341" s="606"/>
      <c r="G1341" s="606"/>
      <c r="H1341" s="607"/>
      <c r="I1341" s="1"/>
      <c r="J1341" s="1"/>
      <c r="K1341" s="16"/>
      <c r="L1341" s="1"/>
      <c r="M1341" s="1"/>
      <c r="N1341" s="1"/>
      <c r="O1341" s="1"/>
      <c r="P1341" s="1"/>
      <c r="Q1341" s="1"/>
      <c r="R1341" s="1"/>
      <c r="S1341" s="1"/>
      <c r="T1341" s="1"/>
      <c r="U1341" s="1"/>
      <c r="V1341" s="1"/>
      <c r="W1341" s="1"/>
      <c r="X1341" s="1"/>
      <c r="Y1341" s="1"/>
      <c r="Z1341" s="1"/>
    </row>
    <row r="1342" spans="1:26" ht="14.25" customHeight="1" thickBot="1">
      <c r="A1342" s="1"/>
      <c r="B1342" s="591" t="s">
        <v>78</v>
      </c>
      <c r="C1342" s="581"/>
      <c r="D1342" s="581"/>
      <c r="E1342" s="581"/>
      <c r="F1342" s="581"/>
      <c r="G1342" s="581"/>
      <c r="H1342" s="589"/>
      <c r="I1342" s="1"/>
      <c r="J1342" s="1"/>
      <c r="K1342" s="16"/>
      <c r="L1342" s="1"/>
      <c r="M1342" s="1"/>
      <c r="N1342" s="1"/>
      <c r="O1342" s="1"/>
      <c r="P1342" s="1"/>
      <c r="Q1342" s="1"/>
      <c r="R1342" s="1"/>
      <c r="S1342" s="1"/>
      <c r="T1342" s="1"/>
      <c r="U1342" s="1"/>
      <c r="V1342" s="1"/>
      <c r="W1342" s="1"/>
      <c r="X1342" s="1"/>
      <c r="Y1342" s="1"/>
      <c r="Z1342" s="1"/>
    </row>
    <row r="1343" spans="1:26" ht="15" customHeight="1">
      <c r="A1343" s="1"/>
      <c r="B1343" s="692" t="e">
        <f>+#REF!</f>
        <v>#REF!</v>
      </c>
      <c r="C1343" s="602"/>
      <c r="D1343" s="602"/>
      <c r="E1343" s="602"/>
      <c r="F1343" s="602"/>
      <c r="G1343" s="602"/>
      <c r="H1343" s="633"/>
      <c r="I1343" s="1"/>
      <c r="J1343" s="1"/>
      <c r="K1343" s="16"/>
      <c r="L1343" s="1"/>
      <c r="M1343" s="1"/>
      <c r="N1343" s="1"/>
      <c r="O1343" s="1"/>
      <c r="P1343" s="1"/>
      <c r="Q1343" s="1"/>
      <c r="R1343" s="1"/>
      <c r="S1343" s="1"/>
      <c r="T1343" s="1"/>
      <c r="U1343" s="1"/>
      <c r="V1343" s="1"/>
      <c r="W1343" s="1"/>
      <c r="X1343" s="1"/>
      <c r="Y1343" s="1"/>
      <c r="Z1343" s="1"/>
    </row>
    <row r="1344" spans="1:26" ht="15" customHeight="1">
      <c r="A1344" s="1"/>
      <c r="B1344" s="34" t="s">
        <v>79</v>
      </c>
      <c r="C1344" s="35" t="e">
        <f>+#REF!</f>
        <v>#REF!</v>
      </c>
      <c r="D1344" s="693" t="s">
        <v>80</v>
      </c>
      <c r="E1344" s="579"/>
      <c r="F1344" s="5" t="e">
        <f>+#REF!</f>
        <v>#REF!</v>
      </c>
      <c r="G1344" s="5" t="s">
        <v>81</v>
      </c>
      <c r="H1344" s="36"/>
      <c r="I1344" s="1"/>
      <c r="J1344" s="1"/>
      <c r="K1344" s="16"/>
      <c r="L1344" s="1"/>
      <c r="M1344" s="1"/>
      <c r="N1344" s="1"/>
      <c r="O1344" s="1"/>
      <c r="P1344" s="1"/>
      <c r="Q1344" s="1"/>
      <c r="R1344" s="1"/>
      <c r="S1344" s="1"/>
      <c r="T1344" s="1"/>
      <c r="U1344" s="1"/>
      <c r="V1344" s="1"/>
      <c r="W1344" s="1"/>
      <c r="X1344" s="1"/>
      <c r="Y1344" s="1"/>
      <c r="Z1344" s="1"/>
    </row>
    <row r="1345" spans="1:26" ht="14.25" customHeight="1">
      <c r="A1345" s="1"/>
      <c r="B1345" s="636"/>
      <c r="C1345" s="581"/>
      <c r="D1345" s="581"/>
      <c r="E1345" s="581"/>
      <c r="F1345" s="581"/>
      <c r="G1345" s="581"/>
      <c r="H1345" s="589"/>
      <c r="I1345" s="1"/>
      <c r="J1345" s="1"/>
      <c r="K1345" s="16"/>
      <c r="L1345" s="1"/>
      <c r="M1345" s="1"/>
      <c r="N1345" s="1"/>
      <c r="O1345" s="1"/>
      <c r="P1345" s="1"/>
      <c r="Q1345" s="1"/>
      <c r="R1345" s="1"/>
      <c r="S1345" s="1"/>
      <c r="T1345" s="1"/>
      <c r="U1345" s="1"/>
      <c r="V1345" s="1"/>
      <c r="W1345" s="1"/>
      <c r="X1345" s="1"/>
      <c r="Y1345" s="1"/>
      <c r="Z1345" s="1"/>
    </row>
    <row r="1346" spans="1:26" ht="15" customHeight="1">
      <c r="A1346" s="1"/>
      <c r="B1346" s="652" t="e">
        <f>+#REF!</f>
        <v>#REF!</v>
      </c>
      <c r="C1346" s="585"/>
      <c r="D1346" s="585"/>
      <c r="E1346" s="585"/>
      <c r="F1346" s="585"/>
      <c r="G1346" s="585"/>
      <c r="H1346" s="610"/>
      <c r="I1346" s="1"/>
      <c r="J1346" s="1"/>
      <c r="K1346" s="16"/>
      <c r="L1346" s="1"/>
      <c r="M1346" s="1"/>
      <c r="N1346" s="1"/>
      <c r="O1346" s="1"/>
      <c r="P1346" s="1"/>
      <c r="Q1346" s="1"/>
      <c r="R1346" s="1"/>
      <c r="S1346" s="1"/>
      <c r="T1346" s="1"/>
      <c r="U1346" s="1"/>
      <c r="V1346" s="1"/>
      <c r="W1346" s="1"/>
      <c r="X1346" s="1"/>
      <c r="Y1346" s="1"/>
      <c r="Z1346" s="1"/>
    </row>
    <row r="1347" spans="1:26" ht="14.25" customHeight="1">
      <c r="A1347" s="1"/>
      <c r="B1347" s="600"/>
      <c r="C1347" s="578"/>
      <c r="D1347" s="578"/>
      <c r="E1347" s="578"/>
      <c r="F1347" s="578"/>
      <c r="G1347" s="578"/>
      <c r="H1347" s="604"/>
      <c r="I1347" s="1"/>
      <c r="J1347" s="1"/>
      <c r="K1347" s="16"/>
      <c r="L1347" s="1"/>
      <c r="M1347" s="1"/>
      <c r="N1347" s="1"/>
      <c r="O1347" s="1"/>
      <c r="P1347" s="1"/>
      <c r="Q1347" s="1"/>
      <c r="R1347" s="1"/>
      <c r="S1347" s="1"/>
      <c r="T1347" s="1"/>
      <c r="U1347" s="1"/>
      <c r="V1347" s="1"/>
      <c r="W1347" s="1"/>
      <c r="X1347" s="1"/>
      <c r="Y1347" s="1"/>
      <c r="Z1347" s="1"/>
    </row>
    <row r="1348" spans="1:26" ht="14.25" customHeight="1">
      <c r="A1348" s="1"/>
      <c r="B1348" s="694"/>
      <c r="C1348" s="606"/>
      <c r="D1348" s="606"/>
      <c r="E1348" s="606"/>
      <c r="F1348" s="606"/>
      <c r="G1348" s="606"/>
      <c r="H1348" s="607"/>
      <c r="I1348" s="1"/>
      <c r="J1348" s="1"/>
      <c r="K1348" s="16"/>
      <c r="L1348" s="1"/>
      <c r="M1348" s="1"/>
      <c r="N1348" s="1"/>
      <c r="O1348" s="1"/>
      <c r="P1348" s="1"/>
      <c r="Q1348" s="1"/>
      <c r="R1348" s="1"/>
      <c r="S1348" s="1"/>
      <c r="T1348" s="1"/>
      <c r="U1348" s="1"/>
      <c r="V1348" s="1"/>
      <c r="W1348" s="1"/>
      <c r="X1348" s="1"/>
      <c r="Y1348" s="1"/>
      <c r="Z1348" s="1"/>
    </row>
    <row r="1349" spans="1:26" ht="14.25" customHeight="1">
      <c r="A1349" s="1"/>
      <c r="B1349" s="636" t="s">
        <v>82</v>
      </c>
      <c r="C1349" s="581"/>
      <c r="D1349" s="581"/>
      <c r="E1349" s="581"/>
      <c r="F1349" s="581"/>
      <c r="G1349" s="581"/>
      <c r="H1349" s="589"/>
      <c r="I1349" s="1"/>
      <c r="J1349" s="1"/>
      <c r="K1349" s="16"/>
      <c r="L1349" s="1"/>
      <c r="M1349" s="1"/>
      <c r="N1349" s="1"/>
      <c r="O1349" s="1"/>
      <c r="P1349" s="1"/>
      <c r="Q1349" s="1"/>
      <c r="R1349" s="1"/>
      <c r="S1349" s="1"/>
      <c r="T1349" s="1"/>
      <c r="U1349" s="1"/>
      <c r="V1349" s="1"/>
      <c r="W1349" s="1"/>
      <c r="X1349" s="1"/>
      <c r="Y1349" s="1"/>
      <c r="Z1349" s="1"/>
    </row>
    <row r="1350" spans="1:26" ht="14.25" customHeight="1">
      <c r="A1350" s="1"/>
      <c r="B1350" s="679" t="s">
        <v>1</v>
      </c>
      <c r="C1350" s="579"/>
      <c r="D1350" s="37" t="s">
        <v>2</v>
      </c>
      <c r="E1350" s="23" t="s">
        <v>83</v>
      </c>
      <c r="F1350" s="23" t="s">
        <v>84</v>
      </c>
      <c r="G1350" s="23" t="s">
        <v>85</v>
      </c>
      <c r="H1350" s="38" t="s">
        <v>86</v>
      </c>
      <c r="I1350" s="1"/>
      <c r="J1350" s="1"/>
      <c r="K1350" s="16"/>
      <c r="L1350" s="1"/>
      <c r="M1350" s="1"/>
      <c r="N1350" s="1"/>
      <c r="O1350" s="1"/>
      <c r="P1350" s="1"/>
      <c r="Q1350" s="1"/>
      <c r="R1350" s="1"/>
      <c r="S1350" s="1"/>
      <c r="T1350" s="1"/>
      <c r="U1350" s="1"/>
      <c r="V1350" s="1"/>
      <c r="W1350" s="1"/>
      <c r="X1350" s="1"/>
      <c r="Y1350" s="1"/>
      <c r="Z1350" s="1"/>
    </row>
    <row r="1351" spans="1:26" ht="14.25" customHeight="1">
      <c r="A1351" s="1"/>
      <c r="B1351" s="645"/>
      <c r="C1351" s="690"/>
      <c r="D1351" s="39"/>
      <c r="E1351" s="39"/>
      <c r="F1351" s="40"/>
      <c r="G1351" s="41"/>
      <c r="H1351" s="42">
        <f t="shared" ref="H1351:H1355" si="119">G1351*(F1351+1)*E1351</f>
        <v>0</v>
      </c>
      <c r="I1351" s="1"/>
      <c r="J1351" s="1"/>
      <c r="K1351" s="16"/>
      <c r="L1351" s="1"/>
      <c r="M1351" s="1"/>
      <c r="N1351" s="1"/>
      <c r="O1351" s="1"/>
      <c r="P1351" s="1"/>
      <c r="Q1351" s="1"/>
      <c r="R1351" s="1"/>
      <c r="S1351" s="1"/>
      <c r="T1351" s="1"/>
      <c r="U1351" s="1"/>
      <c r="V1351" s="1"/>
      <c r="W1351" s="1"/>
      <c r="X1351" s="1"/>
      <c r="Y1351" s="1"/>
      <c r="Z1351" s="1"/>
    </row>
    <row r="1352" spans="1:26" ht="14.25" customHeight="1">
      <c r="A1352" s="1"/>
      <c r="B1352" s="627" t="s">
        <v>194</v>
      </c>
      <c r="C1352" s="621"/>
      <c r="D1352" s="39" t="e">
        <f>+LOOKUP(B1352,#REF!,#REF!)</f>
        <v>#REF!</v>
      </c>
      <c r="E1352" s="73">
        <v>0.17849999999999999</v>
      </c>
      <c r="F1352" s="44">
        <v>0.05</v>
      </c>
      <c r="G1352" s="45" t="e">
        <f>+#REF!</f>
        <v>#REF!</v>
      </c>
      <c r="H1352" s="42" t="e">
        <f t="shared" si="119"/>
        <v>#REF!</v>
      </c>
      <c r="I1352" s="16"/>
      <c r="J1352" s="1"/>
      <c r="K1352" s="16"/>
      <c r="L1352" s="1"/>
      <c r="M1352" s="1"/>
      <c r="N1352" s="1"/>
      <c r="O1352" s="1"/>
      <c r="P1352" s="1"/>
      <c r="Q1352" s="1"/>
      <c r="R1352" s="1"/>
      <c r="S1352" s="1"/>
      <c r="T1352" s="1"/>
      <c r="U1352" s="1"/>
      <c r="V1352" s="1"/>
      <c r="W1352" s="1"/>
      <c r="X1352" s="1"/>
      <c r="Y1352" s="1"/>
      <c r="Z1352" s="1"/>
    </row>
    <row r="1353" spans="1:26" ht="14.25" customHeight="1">
      <c r="A1353" s="1"/>
      <c r="B1353" s="627" t="s">
        <v>128</v>
      </c>
      <c r="C1353" s="621"/>
      <c r="D1353" s="88" t="e">
        <f t="array" ref="D1353">+INDEX(#REF!,MATCH($B1353,#REF!,0),MATCH(D$897,#REF!,0))</f>
        <v>#REF!</v>
      </c>
      <c r="E1353" s="73">
        <v>0.105</v>
      </c>
      <c r="F1353" s="44">
        <v>0</v>
      </c>
      <c r="G1353" s="80" t="e">
        <f t="array" ref="G1353">+INDEX(#REF!,MATCH($B1353,#REF!,0),MATCH(G$897,#REF!,0))</f>
        <v>#REF!</v>
      </c>
      <c r="H1353" s="42" t="e">
        <f t="shared" si="119"/>
        <v>#REF!</v>
      </c>
      <c r="I1353" s="1"/>
      <c r="J1353" s="1"/>
      <c r="K1353" s="16"/>
      <c r="L1353" s="1"/>
      <c r="M1353" s="1"/>
      <c r="N1353" s="1"/>
      <c r="O1353" s="1"/>
      <c r="P1353" s="1"/>
      <c r="Q1353" s="1"/>
      <c r="R1353" s="1"/>
      <c r="S1353" s="1"/>
      <c r="T1353" s="1"/>
      <c r="U1353" s="1"/>
      <c r="V1353" s="1"/>
      <c r="W1353" s="1"/>
      <c r="X1353" s="1"/>
      <c r="Y1353" s="1"/>
      <c r="Z1353" s="1"/>
    </row>
    <row r="1354" spans="1:26" ht="14.25" customHeight="1">
      <c r="A1354" s="1"/>
      <c r="B1354" s="627" t="s">
        <v>173</v>
      </c>
      <c r="C1354" s="621"/>
      <c r="D1354" s="88" t="e">
        <f t="array" ref="D1354">+INDEX(#REF!,MATCH($B1354,#REF!,0),MATCH(D$897,#REF!,0))</f>
        <v>#REF!</v>
      </c>
      <c r="E1354" s="73">
        <v>0.8</v>
      </c>
      <c r="F1354" s="44">
        <v>0</v>
      </c>
      <c r="G1354" s="80" t="e">
        <f t="array" ref="G1354">+INDEX(#REF!,MATCH($B1354,#REF!,0),MATCH(G$897,#REF!,0))</f>
        <v>#REF!</v>
      </c>
      <c r="H1354" s="42" t="e">
        <f t="shared" si="119"/>
        <v>#REF!</v>
      </c>
      <c r="I1354" s="1"/>
      <c r="J1354" s="1"/>
      <c r="K1354" s="16"/>
      <c r="L1354" s="1"/>
      <c r="M1354" s="1"/>
      <c r="N1354" s="1"/>
      <c r="O1354" s="1"/>
      <c r="P1354" s="1"/>
      <c r="Q1354" s="1"/>
      <c r="R1354" s="1"/>
      <c r="S1354" s="1"/>
      <c r="T1354" s="1"/>
      <c r="U1354" s="1"/>
      <c r="V1354" s="1"/>
      <c r="W1354" s="1"/>
      <c r="X1354" s="1"/>
      <c r="Y1354" s="1"/>
      <c r="Z1354" s="1"/>
    </row>
    <row r="1355" spans="1:26" ht="14.25" customHeight="1">
      <c r="A1355" s="1"/>
      <c r="B1355" s="627" t="s">
        <v>195</v>
      </c>
      <c r="C1355" s="621"/>
      <c r="D1355" s="88" t="e">
        <f t="array" ref="D1355">+INDEX(#REF!,MATCH($B1355,#REF!,0),MATCH(D$897,#REF!,0))</f>
        <v>#REF!</v>
      </c>
      <c r="E1355" s="73">
        <v>1</v>
      </c>
      <c r="F1355" s="44">
        <v>0</v>
      </c>
      <c r="G1355" s="80" t="e">
        <f t="array" ref="G1355">+INDEX(#REF!,MATCH($B1355,#REF!,0),MATCH(G$897,#REF!,0))</f>
        <v>#REF!</v>
      </c>
      <c r="H1355" s="42" t="e">
        <f t="shared" si="119"/>
        <v>#REF!</v>
      </c>
      <c r="I1355" s="1"/>
      <c r="J1355" s="1"/>
      <c r="K1355" s="16"/>
      <c r="L1355" s="1"/>
      <c r="M1355" s="1"/>
      <c r="N1355" s="1"/>
      <c r="O1355" s="1"/>
      <c r="P1355" s="1"/>
      <c r="Q1355" s="1"/>
      <c r="R1355" s="1"/>
      <c r="S1355" s="1"/>
      <c r="T1355" s="1"/>
      <c r="U1355" s="1"/>
      <c r="V1355" s="1"/>
      <c r="W1355" s="1"/>
      <c r="X1355" s="1"/>
      <c r="Y1355" s="1"/>
      <c r="Z1355" s="1"/>
    </row>
    <row r="1356" spans="1:26" ht="14.25" customHeight="1">
      <c r="A1356" s="1"/>
      <c r="B1356" s="627"/>
      <c r="C1356" s="621"/>
      <c r="D1356" s="39"/>
      <c r="E1356" s="73"/>
      <c r="F1356" s="44"/>
      <c r="G1356" s="45"/>
      <c r="H1356" s="42"/>
      <c r="I1356" s="1"/>
      <c r="J1356" s="1"/>
      <c r="K1356" s="16"/>
      <c r="L1356" s="1"/>
      <c r="M1356" s="1"/>
      <c r="N1356" s="1"/>
      <c r="O1356" s="1"/>
      <c r="P1356" s="1"/>
      <c r="Q1356" s="1"/>
      <c r="R1356" s="1"/>
      <c r="S1356" s="1"/>
      <c r="T1356" s="1"/>
      <c r="U1356" s="1"/>
      <c r="V1356" s="1"/>
      <c r="W1356" s="1"/>
      <c r="X1356" s="1"/>
      <c r="Y1356" s="1"/>
      <c r="Z1356" s="1"/>
    </row>
    <row r="1357" spans="1:26" ht="14.25" customHeight="1">
      <c r="A1357" s="1"/>
      <c r="B1357" s="624"/>
      <c r="C1357" s="625"/>
      <c r="D1357" s="39"/>
      <c r="E1357" s="46"/>
      <c r="F1357" s="47"/>
      <c r="G1357" s="48"/>
      <c r="H1357" s="42">
        <f>G1357*(F1357+1)*E1357</f>
        <v>0</v>
      </c>
      <c r="I1357" s="1"/>
      <c r="J1357" s="1"/>
      <c r="K1357" s="16"/>
      <c r="L1357" s="1"/>
      <c r="M1357" s="1"/>
      <c r="N1357" s="1"/>
      <c r="O1357" s="1"/>
      <c r="P1357" s="1"/>
      <c r="Q1357" s="1"/>
      <c r="R1357" s="1"/>
      <c r="S1357" s="1"/>
      <c r="T1357" s="1"/>
      <c r="U1357" s="1"/>
      <c r="V1357" s="1"/>
      <c r="W1357" s="1"/>
      <c r="X1357" s="1"/>
      <c r="Y1357" s="1"/>
      <c r="Z1357" s="1"/>
    </row>
    <row r="1358" spans="1:26" ht="14.25" customHeight="1">
      <c r="A1358" s="1"/>
      <c r="B1358" s="682" t="s">
        <v>87</v>
      </c>
      <c r="C1358" s="581"/>
      <c r="D1358" s="581"/>
      <c r="E1358" s="581"/>
      <c r="F1358" s="581"/>
      <c r="G1358" s="579"/>
      <c r="H1358" s="49" t="e">
        <f>ROUND(SUM(H1351:H1357),2)</f>
        <v>#REF!</v>
      </c>
      <c r="I1358" s="1"/>
      <c r="J1358" s="1"/>
      <c r="K1358" s="16"/>
      <c r="L1358" s="1"/>
      <c r="M1358" s="1"/>
      <c r="N1358" s="1"/>
      <c r="O1358" s="1"/>
      <c r="P1358" s="1"/>
      <c r="Q1358" s="1"/>
      <c r="R1358" s="1"/>
      <c r="S1358" s="1"/>
      <c r="T1358" s="1"/>
      <c r="U1358" s="1"/>
      <c r="V1358" s="1"/>
      <c r="W1358" s="1"/>
      <c r="X1358" s="1"/>
      <c r="Y1358" s="1"/>
      <c r="Z1358" s="1"/>
    </row>
    <row r="1359" spans="1:26" ht="14.25" customHeight="1">
      <c r="A1359" s="1"/>
      <c r="B1359" s="636" t="s">
        <v>88</v>
      </c>
      <c r="C1359" s="581"/>
      <c r="D1359" s="581"/>
      <c r="E1359" s="581"/>
      <c r="F1359" s="581"/>
      <c r="G1359" s="581"/>
      <c r="H1359" s="589"/>
      <c r="I1359" s="1"/>
      <c r="J1359" s="1"/>
      <c r="K1359" s="16"/>
      <c r="L1359" s="1"/>
      <c r="M1359" s="1"/>
      <c r="N1359" s="1"/>
      <c r="O1359" s="1"/>
      <c r="P1359" s="1"/>
      <c r="Q1359" s="1"/>
      <c r="R1359" s="1"/>
      <c r="S1359" s="1"/>
      <c r="T1359" s="1"/>
      <c r="U1359" s="1"/>
      <c r="V1359" s="1"/>
      <c r="W1359" s="1"/>
      <c r="X1359" s="1"/>
      <c r="Y1359" s="1"/>
      <c r="Z1359" s="1"/>
    </row>
    <row r="1360" spans="1:26" ht="14.25" customHeight="1">
      <c r="A1360" s="1"/>
      <c r="B1360" s="679" t="s">
        <v>1</v>
      </c>
      <c r="C1360" s="579"/>
      <c r="D1360" s="37" t="s">
        <v>2</v>
      </c>
      <c r="E1360" s="23" t="s">
        <v>83</v>
      </c>
      <c r="F1360" s="23" t="s">
        <v>89</v>
      </c>
      <c r="G1360" s="23" t="s">
        <v>85</v>
      </c>
      <c r="H1360" s="38" t="s">
        <v>86</v>
      </c>
      <c r="I1360" s="1"/>
      <c r="J1360" s="1"/>
      <c r="K1360" s="16"/>
      <c r="L1360" s="1"/>
      <c r="M1360" s="1"/>
      <c r="N1360" s="1"/>
      <c r="O1360" s="1"/>
      <c r="P1360" s="1"/>
      <c r="Q1360" s="1"/>
      <c r="R1360" s="1"/>
      <c r="S1360" s="1"/>
      <c r="T1360" s="1"/>
      <c r="U1360" s="1"/>
      <c r="V1360" s="1"/>
      <c r="W1360" s="1"/>
      <c r="X1360" s="1"/>
      <c r="Y1360" s="1"/>
      <c r="Z1360" s="1"/>
    </row>
    <row r="1361" spans="1:26" ht="14.25" customHeight="1">
      <c r="A1361" s="1"/>
      <c r="B1361" s="645"/>
      <c r="C1361" s="680"/>
      <c r="D1361" s="50"/>
      <c r="E1361" s="51"/>
      <c r="F1361" s="52"/>
      <c r="G1361" s="41"/>
      <c r="H1361" s="42">
        <f t="shared" ref="H1361:H1363" si="120">E1361*F1361*G1361</f>
        <v>0</v>
      </c>
      <c r="I1361" s="1"/>
      <c r="J1361" s="1"/>
      <c r="K1361" s="16"/>
      <c r="L1361" s="1"/>
      <c r="M1361" s="1"/>
      <c r="N1361" s="1"/>
      <c r="O1361" s="1"/>
      <c r="P1361" s="1"/>
      <c r="Q1361" s="1"/>
      <c r="R1361" s="1"/>
      <c r="S1361" s="1"/>
      <c r="T1361" s="1"/>
      <c r="U1361" s="1"/>
      <c r="V1361" s="1"/>
      <c r="W1361" s="1"/>
      <c r="X1361" s="1"/>
      <c r="Y1361" s="1"/>
      <c r="Z1361" s="1"/>
    </row>
    <row r="1362" spans="1:26" ht="14.25" customHeight="1">
      <c r="A1362" s="1"/>
      <c r="B1362" s="626" t="s">
        <v>90</v>
      </c>
      <c r="C1362" s="620"/>
      <c r="D1362" s="53" t="s">
        <v>91</v>
      </c>
      <c r="E1362" s="50">
        <v>0.05</v>
      </c>
      <c r="F1362" s="59">
        <v>1</v>
      </c>
      <c r="G1362" s="41" t="e">
        <f>H1371</f>
        <v>#REF!</v>
      </c>
      <c r="H1362" s="42" t="e">
        <f t="shared" si="120"/>
        <v>#REF!</v>
      </c>
      <c r="I1362" s="1"/>
      <c r="J1362" s="1"/>
      <c r="K1362" s="16"/>
      <c r="L1362" s="1"/>
      <c r="M1362" s="1"/>
      <c r="N1362" s="1"/>
      <c r="O1362" s="1"/>
      <c r="P1362" s="1"/>
      <c r="Q1362" s="1"/>
      <c r="R1362" s="1"/>
      <c r="S1362" s="1"/>
      <c r="T1362" s="1"/>
      <c r="U1362" s="1"/>
      <c r="V1362" s="1"/>
      <c r="W1362" s="1"/>
      <c r="X1362" s="1"/>
      <c r="Y1362" s="1"/>
      <c r="Z1362" s="1"/>
    </row>
    <row r="1363" spans="1:26" ht="14.25" customHeight="1">
      <c r="A1363" s="1"/>
      <c r="B1363" s="624"/>
      <c r="C1363" s="681"/>
      <c r="D1363" s="47"/>
      <c r="E1363" s="46"/>
      <c r="F1363" s="47"/>
      <c r="G1363" s="41"/>
      <c r="H1363" s="42">
        <f t="shared" si="120"/>
        <v>0</v>
      </c>
      <c r="I1363" s="1"/>
      <c r="J1363" s="1"/>
      <c r="K1363" s="16"/>
      <c r="L1363" s="1"/>
      <c r="M1363" s="1"/>
      <c r="N1363" s="1"/>
      <c r="O1363" s="1"/>
      <c r="P1363" s="1"/>
      <c r="Q1363" s="1"/>
      <c r="R1363" s="1"/>
      <c r="S1363" s="1"/>
      <c r="T1363" s="1"/>
      <c r="U1363" s="1"/>
      <c r="V1363" s="1"/>
      <c r="W1363" s="1"/>
      <c r="X1363" s="1"/>
      <c r="Y1363" s="1"/>
      <c r="Z1363" s="1"/>
    </row>
    <row r="1364" spans="1:26" ht="14.25" customHeight="1">
      <c r="A1364" s="1"/>
      <c r="B1364" s="682" t="s">
        <v>87</v>
      </c>
      <c r="C1364" s="581"/>
      <c r="D1364" s="581"/>
      <c r="E1364" s="581"/>
      <c r="F1364" s="581"/>
      <c r="G1364" s="579"/>
      <c r="H1364" s="49" t="e">
        <f>ROUND(SUM(H1361:H1363),2)</f>
        <v>#REF!</v>
      </c>
      <c r="I1364" s="1"/>
      <c r="J1364" s="1"/>
      <c r="K1364" s="16"/>
      <c r="L1364" s="1"/>
      <c r="M1364" s="1"/>
      <c r="N1364" s="1"/>
      <c r="O1364" s="1"/>
      <c r="P1364" s="1"/>
      <c r="Q1364" s="1"/>
      <c r="R1364" s="1"/>
      <c r="S1364" s="1"/>
      <c r="T1364" s="1"/>
      <c r="U1364" s="1"/>
      <c r="V1364" s="1"/>
      <c r="W1364" s="1"/>
      <c r="X1364" s="1"/>
      <c r="Y1364" s="1"/>
      <c r="Z1364" s="1"/>
    </row>
    <row r="1365" spans="1:26" ht="14.25" customHeight="1">
      <c r="A1365" s="1"/>
      <c r="B1365" s="636" t="s">
        <v>92</v>
      </c>
      <c r="C1365" s="581"/>
      <c r="D1365" s="581"/>
      <c r="E1365" s="581"/>
      <c r="F1365" s="581"/>
      <c r="G1365" s="581"/>
      <c r="H1365" s="589"/>
      <c r="I1365" s="1"/>
      <c r="J1365" s="1"/>
      <c r="K1365" s="16"/>
      <c r="L1365" s="1"/>
      <c r="M1365" s="1"/>
      <c r="N1365" s="1"/>
      <c r="O1365" s="1"/>
      <c r="P1365" s="1"/>
      <c r="Q1365" s="1"/>
      <c r="R1365" s="1"/>
      <c r="S1365" s="1"/>
      <c r="T1365" s="1"/>
      <c r="U1365" s="1"/>
      <c r="V1365" s="1"/>
      <c r="W1365" s="1"/>
      <c r="X1365" s="1"/>
      <c r="Y1365" s="1"/>
      <c r="Z1365" s="1"/>
    </row>
    <row r="1366" spans="1:26" ht="14.25" customHeight="1">
      <c r="A1366" s="1"/>
      <c r="B1366" s="679" t="s">
        <v>1</v>
      </c>
      <c r="C1366" s="579"/>
      <c r="D1366" s="37" t="s">
        <v>2</v>
      </c>
      <c r="E1366" s="23" t="s">
        <v>83</v>
      </c>
      <c r="F1366" s="54" t="s">
        <v>89</v>
      </c>
      <c r="G1366" s="23" t="s">
        <v>85</v>
      </c>
      <c r="H1366" s="55" t="s">
        <v>86</v>
      </c>
      <c r="I1366" s="1"/>
      <c r="J1366" s="1"/>
      <c r="K1366" s="16"/>
      <c r="L1366" s="1"/>
      <c r="M1366" s="1"/>
      <c r="N1366" s="1"/>
      <c r="O1366" s="1"/>
      <c r="P1366" s="1"/>
      <c r="Q1366" s="1"/>
      <c r="R1366" s="1"/>
      <c r="S1366" s="1"/>
      <c r="T1366" s="1"/>
      <c r="U1366" s="1"/>
      <c r="V1366" s="1"/>
      <c r="W1366" s="1"/>
      <c r="X1366" s="1"/>
      <c r="Y1366" s="1"/>
      <c r="Z1366" s="1"/>
    </row>
    <row r="1367" spans="1:26" ht="14.25" customHeight="1">
      <c r="A1367" s="1"/>
      <c r="B1367" s="645"/>
      <c r="C1367" s="680"/>
      <c r="D1367" s="56"/>
      <c r="E1367" s="51"/>
      <c r="F1367" s="57"/>
      <c r="G1367" s="41"/>
      <c r="H1367" s="42">
        <f t="shared" ref="H1367:H1370" si="121">E1367*F1367*G1367</f>
        <v>0</v>
      </c>
      <c r="I1367" s="1"/>
      <c r="J1367" s="1"/>
      <c r="K1367" s="16"/>
      <c r="L1367" s="1"/>
      <c r="M1367" s="1"/>
      <c r="N1367" s="1"/>
      <c r="O1367" s="1"/>
      <c r="P1367" s="1"/>
      <c r="Q1367" s="1"/>
      <c r="R1367" s="1"/>
      <c r="S1367" s="1"/>
      <c r="T1367" s="1"/>
      <c r="U1367" s="1"/>
      <c r="V1367" s="1"/>
      <c r="W1367" s="1"/>
      <c r="X1367" s="1"/>
      <c r="Y1367" s="1"/>
      <c r="Z1367" s="1"/>
    </row>
    <row r="1368" spans="1:26" ht="14.25" customHeight="1">
      <c r="A1368" s="1"/>
      <c r="B1368" s="627" t="s">
        <v>96</v>
      </c>
      <c r="C1368" s="620"/>
      <c r="D1368" s="58" t="s">
        <v>94</v>
      </c>
      <c r="E1368" s="50">
        <v>1</v>
      </c>
      <c r="F1368" s="59">
        <v>0.76034999999999997</v>
      </c>
      <c r="G1368" s="41" t="e">
        <f>+INDEX(#REF!,MATCH(B1368,#REF!,0),9)</f>
        <v>#REF!</v>
      </c>
      <c r="H1368" s="42" t="e">
        <f t="shared" si="121"/>
        <v>#REF!</v>
      </c>
      <c r="I1368" s="1"/>
      <c r="J1368" s="1"/>
      <c r="K1368" s="16"/>
      <c r="L1368" s="1"/>
      <c r="M1368" s="1"/>
      <c r="N1368" s="1"/>
      <c r="O1368" s="1"/>
      <c r="P1368" s="1"/>
      <c r="Q1368" s="1"/>
      <c r="R1368" s="1"/>
      <c r="S1368" s="1"/>
      <c r="T1368" s="1"/>
      <c r="U1368" s="1"/>
      <c r="V1368" s="1"/>
      <c r="W1368" s="1"/>
      <c r="X1368" s="1"/>
      <c r="Y1368" s="1"/>
      <c r="Z1368" s="1"/>
    </row>
    <row r="1369" spans="1:26" ht="14.25" customHeight="1">
      <c r="A1369" s="1"/>
      <c r="B1369" s="627" t="s">
        <v>93</v>
      </c>
      <c r="C1369" s="620"/>
      <c r="D1369" s="58" t="s">
        <v>94</v>
      </c>
      <c r="E1369" s="50">
        <v>1</v>
      </c>
      <c r="F1369" s="59">
        <v>0.76034999999999997</v>
      </c>
      <c r="G1369" s="41" t="e">
        <f>+INDEX(#REF!,MATCH(B1369,#REF!,0),9)</f>
        <v>#REF!</v>
      </c>
      <c r="H1369" s="42" t="e">
        <f t="shared" si="121"/>
        <v>#REF!</v>
      </c>
      <c r="I1369" s="1"/>
      <c r="J1369" s="1"/>
      <c r="K1369" s="16"/>
      <c r="L1369" s="1"/>
      <c r="M1369" s="1"/>
      <c r="N1369" s="1"/>
      <c r="O1369" s="1"/>
      <c r="P1369" s="1"/>
      <c r="Q1369" s="1"/>
      <c r="R1369" s="1"/>
      <c r="S1369" s="1"/>
      <c r="T1369" s="1"/>
      <c r="U1369" s="1"/>
      <c r="V1369" s="1"/>
      <c r="W1369" s="1"/>
      <c r="X1369" s="1"/>
      <c r="Y1369" s="1"/>
      <c r="Z1369" s="1"/>
    </row>
    <row r="1370" spans="1:26" ht="14.25" customHeight="1">
      <c r="A1370" s="1"/>
      <c r="B1370" s="624"/>
      <c r="C1370" s="681"/>
      <c r="D1370" s="60"/>
      <c r="E1370" s="61"/>
      <c r="F1370" s="47"/>
      <c r="G1370" s="41"/>
      <c r="H1370" s="42">
        <f t="shared" si="121"/>
        <v>0</v>
      </c>
      <c r="I1370" s="1"/>
      <c r="J1370" s="1"/>
      <c r="K1370" s="16"/>
      <c r="L1370" s="1"/>
      <c r="M1370" s="1"/>
      <c r="N1370" s="1"/>
      <c r="O1370" s="1"/>
      <c r="P1370" s="1"/>
      <c r="Q1370" s="1"/>
      <c r="R1370" s="1"/>
      <c r="S1370" s="1"/>
      <c r="T1370" s="1"/>
      <c r="U1370" s="1"/>
      <c r="V1370" s="1"/>
      <c r="W1370" s="1"/>
      <c r="X1370" s="1"/>
      <c r="Y1370" s="1"/>
      <c r="Z1370" s="1"/>
    </row>
    <row r="1371" spans="1:26" ht="14.25" customHeight="1">
      <c r="A1371" s="1"/>
      <c r="B1371" s="682" t="s">
        <v>87</v>
      </c>
      <c r="C1371" s="581"/>
      <c r="D1371" s="581"/>
      <c r="E1371" s="581"/>
      <c r="F1371" s="581"/>
      <c r="G1371" s="579"/>
      <c r="H1371" s="49" t="e">
        <f>ROUND(SUM(H1367:H1370),2)</f>
        <v>#REF!</v>
      </c>
      <c r="I1371" s="1"/>
      <c r="J1371" s="1"/>
      <c r="K1371" s="16"/>
      <c r="L1371" s="1"/>
      <c r="M1371" s="1"/>
      <c r="N1371" s="1"/>
      <c r="O1371" s="1"/>
      <c r="P1371" s="1"/>
      <c r="Q1371" s="1"/>
      <c r="R1371" s="1"/>
      <c r="S1371" s="1"/>
      <c r="T1371" s="1"/>
      <c r="U1371" s="1"/>
      <c r="V1371" s="1"/>
      <c r="W1371" s="1"/>
      <c r="X1371" s="1"/>
      <c r="Y1371" s="1"/>
      <c r="Z1371" s="1"/>
    </row>
    <row r="1372" spans="1:26" ht="14.25" customHeight="1">
      <c r="A1372" s="1"/>
      <c r="B1372" s="636" t="s">
        <v>95</v>
      </c>
      <c r="C1372" s="581"/>
      <c r="D1372" s="581"/>
      <c r="E1372" s="581"/>
      <c r="F1372" s="581"/>
      <c r="G1372" s="581"/>
      <c r="H1372" s="589"/>
      <c r="I1372" s="1"/>
      <c r="J1372" s="1"/>
      <c r="K1372" s="16"/>
      <c r="L1372" s="1"/>
      <c r="M1372" s="1"/>
      <c r="N1372" s="1"/>
      <c r="O1372" s="1"/>
      <c r="P1372" s="1"/>
      <c r="Q1372" s="1"/>
      <c r="R1372" s="1"/>
      <c r="S1372" s="1"/>
      <c r="T1372" s="1"/>
      <c r="U1372" s="1"/>
      <c r="V1372" s="1"/>
      <c r="W1372" s="1"/>
      <c r="X1372" s="1"/>
      <c r="Y1372" s="1"/>
      <c r="Z1372" s="1"/>
    </row>
    <row r="1373" spans="1:26" ht="14.25" customHeight="1">
      <c r="A1373" s="1"/>
      <c r="B1373" s="591" t="s">
        <v>1</v>
      </c>
      <c r="C1373" s="581"/>
      <c r="D1373" s="579"/>
      <c r="E1373" s="23" t="s">
        <v>2</v>
      </c>
      <c r="F1373" s="23" t="s">
        <v>83</v>
      </c>
      <c r="G1373" s="23" t="s">
        <v>85</v>
      </c>
      <c r="H1373" s="38" t="s">
        <v>86</v>
      </c>
      <c r="I1373" s="1"/>
      <c r="J1373" s="1"/>
      <c r="K1373" s="16"/>
      <c r="L1373" s="1"/>
      <c r="M1373" s="1"/>
      <c r="N1373" s="1"/>
      <c r="O1373" s="1"/>
      <c r="P1373" s="1"/>
      <c r="Q1373" s="1"/>
      <c r="R1373" s="1"/>
      <c r="S1373" s="1"/>
      <c r="T1373" s="1"/>
      <c r="U1373" s="1"/>
      <c r="V1373" s="1"/>
      <c r="W1373" s="1"/>
      <c r="X1373" s="1"/>
      <c r="Y1373" s="1"/>
      <c r="Z1373" s="1"/>
    </row>
    <row r="1374" spans="1:26" ht="14.25" customHeight="1">
      <c r="A1374" s="1"/>
      <c r="B1374" s="619"/>
      <c r="C1374" s="620"/>
      <c r="D1374" s="621"/>
      <c r="E1374" s="39"/>
      <c r="F1374" s="40"/>
      <c r="G1374" s="62"/>
      <c r="H1374" s="63">
        <f t="shared" ref="H1374:H1375" si="122">G1374*F1374</f>
        <v>0</v>
      </c>
      <c r="I1374" s="1"/>
      <c r="J1374" s="1"/>
      <c r="K1374" s="16"/>
      <c r="L1374" s="1"/>
      <c r="M1374" s="1"/>
      <c r="N1374" s="1"/>
      <c r="O1374" s="1"/>
      <c r="P1374" s="1"/>
      <c r="Q1374" s="1"/>
      <c r="R1374" s="1"/>
      <c r="S1374" s="1"/>
      <c r="T1374" s="1"/>
      <c r="U1374" s="1"/>
      <c r="V1374" s="1"/>
      <c r="W1374" s="1"/>
      <c r="X1374" s="1"/>
      <c r="Y1374" s="1"/>
      <c r="Z1374" s="1"/>
    </row>
    <row r="1375" spans="1:26" ht="14.25" customHeight="1">
      <c r="A1375" s="1"/>
      <c r="B1375" s="619"/>
      <c r="C1375" s="620"/>
      <c r="D1375" s="621"/>
      <c r="E1375" s="39"/>
      <c r="F1375" s="40"/>
      <c r="G1375" s="62"/>
      <c r="H1375" s="63">
        <f t="shared" si="122"/>
        <v>0</v>
      </c>
      <c r="I1375" s="1"/>
      <c r="J1375" s="1"/>
      <c r="K1375" s="16"/>
      <c r="L1375" s="1"/>
      <c r="M1375" s="1"/>
      <c r="N1375" s="1"/>
      <c r="O1375" s="1"/>
      <c r="P1375" s="1"/>
      <c r="Q1375" s="1"/>
      <c r="R1375" s="1"/>
      <c r="S1375" s="1"/>
      <c r="T1375" s="1"/>
      <c r="U1375" s="1"/>
      <c r="V1375" s="1"/>
      <c r="W1375" s="1"/>
      <c r="X1375" s="1"/>
      <c r="Y1375" s="1"/>
      <c r="Z1375" s="1"/>
    </row>
    <row r="1376" spans="1:26" ht="14.25" customHeight="1" thickBot="1">
      <c r="A1376" s="1"/>
      <c r="B1376" s="674" t="s">
        <v>87</v>
      </c>
      <c r="C1376" s="594"/>
      <c r="D1376" s="594"/>
      <c r="E1376" s="594"/>
      <c r="F1376" s="594"/>
      <c r="G1376" s="595"/>
      <c r="H1376" s="64">
        <f>ROUND(SUM(H1374:H1375),2)</f>
        <v>0</v>
      </c>
      <c r="I1376" s="1"/>
      <c r="J1376" s="1"/>
      <c r="K1376" s="16"/>
      <c r="L1376" s="1"/>
      <c r="M1376" s="1"/>
      <c r="N1376" s="1"/>
      <c r="O1376" s="1"/>
      <c r="P1376" s="1"/>
      <c r="Q1376" s="1"/>
      <c r="R1376" s="1"/>
      <c r="S1376" s="1"/>
      <c r="T1376" s="1"/>
      <c r="U1376" s="1"/>
      <c r="V1376" s="1"/>
      <c r="W1376" s="1"/>
      <c r="X1376" s="1"/>
      <c r="Y1376" s="1"/>
      <c r="Z1376" s="1"/>
    </row>
    <row r="1377" spans="1:26" ht="14.25" customHeight="1" thickBot="1">
      <c r="A1377" s="1"/>
      <c r="B1377" s="675"/>
      <c r="C1377" s="602"/>
      <c r="D1377" s="602"/>
      <c r="E1377" s="602"/>
      <c r="F1377" s="602"/>
      <c r="G1377" s="602"/>
      <c r="H1377" s="633"/>
      <c r="I1377" s="1"/>
      <c r="J1377" s="1"/>
      <c r="K1377" s="16"/>
      <c r="L1377" s="1"/>
      <c r="M1377" s="1"/>
      <c r="N1377" s="1"/>
      <c r="O1377" s="1"/>
      <c r="P1377" s="1"/>
      <c r="Q1377" s="1"/>
      <c r="R1377" s="1"/>
      <c r="S1377" s="1"/>
      <c r="T1377" s="1"/>
      <c r="U1377" s="1"/>
      <c r="V1377" s="1"/>
      <c r="W1377" s="1"/>
      <c r="X1377" s="1"/>
      <c r="Y1377" s="1"/>
      <c r="Z1377" s="1"/>
    </row>
    <row r="1378" spans="1:26" ht="14.25" customHeight="1" thickBot="1">
      <c r="A1378" s="1"/>
      <c r="B1378" s="676"/>
      <c r="C1378" s="587"/>
      <c r="D1378" s="635"/>
      <c r="E1378" s="677" t="s">
        <v>59</v>
      </c>
      <c r="F1378" s="678"/>
      <c r="G1378" s="678"/>
      <c r="H1378" s="65" t="e">
        <f>ROUND(H1376+H1371+H1364+H1358,0)</f>
        <v>#REF!</v>
      </c>
      <c r="I1378" s="1"/>
      <c r="J1378" s="1"/>
      <c r="K1378" s="16">
        <v>314226.15000000002</v>
      </c>
      <c r="L1378" s="1"/>
      <c r="M1378" s="1"/>
      <c r="N1378" s="1"/>
      <c r="O1378" s="1"/>
      <c r="P1378" s="1"/>
      <c r="Q1378" s="1"/>
      <c r="R1378" s="1"/>
      <c r="S1378" s="1"/>
      <c r="T1378" s="1"/>
      <c r="U1378" s="1"/>
      <c r="V1378" s="1"/>
      <c r="W1378" s="1"/>
      <c r="X1378" s="1"/>
      <c r="Y1378" s="1"/>
      <c r="Z1378" s="1"/>
    </row>
    <row r="1379" spans="1:26" ht="14.25" customHeight="1">
      <c r="A1379" s="1"/>
      <c r="B1379" s="66"/>
      <c r="C1379" s="67"/>
      <c r="D1379" s="68"/>
      <c r="E1379" s="68"/>
      <c r="F1379" s="68"/>
      <c r="G1379" s="68"/>
      <c r="H1379" s="69"/>
      <c r="I1379" s="1"/>
      <c r="J1379" s="1"/>
      <c r="K1379" s="16"/>
      <c r="L1379" s="1"/>
      <c r="M1379" s="1"/>
      <c r="N1379" s="1"/>
      <c r="O1379" s="1"/>
      <c r="P1379" s="1"/>
      <c r="Q1379" s="1"/>
      <c r="R1379" s="1"/>
      <c r="S1379" s="1"/>
      <c r="T1379" s="1"/>
      <c r="U1379" s="1"/>
      <c r="V1379" s="1"/>
      <c r="W1379" s="1"/>
      <c r="X1379" s="1"/>
      <c r="Y1379" s="1"/>
      <c r="Z1379" s="1"/>
    </row>
    <row r="1380" spans="1:26" ht="14.25" customHeight="1" thickBot="1">
      <c r="A1380" s="1"/>
      <c r="B1380" s="29"/>
      <c r="C1380" s="30"/>
      <c r="D1380" s="31"/>
      <c r="E1380" s="31"/>
      <c r="F1380" s="31"/>
      <c r="G1380" s="31"/>
      <c r="H1380" s="32"/>
      <c r="I1380" s="1"/>
      <c r="J1380" s="1"/>
      <c r="K1380" s="16"/>
      <c r="L1380" s="1"/>
      <c r="M1380" s="1"/>
      <c r="N1380" s="1"/>
      <c r="O1380" s="1"/>
      <c r="P1380" s="1"/>
      <c r="Q1380" s="1"/>
      <c r="R1380" s="1"/>
      <c r="S1380" s="1"/>
      <c r="T1380" s="1"/>
      <c r="U1380" s="1"/>
      <c r="V1380" s="1"/>
      <c r="W1380" s="1"/>
      <c r="X1380" s="1"/>
      <c r="Y1380" s="1"/>
      <c r="Z1380" s="1"/>
    </row>
    <row r="1381" spans="1:26" ht="14.25" customHeight="1">
      <c r="A1381" s="1"/>
      <c r="B1381" s="691" t="s">
        <v>77</v>
      </c>
      <c r="C1381" s="578"/>
      <c r="D1381" s="578"/>
      <c r="E1381" s="578"/>
      <c r="F1381" s="578"/>
      <c r="G1381" s="578"/>
      <c r="H1381" s="604"/>
      <c r="I1381" s="1"/>
      <c r="J1381" s="1"/>
      <c r="K1381" s="16"/>
      <c r="L1381" s="1"/>
      <c r="M1381" s="1"/>
      <c r="N1381" s="1"/>
      <c r="O1381" s="1"/>
      <c r="P1381" s="1"/>
      <c r="Q1381" s="1"/>
      <c r="R1381" s="1"/>
      <c r="S1381" s="1"/>
      <c r="T1381" s="1"/>
      <c r="U1381" s="1"/>
      <c r="V1381" s="1"/>
      <c r="W1381" s="1"/>
      <c r="X1381" s="1"/>
      <c r="Y1381" s="1"/>
      <c r="Z1381" s="1"/>
    </row>
    <row r="1382" spans="1:26" ht="14.25" customHeight="1">
      <c r="A1382" s="1"/>
      <c r="B1382" s="668"/>
      <c r="C1382" s="606"/>
      <c r="D1382" s="606"/>
      <c r="E1382" s="606"/>
      <c r="F1382" s="606"/>
      <c r="G1382" s="606"/>
      <c r="H1382" s="607"/>
      <c r="I1382" s="1"/>
      <c r="J1382" s="1"/>
      <c r="K1382" s="16"/>
      <c r="L1382" s="1"/>
      <c r="M1382" s="1"/>
      <c r="N1382" s="1"/>
      <c r="O1382" s="1"/>
      <c r="P1382" s="1"/>
      <c r="Q1382" s="1"/>
      <c r="R1382" s="1"/>
      <c r="S1382" s="1"/>
      <c r="T1382" s="1"/>
      <c r="U1382" s="1"/>
      <c r="V1382" s="1"/>
      <c r="W1382" s="1"/>
      <c r="X1382" s="1"/>
      <c r="Y1382" s="1"/>
      <c r="Z1382" s="1"/>
    </row>
    <row r="1383" spans="1:26" ht="14.25" customHeight="1" thickBot="1">
      <c r="A1383" s="1"/>
      <c r="B1383" s="591" t="s">
        <v>78</v>
      </c>
      <c r="C1383" s="581"/>
      <c r="D1383" s="581"/>
      <c r="E1383" s="581"/>
      <c r="F1383" s="581"/>
      <c r="G1383" s="581"/>
      <c r="H1383" s="589"/>
      <c r="I1383" s="1"/>
      <c r="J1383" s="1"/>
      <c r="K1383" s="16"/>
      <c r="L1383" s="1"/>
      <c r="M1383" s="1"/>
      <c r="N1383" s="1"/>
      <c r="O1383" s="1"/>
      <c r="P1383" s="1"/>
      <c r="Q1383" s="1"/>
      <c r="R1383" s="1"/>
      <c r="S1383" s="1"/>
      <c r="T1383" s="1"/>
      <c r="U1383" s="1"/>
      <c r="V1383" s="1"/>
      <c r="W1383" s="1"/>
      <c r="X1383" s="1"/>
      <c r="Y1383" s="1"/>
      <c r="Z1383" s="1"/>
    </row>
    <row r="1384" spans="1:26" ht="15" customHeight="1">
      <c r="A1384" s="1"/>
      <c r="B1384" s="692" t="e">
        <f>+#REF!</f>
        <v>#REF!</v>
      </c>
      <c r="C1384" s="602"/>
      <c r="D1384" s="602"/>
      <c r="E1384" s="602"/>
      <c r="F1384" s="602"/>
      <c r="G1384" s="602"/>
      <c r="H1384" s="633"/>
      <c r="I1384" s="1"/>
      <c r="J1384" s="1"/>
      <c r="K1384" s="16"/>
      <c r="L1384" s="1"/>
      <c r="M1384" s="1"/>
      <c r="N1384" s="1"/>
      <c r="O1384" s="1"/>
      <c r="P1384" s="1"/>
      <c r="Q1384" s="1"/>
      <c r="R1384" s="1"/>
      <c r="S1384" s="1"/>
      <c r="T1384" s="1"/>
      <c r="U1384" s="1"/>
      <c r="V1384" s="1"/>
      <c r="W1384" s="1"/>
      <c r="X1384" s="1"/>
      <c r="Y1384" s="1"/>
      <c r="Z1384" s="1"/>
    </row>
    <row r="1385" spans="1:26" ht="15" customHeight="1">
      <c r="A1385" s="1"/>
      <c r="B1385" s="34" t="s">
        <v>79</v>
      </c>
      <c r="C1385" s="35" t="e">
        <f>+#REF!</f>
        <v>#REF!</v>
      </c>
      <c r="D1385" s="693" t="s">
        <v>80</v>
      </c>
      <c r="E1385" s="579"/>
      <c r="F1385" s="5" t="e">
        <f>+#REF!</f>
        <v>#REF!</v>
      </c>
      <c r="G1385" s="5" t="s">
        <v>81</v>
      </c>
      <c r="H1385" s="36"/>
      <c r="I1385" s="1"/>
      <c r="J1385" s="1"/>
      <c r="K1385" s="16"/>
      <c r="L1385" s="1"/>
      <c r="M1385" s="1"/>
      <c r="N1385" s="1"/>
      <c r="O1385" s="1"/>
      <c r="P1385" s="1"/>
      <c r="Q1385" s="1"/>
      <c r="R1385" s="1"/>
      <c r="S1385" s="1"/>
      <c r="T1385" s="1"/>
      <c r="U1385" s="1"/>
      <c r="V1385" s="1"/>
      <c r="W1385" s="1"/>
      <c r="X1385" s="1"/>
      <c r="Y1385" s="1"/>
      <c r="Z1385" s="1"/>
    </row>
    <row r="1386" spans="1:26" ht="14.25" customHeight="1">
      <c r="A1386" s="1"/>
      <c r="B1386" s="636"/>
      <c r="C1386" s="581"/>
      <c r="D1386" s="581"/>
      <c r="E1386" s="581"/>
      <c r="F1386" s="581"/>
      <c r="G1386" s="581"/>
      <c r="H1386" s="589"/>
      <c r="I1386" s="1"/>
      <c r="J1386" s="1"/>
      <c r="K1386" s="16"/>
      <c r="L1386" s="1"/>
      <c r="M1386" s="1"/>
      <c r="N1386" s="1"/>
      <c r="O1386" s="1"/>
      <c r="P1386" s="1"/>
      <c r="Q1386" s="1"/>
      <c r="R1386" s="1"/>
      <c r="S1386" s="1"/>
      <c r="T1386" s="1"/>
      <c r="U1386" s="1"/>
      <c r="V1386" s="1"/>
      <c r="W1386" s="1"/>
      <c r="X1386" s="1"/>
      <c r="Y1386" s="1"/>
      <c r="Z1386" s="1"/>
    </row>
    <row r="1387" spans="1:26" ht="15" customHeight="1">
      <c r="A1387" s="1"/>
      <c r="B1387" s="652" t="e">
        <f>+#REF!</f>
        <v>#REF!</v>
      </c>
      <c r="C1387" s="585"/>
      <c r="D1387" s="585"/>
      <c r="E1387" s="585"/>
      <c r="F1387" s="585"/>
      <c r="G1387" s="585"/>
      <c r="H1387" s="610"/>
      <c r="I1387" s="1"/>
      <c r="J1387" s="1"/>
      <c r="K1387" s="16"/>
      <c r="L1387" s="1"/>
      <c r="M1387" s="1"/>
      <c r="N1387" s="1"/>
      <c r="O1387" s="1"/>
      <c r="P1387" s="1"/>
      <c r="Q1387" s="1"/>
      <c r="R1387" s="1"/>
      <c r="S1387" s="1"/>
      <c r="T1387" s="1"/>
      <c r="U1387" s="1"/>
      <c r="V1387" s="1"/>
      <c r="W1387" s="1"/>
      <c r="X1387" s="1"/>
      <c r="Y1387" s="1"/>
      <c r="Z1387" s="1"/>
    </row>
    <row r="1388" spans="1:26" ht="14.25" customHeight="1">
      <c r="A1388" s="1"/>
      <c r="B1388" s="600"/>
      <c r="C1388" s="578"/>
      <c r="D1388" s="578"/>
      <c r="E1388" s="578"/>
      <c r="F1388" s="578"/>
      <c r="G1388" s="578"/>
      <c r="H1388" s="604"/>
      <c r="I1388" s="1"/>
      <c r="J1388" s="1"/>
      <c r="K1388" s="16"/>
      <c r="L1388" s="1"/>
      <c r="M1388" s="1"/>
      <c r="N1388" s="1"/>
      <c r="O1388" s="1"/>
      <c r="P1388" s="1"/>
      <c r="Q1388" s="1"/>
      <c r="R1388" s="1"/>
      <c r="S1388" s="1"/>
      <c r="T1388" s="1"/>
      <c r="U1388" s="1"/>
      <c r="V1388" s="1"/>
      <c r="W1388" s="1"/>
      <c r="X1388" s="1"/>
      <c r="Y1388" s="1"/>
      <c r="Z1388" s="1"/>
    </row>
    <row r="1389" spans="1:26" ht="14.25" customHeight="1">
      <c r="A1389" s="1"/>
      <c r="B1389" s="694"/>
      <c r="C1389" s="606"/>
      <c r="D1389" s="606"/>
      <c r="E1389" s="606"/>
      <c r="F1389" s="606"/>
      <c r="G1389" s="606"/>
      <c r="H1389" s="607"/>
      <c r="I1389" s="1"/>
      <c r="J1389" s="1"/>
      <c r="K1389" s="16"/>
      <c r="L1389" s="1"/>
      <c r="M1389" s="1"/>
      <c r="N1389" s="1"/>
      <c r="O1389" s="1"/>
      <c r="P1389" s="1"/>
      <c r="Q1389" s="1"/>
      <c r="R1389" s="1"/>
      <c r="S1389" s="1"/>
      <c r="T1389" s="1"/>
      <c r="U1389" s="1"/>
      <c r="V1389" s="1"/>
      <c r="W1389" s="1"/>
      <c r="X1389" s="1"/>
      <c r="Y1389" s="1"/>
      <c r="Z1389" s="1"/>
    </row>
    <row r="1390" spans="1:26" ht="14.25" customHeight="1">
      <c r="A1390" s="1"/>
      <c r="B1390" s="636" t="s">
        <v>82</v>
      </c>
      <c r="C1390" s="581"/>
      <c r="D1390" s="581"/>
      <c r="E1390" s="581"/>
      <c r="F1390" s="581"/>
      <c r="G1390" s="581"/>
      <c r="H1390" s="589"/>
      <c r="I1390" s="1"/>
      <c r="J1390" s="1"/>
      <c r="K1390" s="16"/>
      <c r="L1390" s="1"/>
      <c r="M1390" s="1"/>
      <c r="N1390" s="1"/>
      <c r="O1390" s="1"/>
      <c r="P1390" s="1"/>
      <c r="Q1390" s="1"/>
      <c r="R1390" s="1"/>
      <c r="S1390" s="1"/>
      <c r="T1390" s="1"/>
      <c r="U1390" s="1"/>
      <c r="V1390" s="1"/>
      <c r="W1390" s="1"/>
      <c r="X1390" s="1"/>
      <c r="Y1390" s="1"/>
      <c r="Z1390" s="1"/>
    </row>
    <row r="1391" spans="1:26" ht="14.25" customHeight="1">
      <c r="A1391" s="1"/>
      <c r="B1391" s="679" t="s">
        <v>1</v>
      </c>
      <c r="C1391" s="579"/>
      <c r="D1391" s="37" t="s">
        <v>2</v>
      </c>
      <c r="E1391" s="23" t="s">
        <v>83</v>
      </c>
      <c r="F1391" s="23" t="s">
        <v>84</v>
      </c>
      <c r="G1391" s="23" t="s">
        <v>85</v>
      </c>
      <c r="H1391" s="38" t="s">
        <v>86</v>
      </c>
      <c r="I1391" s="1"/>
      <c r="J1391" s="1"/>
      <c r="K1391" s="16"/>
      <c r="L1391" s="1"/>
      <c r="M1391" s="1"/>
      <c r="N1391" s="1"/>
      <c r="O1391" s="1"/>
      <c r="P1391" s="1"/>
      <c r="Q1391" s="1"/>
      <c r="R1391" s="1"/>
      <c r="S1391" s="1"/>
      <c r="T1391" s="1"/>
      <c r="U1391" s="1"/>
      <c r="V1391" s="1"/>
      <c r="W1391" s="1"/>
      <c r="X1391" s="1"/>
      <c r="Y1391" s="1"/>
      <c r="Z1391" s="1"/>
    </row>
    <row r="1392" spans="1:26" ht="14.25" customHeight="1">
      <c r="A1392" s="1"/>
      <c r="B1392" s="645"/>
      <c r="C1392" s="690"/>
      <c r="D1392" s="39"/>
      <c r="E1392" s="39"/>
      <c r="F1392" s="40"/>
      <c r="G1392" s="41"/>
      <c r="H1392" s="42">
        <f t="shared" ref="H1392:H1401" si="123">G1392*(F1392+1)*E1392</f>
        <v>0</v>
      </c>
      <c r="I1392" s="1"/>
      <c r="J1392" s="1"/>
      <c r="K1392" s="16"/>
      <c r="L1392" s="1"/>
      <c r="M1392" s="1"/>
      <c r="N1392" s="1"/>
      <c r="O1392" s="1"/>
      <c r="P1392" s="1"/>
      <c r="Q1392" s="1"/>
      <c r="R1392" s="1"/>
      <c r="S1392" s="1"/>
      <c r="T1392" s="1"/>
      <c r="U1392" s="1"/>
      <c r="V1392" s="1"/>
      <c r="W1392" s="1"/>
      <c r="X1392" s="1"/>
      <c r="Y1392" s="1"/>
      <c r="Z1392" s="1"/>
    </row>
    <row r="1393" spans="1:26" ht="14.25" customHeight="1">
      <c r="A1393" s="1"/>
      <c r="B1393" s="627" t="s">
        <v>196</v>
      </c>
      <c r="C1393" s="621"/>
      <c r="D1393" s="88" t="e">
        <f t="array" ref="D1393">+INDEX(#REF!,MATCH($B1393,#REF!,0),MATCH(D$897,#REF!,0))</f>
        <v>#REF!</v>
      </c>
      <c r="E1393" s="50">
        <v>1.1000000000000001</v>
      </c>
      <c r="F1393" s="403">
        <v>0.05</v>
      </c>
      <c r="G1393" s="80" t="e">
        <f t="array" ref="G1393">+INDEX(#REF!,MATCH($B1393,#REF!,0),MATCH(G$897,#REF!,0))</f>
        <v>#REF!</v>
      </c>
      <c r="H1393" s="42" t="e">
        <f t="shared" si="123"/>
        <v>#REF!</v>
      </c>
      <c r="I1393" s="1"/>
      <c r="J1393" s="1"/>
      <c r="K1393" s="16"/>
      <c r="L1393" s="1"/>
      <c r="M1393" s="1"/>
      <c r="N1393" s="1"/>
      <c r="O1393" s="1"/>
      <c r="P1393" s="1"/>
      <c r="Q1393" s="1"/>
      <c r="R1393" s="1"/>
      <c r="S1393" s="1"/>
      <c r="T1393" s="1"/>
      <c r="U1393" s="1"/>
      <c r="V1393" s="1"/>
      <c r="W1393" s="1"/>
      <c r="X1393" s="1"/>
      <c r="Y1393" s="1"/>
      <c r="Z1393" s="1"/>
    </row>
    <row r="1394" spans="1:26" ht="14.25" customHeight="1">
      <c r="A1394" s="1"/>
      <c r="B1394" s="627" t="s">
        <v>197</v>
      </c>
      <c r="C1394" s="621"/>
      <c r="D1394" s="88" t="e">
        <f t="array" ref="D1394">+INDEX(#REF!,MATCH($B1394,#REF!,0),MATCH(D$897,#REF!,0))</f>
        <v>#REF!</v>
      </c>
      <c r="E1394" s="50">
        <v>0.5</v>
      </c>
      <c r="F1394" s="403">
        <v>0.26</v>
      </c>
      <c r="G1394" s="80" t="e">
        <f t="array" ref="G1394">+INDEX(#REF!,MATCH($B1394,#REF!,0),MATCH(G$897,#REF!,0))</f>
        <v>#REF!</v>
      </c>
      <c r="H1394" s="42" t="e">
        <f t="shared" si="123"/>
        <v>#REF!</v>
      </c>
      <c r="I1394" s="1"/>
      <c r="J1394" s="1"/>
      <c r="K1394" s="16"/>
      <c r="L1394" s="1"/>
      <c r="M1394" s="1"/>
      <c r="N1394" s="1"/>
      <c r="O1394" s="1"/>
      <c r="P1394" s="1"/>
      <c r="Q1394" s="1"/>
      <c r="R1394" s="1"/>
      <c r="S1394" s="1"/>
      <c r="T1394" s="1"/>
      <c r="U1394" s="1"/>
      <c r="V1394" s="1"/>
      <c r="W1394" s="1"/>
      <c r="X1394" s="1"/>
      <c r="Y1394" s="1"/>
      <c r="Z1394" s="1"/>
    </row>
    <row r="1395" spans="1:26" ht="14.25" customHeight="1">
      <c r="A1395" s="1"/>
      <c r="B1395" s="627" t="s">
        <v>180</v>
      </c>
      <c r="C1395" s="621"/>
      <c r="D1395" s="88" t="e">
        <f t="array" ref="D1395">+INDEX(#REF!,MATCH($B1395,#REF!,0),MATCH(D$897,#REF!,0))</f>
        <v>#REF!</v>
      </c>
      <c r="E1395" s="50">
        <v>0.01</v>
      </c>
      <c r="F1395" s="403">
        <v>0</v>
      </c>
      <c r="G1395" s="80" t="e">
        <f t="array" ref="G1395">+INDEX(#REF!,MATCH($B1395,#REF!,0),MATCH(G$897,#REF!,0))</f>
        <v>#REF!</v>
      </c>
      <c r="H1395" s="42" t="e">
        <f t="shared" si="123"/>
        <v>#REF!</v>
      </c>
      <c r="I1395" s="1"/>
      <c r="J1395" s="1"/>
      <c r="K1395" s="16"/>
      <c r="L1395" s="1"/>
      <c r="M1395" s="1"/>
      <c r="N1395" s="1"/>
      <c r="O1395" s="1"/>
      <c r="P1395" s="1"/>
      <c r="Q1395" s="1"/>
      <c r="R1395" s="1"/>
      <c r="S1395" s="1"/>
      <c r="T1395" s="1"/>
      <c r="U1395" s="1"/>
      <c r="V1395" s="1"/>
      <c r="W1395" s="1"/>
      <c r="X1395" s="1"/>
      <c r="Y1395" s="1"/>
      <c r="Z1395" s="1"/>
    </row>
    <row r="1396" spans="1:26" ht="14.25" customHeight="1">
      <c r="A1396" s="1"/>
      <c r="B1396" s="624" t="s">
        <v>198</v>
      </c>
      <c r="C1396" s="625"/>
      <c r="D1396" s="88" t="e">
        <f t="array" ref="D1396">+INDEX(#REF!,MATCH($B1396,#REF!,0),MATCH(D$897,#REF!,0))</f>
        <v>#REF!</v>
      </c>
      <c r="E1396" s="46">
        <v>0.7</v>
      </c>
      <c r="F1396" s="408">
        <v>0</v>
      </c>
      <c r="G1396" s="80" t="e">
        <f t="array" ref="G1396">+INDEX(#REF!,MATCH($B1396,#REF!,0),MATCH(G$897,#REF!,0))</f>
        <v>#REF!</v>
      </c>
      <c r="H1396" s="42" t="e">
        <f t="shared" si="123"/>
        <v>#REF!</v>
      </c>
      <c r="I1396" s="1"/>
      <c r="J1396" s="1"/>
      <c r="K1396" s="16"/>
      <c r="L1396" s="1"/>
      <c r="M1396" s="1"/>
      <c r="N1396" s="1"/>
      <c r="O1396" s="1"/>
      <c r="P1396" s="1"/>
      <c r="Q1396" s="1"/>
      <c r="R1396" s="1"/>
      <c r="S1396" s="1"/>
      <c r="T1396" s="1"/>
      <c r="U1396" s="1"/>
      <c r="V1396" s="1"/>
      <c r="W1396" s="1"/>
      <c r="X1396" s="1"/>
      <c r="Y1396" s="1"/>
      <c r="Z1396" s="1"/>
    </row>
    <row r="1397" spans="1:26" ht="14.25" customHeight="1">
      <c r="A1397" s="1"/>
      <c r="B1397" s="624" t="s">
        <v>1115</v>
      </c>
      <c r="C1397" s="625"/>
      <c r="D1397" s="88" t="e">
        <f t="array" ref="D1397">+INDEX(#REF!,MATCH($B1397,#REF!,0),MATCH(D$897,#REF!,0))</f>
        <v>#REF!</v>
      </c>
      <c r="E1397" s="46">
        <v>0.5</v>
      </c>
      <c r="F1397" s="408">
        <v>0</v>
      </c>
      <c r="G1397" s="80" t="e">
        <f t="array" ref="G1397">+INDEX(#REF!,MATCH($B1397,#REF!,0),MATCH(G$897,#REF!,0))</f>
        <v>#REF!</v>
      </c>
      <c r="H1397" s="42" t="e">
        <f t="shared" si="123"/>
        <v>#REF!</v>
      </c>
      <c r="I1397" s="1"/>
      <c r="J1397" s="1"/>
      <c r="K1397" s="16"/>
      <c r="L1397" s="1"/>
      <c r="M1397" s="1"/>
      <c r="N1397" s="1"/>
      <c r="O1397" s="1"/>
      <c r="P1397" s="1"/>
      <c r="Q1397" s="1"/>
      <c r="R1397" s="1"/>
      <c r="S1397" s="1"/>
      <c r="T1397" s="1"/>
      <c r="U1397" s="1"/>
      <c r="V1397" s="1"/>
      <c r="W1397" s="1"/>
      <c r="X1397" s="1"/>
      <c r="Y1397" s="1"/>
      <c r="Z1397" s="1"/>
    </row>
    <row r="1398" spans="1:26" ht="14.25" customHeight="1">
      <c r="A1398" s="1"/>
      <c r="B1398" s="624" t="s">
        <v>1116</v>
      </c>
      <c r="C1398" s="625"/>
      <c r="D1398" s="88" t="e">
        <f t="array" ref="D1398">+INDEX(#REF!,MATCH($B1398,#REF!,0),MATCH(D$897,#REF!,0))</f>
        <v>#REF!</v>
      </c>
      <c r="E1398" s="46">
        <v>0.5</v>
      </c>
      <c r="F1398" s="408">
        <v>0</v>
      </c>
      <c r="G1398" s="80" t="e">
        <f t="array" ref="G1398">+INDEX(#REF!,MATCH($B1398,#REF!,0),MATCH(G$897,#REF!,0))</f>
        <v>#REF!</v>
      </c>
      <c r="H1398" s="42" t="e">
        <f t="shared" si="123"/>
        <v>#REF!</v>
      </c>
      <c r="I1398" s="1"/>
      <c r="J1398" s="1"/>
      <c r="K1398" s="16"/>
      <c r="L1398" s="1"/>
      <c r="M1398" s="1"/>
      <c r="N1398" s="1"/>
      <c r="O1398" s="1"/>
      <c r="P1398" s="1"/>
      <c r="Q1398" s="1"/>
      <c r="R1398" s="1"/>
      <c r="S1398" s="1"/>
      <c r="T1398" s="1"/>
      <c r="U1398" s="1"/>
      <c r="V1398" s="1"/>
      <c r="W1398" s="1"/>
      <c r="X1398" s="1"/>
      <c r="Y1398" s="1"/>
      <c r="Z1398" s="1"/>
    </row>
    <row r="1399" spans="1:26" ht="14.25" customHeight="1">
      <c r="A1399" s="1"/>
      <c r="B1399" s="624" t="s">
        <v>199</v>
      </c>
      <c r="C1399" s="625"/>
      <c r="D1399" s="88" t="e">
        <f t="array" ref="D1399">+INDEX(#REF!,MATCH($B1399,#REF!,0),MATCH(D$897,#REF!,0))</f>
        <v>#REF!</v>
      </c>
      <c r="E1399" s="46">
        <v>0.8</v>
      </c>
      <c r="F1399" s="408">
        <v>0</v>
      </c>
      <c r="G1399" s="80" t="e">
        <f t="array" ref="G1399">+INDEX(#REF!,MATCH($B1399,#REF!,0),MATCH(G$897,#REF!,0))</f>
        <v>#REF!</v>
      </c>
      <c r="H1399" s="42" t="e">
        <f t="shared" si="123"/>
        <v>#REF!</v>
      </c>
      <c r="I1399" s="1"/>
      <c r="J1399" s="1"/>
      <c r="K1399" s="16"/>
      <c r="L1399" s="1"/>
      <c r="M1399" s="1"/>
      <c r="N1399" s="1"/>
      <c r="O1399" s="1"/>
      <c r="P1399" s="1"/>
      <c r="Q1399" s="1"/>
      <c r="R1399" s="1"/>
      <c r="S1399" s="1"/>
      <c r="T1399" s="1"/>
      <c r="U1399" s="1"/>
      <c r="V1399" s="1"/>
      <c r="W1399" s="1"/>
      <c r="X1399" s="1"/>
      <c r="Y1399" s="1"/>
      <c r="Z1399" s="1"/>
    </row>
    <row r="1400" spans="1:26" ht="14.25" customHeight="1">
      <c r="A1400" s="1"/>
      <c r="B1400" s="624" t="s">
        <v>140</v>
      </c>
      <c r="C1400" s="625"/>
      <c r="D1400" s="88" t="e">
        <f t="array" ref="D1400">+INDEX(#REF!,MATCH($B1400,#REF!,0),MATCH(D$897,#REF!,0))</f>
        <v>#REF!</v>
      </c>
      <c r="E1400" s="46">
        <v>0.02</v>
      </c>
      <c r="F1400" s="408">
        <v>0</v>
      </c>
      <c r="G1400" s="80" t="e">
        <f t="array" ref="G1400">+INDEX(#REF!,MATCH($B1400,#REF!,0),MATCH(G$897,#REF!,0))</f>
        <v>#REF!</v>
      </c>
      <c r="H1400" s="42" t="e">
        <f t="shared" si="123"/>
        <v>#REF!</v>
      </c>
      <c r="I1400" s="1"/>
      <c r="J1400" s="1"/>
      <c r="K1400" s="16"/>
      <c r="L1400" s="1"/>
      <c r="M1400" s="1"/>
      <c r="N1400" s="1"/>
      <c r="O1400" s="1"/>
      <c r="P1400" s="1"/>
      <c r="Q1400" s="1"/>
      <c r="R1400" s="1"/>
      <c r="S1400" s="1"/>
      <c r="T1400" s="1"/>
      <c r="U1400" s="1"/>
      <c r="V1400" s="1"/>
      <c r="W1400" s="1"/>
      <c r="X1400" s="1"/>
      <c r="Y1400" s="1"/>
      <c r="Z1400" s="1"/>
    </row>
    <row r="1401" spans="1:26" ht="14.25" customHeight="1">
      <c r="A1401" s="1"/>
      <c r="B1401" s="624"/>
      <c r="C1401" s="625"/>
      <c r="D1401" s="39"/>
      <c r="E1401" s="46"/>
      <c r="F1401" s="47"/>
      <c r="G1401" s="48"/>
      <c r="H1401" s="42">
        <f t="shared" si="123"/>
        <v>0</v>
      </c>
      <c r="I1401" s="1"/>
      <c r="J1401" s="1"/>
      <c r="K1401" s="16"/>
      <c r="L1401" s="1"/>
      <c r="M1401" s="1"/>
      <c r="N1401" s="1"/>
      <c r="O1401" s="1"/>
      <c r="P1401" s="1"/>
      <c r="Q1401" s="1"/>
      <c r="R1401" s="1"/>
      <c r="S1401" s="1"/>
      <c r="T1401" s="1"/>
      <c r="U1401" s="1"/>
      <c r="V1401" s="1"/>
      <c r="W1401" s="1"/>
      <c r="X1401" s="1"/>
      <c r="Y1401" s="1"/>
      <c r="Z1401" s="1"/>
    </row>
    <row r="1402" spans="1:26" ht="14.25" customHeight="1">
      <c r="A1402" s="1"/>
      <c r="B1402" s="682" t="s">
        <v>87</v>
      </c>
      <c r="C1402" s="581"/>
      <c r="D1402" s="581"/>
      <c r="E1402" s="581"/>
      <c r="F1402" s="581"/>
      <c r="G1402" s="579"/>
      <c r="H1402" s="49" t="e">
        <f>ROUND(SUM(H1392:H1401),2)</f>
        <v>#REF!</v>
      </c>
      <c r="I1402" s="1"/>
      <c r="J1402" s="1"/>
      <c r="K1402" s="16"/>
      <c r="L1402" s="1"/>
      <c r="M1402" s="1"/>
      <c r="N1402" s="1"/>
      <c r="O1402" s="1"/>
      <c r="P1402" s="1"/>
      <c r="Q1402" s="1"/>
      <c r="R1402" s="1"/>
      <c r="S1402" s="1"/>
      <c r="T1402" s="1"/>
      <c r="U1402" s="1"/>
      <c r="V1402" s="1"/>
      <c r="W1402" s="1"/>
      <c r="X1402" s="1"/>
      <c r="Y1402" s="1"/>
      <c r="Z1402" s="1"/>
    </row>
    <row r="1403" spans="1:26" ht="14.25" customHeight="1">
      <c r="A1403" s="1"/>
      <c r="B1403" s="636" t="s">
        <v>88</v>
      </c>
      <c r="C1403" s="581"/>
      <c r="D1403" s="581"/>
      <c r="E1403" s="581"/>
      <c r="F1403" s="581"/>
      <c r="G1403" s="581"/>
      <c r="H1403" s="589"/>
      <c r="I1403" s="1"/>
      <c r="J1403" s="1"/>
      <c r="K1403" s="16"/>
      <c r="L1403" s="1"/>
      <c r="M1403" s="1"/>
      <c r="N1403" s="1"/>
      <c r="O1403" s="1"/>
      <c r="P1403" s="1"/>
      <c r="Q1403" s="1"/>
      <c r="R1403" s="1"/>
      <c r="S1403" s="1"/>
      <c r="T1403" s="1"/>
      <c r="U1403" s="1"/>
      <c r="V1403" s="1"/>
      <c r="W1403" s="1"/>
      <c r="X1403" s="1"/>
      <c r="Y1403" s="1"/>
      <c r="Z1403" s="1"/>
    </row>
    <row r="1404" spans="1:26" ht="14.25" customHeight="1">
      <c r="A1404" s="1"/>
      <c r="B1404" s="679" t="s">
        <v>1</v>
      </c>
      <c r="C1404" s="579"/>
      <c r="D1404" s="37" t="s">
        <v>2</v>
      </c>
      <c r="E1404" s="23" t="s">
        <v>83</v>
      </c>
      <c r="F1404" s="23" t="s">
        <v>89</v>
      </c>
      <c r="G1404" s="23" t="s">
        <v>85</v>
      </c>
      <c r="H1404" s="38" t="s">
        <v>86</v>
      </c>
      <c r="I1404" s="1"/>
      <c r="J1404" s="1"/>
      <c r="K1404" s="16"/>
      <c r="L1404" s="1"/>
      <c r="M1404" s="1"/>
      <c r="N1404" s="1"/>
      <c r="O1404" s="1"/>
      <c r="P1404" s="1"/>
      <c r="Q1404" s="1"/>
      <c r="R1404" s="1"/>
      <c r="S1404" s="1"/>
      <c r="T1404" s="1"/>
      <c r="U1404" s="1"/>
      <c r="V1404" s="1"/>
      <c r="W1404" s="1"/>
      <c r="X1404" s="1"/>
      <c r="Y1404" s="1"/>
      <c r="Z1404" s="1"/>
    </row>
    <row r="1405" spans="1:26" ht="14.25" customHeight="1">
      <c r="A1405" s="1"/>
      <c r="B1405" s="645"/>
      <c r="C1405" s="680"/>
      <c r="D1405" s="50"/>
      <c r="E1405" s="51"/>
      <c r="F1405" s="52"/>
      <c r="G1405" s="41"/>
      <c r="H1405" s="42">
        <f t="shared" ref="H1405:H1407" si="124">E1405*F1405*G1405</f>
        <v>0</v>
      </c>
      <c r="I1405" s="1"/>
      <c r="J1405" s="1"/>
      <c r="K1405" s="16"/>
      <c r="L1405" s="1"/>
      <c r="M1405" s="1"/>
      <c r="N1405" s="1"/>
      <c r="O1405" s="1"/>
      <c r="P1405" s="1"/>
      <c r="Q1405" s="1"/>
      <c r="R1405" s="1"/>
      <c r="S1405" s="1"/>
      <c r="T1405" s="1"/>
      <c r="U1405" s="1"/>
      <c r="V1405" s="1"/>
      <c r="W1405" s="1"/>
      <c r="X1405" s="1"/>
      <c r="Y1405" s="1"/>
      <c r="Z1405" s="1"/>
    </row>
    <row r="1406" spans="1:26" ht="14.25" customHeight="1">
      <c r="A1406" s="1"/>
      <c r="B1406" s="626" t="s">
        <v>90</v>
      </c>
      <c r="C1406" s="620"/>
      <c r="D1406" s="53" t="s">
        <v>91</v>
      </c>
      <c r="E1406" s="50">
        <v>0.05</v>
      </c>
      <c r="F1406" s="59">
        <v>1</v>
      </c>
      <c r="G1406" s="41" t="e">
        <f>H1415</f>
        <v>#REF!</v>
      </c>
      <c r="H1406" s="42" t="e">
        <f t="shared" si="124"/>
        <v>#REF!</v>
      </c>
      <c r="I1406" s="1"/>
      <c r="J1406" s="1"/>
      <c r="K1406" s="16"/>
      <c r="L1406" s="1"/>
      <c r="M1406" s="1"/>
      <c r="N1406" s="1"/>
      <c r="O1406" s="1"/>
      <c r="P1406" s="1"/>
      <c r="Q1406" s="1"/>
      <c r="R1406" s="1"/>
      <c r="S1406" s="1"/>
      <c r="T1406" s="1"/>
      <c r="U1406" s="1"/>
      <c r="V1406" s="1"/>
      <c r="W1406" s="1"/>
      <c r="X1406" s="1"/>
      <c r="Y1406" s="1"/>
      <c r="Z1406" s="1"/>
    </row>
    <row r="1407" spans="1:26" ht="14.25" customHeight="1">
      <c r="A1407" s="1"/>
      <c r="B1407" s="624"/>
      <c r="C1407" s="681"/>
      <c r="D1407" s="47"/>
      <c r="E1407" s="46"/>
      <c r="F1407" s="47"/>
      <c r="G1407" s="41"/>
      <c r="H1407" s="42">
        <f t="shared" si="124"/>
        <v>0</v>
      </c>
      <c r="I1407" s="1"/>
      <c r="J1407" s="1"/>
      <c r="K1407" s="16"/>
      <c r="L1407" s="1"/>
      <c r="M1407" s="1"/>
      <c r="N1407" s="1"/>
      <c r="O1407" s="1"/>
      <c r="P1407" s="1"/>
      <c r="Q1407" s="1"/>
      <c r="R1407" s="1"/>
      <c r="S1407" s="1"/>
      <c r="T1407" s="1"/>
      <c r="U1407" s="1"/>
      <c r="V1407" s="1"/>
      <c r="W1407" s="1"/>
      <c r="X1407" s="1"/>
      <c r="Y1407" s="1"/>
      <c r="Z1407" s="1"/>
    </row>
    <row r="1408" spans="1:26" ht="14.25" customHeight="1">
      <c r="A1408" s="1"/>
      <c r="B1408" s="682" t="s">
        <v>87</v>
      </c>
      <c r="C1408" s="581"/>
      <c r="D1408" s="581"/>
      <c r="E1408" s="581"/>
      <c r="F1408" s="581"/>
      <c r="G1408" s="579"/>
      <c r="H1408" s="49" t="e">
        <f>ROUND(SUM(H1405:H1407),2)</f>
        <v>#REF!</v>
      </c>
      <c r="I1408" s="1"/>
      <c r="J1408" s="1"/>
      <c r="K1408" s="16"/>
      <c r="L1408" s="1"/>
      <c r="M1408" s="1"/>
      <c r="N1408" s="1"/>
      <c r="O1408" s="1"/>
      <c r="P1408" s="1"/>
      <c r="Q1408" s="1"/>
      <c r="R1408" s="1"/>
      <c r="S1408" s="1"/>
      <c r="T1408" s="1"/>
      <c r="U1408" s="1"/>
      <c r="V1408" s="1"/>
      <c r="W1408" s="1"/>
      <c r="X1408" s="1"/>
      <c r="Y1408" s="1"/>
      <c r="Z1408" s="1"/>
    </row>
    <row r="1409" spans="1:26" ht="14.25" customHeight="1">
      <c r="A1409" s="1"/>
      <c r="B1409" s="636" t="s">
        <v>92</v>
      </c>
      <c r="C1409" s="581"/>
      <c r="D1409" s="581"/>
      <c r="E1409" s="581"/>
      <c r="F1409" s="581"/>
      <c r="G1409" s="581"/>
      <c r="H1409" s="589"/>
      <c r="I1409" s="1"/>
      <c r="J1409" s="1"/>
      <c r="K1409" s="16"/>
      <c r="L1409" s="1"/>
      <c r="M1409" s="1"/>
      <c r="N1409" s="1"/>
      <c r="O1409" s="1"/>
      <c r="P1409" s="1"/>
      <c r="Q1409" s="1"/>
      <c r="R1409" s="1"/>
      <c r="S1409" s="1"/>
      <c r="T1409" s="1"/>
      <c r="U1409" s="1"/>
      <c r="V1409" s="1"/>
      <c r="W1409" s="1"/>
      <c r="X1409" s="1"/>
      <c r="Y1409" s="1"/>
      <c r="Z1409" s="1"/>
    </row>
    <row r="1410" spans="1:26" ht="14.25" customHeight="1">
      <c r="A1410" s="1"/>
      <c r="B1410" s="679" t="s">
        <v>1</v>
      </c>
      <c r="C1410" s="579"/>
      <c r="D1410" s="37" t="s">
        <v>2</v>
      </c>
      <c r="E1410" s="23" t="s">
        <v>83</v>
      </c>
      <c r="F1410" s="54" t="s">
        <v>89</v>
      </c>
      <c r="G1410" s="23" t="s">
        <v>85</v>
      </c>
      <c r="H1410" s="55" t="s">
        <v>86</v>
      </c>
      <c r="I1410" s="1"/>
      <c r="J1410" s="1"/>
      <c r="K1410" s="16"/>
      <c r="L1410" s="1"/>
      <c r="M1410" s="1"/>
      <c r="N1410" s="1"/>
      <c r="O1410" s="1"/>
      <c r="P1410" s="1"/>
      <c r="Q1410" s="1"/>
      <c r="R1410" s="1"/>
      <c r="S1410" s="1"/>
      <c r="T1410" s="1"/>
      <c r="U1410" s="1"/>
      <c r="V1410" s="1"/>
      <c r="W1410" s="1"/>
      <c r="X1410" s="1"/>
      <c r="Y1410" s="1"/>
      <c r="Z1410" s="1"/>
    </row>
    <row r="1411" spans="1:26" ht="14.25" customHeight="1">
      <c r="A1411" s="1"/>
      <c r="B1411" s="645"/>
      <c r="C1411" s="680"/>
      <c r="D1411" s="56"/>
      <c r="E1411" s="51"/>
      <c r="F1411" s="57"/>
      <c r="G1411" s="41"/>
      <c r="H1411" s="42">
        <f t="shared" ref="H1411:H1414" si="125">E1411*F1411*G1411</f>
        <v>0</v>
      </c>
      <c r="I1411" s="1"/>
      <c r="J1411" s="1"/>
      <c r="K1411" s="16"/>
      <c r="L1411" s="1"/>
      <c r="M1411" s="1"/>
      <c r="N1411" s="1"/>
      <c r="O1411" s="1"/>
      <c r="P1411" s="1"/>
      <c r="Q1411" s="1"/>
      <c r="R1411" s="1"/>
      <c r="S1411" s="1"/>
      <c r="T1411" s="1"/>
      <c r="U1411" s="1"/>
      <c r="V1411" s="1"/>
      <c r="W1411" s="1"/>
      <c r="X1411" s="1"/>
      <c r="Y1411" s="1"/>
      <c r="Z1411" s="1"/>
    </row>
    <row r="1412" spans="1:26" ht="14.25" customHeight="1">
      <c r="A1412" s="1"/>
      <c r="B1412" s="627" t="s">
        <v>96</v>
      </c>
      <c r="C1412" s="620"/>
      <c r="D1412" s="58" t="s">
        <v>94</v>
      </c>
      <c r="E1412" s="50">
        <v>1</v>
      </c>
      <c r="F1412" s="59">
        <v>0.13</v>
      </c>
      <c r="G1412" s="41" t="e">
        <f>+INDEX(#REF!,MATCH(B1412,#REF!,0),9)</f>
        <v>#REF!</v>
      </c>
      <c r="H1412" s="42" t="e">
        <f t="shared" si="125"/>
        <v>#REF!</v>
      </c>
      <c r="I1412" s="1"/>
      <c r="J1412" s="1"/>
      <c r="K1412" s="16"/>
      <c r="L1412" s="1"/>
      <c r="M1412" s="1"/>
      <c r="N1412" s="1"/>
      <c r="O1412" s="1"/>
      <c r="P1412" s="1"/>
      <c r="Q1412" s="1"/>
      <c r="R1412" s="1"/>
      <c r="S1412" s="1"/>
      <c r="T1412" s="1"/>
      <c r="U1412" s="1"/>
      <c r="V1412" s="1"/>
      <c r="W1412" s="1"/>
      <c r="X1412" s="1"/>
      <c r="Y1412" s="1"/>
      <c r="Z1412" s="1"/>
    </row>
    <row r="1413" spans="1:26" ht="14.25" customHeight="1">
      <c r="A1413" s="1"/>
      <c r="B1413" s="627" t="s">
        <v>93</v>
      </c>
      <c r="C1413" s="620"/>
      <c r="D1413" s="58" t="s">
        <v>94</v>
      </c>
      <c r="E1413" s="50">
        <v>1</v>
      </c>
      <c r="F1413" s="59">
        <v>0.13</v>
      </c>
      <c r="G1413" s="41" t="e">
        <f>+INDEX(#REF!,MATCH(B1413,#REF!,0),9)</f>
        <v>#REF!</v>
      </c>
      <c r="H1413" s="42" t="e">
        <f t="shared" si="125"/>
        <v>#REF!</v>
      </c>
      <c r="I1413" s="1"/>
      <c r="J1413" s="1"/>
      <c r="K1413" s="16"/>
      <c r="L1413" s="1"/>
      <c r="M1413" s="1"/>
      <c r="N1413" s="1"/>
      <c r="O1413" s="1"/>
      <c r="P1413" s="1"/>
      <c r="Q1413" s="1"/>
      <c r="R1413" s="1"/>
      <c r="S1413" s="1"/>
      <c r="T1413" s="1"/>
      <c r="U1413" s="1"/>
      <c r="V1413" s="1"/>
      <c r="W1413" s="1"/>
      <c r="X1413" s="1"/>
      <c r="Y1413" s="1"/>
      <c r="Z1413" s="1"/>
    </row>
    <row r="1414" spans="1:26" ht="14.25" customHeight="1">
      <c r="A1414" s="1"/>
      <c r="B1414" s="624"/>
      <c r="C1414" s="681"/>
      <c r="D1414" s="60"/>
      <c r="E1414" s="61"/>
      <c r="F1414" s="47"/>
      <c r="G1414" s="41"/>
      <c r="H1414" s="42">
        <f t="shared" si="125"/>
        <v>0</v>
      </c>
      <c r="I1414" s="1"/>
      <c r="J1414" s="1"/>
      <c r="K1414" s="16"/>
      <c r="L1414" s="1"/>
      <c r="M1414" s="1"/>
      <c r="N1414" s="1"/>
      <c r="O1414" s="1"/>
      <c r="P1414" s="1"/>
      <c r="Q1414" s="1"/>
      <c r="R1414" s="1"/>
      <c r="S1414" s="1"/>
      <c r="T1414" s="1"/>
      <c r="U1414" s="1"/>
      <c r="V1414" s="1"/>
      <c r="W1414" s="1"/>
      <c r="X1414" s="1"/>
      <c r="Y1414" s="1"/>
      <c r="Z1414" s="1"/>
    </row>
    <row r="1415" spans="1:26" ht="14.25" customHeight="1">
      <c r="A1415" s="1"/>
      <c r="B1415" s="682" t="s">
        <v>87</v>
      </c>
      <c r="C1415" s="581"/>
      <c r="D1415" s="581"/>
      <c r="E1415" s="581"/>
      <c r="F1415" s="581"/>
      <c r="G1415" s="579"/>
      <c r="H1415" s="49" t="e">
        <f>ROUND(SUM(H1411:H1414),2)</f>
        <v>#REF!</v>
      </c>
      <c r="I1415" s="1"/>
      <c r="J1415" s="1"/>
      <c r="K1415" s="16"/>
      <c r="L1415" s="1"/>
      <c r="M1415" s="1"/>
      <c r="N1415" s="1"/>
      <c r="O1415" s="1"/>
      <c r="P1415" s="1"/>
      <c r="Q1415" s="1"/>
      <c r="R1415" s="1"/>
      <c r="S1415" s="1"/>
      <c r="T1415" s="1"/>
      <c r="U1415" s="1"/>
      <c r="V1415" s="1"/>
      <c r="W1415" s="1"/>
      <c r="X1415" s="1"/>
      <c r="Y1415" s="1"/>
      <c r="Z1415" s="1"/>
    </row>
    <row r="1416" spans="1:26" ht="14.25" customHeight="1">
      <c r="A1416" s="1"/>
      <c r="B1416" s="636" t="s">
        <v>95</v>
      </c>
      <c r="C1416" s="581"/>
      <c r="D1416" s="581"/>
      <c r="E1416" s="581"/>
      <c r="F1416" s="581"/>
      <c r="G1416" s="581"/>
      <c r="H1416" s="589"/>
      <c r="I1416" s="1"/>
      <c r="J1416" s="1"/>
      <c r="K1416" s="16"/>
      <c r="L1416" s="1"/>
      <c r="M1416" s="1"/>
      <c r="N1416" s="1"/>
      <c r="O1416" s="1"/>
      <c r="P1416" s="1"/>
      <c r="Q1416" s="1"/>
      <c r="R1416" s="1"/>
      <c r="S1416" s="1"/>
      <c r="T1416" s="1"/>
      <c r="U1416" s="1"/>
      <c r="V1416" s="1"/>
      <c r="W1416" s="1"/>
      <c r="X1416" s="1"/>
      <c r="Y1416" s="1"/>
      <c r="Z1416" s="1"/>
    </row>
    <row r="1417" spans="1:26" ht="14.25" customHeight="1">
      <c r="A1417" s="1"/>
      <c r="B1417" s="591" t="s">
        <v>1</v>
      </c>
      <c r="C1417" s="581"/>
      <c r="D1417" s="579"/>
      <c r="E1417" s="23" t="s">
        <v>2</v>
      </c>
      <c r="F1417" s="23" t="s">
        <v>83</v>
      </c>
      <c r="G1417" s="23" t="s">
        <v>85</v>
      </c>
      <c r="H1417" s="38" t="s">
        <v>86</v>
      </c>
      <c r="I1417" s="1"/>
      <c r="J1417" s="1"/>
      <c r="K1417" s="16"/>
      <c r="L1417" s="1"/>
      <c r="M1417" s="1"/>
      <c r="N1417" s="1"/>
      <c r="O1417" s="1"/>
      <c r="P1417" s="1"/>
      <c r="Q1417" s="1"/>
      <c r="R1417" s="1"/>
      <c r="S1417" s="1"/>
      <c r="T1417" s="1"/>
      <c r="U1417" s="1"/>
      <c r="V1417" s="1"/>
      <c r="W1417" s="1"/>
      <c r="X1417" s="1"/>
      <c r="Y1417" s="1"/>
      <c r="Z1417" s="1"/>
    </row>
    <row r="1418" spans="1:26" ht="14.25" customHeight="1">
      <c r="A1418" s="1"/>
      <c r="B1418" s="622" t="s">
        <v>1112</v>
      </c>
      <c r="C1418" s="623"/>
      <c r="D1418" s="623"/>
      <c r="E1418" s="412" t="s">
        <v>2</v>
      </c>
      <c r="F1418" s="413">
        <v>1</v>
      </c>
      <c r="G1418" s="414">
        <v>1500</v>
      </c>
      <c r="H1418" s="415">
        <f>+F1418*G1418</f>
        <v>1500</v>
      </c>
      <c r="I1418" s="1"/>
      <c r="J1418" s="1"/>
      <c r="K1418" s="16"/>
      <c r="L1418" s="1"/>
      <c r="M1418" s="1"/>
      <c r="N1418" s="1"/>
      <c r="O1418" s="1"/>
      <c r="P1418" s="1"/>
      <c r="Q1418" s="1"/>
      <c r="R1418" s="1"/>
      <c r="S1418" s="1"/>
      <c r="T1418" s="1"/>
      <c r="U1418" s="1"/>
      <c r="V1418" s="1"/>
      <c r="W1418" s="1"/>
      <c r="X1418" s="1"/>
      <c r="Y1418" s="1"/>
      <c r="Z1418" s="1"/>
    </row>
    <row r="1419" spans="1:26" ht="14.25" customHeight="1">
      <c r="A1419" s="1"/>
      <c r="B1419" s="619"/>
      <c r="C1419" s="620"/>
      <c r="D1419" s="621"/>
      <c r="E1419" s="39"/>
      <c r="F1419" s="40"/>
      <c r="G1419" s="62"/>
      <c r="H1419" s="63">
        <f t="shared" ref="H1419" si="126">G1419*F1419</f>
        <v>0</v>
      </c>
      <c r="I1419" s="1"/>
      <c r="J1419" s="1"/>
      <c r="K1419" s="16"/>
      <c r="L1419" s="1"/>
      <c r="M1419" s="1"/>
      <c r="N1419" s="1"/>
      <c r="O1419" s="1"/>
      <c r="P1419" s="1"/>
      <c r="Q1419" s="1"/>
      <c r="R1419" s="1"/>
      <c r="S1419" s="1"/>
      <c r="T1419" s="1"/>
      <c r="U1419" s="1"/>
      <c r="V1419" s="1"/>
      <c r="W1419" s="1"/>
      <c r="X1419" s="1"/>
      <c r="Y1419" s="1"/>
      <c r="Z1419" s="1"/>
    </row>
    <row r="1420" spans="1:26" ht="14.25" customHeight="1" thickBot="1">
      <c r="A1420" s="1"/>
      <c r="B1420" s="674" t="s">
        <v>87</v>
      </c>
      <c r="C1420" s="594"/>
      <c r="D1420" s="594"/>
      <c r="E1420" s="594"/>
      <c r="F1420" s="594"/>
      <c r="G1420" s="595"/>
      <c r="H1420" s="64">
        <f>ROUND(SUM(H1418:H1419),2)</f>
        <v>1500</v>
      </c>
      <c r="I1420" s="1"/>
      <c r="J1420" s="1"/>
      <c r="K1420" s="16"/>
      <c r="L1420" s="1"/>
      <c r="M1420" s="1"/>
      <c r="N1420" s="1"/>
      <c r="O1420" s="1"/>
      <c r="P1420" s="1"/>
      <c r="Q1420" s="1"/>
      <c r="R1420" s="1"/>
      <c r="S1420" s="1"/>
      <c r="T1420" s="1"/>
      <c r="U1420" s="1"/>
      <c r="V1420" s="1"/>
      <c r="W1420" s="1"/>
      <c r="X1420" s="1"/>
      <c r="Y1420" s="1"/>
      <c r="Z1420" s="1"/>
    </row>
    <row r="1421" spans="1:26" ht="14.25" customHeight="1" thickBot="1">
      <c r="A1421" s="1"/>
      <c r="B1421" s="675"/>
      <c r="C1421" s="602"/>
      <c r="D1421" s="602"/>
      <c r="E1421" s="602"/>
      <c r="F1421" s="602"/>
      <c r="G1421" s="602"/>
      <c r="H1421" s="633"/>
      <c r="I1421" s="1"/>
      <c r="J1421" s="1"/>
      <c r="K1421" s="16"/>
      <c r="L1421" s="1"/>
      <c r="M1421" s="1"/>
      <c r="N1421" s="1"/>
      <c r="O1421" s="1"/>
      <c r="P1421" s="1"/>
      <c r="Q1421" s="1"/>
      <c r="R1421" s="1"/>
      <c r="S1421" s="1"/>
      <c r="T1421" s="1"/>
      <c r="U1421" s="1"/>
      <c r="V1421" s="1"/>
      <c r="W1421" s="1"/>
      <c r="X1421" s="1"/>
      <c r="Y1421" s="1"/>
      <c r="Z1421" s="1"/>
    </row>
    <row r="1422" spans="1:26" ht="14.25" customHeight="1" thickBot="1">
      <c r="A1422" s="1"/>
      <c r="B1422" s="676"/>
      <c r="C1422" s="587"/>
      <c r="D1422" s="635"/>
      <c r="E1422" s="677" t="s">
        <v>59</v>
      </c>
      <c r="F1422" s="678"/>
      <c r="G1422" s="678"/>
      <c r="H1422" s="65" t="e">
        <f>ROUND(H1420+H1415+H1408+H1402,0)</f>
        <v>#REF!</v>
      </c>
      <c r="I1422" s="1"/>
      <c r="J1422" s="1"/>
      <c r="K1422" s="16">
        <v>30983.4</v>
      </c>
      <c r="L1422" s="1"/>
      <c r="M1422" s="1"/>
      <c r="N1422" s="1"/>
      <c r="O1422" s="1"/>
      <c r="P1422" s="1"/>
      <c r="Q1422" s="1"/>
      <c r="R1422" s="1"/>
      <c r="S1422" s="1"/>
      <c r="T1422" s="1"/>
      <c r="U1422" s="1"/>
      <c r="V1422" s="1"/>
      <c r="W1422" s="1"/>
      <c r="X1422" s="1"/>
      <c r="Y1422" s="1"/>
      <c r="Z1422" s="1"/>
    </row>
    <row r="1423" spans="1:26" ht="14.25" customHeight="1">
      <c r="A1423" s="1"/>
      <c r="B1423" s="66"/>
      <c r="C1423" s="67"/>
      <c r="D1423" s="68"/>
      <c r="E1423" s="68"/>
      <c r="F1423" s="68"/>
      <c r="G1423" s="68"/>
      <c r="H1423" s="69"/>
      <c r="I1423" s="1"/>
      <c r="J1423" s="1"/>
      <c r="K1423" s="16"/>
      <c r="L1423" s="1"/>
      <c r="M1423" s="1"/>
      <c r="N1423" s="1"/>
      <c r="O1423" s="1"/>
      <c r="P1423" s="1"/>
      <c r="Q1423" s="1"/>
      <c r="R1423" s="1"/>
      <c r="S1423" s="1"/>
      <c r="T1423" s="1"/>
      <c r="U1423" s="1"/>
      <c r="V1423" s="1"/>
      <c r="W1423" s="1"/>
      <c r="X1423" s="1"/>
      <c r="Y1423" s="1"/>
      <c r="Z1423" s="1"/>
    </row>
    <row r="1424" spans="1:26" ht="14.25" customHeight="1" thickBot="1">
      <c r="A1424" s="1"/>
      <c r="B1424" s="29"/>
      <c r="C1424" s="30"/>
      <c r="D1424" s="31"/>
      <c r="E1424" s="31"/>
      <c r="F1424" s="31"/>
      <c r="G1424" s="31"/>
      <c r="H1424" s="32"/>
      <c r="I1424" s="1"/>
      <c r="J1424" s="1"/>
      <c r="K1424" s="16"/>
      <c r="L1424" s="1"/>
      <c r="M1424" s="1"/>
      <c r="N1424" s="1"/>
      <c r="O1424" s="1"/>
      <c r="P1424" s="1"/>
      <c r="Q1424" s="1"/>
      <c r="R1424" s="1"/>
      <c r="S1424" s="1"/>
      <c r="T1424" s="1"/>
      <c r="U1424" s="1"/>
      <c r="V1424" s="1"/>
      <c r="W1424" s="1"/>
      <c r="X1424" s="1"/>
      <c r="Y1424" s="1"/>
      <c r="Z1424" s="1"/>
    </row>
    <row r="1425" spans="1:26" ht="14.25" customHeight="1">
      <c r="A1425" s="1"/>
      <c r="B1425" s="691" t="s">
        <v>77</v>
      </c>
      <c r="C1425" s="578"/>
      <c r="D1425" s="578"/>
      <c r="E1425" s="578"/>
      <c r="F1425" s="578"/>
      <c r="G1425" s="578"/>
      <c r="H1425" s="604"/>
      <c r="I1425" s="1"/>
      <c r="J1425" s="1"/>
      <c r="K1425" s="16"/>
      <c r="L1425" s="1"/>
      <c r="M1425" s="1"/>
      <c r="N1425" s="1"/>
      <c r="O1425" s="1"/>
      <c r="P1425" s="1"/>
      <c r="Q1425" s="1"/>
      <c r="R1425" s="1"/>
      <c r="S1425" s="1"/>
      <c r="T1425" s="1"/>
      <c r="U1425" s="1"/>
      <c r="V1425" s="1"/>
      <c r="W1425" s="1"/>
      <c r="X1425" s="1"/>
      <c r="Y1425" s="1"/>
      <c r="Z1425" s="1"/>
    </row>
    <row r="1426" spans="1:26" ht="14.25" customHeight="1">
      <c r="A1426" s="1"/>
      <c r="B1426" s="668"/>
      <c r="C1426" s="606"/>
      <c r="D1426" s="606"/>
      <c r="E1426" s="606"/>
      <c r="F1426" s="606"/>
      <c r="G1426" s="606"/>
      <c r="H1426" s="607"/>
      <c r="I1426" s="1"/>
      <c r="J1426" s="1"/>
      <c r="K1426" s="16"/>
      <c r="L1426" s="1"/>
      <c r="M1426" s="1"/>
      <c r="N1426" s="1"/>
      <c r="O1426" s="1"/>
      <c r="P1426" s="1"/>
      <c r="Q1426" s="1"/>
      <c r="R1426" s="1"/>
      <c r="S1426" s="1"/>
      <c r="T1426" s="1"/>
      <c r="U1426" s="1"/>
      <c r="V1426" s="1"/>
      <c r="W1426" s="1"/>
      <c r="X1426" s="1"/>
      <c r="Y1426" s="1"/>
      <c r="Z1426" s="1"/>
    </row>
    <row r="1427" spans="1:26" ht="14.25" customHeight="1" thickBot="1">
      <c r="A1427" s="1"/>
      <c r="B1427" s="591" t="s">
        <v>78</v>
      </c>
      <c r="C1427" s="581"/>
      <c r="D1427" s="581"/>
      <c r="E1427" s="581"/>
      <c r="F1427" s="581"/>
      <c r="G1427" s="581"/>
      <c r="H1427" s="589"/>
      <c r="I1427" s="1"/>
      <c r="J1427" s="1"/>
      <c r="K1427" s="16"/>
      <c r="L1427" s="1"/>
      <c r="M1427" s="1"/>
      <c r="N1427" s="1"/>
      <c r="O1427" s="1"/>
      <c r="P1427" s="1"/>
      <c r="Q1427" s="1"/>
      <c r="R1427" s="1"/>
      <c r="S1427" s="1"/>
      <c r="T1427" s="1"/>
      <c r="U1427" s="1"/>
      <c r="V1427" s="1"/>
      <c r="W1427" s="1"/>
      <c r="X1427" s="1"/>
      <c r="Y1427" s="1"/>
      <c r="Z1427" s="1"/>
    </row>
    <row r="1428" spans="1:26" ht="15" customHeight="1">
      <c r="A1428" s="1"/>
      <c r="B1428" s="692" t="e">
        <f>+#REF!</f>
        <v>#REF!</v>
      </c>
      <c r="C1428" s="602"/>
      <c r="D1428" s="602"/>
      <c r="E1428" s="602"/>
      <c r="F1428" s="602"/>
      <c r="G1428" s="602"/>
      <c r="H1428" s="633"/>
      <c r="I1428" s="1"/>
      <c r="J1428" s="1"/>
      <c r="K1428" s="16"/>
      <c r="L1428" s="1"/>
      <c r="M1428" s="1"/>
      <c r="N1428" s="1"/>
      <c r="O1428" s="1"/>
      <c r="P1428" s="1"/>
      <c r="Q1428" s="1"/>
      <c r="R1428" s="1"/>
      <c r="S1428" s="1"/>
      <c r="T1428" s="1"/>
      <c r="U1428" s="1"/>
      <c r="V1428" s="1"/>
      <c r="W1428" s="1"/>
      <c r="X1428" s="1"/>
      <c r="Y1428" s="1"/>
      <c r="Z1428" s="1"/>
    </row>
    <row r="1429" spans="1:26" ht="15" customHeight="1">
      <c r="A1429" s="1"/>
      <c r="B1429" s="34" t="s">
        <v>79</v>
      </c>
      <c r="C1429" s="35" t="e">
        <f>+#REF!</f>
        <v>#REF!</v>
      </c>
      <c r="D1429" s="693" t="s">
        <v>80</v>
      </c>
      <c r="E1429" s="579"/>
      <c r="F1429" s="5" t="e">
        <f>+#REF!</f>
        <v>#REF!</v>
      </c>
      <c r="G1429" s="5" t="s">
        <v>81</v>
      </c>
      <c r="H1429" s="36"/>
      <c r="I1429" s="1"/>
      <c r="J1429" s="1"/>
      <c r="K1429" s="16"/>
      <c r="L1429" s="1"/>
      <c r="M1429" s="1"/>
      <c r="N1429" s="1"/>
      <c r="O1429" s="1"/>
      <c r="P1429" s="1"/>
      <c r="Q1429" s="1"/>
      <c r="R1429" s="1"/>
      <c r="S1429" s="1"/>
      <c r="T1429" s="1"/>
      <c r="U1429" s="1"/>
      <c r="V1429" s="1"/>
      <c r="W1429" s="1"/>
      <c r="X1429" s="1"/>
      <c r="Y1429" s="1"/>
      <c r="Z1429" s="1"/>
    </row>
    <row r="1430" spans="1:26" ht="14.25" customHeight="1">
      <c r="A1430" s="1"/>
      <c r="B1430" s="636"/>
      <c r="C1430" s="581"/>
      <c r="D1430" s="581"/>
      <c r="E1430" s="581"/>
      <c r="F1430" s="581"/>
      <c r="G1430" s="581"/>
      <c r="H1430" s="589"/>
      <c r="I1430" s="1"/>
      <c r="J1430" s="1"/>
      <c r="K1430" s="16"/>
      <c r="L1430" s="1"/>
      <c r="M1430" s="1"/>
      <c r="N1430" s="1"/>
      <c r="O1430" s="1"/>
      <c r="P1430" s="1"/>
      <c r="Q1430" s="1"/>
      <c r="R1430" s="1"/>
      <c r="S1430" s="1"/>
      <c r="T1430" s="1"/>
      <c r="U1430" s="1"/>
      <c r="V1430" s="1"/>
      <c r="W1430" s="1"/>
      <c r="X1430" s="1"/>
      <c r="Y1430" s="1"/>
      <c r="Z1430" s="1"/>
    </row>
    <row r="1431" spans="1:26" ht="15" customHeight="1">
      <c r="A1431" s="1"/>
      <c r="B1431" s="652" t="e">
        <f>+#REF!</f>
        <v>#REF!</v>
      </c>
      <c r="C1431" s="585"/>
      <c r="D1431" s="585"/>
      <c r="E1431" s="585"/>
      <c r="F1431" s="585"/>
      <c r="G1431" s="585"/>
      <c r="H1431" s="610"/>
      <c r="I1431" s="1"/>
      <c r="J1431" s="1"/>
      <c r="K1431" s="16"/>
      <c r="L1431" s="1"/>
      <c r="M1431" s="1"/>
      <c r="N1431" s="1"/>
      <c r="O1431" s="1"/>
      <c r="P1431" s="1"/>
      <c r="Q1431" s="1"/>
      <c r="R1431" s="1"/>
      <c r="S1431" s="1"/>
      <c r="T1431" s="1"/>
      <c r="U1431" s="1"/>
      <c r="V1431" s="1"/>
      <c r="W1431" s="1"/>
      <c r="X1431" s="1"/>
      <c r="Y1431" s="1"/>
      <c r="Z1431" s="1"/>
    </row>
    <row r="1432" spans="1:26" ht="14.25" customHeight="1">
      <c r="A1432" s="1"/>
      <c r="B1432" s="600"/>
      <c r="C1432" s="578"/>
      <c r="D1432" s="578"/>
      <c r="E1432" s="578"/>
      <c r="F1432" s="578"/>
      <c r="G1432" s="578"/>
      <c r="H1432" s="604"/>
      <c r="I1432" s="1"/>
      <c r="J1432" s="1"/>
      <c r="K1432" s="16"/>
      <c r="L1432" s="1"/>
      <c r="M1432" s="1"/>
      <c r="N1432" s="1"/>
      <c r="O1432" s="1"/>
      <c r="P1432" s="1"/>
      <c r="Q1432" s="1"/>
      <c r="R1432" s="1"/>
      <c r="S1432" s="1"/>
      <c r="T1432" s="1"/>
      <c r="U1432" s="1"/>
      <c r="V1432" s="1"/>
      <c r="W1432" s="1"/>
      <c r="X1432" s="1"/>
      <c r="Y1432" s="1"/>
      <c r="Z1432" s="1"/>
    </row>
    <row r="1433" spans="1:26" ht="14.25" customHeight="1">
      <c r="A1433" s="1"/>
      <c r="B1433" s="694"/>
      <c r="C1433" s="606"/>
      <c r="D1433" s="606"/>
      <c r="E1433" s="606"/>
      <c r="F1433" s="606"/>
      <c r="G1433" s="606"/>
      <c r="H1433" s="607"/>
      <c r="I1433" s="1"/>
      <c r="J1433" s="1"/>
      <c r="K1433" s="16"/>
      <c r="L1433" s="1"/>
      <c r="M1433" s="1"/>
      <c r="N1433" s="1"/>
      <c r="O1433" s="1"/>
      <c r="P1433" s="1"/>
      <c r="Q1433" s="1"/>
      <c r="R1433" s="1"/>
      <c r="S1433" s="1"/>
      <c r="T1433" s="1"/>
      <c r="U1433" s="1"/>
      <c r="V1433" s="1"/>
      <c r="W1433" s="1"/>
      <c r="X1433" s="1"/>
      <c r="Y1433" s="1"/>
      <c r="Z1433" s="1"/>
    </row>
    <row r="1434" spans="1:26" ht="14.25" customHeight="1">
      <c r="A1434" s="1"/>
      <c r="B1434" s="636" t="s">
        <v>82</v>
      </c>
      <c r="C1434" s="581"/>
      <c r="D1434" s="581"/>
      <c r="E1434" s="581"/>
      <c r="F1434" s="581"/>
      <c r="G1434" s="581"/>
      <c r="H1434" s="589"/>
      <c r="I1434" s="1"/>
      <c r="J1434" s="1"/>
      <c r="K1434" s="16"/>
      <c r="L1434" s="1"/>
      <c r="M1434" s="1"/>
      <c r="N1434" s="1"/>
      <c r="O1434" s="1"/>
      <c r="P1434" s="1"/>
      <c r="Q1434" s="1"/>
      <c r="R1434" s="1"/>
      <c r="S1434" s="1"/>
      <c r="T1434" s="1"/>
      <c r="U1434" s="1"/>
      <c r="V1434" s="1"/>
      <c r="W1434" s="1"/>
      <c r="X1434" s="1"/>
      <c r="Y1434" s="1"/>
      <c r="Z1434" s="1"/>
    </row>
    <row r="1435" spans="1:26" ht="14.25" customHeight="1">
      <c r="A1435" s="1"/>
      <c r="B1435" s="679" t="s">
        <v>1</v>
      </c>
      <c r="C1435" s="579"/>
      <c r="D1435" s="37" t="s">
        <v>2</v>
      </c>
      <c r="E1435" s="23" t="s">
        <v>83</v>
      </c>
      <c r="F1435" s="23" t="s">
        <v>84</v>
      </c>
      <c r="G1435" s="23" t="s">
        <v>85</v>
      </c>
      <c r="H1435" s="38" t="s">
        <v>86</v>
      </c>
      <c r="I1435" s="1"/>
      <c r="J1435" s="1"/>
      <c r="K1435" s="16"/>
      <c r="L1435" s="1"/>
      <c r="M1435" s="1"/>
      <c r="N1435" s="1"/>
      <c r="O1435" s="1"/>
      <c r="P1435" s="1"/>
      <c r="Q1435" s="1"/>
      <c r="R1435" s="1"/>
      <c r="S1435" s="1"/>
      <c r="T1435" s="1"/>
      <c r="U1435" s="1"/>
      <c r="V1435" s="1"/>
      <c r="W1435" s="1"/>
      <c r="X1435" s="1"/>
      <c r="Y1435" s="1"/>
      <c r="Z1435" s="1"/>
    </row>
    <row r="1436" spans="1:26" ht="14.25" customHeight="1">
      <c r="A1436" s="1"/>
      <c r="B1436" s="645"/>
      <c r="C1436" s="690"/>
      <c r="D1436" s="39"/>
      <c r="E1436" s="39"/>
      <c r="F1436" s="40"/>
      <c r="G1436" s="41"/>
      <c r="H1436" s="42">
        <f t="shared" ref="H1436:H1444" si="127">G1436*(F1436+1)*E1436</f>
        <v>0</v>
      </c>
      <c r="I1436" s="1"/>
      <c r="J1436" s="1"/>
      <c r="K1436" s="16"/>
      <c r="L1436" s="1"/>
      <c r="M1436" s="1"/>
      <c r="N1436" s="1"/>
      <c r="O1436" s="1"/>
      <c r="P1436" s="1"/>
      <c r="Q1436" s="1"/>
      <c r="R1436" s="1"/>
      <c r="S1436" s="1"/>
      <c r="T1436" s="1"/>
      <c r="U1436" s="1"/>
      <c r="V1436" s="1"/>
      <c r="W1436" s="1"/>
      <c r="X1436" s="1"/>
      <c r="Y1436" s="1"/>
      <c r="Z1436" s="1"/>
    </row>
    <row r="1437" spans="1:26" ht="14.25" customHeight="1">
      <c r="A1437" s="1"/>
      <c r="B1437" s="615" t="s">
        <v>200</v>
      </c>
      <c r="C1437" s="616"/>
      <c r="D1437" s="88" t="e">
        <f t="array" ref="D1437">+INDEX(#REF!,MATCH($B1437,#REF!,0),MATCH(D$897,#REF!,0))</f>
        <v>#REF!</v>
      </c>
      <c r="E1437" s="50">
        <v>1</v>
      </c>
      <c r="F1437" s="403">
        <v>0.05</v>
      </c>
      <c r="G1437" s="80" t="e">
        <f t="array" ref="G1437">+INDEX(#REF!,MATCH($B1437,#REF!,0),MATCH(G$897,#REF!,0))</f>
        <v>#REF!</v>
      </c>
      <c r="H1437" s="42" t="e">
        <f t="shared" si="127"/>
        <v>#REF!</v>
      </c>
      <c r="I1437" s="1"/>
      <c r="J1437" s="1"/>
      <c r="K1437" s="16"/>
      <c r="L1437" s="1"/>
      <c r="M1437" s="1"/>
      <c r="N1437" s="1"/>
      <c r="O1437" s="1"/>
      <c r="P1437" s="1"/>
      <c r="Q1437" s="1"/>
      <c r="R1437" s="1"/>
      <c r="S1437" s="1"/>
      <c r="T1437" s="1"/>
      <c r="U1437" s="1"/>
      <c r="V1437" s="1"/>
      <c r="W1437" s="1"/>
      <c r="X1437" s="1"/>
      <c r="Y1437" s="1"/>
      <c r="Z1437" s="1"/>
    </row>
    <row r="1438" spans="1:26" ht="14.25" customHeight="1">
      <c r="A1438" s="1"/>
      <c r="B1438" s="615" t="s">
        <v>201</v>
      </c>
      <c r="C1438" s="616"/>
      <c r="D1438" s="88" t="e">
        <f t="array" ref="D1438">+INDEX(#REF!,MATCH($B1438,#REF!,0),MATCH(D$897,#REF!,0))</f>
        <v>#REF!</v>
      </c>
      <c r="E1438" s="50">
        <v>1</v>
      </c>
      <c r="F1438" s="403">
        <v>0.26</v>
      </c>
      <c r="G1438" s="80" t="e">
        <f t="array" ref="G1438">+INDEX(#REF!,MATCH($B1438,#REF!,0),MATCH(G$897,#REF!,0))</f>
        <v>#REF!</v>
      </c>
      <c r="H1438" s="42" t="e">
        <f t="shared" si="127"/>
        <v>#REF!</v>
      </c>
      <c r="I1438" s="1"/>
      <c r="J1438" s="1"/>
      <c r="K1438" s="16"/>
      <c r="L1438" s="1"/>
      <c r="M1438" s="1"/>
      <c r="N1438" s="1"/>
      <c r="O1438" s="1"/>
      <c r="P1438" s="1"/>
      <c r="Q1438" s="1"/>
      <c r="R1438" s="1"/>
      <c r="S1438" s="1"/>
      <c r="T1438" s="1"/>
      <c r="U1438" s="1"/>
      <c r="V1438" s="1"/>
      <c r="W1438" s="1"/>
      <c r="X1438" s="1"/>
      <c r="Y1438" s="1"/>
      <c r="Z1438" s="1"/>
    </row>
    <row r="1439" spans="1:26" ht="14.25" customHeight="1">
      <c r="A1439" s="1"/>
      <c r="B1439" s="615" t="s">
        <v>202</v>
      </c>
      <c r="C1439" s="616"/>
      <c r="D1439" s="88" t="e">
        <f t="array" ref="D1439">+INDEX(#REF!,MATCH($B1439,#REF!,0),MATCH(D$897,#REF!,0))</f>
        <v>#REF!</v>
      </c>
      <c r="E1439" s="50">
        <v>0.01</v>
      </c>
      <c r="F1439" s="403">
        <v>0</v>
      </c>
      <c r="G1439" s="80" t="e">
        <f t="array" ref="G1439">+INDEX(#REF!,MATCH($B1439,#REF!,0),MATCH(G$897,#REF!,0))</f>
        <v>#REF!</v>
      </c>
      <c r="H1439" s="42" t="e">
        <f t="shared" si="127"/>
        <v>#REF!</v>
      </c>
      <c r="I1439" s="1"/>
      <c r="J1439" s="1"/>
      <c r="K1439" s="16"/>
      <c r="L1439" s="1"/>
      <c r="M1439" s="1"/>
      <c r="N1439" s="1"/>
      <c r="O1439" s="1"/>
      <c r="P1439" s="1"/>
      <c r="Q1439" s="1"/>
      <c r="R1439" s="1"/>
      <c r="S1439" s="1"/>
      <c r="T1439" s="1"/>
      <c r="U1439" s="1"/>
      <c r="V1439" s="1"/>
      <c r="W1439" s="1"/>
      <c r="X1439" s="1"/>
      <c r="Y1439" s="1"/>
      <c r="Z1439" s="1"/>
    </row>
    <row r="1440" spans="1:26" ht="14.25" customHeight="1">
      <c r="A1440" s="1"/>
      <c r="B1440" s="615" t="s">
        <v>198</v>
      </c>
      <c r="C1440" s="616"/>
      <c r="D1440" s="88" t="e">
        <f t="array" ref="D1440">+INDEX(#REF!,MATCH($B1440,#REF!,0),MATCH(D$897,#REF!,0))</f>
        <v>#REF!</v>
      </c>
      <c r="E1440" s="73">
        <v>0.6</v>
      </c>
      <c r="F1440" s="403">
        <v>0</v>
      </c>
      <c r="G1440" s="80" t="e">
        <f t="array" ref="G1440">+INDEX(#REF!,MATCH($B1440,#REF!,0),MATCH(G$897,#REF!,0))</f>
        <v>#REF!</v>
      </c>
      <c r="H1440" s="42" t="e">
        <f t="shared" si="127"/>
        <v>#REF!</v>
      </c>
      <c r="I1440" s="1"/>
      <c r="J1440" s="1"/>
      <c r="K1440" s="16"/>
      <c r="L1440" s="1"/>
      <c r="M1440" s="1"/>
      <c r="N1440" s="1"/>
      <c r="O1440" s="1"/>
      <c r="P1440" s="1"/>
      <c r="Q1440" s="1"/>
      <c r="R1440" s="1"/>
      <c r="S1440" s="1"/>
      <c r="T1440" s="1"/>
      <c r="U1440" s="1"/>
      <c r="V1440" s="1"/>
      <c r="W1440" s="1"/>
      <c r="X1440" s="1"/>
      <c r="Y1440" s="1"/>
      <c r="Z1440" s="1"/>
    </row>
    <row r="1441" spans="1:26" ht="14.25" customHeight="1">
      <c r="A1441" s="1"/>
      <c r="B1441" s="628" t="s">
        <v>1117</v>
      </c>
      <c r="C1441" s="629"/>
      <c r="D1441" s="88" t="e">
        <f t="array" ref="D1441">+INDEX(#REF!,MATCH($B1441,#REF!,0),MATCH(D$897,#REF!,0))</f>
        <v>#REF!</v>
      </c>
      <c r="E1441" s="73">
        <v>0.6</v>
      </c>
      <c r="F1441" s="403">
        <v>0</v>
      </c>
      <c r="G1441" s="80" t="e">
        <f t="array" ref="G1441">+INDEX(#REF!,MATCH($B1441,#REF!,0),MATCH(G$897,#REF!,0))</f>
        <v>#REF!</v>
      </c>
      <c r="H1441" s="42" t="e">
        <f t="shared" si="127"/>
        <v>#REF!</v>
      </c>
      <c r="I1441" s="1"/>
      <c r="J1441" s="1"/>
      <c r="K1441" s="16"/>
      <c r="L1441" s="1"/>
      <c r="M1441" s="1"/>
      <c r="N1441" s="1"/>
      <c r="O1441" s="1"/>
      <c r="P1441" s="1"/>
      <c r="Q1441" s="1"/>
      <c r="R1441" s="1"/>
      <c r="S1441" s="1"/>
      <c r="T1441" s="1"/>
      <c r="U1441" s="1"/>
      <c r="V1441" s="1"/>
      <c r="W1441" s="1"/>
      <c r="X1441" s="1"/>
      <c r="Y1441" s="1"/>
      <c r="Z1441" s="1"/>
    </row>
    <row r="1442" spans="1:26" ht="14.25" customHeight="1">
      <c r="A1442" s="1"/>
      <c r="B1442" s="615" t="s">
        <v>203</v>
      </c>
      <c r="C1442" s="616"/>
      <c r="D1442" s="88" t="e">
        <f t="array" ref="D1442">+INDEX(#REF!,MATCH($B1442,#REF!,0),MATCH(D$897,#REF!,0))</f>
        <v>#REF!</v>
      </c>
      <c r="E1442" s="73">
        <v>0.6</v>
      </c>
      <c r="F1442" s="403">
        <v>0</v>
      </c>
      <c r="G1442" s="80" t="e">
        <f t="array" ref="G1442">+INDEX(#REF!,MATCH($B1442,#REF!,0),MATCH(G$897,#REF!,0))</f>
        <v>#REF!</v>
      </c>
      <c r="H1442" s="42" t="e">
        <f t="shared" si="127"/>
        <v>#REF!</v>
      </c>
      <c r="I1442" s="1"/>
      <c r="J1442" s="1"/>
      <c r="K1442" s="16"/>
      <c r="L1442" s="1"/>
      <c r="M1442" s="1"/>
      <c r="N1442" s="1"/>
      <c r="O1442" s="1"/>
      <c r="P1442" s="1"/>
      <c r="Q1442" s="1"/>
      <c r="R1442" s="1"/>
      <c r="S1442" s="1"/>
      <c r="T1442" s="1"/>
      <c r="U1442" s="1"/>
      <c r="V1442" s="1"/>
      <c r="W1442" s="1"/>
      <c r="X1442" s="1"/>
      <c r="Y1442" s="1"/>
      <c r="Z1442" s="1"/>
    </row>
    <row r="1443" spans="1:26" ht="14.25" customHeight="1">
      <c r="A1443" s="1"/>
      <c r="B1443" s="617" t="s">
        <v>140</v>
      </c>
      <c r="C1443" s="618"/>
      <c r="D1443" s="88" t="e">
        <f t="array" ref="D1443">+INDEX(#REF!,MATCH($B1443,#REF!,0),MATCH(D$897,#REF!,0))</f>
        <v>#REF!</v>
      </c>
      <c r="E1443" s="46">
        <v>0.02</v>
      </c>
      <c r="F1443" s="403">
        <v>0</v>
      </c>
      <c r="G1443" s="80" t="e">
        <f t="array" ref="G1443">+INDEX(#REF!,MATCH($B1443,#REF!,0),MATCH(G$897,#REF!,0))</f>
        <v>#REF!</v>
      </c>
      <c r="H1443" s="42" t="e">
        <f t="shared" si="127"/>
        <v>#REF!</v>
      </c>
      <c r="I1443" s="1"/>
      <c r="J1443" s="1"/>
      <c r="K1443" s="16"/>
      <c r="L1443" s="1"/>
      <c r="M1443" s="1"/>
      <c r="N1443" s="1"/>
      <c r="O1443" s="1"/>
      <c r="P1443" s="1"/>
      <c r="Q1443" s="1"/>
      <c r="R1443" s="1"/>
      <c r="S1443" s="1"/>
      <c r="T1443" s="1"/>
      <c r="U1443" s="1"/>
      <c r="V1443" s="1"/>
      <c r="W1443" s="1"/>
      <c r="X1443" s="1"/>
      <c r="Y1443" s="1"/>
      <c r="Z1443" s="1"/>
    </row>
    <row r="1444" spans="1:26" ht="14.25" customHeight="1">
      <c r="A1444" s="1"/>
      <c r="B1444" s="624"/>
      <c r="C1444" s="625"/>
      <c r="D1444" s="39"/>
      <c r="E1444" s="46"/>
      <c r="F1444" s="47"/>
      <c r="G1444" s="48"/>
      <c r="H1444" s="42">
        <f t="shared" si="127"/>
        <v>0</v>
      </c>
      <c r="I1444" s="1"/>
      <c r="J1444" s="1"/>
      <c r="K1444" s="16"/>
      <c r="L1444" s="1"/>
      <c r="M1444" s="1"/>
      <c r="N1444" s="1"/>
      <c r="O1444" s="1"/>
      <c r="P1444" s="1"/>
      <c r="Q1444" s="1"/>
      <c r="R1444" s="1"/>
      <c r="S1444" s="1"/>
      <c r="T1444" s="1"/>
      <c r="U1444" s="1"/>
      <c r="V1444" s="1"/>
      <c r="W1444" s="1"/>
      <c r="X1444" s="1"/>
      <c r="Y1444" s="1"/>
      <c r="Z1444" s="1"/>
    </row>
    <row r="1445" spans="1:26" ht="14.25" customHeight="1">
      <c r="A1445" s="1"/>
      <c r="B1445" s="682" t="s">
        <v>87</v>
      </c>
      <c r="C1445" s="581"/>
      <c r="D1445" s="581"/>
      <c r="E1445" s="581"/>
      <c r="F1445" s="581"/>
      <c r="G1445" s="579"/>
      <c r="H1445" s="49" t="e">
        <f>ROUND(SUM(H1436:H1444),2)</f>
        <v>#REF!</v>
      </c>
      <c r="I1445" s="1"/>
      <c r="J1445" s="1"/>
      <c r="K1445" s="16"/>
      <c r="L1445" s="1"/>
      <c r="M1445" s="1"/>
      <c r="N1445" s="1"/>
      <c r="O1445" s="1"/>
      <c r="P1445" s="1"/>
      <c r="Q1445" s="1"/>
      <c r="R1445" s="1"/>
      <c r="S1445" s="1"/>
      <c r="T1445" s="1"/>
      <c r="U1445" s="1"/>
      <c r="V1445" s="1"/>
      <c r="W1445" s="1"/>
      <c r="X1445" s="1"/>
      <c r="Y1445" s="1"/>
      <c r="Z1445" s="1"/>
    </row>
    <row r="1446" spans="1:26" ht="14.25" customHeight="1">
      <c r="A1446" s="1"/>
      <c r="B1446" s="636" t="s">
        <v>88</v>
      </c>
      <c r="C1446" s="581"/>
      <c r="D1446" s="581"/>
      <c r="E1446" s="581"/>
      <c r="F1446" s="581"/>
      <c r="G1446" s="581"/>
      <c r="H1446" s="589"/>
      <c r="I1446" s="1"/>
      <c r="J1446" s="1"/>
      <c r="K1446" s="16"/>
      <c r="L1446" s="1"/>
      <c r="M1446" s="1"/>
      <c r="N1446" s="1"/>
      <c r="O1446" s="1"/>
      <c r="P1446" s="1"/>
      <c r="Q1446" s="1"/>
      <c r="R1446" s="1"/>
      <c r="S1446" s="1"/>
      <c r="T1446" s="1"/>
      <c r="U1446" s="1"/>
      <c r="V1446" s="1"/>
      <c r="W1446" s="1"/>
      <c r="X1446" s="1"/>
      <c r="Y1446" s="1"/>
      <c r="Z1446" s="1"/>
    </row>
    <row r="1447" spans="1:26" ht="14.25" customHeight="1">
      <c r="A1447" s="1"/>
      <c r="B1447" s="679" t="s">
        <v>1</v>
      </c>
      <c r="C1447" s="579"/>
      <c r="D1447" s="37" t="s">
        <v>2</v>
      </c>
      <c r="E1447" s="23" t="s">
        <v>83</v>
      </c>
      <c r="F1447" s="23" t="s">
        <v>89</v>
      </c>
      <c r="G1447" s="23" t="s">
        <v>85</v>
      </c>
      <c r="H1447" s="38" t="s">
        <v>86</v>
      </c>
      <c r="I1447" s="1"/>
      <c r="J1447" s="1"/>
      <c r="K1447" s="16"/>
      <c r="L1447" s="1"/>
      <c r="M1447" s="1"/>
      <c r="N1447" s="1"/>
      <c r="O1447" s="1"/>
      <c r="P1447" s="1"/>
      <c r="Q1447" s="1"/>
      <c r="R1447" s="1"/>
      <c r="S1447" s="1"/>
      <c r="T1447" s="1"/>
      <c r="U1447" s="1"/>
      <c r="V1447" s="1"/>
      <c r="W1447" s="1"/>
      <c r="X1447" s="1"/>
      <c r="Y1447" s="1"/>
      <c r="Z1447" s="1"/>
    </row>
    <row r="1448" spans="1:26" ht="14.25" customHeight="1">
      <c r="A1448" s="1"/>
      <c r="B1448" s="645"/>
      <c r="C1448" s="680"/>
      <c r="D1448" s="50"/>
      <c r="E1448" s="51"/>
      <c r="F1448" s="52"/>
      <c r="G1448" s="41"/>
      <c r="H1448" s="42">
        <f t="shared" ref="H1448:H1450" si="128">E1448*F1448*G1448</f>
        <v>0</v>
      </c>
      <c r="I1448" s="1"/>
      <c r="J1448" s="1"/>
      <c r="K1448" s="16"/>
      <c r="L1448" s="1"/>
      <c r="M1448" s="1"/>
      <c r="N1448" s="1"/>
      <c r="O1448" s="1"/>
      <c r="P1448" s="1"/>
      <c r="Q1448" s="1"/>
      <c r="R1448" s="1"/>
      <c r="S1448" s="1"/>
      <c r="T1448" s="1"/>
      <c r="U1448" s="1"/>
      <c r="V1448" s="1"/>
      <c r="W1448" s="1"/>
      <c r="X1448" s="1"/>
      <c r="Y1448" s="1"/>
      <c r="Z1448" s="1"/>
    </row>
    <row r="1449" spans="1:26" ht="14.25" customHeight="1">
      <c r="A1449" s="1"/>
      <c r="B1449" s="626" t="s">
        <v>90</v>
      </c>
      <c r="C1449" s="620"/>
      <c r="D1449" s="53" t="s">
        <v>91</v>
      </c>
      <c r="E1449" s="50">
        <v>0.05</v>
      </c>
      <c r="F1449" s="59">
        <v>1</v>
      </c>
      <c r="G1449" s="41" t="e">
        <f>H1458</f>
        <v>#REF!</v>
      </c>
      <c r="H1449" s="42" t="e">
        <f t="shared" si="128"/>
        <v>#REF!</v>
      </c>
      <c r="I1449" s="1"/>
      <c r="J1449" s="1"/>
      <c r="K1449" s="16"/>
      <c r="L1449" s="1"/>
      <c r="M1449" s="1"/>
      <c r="N1449" s="1"/>
      <c r="O1449" s="1"/>
      <c r="P1449" s="1"/>
      <c r="Q1449" s="1"/>
      <c r="R1449" s="1"/>
      <c r="S1449" s="1"/>
      <c r="T1449" s="1"/>
      <c r="U1449" s="1"/>
      <c r="V1449" s="1"/>
      <c r="W1449" s="1"/>
      <c r="X1449" s="1"/>
      <c r="Y1449" s="1"/>
      <c r="Z1449" s="1"/>
    </row>
    <row r="1450" spans="1:26" ht="14.25" customHeight="1">
      <c r="A1450" s="1"/>
      <c r="B1450" s="624"/>
      <c r="C1450" s="681"/>
      <c r="D1450" s="47"/>
      <c r="E1450" s="46"/>
      <c r="F1450" s="47"/>
      <c r="G1450" s="41"/>
      <c r="H1450" s="42">
        <f t="shared" si="128"/>
        <v>0</v>
      </c>
      <c r="I1450" s="1"/>
      <c r="J1450" s="1"/>
      <c r="K1450" s="16"/>
      <c r="L1450" s="1"/>
      <c r="M1450" s="1"/>
      <c r="N1450" s="1"/>
      <c r="O1450" s="1"/>
      <c r="P1450" s="1"/>
      <c r="Q1450" s="1"/>
      <c r="R1450" s="1"/>
      <c r="S1450" s="1"/>
      <c r="T1450" s="1"/>
      <c r="U1450" s="1"/>
      <c r="V1450" s="1"/>
      <c r="W1450" s="1"/>
      <c r="X1450" s="1"/>
      <c r="Y1450" s="1"/>
      <c r="Z1450" s="1"/>
    </row>
    <row r="1451" spans="1:26" ht="14.25" customHeight="1">
      <c r="A1451" s="1"/>
      <c r="B1451" s="682" t="s">
        <v>87</v>
      </c>
      <c r="C1451" s="581"/>
      <c r="D1451" s="581"/>
      <c r="E1451" s="581"/>
      <c r="F1451" s="581"/>
      <c r="G1451" s="579"/>
      <c r="H1451" s="49" t="e">
        <f>ROUND(SUM(H1448:H1450),2)</f>
        <v>#REF!</v>
      </c>
      <c r="I1451" s="1"/>
      <c r="J1451" s="1"/>
      <c r="K1451" s="16"/>
      <c r="L1451" s="1"/>
      <c r="M1451" s="1"/>
      <c r="N1451" s="1"/>
      <c r="O1451" s="1"/>
      <c r="P1451" s="1"/>
      <c r="Q1451" s="1"/>
      <c r="R1451" s="1"/>
      <c r="S1451" s="1"/>
      <c r="T1451" s="1"/>
      <c r="U1451" s="1"/>
      <c r="V1451" s="1"/>
      <c r="W1451" s="1"/>
      <c r="X1451" s="1"/>
      <c r="Y1451" s="1"/>
      <c r="Z1451" s="1"/>
    </row>
    <row r="1452" spans="1:26" ht="14.25" customHeight="1">
      <c r="A1452" s="1"/>
      <c r="B1452" s="636" t="s">
        <v>92</v>
      </c>
      <c r="C1452" s="581"/>
      <c r="D1452" s="581"/>
      <c r="E1452" s="581"/>
      <c r="F1452" s="581"/>
      <c r="G1452" s="581"/>
      <c r="H1452" s="589"/>
      <c r="I1452" s="1"/>
      <c r="J1452" s="1"/>
      <c r="K1452" s="16"/>
      <c r="L1452" s="1"/>
      <c r="M1452" s="1"/>
      <c r="N1452" s="1"/>
      <c r="O1452" s="1"/>
      <c r="P1452" s="1"/>
      <c r="Q1452" s="1"/>
      <c r="R1452" s="1"/>
      <c r="S1452" s="1"/>
      <c r="T1452" s="1"/>
      <c r="U1452" s="1"/>
      <c r="V1452" s="1"/>
      <c r="W1452" s="1"/>
      <c r="X1452" s="1"/>
      <c r="Y1452" s="1"/>
      <c r="Z1452" s="1"/>
    </row>
    <row r="1453" spans="1:26" ht="14.25" customHeight="1">
      <c r="A1453" s="1"/>
      <c r="B1453" s="679" t="s">
        <v>1</v>
      </c>
      <c r="C1453" s="579"/>
      <c r="D1453" s="37" t="s">
        <v>2</v>
      </c>
      <c r="E1453" s="23" t="s">
        <v>83</v>
      </c>
      <c r="F1453" s="54" t="s">
        <v>89</v>
      </c>
      <c r="G1453" s="23" t="s">
        <v>85</v>
      </c>
      <c r="H1453" s="55" t="s">
        <v>86</v>
      </c>
      <c r="I1453" s="1"/>
      <c r="J1453" s="1"/>
      <c r="K1453" s="16"/>
      <c r="L1453" s="1"/>
      <c r="M1453" s="1"/>
      <c r="N1453" s="1"/>
      <c r="O1453" s="1"/>
      <c r="P1453" s="1"/>
      <c r="Q1453" s="1"/>
      <c r="R1453" s="1"/>
      <c r="S1453" s="1"/>
      <c r="T1453" s="1"/>
      <c r="U1453" s="1"/>
      <c r="V1453" s="1"/>
      <c r="W1453" s="1"/>
      <c r="X1453" s="1"/>
      <c r="Y1453" s="1"/>
      <c r="Z1453" s="1"/>
    </row>
    <row r="1454" spans="1:26" ht="14.25" customHeight="1">
      <c r="A1454" s="1"/>
      <c r="B1454" s="645"/>
      <c r="C1454" s="680"/>
      <c r="D1454" s="56"/>
      <c r="E1454" s="51"/>
      <c r="F1454" s="57"/>
      <c r="G1454" s="41"/>
      <c r="H1454" s="42">
        <f t="shared" ref="H1454:H1457" si="129">E1454*F1454*G1454</f>
        <v>0</v>
      </c>
      <c r="I1454" s="1"/>
      <c r="J1454" s="1"/>
      <c r="K1454" s="16"/>
      <c r="L1454" s="1"/>
      <c r="M1454" s="1"/>
      <c r="N1454" s="1"/>
      <c r="O1454" s="1"/>
      <c r="P1454" s="1"/>
      <c r="Q1454" s="1"/>
      <c r="R1454" s="1"/>
      <c r="S1454" s="1"/>
      <c r="T1454" s="1"/>
      <c r="U1454" s="1"/>
      <c r="V1454" s="1"/>
      <c r="W1454" s="1"/>
      <c r="X1454" s="1"/>
      <c r="Y1454" s="1"/>
      <c r="Z1454" s="1"/>
    </row>
    <row r="1455" spans="1:26" ht="14.25" customHeight="1">
      <c r="A1455" s="1"/>
      <c r="B1455" s="627" t="s">
        <v>96</v>
      </c>
      <c r="C1455" s="620"/>
      <c r="D1455" s="58" t="s">
        <v>94</v>
      </c>
      <c r="E1455" s="50">
        <v>1</v>
      </c>
      <c r="F1455" s="59">
        <v>0.14000000000000001</v>
      </c>
      <c r="G1455" s="41" t="e">
        <f>+INDEX(#REF!,MATCH(B1455,#REF!,0),9)</f>
        <v>#REF!</v>
      </c>
      <c r="H1455" s="42" t="e">
        <f t="shared" si="129"/>
        <v>#REF!</v>
      </c>
      <c r="I1455" s="1"/>
      <c r="J1455" s="1"/>
      <c r="K1455" s="16"/>
      <c r="L1455" s="1"/>
      <c r="M1455" s="1"/>
      <c r="N1455" s="1"/>
      <c r="O1455" s="1"/>
      <c r="P1455" s="1"/>
      <c r="Q1455" s="1"/>
      <c r="R1455" s="1"/>
      <c r="S1455" s="1"/>
      <c r="T1455" s="1"/>
      <c r="U1455" s="1"/>
      <c r="V1455" s="1"/>
      <c r="W1455" s="1"/>
      <c r="X1455" s="1"/>
      <c r="Y1455" s="1"/>
      <c r="Z1455" s="1"/>
    </row>
    <row r="1456" spans="1:26" ht="14.25" customHeight="1">
      <c r="A1456" s="1"/>
      <c r="B1456" s="627" t="s">
        <v>93</v>
      </c>
      <c r="C1456" s="620"/>
      <c r="D1456" s="58" t="s">
        <v>94</v>
      </c>
      <c r="E1456" s="50">
        <v>1</v>
      </c>
      <c r="F1456" s="59">
        <f>+F1455</f>
        <v>0.14000000000000001</v>
      </c>
      <c r="G1456" s="41" t="e">
        <f>+INDEX(#REF!,MATCH(B1456,#REF!,0),9)</f>
        <v>#REF!</v>
      </c>
      <c r="H1456" s="42" t="e">
        <f t="shared" si="129"/>
        <v>#REF!</v>
      </c>
      <c r="I1456" s="1"/>
      <c r="J1456" s="1"/>
      <c r="K1456" s="16"/>
      <c r="L1456" s="1"/>
      <c r="M1456" s="1"/>
      <c r="N1456" s="1"/>
      <c r="O1456" s="1"/>
      <c r="P1456" s="1"/>
      <c r="Q1456" s="1"/>
      <c r="R1456" s="1"/>
      <c r="S1456" s="1"/>
      <c r="T1456" s="1"/>
      <c r="U1456" s="1"/>
      <c r="V1456" s="1"/>
      <c r="W1456" s="1"/>
      <c r="X1456" s="1"/>
      <c r="Y1456" s="1"/>
      <c r="Z1456" s="1"/>
    </row>
    <row r="1457" spans="1:26" ht="14.25" customHeight="1">
      <c r="A1457" s="1"/>
      <c r="B1457" s="624"/>
      <c r="C1457" s="681"/>
      <c r="D1457" s="60"/>
      <c r="E1457" s="61"/>
      <c r="F1457" s="47"/>
      <c r="G1457" s="41"/>
      <c r="H1457" s="42">
        <f t="shared" si="129"/>
        <v>0</v>
      </c>
      <c r="I1457" s="1"/>
      <c r="J1457" s="1"/>
      <c r="K1457" s="16"/>
      <c r="L1457" s="1"/>
      <c r="M1457" s="1"/>
      <c r="N1457" s="1"/>
      <c r="O1457" s="1"/>
      <c r="P1457" s="1"/>
      <c r="Q1457" s="1"/>
      <c r="R1457" s="1"/>
      <c r="S1457" s="1"/>
      <c r="T1457" s="1"/>
      <c r="U1457" s="1"/>
      <c r="V1457" s="1"/>
      <c r="W1457" s="1"/>
      <c r="X1457" s="1"/>
      <c r="Y1457" s="1"/>
      <c r="Z1457" s="1"/>
    </row>
    <row r="1458" spans="1:26" ht="14.25" customHeight="1">
      <c r="A1458" s="1"/>
      <c r="B1458" s="682" t="s">
        <v>87</v>
      </c>
      <c r="C1458" s="581"/>
      <c r="D1458" s="581"/>
      <c r="E1458" s="581"/>
      <c r="F1458" s="581"/>
      <c r="G1458" s="579"/>
      <c r="H1458" s="49" t="e">
        <f>ROUND(SUM(H1454:H1457),2)</f>
        <v>#REF!</v>
      </c>
      <c r="I1458" s="1"/>
      <c r="J1458" s="1"/>
      <c r="K1458" s="16"/>
      <c r="L1458" s="1"/>
      <c r="M1458" s="1"/>
      <c r="N1458" s="1"/>
      <c r="O1458" s="1"/>
      <c r="P1458" s="1"/>
      <c r="Q1458" s="1"/>
      <c r="R1458" s="1"/>
      <c r="S1458" s="1"/>
      <c r="T1458" s="1"/>
      <c r="U1458" s="1"/>
      <c r="V1458" s="1"/>
      <c r="W1458" s="1"/>
      <c r="X1458" s="1"/>
      <c r="Y1458" s="1"/>
      <c r="Z1458" s="1"/>
    </row>
    <row r="1459" spans="1:26" ht="14.25" customHeight="1">
      <c r="A1459" s="1"/>
      <c r="B1459" s="636" t="s">
        <v>95</v>
      </c>
      <c r="C1459" s="581"/>
      <c r="D1459" s="581"/>
      <c r="E1459" s="581"/>
      <c r="F1459" s="581"/>
      <c r="G1459" s="581"/>
      <c r="H1459" s="589"/>
      <c r="I1459" s="1"/>
      <c r="J1459" s="1"/>
      <c r="K1459" s="16"/>
      <c r="L1459" s="1"/>
      <c r="M1459" s="1"/>
      <c r="N1459" s="1"/>
      <c r="O1459" s="1"/>
      <c r="P1459" s="1"/>
      <c r="Q1459" s="1"/>
      <c r="R1459" s="1"/>
      <c r="S1459" s="1"/>
      <c r="T1459" s="1"/>
      <c r="U1459" s="1"/>
      <c r="V1459" s="1"/>
      <c r="W1459" s="1"/>
      <c r="X1459" s="1"/>
      <c r="Y1459" s="1"/>
      <c r="Z1459" s="1"/>
    </row>
    <row r="1460" spans="1:26" ht="14.25" customHeight="1">
      <c r="A1460" s="1"/>
      <c r="B1460" s="591" t="s">
        <v>1</v>
      </c>
      <c r="C1460" s="581"/>
      <c r="D1460" s="579"/>
      <c r="E1460" s="23" t="s">
        <v>2</v>
      </c>
      <c r="F1460" s="23" t="s">
        <v>83</v>
      </c>
      <c r="G1460" s="23" t="s">
        <v>85</v>
      </c>
      <c r="H1460" s="38" t="s">
        <v>86</v>
      </c>
      <c r="I1460" s="1"/>
      <c r="J1460" s="1"/>
      <c r="K1460" s="16"/>
      <c r="L1460" s="1"/>
      <c r="M1460" s="1"/>
      <c r="N1460" s="1"/>
      <c r="O1460" s="1"/>
      <c r="P1460" s="1"/>
      <c r="Q1460" s="1"/>
      <c r="R1460" s="1"/>
      <c r="S1460" s="1"/>
      <c r="T1460" s="1"/>
      <c r="U1460" s="1"/>
      <c r="V1460" s="1"/>
      <c r="W1460" s="1"/>
      <c r="X1460" s="1"/>
      <c r="Y1460" s="1"/>
      <c r="Z1460" s="1"/>
    </row>
    <row r="1461" spans="1:26" ht="14.25" customHeight="1">
      <c r="A1461" s="1"/>
      <c r="B1461" s="622" t="s">
        <v>1112</v>
      </c>
      <c r="C1461" s="623"/>
      <c r="D1461" s="623"/>
      <c r="E1461" s="412" t="s">
        <v>2</v>
      </c>
      <c r="F1461" s="413">
        <v>1</v>
      </c>
      <c r="G1461" s="414">
        <v>1500</v>
      </c>
      <c r="H1461" s="415">
        <f>+F1461*G1461</f>
        <v>1500</v>
      </c>
      <c r="I1461" s="1"/>
      <c r="J1461" s="1"/>
      <c r="K1461" s="16"/>
      <c r="L1461" s="1"/>
      <c r="M1461" s="1"/>
      <c r="N1461" s="1"/>
      <c r="O1461" s="1"/>
      <c r="P1461" s="1"/>
      <c r="Q1461" s="1"/>
      <c r="R1461" s="1"/>
      <c r="S1461" s="1"/>
      <c r="T1461" s="1"/>
      <c r="U1461" s="1"/>
      <c r="V1461" s="1"/>
      <c r="W1461" s="1"/>
      <c r="X1461" s="1"/>
      <c r="Y1461" s="1"/>
      <c r="Z1461" s="1"/>
    </row>
    <row r="1462" spans="1:26" ht="14.25" customHeight="1">
      <c r="A1462" s="1"/>
      <c r="B1462" s="619"/>
      <c r="C1462" s="620"/>
      <c r="D1462" s="621"/>
      <c r="E1462" s="39"/>
      <c r="F1462" s="40"/>
      <c r="G1462" s="62"/>
      <c r="H1462" s="63">
        <f t="shared" ref="H1462" si="130">G1462*F1462</f>
        <v>0</v>
      </c>
      <c r="I1462" s="1"/>
      <c r="J1462" s="1"/>
      <c r="K1462" s="16"/>
      <c r="L1462" s="1"/>
      <c r="M1462" s="1"/>
      <c r="N1462" s="1"/>
      <c r="O1462" s="1"/>
      <c r="P1462" s="1"/>
      <c r="Q1462" s="1"/>
      <c r="R1462" s="1"/>
      <c r="S1462" s="1"/>
      <c r="T1462" s="1"/>
      <c r="U1462" s="1"/>
      <c r="V1462" s="1"/>
      <c r="W1462" s="1"/>
      <c r="X1462" s="1"/>
      <c r="Y1462" s="1"/>
      <c r="Z1462" s="1"/>
    </row>
    <row r="1463" spans="1:26" ht="14.25" customHeight="1" thickBot="1">
      <c r="A1463" s="1"/>
      <c r="B1463" s="674" t="s">
        <v>87</v>
      </c>
      <c r="C1463" s="594"/>
      <c r="D1463" s="594"/>
      <c r="E1463" s="594"/>
      <c r="F1463" s="594"/>
      <c r="G1463" s="595"/>
      <c r="H1463" s="64">
        <f>ROUND(SUM(H1461:H1462),2)</f>
        <v>1500</v>
      </c>
      <c r="I1463" s="1"/>
      <c r="J1463" s="1"/>
      <c r="K1463" s="16"/>
      <c r="L1463" s="1"/>
      <c r="M1463" s="1"/>
      <c r="N1463" s="1"/>
      <c r="O1463" s="1"/>
      <c r="P1463" s="1"/>
      <c r="Q1463" s="1"/>
      <c r="R1463" s="1"/>
      <c r="S1463" s="1"/>
      <c r="T1463" s="1"/>
      <c r="U1463" s="1"/>
      <c r="V1463" s="1"/>
      <c r="W1463" s="1"/>
      <c r="X1463" s="1"/>
      <c r="Y1463" s="1"/>
      <c r="Z1463" s="1"/>
    </row>
    <row r="1464" spans="1:26" ht="14.25" customHeight="1" thickBot="1">
      <c r="A1464" s="1"/>
      <c r="B1464" s="675"/>
      <c r="C1464" s="602"/>
      <c r="D1464" s="602"/>
      <c r="E1464" s="602"/>
      <c r="F1464" s="602"/>
      <c r="G1464" s="602"/>
      <c r="H1464" s="633"/>
      <c r="I1464" s="1"/>
      <c r="J1464" s="1"/>
      <c r="K1464" s="16"/>
      <c r="L1464" s="1"/>
      <c r="M1464" s="1"/>
      <c r="N1464" s="1"/>
      <c r="O1464" s="1"/>
      <c r="P1464" s="1"/>
      <c r="Q1464" s="1"/>
      <c r="R1464" s="1"/>
      <c r="S1464" s="1"/>
      <c r="T1464" s="1"/>
      <c r="U1464" s="1"/>
      <c r="V1464" s="1"/>
      <c r="W1464" s="1"/>
      <c r="X1464" s="1"/>
      <c r="Y1464" s="1"/>
      <c r="Z1464" s="1"/>
    </row>
    <row r="1465" spans="1:26" ht="14.25" customHeight="1" thickBot="1">
      <c r="A1465" s="1"/>
      <c r="B1465" s="676"/>
      <c r="C1465" s="587"/>
      <c r="D1465" s="635"/>
      <c r="E1465" s="677" t="s">
        <v>59</v>
      </c>
      <c r="F1465" s="678"/>
      <c r="G1465" s="678"/>
      <c r="H1465" s="65" t="e">
        <f>ROUND(H1463+H1458+H1451+H1445,0)</f>
        <v>#REF!</v>
      </c>
      <c r="I1465" s="1"/>
      <c r="J1465" s="1"/>
      <c r="K1465" s="16">
        <v>31975.65</v>
      </c>
      <c r="L1465" s="1"/>
      <c r="M1465" s="1"/>
      <c r="N1465" s="1"/>
      <c r="O1465" s="1"/>
      <c r="P1465" s="1"/>
      <c r="Q1465" s="1"/>
      <c r="R1465" s="1"/>
      <c r="S1465" s="1"/>
      <c r="T1465" s="1"/>
      <c r="U1465" s="1"/>
      <c r="V1465" s="1"/>
      <c r="W1465" s="1"/>
      <c r="X1465" s="1"/>
      <c r="Y1465" s="1"/>
      <c r="Z1465" s="1"/>
    </row>
    <row r="1466" spans="1:26" ht="14.25" customHeight="1">
      <c r="A1466" s="1"/>
      <c r="B1466" s="66"/>
      <c r="C1466" s="67"/>
      <c r="D1466" s="68"/>
      <c r="E1466" s="68"/>
      <c r="F1466" s="68"/>
      <c r="G1466" s="68"/>
      <c r="H1466" s="69"/>
      <c r="I1466" s="1"/>
      <c r="J1466" s="1"/>
      <c r="K1466" s="16"/>
      <c r="L1466" s="1"/>
      <c r="M1466" s="1"/>
      <c r="N1466" s="1"/>
      <c r="O1466" s="1"/>
      <c r="P1466" s="1"/>
      <c r="Q1466" s="1"/>
      <c r="R1466" s="1"/>
      <c r="S1466" s="1"/>
      <c r="T1466" s="1"/>
      <c r="U1466" s="1"/>
      <c r="V1466" s="1"/>
      <c r="W1466" s="1"/>
      <c r="X1466" s="1"/>
      <c r="Y1466" s="1"/>
      <c r="Z1466" s="1"/>
    </row>
    <row r="1467" spans="1:26" ht="14.25" customHeight="1" thickBot="1">
      <c r="A1467" s="1"/>
      <c r="B1467" s="29"/>
      <c r="C1467" s="30"/>
      <c r="D1467" s="31"/>
      <c r="E1467" s="31"/>
      <c r="F1467" s="31"/>
      <c r="G1467" s="31"/>
      <c r="H1467" s="32"/>
      <c r="I1467" s="1"/>
      <c r="J1467" s="1"/>
      <c r="K1467" s="16"/>
      <c r="L1467" s="1"/>
      <c r="M1467" s="1"/>
      <c r="N1467" s="1"/>
      <c r="O1467" s="1"/>
      <c r="P1467" s="1"/>
      <c r="Q1467" s="1"/>
      <c r="R1467" s="1"/>
      <c r="S1467" s="1"/>
      <c r="T1467" s="1"/>
      <c r="U1467" s="1"/>
      <c r="V1467" s="1"/>
      <c r="W1467" s="1"/>
      <c r="X1467" s="1"/>
      <c r="Y1467" s="1"/>
      <c r="Z1467" s="1"/>
    </row>
    <row r="1468" spans="1:26" ht="14.25" customHeight="1">
      <c r="A1468" s="1"/>
      <c r="B1468" s="696" t="s">
        <v>77</v>
      </c>
      <c r="C1468" s="602"/>
      <c r="D1468" s="602"/>
      <c r="E1468" s="602"/>
      <c r="F1468" s="602"/>
      <c r="G1468" s="602"/>
      <c r="H1468" s="633"/>
      <c r="I1468" s="1"/>
      <c r="J1468" s="1"/>
      <c r="K1468" s="16"/>
      <c r="L1468" s="1"/>
      <c r="M1468" s="1"/>
      <c r="N1468" s="1"/>
      <c r="O1468" s="1"/>
      <c r="P1468" s="1"/>
      <c r="Q1468" s="1"/>
      <c r="R1468" s="1"/>
      <c r="S1468" s="1"/>
      <c r="T1468" s="1"/>
      <c r="U1468" s="1"/>
      <c r="V1468" s="1"/>
      <c r="W1468" s="1"/>
      <c r="X1468" s="1"/>
      <c r="Y1468" s="1"/>
      <c r="Z1468" s="1"/>
    </row>
    <row r="1469" spans="1:26" ht="14.25" customHeight="1">
      <c r="A1469" s="1"/>
      <c r="B1469" s="668"/>
      <c r="C1469" s="606"/>
      <c r="D1469" s="606"/>
      <c r="E1469" s="606"/>
      <c r="F1469" s="606"/>
      <c r="G1469" s="606"/>
      <c r="H1469" s="607"/>
      <c r="I1469" s="1"/>
      <c r="J1469" s="1"/>
      <c r="K1469" s="16"/>
      <c r="L1469" s="1"/>
      <c r="M1469" s="1"/>
      <c r="N1469" s="1"/>
      <c r="O1469" s="1"/>
      <c r="P1469" s="1"/>
      <c r="Q1469" s="1"/>
      <c r="R1469" s="1"/>
      <c r="S1469" s="1"/>
      <c r="T1469" s="1"/>
      <c r="U1469" s="1"/>
      <c r="V1469" s="1"/>
      <c r="W1469" s="1"/>
      <c r="X1469" s="1"/>
      <c r="Y1469" s="1"/>
      <c r="Z1469" s="1"/>
    </row>
    <row r="1470" spans="1:26" ht="14.25" customHeight="1" thickBot="1">
      <c r="A1470" s="1"/>
      <c r="B1470" s="591" t="s">
        <v>78</v>
      </c>
      <c r="C1470" s="581"/>
      <c r="D1470" s="581"/>
      <c r="E1470" s="581"/>
      <c r="F1470" s="581"/>
      <c r="G1470" s="581"/>
      <c r="H1470" s="589"/>
      <c r="I1470" s="1"/>
      <c r="J1470" s="1"/>
      <c r="K1470" s="16"/>
      <c r="L1470" s="1"/>
      <c r="M1470" s="1"/>
      <c r="N1470" s="1"/>
      <c r="O1470" s="1"/>
      <c r="P1470" s="1"/>
      <c r="Q1470" s="1"/>
      <c r="R1470" s="1"/>
      <c r="S1470" s="1"/>
      <c r="T1470" s="1"/>
      <c r="U1470" s="1"/>
      <c r="V1470" s="1"/>
      <c r="W1470" s="1"/>
      <c r="X1470" s="1"/>
      <c r="Y1470" s="1"/>
      <c r="Z1470" s="1"/>
    </row>
    <row r="1471" spans="1:26" ht="15" customHeight="1">
      <c r="A1471" s="1"/>
      <c r="B1471" s="692" t="e">
        <f>+#REF!</f>
        <v>#REF!</v>
      </c>
      <c r="C1471" s="602"/>
      <c r="D1471" s="602"/>
      <c r="E1471" s="602"/>
      <c r="F1471" s="602"/>
      <c r="G1471" s="602"/>
      <c r="H1471" s="633"/>
      <c r="I1471" s="1"/>
      <c r="J1471" s="1"/>
      <c r="K1471" s="16"/>
      <c r="L1471" s="1"/>
      <c r="M1471" s="1"/>
      <c r="N1471" s="1"/>
      <c r="O1471" s="1"/>
      <c r="P1471" s="1"/>
      <c r="Q1471" s="1"/>
      <c r="R1471" s="1"/>
      <c r="S1471" s="1"/>
      <c r="T1471" s="1"/>
      <c r="U1471" s="1"/>
      <c r="V1471" s="1"/>
      <c r="W1471" s="1"/>
      <c r="X1471" s="1"/>
      <c r="Y1471" s="1"/>
      <c r="Z1471" s="1"/>
    </row>
    <row r="1472" spans="1:26" ht="15" customHeight="1">
      <c r="A1472" s="1"/>
      <c r="B1472" s="34" t="s">
        <v>79</v>
      </c>
      <c r="C1472" s="35" t="e">
        <f>+#REF!</f>
        <v>#REF!</v>
      </c>
      <c r="D1472" s="693" t="s">
        <v>80</v>
      </c>
      <c r="E1472" s="579"/>
      <c r="F1472" s="5" t="e">
        <f>+#REF!</f>
        <v>#REF!</v>
      </c>
      <c r="G1472" s="5" t="s">
        <v>81</v>
      </c>
      <c r="H1472" s="36"/>
      <c r="I1472" s="1"/>
      <c r="J1472" s="1"/>
      <c r="K1472" s="16"/>
      <c r="L1472" s="1"/>
      <c r="M1472" s="1"/>
      <c r="N1472" s="1"/>
      <c r="O1472" s="1"/>
      <c r="P1472" s="1"/>
      <c r="Q1472" s="1"/>
      <c r="R1472" s="1"/>
      <c r="S1472" s="1"/>
      <c r="T1472" s="1"/>
      <c r="U1472" s="1"/>
      <c r="V1472" s="1"/>
      <c r="W1472" s="1"/>
      <c r="X1472" s="1"/>
      <c r="Y1472" s="1"/>
      <c r="Z1472" s="1"/>
    </row>
    <row r="1473" spans="1:26" ht="14.25" customHeight="1">
      <c r="A1473" s="1"/>
      <c r="B1473" s="636"/>
      <c r="C1473" s="581"/>
      <c r="D1473" s="581"/>
      <c r="E1473" s="581"/>
      <c r="F1473" s="581"/>
      <c r="G1473" s="581"/>
      <c r="H1473" s="589"/>
      <c r="I1473" s="1"/>
      <c r="J1473" s="1"/>
      <c r="K1473" s="16"/>
      <c r="L1473" s="1"/>
      <c r="M1473" s="1"/>
      <c r="N1473" s="1"/>
      <c r="O1473" s="1"/>
      <c r="P1473" s="1"/>
      <c r="Q1473" s="1"/>
      <c r="R1473" s="1"/>
      <c r="S1473" s="1"/>
      <c r="T1473" s="1"/>
      <c r="U1473" s="1"/>
      <c r="V1473" s="1"/>
      <c r="W1473" s="1"/>
      <c r="X1473" s="1"/>
      <c r="Y1473" s="1"/>
      <c r="Z1473" s="1"/>
    </row>
    <row r="1474" spans="1:26" ht="15" customHeight="1">
      <c r="A1474" s="1"/>
      <c r="B1474" s="652" t="e">
        <f>+#REF!</f>
        <v>#REF!</v>
      </c>
      <c r="C1474" s="585"/>
      <c r="D1474" s="585"/>
      <c r="E1474" s="585"/>
      <c r="F1474" s="585"/>
      <c r="G1474" s="585"/>
      <c r="H1474" s="610"/>
      <c r="I1474" s="1"/>
      <c r="J1474" s="1"/>
      <c r="K1474" s="16"/>
      <c r="L1474" s="1"/>
      <c r="M1474" s="1"/>
      <c r="N1474" s="1"/>
      <c r="O1474" s="1"/>
      <c r="P1474" s="1"/>
      <c r="Q1474" s="1"/>
      <c r="R1474" s="1"/>
      <c r="S1474" s="1"/>
      <c r="T1474" s="1"/>
      <c r="U1474" s="1"/>
      <c r="V1474" s="1"/>
      <c r="W1474" s="1"/>
      <c r="X1474" s="1"/>
      <c r="Y1474" s="1"/>
      <c r="Z1474" s="1"/>
    </row>
    <row r="1475" spans="1:26" ht="14.25" customHeight="1">
      <c r="A1475" s="1"/>
      <c r="B1475" s="600"/>
      <c r="C1475" s="578"/>
      <c r="D1475" s="578"/>
      <c r="E1475" s="578"/>
      <c r="F1475" s="578"/>
      <c r="G1475" s="578"/>
      <c r="H1475" s="604"/>
      <c r="I1475" s="1"/>
      <c r="J1475" s="1"/>
      <c r="K1475" s="16"/>
      <c r="L1475" s="1"/>
      <c r="M1475" s="1"/>
      <c r="N1475" s="1"/>
      <c r="O1475" s="1"/>
      <c r="P1475" s="1"/>
      <c r="Q1475" s="1"/>
      <c r="R1475" s="1"/>
      <c r="S1475" s="1"/>
      <c r="T1475" s="1"/>
      <c r="U1475" s="1"/>
      <c r="V1475" s="1"/>
      <c r="W1475" s="1"/>
      <c r="X1475" s="1"/>
      <c r="Y1475" s="1"/>
      <c r="Z1475" s="1"/>
    </row>
    <row r="1476" spans="1:26" ht="14.25" customHeight="1">
      <c r="A1476" s="1"/>
      <c r="B1476" s="694"/>
      <c r="C1476" s="606"/>
      <c r="D1476" s="606"/>
      <c r="E1476" s="606"/>
      <c r="F1476" s="606"/>
      <c r="G1476" s="606"/>
      <c r="H1476" s="607"/>
      <c r="I1476" s="1"/>
      <c r="J1476" s="1"/>
      <c r="K1476" s="16"/>
      <c r="L1476" s="1"/>
      <c r="M1476" s="1"/>
      <c r="N1476" s="1"/>
      <c r="O1476" s="1"/>
      <c r="P1476" s="1"/>
      <c r="Q1476" s="1"/>
      <c r="R1476" s="1"/>
      <c r="S1476" s="1"/>
      <c r="T1476" s="1"/>
      <c r="U1476" s="1"/>
      <c r="V1476" s="1"/>
      <c r="W1476" s="1"/>
      <c r="X1476" s="1"/>
      <c r="Y1476" s="1"/>
      <c r="Z1476" s="1"/>
    </row>
    <row r="1477" spans="1:26" ht="14.25" customHeight="1">
      <c r="A1477" s="1"/>
      <c r="B1477" s="636" t="s">
        <v>82</v>
      </c>
      <c r="C1477" s="581"/>
      <c r="D1477" s="581"/>
      <c r="E1477" s="581"/>
      <c r="F1477" s="581"/>
      <c r="G1477" s="581"/>
      <c r="H1477" s="589"/>
      <c r="I1477" s="1"/>
      <c r="J1477" s="1"/>
      <c r="K1477" s="16"/>
      <c r="L1477" s="1"/>
      <c r="M1477" s="1"/>
      <c r="N1477" s="1"/>
      <c r="O1477" s="1"/>
      <c r="P1477" s="1"/>
      <c r="Q1477" s="1"/>
      <c r="R1477" s="1"/>
      <c r="S1477" s="1"/>
      <c r="T1477" s="1"/>
      <c r="U1477" s="1"/>
      <c r="V1477" s="1"/>
      <c r="W1477" s="1"/>
      <c r="X1477" s="1"/>
      <c r="Y1477" s="1"/>
      <c r="Z1477" s="1"/>
    </row>
    <row r="1478" spans="1:26" ht="14.25" customHeight="1">
      <c r="A1478" s="1"/>
      <c r="B1478" s="679" t="s">
        <v>1</v>
      </c>
      <c r="C1478" s="579"/>
      <c r="D1478" s="37" t="s">
        <v>2</v>
      </c>
      <c r="E1478" s="23" t="s">
        <v>83</v>
      </c>
      <c r="F1478" s="23" t="s">
        <v>84</v>
      </c>
      <c r="G1478" s="23" t="s">
        <v>85</v>
      </c>
      <c r="H1478" s="38" t="s">
        <v>86</v>
      </c>
      <c r="I1478" s="1"/>
      <c r="J1478" s="1"/>
      <c r="K1478" s="16"/>
      <c r="L1478" s="1"/>
      <c r="M1478" s="1"/>
      <c r="N1478" s="1"/>
      <c r="O1478" s="1"/>
      <c r="P1478" s="1"/>
      <c r="Q1478" s="1"/>
      <c r="R1478" s="1"/>
      <c r="S1478" s="1"/>
      <c r="T1478" s="1"/>
      <c r="U1478" s="1"/>
      <c r="V1478" s="1"/>
      <c r="W1478" s="1"/>
      <c r="X1478" s="1"/>
      <c r="Y1478" s="1"/>
      <c r="Z1478" s="1"/>
    </row>
    <row r="1479" spans="1:26" ht="14.25" customHeight="1">
      <c r="A1479" s="1"/>
      <c r="B1479" s="645"/>
      <c r="C1479" s="690"/>
      <c r="D1479" s="39"/>
      <c r="E1479" s="39"/>
      <c r="F1479" s="40"/>
      <c r="G1479" s="41"/>
      <c r="H1479" s="42">
        <f t="shared" ref="H1479:H1485" si="131">G1479*(F1479+1)*E1479</f>
        <v>0</v>
      </c>
      <c r="I1479" s="1"/>
      <c r="J1479" s="1"/>
      <c r="K1479" s="16"/>
      <c r="L1479" s="1"/>
      <c r="M1479" s="1"/>
      <c r="N1479" s="1"/>
      <c r="O1479" s="1"/>
      <c r="P1479" s="1"/>
      <c r="Q1479" s="1"/>
      <c r="R1479" s="1"/>
      <c r="S1479" s="1"/>
      <c r="T1479" s="1"/>
      <c r="U1479" s="1"/>
      <c r="V1479" s="1"/>
      <c r="W1479" s="1"/>
      <c r="X1479" s="1"/>
      <c r="Y1479" s="1"/>
      <c r="Z1479" s="1"/>
    </row>
    <row r="1480" spans="1:26" ht="14.25" customHeight="1">
      <c r="A1480" s="1"/>
      <c r="B1480" s="615" t="s">
        <v>187</v>
      </c>
      <c r="C1480" s="616"/>
      <c r="D1480" s="88" t="e">
        <f t="array" ref="D1480">+INDEX(#REF!,MATCH($B1480,#REF!,0),MATCH(D$897,#REF!,0))</f>
        <v>#REF!</v>
      </c>
      <c r="E1480" s="50">
        <v>1</v>
      </c>
      <c r="F1480" s="40">
        <v>0</v>
      </c>
      <c r="G1480" s="80" t="e">
        <f t="array" ref="G1480">+INDEX(#REF!,MATCH($B1480,#REF!,0),MATCH(G$897,#REF!,0))</f>
        <v>#REF!</v>
      </c>
      <c r="H1480" s="42" t="e">
        <f t="shared" si="131"/>
        <v>#REF!</v>
      </c>
      <c r="I1480" s="1"/>
      <c r="J1480" s="1"/>
      <c r="K1480" s="16"/>
      <c r="L1480" s="1"/>
      <c r="M1480" s="1"/>
      <c r="N1480" s="1"/>
      <c r="O1480" s="1"/>
      <c r="P1480" s="1"/>
      <c r="Q1480" s="1"/>
      <c r="R1480" s="1"/>
      <c r="S1480" s="1"/>
      <c r="T1480" s="1"/>
      <c r="U1480" s="1"/>
      <c r="V1480" s="1"/>
      <c r="W1480" s="1"/>
      <c r="X1480" s="1"/>
      <c r="Y1480" s="1"/>
      <c r="Z1480" s="1"/>
    </row>
    <row r="1481" spans="1:26" ht="14.25" customHeight="1">
      <c r="A1481" s="1"/>
      <c r="B1481" s="627" t="s">
        <v>205</v>
      </c>
      <c r="C1481" s="621"/>
      <c r="D1481" s="88" t="e">
        <f t="array" ref="D1481">+INDEX(#REF!,MATCH($B1481,#REF!,0),MATCH(D$897,#REF!,0))</f>
        <v>#REF!</v>
      </c>
      <c r="E1481" s="50">
        <v>1</v>
      </c>
      <c r="F1481" s="40">
        <v>0</v>
      </c>
      <c r="G1481" s="80" t="e">
        <f t="array" ref="G1481">+INDEX(#REF!,MATCH($B1481,#REF!,0),MATCH(G$897,#REF!,0))</f>
        <v>#REF!</v>
      </c>
      <c r="H1481" s="42" t="e">
        <f t="shared" si="131"/>
        <v>#REF!</v>
      </c>
      <c r="I1481" s="1"/>
      <c r="J1481" s="1"/>
      <c r="K1481" s="16"/>
      <c r="L1481" s="1"/>
      <c r="M1481" s="1"/>
      <c r="N1481" s="1"/>
      <c r="O1481" s="1"/>
      <c r="P1481" s="1"/>
      <c r="Q1481" s="1"/>
      <c r="R1481" s="1"/>
      <c r="S1481" s="1"/>
      <c r="T1481" s="1"/>
      <c r="U1481" s="1"/>
      <c r="V1481" s="1"/>
      <c r="W1481" s="1"/>
      <c r="X1481" s="1"/>
      <c r="Y1481" s="1"/>
      <c r="Z1481" s="1"/>
    </row>
    <row r="1482" spans="1:26" ht="14.25" customHeight="1">
      <c r="A1482" s="1"/>
      <c r="B1482" s="627" t="s">
        <v>180</v>
      </c>
      <c r="C1482" s="621"/>
      <c r="D1482" s="88" t="e">
        <f t="array" ref="D1482">+INDEX(#REF!,MATCH($B1482,#REF!,0),MATCH(D$897,#REF!,0))</f>
        <v>#REF!</v>
      </c>
      <c r="E1482" s="94">
        <v>5.0000000000000001E-3</v>
      </c>
      <c r="F1482" s="40">
        <v>0</v>
      </c>
      <c r="G1482" s="80" t="e">
        <f t="array" ref="G1482">+INDEX(#REF!,MATCH($B1482,#REF!,0),MATCH(G$897,#REF!,0))</f>
        <v>#REF!</v>
      </c>
      <c r="H1482" s="42" t="e">
        <f t="shared" si="131"/>
        <v>#REF!</v>
      </c>
      <c r="I1482" s="1"/>
      <c r="J1482" s="1"/>
      <c r="K1482" s="16"/>
      <c r="L1482" s="1"/>
      <c r="M1482" s="1"/>
      <c r="N1482" s="1"/>
      <c r="O1482" s="1"/>
      <c r="P1482" s="1"/>
      <c r="Q1482" s="1"/>
      <c r="R1482" s="1"/>
      <c r="S1482" s="1"/>
      <c r="T1482" s="1"/>
      <c r="U1482" s="1"/>
      <c r="V1482" s="1"/>
      <c r="W1482" s="1"/>
      <c r="X1482" s="1"/>
      <c r="Y1482" s="1"/>
      <c r="Z1482" s="1"/>
    </row>
    <row r="1483" spans="1:26" ht="14.25" customHeight="1">
      <c r="A1483" s="1"/>
      <c r="B1483" s="627" t="s">
        <v>206</v>
      </c>
      <c r="C1483" s="621"/>
      <c r="D1483" s="88" t="e">
        <f t="array" ref="D1483">+INDEX(#REF!,MATCH($B1483,#REF!,0),MATCH(D$897,#REF!,0))</f>
        <v>#REF!</v>
      </c>
      <c r="E1483" s="50">
        <v>0.66</v>
      </c>
      <c r="F1483" s="40">
        <v>0</v>
      </c>
      <c r="G1483" s="80" t="e">
        <f t="array" ref="G1483">+INDEX(#REF!,MATCH($B1483,#REF!,0),MATCH(G$897,#REF!,0))</f>
        <v>#REF!</v>
      </c>
      <c r="H1483" s="42" t="e">
        <f t="shared" si="131"/>
        <v>#REF!</v>
      </c>
      <c r="I1483" s="1"/>
      <c r="J1483" s="1"/>
      <c r="K1483" s="16"/>
      <c r="L1483" s="1"/>
      <c r="M1483" s="1"/>
      <c r="N1483" s="1"/>
      <c r="O1483" s="1"/>
      <c r="P1483" s="1"/>
      <c r="Q1483" s="1"/>
      <c r="R1483" s="1"/>
      <c r="S1483" s="1"/>
      <c r="T1483" s="1"/>
      <c r="U1483" s="1"/>
      <c r="V1483" s="1"/>
      <c r="W1483" s="1"/>
      <c r="X1483" s="1"/>
      <c r="Y1483" s="1"/>
      <c r="Z1483" s="1"/>
    </row>
    <row r="1484" spans="1:26" ht="14.25" customHeight="1">
      <c r="A1484" s="1"/>
      <c r="B1484" s="627" t="s">
        <v>132</v>
      </c>
      <c r="C1484" s="621"/>
      <c r="D1484" s="88" t="e">
        <f t="array" ref="D1484">+INDEX(#REF!,MATCH($B1484,#REF!,0),MATCH(D$897,#REF!,0))</f>
        <v>#REF!</v>
      </c>
      <c r="E1484" s="79">
        <v>0.01</v>
      </c>
      <c r="F1484" s="44">
        <v>0</v>
      </c>
      <c r="G1484" s="80" t="e">
        <f t="array" ref="G1484">+INDEX(#REF!,MATCH($B1484,#REF!,0),MATCH(G$897,#REF!,0))</f>
        <v>#REF!</v>
      </c>
      <c r="H1484" s="42" t="e">
        <f t="shared" si="131"/>
        <v>#REF!</v>
      </c>
      <c r="I1484" s="1"/>
      <c r="J1484" s="1"/>
      <c r="K1484" s="16"/>
      <c r="L1484" s="1"/>
      <c r="M1484" s="1"/>
      <c r="N1484" s="1"/>
      <c r="O1484" s="1"/>
      <c r="P1484" s="1"/>
      <c r="Q1484" s="1"/>
      <c r="R1484" s="1"/>
      <c r="S1484" s="1"/>
      <c r="T1484" s="1"/>
      <c r="U1484" s="1"/>
      <c r="V1484" s="1"/>
      <c r="W1484" s="1"/>
      <c r="X1484" s="1"/>
      <c r="Y1484" s="1"/>
      <c r="Z1484" s="1"/>
    </row>
    <row r="1485" spans="1:26" ht="14.25" customHeight="1">
      <c r="A1485" s="1"/>
      <c r="B1485" s="624"/>
      <c r="C1485" s="625"/>
      <c r="D1485" s="39"/>
      <c r="E1485" s="46"/>
      <c r="F1485" s="47"/>
      <c r="G1485" s="48"/>
      <c r="H1485" s="42">
        <f t="shared" si="131"/>
        <v>0</v>
      </c>
      <c r="I1485" s="1"/>
      <c r="J1485" s="1"/>
      <c r="K1485" s="16"/>
      <c r="L1485" s="1"/>
      <c r="M1485" s="1"/>
      <c r="N1485" s="1"/>
      <c r="O1485" s="1"/>
      <c r="P1485" s="1"/>
      <c r="Q1485" s="1"/>
      <c r="R1485" s="1"/>
      <c r="S1485" s="1"/>
      <c r="T1485" s="1"/>
      <c r="U1485" s="1"/>
      <c r="V1485" s="1"/>
      <c r="W1485" s="1"/>
      <c r="X1485" s="1"/>
      <c r="Y1485" s="1"/>
      <c r="Z1485" s="1"/>
    </row>
    <row r="1486" spans="1:26" ht="14.25" customHeight="1">
      <c r="A1486" s="1"/>
      <c r="B1486" s="682" t="s">
        <v>87</v>
      </c>
      <c r="C1486" s="581"/>
      <c r="D1486" s="581"/>
      <c r="E1486" s="581"/>
      <c r="F1486" s="581"/>
      <c r="G1486" s="579"/>
      <c r="H1486" s="49" t="e">
        <f>ROUND(SUM(H1479:H1485),2)</f>
        <v>#REF!</v>
      </c>
      <c r="I1486" s="1"/>
      <c r="J1486" s="1"/>
      <c r="K1486" s="16"/>
      <c r="L1486" s="1"/>
      <c r="M1486" s="1"/>
      <c r="N1486" s="1"/>
      <c r="O1486" s="1"/>
      <c r="P1486" s="1"/>
      <c r="Q1486" s="1"/>
      <c r="R1486" s="1"/>
      <c r="S1486" s="1"/>
      <c r="T1486" s="1"/>
      <c r="U1486" s="1"/>
      <c r="V1486" s="1"/>
      <c r="W1486" s="1"/>
      <c r="X1486" s="1"/>
      <c r="Y1486" s="1"/>
      <c r="Z1486" s="1"/>
    </row>
    <row r="1487" spans="1:26" ht="14.25" customHeight="1">
      <c r="A1487" s="1"/>
      <c r="B1487" s="636" t="s">
        <v>88</v>
      </c>
      <c r="C1487" s="581"/>
      <c r="D1487" s="581"/>
      <c r="E1487" s="581"/>
      <c r="F1487" s="581"/>
      <c r="G1487" s="581"/>
      <c r="H1487" s="589"/>
      <c r="I1487" s="1"/>
      <c r="J1487" s="1"/>
      <c r="K1487" s="16"/>
      <c r="L1487" s="1"/>
      <c r="M1487" s="1"/>
      <c r="N1487" s="1"/>
      <c r="O1487" s="1"/>
      <c r="P1487" s="1"/>
      <c r="Q1487" s="1"/>
      <c r="R1487" s="1"/>
      <c r="S1487" s="1"/>
      <c r="T1487" s="1"/>
      <c r="U1487" s="1"/>
      <c r="V1487" s="1"/>
      <c r="W1487" s="1"/>
      <c r="X1487" s="1"/>
      <c r="Y1487" s="1"/>
      <c r="Z1487" s="1"/>
    </row>
    <row r="1488" spans="1:26" ht="14.25" customHeight="1">
      <c r="A1488" s="1"/>
      <c r="B1488" s="679" t="s">
        <v>1</v>
      </c>
      <c r="C1488" s="579"/>
      <c r="D1488" s="37" t="s">
        <v>2</v>
      </c>
      <c r="E1488" s="23" t="s">
        <v>83</v>
      </c>
      <c r="F1488" s="23" t="s">
        <v>89</v>
      </c>
      <c r="G1488" s="23" t="s">
        <v>85</v>
      </c>
      <c r="H1488" s="38" t="s">
        <v>86</v>
      </c>
      <c r="I1488" s="1"/>
      <c r="J1488" s="1"/>
      <c r="K1488" s="16"/>
      <c r="L1488" s="1"/>
      <c r="M1488" s="1"/>
      <c r="N1488" s="1"/>
      <c r="O1488" s="1"/>
      <c r="P1488" s="1"/>
      <c r="Q1488" s="1"/>
      <c r="R1488" s="1"/>
      <c r="S1488" s="1"/>
      <c r="T1488" s="1"/>
      <c r="U1488" s="1"/>
      <c r="V1488" s="1"/>
      <c r="W1488" s="1"/>
      <c r="X1488" s="1"/>
      <c r="Y1488" s="1"/>
      <c r="Z1488" s="1"/>
    </row>
    <row r="1489" spans="1:26" ht="14.25" customHeight="1">
      <c r="A1489" s="1"/>
      <c r="B1489" s="645"/>
      <c r="C1489" s="680"/>
      <c r="D1489" s="50"/>
      <c r="E1489" s="51"/>
      <c r="F1489" s="52"/>
      <c r="G1489" s="41"/>
      <c r="H1489" s="42">
        <f t="shared" ref="H1489:H1491" si="132">E1489*F1489*G1489</f>
        <v>0</v>
      </c>
      <c r="I1489" s="1"/>
      <c r="J1489" s="1"/>
      <c r="K1489" s="16"/>
      <c r="L1489" s="1"/>
      <c r="M1489" s="1"/>
      <c r="N1489" s="1"/>
      <c r="O1489" s="1"/>
      <c r="P1489" s="1"/>
      <c r="Q1489" s="1"/>
      <c r="R1489" s="1"/>
      <c r="S1489" s="1"/>
      <c r="T1489" s="1"/>
      <c r="U1489" s="1"/>
      <c r="V1489" s="1"/>
      <c r="W1489" s="1"/>
      <c r="X1489" s="1"/>
      <c r="Y1489" s="1"/>
      <c r="Z1489" s="1"/>
    </row>
    <row r="1490" spans="1:26" ht="14.25" customHeight="1">
      <c r="A1490" s="1"/>
      <c r="B1490" s="626" t="s">
        <v>90</v>
      </c>
      <c r="C1490" s="620"/>
      <c r="D1490" s="53" t="s">
        <v>91</v>
      </c>
      <c r="E1490" s="50">
        <v>0.05</v>
      </c>
      <c r="F1490" s="59">
        <v>1</v>
      </c>
      <c r="G1490" s="41" t="e">
        <f>H1499</f>
        <v>#REF!</v>
      </c>
      <c r="H1490" s="42" t="e">
        <f t="shared" si="132"/>
        <v>#REF!</v>
      </c>
      <c r="I1490" s="1"/>
      <c r="J1490" s="1"/>
      <c r="K1490" s="16"/>
      <c r="L1490" s="1"/>
      <c r="M1490" s="1"/>
      <c r="N1490" s="1"/>
      <c r="O1490" s="1"/>
      <c r="P1490" s="1"/>
      <c r="Q1490" s="1"/>
      <c r="R1490" s="1"/>
      <c r="S1490" s="1"/>
      <c r="T1490" s="1"/>
      <c r="U1490" s="1"/>
      <c r="V1490" s="1"/>
      <c r="W1490" s="1"/>
      <c r="X1490" s="1"/>
      <c r="Y1490" s="1"/>
      <c r="Z1490" s="1"/>
    </row>
    <row r="1491" spans="1:26" ht="14.25" customHeight="1">
      <c r="A1491" s="1"/>
      <c r="B1491" s="624"/>
      <c r="C1491" s="681"/>
      <c r="D1491" s="47"/>
      <c r="E1491" s="46"/>
      <c r="F1491" s="47"/>
      <c r="G1491" s="41"/>
      <c r="H1491" s="42">
        <f t="shared" si="132"/>
        <v>0</v>
      </c>
      <c r="I1491" s="1"/>
      <c r="J1491" s="1"/>
      <c r="K1491" s="16"/>
      <c r="L1491" s="1"/>
      <c r="M1491" s="1"/>
      <c r="N1491" s="1"/>
      <c r="O1491" s="1"/>
      <c r="P1491" s="1"/>
      <c r="Q1491" s="1"/>
      <c r="R1491" s="1"/>
      <c r="S1491" s="1"/>
      <c r="T1491" s="1"/>
      <c r="U1491" s="1"/>
      <c r="V1491" s="1"/>
      <c r="W1491" s="1"/>
      <c r="X1491" s="1"/>
      <c r="Y1491" s="1"/>
      <c r="Z1491" s="1"/>
    </row>
    <row r="1492" spans="1:26" ht="14.25" customHeight="1">
      <c r="A1492" s="1"/>
      <c r="B1492" s="682" t="s">
        <v>87</v>
      </c>
      <c r="C1492" s="581"/>
      <c r="D1492" s="581"/>
      <c r="E1492" s="581"/>
      <c r="F1492" s="581"/>
      <c r="G1492" s="579"/>
      <c r="H1492" s="49" t="e">
        <f>ROUND(SUM(H1489:H1491),2)</f>
        <v>#REF!</v>
      </c>
      <c r="I1492" s="1"/>
      <c r="J1492" s="1"/>
      <c r="K1492" s="16"/>
      <c r="L1492" s="1"/>
      <c r="M1492" s="1"/>
      <c r="N1492" s="1"/>
      <c r="O1492" s="1"/>
      <c r="P1492" s="1"/>
      <c r="Q1492" s="1"/>
      <c r="R1492" s="1"/>
      <c r="S1492" s="1"/>
      <c r="T1492" s="1"/>
      <c r="U1492" s="1"/>
      <c r="V1492" s="1"/>
      <c r="W1492" s="1"/>
      <c r="X1492" s="1"/>
      <c r="Y1492" s="1"/>
      <c r="Z1492" s="1"/>
    </row>
    <row r="1493" spans="1:26" ht="14.25" customHeight="1">
      <c r="A1493" s="1"/>
      <c r="B1493" s="636" t="s">
        <v>92</v>
      </c>
      <c r="C1493" s="581"/>
      <c r="D1493" s="581"/>
      <c r="E1493" s="581"/>
      <c r="F1493" s="581"/>
      <c r="G1493" s="581"/>
      <c r="H1493" s="589"/>
      <c r="I1493" s="1"/>
      <c r="J1493" s="1"/>
      <c r="K1493" s="16"/>
      <c r="L1493" s="1"/>
      <c r="M1493" s="1"/>
      <c r="N1493" s="1"/>
      <c r="O1493" s="1"/>
      <c r="P1493" s="1"/>
      <c r="Q1493" s="1"/>
      <c r="R1493" s="1"/>
      <c r="S1493" s="1"/>
      <c r="T1493" s="1"/>
      <c r="U1493" s="1"/>
      <c r="V1493" s="1"/>
      <c r="W1493" s="1"/>
      <c r="X1493" s="1"/>
      <c r="Y1493" s="1"/>
      <c r="Z1493" s="1"/>
    </row>
    <row r="1494" spans="1:26" ht="14.25" customHeight="1">
      <c r="A1494" s="1"/>
      <c r="B1494" s="679" t="s">
        <v>1</v>
      </c>
      <c r="C1494" s="579"/>
      <c r="D1494" s="37" t="s">
        <v>2</v>
      </c>
      <c r="E1494" s="23" t="s">
        <v>83</v>
      </c>
      <c r="F1494" s="54" t="s">
        <v>89</v>
      </c>
      <c r="G1494" s="23" t="s">
        <v>85</v>
      </c>
      <c r="H1494" s="55" t="s">
        <v>86</v>
      </c>
      <c r="I1494" s="1"/>
      <c r="J1494" s="1"/>
      <c r="K1494" s="16"/>
      <c r="L1494" s="1"/>
      <c r="M1494" s="1"/>
      <c r="N1494" s="1"/>
      <c r="O1494" s="1"/>
      <c r="P1494" s="1"/>
      <c r="Q1494" s="1"/>
      <c r="R1494" s="1"/>
      <c r="S1494" s="1"/>
      <c r="T1494" s="1"/>
      <c r="U1494" s="1"/>
      <c r="V1494" s="1"/>
      <c r="W1494" s="1"/>
      <c r="X1494" s="1"/>
      <c r="Y1494" s="1"/>
      <c r="Z1494" s="1"/>
    </row>
    <row r="1495" spans="1:26" ht="14.25" customHeight="1">
      <c r="A1495" s="1"/>
      <c r="B1495" s="645"/>
      <c r="C1495" s="680"/>
      <c r="D1495" s="56"/>
      <c r="E1495" s="51"/>
      <c r="F1495" s="57"/>
      <c r="G1495" s="41"/>
      <c r="H1495" s="42">
        <f t="shared" ref="H1495:H1498" si="133">E1495*F1495*G1495</f>
        <v>0</v>
      </c>
      <c r="I1495" s="1"/>
      <c r="J1495" s="1"/>
      <c r="K1495" s="16"/>
      <c r="L1495" s="1"/>
      <c r="M1495" s="1"/>
      <c r="N1495" s="1"/>
      <c r="O1495" s="1"/>
      <c r="P1495" s="1"/>
      <c r="Q1495" s="1"/>
      <c r="R1495" s="1"/>
      <c r="S1495" s="1"/>
      <c r="T1495" s="1"/>
      <c r="U1495" s="1"/>
      <c r="V1495" s="1"/>
      <c r="W1495" s="1"/>
      <c r="X1495" s="1"/>
      <c r="Y1495" s="1"/>
      <c r="Z1495" s="1"/>
    </row>
    <row r="1496" spans="1:26" ht="14.25" customHeight="1">
      <c r="A1496" s="1"/>
      <c r="B1496" s="627" t="s">
        <v>96</v>
      </c>
      <c r="C1496" s="620"/>
      <c r="D1496" s="58" t="s">
        <v>94</v>
      </c>
      <c r="E1496" s="50">
        <v>1</v>
      </c>
      <c r="F1496" s="59">
        <v>0.06</v>
      </c>
      <c r="G1496" s="41" t="e">
        <f>+INDEX(#REF!,MATCH(B1496,#REF!,0),9)</f>
        <v>#REF!</v>
      </c>
      <c r="H1496" s="42" t="e">
        <f t="shared" si="133"/>
        <v>#REF!</v>
      </c>
      <c r="I1496" s="1"/>
      <c r="J1496" s="1"/>
      <c r="K1496" s="16"/>
      <c r="L1496" s="1"/>
      <c r="M1496" s="1"/>
      <c r="N1496" s="1"/>
      <c r="O1496" s="1"/>
      <c r="P1496" s="1"/>
      <c r="Q1496" s="1"/>
      <c r="R1496" s="1"/>
      <c r="S1496" s="1"/>
      <c r="T1496" s="1"/>
      <c r="U1496" s="1"/>
      <c r="V1496" s="1"/>
      <c r="W1496" s="1"/>
      <c r="X1496" s="1"/>
      <c r="Y1496" s="1"/>
      <c r="Z1496" s="1"/>
    </row>
    <row r="1497" spans="1:26" ht="14.25" customHeight="1">
      <c r="A1497" s="1"/>
      <c r="B1497" s="627" t="s">
        <v>93</v>
      </c>
      <c r="C1497" s="620"/>
      <c r="D1497" s="58" t="s">
        <v>94</v>
      </c>
      <c r="E1497" s="50">
        <v>1</v>
      </c>
      <c r="F1497" s="59">
        <v>0.06</v>
      </c>
      <c r="G1497" s="41" t="e">
        <f>+INDEX(#REF!,MATCH(B1497,#REF!,0),9)</f>
        <v>#REF!</v>
      </c>
      <c r="H1497" s="42" t="e">
        <f t="shared" si="133"/>
        <v>#REF!</v>
      </c>
      <c r="I1497" s="1"/>
      <c r="J1497" s="1"/>
      <c r="K1497" s="16"/>
      <c r="L1497" s="1"/>
      <c r="M1497" s="1"/>
      <c r="N1497" s="1"/>
      <c r="O1497" s="1"/>
      <c r="P1497" s="1"/>
      <c r="Q1497" s="1"/>
      <c r="R1497" s="1"/>
      <c r="S1497" s="1"/>
      <c r="T1497" s="1"/>
      <c r="U1497" s="1"/>
      <c r="V1497" s="1"/>
      <c r="W1497" s="1"/>
      <c r="X1497" s="1"/>
      <c r="Y1497" s="1"/>
      <c r="Z1497" s="1"/>
    </row>
    <row r="1498" spans="1:26" ht="14.25" customHeight="1">
      <c r="A1498" s="1"/>
      <c r="B1498" s="624"/>
      <c r="C1498" s="681"/>
      <c r="D1498" s="60"/>
      <c r="E1498" s="61"/>
      <c r="F1498" s="47"/>
      <c r="G1498" s="41"/>
      <c r="H1498" s="42">
        <f t="shared" si="133"/>
        <v>0</v>
      </c>
      <c r="I1498" s="1"/>
      <c r="J1498" s="1"/>
      <c r="K1498" s="16"/>
      <c r="L1498" s="1"/>
      <c r="M1498" s="1"/>
      <c r="N1498" s="1"/>
      <c r="O1498" s="1"/>
      <c r="P1498" s="1"/>
      <c r="Q1498" s="1"/>
      <c r="R1498" s="1"/>
      <c r="S1498" s="1"/>
      <c r="T1498" s="1"/>
      <c r="U1498" s="1"/>
      <c r="V1498" s="1"/>
      <c r="W1498" s="1"/>
      <c r="X1498" s="1"/>
      <c r="Y1498" s="1"/>
      <c r="Z1498" s="1"/>
    </row>
    <row r="1499" spans="1:26" ht="14.25" customHeight="1">
      <c r="A1499" s="1"/>
      <c r="B1499" s="682" t="s">
        <v>87</v>
      </c>
      <c r="C1499" s="581"/>
      <c r="D1499" s="581"/>
      <c r="E1499" s="581"/>
      <c r="F1499" s="581"/>
      <c r="G1499" s="579"/>
      <c r="H1499" s="49" t="e">
        <f>ROUND(SUM(H1495:H1498),2)</f>
        <v>#REF!</v>
      </c>
      <c r="I1499" s="1"/>
      <c r="J1499" s="1"/>
      <c r="K1499" s="16"/>
      <c r="L1499" s="1"/>
      <c r="M1499" s="1"/>
      <c r="N1499" s="1"/>
      <c r="O1499" s="1"/>
      <c r="P1499" s="1"/>
      <c r="Q1499" s="1"/>
      <c r="R1499" s="1"/>
      <c r="S1499" s="1"/>
      <c r="T1499" s="1"/>
      <c r="U1499" s="1"/>
      <c r="V1499" s="1"/>
      <c r="W1499" s="1"/>
      <c r="X1499" s="1"/>
      <c r="Y1499" s="1"/>
      <c r="Z1499" s="1"/>
    </row>
    <row r="1500" spans="1:26" ht="14.25" customHeight="1">
      <c r="A1500" s="1"/>
      <c r="B1500" s="636" t="s">
        <v>95</v>
      </c>
      <c r="C1500" s="581"/>
      <c r="D1500" s="581"/>
      <c r="E1500" s="581"/>
      <c r="F1500" s="581"/>
      <c r="G1500" s="581"/>
      <c r="H1500" s="589"/>
      <c r="I1500" s="1"/>
      <c r="J1500" s="1"/>
      <c r="K1500" s="16"/>
      <c r="L1500" s="1"/>
      <c r="M1500" s="1"/>
      <c r="N1500" s="1"/>
      <c r="O1500" s="1"/>
      <c r="P1500" s="1"/>
      <c r="Q1500" s="1"/>
      <c r="R1500" s="1"/>
      <c r="S1500" s="1"/>
      <c r="T1500" s="1"/>
      <c r="U1500" s="1"/>
      <c r="V1500" s="1"/>
      <c r="W1500" s="1"/>
      <c r="X1500" s="1"/>
      <c r="Y1500" s="1"/>
      <c r="Z1500" s="1"/>
    </row>
    <row r="1501" spans="1:26" ht="14.25" customHeight="1">
      <c r="A1501" s="1"/>
      <c r="B1501" s="591" t="s">
        <v>1</v>
      </c>
      <c r="C1501" s="581"/>
      <c r="D1501" s="579"/>
      <c r="E1501" s="23" t="s">
        <v>2</v>
      </c>
      <c r="F1501" s="23" t="s">
        <v>83</v>
      </c>
      <c r="G1501" s="23" t="s">
        <v>85</v>
      </c>
      <c r="H1501" s="38" t="s">
        <v>86</v>
      </c>
      <c r="I1501" s="1"/>
      <c r="J1501" s="1"/>
      <c r="K1501" s="16"/>
      <c r="L1501" s="1"/>
      <c r="M1501" s="1"/>
      <c r="N1501" s="1"/>
      <c r="O1501" s="1"/>
      <c r="P1501" s="1"/>
      <c r="Q1501" s="1"/>
      <c r="R1501" s="1"/>
      <c r="S1501" s="1"/>
      <c r="T1501" s="1"/>
      <c r="U1501" s="1"/>
      <c r="V1501" s="1"/>
      <c r="W1501" s="1"/>
      <c r="X1501" s="1"/>
      <c r="Y1501" s="1"/>
      <c r="Z1501" s="1"/>
    </row>
    <row r="1502" spans="1:26" ht="14.25" customHeight="1">
      <c r="A1502" s="1"/>
      <c r="B1502" s="622" t="s">
        <v>1112</v>
      </c>
      <c r="C1502" s="623"/>
      <c r="D1502" s="623"/>
      <c r="E1502" s="412" t="s">
        <v>2</v>
      </c>
      <c r="F1502" s="413">
        <v>1</v>
      </c>
      <c r="G1502" s="414">
        <v>2000</v>
      </c>
      <c r="H1502" s="415">
        <f>+F1502*G1502</f>
        <v>2000</v>
      </c>
      <c r="I1502" s="1"/>
      <c r="J1502" s="1"/>
      <c r="K1502" s="16"/>
      <c r="L1502" s="1"/>
      <c r="M1502" s="1"/>
      <c r="N1502" s="1"/>
      <c r="O1502" s="1"/>
      <c r="P1502" s="1"/>
      <c r="Q1502" s="1"/>
      <c r="R1502" s="1"/>
      <c r="S1502" s="1"/>
      <c r="T1502" s="1"/>
      <c r="U1502" s="1"/>
      <c r="V1502" s="1"/>
      <c r="W1502" s="1"/>
      <c r="X1502" s="1"/>
      <c r="Y1502" s="1"/>
      <c r="Z1502" s="1"/>
    </row>
    <row r="1503" spans="1:26" ht="14.25" customHeight="1">
      <c r="A1503" s="1"/>
      <c r="B1503" s="619"/>
      <c r="C1503" s="620"/>
      <c r="D1503" s="621"/>
      <c r="E1503" s="39"/>
      <c r="F1503" s="40"/>
      <c r="G1503" s="62"/>
      <c r="H1503" s="63">
        <f t="shared" ref="H1503" si="134">G1503*F1503</f>
        <v>0</v>
      </c>
      <c r="I1503" s="1"/>
      <c r="J1503" s="1"/>
      <c r="K1503" s="16"/>
      <c r="L1503" s="1"/>
      <c r="M1503" s="1"/>
      <c r="N1503" s="1"/>
      <c r="O1503" s="1"/>
      <c r="P1503" s="1"/>
      <c r="Q1503" s="1"/>
      <c r="R1503" s="1"/>
      <c r="S1503" s="1"/>
      <c r="T1503" s="1"/>
      <c r="U1503" s="1"/>
      <c r="V1503" s="1"/>
      <c r="W1503" s="1"/>
      <c r="X1503" s="1"/>
      <c r="Y1503" s="1"/>
      <c r="Z1503" s="1"/>
    </row>
    <row r="1504" spans="1:26" ht="14.25" customHeight="1" thickBot="1">
      <c r="A1504" s="1"/>
      <c r="B1504" s="674" t="s">
        <v>87</v>
      </c>
      <c r="C1504" s="594"/>
      <c r="D1504" s="594"/>
      <c r="E1504" s="594"/>
      <c r="F1504" s="594"/>
      <c r="G1504" s="595"/>
      <c r="H1504" s="64">
        <f>ROUND(SUM(H1502:H1503),2)</f>
        <v>2000</v>
      </c>
      <c r="I1504" s="1"/>
      <c r="J1504" s="1"/>
      <c r="K1504" s="16"/>
      <c r="L1504" s="1"/>
      <c r="M1504" s="1"/>
      <c r="N1504" s="1"/>
      <c r="O1504" s="1"/>
      <c r="P1504" s="1"/>
      <c r="Q1504" s="1"/>
      <c r="R1504" s="1"/>
      <c r="S1504" s="1"/>
      <c r="T1504" s="1"/>
      <c r="U1504" s="1"/>
      <c r="V1504" s="1"/>
      <c r="W1504" s="1"/>
      <c r="X1504" s="1"/>
      <c r="Y1504" s="1"/>
      <c r="Z1504" s="1"/>
    </row>
    <row r="1505" spans="1:26" ht="14.25" customHeight="1" thickBot="1">
      <c r="A1505" s="1"/>
      <c r="B1505" s="675"/>
      <c r="C1505" s="602"/>
      <c r="D1505" s="602"/>
      <c r="E1505" s="602"/>
      <c r="F1505" s="602"/>
      <c r="G1505" s="602"/>
      <c r="H1505" s="633"/>
      <c r="I1505" s="1"/>
      <c r="J1505" s="1"/>
      <c r="K1505" s="16"/>
      <c r="L1505" s="1"/>
      <c r="M1505" s="1"/>
      <c r="N1505" s="1"/>
      <c r="O1505" s="1"/>
      <c r="P1505" s="1"/>
      <c r="Q1505" s="1"/>
      <c r="R1505" s="1"/>
      <c r="S1505" s="1"/>
      <c r="T1505" s="1"/>
      <c r="U1505" s="1"/>
      <c r="V1505" s="1"/>
      <c r="W1505" s="1"/>
      <c r="X1505" s="1"/>
      <c r="Y1505" s="1"/>
      <c r="Z1505" s="1"/>
    </row>
    <row r="1506" spans="1:26" ht="14.25" customHeight="1" thickBot="1">
      <c r="A1506" s="1"/>
      <c r="B1506" s="676"/>
      <c r="C1506" s="587"/>
      <c r="D1506" s="635"/>
      <c r="E1506" s="677" t="s">
        <v>59</v>
      </c>
      <c r="F1506" s="678"/>
      <c r="G1506" s="678"/>
      <c r="H1506" s="65" t="e">
        <f>ROUND(H1504+H1499+H1492+H1486,0)</f>
        <v>#REF!</v>
      </c>
      <c r="I1506" s="1"/>
      <c r="J1506" s="1"/>
      <c r="K1506" s="16">
        <v>45039.75</v>
      </c>
      <c r="L1506" s="1"/>
      <c r="M1506" s="1"/>
      <c r="N1506" s="1"/>
      <c r="O1506" s="1"/>
      <c r="P1506" s="1"/>
      <c r="Q1506" s="1"/>
      <c r="R1506" s="1"/>
      <c r="S1506" s="1"/>
      <c r="T1506" s="1"/>
      <c r="U1506" s="1"/>
      <c r="V1506" s="1"/>
      <c r="W1506" s="1"/>
      <c r="X1506" s="1"/>
      <c r="Y1506" s="1"/>
      <c r="Z1506" s="1"/>
    </row>
    <row r="1507" spans="1:26" ht="14.25" customHeight="1">
      <c r="A1507" s="1"/>
      <c r="B1507" s="66"/>
      <c r="C1507" s="67"/>
      <c r="D1507" s="68"/>
      <c r="E1507" s="68"/>
      <c r="F1507" s="68"/>
      <c r="G1507" s="68"/>
      <c r="H1507" s="69"/>
      <c r="I1507" s="1"/>
      <c r="J1507" s="1"/>
      <c r="K1507" s="16"/>
      <c r="L1507" s="1"/>
      <c r="M1507" s="1"/>
      <c r="N1507" s="1"/>
      <c r="O1507" s="1"/>
      <c r="P1507" s="1"/>
      <c r="Q1507" s="1"/>
      <c r="R1507" s="1"/>
      <c r="S1507" s="1"/>
      <c r="T1507" s="1"/>
      <c r="U1507" s="1"/>
      <c r="V1507" s="1"/>
      <c r="W1507" s="1"/>
      <c r="X1507" s="1"/>
      <c r="Y1507" s="1"/>
      <c r="Z1507" s="1"/>
    </row>
    <row r="1508" spans="1:26" ht="14.25" customHeight="1" thickBot="1">
      <c r="A1508" s="1"/>
      <c r="B1508" s="29"/>
      <c r="C1508" s="30"/>
      <c r="D1508" s="31"/>
      <c r="E1508" s="31"/>
      <c r="F1508" s="31"/>
      <c r="G1508" s="31"/>
      <c r="H1508" s="32"/>
      <c r="I1508" s="1"/>
      <c r="J1508" s="1"/>
      <c r="K1508" s="16"/>
      <c r="L1508" s="1"/>
      <c r="M1508" s="1"/>
      <c r="N1508" s="1"/>
      <c r="O1508" s="1"/>
      <c r="P1508" s="1"/>
      <c r="Q1508" s="1"/>
      <c r="R1508" s="1"/>
      <c r="S1508" s="1"/>
      <c r="T1508" s="1"/>
      <c r="U1508" s="1"/>
      <c r="V1508" s="1"/>
      <c r="W1508" s="1"/>
      <c r="X1508" s="1"/>
      <c r="Y1508" s="1"/>
      <c r="Z1508" s="1"/>
    </row>
    <row r="1509" spans="1:26" ht="14.25" hidden="1" customHeight="1">
      <c r="A1509" s="1"/>
      <c r="B1509" s="696" t="s">
        <v>77</v>
      </c>
      <c r="C1509" s="602"/>
      <c r="D1509" s="602"/>
      <c r="E1509" s="602"/>
      <c r="F1509" s="602"/>
      <c r="G1509" s="602"/>
      <c r="H1509" s="633"/>
      <c r="I1509" s="1"/>
      <c r="J1509" s="1"/>
      <c r="K1509" s="16"/>
      <c r="L1509" s="1"/>
      <c r="M1509" s="1"/>
      <c r="N1509" s="1"/>
      <c r="O1509" s="1"/>
      <c r="P1509" s="1"/>
      <c r="Q1509" s="1"/>
      <c r="R1509" s="1"/>
      <c r="S1509" s="1"/>
      <c r="T1509" s="1"/>
      <c r="U1509" s="1"/>
      <c r="V1509" s="1"/>
      <c r="W1509" s="1"/>
      <c r="X1509" s="1"/>
      <c r="Y1509" s="1"/>
      <c r="Z1509" s="1"/>
    </row>
    <row r="1510" spans="1:26" ht="14.25" hidden="1" customHeight="1">
      <c r="A1510" s="1"/>
      <c r="B1510" s="668"/>
      <c r="C1510" s="606"/>
      <c r="D1510" s="606"/>
      <c r="E1510" s="606"/>
      <c r="F1510" s="606"/>
      <c r="G1510" s="606"/>
      <c r="H1510" s="607"/>
      <c r="I1510" s="1"/>
      <c r="J1510" s="1"/>
      <c r="K1510" s="16"/>
      <c r="L1510" s="1"/>
      <c r="M1510" s="1"/>
      <c r="N1510" s="1"/>
      <c r="O1510" s="1"/>
      <c r="P1510" s="1"/>
      <c r="Q1510" s="1"/>
      <c r="R1510" s="1"/>
      <c r="S1510" s="1"/>
      <c r="T1510" s="1"/>
      <c r="U1510" s="1"/>
      <c r="V1510" s="1"/>
      <c r="W1510" s="1"/>
      <c r="X1510" s="1"/>
      <c r="Y1510" s="1"/>
      <c r="Z1510" s="1"/>
    </row>
    <row r="1511" spans="1:26" ht="14.25" hidden="1" customHeight="1" thickBot="1">
      <c r="A1511" s="1"/>
      <c r="B1511" s="665" t="s">
        <v>78</v>
      </c>
      <c r="C1511" s="594"/>
      <c r="D1511" s="594"/>
      <c r="E1511" s="594"/>
      <c r="F1511" s="594"/>
      <c r="G1511" s="594"/>
      <c r="H1511" s="703"/>
      <c r="I1511" s="1"/>
      <c r="J1511" s="1"/>
      <c r="K1511" s="16"/>
      <c r="L1511" s="1"/>
      <c r="M1511" s="1"/>
      <c r="N1511" s="1"/>
      <c r="O1511" s="1"/>
      <c r="P1511" s="1"/>
      <c r="Q1511" s="1"/>
      <c r="R1511" s="1"/>
      <c r="S1511" s="1"/>
      <c r="T1511" s="1"/>
      <c r="U1511" s="1"/>
      <c r="V1511" s="1"/>
      <c r="W1511" s="1"/>
      <c r="X1511" s="1"/>
      <c r="Y1511" s="1"/>
      <c r="Z1511" s="1"/>
    </row>
    <row r="1512" spans="1:26" ht="14.25" hidden="1" customHeight="1">
      <c r="A1512" s="1"/>
      <c r="B1512" s="662" t="e">
        <f>+#REF!</f>
        <v>#REF!</v>
      </c>
      <c r="C1512" s="632"/>
      <c r="D1512" s="632"/>
      <c r="E1512" s="632"/>
      <c r="F1512" s="632"/>
      <c r="G1512" s="632"/>
      <c r="H1512" s="704"/>
      <c r="I1512" s="1"/>
      <c r="J1512" s="1"/>
      <c r="K1512" s="16"/>
      <c r="L1512" s="1"/>
      <c r="M1512" s="1"/>
      <c r="N1512" s="1"/>
      <c r="O1512" s="1"/>
      <c r="P1512" s="1"/>
      <c r="Q1512" s="1"/>
      <c r="R1512" s="1"/>
      <c r="S1512" s="1"/>
      <c r="T1512" s="1"/>
      <c r="U1512" s="1"/>
      <c r="V1512" s="1"/>
      <c r="W1512" s="1"/>
      <c r="X1512" s="1"/>
      <c r="Y1512" s="1"/>
      <c r="Z1512" s="1"/>
    </row>
    <row r="1513" spans="1:26" ht="14.25" hidden="1" customHeight="1">
      <c r="A1513" s="1"/>
      <c r="B1513" s="34" t="s">
        <v>79</v>
      </c>
      <c r="C1513" s="78" t="e">
        <f>+#REF!</f>
        <v>#REF!</v>
      </c>
      <c r="D1513" s="693" t="s">
        <v>80</v>
      </c>
      <c r="E1513" s="579"/>
      <c r="F1513" s="5" t="e">
        <f>+#REF!</f>
        <v>#REF!</v>
      </c>
      <c r="G1513" s="5" t="s">
        <v>81</v>
      </c>
      <c r="H1513" s="36"/>
      <c r="I1513" s="1"/>
      <c r="J1513" s="1"/>
      <c r="K1513" s="16"/>
      <c r="L1513" s="1"/>
      <c r="M1513" s="1"/>
      <c r="N1513" s="1"/>
      <c r="O1513" s="1"/>
      <c r="P1513" s="1"/>
      <c r="Q1513" s="1"/>
      <c r="R1513" s="1"/>
      <c r="S1513" s="1"/>
      <c r="T1513" s="1"/>
      <c r="U1513" s="1"/>
      <c r="V1513" s="1"/>
      <c r="W1513" s="1"/>
      <c r="X1513" s="1"/>
      <c r="Y1513" s="1"/>
      <c r="Z1513" s="1"/>
    </row>
    <row r="1514" spans="1:26" ht="14.25" hidden="1" customHeight="1">
      <c r="A1514" s="1"/>
      <c r="B1514" s="636"/>
      <c r="C1514" s="581"/>
      <c r="D1514" s="581"/>
      <c r="E1514" s="581"/>
      <c r="F1514" s="581"/>
      <c r="G1514" s="581"/>
      <c r="H1514" s="589"/>
      <c r="I1514" s="1"/>
      <c r="J1514" s="1"/>
      <c r="K1514" s="16"/>
      <c r="L1514" s="1"/>
      <c r="M1514" s="1"/>
      <c r="N1514" s="1"/>
      <c r="O1514" s="1"/>
      <c r="P1514" s="1"/>
      <c r="Q1514" s="1"/>
      <c r="R1514" s="1"/>
      <c r="S1514" s="1"/>
      <c r="T1514" s="1"/>
      <c r="U1514" s="1"/>
      <c r="V1514" s="1"/>
      <c r="W1514" s="1"/>
      <c r="X1514" s="1"/>
      <c r="Y1514" s="1"/>
      <c r="Z1514" s="1"/>
    </row>
    <row r="1515" spans="1:26" ht="14.25" hidden="1" customHeight="1">
      <c r="A1515" s="1"/>
      <c r="B1515" s="652" t="e">
        <f>+#REF!</f>
        <v>#REF!</v>
      </c>
      <c r="C1515" s="585"/>
      <c r="D1515" s="585"/>
      <c r="E1515" s="585"/>
      <c r="F1515" s="585"/>
      <c r="G1515" s="585"/>
      <c r="H1515" s="610"/>
      <c r="I1515" s="1"/>
      <c r="J1515" s="1"/>
      <c r="K1515" s="16"/>
      <c r="L1515" s="1"/>
      <c r="M1515" s="1"/>
      <c r="N1515" s="1"/>
      <c r="O1515" s="1"/>
      <c r="P1515" s="1"/>
      <c r="Q1515" s="1"/>
      <c r="R1515" s="1"/>
      <c r="S1515" s="1"/>
      <c r="T1515" s="1"/>
      <c r="U1515" s="1"/>
      <c r="V1515" s="1"/>
      <c r="W1515" s="1"/>
      <c r="X1515" s="1"/>
      <c r="Y1515" s="1"/>
      <c r="Z1515" s="1"/>
    </row>
    <row r="1516" spans="1:26" ht="14.25" hidden="1" customHeight="1">
      <c r="A1516" s="1"/>
      <c r="B1516" s="600"/>
      <c r="C1516" s="578"/>
      <c r="D1516" s="578"/>
      <c r="E1516" s="578"/>
      <c r="F1516" s="578"/>
      <c r="G1516" s="578"/>
      <c r="H1516" s="604"/>
      <c r="I1516" s="1"/>
      <c r="J1516" s="1"/>
      <c r="K1516" s="16"/>
      <c r="L1516" s="1"/>
      <c r="M1516" s="1"/>
      <c r="N1516" s="1"/>
      <c r="O1516" s="1"/>
      <c r="P1516" s="1"/>
      <c r="Q1516" s="1"/>
      <c r="R1516" s="1"/>
      <c r="S1516" s="1"/>
      <c r="T1516" s="1"/>
      <c r="U1516" s="1"/>
      <c r="V1516" s="1"/>
      <c r="W1516" s="1"/>
      <c r="X1516" s="1"/>
      <c r="Y1516" s="1"/>
      <c r="Z1516" s="1"/>
    </row>
    <row r="1517" spans="1:26" ht="14.25" hidden="1" customHeight="1">
      <c r="A1517" s="1"/>
      <c r="B1517" s="694"/>
      <c r="C1517" s="606"/>
      <c r="D1517" s="606"/>
      <c r="E1517" s="606"/>
      <c r="F1517" s="606"/>
      <c r="G1517" s="606"/>
      <c r="H1517" s="607"/>
      <c r="I1517" s="1"/>
      <c r="J1517" s="1"/>
      <c r="K1517" s="16"/>
      <c r="L1517" s="1"/>
      <c r="M1517" s="1"/>
      <c r="N1517" s="1"/>
      <c r="O1517" s="1"/>
      <c r="P1517" s="1"/>
      <c r="Q1517" s="1"/>
      <c r="R1517" s="1"/>
      <c r="S1517" s="1"/>
      <c r="T1517" s="1"/>
      <c r="U1517" s="1"/>
      <c r="V1517" s="1"/>
      <c r="W1517" s="1"/>
      <c r="X1517" s="1"/>
      <c r="Y1517" s="1"/>
      <c r="Z1517" s="1"/>
    </row>
    <row r="1518" spans="1:26" ht="14.25" hidden="1" customHeight="1">
      <c r="A1518" s="1"/>
      <c r="B1518" s="636" t="s">
        <v>82</v>
      </c>
      <c r="C1518" s="581"/>
      <c r="D1518" s="581"/>
      <c r="E1518" s="581"/>
      <c r="F1518" s="581"/>
      <c r="G1518" s="581"/>
      <c r="H1518" s="589"/>
      <c r="I1518" s="1"/>
      <c r="J1518" s="1"/>
      <c r="K1518" s="16"/>
      <c r="L1518" s="1"/>
      <c r="M1518" s="1"/>
      <c r="N1518" s="1"/>
      <c r="O1518" s="1"/>
      <c r="P1518" s="1"/>
      <c r="Q1518" s="1"/>
      <c r="R1518" s="1"/>
      <c r="S1518" s="1"/>
      <c r="T1518" s="1"/>
      <c r="U1518" s="1"/>
      <c r="V1518" s="1"/>
      <c r="W1518" s="1"/>
      <c r="X1518" s="1"/>
      <c r="Y1518" s="1"/>
      <c r="Z1518" s="1"/>
    </row>
    <row r="1519" spans="1:26" ht="14.25" hidden="1" customHeight="1">
      <c r="A1519" s="1"/>
      <c r="B1519" s="679" t="s">
        <v>1</v>
      </c>
      <c r="C1519" s="579"/>
      <c r="D1519" s="37" t="s">
        <v>2</v>
      </c>
      <c r="E1519" s="23" t="s">
        <v>83</v>
      </c>
      <c r="F1519" s="23" t="s">
        <v>84</v>
      </c>
      <c r="G1519" s="23" t="s">
        <v>85</v>
      </c>
      <c r="H1519" s="38" t="s">
        <v>86</v>
      </c>
      <c r="I1519" s="1"/>
      <c r="J1519" s="1"/>
      <c r="K1519" s="16"/>
      <c r="L1519" s="1"/>
      <c r="M1519" s="1"/>
      <c r="N1519" s="1"/>
      <c r="O1519" s="1"/>
      <c r="P1519" s="1"/>
      <c r="Q1519" s="1"/>
      <c r="R1519" s="1"/>
      <c r="S1519" s="1"/>
      <c r="T1519" s="1"/>
      <c r="U1519" s="1"/>
      <c r="V1519" s="1"/>
      <c r="W1519" s="1"/>
      <c r="X1519" s="1"/>
      <c r="Y1519" s="1"/>
      <c r="Z1519" s="1"/>
    </row>
    <row r="1520" spans="1:26" ht="14.25" hidden="1" customHeight="1">
      <c r="A1520" s="1"/>
      <c r="B1520" s="645"/>
      <c r="C1520" s="690"/>
      <c r="D1520" s="39"/>
      <c r="E1520" s="39"/>
      <c r="F1520" s="40"/>
      <c r="G1520" s="41"/>
      <c r="H1520" s="42">
        <f>G1520*(F1520+1)*E1520</f>
        <v>0</v>
      </c>
      <c r="I1520" s="1"/>
      <c r="J1520" s="1"/>
      <c r="K1520" s="16"/>
      <c r="L1520" s="1"/>
      <c r="M1520" s="1"/>
      <c r="N1520" s="1"/>
      <c r="O1520" s="1"/>
      <c r="P1520" s="1"/>
      <c r="Q1520" s="1"/>
      <c r="R1520" s="1"/>
      <c r="S1520" s="1"/>
      <c r="T1520" s="1"/>
      <c r="U1520" s="1"/>
      <c r="V1520" s="1"/>
      <c r="W1520" s="1"/>
      <c r="X1520" s="1"/>
      <c r="Y1520" s="1"/>
      <c r="Z1520" s="1"/>
    </row>
    <row r="1521" spans="1:26" ht="30" hidden="1" customHeight="1">
      <c r="A1521" s="1"/>
      <c r="B1521" s="746" t="s">
        <v>207</v>
      </c>
      <c r="C1521" s="579"/>
      <c r="D1521" s="24" t="e">
        <f t="array" ref="D1521">+INDEX(#REF!,MATCH($B1521,#REF!,0),MATCH(D$897,#REF!,0))</f>
        <v>#REF!</v>
      </c>
      <c r="E1521" s="50">
        <v>2.1</v>
      </c>
      <c r="F1521" s="40">
        <v>0.1</v>
      </c>
      <c r="G1521" s="80" t="e">
        <f t="array" ref="G1521">+INDEX(#REF!,MATCH($B1521,#REF!,0),MATCH(G$897,#REF!,0))</f>
        <v>#REF!</v>
      </c>
      <c r="H1521" s="42" t="e">
        <f t="shared" ref="H1521:H1527" si="135">E1521*(F1521+1)*G1521</f>
        <v>#REF!</v>
      </c>
      <c r="I1521" s="1"/>
      <c r="J1521" s="1"/>
      <c r="K1521" s="16"/>
      <c r="L1521" s="1"/>
      <c r="M1521" s="1"/>
      <c r="N1521" s="1"/>
      <c r="O1521" s="1"/>
      <c r="P1521" s="1"/>
      <c r="Q1521" s="1"/>
      <c r="R1521" s="1"/>
      <c r="S1521" s="1"/>
      <c r="T1521" s="1"/>
      <c r="U1521" s="1"/>
      <c r="V1521" s="1"/>
      <c r="W1521" s="1"/>
      <c r="X1521" s="1"/>
      <c r="Y1521" s="1"/>
      <c r="Z1521" s="1"/>
    </row>
    <row r="1522" spans="1:26" ht="48" hidden="1" customHeight="1">
      <c r="A1522" s="1"/>
      <c r="B1522" s="744" t="s">
        <v>208</v>
      </c>
      <c r="C1522" s="579"/>
      <c r="D1522" s="24" t="e">
        <f t="array" ref="D1522">+INDEX(#REF!,MATCH($B1522,#REF!,0),MATCH(D$897,#REF!,0))</f>
        <v>#REF!</v>
      </c>
      <c r="E1522" s="50">
        <v>0.17</v>
      </c>
      <c r="F1522" s="40">
        <v>0</v>
      </c>
      <c r="G1522" s="80" t="e">
        <f t="array" ref="G1522">+INDEX(#REF!,MATCH($B1522,#REF!,0),MATCH(G$897,#REF!,0))</f>
        <v>#REF!</v>
      </c>
      <c r="H1522" s="42" t="e">
        <f t="shared" si="135"/>
        <v>#REF!</v>
      </c>
      <c r="I1522" s="1"/>
      <c r="J1522" s="1"/>
      <c r="K1522" s="16"/>
      <c r="L1522" s="1"/>
      <c r="M1522" s="1"/>
      <c r="N1522" s="1"/>
      <c r="O1522" s="1"/>
      <c r="P1522" s="1"/>
      <c r="Q1522" s="1"/>
      <c r="R1522" s="1"/>
      <c r="S1522" s="1"/>
      <c r="T1522" s="1"/>
      <c r="U1522" s="1"/>
      <c r="V1522" s="1"/>
      <c r="W1522" s="1"/>
      <c r="X1522" s="1"/>
      <c r="Y1522" s="1"/>
      <c r="Z1522" s="1"/>
    </row>
    <row r="1523" spans="1:26" ht="14.25" hidden="1" customHeight="1">
      <c r="A1523" s="1"/>
      <c r="B1523" s="744" t="s">
        <v>209</v>
      </c>
      <c r="C1523" s="579"/>
      <c r="D1523" s="24" t="e">
        <f t="array" ref="D1523">+INDEX(#REF!,MATCH($B1523,#REF!,0),MATCH(D$897,#REF!,0))</f>
        <v>#REF!</v>
      </c>
      <c r="E1523" s="50">
        <v>3</v>
      </c>
      <c r="F1523" s="40">
        <v>0</v>
      </c>
      <c r="G1523" s="80" t="e">
        <f t="array" ref="G1523">+INDEX(#REF!,MATCH($B1523,#REF!,0),MATCH(G$897,#REF!,0))</f>
        <v>#REF!</v>
      </c>
      <c r="H1523" s="42" t="e">
        <f t="shared" si="135"/>
        <v>#REF!</v>
      </c>
      <c r="I1523" s="1"/>
      <c r="J1523" s="1"/>
      <c r="K1523" s="16"/>
      <c r="L1523" s="1"/>
      <c r="M1523" s="1"/>
      <c r="N1523" s="1"/>
      <c r="O1523" s="1"/>
      <c r="P1523" s="1"/>
      <c r="Q1523" s="1"/>
      <c r="R1523" s="1"/>
      <c r="S1523" s="1"/>
      <c r="T1523" s="1"/>
      <c r="U1523" s="1"/>
      <c r="V1523" s="1"/>
      <c r="W1523" s="1"/>
      <c r="X1523" s="1"/>
      <c r="Y1523" s="1"/>
      <c r="Z1523" s="1"/>
    </row>
    <row r="1524" spans="1:26" ht="30" hidden="1" customHeight="1">
      <c r="A1524" s="1"/>
      <c r="B1524" s="744" t="s">
        <v>210</v>
      </c>
      <c r="C1524" s="579"/>
      <c r="D1524" s="24" t="e">
        <f t="array" ref="D1524">+INDEX(#REF!,MATCH($B1524,#REF!,0),MATCH(D$897,#REF!,0))</f>
        <v>#REF!</v>
      </c>
      <c r="E1524" s="50">
        <v>5.2</v>
      </c>
      <c r="F1524" s="40">
        <v>0.05</v>
      </c>
      <c r="G1524" s="80" t="e">
        <f t="array" ref="G1524">+INDEX(#REF!,MATCH($B1524,#REF!,0),MATCH(G$897,#REF!,0))</f>
        <v>#REF!</v>
      </c>
      <c r="H1524" s="42" t="e">
        <f t="shared" si="135"/>
        <v>#REF!</v>
      </c>
      <c r="I1524" s="1"/>
      <c r="J1524" s="1"/>
      <c r="K1524" s="16"/>
      <c r="L1524" s="1"/>
      <c r="M1524" s="1"/>
      <c r="N1524" s="1"/>
      <c r="O1524" s="1"/>
      <c r="P1524" s="1"/>
      <c r="Q1524" s="1"/>
      <c r="R1524" s="1"/>
      <c r="S1524" s="1"/>
      <c r="T1524" s="1"/>
      <c r="U1524" s="1"/>
      <c r="V1524" s="1"/>
      <c r="W1524" s="1"/>
      <c r="X1524" s="1"/>
      <c r="Y1524" s="1"/>
      <c r="Z1524" s="1"/>
    </row>
    <row r="1525" spans="1:26" ht="14.25" hidden="1" customHeight="1">
      <c r="A1525" s="1"/>
      <c r="B1525" s="745" t="s">
        <v>211</v>
      </c>
      <c r="C1525" s="579"/>
      <c r="D1525" s="95" t="s">
        <v>13</v>
      </c>
      <c r="E1525" s="50">
        <v>0.04</v>
      </c>
      <c r="F1525" s="40">
        <v>0.05</v>
      </c>
      <c r="G1525" s="80" t="e">
        <f>+#REF!</f>
        <v>#REF!</v>
      </c>
      <c r="H1525" s="42" t="e">
        <f t="shared" si="135"/>
        <v>#REF!</v>
      </c>
      <c r="I1525" s="1"/>
      <c r="J1525" s="1"/>
      <c r="K1525" s="16"/>
      <c r="L1525" s="1"/>
      <c r="M1525" s="1"/>
      <c r="N1525" s="1"/>
      <c r="O1525" s="1"/>
      <c r="P1525" s="1"/>
      <c r="Q1525" s="1"/>
      <c r="R1525" s="1"/>
      <c r="S1525" s="1"/>
      <c r="T1525" s="1"/>
      <c r="U1525" s="1"/>
      <c r="V1525" s="1"/>
      <c r="W1525" s="1"/>
      <c r="X1525" s="1"/>
      <c r="Y1525" s="1"/>
      <c r="Z1525" s="1"/>
    </row>
    <row r="1526" spans="1:26" ht="30" hidden="1" customHeight="1">
      <c r="A1526" s="1"/>
      <c r="B1526" s="744" t="s">
        <v>212</v>
      </c>
      <c r="C1526" s="579"/>
      <c r="D1526" s="88" t="e">
        <f t="array" ref="D1526">+INDEX(#REF!,MATCH($B1526,#REF!,0),MATCH(D$897,#REF!,0))</f>
        <v>#REF!</v>
      </c>
      <c r="E1526" s="50">
        <v>1</v>
      </c>
      <c r="F1526" s="40">
        <v>0</v>
      </c>
      <c r="G1526" s="80" t="e">
        <f t="array" ref="G1526">+INDEX(#REF!,MATCH($B1526,#REF!,0),MATCH(G$897,#REF!,0))</f>
        <v>#REF!</v>
      </c>
      <c r="H1526" s="42" t="e">
        <f t="shared" si="135"/>
        <v>#REF!</v>
      </c>
      <c r="I1526" s="1"/>
      <c r="J1526" s="1"/>
      <c r="K1526" s="16"/>
      <c r="L1526" s="1"/>
      <c r="M1526" s="1"/>
      <c r="N1526" s="1"/>
      <c r="O1526" s="1"/>
      <c r="P1526" s="1"/>
      <c r="Q1526" s="1"/>
      <c r="R1526" s="1"/>
      <c r="S1526" s="1"/>
      <c r="T1526" s="1"/>
      <c r="U1526" s="1"/>
      <c r="V1526" s="1"/>
      <c r="W1526" s="1"/>
      <c r="X1526" s="1"/>
      <c r="Y1526" s="1"/>
      <c r="Z1526" s="1"/>
    </row>
    <row r="1527" spans="1:26" ht="14.25" hidden="1" customHeight="1">
      <c r="A1527" s="1"/>
      <c r="B1527" s="738"/>
      <c r="C1527" s="579"/>
      <c r="D1527" s="24"/>
      <c r="E1527" s="50"/>
      <c r="F1527" s="40"/>
      <c r="G1527" s="80"/>
      <c r="H1527" s="42">
        <f t="shared" si="135"/>
        <v>0</v>
      </c>
      <c r="I1527" s="1"/>
      <c r="J1527" s="1"/>
      <c r="K1527" s="16"/>
      <c r="L1527" s="1"/>
      <c r="M1527" s="1"/>
      <c r="N1527" s="1"/>
      <c r="O1527" s="1"/>
      <c r="P1527" s="1"/>
      <c r="Q1527" s="1"/>
      <c r="R1527" s="1"/>
      <c r="S1527" s="1"/>
      <c r="T1527" s="1"/>
      <c r="U1527" s="1"/>
      <c r="V1527" s="1"/>
      <c r="W1527" s="1"/>
      <c r="X1527" s="1"/>
      <c r="Y1527" s="1"/>
      <c r="Z1527" s="1"/>
    </row>
    <row r="1528" spans="1:26" ht="14.25" hidden="1" customHeight="1">
      <c r="A1528" s="1"/>
      <c r="B1528" s="734"/>
      <c r="C1528" s="625"/>
      <c r="D1528" s="39"/>
      <c r="E1528" s="46"/>
      <c r="F1528" s="47"/>
      <c r="G1528" s="48"/>
      <c r="H1528" s="42">
        <f>G1528*(F1528+1)*E1528</f>
        <v>0</v>
      </c>
      <c r="I1528" s="1"/>
      <c r="J1528" s="1"/>
      <c r="K1528" s="16"/>
      <c r="L1528" s="1"/>
      <c r="M1528" s="1"/>
      <c r="N1528" s="1"/>
      <c r="O1528" s="1"/>
      <c r="P1528" s="1"/>
      <c r="Q1528" s="1"/>
      <c r="R1528" s="1"/>
      <c r="S1528" s="1"/>
      <c r="T1528" s="1"/>
      <c r="U1528" s="1"/>
      <c r="V1528" s="1"/>
      <c r="W1528" s="1"/>
      <c r="X1528" s="1"/>
      <c r="Y1528" s="1"/>
      <c r="Z1528" s="1"/>
    </row>
    <row r="1529" spans="1:26" ht="14.25" hidden="1" customHeight="1">
      <c r="A1529" s="1"/>
      <c r="B1529" s="682" t="s">
        <v>87</v>
      </c>
      <c r="C1529" s="581"/>
      <c r="D1529" s="581"/>
      <c r="E1529" s="581"/>
      <c r="F1529" s="581"/>
      <c r="G1529" s="579"/>
      <c r="H1529" s="49" t="e">
        <f>ROUND(SUM(H1520:H1528),2)</f>
        <v>#REF!</v>
      </c>
      <c r="I1529" s="1"/>
      <c r="J1529" s="1"/>
      <c r="K1529" s="16"/>
      <c r="L1529" s="1"/>
      <c r="M1529" s="1"/>
      <c r="N1529" s="1"/>
      <c r="O1529" s="1"/>
      <c r="P1529" s="1"/>
      <c r="Q1529" s="1"/>
      <c r="R1529" s="1"/>
      <c r="S1529" s="1"/>
      <c r="T1529" s="1"/>
      <c r="U1529" s="1"/>
      <c r="V1529" s="1"/>
      <c r="W1529" s="1"/>
      <c r="X1529" s="1"/>
      <c r="Y1529" s="1"/>
      <c r="Z1529" s="1"/>
    </row>
    <row r="1530" spans="1:26" ht="14.25" hidden="1" customHeight="1">
      <c r="A1530" s="1"/>
      <c r="B1530" s="636" t="s">
        <v>88</v>
      </c>
      <c r="C1530" s="581"/>
      <c r="D1530" s="581"/>
      <c r="E1530" s="581"/>
      <c r="F1530" s="581"/>
      <c r="G1530" s="581"/>
      <c r="H1530" s="589"/>
      <c r="I1530" s="1"/>
      <c r="J1530" s="1"/>
      <c r="K1530" s="16"/>
      <c r="L1530" s="1"/>
      <c r="M1530" s="1"/>
      <c r="N1530" s="1"/>
      <c r="O1530" s="1"/>
      <c r="P1530" s="1"/>
      <c r="Q1530" s="1"/>
      <c r="R1530" s="1"/>
      <c r="S1530" s="1"/>
      <c r="T1530" s="1"/>
      <c r="U1530" s="1"/>
      <c r="V1530" s="1"/>
      <c r="W1530" s="1"/>
      <c r="X1530" s="1"/>
      <c r="Y1530" s="1"/>
      <c r="Z1530" s="1"/>
    </row>
    <row r="1531" spans="1:26" ht="14.25" hidden="1" customHeight="1">
      <c r="A1531" s="1"/>
      <c r="B1531" s="679" t="s">
        <v>1</v>
      </c>
      <c r="C1531" s="579"/>
      <c r="D1531" s="37" t="s">
        <v>2</v>
      </c>
      <c r="E1531" s="23" t="s">
        <v>83</v>
      </c>
      <c r="F1531" s="23" t="s">
        <v>89</v>
      </c>
      <c r="G1531" s="23" t="s">
        <v>85</v>
      </c>
      <c r="H1531" s="38" t="s">
        <v>86</v>
      </c>
      <c r="I1531" s="1"/>
      <c r="J1531" s="1"/>
      <c r="K1531" s="16"/>
      <c r="L1531" s="1"/>
      <c r="M1531" s="1"/>
      <c r="N1531" s="1"/>
      <c r="O1531" s="1"/>
      <c r="P1531" s="1"/>
      <c r="Q1531" s="1"/>
      <c r="R1531" s="1"/>
      <c r="S1531" s="1"/>
      <c r="T1531" s="1"/>
      <c r="U1531" s="1"/>
      <c r="V1531" s="1"/>
      <c r="W1531" s="1"/>
      <c r="X1531" s="1"/>
      <c r="Y1531" s="1"/>
      <c r="Z1531" s="1"/>
    </row>
    <row r="1532" spans="1:26" ht="14.25" hidden="1" customHeight="1">
      <c r="A1532" s="1"/>
      <c r="B1532" s="645"/>
      <c r="C1532" s="680"/>
      <c r="D1532" s="50"/>
      <c r="E1532" s="51"/>
      <c r="F1532" s="52"/>
      <c r="G1532" s="41"/>
      <c r="H1532" s="42">
        <f t="shared" ref="H1532:H1534" si="136">E1532*F1532*G1532</f>
        <v>0</v>
      </c>
      <c r="I1532" s="1"/>
      <c r="J1532" s="1"/>
      <c r="K1532" s="16"/>
      <c r="L1532" s="1"/>
      <c r="M1532" s="1"/>
      <c r="N1532" s="1"/>
      <c r="O1532" s="1"/>
      <c r="P1532" s="1"/>
      <c r="Q1532" s="1"/>
      <c r="R1532" s="1"/>
      <c r="S1532" s="1"/>
      <c r="T1532" s="1"/>
      <c r="U1532" s="1"/>
      <c r="V1532" s="1"/>
      <c r="W1532" s="1"/>
      <c r="X1532" s="1"/>
      <c r="Y1532" s="1"/>
      <c r="Z1532" s="1"/>
    </row>
    <row r="1533" spans="1:26" ht="14.25" hidden="1" customHeight="1">
      <c r="A1533" s="1"/>
      <c r="B1533" s="626" t="s">
        <v>90</v>
      </c>
      <c r="C1533" s="620"/>
      <c r="D1533" s="53" t="s">
        <v>91</v>
      </c>
      <c r="E1533" s="50">
        <v>0.05</v>
      </c>
      <c r="F1533" s="59">
        <v>1</v>
      </c>
      <c r="G1533" s="41" t="e">
        <f>H1542</f>
        <v>#REF!</v>
      </c>
      <c r="H1533" s="42" t="e">
        <f t="shared" si="136"/>
        <v>#REF!</v>
      </c>
      <c r="I1533" s="1"/>
      <c r="J1533" s="1"/>
      <c r="K1533" s="16"/>
      <c r="L1533" s="1"/>
      <c r="M1533" s="1"/>
      <c r="N1533" s="1"/>
      <c r="O1533" s="1"/>
      <c r="P1533" s="1"/>
      <c r="Q1533" s="1"/>
      <c r="R1533" s="1"/>
      <c r="S1533" s="1"/>
      <c r="T1533" s="1"/>
      <c r="U1533" s="1"/>
      <c r="V1533" s="1"/>
      <c r="W1533" s="1"/>
      <c r="X1533" s="1"/>
      <c r="Y1533" s="1"/>
      <c r="Z1533" s="1"/>
    </row>
    <row r="1534" spans="1:26" ht="14.25" hidden="1" customHeight="1">
      <c r="A1534" s="1"/>
      <c r="B1534" s="624"/>
      <c r="C1534" s="681"/>
      <c r="D1534" s="47"/>
      <c r="E1534" s="46"/>
      <c r="F1534" s="47"/>
      <c r="G1534" s="41"/>
      <c r="H1534" s="42">
        <f t="shared" si="136"/>
        <v>0</v>
      </c>
      <c r="I1534" s="1"/>
      <c r="J1534" s="1"/>
      <c r="K1534" s="16"/>
      <c r="L1534" s="1"/>
      <c r="M1534" s="1"/>
      <c r="N1534" s="1"/>
      <c r="O1534" s="1"/>
      <c r="P1534" s="1"/>
      <c r="Q1534" s="1"/>
      <c r="R1534" s="1"/>
      <c r="S1534" s="1"/>
      <c r="T1534" s="1"/>
      <c r="U1534" s="1"/>
      <c r="V1534" s="1"/>
      <c r="W1534" s="1"/>
      <c r="X1534" s="1"/>
      <c r="Y1534" s="1"/>
      <c r="Z1534" s="1"/>
    </row>
    <row r="1535" spans="1:26" ht="14.25" hidden="1" customHeight="1">
      <c r="A1535" s="1"/>
      <c r="B1535" s="682" t="s">
        <v>87</v>
      </c>
      <c r="C1535" s="581"/>
      <c r="D1535" s="581"/>
      <c r="E1535" s="581"/>
      <c r="F1535" s="581"/>
      <c r="G1535" s="579"/>
      <c r="H1535" s="49" t="e">
        <f>ROUND(SUM(H1532:H1534),2)</f>
        <v>#REF!</v>
      </c>
      <c r="I1535" s="1"/>
      <c r="J1535" s="1"/>
      <c r="K1535" s="16"/>
      <c r="L1535" s="1"/>
      <c r="M1535" s="1"/>
      <c r="N1535" s="1"/>
      <c r="O1535" s="1"/>
      <c r="P1535" s="1"/>
      <c r="Q1535" s="1"/>
      <c r="R1535" s="1"/>
      <c r="S1535" s="1"/>
      <c r="T1535" s="1"/>
      <c r="U1535" s="1"/>
      <c r="V1535" s="1"/>
      <c r="W1535" s="1"/>
      <c r="X1535" s="1"/>
      <c r="Y1535" s="1"/>
      <c r="Z1535" s="1"/>
    </row>
    <row r="1536" spans="1:26" ht="14.25" hidden="1" customHeight="1">
      <c r="A1536" s="1"/>
      <c r="B1536" s="636" t="s">
        <v>92</v>
      </c>
      <c r="C1536" s="581"/>
      <c r="D1536" s="581"/>
      <c r="E1536" s="581"/>
      <c r="F1536" s="581"/>
      <c r="G1536" s="581"/>
      <c r="H1536" s="589"/>
      <c r="I1536" s="1"/>
      <c r="J1536" s="1"/>
      <c r="K1536" s="16"/>
      <c r="L1536" s="1"/>
      <c r="M1536" s="1"/>
      <c r="N1536" s="1"/>
      <c r="O1536" s="1"/>
      <c r="P1536" s="1"/>
      <c r="Q1536" s="1"/>
      <c r="R1536" s="1"/>
      <c r="S1536" s="1"/>
      <c r="T1536" s="1"/>
      <c r="U1536" s="1"/>
      <c r="V1536" s="1"/>
      <c r="W1536" s="1"/>
      <c r="X1536" s="1"/>
      <c r="Y1536" s="1"/>
      <c r="Z1536" s="1"/>
    </row>
    <row r="1537" spans="1:26" ht="14.25" hidden="1" customHeight="1">
      <c r="A1537" s="1"/>
      <c r="B1537" s="679" t="s">
        <v>1</v>
      </c>
      <c r="C1537" s="579"/>
      <c r="D1537" s="37" t="s">
        <v>2</v>
      </c>
      <c r="E1537" s="23" t="s">
        <v>83</v>
      </c>
      <c r="F1537" s="54" t="s">
        <v>89</v>
      </c>
      <c r="G1537" s="23" t="s">
        <v>85</v>
      </c>
      <c r="H1537" s="55" t="s">
        <v>86</v>
      </c>
      <c r="I1537" s="1"/>
      <c r="J1537" s="1"/>
      <c r="K1537" s="16"/>
      <c r="L1537" s="1"/>
      <c r="M1537" s="1"/>
      <c r="N1537" s="1"/>
      <c r="O1537" s="1"/>
      <c r="P1537" s="1"/>
      <c r="Q1537" s="1"/>
      <c r="R1537" s="1"/>
      <c r="S1537" s="1"/>
      <c r="T1537" s="1"/>
      <c r="U1537" s="1"/>
      <c r="V1537" s="1"/>
      <c r="W1537" s="1"/>
      <c r="X1537" s="1"/>
      <c r="Y1537" s="1"/>
      <c r="Z1537" s="1"/>
    </row>
    <row r="1538" spans="1:26" ht="14.25" hidden="1" customHeight="1">
      <c r="A1538" s="1"/>
      <c r="B1538" s="645"/>
      <c r="C1538" s="680"/>
      <c r="D1538" s="56"/>
      <c r="E1538" s="51"/>
      <c r="F1538" s="57"/>
      <c r="G1538" s="41"/>
      <c r="H1538" s="42">
        <f t="shared" ref="H1538:H1541" si="137">E1538*F1538*G1538</f>
        <v>0</v>
      </c>
      <c r="I1538" s="1"/>
      <c r="J1538" s="1"/>
      <c r="K1538" s="16"/>
      <c r="L1538" s="1"/>
      <c r="M1538" s="1"/>
      <c r="N1538" s="1"/>
      <c r="O1538" s="1"/>
      <c r="P1538" s="1"/>
      <c r="Q1538" s="1"/>
      <c r="R1538" s="1"/>
      <c r="S1538" s="1"/>
      <c r="T1538" s="1"/>
      <c r="U1538" s="1"/>
      <c r="V1538" s="1"/>
      <c r="W1538" s="1"/>
      <c r="X1538" s="1"/>
      <c r="Y1538" s="1"/>
      <c r="Z1538" s="1"/>
    </row>
    <row r="1539" spans="1:26" ht="14.25" hidden="1" customHeight="1">
      <c r="A1539" s="1"/>
      <c r="B1539" s="627" t="s">
        <v>96</v>
      </c>
      <c r="C1539" s="620"/>
      <c r="D1539" s="58" t="s">
        <v>94</v>
      </c>
      <c r="E1539" s="50">
        <v>1</v>
      </c>
      <c r="F1539" s="96">
        <v>0.2</v>
      </c>
      <c r="G1539" s="41" t="e">
        <f>+LOOKUP(B1539,#REF!,#REF!)</f>
        <v>#REF!</v>
      </c>
      <c r="H1539" s="42" t="e">
        <f t="shared" si="137"/>
        <v>#REF!</v>
      </c>
      <c r="I1539" s="1"/>
      <c r="J1539" s="1"/>
      <c r="K1539" s="16"/>
      <c r="L1539" s="1"/>
      <c r="M1539" s="1"/>
      <c r="N1539" s="1"/>
      <c r="O1539" s="1"/>
      <c r="P1539" s="1"/>
      <c r="Q1539" s="1"/>
      <c r="R1539" s="1"/>
      <c r="S1539" s="1"/>
      <c r="T1539" s="1"/>
      <c r="U1539" s="1"/>
      <c r="V1539" s="1"/>
      <c r="W1539" s="1"/>
      <c r="X1539" s="1"/>
      <c r="Y1539" s="1"/>
      <c r="Z1539" s="1"/>
    </row>
    <row r="1540" spans="1:26" ht="14.25" hidden="1" customHeight="1">
      <c r="A1540" s="1"/>
      <c r="B1540" s="627" t="s">
        <v>93</v>
      </c>
      <c r="C1540" s="620"/>
      <c r="D1540" s="58" t="s">
        <v>94</v>
      </c>
      <c r="E1540" s="50">
        <v>1</v>
      </c>
      <c r="F1540" s="96">
        <f>+F1539</f>
        <v>0.2</v>
      </c>
      <c r="G1540" s="41" t="e">
        <f>+LOOKUP(B1540,#REF!,#REF!)</f>
        <v>#REF!</v>
      </c>
      <c r="H1540" s="42" t="e">
        <f t="shared" si="137"/>
        <v>#REF!</v>
      </c>
      <c r="I1540" s="1"/>
      <c r="J1540" s="1"/>
      <c r="K1540" s="16"/>
      <c r="L1540" s="1"/>
      <c r="M1540" s="1"/>
      <c r="N1540" s="1"/>
      <c r="O1540" s="1"/>
      <c r="P1540" s="1"/>
      <c r="Q1540" s="1"/>
      <c r="R1540" s="1"/>
      <c r="S1540" s="1"/>
      <c r="T1540" s="1"/>
      <c r="U1540" s="1"/>
      <c r="V1540" s="1"/>
      <c r="W1540" s="1"/>
      <c r="X1540" s="1"/>
      <c r="Y1540" s="1"/>
      <c r="Z1540" s="1"/>
    </row>
    <row r="1541" spans="1:26" ht="14.25" hidden="1" customHeight="1">
      <c r="A1541" s="1"/>
      <c r="B1541" s="624"/>
      <c r="C1541" s="681"/>
      <c r="D1541" s="60"/>
      <c r="E1541" s="61"/>
      <c r="F1541" s="47"/>
      <c r="G1541" s="41"/>
      <c r="H1541" s="42">
        <f t="shared" si="137"/>
        <v>0</v>
      </c>
      <c r="I1541" s="1"/>
      <c r="J1541" s="1"/>
      <c r="K1541" s="16"/>
      <c r="L1541" s="1"/>
      <c r="M1541" s="1"/>
      <c r="N1541" s="1"/>
      <c r="O1541" s="1"/>
      <c r="P1541" s="1"/>
      <c r="Q1541" s="1"/>
      <c r="R1541" s="1"/>
      <c r="S1541" s="1"/>
      <c r="T1541" s="1"/>
      <c r="U1541" s="1"/>
      <c r="V1541" s="1"/>
      <c r="W1541" s="1"/>
      <c r="X1541" s="1"/>
      <c r="Y1541" s="1"/>
      <c r="Z1541" s="1"/>
    </row>
    <row r="1542" spans="1:26" ht="14.25" hidden="1" customHeight="1">
      <c r="A1542" s="1"/>
      <c r="B1542" s="682" t="s">
        <v>87</v>
      </c>
      <c r="C1542" s="581"/>
      <c r="D1542" s="581"/>
      <c r="E1542" s="581"/>
      <c r="F1542" s="581"/>
      <c r="G1542" s="579"/>
      <c r="H1542" s="49" t="e">
        <f>ROUND(SUM(H1538:H1541),2)</f>
        <v>#REF!</v>
      </c>
      <c r="I1542" s="1"/>
      <c r="J1542" s="1"/>
      <c r="K1542" s="16"/>
      <c r="L1542" s="1"/>
      <c r="M1542" s="1"/>
      <c r="N1542" s="1"/>
      <c r="O1542" s="1"/>
      <c r="P1542" s="1"/>
      <c r="Q1542" s="1"/>
      <c r="R1542" s="1"/>
      <c r="S1542" s="1"/>
      <c r="T1542" s="1"/>
      <c r="U1542" s="1"/>
      <c r="V1542" s="1"/>
      <c r="W1542" s="1"/>
      <c r="X1542" s="1"/>
      <c r="Y1542" s="1"/>
      <c r="Z1542" s="1"/>
    </row>
    <row r="1543" spans="1:26" ht="14.25" hidden="1" customHeight="1">
      <c r="A1543" s="1"/>
      <c r="B1543" s="636" t="s">
        <v>95</v>
      </c>
      <c r="C1543" s="581"/>
      <c r="D1543" s="581"/>
      <c r="E1543" s="581"/>
      <c r="F1543" s="581"/>
      <c r="G1543" s="581"/>
      <c r="H1543" s="589"/>
      <c r="I1543" s="1"/>
      <c r="J1543" s="1"/>
      <c r="K1543" s="16"/>
      <c r="L1543" s="1"/>
      <c r="M1543" s="1"/>
      <c r="N1543" s="1"/>
      <c r="O1543" s="1"/>
      <c r="P1543" s="1"/>
      <c r="Q1543" s="1"/>
      <c r="R1543" s="1"/>
      <c r="S1543" s="1"/>
      <c r="T1543" s="1"/>
      <c r="U1543" s="1"/>
      <c r="V1543" s="1"/>
      <c r="W1543" s="1"/>
      <c r="X1543" s="1"/>
      <c r="Y1543" s="1"/>
      <c r="Z1543" s="1"/>
    </row>
    <row r="1544" spans="1:26" ht="14.25" hidden="1" customHeight="1">
      <c r="A1544" s="1"/>
      <c r="B1544" s="591" t="s">
        <v>1</v>
      </c>
      <c r="C1544" s="581"/>
      <c r="D1544" s="579"/>
      <c r="E1544" s="23" t="s">
        <v>2</v>
      </c>
      <c r="F1544" s="23" t="s">
        <v>83</v>
      </c>
      <c r="G1544" s="23" t="s">
        <v>85</v>
      </c>
      <c r="H1544" s="38" t="s">
        <v>86</v>
      </c>
      <c r="I1544" s="1"/>
      <c r="J1544" s="1"/>
      <c r="K1544" s="16"/>
      <c r="L1544" s="1"/>
      <c r="M1544" s="1"/>
      <c r="N1544" s="1"/>
      <c r="O1544" s="1"/>
      <c r="P1544" s="1"/>
      <c r="Q1544" s="1"/>
      <c r="R1544" s="1"/>
      <c r="S1544" s="1"/>
      <c r="T1544" s="1"/>
      <c r="U1544" s="1"/>
      <c r="V1544" s="1"/>
      <c r="W1544" s="1"/>
      <c r="X1544" s="1"/>
      <c r="Y1544" s="1"/>
      <c r="Z1544" s="1"/>
    </row>
    <row r="1545" spans="1:26" ht="14.25" hidden="1" customHeight="1">
      <c r="A1545" s="1"/>
      <c r="B1545" s="619" t="s">
        <v>213</v>
      </c>
      <c r="C1545" s="620"/>
      <c r="D1545" s="621"/>
      <c r="E1545" s="39" t="s">
        <v>2</v>
      </c>
      <c r="F1545" s="40">
        <v>0.8</v>
      </c>
      <c r="G1545" s="62">
        <v>12000</v>
      </c>
      <c r="H1545" s="63">
        <f t="shared" ref="H1545:H1546" si="138">G1545*F1545</f>
        <v>9600</v>
      </c>
      <c r="I1545" s="1"/>
      <c r="J1545" s="1"/>
      <c r="K1545" s="16"/>
      <c r="L1545" s="1"/>
      <c r="M1545" s="1"/>
      <c r="N1545" s="1"/>
      <c r="O1545" s="1"/>
      <c r="P1545" s="1"/>
      <c r="Q1545" s="1"/>
      <c r="R1545" s="1"/>
      <c r="S1545" s="1"/>
      <c r="T1545" s="1"/>
      <c r="U1545" s="1"/>
      <c r="V1545" s="1"/>
      <c r="W1545" s="1"/>
      <c r="X1545" s="1"/>
      <c r="Y1545" s="1"/>
      <c r="Z1545" s="1"/>
    </row>
    <row r="1546" spans="1:26" ht="14.25" hidden="1" customHeight="1">
      <c r="A1546" s="1"/>
      <c r="B1546" s="619"/>
      <c r="C1546" s="620"/>
      <c r="D1546" s="621"/>
      <c r="E1546" s="39"/>
      <c r="F1546" s="40"/>
      <c r="G1546" s="62"/>
      <c r="H1546" s="63">
        <f t="shared" si="138"/>
        <v>0</v>
      </c>
      <c r="I1546" s="1"/>
      <c r="J1546" s="1"/>
      <c r="K1546" s="16"/>
      <c r="L1546" s="1"/>
      <c r="M1546" s="1"/>
      <c r="N1546" s="1"/>
      <c r="O1546" s="1"/>
      <c r="P1546" s="1"/>
      <c r="Q1546" s="1"/>
      <c r="R1546" s="1"/>
      <c r="S1546" s="1"/>
      <c r="T1546" s="1"/>
      <c r="U1546" s="1"/>
      <c r="V1546" s="1"/>
      <c r="W1546" s="1"/>
      <c r="X1546" s="1"/>
      <c r="Y1546" s="1"/>
      <c r="Z1546" s="1"/>
    </row>
    <row r="1547" spans="1:26" ht="14.25" hidden="1" customHeight="1" thickBot="1">
      <c r="A1547" s="1"/>
      <c r="B1547" s="674" t="s">
        <v>87</v>
      </c>
      <c r="C1547" s="594"/>
      <c r="D1547" s="594"/>
      <c r="E1547" s="594"/>
      <c r="F1547" s="594"/>
      <c r="G1547" s="595"/>
      <c r="H1547" s="64">
        <f>ROUND(SUM(H1545:H1546),2)</f>
        <v>9600</v>
      </c>
      <c r="I1547" s="1"/>
      <c r="J1547" s="1"/>
      <c r="K1547" s="16"/>
      <c r="L1547" s="1"/>
      <c r="M1547" s="1"/>
      <c r="N1547" s="1"/>
      <c r="O1547" s="1"/>
      <c r="P1547" s="1"/>
      <c r="Q1547" s="1"/>
      <c r="R1547" s="1"/>
      <c r="S1547" s="1"/>
      <c r="T1547" s="1"/>
      <c r="U1547" s="1"/>
      <c r="V1547" s="1"/>
      <c r="W1547" s="1"/>
      <c r="X1547" s="1"/>
      <c r="Y1547" s="1"/>
      <c r="Z1547" s="1"/>
    </row>
    <row r="1548" spans="1:26" ht="14.25" hidden="1" customHeight="1" thickBot="1">
      <c r="A1548" s="1"/>
      <c r="B1548" s="675"/>
      <c r="C1548" s="602"/>
      <c r="D1548" s="602"/>
      <c r="E1548" s="602"/>
      <c r="F1548" s="602"/>
      <c r="G1548" s="602"/>
      <c r="H1548" s="633"/>
      <c r="I1548" s="1"/>
      <c r="J1548" s="1"/>
      <c r="K1548" s="16"/>
      <c r="L1548" s="1"/>
      <c r="M1548" s="1"/>
      <c r="N1548" s="1"/>
      <c r="O1548" s="1"/>
      <c r="P1548" s="1"/>
      <c r="Q1548" s="1"/>
      <c r="R1548" s="1"/>
      <c r="S1548" s="1"/>
      <c r="T1548" s="1"/>
      <c r="U1548" s="1"/>
      <c r="V1548" s="1"/>
      <c r="W1548" s="1"/>
      <c r="X1548" s="1"/>
      <c r="Y1548" s="1"/>
      <c r="Z1548" s="1"/>
    </row>
    <row r="1549" spans="1:26" ht="14.25" hidden="1" customHeight="1" thickBot="1">
      <c r="A1549" s="1"/>
      <c r="B1549" s="676"/>
      <c r="C1549" s="587"/>
      <c r="D1549" s="635"/>
      <c r="E1549" s="677" t="s">
        <v>59</v>
      </c>
      <c r="F1549" s="678"/>
      <c r="G1549" s="678"/>
      <c r="H1549" s="65" t="e">
        <f>ROUND(H1547+H1542+H1535+H1529,0)</f>
        <v>#REF!</v>
      </c>
      <c r="I1549" s="1"/>
      <c r="J1549" s="1"/>
      <c r="K1549" s="16"/>
      <c r="L1549" s="1"/>
      <c r="M1549" s="1"/>
      <c r="N1549" s="1"/>
      <c r="O1549" s="1"/>
      <c r="P1549" s="1"/>
      <c r="Q1549" s="1"/>
      <c r="R1549" s="1"/>
      <c r="S1549" s="1"/>
      <c r="T1549" s="1"/>
      <c r="U1549" s="1"/>
      <c r="V1549" s="1"/>
      <c r="W1549" s="1"/>
      <c r="X1549" s="1"/>
      <c r="Y1549" s="1"/>
      <c r="Z1549" s="1"/>
    </row>
    <row r="1550" spans="1:26" ht="14.25" hidden="1" customHeight="1">
      <c r="A1550" s="1"/>
      <c r="B1550" s="66"/>
      <c r="C1550" s="67"/>
      <c r="D1550" s="68"/>
      <c r="E1550" s="68"/>
      <c r="F1550" s="68"/>
      <c r="G1550" s="68"/>
      <c r="H1550" s="69"/>
      <c r="I1550" s="1"/>
      <c r="J1550" s="1"/>
      <c r="K1550" s="16"/>
      <c r="L1550" s="1"/>
      <c r="M1550" s="1"/>
      <c r="N1550" s="1"/>
      <c r="O1550" s="1"/>
      <c r="P1550" s="1"/>
      <c r="Q1550" s="1"/>
      <c r="R1550" s="1"/>
      <c r="S1550" s="1"/>
      <c r="T1550" s="1"/>
      <c r="U1550" s="1"/>
      <c r="V1550" s="1"/>
      <c r="W1550" s="1"/>
      <c r="X1550" s="1"/>
      <c r="Y1550" s="1"/>
      <c r="Z1550" s="1"/>
    </row>
    <row r="1551" spans="1:26" ht="14.25" hidden="1" customHeight="1" thickBot="1">
      <c r="A1551" s="1"/>
      <c r="B1551" s="29"/>
      <c r="C1551" s="30"/>
      <c r="D1551" s="31"/>
      <c r="E1551" s="31"/>
      <c r="F1551" s="31"/>
      <c r="G1551" s="31"/>
      <c r="H1551" s="32"/>
      <c r="I1551" s="1"/>
      <c r="J1551" s="1"/>
      <c r="K1551" s="16"/>
      <c r="L1551" s="1"/>
      <c r="M1551" s="1"/>
      <c r="N1551" s="1"/>
      <c r="O1551" s="1"/>
      <c r="P1551" s="1"/>
      <c r="Q1551" s="1"/>
      <c r="R1551" s="1"/>
      <c r="S1551" s="1"/>
      <c r="T1551" s="1"/>
      <c r="U1551" s="1"/>
      <c r="V1551" s="1"/>
      <c r="W1551" s="1"/>
      <c r="X1551" s="1"/>
      <c r="Y1551" s="1"/>
      <c r="Z1551" s="1"/>
    </row>
    <row r="1552" spans="1:26" ht="14.25" hidden="1" customHeight="1">
      <c r="A1552" s="1"/>
      <c r="B1552" s="696" t="s">
        <v>77</v>
      </c>
      <c r="C1552" s="602"/>
      <c r="D1552" s="602"/>
      <c r="E1552" s="602"/>
      <c r="F1552" s="602"/>
      <c r="G1552" s="602"/>
      <c r="H1552" s="633"/>
      <c r="I1552" s="1"/>
      <c r="J1552" s="1"/>
      <c r="K1552" s="16"/>
      <c r="L1552" s="1"/>
      <c r="M1552" s="1"/>
      <c r="N1552" s="1"/>
      <c r="O1552" s="1"/>
      <c r="P1552" s="1"/>
      <c r="Q1552" s="1"/>
      <c r="R1552" s="1"/>
      <c r="S1552" s="1"/>
      <c r="T1552" s="1"/>
      <c r="U1552" s="1"/>
      <c r="V1552" s="1"/>
      <c r="W1552" s="1"/>
      <c r="X1552" s="1"/>
      <c r="Y1552" s="1"/>
      <c r="Z1552" s="1"/>
    </row>
    <row r="1553" spans="1:26" ht="14.25" hidden="1" customHeight="1">
      <c r="A1553" s="1"/>
      <c r="B1553" s="668"/>
      <c r="C1553" s="606"/>
      <c r="D1553" s="606"/>
      <c r="E1553" s="606"/>
      <c r="F1553" s="606"/>
      <c r="G1553" s="606"/>
      <c r="H1553" s="607"/>
      <c r="I1553" s="1"/>
      <c r="J1553" s="1"/>
      <c r="K1553" s="16"/>
      <c r="L1553" s="1"/>
      <c r="M1553" s="1"/>
      <c r="N1553" s="1"/>
      <c r="O1553" s="1"/>
      <c r="P1553" s="1"/>
      <c r="Q1553" s="1"/>
      <c r="R1553" s="1"/>
      <c r="S1553" s="1"/>
      <c r="T1553" s="1"/>
      <c r="U1553" s="1"/>
      <c r="V1553" s="1"/>
      <c r="W1553" s="1"/>
      <c r="X1553" s="1"/>
      <c r="Y1553" s="1"/>
      <c r="Z1553" s="1"/>
    </row>
    <row r="1554" spans="1:26" ht="14.25" hidden="1" customHeight="1" thickBot="1">
      <c r="A1554" s="1"/>
      <c r="B1554" s="665" t="s">
        <v>78</v>
      </c>
      <c r="C1554" s="594"/>
      <c r="D1554" s="594"/>
      <c r="E1554" s="594"/>
      <c r="F1554" s="594"/>
      <c r="G1554" s="594"/>
      <c r="H1554" s="703"/>
      <c r="I1554" s="1"/>
      <c r="J1554" s="1"/>
      <c r="K1554" s="16"/>
      <c r="L1554" s="1"/>
      <c r="M1554" s="1"/>
      <c r="N1554" s="1"/>
      <c r="O1554" s="1"/>
      <c r="P1554" s="1"/>
      <c r="Q1554" s="1"/>
      <c r="R1554" s="1"/>
      <c r="S1554" s="1"/>
      <c r="T1554" s="1"/>
      <c r="U1554" s="1"/>
      <c r="V1554" s="1"/>
      <c r="W1554" s="1"/>
      <c r="X1554" s="1"/>
      <c r="Y1554" s="1"/>
      <c r="Z1554" s="1"/>
    </row>
    <row r="1555" spans="1:26" ht="14.25" hidden="1" customHeight="1">
      <c r="A1555" s="1"/>
      <c r="B1555" s="662" t="e">
        <f>+#REF!</f>
        <v>#REF!</v>
      </c>
      <c r="C1555" s="632"/>
      <c r="D1555" s="632"/>
      <c r="E1555" s="632"/>
      <c r="F1555" s="632"/>
      <c r="G1555" s="632"/>
      <c r="H1555" s="704"/>
      <c r="I1555" s="1"/>
      <c r="J1555" s="1"/>
      <c r="K1555" s="16"/>
      <c r="L1555" s="1"/>
      <c r="M1555" s="1"/>
      <c r="N1555" s="1"/>
      <c r="O1555" s="1"/>
      <c r="P1555" s="1"/>
      <c r="Q1555" s="1"/>
      <c r="R1555" s="1"/>
      <c r="S1555" s="1"/>
      <c r="T1555" s="1"/>
      <c r="U1555" s="1"/>
      <c r="V1555" s="1"/>
      <c r="W1555" s="1"/>
      <c r="X1555" s="1"/>
      <c r="Y1555" s="1"/>
      <c r="Z1555" s="1"/>
    </row>
    <row r="1556" spans="1:26" ht="14.25" hidden="1" customHeight="1">
      <c r="A1556" s="1"/>
      <c r="B1556" s="34" t="s">
        <v>79</v>
      </c>
      <c r="C1556" s="78" t="e">
        <f>+#REF!</f>
        <v>#REF!</v>
      </c>
      <c r="D1556" s="693" t="s">
        <v>80</v>
      </c>
      <c r="E1556" s="579"/>
      <c r="F1556" s="5" t="e">
        <f>+#REF!</f>
        <v>#REF!</v>
      </c>
      <c r="G1556" s="5" t="s">
        <v>81</v>
      </c>
      <c r="H1556" s="36"/>
      <c r="I1556" s="1"/>
      <c r="J1556" s="1"/>
      <c r="K1556" s="16"/>
      <c r="L1556" s="1"/>
      <c r="M1556" s="1"/>
      <c r="N1556" s="1"/>
      <c r="O1556" s="1"/>
      <c r="P1556" s="1"/>
      <c r="Q1556" s="1"/>
      <c r="R1556" s="1"/>
      <c r="S1556" s="1"/>
      <c r="T1556" s="1"/>
      <c r="U1556" s="1"/>
      <c r="V1556" s="1"/>
      <c r="W1556" s="1"/>
      <c r="X1556" s="1"/>
      <c r="Y1556" s="1"/>
      <c r="Z1556" s="1"/>
    </row>
    <row r="1557" spans="1:26" ht="14.25" hidden="1" customHeight="1">
      <c r="A1557" s="1"/>
      <c r="B1557" s="636"/>
      <c r="C1557" s="581"/>
      <c r="D1557" s="581"/>
      <c r="E1557" s="581"/>
      <c r="F1557" s="581"/>
      <c r="G1557" s="581"/>
      <c r="H1557" s="589"/>
      <c r="I1557" s="1"/>
      <c r="J1557" s="1"/>
      <c r="K1557" s="16"/>
      <c r="L1557" s="1"/>
      <c r="M1557" s="1"/>
      <c r="N1557" s="1"/>
      <c r="O1557" s="1"/>
      <c r="P1557" s="1"/>
      <c r="Q1557" s="1"/>
      <c r="R1557" s="1"/>
      <c r="S1557" s="1"/>
      <c r="T1557" s="1"/>
      <c r="U1557" s="1"/>
      <c r="V1557" s="1"/>
      <c r="W1557" s="1"/>
      <c r="X1557" s="1"/>
      <c r="Y1557" s="1"/>
      <c r="Z1557" s="1"/>
    </row>
    <row r="1558" spans="1:26" ht="14.25" hidden="1" customHeight="1">
      <c r="A1558" s="1"/>
      <c r="B1558" s="652" t="e">
        <f>+#REF!</f>
        <v>#REF!</v>
      </c>
      <c r="C1558" s="585"/>
      <c r="D1558" s="585"/>
      <c r="E1558" s="585"/>
      <c r="F1558" s="585"/>
      <c r="G1558" s="585"/>
      <c r="H1558" s="610"/>
      <c r="I1558" s="1"/>
      <c r="J1558" s="1"/>
      <c r="K1558" s="16"/>
      <c r="L1558" s="1"/>
      <c r="M1558" s="1"/>
      <c r="N1558" s="1"/>
      <c r="O1558" s="1"/>
      <c r="P1558" s="1"/>
      <c r="Q1558" s="1"/>
      <c r="R1558" s="1"/>
      <c r="S1558" s="1"/>
      <c r="T1558" s="1"/>
      <c r="U1558" s="1"/>
      <c r="V1558" s="1"/>
      <c r="W1558" s="1"/>
      <c r="X1558" s="1"/>
      <c r="Y1558" s="1"/>
      <c r="Z1558" s="1"/>
    </row>
    <row r="1559" spans="1:26" ht="14.25" hidden="1" customHeight="1">
      <c r="A1559" s="1"/>
      <c r="B1559" s="600"/>
      <c r="C1559" s="578"/>
      <c r="D1559" s="578"/>
      <c r="E1559" s="578"/>
      <c r="F1559" s="578"/>
      <c r="G1559" s="578"/>
      <c r="H1559" s="604"/>
      <c r="I1559" s="1"/>
      <c r="J1559" s="1"/>
      <c r="K1559" s="16"/>
      <c r="L1559" s="1"/>
      <c r="M1559" s="1"/>
      <c r="N1559" s="1"/>
      <c r="O1559" s="1"/>
      <c r="P1559" s="1"/>
      <c r="Q1559" s="1"/>
      <c r="R1559" s="1"/>
      <c r="S1559" s="1"/>
      <c r="T1559" s="1"/>
      <c r="U1559" s="1"/>
      <c r="V1559" s="1"/>
      <c r="W1559" s="1"/>
      <c r="X1559" s="1"/>
      <c r="Y1559" s="1"/>
      <c r="Z1559" s="1"/>
    </row>
    <row r="1560" spans="1:26" ht="14.25" hidden="1" customHeight="1">
      <c r="A1560" s="1"/>
      <c r="B1560" s="694"/>
      <c r="C1560" s="606"/>
      <c r="D1560" s="606"/>
      <c r="E1560" s="606"/>
      <c r="F1560" s="606"/>
      <c r="G1560" s="606"/>
      <c r="H1560" s="607"/>
      <c r="I1560" s="1"/>
      <c r="J1560" s="1"/>
      <c r="K1560" s="16"/>
      <c r="L1560" s="1"/>
      <c r="M1560" s="1"/>
      <c r="N1560" s="1"/>
      <c r="O1560" s="1"/>
      <c r="P1560" s="1"/>
      <c r="Q1560" s="1"/>
      <c r="R1560" s="1"/>
      <c r="S1560" s="1"/>
      <c r="T1560" s="1"/>
      <c r="U1560" s="1"/>
      <c r="V1560" s="1"/>
      <c r="W1560" s="1"/>
      <c r="X1560" s="1"/>
      <c r="Y1560" s="1"/>
      <c r="Z1560" s="1"/>
    </row>
    <row r="1561" spans="1:26" ht="14.25" hidden="1" customHeight="1">
      <c r="A1561" s="1"/>
      <c r="B1561" s="636" t="s">
        <v>82</v>
      </c>
      <c r="C1561" s="581"/>
      <c r="D1561" s="581"/>
      <c r="E1561" s="581"/>
      <c r="F1561" s="581"/>
      <c r="G1561" s="581"/>
      <c r="H1561" s="589"/>
      <c r="I1561" s="1"/>
      <c r="J1561" s="1"/>
      <c r="K1561" s="16"/>
      <c r="L1561" s="1"/>
      <c r="M1561" s="1"/>
      <c r="N1561" s="1"/>
      <c r="O1561" s="1"/>
      <c r="P1561" s="1"/>
      <c r="Q1561" s="1"/>
      <c r="R1561" s="1"/>
      <c r="S1561" s="1"/>
      <c r="T1561" s="1"/>
      <c r="U1561" s="1"/>
      <c r="V1561" s="1"/>
      <c r="W1561" s="1"/>
      <c r="X1561" s="1"/>
      <c r="Y1561" s="1"/>
      <c r="Z1561" s="1"/>
    </row>
    <row r="1562" spans="1:26" ht="14.25" hidden="1" customHeight="1">
      <c r="A1562" s="1"/>
      <c r="B1562" s="679" t="s">
        <v>1</v>
      </c>
      <c r="C1562" s="579"/>
      <c r="D1562" s="37" t="s">
        <v>2</v>
      </c>
      <c r="E1562" s="23" t="s">
        <v>83</v>
      </c>
      <c r="F1562" s="23" t="s">
        <v>84</v>
      </c>
      <c r="G1562" s="23" t="s">
        <v>85</v>
      </c>
      <c r="H1562" s="38" t="s">
        <v>86</v>
      </c>
      <c r="I1562" s="1"/>
      <c r="J1562" s="1"/>
      <c r="K1562" s="16"/>
      <c r="L1562" s="1"/>
      <c r="M1562" s="1"/>
      <c r="N1562" s="1"/>
      <c r="O1562" s="1"/>
      <c r="P1562" s="1"/>
      <c r="Q1562" s="1"/>
      <c r="R1562" s="1"/>
      <c r="S1562" s="1"/>
      <c r="T1562" s="1"/>
      <c r="U1562" s="1"/>
      <c r="V1562" s="1"/>
      <c r="W1562" s="1"/>
      <c r="X1562" s="1"/>
      <c r="Y1562" s="1"/>
      <c r="Z1562" s="1"/>
    </row>
    <row r="1563" spans="1:26" ht="14.25" hidden="1" customHeight="1">
      <c r="A1563" s="1"/>
      <c r="B1563" s="645"/>
      <c r="C1563" s="690"/>
      <c r="D1563" s="39"/>
      <c r="E1563" s="39"/>
      <c r="F1563" s="40"/>
      <c r="G1563" s="41"/>
      <c r="H1563" s="42">
        <f>G1563*(F1563+1)*E1563</f>
        <v>0</v>
      </c>
      <c r="I1563" s="1"/>
      <c r="J1563" s="1"/>
      <c r="K1563" s="16"/>
      <c r="L1563" s="1"/>
      <c r="M1563" s="1"/>
      <c r="N1563" s="1"/>
      <c r="O1563" s="1"/>
      <c r="P1563" s="1"/>
      <c r="Q1563" s="1"/>
      <c r="R1563" s="1"/>
      <c r="S1563" s="1"/>
      <c r="T1563" s="1"/>
      <c r="U1563" s="1"/>
      <c r="V1563" s="1"/>
      <c r="W1563" s="1"/>
      <c r="X1563" s="1"/>
      <c r="Y1563" s="1"/>
      <c r="Z1563" s="1"/>
    </row>
    <row r="1564" spans="1:26" ht="14.25" hidden="1" customHeight="1">
      <c r="A1564" s="1"/>
      <c r="B1564" s="742" t="s">
        <v>207</v>
      </c>
      <c r="C1564" s="579"/>
      <c r="D1564" s="24" t="e">
        <f t="array" ref="D1564">+INDEX(#REF!,MATCH($B1564,#REF!,0),MATCH(D$897,#REF!,0))</f>
        <v>#REF!</v>
      </c>
      <c r="E1564" s="50">
        <f>1.6*2.1</f>
        <v>3.3600000000000003</v>
      </c>
      <c r="F1564" s="40">
        <v>0.1</v>
      </c>
      <c r="G1564" s="80" t="e">
        <f t="array" ref="G1564">+INDEX(#REF!,MATCH($B1564,#REF!,0),MATCH(G$897,#REF!,0))</f>
        <v>#REF!</v>
      </c>
      <c r="H1564" s="42" t="e">
        <f t="shared" ref="H1564:H1570" si="139">E1564*(F1564+1)*G1564</f>
        <v>#REF!</v>
      </c>
      <c r="I1564" s="1"/>
      <c r="J1564" s="1"/>
      <c r="K1564" s="16"/>
      <c r="L1564" s="1"/>
      <c r="M1564" s="1"/>
      <c r="N1564" s="1"/>
      <c r="O1564" s="1"/>
      <c r="P1564" s="1"/>
      <c r="Q1564" s="1"/>
      <c r="R1564" s="1"/>
      <c r="S1564" s="1"/>
      <c r="T1564" s="1"/>
      <c r="U1564" s="1"/>
      <c r="V1564" s="1"/>
      <c r="W1564" s="1"/>
      <c r="X1564" s="1"/>
      <c r="Y1564" s="1"/>
      <c r="Z1564" s="1"/>
    </row>
    <row r="1565" spans="1:26" ht="14.25" hidden="1" customHeight="1">
      <c r="A1565" s="1"/>
      <c r="B1565" s="741" t="s">
        <v>208</v>
      </c>
      <c r="C1565" s="579"/>
      <c r="D1565" s="24" t="e">
        <f t="array" ref="D1565">+INDEX(#REF!,MATCH($B1565,#REF!,0),MATCH(D$897,#REF!,0))</f>
        <v>#REF!</v>
      </c>
      <c r="E1565" s="50">
        <f>0.25*1.6/1.2</f>
        <v>0.33333333333333337</v>
      </c>
      <c r="F1565" s="40">
        <v>0</v>
      </c>
      <c r="G1565" s="80" t="e">
        <f t="array" ref="G1565">+INDEX(#REF!,MATCH($B1565,#REF!,0),MATCH(G$897,#REF!,0))</f>
        <v>#REF!</v>
      </c>
      <c r="H1565" s="42" t="e">
        <f t="shared" si="139"/>
        <v>#REF!</v>
      </c>
      <c r="I1565" s="1"/>
      <c r="J1565" s="1"/>
      <c r="K1565" s="16"/>
      <c r="L1565" s="1"/>
      <c r="M1565" s="1"/>
      <c r="N1565" s="1"/>
      <c r="O1565" s="1"/>
      <c r="P1565" s="1"/>
      <c r="Q1565" s="1"/>
      <c r="R1565" s="1"/>
      <c r="S1565" s="1"/>
      <c r="T1565" s="1"/>
      <c r="U1565" s="1"/>
      <c r="V1565" s="1"/>
      <c r="W1565" s="1"/>
      <c r="X1565" s="1"/>
      <c r="Y1565" s="1"/>
      <c r="Z1565" s="1"/>
    </row>
    <row r="1566" spans="1:26" ht="14.25" hidden="1" customHeight="1">
      <c r="A1566" s="1"/>
      <c r="B1566" s="741" t="s">
        <v>209</v>
      </c>
      <c r="C1566" s="579"/>
      <c r="D1566" s="24" t="e">
        <f t="array" ref="D1566">+INDEX(#REF!,MATCH($B1566,#REF!,0),MATCH(D$897,#REF!,0))</f>
        <v>#REF!</v>
      </c>
      <c r="E1566" s="50">
        <v>6</v>
      </c>
      <c r="F1566" s="40">
        <v>0</v>
      </c>
      <c r="G1566" s="80" t="e">
        <f t="array" ref="G1566">+INDEX(#REF!,MATCH($B1566,#REF!,0),MATCH(G$897,#REF!,0))</f>
        <v>#REF!</v>
      </c>
      <c r="H1566" s="42" t="e">
        <f t="shared" si="139"/>
        <v>#REF!</v>
      </c>
      <c r="I1566" s="1"/>
      <c r="J1566" s="1"/>
      <c r="K1566" s="16"/>
      <c r="L1566" s="1"/>
      <c r="M1566" s="1"/>
      <c r="N1566" s="1"/>
      <c r="O1566" s="1"/>
      <c r="P1566" s="1"/>
      <c r="Q1566" s="1"/>
      <c r="R1566" s="1"/>
      <c r="S1566" s="1"/>
      <c r="T1566" s="1"/>
      <c r="U1566" s="1"/>
      <c r="V1566" s="1"/>
      <c r="W1566" s="1"/>
      <c r="X1566" s="1"/>
      <c r="Y1566" s="1"/>
      <c r="Z1566" s="1"/>
    </row>
    <row r="1567" spans="1:26" ht="14.25" hidden="1" customHeight="1">
      <c r="A1567" s="1"/>
      <c r="B1567" s="741" t="s">
        <v>210</v>
      </c>
      <c r="C1567" s="579"/>
      <c r="D1567" s="24" t="e">
        <f t="array" ref="D1567">+INDEX(#REF!,MATCH($B1567,#REF!,0),MATCH(D$897,#REF!,0))</f>
        <v>#REF!</v>
      </c>
      <c r="E1567" s="50">
        <f>2.1+2.1+1.6</f>
        <v>5.8000000000000007</v>
      </c>
      <c r="F1567" s="40">
        <v>0.05</v>
      </c>
      <c r="G1567" s="80" t="e">
        <f t="array" ref="G1567">+INDEX(#REF!,MATCH($B1567,#REF!,0),MATCH(G$897,#REF!,0))</f>
        <v>#REF!</v>
      </c>
      <c r="H1567" s="42" t="e">
        <f t="shared" si="139"/>
        <v>#REF!</v>
      </c>
      <c r="I1567" s="1"/>
      <c r="J1567" s="1"/>
      <c r="K1567" s="16"/>
      <c r="L1567" s="1"/>
      <c r="M1567" s="1"/>
      <c r="N1567" s="1"/>
      <c r="O1567" s="1"/>
      <c r="P1567" s="1"/>
      <c r="Q1567" s="1"/>
      <c r="R1567" s="1"/>
      <c r="S1567" s="1"/>
      <c r="T1567" s="1"/>
      <c r="U1567" s="1"/>
      <c r="V1567" s="1"/>
      <c r="W1567" s="1"/>
      <c r="X1567" s="1"/>
      <c r="Y1567" s="1"/>
      <c r="Z1567" s="1"/>
    </row>
    <row r="1568" spans="1:26" ht="14.25" hidden="1" customHeight="1">
      <c r="A1568" s="1"/>
      <c r="B1568" s="740" t="s">
        <v>211</v>
      </c>
      <c r="C1568" s="579"/>
      <c r="D1568" s="95" t="s">
        <v>13</v>
      </c>
      <c r="E1568" s="50">
        <v>0.05</v>
      </c>
      <c r="F1568" s="40">
        <v>0.05</v>
      </c>
      <c r="G1568" s="80" t="e">
        <f>+#REF!</f>
        <v>#REF!</v>
      </c>
      <c r="H1568" s="42" t="e">
        <f t="shared" si="139"/>
        <v>#REF!</v>
      </c>
      <c r="I1568" s="1"/>
      <c r="J1568" s="1"/>
      <c r="K1568" s="16"/>
      <c r="L1568" s="1"/>
      <c r="M1568" s="1"/>
      <c r="N1568" s="1"/>
      <c r="O1568" s="1"/>
      <c r="P1568" s="1"/>
      <c r="Q1568" s="1"/>
      <c r="R1568" s="1"/>
      <c r="S1568" s="1"/>
      <c r="T1568" s="1"/>
      <c r="U1568" s="1"/>
      <c r="V1568" s="1"/>
      <c r="W1568" s="1"/>
      <c r="X1568" s="1"/>
      <c r="Y1568" s="1"/>
      <c r="Z1568" s="1"/>
    </row>
    <row r="1569" spans="1:26" ht="14.25" hidden="1" customHeight="1">
      <c r="A1569" s="1"/>
      <c r="B1569" s="741" t="s">
        <v>212</v>
      </c>
      <c r="C1569" s="579"/>
      <c r="D1569" s="88" t="e">
        <f t="array" ref="D1569">+INDEX(#REF!,MATCH($B1569,#REF!,0),MATCH(D$897,#REF!,0))</f>
        <v>#REF!</v>
      </c>
      <c r="E1569" s="50">
        <v>1</v>
      </c>
      <c r="F1569" s="40">
        <v>0</v>
      </c>
      <c r="G1569" s="80" t="e">
        <f t="array" ref="G1569">+INDEX(#REF!,MATCH($B1569,#REF!,0),MATCH(G$897,#REF!,0))</f>
        <v>#REF!</v>
      </c>
      <c r="H1569" s="42" t="e">
        <f t="shared" si="139"/>
        <v>#REF!</v>
      </c>
      <c r="I1569" s="1"/>
      <c r="J1569" s="1"/>
      <c r="K1569" s="16"/>
      <c r="L1569" s="1"/>
      <c r="M1569" s="1"/>
      <c r="N1569" s="1"/>
      <c r="O1569" s="1"/>
      <c r="P1569" s="1"/>
      <c r="Q1569" s="1"/>
      <c r="R1569" s="1"/>
      <c r="S1569" s="1"/>
      <c r="T1569" s="1"/>
      <c r="U1569" s="1"/>
      <c r="V1569" s="1"/>
      <c r="W1569" s="1"/>
      <c r="X1569" s="1"/>
      <c r="Y1569" s="1"/>
      <c r="Z1569" s="1"/>
    </row>
    <row r="1570" spans="1:26" ht="14.25" hidden="1" customHeight="1">
      <c r="A1570" s="1"/>
      <c r="B1570" s="738" t="s">
        <v>214</v>
      </c>
      <c r="C1570" s="579"/>
      <c r="D1570" s="88" t="e">
        <f t="array" ref="D1570">+INDEX(#REF!,MATCH($B1570,#REF!,0),MATCH(D$897,#REF!,0))</f>
        <v>#REF!</v>
      </c>
      <c r="E1570" s="50">
        <v>1</v>
      </c>
      <c r="F1570" s="40">
        <v>0</v>
      </c>
      <c r="G1570" s="80" t="e">
        <f t="array" ref="G1570">+INDEX(#REF!,MATCH($B1570,#REF!,0),MATCH(G$897,#REF!,0))</f>
        <v>#REF!</v>
      </c>
      <c r="H1570" s="42" t="e">
        <f t="shared" si="139"/>
        <v>#REF!</v>
      </c>
      <c r="I1570" s="1"/>
      <c r="J1570" s="1"/>
      <c r="K1570" s="16"/>
      <c r="L1570" s="1"/>
      <c r="M1570" s="1"/>
      <c r="N1570" s="1"/>
      <c r="O1570" s="1"/>
      <c r="P1570" s="1"/>
      <c r="Q1570" s="1"/>
      <c r="R1570" s="1"/>
      <c r="S1570" s="1"/>
      <c r="T1570" s="1"/>
      <c r="U1570" s="1"/>
      <c r="V1570" s="1"/>
      <c r="W1570" s="1"/>
      <c r="X1570" s="1"/>
      <c r="Y1570" s="1"/>
      <c r="Z1570" s="1"/>
    </row>
    <row r="1571" spans="1:26" ht="14.25" hidden="1" customHeight="1">
      <c r="A1571" s="1"/>
      <c r="B1571" s="734"/>
      <c r="C1571" s="625"/>
      <c r="D1571" s="39"/>
      <c r="E1571" s="46"/>
      <c r="F1571" s="47"/>
      <c r="G1571" s="48"/>
      <c r="H1571" s="42"/>
      <c r="I1571" s="1"/>
      <c r="J1571" s="1"/>
      <c r="K1571" s="16"/>
      <c r="L1571" s="1"/>
      <c r="M1571" s="1"/>
      <c r="N1571" s="1"/>
      <c r="O1571" s="1"/>
      <c r="P1571" s="1"/>
      <c r="Q1571" s="1"/>
      <c r="R1571" s="1"/>
      <c r="S1571" s="1"/>
      <c r="T1571" s="1"/>
      <c r="U1571" s="1"/>
      <c r="V1571" s="1"/>
      <c r="W1571" s="1"/>
      <c r="X1571" s="1"/>
      <c r="Y1571" s="1"/>
      <c r="Z1571" s="1"/>
    </row>
    <row r="1572" spans="1:26" ht="14.25" hidden="1" customHeight="1">
      <c r="A1572" s="1"/>
      <c r="B1572" s="682" t="s">
        <v>87</v>
      </c>
      <c r="C1572" s="581"/>
      <c r="D1572" s="581"/>
      <c r="E1572" s="581"/>
      <c r="F1572" s="581"/>
      <c r="G1572" s="579"/>
      <c r="H1572" s="49" t="e">
        <f>ROUND(SUM(H1563:H1571),2)</f>
        <v>#REF!</v>
      </c>
      <c r="I1572" s="1"/>
      <c r="J1572" s="1"/>
      <c r="K1572" s="16"/>
      <c r="L1572" s="1"/>
      <c r="M1572" s="1"/>
      <c r="N1572" s="1"/>
      <c r="O1572" s="1"/>
      <c r="P1572" s="1"/>
      <c r="Q1572" s="1"/>
      <c r="R1572" s="1"/>
      <c r="S1572" s="1"/>
      <c r="T1572" s="1"/>
      <c r="U1572" s="1"/>
      <c r="V1572" s="1"/>
      <c r="W1572" s="1"/>
      <c r="X1572" s="1"/>
      <c r="Y1572" s="1"/>
      <c r="Z1572" s="1"/>
    </row>
    <row r="1573" spans="1:26" ht="14.25" hidden="1" customHeight="1">
      <c r="A1573" s="1"/>
      <c r="B1573" s="636" t="s">
        <v>88</v>
      </c>
      <c r="C1573" s="581"/>
      <c r="D1573" s="581"/>
      <c r="E1573" s="581"/>
      <c r="F1573" s="581"/>
      <c r="G1573" s="581"/>
      <c r="H1573" s="589"/>
      <c r="I1573" s="1"/>
      <c r="J1573" s="1"/>
      <c r="K1573" s="16"/>
      <c r="L1573" s="1"/>
      <c r="M1573" s="1"/>
      <c r="N1573" s="1"/>
      <c r="O1573" s="1"/>
      <c r="P1573" s="1"/>
      <c r="Q1573" s="1"/>
      <c r="R1573" s="1"/>
      <c r="S1573" s="1"/>
      <c r="T1573" s="1"/>
      <c r="U1573" s="1"/>
      <c r="V1573" s="1"/>
      <c r="W1573" s="1"/>
      <c r="X1573" s="1"/>
      <c r="Y1573" s="1"/>
      <c r="Z1573" s="1"/>
    </row>
    <row r="1574" spans="1:26" ht="14.25" hidden="1" customHeight="1">
      <c r="A1574" s="1"/>
      <c r="B1574" s="679" t="s">
        <v>1</v>
      </c>
      <c r="C1574" s="579"/>
      <c r="D1574" s="37" t="s">
        <v>2</v>
      </c>
      <c r="E1574" s="23" t="s">
        <v>83</v>
      </c>
      <c r="F1574" s="23" t="s">
        <v>89</v>
      </c>
      <c r="G1574" s="23" t="s">
        <v>85</v>
      </c>
      <c r="H1574" s="38" t="s">
        <v>86</v>
      </c>
      <c r="I1574" s="1"/>
      <c r="J1574" s="1"/>
      <c r="K1574" s="16"/>
      <c r="L1574" s="1"/>
      <c r="M1574" s="1"/>
      <c r="N1574" s="1"/>
      <c r="O1574" s="1"/>
      <c r="P1574" s="1"/>
      <c r="Q1574" s="1"/>
      <c r="R1574" s="1"/>
      <c r="S1574" s="1"/>
      <c r="T1574" s="1"/>
      <c r="U1574" s="1"/>
      <c r="V1574" s="1"/>
      <c r="W1574" s="1"/>
      <c r="X1574" s="1"/>
      <c r="Y1574" s="1"/>
      <c r="Z1574" s="1"/>
    </row>
    <row r="1575" spans="1:26" ht="14.25" hidden="1" customHeight="1">
      <c r="A1575" s="1"/>
      <c r="B1575" s="645"/>
      <c r="C1575" s="680"/>
      <c r="D1575" s="50"/>
      <c r="E1575" s="51"/>
      <c r="F1575" s="52"/>
      <c r="G1575" s="41"/>
      <c r="H1575" s="42">
        <f t="shared" ref="H1575:H1577" si="140">E1575*F1575*G1575</f>
        <v>0</v>
      </c>
      <c r="I1575" s="1"/>
      <c r="J1575" s="1"/>
      <c r="K1575" s="16"/>
      <c r="L1575" s="1"/>
      <c r="M1575" s="1"/>
      <c r="N1575" s="1"/>
      <c r="O1575" s="1"/>
      <c r="P1575" s="1"/>
      <c r="Q1575" s="1"/>
      <c r="R1575" s="1"/>
      <c r="S1575" s="1"/>
      <c r="T1575" s="1"/>
      <c r="U1575" s="1"/>
      <c r="V1575" s="1"/>
      <c r="W1575" s="1"/>
      <c r="X1575" s="1"/>
      <c r="Y1575" s="1"/>
      <c r="Z1575" s="1"/>
    </row>
    <row r="1576" spans="1:26" ht="14.25" hidden="1" customHeight="1">
      <c r="A1576" s="1"/>
      <c r="B1576" s="626" t="s">
        <v>90</v>
      </c>
      <c r="C1576" s="620"/>
      <c r="D1576" s="53" t="s">
        <v>91</v>
      </c>
      <c r="E1576" s="50">
        <v>0.05</v>
      </c>
      <c r="F1576" s="59">
        <v>1</v>
      </c>
      <c r="G1576" s="41" t="e">
        <f>H1585</f>
        <v>#REF!</v>
      </c>
      <c r="H1576" s="42" t="e">
        <f t="shared" si="140"/>
        <v>#REF!</v>
      </c>
      <c r="I1576" s="1"/>
      <c r="J1576" s="1"/>
      <c r="K1576" s="16"/>
      <c r="L1576" s="1"/>
      <c r="M1576" s="1"/>
      <c r="N1576" s="1"/>
      <c r="O1576" s="1"/>
      <c r="P1576" s="1"/>
      <c r="Q1576" s="1"/>
      <c r="R1576" s="1"/>
      <c r="S1576" s="1"/>
      <c r="T1576" s="1"/>
      <c r="U1576" s="1"/>
      <c r="V1576" s="1"/>
      <c r="W1576" s="1"/>
      <c r="X1576" s="1"/>
      <c r="Y1576" s="1"/>
      <c r="Z1576" s="1"/>
    </row>
    <row r="1577" spans="1:26" ht="14.25" hidden="1" customHeight="1">
      <c r="A1577" s="1"/>
      <c r="B1577" s="624"/>
      <c r="C1577" s="681"/>
      <c r="D1577" s="47"/>
      <c r="E1577" s="46"/>
      <c r="F1577" s="47"/>
      <c r="G1577" s="41"/>
      <c r="H1577" s="42">
        <f t="shared" si="140"/>
        <v>0</v>
      </c>
      <c r="I1577" s="1"/>
      <c r="J1577" s="1"/>
      <c r="K1577" s="16"/>
      <c r="L1577" s="1"/>
      <c r="M1577" s="1"/>
      <c r="N1577" s="1"/>
      <c r="O1577" s="1"/>
      <c r="P1577" s="1"/>
      <c r="Q1577" s="1"/>
      <c r="R1577" s="1"/>
      <c r="S1577" s="1"/>
      <c r="T1577" s="1"/>
      <c r="U1577" s="1"/>
      <c r="V1577" s="1"/>
      <c r="W1577" s="1"/>
      <c r="X1577" s="1"/>
      <c r="Y1577" s="1"/>
      <c r="Z1577" s="1"/>
    </row>
    <row r="1578" spans="1:26" ht="14.25" hidden="1" customHeight="1">
      <c r="A1578" s="1"/>
      <c r="B1578" s="682" t="s">
        <v>87</v>
      </c>
      <c r="C1578" s="581"/>
      <c r="D1578" s="581"/>
      <c r="E1578" s="581"/>
      <c r="F1578" s="581"/>
      <c r="G1578" s="579"/>
      <c r="H1578" s="49" t="e">
        <f>ROUND(SUM(H1575:H1577),2)</f>
        <v>#REF!</v>
      </c>
      <c r="I1578" s="1"/>
      <c r="J1578" s="1"/>
      <c r="K1578" s="16"/>
      <c r="L1578" s="1"/>
      <c r="M1578" s="1"/>
      <c r="N1578" s="1"/>
      <c r="O1578" s="1"/>
      <c r="P1578" s="1"/>
      <c r="Q1578" s="1"/>
      <c r="R1578" s="1"/>
      <c r="S1578" s="1"/>
      <c r="T1578" s="1"/>
      <c r="U1578" s="1"/>
      <c r="V1578" s="1"/>
      <c r="W1578" s="1"/>
      <c r="X1578" s="1"/>
      <c r="Y1578" s="1"/>
      <c r="Z1578" s="1"/>
    </row>
    <row r="1579" spans="1:26" ht="14.25" hidden="1" customHeight="1">
      <c r="A1579" s="1"/>
      <c r="B1579" s="636" t="s">
        <v>92</v>
      </c>
      <c r="C1579" s="581"/>
      <c r="D1579" s="581"/>
      <c r="E1579" s="581"/>
      <c r="F1579" s="581"/>
      <c r="G1579" s="581"/>
      <c r="H1579" s="589"/>
      <c r="I1579" s="1"/>
      <c r="J1579" s="1"/>
      <c r="K1579" s="16"/>
      <c r="L1579" s="1"/>
      <c r="M1579" s="1"/>
      <c r="N1579" s="1"/>
      <c r="O1579" s="1"/>
      <c r="P1579" s="1"/>
      <c r="Q1579" s="1"/>
      <c r="R1579" s="1"/>
      <c r="S1579" s="1"/>
      <c r="T1579" s="1"/>
      <c r="U1579" s="1"/>
      <c r="V1579" s="1"/>
      <c r="W1579" s="1"/>
      <c r="X1579" s="1"/>
      <c r="Y1579" s="1"/>
      <c r="Z1579" s="1"/>
    </row>
    <row r="1580" spans="1:26" ht="14.25" hidden="1" customHeight="1">
      <c r="A1580" s="1"/>
      <c r="B1580" s="679" t="s">
        <v>1</v>
      </c>
      <c r="C1580" s="579"/>
      <c r="D1580" s="37" t="s">
        <v>2</v>
      </c>
      <c r="E1580" s="23" t="s">
        <v>83</v>
      </c>
      <c r="F1580" s="54" t="s">
        <v>89</v>
      </c>
      <c r="G1580" s="23" t="s">
        <v>85</v>
      </c>
      <c r="H1580" s="55" t="s">
        <v>86</v>
      </c>
      <c r="I1580" s="1"/>
      <c r="J1580" s="1"/>
      <c r="K1580" s="16"/>
      <c r="L1580" s="1"/>
      <c r="M1580" s="1"/>
      <c r="N1580" s="1"/>
      <c r="O1580" s="1"/>
      <c r="P1580" s="1"/>
      <c r="Q1580" s="1"/>
      <c r="R1580" s="1"/>
      <c r="S1580" s="1"/>
      <c r="T1580" s="1"/>
      <c r="U1580" s="1"/>
      <c r="V1580" s="1"/>
      <c r="W1580" s="1"/>
      <c r="X1580" s="1"/>
      <c r="Y1580" s="1"/>
      <c r="Z1580" s="1"/>
    </row>
    <row r="1581" spans="1:26" ht="14.25" hidden="1" customHeight="1">
      <c r="A1581" s="1"/>
      <c r="B1581" s="645"/>
      <c r="C1581" s="680"/>
      <c r="D1581" s="56"/>
      <c r="E1581" s="51"/>
      <c r="F1581" s="57"/>
      <c r="G1581" s="41"/>
      <c r="H1581" s="42">
        <f t="shared" ref="H1581:H1584" si="141">E1581*F1581*G1581</f>
        <v>0</v>
      </c>
      <c r="I1581" s="1"/>
      <c r="J1581" s="1"/>
      <c r="K1581" s="16"/>
      <c r="L1581" s="1"/>
      <c r="M1581" s="1"/>
      <c r="N1581" s="1"/>
      <c r="O1581" s="1"/>
      <c r="P1581" s="1"/>
      <c r="Q1581" s="1"/>
      <c r="R1581" s="1"/>
      <c r="S1581" s="1"/>
      <c r="T1581" s="1"/>
      <c r="U1581" s="1"/>
      <c r="V1581" s="1"/>
      <c r="W1581" s="1"/>
      <c r="X1581" s="1"/>
      <c r="Y1581" s="1"/>
      <c r="Z1581" s="1"/>
    </row>
    <row r="1582" spans="1:26" ht="14.25" hidden="1" customHeight="1">
      <c r="A1582" s="1"/>
      <c r="B1582" s="627" t="s">
        <v>96</v>
      </c>
      <c r="C1582" s="620"/>
      <c r="D1582" s="58" t="s">
        <v>94</v>
      </c>
      <c r="E1582" s="50">
        <v>1</v>
      </c>
      <c r="F1582" s="96">
        <v>0.26</v>
      </c>
      <c r="G1582" s="41" t="e">
        <f>+LOOKUP(B1582,#REF!,#REF!)</f>
        <v>#REF!</v>
      </c>
      <c r="H1582" s="42" t="e">
        <f t="shared" si="141"/>
        <v>#REF!</v>
      </c>
      <c r="I1582" s="1"/>
      <c r="J1582" s="1"/>
      <c r="K1582" s="16"/>
      <c r="L1582" s="1"/>
      <c r="M1582" s="1"/>
      <c r="N1582" s="1"/>
      <c r="O1582" s="1"/>
      <c r="P1582" s="1"/>
      <c r="Q1582" s="1"/>
      <c r="R1582" s="1"/>
      <c r="S1582" s="1"/>
      <c r="T1582" s="1"/>
      <c r="U1582" s="1"/>
      <c r="V1582" s="1"/>
      <c r="W1582" s="1"/>
      <c r="X1582" s="1"/>
      <c r="Y1582" s="1"/>
      <c r="Z1582" s="1"/>
    </row>
    <row r="1583" spans="1:26" ht="14.25" hidden="1" customHeight="1">
      <c r="A1583" s="1"/>
      <c r="B1583" s="627" t="s">
        <v>93</v>
      </c>
      <c r="C1583" s="620"/>
      <c r="D1583" s="58" t="s">
        <v>94</v>
      </c>
      <c r="E1583" s="50">
        <v>2</v>
      </c>
      <c r="F1583" s="96">
        <f>+F1582</f>
        <v>0.26</v>
      </c>
      <c r="G1583" s="41" t="e">
        <f>+LOOKUP(B1583,#REF!,#REF!)</f>
        <v>#REF!</v>
      </c>
      <c r="H1583" s="42" t="e">
        <f t="shared" si="141"/>
        <v>#REF!</v>
      </c>
      <c r="I1583" s="1"/>
      <c r="J1583" s="1"/>
      <c r="K1583" s="16"/>
      <c r="L1583" s="1"/>
      <c r="M1583" s="1"/>
      <c r="N1583" s="1"/>
      <c r="O1583" s="1"/>
      <c r="P1583" s="1"/>
      <c r="Q1583" s="1"/>
      <c r="R1583" s="1"/>
      <c r="S1583" s="1"/>
      <c r="T1583" s="1"/>
      <c r="U1583" s="1"/>
      <c r="V1583" s="1"/>
      <c r="W1583" s="1"/>
      <c r="X1583" s="1"/>
      <c r="Y1583" s="1"/>
      <c r="Z1583" s="1"/>
    </row>
    <row r="1584" spans="1:26" ht="14.25" hidden="1" customHeight="1">
      <c r="A1584" s="1"/>
      <c r="B1584" s="624"/>
      <c r="C1584" s="681"/>
      <c r="D1584" s="60"/>
      <c r="E1584" s="61"/>
      <c r="F1584" s="47"/>
      <c r="G1584" s="41"/>
      <c r="H1584" s="42">
        <f t="shared" si="141"/>
        <v>0</v>
      </c>
      <c r="I1584" s="1"/>
      <c r="J1584" s="1"/>
      <c r="K1584" s="16"/>
      <c r="L1584" s="1"/>
      <c r="M1584" s="1"/>
      <c r="N1584" s="1"/>
      <c r="O1584" s="1"/>
      <c r="P1584" s="1"/>
      <c r="Q1584" s="1"/>
      <c r="R1584" s="1"/>
      <c r="S1584" s="1"/>
      <c r="T1584" s="1"/>
      <c r="U1584" s="1"/>
      <c r="V1584" s="1"/>
      <c r="W1584" s="1"/>
      <c r="X1584" s="1"/>
      <c r="Y1584" s="1"/>
      <c r="Z1584" s="1"/>
    </row>
    <row r="1585" spans="1:26" ht="14.25" hidden="1" customHeight="1">
      <c r="A1585" s="1"/>
      <c r="B1585" s="682" t="s">
        <v>87</v>
      </c>
      <c r="C1585" s="581"/>
      <c r="D1585" s="581"/>
      <c r="E1585" s="581"/>
      <c r="F1585" s="581"/>
      <c r="G1585" s="579"/>
      <c r="H1585" s="49" t="e">
        <f>ROUND(SUM(H1581:H1584),2)</f>
        <v>#REF!</v>
      </c>
      <c r="I1585" s="1"/>
      <c r="J1585" s="1"/>
      <c r="K1585" s="16"/>
      <c r="L1585" s="1"/>
      <c r="M1585" s="1"/>
      <c r="N1585" s="1"/>
      <c r="O1585" s="1"/>
      <c r="P1585" s="1"/>
      <c r="Q1585" s="1"/>
      <c r="R1585" s="1"/>
      <c r="S1585" s="1"/>
      <c r="T1585" s="1"/>
      <c r="U1585" s="1"/>
      <c r="V1585" s="1"/>
      <c r="W1585" s="1"/>
      <c r="X1585" s="1"/>
      <c r="Y1585" s="1"/>
      <c r="Z1585" s="1"/>
    </row>
    <row r="1586" spans="1:26" ht="14.25" hidden="1" customHeight="1">
      <c r="A1586" s="1"/>
      <c r="B1586" s="636" t="s">
        <v>95</v>
      </c>
      <c r="C1586" s="581"/>
      <c r="D1586" s="581"/>
      <c r="E1586" s="581"/>
      <c r="F1586" s="581"/>
      <c r="G1586" s="581"/>
      <c r="H1586" s="589"/>
      <c r="I1586" s="1"/>
      <c r="J1586" s="1"/>
      <c r="K1586" s="16"/>
      <c r="L1586" s="1"/>
      <c r="M1586" s="1"/>
      <c r="N1586" s="1"/>
      <c r="O1586" s="1"/>
      <c r="P1586" s="1"/>
      <c r="Q1586" s="1"/>
      <c r="R1586" s="1"/>
      <c r="S1586" s="1"/>
      <c r="T1586" s="1"/>
      <c r="U1586" s="1"/>
      <c r="V1586" s="1"/>
      <c r="W1586" s="1"/>
      <c r="X1586" s="1"/>
      <c r="Y1586" s="1"/>
      <c r="Z1586" s="1"/>
    </row>
    <row r="1587" spans="1:26" ht="14.25" hidden="1" customHeight="1">
      <c r="A1587" s="1"/>
      <c r="B1587" s="591" t="s">
        <v>1</v>
      </c>
      <c r="C1587" s="581"/>
      <c r="D1587" s="579"/>
      <c r="E1587" s="23" t="s">
        <v>2</v>
      </c>
      <c r="F1587" s="23" t="s">
        <v>83</v>
      </c>
      <c r="G1587" s="23" t="s">
        <v>85</v>
      </c>
      <c r="H1587" s="38" t="s">
        <v>86</v>
      </c>
      <c r="I1587" s="1"/>
      <c r="J1587" s="1"/>
      <c r="K1587" s="16"/>
      <c r="L1587" s="1"/>
      <c r="M1587" s="1"/>
      <c r="N1587" s="1"/>
      <c r="O1587" s="1"/>
      <c r="P1587" s="1"/>
      <c r="Q1587" s="1"/>
      <c r="R1587" s="1"/>
      <c r="S1587" s="1"/>
      <c r="T1587" s="1"/>
      <c r="U1587" s="1"/>
      <c r="V1587" s="1"/>
      <c r="W1587" s="1"/>
      <c r="X1587" s="1"/>
      <c r="Y1587" s="1"/>
      <c r="Z1587" s="1"/>
    </row>
    <row r="1588" spans="1:26" ht="14.25" hidden="1" customHeight="1">
      <c r="A1588" s="1"/>
      <c r="B1588" s="619" t="s">
        <v>213</v>
      </c>
      <c r="C1588" s="620"/>
      <c r="D1588" s="621"/>
      <c r="E1588" s="39" t="s">
        <v>9</v>
      </c>
      <c r="F1588" s="40">
        <v>0.6</v>
      </c>
      <c r="G1588" s="62">
        <v>12000</v>
      </c>
      <c r="H1588" s="63">
        <f t="shared" ref="H1588:H1589" si="142">G1588*F1588</f>
        <v>7200</v>
      </c>
      <c r="I1588" s="1"/>
      <c r="J1588" s="1"/>
      <c r="K1588" s="16"/>
      <c r="L1588" s="1"/>
      <c r="M1588" s="1"/>
      <c r="N1588" s="1"/>
      <c r="O1588" s="1"/>
      <c r="P1588" s="1"/>
      <c r="Q1588" s="1"/>
      <c r="R1588" s="1"/>
      <c r="S1588" s="1"/>
      <c r="T1588" s="1"/>
      <c r="U1588" s="1"/>
      <c r="V1588" s="1"/>
      <c r="W1588" s="1"/>
      <c r="X1588" s="1"/>
      <c r="Y1588" s="1"/>
      <c r="Z1588" s="1"/>
    </row>
    <row r="1589" spans="1:26" ht="14.25" hidden="1" customHeight="1">
      <c r="A1589" s="1"/>
      <c r="B1589" s="619"/>
      <c r="C1589" s="620"/>
      <c r="D1589" s="621"/>
      <c r="E1589" s="39"/>
      <c r="F1589" s="40"/>
      <c r="G1589" s="62"/>
      <c r="H1589" s="63">
        <f t="shared" si="142"/>
        <v>0</v>
      </c>
      <c r="I1589" s="1"/>
      <c r="J1589" s="1"/>
      <c r="K1589" s="16"/>
      <c r="L1589" s="1"/>
      <c r="M1589" s="1"/>
      <c r="N1589" s="1"/>
      <c r="O1589" s="1"/>
      <c r="P1589" s="1"/>
      <c r="Q1589" s="1"/>
      <c r="R1589" s="1"/>
      <c r="S1589" s="1"/>
      <c r="T1589" s="1"/>
      <c r="U1589" s="1"/>
      <c r="V1589" s="1"/>
      <c r="W1589" s="1"/>
      <c r="X1589" s="1"/>
      <c r="Y1589" s="1"/>
      <c r="Z1589" s="1"/>
    </row>
    <row r="1590" spans="1:26" ht="14.25" hidden="1" customHeight="1" thickBot="1">
      <c r="A1590" s="1"/>
      <c r="B1590" s="674" t="s">
        <v>87</v>
      </c>
      <c r="C1590" s="594"/>
      <c r="D1590" s="594"/>
      <c r="E1590" s="594"/>
      <c r="F1590" s="594"/>
      <c r="G1590" s="595"/>
      <c r="H1590" s="64">
        <f>ROUND(SUM(H1588:H1589),2)</f>
        <v>7200</v>
      </c>
      <c r="I1590" s="1"/>
      <c r="J1590" s="1"/>
      <c r="K1590" s="16"/>
      <c r="L1590" s="1"/>
      <c r="M1590" s="1"/>
      <c r="N1590" s="1"/>
      <c r="O1590" s="1"/>
      <c r="P1590" s="1"/>
      <c r="Q1590" s="1"/>
      <c r="R1590" s="1"/>
      <c r="S1590" s="1"/>
      <c r="T1590" s="1"/>
      <c r="U1590" s="1"/>
      <c r="V1590" s="1"/>
      <c r="W1590" s="1"/>
      <c r="X1590" s="1"/>
      <c r="Y1590" s="1"/>
      <c r="Z1590" s="1"/>
    </row>
    <row r="1591" spans="1:26" ht="14.25" hidden="1" customHeight="1" thickBot="1">
      <c r="A1591" s="1"/>
      <c r="B1591" s="675"/>
      <c r="C1591" s="602"/>
      <c r="D1591" s="602"/>
      <c r="E1591" s="602"/>
      <c r="F1591" s="602"/>
      <c r="G1591" s="602"/>
      <c r="H1591" s="633"/>
      <c r="I1591" s="1"/>
      <c r="J1591" s="1"/>
      <c r="K1591" s="16"/>
      <c r="L1591" s="1"/>
      <c r="M1591" s="1"/>
      <c r="N1591" s="1"/>
      <c r="O1591" s="1"/>
      <c r="P1591" s="1"/>
      <c r="Q1591" s="1"/>
      <c r="R1591" s="1"/>
      <c r="S1591" s="1"/>
      <c r="T1591" s="1"/>
      <c r="U1591" s="1"/>
      <c r="V1591" s="1"/>
      <c r="W1591" s="1"/>
      <c r="X1591" s="1"/>
      <c r="Y1591" s="1"/>
      <c r="Z1591" s="1"/>
    </row>
    <row r="1592" spans="1:26" ht="14.25" hidden="1" customHeight="1" thickBot="1">
      <c r="A1592" s="1"/>
      <c r="B1592" s="676"/>
      <c r="C1592" s="587"/>
      <c r="D1592" s="635"/>
      <c r="E1592" s="677" t="s">
        <v>59</v>
      </c>
      <c r="F1592" s="678"/>
      <c r="G1592" s="678"/>
      <c r="H1592" s="65" t="e">
        <f>ROUND(H1590+H1585+H1578+H1572,0)</f>
        <v>#REF!</v>
      </c>
      <c r="I1592" s="1"/>
      <c r="J1592" s="1"/>
      <c r="K1592" s="16"/>
      <c r="L1592" s="1"/>
      <c r="M1592" s="1"/>
      <c r="N1592" s="1"/>
      <c r="O1592" s="1"/>
      <c r="P1592" s="1"/>
      <c r="Q1592" s="1"/>
      <c r="R1592" s="1"/>
      <c r="S1592" s="1"/>
      <c r="T1592" s="1"/>
      <c r="U1592" s="1"/>
      <c r="V1592" s="1"/>
      <c r="W1592" s="1"/>
      <c r="X1592" s="1"/>
      <c r="Y1592" s="1"/>
      <c r="Z1592" s="1"/>
    </row>
    <row r="1593" spans="1:26" ht="14.25" hidden="1" customHeight="1">
      <c r="A1593" s="1"/>
      <c r="B1593" s="66"/>
      <c r="C1593" s="67"/>
      <c r="D1593" s="68"/>
      <c r="E1593" s="68"/>
      <c r="F1593" s="68"/>
      <c r="G1593" s="68"/>
      <c r="H1593" s="69"/>
      <c r="I1593" s="1"/>
      <c r="J1593" s="1"/>
      <c r="K1593" s="16"/>
      <c r="L1593" s="1"/>
      <c r="M1593" s="1"/>
      <c r="N1593" s="1"/>
      <c r="O1593" s="1"/>
      <c r="P1593" s="1"/>
      <c r="Q1593" s="1"/>
      <c r="R1593" s="1"/>
      <c r="S1593" s="1"/>
      <c r="T1593" s="1"/>
      <c r="U1593" s="1"/>
      <c r="V1593" s="1"/>
      <c r="W1593" s="1"/>
      <c r="X1593" s="1"/>
      <c r="Y1593" s="1"/>
      <c r="Z1593" s="1"/>
    </row>
    <row r="1594" spans="1:26" ht="14.25" hidden="1" customHeight="1" thickBot="1">
      <c r="A1594" s="1"/>
      <c r="B1594" s="29"/>
      <c r="C1594" s="30"/>
      <c r="D1594" s="31"/>
      <c r="E1594" s="31"/>
      <c r="F1594" s="31"/>
      <c r="G1594" s="31"/>
      <c r="H1594" s="32"/>
      <c r="I1594" s="1"/>
      <c r="J1594" s="1"/>
      <c r="K1594" s="16"/>
      <c r="L1594" s="1"/>
      <c r="M1594" s="1"/>
      <c r="N1594" s="1"/>
      <c r="O1594" s="1"/>
      <c r="P1594" s="1"/>
      <c r="Q1594" s="1"/>
      <c r="R1594" s="1"/>
      <c r="S1594" s="1"/>
      <c r="T1594" s="1"/>
      <c r="U1594" s="1"/>
      <c r="V1594" s="1"/>
      <c r="W1594" s="1"/>
      <c r="X1594" s="1"/>
      <c r="Y1594" s="1"/>
      <c r="Z1594" s="1"/>
    </row>
    <row r="1595" spans="1:26" ht="14.25" customHeight="1">
      <c r="A1595" s="1"/>
      <c r="B1595" s="696" t="s">
        <v>77</v>
      </c>
      <c r="C1595" s="602"/>
      <c r="D1595" s="602"/>
      <c r="E1595" s="602"/>
      <c r="F1595" s="602"/>
      <c r="G1595" s="602"/>
      <c r="H1595" s="633"/>
      <c r="I1595" s="1"/>
      <c r="J1595" s="1"/>
      <c r="K1595" s="16"/>
      <c r="L1595" s="1"/>
      <c r="M1595" s="1"/>
      <c r="N1595" s="1"/>
      <c r="O1595" s="1"/>
      <c r="P1595" s="1"/>
      <c r="Q1595" s="1"/>
      <c r="R1595" s="1"/>
      <c r="S1595" s="1"/>
      <c r="T1595" s="1"/>
      <c r="U1595" s="1"/>
      <c r="V1595" s="1"/>
      <c r="W1595" s="1"/>
      <c r="X1595" s="1"/>
      <c r="Y1595" s="1"/>
      <c r="Z1595" s="1"/>
    </row>
    <row r="1596" spans="1:26" ht="14.25" customHeight="1">
      <c r="A1596" s="1"/>
      <c r="B1596" s="668"/>
      <c r="C1596" s="606"/>
      <c r="D1596" s="606"/>
      <c r="E1596" s="606"/>
      <c r="F1596" s="606"/>
      <c r="G1596" s="606"/>
      <c r="H1596" s="607"/>
      <c r="I1596" s="1"/>
      <c r="J1596" s="1"/>
      <c r="K1596" s="16"/>
      <c r="L1596" s="1"/>
      <c r="M1596" s="1"/>
      <c r="N1596" s="1"/>
      <c r="O1596" s="1"/>
      <c r="P1596" s="1"/>
      <c r="Q1596" s="1"/>
      <c r="R1596" s="1"/>
      <c r="S1596" s="1"/>
      <c r="T1596" s="1"/>
      <c r="U1596" s="1"/>
      <c r="V1596" s="1"/>
      <c r="W1596" s="1"/>
      <c r="X1596" s="1"/>
      <c r="Y1596" s="1"/>
      <c r="Z1596" s="1"/>
    </row>
    <row r="1597" spans="1:26" ht="14.25" customHeight="1" thickBot="1">
      <c r="A1597" s="1"/>
      <c r="B1597" s="665" t="s">
        <v>78</v>
      </c>
      <c r="C1597" s="594"/>
      <c r="D1597" s="594"/>
      <c r="E1597" s="594"/>
      <c r="F1597" s="594"/>
      <c r="G1597" s="594"/>
      <c r="H1597" s="703"/>
      <c r="I1597" s="1"/>
      <c r="J1597" s="1"/>
      <c r="K1597" s="16"/>
      <c r="L1597" s="1"/>
      <c r="M1597" s="1"/>
      <c r="N1597" s="1"/>
      <c r="O1597" s="1"/>
      <c r="P1597" s="1"/>
      <c r="Q1597" s="1"/>
      <c r="R1597" s="1"/>
      <c r="S1597" s="1"/>
      <c r="T1597" s="1"/>
      <c r="U1597" s="1"/>
      <c r="V1597" s="1"/>
      <c r="W1597" s="1"/>
      <c r="X1597" s="1"/>
      <c r="Y1597" s="1"/>
      <c r="Z1597" s="1"/>
    </row>
    <row r="1598" spans="1:26" ht="14.25" customHeight="1">
      <c r="A1598" s="1"/>
      <c r="B1598" s="662" t="e">
        <f>+#REF!</f>
        <v>#REF!</v>
      </c>
      <c r="C1598" s="632"/>
      <c r="D1598" s="632"/>
      <c r="E1598" s="632"/>
      <c r="F1598" s="632"/>
      <c r="G1598" s="632"/>
      <c r="H1598" s="704"/>
      <c r="I1598" s="1"/>
      <c r="J1598" s="1"/>
      <c r="K1598" s="16"/>
      <c r="L1598" s="1"/>
      <c r="M1598" s="1"/>
      <c r="N1598" s="1"/>
      <c r="O1598" s="1"/>
      <c r="P1598" s="1"/>
      <c r="Q1598" s="1"/>
      <c r="R1598" s="1"/>
      <c r="S1598" s="1"/>
      <c r="T1598" s="1"/>
      <c r="U1598" s="1"/>
      <c r="V1598" s="1"/>
      <c r="W1598" s="1"/>
      <c r="X1598" s="1"/>
      <c r="Y1598" s="1"/>
      <c r="Z1598" s="1"/>
    </row>
    <row r="1599" spans="1:26" ht="14.25" customHeight="1">
      <c r="A1599" s="1"/>
      <c r="B1599" s="34" t="s">
        <v>79</v>
      </c>
      <c r="C1599" s="78" t="e">
        <f>+#REF!</f>
        <v>#REF!</v>
      </c>
      <c r="D1599" s="693" t="s">
        <v>80</v>
      </c>
      <c r="E1599" s="579"/>
      <c r="F1599" s="5" t="e">
        <f>+#REF!</f>
        <v>#REF!</v>
      </c>
      <c r="G1599" s="5" t="s">
        <v>81</v>
      </c>
      <c r="H1599" s="36"/>
      <c r="I1599" s="1"/>
      <c r="J1599" s="1"/>
      <c r="K1599" s="16"/>
      <c r="L1599" s="1"/>
      <c r="M1599" s="1"/>
      <c r="N1599" s="1"/>
      <c r="O1599" s="1"/>
      <c r="P1599" s="1"/>
      <c r="Q1599" s="1"/>
      <c r="R1599" s="1"/>
      <c r="S1599" s="1"/>
      <c r="T1599" s="1"/>
      <c r="U1599" s="1"/>
      <c r="V1599" s="1"/>
      <c r="W1599" s="1"/>
      <c r="X1599" s="1"/>
      <c r="Y1599" s="1"/>
      <c r="Z1599" s="1"/>
    </row>
    <row r="1600" spans="1:26" ht="14.25" customHeight="1">
      <c r="A1600" s="1"/>
      <c r="B1600" s="636"/>
      <c r="C1600" s="581"/>
      <c r="D1600" s="581"/>
      <c r="E1600" s="581"/>
      <c r="F1600" s="581"/>
      <c r="G1600" s="581"/>
      <c r="H1600" s="589"/>
      <c r="I1600" s="1"/>
      <c r="J1600" s="1"/>
      <c r="K1600" s="16"/>
      <c r="L1600" s="1"/>
      <c r="M1600" s="1"/>
      <c r="N1600" s="1"/>
      <c r="O1600" s="1"/>
      <c r="P1600" s="1"/>
      <c r="Q1600" s="1"/>
      <c r="R1600" s="1"/>
      <c r="S1600" s="1"/>
      <c r="T1600" s="1"/>
      <c r="U1600" s="1"/>
      <c r="V1600" s="1"/>
      <c r="W1600" s="1"/>
      <c r="X1600" s="1"/>
      <c r="Y1600" s="1"/>
      <c r="Z1600" s="1"/>
    </row>
    <row r="1601" spans="1:26" ht="14.25" customHeight="1">
      <c r="A1601" s="1"/>
      <c r="B1601" s="652" t="e">
        <f>+#REF!</f>
        <v>#REF!</v>
      </c>
      <c r="C1601" s="585"/>
      <c r="D1601" s="585"/>
      <c r="E1601" s="585"/>
      <c r="F1601" s="585"/>
      <c r="G1601" s="585"/>
      <c r="H1601" s="610"/>
      <c r="I1601" s="1"/>
      <c r="J1601" s="1"/>
      <c r="K1601" s="16"/>
      <c r="L1601" s="1"/>
      <c r="M1601" s="1"/>
      <c r="N1601" s="1"/>
      <c r="O1601" s="1"/>
      <c r="P1601" s="1"/>
      <c r="Q1601" s="1"/>
      <c r="R1601" s="1"/>
      <c r="S1601" s="1"/>
      <c r="T1601" s="1"/>
      <c r="U1601" s="1"/>
      <c r="V1601" s="1"/>
      <c r="W1601" s="1"/>
      <c r="X1601" s="1"/>
      <c r="Y1601" s="1"/>
      <c r="Z1601" s="1"/>
    </row>
    <row r="1602" spans="1:26" ht="14.25" customHeight="1">
      <c r="A1602" s="1"/>
      <c r="B1602" s="600"/>
      <c r="C1602" s="578"/>
      <c r="D1602" s="578"/>
      <c r="E1602" s="578"/>
      <c r="F1602" s="578"/>
      <c r="G1602" s="578"/>
      <c r="H1602" s="604"/>
      <c r="I1602" s="1"/>
      <c r="J1602" s="1"/>
      <c r="K1602" s="16"/>
      <c r="L1602" s="1"/>
      <c r="M1602" s="1"/>
      <c r="N1602" s="1"/>
      <c r="O1602" s="1"/>
      <c r="P1602" s="1"/>
      <c r="Q1602" s="1"/>
      <c r="R1602" s="1"/>
      <c r="S1602" s="1"/>
      <c r="T1602" s="1"/>
      <c r="U1602" s="1"/>
      <c r="V1602" s="1"/>
      <c r="W1602" s="1"/>
      <c r="X1602" s="1"/>
      <c r="Y1602" s="1"/>
      <c r="Z1602" s="1"/>
    </row>
    <row r="1603" spans="1:26" ht="14.25" customHeight="1">
      <c r="A1603" s="1"/>
      <c r="B1603" s="694"/>
      <c r="C1603" s="606"/>
      <c r="D1603" s="606"/>
      <c r="E1603" s="606"/>
      <c r="F1603" s="606"/>
      <c r="G1603" s="606"/>
      <c r="H1603" s="607"/>
      <c r="I1603" s="1"/>
      <c r="J1603" s="1"/>
      <c r="K1603" s="16"/>
      <c r="L1603" s="1"/>
      <c r="M1603" s="1"/>
      <c r="N1603" s="1"/>
      <c r="O1603" s="1"/>
      <c r="P1603" s="1"/>
      <c r="Q1603" s="1"/>
      <c r="R1603" s="1"/>
      <c r="S1603" s="1"/>
      <c r="T1603" s="1"/>
      <c r="U1603" s="1"/>
      <c r="V1603" s="1"/>
      <c r="W1603" s="1"/>
      <c r="X1603" s="1"/>
      <c r="Y1603" s="1"/>
      <c r="Z1603" s="1"/>
    </row>
    <row r="1604" spans="1:26" ht="14.25" customHeight="1">
      <c r="A1604" s="1"/>
      <c r="B1604" s="636" t="s">
        <v>82</v>
      </c>
      <c r="C1604" s="581"/>
      <c r="D1604" s="581"/>
      <c r="E1604" s="581"/>
      <c r="F1604" s="581"/>
      <c r="G1604" s="581"/>
      <c r="H1604" s="589"/>
      <c r="I1604" s="1"/>
      <c r="J1604" s="1"/>
      <c r="K1604" s="16"/>
      <c r="L1604" s="1"/>
      <c r="M1604" s="1"/>
      <c r="N1604" s="1"/>
      <c r="O1604" s="1"/>
      <c r="P1604" s="1"/>
      <c r="Q1604" s="1"/>
      <c r="R1604" s="1"/>
      <c r="S1604" s="1"/>
      <c r="T1604" s="1"/>
      <c r="U1604" s="1"/>
      <c r="V1604" s="1"/>
      <c r="W1604" s="1"/>
      <c r="X1604" s="1"/>
      <c r="Y1604" s="1"/>
      <c r="Z1604" s="1"/>
    </row>
    <row r="1605" spans="1:26" ht="14.25" customHeight="1">
      <c r="A1605" s="1"/>
      <c r="B1605" s="679" t="s">
        <v>1</v>
      </c>
      <c r="C1605" s="579"/>
      <c r="D1605" s="37" t="s">
        <v>2</v>
      </c>
      <c r="E1605" s="23" t="s">
        <v>83</v>
      </c>
      <c r="F1605" s="23" t="s">
        <v>84</v>
      </c>
      <c r="G1605" s="23" t="s">
        <v>85</v>
      </c>
      <c r="H1605" s="38" t="s">
        <v>86</v>
      </c>
      <c r="I1605" s="1"/>
      <c r="J1605" s="1"/>
      <c r="K1605" s="16"/>
      <c r="L1605" s="1"/>
      <c r="M1605" s="1"/>
      <c r="N1605" s="1"/>
      <c r="O1605" s="1"/>
      <c r="P1605" s="1"/>
      <c r="Q1605" s="1"/>
      <c r="R1605" s="1"/>
      <c r="S1605" s="1"/>
      <c r="T1605" s="1"/>
      <c r="U1605" s="1"/>
      <c r="V1605" s="1"/>
      <c r="W1605" s="1"/>
      <c r="X1605" s="1"/>
      <c r="Y1605" s="1"/>
      <c r="Z1605" s="1"/>
    </row>
    <row r="1606" spans="1:26" ht="14.25" customHeight="1">
      <c r="A1606" s="1"/>
      <c r="B1606" s="645"/>
      <c r="C1606" s="690"/>
      <c r="D1606" s="39"/>
      <c r="E1606" s="39"/>
      <c r="F1606" s="40"/>
      <c r="G1606" s="41"/>
      <c r="H1606" s="42">
        <f>G1606*(F1606+1)*E1606</f>
        <v>0</v>
      </c>
      <c r="I1606" s="1"/>
      <c r="J1606" s="1"/>
      <c r="K1606" s="16"/>
      <c r="L1606" s="1"/>
      <c r="M1606" s="1"/>
      <c r="N1606" s="1"/>
      <c r="O1606" s="1"/>
      <c r="P1606" s="1"/>
      <c r="Q1606" s="1"/>
      <c r="R1606" s="1"/>
      <c r="S1606" s="1"/>
      <c r="T1606" s="1"/>
      <c r="U1606" s="1"/>
      <c r="V1606" s="1"/>
      <c r="W1606" s="1"/>
      <c r="X1606" s="1"/>
      <c r="Y1606" s="1"/>
      <c r="Z1606" s="1"/>
    </row>
    <row r="1607" spans="1:26" ht="14.25" customHeight="1">
      <c r="A1607" s="1"/>
      <c r="B1607" s="739" t="s">
        <v>215</v>
      </c>
      <c r="C1607" s="621"/>
      <c r="D1607" s="88" t="e">
        <f t="array" ref="D1607">+INDEX(#REF!,MATCH($B1607,#REF!,0),MATCH(D$897,#REF!,0))</f>
        <v>#REF!</v>
      </c>
      <c r="E1607" s="50">
        <v>1</v>
      </c>
      <c r="F1607" s="59">
        <v>0</v>
      </c>
      <c r="G1607" s="80" t="e">
        <f t="array" ref="G1607">+INDEX(#REF!,MATCH($B1607,#REF!,0),MATCH(G$897,#REF!,0))</f>
        <v>#REF!</v>
      </c>
      <c r="H1607" s="42" t="e">
        <f t="shared" ref="H1607:H1613" si="143">E1607*(F1607+1)*G1607</f>
        <v>#REF!</v>
      </c>
      <c r="I1607" s="1"/>
      <c r="J1607" s="1"/>
      <c r="K1607" s="16"/>
      <c r="L1607" s="1"/>
      <c r="M1607" s="1"/>
      <c r="N1607" s="1"/>
      <c r="O1607" s="1"/>
      <c r="P1607" s="1"/>
      <c r="Q1607" s="1"/>
      <c r="R1607" s="1"/>
      <c r="S1607" s="1"/>
      <c r="T1607" s="1"/>
      <c r="U1607" s="1"/>
      <c r="V1607" s="1"/>
      <c r="W1607" s="1"/>
      <c r="X1607" s="1"/>
      <c r="Y1607" s="1"/>
      <c r="Z1607" s="1"/>
    </row>
    <row r="1608" spans="1:26" ht="14.25" customHeight="1">
      <c r="A1608" s="1"/>
      <c r="B1608" s="739" t="s">
        <v>216</v>
      </c>
      <c r="C1608" s="621"/>
      <c r="D1608" s="88" t="e">
        <f t="array" ref="D1608">+INDEX(#REF!,MATCH($B1608,#REF!,0),MATCH(D$897,#REF!,0))</f>
        <v>#REF!</v>
      </c>
      <c r="E1608" s="50">
        <v>1</v>
      </c>
      <c r="F1608" s="59">
        <v>0</v>
      </c>
      <c r="G1608" s="80" t="e">
        <f t="array" ref="G1608">+INDEX(#REF!,MATCH($B1608,#REF!,0),MATCH(G$897,#REF!,0))</f>
        <v>#REF!</v>
      </c>
      <c r="H1608" s="42" t="e">
        <f t="shared" si="143"/>
        <v>#REF!</v>
      </c>
      <c r="I1608" s="1"/>
      <c r="J1608" s="1"/>
      <c r="K1608" s="16"/>
      <c r="L1608" s="1"/>
      <c r="M1608" s="1"/>
      <c r="N1608" s="1"/>
      <c r="O1608" s="1"/>
      <c r="P1608" s="1"/>
      <c r="Q1608" s="1"/>
      <c r="R1608" s="1"/>
      <c r="S1608" s="1"/>
      <c r="T1608" s="1"/>
      <c r="U1608" s="1"/>
      <c r="V1608" s="1"/>
      <c r="W1608" s="1"/>
      <c r="X1608" s="1"/>
      <c r="Y1608" s="1"/>
      <c r="Z1608" s="1"/>
    </row>
    <row r="1609" spans="1:26" ht="14.25" customHeight="1">
      <c r="A1609" s="1"/>
      <c r="B1609" s="743" t="s">
        <v>217</v>
      </c>
      <c r="C1609" s="621"/>
      <c r="D1609" s="88" t="e">
        <f t="array" ref="D1609">+INDEX(#REF!,MATCH($B1609,#REF!,0),MATCH(D$897,#REF!,0))</f>
        <v>#REF!</v>
      </c>
      <c r="E1609" s="50">
        <v>0.5</v>
      </c>
      <c r="F1609" s="59">
        <v>0</v>
      </c>
      <c r="G1609" s="80" t="e">
        <f t="array" ref="G1609">+INDEX(#REF!,MATCH($B1609,#REF!,0),MATCH(G$897,#REF!,0))</f>
        <v>#REF!</v>
      </c>
      <c r="H1609" s="42" t="e">
        <f t="shared" si="143"/>
        <v>#REF!</v>
      </c>
      <c r="I1609" s="1"/>
      <c r="J1609" s="1"/>
      <c r="K1609" s="16"/>
      <c r="L1609" s="1"/>
      <c r="M1609" s="1"/>
      <c r="N1609" s="1"/>
      <c r="O1609" s="1"/>
      <c r="P1609" s="1"/>
      <c r="Q1609" s="1"/>
      <c r="R1609" s="1"/>
      <c r="S1609" s="1"/>
      <c r="T1609" s="1"/>
      <c r="U1609" s="1"/>
      <c r="V1609" s="1"/>
      <c r="W1609" s="1"/>
      <c r="X1609" s="1"/>
      <c r="Y1609" s="1"/>
      <c r="Z1609" s="1"/>
    </row>
    <row r="1610" spans="1:26" ht="14.25" customHeight="1">
      <c r="A1610" s="1"/>
      <c r="B1610" s="743" t="s">
        <v>218</v>
      </c>
      <c r="C1610" s="621"/>
      <c r="D1610" s="88" t="e">
        <f t="array" ref="D1610">+INDEX(#REF!,MATCH($B1610,#REF!,0),MATCH(D$897,#REF!,0))</f>
        <v>#REF!</v>
      </c>
      <c r="E1610" s="50">
        <v>1</v>
      </c>
      <c r="F1610" s="59">
        <v>0</v>
      </c>
      <c r="G1610" s="80" t="e">
        <f t="array" ref="G1610">+INDEX(#REF!,MATCH($B1610,#REF!,0),MATCH(G$897,#REF!,0))</f>
        <v>#REF!</v>
      </c>
      <c r="H1610" s="42" t="e">
        <f t="shared" si="143"/>
        <v>#REF!</v>
      </c>
      <c r="I1610" s="1"/>
      <c r="J1610" s="1"/>
      <c r="K1610" s="16"/>
      <c r="L1610" s="1"/>
      <c r="M1610" s="1"/>
      <c r="N1610" s="1"/>
      <c r="O1610" s="1"/>
      <c r="P1610" s="1"/>
      <c r="Q1610" s="1"/>
      <c r="R1610" s="1"/>
      <c r="S1610" s="1"/>
      <c r="T1610" s="1"/>
      <c r="U1610" s="1"/>
      <c r="V1610" s="1"/>
      <c r="W1610" s="1"/>
      <c r="X1610" s="1"/>
      <c r="Y1610" s="1"/>
      <c r="Z1610" s="1"/>
    </row>
    <row r="1611" spans="1:26" ht="14.25" customHeight="1">
      <c r="A1611" s="1"/>
      <c r="B1611" s="743" t="s">
        <v>219</v>
      </c>
      <c r="C1611" s="621"/>
      <c r="D1611" s="95" t="s">
        <v>13</v>
      </c>
      <c r="E1611" s="50">
        <v>0.35</v>
      </c>
      <c r="F1611" s="59">
        <v>0</v>
      </c>
      <c r="G1611" s="80" t="e">
        <f t="array" ref="G1611">+INDEX(#REF!,MATCH($B1611,#REF!,0),MATCH(G$897,#REF!,0))</f>
        <v>#REF!</v>
      </c>
      <c r="H1611" s="42" t="e">
        <f t="shared" si="143"/>
        <v>#REF!</v>
      </c>
      <c r="I1611" s="1"/>
      <c r="J1611" s="1"/>
      <c r="K1611" s="16"/>
      <c r="L1611" s="1"/>
      <c r="M1611" s="1"/>
      <c r="N1611" s="1"/>
      <c r="O1611" s="1"/>
      <c r="P1611" s="1"/>
      <c r="Q1611" s="1"/>
      <c r="R1611" s="1"/>
      <c r="S1611" s="1"/>
      <c r="T1611" s="1"/>
      <c r="U1611" s="1"/>
      <c r="V1611" s="1"/>
      <c r="W1611" s="1"/>
      <c r="X1611" s="1"/>
      <c r="Y1611" s="1"/>
      <c r="Z1611" s="1"/>
    </row>
    <row r="1612" spans="1:26" ht="14.25" customHeight="1">
      <c r="A1612" s="1"/>
      <c r="B1612" s="743" t="s">
        <v>220</v>
      </c>
      <c r="C1612" s="621"/>
      <c r="D1612" s="88" t="e">
        <f t="array" ref="D1612">+INDEX(#REF!,MATCH($B1612,#REF!,0),MATCH(D$897,#REF!,0))</f>
        <v>#REF!</v>
      </c>
      <c r="E1612" s="50">
        <v>0.3</v>
      </c>
      <c r="F1612" s="59">
        <v>0</v>
      </c>
      <c r="G1612" s="80" t="e">
        <f t="array" ref="G1612">+INDEX(#REF!,MATCH($B1612,#REF!,0),MATCH(G$897,#REF!,0))</f>
        <v>#REF!</v>
      </c>
      <c r="H1612" s="42" t="e">
        <f t="shared" si="143"/>
        <v>#REF!</v>
      </c>
      <c r="I1612" s="1"/>
      <c r="J1612" s="1"/>
      <c r="K1612" s="16"/>
      <c r="L1612" s="1"/>
      <c r="M1612" s="1"/>
      <c r="N1612" s="1"/>
      <c r="O1612" s="1"/>
      <c r="P1612" s="1"/>
      <c r="Q1612" s="1"/>
      <c r="R1612" s="1"/>
      <c r="S1612" s="1"/>
      <c r="T1612" s="1"/>
      <c r="U1612" s="1"/>
      <c r="V1612" s="1"/>
      <c r="W1612" s="1"/>
      <c r="X1612" s="1"/>
      <c r="Y1612" s="1"/>
      <c r="Z1612" s="1"/>
    </row>
    <row r="1613" spans="1:26" ht="14.25" customHeight="1">
      <c r="A1613" s="1"/>
      <c r="B1613" s="743" t="s">
        <v>221</v>
      </c>
      <c r="C1613" s="621"/>
      <c r="D1613" s="88" t="e">
        <f t="array" ref="D1613">+INDEX(#REF!,MATCH($B1613,#REF!,0),MATCH(D$897,#REF!,0))</f>
        <v>#REF!</v>
      </c>
      <c r="E1613" s="50">
        <v>0.25</v>
      </c>
      <c r="F1613" s="59">
        <v>0</v>
      </c>
      <c r="G1613" s="80" t="e">
        <f t="array" ref="G1613">+INDEX(#REF!,MATCH($B1613,#REF!,0),MATCH(G$897,#REF!,0))</f>
        <v>#REF!</v>
      </c>
      <c r="H1613" s="42" t="e">
        <f t="shared" si="143"/>
        <v>#REF!</v>
      </c>
      <c r="I1613" s="1"/>
      <c r="J1613" s="1"/>
      <c r="K1613" s="16"/>
      <c r="L1613" s="1"/>
      <c r="M1613" s="1"/>
      <c r="N1613" s="1"/>
      <c r="O1613" s="1"/>
      <c r="P1613" s="1"/>
      <c r="Q1613" s="1"/>
      <c r="R1613" s="1"/>
      <c r="S1613" s="1"/>
      <c r="T1613" s="1"/>
      <c r="U1613" s="1"/>
      <c r="V1613" s="1"/>
      <c r="W1613" s="1"/>
      <c r="X1613" s="1"/>
      <c r="Y1613" s="1"/>
      <c r="Z1613" s="1"/>
    </row>
    <row r="1614" spans="1:26" ht="14.25" customHeight="1">
      <c r="A1614" s="1"/>
      <c r="B1614" s="743" t="s">
        <v>222</v>
      </c>
      <c r="C1614" s="621"/>
      <c r="D1614" s="88" t="e">
        <f t="array" ref="D1614">+INDEX(#REF!,MATCH($B1614,#REF!,0),MATCH(D$897,#REF!,0))</f>
        <v>#REF!</v>
      </c>
      <c r="E1614" s="50">
        <v>1</v>
      </c>
      <c r="F1614" s="59">
        <v>0</v>
      </c>
      <c r="G1614" s="80" t="e">
        <f t="array" ref="G1614">+INDEX(#REF!,MATCH($B1614,#REF!,0),MATCH(G$897,#REF!,0))</f>
        <v>#REF!</v>
      </c>
      <c r="H1614" s="42" t="e">
        <f>G1614*(F1614+1)*E1614</f>
        <v>#REF!</v>
      </c>
      <c r="I1614" s="1"/>
      <c r="J1614" s="1"/>
      <c r="K1614" s="16"/>
      <c r="L1614" s="1"/>
      <c r="M1614" s="1"/>
      <c r="N1614" s="1"/>
      <c r="O1614" s="1"/>
      <c r="P1614" s="1"/>
      <c r="Q1614" s="1"/>
      <c r="R1614" s="1"/>
      <c r="S1614" s="1"/>
      <c r="T1614" s="1"/>
      <c r="U1614" s="1"/>
      <c r="V1614" s="1"/>
      <c r="W1614" s="1"/>
      <c r="X1614" s="1"/>
      <c r="Y1614" s="1"/>
      <c r="Z1614" s="1"/>
    </row>
    <row r="1615" spans="1:26" ht="14.25" customHeight="1">
      <c r="A1615" s="1"/>
      <c r="B1615" s="682" t="s">
        <v>87</v>
      </c>
      <c r="C1615" s="581"/>
      <c r="D1615" s="581"/>
      <c r="E1615" s="581"/>
      <c r="F1615" s="581"/>
      <c r="G1615" s="579"/>
      <c r="H1615" s="49" t="e">
        <f>ROUND(SUM(H1606:H1614),2)</f>
        <v>#REF!</v>
      </c>
      <c r="I1615" s="1"/>
      <c r="J1615" s="1"/>
      <c r="K1615" s="16"/>
      <c r="L1615" s="1"/>
      <c r="M1615" s="1"/>
      <c r="N1615" s="1"/>
      <c r="O1615" s="1"/>
      <c r="P1615" s="1"/>
      <c r="Q1615" s="1"/>
      <c r="R1615" s="1"/>
      <c r="S1615" s="1"/>
      <c r="T1615" s="1"/>
      <c r="U1615" s="1"/>
      <c r="V1615" s="1"/>
      <c r="W1615" s="1"/>
      <c r="X1615" s="1"/>
      <c r="Y1615" s="1"/>
      <c r="Z1615" s="1"/>
    </row>
    <row r="1616" spans="1:26" ht="14.25" customHeight="1">
      <c r="A1616" s="1"/>
      <c r="B1616" s="636" t="s">
        <v>88</v>
      </c>
      <c r="C1616" s="581"/>
      <c r="D1616" s="581"/>
      <c r="E1616" s="581"/>
      <c r="F1616" s="581"/>
      <c r="G1616" s="581"/>
      <c r="H1616" s="589"/>
      <c r="I1616" s="1"/>
      <c r="J1616" s="1"/>
      <c r="K1616" s="16"/>
      <c r="L1616" s="1"/>
      <c r="M1616" s="1"/>
      <c r="N1616" s="1"/>
      <c r="O1616" s="1"/>
      <c r="P1616" s="1"/>
      <c r="Q1616" s="1"/>
      <c r="R1616" s="1"/>
      <c r="S1616" s="1"/>
      <c r="T1616" s="1"/>
      <c r="U1616" s="1"/>
      <c r="V1616" s="1"/>
      <c r="W1616" s="1"/>
      <c r="X1616" s="1"/>
      <c r="Y1616" s="1"/>
      <c r="Z1616" s="1"/>
    </row>
    <row r="1617" spans="1:26" ht="14.25" customHeight="1">
      <c r="A1617" s="1"/>
      <c r="B1617" s="679" t="s">
        <v>1</v>
      </c>
      <c r="C1617" s="579"/>
      <c r="D1617" s="37" t="s">
        <v>2</v>
      </c>
      <c r="E1617" s="23" t="s">
        <v>83</v>
      </c>
      <c r="F1617" s="23" t="s">
        <v>89</v>
      </c>
      <c r="G1617" s="23" t="s">
        <v>85</v>
      </c>
      <c r="H1617" s="38" t="s">
        <v>86</v>
      </c>
      <c r="I1617" s="1"/>
      <c r="J1617" s="1"/>
      <c r="K1617" s="16"/>
      <c r="L1617" s="1"/>
      <c r="M1617" s="1"/>
      <c r="N1617" s="1"/>
      <c r="O1617" s="1"/>
      <c r="P1617" s="1"/>
      <c r="Q1617" s="1"/>
      <c r="R1617" s="1"/>
      <c r="S1617" s="1"/>
      <c r="T1617" s="1"/>
      <c r="U1617" s="1"/>
      <c r="V1617" s="1"/>
      <c r="W1617" s="1"/>
      <c r="X1617" s="1"/>
      <c r="Y1617" s="1"/>
      <c r="Z1617" s="1"/>
    </row>
    <row r="1618" spans="1:26" ht="14.25" customHeight="1">
      <c r="A1618" s="1"/>
      <c r="B1618" s="645"/>
      <c r="C1618" s="680"/>
      <c r="D1618" s="50"/>
      <c r="E1618" s="51"/>
      <c r="F1618" s="52"/>
      <c r="G1618" s="41"/>
      <c r="H1618" s="42">
        <f t="shared" ref="H1618:H1622" si="144">E1618*F1618*G1618</f>
        <v>0</v>
      </c>
      <c r="I1618" s="1"/>
      <c r="J1618" s="1"/>
      <c r="K1618" s="16"/>
      <c r="L1618" s="1"/>
      <c r="M1618" s="1"/>
      <c r="N1618" s="1"/>
      <c r="O1618" s="1"/>
      <c r="P1618" s="1"/>
      <c r="Q1618" s="1"/>
      <c r="R1618" s="1"/>
      <c r="S1618" s="1"/>
      <c r="T1618" s="1"/>
      <c r="U1618" s="1"/>
      <c r="V1618" s="1"/>
      <c r="W1618" s="1"/>
      <c r="X1618" s="1"/>
      <c r="Y1618" s="1"/>
      <c r="Z1618" s="1"/>
    </row>
    <row r="1619" spans="1:26" ht="14.25" customHeight="1">
      <c r="A1619" s="1"/>
      <c r="B1619" s="626" t="s">
        <v>90</v>
      </c>
      <c r="C1619" s="620"/>
      <c r="D1619" s="53" t="s">
        <v>91</v>
      </c>
      <c r="E1619" s="50">
        <v>0.05</v>
      </c>
      <c r="F1619" s="59">
        <v>1</v>
      </c>
      <c r="G1619" s="41" t="e">
        <f>H1632</f>
        <v>#REF!</v>
      </c>
      <c r="H1619" s="42" t="e">
        <f t="shared" si="144"/>
        <v>#REF!</v>
      </c>
      <c r="I1619" s="1"/>
      <c r="J1619" s="1"/>
      <c r="K1619" s="16"/>
      <c r="L1619" s="1"/>
      <c r="M1619" s="1"/>
      <c r="N1619" s="1"/>
      <c r="O1619" s="1"/>
      <c r="P1619" s="1"/>
      <c r="Q1619" s="1"/>
      <c r="R1619" s="1"/>
      <c r="S1619" s="1"/>
      <c r="T1619" s="1"/>
      <c r="U1619" s="1"/>
      <c r="V1619" s="1"/>
      <c r="W1619" s="1"/>
      <c r="X1619" s="1"/>
      <c r="Y1619" s="1"/>
      <c r="Z1619" s="1"/>
    </row>
    <row r="1620" spans="1:26" ht="14.25" customHeight="1">
      <c r="A1620" s="1"/>
      <c r="B1620" s="743" t="s">
        <v>223</v>
      </c>
      <c r="C1620" s="621"/>
      <c r="D1620" s="70" t="e">
        <f t="array" ref="D1620">+INDEX(#REF!,MATCH($B1620,#REF!,0),MATCH(D$907,#REF!,0))</f>
        <v>#REF!</v>
      </c>
      <c r="E1620" s="73">
        <v>1</v>
      </c>
      <c r="F1620" s="97">
        <v>0.4</v>
      </c>
      <c r="G1620" s="41" t="e">
        <f t="array" ref="G1620">+INDEX(#REF!,MATCH($B1620,#REF!,0),MATCH(G$907,#REF!,0))</f>
        <v>#REF!</v>
      </c>
      <c r="H1620" s="42" t="e">
        <f t="shared" si="144"/>
        <v>#REF!</v>
      </c>
      <c r="I1620" s="1"/>
      <c r="J1620" s="1"/>
      <c r="K1620" s="16"/>
      <c r="L1620" s="1"/>
      <c r="M1620" s="1"/>
      <c r="N1620" s="1"/>
      <c r="O1620" s="1"/>
      <c r="P1620" s="1"/>
      <c r="Q1620" s="1"/>
      <c r="R1620" s="1"/>
      <c r="S1620" s="1"/>
      <c r="T1620" s="1"/>
      <c r="U1620" s="1"/>
      <c r="V1620" s="1"/>
      <c r="W1620" s="1"/>
      <c r="X1620" s="1"/>
      <c r="Y1620" s="1"/>
      <c r="Z1620" s="1"/>
    </row>
    <row r="1621" spans="1:26" ht="14.25" customHeight="1">
      <c r="A1621" s="1"/>
      <c r="B1621" s="743" t="s">
        <v>144</v>
      </c>
      <c r="C1621" s="621"/>
      <c r="D1621" s="70" t="e">
        <f t="array" ref="D1621">+INDEX(#REF!,MATCH($B1621,#REF!,0),MATCH(D$907,#REF!,0))</f>
        <v>#REF!</v>
      </c>
      <c r="E1621" s="98">
        <v>1</v>
      </c>
      <c r="F1621" s="97">
        <v>0.4</v>
      </c>
      <c r="G1621" s="41" t="e">
        <f t="array" ref="G1621">+INDEX(#REF!,MATCH($B1621,#REF!,0),MATCH(G$907,#REF!,0))</f>
        <v>#REF!</v>
      </c>
      <c r="H1621" s="42" t="e">
        <f t="shared" si="144"/>
        <v>#REF!</v>
      </c>
      <c r="I1621" s="1"/>
      <c r="J1621" s="1"/>
      <c r="K1621" s="16"/>
      <c r="L1621" s="1"/>
      <c r="M1621" s="1"/>
      <c r="N1621" s="1"/>
      <c r="O1621" s="1"/>
      <c r="P1621" s="1"/>
      <c r="Q1621" s="1"/>
      <c r="R1621" s="1"/>
      <c r="S1621" s="1"/>
      <c r="T1621" s="1"/>
      <c r="U1621" s="1"/>
      <c r="V1621" s="1"/>
      <c r="W1621" s="1"/>
      <c r="X1621" s="1"/>
      <c r="Y1621" s="1"/>
      <c r="Z1621" s="1"/>
    </row>
    <row r="1622" spans="1:26" ht="14.25" customHeight="1">
      <c r="A1622" s="1"/>
      <c r="B1622" s="743" t="s">
        <v>224</v>
      </c>
      <c r="C1622" s="621"/>
      <c r="D1622" s="70" t="e">
        <f t="array" ref="D1622">+INDEX(#REF!,MATCH($B1622,#REF!,0),MATCH(D$907,#REF!,0))</f>
        <v>#REF!</v>
      </c>
      <c r="E1622" s="98">
        <v>1</v>
      </c>
      <c r="F1622" s="97">
        <v>0.4</v>
      </c>
      <c r="G1622" s="41" t="e">
        <f t="array" ref="G1622">+INDEX(#REF!,MATCH($B1622,#REF!,0),MATCH(G$907,#REF!,0))</f>
        <v>#REF!</v>
      </c>
      <c r="H1622" s="42" t="e">
        <f t="shared" si="144"/>
        <v>#REF!</v>
      </c>
      <c r="I1622" s="1"/>
      <c r="J1622" s="1"/>
      <c r="K1622" s="16"/>
      <c r="L1622" s="1"/>
      <c r="M1622" s="1"/>
      <c r="N1622" s="1"/>
      <c r="O1622" s="1"/>
      <c r="P1622" s="1"/>
      <c r="Q1622" s="1"/>
      <c r="R1622" s="1"/>
      <c r="S1622" s="1"/>
      <c r="T1622" s="1"/>
      <c r="U1622" s="1"/>
      <c r="V1622" s="1"/>
      <c r="W1622" s="1"/>
      <c r="X1622" s="1"/>
      <c r="Y1622" s="1"/>
      <c r="Z1622" s="1"/>
    </row>
    <row r="1623" spans="1:26" ht="14.25" customHeight="1">
      <c r="A1623" s="1"/>
      <c r="B1623" s="99"/>
      <c r="C1623" s="100"/>
      <c r="D1623" s="53"/>
      <c r="E1623" s="73"/>
      <c r="F1623" s="87"/>
      <c r="G1623" s="41"/>
      <c r="H1623" s="42"/>
      <c r="I1623" s="1"/>
      <c r="J1623" s="1"/>
      <c r="K1623" s="16"/>
      <c r="L1623" s="1"/>
      <c r="M1623" s="1"/>
      <c r="N1623" s="1"/>
      <c r="O1623" s="1"/>
      <c r="P1623" s="1"/>
      <c r="Q1623" s="1"/>
      <c r="R1623" s="1"/>
      <c r="S1623" s="1"/>
      <c r="T1623" s="1"/>
      <c r="U1623" s="1"/>
      <c r="V1623" s="1"/>
      <c r="W1623" s="1"/>
      <c r="X1623" s="1"/>
      <c r="Y1623" s="1"/>
      <c r="Z1623" s="1"/>
    </row>
    <row r="1624" spans="1:26" ht="14.25" customHeight="1">
      <c r="A1624" s="1"/>
      <c r="B1624" s="624"/>
      <c r="C1624" s="681"/>
      <c r="D1624" s="47"/>
      <c r="E1624" s="46"/>
      <c r="F1624" s="47"/>
      <c r="G1624" s="41"/>
      <c r="H1624" s="42">
        <f>E1624*F1624*G1624</f>
        <v>0</v>
      </c>
      <c r="I1624" s="1"/>
      <c r="J1624" s="1"/>
      <c r="K1624" s="16"/>
      <c r="L1624" s="1"/>
      <c r="M1624" s="1"/>
      <c r="N1624" s="1"/>
      <c r="O1624" s="1"/>
      <c r="P1624" s="1"/>
      <c r="Q1624" s="1"/>
      <c r="R1624" s="1"/>
      <c r="S1624" s="1"/>
      <c r="T1624" s="1"/>
      <c r="U1624" s="1"/>
      <c r="V1624" s="1"/>
      <c r="W1624" s="1"/>
      <c r="X1624" s="1"/>
      <c r="Y1624" s="1"/>
      <c r="Z1624" s="1"/>
    </row>
    <row r="1625" spans="1:26" ht="14.25" customHeight="1">
      <c r="A1625" s="1"/>
      <c r="B1625" s="682" t="s">
        <v>87</v>
      </c>
      <c r="C1625" s="581"/>
      <c r="D1625" s="581"/>
      <c r="E1625" s="581"/>
      <c r="F1625" s="581"/>
      <c r="G1625" s="579"/>
      <c r="H1625" s="49" t="e">
        <f>ROUND(SUM(H1618:H1624),2)</f>
        <v>#REF!</v>
      </c>
      <c r="I1625" s="1"/>
      <c r="J1625" s="1"/>
      <c r="K1625" s="16"/>
      <c r="L1625" s="1"/>
      <c r="M1625" s="1"/>
      <c r="N1625" s="1"/>
      <c r="O1625" s="1"/>
      <c r="P1625" s="1"/>
      <c r="Q1625" s="1"/>
      <c r="R1625" s="1"/>
      <c r="S1625" s="1"/>
      <c r="T1625" s="1"/>
      <c r="U1625" s="1"/>
      <c r="V1625" s="1"/>
      <c r="W1625" s="1"/>
      <c r="X1625" s="1"/>
      <c r="Y1625" s="1"/>
      <c r="Z1625" s="1"/>
    </row>
    <row r="1626" spans="1:26" ht="14.25" customHeight="1">
      <c r="A1626" s="1"/>
      <c r="B1626" s="636" t="s">
        <v>92</v>
      </c>
      <c r="C1626" s="581"/>
      <c r="D1626" s="581"/>
      <c r="E1626" s="581"/>
      <c r="F1626" s="581"/>
      <c r="G1626" s="581"/>
      <c r="H1626" s="589"/>
      <c r="I1626" s="1"/>
      <c r="J1626" s="1"/>
      <c r="K1626" s="16"/>
      <c r="L1626" s="1"/>
      <c r="M1626" s="1"/>
      <c r="N1626" s="1"/>
      <c r="O1626" s="1"/>
      <c r="P1626" s="1"/>
      <c r="Q1626" s="1"/>
      <c r="R1626" s="1"/>
      <c r="S1626" s="1"/>
      <c r="T1626" s="1"/>
      <c r="U1626" s="1"/>
      <c r="V1626" s="1"/>
      <c r="W1626" s="1"/>
      <c r="X1626" s="1"/>
      <c r="Y1626" s="1"/>
      <c r="Z1626" s="1"/>
    </row>
    <row r="1627" spans="1:26" ht="14.25" customHeight="1">
      <c r="A1627" s="1"/>
      <c r="B1627" s="679" t="s">
        <v>1</v>
      </c>
      <c r="C1627" s="579"/>
      <c r="D1627" s="37" t="s">
        <v>2</v>
      </c>
      <c r="E1627" s="23" t="s">
        <v>83</v>
      </c>
      <c r="F1627" s="54" t="s">
        <v>89</v>
      </c>
      <c r="G1627" s="23" t="s">
        <v>85</v>
      </c>
      <c r="H1627" s="55" t="s">
        <v>86</v>
      </c>
      <c r="I1627" s="1"/>
      <c r="J1627" s="1"/>
      <c r="K1627" s="16"/>
      <c r="L1627" s="1"/>
      <c r="M1627" s="1"/>
      <c r="N1627" s="1"/>
      <c r="O1627" s="1"/>
      <c r="P1627" s="1"/>
      <c r="Q1627" s="1"/>
      <c r="R1627" s="1"/>
      <c r="S1627" s="1"/>
      <c r="T1627" s="1"/>
      <c r="U1627" s="1"/>
      <c r="V1627" s="1"/>
      <c r="W1627" s="1"/>
      <c r="X1627" s="1"/>
      <c r="Y1627" s="1"/>
      <c r="Z1627" s="1"/>
    </row>
    <row r="1628" spans="1:26" ht="14.25" customHeight="1">
      <c r="A1628" s="1"/>
      <c r="B1628" s="645"/>
      <c r="C1628" s="680"/>
      <c r="D1628" s="56"/>
      <c r="E1628" s="51"/>
      <c r="F1628" s="57"/>
      <c r="G1628" s="41"/>
      <c r="H1628" s="42">
        <f t="shared" ref="H1628:H1631" si="145">E1628*F1628*G1628</f>
        <v>0</v>
      </c>
      <c r="I1628" s="1"/>
      <c r="J1628" s="1"/>
      <c r="K1628" s="16"/>
      <c r="L1628" s="1"/>
      <c r="M1628" s="1"/>
      <c r="N1628" s="1"/>
      <c r="O1628" s="1"/>
      <c r="P1628" s="1"/>
      <c r="Q1628" s="1"/>
      <c r="R1628" s="1"/>
      <c r="S1628" s="1"/>
      <c r="T1628" s="1"/>
      <c r="U1628" s="1"/>
      <c r="V1628" s="1"/>
      <c r="W1628" s="1"/>
      <c r="X1628" s="1"/>
      <c r="Y1628" s="1"/>
      <c r="Z1628" s="1"/>
    </row>
    <row r="1629" spans="1:26" ht="14.25" customHeight="1">
      <c r="A1629" s="1"/>
      <c r="B1629" s="627" t="s">
        <v>225</v>
      </c>
      <c r="C1629" s="620"/>
      <c r="D1629" s="58" t="s">
        <v>94</v>
      </c>
      <c r="E1629" s="50">
        <v>1</v>
      </c>
      <c r="F1629" s="96">
        <v>0.33</v>
      </c>
      <c r="G1629" s="41" t="e">
        <f>+INDEX(#REF!,MATCH(B1629,#REF!,0),9)</f>
        <v>#REF!</v>
      </c>
      <c r="H1629" s="42" t="e">
        <f t="shared" si="145"/>
        <v>#REF!</v>
      </c>
      <c r="I1629" s="1"/>
      <c r="J1629" s="1"/>
      <c r="K1629" s="16"/>
      <c r="L1629" s="1"/>
      <c r="M1629" s="1"/>
      <c r="N1629" s="1"/>
      <c r="O1629" s="1"/>
      <c r="P1629" s="1"/>
      <c r="Q1629" s="1"/>
      <c r="R1629" s="1"/>
      <c r="S1629" s="1"/>
      <c r="T1629" s="1"/>
      <c r="U1629" s="1"/>
      <c r="V1629" s="1"/>
      <c r="W1629" s="1"/>
      <c r="X1629" s="1"/>
      <c r="Y1629" s="1"/>
      <c r="Z1629" s="1"/>
    </row>
    <row r="1630" spans="1:26" ht="14.25" customHeight="1">
      <c r="A1630" s="1"/>
      <c r="B1630" s="627" t="s">
        <v>93</v>
      </c>
      <c r="C1630" s="620"/>
      <c r="D1630" s="58" t="s">
        <v>94</v>
      </c>
      <c r="E1630" s="50">
        <v>2</v>
      </c>
      <c r="F1630" s="96">
        <f>+F1629</f>
        <v>0.33</v>
      </c>
      <c r="G1630" s="41" t="e">
        <f>+INDEX(#REF!,MATCH(B1630,#REF!,0),9)</f>
        <v>#REF!</v>
      </c>
      <c r="H1630" s="42" t="e">
        <f t="shared" si="145"/>
        <v>#REF!</v>
      </c>
      <c r="I1630" s="1"/>
      <c r="J1630" s="1"/>
      <c r="K1630" s="16"/>
      <c r="L1630" s="1"/>
      <c r="M1630" s="1"/>
      <c r="N1630" s="1"/>
      <c r="O1630" s="1"/>
      <c r="P1630" s="1"/>
      <c r="Q1630" s="1"/>
      <c r="R1630" s="1"/>
      <c r="S1630" s="1"/>
      <c r="T1630" s="1"/>
      <c r="U1630" s="1"/>
      <c r="V1630" s="1"/>
      <c r="W1630" s="1"/>
      <c r="X1630" s="1"/>
      <c r="Y1630" s="1"/>
      <c r="Z1630" s="1"/>
    </row>
    <row r="1631" spans="1:26" ht="14.25" customHeight="1">
      <c r="A1631" s="1"/>
      <c r="B1631" s="624"/>
      <c r="C1631" s="681"/>
      <c r="D1631" s="60"/>
      <c r="E1631" s="61"/>
      <c r="F1631" s="47"/>
      <c r="G1631" s="41"/>
      <c r="H1631" s="42">
        <f t="shared" si="145"/>
        <v>0</v>
      </c>
      <c r="I1631" s="1"/>
      <c r="J1631" s="1"/>
      <c r="K1631" s="16"/>
      <c r="L1631" s="1"/>
      <c r="M1631" s="1"/>
      <c r="N1631" s="1"/>
      <c r="O1631" s="1"/>
      <c r="P1631" s="1"/>
      <c r="Q1631" s="1"/>
      <c r="R1631" s="1"/>
      <c r="S1631" s="1"/>
      <c r="T1631" s="1"/>
      <c r="U1631" s="1"/>
      <c r="V1631" s="1"/>
      <c r="W1631" s="1"/>
      <c r="X1631" s="1"/>
      <c r="Y1631" s="1"/>
      <c r="Z1631" s="1"/>
    </row>
    <row r="1632" spans="1:26" ht="14.25" customHeight="1">
      <c r="A1632" s="1"/>
      <c r="B1632" s="682" t="s">
        <v>87</v>
      </c>
      <c r="C1632" s="581"/>
      <c r="D1632" s="581"/>
      <c r="E1632" s="581"/>
      <c r="F1632" s="581"/>
      <c r="G1632" s="579"/>
      <c r="H1632" s="49" t="e">
        <f>ROUND(SUM(H1628:H1631),2)</f>
        <v>#REF!</v>
      </c>
      <c r="I1632" s="1"/>
      <c r="J1632" s="1"/>
      <c r="K1632" s="16"/>
      <c r="L1632" s="1"/>
      <c r="M1632" s="1"/>
      <c r="N1632" s="1"/>
      <c r="O1632" s="1"/>
      <c r="P1632" s="1"/>
      <c r="Q1632" s="1"/>
      <c r="R1632" s="1"/>
      <c r="S1632" s="1"/>
      <c r="T1632" s="1"/>
      <c r="U1632" s="1"/>
      <c r="V1632" s="1"/>
      <c r="W1632" s="1"/>
      <c r="X1632" s="1"/>
      <c r="Y1632" s="1"/>
      <c r="Z1632" s="1"/>
    </row>
    <row r="1633" spans="1:26" ht="14.25" customHeight="1">
      <c r="A1633" s="1"/>
      <c r="B1633" s="636" t="s">
        <v>95</v>
      </c>
      <c r="C1633" s="581"/>
      <c r="D1633" s="581"/>
      <c r="E1633" s="581"/>
      <c r="F1633" s="581"/>
      <c r="G1633" s="581"/>
      <c r="H1633" s="589"/>
      <c r="I1633" s="1"/>
      <c r="J1633" s="1"/>
      <c r="K1633" s="16"/>
      <c r="L1633" s="1"/>
      <c r="M1633" s="1"/>
      <c r="N1633" s="1"/>
      <c r="O1633" s="1"/>
      <c r="P1633" s="1"/>
      <c r="Q1633" s="1"/>
      <c r="R1633" s="1"/>
      <c r="S1633" s="1"/>
      <c r="T1633" s="1"/>
      <c r="U1633" s="1"/>
      <c r="V1633" s="1"/>
      <c r="W1633" s="1"/>
      <c r="X1633" s="1"/>
      <c r="Y1633" s="1"/>
      <c r="Z1633" s="1"/>
    </row>
    <row r="1634" spans="1:26" ht="14.25" customHeight="1">
      <c r="A1634" s="1"/>
      <c r="B1634" s="591" t="s">
        <v>1</v>
      </c>
      <c r="C1634" s="581"/>
      <c r="D1634" s="579"/>
      <c r="E1634" s="23" t="s">
        <v>2</v>
      </c>
      <c r="F1634" s="23" t="s">
        <v>83</v>
      </c>
      <c r="G1634" s="23" t="s">
        <v>85</v>
      </c>
      <c r="H1634" s="38" t="s">
        <v>86</v>
      </c>
      <c r="I1634" s="1"/>
      <c r="J1634" s="1"/>
      <c r="K1634" s="16"/>
      <c r="L1634" s="1"/>
      <c r="M1634" s="1"/>
      <c r="N1634" s="1"/>
      <c r="O1634" s="1"/>
      <c r="P1634" s="1"/>
      <c r="Q1634" s="1"/>
      <c r="R1634" s="1"/>
      <c r="S1634" s="1"/>
      <c r="T1634" s="1"/>
      <c r="U1634" s="1"/>
      <c r="V1634" s="1"/>
      <c r="W1634" s="1"/>
      <c r="X1634" s="1"/>
      <c r="Y1634" s="1"/>
      <c r="Z1634" s="1"/>
    </row>
    <row r="1635" spans="1:26" ht="14.25" customHeight="1">
      <c r="A1635" s="1"/>
      <c r="B1635" s="619" t="s">
        <v>213</v>
      </c>
      <c r="C1635" s="620"/>
      <c r="D1635" s="621"/>
      <c r="E1635" s="39" t="s">
        <v>2</v>
      </c>
      <c r="F1635" s="40">
        <v>0.8</v>
      </c>
      <c r="G1635" s="62">
        <v>12000</v>
      </c>
      <c r="H1635" s="63">
        <f t="shared" ref="H1635:H1636" si="146">G1635*F1635</f>
        <v>9600</v>
      </c>
      <c r="I1635" s="1"/>
      <c r="J1635" s="1"/>
      <c r="K1635" s="16"/>
      <c r="L1635" s="1"/>
      <c r="M1635" s="1"/>
      <c r="N1635" s="1"/>
      <c r="O1635" s="1"/>
      <c r="P1635" s="1"/>
      <c r="Q1635" s="1"/>
      <c r="R1635" s="1"/>
      <c r="S1635" s="1"/>
      <c r="T1635" s="1"/>
      <c r="U1635" s="1"/>
      <c r="V1635" s="1"/>
      <c r="W1635" s="1"/>
      <c r="X1635" s="1"/>
      <c r="Y1635" s="1"/>
      <c r="Z1635" s="1"/>
    </row>
    <row r="1636" spans="1:26" ht="14.25" customHeight="1">
      <c r="A1636" s="1"/>
      <c r="B1636" s="619"/>
      <c r="C1636" s="620"/>
      <c r="D1636" s="621"/>
      <c r="E1636" s="39"/>
      <c r="F1636" s="40"/>
      <c r="G1636" s="62"/>
      <c r="H1636" s="63">
        <f t="shared" si="146"/>
        <v>0</v>
      </c>
      <c r="I1636" s="1"/>
      <c r="J1636" s="1"/>
      <c r="K1636" s="16"/>
      <c r="L1636" s="1"/>
      <c r="M1636" s="1"/>
      <c r="N1636" s="1"/>
      <c r="O1636" s="1"/>
      <c r="P1636" s="1"/>
      <c r="Q1636" s="1"/>
      <c r="R1636" s="1"/>
      <c r="S1636" s="1"/>
      <c r="T1636" s="1"/>
      <c r="U1636" s="1"/>
      <c r="V1636" s="1"/>
      <c r="W1636" s="1"/>
      <c r="X1636" s="1"/>
      <c r="Y1636" s="1"/>
      <c r="Z1636" s="1"/>
    </row>
    <row r="1637" spans="1:26" ht="14.25" customHeight="1" thickBot="1">
      <c r="A1637" s="1"/>
      <c r="B1637" s="674" t="s">
        <v>87</v>
      </c>
      <c r="C1637" s="594"/>
      <c r="D1637" s="594"/>
      <c r="E1637" s="594"/>
      <c r="F1637" s="594"/>
      <c r="G1637" s="595"/>
      <c r="H1637" s="64">
        <f>ROUND(SUM(H1635:H1636),2)</f>
        <v>9600</v>
      </c>
      <c r="I1637" s="1"/>
      <c r="J1637" s="1"/>
      <c r="K1637" s="16"/>
      <c r="L1637" s="1"/>
      <c r="M1637" s="1"/>
      <c r="N1637" s="1"/>
      <c r="O1637" s="1"/>
      <c r="P1637" s="1"/>
      <c r="Q1637" s="1"/>
      <c r="R1637" s="1"/>
      <c r="S1637" s="1"/>
      <c r="T1637" s="1"/>
      <c r="U1637" s="1"/>
      <c r="V1637" s="1"/>
      <c r="W1637" s="1"/>
      <c r="X1637" s="1"/>
      <c r="Y1637" s="1"/>
      <c r="Z1637" s="1"/>
    </row>
    <row r="1638" spans="1:26" ht="14.25" customHeight="1" thickBot="1">
      <c r="A1638" s="1"/>
      <c r="B1638" s="675"/>
      <c r="C1638" s="602"/>
      <c r="D1638" s="602"/>
      <c r="E1638" s="602"/>
      <c r="F1638" s="602"/>
      <c r="G1638" s="602"/>
      <c r="H1638" s="633"/>
      <c r="I1638" s="1"/>
      <c r="J1638" s="1"/>
      <c r="K1638" s="16"/>
      <c r="L1638" s="1"/>
      <c r="M1638" s="1"/>
      <c r="N1638" s="1"/>
      <c r="O1638" s="1"/>
      <c r="P1638" s="1"/>
      <c r="Q1638" s="1"/>
      <c r="R1638" s="1"/>
      <c r="S1638" s="1"/>
      <c r="T1638" s="1"/>
      <c r="U1638" s="1"/>
      <c r="V1638" s="1"/>
      <c r="W1638" s="1"/>
      <c r="X1638" s="1"/>
      <c r="Y1638" s="1"/>
      <c r="Z1638" s="1"/>
    </row>
    <row r="1639" spans="1:26" ht="14.25" customHeight="1" thickBot="1">
      <c r="A1639" s="1"/>
      <c r="B1639" s="676"/>
      <c r="C1639" s="587"/>
      <c r="D1639" s="635"/>
      <c r="E1639" s="677" t="s">
        <v>59</v>
      </c>
      <c r="F1639" s="678"/>
      <c r="G1639" s="678"/>
      <c r="H1639" s="65" t="e">
        <f>ROUND(H1637+H1632+H1625+H1615,0)</f>
        <v>#REF!</v>
      </c>
      <c r="I1639" s="1"/>
      <c r="J1639" s="1"/>
      <c r="K1639" s="16"/>
      <c r="L1639" s="1"/>
      <c r="M1639" s="1"/>
      <c r="N1639" s="1"/>
      <c r="O1639" s="1"/>
      <c r="P1639" s="1"/>
      <c r="Q1639" s="1"/>
      <c r="R1639" s="1"/>
      <c r="S1639" s="1"/>
      <c r="T1639" s="1"/>
      <c r="U1639" s="1"/>
      <c r="V1639" s="1"/>
      <c r="W1639" s="1"/>
      <c r="X1639" s="1"/>
      <c r="Y1639" s="1"/>
      <c r="Z1639" s="1"/>
    </row>
    <row r="1640" spans="1:26" ht="14.25" customHeight="1">
      <c r="A1640" s="1"/>
      <c r="B1640" s="66"/>
      <c r="C1640" s="67"/>
      <c r="D1640" s="68"/>
      <c r="E1640" s="68"/>
      <c r="F1640" s="68"/>
      <c r="G1640" s="68"/>
      <c r="H1640" s="69"/>
      <c r="I1640" s="1"/>
      <c r="J1640" s="1"/>
      <c r="K1640" s="16"/>
      <c r="L1640" s="1"/>
      <c r="M1640" s="1"/>
      <c r="N1640" s="1"/>
      <c r="O1640" s="1"/>
      <c r="P1640" s="1"/>
      <c r="Q1640" s="1"/>
      <c r="R1640" s="1"/>
      <c r="S1640" s="1"/>
      <c r="T1640" s="1"/>
      <c r="U1640" s="1"/>
      <c r="V1640" s="1"/>
      <c r="W1640" s="1"/>
      <c r="X1640" s="1"/>
      <c r="Y1640" s="1"/>
      <c r="Z1640" s="1"/>
    </row>
    <row r="1641" spans="1:26" ht="14.25" customHeight="1" thickBot="1">
      <c r="A1641" s="1"/>
      <c r="B1641" s="29"/>
      <c r="C1641" s="30"/>
      <c r="D1641" s="31"/>
      <c r="E1641" s="31"/>
      <c r="F1641" s="31"/>
      <c r="G1641" s="31"/>
      <c r="H1641" s="32"/>
      <c r="I1641" s="1"/>
      <c r="J1641" s="1"/>
      <c r="K1641" s="16"/>
      <c r="L1641" s="1"/>
      <c r="M1641" s="1"/>
      <c r="N1641" s="1"/>
      <c r="O1641" s="1"/>
      <c r="P1641" s="1"/>
      <c r="Q1641" s="1"/>
      <c r="R1641" s="1"/>
      <c r="S1641" s="1"/>
      <c r="T1641" s="1"/>
      <c r="U1641" s="1"/>
      <c r="V1641" s="1"/>
      <c r="W1641" s="1"/>
      <c r="X1641" s="1"/>
      <c r="Y1641" s="1"/>
      <c r="Z1641" s="1"/>
    </row>
    <row r="1642" spans="1:26" ht="14.25" hidden="1" customHeight="1">
      <c r="A1642" s="1"/>
      <c r="B1642" s="696" t="s">
        <v>77</v>
      </c>
      <c r="C1642" s="602"/>
      <c r="D1642" s="602"/>
      <c r="E1642" s="602"/>
      <c r="F1642" s="602"/>
      <c r="G1642" s="602"/>
      <c r="H1642" s="633"/>
      <c r="I1642" s="1"/>
      <c r="J1642" s="1"/>
      <c r="K1642" s="16"/>
      <c r="L1642" s="1"/>
      <c r="M1642" s="1"/>
      <c r="N1642" s="1"/>
      <c r="O1642" s="1"/>
      <c r="P1642" s="1"/>
      <c r="Q1642" s="1"/>
      <c r="R1642" s="1"/>
      <c r="S1642" s="1"/>
      <c r="T1642" s="1"/>
      <c r="U1642" s="1"/>
      <c r="V1642" s="1"/>
      <c r="W1642" s="1"/>
      <c r="X1642" s="1"/>
      <c r="Y1642" s="1"/>
      <c r="Z1642" s="1"/>
    </row>
    <row r="1643" spans="1:26" ht="14.25" hidden="1" customHeight="1">
      <c r="A1643" s="1"/>
      <c r="B1643" s="668"/>
      <c r="C1643" s="606"/>
      <c r="D1643" s="606"/>
      <c r="E1643" s="606"/>
      <c r="F1643" s="606"/>
      <c r="G1643" s="606"/>
      <c r="H1643" s="607"/>
      <c r="I1643" s="1"/>
      <c r="J1643" s="1"/>
      <c r="K1643" s="16"/>
      <c r="L1643" s="1"/>
      <c r="M1643" s="1"/>
      <c r="N1643" s="1"/>
      <c r="O1643" s="1"/>
      <c r="P1643" s="1"/>
      <c r="Q1643" s="1"/>
      <c r="R1643" s="1"/>
      <c r="S1643" s="1"/>
      <c r="T1643" s="1"/>
      <c r="U1643" s="1"/>
      <c r="V1643" s="1"/>
      <c r="W1643" s="1"/>
      <c r="X1643" s="1"/>
      <c r="Y1643" s="1"/>
      <c r="Z1643" s="1"/>
    </row>
    <row r="1644" spans="1:26" ht="14.25" hidden="1" customHeight="1" thickBot="1">
      <c r="A1644" s="1"/>
      <c r="B1644" s="665" t="s">
        <v>78</v>
      </c>
      <c r="C1644" s="594"/>
      <c r="D1644" s="594"/>
      <c r="E1644" s="594"/>
      <c r="F1644" s="594"/>
      <c r="G1644" s="594"/>
      <c r="H1644" s="703"/>
      <c r="I1644" s="1"/>
      <c r="J1644" s="1"/>
      <c r="K1644" s="16"/>
      <c r="L1644" s="1"/>
      <c r="M1644" s="1"/>
      <c r="N1644" s="1"/>
      <c r="O1644" s="1"/>
      <c r="P1644" s="1"/>
      <c r="Q1644" s="1"/>
      <c r="R1644" s="1"/>
      <c r="S1644" s="1"/>
      <c r="T1644" s="1"/>
      <c r="U1644" s="1"/>
      <c r="V1644" s="1"/>
      <c r="W1644" s="1"/>
      <c r="X1644" s="1"/>
      <c r="Y1644" s="1"/>
      <c r="Z1644" s="1"/>
    </row>
    <row r="1645" spans="1:26" ht="14.25" hidden="1" customHeight="1">
      <c r="A1645" s="1"/>
      <c r="B1645" s="662" t="e">
        <f>+#REF!</f>
        <v>#REF!</v>
      </c>
      <c r="C1645" s="632"/>
      <c r="D1645" s="632"/>
      <c r="E1645" s="632"/>
      <c r="F1645" s="632"/>
      <c r="G1645" s="632"/>
      <c r="H1645" s="704"/>
      <c r="I1645" s="1"/>
      <c r="J1645" s="1"/>
      <c r="K1645" s="16"/>
      <c r="L1645" s="1"/>
      <c r="M1645" s="1"/>
      <c r="N1645" s="1"/>
      <c r="O1645" s="1"/>
      <c r="P1645" s="1"/>
      <c r="Q1645" s="1"/>
      <c r="R1645" s="1"/>
      <c r="S1645" s="1"/>
      <c r="T1645" s="1"/>
      <c r="U1645" s="1"/>
      <c r="V1645" s="1"/>
      <c r="W1645" s="1"/>
      <c r="X1645" s="1"/>
      <c r="Y1645" s="1"/>
      <c r="Z1645" s="1"/>
    </row>
    <row r="1646" spans="1:26" ht="14.25" hidden="1" customHeight="1">
      <c r="A1646" s="1"/>
      <c r="B1646" s="34" t="s">
        <v>79</v>
      </c>
      <c r="C1646" s="78" t="e">
        <f>+#REF!</f>
        <v>#REF!</v>
      </c>
      <c r="D1646" s="693" t="s">
        <v>80</v>
      </c>
      <c r="E1646" s="579"/>
      <c r="F1646" s="5" t="e">
        <f>+#REF!</f>
        <v>#REF!</v>
      </c>
      <c r="G1646" s="5" t="s">
        <v>81</v>
      </c>
      <c r="H1646" s="36"/>
      <c r="I1646" s="1"/>
      <c r="J1646" s="1"/>
      <c r="K1646" s="16"/>
      <c r="L1646" s="1"/>
      <c r="M1646" s="1"/>
      <c r="N1646" s="1"/>
      <c r="O1646" s="1"/>
      <c r="P1646" s="1"/>
      <c r="Q1646" s="1"/>
      <c r="R1646" s="1"/>
      <c r="S1646" s="1"/>
      <c r="T1646" s="1"/>
      <c r="U1646" s="1"/>
      <c r="V1646" s="1"/>
      <c r="W1646" s="1"/>
      <c r="X1646" s="1"/>
      <c r="Y1646" s="1"/>
      <c r="Z1646" s="1"/>
    </row>
    <row r="1647" spans="1:26" ht="14.25" hidden="1" customHeight="1">
      <c r="A1647" s="1"/>
      <c r="B1647" s="636"/>
      <c r="C1647" s="581"/>
      <c r="D1647" s="581"/>
      <c r="E1647" s="581"/>
      <c r="F1647" s="581"/>
      <c r="G1647" s="581"/>
      <c r="H1647" s="589"/>
      <c r="I1647" s="1"/>
      <c r="J1647" s="1"/>
      <c r="K1647" s="16"/>
      <c r="L1647" s="1"/>
      <c r="M1647" s="1"/>
      <c r="N1647" s="1"/>
      <c r="O1647" s="1"/>
      <c r="P1647" s="1"/>
      <c r="Q1647" s="1"/>
      <c r="R1647" s="1"/>
      <c r="S1647" s="1"/>
      <c r="T1647" s="1"/>
      <c r="U1647" s="1"/>
      <c r="V1647" s="1"/>
      <c r="W1647" s="1"/>
      <c r="X1647" s="1"/>
      <c r="Y1647" s="1"/>
      <c r="Z1647" s="1"/>
    </row>
    <row r="1648" spans="1:26" ht="14.25" hidden="1" customHeight="1">
      <c r="A1648" s="1"/>
      <c r="B1648" s="652" t="e">
        <f>+#REF!</f>
        <v>#REF!</v>
      </c>
      <c r="C1648" s="585"/>
      <c r="D1648" s="585"/>
      <c r="E1648" s="585"/>
      <c r="F1648" s="585"/>
      <c r="G1648" s="585"/>
      <c r="H1648" s="610"/>
      <c r="I1648" s="1"/>
      <c r="J1648" s="1"/>
      <c r="K1648" s="16"/>
      <c r="L1648" s="1"/>
      <c r="M1648" s="1"/>
      <c r="N1648" s="1"/>
      <c r="O1648" s="1"/>
      <c r="P1648" s="1"/>
      <c r="Q1648" s="1"/>
      <c r="R1648" s="1"/>
      <c r="S1648" s="1"/>
      <c r="T1648" s="1"/>
      <c r="U1648" s="1"/>
      <c r="V1648" s="1"/>
      <c r="W1648" s="1"/>
      <c r="X1648" s="1"/>
      <c r="Y1648" s="1"/>
      <c r="Z1648" s="1"/>
    </row>
    <row r="1649" spans="1:26" ht="14.25" hidden="1" customHeight="1">
      <c r="A1649" s="1"/>
      <c r="B1649" s="600"/>
      <c r="C1649" s="578"/>
      <c r="D1649" s="578"/>
      <c r="E1649" s="578"/>
      <c r="F1649" s="578"/>
      <c r="G1649" s="578"/>
      <c r="H1649" s="604"/>
      <c r="I1649" s="1"/>
      <c r="J1649" s="1"/>
      <c r="K1649" s="16"/>
      <c r="L1649" s="1"/>
      <c r="M1649" s="1"/>
      <c r="N1649" s="1"/>
      <c r="O1649" s="1"/>
      <c r="P1649" s="1"/>
      <c r="Q1649" s="1"/>
      <c r="R1649" s="1"/>
      <c r="S1649" s="1"/>
      <c r="T1649" s="1"/>
      <c r="U1649" s="1"/>
      <c r="V1649" s="1"/>
      <c r="W1649" s="1"/>
      <c r="X1649" s="1"/>
      <c r="Y1649" s="1"/>
      <c r="Z1649" s="1"/>
    </row>
    <row r="1650" spans="1:26" ht="14.25" hidden="1" customHeight="1">
      <c r="A1650" s="1"/>
      <c r="B1650" s="694"/>
      <c r="C1650" s="606"/>
      <c r="D1650" s="606"/>
      <c r="E1650" s="606"/>
      <c r="F1650" s="606"/>
      <c r="G1650" s="606"/>
      <c r="H1650" s="607"/>
      <c r="I1650" s="1"/>
      <c r="J1650" s="1"/>
      <c r="K1650" s="16"/>
      <c r="L1650" s="1"/>
      <c r="M1650" s="1"/>
      <c r="N1650" s="1"/>
      <c r="O1650" s="1"/>
      <c r="P1650" s="1"/>
      <c r="Q1650" s="1"/>
      <c r="R1650" s="1"/>
      <c r="S1650" s="1"/>
      <c r="T1650" s="1"/>
      <c r="U1650" s="1"/>
      <c r="V1650" s="1"/>
      <c r="W1650" s="1"/>
      <c r="X1650" s="1"/>
      <c r="Y1650" s="1"/>
      <c r="Z1650" s="1"/>
    </row>
    <row r="1651" spans="1:26" ht="14.25" hidden="1" customHeight="1">
      <c r="A1651" s="1"/>
      <c r="B1651" s="636" t="s">
        <v>82</v>
      </c>
      <c r="C1651" s="581"/>
      <c r="D1651" s="581"/>
      <c r="E1651" s="581"/>
      <c r="F1651" s="581"/>
      <c r="G1651" s="581"/>
      <c r="H1651" s="589"/>
      <c r="I1651" s="1"/>
      <c r="J1651" s="1"/>
      <c r="K1651" s="16"/>
      <c r="L1651" s="1"/>
      <c r="M1651" s="1"/>
      <c r="N1651" s="1"/>
      <c r="O1651" s="1"/>
      <c r="P1651" s="1"/>
      <c r="Q1651" s="1"/>
      <c r="R1651" s="1"/>
      <c r="S1651" s="1"/>
      <c r="T1651" s="1"/>
      <c r="U1651" s="1"/>
      <c r="V1651" s="1"/>
      <c r="W1651" s="1"/>
      <c r="X1651" s="1"/>
      <c r="Y1651" s="1"/>
      <c r="Z1651" s="1"/>
    </row>
    <row r="1652" spans="1:26" ht="14.25" hidden="1" customHeight="1">
      <c r="A1652" s="1"/>
      <c r="B1652" s="679" t="s">
        <v>1</v>
      </c>
      <c r="C1652" s="579"/>
      <c r="D1652" s="37" t="s">
        <v>2</v>
      </c>
      <c r="E1652" s="23" t="s">
        <v>83</v>
      </c>
      <c r="F1652" s="23" t="s">
        <v>84</v>
      </c>
      <c r="G1652" s="23" t="s">
        <v>85</v>
      </c>
      <c r="H1652" s="38" t="s">
        <v>86</v>
      </c>
      <c r="I1652" s="1"/>
      <c r="J1652" s="1"/>
      <c r="K1652" s="16"/>
      <c r="L1652" s="1"/>
      <c r="M1652" s="1"/>
      <c r="N1652" s="1"/>
      <c r="O1652" s="1"/>
      <c r="P1652" s="1"/>
      <c r="Q1652" s="1"/>
      <c r="R1652" s="1"/>
      <c r="S1652" s="1"/>
      <c r="T1652" s="1"/>
      <c r="U1652" s="1"/>
      <c r="V1652" s="1"/>
      <c r="W1652" s="1"/>
      <c r="X1652" s="1"/>
      <c r="Y1652" s="1"/>
      <c r="Z1652" s="1"/>
    </row>
    <row r="1653" spans="1:26" ht="14.25" hidden="1" customHeight="1">
      <c r="A1653" s="1"/>
      <c r="B1653" s="645"/>
      <c r="C1653" s="690"/>
      <c r="D1653" s="39"/>
      <c r="E1653" s="39"/>
      <c r="F1653" s="40"/>
      <c r="G1653" s="41"/>
      <c r="H1653" s="42">
        <f>G1653*(F1653+1)*E1653</f>
        <v>0</v>
      </c>
      <c r="I1653" s="1"/>
      <c r="J1653" s="1"/>
      <c r="K1653" s="16"/>
      <c r="L1653" s="1"/>
      <c r="M1653" s="1"/>
      <c r="N1653" s="1"/>
      <c r="O1653" s="1"/>
      <c r="P1653" s="1"/>
      <c r="Q1653" s="1"/>
      <c r="R1653" s="1"/>
      <c r="S1653" s="1"/>
      <c r="T1653" s="1"/>
      <c r="U1653" s="1"/>
      <c r="V1653" s="1"/>
      <c r="W1653" s="1"/>
      <c r="X1653" s="1"/>
      <c r="Y1653" s="1"/>
      <c r="Z1653" s="1"/>
    </row>
    <row r="1654" spans="1:26" ht="14.25" hidden="1" customHeight="1">
      <c r="A1654" s="1"/>
      <c r="B1654" s="739" t="s">
        <v>215</v>
      </c>
      <c r="C1654" s="621"/>
      <c r="D1654" s="88" t="e">
        <f t="array" ref="D1654">+INDEX(#REF!,MATCH($B1654,#REF!,0),MATCH(D$897,#REF!,0))</f>
        <v>#REF!</v>
      </c>
      <c r="E1654" s="50">
        <v>1</v>
      </c>
      <c r="F1654" s="59">
        <v>0</v>
      </c>
      <c r="G1654" s="80" t="e">
        <f t="array" ref="G1654">+INDEX(#REF!,MATCH($B1654,#REF!,0),MATCH(G$897,#REF!,0))</f>
        <v>#REF!</v>
      </c>
      <c r="H1654" s="42" t="e">
        <f t="shared" ref="H1654:H1660" si="147">E1654*(F1654+1)*G1654</f>
        <v>#REF!</v>
      </c>
      <c r="I1654" s="1"/>
      <c r="J1654" s="1"/>
      <c r="K1654" s="16"/>
      <c r="L1654" s="1"/>
      <c r="M1654" s="1"/>
      <c r="N1654" s="1"/>
      <c r="O1654" s="1"/>
      <c r="P1654" s="1"/>
      <c r="Q1654" s="1"/>
      <c r="R1654" s="1"/>
      <c r="S1654" s="1"/>
      <c r="T1654" s="1"/>
      <c r="U1654" s="1"/>
      <c r="V1654" s="1"/>
      <c r="W1654" s="1"/>
      <c r="X1654" s="1"/>
      <c r="Y1654" s="1"/>
      <c r="Z1654" s="1"/>
    </row>
    <row r="1655" spans="1:26" ht="14.25" hidden="1" customHeight="1">
      <c r="A1655" s="1"/>
      <c r="B1655" s="739" t="s">
        <v>216</v>
      </c>
      <c r="C1655" s="621"/>
      <c r="D1655" s="88" t="e">
        <f t="array" ref="D1655">+INDEX(#REF!,MATCH($B1655,#REF!,0),MATCH(D$897,#REF!,0))</f>
        <v>#REF!</v>
      </c>
      <c r="E1655" s="50">
        <v>1.4</v>
      </c>
      <c r="F1655" s="59">
        <v>0</v>
      </c>
      <c r="G1655" s="80" t="e">
        <f t="array" ref="G1655">+INDEX(#REF!,MATCH($B1655,#REF!,0),MATCH(G$897,#REF!,0))</f>
        <v>#REF!</v>
      </c>
      <c r="H1655" s="42" t="e">
        <f t="shared" si="147"/>
        <v>#REF!</v>
      </c>
      <c r="I1655" s="1"/>
      <c r="J1655" s="1"/>
      <c r="K1655" s="16"/>
      <c r="L1655" s="1"/>
      <c r="M1655" s="1"/>
      <c r="N1655" s="1"/>
      <c r="O1655" s="1"/>
      <c r="P1655" s="1"/>
      <c r="Q1655" s="1"/>
      <c r="R1655" s="1"/>
      <c r="S1655" s="1"/>
      <c r="T1655" s="1"/>
      <c r="U1655" s="1"/>
      <c r="V1655" s="1"/>
      <c r="W1655" s="1"/>
      <c r="X1655" s="1"/>
      <c r="Y1655" s="1"/>
      <c r="Z1655" s="1"/>
    </row>
    <row r="1656" spans="1:26" ht="14.25" hidden="1" customHeight="1">
      <c r="A1656" s="1"/>
      <c r="B1656" s="743" t="s">
        <v>217</v>
      </c>
      <c r="C1656" s="621"/>
      <c r="D1656" s="88" t="e">
        <f t="array" ref="D1656">+INDEX(#REF!,MATCH($B1656,#REF!,0),MATCH(D$897,#REF!,0))</f>
        <v>#REF!</v>
      </c>
      <c r="E1656" s="50">
        <v>0.5</v>
      </c>
      <c r="F1656" s="59">
        <v>0</v>
      </c>
      <c r="G1656" s="80" t="e">
        <f t="array" ref="G1656">+INDEX(#REF!,MATCH($B1656,#REF!,0),MATCH(G$897,#REF!,0))</f>
        <v>#REF!</v>
      </c>
      <c r="H1656" s="42" t="e">
        <f t="shared" si="147"/>
        <v>#REF!</v>
      </c>
      <c r="I1656" s="1"/>
      <c r="J1656" s="1"/>
      <c r="K1656" s="16"/>
      <c r="L1656" s="1"/>
      <c r="M1656" s="1"/>
      <c r="N1656" s="1"/>
      <c r="O1656" s="1"/>
      <c r="P1656" s="1"/>
      <c r="Q1656" s="1"/>
      <c r="R1656" s="1"/>
      <c r="S1656" s="1"/>
      <c r="T1656" s="1"/>
      <c r="U1656" s="1"/>
      <c r="V1656" s="1"/>
      <c r="W1656" s="1"/>
      <c r="X1656" s="1"/>
      <c r="Y1656" s="1"/>
      <c r="Z1656" s="1"/>
    </row>
    <row r="1657" spans="1:26" ht="14.25" hidden="1" customHeight="1">
      <c r="A1657" s="1"/>
      <c r="B1657" s="743" t="s">
        <v>218</v>
      </c>
      <c r="C1657" s="621"/>
      <c r="D1657" s="88" t="e">
        <f t="array" ref="D1657">+INDEX(#REF!,MATCH($B1657,#REF!,0),MATCH(D$897,#REF!,0))</f>
        <v>#REF!</v>
      </c>
      <c r="E1657" s="50">
        <v>1</v>
      </c>
      <c r="F1657" s="59">
        <v>0</v>
      </c>
      <c r="G1657" s="80" t="e">
        <f t="array" ref="G1657">+INDEX(#REF!,MATCH($B1657,#REF!,0),MATCH(G$897,#REF!,0))</f>
        <v>#REF!</v>
      </c>
      <c r="H1657" s="42" t="e">
        <f t="shared" si="147"/>
        <v>#REF!</v>
      </c>
      <c r="I1657" s="1"/>
      <c r="J1657" s="1"/>
      <c r="K1657" s="16"/>
      <c r="L1657" s="1"/>
      <c r="M1657" s="1"/>
      <c r="N1657" s="1"/>
      <c r="O1657" s="1"/>
      <c r="P1657" s="1"/>
      <c r="Q1657" s="1"/>
      <c r="R1657" s="1"/>
      <c r="S1657" s="1"/>
      <c r="T1657" s="1"/>
      <c r="U1657" s="1"/>
      <c r="V1657" s="1"/>
      <c r="W1657" s="1"/>
      <c r="X1657" s="1"/>
      <c r="Y1657" s="1"/>
      <c r="Z1657" s="1"/>
    </row>
    <row r="1658" spans="1:26" ht="14.25" hidden="1" customHeight="1">
      <c r="A1658" s="1"/>
      <c r="B1658" s="743" t="s">
        <v>219</v>
      </c>
      <c r="C1658" s="621"/>
      <c r="D1658" s="95" t="s">
        <v>13</v>
      </c>
      <c r="E1658" s="50">
        <v>0.35</v>
      </c>
      <c r="F1658" s="59">
        <v>0</v>
      </c>
      <c r="G1658" s="80" t="e">
        <f t="array" ref="G1658">+INDEX(#REF!,MATCH($B1658,#REF!,0),MATCH(G$897,#REF!,0))</f>
        <v>#REF!</v>
      </c>
      <c r="H1658" s="42" t="e">
        <f t="shared" si="147"/>
        <v>#REF!</v>
      </c>
      <c r="I1658" s="1"/>
      <c r="J1658" s="1"/>
      <c r="K1658" s="16"/>
      <c r="L1658" s="1"/>
      <c r="M1658" s="1"/>
      <c r="N1658" s="1"/>
      <c r="O1658" s="1"/>
      <c r="P1658" s="1"/>
      <c r="Q1658" s="1"/>
      <c r="R1658" s="1"/>
      <c r="S1658" s="1"/>
      <c r="T1658" s="1"/>
      <c r="U1658" s="1"/>
      <c r="V1658" s="1"/>
      <c r="W1658" s="1"/>
      <c r="X1658" s="1"/>
      <c r="Y1658" s="1"/>
      <c r="Z1658" s="1"/>
    </row>
    <row r="1659" spans="1:26" ht="14.25" hidden="1" customHeight="1">
      <c r="A1659" s="1"/>
      <c r="B1659" s="743" t="s">
        <v>220</v>
      </c>
      <c r="C1659" s="621"/>
      <c r="D1659" s="88" t="e">
        <f t="array" ref="D1659">+INDEX(#REF!,MATCH($B1659,#REF!,0),MATCH(D$897,#REF!,0))</f>
        <v>#REF!</v>
      </c>
      <c r="E1659" s="50">
        <v>0.3</v>
      </c>
      <c r="F1659" s="59">
        <v>0</v>
      </c>
      <c r="G1659" s="80" t="e">
        <f t="array" ref="G1659">+INDEX(#REF!,MATCH($B1659,#REF!,0),MATCH(G$897,#REF!,0))</f>
        <v>#REF!</v>
      </c>
      <c r="H1659" s="42" t="e">
        <f t="shared" si="147"/>
        <v>#REF!</v>
      </c>
      <c r="I1659" s="1"/>
      <c r="J1659" s="1"/>
      <c r="K1659" s="16"/>
      <c r="L1659" s="1"/>
      <c r="M1659" s="1"/>
      <c r="N1659" s="1"/>
      <c r="O1659" s="1"/>
      <c r="P1659" s="1"/>
      <c r="Q1659" s="1"/>
      <c r="R1659" s="1"/>
      <c r="S1659" s="1"/>
      <c r="T1659" s="1"/>
      <c r="U1659" s="1"/>
      <c r="V1659" s="1"/>
      <c r="W1659" s="1"/>
      <c r="X1659" s="1"/>
      <c r="Y1659" s="1"/>
      <c r="Z1659" s="1"/>
    </row>
    <row r="1660" spans="1:26" ht="14.25" hidden="1" customHeight="1">
      <c r="A1660" s="1"/>
      <c r="B1660" s="743" t="s">
        <v>221</v>
      </c>
      <c r="C1660" s="621"/>
      <c r="D1660" s="88" t="e">
        <f t="array" ref="D1660">+INDEX(#REF!,MATCH($B1660,#REF!,0),MATCH(D$897,#REF!,0))</f>
        <v>#REF!</v>
      </c>
      <c r="E1660" s="50">
        <v>0.25</v>
      </c>
      <c r="F1660" s="59">
        <v>0</v>
      </c>
      <c r="G1660" s="80" t="e">
        <f t="array" ref="G1660">+INDEX(#REF!,MATCH($B1660,#REF!,0),MATCH(G$897,#REF!,0))</f>
        <v>#REF!</v>
      </c>
      <c r="H1660" s="42" t="e">
        <f t="shared" si="147"/>
        <v>#REF!</v>
      </c>
      <c r="I1660" s="1"/>
      <c r="J1660" s="1"/>
      <c r="K1660" s="16"/>
      <c r="L1660" s="1"/>
      <c r="M1660" s="1"/>
      <c r="N1660" s="1"/>
      <c r="O1660" s="1"/>
      <c r="P1660" s="1"/>
      <c r="Q1660" s="1"/>
      <c r="R1660" s="1"/>
      <c r="S1660" s="1"/>
      <c r="T1660" s="1"/>
      <c r="U1660" s="1"/>
      <c r="V1660" s="1"/>
      <c r="W1660" s="1"/>
      <c r="X1660" s="1"/>
      <c r="Y1660" s="1"/>
      <c r="Z1660" s="1"/>
    </row>
    <row r="1661" spans="1:26" ht="14.25" hidden="1" customHeight="1">
      <c r="A1661" s="1"/>
      <c r="B1661" s="743" t="s">
        <v>222</v>
      </c>
      <c r="C1661" s="621"/>
      <c r="D1661" s="88" t="e">
        <f t="array" ref="D1661">+INDEX(#REF!,MATCH($B1661,#REF!,0),MATCH(D$897,#REF!,0))</f>
        <v>#REF!</v>
      </c>
      <c r="E1661" s="50">
        <v>1</v>
      </c>
      <c r="F1661" s="59">
        <v>0</v>
      </c>
      <c r="G1661" s="80" t="e">
        <f t="array" ref="G1661">+INDEX(#REF!,MATCH($B1661,#REF!,0),MATCH(G$897,#REF!,0))</f>
        <v>#REF!</v>
      </c>
      <c r="H1661" s="42" t="e">
        <f>G1661*(F1661+1)*E1661</f>
        <v>#REF!</v>
      </c>
      <c r="I1661" s="1"/>
      <c r="J1661" s="1"/>
      <c r="K1661" s="16"/>
      <c r="L1661" s="1"/>
      <c r="M1661" s="1"/>
      <c r="N1661" s="1"/>
      <c r="O1661" s="1"/>
      <c r="P1661" s="1"/>
      <c r="Q1661" s="1"/>
      <c r="R1661" s="1"/>
      <c r="S1661" s="1"/>
      <c r="T1661" s="1"/>
      <c r="U1661" s="1"/>
      <c r="V1661" s="1"/>
      <c r="W1661" s="1"/>
      <c r="X1661" s="1"/>
      <c r="Y1661" s="1"/>
      <c r="Z1661" s="1"/>
    </row>
    <row r="1662" spans="1:26" ht="14.25" hidden="1" customHeight="1">
      <c r="A1662" s="1"/>
      <c r="B1662" s="682" t="s">
        <v>87</v>
      </c>
      <c r="C1662" s="581"/>
      <c r="D1662" s="581"/>
      <c r="E1662" s="581"/>
      <c r="F1662" s="581"/>
      <c r="G1662" s="579"/>
      <c r="H1662" s="49" t="e">
        <f>ROUND(SUM(H1653:H1661),2)</f>
        <v>#REF!</v>
      </c>
      <c r="I1662" s="1"/>
      <c r="J1662" s="1"/>
      <c r="K1662" s="16"/>
      <c r="L1662" s="1"/>
      <c r="M1662" s="1"/>
      <c r="N1662" s="1"/>
      <c r="O1662" s="1"/>
      <c r="P1662" s="1"/>
      <c r="Q1662" s="1"/>
      <c r="R1662" s="1"/>
      <c r="S1662" s="1"/>
      <c r="T1662" s="1"/>
      <c r="U1662" s="1"/>
      <c r="V1662" s="1"/>
      <c r="W1662" s="1"/>
      <c r="X1662" s="1"/>
      <c r="Y1662" s="1"/>
      <c r="Z1662" s="1"/>
    </row>
    <row r="1663" spans="1:26" ht="14.25" hidden="1" customHeight="1">
      <c r="A1663" s="1"/>
      <c r="B1663" s="636" t="s">
        <v>88</v>
      </c>
      <c r="C1663" s="581"/>
      <c r="D1663" s="581"/>
      <c r="E1663" s="581"/>
      <c r="F1663" s="581"/>
      <c r="G1663" s="581"/>
      <c r="H1663" s="589"/>
      <c r="I1663" s="1"/>
      <c r="J1663" s="1"/>
      <c r="K1663" s="16"/>
      <c r="L1663" s="1"/>
      <c r="M1663" s="1"/>
      <c r="N1663" s="1"/>
      <c r="O1663" s="1"/>
      <c r="P1663" s="1"/>
      <c r="Q1663" s="1"/>
      <c r="R1663" s="1"/>
      <c r="S1663" s="1"/>
      <c r="T1663" s="1"/>
      <c r="U1663" s="1"/>
      <c r="V1663" s="1"/>
      <c r="W1663" s="1"/>
      <c r="X1663" s="1"/>
      <c r="Y1663" s="1"/>
      <c r="Z1663" s="1"/>
    </row>
    <row r="1664" spans="1:26" ht="14.25" hidden="1" customHeight="1">
      <c r="A1664" s="1"/>
      <c r="B1664" s="679" t="s">
        <v>1</v>
      </c>
      <c r="C1664" s="579"/>
      <c r="D1664" s="37" t="s">
        <v>2</v>
      </c>
      <c r="E1664" s="23" t="s">
        <v>83</v>
      </c>
      <c r="F1664" s="23" t="s">
        <v>89</v>
      </c>
      <c r="G1664" s="23" t="s">
        <v>85</v>
      </c>
      <c r="H1664" s="38" t="s">
        <v>86</v>
      </c>
      <c r="I1664" s="1"/>
      <c r="J1664" s="1"/>
      <c r="K1664" s="16"/>
      <c r="L1664" s="1"/>
      <c r="M1664" s="1"/>
      <c r="N1664" s="1"/>
      <c r="O1664" s="1"/>
      <c r="P1664" s="1"/>
      <c r="Q1664" s="1"/>
      <c r="R1664" s="1"/>
      <c r="S1664" s="1"/>
      <c r="T1664" s="1"/>
      <c r="U1664" s="1"/>
      <c r="V1664" s="1"/>
      <c r="W1664" s="1"/>
      <c r="X1664" s="1"/>
      <c r="Y1664" s="1"/>
      <c r="Z1664" s="1"/>
    </row>
    <row r="1665" spans="1:26" ht="14.25" hidden="1" customHeight="1">
      <c r="A1665" s="1"/>
      <c r="B1665" s="645"/>
      <c r="C1665" s="680"/>
      <c r="D1665" s="50"/>
      <c r="E1665" s="51"/>
      <c r="F1665" s="52"/>
      <c r="G1665" s="41"/>
      <c r="H1665" s="42">
        <f t="shared" ref="H1665:H1669" si="148">E1665*F1665*G1665</f>
        <v>0</v>
      </c>
      <c r="I1665" s="1"/>
      <c r="J1665" s="1"/>
      <c r="K1665" s="16"/>
      <c r="L1665" s="1"/>
      <c r="M1665" s="1"/>
      <c r="N1665" s="1"/>
      <c r="O1665" s="1"/>
      <c r="P1665" s="1"/>
      <c r="Q1665" s="1"/>
      <c r="R1665" s="1"/>
      <c r="S1665" s="1"/>
      <c r="T1665" s="1"/>
      <c r="U1665" s="1"/>
      <c r="V1665" s="1"/>
      <c r="W1665" s="1"/>
      <c r="X1665" s="1"/>
      <c r="Y1665" s="1"/>
      <c r="Z1665" s="1"/>
    </row>
    <row r="1666" spans="1:26" ht="14.25" hidden="1" customHeight="1">
      <c r="A1666" s="1"/>
      <c r="B1666" s="626" t="s">
        <v>90</v>
      </c>
      <c r="C1666" s="620"/>
      <c r="D1666" s="53" t="s">
        <v>91</v>
      </c>
      <c r="E1666" s="50">
        <v>0.05</v>
      </c>
      <c r="F1666" s="59">
        <v>1</v>
      </c>
      <c r="G1666" s="41" t="e">
        <f>H1679</f>
        <v>#REF!</v>
      </c>
      <c r="H1666" s="42" t="e">
        <f t="shared" si="148"/>
        <v>#REF!</v>
      </c>
      <c r="I1666" s="1"/>
      <c r="J1666" s="1"/>
      <c r="K1666" s="16"/>
      <c r="L1666" s="1"/>
      <c r="M1666" s="1"/>
      <c r="N1666" s="1"/>
      <c r="O1666" s="1"/>
      <c r="P1666" s="1"/>
      <c r="Q1666" s="1"/>
      <c r="R1666" s="1"/>
      <c r="S1666" s="1"/>
      <c r="T1666" s="1"/>
      <c r="U1666" s="1"/>
      <c r="V1666" s="1"/>
      <c r="W1666" s="1"/>
      <c r="X1666" s="1"/>
      <c r="Y1666" s="1"/>
      <c r="Z1666" s="1"/>
    </row>
    <row r="1667" spans="1:26" ht="14.25" hidden="1" customHeight="1">
      <c r="A1667" s="1"/>
      <c r="B1667" s="743" t="s">
        <v>223</v>
      </c>
      <c r="C1667" s="621"/>
      <c r="D1667" s="70" t="e">
        <f t="array" ref="D1667">+INDEX(#REF!,MATCH($B1667,#REF!,0),MATCH(D$907,#REF!,0))</f>
        <v>#REF!</v>
      </c>
      <c r="E1667" s="73">
        <v>1</v>
      </c>
      <c r="F1667" s="97">
        <v>0.4</v>
      </c>
      <c r="G1667" s="41" t="e">
        <f t="array" ref="G1667">+INDEX(#REF!,MATCH($B1667,#REF!,0),MATCH(G$907,#REF!,0))</f>
        <v>#REF!</v>
      </c>
      <c r="H1667" s="42" t="e">
        <f t="shared" si="148"/>
        <v>#REF!</v>
      </c>
      <c r="I1667" s="1"/>
      <c r="J1667" s="1"/>
      <c r="K1667" s="16"/>
      <c r="L1667" s="1"/>
      <c r="M1667" s="1"/>
      <c r="N1667" s="1"/>
      <c r="O1667" s="1"/>
      <c r="P1667" s="1"/>
      <c r="Q1667" s="1"/>
      <c r="R1667" s="1"/>
      <c r="S1667" s="1"/>
      <c r="T1667" s="1"/>
      <c r="U1667" s="1"/>
      <c r="V1667" s="1"/>
      <c r="W1667" s="1"/>
      <c r="X1667" s="1"/>
      <c r="Y1667" s="1"/>
      <c r="Z1667" s="1"/>
    </row>
    <row r="1668" spans="1:26" ht="14.25" hidden="1" customHeight="1">
      <c r="A1668" s="1"/>
      <c r="B1668" s="743" t="s">
        <v>144</v>
      </c>
      <c r="C1668" s="621"/>
      <c r="D1668" s="70" t="e">
        <f t="array" ref="D1668">+INDEX(#REF!,MATCH($B1668,#REF!,0),MATCH(D$907,#REF!,0))</f>
        <v>#REF!</v>
      </c>
      <c r="E1668" s="98">
        <v>1</v>
      </c>
      <c r="F1668" s="97">
        <v>0.4</v>
      </c>
      <c r="G1668" s="41" t="e">
        <f t="array" ref="G1668">+INDEX(#REF!,MATCH($B1668,#REF!,0),MATCH(G$907,#REF!,0))</f>
        <v>#REF!</v>
      </c>
      <c r="H1668" s="42" t="e">
        <f t="shared" si="148"/>
        <v>#REF!</v>
      </c>
      <c r="I1668" s="1"/>
      <c r="J1668" s="1"/>
      <c r="K1668" s="16"/>
      <c r="L1668" s="1"/>
      <c r="M1668" s="1"/>
      <c r="N1668" s="1"/>
      <c r="O1668" s="1"/>
      <c r="P1668" s="1"/>
      <c r="Q1668" s="1"/>
      <c r="R1668" s="1"/>
      <c r="S1668" s="1"/>
      <c r="T1668" s="1"/>
      <c r="U1668" s="1"/>
      <c r="V1668" s="1"/>
      <c r="W1668" s="1"/>
      <c r="X1668" s="1"/>
      <c r="Y1668" s="1"/>
      <c r="Z1668" s="1"/>
    </row>
    <row r="1669" spans="1:26" ht="14.25" hidden="1" customHeight="1">
      <c r="A1669" s="1"/>
      <c r="B1669" s="743" t="s">
        <v>224</v>
      </c>
      <c r="C1669" s="621"/>
      <c r="D1669" s="70" t="e">
        <f t="array" ref="D1669">+INDEX(#REF!,MATCH($B1669,#REF!,0),MATCH(D$907,#REF!,0))</f>
        <v>#REF!</v>
      </c>
      <c r="E1669" s="98">
        <v>1</v>
      </c>
      <c r="F1669" s="97">
        <v>0.4</v>
      </c>
      <c r="G1669" s="41" t="e">
        <f t="array" ref="G1669">+INDEX(#REF!,MATCH($B1669,#REF!,0),MATCH(G$907,#REF!,0))</f>
        <v>#REF!</v>
      </c>
      <c r="H1669" s="42" t="e">
        <f t="shared" si="148"/>
        <v>#REF!</v>
      </c>
      <c r="I1669" s="1"/>
      <c r="J1669" s="1"/>
      <c r="K1669" s="16"/>
      <c r="L1669" s="1"/>
      <c r="M1669" s="1"/>
      <c r="N1669" s="1"/>
      <c r="O1669" s="1"/>
      <c r="P1669" s="1"/>
      <c r="Q1669" s="1"/>
      <c r="R1669" s="1"/>
      <c r="S1669" s="1"/>
      <c r="T1669" s="1"/>
      <c r="U1669" s="1"/>
      <c r="V1669" s="1"/>
      <c r="W1669" s="1"/>
      <c r="X1669" s="1"/>
      <c r="Y1669" s="1"/>
      <c r="Z1669" s="1"/>
    </row>
    <row r="1670" spans="1:26" ht="14.25" hidden="1" customHeight="1">
      <c r="A1670" s="1"/>
      <c r="B1670" s="99"/>
      <c r="C1670" s="100"/>
      <c r="D1670" s="53"/>
      <c r="E1670" s="73"/>
      <c r="F1670" s="87"/>
      <c r="G1670" s="41"/>
      <c r="H1670" s="42"/>
      <c r="I1670" s="1"/>
      <c r="J1670" s="1"/>
      <c r="K1670" s="16"/>
      <c r="L1670" s="1"/>
      <c r="M1670" s="1"/>
      <c r="N1670" s="1"/>
      <c r="O1670" s="1"/>
      <c r="P1670" s="1"/>
      <c r="Q1670" s="1"/>
      <c r="R1670" s="1"/>
      <c r="S1670" s="1"/>
      <c r="T1670" s="1"/>
      <c r="U1670" s="1"/>
      <c r="V1670" s="1"/>
      <c r="W1670" s="1"/>
      <c r="X1670" s="1"/>
      <c r="Y1670" s="1"/>
      <c r="Z1670" s="1"/>
    </row>
    <row r="1671" spans="1:26" ht="14.25" hidden="1" customHeight="1">
      <c r="A1671" s="1"/>
      <c r="B1671" s="624"/>
      <c r="C1671" s="681"/>
      <c r="D1671" s="47"/>
      <c r="E1671" s="46"/>
      <c r="F1671" s="47"/>
      <c r="G1671" s="41"/>
      <c r="H1671" s="42">
        <f>E1671*F1671*G1671</f>
        <v>0</v>
      </c>
      <c r="I1671" s="1"/>
      <c r="J1671" s="1"/>
      <c r="K1671" s="16"/>
      <c r="L1671" s="1"/>
      <c r="M1671" s="1"/>
      <c r="N1671" s="1"/>
      <c r="O1671" s="1"/>
      <c r="P1671" s="1"/>
      <c r="Q1671" s="1"/>
      <c r="R1671" s="1"/>
      <c r="S1671" s="1"/>
      <c r="T1671" s="1"/>
      <c r="U1671" s="1"/>
      <c r="V1671" s="1"/>
      <c r="W1671" s="1"/>
      <c r="X1671" s="1"/>
      <c r="Y1671" s="1"/>
      <c r="Z1671" s="1"/>
    </row>
    <row r="1672" spans="1:26" ht="14.25" hidden="1" customHeight="1">
      <c r="A1672" s="1"/>
      <c r="B1672" s="682" t="s">
        <v>87</v>
      </c>
      <c r="C1672" s="581"/>
      <c r="D1672" s="581"/>
      <c r="E1672" s="581"/>
      <c r="F1672" s="581"/>
      <c r="G1672" s="579"/>
      <c r="H1672" s="49" t="e">
        <f>ROUND(SUM(H1665:H1671),2)</f>
        <v>#REF!</v>
      </c>
      <c r="I1672" s="1"/>
      <c r="J1672" s="1"/>
      <c r="K1672" s="16"/>
      <c r="L1672" s="1"/>
      <c r="M1672" s="1"/>
      <c r="N1672" s="1"/>
      <c r="O1672" s="1"/>
      <c r="P1672" s="1"/>
      <c r="Q1672" s="1"/>
      <c r="R1672" s="1"/>
      <c r="S1672" s="1"/>
      <c r="T1672" s="1"/>
      <c r="U1672" s="1"/>
      <c r="V1672" s="1"/>
      <c r="W1672" s="1"/>
      <c r="X1672" s="1"/>
      <c r="Y1672" s="1"/>
      <c r="Z1672" s="1"/>
    </row>
    <row r="1673" spans="1:26" ht="14.25" hidden="1" customHeight="1">
      <c r="A1673" s="1"/>
      <c r="B1673" s="636" t="s">
        <v>92</v>
      </c>
      <c r="C1673" s="581"/>
      <c r="D1673" s="581"/>
      <c r="E1673" s="581"/>
      <c r="F1673" s="581"/>
      <c r="G1673" s="581"/>
      <c r="H1673" s="589"/>
      <c r="I1673" s="1"/>
      <c r="J1673" s="1"/>
      <c r="K1673" s="16"/>
      <c r="L1673" s="1"/>
      <c r="M1673" s="1"/>
      <c r="N1673" s="1"/>
      <c r="O1673" s="1"/>
      <c r="P1673" s="1"/>
      <c r="Q1673" s="1"/>
      <c r="R1673" s="1"/>
      <c r="S1673" s="1"/>
      <c r="T1673" s="1"/>
      <c r="U1673" s="1"/>
      <c r="V1673" s="1"/>
      <c r="W1673" s="1"/>
      <c r="X1673" s="1"/>
      <c r="Y1673" s="1"/>
      <c r="Z1673" s="1"/>
    </row>
    <row r="1674" spans="1:26" ht="14.25" hidden="1" customHeight="1">
      <c r="A1674" s="1"/>
      <c r="B1674" s="679" t="s">
        <v>1</v>
      </c>
      <c r="C1674" s="579"/>
      <c r="D1674" s="37" t="s">
        <v>2</v>
      </c>
      <c r="E1674" s="23" t="s">
        <v>83</v>
      </c>
      <c r="F1674" s="54" t="s">
        <v>89</v>
      </c>
      <c r="G1674" s="23" t="s">
        <v>85</v>
      </c>
      <c r="H1674" s="55" t="s">
        <v>86</v>
      </c>
      <c r="I1674" s="1"/>
      <c r="J1674" s="1"/>
      <c r="K1674" s="16"/>
      <c r="L1674" s="1"/>
      <c r="M1674" s="1"/>
      <c r="N1674" s="1"/>
      <c r="O1674" s="1"/>
      <c r="P1674" s="1"/>
      <c r="Q1674" s="1"/>
      <c r="R1674" s="1"/>
      <c r="S1674" s="1"/>
      <c r="T1674" s="1"/>
      <c r="U1674" s="1"/>
      <c r="V1674" s="1"/>
      <c r="W1674" s="1"/>
      <c r="X1674" s="1"/>
      <c r="Y1674" s="1"/>
      <c r="Z1674" s="1"/>
    </row>
    <row r="1675" spans="1:26" ht="14.25" hidden="1" customHeight="1">
      <c r="A1675" s="1"/>
      <c r="B1675" s="645"/>
      <c r="C1675" s="680"/>
      <c r="D1675" s="56"/>
      <c r="E1675" s="51"/>
      <c r="F1675" s="57"/>
      <c r="G1675" s="41"/>
      <c r="H1675" s="42">
        <f t="shared" ref="H1675:H1678" si="149">E1675*F1675*G1675</f>
        <v>0</v>
      </c>
      <c r="I1675" s="1"/>
      <c r="J1675" s="1"/>
      <c r="K1675" s="16"/>
      <c r="L1675" s="1"/>
      <c r="M1675" s="1"/>
      <c r="N1675" s="1"/>
      <c r="O1675" s="1"/>
      <c r="P1675" s="1"/>
      <c r="Q1675" s="1"/>
      <c r="R1675" s="1"/>
      <c r="S1675" s="1"/>
      <c r="T1675" s="1"/>
      <c r="U1675" s="1"/>
      <c r="V1675" s="1"/>
      <c r="W1675" s="1"/>
      <c r="X1675" s="1"/>
      <c r="Y1675" s="1"/>
      <c r="Z1675" s="1"/>
    </row>
    <row r="1676" spans="1:26" ht="14.25" hidden="1" customHeight="1">
      <c r="A1676" s="1"/>
      <c r="B1676" s="627" t="s">
        <v>225</v>
      </c>
      <c r="C1676" s="620"/>
      <c r="D1676" s="58" t="s">
        <v>94</v>
      </c>
      <c r="E1676" s="50">
        <v>1</v>
      </c>
      <c r="F1676" s="96">
        <v>0.33</v>
      </c>
      <c r="G1676" s="41" t="e">
        <f>+LOOKUP(B1676,#REF!,#REF!)</f>
        <v>#REF!</v>
      </c>
      <c r="H1676" s="42" t="e">
        <f t="shared" si="149"/>
        <v>#REF!</v>
      </c>
      <c r="I1676" s="1"/>
      <c r="J1676" s="1"/>
      <c r="K1676" s="16"/>
      <c r="L1676" s="1"/>
      <c r="M1676" s="1"/>
      <c r="N1676" s="1"/>
      <c r="O1676" s="1"/>
      <c r="P1676" s="1"/>
      <c r="Q1676" s="1"/>
      <c r="R1676" s="1"/>
      <c r="S1676" s="1"/>
      <c r="T1676" s="1"/>
      <c r="U1676" s="1"/>
      <c r="V1676" s="1"/>
      <c r="W1676" s="1"/>
      <c r="X1676" s="1"/>
      <c r="Y1676" s="1"/>
      <c r="Z1676" s="1"/>
    </row>
    <row r="1677" spans="1:26" ht="14.25" hidden="1" customHeight="1">
      <c r="A1677" s="1"/>
      <c r="B1677" s="627" t="s">
        <v>93</v>
      </c>
      <c r="C1677" s="620"/>
      <c r="D1677" s="58" t="s">
        <v>94</v>
      </c>
      <c r="E1677" s="50">
        <v>2</v>
      </c>
      <c r="F1677" s="96">
        <f>+F1676</f>
        <v>0.33</v>
      </c>
      <c r="G1677" s="41" t="e">
        <f>+LOOKUP(B1677,#REF!,#REF!)</f>
        <v>#REF!</v>
      </c>
      <c r="H1677" s="42" t="e">
        <f t="shared" si="149"/>
        <v>#REF!</v>
      </c>
      <c r="I1677" s="1"/>
      <c r="J1677" s="1"/>
      <c r="K1677" s="16"/>
      <c r="L1677" s="1"/>
      <c r="M1677" s="1"/>
      <c r="N1677" s="1"/>
      <c r="O1677" s="1"/>
      <c r="P1677" s="1"/>
      <c r="Q1677" s="1"/>
      <c r="R1677" s="1"/>
      <c r="S1677" s="1"/>
      <c r="T1677" s="1"/>
      <c r="U1677" s="1"/>
      <c r="V1677" s="1"/>
      <c r="W1677" s="1"/>
      <c r="X1677" s="1"/>
      <c r="Y1677" s="1"/>
      <c r="Z1677" s="1"/>
    </row>
    <row r="1678" spans="1:26" ht="14.25" hidden="1" customHeight="1">
      <c r="A1678" s="1"/>
      <c r="B1678" s="624"/>
      <c r="C1678" s="681"/>
      <c r="D1678" s="60"/>
      <c r="E1678" s="61"/>
      <c r="F1678" s="47"/>
      <c r="G1678" s="41"/>
      <c r="H1678" s="42">
        <f t="shared" si="149"/>
        <v>0</v>
      </c>
      <c r="I1678" s="1"/>
      <c r="J1678" s="1"/>
      <c r="K1678" s="16"/>
      <c r="L1678" s="1"/>
      <c r="M1678" s="1"/>
      <c r="N1678" s="1"/>
      <c r="O1678" s="1"/>
      <c r="P1678" s="1"/>
      <c r="Q1678" s="1"/>
      <c r="R1678" s="1"/>
      <c r="S1678" s="1"/>
      <c r="T1678" s="1"/>
      <c r="U1678" s="1"/>
      <c r="V1678" s="1"/>
      <c r="W1678" s="1"/>
      <c r="X1678" s="1"/>
      <c r="Y1678" s="1"/>
      <c r="Z1678" s="1"/>
    </row>
    <row r="1679" spans="1:26" ht="14.25" hidden="1" customHeight="1">
      <c r="A1679" s="1"/>
      <c r="B1679" s="682" t="s">
        <v>87</v>
      </c>
      <c r="C1679" s="581"/>
      <c r="D1679" s="581"/>
      <c r="E1679" s="581"/>
      <c r="F1679" s="581"/>
      <c r="G1679" s="579"/>
      <c r="H1679" s="49" t="e">
        <f>ROUND(SUM(H1675:H1678),2)</f>
        <v>#REF!</v>
      </c>
      <c r="I1679" s="1"/>
      <c r="J1679" s="1"/>
      <c r="K1679" s="16"/>
      <c r="L1679" s="1"/>
      <c r="M1679" s="1"/>
      <c r="N1679" s="1"/>
      <c r="O1679" s="1"/>
      <c r="P1679" s="1"/>
      <c r="Q1679" s="1"/>
      <c r="R1679" s="1"/>
      <c r="S1679" s="1"/>
      <c r="T1679" s="1"/>
      <c r="U1679" s="1"/>
      <c r="V1679" s="1"/>
      <c r="W1679" s="1"/>
      <c r="X1679" s="1"/>
      <c r="Y1679" s="1"/>
      <c r="Z1679" s="1"/>
    </row>
    <row r="1680" spans="1:26" ht="14.25" hidden="1" customHeight="1">
      <c r="A1680" s="1"/>
      <c r="B1680" s="636" t="s">
        <v>95</v>
      </c>
      <c r="C1680" s="581"/>
      <c r="D1680" s="581"/>
      <c r="E1680" s="581"/>
      <c r="F1680" s="581"/>
      <c r="G1680" s="581"/>
      <c r="H1680" s="589"/>
      <c r="I1680" s="1"/>
      <c r="J1680" s="1"/>
      <c r="K1680" s="16"/>
      <c r="L1680" s="1"/>
      <c r="M1680" s="1"/>
      <c r="N1680" s="1"/>
      <c r="O1680" s="1"/>
      <c r="P1680" s="1"/>
      <c r="Q1680" s="1"/>
      <c r="R1680" s="1"/>
      <c r="S1680" s="1"/>
      <c r="T1680" s="1"/>
      <c r="U1680" s="1"/>
      <c r="V1680" s="1"/>
      <c r="W1680" s="1"/>
      <c r="X1680" s="1"/>
      <c r="Y1680" s="1"/>
      <c r="Z1680" s="1"/>
    </row>
    <row r="1681" spans="1:26" ht="14.25" hidden="1" customHeight="1">
      <c r="A1681" s="1"/>
      <c r="B1681" s="591" t="s">
        <v>1</v>
      </c>
      <c r="C1681" s="581"/>
      <c r="D1681" s="579"/>
      <c r="E1681" s="23" t="s">
        <v>2</v>
      </c>
      <c r="F1681" s="23" t="s">
        <v>83</v>
      </c>
      <c r="G1681" s="23" t="s">
        <v>85</v>
      </c>
      <c r="H1681" s="38" t="s">
        <v>86</v>
      </c>
      <c r="I1681" s="1"/>
      <c r="J1681" s="1"/>
      <c r="K1681" s="16"/>
      <c r="L1681" s="1"/>
      <c r="M1681" s="1"/>
      <c r="N1681" s="1"/>
      <c r="O1681" s="1"/>
      <c r="P1681" s="1"/>
      <c r="Q1681" s="1"/>
      <c r="R1681" s="1"/>
      <c r="S1681" s="1"/>
      <c r="T1681" s="1"/>
      <c r="U1681" s="1"/>
      <c r="V1681" s="1"/>
      <c r="W1681" s="1"/>
      <c r="X1681" s="1"/>
      <c r="Y1681" s="1"/>
      <c r="Z1681" s="1"/>
    </row>
    <row r="1682" spans="1:26" ht="14.25" hidden="1" customHeight="1">
      <c r="A1682" s="1"/>
      <c r="B1682" s="619" t="s">
        <v>213</v>
      </c>
      <c r="C1682" s="620"/>
      <c r="D1682" s="621"/>
      <c r="E1682" s="39" t="s">
        <v>2</v>
      </c>
      <c r="F1682" s="40">
        <v>0.8</v>
      </c>
      <c r="G1682" s="62">
        <v>12000</v>
      </c>
      <c r="H1682" s="63">
        <f t="shared" ref="H1682:H1683" si="150">G1682*F1682</f>
        <v>9600</v>
      </c>
      <c r="I1682" s="1"/>
      <c r="J1682" s="1"/>
      <c r="K1682" s="16"/>
      <c r="L1682" s="1"/>
      <c r="M1682" s="1"/>
      <c r="N1682" s="1"/>
      <c r="O1682" s="1"/>
      <c r="P1682" s="1"/>
      <c r="Q1682" s="1"/>
      <c r="R1682" s="1"/>
      <c r="S1682" s="1"/>
      <c r="T1682" s="1"/>
      <c r="U1682" s="1"/>
      <c r="V1682" s="1"/>
      <c r="W1682" s="1"/>
      <c r="X1682" s="1"/>
      <c r="Y1682" s="1"/>
      <c r="Z1682" s="1"/>
    </row>
    <row r="1683" spans="1:26" ht="14.25" hidden="1" customHeight="1">
      <c r="A1683" s="1"/>
      <c r="B1683" s="619"/>
      <c r="C1683" s="620"/>
      <c r="D1683" s="621"/>
      <c r="E1683" s="39"/>
      <c r="F1683" s="40"/>
      <c r="G1683" s="62"/>
      <c r="H1683" s="63">
        <f t="shared" si="150"/>
        <v>0</v>
      </c>
      <c r="I1683" s="1"/>
      <c r="J1683" s="1"/>
      <c r="K1683" s="16"/>
      <c r="L1683" s="1"/>
      <c r="M1683" s="1"/>
      <c r="N1683" s="1"/>
      <c r="O1683" s="1"/>
      <c r="P1683" s="1"/>
      <c r="Q1683" s="1"/>
      <c r="R1683" s="1"/>
      <c r="S1683" s="1"/>
      <c r="T1683" s="1"/>
      <c r="U1683" s="1"/>
      <c r="V1683" s="1"/>
      <c r="W1683" s="1"/>
      <c r="X1683" s="1"/>
      <c r="Y1683" s="1"/>
      <c r="Z1683" s="1"/>
    </row>
    <row r="1684" spans="1:26" ht="14.25" hidden="1" customHeight="1" thickBot="1">
      <c r="A1684" s="1"/>
      <c r="B1684" s="674" t="s">
        <v>87</v>
      </c>
      <c r="C1684" s="594"/>
      <c r="D1684" s="594"/>
      <c r="E1684" s="594"/>
      <c r="F1684" s="594"/>
      <c r="G1684" s="595"/>
      <c r="H1684" s="64">
        <f>ROUND(SUM(H1682:H1683),2)</f>
        <v>9600</v>
      </c>
      <c r="I1684" s="1"/>
      <c r="J1684" s="1"/>
      <c r="K1684" s="16"/>
      <c r="L1684" s="1"/>
      <c r="M1684" s="1"/>
      <c r="N1684" s="1"/>
      <c r="O1684" s="1"/>
      <c r="P1684" s="1"/>
      <c r="Q1684" s="1"/>
      <c r="R1684" s="1"/>
      <c r="S1684" s="1"/>
      <c r="T1684" s="1"/>
      <c r="U1684" s="1"/>
      <c r="V1684" s="1"/>
      <c r="W1684" s="1"/>
      <c r="X1684" s="1"/>
      <c r="Y1684" s="1"/>
      <c r="Z1684" s="1"/>
    </row>
    <row r="1685" spans="1:26" ht="14.25" hidden="1" customHeight="1" thickBot="1">
      <c r="A1685" s="1"/>
      <c r="B1685" s="675"/>
      <c r="C1685" s="602"/>
      <c r="D1685" s="602"/>
      <c r="E1685" s="602"/>
      <c r="F1685" s="602"/>
      <c r="G1685" s="602"/>
      <c r="H1685" s="633"/>
      <c r="I1685" s="1"/>
      <c r="J1685" s="1"/>
      <c r="K1685" s="16"/>
      <c r="L1685" s="1"/>
      <c r="M1685" s="1"/>
      <c r="N1685" s="1"/>
      <c r="O1685" s="1"/>
      <c r="P1685" s="1"/>
      <c r="Q1685" s="1"/>
      <c r="R1685" s="1"/>
      <c r="S1685" s="1"/>
      <c r="T1685" s="1"/>
      <c r="U1685" s="1"/>
      <c r="V1685" s="1"/>
      <c r="W1685" s="1"/>
      <c r="X1685" s="1"/>
      <c r="Y1685" s="1"/>
      <c r="Z1685" s="1"/>
    </row>
    <row r="1686" spans="1:26" ht="14.25" hidden="1" customHeight="1" thickBot="1">
      <c r="A1686" s="1"/>
      <c r="B1686" s="676"/>
      <c r="C1686" s="587"/>
      <c r="D1686" s="635"/>
      <c r="E1686" s="677" t="s">
        <v>59</v>
      </c>
      <c r="F1686" s="678"/>
      <c r="G1686" s="678"/>
      <c r="H1686" s="65" t="e">
        <f>ROUND(H1684+H1679+H1672+H1662,0)</f>
        <v>#REF!</v>
      </c>
      <c r="I1686" s="1"/>
      <c r="J1686" s="1"/>
      <c r="K1686" s="16"/>
      <c r="L1686" s="1"/>
      <c r="M1686" s="1"/>
      <c r="N1686" s="1"/>
      <c r="O1686" s="1"/>
      <c r="P1686" s="1"/>
      <c r="Q1686" s="1"/>
      <c r="R1686" s="1"/>
      <c r="S1686" s="1"/>
      <c r="T1686" s="1"/>
      <c r="U1686" s="1"/>
      <c r="V1686" s="1"/>
      <c r="W1686" s="1"/>
      <c r="X1686" s="1"/>
      <c r="Y1686" s="1"/>
      <c r="Z1686" s="1"/>
    </row>
    <row r="1687" spans="1:26" ht="14.25" customHeight="1">
      <c r="A1687" s="1"/>
      <c r="B1687" s="66"/>
      <c r="C1687" s="67"/>
      <c r="D1687" s="68"/>
      <c r="E1687" s="68"/>
      <c r="F1687" s="68"/>
      <c r="G1687" s="68"/>
      <c r="H1687" s="69"/>
      <c r="I1687" s="7"/>
      <c r="J1687" s="1"/>
      <c r="K1687" s="16"/>
      <c r="L1687" s="1"/>
      <c r="M1687" s="1"/>
      <c r="N1687" s="1"/>
      <c r="O1687" s="1"/>
      <c r="P1687" s="1"/>
      <c r="Q1687" s="1"/>
      <c r="R1687" s="1"/>
      <c r="S1687" s="1"/>
      <c r="T1687" s="1"/>
      <c r="U1687" s="1"/>
      <c r="V1687" s="1"/>
      <c r="W1687" s="1"/>
      <c r="X1687" s="1"/>
      <c r="Y1687" s="1"/>
      <c r="Z1687" s="1"/>
    </row>
    <row r="1688" spans="1:26" ht="14.25" customHeight="1" thickBot="1">
      <c r="A1688" s="1"/>
      <c r="B1688" s="29"/>
      <c r="C1688" s="30"/>
      <c r="D1688" s="31"/>
      <c r="E1688" s="31"/>
      <c r="F1688" s="31"/>
      <c r="G1688" s="31"/>
      <c r="H1688" s="32"/>
      <c r="I1688" s="101"/>
      <c r="J1688" s="1"/>
      <c r="K1688" s="16"/>
      <c r="L1688" s="1"/>
      <c r="M1688" s="1"/>
      <c r="N1688" s="1"/>
      <c r="O1688" s="1"/>
      <c r="P1688" s="1"/>
      <c r="Q1688" s="1"/>
      <c r="R1688" s="1"/>
      <c r="S1688" s="1"/>
      <c r="T1688" s="1"/>
      <c r="U1688" s="1"/>
      <c r="V1688" s="1"/>
      <c r="W1688" s="1"/>
      <c r="X1688" s="1"/>
      <c r="Y1688" s="1"/>
      <c r="Z1688" s="1"/>
    </row>
    <row r="1689" spans="1:26" ht="14.25" customHeight="1">
      <c r="A1689" s="1"/>
      <c r="B1689" s="696" t="s">
        <v>77</v>
      </c>
      <c r="C1689" s="602"/>
      <c r="D1689" s="602"/>
      <c r="E1689" s="602"/>
      <c r="F1689" s="602"/>
      <c r="G1689" s="602"/>
      <c r="H1689" s="633"/>
      <c r="I1689" s="101"/>
      <c r="J1689" s="1"/>
      <c r="K1689" s="16"/>
      <c r="L1689" s="1"/>
      <c r="M1689" s="1"/>
      <c r="N1689" s="1"/>
      <c r="O1689" s="1"/>
      <c r="P1689" s="1"/>
      <c r="Q1689" s="1"/>
      <c r="R1689" s="1"/>
      <c r="S1689" s="1"/>
      <c r="T1689" s="1"/>
      <c r="U1689" s="1"/>
      <c r="V1689" s="1"/>
      <c r="W1689" s="1"/>
      <c r="X1689" s="1"/>
      <c r="Y1689" s="1"/>
      <c r="Z1689" s="1"/>
    </row>
    <row r="1690" spans="1:26" ht="14.25" customHeight="1">
      <c r="A1690" s="1"/>
      <c r="B1690" s="668"/>
      <c r="C1690" s="606"/>
      <c r="D1690" s="606"/>
      <c r="E1690" s="606"/>
      <c r="F1690" s="606"/>
      <c r="G1690" s="606"/>
      <c r="H1690" s="607"/>
      <c r="I1690" s="101"/>
      <c r="J1690" s="1"/>
      <c r="K1690" s="16"/>
      <c r="L1690" s="1"/>
      <c r="M1690" s="1"/>
      <c r="N1690" s="1"/>
      <c r="O1690" s="1"/>
      <c r="P1690" s="1"/>
      <c r="Q1690" s="1"/>
      <c r="R1690" s="1"/>
      <c r="S1690" s="1"/>
      <c r="T1690" s="1"/>
      <c r="U1690" s="1"/>
      <c r="V1690" s="1"/>
      <c r="W1690" s="1"/>
      <c r="X1690" s="1"/>
      <c r="Y1690" s="1"/>
      <c r="Z1690" s="1"/>
    </row>
    <row r="1691" spans="1:26" ht="14.25" customHeight="1" thickBot="1">
      <c r="A1691" s="1"/>
      <c r="B1691" s="665" t="s">
        <v>78</v>
      </c>
      <c r="C1691" s="594"/>
      <c r="D1691" s="594"/>
      <c r="E1691" s="594"/>
      <c r="F1691" s="594"/>
      <c r="G1691" s="594"/>
      <c r="H1691" s="703"/>
      <c r="I1691" s="101"/>
      <c r="J1691" s="1"/>
      <c r="K1691" s="16"/>
      <c r="L1691" s="1"/>
      <c r="M1691" s="1"/>
      <c r="N1691" s="1"/>
      <c r="O1691" s="1"/>
      <c r="P1691" s="1"/>
      <c r="Q1691" s="1"/>
      <c r="R1691" s="1"/>
      <c r="S1691" s="1"/>
      <c r="T1691" s="1"/>
      <c r="U1691" s="1"/>
      <c r="V1691" s="1"/>
      <c r="W1691" s="1"/>
      <c r="X1691" s="1"/>
      <c r="Y1691" s="1"/>
      <c r="Z1691" s="1"/>
    </row>
    <row r="1692" spans="1:26" ht="14.25" customHeight="1">
      <c r="A1692" s="1"/>
      <c r="B1692" s="662" t="e">
        <f>+#REF!</f>
        <v>#REF!</v>
      </c>
      <c r="C1692" s="632"/>
      <c r="D1692" s="632"/>
      <c r="E1692" s="632"/>
      <c r="F1692" s="632"/>
      <c r="G1692" s="632"/>
      <c r="H1692" s="704"/>
      <c r="I1692" s="101"/>
      <c r="J1692" s="1"/>
      <c r="K1692" s="16"/>
      <c r="L1692" s="1"/>
      <c r="M1692" s="1"/>
      <c r="N1692" s="1"/>
      <c r="O1692" s="1"/>
      <c r="P1692" s="1"/>
      <c r="Q1692" s="1"/>
      <c r="R1692" s="1"/>
      <c r="S1692" s="1"/>
      <c r="T1692" s="1"/>
      <c r="U1692" s="1"/>
      <c r="V1692" s="1"/>
      <c r="W1692" s="1"/>
      <c r="X1692" s="1"/>
      <c r="Y1692" s="1"/>
      <c r="Z1692" s="1"/>
    </row>
    <row r="1693" spans="1:26" ht="14.25" customHeight="1">
      <c r="A1693" s="1"/>
      <c r="B1693" s="34" t="s">
        <v>79</v>
      </c>
      <c r="C1693" s="78" t="e">
        <f>+#REF!</f>
        <v>#REF!</v>
      </c>
      <c r="D1693" s="693" t="s">
        <v>80</v>
      </c>
      <c r="E1693" s="579"/>
      <c r="F1693" s="5" t="e">
        <f>+#REF!</f>
        <v>#REF!</v>
      </c>
      <c r="G1693" s="5" t="s">
        <v>81</v>
      </c>
      <c r="H1693" s="36"/>
      <c r="I1693" s="101"/>
      <c r="J1693" s="1"/>
      <c r="K1693" s="16"/>
      <c r="L1693" s="1"/>
      <c r="M1693" s="1"/>
      <c r="N1693" s="1"/>
      <c r="O1693" s="1"/>
      <c r="P1693" s="1"/>
      <c r="Q1693" s="1"/>
      <c r="R1693" s="1"/>
      <c r="S1693" s="1"/>
      <c r="T1693" s="1"/>
      <c r="U1693" s="1"/>
      <c r="V1693" s="1"/>
      <c r="W1693" s="1"/>
      <c r="X1693" s="1"/>
      <c r="Y1693" s="1"/>
      <c r="Z1693" s="1"/>
    </row>
    <row r="1694" spans="1:26" ht="14.25" customHeight="1">
      <c r="A1694" s="1"/>
      <c r="B1694" s="636"/>
      <c r="C1694" s="581"/>
      <c r="D1694" s="581"/>
      <c r="E1694" s="581"/>
      <c r="F1694" s="581"/>
      <c r="G1694" s="581"/>
      <c r="H1694" s="589"/>
      <c r="I1694" s="101"/>
      <c r="J1694" s="1"/>
      <c r="K1694" s="16"/>
      <c r="L1694" s="1"/>
      <c r="M1694" s="1"/>
      <c r="N1694" s="1"/>
      <c r="O1694" s="1"/>
      <c r="P1694" s="1"/>
      <c r="Q1694" s="1"/>
      <c r="R1694" s="1"/>
      <c r="S1694" s="1"/>
      <c r="T1694" s="1"/>
      <c r="U1694" s="1"/>
      <c r="V1694" s="1"/>
      <c r="W1694" s="1"/>
      <c r="X1694" s="1"/>
      <c r="Y1694" s="1"/>
      <c r="Z1694" s="1"/>
    </row>
    <row r="1695" spans="1:26" ht="14.25" customHeight="1">
      <c r="A1695" s="1"/>
      <c r="B1695" s="652" t="e">
        <f>+#REF!</f>
        <v>#REF!</v>
      </c>
      <c r="C1695" s="585"/>
      <c r="D1695" s="585"/>
      <c r="E1695" s="585"/>
      <c r="F1695" s="585"/>
      <c r="G1695" s="585"/>
      <c r="H1695" s="610"/>
      <c r="I1695" s="101"/>
      <c r="J1695" s="1"/>
      <c r="K1695" s="16"/>
      <c r="L1695" s="1"/>
      <c r="M1695" s="1"/>
      <c r="N1695" s="1"/>
      <c r="O1695" s="1"/>
      <c r="P1695" s="1"/>
      <c r="Q1695" s="1"/>
      <c r="R1695" s="1"/>
      <c r="S1695" s="1"/>
      <c r="T1695" s="1"/>
      <c r="U1695" s="1"/>
      <c r="V1695" s="1"/>
      <c r="W1695" s="1"/>
      <c r="X1695" s="1"/>
      <c r="Y1695" s="1"/>
      <c r="Z1695" s="1"/>
    </row>
    <row r="1696" spans="1:26" ht="14.25" customHeight="1">
      <c r="A1696" s="1"/>
      <c r="B1696" s="600"/>
      <c r="C1696" s="578"/>
      <c r="D1696" s="578"/>
      <c r="E1696" s="578"/>
      <c r="F1696" s="578"/>
      <c r="G1696" s="578"/>
      <c r="H1696" s="604"/>
      <c r="I1696" s="101"/>
      <c r="J1696" s="1"/>
      <c r="K1696" s="16"/>
      <c r="L1696" s="1"/>
      <c r="M1696" s="1"/>
      <c r="N1696" s="1"/>
      <c r="O1696" s="1"/>
      <c r="P1696" s="1"/>
      <c r="Q1696" s="1"/>
      <c r="R1696" s="1"/>
      <c r="S1696" s="1"/>
      <c r="T1696" s="1"/>
      <c r="U1696" s="1"/>
      <c r="V1696" s="1"/>
      <c r="W1696" s="1"/>
      <c r="X1696" s="1"/>
      <c r="Y1696" s="1"/>
      <c r="Z1696" s="1"/>
    </row>
    <row r="1697" spans="1:26" ht="14.25" customHeight="1">
      <c r="A1697" s="1"/>
      <c r="B1697" s="694"/>
      <c r="C1697" s="606"/>
      <c r="D1697" s="606"/>
      <c r="E1697" s="606"/>
      <c r="F1697" s="606"/>
      <c r="G1697" s="606"/>
      <c r="H1697" s="607"/>
      <c r="I1697" s="101"/>
      <c r="J1697" s="1"/>
      <c r="K1697" s="16"/>
      <c r="L1697" s="1"/>
      <c r="M1697" s="1"/>
      <c r="N1697" s="1"/>
      <c r="O1697" s="1"/>
      <c r="P1697" s="1"/>
      <c r="Q1697" s="1"/>
      <c r="R1697" s="1"/>
      <c r="S1697" s="1"/>
      <c r="T1697" s="1"/>
      <c r="U1697" s="1"/>
      <c r="V1697" s="1"/>
      <c r="W1697" s="1"/>
      <c r="X1697" s="1"/>
      <c r="Y1697" s="1"/>
      <c r="Z1697" s="1"/>
    </row>
    <row r="1698" spans="1:26" ht="14.25" customHeight="1">
      <c r="A1698" s="1"/>
      <c r="B1698" s="636" t="s">
        <v>82</v>
      </c>
      <c r="C1698" s="581"/>
      <c r="D1698" s="581"/>
      <c r="E1698" s="581"/>
      <c r="F1698" s="581"/>
      <c r="G1698" s="581"/>
      <c r="H1698" s="589"/>
      <c r="I1698" s="101"/>
      <c r="J1698" s="1"/>
      <c r="K1698" s="16"/>
      <c r="L1698" s="1"/>
      <c r="M1698" s="1"/>
      <c r="N1698" s="1"/>
      <c r="O1698" s="1"/>
      <c r="P1698" s="1"/>
      <c r="Q1698" s="1"/>
      <c r="R1698" s="1"/>
      <c r="S1698" s="1"/>
      <c r="T1698" s="1"/>
      <c r="U1698" s="1"/>
      <c r="V1698" s="1"/>
      <c r="W1698" s="1"/>
      <c r="X1698" s="1"/>
      <c r="Y1698" s="1"/>
      <c r="Z1698" s="1"/>
    </row>
    <row r="1699" spans="1:26" ht="14.25" customHeight="1">
      <c r="A1699" s="1"/>
      <c r="B1699" s="679" t="s">
        <v>1</v>
      </c>
      <c r="C1699" s="579"/>
      <c r="D1699" s="37" t="s">
        <v>2</v>
      </c>
      <c r="E1699" s="23" t="s">
        <v>83</v>
      </c>
      <c r="F1699" s="23" t="s">
        <v>84</v>
      </c>
      <c r="G1699" s="23" t="s">
        <v>85</v>
      </c>
      <c r="H1699" s="38" t="s">
        <v>86</v>
      </c>
      <c r="I1699" s="101"/>
      <c r="J1699" s="1"/>
      <c r="K1699" s="16"/>
      <c r="L1699" s="1"/>
      <c r="M1699" s="1"/>
      <c r="N1699" s="1"/>
      <c r="O1699" s="1"/>
      <c r="P1699" s="1"/>
      <c r="Q1699" s="1"/>
      <c r="R1699" s="1"/>
      <c r="S1699" s="1"/>
      <c r="T1699" s="1"/>
      <c r="U1699" s="1"/>
      <c r="V1699" s="1"/>
      <c r="W1699" s="1"/>
      <c r="X1699" s="1"/>
      <c r="Y1699" s="1"/>
      <c r="Z1699" s="1"/>
    </row>
    <row r="1700" spans="1:26" ht="14.25" customHeight="1">
      <c r="A1700" s="1"/>
      <c r="B1700" s="645"/>
      <c r="C1700" s="690"/>
      <c r="D1700" s="39"/>
      <c r="E1700" s="39"/>
      <c r="F1700" s="40"/>
      <c r="G1700" s="41"/>
      <c r="H1700" s="42">
        <f>G1700*(F1700+1)*E1700</f>
        <v>0</v>
      </c>
      <c r="I1700" s="101"/>
      <c r="J1700" s="1"/>
      <c r="K1700" s="16"/>
      <c r="L1700" s="1"/>
      <c r="M1700" s="1"/>
      <c r="N1700" s="1"/>
      <c r="O1700" s="1"/>
      <c r="P1700" s="1"/>
      <c r="Q1700" s="1"/>
      <c r="R1700" s="1"/>
      <c r="S1700" s="1"/>
      <c r="T1700" s="1"/>
      <c r="U1700" s="1"/>
      <c r="V1700" s="1"/>
      <c r="W1700" s="1"/>
      <c r="X1700" s="1"/>
      <c r="Y1700" s="1"/>
      <c r="Z1700" s="1"/>
    </row>
    <row r="1701" spans="1:26" ht="14.25" customHeight="1">
      <c r="A1701" s="1"/>
      <c r="B1701" s="739" t="s">
        <v>215</v>
      </c>
      <c r="C1701" s="621"/>
      <c r="D1701" s="88" t="e">
        <f t="array" ref="D1701">+INDEX(#REF!,MATCH($B1701,#REF!,0),MATCH(D$897,#REF!,0))</f>
        <v>#REF!</v>
      </c>
      <c r="E1701" s="50">
        <v>1</v>
      </c>
      <c r="F1701" s="59">
        <v>0</v>
      </c>
      <c r="G1701" s="80" t="e">
        <f t="array" ref="G1701">+INDEX(#REF!,MATCH($B1701,#REF!,0),MATCH(G$897,#REF!,0))</f>
        <v>#REF!</v>
      </c>
      <c r="H1701" s="42" t="e">
        <f t="shared" ref="H1701:H1708" si="151">E1701*(F1701+1)*G1701</f>
        <v>#REF!</v>
      </c>
      <c r="I1701" s="101"/>
      <c r="J1701" s="1"/>
      <c r="K1701" s="16"/>
      <c r="L1701" s="1"/>
      <c r="M1701" s="1"/>
      <c r="N1701" s="1"/>
      <c r="O1701" s="1"/>
      <c r="P1701" s="1"/>
      <c r="Q1701" s="1"/>
      <c r="R1701" s="1"/>
      <c r="S1701" s="1"/>
      <c r="T1701" s="1"/>
      <c r="U1701" s="1"/>
      <c r="V1701" s="1"/>
      <c r="W1701" s="1"/>
      <c r="X1701" s="1"/>
      <c r="Y1701" s="1"/>
      <c r="Z1701" s="1"/>
    </row>
    <row r="1702" spans="1:26" ht="14.25" customHeight="1">
      <c r="A1702" s="1"/>
      <c r="B1702" s="739" t="s">
        <v>216</v>
      </c>
      <c r="C1702" s="621"/>
      <c r="D1702" s="88" t="e">
        <f t="array" ref="D1702">+INDEX(#REF!,MATCH($B1702,#REF!,0),MATCH(D$897,#REF!,0))</f>
        <v>#REF!</v>
      </c>
      <c r="E1702" s="50">
        <v>1.4</v>
      </c>
      <c r="F1702" s="59">
        <v>0</v>
      </c>
      <c r="G1702" s="80" t="e">
        <f t="array" ref="G1702">+INDEX(#REF!,MATCH($B1702,#REF!,0),MATCH(G$897,#REF!,0))</f>
        <v>#REF!</v>
      </c>
      <c r="H1702" s="42" t="e">
        <f t="shared" si="151"/>
        <v>#REF!</v>
      </c>
      <c r="I1702" s="101"/>
      <c r="J1702" s="1"/>
      <c r="K1702" s="16"/>
      <c r="L1702" s="1"/>
      <c r="M1702" s="1"/>
      <c r="N1702" s="1"/>
      <c r="O1702" s="1"/>
      <c r="P1702" s="1"/>
      <c r="Q1702" s="1"/>
      <c r="R1702" s="1"/>
      <c r="S1702" s="1"/>
      <c r="T1702" s="1"/>
      <c r="U1702" s="1"/>
      <c r="V1702" s="1"/>
      <c r="W1702" s="1"/>
      <c r="X1702" s="1"/>
      <c r="Y1702" s="1"/>
      <c r="Z1702" s="1"/>
    </row>
    <row r="1703" spans="1:26" ht="14.25" customHeight="1">
      <c r="A1703" s="1"/>
      <c r="B1703" s="743" t="s">
        <v>217</v>
      </c>
      <c r="C1703" s="621"/>
      <c r="D1703" s="88" t="e">
        <f t="array" ref="D1703">+INDEX(#REF!,MATCH($B1703,#REF!,0),MATCH(D$897,#REF!,0))</f>
        <v>#REF!</v>
      </c>
      <c r="E1703" s="50">
        <v>0.5</v>
      </c>
      <c r="F1703" s="59">
        <v>0</v>
      </c>
      <c r="G1703" s="80" t="e">
        <f t="array" ref="G1703">+INDEX(#REF!,MATCH($B1703,#REF!,0),MATCH(G$897,#REF!,0))</f>
        <v>#REF!</v>
      </c>
      <c r="H1703" s="42" t="e">
        <f t="shared" si="151"/>
        <v>#REF!</v>
      </c>
      <c r="I1703" s="101"/>
      <c r="J1703" s="1"/>
      <c r="K1703" s="16"/>
      <c r="L1703" s="1"/>
      <c r="M1703" s="1"/>
      <c r="N1703" s="1"/>
      <c r="O1703" s="1"/>
      <c r="P1703" s="1"/>
      <c r="Q1703" s="1"/>
      <c r="R1703" s="1"/>
      <c r="S1703" s="1"/>
      <c r="T1703" s="1"/>
      <c r="U1703" s="1"/>
      <c r="V1703" s="1"/>
      <c r="W1703" s="1"/>
      <c r="X1703" s="1"/>
      <c r="Y1703" s="1"/>
      <c r="Z1703" s="1"/>
    </row>
    <row r="1704" spans="1:26" ht="14.25" customHeight="1">
      <c r="A1704" s="1"/>
      <c r="B1704" s="743" t="s">
        <v>218</v>
      </c>
      <c r="C1704" s="621"/>
      <c r="D1704" s="88" t="e">
        <f t="array" ref="D1704">+INDEX(#REF!,MATCH($B1704,#REF!,0),MATCH(D$897,#REF!,0))</f>
        <v>#REF!</v>
      </c>
      <c r="E1704" s="50">
        <v>1</v>
      </c>
      <c r="F1704" s="59">
        <v>0</v>
      </c>
      <c r="G1704" s="80" t="e">
        <f t="array" ref="G1704">+INDEX(#REF!,MATCH($B1704,#REF!,0),MATCH(G$897,#REF!,0))</f>
        <v>#REF!</v>
      </c>
      <c r="H1704" s="42" t="e">
        <f t="shared" si="151"/>
        <v>#REF!</v>
      </c>
      <c r="I1704" s="101"/>
      <c r="J1704" s="1"/>
      <c r="K1704" s="16"/>
      <c r="L1704" s="1"/>
      <c r="M1704" s="1"/>
      <c r="N1704" s="1"/>
      <c r="O1704" s="1"/>
      <c r="P1704" s="1"/>
      <c r="Q1704" s="1"/>
      <c r="R1704" s="1"/>
      <c r="S1704" s="1"/>
      <c r="T1704" s="1"/>
      <c r="U1704" s="1"/>
      <c r="V1704" s="1"/>
      <c r="W1704" s="1"/>
      <c r="X1704" s="1"/>
      <c r="Y1704" s="1"/>
      <c r="Z1704" s="1"/>
    </row>
    <row r="1705" spans="1:26" ht="14.25" customHeight="1">
      <c r="A1705" s="1"/>
      <c r="B1705" s="743" t="s">
        <v>226</v>
      </c>
      <c r="C1705" s="621"/>
      <c r="D1705" s="24" t="e">
        <f t="array" ref="D1705">+INDEX(#REF!,MATCH($B1705,#REF!,0),MATCH(D$897,#REF!,0))</f>
        <v>#REF!</v>
      </c>
      <c r="E1705" s="50">
        <v>1</v>
      </c>
      <c r="F1705" s="59">
        <v>0</v>
      </c>
      <c r="G1705" s="80" t="e">
        <f t="array" ref="G1705">+INDEX(#REF!,MATCH($B1705,#REF!,0),MATCH(G$897,#REF!,0))</f>
        <v>#REF!</v>
      </c>
      <c r="H1705" s="42" t="e">
        <f t="shared" si="151"/>
        <v>#REF!</v>
      </c>
      <c r="I1705" s="101"/>
      <c r="J1705" s="1"/>
      <c r="K1705" s="16"/>
      <c r="L1705" s="1"/>
      <c r="M1705" s="1"/>
      <c r="N1705" s="1"/>
      <c r="O1705" s="1"/>
      <c r="P1705" s="1"/>
      <c r="Q1705" s="1"/>
      <c r="R1705" s="1"/>
      <c r="S1705" s="1"/>
      <c r="T1705" s="1"/>
      <c r="U1705" s="1"/>
      <c r="V1705" s="1"/>
      <c r="W1705" s="1"/>
      <c r="X1705" s="1"/>
      <c r="Y1705" s="1"/>
      <c r="Z1705" s="1"/>
    </row>
    <row r="1706" spans="1:26" ht="14.25" customHeight="1">
      <c r="A1706" s="1"/>
      <c r="B1706" s="743" t="s">
        <v>219</v>
      </c>
      <c r="C1706" s="621"/>
      <c r="D1706" s="95" t="s">
        <v>13</v>
      </c>
      <c r="E1706" s="50">
        <v>0.35</v>
      </c>
      <c r="F1706" s="59">
        <v>0</v>
      </c>
      <c r="G1706" s="80" t="e">
        <f t="array" ref="G1706">+INDEX(#REF!,MATCH($B1706,#REF!,0),MATCH(G$897,#REF!,0))</f>
        <v>#REF!</v>
      </c>
      <c r="H1706" s="42" t="e">
        <f t="shared" si="151"/>
        <v>#REF!</v>
      </c>
      <c r="I1706" s="101"/>
      <c r="J1706" s="1"/>
      <c r="K1706" s="16"/>
      <c r="L1706" s="1"/>
      <c r="M1706" s="1"/>
      <c r="N1706" s="1"/>
      <c r="O1706" s="1"/>
      <c r="P1706" s="1"/>
      <c r="Q1706" s="1"/>
      <c r="R1706" s="1"/>
      <c r="S1706" s="1"/>
      <c r="T1706" s="1"/>
      <c r="U1706" s="1"/>
      <c r="V1706" s="1"/>
      <c r="W1706" s="1"/>
      <c r="X1706" s="1"/>
      <c r="Y1706" s="1"/>
      <c r="Z1706" s="1"/>
    </row>
    <row r="1707" spans="1:26" ht="14.25" customHeight="1">
      <c r="A1707" s="1"/>
      <c r="B1707" s="743" t="s">
        <v>220</v>
      </c>
      <c r="C1707" s="621"/>
      <c r="D1707" s="88" t="e">
        <f t="array" ref="D1707">+INDEX(#REF!,MATCH($B1707,#REF!,0),MATCH(D$897,#REF!,0))</f>
        <v>#REF!</v>
      </c>
      <c r="E1707" s="50">
        <v>0.3</v>
      </c>
      <c r="F1707" s="59">
        <v>0</v>
      </c>
      <c r="G1707" s="80" t="e">
        <f t="array" ref="G1707">+INDEX(#REF!,MATCH($B1707,#REF!,0),MATCH(G$897,#REF!,0))</f>
        <v>#REF!</v>
      </c>
      <c r="H1707" s="42" t="e">
        <f t="shared" si="151"/>
        <v>#REF!</v>
      </c>
      <c r="I1707" s="101"/>
      <c r="J1707" s="1"/>
      <c r="K1707" s="16"/>
      <c r="L1707" s="1"/>
      <c r="M1707" s="1"/>
      <c r="N1707" s="1"/>
      <c r="O1707" s="1"/>
      <c r="P1707" s="1"/>
      <c r="Q1707" s="1"/>
      <c r="R1707" s="1"/>
      <c r="S1707" s="1"/>
      <c r="T1707" s="1"/>
      <c r="U1707" s="1"/>
      <c r="V1707" s="1"/>
      <c r="W1707" s="1"/>
      <c r="X1707" s="1"/>
      <c r="Y1707" s="1"/>
      <c r="Z1707" s="1"/>
    </row>
    <row r="1708" spans="1:26" ht="14.25" customHeight="1">
      <c r="A1708" s="1"/>
      <c r="B1708" s="743" t="s">
        <v>221</v>
      </c>
      <c r="C1708" s="621"/>
      <c r="D1708" s="88" t="e">
        <f t="array" ref="D1708">+INDEX(#REF!,MATCH($B1708,#REF!,0),MATCH(D$897,#REF!,0))</f>
        <v>#REF!</v>
      </c>
      <c r="E1708" s="50">
        <v>0.25</v>
      </c>
      <c r="F1708" s="59">
        <v>0</v>
      </c>
      <c r="G1708" s="80" t="e">
        <f t="array" ref="G1708">+INDEX(#REF!,MATCH($B1708,#REF!,0),MATCH(G$897,#REF!,0))</f>
        <v>#REF!</v>
      </c>
      <c r="H1708" s="42" t="e">
        <f t="shared" si="151"/>
        <v>#REF!</v>
      </c>
      <c r="I1708" s="101"/>
      <c r="J1708" s="1"/>
      <c r="K1708" s="16"/>
      <c r="L1708" s="1"/>
      <c r="M1708" s="1"/>
      <c r="N1708" s="1"/>
      <c r="O1708" s="1"/>
      <c r="P1708" s="1"/>
      <c r="Q1708" s="1"/>
      <c r="R1708" s="1"/>
      <c r="S1708" s="1"/>
      <c r="T1708" s="1"/>
      <c r="U1708" s="1"/>
      <c r="V1708" s="1"/>
      <c r="W1708" s="1"/>
      <c r="X1708" s="1"/>
      <c r="Y1708" s="1"/>
      <c r="Z1708" s="1"/>
    </row>
    <row r="1709" spans="1:26" ht="14.25" customHeight="1">
      <c r="A1709" s="1"/>
      <c r="B1709" s="743" t="s">
        <v>222</v>
      </c>
      <c r="C1709" s="621"/>
      <c r="D1709" s="88" t="e">
        <f t="array" ref="D1709">+INDEX(#REF!,MATCH($B1709,#REF!,0),MATCH(D$897,#REF!,0))</f>
        <v>#REF!</v>
      </c>
      <c r="E1709" s="50">
        <v>1</v>
      </c>
      <c r="F1709" s="59">
        <v>0</v>
      </c>
      <c r="G1709" s="80" t="e">
        <f t="array" ref="G1709">+INDEX(#REF!,MATCH($B1709,#REF!,0),MATCH(G$897,#REF!,0))</f>
        <v>#REF!</v>
      </c>
      <c r="H1709" s="42" t="e">
        <f>G1709*(F1709+1)*E1709</f>
        <v>#REF!</v>
      </c>
      <c r="I1709" s="101"/>
      <c r="J1709" s="1"/>
      <c r="K1709" s="16"/>
      <c r="L1709" s="1"/>
      <c r="M1709" s="1"/>
      <c r="N1709" s="1"/>
      <c r="O1709" s="1"/>
      <c r="P1709" s="1"/>
      <c r="Q1709" s="1"/>
      <c r="R1709" s="1"/>
      <c r="S1709" s="1"/>
      <c r="T1709" s="1"/>
      <c r="U1709" s="1"/>
      <c r="V1709" s="1"/>
      <c r="W1709" s="1"/>
      <c r="X1709" s="1"/>
      <c r="Y1709" s="1"/>
      <c r="Z1709" s="1"/>
    </row>
    <row r="1710" spans="1:26" ht="14.25" customHeight="1">
      <c r="A1710" s="1"/>
      <c r="B1710" s="682" t="s">
        <v>87</v>
      </c>
      <c r="C1710" s="581"/>
      <c r="D1710" s="581"/>
      <c r="E1710" s="581"/>
      <c r="F1710" s="581"/>
      <c r="G1710" s="579"/>
      <c r="H1710" s="49" t="e">
        <f>ROUND(SUM(H1700:H1709),2)</f>
        <v>#REF!</v>
      </c>
      <c r="I1710" s="101"/>
      <c r="J1710" s="1"/>
      <c r="K1710" s="16"/>
      <c r="L1710" s="1"/>
      <c r="M1710" s="1"/>
      <c r="N1710" s="1"/>
      <c r="O1710" s="1"/>
      <c r="P1710" s="1"/>
      <c r="Q1710" s="1"/>
      <c r="R1710" s="1"/>
      <c r="S1710" s="1"/>
      <c r="T1710" s="1"/>
      <c r="U1710" s="1"/>
      <c r="V1710" s="1"/>
      <c r="W1710" s="1"/>
      <c r="X1710" s="1"/>
      <c r="Y1710" s="1"/>
      <c r="Z1710" s="1"/>
    </row>
    <row r="1711" spans="1:26" ht="14.25" customHeight="1">
      <c r="A1711" s="1"/>
      <c r="B1711" s="636" t="s">
        <v>88</v>
      </c>
      <c r="C1711" s="581"/>
      <c r="D1711" s="581"/>
      <c r="E1711" s="581"/>
      <c r="F1711" s="581"/>
      <c r="G1711" s="581"/>
      <c r="H1711" s="589"/>
      <c r="I1711" s="101"/>
      <c r="J1711" s="1"/>
      <c r="K1711" s="16"/>
      <c r="L1711" s="1"/>
      <c r="M1711" s="1"/>
      <c r="N1711" s="1"/>
      <c r="O1711" s="1"/>
      <c r="P1711" s="1"/>
      <c r="Q1711" s="1"/>
      <c r="R1711" s="1"/>
      <c r="S1711" s="1"/>
      <c r="T1711" s="1"/>
      <c r="U1711" s="1"/>
      <c r="V1711" s="1"/>
      <c r="W1711" s="1"/>
      <c r="X1711" s="1"/>
      <c r="Y1711" s="1"/>
      <c r="Z1711" s="1"/>
    </row>
    <row r="1712" spans="1:26" ht="14.25" customHeight="1">
      <c r="A1712" s="1"/>
      <c r="B1712" s="679" t="s">
        <v>1</v>
      </c>
      <c r="C1712" s="579"/>
      <c r="D1712" s="37" t="s">
        <v>2</v>
      </c>
      <c r="E1712" s="23" t="s">
        <v>83</v>
      </c>
      <c r="F1712" s="23" t="s">
        <v>89</v>
      </c>
      <c r="G1712" s="23" t="s">
        <v>85</v>
      </c>
      <c r="H1712" s="38" t="s">
        <v>86</v>
      </c>
      <c r="I1712" s="101"/>
      <c r="J1712" s="1"/>
      <c r="K1712" s="16"/>
      <c r="L1712" s="1"/>
      <c r="M1712" s="1"/>
      <c r="N1712" s="1"/>
      <c r="O1712" s="1"/>
      <c r="P1712" s="1"/>
      <c r="Q1712" s="1"/>
      <c r="R1712" s="1"/>
      <c r="S1712" s="1"/>
      <c r="T1712" s="1"/>
      <c r="U1712" s="1"/>
      <c r="V1712" s="1"/>
      <c r="W1712" s="1"/>
      <c r="X1712" s="1"/>
      <c r="Y1712" s="1"/>
      <c r="Z1712" s="1"/>
    </row>
    <row r="1713" spans="1:26" ht="14.25" customHeight="1">
      <c r="A1713" s="1"/>
      <c r="B1713" s="645"/>
      <c r="C1713" s="680"/>
      <c r="D1713" s="50"/>
      <c r="E1713" s="51"/>
      <c r="F1713" s="52"/>
      <c r="G1713" s="41"/>
      <c r="H1713" s="42">
        <f t="shared" ref="H1713:H1717" si="152">E1713*F1713*G1713</f>
        <v>0</v>
      </c>
      <c r="I1713" s="101"/>
      <c r="J1713" s="1"/>
      <c r="K1713" s="16"/>
      <c r="L1713" s="1"/>
      <c r="M1713" s="1"/>
      <c r="N1713" s="1"/>
      <c r="O1713" s="1"/>
      <c r="P1713" s="1"/>
      <c r="Q1713" s="1"/>
      <c r="R1713" s="1"/>
      <c r="S1713" s="1"/>
      <c r="T1713" s="1"/>
      <c r="U1713" s="1"/>
      <c r="V1713" s="1"/>
      <c r="W1713" s="1"/>
      <c r="X1713" s="1"/>
      <c r="Y1713" s="1"/>
      <c r="Z1713" s="1"/>
    </row>
    <row r="1714" spans="1:26" ht="14.25" customHeight="1">
      <c r="A1714" s="1"/>
      <c r="B1714" s="626" t="s">
        <v>90</v>
      </c>
      <c r="C1714" s="620"/>
      <c r="D1714" s="53" t="s">
        <v>91</v>
      </c>
      <c r="E1714" s="50">
        <v>0.05</v>
      </c>
      <c r="F1714" s="59">
        <v>1</v>
      </c>
      <c r="G1714" s="41" t="e">
        <f>H1727</f>
        <v>#REF!</v>
      </c>
      <c r="H1714" s="42" t="e">
        <f t="shared" si="152"/>
        <v>#REF!</v>
      </c>
      <c r="I1714" s="101"/>
      <c r="J1714" s="1"/>
      <c r="K1714" s="16"/>
      <c r="L1714" s="1"/>
      <c r="M1714" s="1"/>
      <c r="N1714" s="1"/>
      <c r="O1714" s="1"/>
      <c r="P1714" s="1"/>
      <c r="Q1714" s="1"/>
      <c r="R1714" s="1"/>
      <c r="S1714" s="1"/>
      <c r="T1714" s="1"/>
      <c r="U1714" s="1"/>
      <c r="V1714" s="1"/>
      <c r="W1714" s="1"/>
      <c r="X1714" s="1"/>
      <c r="Y1714" s="1"/>
      <c r="Z1714" s="1"/>
    </row>
    <row r="1715" spans="1:26" ht="14.25" customHeight="1">
      <c r="A1715" s="1"/>
      <c r="B1715" s="743" t="s">
        <v>223</v>
      </c>
      <c r="C1715" s="621"/>
      <c r="D1715" s="70" t="e">
        <f t="array" ref="D1715">+INDEX(#REF!,MATCH($B1715,#REF!,0),MATCH(D$907,#REF!,0))</f>
        <v>#REF!</v>
      </c>
      <c r="E1715" s="73">
        <v>1</v>
      </c>
      <c r="F1715" s="97">
        <v>0.4</v>
      </c>
      <c r="G1715" s="41" t="e">
        <f t="array" ref="G1715">+INDEX(#REF!,MATCH($B1715,#REF!,0),MATCH(G$907,#REF!,0))</f>
        <v>#REF!</v>
      </c>
      <c r="H1715" s="42" t="e">
        <f t="shared" si="152"/>
        <v>#REF!</v>
      </c>
      <c r="I1715" s="101"/>
      <c r="J1715" s="1"/>
      <c r="K1715" s="16"/>
      <c r="L1715" s="1"/>
      <c r="M1715" s="1"/>
      <c r="N1715" s="1"/>
      <c r="O1715" s="1"/>
      <c r="P1715" s="1"/>
      <c r="Q1715" s="1"/>
      <c r="R1715" s="1"/>
      <c r="S1715" s="1"/>
      <c r="T1715" s="1"/>
      <c r="U1715" s="1"/>
      <c r="V1715" s="1"/>
      <c r="W1715" s="1"/>
      <c r="X1715" s="1"/>
      <c r="Y1715" s="1"/>
      <c r="Z1715" s="1"/>
    </row>
    <row r="1716" spans="1:26" ht="14.25" customHeight="1">
      <c r="A1716" s="1"/>
      <c r="B1716" s="743" t="s">
        <v>144</v>
      </c>
      <c r="C1716" s="621"/>
      <c r="D1716" s="70" t="e">
        <f t="array" ref="D1716">+INDEX(#REF!,MATCH($B1716,#REF!,0),MATCH(D$907,#REF!,0))</f>
        <v>#REF!</v>
      </c>
      <c r="E1716" s="98">
        <v>1</v>
      </c>
      <c r="F1716" s="97">
        <v>0.4</v>
      </c>
      <c r="G1716" s="41" t="e">
        <f t="array" ref="G1716">+INDEX(#REF!,MATCH($B1716,#REF!,0),MATCH(G$907,#REF!,0))</f>
        <v>#REF!</v>
      </c>
      <c r="H1716" s="42" t="e">
        <f t="shared" si="152"/>
        <v>#REF!</v>
      </c>
      <c r="I1716" s="101"/>
      <c r="J1716" s="1"/>
      <c r="K1716" s="16"/>
      <c r="L1716" s="1"/>
      <c r="M1716" s="1"/>
      <c r="N1716" s="1"/>
      <c r="O1716" s="1"/>
      <c r="P1716" s="1"/>
      <c r="Q1716" s="1"/>
      <c r="R1716" s="1"/>
      <c r="S1716" s="1"/>
      <c r="T1716" s="1"/>
      <c r="U1716" s="1"/>
      <c r="V1716" s="1"/>
      <c r="W1716" s="1"/>
      <c r="X1716" s="1"/>
      <c r="Y1716" s="1"/>
      <c r="Z1716" s="1"/>
    </row>
    <row r="1717" spans="1:26" ht="14.25" customHeight="1">
      <c r="A1717" s="1"/>
      <c r="B1717" s="743" t="s">
        <v>224</v>
      </c>
      <c r="C1717" s="621"/>
      <c r="D1717" s="70" t="e">
        <f t="array" ref="D1717">+INDEX(#REF!,MATCH($B1717,#REF!,0),MATCH(D$907,#REF!,0))</f>
        <v>#REF!</v>
      </c>
      <c r="E1717" s="98">
        <v>1</v>
      </c>
      <c r="F1717" s="97">
        <v>0.4</v>
      </c>
      <c r="G1717" s="41" t="e">
        <f t="array" ref="G1717">+INDEX(#REF!,MATCH($B1717,#REF!,0),MATCH(G$907,#REF!,0))</f>
        <v>#REF!</v>
      </c>
      <c r="H1717" s="42" t="e">
        <f t="shared" si="152"/>
        <v>#REF!</v>
      </c>
      <c r="I1717" s="101"/>
      <c r="J1717" s="1"/>
      <c r="K1717" s="16"/>
      <c r="L1717" s="1"/>
      <c r="M1717" s="1"/>
      <c r="N1717" s="1"/>
      <c r="O1717" s="1"/>
      <c r="P1717" s="1"/>
      <c r="Q1717" s="1"/>
      <c r="R1717" s="1"/>
      <c r="S1717" s="1"/>
      <c r="T1717" s="1"/>
      <c r="U1717" s="1"/>
      <c r="V1717" s="1"/>
      <c r="W1717" s="1"/>
      <c r="X1717" s="1"/>
      <c r="Y1717" s="1"/>
      <c r="Z1717" s="1"/>
    </row>
    <row r="1718" spans="1:26" ht="14.25" customHeight="1">
      <c r="A1718" s="1"/>
      <c r="B1718" s="99"/>
      <c r="C1718" s="100"/>
      <c r="D1718" s="53"/>
      <c r="E1718" s="73"/>
      <c r="F1718" s="87"/>
      <c r="G1718" s="41"/>
      <c r="H1718" s="42"/>
      <c r="I1718" s="101"/>
      <c r="J1718" s="1"/>
      <c r="K1718" s="16"/>
      <c r="L1718" s="1"/>
      <c r="M1718" s="1"/>
      <c r="N1718" s="1"/>
      <c r="O1718" s="1"/>
      <c r="P1718" s="1"/>
      <c r="Q1718" s="1"/>
      <c r="R1718" s="1"/>
      <c r="S1718" s="1"/>
      <c r="T1718" s="1"/>
      <c r="U1718" s="1"/>
      <c r="V1718" s="1"/>
      <c r="W1718" s="1"/>
      <c r="X1718" s="1"/>
      <c r="Y1718" s="1"/>
      <c r="Z1718" s="1"/>
    </row>
    <row r="1719" spans="1:26" ht="14.25" customHeight="1">
      <c r="A1719" s="1"/>
      <c r="B1719" s="624"/>
      <c r="C1719" s="681"/>
      <c r="D1719" s="47"/>
      <c r="E1719" s="46"/>
      <c r="F1719" s="47"/>
      <c r="G1719" s="41"/>
      <c r="H1719" s="42">
        <f>E1719*F1719*G1719</f>
        <v>0</v>
      </c>
      <c r="I1719" s="101"/>
      <c r="J1719" s="1"/>
      <c r="K1719" s="16"/>
      <c r="L1719" s="1"/>
      <c r="M1719" s="1"/>
      <c r="N1719" s="1"/>
      <c r="O1719" s="1"/>
      <c r="P1719" s="1"/>
      <c r="Q1719" s="1"/>
      <c r="R1719" s="1"/>
      <c r="S1719" s="1"/>
      <c r="T1719" s="1"/>
      <c r="U1719" s="1"/>
      <c r="V1719" s="1"/>
      <c r="W1719" s="1"/>
      <c r="X1719" s="1"/>
      <c r="Y1719" s="1"/>
      <c r="Z1719" s="1"/>
    </row>
    <row r="1720" spans="1:26" ht="14.25" customHeight="1">
      <c r="A1720" s="1"/>
      <c r="B1720" s="682" t="s">
        <v>87</v>
      </c>
      <c r="C1720" s="581"/>
      <c r="D1720" s="581"/>
      <c r="E1720" s="581"/>
      <c r="F1720" s="581"/>
      <c r="G1720" s="579"/>
      <c r="H1720" s="49" t="e">
        <f>ROUND(SUM(H1713:H1719),2)</f>
        <v>#REF!</v>
      </c>
      <c r="I1720" s="101"/>
      <c r="J1720" s="1"/>
      <c r="K1720" s="16"/>
      <c r="L1720" s="1"/>
      <c r="M1720" s="1"/>
      <c r="N1720" s="1"/>
      <c r="O1720" s="1"/>
      <c r="P1720" s="1"/>
      <c r="Q1720" s="1"/>
      <c r="R1720" s="1"/>
      <c r="S1720" s="1"/>
      <c r="T1720" s="1"/>
      <c r="U1720" s="1"/>
      <c r="V1720" s="1"/>
      <c r="W1720" s="1"/>
      <c r="X1720" s="1"/>
      <c r="Y1720" s="1"/>
      <c r="Z1720" s="1"/>
    </row>
    <row r="1721" spans="1:26" ht="14.25" customHeight="1">
      <c r="A1721" s="1"/>
      <c r="B1721" s="636" t="s">
        <v>92</v>
      </c>
      <c r="C1721" s="581"/>
      <c r="D1721" s="581"/>
      <c r="E1721" s="581"/>
      <c r="F1721" s="581"/>
      <c r="G1721" s="581"/>
      <c r="H1721" s="589"/>
      <c r="I1721" s="101"/>
      <c r="J1721" s="1"/>
      <c r="K1721" s="16"/>
      <c r="L1721" s="1"/>
      <c r="M1721" s="1"/>
      <c r="N1721" s="1"/>
      <c r="O1721" s="1"/>
      <c r="P1721" s="1"/>
      <c r="Q1721" s="1"/>
      <c r="R1721" s="1"/>
      <c r="S1721" s="1"/>
      <c r="T1721" s="1"/>
      <c r="U1721" s="1"/>
      <c r="V1721" s="1"/>
      <c r="W1721" s="1"/>
      <c r="X1721" s="1"/>
      <c r="Y1721" s="1"/>
      <c r="Z1721" s="1"/>
    </row>
    <row r="1722" spans="1:26" ht="14.25" customHeight="1">
      <c r="A1722" s="1"/>
      <c r="B1722" s="679" t="s">
        <v>1</v>
      </c>
      <c r="C1722" s="579"/>
      <c r="D1722" s="37" t="s">
        <v>2</v>
      </c>
      <c r="E1722" s="23" t="s">
        <v>83</v>
      </c>
      <c r="F1722" s="54" t="s">
        <v>89</v>
      </c>
      <c r="G1722" s="23" t="s">
        <v>85</v>
      </c>
      <c r="H1722" s="55" t="s">
        <v>86</v>
      </c>
      <c r="I1722" s="101"/>
      <c r="J1722" s="1"/>
      <c r="K1722" s="16"/>
      <c r="L1722" s="1"/>
      <c r="M1722" s="1"/>
      <c r="N1722" s="1"/>
      <c r="O1722" s="1"/>
      <c r="P1722" s="1"/>
      <c r="Q1722" s="1"/>
      <c r="R1722" s="1"/>
      <c r="S1722" s="1"/>
      <c r="T1722" s="1"/>
      <c r="U1722" s="1"/>
      <c r="V1722" s="1"/>
      <c r="W1722" s="1"/>
      <c r="X1722" s="1"/>
      <c r="Y1722" s="1"/>
      <c r="Z1722" s="1"/>
    </row>
    <row r="1723" spans="1:26" ht="14.25" customHeight="1">
      <c r="A1723" s="1"/>
      <c r="B1723" s="645"/>
      <c r="C1723" s="680"/>
      <c r="D1723" s="56"/>
      <c r="E1723" s="51"/>
      <c r="F1723" s="57"/>
      <c r="G1723" s="41"/>
      <c r="H1723" s="42">
        <f t="shared" ref="H1723:H1726" si="153">E1723*F1723*G1723</f>
        <v>0</v>
      </c>
      <c r="I1723" s="101"/>
      <c r="J1723" s="1"/>
      <c r="K1723" s="16"/>
      <c r="L1723" s="1"/>
      <c r="M1723" s="1"/>
      <c r="N1723" s="1"/>
      <c r="O1723" s="1"/>
      <c r="P1723" s="1"/>
      <c r="Q1723" s="1"/>
      <c r="R1723" s="1"/>
      <c r="S1723" s="1"/>
      <c r="T1723" s="1"/>
      <c r="U1723" s="1"/>
      <c r="V1723" s="1"/>
      <c r="W1723" s="1"/>
      <c r="X1723" s="1"/>
      <c r="Y1723" s="1"/>
      <c r="Z1723" s="1"/>
    </row>
    <row r="1724" spans="1:26" ht="14.25" customHeight="1">
      <c r="A1724" s="1"/>
      <c r="B1724" s="627" t="s">
        <v>225</v>
      </c>
      <c r="C1724" s="620"/>
      <c r="D1724" s="58" t="s">
        <v>94</v>
      </c>
      <c r="E1724" s="50">
        <v>1</v>
      </c>
      <c r="F1724" s="96">
        <v>0.33</v>
      </c>
      <c r="G1724" s="41" t="e">
        <f>+INDEX(#REF!,MATCH(B1724,#REF!,0),9)</f>
        <v>#REF!</v>
      </c>
      <c r="H1724" s="42" t="e">
        <f t="shared" si="153"/>
        <v>#REF!</v>
      </c>
      <c r="I1724" s="101"/>
      <c r="J1724" s="1"/>
      <c r="K1724" s="16"/>
      <c r="L1724" s="1"/>
      <c r="M1724" s="1"/>
      <c r="N1724" s="1"/>
      <c r="O1724" s="1"/>
      <c r="P1724" s="1"/>
      <c r="Q1724" s="1"/>
      <c r="R1724" s="1"/>
      <c r="S1724" s="1"/>
      <c r="T1724" s="1"/>
      <c r="U1724" s="1"/>
      <c r="V1724" s="1"/>
      <c r="W1724" s="1"/>
      <c r="X1724" s="1"/>
      <c r="Y1724" s="1"/>
      <c r="Z1724" s="1"/>
    </row>
    <row r="1725" spans="1:26" ht="14.25" customHeight="1">
      <c r="A1725" s="1"/>
      <c r="B1725" s="627" t="s">
        <v>93</v>
      </c>
      <c r="C1725" s="620"/>
      <c r="D1725" s="58" t="s">
        <v>94</v>
      </c>
      <c r="E1725" s="50">
        <v>2</v>
      </c>
      <c r="F1725" s="96">
        <f>+F1724</f>
        <v>0.33</v>
      </c>
      <c r="G1725" s="41" t="e">
        <f>+INDEX(#REF!,MATCH(B1725,#REF!,0),9)</f>
        <v>#REF!</v>
      </c>
      <c r="H1725" s="42" t="e">
        <f t="shared" si="153"/>
        <v>#REF!</v>
      </c>
      <c r="I1725" s="101"/>
      <c r="J1725" s="1"/>
      <c r="K1725" s="16"/>
      <c r="L1725" s="1"/>
      <c r="M1725" s="1"/>
      <c r="N1725" s="1"/>
      <c r="O1725" s="1"/>
      <c r="P1725" s="1"/>
      <c r="Q1725" s="1"/>
      <c r="R1725" s="1"/>
      <c r="S1725" s="1"/>
      <c r="T1725" s="1"/>
      <c r="U1725" s="1"/>
      <c r="V1725" s="1"/>
      <c r="W1725" s="1"/>
      <c r="X1725" s="1"/>
      <c r="Y1725" s="1"/>
      <c r="Z1725" s="1"/>
    </row>
    <row r="1726" spans="1:26" ht="14.25" customHeight="1">
      <c r="A1726" s="1"/>
      <c r="B1726" s="624"/>
      <c r="C1726" s="681"/>
      <c r="D1726" s="60"/>
      <c r="E1726" s="61"/>
      <c r="F1726" s="47"/>
      <c r="G1726" s="41"/>
      <c r="H1726" s="42">
        <f t="shared" si="153"/>
        <v>0</v>
      </c>
      <c r="I1726" s="101"/>
      <c r="J1726" s="1"/>
      <c r="K1726" s="16"/>
      <c r="L1726" s="1"/>
      <c r="M1726" s="1"/>
      <c r="N1726" s="1"/>
      <c r="O1726" s="1"/>
      <c r="P1726" s="1"/>
      <c r="Q1726" s="1"/>
      <c r="R1726" s="1"/>
      <c r="S1726" s="1"/>
      <c r="T1726" s="1"/>
      <c r="U1726" s="1"/>
      <c r="V1726" s="1"/>
      <c r="W1726" s="1"/>
      <c r="X1726" s="1"/>
      <c r="Y1726" s="1"/>
      <c r="Z1726" s="1"/>
    </row>
    <row r="1727" spans="1:26" ht="14.25" customHeight="1">
      <c r="A1727" s="1"/>
      <c r="B1727" s="682" t="s">
        <v>87</v>
      </c>
      <c r="C1727" s="581"/>
      <c r="D1727" s="581"/>
      <c r="E1727" s="581"/>
      <c r="F1727" s="581"/>
      <c r="G1727" s="579"/>
      <c r="H1727" s="49" t="e">
        <f>ROUND(SUM(H1723:H1726),2)</f>
        <v>#REF!</v>
      </c>
      <c r="I1727" s="101"/>
      <c r="J1727" s="1"/>
      <c r="K1727" s="16"/>
      <c r="L1727" s="1"/>
      <c r="M1727" s="1"/>
      <c r="N1727" s="1"/>
      <c r="O1727" s="1"/>
      <c r="P1727" s="1"/>
      <c r="Q1727" s="1"/>
      <c r="R1727" s="1"/>
      <c r="S1727" s="1"/>
      <c r="T1727" s="1"/>
      <c r="U1727" s="1"/>
      <c r="V1727" s="1"/>
      <c r="W1727" s="1"/>
      <c r="X1727" s="1"/>
      <c r="Y1727" s="1"/>
      <c r="Z1727" s="1"/>
    </row>
    <row r="1728" spans="1:26" ht="14.25" customHeight="1">
      <c r="A1728" s="1"/>
      <c r="B1728" s="636" t="s">
        <v>95</v>
      </c>
      <c r="C1728" s="581"/>
      <c r="D1728" s="581"/>
      <c r="E1728" s="581"/>
      <c r="F1728" s="581"/>
      <c r="G1728" s="581"/>
      <c r="H1728" s="589"/>
      <c r="I1728" s="101"/>
      <c r="J1728" s="1"/>
      <c r="K1728" s="16"/>
      <c r="L1728" s="1"/>
      <c r="M1728" s="1"/>
      <c r="N1728" s="1"/>
      <c r="O1728" s="1"/>
      <c r="P1728" s="1"/>
      <c r="Q1728" s="1"/>
      <c r="R1728" s="1"/>
      <c r="S1728" s="1"/>
      <c r="T1728" s="1"/>
      <c r="U1728" s="1"/>
      <c r="V1728" s="1"/>
      <c r="W1728" s="1"/>
      <c r="X1728" s="1"/>
      <c r="Y1728" s="1"/>
      <c r="Z1728" s="1"/>
    </row>
    <row r="1729" spans="1:26" ht="14.25" customHeight="1">
      <c r="A1729" s="1"/>
      <c r="B1729" s="591" t="s">
        <v>1</v>
      </c>
      <c r="C1729" s="581"/>
      <c r="D1729" s="579"/>
      <c r="E1729" s="23" t="s">
        <v>2</v>
      </c>
      <c r="F1729" s="23" t="s">
        <v>83</v>
      </c>
      <c r="G1729" s="23" t="s">
        <v>85</v>
      </c>
      <c r="H1729" s="38" t="s">
        <v>86</v>
      </c>
      <c r="I1729" s="101"/>
      <c r="J1729" s="1"/>
      <c r="K1729" s="16"/>
      <c r="L1729" s="1"/>
      <c r="M1729" s="1"/>
      <c r="N1729" s="1"/>
      <c r="O1729" s="1"/>
      <c r="P1729" s="1"/>
      <c r="Q1729" s="1"/>
      <c r="R1729" s="1"/>
      <c r="S1729" s="1"/>
      <c r="T1729" s="1"/>
      <c r="U1729" s="1"/>
      <c r="V1729" s="1"/>
      <c r="W1729" s="1"/>
      <c r="X1729" s="1"/>
      <c r="Y1729" s="1"/>
      <c r="Z1729" s="1"/>
    </row>
    <row r="1730" spans="1:26" ht="14.25" customHeight="1">
      <c r="A1730" s="1"/>
      <c r="B1730" s="619" t="s">
        <v>213</v>
      </c>
      <c r="C1730" s="620"/>
      <c r="D1730" s="621"/>
      <c r="E1730" s="39" t="s">
        <v>2</v>
      </c>
      <c r="F1730" s="40">
        <v>0.8</v>
      </c>
      <c r="G1730" s="62">
        <v>12000</v>
      </c>
      <c r="H1730" s="63">
        <f t="shared" ref="H1730:H1731" si="154">G1730*F1730</f>
        <v>9600</v>
      </c>
      <c r="I1730" s="101"/>
      <c r="J1730" s="1"/>
      <c r="K1730" s="16"/>
      <c r="L1730" s="1"/>
      <c r="M1730" s="1"/>
      <c r="N1730" s="1"/>
      <c r="O1730" s="1"/>
      <c r="P1730" s="1"/>
      <c r="Q1730" s="1"/>
      <c r="R1730" s="1"/>
      <c r="S1730" s="1"/>
      <c r="T1730" s="1"/>
      <c r="U1730" s="1"/>
      <c r="V1730" s="1"/>
      <c r="W1730" s="1"/>
      <c r="X1730" s="1"/>
      <c r="Y1730" s="1"/>
      <c r="Z1730" s="1"/>
    </row>
    <row r="1731" spans="1:26" ht="14.25" customHeight="1">
      <c r="A1731" s="1"/>
      <c r="B1731" s="619"/>
      <c r="C1731" s="620"/>
      <c r="D1731" s="621"/>
      <c r="E1731" s="39"/>
      <c r="F1731" s="40"/>
      <c r="G1731" s="62"/>
      <c r="H1731" s="63">
        <f t="shared" si="154"/>
        <v>0</v>
      </c>
      <c r="I1731" s="101"/>
      <c r="J1731" s="1"/>
      <c r="K1731" s="16"/>
      <c r="L1731" s="1"/>
      <c r="M1731" s="1"/>
      <c r="N1731" s="1"/>
      <c r="O1731" s="1"/>
      <c r="P1731" s="1"/>
      <c r="Q1731" s="1"/>
      <c r="R1731" s="1"/>
      <c r="S1731" s="1"/>
      <c r="T1731" s="1"/>
      <c r="U1731" s="1"/>
      <c r="V1731" s="1"/>
      <c r="W1731" s="1"/>
      <c r="X1731" s="1"/>
      <c r="Y1731" s="1"/>
      <c r="Z1731" s="1"/>
    </row>
    <row r="1732" spans="1:26" ht="14.25" customHeight="1" thickBot="1">
      <c r="A1732" s="1"/>
      <c r="B1732" s="674" t="s">
        <v>87</v>
      </c>
      <c r="C1732" s="594"/>
      <c r="D1732" s="594"/>
      <c r="E1732" s="594"/>
      <c r="F1732" s="594"/>
      <c r="G1732" s="595"/>
      <c r="H1732" s="64">
        <f>ROUND(SUM(H1730:H1731),2)</f>
        <v>9600</v>
      </c>
      <c r="I1732" s="101"/>
      <c r="J1732" s="1"/>
      <c r="K1732" s="16"/>
      <c r="L1732" s="1"/>
      <c r="M1732" s="1"/>
      <c r="N1732" s="1"/>
      <c r="O1732" s="1"/>
      <c r="P1732" s="1"/>
      <c r="Q1732" s="1"/>
      <c r="R1732" s="1"/>
      <c r="S1732" s="1"/>
      <c r="T1732" s="1"/>
      <c r="U1732" s="1"/>
      <c r="V1732" s="1"/>
      <c r="W1732" s="1"/>
      <c r="X1732" s="1"/>
      <c r="Y1732" s="1"/>
      <c r="Z1732" s="1"/>
    </row>
    <row r="1733" spans="1:26" ht="14.25" customHeight="1" thickBot="1">
      <c r="A1733" s="1"/>
      <c r="B1733" s="675"/>
      <c r="C1733" s="602"/>
      <c r="D1733" s="602"/>
      <c r="E1733" s="602"/>
      <c r="F1733" s="602"/>
      <c r="G1733" s="602"/>
      <c r="H1733" s="633"/>
      <c r="I1733" s="101"/>
      <c r="J1733" s="1"/>
      <c r="K1733" s="16"/>
      <c r="L1733" s="1"/>
      <c r="M1733" s="1"/>
      <c r="N1733" s="1"/>
      <c r="O1733" s="1"/>
      <c r="P1733" s="1"/>
      <c r="Q1733" s="1"/>
      <c r="R1733" s="1"/>
      <c r="S1733" s="1"/>
      <c r="T1733" s="1"/>
      <c r="U1733" s="1"/>
      <c r="V1733" s="1"/>
      <c r="W1733" s="1"/>
      <c r="X1733" s="1"/>
      <c r="Y1733" s="1"/>
      <c r="Z1733" s="1"/>
    </row>
    <row r="1734" spans="1:26" ht="14.25" customHeight="1" thickBot="1">
      <c r="A1734" s="1"/>
      <c r="B1734" s="676"/>
      <c r="C1734" s="587"/>
      <c r="D1734" s="635"/>
      <c r="E1734" s="677" t="s">
        <v>59</v>
      </c>
      <c r="F1734" s="678"/>
      <c r="G1734" s="678"/>
      <c r="H1734" s="65" t="e">
        <f>ROUND(H1732+H1727+H1720+H1710,0)</f>
        <v>#REF!</v>
      </c>
      <c r="I1734" s="101"/>
      <c r="J1734" s="1"/>
      <c r="K1734" s="16"/>
      <c r="L1734" s="1"/>
      <c r="M1734" s="1"/>
      <c r="N1734" s="1"/>
      <c r="O1734" s="1"/>
      <c r="P1734" s="1"/>
      <c r="Q1734" s="1"/>
      <c r="R1734" s="1"/>
      <c r="S1734" s="1"/>
      <c r="T1734" s="1"/>
      <c r="U1734" s="1"/>
      <c r="V1734" s="1"/>
      <c r="W1734" s="1"/>
      <c r="X1734" s="1"/>
      <c r="Y1734" s="1"/>
      <c r="Z1734" s="1"/>
    </row>
    <row r="1735" spans="1:26" ht="14.25" customHeight="1">
      <c r="A1735" s="1"/>
      <c r="B1735" s="102"/>
      <c r="C1735" s="103"/>
      <c r="D1735" s="104"/>
      <c r="E1735" s="104"/>
      <c r="F1735" s="104"/>
      <c r="G1735" s="104"/>
      <c r="H1735" s="105"/>
      <c r="I1735" s="101"/>
      <c r="J1735" s="1"/>
      <c r="K1735" s="16"/>
      <c r="L1735" s="1"/>
      <c r="M1735" s="1"/>
      <c r="N1735" s="1"/>
      <c r="O1735" s="1"/>
      <c r="P1735" s="1"/>
      <c r="Q1735" s="1"/>
      <c r="R1735" s="1"/>
      <c r="S1735" s="1"/>
      <c r="T1735" s="1"/>
      <c r="U1735" s="1"/>
      <c r="V1735" s="1"/>
      <c r="W1735" s="1"/>
      <c r="X1735" s="1"/>
      <c r="Y1735" s="1"/>
      <c r="Z1735" s="1"/>
    </row>
    <row r="1736" spans="1:26" ht="14.25" customHeight="1" thickBot="1">
      <c r="A1736" s="1"/>
      <c r="B1736" s="102"/>
      <c r="C1736" s="103"/>
      <c r="D1736" s="104"/>
      <c r="E1736" s="104"/>
      <c r="F1736" s="104"/>
      <c r="G1736" s="104"/>
      <c r="H1736" s="105"/>
      <c r="I1736" s="101"/>
      <c r="J1736" s="1"/>
      <c r="K1736" s="16"/>
      <c r="L1736" s="1"/>
      <c r="M1736" s="1"/>
      <c r="N1736" s="1"/>
      <c r="O1736" s="1"/>
      <c r="P1736" s="1"/>
      <c r="Q1736" s="1"/>
      <c r="R1736" s="1"/>
      <c r="S1736" s="1"/>
      <c r="T1736" s="1"/>
      <c r="U1736" s="1"/>
      <c r="V1736" s="1"/>
      <c r="W1736" s="1"/>
      <c r="X1736" s="1"/>
      <c r="Y1736" s="1"/>
      <c r="Z1736" s="1"/>
    </row>
    <row r="1737" spans="1:26" ht="14.25" hidden="1" customHeight="1">
      <c r="A1737" s="1"/>
      <c r="B1737" s="696" t="s">
        <v>77</v>
      </c>
      <c r="C1737" s="602"/>
      <c r="D1737" s="602"/>
      <c r="E1737" s="602"/>
      <c r="F1737" s="602"/>
      <c r="G1737" s="602"/>
      <c r="H1737" s="633"/>
      <c r="I1737" s="1"/>
      <c r="J1737" s="1"/>
      <c r="K1737" s="16"/>
      <c r="L1737" s="1"/>
      <c r="M1737" s="1"/>
      <c r="N1737" s="1"/>
      <c r="O1737" s="1"/>
      <c r="P1737" s="1"/>
      <c r="Q1737" s="1"/>
      <c r="R1737" s="1"/>
      <c r="S1737" s="1"/>
      <c r="T1737" s="1"/>
      <c r="U1737" s="1"/>
      <c r="V1737" s="1"/>
      <c r="W1737" s="1"/>
      <c r="X1737" s="1"/>
      <c r="Y1737" s="1"/>
      <c r="Z1737" s="1"/>
    </row>
    <row r="1738" spans="1:26" ht="14.25" hidden="1" customHeight="1">
      <c r="A1738" s="1"/>
      <c r="B1738" s="668"/>
      <c r="C1738" s="606"/>
      <c r="D1738" s="606"/>
      <c r="E1738" s="606"/>
      <c r="F1738" s="606"/>
      <c r="G1738" s="606"/>
      <c r="H1738" s="607"/>
      <c r="I1738" s="1"/>
      <c r="J1738" s="1"/>
      <c r="K1738" s="16"/>
      <c r="L1738" s="1"/>
      <c r="M1738" s="1"/>
      <c r="N1738" s="1"/>
      <c r="O1738" s="1"/>
      <c r="P1738" s="1"/>
      <c r="Q1738" s="1"/>
      <c r="R1738" s="1"/>
      <c r="S1738" s="1"/>
      <c r="T1738" s="1"/>
      <c r="U1738" s="1"/>
      <c r="V1738" s="1"/>
      <c r="W1738" s="1"/>
      <c r="X1738" s="1"/>
      <c r="Y1738" s="1"/>
      <c r="Z1738" s="1"/>
    </row>
    <row r="1739" spans="1:26" ht="14.25" hidden="1" customHeight="1" thickBot="1">
      <c r="A1739" s="1"/>
      <c r="B1739" s="591" t="s">
        <v>78</v>
      </c>
      <c r="C1739" s="581"/>
      <c r="D1739" s="581"/>
      <c r="E1739" s="581"/>
      <c r="F1739" s="581"/>
      <c r="G1739" s="581"/>
      <c r="H1739" s="589"/>
      <c r="I1739" s="1"/>
      <c r="J1739" s="1"/>
      <c r="K1739" s="16"/>
      <c r="L1739" s="1"/>
      <c r="M1739" s="1"/>
      <c r="N1739" s="1"/>
      <c r="O1739" s="1"/>
      <c r="P1739" s="1"/>
      <c r="Q1739" s="1"/>
      <c r="R1739" s="1"/>
      <c r="S1739" s="1"/>
      <c r="T1739" s="1"/>
      <c r="U1739" s="1"/>
      <c r="V1739" s="1"/>
      <c r="W1739" s="1"/>
      <c r="X1739" s="1"/>
      <c r="Y1739" s="1"/>
      <c r="Z1739" s="1"/>
    </row>
    <row r="1740" spans="1:26" ht="14.25" hidden="1" customHeight="1">
      <c r="A1740" s="1"/>
      <c r="B1740" s="692" t="e">
        <f>+#REF!</f>
        <v>#REF!</v>
      </c>
      <c r="C1740" s="602"/>
      <c r="D1740" s="602"/>
      <c r="E1740" s="602"/>
      <c r="F1740" s="602"/>
      <c r="G1740" s="602"/>
      <c r="H1740" s="633"/>
      <c r="I1740" s="1"/>
      <c r="J1740" s="1"/>
      <c r="K1740" s="16"/>
      <c r="L1740" s="1"/>
      <c r="M1740" s="1"/>
      <c r="N1740" s="1"/>
      <c r="O1740" s="1"/>
      <c r="P1740" s="1"/>
      <c r="Q1740" s="1"/>
      <c r="R1740" s="1"/>
      <c r="S1740" s="1"/>
      <c r="T1740" s="1"/>
      <c r="U1740" s="1"/>
      <c r="V1740" s="1"/>
      <c r="W1740" s="1"/>
      <c r="X1740" s="1"/>
      <c r="Y1740" s="1"/>
      <c r="Z1740" s="1"/>
    </row>
    <row r="1741" spans="1:26" ht="14.25" hidden="1" customHeight="1">
      <c r="A1741" s="1"/>
      <c r="B1741" s="34" t="s">
        <v>79</v>
      </c>
      <c r="C1741" s="6" t="e">
        <f>+#REF!</f>
        <v>#REF!</v>
      </c>
      <c r="D1741" s="693" t="s">
        <v>80</v>
      </c>
      <c r="E1741" s="579"/>
      <c r="F1741" s="5" t="e">
        <f>+#REF!</f>
        <v>#REF!</v>
      </c>
      <c r="G1741" s="5" t="s">
        <v>81</v>
      </c>
      <c r="H1741" s="36"/>
      <c r="I1741" s="1"/>
      <c r="J1741" s="1"/>
      <c r="K1741" s="16"/>
      <c r="L1741" s="1"/>
      <c r="M1741" s="1"/>
      <c r="N1741" s="1"/>
      <c r="O1741" s="1"/>
      <c r="P1741" s="1"/>
      <c r="Q1741" s="1"/>
      <c r="R1741" s="1"/>
      <c r="S1741" s="1"/>
      <c r="T1741" s="1"/>
      <c r="U1741" s="1"/>
      <c r="V1741" s="1"/>
      <c r="W1741" s="1"/>
      <c r="X1741" s="1"/>
      <c r="Y1741" s="1"/>
      <c r="Z1741" s="1"/>
    </row>
    <row r="1742" spans="1:26" ht="14.25" hidden="1" customHeight="1">
      <c r="A1742" s="1"/>
      <c r="B1742" s="636"/>
      <c r="C1742" s="581"/>
      <c r="D1742" s="581"/>
      <c r="E1742" s="581"/>
      <c r="F1742" s="581"/>
      <c r="G1742" s="581"/>
      <c r="H1742" s="589"/>
      <c r="I1742" s="1"/>
      <c r="J1742" s="1"/>
      <c r="K1742" s="16"/>
      <c r="L1742" s="1"/>
      <c r="M1742" s="1"/>
      <c r="N1742" s="1"/>
      <c r="O1742" s="1"/>
      <c r="P1742" s="1"/>
      <c r="Q1742" s="1"/>
      <c r="R1742" s="1"/>
      <c r="S1742" s="1"/>
      <c r="T1742" s="1"/>
      <c r="U1742" s="1"/>
      <c r="V1742" s="1"/>
      <c r="W1742" s="1"/>
      <c r="X1742" s="1"/>
      <c r="Y1742" s="1"/>
      <c r="Z1742" s="1"/>
    </row>
    <row r="1743" spans="1:26" ht="14.25" hidden="1" customHeight="1">
      <c r="A1743" s="1"/>
      <c r="B1743" s="652" t="e">
        <f>+#REF!</f>
        <v>#REF!</v>
      </c>
      <c r="C1743" s="585"/>
      <c r="D1743" s="585"/>
      <c r="E1743" s="585"/>
      <c r="F1743" s="585"/>
      <c r="G1743" s="585"/>
      <c r="H1743" s="610"/>
      <c r="I1743" s="1"/>
      <c r="J1743" s="1"/>
      <c r="K1743" s="16"/>
      <c r="L1743" s="1"/>
      <c r="M1743" s="1"/>
      <c r="N1743" s="1"/>
      <c r="O1743" s="1"/>
      <c r="P1743" s="1"/>
      <c r="Q1743" s="1"/>
      <c r="R1743" s="1"/>
      <c r="S1743" s="1"/>
      <c r="T1743" s="1"/>
      <c r="U1743" s="1"/>
      <c r="V1743" s="1"/>
      <c r="W1743" s="1"/>
      <c r="X1743" s="1"/>
      <c r="Y1743" s="1"/>
      <c r="Z1743" s="1"/>
    </row>
    <row r="1744" spans="1:26" ht="14.25" hidden="1" customHeight="1">
      <c r="A1744" s="1"/>
      <c r="B1744" s="600"/>
      <c r="C1744" s="578"/>
      <c r="D1744" s="578"/>
      <c r="E1744" s="578"/>
      <c r="F1744" s="578"/>
      <c r="G1744" s="578"/>
      <c r="H1744" s="604"/>
      <c r="I1744" s="1"/>
      <c r="J1744" s="1"/>
      <c r="K1744" s="16"/>
      <c r="L1744" s="1"/>
      <c r="M1744" s="1"/>
      <c r="N1744" s="1"/>
      <c r="O1744" s="1"/>
      <c r="P1744" s="1"/>
      <c r="Q1744" s="1"/>
      <c r="R1744" s="1"/>
      <c r="S1744" s="1"/>
      <c r="T1744" s="1"/>
      <c r="U1744" s="1"/>
      <c r="V1744" s="1"/>
      <c r="W1744" s="1"/>
      <c r="X1744" s="1"/>
      <c r="Y1744" s="1"/>
      <c r="Z1744" s="1"/>
    </row>
    <row r="1745" spans="1:26" ht="14.25" hidden="1" customHeight="1">
      <c r="A1745" s="1"/>
      <c r="B1745" s="694"/>
      <c r="C1745" s="606"/>
      <c r="D1745" s="606"/>
      <c r="E1745" s="606"/>
      <c r="F1745" s="606"/>
      <c r="G1745" s="606"/>
      <c r="H1745" s="607"/>
      <c r="I1745" s="1"/>
      <c r="J1745" s="1"/>
      <c r="K1745" s="16"/>
      <c r="L1745" s="1"/>
      <c r="M1745" s="1"/>
      <c r="N1745" s="1"/>
      <c r="O1745" s="1"/>
      <c r="P1745" s="1"/>
      <c r="Q1745" s="1"/>
      <c r="R1745" s="1"/>
      <c r="S1745" s="1"/>
      <c r="T1745" s="1"/>
      <c r="U1745" s="1"/>
      <c r="V1745" s="1"/>
      <c r="W1745" s="1"/>
      <c r="X1745" s="1"/>
      <c r="Y1745" s="1"/>
      <c r="Z1745" s="1"/>
    </row>
    <row r="1746" spans="1:26" ht="14.25" hidden="1" customHeight="1">
      <c r="A1746" s="1"/>
      <c r="B1746" s="636" t="s">
        <v>82</v>
      </c>
      <c r="C1746" s="581"/>
      <c r="D1746" s="581"/>
      <c r="E1746" s="581"/>
      <c r="F1746" s="581"/>
      <c r="G1746" s="581"/>
      <c r="H1746" s="589"/>
      <c r="I1746" s="1"/>
      <c r="J1746" s="1"/>
      <c r="K1746" s="16"/>
      <c r="L1746" s="1"/>
      <c r="M1746" s="1"/>
      <c r="N1746" s="1"/>
      <c r="O1746" s="1"/>
      <c r="P1746" s="1"/>
      <c r="Q1746" s="1"/>
      <c r="R1746" s="1"/>
      <c r="S1746" s="1"/>
      <c r="T1746" s="1"/>
      <c r="U1746" s="1"/>
      <c r="V1746" s="1"/>
      <c r="W1746" s="1"/>
      <c r="X1746" s="1"/>
      <c r="Y1746" s="1"/>
      <c r="Z1746" s="1"/>
    </row>
    <row r="1747" spans="1:26" ht="14.25" hidden="1" customHeight="1">
      <c r="A1747" s="1"/>
      <c r="B1747" s="679" t="s">
        <v>1</v>
      </c>
      <c r="C1747" s="579"/>
      <c r="D1747" s="37" t="s">
        <v>2</v>
      </c>
      <c r="E1747" s="23" t="s">
        <v>83</v>
      </c>
      <c r="F1747" s="23" t="s">
        <v>84</v>
      </c>
      <c r="G1747" s="23" t="s">
        <v>85</v>
      </c>
      <c r="H1747" s="38" t="s">
        <v>86</v>
      </c>
      <c r="I1747" s="1"/>
      <c r="J1747" s="1"/>
      <c r="K1747" s="16"/>
      <c r="L1747" s="1"/>
      <c r="M1747" s="1"/>
      <c r="N1747" s="1"/>
      <c r="O1747" s="1"/>
      <c r="P1747" s="1"/>
      <c r="Q1747" s="1"/>
      <c r="R1747" s="1"/>
      <c r="S1747" s="1"/>
      <c r="T1747" s="1"/>
      <c r="U1747" s="1"/>
      <c r="V1747" s="1"/>
      <c r="W1747" s="1"/>
      <c r="X1747" s="1"/>
      <c r="Y1747" s="1"/>
      <c r="Z1747" s="1"/>
    </row>
    <row r="1748" spans="1:26" ht="14.25" hidden="1" customHeight="1">
      <c r="A1748" s="1"/>
      <c r="B1748" s="645"/>
      <c r="C1748" s="690"/>
      <c r="D1748" s="39"/>
      <c r="E1748" s="39"/>
      <c r="F1748" s="40"/>
      <c r="G1748" s="41"/>
      <c r="H1748" s="42">
        <f t="shared" ref="H1748:H1751" si="155">G1748*(F1748+1)*E1748</f>
        <v>0</v>
      </c>
      <c r="I1748" s="1"/>
      <c r="J1748" s="1"/>
      <c r="K1748" s="16"/>
      <c r="L1748" s="1"/>
      <c r="M1748" s="1"/>
      <c r="N1748" s="1"/>
      <c r="O1748" s="1"/>
      <c r="P1748" s="1"/>
      <c r="Q1748" s="1"/>
      <c r="R1748" s="1"/>
      <c r="S1748" s="1"/>
      <c r="T1748" s="1"/>
      <c r="U1748" s="1"/>
      <c r="V1748" s="1"/>
      <c r="W1748" s="1"/>
      <c r="X1748" s="1"/>
      <c r="Y1748" s="1"/>
      <c r="Z1748" s="1"/>
    </row>
    <row r="1749" spans="1:26" ht="14.25" hidden="1" customHeight="1">
      <c r="A1749" s="1"/>
      <c r="B1749" s="739" t="s">
        <v>227</v>
      </c>
      <c r="C1749" s="621"/>
      <c r="D1749" s="88" t="e">
        <f t="array" ref="D1749">+INDEX(#REF!,MATCH($B1749,#REF!,0),MATCH(D$897,#REF!,0))</f>
        <v>#REF!</v>
      </c>
      <c r="E1749" s="50">
        <v>1</v>
      </c>
      <c r="F1749" s="59">
        <v>0</v>
      </c>
      <c r="G1749" s="80" t="e">
        <f t="array" ref="G1749">+INDEX(#REF!,MATCH($B1749,#REF!,0),MATCH(G$897,#REF!,0))</f>
        <v>#REF!</v>
      </c>
      <c r="H1749" s="42" t="e">
        <f t="shared" si="155"/>
        <v>#REF!</v>
      </c>
      <c r="I1749" s="1"/>
      <c r="J1749" s="1"/>
      <c r="K1749" s="16">
        <f>0.46*0.96</f>
        <v>0.44159999999999999</v>
      </c>
      <c r="L1749" s="1"/>
      <c r="M1749" s="1"/>
      <c r="N1749" s="1"/>
      <c r="O1749" s="1"/>
      <c r="P1749" s="1"/>
      <c r="Q1749" s="1"/>
      <c r="R1749" s="1"/>
      <c r="S1749" s="1"/>
      <c r="T1749" s="1"/>
      <c r="U1749" s="1"/>
      <c r="V1749" s="1"/>
      <c r="W1749" s="1"/>
      <c r="X1749" s="1"/>
      <c r="Y1749" s="1"/>
      <c r="Z1749" s="1"/>
    </row>
    <row r="1750" spans="1:26" ht="14.25" hidden="1" customHeight="1">
      <c r="A1750" s="1"/>
      <c r="B1750" s="739" t="s">
        <v>228</v>
      </c>
      <c r="C1750" s="621"/>
      <c r="D1750" s="88" t="e">
        <f t="array" ref="D1750">+INDEX(#REF!,MATCH($B1750,#REF!,0),MATCH(D$897,#REF!,0))</f>
        <v>#REF!</v>
      </c>
      <c r="E1750" s="50">
        <v>1</v>
      </c>
      <c r="F1750" s="59">
        <v>0</v>
      </c>
      <c r="G1750" s="80" t="e">
        <f t="array" ref="G1750">+INDEX(#REF!,MATCH($B1750,#REF!,0),MATCH(G$897,#REF!,0))</f>
        <v>#REF!</v>
      </c>
      <c r="H1750" s="42" t="e">
        <f t="shared" si="155"/>
        <v>#REF!</v>
      </c>
      <c r="I1750" s="1"/>
      <c r="J1750" s="1"/>
      <c r="K1750" s="16" t="e">
        <f>+G1749/K1749</f>
        <v>#REF!</v>
      </c>
      <c r="L1750" s="1"/>
      <c r="M1750" s="1"/>
      <c r="N1750" s="1"/>
      <c r="O1750" s="1"/>
      <c r="P1750" s="1"/>
      <c r="Q1750" s="1"/>
      <c r="R1750" s="1"/>
      <c r="S1750" s="1"/>
      <c r="T1750" s="1"/>
      <c r="U1750" s="1"/>
      <c r="V1750" s="1"/>
      <c r="W1750" s="1"/>
      <c r="X1750" s="1"/>
      <c r="Y1750" s="1"/>
      <c r="Z1750" s="1"/>
    </row>
    <row r="1751" spans="1:26" ht="14.25" hidden="1" customHeight="1">
      <c r="A1751" s="1"/>
      <c r="B1751" s="624"/>
      <c r="C1751" s="625"/>
      <c r="D1751" s="39"/>
      <c r="E1751" s="46"/>
      <c r="F1751" s="47"/>
      <c r="G1751" s="48"/>
      <c r="H1751" s="42">
        <f t="shared" si="155"/>
        <v>0</v>
      </c>
      <c r="I1751" s="1"/>
      <c r="J1751" s="1"/>
      <c r="K1751" s="16"/>
      <c r="L1751" s="1"/>
      <c r="M1751" s="1"/>
      <c r="N1751" s="1"/>
      <c r="O1751" s="1"/>
      <c r="P1751" s="1"/>
      <c r="Q1751" s="1"/>
      <c r="R1751" s="1"/>
      <c r="S1751" s="1"/>
      <c r="T1751" s="1"/>
      <c r="U1751" s="1"/>
      <c r="V1751" s="1"/>
      <c r="W1751" s="1"/>
      <c r="X1751" s="1"/>
      <c r="Y1751" s="1"/>
      <c r="Z1751" s="1"/>
    </row>
    <row r="1752" spans="1:26" ht="14.25" hidden="1" customHeight="1">
      <c r="A1752" s="1"/>
      <c r="B1752" s="682" t="s">
        <v>87</v>
      </c>
      <c r="C1752" s="581"/>
      <c r="D1752" s="581"/>
      <c r="E1752" s="581"/>
      <c r="F1752" s="581"/>
      <c r="G1752" s="579"/>
      <c r="H1752" s="49" t="e">
        <f>ROUND(SUM(H1748:H1751),2)</f>
        <v>#REF!</v>
      </c>
      <c r="I1752" s="1"/>
      <c r="J1752" s="1"/>
      <c r="K1752" s="16"/>
      <c r="L1752" s="1"/>
      <c r="M1752" s="1"/>
      <c r="N1752" s="1"/>
      <c r="O1752" s="1"/>
      <c r="P1752" s="1"/>
      <c r="Q1752" s="1"/>
      <c r="R1752" s="1"/>
      <c r="S1752" s="1"/>
      <c r="T1752" s="1"/>
      <c r="U1752" s="1"/>
      <c r="V1752" s="1"/>
      <c r="W1752" s="1"/>
      <c r="X1752" s="1"/>
      <c r="Y1752" s="1"/>
      <c r="Z1752" s="1"/>
    </row>
    <row r="1753" spans="1:26" ht="14.25" hidden="1" customHeight="1">
      <c r="A1753" s="1"/>
      <c r="B1753" s="636" t="s">
        <v>88</v>
      </c>
      <c r="C1753" s="581"/>
      <c r="D1753" s="581"/>
      <c r="E1753" s="581"/>
      <c r="F1753" s="581"/>
      <c r="G1753" s="581"/>
      <c r="H1753" s="589"/>
      <c r="I1753" s="1"/>
      <c r="J1753" s="1"/>
      <c r="K1753" s="16"/>
      <c r="L1753" s="1"/>
      <c r="M1753" s="1"/>
      <c r="N1753" s="1"/>
      <c r="O1753" s="1"/>
      <c r="P1753" s="1"/>
      <c r="Q1753" s="1"/>
      <c r="R1753" s="1"/>
      <c r="S1753" s="1"/>
      <c r="T1753" s="1"/>
      <c r="U1753" s="1"/>
      <c r="V1753" s="1"/>
      <c r="W1753" s="1"/>
      <c r="X1753" s="1"/>
      <c r="Y1753" s="1"/>
      <c r="Z1753" s="1"/>
    </row>
    <row r="1754" spans="1:26" ht="14.25" hidden="1" customHeight="1">
      <c r="A1754" s="1"/>
      <c r="B1754" s="679" t="s">
        <v>1</v>
      </c>
      <c r="C1754" s="579"/>
      <c r="D1754" s="37" t="s">
        <v>2</v>
      </c>
      <c r="E1754" s="23" t="s">
        <v>83</v>
      </c>
      <c r="F1754" s="23" t="s">
        <v>89</v>
      </c>
      <c r="G1754" s="23" t="s">
        <v>85</v>
      </c>
      <c r="H1754" s="38" t="s">
        <v>86</v>
      </c>
      <c r="I1754" s="1"/>
      <c r="J1754" s="1"/>
      <c r="K1754" s="16"/>
      <c r="L1754" s="1"/>
      <c r="M1754" s="1"/>
      <c r="N1754" s="1"/>
      <c r="O1754" s="1"/>
      <c r="P1754" s="1"/>
      <c r="Q1754" s="1"/>
      <c r="R1754" s="1"/>
      <c r="S1754" s="1"/>
      <c r="T1754" s="1"/>
      <c r="U1754" s="1"/>
      <c r="V1754" s="1"/>
      <c r="W1754" s="1"/>
      <c r="X1754" s="1"/>
      <c r="Y1754" s="1"/>
      <c r="Z1754" s="1"/>
    </row>
    <row r="1755" spans="1:26" ht="14.25" hidden="1" customHeight="1">
      <c r="A1755" s="1"/>
      <c r="B1755" s="645"/>
      <c r="C1755" s="680"/>
      <c r="D1755" s="50"/>
      <c r="E1755" s="51"/>
      <c r="F1755" s="52"/>
      <c r="G1755" s="41"/>
      <c r="H1755" s="42">
        <f t="shared" ref="H1755:H1757" si="156">E1755*F1755*G1755</f>
        <v>0</v>
      </c>
      <c r="I1755" s="1"/>
      <c r="J1755" s="1"/>
      <c r="K1755" s="16"/>
      <c r="L1755" s="1"/>
      <c r="M1755" s="1"/>
      <c r="N1755" s="1"/>
      <c r="O1755" s="1"/>
      <c r="P1755" s="1"/>
      <c r="Q1755" s="1"/>
      <c r="R1755" s="1"/>
      <c r="S1755" s="1"/>
      <c r="T1755" s="1"/>
      <c r="U1755" s="1"/>
      <c r="V1755" s="1"/>
      <c r="W1755" s="1"/>
      <c r="X1755" s="1"/>
      <c r="Y1755" s="1"/>
      <c r="Z1755" s="1"/>
    </row>
    <row r="1756" spans="1:26" ht="14.25" hidden="1" customHeight="1">
      <c r="A1756" s="1"/>
      <c r="B1756" s="626" t="s">
        <v>90</v>
      </c>
      <c r="C1756" s="620"/>
      <c r="D1756" s="53" t="s">
        <v>91</v>
      </c>
      <c r="E1756" s="50">
        <v>0.05</v>
      </c>
      <c r="F1756" s="59">
        <v>1</v>
      </c>
      <c r="G1756" s="41" t="e">
        <f>H1765</f>
        <v>#REF!</v>
      </c>
      <c r="H1756" s="42" t="e">
        <f t="shared" si="156"/>
        <v>#REF!</v>
      </c>
      <c r="I1756" s="1"/>
      <c r="J1756" s="1"/>
      <c r="K1756" s="16"/>
      <c r="L1756" s="1"/>
      <c r="M1756" s="1"/>
      <c r="N1756" s="1"/>
      <c r="O1756" s="1"/>
      <c r="P1756" s="1"/>
      <c r="Q1756" s="1"/>
      <c r="R1756" s="1"/>
      <c r="S1756" s="1"/>
      <c r="T1756" s="1"/>
      <c r="U1756" s="1"/>
      <c r="V1756" s="1"/>
      <c r="W1756" s="1"/>
      <c r="X1756" s="1"/>
      <c r="Y1756" s="1"/>
      <c r="Z1756" s="1"/>
    </row>
    <row r="1757" spans="1:26" ht="14.25" hidden="1" customHeight="1">
      <c r="A1757" s="1"/>
      <c r="B1757" s="624"/>
      <c r="C1757" s="681"/>
      <c r="D1757" s="47"/>
      <c r="E1757" s="46"/>
      <c r="F1757" s="47"/>
      <c r="G1757" s="41"/>
      <c r="H1757" s="42">
        <f t="shared" si="156"/>
        <v>0</v>
      </c>
      <c r="I1757" s="1"/>
      <c r="J1757" s="1"/>
      <c r="K1757" s="16"/>
      <c r="L1757" s="1"/>
      <c r="M1757" s="1"/>
      <c r="N1757" s="1"/>
      <c r="O1757" s="1"/>
      <c r="P1757" s="1"/>
      <c r="Q1757" s="1"/>
      <c r="R1757" s="1"/>
      <c r="S1757" s="1"/>
      <c r="T1757" s="1"/>
      <c r="U1757" s="1"/>
      <c r="V1757" s="1"/>
      <c r="W1757" s="1"/>
      <c r="X1757" s="1"/>
      <c r="Y1757" s="1"/>
      <c r="Z1757" s="1"/>
    </row>
    <row r="1758" spans="1:26" ht="14.25" hidden="1" customHeight="1">
      <c r="A1758" s="1"/>
      <c r="B1758" s="682" t="s">
        <v>87</v>
      </c>
      <c r="C1758" s="581"/>
      <c r="D1758" s="581"/>
      <c r="E1758" s="581"/>
      <c r="F1758" s="581"/>
      <c r="G1758" s="579"/>
      <c r="H1758" s="49" t="e">
        <f>ROUND(SUM(H1755:H1757),2)</f>
        <v>#REF!</v>
      </c>
      <c r="I1758" s="1"/>
      <c r="J1758" s="1"/>
      <c r="K1758" s="16"/>
      <c r="L1758" s="1"/>
      <c r="M1758" s="1"/>
      <c r="N1758" s="1"/>
      <c r="O1758" s="1"/>
      <c r="P1758" s="1"/>
      <c r="Q1758" s="1"/>
      <c r="R1758" s="1"/>
      <c r="S1758" s="1"/>
      <c r="T1758" s="1"/>
      <c r="U1758" s="1"/>
      <c r="V1758" s="1"/>
      <c r="W1758" s="1"/>
      <c r="X1758" s="1"/>
      <c r="Y1758" s="1"/>
      <c r="Z1758" s="1"/>
    </row>
    <row r="1759" spans="1:26" ht="14.25" hidden="1" customHeight="1">
      <c r="A1759" s="1"/>
      <c r="B1759" s="636" t="s">
        <v>92</v>
      </c>
      <c r="C1759" s="581"/>
      <c r="D1759" s="581"/>
      <c r="E1759" s="581"/>
      <c r="F1759" s="581"/>
      <c r="G1759" s="581"/>
      <c r="H1759" s="589"/>
      <c r="I1759" s="1"/>
      <c r="J1759" s="1"/>
      <c r="K1759" s="16"/>
      <c r="L1759" s="1"/>
      <c r="M1759" s="1"/>
      <c r="N1759" s="1"/>
      <c r="O1759" s="1"/>
      <c r="P1759" s="1"/>
      <c r="Q1759" s="1"/>
      <c r="R1759" s="1"/>
      <c r="S1759" s="1"/>
      <c r="T1759" s="1"/>
      <c r="U1759" s="1"/>
      <c r="V1759" s="1"/>
      <c r="W1759" s="1"/>
      <c r="X1759" s="1"/>
      <c r="Y1759" s="1"/>
      <c r="Z1759" s="1"/>
    </row>
    <row r="1760" spans="1:26" ht="14.25" hidden="1" customHeight="1">
      <c r="A1760" s="1"/>
      <c r="B1760" s="679" t="s">
        <v>1</v>
      </c>
      <c r="C1760" s="579"/>
      <c r="D1760" s="37" t="s">
        <v>2</v>
      </c>
      <c r="E1760" s="23" t="s">
        <v>83</v>
      </c>
      <c r="F1760" s="54" t="s">
        <v>89</v>
      </c>
      <c r="G1760" s="23" t="s">
        <v>85</v>
      </c>
      <c r="H1760" s="55" t="s">
        <v>86</v>
      </c>
      <c r="I1760" s="1"/>
      <c r="J1760" s="1"/>
      <c r="K1760" s="16"/>
      <c r="L1760" s="1"/>
      <c r="M1760" s="1"/>
      <c r="N1760" s="1"/>
      <c r="O1760" s="1"/>
      <c r="P1760" s="1"/>
      <c r="Q1760" s="1"/>
      <c r="R1760" s="1"/>
      <c r="S1760" s="1"/>
      <c r="T1760" s="1"/>
      <c r="U1760" s="1"/>
      <c r="V1760" s="1"/>
      <c r="W1760" s="1"/>
      <c r="X1760" s="1"/>
      <c r="Y1760" s="1"/>
      <c r="Z1760" s="1"/>
    </row>
    <row r="1761" spans="1:26" ht="14.25" hidden="1" customHeight="1">
      <c r="A1761" s="1"/>
      <c r="B1761" s="645"/>
      <c r="C1761" s="680"/>
      <c r="D1761" s="56"/>
      <c r="E1761" s="51"/>
      <c r="F1761" s="57"/>
      <c r="G1761" s="41"/>
      <c r="H1761" s="42">
        <f t="shared" ref="H1761:H1764" si="157">E1761*F1761*G1761</f>
        <v>0</v>
      </c>
      <c r="I1761" s="1"/>
      <c r="J1761" s="1"/>
      <c r="K1761" s="16"/>
      <c r="L1761" s="1"/>
      <c r="M1761" s="1"/>
      <c r="N1761" s="1"/>
      <c r="O1761" s="1"/>
      <c r="P1761" s="1"/>
      <c r="Q1761" s="1"/>
      <c r="R1761" s="1"/>
      <c r="S1761" s="1"/>
      <c r="T1761" s="1"/>
      <c r="U1761" s="1"/>
      <c r="V1761" s="1"/>
      <c r="W1761" s="1"/>
      <c r="X1761" s="1"/>
      <c r="Y1761" s="1"/>
      <c r="Z1761" s="1"/>
    </row>
    <row r="1762" spans="1:26" ht="14.25" hidden="1" customHeight="1">
      <c r="A1762" s="1"/>
      <c r="B1762" s="627" t="s">
        <v>96</v>
      </c>
      <c r="C1762" s="620"/>
      <c r="D1762" s="58" t="s">
        <v>94</v>
      </c>
      <c r="E1762" s="50">
        <v>1</v>
      </c>
      <c r="F1762" s="59">
        <v>0.44</v>
      </c>
      <c r="G1762" s="41" t="e">
        <f>+LOOKUP(B1762,#REF!,#REF!)</f>
        <v>#REF!</v>
      </c>
      <c r="H1762" s="42" t="e">
        <f t="shared" si="157"/>
        <v>#REF!</v>
      </c>
      <c r="I1762" s="1"/>
      <c r="J1762" s="1"/>
      <c r="K1762" s="16"/>
      <c r="L1762" s="1"/>
      <c r="M1762" s="1"/>
      <c r="N1762" s="1"/>
      <c r="O1762" s="1"/>
      <c r="P1762" s="1"/>
      <c r="Q1762" s="1"/>
      <c r="R1762" s="1"/>
      <c r="S1762" s="1"/>
      <c r="T1762" s="1"/>
      <c r="U1762" s="1"/>
      <c r="V1762" s="1"/>
      <c r="W1762" s="1"/>
      <c r="X1762" s="1"/>
      <c r="Y1762" s="1"/>
      <c r="Z1762" s="1"/>
    </row>
    <row r="1763" spans="1:26" ht="14.25" hidden="1" customHeight="1">
      <c r="A1763" s="1"/>
      <c r="B1763" s="627" t="s">
        <v>93</v>
      </c>
      <c r="C1763" s="620"/>
      <c r="D1763" s="58" t="s">
        <v>94</v>
      </c>
      <c r="E1763" s="50">
        <v>1</v>
      </c>
      <c r="F1763" s="59">
        <f>+F1762</f>
        <v>0.44</v>
      </c>
      <c r="G1763" s="41" t="e">
        <f>+LOOKUP(B1763,#REF!,#REF!)</f>
        <v>#REF!</v>
      </c>
      <c r="H1763" s="42" t="e">
        <f t="shared" si="157"/>
        <v>#REF!</v>
      </c>
      <c r="I1763" s="1"/>
      <c r="J1763" s="1"/>
      <c r="K1763" s="16"/>
      <c r="L1763" s="1"/>
      <c r="M1763" s="1"/>
      <c r="N1763" s="1"/>
      <c r="O1763" s="1"/>
      <c r="P1763" s="1"/>
      <c r="Q1763" s="1"/>
      <c r="R1763" s="1"/>
      <c r="S1763" s="1"/>
      <c r="T1763" s="1"/>
      <c r="U1763" s="1"/>
      <c r="V1763" s="1"/>
      <c r="W1763" s="1"/>
      <c r="X1763" s="1"/>
      <c r="Y1763" s="1"/>
      <c r="Z1763" s="1"/>
    </row>
    <row r="1764" spans="1:26" ht="14.25" hidden="1" customHeight="1">
      <c r="A1764" s="1"/>
      <c r="B1764" s="624"/>
      <c r="C1764" s="681"/>
      <c r="D1764" s="60"/>
      <c r="E1764" s="61"/>
      <c r="F1764" s="47"/>
      <c r="G1764" s="41"/>
      <c r="H1764" s="42">
        <f t="shared" si="157"/>
        <v>0</v>
      </c>
      <c r="I1764" s="1"/>
      <c r="J1764" s="1"/>
      <c r="K1764" s="16"/>
      <c r="L1764" s="1"/>
      <c r="M1764" s="1"/>
      <c r="N1764" s="1"/>
      <c r="O1764" s="1"/>
      <c r="P1764" s="1"/>
      <c r="Q1764" s="1"/>
      <c r="R1764" s="1"/>
      <c r="S1764" s="1"/>
      <c r="T1764" s="1"/>
      <c r="U1764" s="1"/>
      <c r="V1764" s="1"/>
      <c r="W1764" s="1"/>
      <c r="X1764" s="1"/>
      <c r="Y1764" s="1"/>
      <c r="Z1764" s="1"/>
    </row>
    <row r="1765" spans="1:26" ht="14.25" hidden="1" customHeight="1">
      <c r="A1765" s="1"/>
      <c r="B1765" s="682" t="s">
        <v>87</v>
      </c>
      <c r="C1765" s="581"/>
      <c r="D1765" s="581"/>
      <c r="E1765" s="581"/>
      <c r="F1765" s="581"/>
      <c r="G1765" s="579"/>
      <c r="H1765" s="49" t="e">
        <f>ROUND(SUM(H1761:H1764),2)</f>
        <v>#REF!</v>
      </c>
      <c r="I1765" s="1"/>
      <c r="J1765" s="1"/>
      <c r="K1765" s="16"/>
      <c r="L1765" s="1"/>
      <c r="M1765" s="1"/>
      <c r="N1765" s="1"/>
      <c r="O1765" s="1"/>
      <c r="P1765" s="1"/>
      <c r="Q1765" s="1"/>
      <c r="R1765" s="1"/>
      <c r="S1765" s="1"/>
      <c r="T1765" s="1"/>
      <c r="U1765" s="1"/>
      <c r="V1765" s="1"/>
      <c r="W1765" s="1"/>
      <c r="X1765" s="1"/>
      <c r="Y1765" s="1"/>
      <c r="Z1765" s="1"/>
    </row>
    <row r="1766" spans="1:26" ht="14.25" hidden="1" customHeight="1">
      <c r="A1766" s="1"/>
      <c r="B1766" s="636" t="s">
        <v>95</v>
      </c>
      <c r="C1766" s="581"/>
      <c r="D1766" s="581"/>
      <c r="E1766" s="581"/>
      <c r="F1766" s="581"/>
      <c r="G1766" s="581"/>
      <c r="H1766" s="589"/>
      <c r="I1766" s="1"/>
      <c r="J1766" s="1"/>
      <c r="K1766" s="16"/>
      <c r="L1766" s="1"/>
      <c r="M1766" s="1"/>
      <c r="N1766" s="1"/>
      <c r="O1766" s="1"/>
      <c r="P1766" s="1"/>
      <c r="Q1766" s="1"/>
      <c r="R1766" s="1"/>
      <c r="S1766" s="1"/>
      <c r="T1766" s="1"/>
      <c r="U1766" s="1"/>
      <c r="V1766" s="1"/>
      <c r="W1766" s="1"/>
      <c r="X1766" s="1"/>
      <c r="Y1766" s="1"/>
      <c r="Z1766" s="1"/>
    </row>
    <row r="1767" spans="1:26" ht="14.25" hidden="1" customHeight="1">
      <c r="A1767" s="1"/>
      <c r="B1767" s="591" t="s">
        <v>1</v>
      </c>
      <c r="C1767" s="581"/>
      <c r="D1767" s="579"/>
      <c r="E1767" s="23" t="s">
        <v>2</v>
      </c>
      <c r="F1767" s="23" t="s">
        <v>83</v>
      </c>
      <c r="G1767" s="23" t="s">
        <v>85</v>
      </c>
      <c r="H1767" s="38" t="s">
        <v>86</v>
      </c>
      <c r="I1767" s="1"/>
      <c r="J1767" s="1"/>
      <c r="K1767" s="16"/>
      <c r="L1767" s="1"/>
      <c r="M1767" s="1"/>
      <c r="N1767" s="1"/>
      <c r="O1767" s="1"/>
      <c r="P1767" s="1"/>
      <c r="Q1767" s="1"/>
      <c r="R1767" s="1"/>
      <c r="S1767" s="1"/>
      <c r="T1767" s="1"/>
      <c r="U1767" s="1"/>
      <c r="V1767" s="1"/>
      <c r="W1767" s="1"/>
      <c r="X1767" s="1"/>
      <c r="Y1767" s="1"/>
      <c r="Z1767" s="1"/>
    </row>
    <row r="1768" spans="1:26" ht="14.25" hidden="1" customHeight="1">
      <c r="A1768" s="1"/>
      <c r="B1768" s="619"/>
      <c r="C1768" s="620"/>
      <c r="D1768" s="621"/>
      <c r="E1768" s="39"/>
      <c r="F1768" s="40"/>
      <c r="G1768" s="62"/>
      <c r="H1768" s="63">
        <f t="shared" ref="H1768:H1769" si="158">G1768*F1768</f>
        <v>0</v>
      </c>
      <c r="I1768" s="1"/>
      <c r="J1768" s="1"/>
      <c r="K1768" s="16"/>
      <c r="L1768" s="1"/>
      <c r="M1768" s="1"/>
      <c r="N1768" s="1"/>
      <c r="O1768" s="1"/>
      <c r="P1768" s="1"/>
      <c r="Q1768" s="1"/>
      <c r="R1768" s="1"/>
      <c r="S1768" s="1"/>
      <c r="T1768" s="1"/>
      <c r="U1768" s="1"/>
      <c r="V1768" s="1"/>
      <c r="W1768" s="1"/>
      <c r="X1768" s="1"/>
      <c r="Y1768" s="1"/>
      <c r="Z1768" s="1"/>
    </row>
    <row r="1769" spans="1:26" ht="14.25" hidden="1" customHeight="1">
      <c r="A1769" s="1"/>
      <c r="B1769" s="619"/>
      <c r="C1769" s="620"/>
      <c r="D1769" s="621"/>
      <c r="E1769" s="39"/>
      <c r="F1769" s="40"/>
      <c r="G1769" s="62"/>
      <c r="H1769" s="63">
        <f t="shared" si="158"/>
        <v>0</v>
      </c>
      <c r="I1769" s="1"/>
      <c r="J1769" s="1"/>
      <c r="K1769" s="16"/>
      <c r="L1769" s="1"/>
      <c r="M1769" s="1"/>
      <c r="N1769" s="1"/>
      <c r="O1769" s="1"/>
      <c r="P1769" s="1"/>
      <c r="Q1769" s="1"/>
      <c r="R1769" s="1"/>
      <c r="S1769" s="1"/>
      <c r="T1769" s="1"/>
      <c r="U1769" s="1"/>
      <c r="V1769" s="1"/>
      <c r="W1769" s="1"/>
      <c r="X1769" s="1"/>
      <c r="Y1769" s="1"/>
      <c r="Z1769" s="1"/>
    </row>
    <row r="1770" spans="1:26" ht="14.25" hidden="1" customHeight="1" thickBot="1">
      <c r="A1770" s="1"/>
      <c r="B1770" s="674" t="s">
        <v>87</v>
      </c>
      <c r="C1770" s="594"/>
      <c r="D1770" s="594"/>
      <c r="E1770" s="594"/>
      <c r="F1770" s="594"/>
      <c r="G1770" s="595"/>
      <c r="H1770" s="64">
        <f>ROUND(SUM(H1768:H1769),2)</f>
        <v>0</v>
      </c>
      <c r="I1770" s="1"/>
      <c r="J1770" s="1"/>
      <c r="K1770" s="16"/>
      <c r="L1770" s="1"/>
      <c r="M1770" s="1"/>
      <c r="N1770" s="1"/>
      <c r="O1770" s="1"/>
      <c r="P1770" s="1"/>
      <c r="Q1770" s="1"/>
      <c r="R1770" s="1"/>
      <c r="S1770" s="1"/>
      <c r="T1770" s="1"/>
      <c r="U1770" s="1"/>
      <c r="V1770" s="1"/>
      <c r="W1770" s="1"/>
      <c r="X1770" s="1"/>
      <c r="Y1770" s="1"/>
      <c r="Z1770" s="1"/>
    </row>
    <row r="1771" spans="1:26" ht="14.25" hidden="1" customHeight="1" thickBot="1">
      <c r="A1771" s="1"/>
      <c r="B1771" s="675"/>
      <c r="C1771" s="602"/>
      <c r="D1771" s="602"/>
      <c r="E1771" s="602"/>
      <c r="F1771" s="602"/>
      <c r="G1771" s="602"/>
      <c r="H1771" s="633"/>
      <c r="I1771" s="1"/>
      <c r="J1771" s="1"/>
      <c r="K1771" s="16"/>
      <c r="L1771" s="1"/>
      <c r="M1771" s="1"/>
      <c r="N1771" s="1"/>
      <c r="O1771" s="1"/>
      <c r="P1771" s="1"/>
      <c r="Q1771" s="1"/>
      <c r="R1771" s="1"/>
      <c r="S1771" s="1"/>
      <c r="T1771" s="1"/>
      <c r="U1771" s="1"/>
      <c r="V1771" s="1"/>
      <c r="W1771" s="1"/>
      <c r="X1771" s="1"/>
      <c r="Y1771" s="1"/>
      <c r="Z1771" s="1"/>
    </row>
    <row r="1772" spans="1:26" ht="14.25" hidden="1" customHeight="1" thickBot="1">
      <c r="A1772" s="1"/>
      <c r="B1772" s="676"/>
      <c r="C1772" s="587"/>
      <c r="D1772" s="635"/>
      <c r="E1772" s="677" t="s">
        <v>59</v>
      </c>
      <c r="F1772" s="678"/>
      <c r="G1772" s="678"/>
      <c r="H1772" s="65" t="e">
        <f>ROUND(H1770+H1765+H1758+H1752,0)</f>
        <v>#REF!</v>
      </c>
      <c r="I1772" s="1"/>
      <c r="J1772" s="1"/>
      <c r="K1772" s="16"/>
      <c r="L1772" s="1"/>
      <c r="M1772" s="1"/>
      <c r="N1772" s="1"/>
      <c r="O1772" s="1"/>
      <c r="P1772" s="1"/>
      <c r="Q1772" s="1"/>
      <c r="R1772" s="1"/>
      <c r="S1772" s="1"/>
      <c r="T1772" s="1"/>
      <c r="U1772" s="1"/>
      <c r="V1772" s="1"/>
      <c r="W1772" s="1"/>
      <c r="X1772" s="1"/>
      <c r="Y1772" s="1"/>
      <c r="Z1772" s="1"/>
    </row>
    <row r="1773" spans="1:26" ht="14.25" hidden="1" customHeight="1">
      <c r="A1773" s="1"/>
      <c r="B1773" s="66"/>
      <c r="C1773" s="67"/>
      <c r="D1773" s="68"/>
      <c r="E1773" s="68"/>
      <c r="F1773" s="68"/>
      <c r="G1773" s="68"/>
      <c r="H1773" s="69"/>
      <c r="I1773" s="1"/>
      <c r="J1773" s="1"/>
      <c r="K1773" s="16"/>
      <c r="L1773" s="1"/>
      <c r="M1773" s="1"/>
      <c r="N1773" s="1"/>
      <c r="O1773" s="1"/>
      <c r="P1773" s="1"/>
      <c r="Q1773" s="1"/>
      <c r="R1773" s="1"/>
      <c r="S1773" s="1"/>
      <c r="T1773" s="1"/>
      <c r="U1773" s="1"/>
      <c r="V1773" s="1"/>
      <c r="W1773" s="1"/>
      <c r="X1773" s="1"/>
      <c r="Y1773" s="1"/>
      <c r="Z1773" s="1"/>
    </row>
    <row r="1774" spans="1:26" ht="14.25" hidden="1" customHeight="1" thickBot="1">
      <c r="A1774" s="1"/>
      <c r="B1774" s="29"/>
      <c r="C1774" s="30"/>
      <c r="D1774" s="31"/>
      <c r="E1774" s="31"/>
      <c r="F1774" s="31"/>
      <c r="G1774" s="31"/>
      <c r="H1774" s="32"/>
      <c r="I1774" s="1"/>
      <c r="J1774" s="1"/>
      <c r="K1774" s="16"/>
      <c r="L1774" s="1"/>
      <c r="M1774" s="1"/>
      <c r="N1774" s="1"/>
      <c r="O1774" s="1"/>
      <c r="P1774" s="1"/>
      <c r="Q1774" s="1"/>
      <c r="R1774" s="1"/>
      <c r="S1774" s="1"/>
      <c r="T1774" s="1"/>
      <c r="U1774" s="1"/>
      <c r="V1774" s="1"/>
      <c r="W1774" s="1"/>
      <c r="X1774" s="1"/>
      <c r="Y1774" s="1"/>
      <c r="Z1774" s="1"/>
    </row>
    <row r="1775" spans="1:26" ht="14.25" hidden="1" customHeight="1">
      <c r="A1775" s="1"/>
      <c r="B1775" s="696" t="s">
        <v>77</v>
      </c>
      <c r="C1775" s="602"/>
      <c r="D1775" s="602"/>
      <c r="E1775" s="602"/>
      <c r="F1775" s="602"/>
      <c r="G1775" s="602"/>
      <c r="H1775" s="633"/>
      <c r="I1775" s="1"/>
      <c r="J1775" s="1"/>
      <c r="K1775" s="16"/>
      <c r="L1775" s="1"/>
      <c r="M1775" s="1"/>
      <c r="N1775" s="1"/>
      <c r="O1775" s="1"/>
      <c r="P1775" s="1"/>
      <c r="Q1775" s="1"/>
      <c r="R1775" s="1"/>
      <c r="S1775" s="1"/>
      <c r="T1775" s="1"/>
      <c r="U1775" s="1"/>
      <c r="V1775" s="1"/>
      <c r="W1775" s="1"/>
      <c r="X1775" s="1"/>
      <c r="Y1775" s="1"/>
      <c r="Z1775" s="1"/>
    </row>
    <row r="1776" spans="1:26" ht="14.25" hidden="1" customHeight="1">
      <c r="A1776" s="1"/>
      <c r="B1776" s="668"/>
      <c r="C1776" s="606"/>
      <c r="D1776" s="606"/>
      <c r="E1776" s="606"/>
      <c r="F1776" s="606"/>
      <c r="G1776" s="606"/>
      <c r="H1776" s="607"/>
      <c r="I1776" s="1"/>
      <c r="J1776" s="1"/>
      <c r="K1776" s="16"/>
      <c r="L1776" s="1"/>
      <c r="M1776" s="1"/>
      <c r="N1776" s="1"/>
      <c r="O1776" s="1"/>
      <c r="P1776" s="1"/>
      <c r="Q1776" s="1"/>
      <c r="R1776" s="1"/>
      <c r="S1776" s="1"/>
      <c r="T1776" s="1"/>
      <c r="U1776" s="1"/>
      <c r="V1776" s="1"/>
      <c r="W1776" s="1"/>
      <c r="X1776" s="1"/>
      <c r="Y1776" s="1"/>
      <c r="Z1776" s="1"/>
    </row>
    <row r="1777" spans="1:26" ht="14.25" hidden="1" customHeight="1" thickBot="1">
      <c r="A1777" s="1"/>
      <c r="B1777" s="591" t="s">
        <v>78</v>
      </c>
      <c r="C1777" s="581"/>
      <c r="D1777" s="581"/>
      <c r="E1777" s="581"/>
      <c r="F1777" s="581"/>
      <c r="G1777" s="581"/>
      <c r="H1777" s="589"/>
      <c r="I1777" s="1"/>
      <c r="J1777" s="1"/>
      <c r="K1777" s="16"/>
      <c r="L1777" s="1"/>
      <c r="M1777" s="1"/>
      <c r="N1777" s="1"/>
      <c r="O1777" s="1"/>
      <c r="P1777" s="1"/>
      <c r="Q1777" s="1"/>
      <c r="R1777" s="1"/>
      <c r="S1777" s="1"/>
      <c r="T1777" s="1"/>
      <c r="U1777" s="1"/>
      <c r="V1777" s="1"/>
      <c r="W1777" s="1"/>
      <c r="X1777" s="1"/>
      <c r="Y1777" s="1"/>
      <c r="Z1777" s="1"/>
    </row>
    <row r="1778" spans="1:26" ht="14.25" hidden="1" customHeight="1">
      <c r="A1778" s="1"/>
      <c r="B1778" s="692" t="e">
        <f>+#REF!</f>
        <v>#REF!</v>
      </c>
      <c r="C1778" s="602"/>
      <c r="D1778" s="602"/>
      <c r="E1778" s="602"/>
      <c r="F1778" s="602"/>
      <c r="G1778" s="602"/>
      <c r="H1778" s="633"/>
      <c r="I1778" s="1"/>
      <c r="J1778" s="1"/>
      <c r="K1778" s="16"/>
      <c r="L1778" s="1"/>
      <c r="M1778" s="1"/>
      <c r="N1778" s="1"/>
      <c r="O1778" s="1"/>
      <c r="P1778" s="1"/>
      <c r="Q1778" s="1"/>
      <c r="R1778" s="1"/>
      <c r="S1778" s="1"/>
      <c r="T1778" s="1"/>
      <c r="U1778" s="1"/>
      <c r="V1778" s="1"/>
      <c r="W1778" s="1"/>
      <c r="X1778" s="1"/>
      <c r="Y1778" s="1"/>
      <c r="Z1778" s="1"/>
    </row>
    <row r="1779" spans="1:26" ht="14.25" hidden="1" customHeight="1">
      <c r="A1779" s="1"/>
      <c r="B1779" s="34" t="s">
        <v>79</v>
      </c>
      <c r="C1779" s="6" t="e">
        <f>+#REF!</f>
        <v>#REF!</v>
      </c>
      <c r="D1779" s="693" t="s">
        <v>80</v>
      </c>
      <c r="E1779" s="579"/>
      <c r="F1779" s="5" t="e">
        <f>+#REF!</f>
        <v>#REF!</v>
      </c>
      <c r="G1779" s="5" t="s">
        <v>81</v>
      </c>
      <c r="H1779" s="36"/>
      <c r="I1779" s="1"/>
      <c r="J1779" s="1"/>
      <c r="K1779" s="16"/>
      <c r="L1779" s="1"/>
      <c r="M1779" s="1"/>
      <c r="N1779" s="1"/>
      <c r="O1779" s="1"/>
      <c r="P1779" s="1"/>
      <c r="Q1779" s="1"/>
      <c r="R1779" s="1"/>
      <c r="S1779" s="1"/>
      <c r="T1779" s="1"/>
      <c r="U1779" s="1"/>
      <c r="V1779" s="1"/>
      <c r="W1779" s="1"/>
      <c r="X1779" s="1"/>
      <c r="Y1779" s="1"/>
      <c r="Z1779" s="1"/>
    </row>
    <row r="1780" spans="1:26" ht="14.25" hidden="1" customHeight="1">
      <c r="A1780" s="1"/>
      <c r="B1780" s="636"/>
      <c r="C1780" s="581"/>
      <c r="D1780" s="581"/>
      <c r="E1780" s="581"/>
      <c r="F1780" s="581"/>
      <c r="G1780" s="581"/>
      <c r="H1780" s="589"/>
      <c r="I1780" s="1"/>
      <c r="J1780" s="1"/>
      <c r="K1780" s="16"/>
      <c r="L1780" s="1"/>
      <c r="M1780" s="1"/>
      <c r="N1780" s="1"/>
      <c r="O1780" s="1"/>
      <c r="P1780" s="1"/>
      <c r="Q1780" s="1"/>
      <c r="R1780" s="1"/>
      <c r="S1780" s="1"/>
      <c r="T1780" s="1"/>
      <c r="U1780" s="1"/>
      <c r="V1780" s="1"/>
      <c r="W1780" s="1"/>
      <c r="X1780" s="1"/>
      <c r="Y1780" s="1"/>
      <c r="Z1780" s="1"/>
    </row>
    <row r="1781" spans="1:26" ht="14.25" hidden="1" customHeight="1">
      <c r="A1781" s="1"/>
      <c r="B1781" s="652" t="e">
        <f>+#REF!</f>
        <v>#REF!</v>
      </c>
      <c r="C1781" s="585"/>
      <c r="D1781" s="585"/>
      <c r="E1781" s="585"/>
      <c r="F1781" s="585"/>
      <c r="G1781" s="585"/>
      <c r="H1781" s="610"/>
      <c r="I1781" s="1"/>
      <c r="J1781" s="1"/>
      <c r="K1781" s="16"/>
      <c r="L1781" s="1"/>
      <c r="M1781" s="1"/>
      <c r="N1781" s="1"/>
      <c r="O1781" s="1"/>
      <c r="P1781" s="1"/>
      <c r="Q1781" s="1"/>
      <c r="R1781" s="1"/>
      <c r="S1781" s="1"/>
      <c r="T1781" s="1"/>
      <c r="U1781" s="1"/>
      <c r="V1781" s="1"/>
      <c r="W1781" s="1"/>
      <c r="X1781" s="1"/>
      <c r="Y1781" s="1"/>
      <c r="Z1781" s="1"/>
    </row>
    <row r="1782" spans="1:26" ht="14.25" hidden="1" customHeight="1">
      <c r="A1782" s="1"/>
      <c r="B1782" s="600"/>
      <c r="C1782" s="578"/>
      <c r="D1782" s="578"/>
      <c r="E1782" s="578"/>
      <c r="F1782" s="578"/>
      <c r="G1782" s="578"/>
      <c r="H1782" s="604"/>
      <c r="I1782" s="1"/>
      <c r="J1782" s="1"/>
      <c r="K1782" s="16"/>
      <c r="L1782" s="1"/>
      <c r="M1782" s="1"/>
      <c r="N1782" s="1"/>
      <c r="O1782" s="1"/>
      <c r="P1782" s="1"/>
      <c r="Q1782" s="1"/>
      <c r="R1782" s="1"/>
      <c r="S1782" s="1"/>
      <c r="T1782" s="1"/>
      <c r="U1782" s="1"/>
      <c r="V1782" s="1"/>
      <c r="W1782" s="1"/>
      <c r="X1782" s="1"/>
      <c r="Y1782" s="1"/>
      <c r="Z1782" s="1"/>
    </row>
    <row r="1783" spans="1:26" ht="14.25" hidden="1" customHeight="1">
      <c r="A1783" s="1"/>
      <c r="B1783" s="694"/>
      <c r="C1783" s="606"/>
      <c r="D1783" s="606"/>
      <c r="E1783" s="606"/>
      <c r="F1783" s="606"/>
      <c r="G1783" s="606"/>
      <c r="H1783" s="607"/>
      <c r="I1783" s="1"/>
      <c r="J1783" s="1"/>
      <c r="K1783" s="16"/>
      <c r="L1783" s="1"/>
      <c r="M1783" s="1"/>
      <c r="N1783" s="1"/>
      <c r="O1783" s="1"/>
      <c r="P1783" s="1"/>
      <c r="Q1783" s="1"/>
      <c r="R1783" s="1"/>
      <c r="S1783" s="1"/>
      <c r="T1783" s="1"/>
      <c r="U1783" s="1"/>
      <c r="V1783" s="1"/>
      <c r="W1783" s="1"/>
      <c r="X1783" s="1"/>
      <c r="Y1783" s="1"/>
      <c r="Z1783" s="1"/>
    </row>
    <row r="1784" spans="1:26" ht="14.25" hidden="1" customHeight="1">
      <c r="A1784" s="1"/>
      <c r="B1784" s="636" t="s">
        <v>82</v>
      </c>
      <c r="C1784" s="581"/>
      <c r="D1784" s="581"/>
      <c r="E1784" s="581"/>
      <c r="F1784" s="581"/>
      <c r="G1784" s="581"/>
      <c r="H1784" s="589"/>
      <c r="I1784" s="1"/>
      <c r="J1784" s="1"/>
      <c r="K1784" s="16"/>
      <c r="L1784" s="1"/>
      <c r="M1784" s="1"/>
      <c r="N1784" s="1"/>
      <c r="O1784" s="1"/>
      <c r="P1784" s="1"/>
      <c r="Q1784" s="1"/>
      <c r="R1784" s="1"/>
      <c r="S1784" s="1"/>
      <c r="T1784" s="1"/>
      <c r="U1784" s="1"/>
      <c r="V1784" s="1"/>
      <c r="W1784" s="1"/>
      <c r="X1784" s="1"/>
      <c r="Y1784" s="1"/>
      <c r="Z1784" s="1"/>
    </row>
    <row r="1785" spans="1:26" ht="14.25" hidden="1" customHeight="1">
      <c r="A1785" s="1"/>
      <c r="B1785" s="679" t="s">
        <v>1</v>
      </c>
      <c r="C1785" s="579"/>
      <c r="D1785" s="37" t="s">
        <v>2</v>
      </c>
      <c r="E1785" s="23" t="s">
        <v>83</v>
      </c>
      <c r="F1785" s="23" t="s">
        <v>84</v>
      </c>
      <c r="G1785" s="23" t="s">
        <v>85</v>
      </c>
      <c r="H1785" s="38" t="s">
        <v>86</v>
      </c>
      <c r="I1785" s="1"/>
      <c r="J1785" s="1"/>
      <c r="K1785" s="16"/>
      <c r="L1785" s="1"/>
      <c r="M1785" s="1"/>
      <c r="N1785" s="1"/>
      <c r="O1785" s="1"/>
      <c r="P1785" s="1"/>
      <c r="Q1785" s="1"/>
      <c r="R1785" s="1"/>
      <c r="S1785" s="1"/>
      <c r="T1785" s="1"/>
      <c r="U1785" s="1"/>
      <c r="V1785" s="1"/>
      <c r="W1785" s="1"/>
      <c r="X1785" s="1"/>
      <c r="Y1785" s="1"/>
      <c r="Z1785" s="1"/>
    </row>
    <row r="1786" spans="1:26" ht="14.25" hidden="1" customHeight="1">
      <c r="A1786" s="1"/>
      <c r="B1786" s="645"/>
      <c r="C1786" s="690"/>
      <c r="D1786" s="39"/>
      <c r="E1786" s="39"/>
      <c r="F1786" s="40"/>
      <c r="G1786" s="41"/>
      <c r="H1786" s="42">
        <f t="shared" ref="H1786:H1789" si="159">G1786*(F1786+1)*E1786</f>
        <v>0</v>
      </c>
      <c r="I1786" s="1"/>
      <c r="J1786" s="1"/>
      <c r="K1786" s="16"/>
      <c r="L1786" s="1"/>
      <c r="M1786" s="1"/>
      <c r="N1786" s="1"/>
      <c r="O1786" s="1"/>
      <c r="P1786" s="1"/>
      <c r="Q1786" s="1"/>
      <c r="R1786" s="1"/>
      <c r="S1786" s="1"/>
      <c r="T1786" s="1"/>
      <c r="U1786" s="1"/>
      <c r="V1786" s="1"/>
      <c r="W1786" s="1"/>
      <c r="X1786" s="1"/>
      <c r="Y1786" s="1"/>
      <c r="Z1786" s="1"/>
    </row>
    <row r="1787" spans="1:26" ht="14.25" hidden="1" customHeight="1">
      <c r="A1787" s="1"/>
      <c r="B1787" s="739" t="s">
        <v>229</v>
      </c>
      <c r="C1787" s="621"/>
      <c r="D1787" s="24" t="s">
        <v>9</v>
      </c>
      <c r="E1787" s="50">
        <v>1</v>
      </c>
      <c r="F1787" s="59">
        <v>0</v>
      </c>
      <c r="G1787" s="80" t="e">
        <f t="array" ref="G1787">+INDEX(#REF!,MATCH($B1787,#REF!,0),MATCH(G$897,#REF!,0))</f>
        <v>#REF!</v>
      </c>
      <c r="H1787" s="42" t="e">
        <f t="shared" si="159"/>
        <v>#REF!</v>
      </c>
      <c r="I1787" s="1"/>
      <c r="J1787" s="1"/>
      <c r="K1787" s="16"/>
      <c r="L1787" s="1"/>
      <c r="M1787" s="1"/>
      <c r="N1787" s="1"/>
      <c r="O1787" s="1"/>
      <c r="P1787" s="1"/>
      <c r="Q1787" s="1"/>
      <c r="R1787" s="1"/>
      <c r="S1787" s="1"/>
      <c r="T1787" s="1"/>
      <c r="U1787" s="1"/>
      <c r="V1787" s="1"/>
      <c r="W1787" s="1"/>
      <c r="X1787" s="1"/>
      <c r="Y1787" s="1"/>
      <c r="Z1787" s="1"/>
    </row>
    <row r="1788" spans="1:26" ht="14.25" hidden="1" customHeight="1">
      <c r="A1788" s="1"/>
      <c r="B1788" s="739" t="s">
        <v>230</v>
      </c>
      <c r="C1788" s="621"/>
      <c r="D1788" s="88" t="e">
        <f t="array" ref="D1788">+INDEX(#REF!,MATCH($B1788,#REF!,0),MATCH(D$897,#REF!,0))</f>
        <v>#REF!</v>
      </c>
      <c r="E1788" s="50">
        <v>1</v>
      </c>
      <c r="F1788" s="59">
        <v>0</v>
      </c>
      <c r="G1788" s="80" t="e">
        <f t="array" ref="G1788">+INDEX(#REF!,MATCH($B1788,#REF!,0),MATCH(G$897,#REF!,0))</f>
        <v>#REF!</v>
      </c>
      <c r="H1788" s="42" t="e">
        <f t="shared" si="159"/>
        <v>#REF!</v>
      </c>
      <c r="I1788" s="1"/>
      <c r="J1788" s="1"/>
      <c r="K1788" s="16"/>
      <c r="L1788" s="1"/>
      <c r="M1788" s="1"/>
      <c r="N1788" s="1"/>
      <c r="O1788" s="1"/>
      <c r="P1788" s="1"/>
      <c r="Q1788" s="1"/>
      <c r="R1788" s="1"/>
      <c r="S1788" s="1"/>
      <c r="T1788" s="1"/>
      <c r="U1788" s="1"/>
      <c r="V1788" s="1"/>
      <c r="W1788" s="1"/>
      <c r="X1788" s="1"/>
      <c r="Y1788" s="1"/>
      <c r="Z1788" s="1"/>
    </row>
    <row r="1789" spans="1:26" ht="14.25" hidden="1" customHeight="1">
      <c r="A1789" s="1"/>
      <c r="B1789" s="624"/>
      <c r="C1789" s="625"/>
      <c r="D1789" s="39"/>
      <c r="E1789" s="46"/>
      <c r="F1789" s="47"/>
      <c r="G1789" s="48"/>
      <c r="H1789" s="42">
        <f t="shared" si="159"/>
        <v>0</v>
      </c>
      <c r="I1789" s="1"/>
      <c r="J1789" s="1"/>
      <c r="K1789" s="16"/>
      <c r="L1789" s="1"/>
      <c r="M1789" s="1"/>
      <c r="N1789" s="1"/>
      <c r="O1789" s="1"/>
      <c r="P1789" s="1"/>
      <c r="Q1789" s="1"/>
      <c r="R1789" s="1"/>
      <c r="S1789" s="1"/>
      <c r="T1789" s="1"/>
      <c r="U1789" s="1"/>
      <c r="V1789" s="1"/>
      <c r="W1789" s="1"/>
      <c r="X1789" s="1"/>
      <c r="Y1789" s="1"/>
      <c r="Z1789" s="1"/>
    </row>
    <row r="1790" spans="1:26" ht="14.25" hidden="1" customHeight="1">
      <c r="A1790" s="1"/>
      <c r="B1790" s="682" t="s">
        <v>87</v>
      </c>
      <c r="C1790" s="581"/>
      <c r="D1790" s="581"/>
      <c r="E1790" s="581"/>
      <c r="F1790" s="581"/>
      <c r="G1790" s="579"/>
      <c r="H1790" s="49" t="e">
        <f>ROUND(SUM(H1786:H1789),2)</f>
        <v>#REF!</v>
      </c>
      <c r="I1790" s="1"/>
      <c r="J1790" s="1"/>
      <c r="K1790" s="16"/>
      <c r="L1790" s="1"/>
      <c r="M1790" s="1"/>
      <c r="N1790" s="1"/>
      <c r="O1790" s="1"/>
      <c r="P1790" s="1"/>
      <c r="Q1790" s="1"/>
      <c r="R1790" s="1"/>
      <c r="S1790" s="1"/>
      <c r="T1790" s="1"/>
      <c r="U1790" s="1"/>
      <c r="V1790" s="1"/>
      <c r="W1790" s="1"/>
      <c r="X1790" s="1"/>
      <c r="Y1790" s="1"/>
      <c r="Z1790" s="1"/>
    </row>
    <row r="1791" spans="1:26" ht="14.25" hidden="1" customHeight="1">
      <c r="A1791" s="1"/>
      <c r="B1791" s="636" t="s">
        <v>88</v>
      </c>
      <c r="C1791" s="581"/>
      <c r="D1791" s="581"/>
      <c r="E1791" s="581"/>
      <c r="F1791" s="581"/>
      <c r="G1791" s="581"/>
      <c r="H1791" s="589"/>
      <c r="I1791" s="1"/>
      <c r="J1791" s="1"/>
      <c r="K1791" s="16"/>
      <c r="L1791" s="1"/>
      <c r="M1791" s="1"/>
      <c r="N1791" s="1"/>
      <c r="O1791" s="1"/>
      <c r="P1791" s="1"/>
      <c r="Q1791" s="1"/>
      <c r="R1791" s="1"/>
      <c r="S1791" s="1"/>
      <c r="T1791" s="1"/>
      <c r="U1791" s="1"/>
      <c r="V1791" s="1"/>
      <c r="W1791" s="1"/>
      <c r="X1791" s="1"/>
      <c r="Y1791" s="1"/>
      <c r="Z1791" s="1"/>
    </row>
    <row r="1792" spans="1:26" ht="14.25" hidden="1" customHeight="1">
      <c r="A1792" s="1"/>
      <c r="B1792" s="679" t="s">
        <v>1</v>
      </c>
      <c r="C1792" s="579"/>
      <c r="D1792" s="37" t="s">
        <v>2</v>
      </c>
      <c r="E1792" s="23" t="s">
        <v>83</v>
      </c>
      <c r="F1792" s="23" t="s">
        <v>89</v>
      </c>
      <c r="G1792" s="23" t="s">
        <v>85</v>
      </c>
      <c r="H1792" s="38" t="s">
        <v>86</v>
      </c>
      <c r="I1792" s="1"/>
      <c r="J1792" s="1"/>
      <c r="K1792" s="16"/>
      <c r="L1792" s="1"/>
      <c r="M1792" s="1"/>
      <c r="N1792" s="1"/>
      <c r="O1792" s="1"/>
      <c r="P1792" s="1"/>
      <c r="Q1792" s="1"/>
      <c r="R1792" s="1"/>
      <c r="S1792" s="1"/>
      <c r="T1792" s="1"/>
      <c r="U1792" s="1"/>
      <c r="V1792" s="1"/>
      <c r="W1792" s="1"/>
      <c r="X1792" s="1"/>
      <c r="Y1792" s="1"/>
      <c r="Z1792" s="1"/>
    </row>
    <row r="1793" spans="1:26" ht="14.25" hidden="1" customHeight="1">
      <c r="A1793" s="1"/>
      <c r="B1793" s="645"/>
      <c r="C1793" s="680"/>
      <c r="D1793" s="50"/>
      <c r="E1793" s="51"/>
      <c r="F1793" s="52"/>
      <c r="G1793" s="41"/>
      <c r="H1793" s="42">
        <f t="shared" ref="H1793:H1795" si="160">E1793*F1793*G1793</f>
        <v>0</v>
      </c>
      <c r="I1793" s="1"/>
      <c r="J1793" s="1"/>
      <c r="K1793" s="16"/>
      <c r="L1793" s="1"/>
      <c r="M1793" s="1"/>
      <c r="N1793" s="1"/>
      <c r="O1793" s="1"/>
      <c r="P1793" s="1"/>
      <c r="Q1793" s="1"/>
      <c r="R1793" s="1"/>
      <c r="S1793" s="1"/>
      <c r="T1793" s="1"/>
      <c r="U1793" s="1"/>
      <c r="V1793" s="1"/>
      <c r="W1793" s="1"/>
      <c r="X1793" s="1"/>
      <c r="Y1793" s="1"/>
      <c r="Z1793" s="1"/>
    </row>
    <row r="1794" spans="1:26" ht="14.25" hidden="1" customHeight="1">
      <c r="A1794" s="1"/>
      <c r="B1794" s="626" t="s">
        <v>90</v>
      </c>
      <c r="C1794" s="620"/>
      <c r="D1794" s="53" t="s">
        <v>91</v>
      </c>
      <c r="E1794" s="50">
        <v>0.05</v>
      </c>
      <c r="F1794" s="59">
        <v>1</v>
      </c>
      <c r="G1794" s="41" t="e">
        <f>H1803</f>
        <v>#REF!</v>
      </c>
      <c r="H1794" s="42" t="e">
        <f t="shared" si="160"/>
        <v>#REF!</v>
      </c>
      <c r="I1794" s="1"/>
      <c r="J1794" s="1"/>
      <c r="K1794" s="16"/>
      <c r="L1794" s="1"/>
      <c r="M1794" s="1"/>
      <c r="N1794" s="1"/>
      <c r="O1794" s="1"/>
      <c r="P1794" s="1"/>
      <c r="Q1794" s="1"/>
      <c r="R1794" s="1"/>
      <c r="S1794" s="1"/>
      <c r="T1794" s="1"/>
      <c r="U1794" s="1"/>
      <c r="V1794" s="1"/>
      <c r="W1794" s="1"/>
      <c r="X1794" s="1"/>
      <c r="Y1794" s="1"/>
      <c r="Z1794" s="1"/>
    </row>
    <row r="1795" spans="1:26" ht="14.25" hidden="1" customHeight="1">
      <c r="A1795" s="1"/>
      <c r="B1795" s="624"/>
      <c r="C1795" s="681"/>
      <c r="D1795" s="47"/>
      <c r="E1795" s="46"/>
      <c r="F1795" s="47"/>
      <c r="G1795" s="41"/>
      <c r="H1795" s="42">
        <f t="shared" si="160"/>
        <v>0</v>
      </c>
      <c r="I1795" s="1"/>
      <c r="J1795" s="1"/>
      <c r="K1795" s="16"/>
      <c r="L1795" s="1"/>
      <c r="M1795" s="1"/>
      <c r="N1795" s="1"/>
      <c r="O1795" s="1"/>
      <c r="P1795" s="1"/>
      <c r="Q1795" s="1"/>
      <c r="R1795" s="1"/>
      <c r="S1795" s="1"/>
      <c r="T1795" s="1"/>
      <c r="U1795" s="1"/>
      <c r="V1795" s="1"/>
      <c r="W1795" s="1"/>
      <c r="X1795" s="1"/>
      <c r="Y1795" s="1"/>
      <c r="Z1795" s="1"/>
    </row>
    <row r="1796" spans="1:26" ht="14.25" hidden="1" customHeight="1">
      <c r="A1796" s="1"/>
      <c r="B1796" s="682" t="s">
        <v>87</v>
      </c>
      <c r="C1796" s="581"/>
      <c r="D1796" s="581"/>
      <c r="E1796" s="581"/>
      <c r="F1796" s="581"/>
      <c r="G1796" s="579"/>
      <c r="H1796" s="49" t="e">
        <f>ROUND(SUM(H1793:H1795),2)</f>
        <v>#REF!</v>
      </c>
      <c r="I1796" s="1"/>
      <c r="J1796" s="1"/>
      <c r="K1796" s="16"/>
      <c r="L1796" s="1"/>
      <c r="M1796" s="1"/>
      <c r="N1796" s="1"/>
      <c r="O1796" s="1"/>
      <c r="P1796" s="1"/>
      <c r="Q1796" s="1"/>
      <c r="R1796" s="1"/>
      <c r="S1796" s="1"/>
      <c r="T1796" s="1"/>
      <c r="U1796" s="1"/>
      <c r="V1796" s="1"/>
      <c r="W1796" s="1"/>
      <c r="X1796" s="1"/>
      <c r="Y1796" s="1"/>
      <c r="Z1796" s="1"/>
    </row>
    <row r="1797" spans="1:26" ht="14.25" hidden="1" customHeight="1">
      <c r="A1797" s="1"/>
      <c r="B1797" s="636" t="s">
        <v>92</v>
      </c>
      <c r="C1797" s="581"/>
      <c r="D1797" s="581"/>
      <c r="E1797" s="581"/>
      <c r="F1797" s="581"/>
      <c r="G1797" s="581"/>
      <c r="H1797" s="589"/>
      <c r="I1797" s="1"/>
      <c r="J1797" s="1"/>
      <c r="K1797" s="16"/>
      <c r="L1797" s="1"/>
      <c r="M1797" s="1"/>
      <c r="N1797" s="1"/>
      <c r="O1797" s="1"/>
      <c r="P1797" s="1"/>
      <c r="Q1797" s="1"/>
      <c r="R1797" s="1"/>
      <c r="S1797" s="1"/>
      <c r="T1797" s="1"/>
      <c r="U1797" s="1"/>
      <c r="V1797" s="1"/>
      <c r="W1797" s="1"/>
      <c r="X1797" s="1"/>
      <c r="Y1797" s="1"/>
      <c r="Z1797" s="1"/>
    </row>
    <row r="1798" spans="1:26" ht="14.25" hidden="1" customHeight="1">
      <c r="A1798" s="1"/>
      <c r="B1798" s="679" t="s">
        <v>1</v>
      </c>
      <c r="C1798" s="579"/>
      <c r="D1798" s="37" t="s">
        <v>2</v>
      </c>
      <c r="E1798" s="23" t="s">
        <v>83</v>
      </c>
      <c r="F1798" s="54" t="s">
        <v>89</v>
      </c>
      <c r="G1798" s="23" t="s">
        <v>85</v>
      </c>
      <c r="H1798" s="55" t="s">
        <v>86</v>
      </c>
      <c r="I1798" s="1"/>
      <c r="J1798" s="1"/>
      <c r="K1798" s="16"/>
      <c r="L1798" s="1"/>
      <c r="M1798" s="1"/>
      <c r="N1798" s="1"/>
      <c r="O1798" s="1"/>
      <c r="P1798" s="1"/>
      <c r="Q1798" s="1"/>
      <c r="R1798" s="1"/>
      <c r="S1798" s="1"/>
      <c r="T1798" s="1"/>
      <c r="U1798" s="1"/>
      <c r="V1798" s="1"/>
      <c r="W1798" s="1"/>
      <c r="X1798" s="1"/>
      <c r="Y1798" s="1"/>
      <c r="Z1798" s="1"/>
    </row>
    <row r="1799" spans="1:26" ht="14.25" hidden="1" customHeight="1">
      <c r="A1799" s="1"/>
      <c r="B1799" s="645"/>
      <c r="C1799" s="680"/>
      <c r="D1799" s="56"/>
      <c r="E1799" s="51"/>
      <c r="F1799" s="57"/>
      <c r="G1799" s="41"/>
      <c r="H1799" s="42">
        <f t="shared" ref="H1799:H1802" si="161">E1799*F1799*G1799</f>
        <v>0</v>
      </c>
      <c r="I1799" s="1"/>
      <c r="J1799" s="1"/>
      <c r="K1799" s="16"/>
      <c r="L1799" s="1"/>
      <c r="M1799" s="1"/>
      <c r="N1799" s="1"/>
      <c r="O1799" s="1"/>
      <c r="P1799" s="1"/>
      <c r="Q1799" s="1"/>
      <c r="R1799" s="1"/>
      <c r="S1799" s="1"/>
      <c r="T1799" s="1"/>
      <c r="U1799" s="1"/>
      <c r="V1799" s="1"/>
      <c r="W1799" s="1"/>
      <c r="X1799" s="1"/>
      <c r="Y1799" s="1"/>
      <c r="Z1799" s="1"/>
    </row>
    <row r="1800" spans="1:26" ht="14.25" hidden="1" customHeight="1">
      <c r="A1800" s="1"/>
      <c r="B1800" s="627" t="s">
        <v>96</v>
      </c>
      <c r="C1800" s="620"/>
      <c r="D1800" s="58" t="s">
        <v>94</v>
      </c>
      <c r="E1800" s="50">
        <v>1</v>
      </c>
      <c r="F1800" s="59">
        <v>0.44</v>
      </c>
      <c r="G1800" s="41" t="e">
        <f>+LOOKUP(B1800,#REF!,#REF!)</f>
        <v>#REF!</v>
      </c>
      <c r="H1800" s="42" t="e">
        <f t="shared" si="161"/>
        <v>#REF!</v>
      </c>
      <c r="I1800" s="1"/>
      <c r="J1800" s="1"/>
      <c r="K1800" s="16"/>
      <c r="L1800" s="1"/>
      <c r="M1800" s="1"/>
      <c r="N1800" s="1"/>
      <c r="O1800" s="1"/>
      <c r="P1800" s="1"/>
      <c r="Q1800" s="1"/>
      <c r="R1800" s="1"/>
      <c r="S1800" s="1"/>
      <c r="T1800" s="1"/>
      <c r="U1800" s="1"/>
      <c r="V1800" s="1"/>
      <c r="W1800" s="1"/>
      <c r="X1800" s="1"/>
      <c r="Y1800" s="1"/>
      <c r="Z1800" s="1"/>
    </row>
    <row r="1801" spans="1:26" ht="14.25" hidden="1" customHeight="1">
      <c r="A1801" s="1"/>
      <c r="B1801" s="627" t="s">
        <v>93</v>
      </c>
      <c r="C1801" s="620"/>
      <c r="D1801" s="58" t="s">
        <v>94</v>
      </c>
      <c r="E1801" s="50">
        <v>1</v>
      </c>
      <c r="F1801" s="59">
        <f>+F1800</f>
        <v>0.44</v>
      </c>
      <c r="G1801" s="41" t="e">
        <f>+LOOKUP(B1801,#REF!,#REF!)</f>
        <v>#REF!</v>
      </c>
      <c r="H1801" s="42" t="e">
        <f t="shared" si="161"/>
        <v>#REF!</v>
      </c>
      <c r="I1801" s="1"/>
      <c r="J1801" s="1"/>
      <c r="K1801" s="16"/>
      <c r="L1801" s="1"/>
      <c r="M1801" s="1"/>
      <c r="N1801" s="1"/>
      <c r="O1801" s="1"/>
      <c r="P1801" s="1"/>
      <c r="Q1801" s="1"/>
      <c r="R1801" s="1"/>
      <c r="S1801" s="1"/>
      <c r="T1801" s="1"/>
      <c r="U1801" s="1"/>
      <c r="V1801" s="1"/>
      <c r="W1801" s="1"/>
      <c r="X1801" s="1"/>
      <c r="Y1801" s="1"/>
      <c r="Z1801" s="1"/>
    </row>
    <row r="1802" spans="1:26" ht="14.25" hidden="1" customHeight="1">
      <c r="A1802" s="1"/>
      <c r="B1802" s="624"/>
      <c r="C1802" s="681"/>
      <c r="D1802" s="60"/>
      <c r="E1802" s="61"/>
      <c r="F1802" s="47"/>
      <c r="G1802" s="41"/>
      <c r="H1802" s="42">
        <f t="shared" si="161"/>
        <v>0</v>
      </c>
      <c r="I1802" s="1"/>
      <c r="J1802" s="1"/>
      <c r="K1802" s="16"/>
      <c r="L1802" s="1"/>
      <c r="M1802" s="1"/>
      <c r="N1802" s="1"/>
      <c r="O1802" s="1"/>
      <c r="P1802" s="1"/>
      <c r="Q1802" s="1"/>
      <c r="R1802" s="1"/>
      <c r="S1802" s="1"/>
      <c r="T1802" s="1"/>
      <c r="U1802" s="1"/>
      <c r="V1802" s="1"/>
      <c r="W1802" s="1"/>
      <c r="X1802" s="1"/>
      <c r="Y1802" s="1"/>
      <c r="Z1802" s="1"/>
    </row>
    <row r="1803" spans="1:26" ht="14.25" hidden="1" customHeight="1">
      <c r="A1803" s="1"/>
      <c r="B1803" s="682" t="s">
        <v>87</v>
      </c>
      <c r="C1803" s="581"/>
      <c r="D1803" s="581"/>
      <c r="E1803" s="581"/>
      <c r="F1803" s="581"/>
      <c r="G1803" s="579"/>
      <c r="H1803" s="49" t="e">
        <f>ROUND(SUM(H1799:H1802),2)</f>
        <v>#REF!</v>
      </c>
      <c r="I1803" s="1"/>
      <c r="J1803" s="1"/>
      <c r="K1803" s="16"/>
      <c r="L1803" s="1"/>
      <c r="M1803" s="1"/>
      <c r="N1803" s="1"/>
      <c r="O1803" s="1"/>
      <c r="P1803" s="1"/>
      <c r="Q1803" s="1"/>
      <c r="R1803" s="1"/>
      <c r="S1803" s="1"/>
      <c r="T1803" s="1"/>
      <c r="U1803" s="1"/>
      <c r="V1803" s="1"/>
      <c r="W1803" s="1"/>
      <c r="X1803" s="1"/>
      <c r="Y1803" s="1"/>
      <c r="Z1803" s="1"/>
    </row>
    <row r="1804" spans="1:26" ht="14.25" hidden="1" customHeight="1">
      <c r="A1804" s="1"/>
      <c r="B1804" s="636" t="s">
        <v>95</v>
      </c>
      <c r="C1804" s="581"/>
      <c r="D1804" s="581"/>
      <c r="E1804" s="581"/>
      <c r="F1804" s="581"/>
      <c r="G1804" s="581"/>
      <c r="H1804" s="589"/>
      <c r="I1804" s="1"/>
      <c r="J1804" s="1"/>
      <c r="K1804" s="16"/>
      <c r="L1804" s="1"/>
      <c r="M1804" s="1"/>
      <c r="N1804" s="1"/>
      <c r="O1804" s="1"/>
      <c r="P1804" s="1"/>
      <c r="Q1804" s="1"/>
      <c r="R1804" s="1"/>
      <c r="S1804" s="1"/>
      <c r="T1804" s="1"/>
      <c r="U1804" s="1"/>
      <c r="V1804" s="1"/>
      <c r="W1804" s="1"/>
      <c r="X1804" s="1"/>
      <c r="Y1804" s="1"/>
      <c r="Z1804" s="1"/>
    </row>
    <row r="1805" spans="1:26" ht="14.25" hidden="1" customHeight="1">
      <c r="A1805" s="1"/>
      <c r="B1805" s="591" t="s">
        <v>1</v>
      </c>
      <c r="C1805" s="581"/>
      <c r="D1805" s="579"/>
      <c r="E1805" s="23" t="s">
        <v>2</v>
      </c>
      <c r="F1805" s="23" t="s">
        <v>83</v>
      </c>
      <c r="G1805" s="23" t="s">
        <v>85</v>
      </c>
      <c r="H1805" s="38" t="s">
        <v>86</v>
      </c>
      <c r="I1805" s="1"/>
      <c r="J1805" s="1"/>
      <c r="K1805" s="16"/>
      <c r="L1805" s="1"/>
      <c r="M1805" s="1"/>
      <c r="N1805" s="1"/>
      <c r="O1805" s="1"/>
      <c r="P1805" s="1"/>
      <c r="Q1805" s="1"/>
      <c r="R1805" s="1"/>
      <c r="S1805" s="1"/>
      <c r="T1805" s="1"/>
      <c r="U1805" s="1"/>
      <c r="V1805" s="1"/>
      <c r="W1805" s="1"/>
      <c r="X1805" s="1"/>
      <c r="Y1805" s="1"/>
      <c r="Z1805" s="1"/>
    </row>
    <row r="1806" spans="1:26" ht="14.25" hidden="1" customHeight="1">
      <c r="A1806" s="1"/>
      <c r="B1806" s="619" t="s">
        <v>231</v>
      </c>
      <c r="C1806" s="620"/>
      <c r="D1806" s="621"/>
      <c r="E1806" s="39" t="s">
        <v>9</v>
      </c>
      <c r="F1806" s="40">
        <v>1</v>
      </c>
      <c r="G1806" s="62">
        <v>25000</v>
      </c>
      <c r="H1806" s="63">
        <f t="shared" ref="H1806:H1807" si="162">G1806*F1806</f>
        <v>25000</v>
      </c>
      <c r="I1806" s="1"/>
      <c r="J1806" s="1"/>
      <c r="K1806" s="16"/>
      <c r="L1806" s="1"/>
      <c r="M1806" s="1"/>
      <c r="N1806" s="1"/>
      <c r="O1806" s="1"/>
      <c r="P1806" s="1"/>
      <c r="Q1806" s="1"/>
      <c r="R1806" s="1"/>
      <c r="S1806" s="1"/>
      <c r="T1806" s="1"/>
      <c r="U1806" s="1"/>
      <c r="V1806" s="1"/>
      <c r="W1806" s="1"/>
      <c r="X1806" s="1"/>
      <c r="Y1806" s="1"/>
      <c r="Z1806" s="1"/>
    </row>
    <row r="1807" spans="1:26" ht="14.25" hidden="1" customHeight="1">
      <c r="A1807" s="1"/>
      <c r="B1807" s="619"/>
      <c r="C1807" s="620"/>
      <c r="D1807" s="621"/>
      <c r="E1807" s="39"/>
      <c r="F1807" s="40"/>
      <c r="G1807" s="62"/>
      <c r="H1807" s="63">
        <f t="shared" si="162"/>
        <v>0</v>
      </c>
      <c r="I1807" s="1"/>
      <c r="J1807" s="1"/>
      <c r="K1807" s="16"/>
      <c r="L1807" s="1"/>
      <c r="M1807" s="1"/>
      <c r="N1807" s="1"/>
      <c r="O1807" s="1"/>
      <c r="P1807" s="1"/>
      <c r="Q1807" s="1"/>
      <c r="R1807" s="1"/>
      <c r="S1807" s="1"/>
      <c r="T1807" s="1"/>
      <c r="U1807" s="1"/>
      <c r="V1807" s="1"/>
      <c r="W1807" s="1"/>
      <c r="X1807" s="1"/>
      <c r="Y1807" s="1"/>
      <c r="Z1807" s="1"/>
    </row>
    <row r="1808" spans="1:26" ht="14.25" hidden="1" customHeight="1" thickBot="1">
      <c r="A1808" s="1"/>
      <c r="B1808" s="674" t="s">
        <v>87</v>
      </c>
      <c r="C1808" s="594"/>
      <c r="D1808" s="594"/>
      <c r="E1808" s="594"/>
      <c r="F1808" s="594"/>
      <c r="G1808" s="595"/>
      <c r="H1808" s="64">
        <f>ROUND(SUM(H1806:H1807),2)</f>
        <v>25000</v>
      </c>
      <c r="I1808" s="1"/>
      <c r="J1808" s="1"/>
      <c r="K1808" s="16"/>
      <c r="L1808" s="1"/>
      <c r="M1808" s="1"/>
      <c r="N1808" s="1"/>
      <c r="O1808" s="1"/>
      <c r="P1808" s="1"/>
      <c r="Q1808" s="1"/>
      <c r="R1808" s="1"/>
      <c r="S1808" s="1"/>
      <c r="T1808" s="1"/>
      <c r="U1808" s="1"/>
      <c r="V1808" s="1"/>
      <c r="W1808" s="1"/>
      <c r="X1808" s="1"/>
      <c r="Y1808" s="1"/>
      <c r="Z1808" s="1"/>
    </row>
    <row r="1809" spans="1:26" ht="14.25" hidden="1" customHeight="1" thickBot="1">
      <c r="A1809" s="1"/>
      <c r="B1809" s="675"/>
      <c r="C1809" s="602"/>
      <c r="D1809" s="602"/>
      <c r="E1809" s="602"/>
      <c r="F1809" s="602"/>
      <c r="G1809" s="602"/>
      <c r="H1809" s="633"/>
      <c r="I1809" s="1"/>
      <c r="J1809" s="1"/>
      <c r="K1809" s="16"/>
      <c r="L1809" s="1"/>
      <c r="M1809" s="1"/>
      <c r="N1809" s="1"/>
      <c r="O1809" s="1"/>
      <c r="P1809" s="1"/>
      <c r="Q1809" s="1"/>
      <c r="R1809" s="1"/>
      <c r="S1809" s="1"/>
      <c r="T1809" s="1"/>
      <c r="U1809" s="1"/>
      <c r="V1809" s="1"/>
      <c r="W1809" s="1"/>
      <c r="X1809" s="1"/>
      <c r="Y1809" s="1"/>
      <c r="Z1809" s="1"/>
    </row>
    <row r="1810" spans="1:26" ht="14.25" hidden="1" customHeight="1" thickBot="1">
      <c r="A1810" s="1"/>
      <c r="B1810" s="676"/>
      <c r="C1810" s="587"/>
      <c r="D1810" s="635"/>
      <c r="E1810" s="677" t="s">
        <v>59</v>
      </c>
      <c r="F1810" s="678"/>
      <c r="G1810" s="678"/>
      <c r="H1810" s="65" t="e">
        <f>ROUND(H1808+H1803+H1796+H1790,0)</f>
        <v>#REF!</v>
      </c>
      <c r="I1810" s="1"/>
      <c r="J1810" s="1"/>
      <c r="K1810" s="16"/>
      <c r="L1810" s="1"/>
      <c r="M1810" s="1"/>
      <c r="N1810" s="1"/>
      <c r="O1810" s="1"/>
      <c r="P1810" s="1"/>
      <c r="Q1810" s="1"/>
      <c r="R1810" s="1"/>
      <c r="S1810" s="1"/>
      <c r="T1810" s="1"/>
      <c r="U1810" s="1"/>
      <c r="V1810" s="1"/>
      <c r="W1810" s="1"/>
      <c r="X1810" s="1"/>
      <c r="Y1810" s="1"/>
      <c r="Z1810" s="1"/>
    </row>
    <row r="1811" spans="1:26" ht="14.25" hidden="1" customHeight="1">
      <c r="A1811" s="1"/>
      <c r="B1811" s="102"/>
      <c r="C1811" s="103"/>
      <c r="D1811" s="104"/>
      <c r="E1811" s="104"/>
      <c r="F1811" s="104"/>
      <c r="G1811" s="104"/>
      <c r="H1811" s="105"/>
      <c r="I1811" s="1"/>
      <c r="J1811" s="1"/>
      <c r="K1811" s="16"/>
      <c r="L1811" s="1"/>
      <c r="M1811" s="1"/>
      <c r="N1811" s="1"/>
      <c r="O1811" s="1"/>
      <c r="P1811" s="1"/>
      <c r="Q1811" s="1"/>
      <c r="R1811" s="1"/>
      <c r="S1811" s="1"/>
      <c r="T1811" s="1"/>
      <c r="U1811" s="1"/>
      <c r="V1811" s="1"/>
      <c r="W1811" s="1"/>
      <c r="X1811" s="1"/>
      <c r="Y1811" s="1"/>
      <c r="Z1811" s="1"/>
    </row>
    <row r="1812" spans="1:26" ht="14.25" hidden="1" customHeight="1" thickBot="1">
      <c r="A1812" s="1"/>
      <c r="B1812" s="102"/>
      <c r="C1812" s="103"/>
      <c r="D1812" s="104"/>
      <c r="E1812" s="104"/>
      <c r="F1812" s="104"/>
      <c r="G1812" s="104"/>
      <c r="H1812" s="105"/>
      <c r="I1812" s="1"/>
      <c r="J1812" s="1"/>
      <c r="K1812" s="16"/>
      <c r="L1812" s="1"/>
      <c r="M1812" s="1"/>
      <c r="N1812" s="1"/>
      <c r="O1812" s="1"/>
      <c r="P1812" s="1"/>
      <c r="Q1812" s="1"/>
      <c r="R1812" s="1"/>
      <c r="S1812" s="1"/>
      <c r="T1812" s="1"/>
      <c r="U1812" s="1"/>
      <c r="V1812" s="1"/>
      <c r="W1812" s="1"/>
      <c r="X1812" s="1"/>
      <c r="Y1812" s="1"/>
      <c r="Z1812" s="1"/>
    </row>
    <row r="1813" spans="1:26" ht="14.25" hidden="1" customHeight="1">
      <c r="A1813" s="1"/>
      <c r="B1813" s="696" t="s">
        <v>77</v>
      </c>
      <c r="C1813" s="602"/>
      <c r="D1813" s="602"/>
      <c r="E1813" s="602"/>
      <c r="F1813" s="602"/>
      <c r="G1813" s="602"/>
      <c r="H1813" s="633"/>
      <c r="I1813" s="1"/>
      <c r="J1813" s="1"/>
      <c r="K1813" s="16"/>
      <c r="L1813" s="1"/>
      <c r="M1813" s="1"/>
      <c r="N1813" s="1"/>
      <c r="O1813" s="1"/>
      <c r="P1813" s="1"/>
      <c r="Q1813" s="1"/>
      <c r="R1813" s="1"/>
      <c r="S1813" s="1"/>
      <c r="T1813" s="1"/>
      <c r="U1813" s="1"/>
      <c r="V1813" s="1"/>
      <c r="W1813" s="1"/>
      <c r="X1813" s="1"/>
      <c r="Y1813" s="1"/>
      <c r="Z1813" s="1"/>
    </row>
    <row r="1814" spans="1:26" ht="14.25" hidden="1" customHeight="1">
      <c r="A1814" s="1"/>
      <c r="B1814" s="668"/>
      <c r="C1814" s="606"/>
      <c r="D1814" s="606"/>
      <c r="E1814" s="606"/>
      <c r="F1814" s="606"/>
      <c r="G1814" s="606"/>
      <c r="H1814" s="607"/>
      <c r="I1814" s="1"/>
      <c r="J1814" s="1"/>
      <c r="K1814" s="16"/>
      <c r="L1814" s="1"/>
      <c r="M1814" s="1"/>
      <c r="N1814" s="1"/>
      <c r="O1814" s="1"/>
      <c r="P1814" s="1"/>
      <c r="Q1814" s="1"/>
      <c r="R1814" s="1"/>
      <c r="S1814" s="1"/>
      <c r="T1814" s="1"/>
      <c r="U1814" s="1"/>
      <c r="V1814" s="1"/>
      <c r="W1814" s="1"/>
      <c r="X1814" s="1"/>
      <c r="Y1814" s="1"/>
      <c r="Z1814" s="1"/>
    </row>
    <row r="1815" spans="1:26" ht="14.25" hidden="1" customHeight="1" thickBot="1">
      <c r="A1815" s="1"/>
      <c r="B1815" s="591" t="s">
        <v>78</v>
      </c>
      <c r="C1815" s="581"/>
      <c r="D1815" s="581"/>
      <c r="E1815" s="581"/>
      <c r="F1815" s="581"/>
      <c r="G1815" s="581"/>
      <c r="H1815" s="589"/>
      <c r="I1815" s="1"/>
      <c r="J1815" s="1"/>
      <c r="K1815" s="16"/>
      <c r="L1815" s="1"/>
      <c r="M1815" s="1"/>
      <c r="N1815" s="1"/>
      <c r="O1815" s="1"/>
      <c r="P1815" s="1"/>
      <c r="Q1815" s="1"/>
      <c r="R1815" s="1"/>
      <c r="S1815" s="1"/>
      <c r="T1815" s="1"/>
      <c r="U1815" s="1"/>
      <c r="V1815" s="1"/>
      <c r="W1815" s="1"/>
      <c r="X1815" s="1"/>
      <c r="Y1815" s="1"/>
      <c r="Z1815" s="1"/>
    </row>
    <row r="1816" spans="1:26" ht="14.25" hidden="1" customHeight="1">
      <c r="A1816" s="1"/>
      <c r="B1816" s="692" t="e">
        <f>+#REF!</f>
        <v>#REF!</v>
      </c>
      <c r="C1816" s="602"/>
      <c r="D1816" s="602"/>
      <c r="E1816" s="602"/>
      <c r="F1816" s="602"/>
      <c r="G1816" s="602"/>
      <c r="H1816" s="633"/>
      <c r="I1816" s="1"/>
      <c r="J1816" s="1"/>
      <c r="K1816" s="16"/>
      <c r="L1816" s="1"/>
      <c r="M1816" s="1"/>
      <c r="N1816" s="1"/>
      <c r="O1816" s="1"/>
      <c r="P1816" s="1"/>
      <c r="Q1816" s="1"/>
      <c r="R1816" s="1"/>
      <c r="S1816" s="1"/>
      <c r="T1816" s="1"/>
      <c r="U1816" s="1"/>
      <c r="V1816" s="1"/>
      <c r="W1816" s="1"/>
      <c r="X1816" s="1"/>
      <c r="Y1816" s="1"/>
      <c r="Z1816" s="1"/>
    </row>
    <row r="1817" spans="1:26" ht="14.25" hidden="1" customHeight="1">
      <c r="A1817" s="1"/>
      <c r="B1817" s="34" t="s">
        <v>79</v>
      </c>
      <c r="C1817" s="6" t="e">
        <f>+#REF!</f>
        <v>#REF!</v>
      </c>
      <c r="D1817" s="693" t="s">
        <v>80</v>
      </c>
      <c r="E1817" s="579"/>
      <c r="F1817" s="5" t="e">
        <f>+#REF!</f>
        <v>#REF!</v>
      </c>
      <c r="G1817" s="5" t="s">
        <v>81</v>
      </c>
      <c r="H1817" s="36"/>
      <c r="I1817" s="1"/>
      <c r="J1817" s="1"/>
      <c r="K1817" s="16"/>
      <c r="L1817" s="1"/>
      <c r="M1817" s="1"/>
      <c r="N1817" s="1"/>
      <c r="O1817" s="1"/>
      <c r="P1817" s="1"/>
      <c r="Q1817" s="1"/>
      <c r="R1817" s="1"/>
      <c r="S1817" s="1"/>
      <c r="T1817" s="1"/>
      <c r="U1817" s="1"/>
      <c r="V1817" s="1"/>
      <c r="W1817" s="1"/>
      <c r="X1817" s="1"/>
      <c r="Y1817" s="1"/>
      <c r="Z1817" s="1"/>
    </row>
    <row r="1818" spans="1:26" ht="14.25" hidden="1" customHeight="1">
      <c r="A1818" s="1"/>
      <c r="B1818" s="636"/>
      <c r="C1818" s="581"/>
      <c r="D1818" s="581"/>
      <c r="E1818" s="581"/>
      <c r="F1818" s="581"/>
      <c r="G1818" s="581"/>
      <c r="H1818" s="589"/>
      <c r="I1818" s="1"/>
      <c r="J1818" s="1"/>
      <c r="K1818" s="16"/>
      <c r="L1818" s="1"/>
      <c r="M1818" s="1"/>
      <c r="N1818" s="1"/>
      <c r="O1818" s="1"/>
      <c r="P1818" s="1"/>
      <c r="Q1818" s="1"/>
      <c r="R1818" s="1"/>
      <c r="S1818" s="1"/>
      <c r="T1818" s="1"/>
      <c r="U1818" s="1"/>
      <c r="V1818" s="1"/>
      <c r="W1818" s="1"/>
      <c r="X1818" s="1"/>
      <c r="Y1818" s="1"/>
      <c r="Z1818" s="1"/>
    </row>
    <row r="1819" spans="1:26" ht="14.25" hidden="1" customHeight="1">
      <c r="A1819" s="1"/>
      <c r="B1819" s="652" t="e">
        <f>+#REF!</f>
        <v>#REF!</v>
      </c>
      <c r="C1819" s="585"/>
      <c r="D1819" s="585"/>
      <c r="E1819" s="585"/>
      <c r="F1819" s="585"/>
      <c r="G1819" s="585"/>
      <c r="H1819" s="610"/>
      <c r="I1819" s="1"/>
      <c r="J1819" s="1"/>
      <c r="K1819" s="16"/>
      <c r="L1819" s="1"/>
      <c r="M1819" s="1"/>
      <c r="N1819" s="1"/>
      <c r="O1819" s="1"/>
      <c r="P1819" s="1"/>
      <c r="Q1819" s="1"/>
      <c r="R1819" s="1"/>
      <c r="S1819" s="1"/>
      <c r="T1819" s="1"/>
      <c r="U1819" s="1"/>
      <c r="V1819" s="1"/>
      <c r="W1819" s="1"/>
      <c r="X1819" s="1"/>
      <c r="Y1819" s="1"/>
      <c r="Z1819" s="1"/>
    </row>
    <row r="1820" spans="1:26" ht="14.25" hidden="1" customHeight="1">
      <c r="A1820" s="1"/>
      <c r="B1820" s="600"/>
      <c r="C1820" s="578"/>
      <c r="D1820" s="578"/>
      <c r="E1820" s="578"/>
      <c r="F1820" s="578"/>
      <c r="G1820" s="578"/>
      <c r="H1820" s="604"/>
      <c r="I1820" s="1"/>
      <c r="J1820" s="1"/>
      <c r="K1820" s="16"/>
      <c r="L1820" s="1"/>
      <c r="M1820" s="1"/>
      <c r="N1820" s="1"/>
      <c r="O1820" s="1"/>
      <c r="P1820" s="1"/>
      <c r="Q1820" s="1"/>
      <c r="R1820" s="1"/>
      <c r="S1820" s="1"/>
      <c r="T1820" s="1"/>
      <c r="U1820" s="1"/>
      <c r="V1820" s="1"/>
      <c r="W1820" s="1"/>
      <c r="X1820" s="1"/>
      <c r="Y1820" s="1"/>
      <c r="Z1820" s="1"/>
    </row>
    <row r="1821" spans="1:26" ht="14.25" hidden="1" customHeight="1">
      <c r="A1821" s="1"/>
      <c r="B1821" s="694"/>
      <c r="C1821" s="606"/>
      <c r="D1821" s="606"/>
      <c r="E1821" s="606"/>
      <c r="F1821" s="606"/>
      <c r="G1821" s="606"/>
      <c r="H1821" s="607"/>
      <c r="I1821" s="1"/>
      <c r="J1821" s="1"/>
      <c r="K1821" s="16"/>
      <c r="L1821" s="1"/>
      <c r="M1821" s="1"/>
      <c r="N1821" s="1"/>
      <c r="O1821" s="1"/>
      <c r="P1821" s="1"/>
      <c r="Q1821" s="1"/>
      <c r="R1821" s="1"/>
      <c r="S1821" s="1"/>
      <c r="T1821" s="1"/>
      <c r="U1821" s="1"/>
      <c r="V1821" s="1"/>
      <c r="W1821" s="1"/>
      <c r="X1821" s="1"/>
      <c r="Y1821" s="1"/>
      <c r="Z1821" s="1"/>
    </row>
    <row r="1822" spans="1:26" ht="14.25" hidden="1" customHeight="1">
      <c r="A1822" s="1"/>
      <c r="B1822" s="636" t="s">
        <v>82</v>
      </c>
      <c r="C1822" s="581"/>
      <c r="D1822" s="581"/>
      <c r="E1822" s="581"/>
      <c r="F1822" s="581"/>
      <c r="G1822" s="581"/>
      <c r="H1822" s="589"/>
      <c r="I1822" s="1"/>
      <c r="J1822" s="1"/>
      <c r="K1822" s="16"/>
      <c r="L1822" s="1"/>
      <c r="M1822" s="1"/>
      <c r="N1822" s="1"/>
      <c r="O1822" s="1"/>
      <c r="P1822" s="1"/>
      <c r="Q1822" s="1"/>
      <c r="R1822" s="1"/>
      <c r="S1822" s="1"/>
      <c r="T1822" s="1"/>
      <c r="U1822" s="1"/>
      <c r="V1822" s="1"/>
      <c r="W1822" s="1"/>
      <c r="X1822" s="1"/>
      <c r="Y1822" s="1"/>
      <c r="Z1822" s="1"/>
    </row>
    <row r="1823" spans="1:26" ht="14.25" hidden="1" customHeight="1">
      <c r="A1823" s="1"/>
      <c r="B1823" s="679" t="s">
        <v>1</v>
      </c>
      <c r="C1823" s="579"/>
      <c r="D1823" s="37" t="s">
        <v>2</v>
      </c>
      <c r="E1823" s="23" t="s">
        <v>83</v>
      </c>
      <c r="F1823" s="23" t="s">
        <v>84</v>
      </c>
      <c r="G1823" s="23" t="s">
        <v>85</v>
      </c>
      <c r="H1823" s="38" t="s">
        <v>86</v>
      </c>
      <c r="I1823" s="1"/>
      <c r="J1823" s="1"/>
      <c r="K1823" s="16"/>
      <c r="L1823" s="1"/>
      <c r="M1823" s="1"/>
      <c r="N1823" s="1"/>
      <c r="O1823" s="1"/>
      <c r="P1823" s="1"/>
      <c r="Q1823" s="1"/>
      <c r="R1823" s="1"/>
      <c r="S1823" s="1"/>
      <c r="T1823" s="1"/>
      <c r="U1823" s="1"/>
      <c r="V1823" s="1"/>
      <c r="W1823" s="1"/>
      <c r="X1823" s="1"/>
      <c r="Y1823" s="1"/>
      <c r="Z1823" s="1"/>
    </row>
    <row r="1824" spans="1:26" ht="14.25" hidden="1" customHeight="1">
      <c r="A1824" s="1"/>
      <c r="B1824" s="645"/>
      <c r="C1824" s="690"/>
      <c r="D1824" s="39"/>
      <c r="E1824" s="39"/>
      <c r="F1824" s="40"/>
      <c r="G1824" s="41"/>
      <c r="H1824" s="42">
        <f t="shared" ref="H1824:H1827" si="163">G1824*(F1824+1)*E1824</f>
        <v>0</v>
      </c>
      <c r="I1824" s="1"/>
      <c r="J1824" s="1"/>
      <c r="K1824" s="16"/>
      <c r="L1824" s="1"/>
      <c r="M1824" s="1"/>
      <c r="N1824" s="1"/>
      <c r="O1824" s="1"/>
      <c r="P1824" s="1"/>
      <c r="Q1824" s="1"/>
      <c r="R1824" s="1"/>
      <c r="S1824" s="1"/>
      <c r="T1824" s="1"/>
      <c r="U1824" s="1"/>
      <c r="V1824" s="1"/>
      <c r="W1824" s="1"/>
      <c r="X1824" s="1"/>
      <c r="Y1824" s="1"/>
      <c r="Z1824" s="1"/>
    </row>
    <row r="1825" spans="1:26" ht="14.25" hidden="1" customHeight="1">
      <c r="A1825" s="1"/>
      <c r="B1825" s="739" t="s">
        <v>229</v>
      </c>
      <c r="C1825" s="621"/>
      <c r="D1825" s="24" t="s">
        <v>9</v>
      </c>
      <c r="E1825" s="50">
        <v>1</v>
      </c>
      <c r="F1825" s="59">
        <v>0</v>
      </c>
      <c r="G1825" s="80" t="e">
        <f t="array" ref="G1825">+INDEX(#REF!,MATCH($B1825,#REF!,0),MATCH(G$897,#REF!,0))</f>
        <v>#REF!</v>
      </c>
      <c r="H1825" s="42" t="e">
        <f t="shared" si="163"/>
        <v>#REF!</v>
      </c>
      <c r="I1825" s="1"/>
      <c r="J1825" s="1"/>
      <c r="K1825" s="16"/>
      <c r="L1825" s="1"/>
      <c r="M1825" s="1"/>
      <c r="N1825" s="1"/>
      <c r="O1825" s="1"/>
      <c r="P1825" s="1"/>
      <c r="Q1825" s="1"/>
      <c r="R1825" s="1"/>
      <c r="S1825" s="1"/>
      <c r="T1825" s="1"/>
      <c r="U1825" s="1"/>
      <c r="V1825" s="1"/>
      <c r="W1825" s="1"/>
      <c r="X1825" s="1"/>
      <c r="Y1825" s="1"/>
      <c r="Z1825" s="1"/>
    </row>
    <row r="1826" spans="1:26" ht="14.25" hidden="1" customHeight="1">
      <c r="A1826" s="1"/>
      <c r="B1826" s="739" t="s">
        <v>230</v>
      </c>
      <c r="C1826" s="621"/>
      <c r="D1826" s="88" t="e">
        <f t="array" ref="D1826">+INDEX(#REF!,MATCH($B1826,#REF!,0),MATCH(D$897,#REF!,0))</f>
        <v>#REF!</v>
      </c>
      <c r="E1826" s="50">
        <v>1</v>
      </c>
      <c r="F1826" s="59">
        <v>0</v>
      </c>
      <c r="G1826" s="80" t="e">
        <f t="array" ref="G1826">+INDEX(#REF!,MATCH($B1826,#REF!,0),MATCH(G$897,#REF!,0))</f>
        <v>#REF!</v>
      </c>
      <c r="H1826" s="42" t="e">
        <f t="shared" si="163"/>
        <v>#REF!</v>
      </c>
      <c r="I1826" s="1"/>
      <c r="J1826" s="1"/>
      <c r="K1826" s="16"/>
      <c r="L1826" s="1"/>
      <c r="M1826" s="1"/>
      <c r="N1826" s="1"/>
      <c r="O1826" s="1"/>
      <c r="P1826" s="1"/>
      <c r="Q1826" s="1"/>
      <c r="R1826" s="1"/>
      <c r="S1826" s="1"/>
      <c r="T1826" s="1"/>
      <c r="U1826" s="1"/>
      <c r="V1826" s="1"/>
      <c r="W1826" s="1"/>
      <c r="X1826" s="1"/>
      <c r="Y1826" s="1"/>
      <c r="Z1826" s="1"/>
    </row>
    <row r="1827" spans="1:26" ht="14.25" hidden="1" customHeight="1">
      <c r="A1827" s="1"/>
      <c r="B1827" s="624"/>
      <c r="C1827" s="625"/>
      <c r="D1827" s="39"/>
      <c r="E1827" s="46"/>
      <c r="F1827" s="47"/>
      <c r="G1827" s="48"/>
      <c r="H1827" s="42">
        <f t="shared" si="163"/>
        <v>0</v>
      </c>
      <c r="I1827" s="1"/>
      <c r="J1827" s="1"/>
      <c r="K1827" s="16"/>
      <c r="L1827" s="1"/>
      <c r="M1827" s="1"/>
      <c r="N1827" s="1"/>
      <c r="O1827" s="1"/>
      <c r="P1827" s="1"/>
      <c r="Q1827" s="1"/>
      <c r="R1827" s="1"/>
      <c r="S1827" s="1"/>
      <c r="T1827" s="1"/>
      <c r="U1827" s="1"/>
      <c r="V1827" s="1"/>
      <c r="W1827" s="1"/>
      <c r="X1827" s="1"/>
      <c r="Y1827" s="1"/>
      <c r="Z1827" s="1"/>
    </row>
    <row r="1828" spans="1:26" ht="14.25" hidden="1" customHeight="1">
      <c r="A1828" s="1"/>
      <c r="B1828" s="682" t="s">
        <v>87</v>
      </c>
      <c r="C1828" s="581"/>
      <c r="D1828" s="581"/>
      <c r="E1828" s="581"/>
      <c r="F1828" s="581"/>
      <c r="G1828" s="579"/>
      <c r="H1828" s="49" t="e">
        <f>ROUND(SUM(H1824:H1827),2)</f>
        <v>#REF!</v>
      </c>
      <c r="I1828" s="1"/>
      <c r="J1828" s="1"/>
      <c r="K1828" s="16"/>
      <c r="L1828" s="1"/>
      <c r="M1828" s="1"/>
      <c r="N1828" s="1"/>
      <c r="O1828" s="1"/>
      <c r="P1828" s="1"/>
      <c r="Q1828" s="1"/>
      <c r="R1828" s="1"/>
      <c r="S1828" s="1"/>
      <c r="T1828" s="1"/>
      <c r="U1828" s="1"/>
      <c r="V1828" s="1"/>
      <c r="W1828" s="1"/>
      <c r="X1828" s="1"/>
      <c r="Y1828" s="1"/>
      <c r="Z1828" s="1"/>
    </row>
    <row r="1829" spans="1:26" ht="14.25" hidden="1" customHeight="1">
      <c r="A1829" s="1"/>
      <c r="B1829" s="636" t="s">
        <v>88</v>
      </c>
      <c r="C1829" s="581"/>
      <c r="D1829" s="581"/>
      <c r="E1829" s="581"/>
      <c r="F1829" s="581"/>
      <c r="G1829" s="581"/>
      <c r="H1829" s="589"/>
      <c r="I1829" s="1"/>
      <c r="J1829" s="1"/>
      <c r="K1829" s="16"/>
      <c r="L1829" s="1"/>
      <c r="M1829" s="1"/>
      <c r="N1829" s="1"/>
      <c r="O1829" s="1"/>
      <c r="P1829" s="1"/>
      <c r="Q1829" s="1"/>
      <c r="R1829" s="1"/>
      <c r="S1829" s="1"/>
      <c r="T1829" s="1"/>
      <c r="U1829" s="1"/>
      <c r="V1829" s="1"/>
      <c r="W1829" s="1"/>
      <c r="X1829" s="1"/>
      <c r="Y1829" s="1"/>
      <c r="Z1829" s="1"/>
    </row>
    <row r="1830" spans="1:26" ht="14.25" hidden="1" customHeight="1">
      <c r="A1830" s="1"/>
      <c r="B1830" s="679" t="s">
        <v>1</v>
      </c>
      <c r="C1830" s="579"/>
      <c r="D1830" s="37" t="s">
        <v>2</v>
      </c>
      <c r="E1830" s="23" t="s">
        <v>83</v>
      </c>
      <c r="F1830" s="23" t="s">
        <v>89</v>
      </c>
      <c r="G1830" s="23" t="s">
        <v>85</v>
      </c>
      <c r="H1830" s="38" t="s">
        <v>86</v>
      </c>
      <c r="I1830" s="1"/>
      <c r="J1830" s="1"/>
      <c r="K1830" s="16"/>
      <c r="L1830" s="1"/>
      <c r="M1830" s="1"/>
      <c r="N1830" s="1"/>
      <c r="O1830" s="1"/>
      <c r="P1830" s="1"/>
      <c r="Q1830" s="1"/>
      <c r="R1830" s="1"/>
      <c r="S1830" s="1"/>
      <c r="T1830" s="1"/>
      <c r="U1830" s="1"/>
      <c r="V1830" s="1"/>
      <c r="W1830" s="1"/>
      <c r="X1830" s="1"/>
      <c r="Y1830" s="1"/>
      <c r="Z1830" s="1"/>
    </row>
    <row r="1831" spans="1:26" ht="14.25" hidden="1" customHeight="1">
      <c r="A1831" s="1"/>
      <c r="B1831" s="645"/>
      <c r="C1831" s="680"/>
      <c r="D1831" s="50"/>
      <c r="E1831" s="51"/>
      <c r="F1831" s="52"/>
      <c r="G1831" s="41"/>
      <c r="H1831" s="42">
        <f t="shared" ref="H1831:H1833" si="164">E1831*F1831*G1831</f>
        <v>0</v>
      </c>
      <c r="I1831" s="1"/>
      <c r="J1831" s="1"/>
      <c r="K1831" s="16"/>
      <c r="L1831" s="1"/>
      <c r="M1831" s="1"/>
      <c r="N1831" s="1"/>
      <c r="O1831" s="1"/>
      <c r="P1831" s="1"/>
      <c r="Q1831" s="1"/>
      <c r="R1831" s="1"/>
      <c r="S1831" s="1"/>
      <c r="T1831" s="1"/>
      <c r="U1831" s="1"/>
      <c r="V1831" s="1"/>
      <c r="W1831" s="1"/>
      <c r="X1831" s="1"/>
      <c r="Y1831" s="1"/>
      <c r="Z1831" s="1"/>
    </row>
    <row r="1832" spans="1:26" ht="14.25" hidden="1" customHeight="1">
      <c r="A1832" s="1"/>
      <c r="B1832" s="626" t="s">
        <v>90</v>
      </c>
      <c r="C1832" s="620"/>
      <c r="D1832" s="53" t="s">
        <v>91</v>
      </c>
      <c r="E1832" s="50">
        <v>0.05</v>
      </c>
      <c r="F1832" s="59">
        <v>1</v>
      </c>
      <c r="G1832" s="41" t="e">
        <f>H1841</f>
        <v>#REF!</v>
      </c>
      <c r="H1832" s="42" t="e">
        <f t="shared" si="164"/>
        <v>#REF!</v>
      </c>
      <c r="I1832" s="1"/>
      <c r="J1832" s="1"/>
      <c r="K1832" s="16"/>
      <c r="L1832" s="1"/>
      <c r="M1832" s="1"/>
      <c r="N1832" s="1"/>
      <c r="O1832" s="1"/>
      <c r="P1832" s="1"/>
      <c r="Q1832" s="1"/>
      <c r="R1832" s="1"/>
      <c r="S1832" s="1"/>
      <c r="T1832" s="1"/>
      <c r="U1832" s="1"/>
      <c r="V1832" s="1"/>
      <c r="W1832" s="1"/>
      <c r="X1832" s="1"/>
      <c r="Y1832" s="1"/>
      <c r="Z1832" s="1"/>
    </row>
    <row r="1833" spans="1:26" ht="14.25" hidden="1" customHeight="1">
      <c r="A1833" s="1"/>
      <c r="B1833" s="624"/>
      <c r="C1833" s="681"/>
      <c r="D1833" s="47"/>
      <c r="E1833" s="46"/>
      <c r="F1833" s="47"/>
      <c r="G1833" s="41"/>
      <c r="H1833" s="42">
        <f t="shared" si="164"/>
        <v>0</v>
      </c>
      <c r="I1833" s="1"/>
      <c r="J1833" s="1"/>
      <c r="K1833" s="16"/>
      <c r="L1833" s="1"/>
      <c r="M1833" s="1"/>
      <c r="N1833" s="1"/>
      <c r="O1833" s="1"/>
      <c r="P1833" s="1"/>
      <c r="Q1833" s="1"/>
      <c r="R1833" s="1"/>
      <c r="S1833" s="1"/>
      <c r="T1833" s="1"/>
      <c r="U1833" s="1"/>
      <c r="V1833" s="1"/>
      <c r="W1833" s="1"/>
      <c r="X1833" s="1"/>
      <c r="Y1833" s="1"/>
      <c r="Z1833" s="1"/>
    </row>
    <row r="1834" spans="1:26" ht="14.25" hidden="1" customHeight="1">
      <c r="A1834" s="1"/>
      <c r="B1834" s="682" t="s">
        <v>87</v>
      </c>
      <c r="C1834" s="581"/>
      <c r="D1834" s="581"/>
      <c r="E1834" s="581"/>
      <c r="F1834" s="581"/>
      <c r="G1834" s="579"/>
      <c r="H1834" s="49" t="e">
        <f>ROUND(SUM(H1831:H1833),2)</f>
        <v>#REF!</v>
      </c>
      <c r="I1834" s="1"/>
      <c r="J1834" s="1"/>
      <c r="K1834" s="16"/>
      <c r="L1834" s="1"/>
      <c r="M1834" s="1"/>
      <c r="N1834" s="1"/>
      <c r="O1834" s="1"/>
      <c r="P1834" s="1"/>
      <c r="Q1834" s="1"/>
      <c r="R1834" s="1"/>
      <c r="S1834" s="1"/>
      <c r="T1834" s="1"/>
      <c r="U1834" s="1"/>
      <c r="V1834" s="1"/>
      <c r="W1834" s="1"/>
      <c r="X1834" s="1"/>
      <c r="Y1834" s="1"/>
      <c r="Z1834" s="1"/>
    </row>
    <row r="1835" spans="1:26" ht="14.25" hidden="1" customHeight="1">
      <c r="A1835" s="1"/>
      <c r="B1835" s="636" t="s">
        <v>92</v>
      </c>
      <c r="C1835" s="581"/>
      <c r="D1835" s="581"/>
      <c r="E1835" s="581"/>
      <c r="F1835" s="581"/>
      <c r="G1835" s="581"/>
      <c r="H1835" s="589"/>
      <c r="I1835" s="1"/>
      <c r="J1835" s="1"/>
      <c r="K1835" s="16"/>
      <c r="L1835" s="1"/>
      <c r="M1835" s="1"/>
      <c r="N1835" s="1"/>
      <c r="O1835" s="1"/>
      <c r="P1835" s="1"/>
      <c r="Q1835" s="1"/>
      <c r="R1835" s="1"/>
      <c r="S1835" s="1"/>
      <c r="T1835" s="1"/>
      <c r="U1835" s="1"/>
      <c r="V1835" s="1"/>
      <c r="W1835" s="1"/>
      <c r="X1835" s="1"/>
      <c r="Y1835" s="1"/>
      <c r="Z1835" s="1"/>
    </row>
    <row r="1836" spans="1:26" ht="14.25" hidden="1" customHeight="1">
      <c r="A1836" s="1"/>
      <c r="B1836" s="679" t="s">
        <v>1</v>
      </c>
      <c r="C1836" s="579"/>
      <c r="D1836" s="37" t="s">
        <v>2</v>
      </c>
      <c r="E1836" s="23" t="s">
        <v>83</v>
      </c>
      <c r="F1836" s="54" t="s">
        <v>89</v>
      </c>
      <c r="G1836" s="23" t="s">
        <v>85</v>
      </c>
      <c r="H1836" s="55" t="s">
        <v>86</v>
      </c>
      <c r="I1836" s="1"/>
      <c r="J1836" s="1"/>
      <c r="K1836" s="16"/>
      <c r="L1836" s="1"/>
      <c r="M1836" s="1"/>
      <c r="N1836" s="1"/>
      <c r="O1836" s="1"/>
      <c r="P1836" s="1"/>
      <c r="Q1836" s="1"/>
      <c r="R1836" s="1"/>
      <c r="S1836" s="1"/>
      <c r="T1836" s="1"/>
      <c r="U1836" s="1"/>
      <c r="V1836" s="1"/>
      <c r="W1836" s="1"/>
      <c r="X1836" s="1"/>
      <c r="Y1836" s="1"/>
      <c r="Z1836" s="1"/>
    </row>
    <row r="1837" spans="1:26" ht="14.25" hidden="1" customHeight="1">
      <c r="A1837" s="1"/>
      <c r="B1837" s="645"/>
      <c r="C1837" s="680"/>
      <c r="D1837" s="56"/>
      <c r="E1837" s="51"/>
      <c r="F1837" s="57"/>
      <c r="G1837" s="41"/>
      <c r="H1837" s="42">
        <f t="shared" ref="H1837:H1840" si="165">E1837*F1837*G1837</f>
        <v>0</v>
      </c>
      <c r="I1837" s="1"/>
      <c r="J1837" s="1"/>
      <c r="K1837" s="16"/>
      <c r="L1837" s="1"/>
      <c r="M1837" s="1"/>
      <c r="N1837" s="1"/>
      <c r="O1837" s="1"/>
      <c r="P1837" s="1"/>
      <c r="Q1837" s="1"/>
      <c r="R1837" s="1"/>
      <c r="S1837" s="1"/>
      <c r="T1837" s="1"/>
      <c r="U1837" s="1"/>
      <c r="V1837" s="1"/>
      <c r="W1837" s="1"/>
      <c r="X1837" s="1"/>
      <c r="Y1837" s="1"/>
      <c r="Z1837" s="1"/>
    </row>
    <row r="1838" spans="1:26" ht="14.25" hidden="1" customHeight="1">
      <c r="A1838" s="1"/>
      <c r="B1838" s="627" t="s">
        <v>96</v>
      </c>
      <c r="C1838" s="620"/>
      <c r="D1838" s="58" t="s">
        <v>94</v>
      </c>
      <c r="E1838" s="50">
        <v>1</v>
      </c>
      <c r="F1838" s="59">
        <v>0.44</v>
      </c>
      <c r="G1838" s="41" t="e">
        <f>+LOOKUP(B1838,#REF!,#REF!)</f>
        <v>#REF!</v>
      </c>
      <c r="H1838" s="42" t="e">
        <f t="shared" si="165"/>
        <v>#REF!</v>
      </c>
      <c r="I1838" s="1"/>
      <c r="J1838" s="1"/>
      <c r="K1838" s="16"/>
      <c r="L1838" s="1"/>
      <c r="M1838" s="1"/>
      <c r="N1838" s="1"/>
      <c r="O1838" s="1"/>
      <c r="P1838" s="1"/>
      <c r="Q1838" s="1"/>
      <c r="R1838" s="1"/>
      <c r="S1838" s="1"/>
      <c r="T1838" s="1"/>
      <c r="U1838" s="1"/>
      <c r="V1838" s="1"/>
      <c r="W1838" s="1"/>
      <c r="X1838" s="1"/>
      <c r="Y1838" s="1"/>
      <c r="Z1838" s="1"/>
    </row>
    <row r="1839" spans="1:26" ht="14.25" hidden="1" customHeight="1">
      <c r="A1839" s="1"/>
      <c r="B1839" s="627" t="s">
        <v>93</v>
      </c>
      <c r="C1839" s="620"/>
      <c r="D1839" s="58" t="s">
        <v>94</v>
      </c>
      <c r="E1839" s="50">
        <v>1</v>
      </c>
      <c r="F1839" s="59">
        <f>+F1838</f>
        <v>0.44</v>
      </c>
      <c r="G1839" s="41" t="e">
        <f>+LOOKUP(B1839,#REF!,#REF!)</f>
        <v>#REF!</v>
      </c>
      <c r="H1839" s="42" t="e">
        <f t="shared" si="165"/>
        <v>#REF!</v>
      </c>
      <c r="I1839" s="1"/>
      <c r="J1839" s="1"/>
      <c r="K1839" s="16"/>
      <c r="L1839" s="1"/>
      <c r="M1839" s="1"/>
      <c r="N1839" s="1"/>
      <c r="O1839" s="1"/>
      <c r="P1839" s="1"/>
      <c r="Q1839" s="1"/>
      <c r="R1839" s="1"/>
      <c r="S1839" s="1"/>
      <c r="T1839" s="1"/>
      <c r="U1839" s="1"/>
      <c r="V1839" s="1"/>
      <c r="W1839" s="1"/>
      <c r="X1839" s="1"/>
      <c r="Y1839" s="1"/>
      <c r="Z1839" s="1"/>
    </row>
    <row r="1840" spans="1:26" ht="14.25" hidden="1" customHeight="1">
      <c r="A1840" s="1"/>
      <c r="B1840" s="624"/>
      <c r="C1840" s="681"/>
      <c r="D1840" s="60"/>
      <c r="E1840" s="61"/>
      <c r="F1840" s="47"/>
      <c r="G1840" s="41"/>
      <c r="H1840" s="42">
        <f t="shared" si="165"/>
        <v>0</v>
      </c>
      <c r="I1840" s="1"/>
      <c r="J1840" s="1"/>
      <c r="K1840" s="16"/>
      <c r="L1840" s="1"/>
      <c r="M1840" s="1"/>
      <c r="N1840" s="1"/>
      <c r="O1840" s="1"/>
      <c r="P1840" s="1"/>
      <c r="Q1840" s="1"/>
      <c r="R1840" s="1"/>
      <c r="S1840" s="1"/>
      <c r="T1840" s="1"/>
      <c r="U1840" s="1"/>
      <c r="V1840" s="1"/>
      <c r="W1840" s="1"/>
      <c r="X1840" s="1"/>
      <c r="Y1840" s="1"/>
      <c r="Z1840" s="1"/>
    </row>
    <row r="1841" spans="1:26" ht="14.25" hidden="1" customHeight="1">
      <c r="A1841" s="1"/>
      <c r="B1841" s="682" t="s">
        <v>87</v>
      </c>
      <c r="C1841" s="581"/>
      <c r="D1841" s="581"/>
      <c r="E1841" s="581"/>
      <c r="F1841" s="581"/>
      <c r="G1841" s="579"/>
      <c r="H1841" s="49" t="e">
        <f>ROUND(SUM(H1837:H1840),2)</f>
        <v>#REF!</v>
      </c>
      <c r="I1841" s="1"/>
      <c r="J1841" s="1"/>
      <c r="K1841" s="16"/>
      <c r="L1841" s="1"/>
      <c r="M1841" s="1"/>
      <c r="N1841" s="1"/>
      <c r="O1841" s="1"/>
      <c r="P1841" s="1"/>
      <c r="Q1841" s="1"/>
      <c r="R1841" s="1"/>
      <c r="S1841" s="1"/>
      <c r="T1841" s="1"/>
      <c r="U1841" s="1"/>
      <c r="V1841" s="1"/>
      <c r="W1841" s="1"/>
      <c r="X1841" s="1"/>
      <c r="Y1841" s="1"/>
      <c r="Z1841" s="1"/>
    </row>
    <row r="1842" spans="1:26" ht="14.25" hidden="1" customHeight="1">
      <c r="A1842" s="1"/>
      <c r="B1842" s="636" t="s">
        <v>95</v>
      </c>
      <c r="C1842" s="581"/>
      <c r="D1842" s="581"/>
      <c r="E1842" s="581"/>
      <c r="F1842" s="581"/>
      <c r="G1842" s="581"/>
      <c r="H1842" s="589"/>
      <c r="I1842" s="1"/>
      <c r="J1842" s="1"/>
      <c r="K1842" s="16"/>
      <c r="L1842" s="1"/>
      <c r="M1842" s="1"/>
      <c r="N1842" s="1"/>
      <c r="O1842" s="1"/>
      <c r="P1842" s="1"/>
      <c r="Q1842" s="1"/>
      <c r="R1842" s="1"/>
      <c r="S1842" s="1"/>
      <c r="T1842" s="1"/>
      <c r="U1842" s="1"/>
      <c r="V1842" s="1"/>
      <c r="W1842" s="1"/>
      <c r="X1842" s="1"/>
      <c r="Y1842" s="1"/>
      <c r="Z1842" s="1"/>
    </row>
    <row r="1843" spans="1:26" ht="14.25" hidden="1" customHeight="1">
      <c r="A1843" s="1"/>
      <c r="B1843" s="591" t="s">
        <v>1</v>
      </c>
      <c r="C1843" s="581"/>
      <c r="D1843" s="579"/>
      <c r="E1843" s="23" t="s">
        <v>2</v>
      </c>
      <c r="F1843" s="23" t="s">
        <v>83</v>
      </c>
      <c r="G1843" s="23" t="s">
        <v>85</v>
      </c>
      <c r="H1843" s="38" t="s">
        <v>86</v>
      </c>
      <c r="I1843" s="1"/>
      <c r="J1843" s="1"/>
      <c r="K1843" s="16"/>
      <c r="L1843" s="1"/>
      <c r="M1843" s="1"/>
      <c r="N1843" s="1"/>
      <c r="O1843" s="1"/>
      <c r="P1843" s="1"/>
      <c r="Q1843" s="1"/>
      <c r="R1843" s="1"/>
      <c r="S1843" s="1"/>
      <c r="T1843" s="1"/>
      <c r="U1843" s="1"/>
      <c r="V1843" s="1"/>
      <c r="W1843" s="1"/>
      <c r="X1843" s="1"/>
      <c r="Y1843" s="1"/>
      <c r="Z1843" s="1"/>
    </row>
    <row r="1844" spans="1:26" ht="14.25" hidden="1" customHeight="1">
      <c r="A1844" s="1"/>
      <c r="B1844" s="619" t="s">
        <v>231</v>
      </c>
      <c r="C1844" s="620"/>
      <c r="D1844" s="621"/>
      <c r="E1844" s="39" t="s">
        <v>9</v>
      </c>
      <c r="F1844" s="40">
        <v>1</v>
      </c>
      <c r="G1844" s="62">
        <v>25000</v>
      </c>
      <c r="H1844" s="63">
        <f t="shared" ref="H1844:H1845" si="166">G1844*F1844</f>
        <v>25000</v>
      </c>
      <c r="I1844" s="1"/>
      <c r="J1844" s="1"/>
      <c r="K1844" s="16"/>
      <c r="L1844" s="1"/>
      <c r="M1844" s="1"/>
      <c r="N1844" s="1"/>
      <c r="O1844" s="1"/>
      <c r="P1844" s="1"/>
      <c r="Q1844" s="1"/>
      <c r="R1844" s="1"/>
      <c r="S1844" s="1"/>
      <c r="T1844" s="1"/>
      <c r="U1844" s="1"/>
      <c r="V1844" s="1"/>
      <c r="W1844" s="1"/>
      <c r="X1844" s="1"/>
      <c r="Y1844" s="1"/>
      <c r="Z1844" s="1"/>
    </row>
    <row r="1845" spans="1:26" ht="14.25" hidden="1" customHeight="1">
      <c r="A1845" s="1"/>
      <c r="B1845" s="619"/>
      <c r="C1845" s="620"/>
      <c r="D1845" s="621"/>
      <c r="E1845" s="39"/>
      <c r="F1845" s="40"/>
      <c r="G1845" s="62"/>
      <c r="H1845" s="63">
        <f t="shared" si="166"/>
        <v>0</v>
      </c>
      <c r="I1845" s="1"/>
      <c r="J1845" s="1"/>
      <c r="K1845" s="16"/>
      <c r="L1845" s="1"/>
      <c r="M1845" s="1"/>
      <c r="N1845" s="1"/>
      <c r="O1845" s="1"/>
      <c r="P1845" s="1"/>
      <c r="Q1845" s="1"/>
      <c r="R1845" s="1"/>
      <c r="S1845" s="1"/>
      <c r="T1845" s="1"/>
      <c r="U1845" s="1"/>
      <c r="V1845" s="1"/>
      <c r="W1845" s="1"/>
      <c r="X1845" s="1"/>
      <c r="Y1845" s="1"/>
      <c r="Z1845" s="1"/>
    </row>
    <row r="1846" spans="1:26" ht="14.25" hidden="1" customHeight="1" thickBot="1">
      <c r="A1846" s="1"/>
      <c r="B1846" s="674" t="s">
        <v>87</v>
      </c>
      <c r="C1846" s="594"/>
      <c r="D1846" s="594"/>
      <c r="E1846" s="594"/>
      <c r="F1846" s="594"/>
      <c r="G1846" s="595"/>
      <c r="H1846" s="64">
        <f>ROUND(SUM(H1844:H1845),2)</f>
        <v>25000</v>
      </c>
      <c r="I1846" s="1"/>
      <c r="J1846" s="1"/>
      <c r="K1846" s="16"/>
      <c r="L1846" s="1"/>
      <c r="M1846" s="1"/>
      <c r="N1846" s="1"/>
      <c r="O1846" s="1"/>
      <c r="P1846" s="1"/>
      <c r="Q1846" s="1"/>
      <c r="R1846" s="1"/>
      <c r="S1846" s="1"/>
      <c r="T1846" s="1"/>
      <c r="U1846" s="1"/>
      <c r="V1846" s="1"/>
      <c r="W1846" s="1"/>
      <c r="X1846" s="1"/>
      <c r="Y1846" s="1"/>
      <c r="Z1846" s="1"/>
    </row>
    <row r="1847" spans="1:26" ht="14.25" hidden="1" customHeight="1" thickBot="1">
      <c r="A1847" s="1"/>
      <c r="B1847" s="675"/>
      <c r="C1847" s="602"/>
      <c r="D1847" s="602"/>
      <c r="E1847" s="602"/>
      <c r="F1847" s="602"/>
      <c r="G1847" s="602"/>
      <c r="H1847" s="633"/>
      <c r="I1847" s="1"/>
      <c r="J1847" s="1"/>
      <c r="K1847" s="16"/>
      <c r="L1847" s="1"/>
      <c r="M1847" s="1"/>
      <c r="N1847" s="1"/>
      <c r="O1847" s="1"/>
      <c r="P1847" s="1"/>
      <c r="Q1847" s="1"/>
      <c r="R1847" s="1"/>
      <c r="S1847" s="1"/>
      <c r="T1847" s="1"/>
      <c r="U1847" s="1"/>
      <c r="V1847" s="1"/>
      <c r="W1847" s="1"/>
      <c r="X1847" s="1"/>
      <c r="Y1847" s="1"/>
      <c r="Z1847" s="1"/>
    </row>
    <row r="1848" spans="1:26" ht="14.25" hidden="1" customHeight="1" thickBot="1">
      <c r="A1848" s="1"/>
      <c r="B1848" s="676"/>
      <c r="C1848" s="587"/>
      <c r="D1848" s="635"/>
      <c r="E1848" s="677" t="s">
        <v>59</v>
      </c>
      <c r="F1848" s="678"/>
      <c r="G1848" s="678"/>
      <c r="H1848" s="65" t="e">
        <f>ROUND(H1846+H1841+H1834+H1828,0)</f>
        <v>#REF!</v>
      </c>
      <c r="I1848" s="1"/>
      <c r="J1848" s="1"/>
      <c r="K1848" s="16"/>
      <c r="L1848" s="1"/>
      <c r="M1848" s="1"/>
      <c r="N1848" s="1"/>
      <c r="O1848" s="1"/>
      <c r="P1848" s="1"/>
      <c r="Q1848" s="1"/>
      <c r="R1848" s="1"/>
      <c r="S1848" s="1"/>
      <c r="T1848" s="1"/>
      <c r="U1848" s="1"/>
      <c r="V1848" s="1"/>
      <c r="W1848" s="1"/>
      <c r="X1848" s="1"/>
      <c r="Y1848" s="1"/>
      <c r="Z1848" s="1"/>
    </row>
    <row r="1849" spans="1:26" ht="14.25" hidden="1" customHeight="1">
      <c r="A1849" s="1"/>
      <c r="B1849" s="102"/>
      <c r="C1849" s="103"/>
      <c r="D1849" s="104"/>
      <c r="E1849" s="104"/>
      <c r="F1849" s="104"/>
      <c r="G1849" s="104"/>
      <c r="H1849" s="105"/>
      <c r="I1849" s="1"/>
      <c r="J1849" s="1"/>
      <c r="K1849" s="16"/>
      <c r="L1849" s="1"/>
      <c r="M1849" s="1"/>
      <c r="N1849" s="1"/>
      <c r="O1849" s="1"/>
      <c r="P1849" s="1"/>
      <c r="Q1849" s="1"/>
      <c r="R1849" s="1"/>
      <c r="S1849" s="1"/>
      <c r="T1849" s="1"/>
      <c r="U1849" s="1"/>
      <c r="V1849" s="1"/>
      <c r="W1849" s="1"/>
      <c r="X1849" s="1"/>
      <c r="Y1849" s="1"/>
      <c r="Z1849" s="1"/>
    </row>
    <row r="1850" spans="1:26" ht="14.25" hidden="1" customHeight="1" thickBot="1">
      <c r="A1850" s="1"/>
      <c r="B1850" s="102"/>
      <c r="C1850" s="103"/>
      <c r="D1850" s="104"/>
      <c r="E1850" s="104"/>
      <c r="F1850" s="104"/>
      <c r="G1850" s="104"/>
      <c r="H1850" s="105"/>
      <c r="I1850" s="1"/>
      <c r="J1850" s="1"/>
      <c r="K1850" s="16"/>
      <c r="L1850" s="1"/>
      <c r="M1850" s="1"/>
      <c r="N1850" s="1"/>
      <c r="O1850" s="1"/>
      <c r="P1850" s="1"/>
      <c r="Q1850" s="1"/>
      <c r="R1850" s="1"/>
      <c r="S1850" s="1"/>
      <c r="T1850" s="1"/>
      <c r="U1850" s="1"/>
      <c r="V1850" s="1"/>
      <c r="W1850" s="1"/>
      <c r="X1850" s="1"/>
      <c r="Y1850" s="1"/>
      <c r="Z1850" s="1"/>
    </row>
    <row r="1851" spans="1:26" ht="14.25" customHeight="1">
      <c r="A1851" s="1"/>
      <c r="B1851" s="696" t="s">
        <v>77</v>
      </c>
      <c r="C1851" s="602"/>
      <c r="D1851" s="602"/>
      <c r="E1851" s="602"/>
      <c r="F1851" s="602"/>
      <c r="G1851" s="602"/>
      <c r="H1851" s="633"/>
      <c r="I1851" s="1"/>
      <c r="J1851" s="1"/>
      <c r="K1851" s="16"/>
      <c r="L1851" s="1"/>
      <c r="M1851" s="1"/>
      <c r="N1851" s="1"/>
      <c r="O1851" s="1"/>
      <c r="P1851" s="1"/>
      <c r="Q1851" s="1"/>
      <c r="R1851" s="1"/>
      <c r="S1851" s="1"/>
      <c r="T1851" s="1"/>
      <c r="U1851" s="1"/>
      <c r="V1851" s="1"/>
      <c r="W1851" s="1"/>
      <c r="X1851" s="1"/>
      <c r="Y1851" s="1"/>
      <c r="Z1851" s="1"/>
    </row>
    <row r="1852" spans="1:26" ht="14.25" customHeight="1">
      <c r="A1852" s="1"/>
      <c r="B1852" s="668"/>
      <c r="C1852" s="606"/>
      <c r="D1852" s="606"/>
      <c r="E1852" s="606"/>
      <c r="F1852" s="606"/>
      <c r="G1852" s="606"/>
      <c r="H1852" s="607"/>
      <c r="I1852" s="1"/>
      <c r="J1852" s="1"/>
      <c r="K1852" s="16"/>
      <c r="L1852" s="1"/>
      <c r="M1852" s="1"/>
      <c r="N1852" s="1"/>
      <c r="O1852" s="1"/>
      <c r="P1852" s="1"/>
      <c r="Q1852" s="1"/>
      <c r="R1852" s="1"/>
      <c r="S1852" s="1"/>
      <c r="T1852" s="1"/>
      <c r="U1852" s="1"/>
      <c r="V1852" s="1"/>
      <c r="W1852" s="1"/>
      <c r="X1852" s="1"/>
      <c r="Y1852" s="1"/>
      <c r="Z1852" s="1"/>
    </row>
    <row r="1853" spans="1:26" ht="14.25" customHeight="1" thickBot="1">
      <c r="A1853" s="1"/>
      <c r="B1853" s="665" t="s">
        <v>78</v>
      </c>
      <c r="C1853" s="594"/>
      <c r="D1853" s="594"/>
      <c r="E1853" s="594"/>
      <c r="F1853" s="594"/>
      <c r="G1853" s="594"/>
      <c r="H1853" s="703"/>
      <c r="I1853" s="1"/>
      <c r="J1853" s="1"/>
      <c r="K1853" s="16"/>
      <c r="L1853" s="1"/>
      <c r="M1853" s="1"/>
      <c r="N1853" s="1"/>
      <c r="O1853" s="1"/>
      <c r="P1853" s="1"/>
      <c r="Q1853" s="1"/>
      <c r="R1853" s="1"/>
      <c r="S1853" s="1"/>
      <c r="T1853" s="1"/>
      <c r="U1853" s="1"/>
      <c r="V1853" s="1"/>
      <c r="W1853" s="1"/>
      <c r="X1853" s="1"/>
      <c r="Y1853" s="1"/>
      <c r="Z1853" s="1"/>
    </row>
    <row r="1854" spans="1:26" ht="14.25" customHeight="1">
      <c r="A1854" s="1"/>
      <c r="B1854" s="662" t="e">
        <f>+#REF!</f>
        <v>#REF!</v>
      </c>
      <c r="C1854" s="632"/>
      <c r="D1854" s="632"/>
      <c r="E1854" s="632"/>
      <c r="F1854" s="632"/>
      <c r="G1854" s="632"/>
      <c r="H1854" s="704"/>
      <c r="I1854" s="1"/>
      <c r="J1854" s="1"/>
      <c r="K1854" s="16"/>
      <c r="L1854" s="1"/>
      <c r="M1854" s="1"/>
      <c r="N1854" s="1"/>
      <c r="O1854" s="1"/>
      <c r="P1854" s="1"/>
      <c r="Q1854" s="1"/>
      <c r="R1854" s="1"/>
      <c r="S1854" s="1"/>
      <c r="T1854" s="1"/>
      <c r="U1854" s="1"/>
      <c r="V1854" s="1"/>
      <c r="W1854" s="1"/>
      <c r="X1854" s="1"/>
      <c r="Y1854" s="1"/>
      <c r="Z1854" s="1"/>
    </row>
    <row r="1855" spans="1:26" ht="14.25" customHeight="1">
      <c r="A1855" s="1"/>
      <c r="B1855" s="34" t="s">
        <v>79</v>
      </c>
      <c r="C1855" s="78" t="e">
        <f>+#REF!</f>
        <v>#REF!</v>
      </c>
      <c r="D1855" s="693" t="s">
        <v>80</v>
      </c>
      <c r="E1855" s="579"/>
      <c r="F1855" s="5" t="e">
        <f>+#REF!</f>
        <v>#REF!</v>
      </c>
      <c r="G1855" s="5" t="s">
        <v>81</v>
      </c>
      <c r="H1855" s="36"/>
      <c r="I1855" s="1"/>
      <c r="J1855" s="1"/>
      <c r="K1855" s="16"/>
      <c r="L1855" s="1"/>
      <c r="M1855" s="1"/>
      <c r="N1855" s="1"/>
      <c r="O1855" s="1"/>
      <c r="P1855" s="1"/>
      <c r="Q1855" s="1"/>
      <c r="R1855" s="1"/>
      <c r="S1855" s="1"/>
      <c r="T1855" s="1"/>
      <c r="U1855" s="1"/>
      <c r="V1855" s="1"/>
      <c r="W1855" s="1"/>
      <c r="X1855" s="1"/>
      <c r="Y1855" s="1"/>
      <c r="Z1855" s="1"/>
    </row>
    <row r="1856" spans="1:26" ht="14.25" customHeight="1">
      <c r="A1856" s="1"/>
      <c r="B1856" s="636"/>
      <c r="C1856" s="581"/>
      <c r="D1856" s="581"/>
      <c r="E1856" s="581"/>
      <c r="F1856" s="581"/>
      <c r="G1856" s="581"/>
      <c r="H1856" s="589"/>
      <c r="I1856" s="1"/>
      <c r="J1856" s="1"/>
      <c r="K1856" s="16"/>
      <c r="L1856" s="1"/>
      <c r="M1856" s="1"/>
      <c r="N1856" s="1"/>
      <c r="O1856" s="1"/>
      <c r="P1856" s="1"/>
      <c r="Q1856" s="1"/>
      <c r="R1856" s="1"/>
      <c r="S1856" s="1"/>
      <c r="T1856" s="1"/>
      <c r="U1856" s="1"/>
      <c r="V1856" s="1"/>
      <c r="W1856" s="1"/>
      <c r="X1856" s="1"/>
      <c r="Y1856" s="1"/>
      <c r="Z1856" s="1"/>
    </row>
    <row r="1857" spans="1:26" ht="14.25" customHeight="1">
      <c r="A1857" s="1"/>
      <c r="B1857" s="652" t="e">
        <f>+#REF!</f>
        <v>#REF!</v>
      </c>
      <c r="C1857" s="585"/>
      <c r="D1857" s="585"/>
      <c r="E1857" s="585"/>
      <c r="F1857" s="585"/>
      <c r="G1857" s="585"/>
      <c r="H1857" s="610"/>
      <c r="I1857" s="1"/>
      <c r="J1857" s="1"/>
      <c r="K1857" s="16"/>
      <c r="L1857" s="1"/>
      <c r="M1857" s="1"/>
      <c r="N1857" s="1"/>
      <c r="O1857" s="1"/>
      <c r="P1857" s="1"/>
      <c r="Q1857" s="1"/>
      <c r="R1857" s="1"/>
      <c r="S1857" s="1"/>
      <c r="T1857" s="1"/>
      <c r="U1857" s="1"/>
      <c r="V1857" s="1"/>
      <c r="W1857" s="1"/>
      <c r="X1857" s="1"/>
      <c r="Y1857" s="1"/>
      <c r="Z1857" s="1"/>
    </row>
    <row r="1858" spans="1:26" ht="14.25" customHeight="1">
      <c r="A1858" s="1"/>
      <c r="B1858" s="600"/>
      <c r="C1858" s="578"/>
      <c r="D1858" s="578"/>
      <c r="E1858" s="578"/>
      <c r="F1858" s="578"/>
      <c r="G1858" s="578"/>
      <c r="H1858" s="604"/>
      <c r="I1858" s="1"/>
      <c r="J1858" s="1"/>
      <c r="K1858" s="16"/>
      <c r="L1858" s="1"/>
      <c r="M1858" s="1"/>
      <c r="N1858" s="1"/>
      <c r="O1858" s="1"/>
      <c r="P1858" s="1"/>
      <c r="Q1858" s="1"/>
      <c r="R1858" s="1"/>
      <c r="S1858" s="1"/>
      <c r="T1858" s="1"/>
      <c r="U1858" s="1"/>
      <c r="V1858" s="1"/>
      <c r="W1858" s="1"/>
      <c r="X1858" s="1"/>
      <c r="Y1858" s="1"/>
      <c r="Z1858" s="1"/>
    </row>
    <row r="1859" spans="1:26" ht="14.25" customHeight="1">
      <c r="A1859" s="1"/>
      <c r="B1859" s="694"/>
      <c r="C1859" s="606"/>
      <c r="D1859" s="606"/>
      <c r="E1859" s="606"/>
      <c r="F1859" s="606"/>
      <c r="G1859" s="606"/>
      <c r="H1859" s="607"/>
      <c r="I1859" s="1"/>
      <c r="J1859" s="1"/>
      <c r="K1859" s="16"/>
      <c r="L1859" s="1"/>
      <c r="M1859" s="1"/>
      <c r="N1859" s="1"/>
      <c r="O1859" s="1"/>
      <c r="P1859" s="1"/>
      <c r="Q1859" s="1"/>
      <c r="R1859" s="1"/>
      <c r="S1859" s="1"/>
      <c r="T1859" s="1"/>
      <c r="U1859" s="1"/>
      <c r="V1859" s="1"/>
      <c r="W1859" s="1"/>
      <c r="X1859" s="1"/>
      <c r="Y1859" s="1"/>
      <c r="Z1859" s="1"/>
    </row>
    <row r="1860" spans="1:26" ht="14.25" customHeight="1">
      <c r="A1860" s="1"/>
      <c r="B1860" s="636" t="s">
        <v>82</v>
      </c>
      <c r="C1860" s="581"/>
      <c r="D1860" s="581"/>
      <c r="E1860" s="581"/>
      <c r="F1860" s="581"/>
      <c r="G1860" s="581"/>
      <c r="H1860" s="589"/>
      <c r="I1860" s="1"/>
      <c r="J1860" s="1"/>
      <c r="K1860" s="16"/>
      <c r="L1860" s="1"/>
      <c r="M1860" s="1"/>
      <c r="N1860" s="1"/>
      <c r="O1860" s="1"/>
      <c r="P1860" s="1"/>
      <c r="Q1860" s="1"/>
      <c r="R1860" s="1"/>
      <c r="S1860" s="1"/>
      <c r="T1860" s="1"/>
      <c r="U1860" s="1"/>
      <c r="V1860" s="1"/>
      <c r="W1860" s="1"/>
      <c r="X1860" s="1"/>
      <c r="Y1860" s="1"/>
      <c r="Z1860" s="1"/>
    </row>
    <row r="1861" spans="1:26" ht="14.25" customHeight="1">
      <c r="A1861" s="1"/>
      <c r="B1861" s="679" t="s">
        <v>1</v>
      </c>
      <c r="C1861" s="579"/>
      <c r="D1861" s="37" t="s">
        <v>2</v>
      </c>
      <c r="E1861" s="23" t="s">
        <v>83</v>
      </c>
      <c r="F1861" s="23" t="s">
        <v>84</v>
      </c>
      <c r="G1861" s="23" t="s">
        <v>85</v>
      </c>
      <c r="H1861" s="38" t="s">
        <v>86</v>
      </c>
      <c r="I1861" s="1"/>
      <c r="J1861" s="1"/>
      <c r="K1861" s="16"/>
      <c r="L1861" s="1"/>
      <c r="M1861" s="1"/>
      <c r="N1861" s="1"/>
      <c r="O1861" s="1"/>
      <c r="P1861" s="1"/>
      <c r="Q1861" s="1"/>
      <c r="R1861" s="1"/>
      <c r="S1861" s="1"/>
      <c r="T1861" s="1"/>
      <c r="U1861" s="1"/>
      <c r="V1861" s="1"/>
      <c r="W1861" s="1"/>
      <c r="X1861" s="1"/>
      <c r="Y1861" s="1"/>
      <c r="Z1861" s="1"/>
    </row>
    <row r="1862" spans="1:26" ht="14.25" customHeight="1">
      <c r="A1862" s="1"/>
      <c r="B1862" s="645"/>
      <c r="C1862" s="690"/>
      <c r="D1862" s="39"/>
      <c r="E1862" s="39"/>
      <c r="F1862" s="40"/>
      <c r="G1862" s="41"/>
      <c r="H1862" s="42">
        <f>G1862*(F1862+1)*E1862</f>
        <v>0</v>
      </c>
      <c r="I1862" s="1"/>
      <c r="J1862" s="1"/>
      <c r="K1862" s="16"/>
      <c r="L1862" s="1"/>
      <c r="M1862" s="1"/>
      <c r="N1862" s="1"/>
      <c r="O1862" s="1"/>
      <c r="P1862" s="1"/>
      <c r="Q1862" s="1"/>
      <c r="R1862" s="1"/>
      <c r="S1862" s="1"/>
      <c r="T1862" s="1"/>
      <c r="U1862" s="1"/>
      <c r="V1862" s="1"/>
      <c r="W1862" s="1"/>
      <c r="X1862" s="1"/>
      <c r="Y1862" s="1"/>
      <c r="Z1862" s="1"/>
    </row>
    <row r="1863" spans="1:26" ht="14.25" customHeight="1">
      <c r="A1863" s="1"/>
      <c r="B1863" s="742" t="s">
        <v>232</v>
      </c>
      <c r="C1863" s="579"/>
      <c r="D1863" s="24" t="e">
        <f t="array" ref="D1863">+INDEX(#REF!,MATCH($B1863,#REF!,0),MATCH(D$897,#REF!,0))</f>
        <v>#REF!</v>
      </c>
      <c r="E1863" s="50">
        <v>1.25</v>
      </c>
      <c r="F1863" s="40">
        <v>0.1</v>
      </c>
      <c r="G1863" s="80" t="e">
        <f t="array" ref="G1863">+INDEX(#REF!,MATCH($B1863,#REF!,0),MATCH(G$897,#REF!,0))</f>
        <v>#REF!</v>
      </c>
      <c r="H1863" s="42" t="e">
        <f t="shared" ref="H1863:H1869" si="167">E1863*(F1863+1)*G1863</f>
        <v>#REF!</v>
      </c>
      <c r="I1863" s="1"/>
      <c r="J1863" s="1"/>
      <c r="K1863" s="16"/>
      <c r="L1863" s="1"/>
      <c r="M1863" s="1"/>
      <c r="N1863" s="1"/>
      <c r="O1863" s="1"/>
      <c r="P1863" s="1"/>
      <c r="Q1863" s="1"/>
      <c r="R1863" s="1"/>
      <c r="S1863" s="1"/>
      <c r="T1863" s="1"/>
      <c r="U1863" s="1"/>
      <c r="V1863" s="1"/>
      <c r="W1863" s="1"/>
      <c r="X1863" s="1"/>
      <c r="Y1863" s="1"/>
      <c r="Z1863" s="1"/>
    </row>
    <row r="1864" spans="1:26" ht="14.25" customHeight="1">
      <c r="A1864" s="1"/>
      <c r="B1864" s="741" t="s">
        <v>233</v>
      </c>
      <c r="C1864" s="579"/>
      <c r="D1864" s="24" t="e">
        <f t="array" ref="D1864">+INDEX(#REF!,MATCH($B1864,#REF!,0),MATCH(D$897,#REF!,0))</f>
        <v>#REF!</v>
      </c>
      <c r="E1864" s="50">
        <v>5.25</v>
      </c>
      <c r="F1864" s="40">
        <v>0</v>
      </c>
      <c r="G1864" s="80" t="e">
        <f t="array" ref="G1864">+INDEX(#REF!,MATCH($B1864,#REF!,0),MATCH(G$897,#REF!,0))</f>
        <v>#REF!</v>
      </c>
      <c r="H1864" s="42" t="e">
        <f t="shared" si="167"/>
        <v>#REF!</v>
      </c>
      <c r="I1864" s="1"/>
      <c r="J1864" s="1"/>
      <c r="K1864" s="16"/>
      <c r="L1864" s="1"/>
      <c r="M1864" s="1"/>
      <c r="N1864" s="1"/>
      <c r="O1864" s="1"/>
      <c r="P1864" s="1"/>
      <c r="Q1864" s="1"/>
      <c r="R1864" s="1"/>
      <c r="S1864" s="1"/>
      <c r="T1864" s="1"/>
      <c r="U1864" s="1"/>
      <c r="V1864" s="1"/>
      <c r="W1864" s="1"/>
      <c r="X1864" s="1"/>
      <c r="Y1864" s="1"/>
      <c r="Z1864" s="1"/>
    </row>
    <row r="1865" spans="1:26" ht="14.25" customHeight="1">
      <c r="A1865" s="1"/>
      <c r="B1865" s="741" t="s">
        <v>234</v>
      </c>
      <c r="C1865" s="579"/>
      <c r="D1865" s="24" t="e">
        <f t="array" ref="D1865">+INDEX(#REF!,MATCH($B1865,#REF!,0),MATCH(D$897,#REF!,0))</f>
        <v>#REF!</v>
      </c>
      <c r="E1865" s="50">
        <v>4</v>
      </c>
      <c r="F1865" s="40">
        <v>0</v>
      </c>
      <c r="G1865" s="80" t="e">
        <f t="array" ref="G1865">+INDEX(#REF!,MATCH($B1865,#REF!,0),MATCH(G$897,#REF!,0))</f>
        <v>#REF!</v>
      </c>
      <c r="H1865" s="42" t="e">
        <f t="shared" si="167"/>
        <v>#REF!</v>
      </c>
      <c r="I1865" s="1"/>
      <c r="J1865" s="1"/>
      <c r="K1865" s="16"/>
      <c r="L1865" s="1"/>
      <c r="M1865" s="1"/>
      <c r="N1865" s="1"/>
      <c r="O1865" s="1"/>
      <c r="P1865" s="1"/>
      <c r="Q1865" s="1"/>
      <c r="R1865" s="1"/>
      <c r="S1865" s="1"/>
      <c r="T1865" s="1"/>
      <c r="U1865" s="1"/>
      <c r="V1865" s="1"/>
      <c r="W1865" s="1"/>
      <c r="X1865" s="1"/>
      <c r="Y1865" s="1"/>
      <c r="Z1865" s="1"/>
    </row>
    <row r="1866" spans="1:26" ht="14.25" customHeight="1">
      <c r="A1866" s="1"/>
      <c r="B1866" s="741" t="s">
        <v>235</v>
      </c>
      <c r="C1866" s="579"/>
      <c r="D1866" s="24" t="e">
        <f t="array" ref="D1866">+INDEX(#REF!,MATCH($B1866,#REF!,0),MATCH(D$897,#REF!,0))</f>
        <v>#REF!</v>
      </c>
      <c r="E1866" s="50">
        <v>1.5</v>
      </c>
      <c r="F1866" s="40">
        <v>0.05</v>
      </c>
      <c r="G1866" s="80" t="e">
        <f t="array" ref="G1866">+INDEX(#REF!,MATCH($B1866,#REF!,0),MATCH(G$897,#REF!,0))</f>
        <v>#REF!</v>
      </c>
      <c r="H1866" s="42" t="e">
        <f t="shared" si="167"/>
        <v>#REF!</v>
      </c>
      <c r="I1866" s="1"/>
      <c r="J1866" s="1"/>
      <c r="K1866" s="16"/>
      <c r="L1866" s="1"/>
      <c r="M1866" s="1"/>
      <c r="N1866" s="1"/>
      <c r="O1866" s="1"/>
      <c r="P1866" s="1"/>
      <c r="Q1866" s="1"/>
      <c r="R1866" s="1"/>
      <c r="S1866" s="1"/>
      <c r="T1866" s="1"/>
      <c r="U1866" s="1"/>
      <c r="V1866" s="1"/>
      <c r="W1866" s="1"/>
      <c r="X1866" s="1"/>
      <c r="Y1866" s="1"/>
      <c r="Z1866" s="1"/>
    </row>
    <row r="1867" spans="1:26" ht="14.25" customHeight="1">
      <c r="A1867" s="1"/>
      <c r="B1867" s="740" t="s">
        <v>236</v>
      </c>
      <c r="C1867" s="579"/>
      <c r="D1867" s="24" t="e">
        <f t="array" ref="D1867">+INDEX(#REF!,MATCH($B1867,#REF!,0),MATCH(D$897,#REF!,0))</f>
        <v>#REF!</v>
      </c>
      <c r="E1867" s="50">
        <v>3.5</v>
      </c>
      <c r="F1867" s="40">
        <v>0.05</v>
      </c>
      <c r="G1867" s="80" t="e">
        <f t="array" ref="G1867">+INDEX(#REF!,MATCH($B1867,#REF!,0),MATCH(G$897,#REF!,0))</f>
        <v>#REF!</v>
      </c>
      <c r="H1867" s="42" t="e">
        <f t="shared" si="167"/>
        <v>#REF!</v>
      </c>
      <c r="I1867" s="1"/>
      <c r="J1867" s="1"/>
      <c r="K1867" s="16"/>
      <c r="L1867" s="1"/>
      <c r="M1867" s="1"/>
      <c r="N1867" s="1"/>
      <c r="O1867" s="1"/>
      <c r="P1867" s="1"/>
      <c r="Q1867" s="1"/>
      <c r="R1867" s="1"/>
      <c r="S1867" s="1"/>
      <c r="T1867" s="1"/>
      <c r="U1867" s="1"/>
      <c r="V1867" s="1"/>
      <c r="W1867" s="1"/>
      <c r="X1867" s="1"/>
      <c r="Y1867" s="1"/>
      <c r="Z1867" s="1"/>
    </row>
    <row r="1868" spans="1:26" ht="14.25" customHeight="1">
      <c r="A1868" s="1"/>
      <c r="B1868" s="741" t="s">
        <v>237</v>
      </c>
      <c r="C1868" s="579"/>
      <c r="D1868" s="24" t="e">
        <f t="array" ref="D1868">+INDEX(#REF!,MATCH($B1868,#REF!,0),MATCH(D$897,#REF!,0))</f>
        <v>#REF!</v>
      </c>
      <c r="E1868" s="50">
        <v>9</v>
      </c>
      <c r="F1868" s="40">
        <v>0</v>
      </c>
      <c r="G1868" s="80" t="e">
        <f t="array" ref="G1868">+INDEX(#REF!,MATCH($B1868,#REF!,0),MATCH(G$897,#REF!,0))</f>
        <v>#REF!</v>
      </c>
      <c r="H1868" s="42" t="e">
        <f t="shared" si="167"/>
        <v>#REF!</v>
      </c>
      <c r="I1868" s="1"/>
      <c r="J1868" s="1"/>
      <c r="K1868" s="16"/>
      <c r="L1868" s="1"/>
      <c r="M1868" s="1"/>
      <c r="N1868" s="1"/>
      <c r="O1868" s="1"/>
      <c r="P1868" s="1"/>
      <c r="Q1868" s="1"/>
      <c r="R1868" s="1"/>
      <c r="S1868" s="1"/>
      <c r="T1868" s="1"/>
      <c r="U1868" s="1"/>
      <c r="V1868" s="1"/>
      <c r="W1868" s="1"/>
      <c r="X1868" s="1"/>
      <c r="Y1868" s="1"/>
      <c r="Z1868" s="1"/>
    </row>
    <row r="1869" spans="1:26" ht="14.25" customHeight="1">
      <c r="A1869" s="1"/>
      <c r="B1869" s="738" t="s">
        <v>238</v>
      </c>
      <c r="C1869" s="579"/>
      <c r="D1869" s="24" t="e">
        <f t="array" ref="D1869">+INDEX(#REF!,MATCH($B1869,#REF!,0),MATCH(D$897,#REF!,0))</f>
        <v>#REF!</v>
      </c>
      <c r="E1869" s="50">
        <v>12</v>
      </c>
      <c r="F1869" s="40">
        <v>0.05</v>
      </c>
      <c r="G1869" s="80" t="e">
        <f t="array" ref="G1869">+INDEX(#REF!,MATCH($B1869,#REF!,0),MATCH(G$897,#REF!,0))</f>
        <v>#REF!</v>
      </c>
      <c r="H1869" s="42" t="e">
        <f t="shared" si="167"/>
        <v>#REF!</v>
      </c>
      <c r="I1869" s="1"/>
      <c r="J1869" s="1"/>
      <c r="K1869" s="16"/>
      <c r="L1869" s="1"/>
      <c r="M1869" s="1"/>
      <c r="N1869" s="1"/>
      <c r="O1869" s="1"/>
      <c r="P1869" s="1"/>
      <c r="Q1869" s="1"/>
      <c r="R1869" s="1"/>
      <c r="S1869" s="1"/>
      <c r="T1869" s="1"/>
      <c r="U1869" s="1"/>
      <c r="V1869" s="1"/>
      <c r="W1869" s="1"/>
      <c r="X1869" s="1"/>
      <c r="Y1869" s="1"/>
      <c r="Z1869" s="1"/>
    </row>
    <row r="1870" spans="1:26" ht="14.25" customHeight="1">
      <c r="A1870" s="1"/>
      <c r="B1870" s="734"/>
      <c r="C1870" s="625"/>
      <c r="D1870" s="39"/>
      <c r="E1870" s="46"/>
      <c r="F1870" s="47"/>
      <c r="G1870" s="48"/>
      <c r="H1870" s="42">
        <f>G1870*(F1870+1)*E1870</f>
        <v>0</v>
      </c>
      <c r="I1870" s="1"/>
      <c r="J1870" s="1"/>
      <c r="K1870" s="16"/>
      <c r="L1870" s="1"/>
      <c r="M1870" s="1"/>
      <c r="N1870" s="1"/>
      <c r="O1870" s="1"/>
      <c r="P1870" s="1"/>
      <c r="Q1870" s="1"/>
      <c r="R1870" s="1"/>
      <c r="S1870" s="1"/>
      <c r="T1870" s="1"/>
      <c r="U1870" s="1"/>
      <c r="V1870" s="1"/>
      <c r="W1870" s="1"/>
      <c r="X1870" s="1"/>
      <c r="Y1870" s="1"/>
      <c r="Z1870" s="1"/>
    </row>
    <row r="1871" spans="1:26" ht="14.25" customHeight="1">
      <c r="A1871" s="1"/>
      <c r="B1871" s="682" t="s">
        <v>87</v>
      </c>
      <c r="C1871" s="581"/>
      <c r="D1871" s="581"/>
      <c r="E1871" s="581"/>
      <c r="F1871" s="581"/>
      <c r="G1871" s="579"/>
      <c r="H1871" s="49" t="e">
        <f>ROUND(SUM(H1862:H1870),2)</f>
        <v>#REF!</v>
      </c>
      <c r="I1871" s="1"/>
      <c r="J1871" s="1"/>
      <c r="K1871" s="16"/>
      <c r="L1871" s="1"/>
      <c r="M1871" s="1"/>
      <c r="N1871" s="1"/>
      <c r="O1871" s="1"/>
      <c r="P1871" s="1"/>
      <c r="Q1871" s="1"/>
      <c r="R1871" s="1"/>
      <c r="S1871" s="1"/>
      <c r="T1871" s="1"/>
      <c r="U1871" s="1"/>
      <c r="V1871" s="1"/>
      <c r="W1871" s="1"/>
      <c r="X1871" s="1"/>
      <c r="Y1871" s="1"/>
      <c r="Z1871" s="1"/>
    </row>
    <row r="1872" spans="1:26" ht="14.25" customHeight="1">
      <c r="A1872" s="1"/>
      <c r="B1872" s="636" t="s">
        <v>88</v>
      </c>
      <c r="C1872" s="581"/>
      <c r="D1872" s="581"/>
      <c r="E1872" s="581"/>
      <c r="F1872" s="581"/>
      <c r="G1872" s="581"/>
      <c r="H1872" s="589"/>
      <c r="I1872" s="1"/>
      <c r="J1872" s="1"/>
      <c r="K1872" s="16"/>
      <c r="L1872" s="1"/>
      <c r="M1872" s="1"/>
      <c r="N1872" s="1"/>
      <c r="O1872" s="1"/>
      <c r="P1872" s="1"/>
      <c r="Q1872" s="1"/>
      <c r="R1872" s="1"/>
      <c r="S1872" s="1"/>
      <c r="T1872" s="1"/>
      <c r="U1872" s="1"/>
      <c r="V1872" s="1"/>
      <c r="W1872" s="1"/>
      <c r="X1872" s="1"/>
      <c r="Y1872" s="1"/>
      <c r="Z1872" s="1"/>
    </row>
    <row r="1873" spans="1:26" ht="14.25" customHeight="1">
      <c r="A1873" s="1"/>
      <c r="B1873" s="679" t="s">
        <v>1</v>
      </c>
      <c r="C1873" s="579"/>
      <c r="D1873" s="37" t="s">
        <v>2</v>
      </c>
      <c r="E1873" s="23" t="s">
        <v>83</v>
      </c>
      <c r="F1873" s="23" t="s">
        <v>89</v>
      </c>
      <c r="G1873" s="23" t="s">
        <v>85</v>
      </c>
      <c r="H1873" s="38" t="s">
        <v>86</v>
      </c>
      <c r="I1873" s="1"/>
      <c r="J1873" s="1"/>
      <c r="K1873" s="16"/>
      <c r="L1873" s="1"/>
      <c r="M1873" s="1"/>
      <c r="N1873" s="1"/>
      <c r="O1873" s="1"/>
      <c r="P1873" s="1"/>
      <c r="Q1873" s="1"/>
      <c r="R1873" s="1"/>
      <c r="S1873" s="1"/>
      <c r="T1873" s="1"/>
      <c r="U1873" s="1"/>
      <c r="V1873" s="1"/>
      <c r="W1873" s="1"/>
      <c r="X1873" s="1"/>
      <c r="Y1873" s="1"/>
      <c r="Z1873" s="1"/>
    </row>
    <row r="1874" spans="1:26" ht="14.25" customHeight="1">
      <c r="A1874" s="1"/>
      <c r="B1874" s="645"/>
      <c r="C1874" s="680"/>
      <c r="D1874" s="50"/>
      <c r="E1874" s="51"/>
      <c r="F1874" s="52"/>
      <c r="G1874" s="41"/>
      <c r="H1874" s="42">
        <f t="shared" ref="H1874:H1878" si="168">E1874*F1874*G1874</f>
        <v>0</v>
      </c>
      <c r="I1874" s="1"/>
      <c r="J1874" s="1"/>
      <c r="K1874" s="16"/>
      <c r="L1874" s="1"/>
      <c r="M1874" s="1"/>
      <c r="N1874" s="1"/>
      <c r="O1874" s="1"/>
      <c r="P1874" s="1"/>
      <c r="Q1874" s="1"/>
      <c r="R1874" s="1"/>
      <c r="S1874" s="1"/>
      <c r="T1874" s="1"/>
      <c r="U1874" s="1"/>
      <c r="V1874" s="1"/>
      <c r="W1874" s="1"/>
      <c r="X1874" s="1"/>
      <c r="Y1874" s="1"/>
      <c r="Z1874" s="1"/>
    </row>
    <row r="1875" spans="1:26" ht="14.25" customHeight="1">
      <c r="A1875" s="1"/>
      <c r="B1875" s="626" t="s">
        <v>90</v>
      </c>
      <c r="C1875" s="620"/>
      <c r="D1875" s="53" t="s">
        <v>91</v>
      </c>
      <c r="E1875" s="50">
        <v>0.05</v>
      </c>
      <c r="F1875" s="59">
        <v>1</v>
      </c>
      <c r="G1875" s="41" t="e">
        <f>H1886</f>
        <v>#REF!</v>
      </c>
      <c r="H1875" s="42" t="e">
        <f t="shared" si="168"/>
        <v>#REF!</v>
      </c>
      <c r="I1875" s="1"/>
      <c r="J1875" s="1"/>
      <c r="K1875" s="16"/>
      <c r="L1875" s="1"/>
      <c r="M1875" s="1"/>
      <c r="N1875" s="1"/>
      <c r="O1875" s="1"/>
      <c r="P1875" s="1"/>
      <c r="Q1875" s="1"/>
      <c r="R1875" s="1"/>
      <c r="S1875" s="1"/>
      <c r="T1875" s="1"/>
      <c r="U1875" s="1"/>
      <c r="V1875" s="1"/>
      <c r="W1875" s="1"/>
      <c r="X1875" s="1"/>
      <c r="Y1875" s="1"/>
      <c r="Z1875" s="1"/>
    </row>
    <row r="1876" spans="1:26" ht="14.25" customHeight="1">
      <c r="A1876" s="1"/>
      <c r="B1876" s="626" t="s">
        <v>239</v>
      </c>
      <c r="C1876" s="620"/>
      <c r="D1876" s="70" t="e">
        <f t="array" ref="D1876">+INDEX(#REF!,MATCH($B1876,#REF!,0),MATCH(D$907,#REF!,0))</f>
        <v>#REF!</v>
      </c>
      <c r="E1876" s="73">
        <v>1</v>
      </c>
      <c r="F1876" s="87">
        <v>0.5</v>
      </c>
      <c r="G1876" s="71" t="e">
        <f t="array" ref="G1876">+INDEX(#REF!,MATCH($B1876,#REF!,0),MATCH(G$907,#REF!,0))</f>
        <v>#REF!</v>
      </c>
      <c r="H1876" s="42" t="e">
        <f t="shared" si="168"/>
        <v>#REF!</v>
      </c>
      <c r="I1876" s="1"/>
      <c r="J1876" s="1"/>
      <c r="K1876" s="16"/>
      <c r="L1876" s="1"/>
      <c r="M1876" s="1"/>
      <c r="N1876" s="1"/>
      <c r="O1876" s="1"/>
      <c r="P1876" s="1"/>
      <c r="Q1876" s="1"/>
      <c r="R1876" s="1"/>
      <c r="S1876" s="1"/>
      <c r="T1876" s="1"/>
      <c r="U1876" s="1"/>
      <c r="V1876" s="1"/>
      <c r="W1876" s="1"/>
      <c r="X1876" s="1"/>
      <c r="Y1876" s="1"/>
      <c r="Z1876" s="1"/>
    </row>
    <row r="1877" spans="1:26" ht="14.25" customHeight="1">
      <c r="A1877" s="1"/>
      <c r="B1877" s="626"/>
      <c r="C1877" s="620"/>
      <c r="D1877" s="53"/>
      <c r="E1877" s="73"/>
      <c r="F1877" s="87"/>
      <c r="G1877" s="41"/>
      <c r="H1877" s="42">
        <f t="shared" si="168"/>
        <v>0</v>
      </c>
      <c r="I1877" s="1"/>
      <c r="J1877" s="1"/>
      <c r="K1877" s="16"/>
      <c r="L1877" s="1"/>
      <c r="M1877" s="1"/>
      <c r="N1877" s="1"/>
      <c r="O1877" s="1"/>
      <c r="P1877" s="1"/>
      <c r="Q1877" s="1"/>
      <c r="R1877" s="1"/>
      <c r="S1877" s="1"/>
      <c r="T1877" s="1"/>
      <c r="U1877" s="1"/>
      <c r="V1877" s="1"/>
      <c r="W1877" s="1"/>
      <c r="X1877" s="1"/>
      <c r="Y1877" s="1"/>
      <c r="Z1877" s="1"/>
    </row>
    <row r="1878" spans="1:26" ht="14.25" customHeight="1">
      <c r="A1878" s="1"/>
      <c r="B1878" s="624"/>
      <c r="C1878" s="681"/>
      <c r="D1878" s="47"/>
      <c r="E1878" s="46"/>
      <c r="F1878" s="47"/>
      <c r="G1878" s="41"/>
      <c r="H1878" s="42">
        <f t="shared" si="168"/>
        <v>0</v>
      </c>
      <c r="I1878" s="1"/>
      <c r="J1878" s="1"/>
      <c r="K1878" s="16"/>
      <c r="L1878" s="1"/>
      <c r="M1878" s="1"/>
      <c r="N1878" s="1"/>
      <c r="O1878" s="1"/>
      <c r="P1878" s="1"/>
      <c r="Q1878" s="1"/>
      <c r="R1878" s="1"/>
      <c r="S1878" s="1"/>
      <c r="T1878" s="1"/>
      <c r="U1878" s="1"/>
      <c r="V1878" s="1"/>
      <c r="W1878" s="1"/>
      <c r="X1878" s="1"/>
      <c r="Y1878" s="1"/>
      <c r="Z1878" s="1"/>
    </row>
    <row r="1879" spans="1:26" ht="14.25" customHeight="1">
      <c r="A1879" s="1"/>
      <c r="B1879" s="682" t="s">
        <v>87</v>
      </c>
      <c r="C1879" s="581"/>
      <c r="D1879" s="581"/>
      <c r="E1879" s="581"/>
      <c r="F1879" s="581"/>
      <c r="G1879" s="579"/>
      <c r="H1879" s="49" t="e">
        <f>ROUND(SUM(H1874:H1878),2)</f>
        <v>#REF!</v>
      </c>
      <c r="I1879" s="1"/>
      <c r="J1879" s="1"/>
      <c r="K1879" s="16"/>
      <c r="L1879" s="1"/>
      <c r="M1879" s="1"/>
      <c r="N1879" s="1"/>
      <c r="O1879" s="1"/>
      <c r="P1879" s="1"/>
      <c r="Q1879" s="1"/>
      <c r="R1879" s="1"/>
      <c r="S1879" s="1"/>
      <c r="T1879" s="1"/>
      <c r="U1879" s="1"/>
      <c r="V1879" s="1"/>
      <c r="W1879" s="1"/>
      <c r="X1879" s="1"/>
      <c r="Y1879" s="1"/>
      <c r="Z1879" s="1"/>
    </row>
    <row r="1880" spans="1:26" ht="14.25" customHeight="1">
      <c r="A1880" s="1"/>
      <c r="B1880" s="636" t="s">
        <v>92</v>
      </c>
      <c r="C1880" s="581"/>
      <c r="D1880" s="581"/>
      <c r="E1880" s="581"/>
      <c r="F1880" s="581"/>
      <c r="G1880" s="581"/>
      <c r="H1880" s="589"/>
      <c r="I1880" s="1"/>
      <c r="J1880" s="1"/>
      <c r="K1880" s="16"/>
      <c r="L1880" s="1"/>
      <c r="M1880" s="1"/>
      <c r="N1880" s="1"/>
      <c r="O1880" s="1"/>
      <c r="P1880" s="1"/>
      <c r="Q1880" s="1"/>
      <c r="R1880" s="1"/>
      <c r="S1880" s="1"/>
      <c r="T1880" s="1"/>
      <c r="U1880" s="1"/>
      <c r="V1880" s="1"/>
      <c r="W1880" s="1"/>
      <c r="X1880" s="1"/>
      <c r="Y1880" s="1"/>
      <c r="Z1880" s="1"/>
    </row>
    <row r="1881" spans="1:26" ht="14.25" customHeight="1">
      <c r="A1881" s="1"/>
      <c r="B1881" s="679" t="s">
        <v>1</v>
      </c>
      <c r="C1881" s="579"/>
      <c r="D1881" s="37" t="s">
        <v>2</v>
      </c>
      <c r="E1881" s="23" t="s">
        <v>83</v>
      </c>
      <c r="F1881" s="54" t="s">
        <v>89</v>
      </c>
      <c r="G1881" s="23" t="s">
        <v>85</v>
      </c>
      <c r="H1881" s="55" t="s">
        <v>86</v>
      </c>
      <c r="I1881" s="1"/>
      <c r="J1881" s="1"/>
      <c r="K1881" s="16"/>
      <c r="L1881" s="1"/>
      <c r="M1881" s="1"/>
      <c r="N1881" s="1"/>
      <c r="O1881" s="1"/>
      <c r="P1881" s="1"/>
      <c r="Q1881" s="1"/>
      <c r="R1881" s="1"/>
      <c r="S1881" s="1"/>
      <c r="T1881" s="1"/>
      <c r="U1881" s="1"/>
      <c r="V1881" s="1"/>
      <c r="W1881" s="1"/>
      <c r="X1881" s="1"/>
      <c r="Y1881" s="1"/>
      <c r="Z1881" s="1"/>
    </row>
    <row r="1882" spans="1:26" ht="14.25" customHeight="1">
      <c r="A1882" s="1"/>
      <c r="B1882" s="645"/>
      <c r="C1882" s="680"/>
      <c r="D1882" s="56"/>
      <c r="E1882" s="51"/>
      <c r="F1882" s="57"/>
      <c r="G1882" s="41"/>
      <c r="H1882" s="42">
        <f t="shared" ref="H1882:H1885" si="169">E1882*F1882*G1882</f>
        <v>0</v>
      </c>
      <c r="I1882" s="1"/>
      <c r="J1882" s="1"/>
      <c r="K1882" s="16"/>
      <c r="L1882" s="1"/>
      <c r="M1882" s="1"/>
      <c r="N1882" s="1"/>
      <c r="O1882" s="1"/>
      <c r="P1882" s="1"/>
      <c r="Q1882" s="1"/>
      <c r="R1882" s="1"/>
      <c r="S1882" s="1"/>
      <c r="T1882" s="1"/>
      <c r="U1882" s="1"/>
      <c r="V1882" s="1"/>
      <c r="W1882" s="1"/>
      <c r="X1882" s="1"/>
      <c r="Y1882" s="1"/>
      <c r="Z1882" s="1"/>
    </row>
    <row r="1883" spans="1:26" ht="14.25" customHeight="1">
      <c r="A1883" s="1"/>
      <c r="B1883" s="627" t="s">
        <v>96</v>
      </c>
      <c r="C1883" s="620"/>
      <c r="D1883" s="58" t="s">
        <v>94</v>
      </c>
      <c r="E1883" s="50">
        <v>1</v>
      </c>
      <c r="F1883" s="96">
        <v>0.32</v>
      </c>
      <c r="G1883" s="41" t="e">
        <f>+INDEX(#REF!,MATCH(B1883,#REF!,0),9)</f>
        <v>#REF!</v>
      </c>
      <c r="H1883" s="42" t="e">
        <f t="shared" si="169"/>
        <v>#REF!</v>
      </c>
      <c r="I1883" s="1"/>
      <c r="J1883" s="1"/>
      <c r="K1883" s="16"/>
      <c r="L1883" s="1"/>
      <c r="M1883" s="1"/>
      <c r="N1883" s="1"/>
      <c r="O1883" s="1"/>
      <c r="P1883" s="1"/>
      <c r="Q1883" s="1"/>
      <c r="R1883" s="1"/>
      <c r="S1883" s="1"/>
      <c r="T1883" s="1"/>
      <c r="U1883" s="1"/>
      <c r="V1883" s="1"/>
      <c r="W1883" s="1"/>
      <c r="X1883" s="1"/>
      <c r="Y1883" s="1"/>
      <c r="Z1883" s="1"/>
    </row>
    <row r="1884" spans="1:26" ht="14.25" customHeight="1">
      <c r="A1884" s="1"/>
      <c r="B1884" s="627" t="s">
        <v>93</v>
      </c>
      <c r="C1884" s="620"/>
      <c r="D1884" s="58" t="s">
        <v>94</v>
      </c>
      <c r="E1884" s="50">
        <v>1</v>
      </c>
      <c r="F1884" s="96">
        <f>+F1883</f>
        <v>0.32</v>
      </c>
      <c r="G1884" s="41" t="e">
        <f>+INDEX(#REF!,MATCH(B1884,#REF!,0),9)</f>
        <v>#REF!</v>
      </c>
      <c r="H1884" s="42" t="e">
        <f t="shared" si="169"/>
        <v>#REF!</v>
      </c>
      <c r="I1884" s="1"/>
      <c r="J1884" s="1"/>
      <c r="K1884" s="16"/>
      <c r="L1884" s="1"/>
      <c r="M1884" s="1"/>
      <c r="N1884" s="1"/>
      <c r="O1884" s="1"/>
      <c r="P1884" s="1"/>
      <c r="Q1884" s="1"/>
      <c r="R1884" s="1"/>
      <c r="S1884" s="1"/>
      <c r="T1884" s="1"/>
      <c r="U1884" s="1"/>
      <c r="V1884" s="1"/>
      <c r="W1884" s="1"/>
      <c r="X1884" s="1"/>
      <c r="Y1884" s="1"/>
      <c r="Z1884" s="1"/>
    </row>
    <row r="1885" spans="1:26" ht="14.25" customHeight="1">
      <c r="A1885" s="1"/>
      <c r="B1885" s="624"/>
      <c r="C1885" s="681"/>
      <c r="D1885" s="60"/>
      <c r="E1885" s="61"/>
      <c r="F1885" s="47"/>
      <c r="G1885" s="41"/>
      <c r="H1885" s="42">
        <f t="shared" si="169"/>
        <v>0</v>
      </c>
      <c r="I1885" s="1"/>
      <c r="J1885" s="1"/>
      <c r="K1885" s="16"/>
      <c r="L1885" s="1"/>
      <c r="M1885" s="1"/>
      <c r="N1885" s="1"/>
      <c r="O1885" s="1"/>
      <c r="P1885" s="1"/>
      <c r="Q1885" s="1"/>
      <c r="R1885" s="1"/>
      <c r="S1885" s="1"/>
      <c r="T1885" s="1"/>
      <c r="U1885" s="1"/>
      <c r="V1885" s="1"/>
      <c r="W1885" s="1"/>
      <c r="X1885" s="1"/>
      <c r="Y1885" s="1"/>
      <c r="Z1885" s="1"/>
    </row>
    <row r="1886" spans="1:26" ht="14.25" customHeight="1">
      <c r="A1886" s="1"/>
      <c r="B1886" s="682" t="s">
        <v>87</v>
      </c>
      <c r="C1886" s="581"/>
      <c r="D1886" s="581"/>
      <c r="E1886" s="581"/>
      <c r="F1886" s="581"/>
      <c r="G1886" s="579"/>
      <c r="H1886" s="49" t="e">
        <f>ROUND(SUM(H1882:H1885),2)</f>
        <v>#REF!</v>
      </c>
      <c r="I1886" s="1"/>
      <c r="J1886" s="1"/>
      <c r="K1886" s="16"/>
      <c r="L1886" s="1"/>
      <c r="M1886" s="1"/>
      <c r="N1886" s="1"/>
      <c r="O1886" s="1"/>
      <c r="P1886" s="1"/>
      <c r="Q1886" s="1"/>
      <c r="R1886" s="1"/>
      <c r="S1886" s="1"/>
      <c r="T1886" s="1"/>
      <c r="U1886" s="1"/>
      <c r="V1886" s="1"/>
      <c r="W1886" s="1"/>
      <c r="X1886" s="1"/>
      <c r="Y1886" s="1"/>
      <c r="Z1886" s="1"/>
    </row>
    <row r="1887" spans="1:26" ht="14.25" customHeight="1">
      <c r="A1887" s="1"/>
      <c r="B1887" s="636" t="s">
        <v>95</v>
      </c>
      <c r="C1887" s="581"/>
      <c r="D1887" s="581"/>
      <c r="E1887" s="581"/>
      <c r="F1887" s="581"/>
      <c r="G1887" s="581"/>
      <c r="H1887" s="589"/>
      <c r="I1887" s="1"/>
      <c r="J1887" s="1"/>
      <c r="K1887" s="16"/>
      <c r="L1887" s="1"/>
      <c r="M1887" s="1"/>
      <c r="N1887" s="1"/>
      <c r="O1887" s="1"/>
      <c r="P1887" s="1"/>
      <c r="Q1887" s="1"/>
      <c r="R1887" s="1"/>
      <c r="S1887" s="1"/>
      <c r="T1887" s="1"/>
      <c r="U1887" s="1"/>
      <c r="V1887" s="1"/>
      <c r="W1887" s="1"/>
      <c r="X1887" s="1"/>
      <c r="Y1887" s="1"/>
      <c r="Z1887" s="1"/>
    </row>
    <row r="1888" spans="1:26" ht="14.25" customHeight="1">
      <c r="A1888" s="1"/>
      <c r="B1888" s="591" t="s">
        <v>1</v>
      </c>
      <c r="C1888" s="581"/>
      <c r="D1888" s="579"/>
      <c r="E1888" s="23" t="s">
        <v>2</v>
      </c>
      <c r="F1888" s="23" t="s">
        <v>83</v>
      </c>
      <c r="G1888" s="23" t="s">
        <v>85</v>
      </c>
      <c r="H1888" s="38" t="s">
        <v>86</v>
      </c>
      <c r="I1888" s="1"/>
      <c r="J1888" s="1"/>
      <c r="K1888" s="16"/>
      <c r="L1888" s="1"/>
      <c r="M1888" s="1"/>
      <c r="N1888" s="1"/>
      <c r="O1888" s="1"/>
      <c r="P1888" s="1"/>
      <c r="Q1888" s="1"/>
      <c r="R1888" s="1"/>
      <c r="S1888" s="1"/>
      <c r="T1888" s="1"/>
      <c r="U1888" s="1"/>
      <c r="V1888" s="1"/>
      <c r="W1888" s="1"/>
      <c r="X1888" s="1"/>
      <c r="Y1888" s="1"/>
      <c r="Z1888" s="1"/>
    </row>
    <row r="1889" spans="1:26" ht="14.25" customHeight="1">
      <c r="A1889" s="1"/>
      <c r="B1889" s="619" t="s">
        <v>213</v>
      </c>
      <c r="C1889" s="620"/>
      <c r="D1889" s="621"/>
      <c r="E1889" s="39" t="s">
        <v>2</v>
      </c>
      <c r="F1889" s="40">
        <v>0.8</v>
      </c>
      <c r="G1889" s="62">
        <v>12000</v>
      </c>
      <c r="H1889" s="63">
        <f t="shared" ref="H1889:H1890" si="170">G1889*F1889</f>
        <v>9600</v>
      </c>
      <c r="I1889" s="1"/>
      <c r="J1889" s="1"/>
      <c r="K1889" s="16"/>
      <c r="L1889" s="1"/>
      <c r="M1889" s="1"/>
      <c r="N1889" s="1"/>
      <c r="O1889" s="1"/>
      <c r="P1889" s="1"/>
      <c r="Q1889" s="1"/>
      <c r="R1889" s="1"/>
      <c r="S1889" s="1"/>
      <c r="T1889" s="1"/>
      <c r="U1889" s="1"/>
      <c r="V1889" s="1"/>
      <c r="W1889" s="1"/>
      <c r="X1889" s="1"/>
      <c r="Y1889" s="1"/>
      <c r="Z1889" s="1"/>
    </row>
    <row r="1890" spans="1:26" ht="14.25" customHeight="1">
      <c r="A1890" s="1"/>
      <c r="B1890" s="619"/>
      <c r="C1890" s="620"/>
      <c r="D1890" s="621"/>
      <c r="E1890" s="39"/>
      <c r="F1890" s="40"/>
      <c r="G1890" s="62"/>
      <c r="H1890" s="63">
        <f t="shared" si="170"/>
        <v>0</v>
      </c>
      <c r="I1890" s="1"/>
      <c r="J1890" s="1"/>
      <c r="K1890" s="16"/>
      <c r="L1890" s="1"/>
      <c r="M1890" s="1"/>
      <c r="N1890" s="1"/>
      <c r="O1890" s="1"/>
      <c r="P1890" s="1"/>
      <c r="Q1890" s="1"/>
      <c r="R1890" s="1"/>
      <c r="S1890" s="1"/>
      <c r="T1890" s="1"/>
      <c r="U1890" s="1"/>
      <c r="V1890" s="1"/>
      <c r="W1890" s="1"/>
      <c r="X1890" s="1"/>
      <c r="Y1890" s="1"/>
      <c r="Z1890" s="1"/>
    </row>
    <row r="1891" spans="1:26" ht="14.25" customHeight="1" thickBot="1">
      <c r="A1891" s="1"/>
      <c r="B1891" s="674" t="s">
        <v>87</v>
      </c>
      <c r="C1891" s="594"/>
      <c r="D1891" s="594"/>
      <c r="E1891" s="594"/>
      <c r="F1891" s="594"/>
      <c r="G1891" s="595"/>
      <c r="H1891" s="64">
        <f>ROUND(SUM(H1889:H1890),2)</f>
        <v>9600</v>
      </c>
      <c r="I1891" s="1"/>
      <c r="J1891" s="1"/>
      <c r="K1891" s="16"/>
      <c r="L1891" s="1"/>
      <c r="M1891" s="1"/>
      <c r="N1891" s="1"/>
      <c r="O1891" s="1"/>
      <c r="P1891" s="1"/>
      <c r="Q1891" s="1"/>
      <c r="R1891" s="1"/>
      <c r="S1891" s="1"/>
      <c r="T1891" s="1"/>
      <c r="U1891" s="1"/>
      <c r="V1891" s="1"/>
      <c r="W1891" s="1"/>
      <c r="X1891" s="1"/>
      <c r="Y1891" s="1"/>
      <c r="Z1891" s="1"/>
    </row>
    <row r="1892" spans="1:26" ht="14.25" customHeight="1" thickBot="1">
      <c r="A1892" s="1"/>
      <c r="B1892" s="675"/>
      <c r="C1892" s="602"/>
      <c r="D1892" s="602"/>
      <c r="E1892" s="602"/>
      <c r="F1892" s="602"/>
      <c r="G1892" s="602"/>
      <c r="H1892" s="633"/>
      <c r="I1892" s="1"/>
      <c r="J1892" s="1"/>
      <c r="K1892" s="16"/>
      <c r="L1892" s="1"/>
      <c r="M1892" s="1"/>
      <c r="N1892" s="1"/>
      <c r="O1892" s="1"/>
      <c r="P1892" s="1"/>
      <c r="Q1892" s="1"/>
      <c r="R1892" s="1"/>
      <c r="S1892" s="1"/>
      <c r="T1892" s="1"/>
      <c r="U1892" s="1"/>
      <c r="V1892" s="1"/>
      <c r="W1892" s="1"/>
      <c r="X1892" s="1"/>
      <c r="Y1892" s="1"/>
      <c r="Z1892" s="1"/>
    </row>
    <row r="1893" spans="1:26" ht="14.25" customHeight="1" thickBot="1">
      <c r="A1893" s="1"/>
      <c r="B1893" s="676"/>
      <c r="C1893" s="587"/>
      <c r="D1893" s="635"/>
      <c r="E1893" s="677" t="s">
        <v>59</v>
      </c>
      <c r="F1893" s="678"/>
      <c r="G1893" s="678"/>
      <c r="H1893" s="65" t="e">
        <f>ROUND(H1891+H1886+H1879+H1871,0)</f>
        <v>#REF!</v>
      </c>
      <c r="I1893" s="1"/>
      <c r="J1893" s="1"/>
      <c r="K1893" s="16"/>
      <c r="L1893" s="1"/>
      <c r="M1893" s="1"/>
      <c r="N1893" s="1"/>
      <c r="O1893" s="1"/>
      <c r="P1893" s="1"/>
      <c r="Q1893" s="1"/>
      <c r="R1893" s="1"/>
      <c r="S1893" s="1"/>
      <c r="T1893" s="1"/>
      <c r="U1893" s="1"/>
      <c r="V1893" s="1"/>
      <c r="W1893" s="1"/>
      <c r="X1893" s="1"/>
      <c r="Y1893" s="1"/>
      <c r="Z1893" s="1"/>
    </row>
    <row r="1894" spans="1:26" ht="14.25" customHeight="1">
      <c r="A1894" s="1"/>
      <c r="B1894" s="102"/>
      <c r="C1894" s="103"/>
      <c r="D1894" s="104"/>
      <c r="E1894" s="104"/>
      <c r="F1894" s="104"/>
      <c r="G1894" s="104"/>
      <c r="H1894" s="105"/>
      <c r="I1894" s="1"/>
      <c r="J1894" s="1"/>
      <c r="K1894" s="16"/>
      <c r="L1894" s="1"/>
      <c r="M1894" s="1"/>
      <c r="N1894" s="1"/>
      <c r="O1894" s="1"/>
      <c r="P1894" s="1"/>
      <c r="Q1894" s="1"/>
      <c r="R1894" s="1"/>
      <c r="S1894" s="1"/>
      <c r="T1894" s="1"/>
      <c r="U1894" s="1"/>
      <c r="V1894" s="1"/>
      <c r="W1894" s="1"/>
      <c r="X1894" s="1"/>
      <c r="Y1894" s="1"/>
      <c r="Z1894" s="1"/>
    </row>
    <row r="1895" spans="1:26" ht="14.25" customHeight="1" thickBot="1">
      <c r="A1895" s="1"/>
      <c r="B1895" s="102"/>
      <c r="C1895" s="103"/>
      <c r="D1895" s="104"/>
      <c r="E1895" s="104"/>
      <c r="F1895" s="104"/>
      <c r="G1895" s="104"/>
      <c r="H1895" s="105"/>
      <c r="I1895" s="1"/>
      <c r="J1895" s="1"/>
      <c r="K1895" s="16"/>
      <c r="L1895" s="1"/>
      <c r="M1895" s="1"/>
      <c r="N1895" s="1"/>
      <c r="O1895" s="1"/>
      <c r="P1895" s="1"/>
      <c r="Q1895" s="1"/>
      <c r="R1895" s="1"/>
      <c r="S1895" s="1"/>
      <c r="T1895" s="1"/>
      <c r="U1895" s="1"/>
      <c r="V1895" s="1"/>
      <c r="W1895" s="1"/>
      <c r="X1895" s="1"/>
      <c r="Y1895" s="1"/>
      <c r="Z1895" s="1"/>
    </row>
    <row r="1896" spans="1:26" ht="14.25" customHeight="1">
      <c r="A1896" s="1"/>
      <c r="B1896" s="696" t="s">
        <v>77</v>
      </c>
      <c r="C1896" s="602"/>
      <c r="D1896" s="602"/>
      <c r="E1896" s="602"/>
      <c r="F1896" s="602"/>
      <c r="G1896" s="602"/>
      <c r="H1896" s="633"/>
      <c r="I1896" s="1"/>
      <c r="J1896" s="1"/>
      <c r="K1896" s="16"/>
      <c r="L1896" s="1"/>
      <c r="M1896" s="1"/>
      <c r="N1896" s="1"/>
      <c r="O1896" s="1"/>
      <c r="P1896" s="1"/>
      <c r="Q1896" s="1"/>
      <c r="R1896" s="1"/>
      <c r="S1896" s="1"/>
      <c r="T1896" s="1"/>
      <c r="U1896" s="1"/>
      <c r="V1896" s="1"/>
      <c r="W1896" s="1"/>
      <c r="X1896" s="1"/>
      <c r="Y1896" s="1"/>
      <c r="Z1896" s="1"/>
    </row>
    <row r="1897" spans="1:26" ht="14.25" customHeight="1">
      <c r="A1897" s="1"/>
      <c r="B1897" s="668"/>
      <c r="C1897" s="606"/>
      <c r="D1897" s="606"/>
      <c r="E1897" s="606"/>
      <c r="F1897" s="606"/>
      <c r="G1897" s="606"/>
      <c r="H1897" s="607"/>
      <c r="I1897" s="1"/>
      <c r="J1897" s="1"/>
      <c r="K1897" s="16"/>
      <c r="L1897" s="1"/>
      <c r="M1897" s="1"/>
      <c r="N1897" s="1"/>
      <c r="O1897" s="1"/>
      <c r="P1897" s="1"/>
      <c r="Q1897" s="1"/>
      <c r="R1897" s="1"/>
      <c r="S1897" s="1"/>
      <c r="T1897" s="1"/>
      <c r="U1897" s="1"/>
      <c r="V1897" s="1"/>
      <c r="W1897" s="1"/>
      <c r="X1897" s="1"/>
      <c r="Y1897" s="1"/>
      <c r="Z1897" s="1"/>
    </row>
    <row r="1898" spans="1:26" ht="14.25" customHeight="1" thickBot="1">
      <c r="A1898" s="1"/>
      <c r="B1898" s="665" t="s">
        <v>78</v>
      </c>
      <c r="C1898" s="594"/>
      <c r="D1898" s="594"/>
      <c r="E1898" s="594"/>
      <c r="F1898" s="594"/>
      <c r="G1898" s="594"/>
      <c r="H1898" s="703"/>
      <c r="I1898" s="1"/>
      <c r="J1898" s="1"/>
      <c r="K1898" s="16"/>
      <c r="L1898" s="1"/>
      <c r="M1898" s="1"/>
      <c r="N1898" s="1"/>
      <c r="O1898" s="1"/>
      <c r="P1898" s="1"/>
      <c r="Q1898" s="1"/>
      <c r="R1898" s="1"/>
      <c r="S1898" s="1"/>
      <c r="T1898" s="1"/>
      <c r="U1898" s="1"/>
      <c r="V1898" s="1"/>
      <c r="W1898" s="1"/>
      <c r="X1898" s="1"/>
      <c r="Y1898" s="1"/>
      <c r="Z1898" s="1"/>
    </row>
    <row r="1899" spans="1:26" ht="14.25" customHeight="1">
      <c r="A1899" s="1"/>
      <c r="B1899" s="662" t="e">
        <f>+#REF!</f>
        <v>#REF!</v>
      </c>
      <c r="C1899" s="632"/>
      <c r="D1899" s="632"/>
      <c r="E1899" s="632"/>
      <c r="F1899" s="632"/>
      <c r="G1899" s="632"/>
      <c r="H1899" s="704"/>
      <c r="I1899" s="1"/>
      <c r="J1899" s="1"/>
      <c r="K1899" s="16"/>
      <c r="L1899" s="1"/>
      <c r="M1899" s="1"/>
      <c r="N1899" s="1"/>
      <c r="O1899" s="1"/>
      <c r="P1899" s="1"/>
      <c r="Q1899" s="1"/>
      <c r="R1899" s="1"/>
      <c r="S1899" s="1"/>
      <c r="T1899" s="1"/>
      <c r="U1899" s="1"/>
      <c r="V1899" s="1"/>
      <c r="W1899" s="1"/>
      <c r="X1899" s="1"/>
      <c r="Y1899" s="1"/>
      <c r="Z1899" s="1"/>
    </row>
    <row r="1900" spans="1:26" ht="14.25" customHeight="1">
      <c r="A1900" s="1"/>
      <c r="B1900" s="34" t="s">
        <v>79</v>
      </c>
      <c r="C1900" s="35" t="e">
        <f>+#REF!</f>
        <v>#REF!</v>
      </c>
      <c r="D1900" s="693" t="s">
        <v>80</v>
      </c>
      <c r="E1900" s="579"/>
      <c r="F1900" s="5" t="e">
        <f>+#REF!</f>
        <v>#REF!</v>
      </c>
      <c r="G1900" s="5" t="s">
        <v>81</v>
      </c>
      <c r="H1900" s="36"/>
      <c r="I1900" s="1"/>
      <c r="J1900" s="1"/>
      <c r="K1900" s="16"/>
      <c r="L1900" s="1"/>
      <c r="M1900" s="1"/>
      <c r="N1900" s="1"/>
      <c r="O1900" s="1"/>
      <c r="P1900" s="1"/>
      <c r="Q1900" s="1"/>
      <c r="R1900" s="1"/>
      <c r="S1900" s="1"/>
      <c r="T1900" s="1"/>
      <c r="U1900" s="1"/>
      <c r="V1900" s="1"/>
      <c r="W1900" s="1"/>
      <c r="X1900" s="1"/>
      <c r="Y1900" s="1"/>
      <c r="Z1900" s="1"/>
    </row>
    <row r="1901" spans="1:26" ht="14.25" customHeight="1">
      <c r="A1901" s="1"/>
      <c r="B1901" s="636"/>
      <c r="C1901" s="581"/>
      <c r="D1901" s="581"/>
      <c r="E1901" s="581"/>
      <c r="F1901" s="581"/>
      <c r="G1901" s="581"/>
      <c r="H1901" s="589"/>
      <c r="I1901" s="1"/>
      <c r="J1901" s="1"/>
      <c r="K1901" s="16"/>
      <c r="L1901" s="1"/>
      <c r="M1901" s="1"/>
      <c r="N1901" s="1"/>
      <c r="O1901" s="1"/>
      <c r="P1901" s="1"/>
      <c r="Q1901" s="1"/>
      <c r="R1901" s="1"/>
      <c r="S1901" s="1"/>
      <c r="T1901" s="1"/>
      <c r="U1901" s="1"/>
      <c r="V1901" s="1"/>
      <c r="W1901" s="1"/>
      <c r="X1901" s="1"/>
      <c r="Y1901" s="1"/>
      <c r="Z1901" s="1"/>
    </row>
    <row r="1902" spans="1:26" ht="14.25" customHeight="1">
      <c r="A1902" s="1"/>
      <c r="B1902" s="652" t="e">
        <f>+#REF!</f>
        <v>#REF!</v>
      </c>
      <c r="C1902" s="585"/>
      <c r="D1902" s="585"/>
      <c r="E1902" s="585"/>
      <c r="F1902" s="585"/>
      <c r="G1902" s="585"/>
      <c r="H1902" s="610"/>
      <c r="I1902" s="1"/>
      <c r="J1902" s="1"/>
      <c r="K1902" s="16"/>
      <c r="L1902" s="1"/>
      <c r="M1902" s="1"/>
      <c r="N1902" s="1"/>
      <c r="O1902" s="1"/>
      <c r="P1902" s="1"/>
      <c r="Q1902" s="1"/>
      <c r="R1902" s="1"/>
      <c r="S1902" s="1"/>
      <c r="T1902" s="1"/>
      <c r="U1902" s="1"/>
      <c r="V1902" s="1"/>
      <c r="W1902" s="1"/>
      <c r="X1902" s="1"/>
      <c r="Y1902" s="1"/>
      <c r="Z1902" s="1"/>
    </row>
    <row r="1903" spans="1:26" ht="14.25" customHeight="1">
      <c r="A1903" s="1"/>
      <c r="B1903" s="600"/>
      <c r="C1903" s="578"/>
      <c r="D1903" s="578"/>
      <c r="E1903" s="578"/>
      <c r="F1903" s="578"/>
      <c r="G1903" s="578"/>
      <c r="H1903" s="604"/>
      <c r="I1903" s="1"/>
      <c r="J1903" s="1"/>
      <c r="K1903" s="16"/>
      <c r="L1903" s="1"/>
      <c r="M1903" s="1"/>
      <c r="N1903" s="1"/>
      <c r="O1903" s="1"/>
      <c r="P1903" s="1"/>
      <c r="Q1903" s="1"/>
      <c r="R1903" s="1"/>
      <c r="S1903" s="1"/>
      <c r="T1903" s="1"/>
      <c r="U1903" s="1"/>
      <c r="V1903" s="1"/>
      <c r="W1903" s="1"/>
      <c r="X1903" s="1"/>
      <c r="Y1903" s="1"/>
      <c r="Z1903" s="1"/>
    </row>
    <row r="1904" spans="1:26" ht="14.25" customHeight="1">
      <c r="A1904" s="1"/>
      <c r="B1904" s="694"/>
      <c r="C1904" s="606"/>
      <c r="D1904" s="606"/>
      <c r="E1904" s="606"/>
      <c r="F1904" s="606"/>
      <c r="G1904" s="606"/>
      <c r="H1904" s="607"/>
      <c r="I1904" s="1"/>
      <c r="J1904" s="1"/>
      <c r="K1904" s="16"/>
      <c r="L1904" s="1"/>
      <c r="M1904" s="1"/>
      <c r="N1904" s="1"/>
      <c r="O1904" s="1"/>
      <c r="P1904" s="1"/>
      <c r="Q1904" s="1"/>
      <c r="R1904" s="1"/>
      <c r="S1904" s="1"/>
      <c r="T1904" s="1"/>
      <c r="U1904" s="1"/>
      <c r="V1904" s="1"/>
      <c r="W1904" s="1"/>
      <c r="X1904" s="1"/>
      <c r="Y1904" s="1"/>
      <c r="Z1904" s="1"/>
    </row>
    <row r="1905" spans="1:26" ht="14.25" customHeight="1">
      <c r="A1905" s="1"/>
      <c r="B1905" s="636" t="s">
        <v>82</v>
      </c>
      <c r="C1905" s="581"/>
      <c r="D1905" s="581"/>
      <c r="E1905" s="581"/>
      <c r="F1905" s="581"/>
      <c r="G1905" s="581"/>
      <c r="H1905" s="589"/>
      <c r="I1905" s="1"/>
      <c r="J1905" s="1"/>
      <c r="K1905" s="16"/>
      <c r="L1905" s="1"/>
      <c r="M1905" s="1"/>
      <c r="N1905" s="1"/>
      <c r="O1905" s="1"/>
      <c r="P1905" s="1"/>
      <c r="Q1905" s="1"/>
      <c r="R1905" s="1"/>
      <c r="S1905" s="1"/>
      <c r="T1905" s="1"/>
      <c r="U1905" s="1"/>
      <c r="V1905" s="1"/>
      <c r="W1905" s="1"/>
      <c r="X1905" s="1"/>
      <c r="Y1905" s="1"/>
      <c r="Z1905" s="1"/>
    </row>
    <row r="1906" spans="1:26" ht="14.25" customHeight="1">
      <c r="A1906" s="1"/>
      <c r="B1906" s="679" t="s">
        <v>1</v>
      </c>
      <c r="C1906" s="579"/>
      <c r="D1906" s="37" t="s">
        <v>2</v>
      </c>
      <c r="E1906" s="23" t="s">
        <v>83</v>
      </c>
      <c r="F1906" s="23" t="s">
        <v>84</v>
      </c>
      <c r="G1906" s="23" t="s">
        <v>85</v>
      </c>
      <c r="H1906" s="38" t="s">
        <v>86</v>
      </c>
      <c r="I1906" s="1"/>
      <c r="J1906" s="1"/>
      <c r="K1906" s="16"/>
      <c r="L1906" s="1"/>
      <c r="M1906" s="1"/>
      <c r="N1906" s="1"/>
      <c r="O1906" s="1"/>
      <c r="P1906" s="1"/>
      <c r="Q1906" s="1"/>
      <c r="R1906" s="1"/>
      <c r="S1906" s="1"/>
      <c r="T1906" s="1"/>
      <c r="U1906" s="1"/>
      <c r="V1906" s="1"/>
      <c r="W1906" s="1"/>
      <c r="X1906" s="1"/>
      <c r="Y1906" s="1"/>
      <c r="Z1906" s="1"/>
    </row>
    <row r="1907" spans="1:26" ht="14.25" customHeight="1">
      <c r="A1907" s="1"/>
      <c r="B1907" s="645"/>
      <c r="C1907" s="690"/>
      <c r="D1907" s="39"/>
      <c r="E1907" s="39"/>
      <c r="F1907" s="40"/>
      <c r="G1907" s="41"/>
      <c r="H1907" s="42">
        <f>G1907*(F1907+1)*E1907</f>
        <v>0</v>
      </c>
      <c r="I1907" s="1"/>
      <c r="J1907" s="1"/>
      <c r="K1907" s="16"/>
      <c r="L1907" s="1"/>
      <c r="M1907" s="1"/>
      <c r="N1907" s="1"/>
      <c r="O1907" s="1"/>
      <c r="P1907" s="1"/>
      <c r="Q1907" s="1"/>
      <c r="R1907" s="1"/>
      <c r="S1907" s="1"/>
      <c r="T1907" s="1"/>
      <c r="U1907" s="1"/>
      <c r="V1907" s="1"/>
      <c r="W1907" s="1"/>
      <c r="X1907" s="1"/>
      <c r="Y1907" s="1"/>
      <c r="Z1907" s="1"/>
    </row>
    <row r="1908" spans="1:26" ht="28.5" customHeight="1">
      <c r="A1908" s="1"/>
      <c r="B1908" s="732" t="s">
        <v>240</v>
      </c>
      <c r="C1908" s="733"/>
      <c r="D1908" s="24" t="e">
        <f t="array" ref="D1908">+INDEX(#REF!,MATCH($B1908,#REF!,0),MATCH(D$897,#REF!,0))</f>
        <v>#REF!</v>
      </c>
      <c r="E1908" s="50">
        <v>3.6</v>
      </c>
      <c r="F1908" s="40">
        <v>0.05</v>
      </c>
      <c r="G1908" s="80" t="e">
        <f t="array" ref="G1908">+INDEX(#REF!,MATCH($B1908,#REF!,0),MATCH(G$897,#REF!,0))</f>
        <v>#REF!</v>
      </c>
      <c r="H1908" s="42" t="e">
        <f t="shared" ref="H1908:H1914" si="171">E1908*(F1908+1)*G1908</f>
        <v>#REF!</v>
      </c>
      <c r="I1908" s="1"/>
      <c r="J1908" s="1"/>
      <c r="K1908" s="16"/>
      <c r="L1908" s="1"/>
      <c r="M1908" s="1"/>
      <c r="N1908" s="1"/>
      <c r="O1908" s="1"/>
      <c r="P1908" s="1"/>
      <c r="Q1908" s="1"/>
      <c r="R1908" s="1"/>
      <c r="S1908" s="1"/>
      <c r="T1908" s="1"/>
      <c r="U1908" s="1"/>
      <c r="V1908" s="1"/>
      <c r="W1908" s="1"/>
      <c r="X1908" s="1"/>
      <c r="Y1908" s="1"/>
      <c r="Z1908" s="1"/>
    </row>
    <row r="1909" spans="1:26" ht="14.25" customHeight="1">
      <c r="A1909" s="1"/>
      <c r="B1909" s="732" t="s">
        <v>241</v>
      </c>
      <c r="C1909" s="733"/>
      <c r="D1909" s="24" t="e">
        <f t="array" ref="D1909">+INDEX(#REF!,MATCH($B1909,#REF!,0),MATCH(D$897,#REF!,0))</f>
        <v>#REF!</v>
      </c>
      <c r="E1909" s="50">
        <v>1</v>
      </c>
      <c r="F1909" s="40">
        <v>0.01</v>
      </c>
      <c r="G1909" s="80" t="e">
        <f t="array" ref="G1909">+INDEX(#REF!,MATCH($B1909,#REF!,0),MATCH(G$897,#REF!,0))</f>
        <v>#REF!</v>
      </c>
      <c r="H1909" s="42" t="e">
        <f t="shared" si="171"/>
        <v>#REF!</v>
      </c>
      <c r="I1909" s="1"/>
      <c r="J1909" s="1"/>
      <c r="K1909" s="16"/>
      <c r="L1909" s="1"/>
      <c r="M1909" s="1"/>
      <c r="N1909" s="1"/>
      <c r="O1909" s="1"/>
      <c r="P1909" s="1"/>
      <c r="Q1909" s="1"/>
      <c r="R1909" s="1"/>
      <c r="S1909" s="1"/>
      <c r="T1909" s="1"/>
      <c r="U1909" s="1"/>
      <c r="V1909" s="1"/>
      <c r="W1909" s="1"/>
      <c r="X1909" s="1"/>
      <c r="Y1909" s="1"/>
      <c r="Z1909" s="1"/>
    </row>
    <row r="1910" spans="1:26" ht="14.25" customHeight="1">
      <c r="A1910" s="1"/>
      <c r="B1910" s="732" t="s">
        <v>242</v>
      </c>
      <c r="C1910" s="733"/>
      <c r="D1910" s="24" t="e">
        <f t="array" ref="D1910">+INDEX(#REF!,MATCH($B1910,#REF!,0),MATCH(D$897,#REF!,0))</f>
        <v>#REF!</v>
      </c>
      <c r="E1910" s="50">
        <v>1.5</v>
      </c>
      <c r="F1910" s="40">
        <v>0.05</v>
      </c>
      <c r="G1910" s="80" t="e">
        <f t="array" ref="G1910">+INDEX(#REF!,MATCH($B1910,#REF!,0),MATCH(G$897,#REF!,0))</f>
        <v>#REF!</v>
      </c>
      <c r="H1910" s="42" t="e">
        <f t="shared" si="171"/>
        <v>#REF!</v>
      </c>
      <c r="I1910" s="1"/>
      <c r="J1910" s="1" t="s">
        <v>243</v>
      </c>
      <c r="K1910" s="16" t="s">
        <v>244</v>
      </c>
      <c r="L1910" s="1"/>
      <c r="M1910" s="1"/>
      <c r="N1910" s="1"/>
      <c r="O1910" s="1"/>
      <c r="P1910" s="1"/>
      <c r="Q1910" s="1"/>
      <c r="R1910" s="1"/>
      <c r="S1910" s="1"/>
      <c r="T1910" s="1"/>
      <c r="U1910" s="1"/>
      <c r="V1910" s="1"/>
      <c r="W1910" s="1"/>
      <c r="X1910" s="1"/>
      <c r="Y1910" s="1"/>
      <c r="Z1910" s="1"/>
    </row>
    <row r="1911" spans="1:26" ht="14.25" customHeight="1">
      <c r="A1911" s="1"/>
      <c r="B1911" s="732" t="s">
        <v>245</v>
      </c>
      <c r="C1911" s="733"/>
      <c r="D1911" s="24" t="e">
        <f t="array" ref="D1911">+INDEX(#REF!,MATCH($B1911,#REF!,0),MATCH(D$897,#REF!,0))</f>
        <v>#REF!</v>
      </c>
      <c r="E1911" s="50">
        <v>0.09</v>
      </c>
      <c r="F1911" s="40">
        <v>0.5</v>
      </c>
      <c r="G1911" s="80" t="e">
        <f t="array" ref="G1911">+INDEX(#REF!,MATCH($B1911,#REF!,0),MATCH(G$897,#REF!,0))</f>
        <v>#REF!</v>
      </c>
      <c r="H1911" s="42" t="e">
        <f t="shared" si="171"/>
        <v>#REF!</v>
      </c>
      <c r="I1911" s="1"/>
      <c r="J1911" s="1">
        <v>24000</v>
      </c>
      <c r="K1911" s="16">
        <v>8000</v>
      </c>
      <c r="L1911" s="1"/>
      <c r="M1911" s="1"/>
      <c r="N1911" s="1"/>
      <c r="O1911" s="1"/>
      <c r="P1911" s="1"/>
      <c r="Q1911" s="1"/>
      <c r="R1911" s="1"/>
      <c r="S1911" s="1"/>
      <c r="T1911" s="1"/>
      <c r="U1911" s="1"/>
      <c r="V1911" s="1"/>
      <c r="W1911" s="1"/>
      <c r="X1911" s="1"/>
      <c r="Y1911" s="1"/>
      <c r="Z1911" s="1"/>
    </row>
    <row r="1912" spans="1:26" ht="14.25" customHeight="1">
      <c r="A1912" s="1"/>
      <c r="B1912" s="732" t="s">
        <v>246</v>
      </c>
      <c r="C1912" s="733"/>
      <c r="D1912" s="24" t="e">
        <f t="array" ref="D1912">+INDEX(#REF!,MATCH($B1912,#REF!,0),MATCH(D$897,#REF!,0))</f>
        <v>#REF!</v>
      </c>
      <c r="E1912" s="50">
        <v>1.0900000000000001</v>
      </c>
      <c r="F1912" s="40">
        <v>0.05</v>
      </c>
      <c r="G1912" s="80" t="e">
        <f t="array" ref="G1912">+INDEX(#REF!,MATCH($B1912,#REF!,0),MATCH(G$897,#REF!,0))</f>
        <v>#REF!</v>
      </c>
      <c r="H1912" s="42" t="e">
        <f t="shared" si="171"/>
        <v>#REF!</v>
      </c>
      <c r="I1912" s="1"/>
      <c r="J1912" s="1">
        <v>50000</v>
      </c>
      <c r="K1912" s="16"/>
      <c r="L1912" s="1"/>
      <c r="M1912" s="1"/>
      <c r="N1912" s="1"/>
      <c r="O1912" s="1"/>
      <c r="P1912" s="1"/>
      <c r="Q1912" s="1"/>
      <c r="R1912" s="1"/>
      <c r="S1912" s="1"/>
      <c r="T1912" s="1"/>
      <c r="U1912" s="1"/>
      <c r="V1912" s="1"/>
      <c r="W1912" s="1"/>
      <c r="X1912" s="1"/>
      <c r="Y1912" s="1"/>
      <c r="Z1912" s="1"/>
    </row>
    <row r="1913" spans="1:26" ht="14.25" customHeight="1">
      <c r="A1913" s="1"/>
      <c r="B1913" s="732" t="s">
        <v>247</v>
      </c>
      <c r="C1913" s="733"/>
      <c r="D1913" s="24" t="e">
        <f t="array" ref="D1913">+INDEX(#REF!,MATCH($B1913,#REF!,0),MATCH(D$897,#REF!,0))</f>
        <v>#REF!</v>
      </c>
      <c r="E1913" s="50">
        <v>0.75</v>
      </c>
      <c r="F1913" s="40">
        <v>0.05</v>
      </c>
      <c r="G1913" s="80" t="e">
        <f t="array" ref="G1913">+INDEX(#REF!,MATCH($B1913,#REF!,0),MATCH(G$897,#REF!,0))</f>
        <v>#REF!</v>
      </c>
      <c r="H1913" s="42" t="e">
        <f t="shared" si="171"/>
        <v>#REF!</v>
      </c>
      <c r="I1913" s="1"/>
      <c r="J1913" s="1">
        <v>22000</v>
      </c>
      <c r="K1913" s="16"/>
      <c r="L1913" s="1"/>
      <c r="M1913" s="1"/>
      <c r="N1913" s="1"/>
      <c r="O1913" s="1"/>
      <c r="P1913" s="1"/>
      <c r="Q1913" s="1"/>
      <c r="R1913" s="1"/>
      <c r="S1913" s="1"/>
      <c r="T1913" s="1"/>
      <c r="U1913" s="1"/>
      <c r="V1913" s="1"/>
      <c r="W1913" s="1"/>
      <c r="X1913" s="1"/>
      <c r="Y1913" s="1"/>
      <c r="Z1913" s="1"/>
    </row>
    <row r="1914" spans="1:26" ht="14.25" customHeight="1">
      <c r="A1914" s="1"/>
      <c r="B1914" s="738"/>
      <c r="C1914" s="579"/>
      <c r="D1914" s="24"/>
      <c r="E1914" s="50"/>
      <c r="F1914" s="40"/>
      <c r="G1914" s="80"/>
      <c r="H1914" s="42">
        <f t="shared" si="171"/>
        <v>0</v>
      </c>
      <c r="I1914" s="1"/>
      <c r="J1914" s="1">
        <v>112000</v>
      </c>
      <c r="K1914" s="16"/>
      <c r="L1914" s="1"/>
      <c r="M1914" s="1"/>
      <c r="N1914" s="1"/>
      <c r="O1914" s="1"/>
      <c r="P1914" s="1"/>
      <c r="Q1914" s="1"/>
      <c r="R1914" s="1"/>
      <c r="S1914" s="1"/>
      <c r="T1914" s="1"/>
      <c r="U1914" s="1"/>
      <c r="V1914" s="1"/>
      <c r="W1914" s="1"/>
      <c r="X1914" s="1"/>
      <c r="Y1914" s="1"/>
      <c r="Z1914" s="1"/>
    </row>
    <row r="1915" spans="1:26" ht="14.25" customHeight="1">
      <c r="A1915" s="1"/>
      <c r="B1915" s="734"/>
      <c r="C1915" s="625"/>
      <c r="D1915" s="39"/>
      <c r="E1915" s="46"/>
      <c r="F1915" s="47"/>
      <c r="G1915" s="48"/>
      <c r="H1915" s="42">
        <f>G1915*(F1915+1)*E1915</f>
        <v>0</v>
      </c>
      <c r="I1915" s="1"/>
      <c r="J1915" s="1"/>
      <c r="K1915" s="16"/>
      <c r="L1915" s="1"/>
      <c r="M1915" s="1"/>
      <c r="N1915" s="1"/>
      <c r="O1915" s="1"/>
      <c r="P1915" s="1"/>
      <c r="Q1915" s="1"/>
      <c r="R1915" s="1"/>
      <c r="S1915" s="1"/>
      <c r="T1915" s="1"/>
      <c r="U1915" s="1"/>
      <c r="V1915" s="1"/>
      <c r="W1915" s="1"/>
      <c r="X1915" s="1"/>
      <c r="Y1915" s="1"/>
      <c r="Z1915" s="1"/>
    </row>
    <row r="1916" spans="1:26" ht="14.25" customHeight="1">
      <c r="A1916" s="1"/>
      <c r="B1916" s="682" t="s">
        <v>87</v>
      </c>
      <c r="C1916" s="581"/>
      <c r="D1916" s="581"/>
      <c r="E1916" s="581"/>
      <c r="F1916" s="581"/>
      <c r="G1916" s="579"/>
      <c r="H1916" s="49" t="e">
        <f>ROUND(SUM(H1907:H1915),2)</f>
        <v>#REF!</v>
      </c>
      <c r="I1916" s="1"/>
      <c r="J1916" s="1"/>
      <c r="K1916" s="16"/>
      <c r="L1916" s="1"/>
      <c r="M1916" s="1"/>
      <c r="N1916" s="1"/>
      <c r="O1916" s="1"/>
      <c r="P1916" s="1"/>
      <c r="Q1916" s="1"/>
      <c r="R1916" s="1"/>
      <c r="S1916" s="1"/>
      <c r="T1916" s="1"/>
      <c r="U1916" s="1"/>
      <c r="V1916" s="1"/>
      <c r="W1916" s="1"/>
      <c r="X1916" s="1"/>
      <c r="Y1916" s="1"/>
      <c r="Z1916" s="1"/>
    </row>
    <row r="1917" spans="1:26" ht="14.25" customHeight="1">
      <c r="A1917" s="1"/>
      <c r="B1917" s="636" t="s">
        <v>88</v>
      </c>
      <c r="C1917" s="581"/>
      <c r="D1917" s="581"/>
      <c r="E1917" s="581"/>
      <c r="F1917" s="581"/>
      <c r="G1917" s="581"/>
      <c r="H1917" s="589"/>
      <c r="I1917" s="1"/>
      <c r="J1917" s="1"/>
      <c r="K1917" s="16"/>
      <c r="L1917" s="1"/>
      <c r="M1917" s="1"/>
      <c r="N1917" s="1"/>
      <c r="O1917" s="1"/>
      <c r="P1917" s="1"/>
      <c r="Q1917" s="1"/>
      <c r="R1917" s="1"/>
      <c r="S1917" s="1"/>
      <c r="T1917" s="1"/>
      <c r="U1917" s="1"/>
      <c r="V1917" s="1"/>
      <c r="W1917" s="1"/>
      <c r="X1917" s="1"/>
      <c r="Y1917" s="1"/>
      <c r="Z1917" s="1"/>
    </row>
    <row r="1918" spans="1:26" ht="14.25" customHeight="1">
      <c r="A1918" s="1"/>
      <c r="B1918" s="679" t="s">
        <v>1</v>
      </c>
      <c r="C1918" s="579"/>
      <c r="D1918" s="37" t="s">
        <v>2</v>
      </c>
      <c r="E1918" s="23" t="s">
        <v>83</v>
      </c>
      <c r="F1918" s="23" t="s">
        <v>89</v>
      </c>
      <c r="G1918" s="23" t="s">
        <v>85</v>
      </c>
      <c r="H1918" s="38" t="s">
        <v>86</v>
      </c>
      <c r="I1918" s="1"/>
      <c r="J1918" s="1"/>
      <c r="K1918" s="16"/>
      <c r="L1918" s="1"/>
      <c r="M1918" s="1"/>
      <c r="N1918" s="1"/>
      <c r="O1918" s="1"/>
      <c r="P1918" s="1"/>
      <c r="Q1918" s="1"/>
      <c r="R1918" s="1"/>
      <c r="S1918" s="1"/>
      <c r="T1918" s="1"/>
      <c r="U1918" s="1"/>
      <c r="V1918" s="1"/>
      <c r="W1918" s="1"/>
      <c r="X1918" s="1"/>
      <c r="Y1918" s="1"/>
      <c r="Z1918" s="1"/>
    </row>
    <row r="1919" spans="1:26" ht="14.25" customHeight="1">
      <c r="A1919" s="1"/>
      <c r="B1919" s="645"/>
      <c r="C1919" s="680"/>
      <c r="D1919" s="50"/>
      <c r="E1919" s="51"/>
      <c r="F1919" s="52"/>
      <c r="G1919" s="41"/>
      <c r="H1919" s="42">
        <f t="shared" ref="H1919:H1925" si="172">E1919*F1919*G1919</f>
        <v>0</v>
      </c>
      <c r="I1919" s="1"/>
      <c r="J1919" s="1"/>
      <c r="K1919" s="16"/>
      <c r="L1919" s="1"/>
      <c r="M1919" s="1"/>
      <c r="N1919" s="1"/>
      <c r="O1919" s="1"/>
      <c r="P1919" s="1"/>
      <c r="Q1919" s="1"/>
      <c r="R1919" s="1"/>
      <c r="S1919" s="1"/>
      <c r="T1919" s="1"/>
      <c r="U1919" s="1"/>
      <c r="V1919" s="1"/>
      <c r="W1919" s="1"/>
      <c r="X1919" s="1"/>
      <c r="Y1919" s="1"/>
      <c r="Z1919" s="1"/>
    </row>
    <row r="1920" spans="1:26" ht="14.25" customHeight="1">
      <c r="A1920" s="1"/>
      <c r="B1920" s="626" t="s">
        <v>90</v>
      </c>
      <c r="C1920" s="620"/>
      <c r="D1920" s="53" t="s">
        <v>91</v>
      </c>
      <c r="E1920" s="50">
        <v>0.05</v>
      </c>
      <c r="F1920" s="59">
        <v>1</v>
      </c>
      <c r="G1920" s="41" t="e">
        <f>H1935</f>
        <v>#REF!</v>
      </c>
      <c r="H1920" s="42" t="e">
        <f t="shared" si="172"/>
        <v>#REF!</v>
      </c>
      <c r="I1920" s="1"/>
      <c r="J1920" s="1"/>
      <c r="K1920" s="16"/>
      <c r="L1920" s="1"/>
      <c r="M1920" s="1"/>
      <c r="N1920" s="1"/>
      <c r="O1920" s="1"/>
      <c r="P1920" s="1"/>
      <c r="Q1920" s="1"/>
      <c r="R1920" s="1"/>
      <c r="S1920" s="1"/>
      <c r="T1920" s="1"/>
      <c r="U1920" s="1"/>
      <c r="V1920" s="1"/>
      <c r="W1920" s="1"/>
      <c r="X1920" s="1"/>
      <c r="Y1920" s="1"/>
      <c r="Z1920" s="1"/>
    </row>
    <row r="1921" spans="1:26" ht="14.25" customHeight="1">
      <c r="A1921" s="1"/>
      <c r="B1921" s="735" t="s">
        <v>248</v>
      </c>
      <c r="C1921" s="578"/>
      <c r="D1921" s="70" t="e">
        <f t="array" ref="D1921">+INDEX(#REF!,MATCH($B1921,#REF!,0),MATCH(D$907,#REF!,0))</f>
        <v>#REF!</v>
      </c>
      <c r="E1921" s="50">
        <v>0.50039999999999996</v>
      </c>
      <c r="F1921" s="59">
        <v>1</v>
      </c>
      <c r="G1921" s="71" t="e">
        <f t="array" ref="G1921">+INDEX(#REF!,MATCH($B1921,#REF!,0),MATCH(G$907,#REF!,0))</f>
        <v>#REF!</v>
      </c>
      <c r="H1921" s="42" t="e">
        <f t="shared" si="172"/>
        <v>#REF!</v>
      </c>
      <c r="I1921" s="1"/>
      <c r="J1921" s="1"/>
      <c r="K1921" s="16"/>
      <c r="L1921" s="1"/>
      <c r="M1921" s="1"/>
      <c r="N1921" s="1"/>
      <c r="O1921" s="1"/>
      <c r="P1921" s="1"/>
      <c r="Q1921" s="1"/>
      <c r="R1921" s="1"/>
      <c r="S1921" s="1"/>
      <c r="T1921" s="1"/>
      <c r="U1921" s="1"/>
      <c r="V1921" s="1"/>
      <c r="W1921" s="1"/>
      <c r="X1921" s="1"/>
      <c r="Y1921" s="1"/>
      <c r="Z1921" s="1"/>
    </row>
    <row r="1922" spans="1:26" ht="14.25" customHeight="1">
      <c r="A1922" s="1"/>
      <c r="B1922" s="735" t="s">
        <v>249</v>
      </c>
      <c r="C1922" s="578"/>
      <c r="D1922" s="70" t="e">
        <f t="array" ref="D1922">+INDEX(#REF!,MATCH($B1922,#REF!,0),MATCH(D$907,#REF!,0))</f>
        <v>#REF!</v>
      </c>
      <c r="E1922" s="50">
        <v>0.75156999999999996</v>
      </c>
      <c r="F1922" s="59">
        <v>1</v>
      </c>
      <c r="G1922" s="71" t="e">
        <f t="array" ref="G1922">+INDEX(#REF!,MATCH($B1922,#REF!,0),MATCH(G$907,#REF!,0))</f>
        <v>#REF!</v>
      </c>
      <c r="H1922" s="42" t="e">
        <f t="shared" si="172"/>
        <v>#REF!</v>
      </c>
      <c r="I1922" s="1"/>
      <c r="J1922" s="1"/>
      <c r="K1922" s="16"/>
      <c r="L1922" s="1"/>
      <c r="M1922" s="1"/>
      <c r="N1922" s="1"/>
      <c r="O1922" s="1"/>
      <c r="P1922" s="1"/>
      <c r="Q1922" s="1"/>
      <c r="R1922" s="1"/>
      <c r="S1922" s="1"/>
      <c r="T1922" s="1"/>
      <c r="U1922" s="1"/>
      <c r="V1922" s="1"/>
      <c r="W1922" s="1"/>
      <c r="X1922" s="1"/>
      <c r="Y1922" s="1"/>
      <c r="Z1922" s="1"/>
    </row>
    <row r="1923" spans="1:26" ht="14.25" customHeight="1">
      <c r="A1923" s="1"/>
      <c r="B1923" s="735" t="s">
        <v>250</v>
      </c>
      <c r="C1923" s="578"/>
      <c r="D1923" s="70" t="e">
        <f t="array" ref="D1923">+INDEX(#REF!,MATCH($B1923,#REF!,0),MATCH(D$907,#REF!,0))</f>
        <v>#REF!</v>
      </c>
      <c r="E1923" s="50">
        <v>0.16664999999999999</v>
      </c>
      <c r="F1923" s="59">
        <v>1</v>
      </c>
      <c r="G1923" s="71" t="e">
        <f t="array" ref="G1923">+INDEX(#REF!,MATCH($B1923,#REF!,0),MATCH(G$907,#REF!,0))</f>
        <v>#REF!</v>
      </c>
      <c r="H1923" s="42" t="e">
        <f t="shared" si="172"/>
        <v>#REF!</v>
      </c>
      <c r="I1923" s="1"/>
      <c r="J1923" s="1"/>
      <c r="K1923" s="16"/>
      <c r="L1923" s="1"/>
      <c r="M1923" s="1"/>
      <c r="N1923" s="1"/>
      <c r="O1923" s="1"/>
      <c r="P1923" s="1"/>
      <c r="Q1923" s="1"/>
      <c r="R1923" s="1"/>
      <c r="S1923" s="1"/>
      <c r="T1923" s="1"/>
      <c r="U1923" s="1"/>
      <c r="V1923" s="1"/>
      <c r="W1923" s="1"/>
      <c r="X1923" s="1"/>
      <c r="Y1923" s="1"/>
      <c r="Z1923" s="1"/>
    </row>
    <row r="1924" spans="1:26" ht="14.25" customHeight="1">
      <c r="A1924" s="1"/>
      <c r="B1924" s="735" t="s">
        <v>251</v>
      </c>
      <c r="C1924" s="578"/>
      <c r="D1924" s="70" t="e">
        <f t="array" ref="D1924">+INDEX(#REF!,MATCH($B1924,#REF!,0),MATCH(D$907,#REF!,0))</f>
        <v>#REF!</v>
      </c>
      <c r="E1924" s="50">
        <v>0.16669</v>
      </c>
      <c r="F1924" s="59">
        <v>1</v>
      </c>
      <c r="G1924" s="71" t="e">
        <f t="array" ref="G1924">+INDEX(#REF!,MATCH($B1924,#REF!,0),MATCH(G$907,#REF!,0))</f>
        <v>#REF!</v>
      </c>
      <c r="H1924" s="42" t="e">
        <f t="shared" si="172"/>
        <v>#REF!</v>
      </c>
      <c r="I1924" s="1"/>
      <c r="J1924" s="1"/>
      <c r="K1924" s="16"/>
      <c r="L1924" s="1"/>
      <c r="M1924" s="1"/>
      <c r="N1924" s="1"/>
      <c r="O1924" s="1"/>
      <c r="P1924" s="1"/>
      <c r="Q1924" s="1"/>
      <c r="R1924" s="1"/>
      <c r="S1924" s="1"/>
      <c r="T1924" s="1"/>
      <c r="U1924" s="1"/>
      <c r="V1924" s="1"/>
      <c r="W1924" s="1"/>
      <c r="X1924" s="1"/>
      <c r="Y1924" s="1"/>
      <c r="Z1924" s="1"/>
    </row>
    <row r="1925" spans="1:26" ht="14.25" customHeight="1">
      <c r="A1925" s="1"/>
      <c r="B1925" s="735" t="s">
        <v>252</v>
      </c>
      <c r="C1925" s="578"/>
      <c r="D1925" s="70" t="e">
        <f t="array" ref="D1925">+INDEX(#REF!,MATCH($B1925,#REF!,0),MATCH(D$907,#REF!,0))</f>
        <v>#REF!</v>
      </c>
      <c r="E1925" s="50">
        <v>0.1</v>
      </c>
      <c r="F1925" s="59">
        <v>1</v>
      </c>
      <c r="G1925" s="71" t="e">
        <f t="array" ref="G1925">+INDEX(#REF!,MATCH($B1925,#REF!,0),MATCH(G$907,#REF!,0))</f>
        <v>#REF!</v>
      </c>
      <c r="H1925" s="42" t="e">
        <f t="shared" si="172"/>
        <v>#REF!</v>
      </c>
      <c r="I1925" s="1"/>
      <c r="J1925" s="1"/>
      <c r="K1925" s="16"/>
      <c r="L1925" s="1"/>
      <c r="M1925" s="1"/>
      <c r="N1925" s="1"/>
      <c r="O1925" s="1"/>
      <c r="P1925" s="1"/>
      <c r="Q1925" s="1"/>
      <c r="R1925" s="1"/>
      <c r="S1925" s="1"/>
      <c r="T1925" s="1"/>
      <c r="U1925" s="1"/>
      <c r="V1925" s="1"/>
      <c r="W1925" s="1"/>
      <c r="X1925" s="1"/>
      <c r="Y1925" s="1"/>
      <c r="Z1925" s="1"/>
    </row>
    <row r="1926" spans="1:26" ht="14.25" customHeight="1">
      <c r="A1926" s="1"/>
      <c r="B1926" s="99"/>
      <c r="C1926" s="100"/>
      <c r="D1926" s="53"/>
      <c r="E1926" s="73"/>
      <c r="F1926" s="87"/>
      <c r="G1926" s="41"/>
      <c r="H1926" s="42"/>
      <c r="I1926" s="1"/>
      <c r="J1926" s="1"/>
      <c r="K1926" s="16"/>
      <c r="L1926" s="1"/>
      <c r="M1926" s="1"/>
      <c r="N1926" s="1"/>
      <c r="O1926" s="1"/>
      <c r="P1926" s="1"/>
      <c r="Q1926" s="1"/>
      <c r="R1926" s="1"/>
      <c r="S1926" s="1"/>
      <c r="T1926" s="1"/>
      <c r="U1926" s="1"/>
      <c r="V1926" s="1"/>
      <c r="W1926" s="1"/>
      <c r="X1926" s="1"/>
      <c r="Y1926" s="1"/>
      <c r="Z1926" s="1"/>
    </row>
    <row r="1927" spans="1:26" ht="14.25" customHeight="1">
      <c r="A1927" s="1"/>
      <c r="B1927" s="624"/>
      <c r="C1927" s="681"/>
      <c r="D1927" s="47"/>
      <c r="E1927" s="46"/>
      <c r="F1927" s="47"/>
      <c r="G1927" s="41"/>
      <c r="H1927" s="42">
        <f>E1927*F1927*G1927</f>
        <v>0</v>
      </c>
      <c r="I1927" s="1"/>
      <c r="J1927" s="1"/>
      <c r="K1927" s="16"/>
      <c r="L1927" s="1"/>
      <c r="M1927" s="1"/>
      <c r="N1927" s="1"/>
      <c r="O1927" s="1"/>
      <c r="P1927" s="1"/>
      <c r="Q1927" s="1"/>
      <c r="R1927" s="1"/>
      <c r="S1927" s="1"/>
      <c r="T1927" s="1"/>
      <c r="U1927" s="1"/>
      <c r="V1927" s="1"/>
      <c r="W1927" s="1"/>
      <c r="X1927" s="1"/>
      <c r="Y1927" s="1"/>
      <c r="Z1927" s="1"/>
    </row>
    <row r="1928" spans="1:26" ht="14.25" customHeight="1">
      <c r="A1928" s="1"/>
      <c r="B1928" s="682" t="s">
        <v>87</v>
      </c>
      <c r="C1928" s="581"/>
      <c r="D1928" s="581"/>
      <c r="E1928" s="581"/>
      <c r="F1928" s="581"/>
      <c r="G1928" s="579"/>
      <c r="H1928" s="49" t="e">
        <f>ROUND(SUM(H1919:H1927),2)</f>
        <v>#REF!</v>
      </c>
      <c r="I1928" s="1"/>
      <c r="J1928" s="1"/>
      <c r="K1928" s="16"/>
      <c r="L1928" s="1"/>
      <c r="M1928" s="1"/>
      <c r="N1928" s="1"/>
      <c r="O1928" s="1"/>
      <c r="P1928" s="1"/>
      <c r="Q1928" s="1"/>
      <c r="R1928" s="1"/>
      <c r="S1928" s="1"/>
      <c r="T1928" s="1"/>
      <c r="U1928" s="1"/>
      <c r="V1928" s="1"/>
      <c r="W1928" s="1"/>
      <c r="X1928" s="1"/>
      <c r="Y1928" s="1"/>
      <c r="Z1928" s="1"/>
    </row>
    <row r="1929" spans="1:26" ht="14.25" customHeight="1">
      <c r="A1929" s="1"/>
      <c r="B1929" s="636" t="s">
        <v>92</v>
      </c>
      <c r="C1929" s="581"/>
      <c r="D1929" s="581"/>
      <c r="E1929" s="581"/>
      <c r="F1929" s="581"/>
      <c r="G1929" s="581"/>
      <c r="H1929" s="589"/>
      <c r="I1929" s="1"/>
      <c r="J1929" s="1"/>
      <c r="K1929" s="16"/>
      <c r="L1929" s="1"/>
      <c r="M1929" s="1"/>
      <c r="N1929" s="1"/>
      <c r="O1929" s="1"/>
      <c r="P1929" s="1"/>
      <c r="Q1929" s="1"/>
      <c r="R1929" s="1"/>
      <c r="S1929" s="1"/>
      <c r="T1929" s="1"/>
      <c r="U1929" s="1"/>
      <c r="V1929" s="1"/>
      <c r="W1929" s="1"/>
      <c r="X1929" s="1"/>
      <c r="Y1929" s="1"/>
      <c r="Z1929" s="1"/>
    </row>
    <row r="1930" spans="1:26" ht="14.25" customHeight="1">
      <c r="A1930" s="1"/>
      <c r="B1930" s="679" t="s">
        <v>1</v>
      </c>
      <c r="C1930" s="579"/>
      <c r="D1930" s="37" t="s">
        <v>2</v>
      </c>
      <c r="E1930" s="23" t="s">
        <v>83</v>
      </c>
      <c r="F1930" s="54" t="s">
        <v>89</v>
      </c>
      <c r="G1930" s="23" t="s">
        <v>85</v>
      </c>
      <c r="H1930" s="55" t="s">
        <v>86</v>
      </c>
      <c r="I1930" s="1"/>
      <c r="J1930" s="1"/>
      <c r="K1930" s="16"/>
      <c r="L1930" s="1"/>
      <c r="M1930" s="1"/>
      <c r="N1930" s="1"/>
      <c r="O1930" s="1"/>
      <c r="P1930" s="1"/>
      <c r="Q1930" s="1"/>
      <c r="R1930" s="1"/>
      <c r="S1930" s="1"/>
      <c r="T1930" s="1"/>
      <c r="U1930" s="1"/>
      <c r="V1930" s="1"/>
      <c r="W1930" s="1"/>
      <c r="X1930" s="1"/>
      <c r="Y1930" s="1"/>
      <c r="Z1930" s="1"/>
    </row>
    <row r="1931" spans="1:26" ht="14.25" customHeight="1">
      <c r="A1931" s="1"/>
      <c r="B1931" s="645"/>
      <c r="C1931" s="680"/>
      <c r="D1931" s="56"/>
      <c r="E1931" s="51"/>
      <c r="F1931" s="57"/>
      <c r="G1931" s="41"/>
      <c r="H1931" s="42">
        <f t="shared" ref="H1931:H1934" si="173">E1931*F1931*G1931</f>
        <v>0</v>
      </c>
      <c r="I1931" s="1"/>
      <c r="J1931" s="1"/>
      <c r="K1931" s="16"/>
      <c r="L1931" s="1"/>
      <c r="M1931" s="1"/>
      <c r="N1931" s="1"/>
      <c r="O1931" s="1"/>
      <c r="P1931" s="1"/>
      <c r="Q1931" s="1"/>
      <c r="R1931" s="1"/>
      <c r="S1931" s="1"/>
      <c r="T1931" s="1"/>
      <c r="U1931" s="1"/>
      <c r="V1931" s="1"/>
      <c r="W1931" s="1"/>
      <c r="X1931" s="1"/>
      <c r="Y1931" s="1"/>
      <c r="Z1931" s="1"/>
    </row>
    <row r="1932" spans="1:26" ht="14.25" customHeight="1">
      <c r="A1932" s="1"/>
      <c r="B1932" s="627" t="s">
        <v>96</v>
      </c>
      <c r="C1932" s="620"/>
      <c r="D1932" s="58" t="s">
        <v>94</v>
      </c>
      <c r="E1932" s="50">
        <v>1</v>
      </c>
      <c r="F1932" s="96">
        <v>0.3</v>
      </c>
      <c r="G1932" s="41" t="e">
        <f>+INDEX(#REF!,MATCH(B1932,#REF!,0),9)</f>
        <v>#REF!</v>
      </c>
      <c r="H1932" s="42" t="e">
        <f t="shared" si="173"/>
        <v>#REF!</v>
      </c>
      <c r="I1932" s="1"/>
      <c r="J1932" s="1"/>
      <c r="K1932" s="16"/>
      <c r="L1932" s="1"/>
      <c r="M1932" s="1"/>
      <c r="N1932" s="1"/>
      <c r="O1932" s="1"/>
      <c r="P1932" s="1"/>
      <c r="Q1932" s="1"/>
      <c r="R1932" s="1"/>
      <c r="S1932" s="1"/>
      <c r="T1932" s="1"/>
      <c r="U1932" s="1"/>
      <c r="V1932" s="1"/>
      <c r="W1932" s="1"/>
      <c r="X1932" s="1"/>
      <c r="Y1932" s="1"/>
      <c r="Z1932" s="1"/>
    </row>
    <row r="1933" spans="1:26" ht="14.25" customHeight="1">
      <c r="A1933" s="1"/>
      <c r="B1933" s="627" t="s">
        <v>93</v>
      </c>
      <c r="C1933" s="620"/>
      <c r="D1933" s="58" t="s">
        <v>94</v>
      </c>
      <c r="E1933" s="50">
        <v>2</v>
      </c>
      <c r="F1933" s="96">
        <f>+F1932</f>
        <v>0.3</v>
      </c>
      <c r="G1933" s="41" t="e">
        <f>+INDEX(#REF!,MATCH(B1933,#REF!,0),9)</f>
        <v>#REF!</v>
      </c>
      <c r="H1933" s="42" t="e">
        <f t="shared" si="173"/>
        <v>#REF!</v>
      </c>
      <c r="I1933" s="1"/>
      <c r="J1933" s="1"/>
      <c r="K1933" s="16"/>
      <c r="L1933" s="1"/>
      <c r="M1933" s="1"/>
      <c r="N1933" s="1"/>
      <c r="O1933" s="1"/>
      <c r="P1933" s="1"/>
      <c r="Q1933" s="1"/>
      <c r="R1933" s="1"/>
      <c r="S1933" s="1"/>
      <c r="T1933" s="1"/>
      <c r="U1933" s="1"/>
      <c r="V1933" s="1"/>
      <c r="W1933" s="1"/>
      <c r="X1933" s="1"/>
      <c r="Y1933" s="1"/>
      <c r="Z1933" s="1"/>
    </row>
    <row r="1934" spans="1:26" ht="14.25" customHeight="1">
      <c r="A1934" s="1"/>
      <c r="B1934" s="624"/>
      <c r="C1934" s="681"/>
      <c r="D1934" s="60"/>
      <c r="E1934" s="61"/>
      <c r="F1934" s="47"/>
      <c r="G1934" s="41"/>
      <c r="H1934" s="42">
        <f t="shared" si="173"/>
        <v>0</v>
      </c>
      <c r="I1934" s="1"/>
      <c r="J1934" s="1"/>
      <c r="K1934" s="16"/>
      <c r="L1934" s="1"/>
      <c r="M1934" s="1"/>
      <c r="N1934" s="1"/>
      <c r="O1934" s="1"/>
      <c r="P1934" s="1"/>
      <c r="Q1934" s="1"/>
      <c r="R1934" s="1"/>
      <c r="S1934" s="1"/>
      <c r="T1934" s="1"/>
      <c r="U1934" s="1"/>
      <c r="V1934" s="1"/>
      <c r="W1934" s="1"/>
      <c r="X1934" s="1"/>
      <c r="Y1934" s="1"/>
      <c r="Z1934" s="1"/>
    </row>
    <row r="1935" spans="1:26" ht="14.25" customHeight="1">
      <c r="A1935" s="1"/>
      <c r="B1935" s="682" t="s">
        <v>87</v>
      </c>
      <c r="C1935" s="581"/>
      <c r="D1935" s="581"/>
      <c r="E1935" s="581"/>
      <c r="F1935" s="581"/>
      <c r="G1935" s="579"/>
      <c r="H1935" s="49" t="e">
        <f>ROUND(SUM(H1931:H1934),2)</f>
        <v>#REF!</v>
      </c>
      <c r="I1935" s="1"/>
      <c r="J1935" s="1"/>
      <c r="K1935" s="16"/>
      <c r="L1935" s="1"/>
      <c r="M1935" s="1"/>
      <c r="N1935" s="1"/>
      <c r="O1935" s="1"/>
      <c r="P1935" s="1"/>
      <c r="Q1935" s="1"/>
      <c r="R1935" s="1"/>
      <c r="S1935" s="1"/>
      <c r="T1935" s="1"/>
      <c r="U1935" s="1"/>
      <c r="V1935" s="1"/>
      <c r="W1935" s="1"/>
      <c r="X1935" s="1"/>
      <c r="Y1935" s="1"/>
      <c r="Z1935" s="1"/>
    </row>
    <row r="1936" spans="1:26" ht="14.25" customHeight="1">
      <c r="A1936" s="1"/>
      <c r="B1936" s="636" t="s">
        <v>95</v>
      </c>
      <c r="C1936" s="581"/>
      <c r="D1936" s="581"/>
      <c r="E1936" s="581"/>
      <c r="F1936" s="581"/>
      <c r="G1936" s="581"/>
      <c r="H1936" s="589"/>
      <c r="I1936" s="1"/>
      <c r="J1936" s="1"/>
      <c r="K1936" s="16"/>
      <c r="L1936" s="1"/>
      <c r="M1936" s="1"/>
      <c r="N1936" s="1"/>
      <c r="O1936" s="1"/>
      <c r="P1936" s="1"/>
      <c r="Q1936" s="1"/>
      <c r="R1936" s="1"/>
      <c r="S1936" s="1"/>
      <c r="T1936" s="1"/>
      <c r="U1936" s="1"/>
      <c r="V1936" s="1"/>
      <c r="W1936" s="1"/>
      <c r="X1936" s="1"/>
      <c r="Y1936" s="1"/>
      <c r="Z1936" s="1"/>
    </row>
    <row r="1937" spans="1:26" ht="14.25" customHeight="1">
      <c r="A1937" s="1"/>
      <c r="B1937" s="591" t="s">
        <v>1</v>
      </c>
      <c r="C1937" s="581"/>
      <c r="D1937" s="579"/>
      <c r="E1937" s="23" t="s">
        <v>2</v>
      </c>
      <c r="F1937" s="23" t="s">
        <v>83</v>
      </c>
      <c r="G1937" s="23" t="s">
        <v>85</v>
      </c>
      <c r="H1937" s="38" t="s">
        <v>86</v>
      </c>
      <c r="I1937" s="1"/>
      <c r="J1937" s="1"/>
      <c r="K1937" s="16"/>
      <c r="L1937" s="1"/>
      <c r="M1937" s="1"/>
      <c r="N1937" s="1"/>
      <c r="O1937" s="1"/>
      <c r="P1937" s="1"/>
      <c r="Q1937" s="1"/>
      <c r="R1937" s="1"/>
      <c r="S1937" s="1"/>
      <c r="T1937" s="1"/>
      <c r="U1937" s="1"/>
      <c r="V1937" s="1"/>
      <c r="W1937" s="1"/>
      <c r="X1937" s="1"/>
      <c r="Y1937" s="1"/>
      <c r="Z1937" s="1"/>
    </row>
    <row r="1938" spans="1:26" ht="14.25" customHeight="1">
      <c r="A1938" s="1"/>
      <c r="B1938" s="619" t="s">
        <v>213</v>
      </c>
      <c r="C1938" s="620"/>
      <c r="D1938" s="621"/>
      <c r="E1938" s="39" t="s">
        <v>9</v>
      </c>
      <c r="F1938" s="40">
        <v>0.6</v>
      </c>
      <c r="G1938" s="62">
        <v>12000</v>
      </c>
      <c r="H1938" s="63">
        <f t="shared" ref="H1938:H1939" si="174">G1938*F1938</f>
        <v>7200</v>
      </c>
      <c r="I1938" s="1"/>
      <c r="J1938" s="1">
        <v>600</v>
      </c>
      <c r="K1938" s="16">
        <f>+J1938*H1940</f>
        <v>4320000</v>
      </c>
      <c r="L1938" s="1"/>
      <c r="M1938" s="1"/>
      <c r="N1938" s="1"/>
      <c r="O1938" s="1"/>
      <c r="P1938" s="1"/>
      <c r="Q1938" s="1"/>
      <c r="R1938" s="1"/>
      <c r="S1938" s="1"/>
      <c r="T1938" s="1"/>
      <c r="U1938" s="1"/>
      <c r="V1938" s="1"/>
      <c r="W1938" s="1"/>
      <c r="X1938" s="1"/>
      <c r="Y1938" s="1"/>
      <c r="Z1938" s="1"/>
    </row>
    <row r="1939" spans="1:26" ht="14.25" customHeight="1">
      <c r="A1939" s="1"/>
      <c r="B1939" s="619"/>
      <c r="C1939" s="620"/>
      <c r="D1939" s="621"/>
      <c r="E1939" s="39"/>
      <c r="F1939" s="40"/>
      <c r="G1939" s="62"/>
      <c r="H1939" s="63">
        <f t="shared" si="174"/>
        <v>0</v>
      </c>
      <c r="I1939" s="1"/>
      <c r="J1939" s="1"/>
      <c r="K1939" s="16"/>
      <c r="L1939" s="1"/>
      <c r="M1939" s="1"/>
      <c r="N1939" s="1"/>
      <c r="O1939" s="1"/>
      <c r="P1939" s="1"/>
      <c r="Q1939" s="1"/>
      <c r="R1939" s="1"/>
      <c r="S1939" s="1"/>
      <c r="T1939" s="1"/>
      <c r="U1939" s="1"/>
      <c r="V1939" s="1"/>
      <c r="W1939" s="1"/>
      <c r="X1939" s="1"/>
      <c r="Y1939" s="1"/>
      <c r="Z1939" s="1"/>
    </row>
    <row r="1940" spans="1:26" ht="14.25" customHeight="1" thickBot="1">
      <c r="A1940" s="1"/>
      <c r="B1940" s="674" t="s">
        <v>87</v>
      </c>
      <c r="C1940" s="594"/>
      <c r="D1940" s="594"/>
      <c r="E1940" s="594"/>
      <c r="F1940" s="594"/>
      <c r="G1940" s="595"/>
      <c r="H1940" s="64">
        <f>ROUND(SUM(H1938:H1939),2)</f>
        <v>7200</v>
      </c>
      <c r="I1940" s="1"/>
      <c r="J1940" s="1"/>
      <c r="K1940" s="16"/>
      <c r="L1940" s="1"/>
      <c r="M1940" s="1"/>
      <c r="N1940" s="1"/>
      <c r="O1940" s="1"/>
      <c r="P1940" s="1"/>
      <c r="Q1940" s="1"/>
      <c r="R1940" s="1"/>
      <c r="S1940" s="1"/>
      <c r="T1940" s="1"/>
      <c r="U1940" s="1"/>
      <c r="V1940" s="1"/>
      <c r="W1940" s="1"/>
      <c r="X1940" s="1"/>
      <c r="Y1940" s="1"/>
      <c r="Z1940" s="1"/>
    </row>
    <row r="1941" spans="1:26" ht="14.25" customHeight="1" thickBot="1">
      <c r="A1941" s="1"/>
      <c r="B1941" s="675"/>
      <c r="C1941" s="602"/>
      <c r="D1941" s="602"/>
      <c r="E1941" s="602"/>
      <c r="F1941" s="602"/>
      <c r="G1941" s="602"/>
      <c r="H1941" s="633"/>
      <c r="I1941" s="1"/>
      <c r="J1941" s="1"/>
      <c r="K1941" s="16"/>
      <c r="L1941" s="1"/>
      <c r="M1941" s="1"/>
      <c r="N1941" s="1"/>
      <c r="O1941" s="1"/>
      <c r="P1941" s="1"/>
      <c r="Q1941" s="1"/>
      <c r="R1941" s="1"/>
      <c r="S1941" s="1"/>
      <c r="T1941" s="1"/>
      <c r="U1941" s="1"/>
      <c r="V1941" s="1"/>
      <c r="W1941" s="1"/>
      <c r="X1941" s="1"/>
      <c r="Y1941" s="1"/>
      <c r="Z1941" s="1"/>
    </row>
    <row r="1942" spans="1:26" ht="14.25" customHeight="1" thickBot="1">
      <c r="A1942" s="1"/>
      <c r="B1942" s="676"/>
      <c r="C1942" s="587"/>
      <c r="D1942" s="635"/>
      <c r="E1942" s="677" t="s">
        <v>59</v>
      </c>
      <c r="F1942" s="678"/>
      <c r="G1942" s="678"/>
      <c r="H1942" s="65" t="e">
        <f>ROUND(H1940+H1935+H1928+H1916,0)</f>
        <v>#REF!</v>
      </c>
      <c r="I1942" s="1"/>
      <c r="J1942" s="1"/>
      <c r="K1942" s="16"/>
      <c r="L1942" s="1"/>
      <c r="M1942" s="1"/>
      <c r="N1942" s="1"/>
      <c r="O1942" s="1"/>
      <c r="P1942" s="1"/>
      <c r="Q1942" s="1"/>
      <c r="R1942" s="1"/>
      <c r="S1942" s="1"/>
      <c r="T1942" s="1"/>
      <c r="U1942" s="1"/>
      <c r="V1942" s="1"/>
      <c r="W1942" s="1"/>
      <c r="X1942" s="1"/>
      <c r="Y1942" s="1"/>
      <c r="Z1942" s="1"/>
    </row>
    <row r="1943" spans="1:26" ht="14.25" customHeight="1">
      <c r="A1943" s="1"/>
      <c r="B1943" s="66"/>
      <c r="C1943" s="67"/>
      <c r="D1943" s="68"/>
      <c r="E1943" s="68"/>
      <c r="F1943" s="68"/>
      <c r="G1943" s="68"/>
      <c r="H1943" s="69"/>
      <c r="I1943" s="1"/>
      <c r="J1943" s="1"/>
      <c r="K1943" s="16"/>
      <c r="L1943" s="1"/>
      <c r="M1943" s="1"/>
      <c r="N1943" s="1"/>
      <c r="O1943" s="1"/>
      <c r="P1943" s="1"/>
      <c r="Q1943" s="1"/>
      <c r="R1943" s="1"/>
      <c r="S1943" s="1"/>
      <c r="T1943" s="1"/>
      <c r="U1943" s="1"/>
      <c r="V1943" s="1"/>
      <c r="W1943" s="1"/>
      <c r="X1943" s="1"/>
      <c r="Y1943" s="1"/>
      <c r="Z1943" s="1"/>
    </row>
    <row r="1944" spans="1:26" ht="14.25" customHeight="1" thickBot="1">
      <c r="A1944" s="1"/>
      <c r="B1944" s="29"/>
      <c r="C1944" s="30"/>
      <c r="D1944" s="31"/>
      <c r="E1944" s="31"/>
      <c r="F1944" s="31"/>
      <c r="G1944" s="31"/>
      <c r="H1944" s="32"/>
      <c r="I1944" s="1"/>
      <c r="J1944" s="1"/>
      <c r="K1944" s="16"/>
      <c r="L1944" s="1"/>
      <c r="M1944" s="1"/>
      <c r="N1944" s="1"/>
      <c r="O1944" s="1"/>
      <c r="P1944" s="1"/>
      <c r="Q1944" s="1"/>
      <c r="R1944" s="1"/>
      <c r="S1944" s="1"/>
      <c r="T1944" s="1"/>
      <c r="U1944" s="1"/>
      <c r="V1944" s="1"/>
      <c r="W1944" s="1"/>
      <c r="X1944" s="1"/>
      <c r="Y1944" s="1"/>
      <c r="Z1944" s="1"/>
    </row>
    <row r="1945" spans="1:26" ht="14.25" customHeight="1">
      <c r="A1945" s="1"/>
      <c r="B1945" s="696" t="s">
        <v>77</v>
      </c>
      <c r="C1945" s="602"/>
      <c r="D1945" s="602"/>
      <c r="E1945" s="602"/>
      <c r="F1945" s="602"/>
      <c r="G1945" s="602"/>
      <c r="H1945" s="633"/>
      <c r="I1945" s="1"/>
      <c r="J1945" s="1"/>
      <c r="K1945" s="16"/>
      <c r="L1945" s="1"/>
      <c r="M1945" s="1"/>
      <c r="N1945" s="1"/>
      <c r="O1945" s="1"/>
      <c r="P1945" s="1"/>
      <c r="Q1945" s="1"/>
      <c r="R1945" s="1"/>
      <c r="S1945" s="1"/>
      <c r="T1945" s="1"/>
      <c r="U1945" s="1"/>
      <c r="V1945" s="1"/>
      <c r="W1945" s="1"/>
      <c r="X1945" s="1"/>
      <c r="Y1945" s="1"/>
      <c r="Z1945" s="1"/>
    </row>
    <row r="1946" spans="1:26" ht="14.25" customHeight="1">
      <c r="A1946" s="1"/>
      <c r="B1946" s="668"/>
      <c r="C1946" s="606"/>
      <c r="D1946" s="606"/>
      <c r="E1946" s="606"/>
      <c r="F1946" s="606"/>
      <c r="G1946" s="606"/>
      <c r="H1946" s="607"/>
      <c r="I1946" s="1"/>
      <c r="J1946" s="1"/>
      <c r="K1946" s="16"/>
      <c r="L1946" s="1"/>
      <c r="M1946" s="1"/>
      <c r="N1946" s="1"/>
      <c r="O1946" s="1"/>
      <c r="P1946" s="1"/>
      <c r="Q1946" s="1"/>
      <c r="R1946" s="1"/>
      <c r="S1946" s="1"/>
      <c r="T1946" s="1"/>
      <c r="U1946" s="1"/>
      <c r="V1946" s="1"/>
      <c r="W1946" s="1"/>
      <c r="X1946" s="1"/>
      <c r="Y1946" s="1"/>
      <c r="Z1946" s="1"/>
    </row>
    <row r="1947" spans="1:26" ht="14.25" customHeight="1" thickBot="1">
      <c r="A1947" s="1"/>
      <c r="B1947" s="591" t="s">
        <v>78</v>
      </c>
      <c r="C1947" s="581"/>
      <c r="D1947" s="581"/>
      <c r="E1947" s="581"/>
      <c r="F1947" s="581"/>
      <c r="G1947" s="581"/>
      <c r="H1947" s="589"/>
      <c r="I1947" s="1"/>
      <c r="J1947" s="1"/>
      <c r="K1947" s="16"/>
      <c r="L1947" s="1"/>
      <c r="M1947" s="1"/>
      <c r="N1947" s="1"/>
      <c r="O1947" s="1"/>
      <c r="P1947" s="1"/>
      <c r="Q1947" s="1"/>
      <c r="R1947" s="1"/>
      <c r="S1947" s="1"/>
      <c r="T1947" s="1"/>
      <c r="U1947" s="1"/>
      <c r="V1947" s="1"/>
      <c r="W1947" s="1"/>
      <c r="X1947" s="1"/>
      <c r="Y1947" s="1"/>
      <c r="Z1947" s="1"/>
    </row>
    <row r="1948" spans="1:26" ht="14.25" customHeight="1">
      <c r="A1948" s="1"/>
      <c r="B1948" s="692" t="e">
        <f>+#REF!</f>
        <v>#REF!</v>
      </c>
      <c r="C1948" s="602"/>
      <c r="D1948" s="602"/>
      <c r="E1948" s="602"/>
      <c r="F1948" s="602"/>
      <c r="G1948" s="602"/>
      <c r="H1948" s="633"/>
      <c r="I1948" s="1"/>
      <c r="J1948" s="1"/>
      <c r="K1948" s="16"/>
      <c r="L1948" s="1"/>
      <c r="M1948" s="1"/>
      <c r="N1948" s="1"/>
      <c r="O1948" s="1"/>
      <c r="P1948" s="1"/>
      <c r="Q1948" s="1"/>
      <c r="R1948" s="1"/>
      <c r="S1948" s="1"/>
      <c r="T1948" s="1"/>
      <c r="U1948" s="1"/>
      <c r="V1948" s="1"/>
      <c r="W1948" s="1"/>
      <c r="X1948" s="1"/>
      <c r="Y1948" s="1"/>
      <c r="Z1948" s="1"/>
    </row>
    <row r="1949" spans="1:26" ht="14.25" customHeight="1">
      <c r="A1949" s="1"/>
      <c r="B1949" s="106"/>
      <c r="C1949" s="107"/>
      <c r="D1949" s="108"/>
      <c r="E1949" s="108"/>
      <c r="F1949" s="108"/>
      <c r="G1949" s="108"/>
      <c r="H1949" s="109"/>
      <c r="I1949" s="1"/>
      <c r="J1949" s="1"/>
      <c r="K1949" s="16"/>
      <c r="L1949" s="1"/>
      <c r="M1949" s="1"/>
      <c r="N1949" s="1"/>
      <c r="O1949" s="1"/>
      <c r="P1949" s="1"/>
      <c r="Q1949" s="1"/>
      <c r="R1949" s="1"/>
      <c r="S1949" s="1"/>
      <c r="T1949" s="1"/>
      <c r="U1949" s="1"/>
      <c r="V1949" s="1"/>
      <c r="W1949" s="1"/>
      <c r="X1949" s="1"/>
      <c r="Y1949" s="1"/>
      <c r="Z1949" s="1"/>
    </row>
    <row r="1950" spans="1:26" ht="75" customHeight="1">
      <c r="A1950" s="1"/>
      <c r="B1950" s="110" t="e">
        <f>+#REF!</f>
        <v>#REF!</v>
      </c>
      <c r="C1950" s="731" t="e">
        <f>+#REF!</f>
        <v>#REF!</v>
      </c>
      <c r="D1950" s="581"/>
      <c r="E1950" s="579"/>
      <c r="F1950" s="731" t="s">
        <v>2</v>
      </c>
      <c r="G1950" s="579"/>
      <c r="H1950" s="111" t="e">
        <f>+#REF!</f>
        <v>#REF!</v>
      </c>
      <c r="I1950" s="1"/>
      <c r="J1950" s="1"/>
      <c r="K1950" s="16"/>
      <c r="L1950" s="1"/>
      <c r="M1950" s="1"/>
      <c r="N1950" s="1"/>
      <c r="O1950" s="1"/>
      <c r="P1950" s="1"/>
      <c r="Q1950" s="1"/>
      <c r="R1950" s="1"/>
      <c r="S1950" s="1"/>
      <c r="T1950" s="1"/>
      <c r="U1950" s="1"/>
      <c r="V1950" s="1"/>
      <c r="W1950" s="1"/>
      <c r="X1950" s="1"/>
      <c r="Y1950" s="1"/>
      <c r="Z1950" s="1"/>
    </row>
    <row r="1951" spans="1:26" ht="14.25" customHeight="1">
      <c r="A1951" s="1"/>
      <c r="B1951" s="110"/>
      <c r="C1951" s="112" t="s">
        <v>253</v>
      </c>
      <c r="D1951" s="113"/>
      <c r="E1951" s="113"/>
      <c r="F1951" s="731" t="s">
        <v>254</v>
      </c>
      <c r="G1951" s="579"/>
      <c r="H1951" s="114" t="e">
        <f>+H1979</f>
        <v>#REF!</v>
      </c>
      <c r="I1951" s="1"/>
      <c r="J1951" s="1"/>
      <c r="K1951" s="16"/>
      <c r="L1951" s="1"/>
      <c r="M1951" s="1"/>
      <c r="N1951" s="1"/>
      <c r="O1951" s="1"/>
      <c r="P1951" s="1"/>
      <c r="Q1951" s="1"/>
      <c r="R1951" s="1"/>
      <c r="S1951" s="1"/>
      <c r="T1951" s="1"/>
      <c r="U1951" s="1"/>
      <c r="V1951" s="1"/>
      <c r="W1951" s="1"/>
      <c r="X1951" s="1"/>
      <c r="Y1951" s="1"/>
      <c r="Z1951" s="1"/>
    </row>
    <row r="1952" spans="1:26" ht="14.25" customHeight="1">
      <c r="A1952" s="1"/>
      <c r="B1952" s="110"/>
      <c r="C1952" s="115" t="s">
        <v>1</v>
      </c>
      <c r="D1952" s="116"/>
      <c r="E1952" s="117" t="s">
        <v>255</v>
      </c>
      <c r="F1952" s="731" t="s">
        <v>256</v>
      </c>
      <c r="G1952" s="579"/>
      <c r="H1952" s="114" t="s">
        <v>257</v>
      </c>
      <c r="I1952" s="1"/>
      <c r="J1952" s="1"/>
      <c r="K1952" s="16"/>
      <c r="L1952" s="1"/>
      <c r="M1952" s="1"/>
      <c r="N1952" s="1"/>
      <c r="O1952" s="1"/>
      <c r="P1952" s="1"/>
      <c r="Q1952" s="1"/>
      <c r="R1952" s="1"/>
      <c r="S1952" s="1"/>
      <c r="T1952" s="1"/>
      <c r="U1952" s="1"/>
      <c r="V1952" s="1"/>
      <c r="W1952" s="1"/>
      <c r="X1952" s="1"/>
      <c r="Y1952" s="1"/>
      <c r="Z1952" s="1"/>
    </row>
    <row r="1953" spans="1:26" ht="14.25" customHeight="1">
      <c r="A1953" s="1"/>
      <c r="B1953" s="110"/>
      <c r="C1953" s="118" t="s">
        <v>258</v>
      </c>
      <c r="D1953" s="70" t="e">
        <f t="array" ref="D1953">+INDEX(#REF!,MATCH($C1953,#REF!,0),MATCH(D$907,#REF!,0))</f>
        <v>#REF!</v>
      </c>
      <c r="E1953" s="53" t="e">
        <f>+LOOKUP(C1953,#REF!,#REF!)</f>
        <v>#REF!</v>
      </c>
      <c r="F1953" s="737">
        <v>1</v>
      </c>
      <c r="G1953" s="579"/>
      <c r="H1953" s="119" t="e">
        <f t="shared" ref="H1953:H1954" si="175">+E1953*F1953</f>
        <v>#REF!</v>
      </c>
      <c r="I1953" s="1"/>
      <c r="J1953" s="1"/>
      <c r="K1953" s="16"/>
      <c r="L1953" s="1"/>
      <c r="M1953" s="1"/>
      <c r="N1953" s="1"/>
      <c r="O1953" s="1"/>
      <c r="P1953" s="1"/>
      <c r="Q1953" s="1"/>
      <c r="R1953" s="1"/>
      <c r="S1953" s="1"/>
      <c r="T1953" s="1"/>
      <c r="U1953" s="1"/>
      <c r="V1953" s="1"/>
      <c r="W1953" s="1"/>
      <c r="X1953" s="1"/>
      <c r="Y1953" s="1"/>
      <c r="Z1953" s="1"/>
    </row>
    <row r="1954" spans="1:26" ht="14.25" customHeight="1">
      <c r="A1954" s="1"/>
      <c r="B1954" s="110"/>
      <c r="C1954" s="118" t="s">
        <v>259</v>
      </c>
      <c r="D1954" s="70" t="e">
        <f t="array" ref="D1954">+INDEX(#REF!,MATCH($C1954,#REF!,0),MATCH(D$907,#REF!,0))</f>
        <v>#REF!</v>
      </c>
      <c r="E1954" s="53" t="e">
        <f>+LOOKUP(C1954,#REF!,#REF!)</f>
        <v>#REF!</v>
      </c>
      <c r="F1954" s="737">
        <v>0.22</v>
      </c>
      <c r="G1954" s="579"/>
      <c r="H1954" s="119" t="e">
        <f t="shared" si="175"/>
        <v>#REF!</v>
      </c>
      <c r="I1954" s="1"/>
      <c r="J1954" s="1"/>
      <c r="K1954" s="16"/>
      <c r="L1954" s="1"/>
      <c r="M1954" s="1"/>
      <c r="N1954" s="1"/>
      <c r="O1954" s="1"/>
      <c r="P1954" s="1"/>
      <c r="Q1954" s="1"/>
      <c r="R1954" s="1"/>
      <c r="S1954" s="1"/>
      <c r="T1954" s="1"/>
      <c r="U1954" s="1"/>
      <c r="V1954" s="1"/>
      <c r="W1954" s="1"/>
      <c r="X1954" s="1"/>
      <c r="Y1954" s="1"/>
      <c r="Z1954" s="1"/>
    </row>
    <row r="1955" spans="1:26" ht="14.25" customHeight="1">
      <c r="A1955" s="1"/>
      <c r="B1955" s="120"/>
      <c r="C1955" s="118"/>
      <c r="D1955" s="15"/>
      <c r="E1955" s="19"/>
      <c r="F1955" s="15" t="s">
        <v>260</v>
      </c>
      <c r="G1955" s="15"/>
      <c r="H1955" s="119" t="e">
        <f>+SUM(H1953:H1954)</f>
        <v>#REF!</v>
      </c>
      <c r="I1955" s="1"/>
      <c r="J1955" s="1"/>
      <c r="K1955" s="16"/>
      <c r="L1955" s="1"/>
      <c r="M1955" s="1"/>
      <c r="N1955" s="1"/>
      <c r="O1955" s="1"/>
      <c r="P1955" s="1"/>
      <c r="Q1955" s="1"/>
      <c r="R1955" s="1"/>
      <c r="S1955" s="1"/>
      <c r="T1955" s="1"/>
      <c r="U1955" s="1"/>
      <c r="V1955" s="1"/>
      <c r="W1955" s="1"/>
      <c r="X1955" s="1"/>
      <c r="Y1955" s="1"/>
      <c r="Z1955" s="1"/>
    </row>
    <row r="1956" spans="1:26" ht="14.25" customHeight="1">
      <c r="A1956" s="1"/>
      <c r="B1956" s="120"/>
      <c r="C1956" s="121" t="s">
        <v>261</v>
      </c>
      <c r="D1956" s="14"/>
      <c r="E1956" s="14"/>
      <c r="F1956" s="14"/>
      <c r="G1956" s="15"/>
      <c r="H1956" s="122"/>
      <c r="I1956" s="1"/>
      <c r="J1956" s="1"/>
      <c r="K1956" s="16"/>
      <c r="L1956" s="1"/>
      <c r="M1956" s="1"/>
      <c r="N1956" s="1"/>
      <c r="O1956" s="1"/>
      <c r="P1956" s="1"/>
      <c r="Q1956" s="1"/>
      <c r="R1956" s="1"/>
      <c r="S1956" s="1"/>
      <c r="T1956" s="1"/>
      <c r="U1956" s="1"/>
      <c r="V1956" s="1"/>
      <c r="W1956" s="1"/>
      <c r="X1956" s="1"/>
      <c r="Y1956" s="1"/>
      <c r="Z1956" s="1"/>
    </row>
    <row r="1957" spans="1:26" ht="14.25" customHeight="1">
      <c r="A1957" s="1"/>
      <c r="B1957" s="120"/>
      <c r="C1957" s="121" t="s">
        <v>1</v>
      </c>
      <c r="D1957" s="37" t="s">
        <v>2</v>
      </c>
      <c r="E1957" s="23" t="s">
        <v>83</v>
      </c>
      <c r="F1957" s="23" t="s">
        <v>84</v>
      </c>
      <c r="G1957" s="23" t="s">
        <v>85</v>
      </c>
      <c r="H1957" s="123" t="s">
        <v>257</v>
      </c>
      <c r="I1957" s="1"/>
      <c r="J1957" s="1"/>
      <c r="K1957" s="16"/>
      <c r="L1957" s="1"/>
      <c r="M1957" s="1"/>
      <c r="N1957" s="1"/>
      <c r="O1957" s="1"/>
      <c r="P1957" s="1"/>
      <c r="Q1957" s="1"/>
      <c r="R1957" s="1"/>
      <c r="S1957" s="1"/>
      <c r="T1957" s="1"/>
      <c r="U1957" s="1"/>
      <c r="V1957" s="1"/>
      <c r="W1957" s="1"/>
      <c r="X1957" s="1"/>
      <c r="Y1957" s="1"/>
      <c r="Z1957" s="1"/>
    </row>
    <row r="1958" spans="1:26" ht="14.25" customHeight="1">
      <c r="A1958" s="1"/>
      <c r="B1958" s="120"/>
      <c r="C1958" s="118" t="s">
        <v>262</v>
      </c>
      <c r="D1958" s="88" t="e">
        <f t="array" ref="D1958">+INDEX(#REF!,MATCH($C1958,#REF!,0),MATCH(D$897,#REF!,0))</f>
        <v>#REF!</v>
      </c>
      <c r="E1958" s="9">
        <v>1</v>
      </c>
      <c r="F1958" s="25">
        <v>0.1</v>
      </c>
      <c r="G1958" s="124" t="e">
        <f t="array" ref="G1958">+INDEX(#REF!,MATCH($C1958,#REF!,0),MATCH(G$897,#REF!,0))</f>
        <v>#REF!</v>
      </c>
      <c r="H1958" s="125" t="e">
        <f t="shared" ref="H1958:H1965" si="176">E1958*(F1958+1)*G1958</f>
        <v>#REF!</v>
      </c>
      <c r="I1958" s="1"/>
      <c r="J1958" s="1"/>
      <c r="K1958" s="16"/>
      <c r="L1958" s="1"/>
      <c r="M1958" s="1"/>
      <c r="N1958" s="1"/>
      <c r="O1958" s="1"/>
      <c r="P1958" s="1"/>
      <c r="Q1958" s="1"/>
      <c r="R1958" s="1"/>
      <c r="S1958" s="1"/>
      <c r="T1958" s="1"/>
      <c r="U1958" s="1"/>
      <c r="V1958" s="1"/>
      <c r="W1958" s="1"/>
      <c r="X1958" s="1"/>
      <c r="Y1958" s="1"/>
      <c r="Z1958" s="1"/>
    </row>
    <row r="1959" spans="1:26" ht="14.25" customHeight="1">
      <c r="A1959" s="1"/>
      <c r="B1959" s="120"/>
      <c r="C1959" s="126" t="s">
        <v>263</v>
      </c>
      <c r="D1959" s="88" t="e">
        <f t="array" ref="D1959">+INDEX(#REF!,MATCH($C1959,#REF!,0),MATCH(D$897,#REF!,0))</f>
        <v>#REF!</v>
      </c>
      <c r="E1959" s="9">
        <v>0.15</v>
      </c>
      <c r="F1959" s="25">
        <v>0</v>
      </c>
      <c r="G1959" s="124" t="e">
        <f t="array" ref="G1959">+INDEX(#REF!,MATCH($C1959,#REF!,0),MATCH(G$897,#REF!,0))</f>
        <v>#REF!</v>
      </c>
      <c r="H1959" s="125" t="e">
        <f t="shared" si="176"/>
        <v>#REF!</v>
      </c>
      <c r="I1959" s="1"/>
      <c r="J1959" s="1"/>
      <c r="K1959" s="16"/>
      <c r="L1959" s="1"/>
      <c r="M1959" s="1"/>
      <c r="N1959" s="1"/>
      <c r="O1959" s="1"/>
      <c r="P1959" s="1"/>
      <c r="Q1959" s="1"/>
      <c r="R1959" s="1"/>
      <c r="S1959" s="1"/>
      <c r="T1959" s="1"/>
      <c r="U1959" s="1"/>
      <c r="V1959" s="1"/>
      <c r="W1959" s="1"/>
      <c r="X1959" s="1"/>
      <c r="Y1959" s="1"/>
      <c r="Z1959" s="1"/>
    </row>
    <row r="1960" spans="1:26" ht="14.25" customHeight="1">
      <c r="A1960" s="1"/>
      <c r="B1960" s="120"/>
      <c r="C1960" s="118" t="s">
        <v>264</v>
      </c>
      <c r="D1960" s="88" t="e">
        <f t="array" ref="D1960">+INDEX(#REF!,MATCH($C1960,#REF!,0),MATCH(D$897,#REF!,0))</f>
        <v>#REF!</v>
      </c>
      <c r="E1960" s="9">
        <v>0.3</v>
      </c>
      <c r="F1960" s="25">
        <v>0</v>
      </c>
      <c r="G1960" s="124" t="e">
        <f t="array" ref="G1960">+INDEX(#REF!,MATCH($C1960,#REF!,0),MATCH(G$897,#REF!,0))</f>
        <v>#REF!</v>
      </c>
      <c r="H1960" s="125" t="e">
        <f t="shared" si="176"/>
        <v>#REF!</v>
      </c>
      <c r="I1960" s="1"/>
      <c r="J1960" s="1"/>
      <c r="K1960" s="16"/>
      <c r="L1960" s="1"/>
      <c r="M1960" s="1"/>
      <c r="N1960" s="1"/>
      <c r="O1960" s="1"/>
      <c r="P1960" s="1"/>
      <c r="Q1960" s="1"/>
      <c r="R1960" s="1"/>
      <c r="S1960" s="1"/>
      <c r="T1960" s="1"/>
      <c r="U1960" s="1"/>
      <c r="V1960" s="1"/>
      <c r="W1960" s="1"/>
      <c r="X1960" s="1"/>
      <c r="Y1960" s="1"/>
      <c r="Z1960" s="1"/>
    </row>
    <row r="1961" spans="1:26" ht="14.25" customHeight="1">
      <c r="A1961" s="1"/>
      <c r="B1961" s="120"/>
      <c r="C1961" s="126" t="s">
        <v>265</v>
      </c>
      <c r="D1961" s="88" t="e">
        <f t="array" ref="D1961">+INDEX(#REF!,MATCH($C1961,#REF!,0),MATCH(D$897,#REF!,0))</f>
        <v>#REF!</v>
      </c>
      <c r="E1961" s="9">
        <v>4</v>
      </c>
      <c r="F1961" s="25">
        <v>0.05</v>
      </c>
      <c r="G1961" s="124" t="e">
        <f t="array" ref="G1961">+INDEX(#REF!,MATCH($C1961,#REF!,0),MATCH(G$897,#REF!,0))</f>
        <v>#REF!</v>
      </c>
      <c r="H1961" s="125" t="e">
        <f t="shared" si="176"/>
        <v>#REF!</v>
      </c>
      <c r="I1961" s="1"/>
      <c r="J1961" s="1"/>
      <c r="K1961" s="16"/>
      <c r="L1961" s="1"/>
      <c r="M1961" s="1"/>
      <c r="N1961" s="1"/>
      <c r="O1961" s="1"/>
      <c r="P1961" s="1"/>
      <c r="Q1961" s="1"/>
      <c r="R1961" s="1"/>
      <c r="S1961" s="1"/>
      <c r="T1961" s="1"/>
      <c r="U1961" s="1"/>
      <c r="V1961" s="1"/>
      <c r="W1961" s="1"/>
      <c r="X1961" s="1"/>
      <c r="Y1961" s="1"/>
      <c r="Z1961" s="1"/>
    </row>
    <row r="1962" spans="1:26" ht="14.25" customHeight="1">
      <c r="A1962" s="1"/>
      <c r="B1962" s="120"/>
      <c r="C1962" s="126" t="s">
        <v>266</v>
      </c>
      <c r="D1962" s="88" t="e">
        <f t="array" ref="D1962">+INDEX(#REF!,MATCH($C1962,#REF!,0),MATCH(D$897,#REF!,0))</f>
        <v>#REF!</v>
      </c>
      <c r="E1962" s="9">
        <v>0.08</v>
      </c>
      <c r="F1962" s="25">
        <v>0.05</v>
      </c>
      <c r="G1962" s="124" t="e">
        <f t="array" ref="G1962">+INDEX(#REF!,MATCH($C1962,#REF!,0),MATCH(G$897,#REF!,0))</f>
        <v>#REF!</v>
      </c>
      <c r="H1962" s="125" t="e">
        <f t="shared" si="176"/>
        <v>#REF!</v>
      </c>
      <c r="I1962" s="1"/>
      <c r="J1962" s="1"/>
      <c r="K1962" s="16"/>
      <c r="L1962" s="1"/>
      <c r="M1962" s="1"/>
      <c r="N1962" s="1"/>
      <c r="O1962" s="1"/>
      <c r="P1962" s="1"/>
      <c r="Q1962" s="1"/>
      <c r="R1962" s="1"/>
      <c r="S1962" s="1"/>
      <c r="T1962" s="1"/>
      <c r="U1962" s="1"/>
      <c r="V1962" s="1"/>
      <c r="W1962" s="1"/>
      <c r="X1962" s="1"/>
      <c r="Y1962" s="1"/>
      <c r="Z1962" s="1"/>
    </row>
    <row r="1963" spans="1:26" ht="14.25" customHeight="1">
      <c r="A1963" s="1"/>
      <c r="B1963" s="120"/>
      <c r="C1963" s="126" t="s">
        <v>267</v>
      </c>
      <c r="D1963" s="88" t="e">
        <f t="array" ref="D1963">+INDEX(#REF!,MATCH($C1963,#REF!,0),MATCH(D$897,#REF!,0))</f>
        <v>#REF!</v>
      </c>
      <c r="E1963" s="9">
        <v>0.05</v>
      </c>
      <c r="F1963" s="25">
        <v>0.05</v>
      </c>
      <c r="G1963" s="124" t="e">
        <f t="array" ref="G1963">+INDEX(#REF!,MATCH($C1963,#REF!,0),MATCH(G$897,#REF!,0))</f>
        <v>#REF!</v>
      </c>
      <c r="H1963" s="125" t="e">
        <f t="shared" si="176"/>
        <v>#REF!</v>
      </c>
      <c r="I1963" s="1"/>
      <c r="J1963" s="1"/>
      <c r="K1963" s="16"/>
      <c r="L1963" s="1"/>
      <c r="M1963" s="1"/>
      <c r="N1963" s="1"/>
      <c r="O1963" s="1"/>
      <c r="P1963" s="1"/>
      <c r="Q1963" s="1"/>
      <c r="R1963" s="1"/>
      <c r="S1963" s="1"/>
      <c r="T1963" s="1"/>
      <c r="U1963" s="1"/>
      <c r="V1963" s="1"/>
      <c r="W1963" s="1"/>
      <c r="X1963" s="1"/>
      <c r="Y1963" s="1"/>
      <c r="Z1963" s="1"/>
    </row>
    <row r="1964" spans="1:26" ht="14.25" customHeight="1">
      <c r="A1964" s="1"/>
      <c r="B1964" s="120"/>
      <c r="C1964" s="118" t="s">
        <v>268</v>
      </c>
      <c r="D1964" s="88" t="e">
        <f t="array" ref="D1964">+INDEX(#REF!,MATCH($C1964,#REF!,0),MATCH(D$897,#REF!,0))</f>
        <v>#REF!</v>
      </c>
      <c r="E1964" s="9">
        <v>0.19</v>
      </c>
      <c r="F1964" s="25">
        <v>0.03</v>
      </c>
      <c r="G1964" s="124" t="e">
        <f t="array" ref="G1964">+INDEX(#REF!,MATCH($C1964,#REF!,0),MATCH(G$897,#REF!,0))</f>
        <v>#REF!</v>
      </c>
      <c r="H1964" s="125" t="e">
        <f t="shared" si="176"/>
        <v>#REF!</v>
      </c>
      <c r="I1964" s="1"/>
      <c r="J1964" s="1"/>
      <c r="K1964" s="16"/>
      <c r="L1964" s="1"/>
      <c r="M1964" s="1"/>
      <c r="N1964" s="1"/>
      <c r="O1964" s="1"/>
      <c r="P1964" s="1"/>
      <c r="Q1964" s="1"/>
      <c r="R1964" s="1"/>
      <c r="S1964" s="1"/>
      <c r="T1964" s="1"/>
      <c r="U1964" s="1"/>
      <c r="V1964" s="1"/>
      <c r="W1964" s="1"/>
      <c r="X1964" s="1"/>
      <c r="Y1964" s="1"/>
      <c r="Z1964" s="1"/>
    </row>
    <row r="1965" spans="1:26" ht="14.25" customHeight="1">
      <c r="A1965" s="1"/>
      <c r="B1965" s="120"/>
      <c r="C1965" s="126" t="s">
        <v>269</v>
      </c>
      <c r="D1965" s="88" t="e">
        <f t="array" ref="D1965">+INDEX(#REF!,MATCH($C1965,#REF!,0),MATCH(D$897,#REF!,0))</f>
        <v>#REF!</v>
      </c>
      <c r="E1965" s="9">
        <v>0.03</v>
      </c>
      <c r="F1965" s="25">
        <v>0.04</v>
      </c>
      <c r="G1965" s="124" t="e">
        <f t="array" ref="G1965">+INDEX(#REF!,MATCH($C1965,#REF!,0),MATCH(G$897,#REF!,0))</f>
        <v>#REF!</v>
      </c>
      <c r="H1965" s="125" t="e">
        <f t="shared" si="176"/>
        <v>#REF!</v>
      </c>
      <c r="I1965" s="1"/>
      <c r="J1965" s="1"/>
      <c r="K1965" s="16"/>
      <c r="L1965" s="1"/>
      <c r="M1965" s="1"/>
      <c r="N1965" s="1"/>
      <c r="O1965" s="1"/>
      <c r="P1965" s="1"/>
      <c r="Q1965" s="1"/>
      <c r="R1965" s="1"/>
      <c r="S1965" s="1"/>
      <c r="T1965" s="1"/>
      <c r="U1965" s="1"/>
      <c r="V1965" s="1"/>
      <c r="W1965" s="1"/>
      <c r="X1965" s="1"/>
      <c r="Y1965" s="1"/>
      <c r="Z1965" s="1"/>
    </row>
    <row r="1966" spans="1:26" ht="14.25" customHeight="1">
      <c r="A1966" s="1"/>
      <c r="B1966" s="120"/>
      <c r="C1966" s="118"/>
      <c r="D1966" s="15"/>
      <c r="E1966" s="19"/>
      <c r="F1966" s="15"/>
      <c r="G1966" s="15"/>
      <c r="H1966" s="119"/>
      <c r="I1966" s="1"/>
      <c r="J1966" s="1"/>
      <c r="K1966" s="16"/>
      <c r="L1966" s="1"/>
      <c r="M1966" s="1"/>
      <c r="N1966" s="1"/>
      <c r="O1966" s="1"/>
      <c r="P1966" s="1"/>
      <c r="Q1966" s="1"/>
      <c r="R1966" s="1"/>
      <c r="S1966" s="1"/>
      <c r="T1966" s="1"/>
      <c r="U1966" s="1"/>
      <c r="V1966" s="1"/>
      <c r="W1966" s="1"/>
      <c r="X1966" s="1"/>
      <c r="Y1966" s="1"/>
      <c r="Z1966" s="1"/>
    </row>
    <row r="1967" spans="1:26" ht="14.25" customHeight="1">
      <c r="A1967" s="1"/>
      <c r="B1967" s="120"/>
      <c r="C1967" s="118"/>
      <c r="D1967" s="15"/>
      <c r="E1967" s="19"/>
      <c r="F1967" s="731" t="s">
        <v>260</v>
      </c>
      <c r="G1967" s="579"/>
      <c r="H1967" s="119" t="e">
        <f>+SUM(H1958:H1965)</f>
        <v>#REF!</v>
      </c>
      <c r="I1967" s="1"/>
      <c r="J1967" s="1"/>
      <c r="K1967" s="16"/>
      <c r="L1967" s="1"/>
      <c r="M1967" s="1"/>
      <c r="N1967" s="1"/>
      <c r="O1967" s="1"/>
      <c r="P1967" s="1"/>
      <c r="Q1967" s="1"/>
      <c r="R1967" s="1"/>
      <c r="S1967" s="1"/>
      <c r="T1967" s="1"/>
      <c r="U1967" s="1"/>
      <c r="V1967" s="1"/>
      <c r="W1967" s="1"/>
      <c r="X1967" s="1"/>
      <c r="Y1967" s="1"/>
      <c r="Z1967" s="1"/>
    </row>
    <row r="1968" spans="1:26" ht="14.25" customHeight="1">
      <c r="A1968" s="1"/>
      <c r="B1968" s="120"/>
      <c r="C1968" s="121" t="s">
        <v>270</v>
      </c>
      <c r="D1968" s="14"/>
      <c r="E1968" s="14"/>
      <c r="F1968" s="731"/>
      <c r="G1968" s="579"/>
      <c r="H1968" s="122"/>
      <c r="I1968" s="1"/>
      <c r="J1968" s="1"/>
      <c r="K1968" s="16"/>
      <c r="L1968" s="1"/>
      <c r="M1968" s="1"/>
      <c r="N1968" s="1"/>
      <c r="O1968" s="1"/>
      <c r="P1968" s="1"/>
      <c r="Q1968" s="1"/>
      <c r="R1968" s="1"/>
      <c r="S1968" s="1"/>
      <c r="T1968" s="1"/>
      <c r="U1968" s="1"/>
      <c r="V1968" s="1"/>
      <c r="W1968" s="1"/>
      <c r="X1968" s="1"/>
      <c r="Y1968" s="1"/>
      <c r="Z1968" s="1"/>
    </row>
    <row r="1969" spans="1:26" ht="14.25" customHeight="1">
      <c r="A1969" s="1"/>
      <c r="B1969" s="120"/>
      <c r="C1969" s="121" t="s">
        <v>1</v>
      </c>
      <c r="D1969" s="18" t="s">
        <v>51</v>
      </c>
      <c r="E1969" s="17" t="s">
        <v>271</v>
      </c>
      <c r="F1969" s="731" t="s">
        <v>254</v>
      </c>
      <c r="G1969" s="579"/>
      <c r="H1969" s="123" t="s">
        <v>257</v>
      </c>
      <c r="I1969" s="1"/>
      <c r="J1969" s="1"/>
      <c r="K1969" s="16"/>
      <c r="L1969" s="1"/>
      <c r="M1969" s="1"/>
      <c r="N1969" s="1"/>
      <c r="O1969" s="1"/>
      <c r="P1969" s="1"/>
      <c r="Q1969" s="1"/>
      <c r="R1969" s="1"/>
      <c r="S1969" s="1"/>
      <c r="T1969" s="1"/>
      <c r="U1969" s="1"/>
      <c r="V1969" s="1"/>
      <c r="W1969" s="1"/>
      <c r="X1969" s="1"/>
      <c r="Y1969" s="1"/>
      <c r="Z1969" s="1"/>
    </row>
    <row r="1970" spans="1:26" ht="14.25" customHeight="1">
      <c r="A1970" s="1"/>
      <c r="B1970" s="120"/>
      <c r="C1970" s="118" t="s">
        <v>272</v>
      </c>
      <c r="D1970" s="127" t="s">
        <v>5</v>
      </c>
      <c r="E1970" s="19">
        <v>1</v>
      </c>
      <c r="F1970" s="736">
        <v>5000</v>
      </c>
      <c r="G1970" s="579"/>
      <c r="H1970" s="128">
        <f>+F1970</f>
        <v>5000</v>
      </c>
      <c r="I1970" s="1"/>
      <c r="J1970" s="1"/>
      <c r="K1970" s="16"/>
      <c r="L1970" s="1"/>
      <c r="M1970" s="1"/>
      <c r="N1970" s="1"/>
      <c r="O1970" s="1"/>
      <c r="P1970" s="1"/>
      <c r="Q1970" s="1"/>
      <c r="R1970" s="1"/>
      <c r="S1970" s="1"/>
      <c r="T1970" s="1"/>
      <c r="U1970" s="1"/>
      <c r="V1970" s="1"/>
      <c r="W1970" s="1"/>
      <c r="X1970" s="1"/>
      <c r="Y1970" s="1"/>
      <c r="Z1970" s="1"/>
    </row>
    <row r="1971" spans="1:26" ht="14.25" customHeight="1">
      <c r="A1971" s="1"/>
      <c r="B1971" s="120"/>
      <c r="C1971" s="118"/>
      <c r="D1971" s="127"/>
      <c r="E1971" s="19"/>
      <c r="F1971" s="731"/>
      <c r="G1971" s="579"/>
      <c r="H1971" s="119"/>
      <c r="I1971" s="1"/>
      <c r="J1971" s="1"/>
      <c r="K1971" s="16"/>
      <c r="L1971" s="1"/>
      <c r="M1971" s="1"/>
      <c r="N1971" s="1"/>
      <c r="O1971" s="1"/>
      <c r="P1971" s="1"/>
      <c r="Q1971" s="1"/>
      <c r="R1971" s="1"/>
      <c r="S1971" s="1"/>
      <c r="T1971" s="1"/>
      <c r="U1971" s="1"/>
      <c r="V1971" s="1"/>
      <c r="W1971" s="1"/>
      <c r="X1971" s="1"/>
      <c r="Y1971" s="1"/>
      <c r="Z1971" s="1"/>
    </row>
    <row r="1972" spans="1:26" ht="14.25" customHeight="1">
      <c r="A1972" s="1"/>
      <c r="B1972" s="120"/>
      <c r="C1972" s="118"/>
      <c r="D1972" s="127"/>
      <c r="E1972" s="19"/>
      <c r="F1972" s="731" t="s">
        <v>260</v>
      </c>
      <c r="G1972" s="579"/>
      <c r="H1972" s="128">
        <f>+H1970</f>
        <v>5000</v>
      </c>
      <c r="I1972" s="1"/>
      <c r="J1972" s="1"/>
      <c r="K1972" s="16"/>
      <c r="L1972" s="1"/>
      <c r="M1972" s="1"/>
      <c r="N1972" s="1"/>
      <c r="O1972" s="1"/>
      <c r="P1972" s="1"/>
      <c r="Q1972" s="1"/>
      <c r="R1972" s="1"/>
      <c r="S1972" s="1"/>
      <c r="T1972" s="1"/>
      <c r="U1972" s="1"/>
      <c r="V1972" s="1"/>
      <c r="W1972" s="1"/>
      <c r="X1972" s="1"/>
      <c r="Y1972" s="1"/>
      <c r="Z1972" s="1"/>
    </row>
    <row r="1973" spans="1:26" ht="14.25" customHeight="1">
      <c r="A1973" s="1"/>
      <c r="B1973" s="120"/>
      <c r="C1973" s="121" t="s">
        <v>273</v>
      </c>
      <c r="D1973" s="18"/>
      <c r="E1973" s="14"/>
      <c r="F1973" s="731"/>
      <c r="G1973" s="579"/>
      <c r="H1973" s="122"/>
      <c r="I1973" s="1"/>
      <c r="J1973" s="1"/>
      <c r="K1973" s="16"/>
      <c r="L1973" s="1"/>
      <c r="M1973" s="1"/>
      <c r="N1973" s="1"/>
      <c r="O1973" s="1"/>
      <c r="P1973" s="1"/>
      <c r="Q1973" s="1"/>
      <c r="R1973" s="1"/>
      <c r="S1973" s="1"/>
      <c r="T1973" s="1"/>
      <c r="U1973" s="1"/>
      <c r="V1973" s="1"/>
      <c r="W1973" s="1"/>
      <c r="X1973" s="1"/>
      <c r="Y1973" s="1"/>
      <c r="Z1973" s="1"/>
    </row>
    <row r="1974" spans="1:26" ht="14.25" customHeight="1">
      <c r="A1974" s="1"/>
      <c r="B1974" s="120"/>
      <c r="C1974" s="121" t="s">
        <v>1</v>
      </c>
      <c r="D1974" s="18" t="s">
        <v>51</v>
      </c>
      <c r="E1974" s="17" t="s">
        <v>271</v>
      </c>
      <c r="F1974" s="731" t="s">
        <v>254</v>
      </c>
      <c r="G1974" s="579"/>
      <c r="H1974" s="123" t="s">
        <v>257</v>
      </c>
      <c r="I1974" s="1"/>
      <c r="J1974" s="1"/>
      <c r="K1974" s="16"/>
      <c r="L1974" s="1"/>
      <c r="M1974" s="1"/>
      <c r="N1974" s="1"/>
      <c r="O1974" s="1"/>
      <c r="P1974" s="1"/>
      <c r="Q1974" s="1"/>
      <c r="R1974" s="1"/>
      <c r="S1974" s="1"/>
      <c r="T1974" s="1"/>
      <c r="U1974" s="1"/>
      <c r="V1974" s="1"/>
      <c r="W1974" s="1"/>
      <c r="X1974" s="1"/>
      <c r="Y1974" s="1"/>
      <c r="Z1974" s="1"/>
    </row>
    <row r="1975" spans="1:26" ht="14.25" customHeight="1">
      <c r="A1975" s="1"/>
      <c r="B1975" s="627" t="s">
        <v>96</v>
      </c>
      <c r="C1975" s="620"/>
      <c r="D1975" s="23"/>
      <c r="E1975" s="129">
        <v>0.19</v>
      </c>
      <c r="F1975" s="398"/>
      <c r="G1975" s="41" t="e">
        <f>+INDEX(#REF!,MATCH(B1975,#REF!,0),9)</f>
        <v>#REF!</v>
      </c>
      <c r="H1975" s="128" t="e">
        <f>+E1975*G1975</f>
        <v>#REF!</v>
      </c>
      <c r="I1975" s="1"/>
      <c r="J1975" s="1"/>
      <c r="K1975" s="16"/>
      <c r="L1975" s="1"/>
      <c r="M1975" s="1"/>
      <c r="N1975" s="1"/>
      <c r="O1975" s="1"/>
      <c r="P1975" s="1"/>
      <c r="Q1975" s="1"/>
      <c r="R1975" s="1"/>
      <c r="S1975" s="1"/>
      <c r="T1975" s="1"/>
      <c r="U1975" s="1"/>
      <c r="V1975" s="1"/>
      <c r="W1975" s="1"/>
      <c r="X1975" s="1"/>
      <c r="Y1975" s="1"/>
      <c r="Z1975" s="1"/>
    </row>
    <row r="1976" spans="1:26" ht="14.25" customHeight="1">
      <c r="A1976" s="1"/>
      <c r="B1976" s="627" t="s">
        <v>93</v>
      </c>
      <c r="C1976" s="620"/>
      <c r="D1976" s="23"/>
      <c r="E1976" s="129">
        <f>+E1975</f>
        <v>0.19</v>
      </c>
      <c r="F1976" s="398"/>
      <c r="G1976" s="41" t="e">
        <f>+INDEX(#REF!,MATCH(B1976,#REF!,0),9)</f>
        <v>#REF!</v>
      </c>
      <c r="H1976" s="128" t="e">
        <f>+E1976*G1976</f>
        <v>#REF!</v>
      </c>
      <c r="I1976" s="1"/>
      <c r="J1976" s="1"/>
      <c r="K1976" s="16"/>
      <c r="L1976" s="1"/>
      <c r="M1976" s="1"/>
      <c r="N1976" s="1"/>
      <c r="O1976" s="1"/>
      <c r="P1976" s="1"/>
      <c r="Q1976" s="1"/>
      <c r="R1976" s="1"/>
      <c r="S1976" s="1"/>
      <c r="T1976" s="1"/>
      <c r="U1976" s="1"/>
      <c r="V1976" s="1"/>
      <c r="W1976" s="1"/>
      <c r="X1976" s="1"/>
      <c r="Y1976" s="1"/>
      <c r="Z1976" s="1"/>
    </row>
    <row r="1977" spans="1:26" ht="14.25" customHeight="1">
      <c r="A1977" s="1"/>
      <c r="B1977" s="120"/>
      <c r="C1977" s="118"/>
      <c r="D1977" s="23"/>
      <c r="E1977" s="19"/>
      <c r="F1977" s="731"/>
      <c r="G1977" s="579"/>
      <c r="H1977" s="119"/>
      <c r="I1977" s="1"/>
      <c r="J1977" s="1"/>
      <c r="K1977" s="16"/>
      <c r="L1977" s="1"/>
      <c r="M1977" s="1"/>
      <c r="N1977" s="1"/>
      <c r="O1977" s="1"/>
      <c r="P1977" s="1"/>
      <c r="Q1977" s="1"/>
      <c r="R1977" s="1"/>
      <c r="S1977" s="1"/>
      <c r="T1977" s="1"/>
      <c r="U1977" s="1"/>
      <c r="V1977" s="1"/>
      <c r="W1977" s="1"/>
      <c r="X1977" s="1"/>
      <c r="Y1977" s="1"/>
      <c r="Z1977" s="1"/>
    </row>
    <row r="1978" spans="1:26" ht="14.25" customHeight="1">
      <c r="A1978" s="1"/>
      <c r="B1978" s="120"/>
      <c r="C1978" s="118"/>
      <c r="D1978" s="15"/>
      <c r="E1978" s="19"/>
      <c r="F1978" s="731" t="s">
        <v>260</v>
      </c>
      <c r="G1978" s="579"/>
      <c r="H1978" s="119" t="e">
        <f>SUM(H1975:H1977)</f>
        <v>#REF!</v>
      </c>
      <c r="I1978" s="1"/>
      <c r="J1978" s="1"/>
      <c r="K1978" s="16"/>
      <c r="L1978" s="1"/>
      <c r="M1978" s="1"/>
      <c r="N1978" s="1"/>
      <c r="O1978" s="1"/>
      <c r="P1978" s="1"/>
      <c r="Q1978" s="1"/>
      <c r="R1978" s="1"/>
      <c r="S1978" s="1"/>
      <c r="T1978" s="1"/>
      <c r="U1978" s="1"/>
      <c r="V1978" s="1"/>
      <c r="W1978" s="1"/>
      <c r="X1978" s="1"/>
      <c r="Y1978" s="1"/>
      <c r="Z1978" s="1"/>
    </row>
    <row r="1979" spans="1:26" ht="14.25" customHeight="1" thickBot="1">
      <c r="A1979" s="1"/>
      <c r="B1979" s="34"/>
      <c r="C1979" s="130" t="s">
        <v>276</v>
      </c>
      <c r="D1979" s="131"/>
      <c r="E1979" s="131"/>
      <c r="F1979" s="731"/>
      <c r="G1979" s="579"/>
      <c r="H1979" s="132" t="e">
        <f>+H1955+H1967+H1972+H1978</f>
        <v>#REF!</v>
      </c>
      <c r="I1979" s="1"/>
      <c r="J1979" s="1"/>
      <c r="K1979" s="16"/>
      <c r="L1979" s="1"/>
      <c r="M1979" s="1"/>
      <c r="N1979" s="1"/>
      <c r="O1979" s="1"/>
      <c r="P1979" s="1"/>
      <c r="Q1979" s="1"/>
      <c r="R1979" s="1"/>
      <c r="S1979" s="1"/>
      <c r="T1979" s="1"/>
      <c r="U1979" s="1"/>
      <c r="V1979" s="1"/>
      <c r="W1979" s="1"/>
      <c r="X1979" s="1"/>
      <c r="Y1979" s="1"/>
      <c r="Z1979" s="1"/>
    </row>
    <row r="1980" spans="1:26" ht="14.25" customHeight="1">
      <c r="A1980" s="1"/>
      <c r="B1980" s="66"/>
      <c r="C1980" s="67"/>
      <c r="D1980" s="68"/>
      <c r="E1980" s="68"/>
      <c r="F1980" s="68"/>
      <c r="G1980" s="68"/>
      <c r="H1980" s="69"/>
      <c r="I1980" s="1"/>
      <c r="J1980" s="1"/>
      <c r="K1980" s="16"/>
      <c r="L1980" s="1"/>
      <c r="M1980" s="1"/>
      <c r="N1980" s="1"/>
      <c r="O1980" s="1"/>
      <c r="P1980" s="1"/>
      <c r="Q1980" s="1"/>
      <c r="R1980" s="1"/>
      <c r="S1980" s="1"/>
      <c r="T1980" s="1"/>
      <c r="U1980" s="1"/>
      <c r="V1980" s="1"/>
      <c r="W1980" s="1"/>
      <c r="X1980" s="1"/>
      <c r="Y1980" s="1"/>
      <c r="Z1980" s="1"/>
    </row>
    <row r="1981" spans="1:26" ht="14.25" customHeight="1" thickBot="1">
      <c r="A1981" s="1"/>
      <c r="B1981" s="29"/>
      <c r="C1981" s="30"/>
      <c r="D1981" s="31"/>
      <c r="E1981" s="31"/>
      <c r="F1981" s="31"/>
      <c r="G1981" s="31"/>
      <c r="H1981" s="32"/>
      <c r="I1981" s="1"/>
      <c r="J1981" s="1"/>
      <c r="K1981" s="16"/>
      <c r="L1981" s="1"/>
      <c r="M1981" s="1"/>
      <c r="N1981" s="1"/>
      <c r="O1981" s="1"/>
      <c r="P1981" s="1"/>
      <c r="Q1981" s="1"/>
      <c r="R1981" s="1"/>
      <c r="S1981" s="1"/>
      <c r="T1981" s="1"/>
      <c r="U1981" s="1"/>
      <c r="V1981" s="1"/>
      <c r="W1981" s="1"/>
      <c r="X1981" s="1"/>
      <c r="Y1981" s="1"/>
      <c r="Z1981" s="1"/>
    </row>
    <row r="1982" spans="1:26" ht="14.25" customHeight="1">
      <c r="A1982" s="1"/>
      <c r="B1982" s="696" t="s">
        <v>77</v>
      </c>
      <c r="C1982" s="602"/>
      <c r="D1982" s="602"/>
      <c r="E1982" s="602"/>
      <c r="F1982" s="602"/>
      <c r="G1982" s="602"/>
      <c r="H1982" s="633"/>
      <c r="I1982" s="1"/>
      <c r="J1982" s="1"/>
      <c r="K1982" s="16"/>
      <c r="L1982" s="1"/>
      <c r="M1982" s="1"/>
      <c r="N1982" s="1"/>
      <c r="O1982" s="1"/>
      <c r="P1982" s="1"/>
      <c r="Q1982" s="1"/>
      <c r="R1982" s="1"/>
      <c r="S1982" s="1"/>
      <c r="T1982" s="1"/>
      <c r="U1982" s="1"/>
      <c r="V1982" s="1"/>
      <c r="W1982" s="1"/>
      <c r="X1982" s="1"/>
      <c r="Y1982" s="1"/>
      <c r="Z1982" s="1"/>
    </row>
    <row r="1983" spans="1:26" ht="14.25" customHeight="1">
      <c r="A1983" s="1"/>
      <c r="B1983" s="668"/>
      <c r="C1983" s="606"/>
      <c r="D1983" s="606"/>
      <c r="E1983" s="606"/>
      <c r="F1983" s="606"/>
      <c r="G1983" s="606"/>
      <c r="H1983" s="607"/>
      <c r="I1983" s="1"/>
      <c r="J1983" s="1"/>
      <c r="K1983" s="16"/>
      <c r="L1983" s="1"/>
      <c r="M1983" s="1"/>
      <c r="N1983" s="1"/>
      <c r="O1983" s="1"/>
      <c r="P1983" s="1"/>
      <c r="Q1983" s="1"/>
      <c r="R1983" s="1"/>
      <c r="S1983" s="1"/>
      <c r="T1983" s="1"/>
      <c r="U1983" s="1"/>
      <c r="V1983" s="1"/>
      <c r="W1983" s="1"/>
      <c r="X1983" s="1"/>
      <c r="Y1983" s="1"/>
      <c r="Z1983" s="1"/>
    </row>
    <row r="1984" spans="1:26" ht="14.25" customHeight="1" thickBot="1">
      <c r="A1984" s="1"/>
      <c r="B1984" s="665" t="s">
        <v>78</v>
      </c>
      <c r="C1984" s="594"/>
      <c r="D1984" s="594"/>
      <c r="E1984" s="594"/>
      <c r="F1984" s="594"/>
      <c r="G1984" s="594"/>
      <c r="H1984" s="703"/>
      <c r="I1984" s="1"/>
      <c r="J1984" s="1"/>
      <c r="K1984" s="16"/>
      <c r="L1984" s="1"/>
      <c r="M1984" s="1"/>
      <c r="N1984" s="1"/>
      <c r="O1984" s="1"/>
      <c r="P1984" s="1"/>
      <c r="Q1984" s="1"/>
      <c r="R1984" s="1"/>
      <c r="S1984" s="1"/>
      <c r="T1984" s="1"/>
      <c r="U1984" s="1"/>
      <c r="V1984" s="1"/>
      <c r="W1984" s="1"/>
      <c r="X1984" s="1"/>
      <c r="Y1984" s="1"/>
      <c r="Z1984" s="1"/>
    </row>
    <row r="1985" spans="1:26" ht="14.25" customHeight="1">
      <c r="A1985" s="1"/>
      <c r="B1985" s="662" t="e">
        <f>+#REF!</f>
        <v>#REF!</v>
      </c>
      <c r="C1985" s="632"/>
      <c r="D1985" s="632"/>
      <c r="E1985" s="632"/>
      <c r="F1985" s="632"/>
      <c r="G1985" s="632"/>
      <c r="H1985" s="704"/>
      <c r="I1985" s="1"/>
      <c r="J1985" s="1"/>
      <c r="K1985" s="16"/>
      <c r="L1985" s="1"/>
      <c r="M1985" s="1"/>
      <c r="N1985" s="1"/>
      <c r="O1985" s="1"/>
      <c r="P1985" s="1"/>
      <c r="Q1985" s="1"/>
      <c r="R1985" s="1"/>
      <c r="S1985" s="1"/>
      <c r="T1985" s="1"/>
      <c r="U1985" s="1"/>
      <c r="V1985" s="1"/>
      <c r="W1985" s="1"/>
      <c r="X1985" s="1"/>
      <c r="Y1985" s="1"/>
      <c r="Z1985" s="1"/>
    </row>
    <row r="1986" spans="1:26" ht="14.25" customHeight="1">
      <c r="A1986" s="1"/>
      <c r="B1986" s="34" t="s">
        <v>79</v>
      </c>
      <c r="C1986" s="6" t="e">
        <f>+#REF!</f>
        <v>#REF!</v>
      </c>
      <c r="D1986" s="693" t="s">
        <v>80</v>
      </c>
      <c r="E1986" s="579"/>
      <c r="F1986" s="5" t="e">
        <f>+#REF!</f>
        <v>#REF!</v>
      </c>
      <c r="G1986" s="5" t="s">
        <v>81</v>
      </c>
      <c r="H1986" s="36"/>
      <c r="I1986" s="1"/>
      <c r="J1986" s="1"/>
      <c r="K1986" s="16"/>
      <c r="L1986" s="1"/>
      <c r="M1986" s="1"/>
      <c r="N1986" s="1"/>
      <c r="O1986" s="1"/>
      <c r="P1986" s="1"/>
      <c r="Q1986" s="1"/>
      <c r="R1986" s="1"/>
      <c r="S1986" s="1"/>
      <c r="T1986" s="1"/>
      <c r="U1986" s="1"/>
      <c r="V1986" s="1"/>
      <c r="W1986" s="1"/>
      <c r="X1986" s="1"/>
      <c r="Y1986" s="1"/>
      <c r="Z1986" s="1"/>
    </row>
    <row r="1987" spans="1:26" ht="14.25" customHeight="1">
      <c r="A1987" s="1"/>
      <c r="B1987" s="636"/>
      <c r="C1987" s="581"/>
      <c r="D1987" s="581"/>
      <c r="E1987" s="581"/>
      <c r="F1987" s="581"/>
      <c r="G1987" s="581"/>
      <c r="H1987" s="589"/>
      <c r="I1987" s="1"/>
      <c r="J1987" s="1"/>
      <c r="K1987" s="16"/>
      <c r="L1987" s="1"/>
      <c r="M1987" s="1"/>
      <c r="N1987" s="1"/>
      <c r="O1987" s="1"/>
      <c r="P1987" s="1"/>
      <c r="Q1987" s="1"/>
      <c r="R1987" s="1"/>
      <c r="S1987" s="1"/>
      <c r="T1987" s="1"/>
      <c r="U1987" s="1"/>
      <c r="V1987" s="1"/>
      <c r="W1987" s="1"/>
      <c r="X1987" s="1"/>
      <c r="Y1987" s="1"/>
      <c r="Z1987" s="1"/>
    </row>
    <row r="1988" spans="1:26" ht="14.25" customHeight="1">
      <c r="A1988" s="1"/>
      <c r="B1988" s="652" t="e">
        <f>+#REF!</f>
        <v>#REF!</v>
      </c>
      <c r="C1988" s="585"/>
      <c r="D1988" s="585"/>
      <c r="E1988" s="585"/>
      <c r="F1988" s="585"/>
      <c r="G1988" s="585"/>
      <c r="H1988" s="610"/>
      <c r="I1988" s="1"/>
      <c r="J1988" s="1"/>
      <c r="K1988" s="16"/>
      <c r="L1988" s="1"/>
      <c r="M1988" s="1"/>
      <c r="N1988" s="1"/>
      <c r="O1988" s="1"/>
      <c r="P1988" s="1"/>
      <c r="Q1988" s="1"/>
      <c r="R1988" s="1"/>
      <c r="S1988" s="1"/>
      <c r="T1988" s="1"/>
      <c r="U1988" s="1"/>
      <c r="V1988" s="1"/>
      <c r="W1988" s="1"/>
      <c r="X1988" s="1"/>
      <c r="Y1988" s="1"/>
      <c r="Z1988" s="1"/>
    </row>
    <row r="1989" spans="1:26" ht="14.25" customHeight="1">
      <c r="A1989" s="1"/>
      <c r="B1989" s="600"/>
      <c r="C1989" s="578"/>
      <c r="D1989" s="578"/>
      <c r="E1989" s="578"/>
      <c r="F1989" s="578"/>
      <c r="G1989" s="578"/>
      <c r="H1989" s="604"/>
      <c r="I1989" s="1"/>
      <c r="J1989" s="1"/>
      <c r="K1989" s="16"/>
      <c r="L1989" s="1"/>
      <c r="M1989" s="1"/>
      <c r="N1989" s="1"/>
      <c r="O1989" s="1"/>
      <c r="P1989" s="1"/>
      <c r="Q1989" s="1"/>
      <c r="R1989" s="1"/>
      <c r="S1989" s="1"/>
      <c r="T1989" s="1"/>
      <c r="U1989" s="1"/>
      <c r="V1989" s="1"/>
      <c r="W1989" s="1"/>
      <c r="X1989" s="1"/>
      <c r="Y1989" s="1"/>
      <c r="Z1989" s="1"/>
    </row>
    <row r="1990" spans="1:26" ht="14.25" customHeight="1">
      <c r="A1990" s="1"/>
      <c r="B1990" s="694"/>
      <c r="C1990" s="606"/>
      <c r="D1990" s="606"/>
      <c r="E1990" s="606"/>
      <c r="F1990" s="606"/>
      <c r="G1990" s="606"/>
      <c r="H1990" s="607"/>
      <c r="I1990" s="1"/>
      <c r="J1990" s="1"/>
      <c r="K1990" s="16"/>
      <c r="L1990" s="1"/>
      <c r="M1990" s="1"/>
      <c r="N1990" s="1"/>
      <c r="O1990" s="1"/>
      <c r="P1990" s="1"/>
      <c r="Q1990" s="1"/>
      <c r="R1990" s="1"/>
      <c r="S1990" s="1"/>
      <c r="T1990" s="1"/>
      <c r="U1990" s="1"/>
      <c r="V1990" s="1"/>
      <c r="W1990" s="1"/>
      <c r="X1990" s="1"/>
      <c r="Y1990" s="1"/>
      <c r="Z1990" s="1"/>
    </row>
    <row r="1991" spans="1:26" ht="14.25" customHeight="1">
      <c r="A1991" s="1"/>
      <c r="B1991" s="636" t="s">
        <v>82</v>
      </c>
      <c r="C1991" s="581"/>
      <c r="D1991" s="581"/>
      <c r="E1991" s="581"/>
      <c r="F1991" s="581"/>
      <c r="G1991" s="581"/>
      <c r="H1991" s="589"/>
      <c r="I1991" s="1"/>
      <c r="J1991" s="1"/>
      <c r="K1991" s="16"/>
      <c r="L1991" s="1"/>
      <c r="M1991" s="1"/>
      <c r="N1991" s="1"/>
      <c r="O1991" s="1"/>
      <c r="P1991" s="1"/>
      <c r="Q1991" s="1"/>
      <c r="R1991" s="1"/>
      <c r="S1991" s="1"/>
      <c r="T1991" s="1"/>
      <c r="U1991" s="1"/>
      <c r="V1991" s="1"/>
      <c r="W1991" s="1"/>
      <c r="X1991" s="1"/>
      <c r="Y1991" s="1"/>
      <c r="Z1991" s="1"/>
    </row>
    <row r="1992" spans="1:26" ht="14.25" customHeight="1">
      <c r="A1992" s="1"/>
      <c r="B1992" s="679" t="s">
        <v>1</v>
      </c>
      <c r="C1992" s="579"/>
      <c r="D1992" s="37" t="s">
        <v>2</v>
      </c>
      <c r="E1992" s="23" t="s">
        <v>83</v>
      </c>
      <c r="F1992" s="23" t="s">
        <v>84</v>
      </c>
      <c r="G1992" s="23" t="s">
        <v>85</v>
      </c>
      <c r="H1992" s="38" t="s">
        <v>86</v>
      </c>
      <c r="I1992" s="1"/>
      <c r="J1992" s="1"/>
      <c r="K1992" s="16"/>
      <c r="L1992" s="1"/>
      <c r="M1992" s="1"/>
      <c r="N1992" s="1"/>
      <c r="O1992" s="1"/>
      <c r="P1992" s="1"/>
      <c r="Q1992" s="1"/>
      <c r="R1992" s="1"/>
      <c r="S1992" s="1"/>
      <c r="T1992" s="1"/>
      <c r="U1992" s="1"/>
      <c r="V1992" s="1"/>
      <c r="W1992" s="1"/>
      <c r="X1992" s="1"/>
      <c r="Y1992" s="1"/>
      <c r="Z1992" s="1"/>
    </row>
    <row r="1993" spans="1:26" ht="14.25" customHeight="1">
      <c r="A1993" s="1"/>
      <c r="B1993" s="645"/>
      <c r="C1993" s="690"/>
      <c r="D1993" s="39"/>
      <c r="E1993" s="39"/>
      <c r="F1993" s="40"/>
      <c r="G1993" s="41"/>
      <c r="H1993" s="42">
        <f>G1993*(F1993+1)*E1993</f>
        <v>0</v>
      </c>
      <c r="I1993" s="1"/>
      <c r="J1993" s="1"/>
      <c r="K1993" s="16"/>
      <c r="L1993" s="1"/>
      <c r="M1993" s="1"/>
      <c r="N1993" s="1"/>
      <c r="O1993" s="1"/>
      <c r="P1993" s="1"/>
      <c r="Q1993" s="1"/>
      <c r="R1993" s="1"/>
      <c r="S1993" s="1"/>
      <c r="T1993" s="1"/>
      <c r="U1993" s="1"/>
      <c r="V1993" s="1"/>
      <c r="W1993" s="1"/>
      <c r="X1993" s="1"/>
      <c r="Y1993" s="1"/>
      <c r="Z1993" s="1"/>
    </row>
    <row r="1994" spans="1:26" ht="14.25" customHeight="1">
      <c r="A1994" s="1"/>
      <c r="B1994" s="732" t="s">
        <v>220</v>
      </c>
      <c r="C1994" s="733"/>
      <c r="D1994" s="88" t="e">
        <f t="array" ref="D1994">+INDEX(#REF!,MATCH($B1994,#REF!,0),MATCH(D$897,#REF!,0))</f>
        <v>#REF!</v>
      </c>
      <c r="E1994" s="50">
        <v>0.1</v>
      </c>
      <c r="F1994" s="40">
        <v>0.05</v>
      </c>
      <c r="G1994" s="80" t="e">
        <f t="array" ref="G1994">+INDEX(#REF!,MATCH($B1994,#REF!,0),MATCH(G$897,#REF!,0))</f>
        <v>#REF!</v>
      </c>
      <c r="H1994" s="42" t="e">
        <f t="shared" ref="H1994:H2000" si="177">E1994*(F1994+1)*G1994</f>
        <v>#REF!</v>
      </c>
      <c r="I1994" s="1"/>
      <c r="J1994" s="1"/>
      <c r="K1994" s="16"/>
      <c r="L1994" s="1"/>
      <c r="M1994" s="1"/>
      <c r="N1994" s="1"/>
      <c r="O1994" s="1"/>
      <c r="P1994" s="1"/>
      <c r="Q1994" s="1"/>
      <c r="R1994" s="1"/>
      <c r="S1994" s="1"/>
      <c r="T1994" s="1"/>
      <c r="U1994" s="1"/>
      <c r="V1994" s="1"/>
      <c r="W1994" s="1"/>
      <c r="X1994" s="1"/>
      <c r="Y1994" s="1"/>
      <c r="Z1994" s="1"/>
    </row>
    <row r="1995" spans="1:26" ht="14.25" customHeight="1">
      <c r="A1995" s="1"/>
      <c r="B1995" s="732" t="s">
        <v>247</v>
      </c>
      <c r="C1995" s="733"/>
      <c r="D1995" s="24" t="e">
        <f t="array" ref="D1995">+INDEX(#REF!,MATCH($B1995,#REF!,0),MATCH(D$897,#REF!,0))</f>
        <v>#REF!</v>
      </c>
      <c r="E1995" s="50">
        <v>0.3</v>
      </c>
      <c r="F1995" s="40">
        <v>0.01</v>
      </c>
      <c r="G1995" s="80" t="e">
        <f t="array" ref="G1995">+INDEX(#REF!,MATCH($B1995,#REF!,0),MATCH(G$897,#REF!,0))</f>
        <v>#REF!</v>
      </c>
      <c r="H1995" s="42" t="e">
        <f t="shared" si="177"/>
        <v>#REF!</v>
      </c>
      <c r="I1995" s="1"/>
      <c r="J1995" s="1"/>
      <c r="K1995" s="16"/>
      <c r="L1995" s="1"/>
      <c r="M1995" s="1"/>
      <c r="N1995" s="1"/>
      <c r="O1995" s="1"/>
      <c r="P1995" s="1"/>
      <c r="Q1995" s="1"/>
      <c r="R1995" s="1"/>
      <c r="S1995" s="1"/>
      <c r="T1995" s="1"/>
      <c r="U1995" s="1"/>
      <c r="V1995" s="1"/>
      <c r="W1995" s="1"/>
      <c r="X1995" s="1"/>
      <c r="Y1995" s="1"/>
      <c r="Z1995" s="1"/>
    </row>
    <row r="1996" spans="1:26" ht="14.25" customHeight="1">
      <c r="A1996" s="1"/>
      <c r="B1996" s="732" t="s">
        <v>277</v>
      </c>
      <c r="C1996" s="733"/>
      <c r="D1996" s="88" t="e">
        <f t="array" ref="D1996">+INDEX(#REF!,MATCH($B1996,#REF!,0),MATCH(D$897,#REF!,0))</f>
        <v>#REF!</v>
      </c>
      <c r="E1996" s="50">
        <v>0.3</v>
      </c>
      <c r="F1996" s="40">
        <v>0.05</v>
      </c>
      <c r="G1996" s="80" t="e">
        <f t="array" ref="G1996">+INDEX(#REF!,MATCH($B1996,#REF!,0),MATCH(G$897,#REF!,0))</f>
        <v>#REF!</v>
      </c>
      <c r="H1996" s="42" t="e">
        <f t="shared" si="177"/>
        <v>#REF!</v>
      </c>
      <c r="I1996" s="1"/>
      <c r="J1996" s="1"/>
      <c r="K1996" s="16"/>
      <c r="L1996" s="1"/>
      <c r="M1996" s="1"/>
      <c r="N1996" s="1"/>
      <c r="O1996" s="1"/>
      <c r="P1996" s="1"/>
      <c r="Q1996" s="1"/>
      <c r="R1996" s="1"/>
      <c r="S1996" s="1"/>
      <c r="T1996" s="1"/>
      <c r="U1996" s="1"/>
      <c r="V1996" s="1"/>
      <c r="W1996" s="1"/>
      <c r="X1996" s="1"/>
      <c r="Y1996" s="1"/>
      <c r="Z1996" s="1"/>
    </row>
    <row r="1997" spans="1:26" ht="14.25" customHeight="1">
      <c r="A1997" s="1"/>
      <c r="B1997" s="732" t="s">
        <v>237</v>
      </c>
      <c r="C1997" s="733"/>
      <c r="D1997" s="24" t="e">
        <f t="array" ref="D1997">+INDEX(#REF!,MATCH($B1997,#REF!,0),MATCH(D$897,#REF!,0))</f>
        <v>#REF!</v>
      </c>
      <c r="E1997" s="50">
        <v>2</v>
      </c>
      <c r="F1997" s="40">
        <v>0.5</v>
      </c>
      <c r="G1997" s="80" t="e">
        <f t="array" ref="G1997">+INDEX(#REF!,MATCH($B1997,#REF!,0),MATCH(G$897,#REF!,0))</f>
        <v>#REF!</v>
      </c>
      <c r="H1997" s="42" t="e">
        <f t="shared" si="177"/>
        <v>#REF!</v>
      </c>
      <c r="I1997" s="1"/>
      <c r="J1997" s="1"/>
      <c r="K1997" s="16"/>
      <c r="L1997" s="1"/>
      <c r="M1997" s="1"/>
      <c r="N1997" s="1"/>
      <c r="O1997" s="1"/>
      <c r="P1997" s="1"/>
      <c r="Q1997" s="1"/>
      <c r="R1997" s="1"/>
      <c r="S1997" s="1"/>
      <c r="T1997" s="1"/>
      <c r="U1997" s="1"/>
      <c r="V1997" s="1"/>
      <c r="W1997" s="1"/>
      <c r="X1997" s="1"/>
      <c r="Y1997" s="1"/>
      <c r="Z1997" s="1"/>
    </row>
    <row r="1998" spans="1:26" ht="14.25" customHeight="1">
      <c r="A1998" s="1"/>
      <c r="B1998" s="732" t="s">
        <v>266</v>
      </c>
      <c r="C1998" s="733"/>
      <c r="D1998" s="88" t="e">
        <f t="array" ref="D1998">+INDEX(#REF!,MATCH($B1998,#REF!,0),MATCH(D$897,#REF!,0))</f>
        <v>#REF!</v>
      </c>
      <c r="E1998" s="50">
        <v>0.5</v>
      </c>
      <c r="F1998" s="40">
        <v>0.05</v>
      </c>
      <c r="G1998" s="80" t="e">
        <f t="array" ref="G1998">+INDEX(#REF!,MATCH($B1998,#REF!,0),MATCH(G$897,#REF!,0))</f>
        <v>#REF!</v>
      </c>
      <c r="H1998" s="42" t="e">
        <f t="shared" si="177"/>
        <v>#REF!</v>
      </c>
      <c r="I1998" s="1"/>
      <c r="J1998" s="1"/>
      <c r="K1998" s="16"/>
      <c r="L1998" s="1"/>
      <c r="M1998" s="1"/>
      <c r="N1998" s="1"/>
      <c r="O1998" s="1"/>
      <c r="P1998" s="1"/>
      <c r="Q1998" s="1"/>
      <c r="R1998" s="1"/>
      <c r="S1998" s="1"/>
      <c r="T1998" s="1"/>
      <c r="U1998" s="1"/>
      <c r="V1998" s="1"/>
      <c r="W1998" s="1"/>
      <c r="X1998" s="1"/>
      <c r="Y1998" s="1"/>
      <c r="Z1998" s="1"/>
    </row>
    <row r="1999" spans="1:26" ht="14.25" customHeight="1">
      <c r="A1999" s="1"/>
      <c r="B1999" s="732" t="s">
        <v>278</v>
      </c>
      <c r="C1999" s="733"/>
      <c r="D1999" s="88" t="e">
        <f t="array" ref="D1999">+INDEX(#REF!,MATCH($B1999,#REF!,0),MATCH(D$897,#REF!,0))</f>
        <v>#REF!</v>
      </c>
      <c r="E1999" s="50">
        <v>0.1</v>
      </c>
      <c r="F1999" s="40">
        <v>0.05</v>
      </c>
      <c r="G1999" s="80" t="e">
        <f t="array" ref="G1999">+INDEX(#REF!,MATCH($B1999,#REF!,0),MATCH(G$897,#REF!,0))</f>
        <v>#REF!</v>
      </c>
      <c r="H1999" s="42" t="e">
        <f t="shared" si="177"/>
        <v>#REF!</v>
      </c>
      <c r="I1999" s="1"/>
      <c r="J1999" s="1"/>
      <c r="K1999" s="16"/>
      <c r="L1999" s="1"/>
      <c r="M1999" s="1"/>
      <c r="N1999" s="1"/>
      <c r="O1999" s="1"/>
      <c r="P1999" s="1"/>
      <c r="Q1999" s="1"/>
      <c r="R1999" s="1"/>
      <c r="S1999" s="1"/>
      <c r="T1999" s="1"/>
      <c r="U1999" s="1"/>
      <c r="V1999" s="1"/>
      <c r="W1999" s="1"/>
      <c r="X1999" s="1"/>
      <c r="Y1999" s="1"/>
      <c r="Z1999" s="1"/>
    </row>
    <row r="2000" spans="1:26" ht="14.25" customHeight="1">
      <c r="A2000" s="1"/>
      <c r="B2000" s="732" t="s">
        <v>134</v>
      </c>
      <c r="C2000" s="733"/>
      <c r="D2000" s="88" t="e">
        <f t="array" ref="D2000">+INDEX(#REF!,MATCH($B2000,#REF!,0),MATCH(D$897,#REF!,0))</f>
        <v>#REF!</v>
      </c>
      <c r="E2000" s="50">
        <v>0.03</v>
      </c>
      <c r="F2000" s="40">
        <v>0.05</v>
      </c>
      <c r="G2000" s="80" t="e">
        <f t="array" ref="G2000">+INDEX(#REF!,MATCH($B2000,#REF!,0),MATCH(G$897,#REF!,0))</f>
        <v>#REF!</v>
      </c>
      <c r="H2000" s="42" t="e">
        <f t="shared" si="177"/>
        <v>#REF!</v>
      </c>
      <c r="I2000" s="1"/>
      <c r="J2000" s="1"/>
      <c r="K2000" s="16"/>
      <c r="L2000" s="1"/>
      <c r="M2000" s="1"/>
      <c r="N2000" s="1"/>
      <c r="O2000" s="1"/>
      <c r="P2000" s="1"/>
      <c r="Q2000" s="1"/>
      <c r="R2000" s="1"/>
      <c r="S2000" s="1"/>
      <c r="T2000" s="1"/>
      <c r="U2000" s="1"/>
      <c r="V2000" s="1"/>
      <c r="W2000" s="1"/>
      <c r="X2000" s="1"/>
      <c r="Y2000" s="1"/>
      <c r="Z2000" s="1"/>
    </row>
    <row r="2001" spans="1:26" ht="14.25" customHeight="1">
      <c r="A2001" s="1"/>
      <c r="B2001" s="734"/>
      <c r="C2001" s="625"/>
      <c r="D2001" s="39"/>
      <c r="E2001" s="46"/>
      <c r="F2001" s="47"/>
      <c r="G2001" s="48"/>
      <c r="H2001" s="42">
        <f>G2001*(F2001+1)*E2001</f>
        <v>0</v>
      </c>
      <c r="I2001" s="1"/>
      <c r="J2001" s="1"/>
      <c r="K2001" s="16"/>
      <c r="L2001" s="1"/>
      <c r="M2001" s="1"/>
      <c r="N2001" s="1"/>
      <c r="O2001" s="1"/>
      <c r="P2001" s="1"/>
      <c r="Q2001" s="1"/>
      <c r="R2001" s="1"/>
      <c r="S2001" s="1"/>
      <c r="T2001" s="1"/>
      <c r="U2001" s="1"/>
      <c r="V2001" s="1"/>
      <c r="W2001" s="1"/>
      <c r="X2001" s="1"/>
      <c r="Y2001" s="1"/>
      <c r="Z2001" s="1"/>
    </row>
    <row r="2002" spans="1:26" ht="14.25" customHeight="1">
      <c r="A2002" s="1"/>
      <c r="B2002" s="682" t="s">
        <v>87</v>
      </c>
      <c r="C2002" s="581"/>
      <c r="D2002" s="581"/>
      <c r="E2002" s="581"/>
      <c r="F2002" s="581"/>
      <c r="G2002" s="579"/>
      <c r="H2002" s="49" t="e">
        <f>ROUND(SUM(H1993:H2001),2)</f>
        <v>#REF!</v>
      </c>
      <c r="I2002" s="1"/>
      <c r="J2002" s="1"/>
      <c r="K2002" s="16"/>
      <c r="L2002" s="1"/>
      <c r="M2002" s="1"/>
      <c r="N2002" s="1"/>
      <c r="O2002" s="1"/>
      <c r="P2002" s="1"/>
      <c r="Q2002" s="1"/>
      <c r="R2002" s="1"/>
      <c r="S2002" s="1"/>
      <c r="T2002" s="1"/>
      <c r="U2002" s="1"/>
      <c r="V2002" s="1"/>
      <c r="W2002" s="1"/>
      <c r="X2002" s="1"/>
      <c r="Y2002" s="1"/>
      <c r="Z2002" s="1"/>
    </row>
    <row r="2003" spans="1:26" ht="14.25" customHeight="1">
      <c r="A2003" s="1"/>
      <c r="B2003" s="636" t="s">
        <v>88</v>
      </c>
      <c r="C2003" s="581"/>
      <c r="D2003" s="581"/>
      <c r="E2003" s="581"/>
      <c r="F2003" s="581"/>
      <c r="G2003" s="581"/>
      <c r="H2003" s="589"/>
      <c r="I2003" s="1"/>
      <c r="J2003" s="1"/>
      <c r="K2003" s="16"/>
      <c r="L2003" s="1"/>
      <c r="M2003" s="1"/>
      <c r="N2003" s="1"/>
      <c r="O2003" s="1"/>
      <c r="P2003" s="1"/>
      <c r="Q2003" s="1"/>
      <c r="R2003" s="1"/>
      <c r="S2003" s="1"/>
      <c r="T2003" s="1"/>
      <c r="U2003" s="1"/>
      <c r="V2003" s="1"/>
      <c r="W2003" s="1"/>
      <c r="X2003" s="1"/>
      <c r="Y2003" s="1"/>
      <c r="Z2003" s="1"/>
    </row>
    <row r="2004" spans="1:26" ht="14.25" customHeight="1">
      <c r="A2004" s="1"/>
      <c r="B2004" s="679" t="s">
        <v>1</v>
      </c>
      <c r="C2004" s="579"/>
      <c r="D2004" s="37" t="s">
        <v>2</v>
      </c>
      <c r="E2004" s="23" t="s">
        <v>83</v>
      </c>
      <c r="F2004" s="23" t="s">
        <v>89</v>
      </c>
      <c r="G2004" s="23" t="s">
        <v>85</v>
      </c>
      <c r="H2004" s="38" t="s">
        <v>86</v>
      </c>
      <c r="I2004" s="1"/>
      <c r="J2004" s="1"/>
      <c r="K2004" s="16"/>
      <c r="L2004" s="1"/>
      <c r="M2004" s="1"/>
      <c r="N2004" s="1"/>
      <c r="O2004" s="1"/>
      <c r="P2004" s="1"/>
      <c r="Q2004" s="1"/>
      <c r="R2004" s="1"/>
      <c r="S2004" s="1"/>
      <c r="T2004" s="1"/>
      <c r="U2004" s="1"/>
      <c r="V2004" s="1"/>
      <c r="W2004" s="1"/>
      <c r="X2004" s="1"/>
      <c r="Y2004" s="1"/>
      <c r="Z2004" s="1"/>
    </row>
    <row r="2005" spans="1:26" ht="14.25" customHeight="1">
      <c r="A2005" s="1"/>
      <c r="B2005" s="645"/>
      <c r="C2005" s="680"/>
      <c r="D2005" s="50"/>
      <c r="E2005" s="51"/>
      <c r="F2005" s="52"/>
      <c r="G2005" s="41"/>
      <c r="H2005" s="42">
        <f t="shared" ref="H2005:H2011" si="178">E2005*F2005*G2005</f>
        <v>0</v>
      </c>
      <c r="I2005" s="1"/>
      <c r="J2005" s="1"/>
      <c r="K2005" s="16"/>
      <c r="L2005" s="1"/>
      <c r="M2005" s="1"/>
      <c r="N2005" s="1"/>
      <c r="O2005" s="1"/>
      <c r="P2005" s="1"/>
      <c r="Q2005" s="1"/>
      <c r="R2005" s="1"/>
      <c r="S2005" s="1"/>
      <c r="T2005" s="1"/>
      <c r="U2005" s="1"/>
      <c r="V2005" s="1"/>
      <c r="W2005" s="1"/>
      <c r="X2005" s="1"/>
      <c r="Y2005" s="1"/>
      <c r="Z2005" s="1"/>
    </row>
    <row r="2006" spans="1:26" ht="14.25" customHeight="1">
      <c r="A2006" s="1"/>
      <c r="B2006" s="626" t="s">
        <v>90</v>
      </c>
      <c r="C2006" s="620"/>
      <c r="D2006" s="53" t="s">
        <v>91</v>
      </c>
      <c r="E2006" s="50">
        <v>0.05</v>
      </c>
      <c r="F2006" s="59">
        <v>1</v>
      </c>
      <c r="G2006" s="41" t="e">
        <f>H2021</f>
        <v>#REF!</v>
      </c>
      <c r="H2006" s="42" t="e">
        <f t="shared" si="178"/>
        <v>#REF!</v>
      </c>
      <c r="I2006" s="1"/>
      <c r="J2006" s="1"/>
      <c r="K2006" s="16"/>
      <c r="L2006" s="1"/>
      <c r="M2006" s="1"/>
      <c r="N2006" s="1"/>
      <c r="O2006" s="1"/>
      <c r="P2006" s="1"/>
      <c r="Q2006" s="1"/>
      <c r="R2006" s="1"/>
      <c r="S2006" s="1"/>
      <c r="T2006" s="1"/>
      <c r="U2006" s="1"/>
      <c r="V2006" s="1"/>
      <c r="W2006" s="1"/>
      <c r="X2006" s="1"/>
      <c r="Y2006" s="1"/>
      <c r="Z2006" s="1"/>
    </row>
    <row r="2007" spans="1:26" ht="14.25" customHeight="1">
      <c r="A2007" s="1"/>
      <c r="B2007" s="730" t="s">
        <v>102</v>
      </c>
      <c r="C2007" s="578"/>
      <c r="D2007" s="70" t="e">
        <f t="array" ref="D2007">+INDEX(#REF!,MATCH($B2007,#REF!,0),MATCH(D$907,#REF!,0))</f>
        <v>#REF!</v>
      </c>
      <c r="E2007" s="50">
        <v>0.50039999999999996</v>
      </c>
      <c r="F2007" s="59">
        <v>1</v>
      </c>
      <c r="G2007" s="71" t="e">
        <f t="array" ref="G2007">+INDEX(#REF!,MATCH($B2007,#REF!,0),MATCH(G$907,#REF!,0))</f>
        <v>#REF!</v>
      </c>
      <c r="H2007" s="42" t="e">
        <f t="shared" si="178"/>
        <v>#REF!</v>
      </c>
      <c r="I2007" s="1"/>
      <c r="J2007" s="1"/>
      <c r="K2007" s="16"/>
      <c r="L2007" s="1"/>
      <c r="M2007" s="1"/>
      <c r="N2007" s="1"/>
      <c r="O2007" s="1"/>
      <c r="P2007" s="1"/>
      <c r="Q2007" s="1"/>
      <c r="R2007" s="1"/>
      <c r="S2007" s="1"/>
      <c r="T2007" s="1"/>
      <c r="U2007" s="1"/>
      <c r="V2007" s="1"/>
      <c r="W2007" s="1"/>
      <c r="X2007" s="1"/>
      <c r="Y2007" s="1"/>
      <c r="Z2007" s="1"/>
    </row>
    <row r="2008" spans="1:26" ht="14.25" customHeight="1">
      <c r="A2008" s="1"/>
      <c r="B2008" s="730" t="s">
        <v>279</v>
      </c>
      <c r="C2008" s="578"/>
      <c r="D2008" s="70" t="e">
        <f t="array" ref="D2008">+INDEX(#REF!,MATCH($B2008,#REF!,0),MATCH(D$907,#REF!,0))</f>
        <v>#REF!</v>
      </c>
      <c r="E2008" s="50">
        <v>0.75156999999999996</v>
      </c>
      <c r="F2008" s="59">
        <v>1</v>
      </c>
      <c r="G2008" s="71" t="e">
        <f t="array" ref="G2008">+INDEX(#REF!,MATCH($B2008,#REF!,0),MATCH(G$907,#REF!,0))</f>
        <v>#REF!</v>
      </c>
      <c r="H2008" s="42" t="e">
        <f t="shared" si="178"/>
        <v>#REF!</v>
      </c>
      <c r="I2008" s="1"/>
      <c r="J2008" s="1"/>
      <c r="K2008" s="16"/>
      <c r="L2008" s="1"/>
      <c r="M2008" s="1"/>
      <c r="N2008" s="1"/>
      <c r="O2008" s="1"/>
      <c r="P2008" s="1"/>
      <c r="Q2008" s="1"/>
      <c r="R2008" s="1"/>
      <c r="S2008" s="1"/>
      <c r="T2008" s="1"/>
      <c r="U2008" s="1"/>
      <c r="V2008" s="1"/>
      <c r="W2008" s="1"/>
      <c r="X2008" s="1"/>
      <c r="Y2008" s="1"/>
      <c r="Z2008" s="1"/>
    </row>
    <row r="2009" spans="1:26" ht="14.25" customHeight="1">
      <c r="A2009" s="1"/>
      <c r="B2009" s="730" t="s">
        <v>252</v>
      </c>
      <c r="C2009" s="578"/>
      <c r="D2009" s="70" t="e">
        <f t="array" ref="D2009">+INDEX(#REF!,MATCH($B2009,#REF!,0),MATCH(D$907,#REF!,0))</f>
        <v>#REF!</v>
      </c>
      <c r="E2009" s="50">
        <v>0.1</v>
      </c>
      <c r="F2009" s="59">
        <v>1</v>
      </c>
      <c r="G2009" s="71" t="e">
        <f t="array" ref="G2009">+INDEX(#REF!,MATCH($B2009,#REF!,0),MATCH(G$907,#REF!,0))</f>
        <v>#REF!</v>
      </c>
      <c r="H2009" s="42" t="e">
        <f t="shared" si="178"/>
        <v>#REF!</v>
      </c>
      <c r="I2009" s="1"/>
      <c r="J2009" s="1"/>
      <c r="K2009" s="16"/>
      <c r="L2009" s="1"/>
      <c r="M2009" s="1"/>
      <c r="N2009" s="1"/>
      <c r="O2009" s="1"/>
      <c r="P2009" s="1"/>
      <c r="Q2009" s="1"/>
      <c r="R2009" s="1"/>
      <c r="S2009" s="1"/>
      <c r="T2009" s="1"/>
      <c r="U2009" s="1"/>
      <c r="V2009" s="1"/>
      <c r="W2009" s="1"/>
      <c r="X2009" s="1"/>
      <c r="Y2009" s="1"/>
      <c r="Z2009" s="1"/>
    </row>
    <row r="2010" spans="1:26" ht="14.25" customHeight="1">
      <c r="A2010" s="1"/>
      <c r="B2010" s="730"/>
      <c r="C2010" s="578"/>
      <c r="D2010" s="26"/>
      <c r="E2010" s="50"/>
      <c r="F2010" s="59"/>
      <c r="G2010" s="26"/>
      <c r="H2010" s="42">
        <f t="shared" si="178"/>
        <v>0</v>
      </c>
      <c r="I2010" s="1"/>
      <c r="J2010" s="1"/>
      <c r="K2010" s="16"/>
      <c r="L2010" s="1"/>
      <c r="M2010" s="1"/>
      <c r="N2010" s="1"/>
      <c r="O2010" s="1"/>
      <c r="P2010" s="1"/>
      <c r="Q2010" s="1"/>
      <c r="R2010" s="1"/>
      <c r="S2010" s="1"/>
      <c r="T2010" s="1"/>
      <c r="U2010" s="1"/>
      <c r="V2010" s="1"/>
      <c r="W2010" s="1"/>
      <c r="X2010" s="1"/>
      <c r="Y2010" s="1"/>
      <c r="Z2010" s="1"/>
    </row>
    <row r="2011" spans="1:26" ht="14.25" customHeight="1">
      <c r="A2011" s="1"/>
      <c r="B2011" s="730"/>
      <c r="C2011" s="578"/>
      <c r="D2011" s="26"/>
      <c r="E2011" s="50"/>
      <c r="F2011" s="59"/>
      <c r="G2011" s="26"/>
      <c r="H2011" s="42">
        <f t="shared" si="178"/>
        <v>0</v>
      </c>
      <c r="I2011" s="1"/>
      <c r="J2011" s="1"/>
      <c r="K2011" s="16"/>
      <c r="L2011" s="1"/>
      <c r="M2011" s="1"/>
      <c r="N2011" s="1"/>
      <c r="O2011" s="1"/>
      <c r="P2011" s="1"/>
      <c r="Q2011" s="1"/>
      <c r="R2011" s="1"/>
      <c r="S2011" s="1"/>
      <c r="T2011" s="1"/>
      <c r="U2011" s="1"/>
      <c r="V2011" s="1"/>
      <c r="W2011" s="1"/>
      <c r="X2011" s="1"/>
      <c r="Y2011" s="1"/>
      <c r="Z2011" s="1"/>
    </row>
    <row r="2012" spans="1:26" ht="14.25" customHeight="1">
      <c r="A2012" s="1"/>
      <c r="B2012" s="99"/>
      <c r="C2012" s="100"/>
      <c r="D2012" s="53"/>
      <c r="E2012" s="73"/>
      <c r="F2012" s="87"/>
      <c r="G2012" s="41"/>
      <c r="H2012" s="42"/>
      <c r="I2012" s="1"/>
      <c r="J2012" s="1"/>
      <c r="K2012" s="16"/>
      <c r="L2012" s="1"/>
      <c r="M2012" s="1"/>
      <c r="N2012" s="1"/>
      <c r="O2012" s="1"/>
      <c r="P2012" s="1"/>
      <c r="Q2012" s="1"/>
      <c r="R2012" s="1"/>
      <c r="S2012" s="1"/>
      <c r="T2012" s="1"/>
      <c r="U2012" s="1"/>
      <c r="V2012" s="1"/>
      <c r="W2012" s="1"/>
      <c r="X2012" s="1"/>
      <c r="Y2012" s="1"/>
      <c r="Z2012" s="1"/>
    </row>
    <row r="2013" spans="1:26" ht="14.25" customHeight="1">
      <c r="A2013" s="1"/>
      <c r="B2013" s="624"/>
      <c r="C2013" s="681"/>
      <c r="D2013" s="47"/>
      <c r="E2013" s="46"/>
      <c r="F2013" s="47"/>
      <c r="G2013" s="41"/>
      <c r="H2013" s="42">
        <f>E2013*F2013*G2013</f>
        <v>0</v>
      </c>
      <c r="I2013" s="1"/>
      <c r="J2013" s="1"/>
      <c r="K2013" s="16"/>
      <c r="L2013" s="1"/>
      <c r="M2013" s="1"/>
      <c r="N2013" s="1"/>
      <c r="O2013" s="1"/>
      <c r="P2013" s="1"/>
      <c r="Q2013" s="1"/>
      <c r="R2013" s="1"/>
      <c r="S2013" s="1"/>
      <c r="T2013" s="1"/>
      <c r="U2013" s="1"/>
      <c r="V2013" s="1"/>
      <c r="W2013" s="1"/>
      <c r="X2013" s="1"/>
      <c r="Y2013" s="1"/>
      <c r="Z2013" s="1"/>
    </row>
    <row r="2014" spans="1:26" ht="14.25" customHeight="1">
      <c r="A2014" s="1"/>
      <c r="B2014" s="682" t="s">
        <v>87</v>
      </c>
      <c r="C2014" s="581"/>
      <c r="D2014" s="581"/>
      <c r="E2014" s="581"/>
      <c r="F2014" s="581"/>
      <c r="G2014" s="579"/>
      <c r="H2014" s="49" t="e">
        <f>ROUND(SUM(H2005:H2013),2)</f>
        <v>#REF!</v>
      </c>
      <c r="I2014" s="1"/>
      <c r="J2014" s="1"/>
      <c r="K2014" s="16"/>
      <c r="L2014" s="1"/>
      <c r="M2014" s="1"/>
      <c r="N2014" s="1"/>
      <c r="O2014" s="1"/>
      <c r="P2014" s="1"/>
      <c r="Q2014" s="1"/>
      <c r="R2014" s="1"/>
      <c r="S2014" s="1"/>
      <c r="T2014" s="1"/>
      <c r="U2014" s="1"/>
      <c r="V2014" s="1"/>
      <c r="W2014" s="1"/>
      <c r="X2014" s="1"/>
      <c r="Y2014" s="1"/>
      <c r="Z2014" s="1"/>
    </row>
    <row r="2015" spans="1:26" ht="14.25" customHeight="1">
      <c r="A2015" s="1"/>
      <c r="B2015" s="636" t="s">
        <v>92</v>
      </c>
      <c r="C2015" s="581"/>
      <c r="D2015" s="581"/>
      <c r="E2015" s="581"/>
      <c r="F2015" s="581"/>
      <c r="G2015" s="581"/>
      <c r="H2015" s="589"/>
      <c r="I2015" s="1"/>
      <c r="J2015" s="1"/>
      <c r="K2015" s="16"/>
      <c r="L2015" s="1"/>
      <c r="M2015" s="1"/>
      <c r="N2015" s="1"/>
      <c r="O2015" s="1"/>
      <c r="P2015" s="1"/>
      <c r="Q2015" s="1"/>
      <c r="R2015" s="1"/>
      <c r="S2015" s="1"/>
      <c r="T2015" s="1"/>
      <c r="U2015" s="1"/>
      <c r="V2015" s="1"/>
      <c r="W2015" s="1"/>
      <c r="X2015" s="1"/>
      <c r="Y2015" s="1"/>
      <c r="Z2015" s="1"/>
    </row>
    <row r="2016" spans="1:26" ht="14.25" customHeight="1">
      <c r="A2016" s="1"/>
      <c r="B2016" s="679" t="s">
        <v>1</v>
      </c>
      <c r="C2016" s="579"/>
      <c r="D2016" s="37" t="s">
        <v>2</v>
      </c>
      <c r="E2016" s="23" t="s">
        <v>83</v>
      </c>
      <c r="F2016" s="54" t="s">
        <v>89</v>
      </c>
      <c r="G2016" s="23" t="s">
        <v>85</v>
      </c>
      <c r="H2016" s="55" t="s">
        <v>86</v>
      </c>
      <c r="I2016" s="1"/>
      <c r="J2016" s="1"/>
      <c r="K2016" s="16"/>
      <c r="L2016" s="1"/>
      <c r="M2016" s="1"/>
      <c r="N2016" s="1"/>
      <c r="O2016" s="1"/>
      <c r="P2016" s="1"/>
      <c r="Q2016" s="1"/>
      <c r="R2016" s="1"/>
      <c r="S2016" s="1"/>
      <c r="T2016" s="1"/>
      <c r="U2016" s="1"/>
      <c r="V2016" s="1"/>
      <c r="W2016" s="1"/>
      <c r="X2016" s="1"/>
      <c r="Y2016" s="1"/>
      <c r="Z2016" s="1"/>
    </row>
    <row r="2017" spans="1:26" ht="14.25" customHeight="1">
      <c r="A2017" s="1"/>
      <c r="B2017" s="645"/>
      <c r="C2017" s="680"/>
      <c r="D2017" s="56"/>
      <c r="E2017" s="51"/>
      <c r="F2017" s="57"/>
      <c r="G2017" s="41"/>
      <c r="H2017" s="42">
        <f t="shared" ref="H2017:H2020" si="179">E2017*F2017*G2017</f>
        <v>0</v>
      </c>
      <c r="I2017" s="1"/>
      <c r="J2017" s="1"/>
      <c r="K2017" s="16"/>
      <c r="L2017" s="1"/>
      <c r="M2017" s="1"/>
      <c r="N2017" s="1"/>
      <c r="O2017" s="1"/>
      <c r="P2017" s="1"/>
      <c r="Q2017" s="1"/>
      <c r="R2017" s="1"/>
      <c r="S2017" s="1"/>
      <c r="T2017" s="1"/>
      <c r="U2017" s="1"/>
      <c r="V2017" s="1"/>
      <c r="W2017" s="1"/>
      <c r="X2017" s="1"/>
      <c r="Y2017" s="1"/>
      <c r="Z2017" s="1"/>
    </row>
    <row r="2018" spans="1:26" ht="14.25" customHeight="1">
      <c r="A2018" s="1"/>
      <c r="B2018" s="627" t="s">
        <v>96</v>
      </c>
      <c r="C2018" s="620"/>
      <c r="D2018" s="58" t="s">
        <v>94</v>
      </c>
      <c r="E2018" s="50">
        <v>1</v>
      </c>
      <c r="F2018" s="96">
        <v>0.05</v>
      </c>
      <c r="G2018" s="41" t="e">
        <f>+INDEX(#REF!,MATCH(B2018,#REF!,0),9)</f>
        <v>#REF!</v>
      </c>
      <c r="H2018" s="42" t="e">
        <f t="shared" si="179"/>
        <v>#REF!</v>
      </c>
      <c r="I2018" s="1"/>
      <c r="J2018" s="1"/>
      <c r="K2018" s="16"/>
      <c r="L2018" s="1"/>
      <c r="M2018" s="1"/>
      <c r="N2018" s="1"/>
      <c r="O2018" s="1"/>
      <c r="P2018" s="1"/>
      <c r="Q2018" s="1"/>
      <c r="R2018" s="1"/>
      <c r="S2018" s="1"/>
      <c r="T2018" s="1"/>
      <c r="U2018" s="1"/>
      <c r="V2018" s="1"/>
      <c r="W2018" s="1"/>
      <c r="X2018" s="1"/>
      <c r="Y2018" s="1"/>
      <c r="Z2018" s="1"/>
    </row>
    <row r="2019" spans="1:26" ht="14.25" customHeight="1">
      <c r="A2019" s="1"/>
      <c r="B2019" s="627" t="s">
        <v>93</v>
      </c>
      <c r="C2019" s="620"/>
      <c r="D2019" s="58" t="s">
        <v>94</v>
      </c>
      <c r="E2019" s="50">
        <v>1</v>
      </c>
      <c r="F2019" s="96">
        <f>+F2018</f>
        <v>0.05</v>
      </c>
      <c r="G2019" s="41" t="e">
        <f>+INDEX(#REF!,MATCH(B2019,#REF!,0),9)</f>
        <v>#REF!</v>
      </c>
      <c r="H2019" s="42" t="e">
        <f t="shared" si="179"/>
        <v>#REF!</v>
      </c>
      <c r="I2019" s="1"/>
      <c r="J2019" s="1"/>
      <c r="K2019" s="16"/>
      <c r="L2019" s="1"/>
      <c r="M2019" s="1"/>
      <c r="N2019" s="1"/>
      <c r="O2019" s="1"/>
      <c r="P2019" s="1"/>
      <c r="Q2019" s="1"/>
      <c r="R2019" s="1"/>
      <c r="S2019" s="1"/>
      <c r="T2019" s="1"/>
      <c r="U2019" s="1"/>
      <c r="V2019" s="1"/>
      <c r="W2019" s="1"/>
      <c r="X2019" s="1"/>
      <c r="Y2019" s="1"/>
      <c r="Z2019" s="1"/>
    </row>
    <row r="2020" spans="1:26" ht="14.25" customHeight="1">
      <c r="A2020" s="1"/>
      <c r="B2020" s="624"/>
      <c r="C2020" s="681"/>
      <c r="D2020" s="60"/>
      <c r="E2020" s="61"/>
      <c r="F2020" s="47"/>
      <c r="G2020" s="41"/>
      <c r="H2020" s="42">
        <f t="shared" si="179"/>
        <v>0</v>
      </c>
      <c r="I2020" s="1"/>
      <c r="J2020" s="1"/>
      <c r="K2020" s="16"/>
      <c r="L2020" s="1"/>
      <c r="M2020" s="1"/>
      <c r="N2020" s="1"/>
      <c r="O2020" s="1"/>
      <c r="P2020" s="1"/>
      <c r="Q2020" s="1"/>
      <c r="R2020" s="1"/>
      <c r="S2020" s="1"/>
      <c r="T2020" s="1"/>
      <c r="U2020" s="1"/>
      <c r="V2020" s="1"/>
      <c r="W2020" s="1"/>
      <c r="X2020" s="1"/>
      <c r="Y2020" s="1"/>
      <c r="Z2020" s="1"/>
    </row>
    <row r="2021" spans="1:26" ht="14.25" customHeight="1">
      <c r="A2021" s="1"/>
      <c r="B2021" s="682" t="s">
        <v>87</v>
      </c>
      <c r="C2021" s="581"/>
      <c r="D2021" s="581"/>
      <c r="E2021" s="581"/>
      <c r="F2021" s="581"/>
      <c r="G2021" s="579"/>
      <c r="H2021" s="49" t="e">
        <f>ROUND(SUM(H2017:H2020),2)</f>
        <v>#REF!</v>
      </c>
      <c r="I2021" s="1"/>
      <c r="J2021" s="1"/>
      <c r="K2021" s="16"/>
      <c r="L2021" s="1"/>
      <c r="M2021" s="1"/>
      <c r="N2021" s="1"/>
      <c r="O2021" s="1"/>
      <c r="P2021" s="1"/>
      <c r="Q2021" s="1"/>
      <c r="R2021" s="1"/>
      <c r="S2021" s="1"/>
      <c r="T2021" s="1"/>
      <c r="U2021" s="1"/>
      <c r="V2021" s="1"/>
      <c r="W2021" s="1"/>
      <c r="X2021" s="1"/>
      <c r="Y2021" s="1"/>
      <c r="Z2021" s="1"/>
    </row>
    <row r="2022" spans="1:26" ht="14.25" customHeight="1">
      <c r="A2022" s="1"/>
      <c r="B2022" s="636" t="s">
        <v>95</v>
      </c>
      <c r="C2022" s="581"/>
      <c r="D2022" s="581"/>
      <c r="E2022" s="581"/>
      <c r="F2022" s="581"/>
      <c r="G2022" s="581"/>
      <c r="H2022" s="589"/>
      <c r="I2022" s="1"/>
      <c r="J2022" s="1"/>
      <c r="K2022" s="16"/>
      <c r="L2022" s="1"/>
      <c r="M2022" s="1"/>
      <c r="N2022" s="1"/>
      <c r="O2022" s="1"/>
      <c r="P2022" s="1"/>
      <c r="Q2022" s="1"/>
      <c r="R2022" s="1"/>
      <c r="S2022" s="1"/>
      <c r="T2022" s="1"/>
      <c r="U2022" s="1"/>
      <c r="V2022" s="1"/>
      <c r="W2022" s="1"/>
      <c r="X2022" s="1"/>
      <c r="Y2022" s="1"/>
      <c r="Z2022" s="1"/>
    </row>
    <row r="2023" spans="1:26" ht="14.25" customHeight="1">
      <c r="A2023" s="1"/>
      <c r="B2023" s="591" t="s">
        <v>1</v>
      </c>
      <c r="C2023" s="581"/>
      <c r="D2023" s="579"/>
      <c r="E2023" s="23" t="s">
        <v>2</v>
      </c>
      <c r="F2023" s="23" t="s">
        <v>83</v>
      </c>
      <c r="G2023" s="23" t="s">
        <v>85</v>
      </c>
      <c r="H2023" s="38" t="s">
        <v>86</v>
      </c>
      <c r="I2023" s="1"/>
      <c r="J2023" s="1"/>
      <c r="K2023" s="16"/>
      <c r="L2023" s="1"/>
      <c r="M2023" s="1"/>
      <c r="N2023" s="1"/>
      <c r="O2023" s="1"/>
      <c r="P2023" s="1"/>
      <c r="Q2023" s="1"/>
      <c r="R2023" s="1"/>
      <c r="S2023" s="1"/>
      <c r="T2023" s="1"/>
      <c r="U2023" s="1"/>
      <c r="V2023" s="1"/>
      <c r="W2023" s="1"/>
      <c r="X2023" s="1"/>
      <c r="Y2023" s="1"/>
      <c r="Z2023" s="1"/>
    </row>
    <row r="2024" spans="1:26" ht="14.25" customHeight="1">
      <c r="A2024" s="1"/>
      <c r="B2024" s="619"/>
      <c r="C2024" s="620"/>
      <c r="D2024" s="621"/>
      <c r="E2024" s="39"/>
      <c r="F2024" s="40"/>
      <c r="G2024" s="62"/>
      <c r="H2024" s="63">
        <f t="shared" ref="H2024:H2025" si="180">G2024*F2024</f>
        <v>0</v>
      </c>
      <c r="I2024" s="1"/>
      <c r="J2024" s="1"/>
      <c r="K2024" s="16"/>
      <c r="L2024" s="1"/>
      <c r="M2024" s="1"/>
      <c r="N2024" s="1"/>
      <c r="O2024" s="1"/>
      <c r="P2024" s="1"/>
      <c r="Q2024" s="1"/>
      <c r="R2024" s="1"/>
      <c r="S2024" s="1"/>
      <c r="T2024" s="1"/>
      <c r="U2024" s="1"/>
      <c r="V2024" s="1"/>
      <c r="W2024" s="1"/>
      <c r="X2024" s="1"/>
      <c r="Y2024" s="1"/>
      <c r="Z2024" s="1"/>
    </row>
    <row r="2025" spans="1:26" ht="14.25" customHeight="1">
      <c r="A2025" s="1"/>
      <c r="B2025" s="619"/>
      <c r="C2025" s="620"/>
      <c r="D2025" s="621"/>
      <c r="E2025" s="39"/>
      <c r="F2025" s="40"/>
      <c r="G2025" s="62"/>
      <c r="H2025" s="63">
        <f t="shared" si="180"/>
        <v>0</v>
      </c>
      <c r="I2025" s="1"/>
      <c r="J2025" s="1"/>
      <c r="K2025" s="16"/>
      <c r="L2025" s="1"/>
      <c r="M2025" s="1"/>
      <c r="N2025" s="1"/>
      <c r="O2025" s="1"/>
      <c r="P2025" s="1"/>
      <c r="Q2025" s="1"/>
      <c r="R2025" s="1"/>
      <c r="S2025" s="1"/>
      <c r="T2025" s="1"/>
      <c r="U2025" s="1"/>
      <c r="V2025" s="1"/>
      <c r="W2025" s="1"/>
      <c r="X2025" s="1"/>
      <c r="Y2025" s="1"/>
      <c r="Z2025" s="1"/>
    </row>
    <row r="2026" spans="1:26" ht="14.25" customHeight="1" thickBot="1">
      <c r="A2026" s="1"/>
      <c r="B2026" s="674" t="s">
        <v>87</v>
      </c>
      <c r="C2026" s="594"/>
      <c r="D2026" s="594"/>
      <c r="E2026" s="594"/>
      <c r="F2026" s="594"/>
      <c r="G2026" s="595"/>
      <c r="H2026" s="64">
        <f>ROUND(SUM(H2024:H2025),2)</f>
        <v>0</v>
      </c>
      <c r="I2026" s="1"/>
      <c r="J2026" s="1"/>
      <c r="K2026" s="16"/>
      <c r="L2026" s="1"/>
      <c r="M2026" s="1"/>
      <c r="N2026" s="1"/>
      <c r="O2026" s="1"/>
      <c r="P2026" s="1"/>
      <c r="Q2026" s="1"/>
      <c r="R2026" s="1"/>
      <c r="S2026" s="1"/>
      <c r="T2026" s="1"/>
      <c r="U2026" s="1"/>
      <c r="V2026" s="1"/>
      <c r="W2026" s="1"/>
      <c r="X2026" s="1"/>
      <c r="Y2026" s="1"/>
      <c r="Z2026" s="1"/>
    </row>
    <row r="2027" spans="1:26" ht="14.25" customHeight="1" thickBot="1">
      <c r="A2027" s="1"/>
      <c r="B2027" s="675"/>
      <c r="C2027" s="602"/>
      <c r="D2027" s="602"/>
      <c r="E2027" s="602"/>
      <c r="F2027" s="602"/>
      <c r="G2027" s="602"/>
      <c r="H2027" s="633"/>
      <c r="I2027" s="1"/>
      <c r="J2027" s="1"/>
      <c r="K2027" s="16"/>
      <c r="L2027" s="1"/>
      <c r="M2027" s="1"/>
      <c r="N2027" s="1"/>
      <c r="O2027" s="1"/>
      <c r="P2027" s="1"/>
      <c r="Q2027" s="1"/>
      <c r="R2027" s="1"/>
      <c r="S2027" s="1"/>
      <c r="T2027" s="1"/>
      <c r="U2027" s="1"/>
      <c r="V2027" s="1"/>
      <c r="W2027" s="1"/>
      <c r="X2027" s="1"/>
      <c r="Y2027" s="1"/>
      <c r="Z2027" s="1"/>
    </row>
    <row r="2028" spans="1:26" ht="14.25" customHeight="1" thickBot="1">
      <c r="A2028" s="1"/>
      <c r="B2028" s="676"/>
      <c r="C2028" s="587"/>
      <c r="D2028" s="635"/>
      <c r="E2028" s="677" t="s">
        <v>59</v>
      </c>
      <c r="F2028" s="678"/>
      <c r="G2028" s="678"/>
      <c r="H2028" s="65" t="e">
        <f>ROUND(H2026+H2021+H2014+H2002,0)</f>
        <v>#REF!</v>
      </c>
      <c r="I2028" s="1"/>
      <c r="J2028" s="1"/>
      <c r="K2028" s="16"/>
      <c r="L2028" s="1"/>
      <c r="M2028" s="1"/>
      <c r="N2028" s="1"/>
      <c r="O2028" s="1"/>
      <c r="P2028" s="1"/>
      <c r="Q2028" s="1"/>
      <c r="R2028" s="1"/>
      <c r="S2028" s="1"/>
      <c r="T2028" s="1"/>
      <c r="U2028" s="1"/>
      <c r="V2028" s="1"/>
      <c r="W2028" s="1"/>
      <c r="X2028" s="1"/>
      <c r="Y2028" s="1"/>
      <c r="Z2028" s="1"/>
    </row>
    <row r="2029" spans="1:26" ht="14.25" customHeight="1">
      <c r="A2029" s="1"/>
      <c r="B2029" s="74"/>
      <c r="C2029" s="75"/>
      <c r="D2029" s="76"/>
      <c r="E2029" s="76"/>
      <c r="F2029" s="76"/>
      <c r="G2029" s="76"/>
      <c r="H2029" s="77"/>
      <c r="I2029" s="1"/>
      <c r="J2029" s="1"/>
      <c r="K2029" s="16"/>
      <c r="L2029" s="1"/>
      <c r="M2029" s="1"/>
      <c r="N2029" s="1"/>
      <c r="O2029" s="1"/>
      <c r="P2029" s="1"/>
      <c r="Q2029" s="1"/>
      <c r="R2029" s="1"/>
      <c r="S2029" s="1"/>
      <c r="T2029" s="1"/>
      <c r="U2029" s="1"/>
      <c r="V2029" s="1"/>
      <c r="W2029" s="1"/>
      <c r="X2029" s="1"/>
      <c r="Y2029" s="1"/>
      <c r="Z2029" s="1"/>
    </row>
    <row r="2030" spans="1:26" ht="14.25" customHeight="1" thickBot="1">
      <c r="A2030" s="1"/>
      <c r="B2030" s="29"/>
      <c r="C2030" s="30"/>
      <c r="D2030" s="31"/>
      <c r="E2030" s="31"/>
      <c r="F2030" s="31"/>
      <c r="G2030" s="31"/>
      <c r="H2030" s="32"/>
      <c r="I2030" s="1"/>
      <c r="J2030" s="1"/>
      <c r="K2030" s="16"/>
      <c r="L2030" s="1"/>
      <c r="M2030" s="1"/>
      <c r="N2030" s="1"/>
      <c r="O2030" s="1"/>
      <c r="P2030" s="1"/>
      <c r="Q2030" s="1"/>
      <c r="R2030" s="1"/>
      <c r="S2030" s="1"/>
      <c r="T2030" s="1"/>
      <c r="U2030" s="1"/>
      <c r="V2030" s="1"/>
      <c r="W2030" s="1"/>
      <c r="X2030" s="1"/>
      <c r="Y2030" s="1"/>
      <c r="Z2030" s="1"/>
    </row>
  </sheetData>
  <mergeCells count="1860">
    <mergeCell ref="B1531:C1531"/>
    <mergeCell ref="B1532:C1532"/>
    <mergeCell ref="B1533:C1533"/>
    <mergeCell ref="B1534:C1534"/>
    <mergeCell ref="B1535:G1535"/>
    <mergeCell ref="B1536:H1536"/>
    <mergeCell ref="B1537:C1537"/>
    <mergeCell ref="B1538:C1538"/>
    <mergeCell ref="B1539:C1539"/>
    <mergeCell ref="B1540:C1540"/>
    <mergeCell ref="B1541:C1541"/>
    <mergeCell ref="B1542:G1542"/>
    <mergeCell ref="B1543:H1543"/>
    <mergeCell ref="B1485:C1485"/>
    <mergeCell ref="B1486:G1486"/>
    <mergeCell ref="B1487:H1487"/>
    <mergeCell ref="B1488:C1488"/>
    <mergeCell ref="B1489:C1489"/>
    <mergeCell ref="B1490:C1490"/>
    <mergeCell ref="B1491:C1491"/>
    <mergeCell ref="B1492:G1492"/>
    <mergeCell ref="B1493:H1493"/>
    <mergeCell ref="B1494:C1494"/>
    <mergeCell ref="B1495:C1495"/>
    <mergeCell ref="B1496:C1496"/>
    <mergeCell ref="B1497:C1497"/>
    <mergeCell ref="B1498:C1498"/>
    <mergeCell ref="B1499:G1499"/>
    <mergeCell ref="B1500:H1500"/>
    <mergeCell ref="B1501:D1501"/>
    <mergeCell ref="B1502:D1502"/>
    <mergeCell ref="B1504:G1504"/>
    <mergeCell ref="B1522:C1522"/>
    <mergeCell ref="B1528:C1528"/>
    <mergeCell ref="B1362:C1362"/>
    <mergeCell ref="B1363:C1363"/>
    <mergeCell ref="B1364:G1364"/>
    <mergeCell ref="B1365:H1365"/>
    <mergeCell ref="B1366:C1366"/>
    <mergeCell ref="B1367:C1367"/>
    <mergeCell ref="B1368:C1368"/>
    <mergeCell ref="B1369:C1369"/>
    <mergeCell ref="B1370:C1370"/>
    <mergeCell ref="B1371:G1371"/>
    <mergeCell ref="B1372:H1372"/>
    <mergeCell ref="B1373:D1373"/>
    <mergeCell ref="B1374:D1374"/>
    <mergeCell ref="B1375:D1375"/>
    <mergeCell ref="B1376:G1376"/>
    <mergeCell ref="B1377:H1377"/>
    <mergeCell ref="B1397:C1397"/>
    <mergeCell ref="B1398:C1398"/>
    <mergeCell ref="B1441:C1441"/>
    <mergeCell ref="E1378:G1378"/>
    <mergeCell ref="B1454:C1454"/>
    <mergeCell ref="B1455:C1455"/>
    <mergeCell ref="B1456:C1456"/>
    <mergeCell ref="B1457:C1457"/>
    <mergeCell ref="B1458:G1458"/>
    <mergeCell ref="B1459:H1459"/>
    <mergeCell ref="B1460:D1460"/>
    <mergeCell ref="B1461:D1461"/>
    <mergeCell ref="B1462:D1462"/>
    <mergeCell ref="B1463:G1463"/>
    <mergeCell ref="B1335:G1335"/>
    <mergeCell ref="B1336:H1336"/>
    <mergeCell ref="B1337:D1337"/>
    <mergeCell ref="B1505:H1505"/>
    <mergeCell ref="B1506:D1506"/>
    <mergeCell ref="E1506:G1506"/>
    <mergeCell ref="B1509:H1509"/>
    <mergeCell ref="B1510:H1510"/>
    <mergeCell ref="B1511:H1511"/>
    <mergeCell ref="B1512:H1512"/>
    <mergeCell ref="D1513:E1513"/>
    <mergeCell ref="B1514:H1514"/>
    <mergeCell ref="B1515:H1517"/>
    <mergeCell ref="B1518:H1518"/>
    <mergeCell ref="B1519:C1519"/>
    <mergeCell ref="B1520:C1520"/>
    <mergeCell ref="B1521:C1521"/>
    <mergeCell ref="B1358:G1358"/>
    <mergeCell ref="B1359:H1359"/>
    <mergeCell ref="B1360:C1360"/>
    <mergeCell ref="B1378:D1378"/>
    <mergeCell ref="B1381:H1381"/>
    <mergeCell ref="B1382:H1382"/>
    <mergeCell ref="B1383:H1383"/>
    <mergeCell ref="B1384:H1384"/>
    <mergeCell ref="D1385:E1385"/>
    <mergeCell ref="B1386:H1386"/>
    <mergeCell ref="B1387:H1389"/>
    <mergeCell ref="B1390:H1390"/>
    <mergeCell ref="B1391:C1391"/>
    <mergeCell ref="B1356:C1356"/>
    <mergeCell ref="B1357:C1357"/>
    <mergeCell ref="B1316:C1316"/>
    <mergeCell ref="B1317:G1317"/>
    <mergeCell ref="B1318:H1318"/>
    <mergeCell ref="B1319:C1319"/>
    <mergeCell ref="B1320:C1320"/>
    <mergeCell ref="B1321:C1321"/>
    <mergeCell ref="B1322:C1322"/>
    <mergeCell ref="B1323:G1323"/>
    <mergeCell ref="B1324:H1324"/>
    <mergeCell ref="B1325:C1325"/>
    <mergeCell ref="B1326:C1326"/>
    <mergeCell ref="B1327:C1327"/>
    <mergeCell ref="B1328:C1328"/>
    <mergeCell ref="B1329:C1329"/>
    <mergeCell ref="B1330:G1330"/>
    <mergeCell ref="B1331:H1331"/>
    <mergeCell ref="B1332:D1332"/>
    <mergeCell ref="B1333:D1333"/>
    <mergeCell ref="B1334:D1334"/>
    <mergeCell ref="B1430:H1430"/>
    <mergeCell ref="B1431:H1433"/>
    <mergeCell ref="B1434:H1434"/>
    <mergeCell ref="B1435:C1435"/>
    <mergeCell ref="B1436:C1436"/>
    <mergeCell ref="B1437:C1437"/>
    <mergeCell ref="B1438:C1438"/>
    <mergeCell ref="B1439:C1439"/>
    <mergeCell ref="B1440:C1440"/>
    <mergeCell ref="B1442:C1442"/>
    <mergeCell ref="B1443:C1443"/>
    <mergeCell ref="B1444:C1444"/>
    <mergeCell ref="B1445:G1445"/>
    <mergeCell ref="B1446:H1446"/>
    <mergeCell ref="B1361:C1361"/>
    <mergeCell ref="E1337:G1337"/>
    <mergeCell ref="B1340:H1340"/>
    <mergeCell ref="B1341:H1341"/>
    <mergeCell ref="B1342:H1342"/>
    <mergeCell ref="B1343:H1343"/>
    <mergeCell ref="D1344:E1344"/>
    <mergeCell ref="B1345:H1345"/>
    <mergeCell ref="B1346:H1348"/>
    <mergeCell ref="B1349:H1349"/>
    <mergeCell ref="B1350:C1350"/>
    <mergeCell ref="B1351:C1351"/>
    <mergeCell ref="B1352:C1352"/>
    <mergeCell ref="B1353:C1353"/>
    <mergeCell ref="B1354:C1354"/>
    <mergeCell ref="B1355:C1355"/>
    <mergeCell ref="B1464:H1464"/>
    <mergeCell ref="B1465:D1465"/>
    <mergeCell ref="E1465:G1465"/>
    <mergeCell ref="B1468:H1468"/>
    <mergeCell ref="B1469:H1469"/>
    <mergeCell ref="B1470:H1470"/>
    <mergeCell ref="D1429:E1429"/>
    <mergeCell ref="B1392:C1392"/>
    <mergeCell ref="B1393:C1393"/>
    <mergeCell ref="B1394:C1394"/>
    <mergeCell ref="B1395:C1395"/>
    <mergeCell ref="B1396:C1396"/>
    <mergeCell ref="B1399:C1399"/>
    <mergeCell ref="B1400:C1400"/>
    <mergeCell ref="B1447:C1447"/>
    <mergeCell ref="B1448:C1448"/>
    <mergeCell ref="B1449:C1449"/>
    <mergeCell ref="B1450:C1450"/>
    <mergeCell ref="B1451:G1451"/>
    <mergeCell ref="B1452:H1452"/>
    <mergeCell ref="B1453:C1453"/>
    <mergeCell ref="B1471:H1471"/>
    <mergeCell ref="D1472:E1472"/>
    <mergeCell ref="B1473:H1473"/>
    <mergeCell ref="B1474:H1476"/>
    <mergeCell ref="B1477:H1477"/>
    <mergeCell ref="B1401:C1401"/>
    <mergeCell ref="B1402:G1402"/>
    <mergeCell ref="B1403:H1403"/>
    <mergeCell ref="B1404:C1404"/>
    <mergeCell ref="B1405:C1405"/>
    <mergeCell ref="B1406:C1406"/>
    <mergeCell ref="B1407:C1407"/>
    <mergeCell ref="B1408:G1408"/>
    <mergeCell ref="B1409:H1409"/>
    <mergeCell ref="B1410:C1410"/>
    <mergeCell ref="B1411:C1411"/>
    <mergeCell ref="B1412:C1412"/>
    <mergeCell ref="B1413:C1413"/>
    <mergeCell ref="B1414:C1414"/>
    <mergeCell ref="B1415:G1415"/>
    <mergeCell ref="B1416:H1416"/>
    <mergeCell ref="B1417:D1417"/>
    <mergeCell ref="B1418:D1418"/>
    <mergeCell ref="B1419:D1419"/>
    <mergeCell ref="B1420:G1420"/>
    <mergeCell ref="B1421:H1421"/>
    <mergeCell ref="B1422:D1422"/>
    <mergeCell ref="E1422:G1422"/>
    <mergeCell ref="B1425:H1425"/>
    <mergeCell ref="B1426:H1426"/>
    <mergeCell ref="B1427:H1427"/>
    <mergeCell ref="B1428:H1428"/>
    <mergeCell ref="B1478:C1478"/>
    <mergeCell ref="B1479:C1479"/>
    <mergeCell ref="B1480:C1480"/>
    <mergeCell ref="B1481:C1481"/>
    <mergeCell ref="B1482:C1482"/>
    <mergeCell ref="B1483:C1483"/>
    <mergeCell ref="B1484:C1484"/>
    <mergeCell ref="B1552:H1552"/>
    <mergeCell ref="B1553:H1553"/>
    <mergeCell ref="B1554:H1554"/>
    <mergeCell ref="B1555:H1555"/>
    <mergeCell ref="D1556:E1556"/>
    <mergeCell ref="B1557:H1557"/>
    <mergeCell ref="B1558:H1560"/>
    <mergeCell ref="B1561:H1561"/>
    <mergeCell ref="B1562:C1562"/>
    <mergeCell ref="B1563:C1563"/>
    <mergeCell ref="B1523:C1523"/>
    <mergeCell ref="B1524:C1524"/>
    <mergeCell ref="B1525:C1525"/>
    <mergeCell ref="B1526:C1526"/>
    <mergeCell ref="B1527:C1527"/>
    <mergeCell ref="B1529:G1529"/>
    <mergeCell ref="B1530:H1530"/>
    <mergeCell ref="B1544:D1544"/>
    <mergeCell ref="B1545:D1545"/>
    <mergeCell ref="B1546:D1546"/>
    <mergeCell ref="B1547:G1547"/>
    <mergeCell ref="B1548:H1548"/>
    <mergeCell ref="B1549:D1549"/>
    <mergeCell ref="E1549:G1549"/>
    <mergeCell ref="B1503:D1503"/>
    <mergeCell ref="B1564:C1564"/>
    <mergeCell ref="B1565:C1565"/>
    <mergeCell ref="B1566:C1566"/>
    <mergeCell ref="B1567:C1567"/>
    <mergeCell ref="B1568:C1568"/>
    <mergeCell ref="B1569:C1569"/>
    <mergeCell ref="B1570:C1570"/>
    <mergeCell ref="B1571:C1571"/>
    <mergeCell ref="B1572:G1572"/>
    <mergeCell ref="B1573:H1573"/>
    <mergeCell ref="B1574:C1574"/>
    <mergeCell ref="B1575:C1575"/>
    <mergeCell ref="B1576:C1576"/>
    <mergeCell ref="B1577:C1577"/>
    <mergeCell ref="B1578:G1578"/>
    <mergeCell ref="B1579:H1579"/>
    <mergeCell ref="B1580:C1580"/>
    <mergeCell ref="B1581:C1581"/>
    <mergeCell ref="B1582:C1582"/>
    <mergeCell ref="B1583:C1583"/>
    <mergeCell ref="B1584:C1584"/>
    <mergeCell ref="B1585:G1585"/>
    <mergeCell ref="B1586:H1586"/>
    <mergeCell ref="B1587:D1587"/>
    <mergeCell ref="B1588:D1588"/>
    <mergeCell ref="B1589:D1589"/>
    <mergeCell ref="B1590:G1590"/>
    <mergeCell ref="B1591:H1591"/>
    <mergeCell ref="B1592:D1592"/>
    <mergeCell ref="E1592:G1592"/>
    <mergeCell ref="B1595:H1595"/>
    <mergeCell ref="B1596:H1596"/>
    <mergeCell ref="B1597:H1597"/>
    <mergeCell ref="B1598:H1598"/>
    <mergeCell ref="D1599:E1599"/>
    <mergeCell ref="B1600:H1600"/>
    <mergeCell ref="B1601:H1603"/>
    <mergeCell ref="B1604:H1604"/>
    <mergeCell ref="B1605:C1605"/>
    <mergeCell ref="B1606:C1606"/>
    <mergeCell ref="B1607:C1607"/>
    <mergeCell ref="B1608:C1608"/>
    <mergeCell ref="B1609:C1609"/>
    <mergeCell ref="B1610:C1610"/>
    <mergeCell ref="B1611:C1611"/>
    <mergeCell ref="B1612:C1612"/>
    <mergeCell ref="B1613:C1613"/>
    <mergeCell ref="B1614:C1614"/>
    <mergeCell ref="B1615:G1615"/>
    <mergeCell ref="B1616:H1616"/>
    <mergeCell ref="B1617:C1617"/>
    <mergeCell ref="B1618:C1618"/>
    <mergeCell ref="B1619:C1619"/>
    <mergeCell ref="B1620:C1620"/>
    <mergeCell ref="B1621:C1621"/>
    <mergeCell ref="B1622:C1622"/>
    <mergeCell ref="B1624:C1624"/>
    <mergeCell ref="B1625:G1625"/>
    <mergeCell ref="B1626:H1626"/>
    <mergeCell ref="B1627:C1627"/>
    <mergeCell ref="B1628:C1628"/>
    <mergeCell ref="B1629:C1629"/>
    <mergeCell ref="B1630:C1630"/>
    <mergeCell ref="B1631:C1631"/>
    <mergeCell ref="B1632:G1632"/>
    <mergeCell ref="B1633:H1633"/>
    <mergeCell ref="B1634:D1634"/>
    <mergeCell ref="B1635:D1635"/>
    <mergeCell ref="B1636:D1636"/>
    <mergeCell ref="B1637:G1637"/>
    <mergeCell ref="B1638:H1638"/>
    <mergeCell ref="B1639:D1639"/>
    <mergeCell ref="E1639:G1639"/>
    <mergeCell ref="B1642:H1642"/>
    <mergeCell ref="B1643:H1643"/>
    <mergeCell ref="B1644:H1644"/>
    <mergeCell ref="B1645:H1645"/>
    <mergeCell ref="D1646:E1646"/>
    <mergeCell ref="B1647:H1647"/>
    <mergeCell ref="B1648:H1650"/>
    <mergeCell ref="B1651:H1651"/>
    <mergeCell ref="B1652:C1652"/>
    <mergeCell ref="B1653:C1653"/>
    <mergeCell ref="B1654:C1654"/>
    <mergeCell ref="B1655:C1655"/>
    <mergeCell ref="B1656:C1656"/>
    <mergeCell ref="B1657:C1657"/>
    <mergeCell ref="B1658:C1658"/>
    <mergeCell ref="B1659:C1659"/>
    <mergeCell ref="B1660:C1660"/>
    <mergeCell ref="B1661:C1661"/>
    <mergeCell ref="B1662:G1662"/>
    <mergeCell ref="B1663:H1663"/>
    <mergeCell ref="B1664:C1664"/>
    <mergeCell ref="B1665:C1665"/>
    <mergeCell ref="B1666:C1666"/>
    <mergeCell ref="B1667:C1667"/>
    <mergeCell ref="B1668:C1668"/>
    <mergeCell ref="B1669:C1669"/>
    <mergeCell ref="B1671:C1671"/>
    <mergeCell ref="B1672:G1672"/>
    <mergeCell ref="B1673:H1673"/>
    <mergeCell ref="B1674:C1674"/>
    <mergeCell ref="B1675:C1675"/>
    <mergeCell ref="B1676:C1676"/>
    <mergeCell ref="B1677:C1677"/>
    <mergeCell ref="B1678:C1678"/>
    <mergeCell ref="B1679:G1679"/>
    <mergeCell ref="B1680:H1680"/>
    <mergeCell ref="B1681:D1681"/>
    <mergeCell ref="B1682:D1682"/>
    <mergeCell ref="B1683:D1683"/>
    <mergeCell ref="B1684:G1684"/>
    <mergeCell ref="B1685:H1685"/>
    <mergeCell ref="B1686:D1686"/>
    <mergeCell ref="E1686:G1686"/>
    <mergeCell ref="B1689:H1689"/>
    <mergeCell ref="B1690:H1690"/>
    <mergeCell ref="B1691:H1691"/>
    <mergeCell ref="B1692:H1692"/>
    <mergeCell ref="D1693:E1693"/>
    <mergeCell ref="B1694:H1694"/>
    <mergeCell ref="B1695:H1697"/>
    <mergeCell ref="B1698:H1698"/>
    <mergeCell ref="B1699:C1699"/>
    <mergeCell ref="B1700:C1700"/>
    <mergeCell ref="B1701:C1701"/>
    <mergeCell ref="B1702:C1702"/>
    <mergeCell ref="B1703:C1703"/>
    <mergeCell ref="B1704:C1704"/>
    <mergeCell ref="B1705:C1705"/>
    <mergeCell ref="B1706:C1706"/>
    <mergeCell ref="B1707:C1707"/>
    <mergeCell ref="B1708:C1708"/>
    <mergeCell ref="B1709:C1709"/>
    <mergeCell ref="B1710:G1710"/>
    <mergeCell ref="B1711:H1711"/>
    <mergeCell ref="B1751:C1751"/>
    <mergeCell ref="B1754:C1754"/>
    <mergeCell ref="B1755:C1755"/>
    <mergeCell ref="B1756:C1756"/>
    <mergeCell ref="B1757:C1757"/>
    <mergeCell ref="B1758:G1758"/>
    <mergeCell ref="B1759:H1759"/>
    <mergeCell ref="B1760:C1760"/>
    <mergeCell ref="B1761:C1761"/>
    <mergeCell ref="B1762:C1762"/>
    <mergeCell ref="B1763:C1763"/>
    <mergeCell ref="B1764:C1764"/>
    <mergeCell ref="B1765:G1765"/>
    <mergeCell ref="B1766:H1766"/>
    <mergeCell ref="B1720:G1720"/>
    <mergeCell ref="B1721:H1721"/>
    <mergeCell ref="B1712:C1712"/>
    <mergeCell ref="B1713:C1713"/>
    <mergeCell ref="B1714:C1714"/>
    <mergeCell ref="B1715:C1715"/>
    <mergeCell ref="B1716:C1716"/>
    <mergeCell ref="B1717:C1717"/>
    <mergeCell ref="B1719:C1719"/>
    <mergeCell ref="B1722:C1722"/>
    <mergeCell ref="B1723:C1723"/>
    <mergeCell ref="B1724:C1724"/>
    <mergeCell ref="B1725:C1725"/>
    <mergeCell ref="B1726:C1726"/>
    <mergeCell ref="B1727:G1727"/>
    <mergeCell ref="B1728:H1728"/>
    <mergeCell ref="B1729:D1729"/>
    <mergeCell ref="B1730:D1730"/>
    <mergeCell ref="B1731:D1731"/>
    <mergeCell ref="B1732:G1732"/>
    <mergeCell ref="B1733:H1733"/>
    <mergeCell ref="B1734:D1734"/>
    <mergeCell ref="E1734:G1734"/>
    <mergeCell ref="B1737:H1737"/>
    <mergeCell ref="B1738:H1738"/>
    <mergeCell ref="B1739:H1739"/>
    <mergeCell ref="B1740:H1740"/>
    <mergeCell ref="D1741:E1741"/>
    <mergeCell ref="B1742:H1742"/>
    <mergeCell ref="B1743:H1745"/>
    <mergeCell ref="B1746:H1746"/>
    <mergeCell ref="B1747:C1747"/>
    <mergeCell ref="B1748:C1748"/>
    <mergeCell ref="B1749:C1749"/>
    <mergeCell ref="B1750:C1750"/>
    <mergeCell ref="B1752:G1752"/>
    <mergeCell ref="B1753:H1753"/>
    <mergeCell ref="B1767:D1767"/>
    <mergeCell ref="B1768:D1768"/>
    <mergeCell ref="B1769:D1769"/>
    <mergeCell ref="B1770:G1770"/>
    <mergeCell ref="B1771:H1771"/>
    <mergeCell ref="B1772:D1772"/>
    <mergeCell ref="E1772:G1772"/>
    <mergeCell ref="B1822:H1822"/>
    <mergeCell ref="B1823:C1823"/>
    <mergeCell ref="B1824:C1824"/>
    <mergeCell ref="B1825:C1825"/>
    <mergeCell ref="B1826:C1826"/>
    <mergeCell ref="B1828:G1828"/>
    <mergeCell ref="B1829:H1829"/>
    <mergeCell ref="B1827:C1827"/>
    <mergeCell ref="B1798:C1798"/>
    <mergeCell ref="B1799:C1799"/>
    <mergeCell ref="B1800:C1800"/>
    <mergeCell ref="B1801:C1801"/>
    <mergeCell ref="B1802:C1802"/>
    <mergeCell ref="B1803:G1803"/>
    <mergeCell ref="B1804:H1804"/>
    <mergeCell ref="B1805:D1805"/>
    <mergeCell ref="B1806:D1806"/>
    <mergeCell ref="B1807:D1807"/>
    <mergeCell ref="B1808:G1808"/>
    <mergeCell ref="B1809:H1809"/>
    <mergeCell ref="B1810:D1810"/>
    <mergeCell ref="E1810:G1810"/>
    <mergeCell ref="B1863:C1863"/>
    <mergeCell ref="B1864:C1864"/>
    <mergeCell ref="B1865:C1865"/>
    <mergeCell ref="B1866:C1866"/>
    <mergeCell ref="B1830:C1830"/>
    <mergeCell ref="B1831:C1831"/>
    <mergeCell ref="B1832:C1832"/>
    <mergeCell ref="B1833:C1833"/>
    <mergeCell ref="B1834:G1834"/>
    <mergeCell ref="B1835:H1835"/>
    <mergeCell ref="B1836:C1836"/>
    <mergeCell ref="B1837:C1837"/>
    <mergeCell ref="B1838:C1838"/>
    <mergeCell ref="B1839:C1839"/>
    <mergeCell ref="B1840:C1840"/>
    <mergeCell ref="B1841:G1841"/>
    <mergeCell ref="B1842:H1842"/>
    <mergeCell ref="B1843:D1843"/>
    <mergeCell ref="B1844:D1844"/>
    <mergeCell ref="B1845:D1845"/>
    <mergeCell ref="B1846:G1846"/>
    <mergeCell ref="B1796:G1796"/>
    <mergeCell ref="B1797:H1797"/>
    <mergeCell ref="B1881:C1881"/>
    <mergeCell ref="B1882:C1882"/>
    <mergeCell ref="B1883:C1883"/>
    <mergeCell ref="B1884:C1884"/>
    <mergeCell ref="B1885:C1885"/>
    <mergeCell ref="B1886:G1886"/>
    <mergeCell ref="B1887:H1887"/>
    <mergeCell ref="B1888:D1888"/>
    <mergeCell ref="B1889:D1889"/>
    <mergeCell ref="B1890:D1890"/>
    <mergeCell ref="B1891:G1891"/>
    <mergeCell ref="B1892:H1892"/>
    <mergeCell ref="B1893:D1893"/>
    <mergeCell ref="E1893:G1893"/>
    <mergeCell ref="B1847:H1847"/>
    <mergeCell ref="B1848:D1848"/>
    <mergeCell ref="E1848:G1848"/>
    <mergeCell ref="B1867:C1867"/>
    <mergeCell ref="B1868:C1868"/>
    <mergeCell ref="B1869:C1869"/>
    <mergeCell ref="B1870:C1870"/>
    <mergeCell ref="B1871:G1871"/>
    <mergeCell ref="B1872:H1872"/>
    <mergeCell ref="B1873:C1873"/>
    <mergeCell ref="B1874:C1874"/>
    <mergeCell ref="B1875:C1875"/>
    <mergeCell ref="B1876:C1876"/>
    <mergeCell ref="B1877:C1877"/>
    <mergeCell ref="B1861:C1861"/>
    <mergeCell ref="B1862:C1862"/>
    <mergeCell ref="B1905:H1905"/>
    <mergeCell ref="B1906:C1906"/>
    <mergeCell ref="B1907:C1907"/>
    <mergeCell ref="B1908:C1908"/>
    <mergeCell ref="B1909:C1909"/>
    <mergeCell ref="B1910:C1910"/>
    <mergeCell ref="B1911:C1911"/>
    <mergeCell ref="B1937:D1937"/>
    <mergeCell ref="B1938:D1938"/>
    <mergeCell ref="B1939:D1939"/>
    <mergeCell ref="B1940:G1940"/>
    <mergeCell ref="B1919:C1919"/>
    <mergeCell ref="B1920:C1920"/>
    <mergeCell ref="B1775:H1775"/>
    <mergeCell ref="B1776:H1776"/>
    <mergeCell ref="B1777:H1777"/>
    <mergeCell ref="B1778:H1778"/>
    <mergeCell ref="D1779:E1779"/>
    <mergeCell ref="B1780:H1780"/>
    <mergeCell ref="B1781:H1783"/>
    <mergeCell ref="B1784:H1784"/>
    <mergeCell ref="B1785:C1785"/>
    <mergeCell ref="B1786:C1786"/>
    <mergeCell ref="B1787:C1787"/>
    <mergeCell ref="B1788:C1788"/>
    <mergeCell ref="B1790:G1790"/>
    <mergeCell ref="B1791:H1791"/>
    <mergeCell ref="B1789:C1789"/>
    <mergeCell ref="B1792:C1792"/>
    <mergeCell ref="B1793:C1793"/>
    <mergeCell ref="B1794:C1794"/>
    <mergeCell ref="B1795:C1795"/>
    <mergeCell ref="B1813:H1813"/>
    <mergeCell ref="B1814:H1814"/>
    <mergeCell ref="B1815:H1815"/>
    <mergeCell ref="B1816:H1816"/>
    <mergeCell ref="D1817:E1817"/>
    <mergeCell ref="B1818:H1818"/>
    <mergeCell ref="B1819:H1821"/>
    <mergeCell ref="B1912:C1912"/>
    <mergeCell ref="B1913:C1913"/>
    <mergeCell ref="B1914:C1914"/>
    <mergeCell ref="B1915:C1915"/>
    <mergeCell ref="B1916:G1916"/>
    <mergeCell ref="B1917:H1917"/>
    <mergeCell ref="B1918:C1918"/>
    <mergeCell ref="B1896:H1896"/>
    <mergeCell ref="B1897:H1897"/>
    <mergeCell ref="B1898:H1898"/>
    <mergeCell ref="B1878:C1878"/>
    <mergeCell ref="B1879:G1879"/>
    <mergeCell ref="B1880:H1880"/>
    <mergeCell ref="B1851:H1851"/>
    <mergeCell ref="B1852:H1852"/>
    <mergeCell ref="B1853:H1853"/>
    <mergeCell ref="B1854:H1854"/>
    <mergeCell ref="D1855:E1855"/>
    <mergeCell ref="B1856:H1856"/>
    <mergeCell ref="B1857:H1859"/>
    <mergeCell ref="B1860:H1860"/>
    <mergeCell ref="B1899:H1899"/>
    <mergeCell ref="D1900:E1900"/>
    <mergeCell ref="B1901:H1901"/>
    <mergeCell ref="B1902:H1904"/>
    <mergeCell ref="B1921:C1921"/>
    <mergeCell ref="B1922:C1922"/>
    <mergeCell ref="B1923:C1923"/>
    <mergeCell ref="B1924:C1924"/>
    <mergeCell ref="B1925:C1925"/>
    <mergeCell ref="B1927:C1927"/>
    <mergeCell ref="B1928:G1928"/>
    <mergeCell ref="B1929:H1929"/>
    <mergeCell ref="B1930:C1930"/>
    <mergeCell ref="B1931:C1931"/>
    <mergeCell ref="B1932:C1932"/>
    <mergeCell ref="B1933:C1933"/>
    <mergeCell ref="B1934:C1934"/>
    <mergeCell ref="B1935:G1935"/>
    <mergeCell ref="B1936:H1936"/>
    <mergeCell ref="F1969:G1969"/>
    <mergeCell ref="F1970:G1970"/>
    <mergeCell ref="B1941:H1941"/>
    <mergeCell ref="B1942:D1942"/>
    <mergeCell ref="E1942:G1942"/>
    <mergeCell ref="B1945:H1945"/>
    <mergeCell ref="B1946:H1946"/>
    <mergeCell ref="B1947:H1947"/>
    <mergeCell ref="B1948:H1948"/>
    <mergeCell ref="C1950:E1950"/>
    <mergeCell ref="F1950:G1950"/>
    <mergeCell ref="F1951:G1951"/>
    <mergeCell ref="F1952:G1952"/>
    <mergeCell ref="F1953:G1953"/>
    <mergeCell ref="F1954:G1954"/>
    <mergeCell ref="F1967:G1967"/>
    <mergeCell ref="F1968:G1968"/>
    <mergeCell ref="F1973:G1973"/>
    <mergeCell ref="F1974:G1974"/>
    <mergeCell ref="B1994:C1994"/>
    <mergeCell ref="B1995:C1995"/>
    <mergeCell ref="B1996:C1996"/>
    <mergeCell ref="B1997:C1997"/>
    <mergeCell ref="B1998:C1998"/>
    <mergeCell ref="B1999:C1999"/>
    <mergeCell ref="B2000:C2000"/>
    <mergeCell ref="B2001:C2001"/>
    <mergeCell ref="B2002:G2002"/>
    <mergeCell ref="B2003:H2003"/>
    <mergeCell ref="B2004:C2004"/>
    <mergeCell ref="F1979:G1979"/>
    <mergeCell ref="B1982:H1982"/>
    <mergeCell ref="B1983:H1983"/>
    <mergeCell ref="B1984:H1984"/>
    <mergeCell ref="B1985:H1985"/>
    <mergeCell ref="D1986:E1986"/>
    <mergeCell ref="B1987:H1987"/>
    <mergeCell ref="B1988:H1990"/>
    <mergeCell ref="B1991:H1991"/>
    <mergeCell ref="B1992:C1992"/>
    <mergeCell ref="B1993:C1993"/>
    <mergeCell ref="F1977:G1977"/>
    <mergeCell ref="F1978:G1978"/>
    <mergeCell ref="B1975:C1975"/>
    <mergeCell ref="B1976:C1976"/>
    <mergeCell ref="B148:D148"/>
    <mergeCell ref="B149:D149"/>
    <mergeCell ref="B150:D150"/>
    <mergeCell ref="B145:G145"/>
    <mergeCell ref="B146:H146"/>
    <mergeCell ref="B147:D147"/>
    <mergeCell ref="B2023:D2023"/>
    <mergeCell ref="B2024:D2024"/>
    <mergeCell ref="B2025:D2025"/>
    <mergeCell ref="B2026:G2026"/>
    <mergeCell ref="B2027:H2027"/>
    <mergeCell ref="B2028:D2028"/>
    <mergeCell ref="E2028:G2028"/>
    <mergeCell ref="B2005:C2005"/>
    <mergeCell ref="B2006:C2006"/>
    <mergeCell ref="B2007:C2007"/>
    <mergeCell ref="B2008:C2008"/>
    <mergeCell ref="B2009:C2009"/>
    <mergeCell ref="B2010:C2010"/>
    <mergeCell ref="B2011:C2011"/>
    <mergeCell ref="B2013:C2013"/>
    <mergeCell ref="B2014:G2014"/>
    <mergeCell ref="B2015:H2015"/>
    <mergeCell ref="B2016:C2016"/>
    <mergeCell ref="B2017:C2017"/>
    <mergeCell ref="B2018:C2018"/>
    <mergeCell ref="B2019:C2019"/>
    <mergeCell ref="B2020:C2020"/>
    <mergeCell ref="B2021:G2021"/>
    <mergeCell ref="B2022:H2022"/>
    <mergeCell ref="F1971:G1971"/>
    <mergeCell ref="F1972:G1972"/>
    <mergeCell ref="B151:G151"/>
    <mergeCell ref="B77:H77"/>
    <mergeCell ref="B78:H78"/>
    <mergeCell ref="B80:H80"/>
    <mergeCell ref="B81:H81"/>
    <mergeCell ref="B82:H82"/>
    <mergeCell ref="B83:H83"/>
    <mergeCell ref="D84:E84"/>
    <mergeCell ref="B85:H85"/>
    <mergeCell ref="B86:H88"/>
    <mergeCell ref="B89:H89"/>
    <mergeCell ref="B90:C90"/>
    <mergeCell ref="B91:C91"/>
    <mergeCell ref="B92:C92"/>
    <mergeCell ref="B93:C93"/>
    <mergeCell ref="B94:G94"/>
    <mergeCell ref="B95:H95"/>
    <mergeCell ref="B96:C96"/>
    <mergeCell ref="B97:C97"/>
    <mergeCell ref="B98:C98"/>
    <mergeCell ref="B100:G100"/>
    <mergeCell ref="B101:H101"/>
    <mergeCell ref="B99:C99"/>
    <mergeCell ref="B102:C102"/>
    <mergeCell ref="B103:C103"/>
    <mergeCell ref="B104:C104"/>
    <mergeCell ref="B105:C105"/>
    <mergeCell ref="B106:C106"/>
    <mergeCell ref="B107:G107"/>
    <mergeCell ref="B108:H108"/>
    <mergeCell ref="B109:D109"/>
    <mergeCell ref="B110:D110"/>
    <mergeCell ref="B111:D111"/>
    <mergeCell ref="B112:G112"/>
    <mergeCell ref="B113:H113"/>
    <mergeCell ref="B114:D114"/>
    <mergeCell ref="E114:G114"/>
    <mergeCell ref="B117:H117"/>
    <mergeCell ref="B118:H118"/>
    <mergeCell ref="B119:H119"/>
    <mergeCell ref="B120:H120"/>
    <mergeCell ref="D121:E121"/>
    <mergeCell ref="B122:H122"/>
    <mergeCell ref="B137:C137"/>
    <mergeCell ref="B140:C140"/>
    <mergeCell ref="B141:C141"/>
    <mergeCell ref="B142:C142"/>
    <mergeCell ref="B143:C143"/>
    <mergeCell ref="B144:C144"/>
    <mergeCell ref="B123:H125"/>
    <mergeCell ref="B126:H126"/>
    <mergeCell ref="B127:C127"/>
    <mergeCell ref="B128:C128"/>
    <mergeCell ref="B129:C129"/>
    <mergeCell ref="B131:G131"/>
    <mergeCell ref="B132:H132"/>
    <mergeCell ref="B130:C130"/>
    <mergeCell ref="B133:C133"/>
    <mergeCell ref="B134:C134"/>
    <mergeCell ref="B135:C135"/>
    <mergeCell ref="B136:C136"/>
    <mergeCell ref="B138:G138"/>
    <mergeCell ref="B139:H139"/>
    <mergeCell ref="B183:C183"/>
    <mergeCell ref="B184:G184"/>
    <mergeCell ref="B185:H185"/>
    <mergeCell ref="B186:D186"/>
    <mergeCell ref="B187:D187"/>
    <mergeCell ref="B188:D188"/>
    <mergeCell ref="B152:H152"/>
    <mergeCell ref="B153:D153"/>
    <mergeCell ref="E153:G153"/>
    <mergeCell ref="B156:H156"/>
    <mergeCell ref="B157:H157"/>
    <mergeCell ref="B158:H158"/>
    <mergeCell ref="B159:H159"/>
    <mergeCell ref="D160:E160"/>
    <mergeCell ref="B161:H161"/>
    <mergeCell ref="B162:H164"/>
    <mergeCell ref="B165:H165"/>
    <mergeCell ref="B166:C166"/>
    <mergeCell ref="B167:C167"/>
    <mergeCell ref="B168:C168"/>
    <mergeCell ref="B169:C169"/>
    <mergeCell ref="B170:G170"/>
    <mergeCell ref="B171:H171"/>
    <mergeCell ref="B179:C179"/>
    <mergeCell ref="B180:C180"/>
    <mergeCell ref="B181:C181"/>
    <mergeCell ref="B182:C182"/>
    <mergeCell ref="B209:H209"/>
    <mergeCell ref="B210:C210"/>
    <mergeCell ref="B211:C211"/>
    <mergeCell ref="B212:C212"/>
    <mergeCell ref="B213:C213"/>
    <mergeCell ref="B214:C214"/>
    <mergeCell ref="B215:G215"/>
    <mergeCell ref="B216:H216"/>
    <mergeCell ref="B217:C217"/>
    <mergeCell ref="B218:C218"/>
    <mergeCell ref="B219:C219"/>
    <mergeCell ref="B220:C220"/>
    <mergeCell ref="B221:C221"/>
    <mergeCell ref="B222:G222"/>
    <mergeCell ref="B223:H223"/>
    <mergeCell ref="B224:D224"/>
    <mergeCell ref="B225:D225"/>
    <mergeCell ref="B226:D226"/>
    <mergeCell ref="B227:G227"/>
    <mergeCell ref="B228:H228"/>
    <mergeCell ref="B229:D229"/>
    <mergeCell ref="E229:G229"/>
    <mergeCell ref="B232:H232"/>
    <mergeCell ref="B233:H233"/>
    <mergeCell ref="B234:H234"/>
    <mergeCell ref="B235:H235"/>
    <mergeCell ref="D236:E236"/>
    <mergeCell ref="B237:H237"/>
    <mergeCell ref="B238:H240"/>
    <mergeCell ref="B241:H241"/>
    <mergeCell ref="B242:C242"/>
    <mergeCell ref="B243:C243"/>
    <mergeCell ref="B244:C244"/>
    <mergeCell ref="B245:C245"/>
    <mergeCell ref="B246:G246"/>
    <mergeCell ref="B247:H247"/>
    <mergeCell ref="B248:C248"/>
    <mergeCell ref="B249:C249"/>
    <mergeCell ref="B250:C250"/>
    <mergeCell ref="B251:C251"/>
    <mergeCell ref="B252:C252"/>
    <mergeCell ref="B253:G253"/>
    <mergeCell ref="B254:H254"/>
    <mergeCell ref="B255:C255"/>
    <mergeCell ref="B256:C256"/>
    <mergeCell ref="B257:C257"/>
    <mergeCell ref="B258:C258"/>
    <mergeCell ref="B259:C259"/>
    <mergeCell ref="B260:G260"/>
    <mergeCell ref="B261:H261"/>
    <mergeCell ref="B262:D262"/>
    <mergeCell ref="B263:D263"/>
    <mergeCell ref="B264:D264"/>
    <mergeCell ref="B265:G265"/>
    <mergeCell ref="B266:H266"/>
    <mergeCell ref="B267:D267"/>
    <mergeCell ref="E267:G267"/>
    <mergeCell ref="B270:H270"/>
    <mergeCell ref="B271:H271"/>
    <mergeCell ref="B272:H272"/>
    <mergeCell ref="B273:H273"/>
    <mergeCell ref="D274:E274"/>
    <mergeCell ref="B275:H275"/>
    <mergeCell ref="B276:H278"/>
    <mergeCell ref="B279:H279"/>
    <mergeCell ref="B280:C280"/>
    <mergeCell ref="B281:C281"/>
    <mergeCell ref="B282:C282"/>
    <mergeCell ref="B283:C283"/>
    <mergeCell ref="B284:G284"/>
    <mergeCell ref="B285:H285"/>
    <mergeCell ref="B286:C286"/>
    <mergeCell ref="B287:C287"/>
    <mergeCell ref="B288:C288"/>
    <mergeCell ref="B289:C289"/>
    <mergeCell ref="B290:C290"/>
    <mergeCell ref="B291:G291"/>
    <mergeCell ref="B292:H292"/>
    <mergeCell ref="B293:C293"/>
    <mergeCell ref="B294:C294"/>
    <mergeCell ref="B295:C295"/>
    <mergeCell ref="B296:C296"/>
    <mergeCell ref="B297:C297"/>
    <mergeCell ref="B298:G298"/>
    <mergeCell ref="B299:H299"/>
    <mergeCell ref="B300:D300"/>
    <mergeCell ref="B301:D301"/>
    <mergeCell ref="B302:D302"/>
    <mergeCell ref="B303:G303"/>
    <mergeCell ref="B304:H304"/>
    <mergeCell ref="B305:D305"/>
    <mergeCell ref="E305:G305"/>
    <mergeCell ref="B308:H308"/>
    <mergeCell ref="B309:H309"/>
    <mergeCell ref="B310:H310"/>
    <mergeCell ref="B311:H311"/>
    <mergeCell ref="D312:E312"/>
    <mergeCell ref="B313:H313"/>
    <mergeCell ref="B314:H316"/>
    <mergeCell ref="B317:H317"/>
    <mergeCell ref="B318:C318"/>
    <mergeCell ref="B319:C319"/>
    <mergeCell ref="B320:C320"/>
    <mergeCell ref="B321:C321"/>
    <mergeCell ref="B322:G322"/>
    <mergeCell ref="B323:H323"/>
    <mergeCell ref="B324:C324"/>
    <mergeCell ref="B325:C325"/>
    <mergeCell ref="B326:C326"/>
    <mergeCell ref="B327:C327"/>
    <mergeCell ref="B328:C328"/>
    <mergeCell ref="B329:G329"/>
    <mergeCell ref="B330:H330"/>
    <mergeCell ref="B331:C331"/>
    <mergeCell ref="B332:C332"/>
    <mergeCell ref="B333:C333"/>
    <mergeCell ref="B334:C334"/>
    <mergeCell ref="B335:C335"/>
    <mergeCell ref="B336:G336"/>
    <mergeCell ref="B337:H337"/>
    <mergeCell ref="B338:D338"/>
    <mergeCell ref="B339:D339"/>
    <mergeCell ref="B340:D340"/>
    <mergeCell ref="B341:G341"/>
    <mergeCell ref="B342:H342"/>
    <mergeCell ref="B343:D343"/>
    <mergeCell ref="E343:G343"/>
    <mergeCell ref="B346:H346"/>
    <mergeCell ref="B347:H347"/>
    <mergeCell ref="B348:H348"/>
    <mergeCell ref="B349:H349"/>
    <mergeCell ref="D350:E350"/>
    <mergeCell ref="B351:H351"/>
    <mergeCell ref="B352:H354"/>
    <mergeCell ref="B355:H355"/>
    <mergeCell ref="B356:C356"/>
    <mergeCell ref="B357:C357"/>
    <mergeCell ref="B358:C358"/>
    <mergeCell ref="B359:C359"/>
    <mergeCell ref="B360:G360"/>
    <mergeCell ref="B361:H361"/>
    <mergeCell ref="B362:C362"/>
    <mergeCell ref="B363:C363"/>
    <mergeCell ref="B364:C364"/>
    <mergeCell ref="B365:C365"/>
    <mergeCell ref="B366:C366"/>
    <mergeCell ref="B367:G367"/>
    <mergeCell ref="B368:H368"/>
    <mergeCell ref="B369:C369"/>
    <mergeCell ref="B370:C370"/>
    <mergeCell ref="B371:C371"/>
    <mergeCell ref="B372:C372"/>
    <mergeCell ref="B373:C373"/>
    <mergeCell ref="B374:G374"/>
    <mergeCell ref="B375:H375"/>
    <mergeCell ref="B376:D376"/>
    <mergeCell ref="B377:D377"/>
    <mergeCell ref="B378:D378"/>
    <mergeCell ref="B379:G379"/>
    <mergeCell ref="B380:H380"/>
    <mergeCell ref="B381:D381"/>
    <mergeCell ref="E381:G381"/>
    <mergeCell ref="B386:H386"/>
    <mergeCell ref="B387:H387"/>
    <mergeCell ref="B388:H388"/>
    <mergeCell ref="B389:H389"/>
    <mergeCell ref="D390:E390"/>
    <mergeCell ref="B391:H391"/>
    <mergeCell ref="B392:H394"/>
    <mergeCell ref="B395:H395"/>
    <mergeCell ref="B396:C396"/>
    <mergeCell ref="B397:C397"/>
    <mergeCell ref="B398:C398"/>
    <mergeCell ref="B399:C399"/>
    <mergeCell ref="B400:G400"/>
    <mergeCell ref="B401:H401"/>
    <mergeCell ref="B402:C402"/>
    <mergeCell ref="B403:C403"/>
    <mergeCell ref="B404:C404"/>
    <mergeCell ref="B406:G406"/>
    <mergeCell ref="B407:H407"/>
    <mergeCell ref="B405:C405"/>
    <mergeCell ref="B408:C408"/>
    <mergeCell ref="B409:C409"/>
    <mergeCell ref="B410:C410"/>
    <mergeCell ref="B411:C411"/>
    <mergeCell ref="B412:C412"/>
    <mergeCell ref="B413:G413"/>
    <mergeCell ref="B460:H460"/>
    <mergeCell ref="B461:H461"/>
    <mergeCell ref="B462:H462"/>
    <mergeCell ref="B463:H463"/>
    <mergeCell ref="D464:E464"/>
    <mergeCell ref="B465:H465"/>
    <mergeCell ref="B466:H470"/>
    <mergeCell ref="B471:H471"/>
    <mergeCell ref="B472:C472"/>
    <mergeCell ref="B473:C473"/>
    <mergeCell ref="B474:C474"/>
    <mergeCell ref="B475:C475"/>
    <mergeCell ref="B476:C476"/>
    <mergeCell ref="B477:C477"/>
    <mergeCell ref="B478:C478"/>
    <mergeCell ref="B479:G479"/>
    <mergeCell ref="B437:H437"/>
    <mergeCell ref="B438:C438"/>
    <mergeCell ref="B439:C439"/>
    <mergeCell ref="B440:C440"/>
    <mergeCell ref="B441:C441"/>
    <mergeCell ref="B442:C442"/>
    <mergeCell ref="B443:G443"/>
    <mergeCell ref="B444:H444"/>
    <mergeCell ref="B445:C445"/>
    <mergeCell ref="B446:C446"/>
    <mergeCell ref="B447:C447"/>
    <mergeCell ref="B448:C448"/>
    <mergeCell ref="B449:C449"/>
    <mergeCell ref="B450:G450"/>
    <mergeCell ref="B451:H451"/>
    <mergeCell ref="B480:H480"/>
    <mergeCell ref="B481:C481"/>
    <mergeCell ref="B482:C482"/>
    <mergeCell ref="B483:C483"/>
    <mergeCell ref="B484:C484"/>
    <mergeCell ref="B485:C485"/>
    <mergeCell ref="B486:C486"/>
    <mergeCell ref="B487:G487"/>
    <mergeCell ref="B488:H488"/>
    <mergeCell ref="B489:C489"/>
    <mergeCell ref="B490:C490"/>
    <mergeCell ref="B491:C491"/>
    <mergeCell ref="B414:H414"/>
    <mergeCell ref="B415:D415"/>
    <mergeCell ref="B416:D416"/>
    <mergeCell ref="B417:D417"/>
    <mergeCell ref="B418:G418"/>
    <mergeCell ref="B419:H419"/>
    <mergeCell ref="B420:D420"/>
    <mergeCell ref="E420:G420"/>
    <mergeCell ref="B423:H423"/>
    <mergeCell ref="B424:H424"/>
    <mergeCell ref="B425:H425"/>
    <mergeCell ref="B426:H426"/>
    <mergeCell ref="D427:E427"/>
    <mergeCell ref="B428:H428"/>
    <mergeCell ref="B429:H431"/>
    <mergeCell ref="B432:H432"/>
    <mergeCell ref="B433:C433"/>
    <mergeCell ref="B434:C434"/>
    <mergeCell ref="B435:C435"/>
    <mergeCell ref="B436:G436"/>
    <mergeCell ref="B452:D452"/>
    <mergeCell ref="B453:D453"/>
    <mergeCell ref="B454:D454"/>
    <mergeCell ref="B455:G455"/>
    <mergeCell ref="B456:H456"/>
    <mergeCell ref="B457:D457"/>
    <mergeCell ref="E457:G457"/>
    <mergeCell ref="B492:C492"/>
    <mergeCell ref="B493:C493"/>
    <mergeCell ref="B494:G494"/>
    <mergeCell ref="B495:H495"/>
    <mergeCell ref="B496:D496"/>
    <mergeCell ref="B497:D497"/>
    <mergeCell ref="B498:D498"/>
    <mergeCell ref="E545:G545"/>
    <mergeCell ref="B548:H548"/>
    <mergeCell ref="B549:H549"/>
    <mergeCell ref="B525:C525"/>
    <mergeCell ref="B526:C526"/>
    <mergeCell ref="B527:C527"/>
    <mergeCell ref="B528:C528"/>
    <mergeCell ref="B529:C529"/>
    <mergeCell ref="B531:G531"/>
    <mergeCell ref="B532:H532"/>
    <mergeCell ref="B530:C530"/>
    <mergeCell ref="B533:C533"/>
    <mergeCell ref="B534:C534"/>
    <mergeCell ref="B535:C535"/>
    <mergeCell ref="B536:C536"/>
    <mergeCell ref="B537:C537"/>
    <mergeCell ref="B538:G538"/>
    <mergeCell ref="B539:H539"/>
    <mergeCell ref="B550:H550"/>
    <mergeCell ref="B551:H551"/>
    <mergeCell ref="D552:E552"/>
    <mergeCell ref="B553:H553"/>
    <mergeCell ref="B554:H556"/>
    <mergeCell ref="B557:H557"/>
    <mergeCell ref="B558:C558"/>
    <mergeCell ref="B559:C559"/>
    <mergeCell ref="B560:C560"/>
    <mergeCell ref="B561:C561"/>
    <mergeCell ref="B562:C562"/>
    <mergeCell ref="B499:G499"/>
    <mergeCell ref="B500:H500"/>
    <mergeCell ref="B501:D501"/>
    <mergeCell ref="E501:G501"/>
    <mergeCell ref="B504:H504"/>
    <mergeCell ref="B505:H505"/>
    <mergeCell ref="B506:H506"/>
    <mergeCell ref="B507:H507"/>
    <mergeCell ref="D508:E508"/>
    <mergeCell ref="B509:H509"/>
    <mergeCell ref="B510:H514"/>
    <mergeCell ref="B515:H515"/>
    <mergeCell ref="B516:C516"/>
    <mergeCell ref="B517:C517"/>
    <mergeCell ref="B518:C518"/>
    <mergeCell ref="B519:C519"/>
    <mergeCell ref="B520:C520"/>
    <mergeCell ref="B521:C521"/>
    <mergeCell ref="B522:C522"/>
    <mergeCell ref="B523:G523"/>
    <mergeCell ref="B524:H524"/>
    <mergeCell ref="B540:D540"/>
    <mergeCell ref="B541:D541"/>
    <mergeCell ref="B542:D542"/>
    <mergeCell ref="B543:G543"/>
    <mergeCell ref="B544:H544"/>
    <mergeCell ref="B545:D545"/>
    <mergeCell ref="B563:C563"/>
    <mergeCell ref="B564:C564"/>
    <mergeCell ref="B565:C565"/>
    <mergeCell ref="B566:C566"/>
    <mergeCell ref="B567:C567"/>
    <mergeCell ref="B568:C568"/>
    <mergeCell ref="B569:C569"/>
    <mergeCell ref="B615:C615"/>
    <mergeCell ref="B616:C616"/>
    <mergeCell ref="B617:C617"/>
    <mergeCell ref="B618:C618"/>
    <mergeCell ref="B593:D593"/>
    <mergeCell ref="E593:G593"/>
    <mergeCell ref="B596:H596"/>
    <mergeCell ref="B597:H597"/>
    <mergeCell ref="B598:H598"/>
    <mergeCell ref="B599:H599"/>
    <mergeCell ref="D600:E600"/>
    <mergeCell ref="B601:H601"/>
    <mergeCell ref="B602:H604"/>
    <mergeCell ref="B605:H605"/>
    <mergeCell ref="B606:C606"/>
    <mergeCell ref="B607:C607"/>
    <mergeCell ref="B608:C608"/>
    <mergeCell ref="B609:C609"/>
    <mergeCell ref="B610:C610"/>
    <mergeCell ref="B619:C619"/>
    <mergeCell ref="B621:G621"/>
    <mergeCell ref="B622:H622"/>
    <mergeCell ref="B620:C620"/>
    <mergeCell ref="B623:C623"/>
    <mergeCell ref="B624:C624"/>
    <mergeCell ref="B625:C625"/>
    <mergeCell ref="B626:C626"/>
    <mergeCell ref="B627:C627"/>
    <mergeCell ref="B628:G628"/>
    <mergeCell ref="B629:H629"/>
    <mergeCell ref="B630:D630"/>
    <mergeCell ref="B631:D631"/>
    <mergeCell ref="B632:D632"/>
    <mergeCell ref="B633:G633"/>
    <mergeCell ref="B634:H634"/>
    <mergeCell ref="B635:D635"/>
    <mergeCell ref="E635:G635"/>
    <mergeCell ref="B638:H638"/>
    <mergeCell ref="B639:H639"/>
    <mergeCell ref="B640:H640"/>
    <mergeCell ref="B641:H641"/>
    <mergeCell ref="D642:E642"/>
    <mergeCell ref="B643:H643"/>
    <mergeCell ref="B774:C774"/>
    <mergeCell ref="B775:C775"/>
    <mergeCell ref="B776:G776"/>
    <mergeCell ref="B777:H777"/>
    <mergeCell ref="B778:C778"/>
    <mergeCell ref="B779:C779"/>
    <mergeCell ref="B780:C780"/>
    <mergeCell ref="B781:C781"/>
    <mergeCell ref="B782:C782"/>
    <mergeCell ref="B783:G783"/>
    <mergeCell ref="B784:H784"/>
    <mergeCell ref="E757:G757"/>
    <mergeCell ref="B760:H760"/>
    <mergeCell ref="B761:H761"/>
    <mergeCell ref="B762:H762"/>
    <mergeCell ref="B763:H763"/>
    <mergeCell ref="D764:E764"/>
    <mergeCell ref="B765:H765"/>
    <mergeCell ref="B766:H768"/>
    <mergeCell ref="B769:H769"/>
    <mergeCell ref="B770:C770"/>
    <mergeCell ref="B771:C771"/>
    <mergeCell ref="B772:C772"/>
    <mergeCell ref="B773:C773"/>
    <mergeCell ref="B671:H671"/>
    <mergeCell ref="B672:D672"/>
    <mergeCell ref="B785:C785"/>
    <mergeCell ref="B786:C786"/>
    <mergeCell ref="B787:C787"/>
    <mergeCell ref="B729:H729"/>
    <mergeCell ref="B730:C730"/>
    <mergeCell ref="B731:C731"/>
    <mergeCell ref="B732:C732"/>
    <mergeCell ref="B733:C733"/>
    <mergeCell ref="B734:C734"/>
    <mergeCell ref="B735:C735"/>
    <mergeCell ref="B736:G736"/>
    <mergeCell ref="B737:H737"/>
    <mergeCell ref="B738:C738"/>
    <mergeCell ref="B739:C739"/>
    <mergeCell ref="B740:C740"/>
    <mergeCell ref="B741:C741"/>
    <mergeCell ref="B742:C742"/>
    <mergeCell ref="B743:G743"/>
    <mergeCell ref="B744:H744"/>
    <mergeCell ref="B745:C745"/>
    <mergeCell ref="B746:C746"/>
    <mergeCell ref="B747:C747"/>
    <mergeCell ref="B748:C748"/>
    <mergeCell ref="B749:C749"/>
    <mergeCell ref="B750:G750"/>
    <mergeCell ref="B751:H751"/>
    <mergeCell ref="B752:D752"/>
    <mergeCell ref="B753:D753"/>
    <mergeCell ref="B754:D754"/>
    <mergeCell ref="B755:G755"/>
    <mergeCell ref="B756:H756"/>
    <mergeCell ref="B757:D757"/>
    <mergeCell ref="B788:C788"/>
    <mergeCell ref="B789:C789"/>
    <mergeCell ref="B790:G790"/>
    <mergeCell ref="B791:H791"/>
    <mergeCell ref="B792:D792"/>
    <mergeCell ref="B793:D793"/>
    <mergeCell ref="B794:D794"/>
    <mergeCell ref="B644:H646"/>
    <mergeCell ref="B647:H647"/>
    <mergeCell ref="B648:C648"/>
    <mergeCell ref="B649:C649"/>
    <mergeCell ref="B650:C650"/>
    <mergeCell ref="B651:C651"/>
    <mergeCell ref="B652:C652"/>
    <mergeCell ref="B653:C653"/>
    <mergeCell ref="B654:C654"/>
    <mergeCell ref="B655:G655"/>
    <mergeCell ref="B656:H656"/>
    <mergeCell ref="B657:C657"/>
    <mergeCell ref="B658:C658"/>
    <mergeCell ref="B659:C659"/>
    <mergeCell ref="B660:C660"/>
    <mergeCell ref="B661:C661"/>
    <mergeCell ref="B662:C662"/>
    <mergeCell ref="B663:G663"/>
    <mergeCell ref="B664:H664"/>
    <mergeCell ref="B665:C665"/>
    <mergeCell ref="B666:C666"/>
    <mergeCell ref="B667:C667"/>
    <mergeCell ref="B668:C668"/>
    <mergeCell ref="B669:C669"/>
    <mergeCell ref="B670:G670"/>
    <mergeCell ref="B673:D673"/>
    <mergeCell ref="B674:D674"/>
    <mergeCell ref="B675:G675"/>
    <mergeCell ref="B676:H676"/>
    <mergeCell ref="B677:D677"/>
    <mergeCell ref="E677:G677"/>
    <mergeCell ref="B680:H680"/>
    <mergeCell ref="B681:H681"/>
    <mergeCell ref="B682:H682"/>
    <mergeCell ref="B683:H683"/>
    <mergeCell ref="D684:E684"/>
    <mergeCell ref="B685:H685"/>
    <mergeCell ref="B686:H688"/>
    <mergeCell ref="B689:H689"/>
    <mergeCell ref="B690:C690"/>
    <mergeCell ref="B691:C691"/>
    <mergeCell ref="B692:C692"/>
    <mergeCell ref="B693:C693"/>
    <mergeCell ref="B694:C694"/>
    <mergeCell ref="B695:C695"/>
    <mergeCell ref="B696:G696"/>
    <mergeCell ref="B697:H697"/>
    <mergeCell ref="B698:C698"/>
    <mergeCell ref="B699:C699"/>
    <mergeCell ref="B700:C700"/>
    <mergeCell ref="B701:C701"/>
    <mergeCell ref="B702:C702"/>
    <mergeCell ref="B703:G703"/>
    <mergeCell ref="B704:H704"/>
    <mergeCell ref="B705:C705"/>
    <mergeCell ref="B706:C706"/>
    <mergeCell ref="B707:C707"/>
    <mergeCell ref="B708:C708"/>
    <mergeCell ref="B709:C709"/>
    <mergeCell ref="B710:G710"/>
    <mergeCell ref="B711:H711"/>
    <mergeCell ref="B712:D712"/>
    <mergeCell ref="B713:D713"/>
    <mergeCell ref="B714:D714"/>
    <mergeCell ref="B715:G715"/>
    <mergeCell ref="B716:H716"/>
    <mergeCell ref="B717:D717"/>
    <mergeCell ref="E717:G717"/>
    <mergeCell ref="B570:C570"/>
    <mergeCell ref="B571:C571"/>
    <mergeCell ref="B572:G572"/>
    <mergeCell ref="B573:H573"/>
    <mergeCell ref="B574:C574"/>
    <mergeCell ref="B575:C575"/>
    <mergeCell ref="B576:C576"/>
    <mergeCell ref="B577:C577"/>
    <mergeCell ref="B578:C578"/>
    <mergeCell ref="B579:G579"/>
    <mergeCell ref="B580:H580"/>
    <mergeCell ref="B581:C581"/>
    <mergeCell ref="B582:C582"/>
    <mergeCell ref="B583:C583"/>
    <mergeCell ref="B584:C584"/>
    <mergeCell ref="B585:C585"/>
    <mergeCell ref="B586:G586"/>
    <mergeCell ref="B587:H587"/>
    <mergeCell ref="B588:D588"/>
    <mergeCell ref="B589:D589"/>
    <mergeCell ref="B590:D590"/>
    <mergeCell ref="B591:G591"/>
    <mergeCell ref="B592:H592"/>
    <mergeCell ref="B611:C611"/>
    <mergeCell ref="B612:C612"/>
    <mergeCell ref="B613:G613"/>
    <mergeCell ref="B614:H614"/>
    <mergeCell ref="B720:H720"/>
    <mergeCell ref="B721:H721"/>
    <mergeCell ref="B722:H722"/>
    <mergeCell ref="B723:H723"/>
    <mergeCell ref="D724:E724"/>
    <mergeCell ref="B725:H725"/>
    <mergeCell ref="B726:H728"/>
    <mergeCell ref="B857:C857"/>
    <mergeCell ref="B858:C858"/>
    <mergeCell ref="B859:C859"/>
    <mergeCell ref="B860:C860"/>
    <mergeCell ref="B861:C861"/>
    <mergeCell ref="B863:G863"/>
    <mergeCell ref="B795:G795"/>
    <mergeCell ref="B796:H796"/>
    <mergeCell ref="B797:D797"/>
    <mergeCell ref="E797:G797"/>
    <mergeCell ref="B800:H800"/>
    <mergeCell ref="B801:H801"/>
    <mergeCell ref="B802:H802"/>
    <mergeCell ref="B803:H803"/>
    <mergeCell ref="D804:E804"/>
    <mergeCell ref="B805:H805"/>
    <mergeCell ref="B806:H808"/>
    <mergeCell ref="B809:H809"/>
    <mergeCell ref="B810:C810"/>
    <mergeCell ref="B811:C811"/>
    <mergeCell ref="B812:C812"/>
    <mergeCell ref="E1012:G1012"/>
    <mergeCell ref="B1015:H1015"/>
    <mergeCell ref="B1016:H1016"/>
    <mergeCell ref="B1017:H1017"/>
    <mergeCell ref="B993:H993"/>
    <mergeCell ref="B994:C994"/>
    <mergeCell ref="B995:C995"/>
    <mergeCell ref="B996:C996"/>
    <mergeCell ref="B997:C997"/>
    <mergeCell ref="B998:G998"/>
    <mergeCell ref="B999:H999"/>
    <mergeCell ref="B1000:C1000"/>
    <mergeCell ref="B1001:C1001"/>
    <mergeCell ref="B1002:C1002"/>
    <mergeCell ref="B1003:C1003"/>
    <mergeCell ref="B1004:C1004"/>
    <mergeCell ref="B1005:G1005"/>
    <mergeCell ref="B1006:H1006"/>
    <mergeCell ref="B1007:D1007"/>
    <mergeCell ref="B830:C830"/>
    <mergeCell ref="B831:C831"/>
    <mergeCell ref="B832:C832"/>
    <mergeCell ref="B833:C833"/>
    <mergeCell ref="B834:G834"/>
    <mergeCell ref="B988:C988"/>
    <mergeCell ref="B989:C989"/>
    <mergeCell ref="B990:C990"/>
    <mergeCell ref="B991:C991"/>
    <mergeCell ref="B992:G992"/>
    <mergeCell ref="B864:H864"/>
    <mergeCell ref="B862:C862"/>
    <mergeCell ref="B865:C865"/>
    <mergeCell ref="B866:C866"/>
    <mergeCell ref="B867:C867"/>
    <mergeCell ref="B868:C868"/>
    <mergeCell ref="B870:G870"/>
    <mergeCell ref="B871:H871"/>
    <mergeCell ref="B954:G954"/>
    <mergeCell ref="B955:H955"/>
    <mergeCell ref="B878:H878"/>
    <mergeCell ref="B879:D879"/>
    <mergeCell ref="B880:D880"/>
    <mergeCell ref="B881:D881"/>
    <mergeCell ref="B882:G882"/>
    <mergeCell ref="B883:H883"/>
    <mergeCell ref="B884:D884"/>
    <mergeCell ref="E884:G884"/>
    <mergeCell ref="B887:H887"/>
    <mergeCell ref="B888:H888"/>
    <mergeCell ref="B968:H968"/>
    <mergeCell ref="B969:D969"/>
    <mergeCell ref="B813:C813"/>
    <mergeCell ref="B814:C814"/>
    <mergeCell ref="B815:C815"/>
    <mergeCell ref="B816:C816"/>
    <mergeCell ref="B817:C817"/>
    <mergeCell ref="B818:C818"/>
    <mergeCell ref="B819:C819"/>
    <mergeCell ref="B820:G820"/>
    <mergeCell ref="B821:H821"/>
    <mergeCell ref="B822:C822"/>
    <mergeCell ref="B823:C823"/>
    <mergeCell ref="B824:C824"/>
    <mergeCell ref="B825:C825"/>
    <mergeCell ref="B826:C826"/>
    <mergeCell ref="B827:G827"/>
    <mergeCell ref="B828:H828"/>
    <mergeCell ref="B829:C829"/>
    <mergeCell ref="B835:H835"/>
    <mergeCell ref="B836:D836"/>
    <mergeCell ref="B837:D837"/>
    <mergeCell ref="B838:D838"/>
    <mergeCell ref="B839:G839"/>
    <mergeCell ref="B869:C869"/>
    <mergeCell ref="B872:C872"/>
    <mergeCell ref="B873:C873"/>
    <mergeCell ref="B874:C874"/>
    <mergeCell ref="B875:C875"/>
    <mergeCell ref="B876:C876"/>
    <mergeCell ref="B877:G877"/>
    <mergeCell ref="B840:H840"/>
    <mergeCell ref="B841:D841"/>
    <mergeCell ref="E841:G841"/>
    <mergeCell ref="B844:H844"/>
    <mergeCell ref="B845:H845"/>
    <mergeCell ref="B846:H846"/>
    <mergeCell ref="B847:H847"/>
    <mergeCell ref="D848:E848"/>
    <mergeCell ref="B849:H849"/>
    <mergeCell ref="B850:H852"/>
    <mergeCell ref="B853:H853"/>
    <mergeCell ref="B854:C854"/>
    <mergeCell ref="B855:C855"/>
    <mergeCell ref="B856:C856"/>
    <mergeCell ref="B889:H889"/>
    <mergeCell ref="B890:H890"/>
    <mergeCell ref="D891:E891"/>
    <mergeCell ref="B892:H892"/>
    <mergeCell ref="B893:H895"/>
    <mergeCell ref="B896:H896"/>
    <mergeCell ref="B897:C897"/>
    <mergeCell ref="B898:C898"/>
    <mergeCell ref="B899:C899"/>
    <mergeCell ref="B900:C900"/>
    <mergeCell ref="B901:C901"/>
    <mergeCell ref="B902:C902"/>
    <mergeCell ref="B903:C903"/>
    <mergeCell ref="B904:C904"/>
    <mergeCell ref="B905:G905"/>
    <mergeCell ref="B906:H906"/>
    <mergeCell ref="B907:C907"/>
    <mergeCell ref="B908:C908"/>
    <mergeCell ref="B909:C909"/>
    <mergeCell ref="B910:C910"/>
    <mergeCell ref="B911:C911"/>
    <mergeCell ref="B912:G912"/>
    <mergeCell ref="B913:H913"/>
    <mergeCell ref="B914:C914"/>
    <mergeCell ref="B915:C915"/>
    <mergeCell ref="B916:C916"/>
    <mergeCell ref="B917:C917"/>
    <mergeCell ref="B919:C919"/>
    <mergeCell ref="B920:G920"/>
    <mergeCell ref="B921:H921"/>
    <mergeCell ref="B922:D922"/>
    <mergeCell ref="B923:D923"/>
    <mergeCell ref="B953:C953"/>
    <mergeCell ref="B956:C956"/>
    <mergeCell ref="B924:D924"/>
    <mergeCell ref="B925:G925"/>
    <mergeCell ref="B926:H926"/>
    <mergeCell ref="B927:D927"/>
    <mergeCell ref="E927:G927"/>
    <mergeCell ref="B930:H930"/>
    <mergeCell ref="B931:H931"/>
    <mergeCell ref="B932:H932"/>
    <mergeCell ref="B933:H933"/>
    <mergeCell ref="D934:E934"/>
    <mergeCell ref="B935:H935"/>
    <mergeCell ref="B936:H938"/>
    <mergeCell ref="B939:H939"/>
    <mergeCell ref="B940:C940"/>
    <mergeCell ref="B941:C941"/>
    <mergeCell ref="B942:C942"/>
    <mergeCell ref="B943:C943"/>
    <mergeCell ref="B944:C944"/>
    <mergeCell ref="B945:C945"/>
    <mergeCell ref="B947:G947"/>
    <mergeCell ref="B948:H948"/>
    <mergeCell ref="B946:C946"/>
    <mergeCell ref="B949:C949"/>
    <mergeCell ref="B950:C950"/>
    <mergeCell ref="B951:C951"/>
    <mergeCell ref="B952:C952"/>
    <mergeCell ref="B1018:H1018"/>
    <mergeCell ref="D1019:E1019"/>
    <mergeCell ref="B963:H963"/>
    <mergeCell ref="B964:D964"/>
    <mergeCell ref="B965:D965"/>
    <mergeCell ref="B966:D966"/>
    <mergeCell ref="B967:G967"/>
    <mergeCell ref="D976:E976"/>
    <mergeCell ref="B977:H977"/>
    <mergeCell ref="B978:H980"/>
    <mergeCell ref="B981:H981"/>
    <mergeCell ref="B982:C982"/>
    <mergeCell ref="B983:C983"/>
    <mergeCell ref="B984:C984"/>
    <mergeCell ref="B985:C985"/>
    <mergeCell ref="B986:C986"/>
    <mergeCell ref="B987:C987"/>
    <mergeCell ref="B1009:D1009"/>
    <mergeCell ref="B1010:G1010"/>
    <mergeCell ref="B1011:H1011"/>
    <mergeCell ref="B1012:D1012"/>
    <mergeCell ref="D1098:E1098"/>
    <mergeCell ref="B1099:H1099"/>
    <mergeCell ref="B1100:H1102"/>
    <mergeCell ref="B1103:H1103"/>
    <mergeCell ref="B1104:C1104"/>
    <mergeCell ref="B1105:C1105"/>
    <mergeCell ref="B1106:C1106"/>
    <mergeCell ref="B1107:C1107"/>
    <mergeCell ref="B1108:C1108"/>
    <mergeCell ref="B1109:C1109"/>
    <mergeCell ref="B1080:C1080"/>
    <mergeCell ref="B1081:C1081"/>
    <mergeCell ref="B1082:C1082"/>
    <mergeCell ref="B1083:C1083"/>
    <mergeCell ref="B1084:G1084"/>
    <mergeCell ref="B1085:H1085"/>
    <mergeCell ref="B957:C957"/>
    <mergeCell ref="B958:C958"/>
    <mergeCell ref="B959:C959"/>
    <mergeCell ref="B961:C961"/>
    <mergeCell ref="B962:G962"/>
    <mergeCell ref="B1025:C1025"/>
    <mergeCell ref="B1026:C1026"/>
    <mergeCell ref="B1020:H1020"/>
    <mergeCell ref="B1021:H1023"/>
    <mergeCell ref="B1024:H1024"/>
    <mergeCell ref="E969:G969"/>
    <mergeCell ref="B972:H972"/>
    <mergeCell ref="B973:H973"/>
    <mergeCell ref="B974:H974"/>
    <mergeCell ref="B975:H975"/>
    <mergeCell ref="B1008:D1008"/>
    <mergeCell ref="B1027:C1027"/>
    <mergeCell ref="B1028:C1028"/>
    <mergeCell ref="B1029:C1029"/>
    <mergeCell ref="B1030:C1030"/>
    <mergeCell ref="B1031:C1031"/>
    <mergeCell ref="B1043:C1043"/>
    <mergeCell ref="B1044:C1044"/>
    <mergeCell ref="B1034:C1034"/>
    <mergeCell ref="B1035:C1035"/>
    <mergeCell ref="B1036:C1036"/>
    <mergeCell ref="B1037:C1037"/>
    <mergeCell ref="B1040:C1040"/>
    <mergeCell ref="B1041:C1041"/>
    <mergeCell ref="B1042:C1042"/>
    <mergeCell ref="B1032:G1032"/>
    <mergeCell ref="B1033:H1033"/>
    <mergeCell ref="B1038:G1038"/>
    <mergeCell ref="B1039:H1039"/>
    <mergeCell ref="B1045:G1045"/>
    <mergeCell ref="B1046:H1046"/>
    <mergeCell ref="B1047:D1047"/>
    <mergeCell ref="B1066:C1066"/>
    <mergeCell ref="B1067:C1067"/>
    <mergeCell ref="B1068:C1068"/>
    <mergeCell ref="B1069:C1069"/>
    <mergeCell ref="B1071:G1071"/>
    <mergeCell ref="B1072:H1072"/>
    <mergeCell ref="B1070:C1070"/>
    <mergeCell ref="B1073:C1073"/>
    <mergeCell ref="B1074:C1074"/>
    <mergeCell ref="B1075:C1075"/>
    <mergeCell ref="B1076:C1076"/>
    <mergeCell ref="B1077:G1077"/>
    <mergeCell ref="B1078:H1078"/>
    <mergeCell ref="B1079:C1079"/>
    <mergeCell ref="B1048:D1048"/>
    <mergeCell ref="B1049:D1049"/>
    <mergeCell ref="B1050:G1050"/>
    <mergeCell ref="B1051:H1051"/>
    <mergeCell ref="B1052:D1052"/>
    <mergeCell ref="E1052:G1052"/>
    <mergeCell ref="B1055:H1055"/>
    <mergeCell ref="B1056:H1056"/>
    <mergeCell ref="B1057:H1057"/>
    <mergeCell ref="B1058:H1058"/>
    <mergeCell ref="D1059:E1059"/>
    <mergeCell ref="B1060:H1060"/>
    <mergeCell ref="B1061:H1063"/>
    <mergeCell ref="B1064:H1064"/>
    <mergeCell ref="B1065:C1065"/>
    <mergeCell ref="B1086:D1086"/>
    <mergeCell ref="B1087:D1087"/>
    <mergeCell ref="B1088:D1088"/>
    <mergeCell ref="B1089:G1089"/>
    <mergeCell ref="B1090:H1090"/>
    <mergeCell ref="B1091:D1091"/>
    <mergeCell ref="E1091:G1091"/>
    <mergeCell ref="B1124:C1124"/>
    <mergeCell ref="B1125:C1125"/>
    <mergeCell ref="B1126:C1126"/>
    <mergeCell ref="B1127:G1127"/>
    <mergeCell ref="B1128:H1128"/>
    <mergeCell ref="B1129:D1129"/>
    <mergeCell ref="B1130:D1130"/>
    <mergeCell ref="B1113:C1113"/>
    <mergeCell ref="B1114:G1114"/>
    <mergeCell ref="B1115:H1115"/>
    <mergeCell ref="B1116:C1116"/>
    <mergeCell ref="B1117:C1117"/>
    <mergeCell ref="B1118:C1118"/>
    <mergeCell ref="B1119:C1119"/>
    <mergeCell ref="B1120:G1120"/>
    <mergeCell ref="B1121:H1121"/>
    <mergeCell ref="B1122:C1122"/>
    <mergeCell ref="B1123:C1123"/>
    <mergeCell ref="B1094:H1094"/>
    <mergeCell ref="B1095:H1095"/>
    <mergeCell ref="B1096:H1096"/>
    <mergeCell ref="B1097:H1097"/>
    <mergeCell ref="B1110:C1110"/>
    <mergeCell ref="B1111:C1111"/>
    <mergeCell ref="B1112:C1112"/>
    <mergeCell ref="B1131:D1131"/>
    <mergeCell ref="B1132:G1132"/>
    <mergeCell ref="B1133:H1133"/>
    <mergeCell ref="B1134:D1134"/>
    <mergeCell ref="E1134:G1134"/>
    <mergeCell ref="B1137:H1137"/>
    <mergeCell ref="B1138:H1138"/>
    <mergeCell ref="B1139:H1139"/>
    <mergeCell ref="B1140:H1140"/>
    <mergeCell ref="D1141:E1141"/>
    <mergeCell ref="B1142:H1142"/>
    <mergeCell ref="B1143:H1145"/>
    <mergeCell ref="B1146:H1146"/>
    <mergeCell ref="B1147:C1147"/>
    <mergeCell ref="B1148:C1148"/>
    <mergeCell ref="B1149:C1149"/>
    <mergeCell ref="B1150:C1150"/>
    <mergeCell ref="B1151:C1151"/>
    <mergeCell ref="B1152:G1152"/>
    <mergeCell ref="B1153:H1153"/>
    <mergeCell ref="B1154:C1154"/>
    <mergeCell ref="B1155:C1155"/>
    <mergeCell ref="B1156:C1156"/>
    <mergeCell ref="B1157:C1157"/>
    <mergeCell ref="B1158:G1158"/>
    <mergeCell ref="B1159:H1159"/>
    <mergeCell ref="B1160:C1160"/>
    <mergeCell ref="B1161:C1161"/>
    <mergeCell ref="B1162:C1162"/>
    <mergeCell ref="B1163:C1163"/>
    <mergeCell ref="B1164:C1164"/>
    <mergeCell ref="B1165:G1165"/>
    <mergeCell ref="B1166:H1166"/>
    <mergeCell ref="B1167:D1167"/>
    <mergeCell ref="B1168:D1168"/>
    <mergeCell ref="B1169:D1169"/>
    <mergeCell ref="B1170:G1170"/>
    <mergeCell ref="B1171:H1171"/>
    <mergeCell ref="B1172:D1172"/>
    <mergeCell ref="E1172:G1172"/>
    <mergeCell ref="B1175:H1175"/>
    <mergeCell ref="B1176:H1176"/>
    <mergeCell ref="B1177:H1177"/>
    <mergeCell ref="B1178:H1178"/>
    <mergeCell ref="D1179:E1179"/>
    <mergeCell ref="B1180:H1180"/>
    <mergeCell ref="B1181:H1183"/>
    <mergeCell ref="B1184:H1184"/>
    <mergeCell ref="B1185:C1185"/>
    <mergeCell ref="B1193:G1193"/>
    <mergeCell ref="B1194:H1194"/>
    <mergeCell ref="B1186:C1186"/>
    <mergeCell ref="B1187:C1187"/>
    <mergeCell ref="B1188:C1188"/>
    <mergeCell ref="B1189:C1189"/>
    <mergeCell ref="B1190:C1190"/>
    <mergeCell ref="B1191:C1191"/>
    <mergeCell ref="B1192:C1192"/>
    <mergeCell ref="B1195:C1195"/>
    <mergeCell ref="B1196:C1196"/>
    <mergeCell ref="B1197:C1197"/>
    <mergeCell ref="B1198:C1198"/>
    <mergeCell ref="B1199:G1199"/>
    <mergeCell ref="B1200:H1200"/>
    <mergeCell ref="B1201:C1201"/>
    <mergeCell ref="B1202:C1202"/>
    <mergeCell ref="B1203:C1203"/>
    <mergeCell ref="B1204:C1204"/>
    <mergeCell ref="B1205:C1205"/>
    <mergeCell ref="B1206:G1206"/>
    <mergeCell ref="B1207:H1207"/>
    <mergeCell ref="B1208:D1208"/>
    <mergeCell ref="B1209:D1209"/>
    <mergeCell ref="B1210:D1210"/>
    <mergeCell ref="B1211:G1211"/>
    <mergeCell ref="B1212:H1212"/>
    <mergeCell ref="B1213:D1213"/>
    <mergeCell ref="E1213:G1213"/>
    <mergeCell ref="B1216:H1216"/>
    <mergeCell ref="B1217:H1217"/>
    <mergeCell ref="B1218:H1218"/>
    <mergeCell ref="B1219:H1219"/>
    <mergeCell ref="D1220:E1220"/>
    <mergeCell ref="B1221:H1221"/>
    <mergeCell ref="B1222:H1224"/>
    <mergeCell ref="B1225:H1225"/>
    <mergeCell ref="B1226:C1226"/>
    <mergeCell ref="B1227:C1227"/>
    <mergeCell ref="B1228:C1228"/>
    <mergeCell ref="B1229:C1229"/>
    <mergeCell ref="B1230:C1230"/>
    <mergeCell ref="B1231:C1231"/>
    <mergeCell ref="B1251:D1251"/>
    <mergeCell ref="B1252:D1252"/>
    <mergeCell ref="B1232:C1232"/>
    <mergeCell ref="B1278:C1278"/>
    <mergeCell ref="B1279:C1279"/>
    <mergeCell ref="B1280:C1280"/>
    <mergeCell ref="B1281:G1281"/>
    <mergeCell ref="B1282:H1282"/>
    <mergeCell ref="B1283:C1283"/>
    <mergeCell ref="B1284:C1284"/>
    <mergeCell ref="B1285:C1285"/>
    <mergeCell ref="B1286:C1286"/>
    <mergeCell ref="B1287:C1287"/>
    <mergeCell ref="B1288:G1288"/>
    <mergeCell ref="B1289:H1289"/>
    <mergeCell ref="B1290:D1290"/>
    <mergeCell ref="B1253:G1253"/>
    <mergeCell ref="B1254:H1254"/>
    <mergeCell ref="B1255:D1255"/>
    <mergeCell ref="E1255:G1255"/>
    <mergeCell ref="B1258:H1258"/>
    <mergeCell ref="B1259:H1259"/>
    <mergeCell ref="B1260:H1260"/>
    <mergeCell ref="B1261:H1261"/>
    <mergeCell ref="D1262:E1262"/>
    <mergeCell ref="B1263:H1263"/>
    <mergeCell ref="B1264:H1266"/>
    <mergeCell ref="B1267:H1267"/>
    <mergeCell ref="B1268:C1268"/>
    <mergeCell ref="B1269:C1269"/>
    <mergeCell ref="B1270:C1270"/>
    <mergeCell ref="B1234:C1234"/>
    <mergeCell ref="B1235:G1235"/>
    <mergeCell ref="B1236:H1236"/>
    <mergeCell ref="B1237:C1237"/>
    <mergeCell ref="B1238:C1238"/>
    <mergeCell ref="B1239:C1239"/>
    <mergeCell ref="B1240:C1240"/>
    <mergeCell ref="B1241:G1241"/>
    <mergeCell ref="B1242:H1242"/>
    <mergeCell ref="B1243:C1243"/>
    <mergeCell ref="B1244:C1244"/>
    <mergeCell ref="B1245:C1245"/>
    <mergeCell ref="B1246:C1246"/>
    <mergeCell ref="B1247:C1247"/>
    <mergeCell ref="B1248:G1248"/>
    <mergeCell ref="B1249:H1249"/>
    <mergeCell ref="B1250:D1250"/>
    <mergeCell ref="C36:G36"/>
    <mergeCell ref="C37:G37"/>
    <mergeCell ref="B1233:C1233"/>
    <mergeCell ref="C52:G52"/>
    <mergeCell ref="C53:G53"/>
    <mergeCell ref="C54:G54"/>
    <mergeCell ref="C55:G55"/>
    <mergeCell ref="C56:G56"/>
    <mergeCell ref="C57:G57"/>
    <mergeCell ref="C58:G58"/>
    <mergeCell ref="C59:G59"/>
    <mergeCell ref="C60:G60"/>
    <mergeCell ref="C61:G61"/>
    <mergeCell ref="C62:G62"/>
    <mergeCell ref="C63:G63"/>
    <mergeCell ref="C64:G64"/>
    <mergeCell ref="B1271:C1271"/>
    <mergeCell ref="B1272:C1272"/>
    <mergeCell ref="B1273:C1273"/>
    <mergeCell ref="B1274:C1274"/>
    <mergeCell ref="B1275:G1275"/>
    <mergeCell ref="B1276:H1276"/>
    <mergeCell ref="B1277:C1277"/>
    <mergeCell ref="B1309:C1309"/>
    <mergeCell ref="B1310:C1310"/>
    <mergeCell ref="B1311:C1311"/>
    <mergeCell ref="B1312:C1312"/>
    <mergeCell ref="B1313:C1313"/>
    <mergeCell ref="B1314:C1314"/>
    <mergeCell ref="B1315:C1315"/>
    <mergeCell ref="B1294:H1294"/>
    <mergeCell ref="B1295:D1295"/>
    <mergeCell ref="E1295:G1295"/>
    <mergeCell ref="B1298:H1298"/>
    <mergeCell ref="B1299:H1299"/>
    <mergeCell ref="B1300:H1300"/>
    <mergeCell ref="B1301:H1301"/>
    <mergeCell ref="D1302:E1302"/>
    <mergeCell ref="B1303:H1303"/>
    <mergeCell ref="B1304:H1306"/>
    <mergeCell ref="B1307:H1307"/>
    <mergeCell ref="B1308:C1308"/>
    <mergeCell ref="B1291:D1291"/>
    <mergeCell ref="B1292:D1292"/>
    <mergeCell ref="B1293:G1293"/>
    <mergeCell ref="C20:G20"/>
    <mergeCell ref="C21:G21"/>
    <mergeCell ref="C22:G22"/>
    <mergeCell ref="C23:G23"/>
    <mergeCell ref="C24:G24"/>
    <mergeCell ref="C25:G25"/>
    <mergeCell ref="C26:G26"/>
    <mergeCell ref="C27:G27"/>
    <mergeCell ref="C28:G28"/>
    <mergeCell ref="C29:G29"/>
    <mergeCell ref="C69:G69"/>
    <mergeCell ref="C70:G70"/>
    <mergeCell ref="C38:G38"/>
    <mergeCell ref="C39:G39"/>
    <mergeCell ref="C40:G40"/>
    <mergeCell ref="C41:G41"/>
    <mergeCell ref="C42:G42"/>
    <mergeCell ref="C43:G43"/>
    <mergeCell ref="C44:G44"/>
    <mergeCell ref="C45:G45"/>
    <mergeCell ref="C46:G46"/>
    <mergeCell ref="C47:G47"/>
    <mergeCell ref="C48:G48"/>
    <mergeCell ref="C49:G49"/>
    <mergeCell ref="C50:G50"/>
    <mergeCell ref="C51:G51"/>
    <mergeCell ref="C30:G30"/>
    <mergeCell ref="C31:G31"/>
    <mergeCell ref="C32:G32"/>
    <mergeCell ref="C33:G33"/>
    <mergeCell ref="C34:G34"/>
    <mergeCell ref="C35:G35"/>
    <mergeCell ref="B2:G2"/>
    <mergeCell ref="B3:G3"/>
    <mergeCell ref="C5:G5"/>
    <mergeCell ref="C6:G6"/>
    <mergeCell ref="C7:G7"/>
    <mergeCell ref="C8:G8"/>
    <mergeCell ref="C9:G9"/>
    <mergeCell ref="C10:G10"/>
    <mergeCell ref="C11:G11"/>
    <mergeCell ref="C12:G12"/>
    <mergeCell ref="C13:G13"/>
    <mergeCell ref="C14:G14"/>
    <mergeCell ref="C15:G15"/>
    <mergeCell ref="C16:G16"/>
    <mergeCell ref="C17:G17"/>
    <mergeCell ref="C18:G18"/>
    <mergeCell ref="C19:G19"/>
    <mergeCell ref="C65:G65"/>
    <mergeCell ref="C66:G66"/>
    <mergeCell ref="C67:G67"/>
    <mergeCell ref="C68:G68"/>
    <mergeCell ref="C71:G71"/>
    <mergeCell ref="C72:G72"/>
    <mergeCell ref="C73:G73"/>
    <mergeCell ref="C74:G74"/>
    <mergeCell ref="B208:G208"/>
    <mergeCell ref="B207:C207"/>
    <mergeCell ref="B206:C206"/>
    <mergeCell ref="B205:C205"/>
    <mergeCell ref="B204:C204"/>
    <mergeCell ref="B203:H203"/>
    <mergeCell ref="B200:H202"/>
    <mergeCell ref="B199:H199"/>
    <mergeCell ref="D198:E198"/>
    <mergeCell ref="B197:H197"/>
    <mergeCell ref="B196:H196"/>
    <mergeCell ref="B195:H195"/>
    <mergeCell ref="B194:H194"/>
    <mergeCell ref="B189:G189"/>
    <mergeCell ref="B190:H190"/>
    <mergeCell ref="B191:D191"/>
    <mergeCell ref="E191:G191"/>
    <mergeCell ref="B172:C172"/>
    <mergeCell ref="B173:C173"/>
    <mergeCell ref="B174:C174"/>
    <mergeCell ref="B175:C175"/>
    <mergeCell ref="B176:C176"/>
    <mergeCell ref="B177:G177"/>
    <mergeCell ref="B178:H178"/>
  </mergeCells>
  <pageMargins left="0.70866141732283472" right="0.70866141732283472" top="0.74803149606299213" bottom="0.74803149606299213" header="0" footer="0"/>
  <pageSetup scale="60" orientation="portrait" r:id="rId1"/>
  <drawing r:id="rId2"/>
  <extLst>
    <ext xmlns:x14="http://schemas.microsoft.com/office/spreadsheetml/2009/9/main" uri="{CCE6A557-97BC-4b89-ADB6-D9C93CAAB3DF}">
      <x14:dataValidations xmlns:xm="http://schemas.microsoft.com/office/excel/2006/main" disablePrompts="1" count="5">
        <x14:dataValidation type="list" allowBlank="1" showErrorMessage="1" xr:uid="{00000000-0002-0000-0500-000001000000}">
          <x14:formula1>
            <xm:f>#REF!</xm:f>
          </x14:formula1>
          <xm:sqref>B2007:B2011</xm:sqref>
        </x14:dataValidation>
        <x14:dataValidation type="list" allowBlank="1" showErrorMessage="1" xr:uid="{00000000-0002-0000-0500-000000000000}">
          <x14:formula1>
            <xm:f>#REF!</xm:f>
          </x14:formula1>
          <xm:sqref>B1994:B2000</xm:sqref>
        </x14:dataValidation>
        <x14:dataValidation type="list" allowBlank="1" showErrorMessage="1" xr:uid="{00000000-0002-0000-0500-000002000000}">
          <x14:formula1>
            <xm:f>#REF!</xm:f>
          </x14:formula1>
          <xm:sqref>B899 B942</xm:sqref>
        </x14:dataValidation>
        <x14:dataValidation type="list" allowBlank="1" showErrorMessage="1" xr:uid="{00000000-0002-0000-0500-000003000000}">
          <x14:formula1>
            <xm:f>#REF!</xm:f>
          </x14:formula1>
          <xm:sqref>B651:B653</xm:sqref>
        </x14:dataValidation>
        <x14:dataValidation type="list" allowBlank="1" showErrorMessage="1" xr:uid="{00000000-0002-0000-0500-000004000000}">
          <x14:formula1>
            <xm:f>#REF!</xm:f>
          </x14:formula1>
          <xm:sqref>B860 C1962 B901:B904</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57CF11-1C66-42B9-9095-F963699D1D8D}">
  <sheetPr>
    <tabColor rgb="FF00B0F0"/>
  </sheetPr>
  <dimension ref="A1:K2066"/>
  <sheetViews>
    <sheetView topLeftCell="A61" zoomScale="65" workbookViewId="0">
      <selection activeCell="J558" sqref="J558"/>
    </sheetView>
  </sheetViews>
  <sheetFormatPr baseColWidth="10" defaultColWidth="14.42578125" defaultRowHeight="15" customHeight="1"/>
  <cols>
    <col min="1" max="1" width="7.7109375" style="417" customWidth="1"/>
    <col min="2" max="2" width="13.140625" style="417" customWidth="1"/>
    <col min="3" max="3" width="44.28515625" style="417" customWidth="1"/>
    <col min="4" max="4" width="11.42578125" style="417" customWidth="1"/>
    <col min="5" max="6" width="13.28515625" style="417" customWidth="1"/>
    <col min="7" max="7" width="15.28515625" style="417" customWidth="1"/>
    <col min="8" max="8" width="20.42578125" style="417" customWidth="1"/>
    <col min="9" max="9" width="15" style="417" customWidth="1"/>
    <col min="10" max="10" width="12.7109375" style="417" customWidth="1"/>
    <col min="11" max="11" width="15.28515625" style="417" customWidth="1"/>
    <col min="12" max="16384" width="14.42578125" style="417"/>
  </cols>
  <sheetData>
    <row r="1" spans="1:11" ht="15" customHeight="1" thickBot="1"/>
    <row r="2" spans="1:11" ht="61.9" customHeight="1">
      <c r="A2" s="437"/>
      <c r="B2" s="418">
        <v>1.1000000000000001</v>
      </c>
      <c r="C2" s="789" t="s">
        <v>7</v>
      </c>
      <c r="D2" s="790"/>
      <c r="E2" s="790"/>
      <c r="F2" s="790"/>
      <c r="G2" s="791"/>
      <c r="H2" s="419" t="s">
        <v>9</v>
      </c>
      <c r="I2" s="481" t="e">
        <f>+H180</f>
        <v>#REF!</v>
      </c>
      <c r="J2" s="437"/>
      <c r="K2" s="438"/>
    </row>
    <row r="3" spans="1:11" ht="45" customHeight="1">
      <c r="A3" s="437"/>
      <c r="B3" s="420">
        <v>1.2000000000000002</v>
      </c>
      <c r="C3" s="789" t="s">
        <v>1102</v>
      </c>
      <c r="D3" s="790" t="s">
        <v>1102</v>
      </c>
      <c r="E3" s="790" t="s">
        <v>1102</v>
      </c>
      <c r="F3" s="790" t="s">
        <v>1102</v>
      </c>
      <c r="G3" s="791" t="s">
        <v>1102</v>
      </c>
      <c r="H3" s="419" t="s">
        <v>25</v>
      </c>
      <c r="I3" s="481" t="e">
        <f>+H218</f>
        <v>#REF!</v>
      </c>
      <c r="J3" s="437"/>
      <c r="K3" s="438"/>
    </row>
    <row r="4" spans="1:11" ht="70.150000000000006" customHeight="1" thickBot="1">
      <c r="A4" s="437"/>
      <c r="B4" s="420">
        <v>1.3000000000000003</v>
      </c>
      <c r="C4" s="789" t="s">
        <v>1103</v>
      </c>
      <c r="D4" s="790" t="s">
        <v>1103</v>
      </c>
      <c r="E4" s="790" t="s">
        <v>1103</v>
      </c>
      <c r="F4" s="790" t="s">
        <v>1103</v>
      </c>
      <c r="G4" s="791" t="s">
        <v>1103</v>
      </c>
      <c r="H4" s="421" t="s">
        <v>9</v>
      </c>
      <c r="I4" s="482" t="e">
        <f>+H256</f>
        <v>#REF!</v>
      </c>
      <c r="J4" s="437"/>
      <c r="K4" s="438"/>
    </row>
    <row r="5" spans="1:11" ht="15.75" thickBot="1">
      <c r="A5" s="437"/>
      <c r="B5" s="540"/>
      <c r="C5" s="434"/>
      <c r="D5" s="435"/>
      <c r="E5" s="435"/>
      <c r="F5" s="435"/>
      <c r="G5" s="436"/>
      <c r="H5" s="424"/>
      <c r="I5" s="482"/>
      <c r="J5" s="437"/>
      <c r="K5" s="438"/>
    </row>
    <row r="6" spans="1:11" ht="15.75" thickBot="1">
      <c r="A6" s="437"/>
      <c r="B6" s="540">
        <v>2</v>
      </c>
      <c r="C6" s="434"/>
      <c r="D6" s="435"/>
      <c r="E6" s="435"/>
      <c r="F6" s="435"/>
      <c r="G6" s="436"/>
      <c r="H6" s="424"/>
      <c r="I6" s="482"/>
      <c r="J6" s="437"/>
      <c r="K6" s="438"/>
    </row>
    <row r="7" spans="1:11" ht="58.15" customHeight="1" thickBot="1">
      <c r="A7" s="437"/>
      <c r="B7" s="423">
        <v>2.1</v>
      </c>
      <c r="C7" s="789" t="s">
        <v>12</v>
      </c>
      <c r="D7" s="790" t="s">
        <v>12</v>
      </c>
      <c r="E7" s="790" t="s">
        <v>12</v>
      </c>
      <c r="F7" s="790" t="s">
        <v>12</v>
      </c>
      <c r="G7" s="791" t="s">
        <v>12</v>
      </c>
      <c r="H7" s="424" t="s">
        <v>13</v>
      </c>
      <c r="I7" s="481" t="e">
        <f>H409</f>
        <v>#REF!</v>
      </c>
      <c r="J7" s="437"/>
      <c r="K7" s="438"/>
    </row>
    <row r="8" spans="1:11" ht="15.75" thickBot="1">
      <c r="A8" s="437"/>
      <c r="B8" s="423"/>
      <c r="C8" s="434"/>
      <c r="D8" s="435"/>
      <c r="E8" s="435"/>
      <c r="F8" s="435"/>
      <c r="G8" s="436"/>
      <c r="H8" s="541"/>
      <c r="I8" s="481"/>
      <c r="J8" s="437"/>
      <c r="K8" s="438"/>
    </row>
    <row r="9" spans="1:11" ht="15.75" thickBot="1">
      <c r="A9" s="437"/>
      <c r="B9" s="423">
        <v>3</v>
      </c>
      <c r="C9" s="434"/>
      <c r="D9" s="435"/>
      <c r="E9" s="435"/>
      <c r="F9" s="435"/>
      <c r="G9" s="436"/>
      <c r="H9" s="541"/>
      <c r="I9" s="481"/>
      <c r="J9" s="437"/>
      <c r="K9" s="438"/>
    </row>
    <row r="10" spans="1:11" ht="117" customHeight="1">
      <c r="A10" s="437"/>
      <c r="B10" s="423">
        <v>3.1</v>
      </c>
      <c r="C10" s="789" t="s">
        <v>16</v>
      </c>
      <c r="D10" s="790" t="s">
        <v>16</v>
      </c>
      <c r="E10" s="790" t="s">
        <v>16</v>
      </c>
      <c r="F10" s="790" t="s">
        <v>16</v>
      </c>
      <c r="G10" s="791" t="s">
        <v>16</v>
      </c>
      <c r="H10" s="419" t="s">
        <v>9</v>
      </c>
      <c r="I10" s="481" t="e">
        <f>+H490</f>
        <v>#REF!</v>
      </c>
      <c r="J10" s="437"/>
      <c r="K10" s="438"/>
    </row>
    <row r="11" spans="1:11" ht="125.45" customHeight="1">
      <c r="A11" s="437"/>
      <c r="B11" s="425">
        <v>3.2</v>
      </c>
      <c r="C11" s="789" t="s">
        <v>1104</v>
      </c>
      <c r="D11" s="790" t="s">
        <v>1104</v>
      </c>
      <c r="E11" s="790" t="s">
        <v>1104</v>
      </c>
      <c r="F11" s="790" t="s">
        <v>1104</v>
      </c>
      <c r="G11" s="791" t="s">
        <v>1104</v>
      </c>
      <c r="H11" s="426" t="s">
        <v>9</v>
      </c>
      <c r="I11" s="481" t="e">
        <f>+H582</f>
        <v>#REF!</v>
      </c>
      <c r="J11" s="437"/>
      <c r="K11" s="438"/>
    </row>
    <row r="12" spans="1:11" ht="15.75" thickBot="1">
      <c r="A12" s="437"/>
      <c r="B12" s="425">
        <v>3.3000000000000003</v>
      </c>
      <c r="C12" s="789" t="s">
        <v>1105</v>
      </c>
      <c r="D12" s="790" t="s">
        <v>1105</v>
      </c>
      <c r="E12" s="790" t="s">
        <v>1105</v>
      </c>
      <c r="F12" s="790" t="s">
        <v>1105</v>
      </c>
      <c r="G12" s="791" t="s">
        <v>1105</v>
      </c>
      <c r="H12" s="427" t="s">
        <v>25</v>
      </c>
      <c r="I12" s="481" t="e">
        <f>+H666</f>
        <v>#REF!</v>
      </c>
      <c r="J12" s="437"/>
      <c r="K12" s="438"/>
    </row>
    <row r="13" spans="1:11" ht="15.75" thickBot="1">
      <c r="A13" s="437"/>
      <c r="B13" s="542"/>
      <c r="C13" s="434"/>
      <c r="D13" s="435"/>
      <c r="E13" s="435"/>
      <c r="F13" s="435"/>
      <c r="G13" s="436"/>
      <c r="H13" s="427"/>
      <c r="I13" s="481"/>
      <c r="J13" s="437"/>
      <c r="K13" s="438"/>
    </row>
    <row r="14" spans="1:11" ht="15.75" thickBot="1">
      <c r="A14" s="437"/>
      <c r="B14" s="542">
        <v>4</v>
      </c>
      <c r="C14" s="434"/>
      <c r="D14" s="435"/>
      <c r="E14" s="435"/>
      <c r="F14" s="435"/>
      <c r="G14" s="436"/>
      <c r="H14" s="427"/>
      <c r="I14" s="481"/>
      <c r="J14" s="437"/>
      <c r="K14" s="438"/>
    </row>
    <row r="15" spans="1:11" ht="87" customHeight="1" thickBot="1">
      <c r="A15" s="437"/>
      <c r="B15" s="423">
        <v>4.0999999999999996</v>
      </c>
      <c r="C15" s="789" t="s">
        <v>1106</v>
      </c>
      <c r="D15" s="790" t="s">
        <v>1106</v>
      </c>
      <c r="E15" s="790" t="s">
        <v>1106</v>
      </c>
      <c r="F15" s="790" t="s">
        <v>1106</v>
      </c>
      <c r="G15" s="791" t="s">
        <v>1106</v>
      </c>
      <c r="H15" s="421" t="s">
        <v>131</v>
      </c>
      <c r="I15" s="481" t="e">
        <f>+H706</f>
        <v>#REF!</v>
      </c>
      <c r="J15" s="437"/>
      <c r="K15" s="438"/>
    </row>
    <row r="16" spans="1:11" ht="15.75" thickBot="1">
      <c r="A16" s="437"/>
      <c r="B16" s="423"/>
      <c r="C16" s="434"/>
      <c r="D16" s="435"/>
      <c r="E16" s="435"/>
      <c r="F16" s="435"/>
      <c r="G16" s="436"/>
      <c r="H16" s="543"/>
      <c r="I16" s="481"/>
      <c r="J16" s="437"/>
      <c r="K16" s="438"/>
    </row>
    <row r="17" spans="1:11" ht="15.75" thickBot="1">
      <c r="A17" s="437"/>
      <c r="B17" s="423">
        <v>5</v>
      </c>
      <c r="C17" s="434"/>
      <c r="D17" s="435"/>
      <c r="E17" s="435"/>
      <c r="F17" s="435"/>
      <c r="G17" s="436"/>
      <c r="H17" s="543"/>
      <c r="I17" s="481"/>
      <c r="J17" s="437"/>
      <c r="K17" s="438"/>
    </row>
    <row r="18" spans="1:11" ht="85.15" customHeight="1">
      <c r="A18" s="437"/>
      <c r="B18" s="423">
        <v>5.0999999999999996</v>
      </c>
      <c r="C18" s="789" t="s">
        <v>18</v>
      </c>
      <c r="D18" s="790" t="s">
        <v>18</v>
      </c>
      <c r="E18" s="790" t="s">
        <v>18</v>
      </c>
      <c r="F18" s="790" t="s">
        <v>18</v>
      </c>
      <c r="G18" s="791" t="s">
        <v>18</v>
      </c>
      <c r="H18" s="419" t="s">
        <v>9</v>
      </c>
      <c r="I18" s="481" t="e">
        <f>+H746</f>
        <v>#REF!</v>
      </c>
      <c r="J18" s="437"/>
      <c r="K18" s="438"/>
    </row>
    <row r="19" spans="1:11" ht="94.9" customHeight="1" thickBot="1">
      <c r="A19" s="437"/>
      <c r="B19" s="420">
        <v>5.1999999999999993</v>
      </c>
      <c r="C19" s="789" t="s">
        <v>19</v>
      </c>
      <c r="D19" s="790" t="s">
        <v>19</v>
      </c>
      <c r="E19" s="790" t="s">
        <v>19</v>
      </c>
      <c r="F19" s="790" t="s">
        <v>19</v>
      </c>
      <c r="G19" s="791" t="s">
        <v>19</v>
      </c>
      <c r="H19" s="421" t="s">
        <v>9</v>
      </c>
      <c r="I19" s="481" t="e">
        <f>+H786</f>
        <v>#REF!</v>
      </c>
      <c r="J19" s="437"/>
      <c r="K19" s="438"/>
    </row>
    <row r="20" spans="1:11" ht="15.75" thickBot="1">
      <c r="A20" s="437"/>
      <c r="B20" s="544"/>
      <c r="C20" s="434"/>
      <c r="D20" s="435"/>
      <c r="E20" s="435"/>
      <c r="F20" s="435"/>
      <c r="G20" s="436"/>
      <c r="H20" s="421"/>
      <c r="I20" s="481"/>
      <c r="J20" s="437"/>
      <c r="K20" s="438"/>
    </row>
    <row r="21" spans="1:11" ht="15.75" thickBot="1">
      <c r="A21" s="437"/>
      <c r="B21" s="544">
        <v>6</v>
      </c>
      <c r="C21" s="434"/>
      <c r="D21" s="435"/>
      <c r="E21" s="435"/>
      <c r="F21" s="435"/>
      <c r="G21" s="436"/>
      <c r="H21" s="421"/>
      <c r="I21" s="481"/>
      <c r="J21" s="437"/>
      <c r="K21" s="438"/>
    </row>
    <row r="22" spans="1:11" ht="60.6" customHeight="1" thickBot="1">
      <c r="A22" s="437"/>
      <c r="B22" s="418">
        <v>6.1</v>
      </c>
      <c r="C22" s="789" t="s">
        <v>24</v>
      </c>
      <c r="D22" s="790" t="s">
        <v>24</v>
      </c>
      <c r="E22" s="790" t="s">
        <v>24</v>
      </c>
      <c r="F22" s="790" t="s">
        <v>24</v>
      </c>
      <c r="G22" s="791" t="s">
        <v>24</v>
      </c>
      <c r="H22" s="421" t="s">
        <v>25</v>
      </c>
      <c r="I22" s="481" t="e">
        <f>+H958</f>
        <v>#REF!</v>
      </c>
      <c r="J22" s="437"/>
      <c r="K22" s="438"/>
    </row>
    <row r="23" spans="1:11" ht="15.75" thickBot="1">
      <c r="A23" s="437"/>
      <c r="B23" s="418"/>
      <c r="C23" s="434"/>
      <c r="D23" s="435"/>
      <c r="E23" s="435"/>
      <c r="F23" s="435"/>
      <c r="G23" s="436"/>
      <c r="H23" s="543"/>
      <c r="I23" s="481"/>
      <c r="J23" s="437"/>
      <c r="K23" s="438"/>
    </row>
    <row r="24" spans="1:11" ht="15.75" thickBot="1">
      <c r="A24" s="437"/>
      <c r="B24" s="418">
        <v>7</v>
      </c>
      <c r="C24" s="434"/>
      <c r="D24" s="435"/>
      <c r="E24" s="435"/>
      <c r="F24" s="435"/>
      <c r="G24" s="436"/>
      <c r="H24" s="543"/>
      <c r="I24" s="481"/>
      <c r="J24" s="437"/>
      <c r="K24" s="438"/>
    </row>
    <row r="25" spans="1:11" ht="69" customHeight="1">
      <c r="A25" s="437"/>
      <c r="B25" s="423">
        <v>7.1</v>
      </c>
      <c r="C25" s="789" t="s">
        <v>1107</v>
      </c>
      <c r="D25" s="790" t="s">
        <v>1107</v>
      </c>
      <c r="E25" s="790" t="s">
        <v>1107</v>
      </c>
      <c r="F25" s="790" t="s">
        <v>1107</v>
      </c>
      <c r="G25" s="791" t="s">
        <v>1107</v>
      </c>
      <c r="H25" s="419" t="s">
        <v>5</v>
      </c>
      <c r="I25" s="481" t="e">
        <f>+H1041</f>
        <v>#REF!</v>
      </c>
      <c r="J25" s="437"/>
      <c r="K25" s="438"/>
    </row>
    <row r="26" spans="1:11" ht="114" customHeight="1">
      <c r="A26" s="437"/>
      <c r="B26" s="425">
        <v>7.1999999999999993</v>
      </c>
      <c r="C26" s="789" t="s">
        <v>33</v>
      </c>
      <c r="D26" s="790" t="s">
        <v>33</v>
      </c>
      <c r="E26" s="790" t="s">
        <v>33</v>
      </c>
      <c r="F26" s="790" t="s">
        <v>33</v>
      </c>
      <c r="G26" s="791" t="s">
        <v>33</v>
      </c>
      <c r="H26" s="419" t="s">
        <v>5</v>
      </c>
      <c r="I26" s="481" t="e">
        <f>+H1202</f>
        <v>#REF!</v>
      </c>
      <c r="J26" s="437"/>
      <c r="K26" s="438"/>
    </row>
    <row r="27" spans="1:11" ht="66.599999999999994" customHeight="1" thickBot="1">
      <c r="A27" s="437"/>
      <c r="B27" s="425">
        <v>7.2999999999999989</v>
      </c>
      <c r="C27" s="789" t="s">
        <v>40</v>
      </c>
      <c r="D27" s="790" t="s">
        <v>40</v>
      </c>
      <c r="E27" s="790" t="s">
        <v>40</v>
      </c>
      <c r="F27" s="790" t="s">
        <v>40</v>
      </c>
      <c r="G27" s="791" t="s">
        <v>40</v>
      </c>
      <c r="H27" s="421" t="s">
        <v>30</v>
      </c>
      <c r="I27" s="481" t="e">
        <f>+H1492</f>
        <v>#REF!</v>
      </c>
      <c r="J27" s="437"/>
      <c r="K27" s="438"/>
    </row>
    <row r="28" spans="1:11">
      <c r="A28" s="437"/>
      <c r="B28" s="545"/>
      <c r="C28" s="434"/>
      <c r="D28" s="435"/>
      <c r="E28" s="435"/>
      <c r="F28" s="435"/>
      <c r="G28" s="436"/>
      <c r="H28" s="543"/>
      <c r="I28" s="481"/>
      <c r="J28" s="437"/>
      <c r="K28" s="438"/>
    </row>
    <row r="29" spans="1:11" ht="15.75" thickBot="1">
      <c r="A29" s="437"/>
      <c r="B29" s="545">
        <v>8</v>
      </c>
      <c r="C29" s="434"/>
      <c r="D29" s="435"/>
      <c r="E29" s="435"/>
      <c r="F29" s="435"/>
      <c r="G29" s="436"/>
      <c r="H29" s="543"/>
      <c r="I29" s="481"/>
      <c r="J29" s="437"/>
      <c r="K29" s="438"/>
    </row>
    <row r="30" spans="1:11" ht="100.15" customHeight="1">
      <c r="A30" s="437"/>
      <c r="B30" s="418">
        <v>8.1</v>
      </c>
      <c r="C30" s="789" t="s">
        <v>42</v>
      </c>
      <c r="D30" s="790" t="s">
        <v>42</v>
      </c>
      <c r="E30" s="790" t="s">
        <v>42</v>
      </c>
      <c r="F30" s="790" t="s">
        <v>42</v>
      </c>
      <c r="G30" s="791" t="s">
        <v>42</v>
      </c>
      <c r="H30" s="419" t="s">
        <v>5</v>
      </c>
      <c r="I30" s="481" t="e">
        <f>+H1625</f>
        <v>#REF!</v>
      </c>
      <c r="J30" s="437"/>
      <c r="K30" s="438"/>
    </row>
    <row r="31" spans="1:11" ht="109.15" customHeight="1">
      <c r="A31" s="437"/>
      <c r="B31" s="425">
        <v>8.1999999999999993</v>
      </c>
      <c r="C31" s="789" t="s">
        <v>1120</v>
      </c>
      <c r="D31" s="790" t="s">
        <v>1120</v>
      </c>
      <c r="E31" s="790" t="s">
        <v>1120</v>
      </c>
      <c r="F31" s="790" t="s">
        <v>1120</v>
      </c>
      <c r="G31" s="791" t="s">
        <v>1120</v>
      </c>
      <c r="H31" s="419" t="s">
        <v>5</v>
      </c>
      <c r="I31" s="481" t="e">
        <f>+H1672</f>
        <v>#REF!</v>
      </c>
      <c r="J31" s="437"/>
      <c r="K31" s="438"/>
    </row>
    <row r="32" spans="1:11" ht="103.15" customHeight="1">
      <c r="A32" s="437"/>
      <c r="B32" s="425">
        <v>8.2999999999999989</v>
      </c>
      <c r="C32" s="789" t="s">
        <v>1121</v>
      </c>
      <c r="D32" s="790" t="s">
        <v>1121</v>
      </c>
      <c r="E32" s="790" t="s">
        <v>1121</v>
      </c>
      <c r="F32" s="790" t="s">
        <v>1121</v>
      </c>
      <c r="G32" s="791" t="s">
        <v>1121</v>
      </c>
      <c r="H32" s="419" t="s">
        <v>5</v>
      </c>
      <c r="I32" s="481" t="e">
        <f>+H1720</f>
        <v>#REF!</v>
      </c>
      <c r="J32" s="437"/>
      <c r="K32" s="438"/>
    </row>
    <row r="33" spans="1:11" ht="67.150000000000006" customHeight="1">
      <c r="A33" s="437"/>
      <c r="B33" s="425">
        <v>8.3999999999999986</v>
      </c>
      <c r="C33" s="789" t="s">
        <v>1122</v>
      </c>
      <c r="D33" s="790" t="s">
        <v>1122</v>
      </c>
      <c r="E33" s="790" t="s">
        <v>1122</v>
      </c>
      <c r="F33" s="790" t="s">
        <v>1122</v>
      </c>
      <c r="G33" s="791" t="s">
        <v>1122</v>
      </c>
      <c r="H33" s="419" t="s">
        <v>9</v>
      </c>
      <c r="I33" s="481" t="e">
        <f>+H1768</f>
        <v>#REF!</v>
      </c>
      <c r="J33" s="437"/>
      <c r="K33" s="438"/>
    </row>
    <row r="34" spans="1:11">
      <c r="A34" s="437"/>
      <c r="B34" s="545"/>
      <c r="C34" s="434"/>
      <c r="D34" s="435"/>
      <c r="E34" s="435"/>
      <c r="F34" s="435"/>
      <c r="G34" s="436"/>
      <c r="H34" s="419"/>
      <c r="I34" s="481"/>
      <c r="J34" s="437"/>
      <c r="K34" s="438"/>
    </row>
    <row r="35" spans="1:11" ht="15.75" thickBot="1">
      <c r="A35" s="437"/>
      <c r="B35" s="545">
        <v>9</v>
      </c>
      <c r="C35" s="434"/>
      <c r="D35" s="435"/>
      <c r="E35" s="435"/>
      <c r="F35" s="435"/>
      <c r="G35" s="436"/>
      <c r="H35" s="419"/>
      <c r="I35" s="481"/>
      <c r="J35" s="437"/>
      <c r="K35" s="438"/>
    </row>
    <row r="36" spans="1:11" ht="57" customHeight="1">
      <c r="A36" s="437"/>
      <c r="B36" s="418">
        <v>9.1</v>
      </c>
      <c r="C36" s="789" t="s">
        <v>46</v>
      </c>
      <c r="D36" s="790" t="s">
        <v>46</v>
      </c>
      <c r="E36" s="790" t="s">
        <v>46</v>
      </c>
      <c r="F36" s="790" t="s">
        <v>46</v>
      </c>
      <c r="G36" s="791" t="s">
        <v>46</v>
      </c>
      <c r="H36" s="419" t="s">
        <v>9</v>
      </c>
      <c r="I36" s="481" t="e">
        <f>+H1976</f>
        <v>#REF!</v>
      </c>
      <c r="J36" s="437"/>
      <c r="K36" s="438"/>
    </row>
    <row r="37" spans="1:11" ht="73.900000000000006" customHeight="1">
      <c r="A37" s="437"/>
      <c r="B37" s="420">
        <v>9.1999999999999993</v>
      </c>
      <c r="C37" s="789" t="s">
        <v>47</v>
      </c>
      <c r="D37" s="790" t="s">
        <v>47</v>
      </c>
      <c r="E37" s="790" t="s">
        <v>47</v>
      </c>
      <c r="F37" s="790" t="s">
        <v>47</v>
      </c>
      <c r="G37" s="791" t="s">
        <v>47</v>
      </c>
      <c r="H37" s="419" t="s">
        <v>25</v>
      </c>
      <c r="I37" s="483" t="e">
        <f>H2013</f>
        <v>#REF!</v>
      </c>
      <c r="J37" s="437"/>
      <c r="K37" s="438"/>
    </row>
    <row r="38" spans="1:11" ht="15.75" thickBot="1">
      <c r="A38" s="437"/>
      <c r="B38" s="540"/>
      <c r="C38" s="428"/>
      <c r="D38" s="546"/>
      <c r="E38" s="546"/>
      <c r="F38" s="546"/>
      <c r="G38" s="547"/>
      <c r="H38" s="428"/>
      <c r="I38" s="483"/>
      <c r="J38" s="437"/>
      <c r="K38" s="438"/>
    </row>
    <row r="39" spans="1:11" ht="51" customHeight="1" thickBot="1">
      <c r="A39" s="437"/>
      <c r="B39" s="423">
        <v>10</v>
      </c>
      <c r="C39" s="772"/>
      <c r="D39" s="792" t="s">
        <v>1081</v>
      </c>
      <c r="E39" s="792" t="s">
        <v>1081</v>
      </c>
      <c r="F39" s="792" t="s">
        <v>1081</v>
      </c>
      <c r="G39" s="793" t="s">
        <v>1081</v>
      </c>
      <c r="H39" s="428"/>
      <c r="I39" s="483"/>
      <c r="J39" s="437"/>
      <c r="K39" s="438"/>
    </row>
    <row r="40" spans="1:11" ht="98.45" customHeight="1" thickBot="1">
      <c r="A40" s="437"/>
      <c r="B40" s="423">
        <f>B39+0.01</f>
        <v>10.01</v>
      </c>
      <c r="C40" s="789" t="s">
        <v>1081</v>
      </c>
      <c r="D40" s="790" t="s">
        <v>1081</v>
      </c>
      <c r="E40" s="790" t="s">
        <v>1081</v>
      </c>
      <c r="F40" s="790" t="s">
        <v>1081</v>
      </c>
      <c r="G40" s="791" t="s">
        <v>1081</v>
      </c>
      <c r="H40" s="428" t="s">
        <v>30</v>
      </c>
      <c r="I40" s="483" t="e">
        <f>+#REF!</f>
        <v>#REF!</v>
      </c>
      <c r="J40" s="437"/>
      <c r="K40" s="438"/>
    </row>
    <row r="41" spans="1:11" ht="64.900000000000006" customHeight="1" thickBot="1">
      <c r="A41" s="437"/>
      <c r="B41" s="423">
        <f t="shared" ref="B41:B54" si="0">B40+0.01</f>
        <v>10.02</v>
      </c>
      <c r="C41" s="789" t="s">
        <v>50</v>
      </c>
      <c r="D41" s="790" t="s">
        <v>50</v>
      </c>
      <c r="E41" s="790" t="s">
        <v>50</v>
      </c>
      <c r="F41" s="790" t="s">
        <v>50</v>
      </c>
      <c r="G41" s="791" t="s">
        <v>50</v>
      </c>
      <c r="H41" s="426" t="s">
        <v>51</v>
      </c>
      <c r="I41" s="483" t="e">
        <f>+#REF!</f>
        <v>#REF!</v>
      </c>
      <c r="J41" s="437"/>
      <c r="K41" s="438"/>
    </row>
    <row r="42" spans="1:11" ht="102" customHeight="1" thickBot="1">
      <c r="A42" s="437"/>
      <c r="B42" s="423">
        <f t="shared" si="0"/>
        <v>10.029999999999999</v>
      </c>
      <c r="C42" s="789" t="s">
        <v>1082</v>
      </c>
      <c r="D42" s="790" t="s">
        <v>1082</v>
      </c>
      <c r="E42" s="790" t="s">
        <v>1082</v>
      </c>
      <c r="F42" s="790" t="s">
        <v>1082</v>
      </c>
      <c r="G42" s="791" t="s">
        <v>1082</v>
      </c>
      <c r="H42" s="426" t="s">
        <v>51</v>
      </c>
      <c r="I42" s="483" t="e">
        <f>+#REF!</f>
        <v>#REF!</v>
      </c>
      <c r="J42" s="437"/>
      <c r="K42" s="438"/>
    </row>
    <row r="43" spans="1:11" ht="105.6" customHeight="1" thickBot="1">
      <c r="A43" s="437"/>
      <c r="B43" s="423">
        <f t="shared" si="0"/>
        <v>10.039999999999999</v>
      </c>
      <c r="C43" s="789" t="s">
        <v>1083</v>
      </c>
      <c r="D43" s="790" t="s">
        <v>1083</v>
      </c>
      <c r="E43" s="790" t="s">
        <v>1083</v>
      </c>
      <c r="F43" s="790" t="s">
        <v>1083</v>
      </c>
      <c r="G43" s="791" t="s">
        <v>1083</v>
      </c>
      <c r="H43" s="426" t="s">
        <v>51</v>
      </c>
      <c r="I43" s="483" t="e">
        <f>+#REF!</f>
        <v>#REF!</v>
      </c>
      <c r="J43" s="437"/>
      <c r="K43" s="438"/>
    </row>
    <row r="44" spans="1:11" ht="58.15" customHeight="1" thickBot="1">
      <c r="A44" s="437"/>
      <c r="B44" s="423">
        <f t="shared" si="0"/>
        <v>10.049999999999999</v>
      </c>
      <c r="C44" s="789" t="s">
        <v>1084</v>
      </c>
      <c r="D44" s="790" t="s">
        <v>1084</v>
      </c>
      <c r="E44" s="790" t="s">
        <v>1084</v>
      </c>
      <c r="F44" s="790" t="s">
        <v>1084</v>
      </c>
      <c r="G44" s="791" t="s">
        <v>1084</v>
      </c>
      <c r="H44" s="426" t="s">
        <v>53</v>
      </c>
      <c r="I44" s="483" t="e">
        <f>+#REF!</f>
        <v>#REF!</v>
      </c>
      <c r="J44" s="437"/>
      <c r="K44" s="438"/>
    </row>
    <row r="45" spans="1:11" ht="65.45" customHeight="1" thickBot="1">
      <c r="A45" s="437"/>
      <c r="B45" s="423">
        <f t="shared" si="0"/>
        <v>10.059999999999999</v>
      </c>
      <c r="C45" s="789" t="s">
        <v>1085</v>
      </c>
      <c r="D45" s="790" t="s">
        <v>1085</v>
      </c>
      <c r="E45" s="790" t="s">
        <v>1085</v>
      </c>
      <c r="F45" s="790" t="s">
        <v>1085</v>
      </c>
      <c r="G45" s="791" t="s">
        <v>1085</v>
      </c>
      <c r="H45" s="426" t="s">
        <v>30</v>
      </c>
      <c r="I45" s="483" t="e">
        <f>+#REF!</f>
        <v>#REF!</v>
      </c>
      <c r="J45" s="437"/>
      <c r="K45" s="438"/>
    </row>
    <row r="46" spans="1:11" ht="56.45" customHeight="1" thickBot="1">
      <c r="A46" s="437"/>
      <c r="B46" s="423">
        <f t="shared" si="0"/>
        <v>10.069999999999999</v>
      </c>
      <c r="C46" s="789" t="s">
        <v>1086</v>
      </c>
      <c r="D46" s="790" t="s">
        <v>1086</v>
      </c>
      <c r="E46" s="790" t="s">
        <v>1086</v>
      </c>
      <c r="F46" s="790" t="s">
        <v>1086</v>
      </c>
      <c r="G46" s="791" t="s">
        <v>1086</v>
      </c>
      <c r="H46" s="426" t="s">
        <v>51</v>
      </c>
      <c r="I46" s="483" t="e">
        <f>+#REF!</f>
        <v>#REF!</v>
      </c>
      <c r="J46" s="437"/>
      <c r="K46" s="438"/>
    </row>
    <row r="47" spans="1:11" ht="98.45" customHeight="1" thickBot="1">
      <c r="A47" s="437"/>
      <c r="B47" s="423">
        <f t="shared" si="0"/>
        <v>10.079999999999998</v>
      </c>
      <c r="C47" s="789" t="s">
        <v>1088</v>
      </c>
      <c r="D47" s="790" t="s">
        <v>1088</v>
      </c>
      <c r="E47" s="790" t="s">
        <v>1088</v>
      </c>
      <c r="F47" s="790" t="s">
        <v>1088</v>
      </c>
      <c r="G47" s="791" t="s">
        <v>1088</v>
      </c>
      <c r="H47" s="426" t="s">
        <v>51</v>
      </c>
      <c r="I47" s="483" t="e">
        <f>+#REF!</f>
        <v>#REF!</v>
      </c>
      <c r="J47" s="437"/>
      <c r="K47" s="438"/>
    </row>
    <row r="48" spans="1:11" ht="55.15" customHeight="1" thickBot="1">
      <c r="A48" s="437"/>
      <c r="B48" s="423">
        <f t="shared" si="0"/>
        <v>10.089999999999998</v>
      </c>
      <c r="C48" s="789" t="s">
        <v>54</v>
      </c>
      <c r="D48" s="790" t="s">
        <v>54</v>
      </c>
      <c r="E48" s="790" t="s">
        <v>54</v>
      </c>
      <c r="F48" s="790" t="s">
        <v>54</v>
      </c>
      <c r="G48" s="791" t="s">
        <v>54</v>
      </c>
      <c r="H48" s="426" t="s">
        <v>30</v>
      </c>
      <c r="I48" s="483" t="e">
        <f>+#REF!</f>
        <v>#REF!</v>
      </c>
      <c r="J48" s="437"/>
      <c r="K48" s="438"/>
    </row>
    <row r="49" spans="1:11" ht="48" customHeight="1" thickBot="1">
      <c r="A49" s="437"/>
      <c r="B49" s="423">
        <f t="shared" si="0"/>
        <v>10.099999999999998</v>
      </c>
      <c r="C49" s="789" t="s">
        <v>1089</v>
      </c>
      <c r="D49" s="790" t="s">
        <v>1089</v>
      </c>
      <c r="E49" s="790" t="s">
        <v>1089</v>
      </c>
      <c r="F49" s="790" t="s">
        <v>1089</v>
      </c>
      <c r="G49" s="791" t="s">
        <v>1089</v>
      </c>
      <c r="H49" s="426" t="s">
        <v>51</v>
      </c>
      <c r="I49" s="483" t="e">
        <f>+#REF!</f>
        <v>#REF!</v>
      </c>
      <c r="J49" s="437"/>
      <c r="K49" s="438"/>
    </row>
    <row r="50" spans="1:11" ht="96" customHeight="1" thickBot="1">
      <c r="A50" s="437"/>
      <c r="B50" s="423">
        <f t="shared" si="0"/>
        <v>10.109999999999998</v>
      </c>
      <c r="C50" s="789" t="s">
        <v>1073</v>
      </c>
      <c r="D50" s="790" t="s">
        <v>1073</v>
      </c>
      <c r="E50" s="790" t="s">
        <v>1073</v>
      </c>
      <c r="F50" s="790" t="s">
        <v>1073</v>
      </c>
      <c r="G50" s="791" t="s">
        <v>1073</v>
      </c>
      <c r="H50" s="429" t="s">
        <v>51</v>
      </c>
      <c r="I50" s="483" t="e">
        <f>+#REF!</f>
        <v>#REF!</v>
      </c>
      <c r="J50" s="437"/>
      <c r="K50" s="438"/>
    </row>
    <row r="51" spans="1:11" ht="51.6" customHeight="1" thickBot="1">
      <c r="A51" s="437"/>
      <c r="B51" s="423">
        <f t="shared" si="0"/>
        <v>10.119999999999997</v>
      </c>
      <c r="C51" s="789" t="s">
        <v>1074</v>
      </c>
      <c r="D51" s="790" t="s">
        <v>1074</v>
      </c>
      <c r="E51" s="790" t="s">
        <v>1074</v>
      </c>
      <c r="F51" s="790" t="s">
        <v>1074</v>
      </c>
      <c r="G51" s="791" t="s">
        <v>1074</v>
      </c>
      <c r="H51" s="429" t="s">
        <v>51</v>
      </c>
      <c r="I51" s="483" t="e">
        <f>+#REF!</f>
        <v>#REF!</v>
      </c>
      <c r="J51" s="437"/>
      <c r="K51" s="438"/>
    </row>
    <row r="52" spans="1:11" ht="69.599999999999994" customHeight="1" thickBot="1">
      <c r="A52" s="437"/>
      <c r="B52" s="423">
        <f t="shared" si="0"/>
        <v>10.129999999999997</v>
      </c>
      <c r="C52" s="789" t="s">
        <v>1075</v>
      </c>
      <c r="D52" s="790" t="s">
        <v>1075</v>
      </c>
      <c r="E52" s="790" t="s">
        <v>1075</v>
      </c>
      <c r="F52" s="790" t="s">
        <v>1075</v>
      </c>
      <c r="G52" s="791" t="s">
        <v>1075</v>
      </c>
      <c r="H52" s="430" t="s">
        <v>1076</v>
      </c>
      <c r="I52" s="483" t="e">
        <f>+#REF!</f>
        <v>#REF!</v>
      </c>
      <c r="J52" s="437"/>
      <c r="K52" s="438"/>
    </row>
    <row r="53" spans="1:11" ht="79.900000000000006" customHeight="1" thickBot="1">
      <c r="A53" s="437"/>
      <c r="B53" s="423">
        <f t="shared" si="0"/>
        <v>10.139999999999997</v>
      </c>
      <c r="C53" s="789" t="s">
        <v>1077</v>
      </c>
      <c r="D53" s="790" t="s">
        <v>1077</v>
      </c>
      <c r="E53" s="790" t="s">
        <v>1077</v>
      </c>
      <c r="F53" s="790" t="s">
        <v>1077</v>
      </c>
      <c r="G53" s="791" t="s">
        <v>1077</v>
      </c>
      <c r="H53" s="429" t="s">
        <v>51</v>
      </c>
      <c r="I53" s="483" t="e">
        <f>+#REF!</f>
        <v>#REF!</v>
      </c>
      <c r="J53" s="437"/>
      <c r="K53" s="438"/>
    </row>
    <row r="54" spans="1:11" ht="72.599999999999994" customHeight="1" thickBot="1">
      <c r="A54" s="437"/>
      <c r="B54" s="423">
        <f t="shared" si="0"/>
        <v>10.149999999999997</v>
      </c>
      <c r="C54" s="789" t="s">
        <v>1090</v>
      </c>
      <c r="D54" s="790" t="s">
        <v>1090</v>
      </c>
      <c r="E54" s="790" t="s">
        <v>1090</v>
      </c>
      <c r="F54" s="790" t="s">
        <v>1090</v>
      </c>
      <c r="G54" s="791" t="s">
        <v>1090</v>
      </c>
      <c r="H54" s="429" t="s">
        <v>53</v>
      </c>
      <c r="I54" s="483" t="e">
        <f>+#REF!</f>
        <v>#REF!</v>
      </c>
      <c r="J54" s="437"/>
      <c r="K54" s="438"/>
    </row>
    <row r="55" spans="1:11" ht="53.45" customHeight="1" thickBot="1">
      <c r="A55" s="437"/>
      <c r="B55" s="423">
        <f>B54+0.01</f>
        <v>10.159999999999997</v>
      </c>
      <c r="C55" s="789" t="s">
        <v>1091</v>
      </c>
      <c r="D55" s="790" t="s">
        <v>1091</v>
      </c>
      <c r="E55" s="790" t="s">
        <v>1091</v>
      </c>
      <c r="F55" s="790" t="s">
        <v>1091</v>
      </c>
      <c r="G55" s="791" t="s">
        <v>1091</v>
      </c>
      <c r="H55" s="429" t="s">
        <v>1092</v>
      </c>
      <c r="I55" s="483"/>
      <c r="J55" s="437"/>
      <c r="K55" s="438"/>
    </row>
    <row r="56" spans="1:11" ht="49.9" customHeight="1" thickBot="1">
      <c r="A56" s="437"/>
      <c r="B56" s="423">
        <f>B55+0.01</f>
        <v>10.169999999999996</v>
      </c>
      <c r="C56" s="789" t="s">
        <v>1093</v>
      </c>
      <c r="D56" s="790" t="s">
        <v>1093</v>
      </c>
      <c r="E56" s="790" t="s">
        <v>1093</v>
      </c>
      <c r="F56" s="790" t="s">
        <v>1093</v>
      </c>
      <c r="G56" s="791" t="s">
        <v>1093</v>
      </c>
      <c r="H56" s="429" t="s">
        <v>1092</v>
      </c>
      <c r="I56" s="483"/>
      <c r="J56" s="437"/>
      <c r="K56" s="438"/>
    </row>
    <row r="57" spans="1:11" ht="91.15" customHeight="1" thickBot="1">
      <c r="A57" s="437"/>
      <c r="B57" s="423">
        <f t="shared" ref="B57:B60" si="1">B56+0.01</f>
        <v>10.179999999999996</v>
      </c>
      <c r="C57" s="789" t="s">
        <v>42</v>
      </c>
      <c r="D57" s="790" t="s">
        <v>42</v>
      </c>
      <c r="E57" s="790" t="s">
        <v>42</v>
      </c>
      <c r="F57" s="790" t="s">
        <v>42</v>
      </c>
      <c r="G57" s="791" t="s">
        <v>42</v>
      </c>
      <c r="H57" s="430" t="s">
        <v>5</v>
      </c>
      <c r="I57" s="483" t="e">
        <f>+#REF!</f>
        <v>#REF!</v>
      </c>
      <c r="J57" s="437"/>
      <c r="K57" s="438"/>
    </row>
    <row r="58" spans="1:11" ht="117" customHeight="1" thickBot="1">
      <c r="A58" s="437"/>
      <c r="B58" s="423">
        <f t="shared" si="1"/>
        <v>10.189999999999996</v>
      </c>
      <c r="C58" s="789" t="s">
        <v>1108</v>
      </c>
      <c r="D58" s="790" t="s">
        <v>1108</v>
      </c>
      <c r="E58" s="790" t="s">
        <v>1108</v>
      </c>
      <c r="F58" s="790" t="s">
        <v>1108</v>
      </c>
      <c r="G58" s="791" t="s">
        <v>1108</v>
      </c>
      <c r="H58" s="430" t="s">
        <v>5</v>
      </c>
      <c r="I58" s="483" t="e">
        <f>+#REF!</f>
        <v>#REF!</v>
      </c>
      <c r="J58" s="437"/>
      <c r="K58" s="438"/>
    </row>
    <row r="59" spans="1:11" ht="84.6" customHeight="1" thickBot="1">
      <c r="A59" s="437"/>
      <c r="B59" s="423">
        <f t="shared" si="1"/>
        <v>10.199999999999996</v>
      </c>
      <c r="C59" s="789" t="s">
        <v>1109</v>
      </c>
      <c r="D59" s="790" t="s">
        <v>1109</v>
      </c>
      <c r="E59" s="790" t="s">
        <v>1109</v>
      </c>
      <c r="F59" s="790" t="s">
        <v>1109</v>
      </c>
      <c r="G59" s="791" t="s">
        <v>1109</v>
      </c>
      <c r="H59" s="430" t="s">
        <v>9</v>
      </c>
      <c r="I59" s="483"/>
      <c r="J59" s="437"/>
      <c r="K59" s="438"/>
    </row>
    <row r="60" spans="1:11" ht="70.150000000000006" customHeight="1" thickBot="1">
      <c r="A60" s="437"/>
      <c r="B60" s="423">
        <f t="shared" si="1"/>
        <v>10.209999999999996</v>
      </c>
      <c r="C60" s="789" t="s">
        <v>1123</v>
      </c>
      <c r="D60" s="790" t="s">
        <v>1123</v>
      </c>
      <c r="E60" s="790" t="s">
        <v>1123</v>
      </c>
      <c r="F60" s="790" t="s">
        <v>1123</v>
      </c>
      <c r="G60" s="791" t="s">
        <v>1123</v>
      </c>
      <c r="H60" s="431" t="s">
        <v>5</v>
      </c>
      <c r="I60" s="483"/>
      <c r="J60" s="437"/>
      <c r="K60" s="438"/>
    </row>
    <row r="63" spans="1:11" ht="14.25" hidden="1" customHeight="1" thickBot="1">
      <c r="A63" s="437"/>
      <c r="B63" s="747" t="s">
        <v>76</v>
      </c>
      <c r="C63" s="748"/>
      <c r="D63" s="748"/>
      <c r="E63" s="748"/>
      <c r="F63" s="748"/>
      <c r="G63" s="748"/>
      <c r="H63" s="749"/>
      <c r="I63" s="437"/>
      <c r="J63" s="437"/>
      <c r="K63" s="438"/>
    </row>
    <row r="64" spans="1:11" ht="14.25" hidden="1" customHeight="1">
      <c r="A64" s="437"/>
      <c r="B64" s="747" t="s">
        <v>1125</v>
      </c>
      <c r="C64" s="748"/>
      <c r="D64" s="748"/>
      <c r="E64" s="748"/>
      <c r="F64" s="748"/>
      <c r="G64" s="748"/>
      <c r="H64" s="749"/>
      <c r="I64" s="437"/>
      <c r="J64" s="437"/>
      <c r="K64" s="438"/>
    </row>
    <row r="65" spans="1:11" ht="14.25" hidden="1" customHeight="1" thickBot="1">
      <c r="A65" s="437"/>
      <c r="B65" s="439"/>
      <c r="C65" s="440"/>
      <c r="D65" s="441"/>
      <c r="E65" s="441"/>
      <c r="F65" s="441"/>
      <c r="G65" s="441"/>
      <c r="H65" s="442"/>
      <c r="I65" s="437"/>
      <c r="J65" s="437"/>
      <c r="K65" s="438"/>
    </row>
    <row r="66" spans="1:11" ht="14.25" hidden="1" customHeight="1">
      <c r="A66" s="437"/>
      <c r="B66" s="750" t="s">
        <v>77</v>
      </c>
      <c r="C66" s="751"/>
      <c r="D66" s="751"/>
      <c r="E66" s="751"/>
      <c r="F66" s="751"/>
      <c r="G66" s="751"/>
      <c r="H66" s="752"/>
      <c r="I66" s="437"/>
      <c r="J66" s="437"/>
      <c r="K66" s="438"/>
    </row>
    <row r="67" spans="1:11" ht="14.25" hidden="1" customHeight="1">
      <c r="A67" s="437"/>
      <c r="B67" s="753"/>
      <c r="C67" s="754"/>
      <c r="D67" s="754"/>
      <c r="E67" s="754"/>
      <c r="F67" s="754"/>
      <c r="G67" s="754"/>
      <c r="H67" s="755"/>
      <c r="I67" s="437"/>
      <c r="J67" s="437"/>
      <c r="K67" s="438"/>
    </row>
    <row r="68" spans="1:11" ht="14.25" hidden="1" customHeight="1" thickBot="1">
      <c r="A68" s="437"/>
      <c r="B68" s="756" t="s">
        <v>78</v>
      </c>
      <c r="C68" s="757"/>
      <c r="D68" s="757"/>
      <c r="E68" s="757"/>
      <c r="F68" s="757"/>
      <c r="G68" s="757"/>
      <c r="H68" s="758"/>
      <c r="I68" s="437"/>
      <c r="J68" s="437"/>
      <c r="K68" s="438"/>
    </row>
    <row r="69" spans="1:11" ht="15" hidden="1" customHeight="1">
      <c r="A69" s="437"/>
      <c r="B69" s="747" t="s">
        <v>1125</v>
      </c>
      <c r="C69" s="748"/>
      <c r="D69" s="748"/>
      <c r="E69" s="748"/>
      <c r="F69" s="748"/>
      <c r="G69" s="748"/>
      <c r="H69" s="749"/>
      <c r="I69" s="437"/>
      <c r="J69" s="437"/>
      <c r="K69" s="438"/>
    </row>
    <row r="70" spans="1:11" ht="15" hidden="1" customHeight="1">
      <c r="A70" s="437"/>
      <c r="B70" s="443" t="s">
        <v>79</v>
      </c>
      <c r="C70" s="444" t="e">
        <v>#REF!</v>
      </c>
      <c r="D70" s="772" t="s">
        <v>80</v>
      </c>
      <c r="E70" s="764"/>
      <c r="F70" s="419" t="e">
        <v>#REF!</v>
      </c>
      <c r="G70" s="419" t="s">
        <v>81</v>
      </c>
      <c r="H70" s="445"/>
      <c r="I70" s="437"/>
      <c r="J70" s="437"/>
      <c r="K70" s="438"/>
    </row>
    <row r="71" spans="1:11" ht="14.25" hidden="1" customHeight="1">
      <c r="A71" s="437"/>
      <c r="B71" s="765"/>
      <c r="C71" s="757"/>
      <c r="D71" s="757"/>
      <c r="E71" s="757"/>
      <c r="F71" s="757"/>
      <c r="G71" s="757"/>
      <c r="H71" s="758"/>
      <c r="I71" s="437"/>
      <c r="J71" s="437"/>
      <c r="K71" s="438"/>
    </row>
    <row r="72" spans="1:11" ht="15" hidden="1" customHeight="1">
      <c r="A72" s="437"/>
      <c r="B72" s="773" t="e">
        <v>#REF!</v>
      </c>
      <c r="C72" s="774"/>
      <c r="D72" s="774"/>
      <c r="E72" s="774"/>
      <c r="F72" s="774"/>
      <c r="G72" s="774"/>
      <c r="H72" s="775"/>
      <c r="I72" s="437"/>
      <c r="J72" s="437"/>
      <c r="K72" s="438"/>
    </row>
    <row r="73" spans="1:11" ht="14.25" hidden="1" customHeight="1">
      <c r="A73" s="437"/>
      <c r="B73" s="776"/>
      <c r="C73" s="751"/>
      <c r="D73" s="751"/>
      <c r="E73" s="751"/>
      <c r="F73" s="751"/>
      <c r="G73" s="751"/>
      <c r="H73" s="752"/>
      <c r="I73" s="437"/>
      <c r="J73" s="437"/>
      <c r="K73" s="438"/>
    </row>
    <row r="74" spans="1:11" ht="14.25" hidden="1" customHeight="1">
      <c r="A74" s="437"/>
      <c r="B74" s="777"/>
      <c r="C74" s="754"/>
      <c r="D74" s="754"/>
      <c r="E74" s="754"/>
      <c r="F74" s="754"/>
      <c r="G74" s="754"/>
      <c r="H74" s="755"/>
      <c r="I74" s="437"/>
      <c r="J74" s="437"/>
      <c r="K74" s="438"/>
    </row>
    <row r="75" spans="1:11" ht="14.25" hidden="1" customHeight="1">
      <c r="A75" s="437"/>
      <c r="B75" s="765" t="s">
        <v>82</v>
      </c>
      <c r="C75" s="757"/>
      <c r="D75" s="757"/>
      <c r="E75" s="757"/>
      <c r="F75" s="757"/>
      <c r="G75" s="757"/>
      <c r="H75" s="758"/>
      <c r="I75" s="437"/>
      <c r="J75" s="437"/>
      <c r="K75" s="438"/>
    </row>
    <row r="76" spans="1:11" ht="14.25" hidden="1" customHeight="1">
      <c r="A76" s="437"/>
      <c r="B76" s="766" t="s">
        <v>1</v>
      </c>
      <c r="C76" s="764"/>
      <c r="D76" s="446" t="s">
        <v>2</v>
      </c>
      <c r="E76" s="447" t="s">
        <v>83</v>
      </c>
      <c r="F76" s="447" t="s">
        <v>84</v>
      </c>
      <c r="G76" s="447" t="s">
        <v>85</v>
      </c>
      <c r="H76" s="448" t="s">
        <v>86</v>
      </c>
      <c r="I76" s="437"/>
      <c r="J76" s="437"/>
      <c r="K76" s="438"/>
    </row>
    <row r="77" spans="1:11" ht="14.25" hidden="1" customHeight="1">
      <c r="A77" s="437"/>
      <c r="B77" s="767"/>
      <c r="C77" s="778"/>
      <c r="D77" s="449"/>
      <c r="E77" s="449"/>
      <c r="F77" s="450"/>
      <c r="G77" s="451"/>
      <c r="H77" s="452">
        <f t="shared" ref="H77:H79" si="2">G77*(F77+1)*E77</f>
        <v>0</v>
      </c>
      <c r="I77" s="437"/>
      <c r="J77" s="437"/>
      <c r="K77" s="438"/>
    </row>
    <row r="78" spans="1:11" ht="14.25" hidden="1" customHeight="1">
      <c r="A78" s="437"/>
      <c r="B78" s="769"/>
      <c r="C78" s="770"/>
      <c r="D78" s="449"/>
      <c r="E78" s="453"/>
      <c r="F78" s="454"/>
      <c r="G78" s="455"/>
      <c r="H78" s="452">
        <f t="shared" si="2"/>
        <v>0</v>
      </c>
      <c r="I78" s="437"/>
      <c r="J78" s="437"/>
      <c r="K78" s="438"/>
    </row>
    <row r="79" spans="1:11" ht="14.25" hidden="1" customHeight="1">
      <c r="A79" s="437"/>
      <c r="B79" s="761"/>
      <c r="C79" s="771"/>
      <c r="D79" s="449"/>
      <c r="E79" s="456"/>
      <c r="F79" s="457"/>
      <c r="G79" s="458"/>
      <c r="H79" s="452">
        <f t="shared" si="2"/>
        <v>0</v>
      </c>
      <c r="I79" s="437"/>
      <c r="J79" s="437"/>
      <c r="K79" s="438"/>
    </row>
    <row r="80" spans="1:11" ht="14.25" hidden="1" customHeight="1">
      <c r="A80" s="437"/>
      <c r="B80" s="763" t="s">
        <v>87</v>
      </c>
      <c r="C80" s="757"/>
      <c r="D80" s="757"/>
      <c r="E80" s="757"/>
      <c r="F80" s="757"/>
      <c r="G80" s="764"/>
      <c r="H80" s="459">
        <f>ROUND(SUM(H77:H79),2)</f>
        <v>0</v>
      </c>
      <c r="I80" s="437"/>
      <c r="J80" s="437"/>
      <c r="K80" s="438"/>
    </row>
    <row r="81" spans="1:11" ht="14.25" hidden="1" customHeight="1">
      <c r="A81" s="437"/>
      <c r="B81" s="765" t="s">
        <v>88</v>
      </c>
      <c r="C81" s="757"/>
      <c r="D81" s="757"/>
      <c r="E81" s="757"/>
      <c r="F81" s="757"/>
      <c r="G81" s="757"/>
      <c r="H81" s="758"/>
      <c r="I81" s="437"/>
      <c r="J81" s="437"/>
      <c r="K81" s="438"/>
    </row>
    <row r="82" spans="1:11" ht="14.25" hidden="1" customHeight="1">
      <c r="A82" s="437"/>
      <c r="B82" s="766" t="s">
        <v>1</v>
      </c>
      <c r="C82" s="764"/>
      <c r="D82" s="446" t="s">
        <v>2</v>
      </c>
      <c r="E82" s="447" t="s">
        <v>83</v>
      </c>
      <c r="F82" s="447" t="s">
        <v>89</v>
      </c>
      <c r="G82" s="447" t="s">
        <v>85</v>
      </c>
      <c r="H82" s="448" t="s">
        <v>86</v>
      </c>
      <c r="I82" s="437"/>
      <c r="J82" s="437"/>
      <c r="K82" s="438"/>
    </row>
    <row r="83" spans="1:11" ht="14.25" hidden="1" customHeight="1">
      <c r="A83" s="437"/>
      <c r="B83" s="767"/>
      <c r="C83" s="768"/>
      <c r="D83" s="460"/>
      <c r="E83" s="461"/>
      <c r="F83" s="462"/>
      <c r="G83" s="451"/>
      <c r="H83" s="452">
        <f t="shared" ref="H83:H85" si="3">E83*F83*G83</f>
        <v>0</v>
      </c>
      <c r="I83" s="437"/>
      <c r="J83" s="437"/>
      <c r="K83" s="438"/>
    </row>
    <row r="84" spans="1:11" ht="14.25" hidden="1" customHeight="1">
      <c r="A84" s="437"/>
      <c r="B84" s="759" t="s">
        <v>90</v>
      </c>
      <c r="C84" s="760"/>
      <c r="D84" s="463" t="s">
        <v>91</v>
      </c>
      <c r="E84" s="460">
        <v>0.05</v>
      </c>
      <c r="F84" s="450">
        <v>1</v>
      </c>
      <c r="G84" s="451">
        <f>H93</f>
        <v>25377</v>
      </c>
      <c r="H84" s="452">
        <f t="shared" si="3"/>
        <v>1268.8500000000001</v>
      </c>
      <c r="I84" s="437"/>
      <c r="J84" s="437"/>
      <c r="K84" s="438"/>
    </row>
    <row r="85" spans="1:11" ht="14.25" hidden="1" customHeight="1">
      <c r="A85" s="437"/>
      <c r="B85" s="761"/>
      <c r="C85" s="762"/>
      <c r="D85" s="457"/>
      <c r="E85" s="456"/>
      <c r="F85" s="457"/>
      <c r="G85" s="451"/>
      <c r="H85" s="452">
        <f t="shared" si="3"/>
        <v>0</v>
      </c>
      <c r="I85" s="437"/>
      <c r="J85" s="437"/>
      <c r="K85" s="438"/>
    </row>
    <row r="86" spans="1:11" ht="14.25" hidden="1" customHeight="1">
      <c r="A86" s="437"/>
      <c r="B86" s="763" t="s">
        <v>87</v>
      </c>
      <c r="C86" s="757"/>
      <c r="D86" s="757"/>
      <c r="E86" s="757"/>
      <c r="F86" s="757"/>
      <c r="G86" s="764"/>
      <c r="H86" s="459">
        <f>ROUND(SUM(H83:H85),2)</f>
        <v>1268.8499999999999</v>
      </c>
      <c r="I86" s="437"/>
      <c r="J86" s="437"/>
      <c r="K86" s="438"/>
    </row>
    <row r="87" spans="1:11" ht="14.25" hidden="1" customHeight="1">
      <c r="A87" s="437"/>
      <c r="B87" s="765" t="s">
        <v>92</v>
      </c>
      <c r="C87" s="757"/>
      <c r="D87" s="757"/>
      <c r="E87" s="757"/>
      <c r="F87" s="757"/>
      <c r="G87" s="757"/>
      <c r="H87" s="758"/>
      <c r="I87" s="437"/>
      <c r="J87" s="437"/>
      <c r="K87" s="438"/>
    </row>
    <row r="88" spans="1:11" ht="14.25" hidden="1" customHeight="1">
      <c r="A88" s="437"/>
      <c r="B88" s="766" t="s">
        <v>1</v>
      </c>
      <c r="C88" s="764"/>
      <c r="D88" s="446" t="s">
        <v>2</v>
      </c>
      <c r="E88" s="447" t="s">
        <v>83</v>
      </c>
      <c r="F88" s="464" t="s">
        <v>89</v>
      </c>
      <c r="G88" s="447" t="s">
        <v>85</v>
      </c>
      <c r="H88" s="465" t="s">
        <v>86</v>
      </c>
      <c r="I88" s="437"/>
      <c r="J88" s="437"/>
      <c r="K88" s="438"/>
    </row>
    <row r="89" spans="1:11" ht="14.25" hidden="1" customHeight="1">
      <c r="A89" s="437"/>
      <c r="B89" s="767"/>
      <c r="C89" s="768"/>
      <c r="D89" s="466"/>
      <c r="E89" s="461"/>
      <c r="F89" s="467"/>
      <c r="G89" s="451"/>
      <c r="H89" s="452">
        <f t="shared" ref="H89:H92" si="4">E89*F89*G89</f>
        <v>0</v>
      </c>
      <c r="I89" s="437"/>
      <c r="J89" s="437"/>
      <c r="K89" s="438"/>
    </row>
    <row r="90" spans="1:11" ht="14.25" hidden="1" customHeight="1">
      <c r="A90" s="437"/>
      <c r="B90" s="769"/>
      <c r="C90" s="760"/>
      <c r="D90" s="468"/>
      <c r="E90" s="460"/>
      <c r="F90" s="469"/>
      <c r="G90" s="451"/>
      <c r="H90" s="452">
        <f t="shared" si="4"/>
        <v>0</v>
      </c>
      <c r="I90" s="437"/>
      <c r="J90" s="437"/>
      <c r="K90" s="438"/>
    </row>
    <row r="91" spans="1:11" ht="14.25" hidden="1" customHeight="1">
      <c r="A91" s="437"/>
      <c r="B91" s="769" t="s">
        <v>93</v>
      </c>
      <c r="C91" s="760"/>
      <c r="D91" s="468" t="s">
        <v>94</v>
      </c>
      <c r="E91" s="460">
        <v>1</v>
      </c>
      <c r="F91" s="469">
        <v>0.33</v>
      </c>
      <c r="G91" s="451">
        <v>76900</v>
      </c>
      <c r="H91" s="452">
        <f t="shared" si="4"/>
        <v>25377</v>
      </c>
      <c r="I91" s="437"/>
      <c r="J91" s="437"/>
      <c r="K91" s="438"/>
    </row>
    <row r="92" spans="1:11" ht="14.25" hidden="1" customHeight="1">
      <c r="A92" s="437"/>
      <c r="B92" s="761"/>
      <c r="C92" s="762"/>
      <c r="D92" s="470"/>
      <c r="E92" s="471"/>
      <c r="F92" s="457"/>
      <c r="G92" s="451"/>
      <c r="H92" s="452">
        <f t="shared" si="4"/>
        <v>0</v>
      </c>
      <c r="I92" s="437"/>
      <c r="J92" s="437"/>
      <c r="K92" s="438"/>
    </row>
    <row r="93" spans="1:11" ht="14.25" hidden="1" customHeight="1">
      <c r="A93" s="437"/>
      <c r="B93" s="763" t="s">
        <v>87</v>
      </c>
      <c r="C93" s="757"/>
      <c r="D93" s="757"/>
      <c r="E93" s="757"/>
      <c r="F93" s="757"/>
      <c r="G93" s="764"/>
      <c r="H93" s="459">
        <f>ROUND(SUM(H89:H92),2)</f>
        <v>25377</v>
      </c>
      <c r="I93" s="437"/>
      <c r="J93" s="437"/>
      <c r="K93" s="438"/>
    </row>
    <row r="94" spans="1:11" ht="14.25" hidden="1" customHeight="1">
      <c r="A94" s="437"/>
      <c r="B94" s="765" t="s">
        <v>95</v>
      </c>
      <c r="C94" s="757"/>
      <c r="D94" s="757"/>
      <c r="E94" s="757"/>
      <c r="F94" s="757"/>
      <c r="G94" s="757"/>
      <c r="H94" s="758"/>
      <c r="I94" s="437"/>
      <c r="J94" s="437"/>
      <c r="K94" s="438"/>
    </row>
    <row r="95" spans="1:11" ht="14.25" hidden="1" customHeight="1">
      <c r="A95" s="437"/>
      <c r="B95" s="756" t="s">
        <v>1</v>
      </c>
      <c r="C95" s="757"/>
      <c r="D95" s="764"/>
      <c r="E95" s="447" t="s">
        <v>2</v>
      </c>
      <c r="F95" s="447" t="s">
        <v>83</v>
      </c>
      <c r="G95" s="447" t="s">
        <v>85</v>
      </c>
      <c r="H95" s="448" t="s">
        <v>86</v>
      </c>
      <c r="I95" s="437"/>
      <c r="J95" s="437"/>
      <c r="K95" s="438"/>
    </row>
    <row r="96" spans="1:11" ht="14.25" hidden="1" customHeight="1">
      <c r="A96" s="437"/>
      <c r="B96" s="779"/>
      <c r="C96" s="760"/>
      <c r="D96" s="770"/>
      <c r="E96" s="449"/>
      <c r="F96" s="450"/>
      <c r="G96" s="472"/>
      <c r="H96" s="473">
        <f t="shared" ref="H96:H97" si="5">G96*F96</f>
        <v>0</v>
      </c>
      <c r="I96" s="437"/>
      <c r="J96" s="437"/>
      <c r="K96" s="438"/>
    </row>
    <row r="97" spans="1:11" ht="14.25" hidden="1" customHeight="1">
      <c r="A97" s="437"/>
      <c r="B97" s="779"/>
      <c r="C97" s="760"/>
      <c r="D97" s="770"/>
      <c r="E97" s="449"/>
      <c r="F97" s="450"/>
      <c r="G97" s="472"/>
      <c r="H97" s="473">
        <f t="shared" si="5"/>
        <v>0</v>
      </c>
      <c r="I97" s="437"/>
      <c r="J97" s="437"/>
      <c r="K97" s="438"/>
    </row>
    <row r="98" spans="1:11" ht="14.25" hidden="1" customHeight="1" thickBot="1">
      <c r="A98" s="437"/>
      <c r="B98" s="780" t="s">
        <v>87</v>
      </c>
      <c r="C98" s="781"/>
      <c r="D98" s="781"/>
      <c r="E98" s="781"/>
      <c r="F98" s="781"/>
      <c r="G98" s="782"/>
      <c r="H98" s="474">
        <f>ROUND(SUM(H96:H97),2)</f>
        <v>0</v>
      </c>
      <c r="I98" s="437"/>
      <c r="J98" s="437"/>
      <c r="K98" s="438"/>
    </row>
    <row r="99" spans="1:11" ht="14.25" hidden="1" customHeight="1" thickBot="1">
      <c r="A99" s="437"/>
      <c r="B99" s="783"/>
      <c r="C99" s="748"/>
      <c r="D99" s="748"/>
      <c r="E99" s="748"/>
      <c r="F99" s="748"/>
      <c r="G99" s="748"/>
      <c r="H99" s="749"/>
      <c r="I99" s="437"/>
      <c r="J99" s="437"/>
      <c r="K99" s="438"/>
    </row>
    <row r="100" spans="1:11" ht="14.25" hidden="1" customHeight="1" thickBot="1">
      <c r="A100" s="437"/>
      <c r="B100" s="784"/>
      <c r="C100" s="785"/>
      <c r="D100" s="786"/>
      <c r="E100" s="787" t="s">
        <v>59</v>
      </c>
      <c r="F100" s="788"/>
      <c r="G100" s="788"/>
      <c r="H100" s="475">
        <f>ROUND(H98+H93+H86+H80,0)</f>
        <v>26646</v>
      </c>
      <c r="I100" s="437"/>
      <c r="J100" s="437"/>
      <c r="K100" s="438">
        <v>23212.350000000002</v>
      </c>
    </row>
    <row r="101" spans="1:11" ht="14.25" hidden="1" customHeight="1">
      <c r="A101" s="437"/>
      <c r="B101" s="476"/>
      <c r="C101" s="477"/>
      <c r="D101" s="478"/>
      <c r="E101" s="478"/>
      <c r="F101" s="478"/>
      <c r="G101" s="478"/>
      <c r="H101" s="479"/>
      <c r="I101" s="437"/>
      <c r="J101" s="437"/>
      <c r="K101" s="438"/>
    </row>
    <row r="102" spans="1:11" ht="14.25" hidden="1" customHeight="1" thickBot="1">
      <c r="A102" s="437"/>
      <c r="B102" s="439"/>
      <c r="C102" s="440"/>
      <c r="D102" s="441"/>
      <c r="E102" s="441"/>
      <c r="F102" s="441"/>
      <c r="G102" s="441"/>
      <c r="H102" s="442"/>
      <c r="I102" s="437"/>
      <c r="J102" s="437"/>
      <c r="K102" s="438"/>
    </row>
    <row r="103" spans="1:11" ht="14.25" hidden="1" customHeight="1">
      <c r="A103" s="437"/>
      <c r="B103" s="750" t="s">
        <v>77</v>
      </c>
      <c r="C103" s="751"/>
      <c r="D103" s="751"/>
      <c r="E103" s="751"/>
      <c r="F103" s="751"/>
      <c r="G103" s="751"/>
      <c r="H103" s="752"/>
      <c r="I103" s="437"/>
      <c r="J103" s="437"/>
      <c r="K103" s="438"/>
    </row>
    <row r="104" spans="1:11" ht="14.25" hidden="1" customHeight="1">
      <c r="A104" s="437"/>
      <c r="B104" s="753"/>
      <c r="C104" s="754"/>
      <c r="D104" s="754"/>
      <c r="E104" s="754"/>
      <c r="F104" s="754"/>
      <c r="G104" s="754"/>
      <c r="H104" s="755"/>
      <c r="I104" s="437"/>
      <c r="J104" s="437"/>
      <c r="K104" s="438"/>
    </row>
    <row r="105" spans="1:11" ht="14.25" hidden="1" customHeight="1" thickBot="1">
      <c r="A105" s="437"/>
      <c r="B105" s="756" t="s">
        <v>78</v>
      </c>
      <c r="C105" s="757"/>
      <c r="D105" s="757"/>
      <c r="E105" s="757"/>
      <c r="F105" s="757"/>
      <c r="G105" s="757"/>
      <c r="H105" s="758"/>
      <c r="I105" s="437"/>
      <c r="J105" s="437"/>
      <c r="K105" s="438"/>
    </row>
    <row r="106" spans="1:11" ht="15" hidden="1" customHeight="1">
      <c r="A106" s="437"/>
      <c r="B106" s="747" t="s">
        <v>1125</v>
      </c>
      <c r="C106" s="748"/>
      <c r="D106" s="748"/>
      <c r="E106" s="748"/>
      <c r="F106" s="748"/>
      <c r="G106" s="748"/>
      <c r="H106" s="749"/>
      <c r="I106" s="437"/>
      <c r="J106" s="437"/>
      <c r="K106" s="438"/>
    </row>
    <row r="107" spans="1:11" ht="15" hidden="1" customHeight="1">
      <c r="A107" s="437"/>
      <c r="B107" s="443" t="s">
        <v>79</v>
      </c>
      <c r="C107" s="480" t="e">
        <v>#REF!</v>
      </c>
      <c r="D107" s="772" t="s">
        <v>80</v>
      </c>
      <c r="E107" s="764"/>
      <c r="F107" s="419" t="e">
        <v>#REF!</v>
      </c>
      <c r="G107" s="419" t="s">
        <v>81</v>
      </c>
      <c r="H107" s="445"/>
      <c r="I107" s="437"/>
      <c r="J107" s="437"/>
      <c r="K107" s="438"/>
    </row>
    <row r="108" spans="1:11" ht="14.25" hidden="1" customHeight="1">
      <c r="A108" s="437"/>
      <c r="B108" s="765"/>
      <c r="C108" s="757"/>
      <c r="D108" s="757"/>
      <c r="E108" s="757"/>
      <c r="F108" s="757"/>
      <c r="G108" s="757"/>
      <c r="H108" s="758"/>
      <c r="I108" s="437"/>
      <c r="J108" s="437"/>
      <c r="K108" s="438"/>
    </row>
    <row r="109" spans="1:11" ht="15" hidden="1" customHeight="1">
      <c r="A109" s="437"/>
      <c r="B109" s="773" t="e">
        <v>#REF!</v>
      </c>
      <c r="C109" s="774"/>
      <c r="D109" s="774"/>
      <c r="E109" s="774"/>
      <c r="F109" s="774"/>
      <c r="G109" s="774"/>
      <c r="H109" s="775"/>
      <c r="I109" s="437"/>
      <c r="J109" s="437"/>
      <c r="K109" s="438"/>
    </row>
    <row r="110" spans="1:11" ht="14.25" hidden="1" customHeight="1">
      <c r="A110" s="437"/>
      <c r="B110" s="776"/>
      <c r="C110" s="751"/>
      <c r="D110" s="751"/>
      <c r="E110" s="751"/>
      <c r="F110" s="751"/>
      <c r="G110" s="751"/>
      <c r="H110" s="752"/>
      <c r="I110" s="437"/>
      <c r="J110" s="437"/>
      <c r="K110" s="438"/>
    </row>
    <row r="111" spans="1:11" ht="14.25" hidden="1" customHeight="1">
      <c r="A111" s="437"/>
      <c r="B111" s="777"/>
      <c r="C111" s="754"/>
      <c r="D111" s="754"/>
      <c r="E111" s="754"/>
      <c r="F111" s="754"/>
      <c r="G111" s="754"/>
      <c r="H111" s="755"/>
      <c r="I111" s="437"/>
      <c r="J111" s="437"/>
      <c r="K111" s="438"/>
    </row>
    <row r="112" spans="1:11" ht="14.25" hidden="1" customHeight="1">
      <c r="A112" s="437"/>
      <c r="B112" s="765" t="s">
        <v>82</v>
      </c>
      <c r="C112" s="757"/>
      <c r="D112" s="757"/>
      <c r="E112" s="757"/>
      <c r="F112" s="757"/>
      <c r="G112" s="757"/>
      <c r="H112" s="758"/>
      <c r="I112" s="437"/>
      <c r="J112" s="437"/>
      <c r="K112" s="438"/>
    </row>
    <row r="113" spans="1:11" ht="14.25" hidden="1" customHeight="1">
      <c r="A113" s="437"/>
      <c r="B113" s="766" t="s">
        <v>1</v>
      </c>
      <c r="C113" s="764"/>
      <c r="D113" s="446" t="s">
        <v>2</v>
      </c>
      <c r="E113" s="447" t="s">
        <v>83</v>
      </c>
      <c r="F113" s="447" t="s">
        <v>84</v>
      </c>
      <c r="G113" s="447" t="s">
        <v>85</v>
      </c>
      <c r="H113" s="448" t="s">
        <v>86</v>
      </c>
      <c r="I113" s="437"/>
      <c r="J113" s="437"/>
      <c r="K113" s="438"/>
    </row>
    <row r="114" spans="1:11" ht="14.25" hidden="1" customHeight="1">
      <c r="A114" s="437"/>
      <c r="B114" s="767"/>
      <c r="C114" s="778"/>
      <c r="D114" s="449"/>
      <c r="E114" s="449"/>
      <c r="F114" s="450"/>
      <c r="G114" s="451"/>
      <c r="H114" s="452">
        <f t="shared" ref="H114:H116" si="6">G114*(F114+1)*E114</f>
        <v>0</v>
      </c>
      <c r="I114" s="437"/>
      <c r="J114" s="437"/>
      <c r="K114" s="438"/>
    </row>
    <row r="115" spans="1:11" ht="14.25" hidden="1" customHeight="1">
      <c r="A115" s="437"/>
      <c r="B115" s="769"/>
      <c r="C115" s="770"/>
      <c r="D115" s="449"/>
      <c r="E115" s="453"/>
      <c r="F115" s="454"/>
      <c r="G115" s="455"/>
      <c r="H115" s="452">
        <f t="shared" si="6"/>
        <v>0</v>
      </c>
      <c r="I115" s="437"/>
      <c r="J115" s="437"/>
      <c r="K115" s="438"/>
    </row>
    <row r="116" spans="1:11" ht="14.25" hidden="1" customHeight="1">
      <c r="A116" s="437"/>
      <c r="B116" s="761"/>
      <c r="C116" s="771"/>
      <c r="D116" s="449"/>
      <c r="E116" s="456"/>
      <c r="F116" s="457"/>
      <c r="G116" s="458"/>
      <c r="H116" s="452">
        <f t="shared" si="6"/>
        <v>0</v>
      </c>
      <c r="I116" s="437"/>
      <c r="J116" s="437"/>
      <c r="K116" s="438"/>
    </row>
    <row r="117" spans="1:11" ht="14.25" hidden="1" customHeight="1">
      <c r="A117" s="437"/>
      <c r="B117" s="763" t="s">
        <v>87</v>
      </c>
      <c r="C117" s="757"/>
      <c r="D117" s="757"/>
      <c r="E117" s="757"/>
      <c r="F117" s="757"/>
      <c r="G117" s="764"/>
      <c r="H117" s="459">
        <f>ROUND(SUM(H114:H116),2)</f>
        <v>0</v>
      </c>
      <c r="I117" s="437"/>
      <c r="J117" s="437"/>
      <c r="K117" s="438"/>
    </row>
    <row r="118" spans="1:11" ht="14.25" hidden="1" customHeight="1">
      <c r="A118" s="437"/>
      <c r="B118" s="765" t="s">
        <v>88</v>
      </c>
      <c r="C118" s="757"/>
      <c r="D118" s="757"/>
      <c r="E118" s="757"/>
      <c r="F118" s="757"/>
      <c r="G118" s="757"/>
      <c r="H118" s="758"/>
      <c r="I118" s="437"/>
      <c r="J118" s="437"/>
      <c r="K118" s="438"/>
    </row>
    <row r="119" spans="1:11" ht="14.25" hidden="1" customHeight="1">
      <c r="A119" s="437"/>
      <c r="B119" s="766" t="s">
        <v>1</v>
      </c>
      <c r="C119" s="764"/>
      <c r="D119" s="446" t="s">
        <v>2</v>
      </c>
      <c r="E119" s="447" t="s">
        <v>83</v>
      </c>
      <c r="F119" s="447" t="s">
        <v>89</v>
      </c>
      <c r="G119" s="447" t="s">
        <v>85</v>
      </c>
      <c r="H119" s="448" t="s">
        <v>86</v>
      </c>
      <c r="I119" s="437"/>
      <c r="J119" s="437"/>
      <c r="K119" s="438"/>
    </row>
    <row r="120" spans="1:11" ht="14.25" hidden="1" customHeight="1">
      <c r="A120" s="437"/>
      <c r="B120" s="767"/>
      <c r="C120" s="768"/>
      <c r="D120" s="460"/>
      <c r="E120" s="461"/>
      <c r="F120" s="462"/>
      <c r="G120" s="451"/>
      <c r="H120" s="452">
        <f t="shared" ref="H120:H121" si="7">E120*F120*G120</f>
        <v>0</v>
      </c>
      <c r="I120" s="437"/>
      <c r="J120" s="437"/>
      <c r="K120" s="438"/>
    </row>
    <row r="121" spans="1:11" ht="14.25" hidden="1" customHeight="1">
      <c r="A121" s="437"/>
      <c r="B121" s="759" t="s">
        <v>90</v>
      </c>
      <c r="C121" s="760"/>
      <c r="D121" s="463" t="s">
        <v>91</v>
      </c>
      <c r="E121" s="460">
        <v>0.05</v>
      </c>
      <c r="F121" s="450">
        <v>1</v>
      </c>
      <c r="G121" s="451">
        <f>H131</f>
        <v>38450</v>
      </c>
      <c r="H121" s="452">
        <f t="shared" si="7"/>
        <v>1922.5</v>
      </c>
      <c r="I121" s="437"/>
      <c r="J121" s="437"/>
      <c r="K121" s="438"/>
    </row>
    <row r="122" spans="1:11" ht="14.25" hidden="1" customHeight="1">
      <c r="A122" s="437"/>
      <c r="B122" s="759"/>
      <c r="C122" s="760"/>
      <c r="D122" s="463"/>
      <c r="E122" s="460"/>
      <c r="F122" s="450"/>
      <c r="G122" s="451"/>
      <c r="H122" s="452"/>
      <c r="I122" s="437"/>
      <c r="J122" s="437"/>
      <c r="K122" s="438"/>
    </row>
    <row r="123" spans="1:11" ht="14.25" hidden="1" customHeight="1">
      <c r="A123" s="437"/>
      <c r="B123" s="761"/>
      <c r="C123" s="762"/>
      <c r="D123" s="457"/>
      <c r="E123" s="456"/>
      <c r="F123" s="457"/>
      <c r="G123" s="451"/>
      <c r="H123" s="452">
        <f>E123*F123*G123</f>
        <v>0</v>
      </c>
      <c r="I123" s="437"/>
      <c r="J123" s="437"/>
      <c r="K123" s="438"/>
    </row>
    <row r="124" spans="1:11" ht="14.25" hidden="1" customHeight="1">
      <c r="A124" s="437"/>
      <c r="B124" s="763" t="s">
        <v>87</v>
      </c>
      <c r="C124" s="757"/>
      <c r="D124" s="757"/>
      <c r="E124" s="757"/>
      <c r="F124" s="757"/>
      <c r="G124" s="764"/>
      <c r="H124" s="459">
        <f>ROUND(SUM(H120:H123),2)</f>
        <v>1922.5</v>
      </c>
      <c r="I124" s="437"/>
      <c r="J124" s="437"/>
      <c r="K124" s="438"/>
    </row>
    <row r="125" spans="1:11" ht="14.25" hidden="1" customHeight="1">
      <c r="A125" s="437"/>
      <c r="B125" s="765" t="s">
        <v>92</v>
      </c>
      <c r="C125" s="757"/>
      <c r="D125" s="757"/>
      <c r="E125" s="757"/>
      <c r="F125" s="757"/>
      <c r="G125" s="757"/>
      <c r="H125" s="758"/>
      <c r="I125" s="437"/>
      <c r="J125" s="437"/>
      <c r="K125" s="438"/>
    </row>
    <row r="126" spans="1:11" ht="14.25" hidden="1" customHeight="1">
      <c r="A126" s="437"/>
      <c r="B126" s="766" t="s">
        <v>1</v>
      </c>
      <c r="C126" s="764"/>
      <c r="D126" s="446" t="s">
        <v>2</v>
      </c>
      <c r="E126" s="447" t="s">
        <v>83</v>
      </c>
      <c r="F126" s="464" t="s">
        <v>89</v>
      </c>
      <c r="G126" s="447" t="s">
        <v>85</v>
      </c>
      <c r="H126" s="465" t="s">
        <v>86</v>
      </c>
      <c r="I126" s="437"/>
      <c r="J126" s="437"/>
      <c r="K126" s="438"/>
    </row>
    <row r="127" spans="1:11" ht="14.25" hidden="1" customHeight="1">
      <c r="A127" s="437"/>
      <c r="B127" s="767"/>
      <c r="C127" s="768"/>
      <c r="D127" s="466"/>
      <c r="E127" s="461"/>
      <c r="F127" s="467"/>
      <c r="G127" s="451"/>
      <c r="H127" s="452">
        <f t="shared" ref="H127:H130" si="8">E127*F127*G127</f>
        <v>0</v>
      </c>
      <c r="I127" s="437"/>
      <c r="J127" s="437"/>
      <c r="K127" s="438"/>
    </row>
    <row r="128" spans="1:11" ht="14.25" hidden="1" customHeight="1">
      <c r="A128" s="437"/>
      <c r="B128" s="769" t="s">
        <v>96</v>
      </c>
      <c r="C128" s="760"/>
      <c r="D128" s="468" t="s">
        <v>94</v>
      </c>
      <c r="E128" s="460">
        <v>1</v>
      </c>
      <c r="F128" s="469">
        <v>0</v>
      </c>
      <c r="G128" s="451">
        <v>119800</v>
      </c>
      <c r="H128" s="452">
        <f t="shared" si="8"/>
        <v>0</v>
      </c>
      <c r="I128" s="437"/>
      <c r="J128" s="437"/>
      <c r="K128" s="438"/>
    </row>
    <row r="129" spans="1:11" ht="14.25" hidden="1" customHeight="1">
      <c r="A129" s="437"/>
      <c r="B129" s="769" t="s">
        <v>93</v>
      </c>
      <c r="C129" s="760"/>
      <c r="D129" s="468" t="s">
        <v>94</v>
      </c>
      <c r="E129" s="460">
        <v>1</v>
      </c>
      <c r="F129" s="469">
        <v>0.5</v>
      </c>
      <c r="G129" s="451">
        <v>76900</v>
      </c>
      <c r="H129" s="452">
        <f t="shared" si="8"/>
        <v>38450</v>
      </c>
      <c r="I129" s="437"/>
      <c r="J129" s="437"/>
      <c r="K129" s="438"/>
    </row>
    <row r="130" spans="1:11" ht="14.25" hidden="1" customHeight="1">
      <c r="A130" s="437"/>
      <c r="B130" s="761"/>
      <c r="C130" s="762"/>
      <c r="D130" s="470"/>
      <c r="E130" s="471"/>
      <c r="F130" s="457"/>
      <c r="G130" s="451"/>
      <c r="H130" s="452">
        <f t="shared" si="8"/>
        <v>0</v>
      </c>
      <c r="I130" s="437"/>
      <c r="J130" s="437"/>
      <c r="K130" s="438"/>
    </row>
    <row r="131" spans="1:11" ht="14.25" hidden="1" customHeight="1">
      <c r="A131" s="437"/>
      <c r="B131" s="763" t="s">
        <v>87</v>
      </c>
      <c r="C131" s="757"/>
      <c r="D131" s="757"/>
      <c r="E131" s="757"/>
      <c r="F131" s="757"/>
      <c r="G131" s="764"/>
      <c r="H131" s="459">
        <f>ROUND(SUM(H127:H130),2)</f>
        <v>38450</v>
      </c>
      <c r="I131" s="437"/>
      <c r="J131" s="437"/>
      <c r="K131" s="438"/>
    </row>
    <row r="132" spans="1:11" ht="14.25" hidden="1" customHeight="1">
      <c r="A132" s="437"/>
      <c r="B132" s="765" t="s">
        <v>95</v>
      </c>
      <c r="C132" s="757"/>
      <c r="D132" s="757"/>
      <c r="E132" s="757"/>
      <c r="F132" s="757"/>
      <c r="G132" s="757"/>
      <c r="H132" s="758"/>
      <c r="I132" s="437"/>
      <c r="J132" s="437"/>
      <c r="K132" s="438"/>
    </row>
    <row r="133" spans="1:11" ht="14.25" hidden="1" customHeight="1">
      <c r="A133" s="437"/>
      <c r="B133" s="756" t="s">
        <v>1</v>
      </c>
      <c r="C133" s="757"/>
      <c r="D133" s="764"/>
      <c r="E133" s="447" t="s">
        <v>2</v>
      </c>
      <c r="F133" s="447" t="s">
        <v>83</v>
      </c>
      <c r="G133" s="447" t="s">
        <v>85</v>
      </c>
      <c r="H133" s="448" t="s">
        <v>86</v>
      </c>
      <c r="I133" s="437"/>
      <c r="J133" s="437"/>
      <c r="K133" s="438"/>
    </row>
    <row r="134" spans="1:11" ht="14.25" hidden="1" customHeight="1">
      <c r="A134" s="437"/>
      <c r="B134" s="779" t="s">
        <v>97</v>
      </c>
      <c r="C134" s="760"/>
      <c r="D134" s="770"/>
      <c r="E134" s="449" t="s">
        <v>9</v>
      </c>
      <c r="F134" s="450">
        <v>1</v>
      </c>
      <c r="G134" s="472">
        <v>350</v>
      </c>
      <c r="H134" s="473">
        <f t="shared" ref="H134:H136" si="9">G134*F134</f>
        <v>350</v>
      </c>
      <c r="I134" s="437"/>
      <c r="J134" s="437"/>
      <c r="K134" s="438"/>
    </row>
    <row r="135" spans="1:11" ht="14.25" hidden="1" customHeight="1">
      <c r="A135" s="437"/>
      <c r="B135" s="779" t="s">
        <v>98</v>
      </c>
      <c r="C135" s="760"/>
      <c r="D135" s="770"/>
      <c r="E135" s="449" t="s">
        <v>13</v>
      </c>
      <c r="F135" s="450">
        <v>0.05</v>
      </c>
      <c r="G135" s="472">
        <v>35000</v>
      </c>
      <c r="H135" s="473">
        <f t="shared" si="9"/>
        <v>1750</v>
      </c>
      <c r="I135" s="437"/>
      <c r="J135" s="437"/>
      <c r="K135" s="438"/>
    </row>
    <row r="136" spans="1:11" ht="14.25" hidden="1" customHeight="1">
      <c r="A136" s="437"/>
      <c r="B136" s="779"/>
      <c r="C136" s="760"/>
      <c r="D136" s="770"/>
      <c r="E136" s="449"/>
      <c r="F136" s="450"/>
      <c r="G136" s="472"/>
      <c r="H136" s="473">
        <f t="shared" si="9"/>
        <v>0</v>
      </c>
      <c r="I136" s="437"/>
      <c r="J136" s="437"/>
      <c r="K136" s="438"/>
    </row>
    <row r="137" spans="1:11" ht="14.25" hidden="1" customHeight="1" thickBot="1">
      <c r="A137" s="437"/>
      <c r="B137" s="780" t="s">
        <v>87</v>
      </c>
      <c r="C137" s="781"/>
      <c r="D137" s="781"/>
      <c r="E137" s="781"/>
      <c r="F137" s="781"/>
      <c r="G137" s="782"/>
      <c r="H137" s="474">
        <f>ROUND(SUM(H134:H136),2)</f>
        <v>2100</v>
      </c>
      <c r="I137" s="437"/>
      <c r="J137" s="437"/>
      <c r="K137" s="438"/>
    </row>
    <row r="138" spans="1:11" ht="14.25" hidden="1" customHeight="1" thickBot="1">
      <c r="A138" s="437"/>
      <c r="B138" s="783"/>
      <c r="C138" s="748"/>
      <c r="D138" s="748"/>
      <c r="E138" s="748"/>
      <c r="F138" s="748"/>
      <c r="G138" s="748"/>
      <c r="H138" s="749"/>
      <c r="I138" s="437"/>
      <c r="J138" s="437"/>
      <c r="K138" s="438"/>
    </row>
    <row r="139" spans="1:11" ht="14.25" hidden="1" customHeight="1" thickBot="1">
      <c r="A139" s="437"/>
      <c r="B139" s="784"/>
      <c r="C139" s="785"/>
      <c r="D139" s="786"/>
      <c r="E139" s="787" t="s">
        <v>59</v>
      </c>
      <c r="F139" s="788"/>
      <c r="G139" s="788"/>
      <c r="H139" s="475">
        <f>ROUND(H137+H131+H124+H117,0)</f>
        <v>42473</v>
      </c>
      <c r="I139" s="437"/>
      <c r="J139" s="437"/>
      <c r="K139" s="438">
        <v>4500.3</v>
      </c>
    </row>
    <row r="140" spans="1:11" ht="14.25" hidden="1" customHeight="1">
      <c r="A140" s="437"/>
      <c r="B140" s="476"/>
      <c r="C140" s="477"/>
      <c r="D140" s="478"/>
      <c r="E140" s="478"/>
      <c r="F140" s="478"/>
      <c r="G140" s="478"/>
      <c r="H140" s="479"/>
      <c r="I140" s="437"/>
      <c r="J140" s="437"/>
      <c r="K140" s="438"/>
    </row>
    <row r="141" spans="1:11" ht="14.25" hidden="1" customHeight="1" thickBot="1">
      <c r="A141" s="437"/>
      <c r="B141" s="439"/>
      <c r="C141" s="440"/>
      <c r="D141" s="441"/>
      <c r="E141" s="441"/>
      <c r="F141" s="441"/>
      <c r="G141" s="441"/>
      <c r="H141" s="442"/>
      <c r="I141" s="437"/>
      <c r="J141" s="437"/>
      <c r="K141" s="438"/>
    </row>
    <row r="142" spans="1:11" ht="15" hidden="1" customHeight="1"/>
    <row r="143" spans="1:11" ht="14.25" customHeight="1">
      <c r="A143" s="437"/>
      <c r="B143" s="484"/>
      <c r="C143" s="485"/>
      <c r="D143" s="485"/>
      <c r="E143" s="485"/>
      <c r="F143" s="485"/>
      <c r="G143" s="485"/>
      <c r="H143" s="485"/>
      <c r="I143" s="483"/>
      <c r="J143" s="437"/>
      <c r="K143" s="438"/>
    </row>
    <row r="144" spans="1:11" ht="14.25" customHeight="1">
      <c r="A144" s="437"/>
      <c r="B144" s="486"/>
      <c r="C144" s="487"/>
      <c r="D144" s="488"/>
      <c r="E144" s="488"/>
      <c r="F144" s="488"/>
      <c r="G144" s="488"/>
      <c r="H144" s="489"/>
      <c r="I144" s="437"/>
      <c r="J144" s="437"/>
      <c r="K144" s="438"/>
    </row>
    <row r="145" spans="1:11" ht="14.25" customHeight="1">
      <c r="A145" s="437"/>
      <c r="B145" s="750" t="s">
        <v>77</v>
      </c>
      <c r="C145" s="751"/>
      <c r="D145" s="751"/>
      <c r="E145" s="751"/>
      <c r="F145" s="751"/>
      <c r="G145" s="751"/>
      <c r="H145" s="752"/>
      <c r="I145" s="437"/>
      <c r="J145" s="437"/>
      <c r="K145" s="438"/>
    </row>
    <row r="146" spans="1:11" ht="14.25" customHeight="1">
      <c r="A146" s="437"/>
      <c r="B146" s="753"/>
      <c r="C146" s="754"/>
      <c r="D146" s="754"/>
      <c r="E146" s="754"/>
      <c r="F146" s="754"/>
      <c r="G146" s="754"/>
      <c r="H146" s="755"/>
      <c r="I146" s="437"/>
      <c r="J146" s="437"/>
      <c r="K146" s="438"/>
    </row>
    <row r="147" spans="1:11" ht="14.25" customHeight="1" thickBot="1">
      <c r="A147" s="437"/>
      <c r="B147" s="756" t="s">
        <v>78</v>
      </c>
      <c r="C147" s="757"/>
      <c r="D147" s="757"/>
      <c r="E147" s="757"/>
      <c r="F147" s="757"/>
      <c r="G147" s="757"/>
      <c r="H147" s="758"/>
      <c r="I147" s="437"/>
      <c r="J147" s="437"/>
      <c r="K147" s="438"/>
    </row>
    <row r="148" spans="1:11" ht="15" customHeight="1">
      <c r="A148" s="437"/>
      <c r="B148" s="747" t="s">
        <v>1125</v>
      </c>
      <c r="C148" s="748"/>
      <c r="D148" s="748"/>
      <c r="E148" s="748"/>
      <c r="F148" s="748"/>
      <c r="G148" s="748"/>
      <c r="H148" s="749"/>
      <c r="I148" s="437"/>
      <c r="J148" s="437"/>
      <c r="K148" s="438"/>
    </row>
    <row r="149" spans="1:11" ht="15" customHeight="1">
      <c r="A149" s="437"/>
      <c r="B149" s="443" t="s">
        <v>79</v>
      </c>
      <c r="C149" s="444">
        <v>1.1000000000000001</v>
      </c>
      <c r="D149" s="772" t="s">
        <v>80</v>
      </c>
      <c r="E149" s="764"/>
      <c r="F149" s="419" t="s">
        <v>9</v>
      </c>
      <c r="G149" s="419" t="s">
        <v>81</v>
      </c>
      <c r="H149" s="445"/>
      <c r="I149" s="437"/>
      <c r="J149" s="437"/>
      <c r="K149" s="438"/>
    </row>
    <row r="150" spans="1:11" ht="14.25" customHeight="1">
      <c r="A150" s="437"/>
      <c r="B150" s="765"/>
      <c r="C150" s="757"/>
      <c r="D150" s="757"/>
      <c r="E150" s="757"/>
      <c r="F150" s="757"/>
      <c r="G150" s="757"/>
      <c r="H150" s="758"/>
      <c r="I150" s="437"/>
      <c r="J150" s="437"/>
      <c r="K150" s="438"/>
    </row>
    <row r="151" spans="1:11" ht="15" customHeight="1">
      <c r="A151" s="437"/>
      <c r="B151" s="773" t="s">
        <v>7</v>
      </c>
      <c r="C151" s="774"/>
      <c r="D151" s="774"/>
      <c r="E151" s="774"/>
      <c r="F151" s="774"/>
      <c r="G151" s="774"/>
      <c r="H151" s="775"/>
      <c r="I151" s="437"/>
      <c r="J151" s="437"/>
      <c r="K151" s="438"/>
    </row>
    <row r="152" spans="1:11" ht="14.25" customHeight="1">
      <c r="A152" s="437"/>
      <c r="B152" s="776"/>
      <c r="C152" s="751"/>
      <c r="D152" s="751"/>
      <c r="E152" s="751"/>
      <c r="F152" s="751"/>
      <c r="G152" s="751"/>
      <c r="H152" s="752"/>
      <c r="I152" s="437"/>
      <c r="J152" s="437"/>
      <c r="K152" s="438"/>
    </row>
    <row r="153" spans="1:11" ht="14.25" customHeight="1">
      <c r="A153" s="437"/>
      <c r="B153" s="777"/>
      <c r="C153" s="754"/>
      <c r="D153" s="754"/>
      <c r="E153" s="754"/>
      <c r="F153" s="754"/>
      <c r="G153" s="754"/>
      <c r="H153" s="755"/>
      <c r="I153" s="437"/>
      <c r="J153" s="437"/>
      <c r="K153" s="438"/>
    </row>
    <row r="154" spans="1:11" ht="14.25" customHeight="1">
      <c r="A154" s="437"/>
      <c r="B154" s="765" t="s">
        <v>82</v>
      </c>
      <c r="C154" s="757"/>
      <c r="D154" s="757"/>
      <c r="E154" s="757"/>
      <c r="F154" s="757"/>
      <c r="G154" s="757"/>
      <c r="H154" s="758"/>
      <c r="I154" s="437"/>
      <c r="J154" s="437"/>
      <c r="K154" s="438"/>
    </row>
    <row r="155" spans="1:11" ht="14.25" customHeight="1">
      <c r="A155" s="437"/>
      <c r="B155" s="766" t="s">
        <v>1</v>
      </c>
      <c r="C155" s="764"/>
      <c r="D155" s="446" t="s">
        <v>2</v>
      </c>
      <c r="E155" s="447" t="s">
        <v>83</v>
      </c>
      <c r="F155" s="447" t="s">
        <v>84</v>
      </c>
      <c r="G155" s="447" t="s">
        <v>85</v>
      </c>
      <c r="H155" s="448" t="s">
        <v>86</v>
      </c>
      <c r="I155" s="437"/>
      <c r="J155" s="437"/>
      <c r="K155" s="438"/>
    </row>
    <row r="156" spans="1:11" ht="14.25" customHeight="1">
      <c r="A156" s="437"/>
      <c r="B156" s="767"/>
      <c r="C156" s="778"/>
      <c r="D156" s="449"/>
      <c r="E156" s="449"/>
      <c r="F156" s="450"/>
      <c r="G156" s="451"/>
      <c r="H156" s="452">
        <f t="shared" ref="H156:H158" si="10">G156*(F156+1)*E156</f>
        <v>0</v>
      </c>
      <c r="I156" s="437"/>
      <c r="J156" s="437"/>
      <c r="K156" s="438"/>
    </row>
    <row r="157" spans="1:11" ht="14.25" customHeight="1">
      <c r="A157" s="437"/>
      <c r="B157" s="769"/>
      <c r="C157" s="770"/>
      <c r="D157" s="449"/>
      <c r="E157" s="453"/>
      <c r="F157" s="454"/>
      <c r="G157" s="455"/>
      <c r="H157" s="452">
        <f t="shared" si="10"/>
        <v>0</v>
      </c>
      <c r="I157" s="437"/>
      <c r="J157" s="437"/>
      <c r="K157" s="438"/>
    </row>
    <row r="158" spans="1:11" ht="14.25" customHeight="1">
      <c r="A158" s="437"/>
      <c r="B158" s="761"/>
      <c r="C158" s="771"/>
      <c r="D158" s="449"/>
      <c r="E158" s="456"/>
      <c r="F158" s="457"/>
      <c r="G158" s="458"/>
      <c r="H158" s="452">
        <f t="shared" si="10"/>
        <v>0</v>
      </c>
      <c r="I158" s="437"/>
      <c r="J158" s="437"/>
      <c r="K158" s="438"/>
    </row>
    <row r="159" spans="1:11" ht="14.25" customHeight="1">
      <c r="A159" s="437"/>
      <c r="B159" s="763" t="s">
        <v>87</v>
      </c>
      <c r="C159" s="757"/>
      <c r="D159" s="757"/>
      <c r="E159" s="757"/>
      <c r="F159" s="757"/>
      <c r="G159" s="764"/>
      <c r="H159" s="459">
        <f>ROUND(SUM(H156:H158),2)</f>
        <v>0</v>
      </c>
      <c r="I159" s="437"/>
      <c r="J159" s="437"/>
      <c r="K159" s="438"/>
    </row>
    <row r="160" spans="1:11" ht="14.25" customHeight="1">
      <c r="A160" s="437"/>
      <c r="B160" s="765" t="s">
        <v>88</v>
      </c>
      <c r="C160" s="757"/>
      <c r="D160" s="757"/>
      <c r="E160" s="757"/>
      <c r="F160" s="757"/>
      <c r="G160" s="757"/>
      <c r="H160" s="758"/>
      <c r="I160" s="437"/>
      <c r="J160" s="437"/>
      <c r="K160" s="438"/>
    </row>
    <row r="161" spans="1:11" ht="14.25" customHeight="1">
      <c r="A161" s="437"/>
      <c r="B161" s="766" t="s">
        <v>1</v>
      </c>
      <c r="C161" s="764"/>
      <c r="D161" s="446" t="s">
        <v>2</v>
      </c>
      <c r="E161" s="447" t="s">
        <v>83</v>
      </c>
      <c r="F161" s="447" t="s">
        <v>89</v>
      </c>
      <c r="G161" s="447" t="s">
        <v>85</v>
      </c>
      <c r="H161" s="448" t="s">
        <v>86</v>
      </c>
      <c r="I161" s="437"/>
      <c r="J161" s="437"/>
      <c r="K161" s="438"/>
    </row>
    <row r="162" spans="1:11" ht="14.25" customHeight="1">
      <c r="A162" s="437"/>
      <c r="B162" s="767"/>
      <c r="C162" s="768"/>
      <c r="D162" s="460"/>
      <c r="E162" s="461"/>
      <c r="F162" s="462"/>
      <c r="G162" s="451"/>
      <c r="H162" s="452">
        <f t="shared" ref="H162:H165" si="11">E162*F162*G162</f>
        <v>0</v>
      </c>
      <c r="I162" s="437"/>
      <c r="J162" s="437"/>
      <c r="K162" s="438"/>
    </row>
    <row r="163" spans="1:11" ht="14.25" customHeight="1">
      <c r="A163" s="437"/>
      <c r="B163" s="759" t="s">
        <v>90</v>
      </c>
      <c r="C163" s="760"/>
      <c r="D163" s="463" t="s">
        <v>91</v>
      </c>
      <c r="E163" s="460">
        <v>0.05</v>
      </c>
      <c r="F163" s="450">
        <v>1</v>
      </c>
      <c r="G163" s="451" t="e">
        <f>+H173</f>
        <v>#REF!</v>
      </c>
      <c r="H163" s="452" t="e">
        <f t="shared" si="11"/>
        <v>#REF!</v>
      </c>
      <c r="I163" s="437"/>
      <c r="J163" s="437"/>
      <c r="K163" s="438"/>
    </row>
    <row r="164" spans="1:11" ht="14.25" customHeight="1">
      <c r="A164" s="437"/>
      <c r="B164" s="759"/>
      <c r="C164" s="760"/>
      <c r="D164" s="463"/>
      <c r="E164" s="460"/>
      <c r="F164" s="450"/>
      <c r="G164" s="451"/>
      <c r="H164" s="452">
        <f t="shared" si="11"/>
        <v>0</v>
      </c>
      <c r="I164" s="437"/>
      <c r="J164" s="437"/>
      <c r="K164" s="438"/>
    </row>
    <row r="165" spans="1:11" ht="14.25" customHeight="1">
      <c r="A165" s="437"/>
      <c r="B165" s="761"/>
      <c r="C165" s="762"/>
      <c r="D165" s="457"/>
      <c r="E165" s="456"/>
      <c r="F165" s="457"/>
      <c r="G165" s="451"/>
      <c r="H165" s="452">
        <f t="shared" si="11"/>
        <v>0</v>
      </c>
      <c r="I165" s="437"/>
      <c r="J165" s="437"/>
      <c r="K165" s="438"/>
    </row>
    <row r="166" spans="1:11" ht="14.25" customHeight="1">
      <c r="A166" s="437"/>
      <c r="B166" s="763" t="s">
        <v>87</v>
      </c>
      <c r="C166" s="757"/>
      <c r="D166" s="757"/>
      <c r="E166" s="757"/>
      <c r="F166" s="757"/>
      <c r="G166" s="764"/>
      <c r="H166" s="459" t="e">
        <f>ROUND(SUM(H162:H165),2)</f>
        <v>#REF!</v>
      </c>
      <c r="I166" s="437"/>
      <c r="J166" s="437"/>
      <c r="K166" s="438"/>
    </row>
    <row r="167" spans="1:11" ht="14.25" customHeight="1">
      <c r="A167" s="437"/>
      <c r="B167" s="765" t="s">
        <v>92</v>
      </c>
      <c r="C167" s="757"/>
      <c r="D167" s="757"/>
      <c r="E167" s="757"/>
      <c r="F167" s="757"/>
      <c r="G167" s="757"/>
      <c r="H167" s="758"/>
      <c r="I167" s="437"/>
      <c r="J167" s="437"/>
      <c r="K167" s="438"/>
    </row>
    <row r="168" spans="1:11" ht="14.25" customHeight="1">
      <c r="A168" s="437"/>
      <c r="B168" s="766" t="s">
        <v>1</v>
      </c>
      <c r="C168" s="764"/>
      <c r="D168" s="446" t="s">
        <v>2</v>
      </c>
      <c r="E168" s="447" t="s">
        <v>83</v>
      </c>
      <c r="F168" s="464" t="s">
        <v>89</v>
      </c>
      <c r="G168" s="447" t="s">
        <v>85</v>
      </c>
      <c r="H168" s="465" t="s">
        <v>86</v>
      </c>
      <c r="I168" s="437"/>
      <c r="J168" s="437"/>
      <c r="K168" s="438"/>
    </row>
    <row r="169" spans="1:11" ht="14.25" customHeight="1">
      <c r="A169" s="437"/>
      <c r="B169" s="767"/>
      <c r="C169" s="768"/>
      <c r="D169" s="466"/>
      <c r="E169" s="461"/>
      <c r="F169" s="467"/>
      <c r="G169" s="451"/>
      <c r="H169" s="452">
        <f t="shared" ref="H169:H170" si="12">E169*F169*G169</f>
        <v>0</v>
      </c>
      <c r="I169" s="437"/>
      <c r="J169" s="437"/>
      <c r="K169" s="438"/>
    </row>
    <row r="170" spans="1:11" ht="14.25" customHeight="1">
      <c r="A170" s="437"/>
      <c r="B170" s="769" t="s">
        <v>96</v>
      </c>
      <c r="C170" s="760"/>
      <c r="D170" s="468" t="s">
        <v>94</v>
      </c>
      <c r="E170" s="460">
        <v>0</v>
      </c>
      <c r="F170" s="469">
        <v>0</v>
      </c>
      <c r="G170" s="41" t="e">
        <f>+INDEX(#REF!,MATCH(B170,#REF!,0),9)</f>
        <v>#REF!</v>
      </c>
      <c r="H170" s="452" t="e">
        <f t="shared" si="12"/>
        <v>#REF!</v>
      </c>
      <c r="I170" s="437"/>
      <c r="J170" s="437"/>
      <c r="K170" s="438"/>
    </row>
    <row r="171" spans="1:11" ht="14.25" customHeight="1">
      <c r="A171" s="437"/>
      <c r="B171" s="769" t="s">
        <v>93</v>
      </c>
      <c r="C171" s="760"/>
      <c r="D171" s="468" t="s">
        <v>94</v>
      </c>
      <c r="E171" s="460">
        <v>1</v>
      </c>
      <c r="F171" s="469">
        <v>0.1</v>
      </c>
      <c r="G171" s="41" t="e">
        <f>+INDEX(#REF!,MATCH(B171,#REF!,0),9)</f>
        <v>#REF!</v>
      </c>
      <c r="H171" s="452" t="e">
        <f>+E171*F171*G171</f>
        <v>#REF!</v>
      </c>
      <c r="I171" s="437"/>
      <c r="J171" s="437"/>
      <c r="K171" s="438"/>
    </row>
    <row r="172" spans="1:11" ht="14.25" customHeight="1">
      <c r="A172" s="437"/>
      <c r="B172" s="761"/>
      <c r="C172" s="762"/>
      <c r="D172" s="470"/>
      <c r="E172" s="471"/>
      <c r="F172" s="457"/>
      <c r="G172" s="451"/>
      <c r="H172" s="452">
        <f>E172*F172*G172</f>
        <v>0</v>
      </c>
      <c r="I172" s="437"/>
      <c r="J172" s="437"/>
      <c r="K172" s="438"/>
    </row>
    <row r="173" spans="1:11" ht="14.25" customHeight="1">
      <c r="A173" s="437"/>
      <c r="B173" s="763" t="s">
        <v>87</v>
      </c>
      <c r="C173" s="757"/>
      <c r="D173" s="757"/>
      <c r="E173" s="757"/>
      <c r="F173" s="757"/>
      <c r="G173" s="764"/>
      <c r="H173" s="459" t="e">
        <f>ROUND(SUM(H169:H172),2)</f>
        <v>#REF!</v>
      </c>
      <c r="I173" s="437"/>
      <c r="J173" s="437"/>
      <c r="K173" s="438"/>
    </row>
    <row r="174" spans="1:11" ht="14.25" customHeight="1">
      <c r="A174" s="437"/>
      <c r="B174" s="765" t="s">
        <v>95</v>
      </c>
      <c r="C174" s="757"/>
      <c r="D174" s="757"/>
      <c r="E174" s="757"/>
      <c r="F174" s="757"/>
      <c r="G174" s="757"/>
      <c r="H174" s="758"/>
      <c r="I174" s="437"/>
      <c r="J174" s="437"/>
      <c r="K174" s="438"/>
    </row>
    <row r="175" spans="1:11" ht="14.25" customHeight="1">
      <c r="A175" s="437"/>
      <c r="B175" s="756" t="s">
        <v>1</v>
      </c>
      <c r="C175" s="757"/>
      <c r="D175" s="764"/>
      <c r="E175" s="447" t="s">
        <v>2</v>
      </c>
      <c r="F175" s="447" t="s">
        <v>83</v>
      </c>
      <c r="G175" s="447" t="s">
        <v>85</v>
      </c>
      <c r="H175" s="448" t="s">
        <v>86</v>
      </c>
      <c r="I175" s="437"/>
      <c r="J175" s="437"/>
      <c r="K175" s="438"/>
    </row>
    <row r="176" spans="1:11" ht="14.25" customHeight="1">
      <c r="A176" s="437"/>
      <c r="B176" s="779" t="s">
        <v>98</v>
      </c>
      <c r="C176" s="760"/>
      <c r="D176" s="770"/>
      <c r="E176" s="449" t="s">
        <v>13</v>
      </c>
      <c r="F176" s="450">
        <v>0.1</v>
      </c>
      <c r="G176" s="472">
        <v>40000</v>
      </c>
      <c r="H176" s="473">
        <f t="shared" ref="H176:H177" si="13">G176*F176</f>
        <v>4000</v>
      </c>
      <c r="I176" s="437"/>
      <c r="J176" s="437"/>
      <c r="K176" s="438"/>
    </row>
    <row r="177" spans="1:11" ht="14.25" customHeight="1">
      <c r="A177" s="437"/>
      <c r="B177" s="779"/>
      <c r="C177" s="760"/>
      <c r="D177" s="770"/>
      <c r="E177" s="449"/>
      <c r="F177" s="450"/>
      <c r="G177" s="472"/>
      <c r="H177" s="473">
        <f t="shared" si="13"/>
        <v>0</v>
      </c>
      <c r="I177" s="437"/>
      <c r="J177" s="437"/>
      <c r="K177" s="438"/>
    </row>
    <row r="178" spans="1:11" ht="14.25" customHeight="1" thickBot="1">
      <c r="A178" s="437"/>
      <c r="B178" s="780" t="s">
        <v>87</v>
      </c>
      <c r="C178" s="781"/>
      <c r="D178" s="781"/>
      <c r="E178" s="781"/>
      <c r="F178" s="781"/>
      <c r="G178" s="782"/>
      <c r="H178" s="474">
        <f>ROUND(SUM(H176:H177),2)</f>
        <v>4000</v>
      </c>
      <c r="I178" s="437"/>
      <c r="J178" s="437"/>
      <c r="K178" s="438"/>
    </row>
    <row r="179" spans="1:11" ht="14.25" customHeight="1" thickBot="1">
      <c r="A179" s="437"/>
      <c r="B179" s="783"/>
      <c r="C179" s="748"/>
      <c r="D179" s="748"/>
      <c r="E179" s="748"/>
      <c r="F179" s="748"/>
      <c r="G179" s="748"/>
      <c r="H179" s="749"/>
      <c r="I179" s="437"/>
      <c r="J179" s="437"/>
      <c r="K179" s="438"/>
    </row>
    <row r="180" spans="1:11" ht="14.25" customHeight="1" thickBot="1">
      <c r="A180" s="437"/>
      <c r="B180" s="784"/>
      <c r="C180" s="785"/>
      <c r="D180" s="786"/>
      <c r="E180" s="794" t="s">
        <v>59</v>
      </c>
      <c r="F180" s="795"/>
      <c r="G180" s="795"/>
      <c r="H180" s="475" t="e">
        <f>ROUND(H178+H173+H166+H159,0)</f>
        <v>#REF!</v>
      </c>
      <c r="I180" s="437"/>
      <c r="J180" s="437"/>
      <c r="K180" s="438">
        <v>11655</v>
      </c>
    </row>
    <row r="181" spans="1:11" ht="14.25" customHeight="1">
      <c r="A181" s="437"/>
      <c r="B181" s="476"/>
      <c r="C181" s="477"/>
      <c r="D181" s="478"/>
      <c r="E181" s="478"/>
      <c r="F181" s="478"/>
      <c r="G181" s="478"/>
      <c r="H181" s="479"/>
      <c r="I181" s="437"/>
      <c r="J181" s="437"/>
      <c r="K181" s="438"/>
    </row>
    <row r="182" spans="1:11" ht="14.25" customHeight="1" thickBot="1">
      <c r="A182" s="437"/>
      <c r="B182" s="439"/>
      <c r="C182" s="440"/>
      <c r="D182" s="441"/>
      <c r="E182" s="441"/>
      <c r="F182" s="441"/>
      <c r="G182" s="441"/>
      <c r="H182" s="442"/>
      <c r="I182" s="437"/>
      <c r="J182" s="437"/>
      <c r="K182" s="438"/>
    </row>
    <row r="183" spans="1:11" ht="14.25" customHeight="1">
      <c r="A183" s="437"/>
      <c r="B183" s="750" t="s">
        <v>77</v>
      </c>
      <c r="C183" s="751"/>
      <c r="D183" s="751"/>
      <c r="E183" s="751"/>
      <c r="F183" s="751"/>
      <c r="G183" s="751"/>
      <c r="H183" s="752"/>
      <c r="I183" s="437"/>
      <c r="J183" s="437"/>
      <c r="K183" s="438"/>
    </row>
    <row r="184" spans="1:11" ht="14.25" customHeight="1">
      <c r="A184" s="437"/>
      <c r="B184" s="753"/>
      <c r="C184" s="754"/>
      <c r="D184" s="754"/>
      <c r="E184" s="754"/>
      <c r="F184" s="754"/>
      <c r="G184" s="754"/>
      <c r="H184" s="755"/>
      <c r="I184" s="437"/>
      <c r="J184" s="437"/>
      <c r="K184" s="438"/>
    </row>
    <row r="185" spans="1:11" ht="14.25" customHeight="1" thickBot="1">
      <c r="A185" s="437"/>
      <c r="B185" s="756" t="s">
        <v>78</v>
      </c>
      <c r="C185" s="757"/>
      <c r="D185" s="757"/>
      <c r="E185" s="757"/>
      <c r="F185" s="757"/>
      <c r="G185" s="757"/>
      <c r="H185" s="758"/>
      <c r="I185" s="437"/>
      <c r="J185" s="437"/>
      <c r="K185" s="438"/>
    </row>
    <row r="186" spans="1:11" ht="14.25" customHeight="1">
      <c r="A186" s="437"/>
      <c r="B186" s="747" t="s">
        <v>1125</v>
      </c>
      <c r="C186" s="748"/>
      <c r="D186" s="748"/>
      <c r="E186" s="748"/>
      <c r="F186" s="748"/>
      <c r="G186" s="748"/>
      <c r="H186" s="749"/>
      <c r="I186" s="437"/>
      <c r="J186" s="437"/>
      <c r="K186" s="438"/>
    </row>
    <row r="187" spans="1:11" ht="14.25" customHeight="1">
      <c r="A187" s="437"/>
      <c r="B187" s="443" t="s">
        <v>79</v>
      </c>
      <c r="C187" s="480">
        <v>1.2000000000000002</v>
      </c>
      <c r="D187" s="772" t="s">
        <v>80</v>
      </c>
      <c r="E187" s="764"/>
      <c r="F187" s="419" t="s">
        <v>25</v>
      </c>
      <c r="G187" s="419" t="s">
        <v>81</v>
      </c>
      <c r="H187" s="445"/>
      <c r="I187" s="437"/>
      <c r="J187" s="437"/>
      <c r="K187" s="438"/>
    </row>
    <row r="188" spans="1:11" ht="14.25" customHeight="1">
      <c r="A188" s="437"/>
      <c r="B188" s="765"/>
      <c r="C188" s="757"/>
      <c r="D188" s="757"/>
      <c r="E188" s="757"/>
      <c r="F188" s="757"/>
      <c r="G188" s="757"/>
      <c r="H188" s="758"/>
      <c r="I188" s="437"/>
      <c r="J188" s="437"/>
      <c r="K188" s="438"/>
    </row>
    <row r="189" spans="1:11" ht="14.25" customHeight="1">
      <c r="A189" s="437"/>
      <c r="B189" s="773" t="s">
        <v>1102</v>
      </c>
      <c r="C189" s="774"/>
      <c r="D189" s="774"/>
      <c r="E189" s="774"/>
      <c r="F189" s="774"/>
      <c r="G189" s="774"/>
      <c r="H189" s="775"/>
      <c r="I189" s="437"/>
      <c r="J189" s="437"/>
      <c r="K189" s="438"/>
    </row>
    <row r="190" spans="1:11" ht="14.25" customHeight="1">
      <c r="A190" s="437"/>
      <c r="B190" s="776"/>
      <c r="C190" s="751"/>
      <c r="D190" s="751"/>
      <c r="E190" s="751"/>
      <c r="F190" s="751"/>
      <c r="G190" s="751"/>
      <c r="H190" s="752"/>
      <c r="I190" s="437"/>
      <c r="J190" s="437"/>
      <c r="K190" s="438"/>
    </row>
    <row r="191" spans="1:11" ht="14.25" customHeight="1">
      <c r="A191" s="437"/>
      <c r="B191" s="777"/>
      <c r="C191" s="754"/>
      <c r="D191" s="754"/>
      <c r="E191" s="754"/>
      <c r="F191" s="754"/>
      <c r="G191" s="754"/>
      <c r="H191" s="755"/>
      <c r="I191" s="437"/>
      <c r="J191" s="437"/>
      <c r="K191" s="438"/>
    </row>
    <row r="192" spans="1:11" ht="14.25" customHeight="1">
      <c r="A192" s="437"/>
      <c r="B192" s="765" t="s">
        <v>82</v>
      </c>
      <c r="C192" s="757"/>
      <c r="D192" s="757"/>
      <c r="E192" s="757"/>
      <c r="F192" s="757"/>
      <c r="G192" s="757"/>
      <c r="H192" s="758"/>
      <c r="I192" s="437"/>
      <c r="J192" s="437"/>
      <c r="K192" s="438"/>
    </row>
    <row r="193" spans="1:11" ht="14.25" customHeight="1">
      <c r="A193" s="437"/>
      <c r="B193" s="766" t="s">
        <v>1</v>
      </c>
      <c r="C193" s="764"/>
      <c r="D193" s="446" t="s">
        <v>2</v>
      </c>
      <c r="E193" s="447" t="s">
        <v>83</v>
      </c>
      <c r="F193" s="447" t="s">
        <v>84</v>
      </c>
      <c r="G193" s="447" t="s">
        <v>85</v>
      </c>
      <c r="H193" s="448" t="s">
        <v>86</v>
      </c>
      <c r="I193" s="437"/>
      <c r="J193" s="437"/>
      <c r="K193" s="438"/>
    </row>
    <row r="194" spans="1:11" ht="14.25" customHeight="1">
      <c r="A194" s="437"/>
      <c r="B194" s="767"/>
      <c r="C194" s="778"/>
      <c r="D194" s="449"/>
      <c r="E194" s="449"/>
      <c r="F194" s="450"/>
      <c r="G194" s="451"/>
      <c r="H194" s="452">
        <f t="shared" ref="H194:H196" si="14">G194*(F194+1)*E194</f>
        <v>0</v>
      </c>
      <c r="I194" s="437"/>
      <c r="J194" s="437"/>
      <c r="K194" s="438"/>
    </row>
    <row r="195" spans="1:11" ht="14.25" customHeight="1">
      <c r="A195" s="437"/>
      <c r="B195" s="769"/>
      <c r="C195" s="770"/>
      <c r="D195" s="449"/>
      <c r="E195" s="453"/>
      <c r="F195" s="454"/>
      <c r="G195" s="455"/>
      <c r="H195" s="452">
        <f t="shared" si="14"/>
        <v>0</v>
      </c>
      <c r="I195" s="437"/>
      <c r="J195" s="437"/>
      <c r="K195" s="438"/>
    </row>
    <row r="196" spans="1:11" ht="14.25" customHeight="1">
      <c r="A196" s="437"/>
      <c r="B196" s="761"/>
      <c r="C196" s="771"/>
      <c r="D196" s="449"/>
      <c r="E196" s="456"/>
      <c r="F196" s="457"/>
      <c r="G196" s="458"/>
      <c r="H196" s="452">
        <f t="shared" si="14"/>
        <v>0</v>
      </c>
      <c r="I196" s="437"/>
      <c r="J196" s="437"/>
      <c r="K196" s="438"/>
    </row>
    <row r="197" spans="1:11" ht="14.25" customHeight="1">
      <c r="A197" s="437"/>
      <c r="B197" s="763" t="s">
        <v>87</v>
      </c>
      <c r="C197" s="757"/>
      <c r="D197" s="757"/>
      <c r="E197" s="757"/>
      <c r="F197" s="757"/>
      <c r="G197" s="764"/>
      <c r="H197" s="459">
        <f>ROUND(SUM(H194:H196),2)</f>
        <v>0</v>
      </c>
      <c r="I197" s="437"/>
      <c r="J197" s="437"/>
      <c r="K197" s="438"/>
    </row>
    <row r="198" spans="1:11" ht="14.25" customHeight="1">
      <c r="A198" s="437"/>
      <c r="B198" s="765" t="s">
        <v>88</v>
      </c>
      <c r="C198" s="757"/>
      <c r="D198" s="757"/>
      <c r="E198" s="757"/>
      <c r="F198" s="757"/>
      <c r="G198" s="757"/>
      <c r="H198" s="758"/>
      <c r="I198" s="437"/>
      <c r="J198" s="437"/>
      <c r="K198" s="438"/>
    </row>
    <row r="199" spans="1:11" ht="14.25" customHeight="1">
      <c r="A199" s="437"/>
      <c r="B199" s="766" t="s">
        <v>1</v>
      </c>
      <c r="C199" s="764"/>
      <c r="D199" s="446" t="s">
        <v>2</v>
      </c>
      <c r="E199" s="447" t="s">
        <v>83</v>
      </c>
      <c r="F199" s="447" t="s">
        <v>89</v>
      </c>
      <c r="G199" s="447" t="s">
        <v>85</v>
      </c>
      <c r="H199" s="448" t="s">
        <v>86</v>
      </c>
      <c r="I199" s="437"/>
      <c r="J199" s="437"/>
      <c r="K199" s="438"/>
    </row>
    <row r="200" spans="1:11" ht="14.25" customHeight="1">
      <c r="A200" s="437"/>
      <c r="B200" s="767"/>
      <c r="C200" s="768"/>
      <c r="D200" s="460"/>
      <c r="E200" s="461"/>
      <c r="F200" s="462"/>
      <c r="G200" s="451"/>
      <c r="H200" s="452">
        <f t="shared" ref="H200:H203" si="15">E200*F200*G200</f>
        <v>0</v>
      </c>
      <c r="I200" s="437"/>
      <c r="J200" s="437"/>
      <c r="K200" s="438"/>
    </row>
    <row r="201" spans="1:11" ht="14.25" customHeight="1">
      <c r="A201" s="437"/>
      <c r="B201" s="759" t="s">
        <v>90</v>
      </c>
      <c r="C201" s="760"/>
      <c r="D201" s="463" t="s">
        <v>91</v>
      </c>
      <c r="E201" s="460">
        <v>0.05</v>
      </c>
      <c r="F201" s="450">
        <v>1</v>
      </c>
      <c r="G201" s="451" t="e">
        <f>+H211</f>
        <v>#REF!</v>
      </c>
      <c r="H201" s="452" t="e">
        <f t="shared" si="15"/>
        <v>#REF!</v>
      </c>
      <c r="I201" s="437"/>
      <c r="J201" s="437"/>
      <c r="K201" s="438"/>
    </row>
    <row r="202" spans="1:11" ht="14.25" customHeight="1">
      <c r="A202" s="437"/>
      <c r="B202" s="759" t="s">
        <v>99</v>
      </c>
      <c r="C202" s="760"/>
      <c r="D202" s="26" t="e">
        <f>+INDEX(#REF!,MATCH(B202,#REF!,0),2)</f>
        <v>#REF!</v>
      </c>
      <c r="E202" s="460">
        <v>1</v>
      </c>
      <c r="F202" s="450">
        <v>0.05</v>
      </c>
      <c r="G202" s="404" t="e">
        <f>+INDEX(#REF!,MATCH(B202,#REF!,0),3)</f>
        <v>#REF!</v>
      </c>
      <c r="H202" s="452" t="e">
        <f t="shared" si="15"/>
        <v>#REF!</v>
      </c>
      <c r="I202" s="437"/>
      <c r="J202" s="437"/>
      <c r="K202" s="438"/>
    </row>
    <row r="203" spans="1:11" ht="14.25" customHeight="1">
      <c r="A203" s="437"/>
      <c r="B203" s="761"/>
      <c r="C203" s="762"/>
      <c r="D203" s="457"/>
      <c r="E203" s="456"/>
      <c r="F203" s="457"/>
      <c r="G203" s="451"/>
      <c r="H203" s="452">
        <f t="shared" si="15"/>
        <v>0</v>
      </c>
      <c r="I203" s="437"/>
      <c r="J203" s="437"/>
      <c r="K203" s="438"/>
    </row>
    <row r="204" spans="1:11" ht="14.25" customHeight="1">
      <c r="A204" s="437"/>
      <c r="B204" s="763" t="s">
        <v>87</v>
      </c>
      <c r="C204" s="757"/>
      <c r="D204" s="757"/>
      <c r="E204" s="757"/>
      <c r="F204" s="757"/>
      <c r="G204" s="764"/>
      <c r="H204" s="459" t="e">
        <f>ROUND(SUM(H200:H203),2)</f>
        <v>#REF!</v>
      </c>
      <c r="I204" s="437"/>
      <c r="J204" s="437"/>
      <c r="K204" s="438"/>
    </row>
    <row r="205" spans="1:11" ht="14.25" customHeight="1">
      <c r="A205" s="437"/>
      <c r="B205" s="765" t="s">
        <v>92</v>
      </c>
      <c r="C205" s="757"/>
      <c r="D205" s="757"/>
      <c r="E205" s="757"/>
      <c r="F205" s="757"/>
      <c r="G205" s="757"/>
      <c r="H205" s="758"/>
      <c r="I205" s="437"/>
      <c r="J205" s="437"/>
      <c r="K205" s="438"/>
    </row>
    <row r="206" spans="1:11" ht="14.25" customHeight="1">
      <c r="A206" s="437"/>
      <c r="B206" s="766" t="s">
        <v>1</v>
      </c>
      <c r="C206" s="764"/>
      <c r="D206" s="446" t="s">
        <v>2</v>
      </c>
      <c r="E206" s="447" t="s">
        <v>83</v>
      </c>
      <c r="F206" s="464" t="s">
        <v>89</v>
      </c>
      <c r="G206" s="447" t="s">
        <v>85</v>
      </c>
      <c r="H206" s="465" t="s">
        <v>86</v>
      </c>
      <c r="I206" s="437"/>
      <c r="J206" s="437"/>
      <c r="K206" s="438"/>
    </row>
    <row r="207" spans="1:11" ht="14.25" customHeight="1">
      <c r="A207" s="437"/>
      <c r="B207" s="767"/>
      <c r="C207" s="768"/>
      <c r="D207" s="466"/>
      <c r="E207" s="461"/>
      <c r="F207" s="467"/>
      <c r="G207" s="451"/>
      <c r="H207" s="452">
        <f t="shared" ref="H207:H208" si="16">E207*F207*G207</f>
        <v>0</v>
      </c>
      <c r="I207" s="437"/>
      <c r="J207" s="437"/>
      <c r="K207" s="438"/>
    </row>
    <row r="208" spans="1:11" ht="14.25" customHeight="1">
      <c r="A208" s="437"/>
      <c r="B208" s="769" t="s">
        <v>96</v>
      </c>
      <c r="C208" s="760"/>
      <c r="D208" s="468" t="s">
        <v>94</v>
      </c>
      <c r="E208" s="460">
        <v>0</v>
      </c>
      <c r="F208" s="469">
        <v>0</v>
      </c>
      <c r="G208" s="41" t="e">
        <f>+INDEX(#REF!,MATCH(B208,#REF!,0),9)</f>
        <v>#REF!</v>
      </c>
      <c r="H208" s="452" t="e">
        <f t="shared" si="16"/>
        <v>#REF!</v>
      </c>
      <c r="I208" s="437"/>
      <c r="J208" s="437"/>
      <c r="K208" s="438"/>
    </row>
    <row r="209" spans="1:11" ht="14.25" customHeight="1">
      <c r="A209" s="437"/>
      <c r="B209" s="769" t="s">
        <v>93</v>
      </c>
      <c r="C209" s="760"/>
      <c r="D209" s="468" t="s">
        <v>94</v>
      </c>
      <c r="E209" s="460">
        <v>2</v>
      </c>
      <c r="F209" s="469">
        <v>0.15</v>
      </c>
      <c r="G209" s="41" t="e">
        <f>+INDEX(#REF!,MATCH(B209,#REF!,0),9)</f>
        <v>#REF!</v>
      </c>
      <c r="H209" s="452" t="e">
        <f>+E209*F209*G209</f>
        <v>#REF!</v>
      </c>
      <c r="I209" s="437"/>
      <c r="J209" s="437"/>
      <c r="K209" s="438"/>
    </row>
    <row r="210" spans="1:11" ht="14.25" customHeight="1">
      <c r="A210" s="437"/>
      <c r="B210" s="761"/>
      <c r="C210" s="762"/>
      <c r="D210" s="470"/>
      <c r="E210" s="471"/>
      <c r="F210" s="457"/>
      <c r="G210" s="451"/>
      <c r="H210" s="452">
        <f>E210*F210*G210</f>
        <v>0</v>
      </c>
      <c r="I210" s="437"/>
      <c r="J210" s="437"/>
      <c r="K210" s="438"/>
    </row>
    <row r="211" spans="1:11" ht="14.25" customHeight="1">
      <c r="A211" s="437"/>
      <c r="B211" s="763" t="s">
        <v>87</v>
      </c>
      <c r="C211" s="757"/>
      <c r="D211" s="757"/>
      <c r="E211" s="757"/>
      <c r="F211" s="757"/>
      <c r="G211" s="764"/>
      <c r="H211" s="459" t="e">
        <f>ROUND(SUM(H207:H210),2)</f>
        <v>#REF!</v>
      </c>
      <c r="I211" s="437"/>
      <c r="J211" s="437"/>
      <c r="K211" s="438"/>
    </row>
    <row r="212" spans="1:11" ht="14.25" customHeight="1">
      <c r="A212" s="437"/>
      <c r="B212" s="765" t="s">
        <v>95</v>
      </c>
      <c r="C212" s="757"/>
      <c r="D212" s="757"/>
      <c r="E212" s="757"/>
      <c r="F212" s="757"/>
      <c r="G212" s="757"/>
      <c r="H212" s="758"/>
      <c r="I212" s="437"/>
      <c r="J212" s="437"/>
      <c r="K212" s="438"/>
    </row>
    <row r="213" spans="1:11" ht="14.25" customHeight="1">
      <c r="A213" s="437"/>
      <c r="B213" s="756" t="s">
        <v>1</v>
      </c>
      <c r="C213" s="757"/>
      <c r="D213" s="764"/>
      <c r="E213" s="447" t="s">
        <v>2</v>
      </c>
      <c r="F213" s="447" t="s">
        <v>83</v>
      </c>
      <c r="G213" s="447" t="s">
        <v>85</v>
      </c>
      <c r="H213" s="448" t="s">
        <v>86</v>
      </c>
      <c r="I213" s="437"/>
      <c r="J213" s="437"/>
      <c r="K213" s="438"/>
    </row>
    <row r="214" spans="1:11" ht="14.25" customHeight="1">
      <c r="A214" s="437"/>
      <c r="B214" s="779" t="s">
        <v>98</v>
      </c>
      <c r="C214" s="760"/>
      <c r="D214" s="770"/>
      <c r="E214" s="449" t="s">
        <v>13</v>
      </c>
      <c r="F214" s="450">
        <f>0.15*1.3</f>
        <v>0.19500000000000001</v>
      </c>
      <c r="G214" s="472">
        <v>40000</v>
      </c>
      <c r="H214" s="473">
        <f t="shared" ref="H214:H215" si="17">G214*F214</f>
        <v>7800</v>
      </c>
      <c r="I214" s="437"/>
      <c r="J214" s="437"/>
      <c r="K214" s="438"/>
    </row>
    <row r="215" spans="1:11" ht="14.25" customHeight="1">
      <c r="A215" s="437"/>
      <c r="B215" s="779"/>
      <c r="C215" s="760"/>
      <c r="D215" s="770"/>
      <c r="E215" s="449"/>
      <c r="F215" s="450"/>
      <c r="G215" s="472"/>
      <c r="H215" s="473">
        <f t="shared" si="17"/>
        <v>0</v>
      </c>
      <c r="I215" s="437"/>
      <c r="J215" s="437"/>
      <c r="K215" s="438"/>
    </row>
    <row r="216" spans="1:11" ht="14.25" customHeight="1" thickBot="1">
      <c r="A216" s="437"/>
      <c r="B216" s="780" t="s">
        <v>87</v>
      </c>
      <c r="C216" s="781"/>
      <c r="D216" s="781"/>
      <c r="E216" s="781"/>
      <c r="F216" s="781"/>
      <c r="G216" s="782"/>
      <c r="H216" s="474">
        <f>ROUND(SUM(H214:H215),2)</f>
        <v>7800</v>
      </c>
      <c r="I216" s="437"/>
      <c r="J216" s="437"/>
      <c r="K216" s="438"/>
    </row>
    <row r="217" spans="1:11" ht="14.25" customHeight="1" thickBot="1">
      <c r="A217" s="437"/>
      <c r="B217" s="783"/>
      <c r="C217" s="748"/>
      <c r="D217" s="748"/>
      <c r="E217" s="748"/>
      <c r="F217" s="748"/>
      <c r="G217" s="748"/>
      <c r="H217" s="749"/>
      <c r="I217" s="437"/>
      <c r="J217" s="437"/>
      <c r="K217" s="438"/>
    </row>
    <row r="218" spans="1:11" ht="14.25" customHeight="1" thickBot="1">
      <c r="A218" s="437"/>
      <c r="B218" s="784"/>
      <c r="C218" s="785"/>
      <c r="D218" s="786"/>
      <c r="E218" s="794" t="s">
        <v>59</v>
      </c>
      <c r="F218" s="795"/>
      <c r="G218" s="795"/>
      <c r="H218" s="475" t="e">
        <f>ROUND(H216+H211+H204+H197,0)</f>
        <v>#REF!</v>
      </c>
      <c r="I218" s="437"/>
      <c r="J218" s="437"/>
      <c r="K218" s="438"/>
    </row>
    <row r="219" spans="1:11" ht="14.25" customHeight="1">
      <c r="A219" s="437"/>
      <c r="B219" s="476"/>
      <c r="C219" s="477"/>
      <c r="D219" s="478"/>
      <c r="E219" s="478"/>
      <c r="F219" s="478"/>
      <c r="G219" s="478"/>
      <c r="H219" s="479"/>
      <c r="I219" s="437"/>
      <c r="J219" s="437"/>
      <c r="K219" s="438"/>
    </row>
    <row r="220" spans="1:11" ht="14.25" customHeight="1" thickBot="1">
      <c r="A220" s="437"/>
      <c r="B220" s="439"/>
      <c r="C220" s="440"/>
      <c r="D220" s="441"/>
      <c r="E220" s="441"/>
      <c r="F220" s="441"/>
      <c r="G220" s="441"/>
      <c r="H220" s="442"/>
      <c r="I220" s="437"/>
      <c r="J220" s="437"/>
      <c r="K220" s="438"/>
    </row>
    <row r="221" spans="1:11" ht="14.25" customHeight="1">
      <c r="A221" s="437"/>
      <c r="B221" s="750" t="s">
        <v>77</v>
      </c>
      <c r="C221" s="751"/>
      <c r="D221" s="751"/>
      <c r="E221" s="751"/>
      <c r="F221" s="751"/>
      <c r="G221" s="751"/>
      <c r="H221" s="752"/>
      <c r="I221" s="437"/>
      <c r="J221" s="437"/>
      <c r="K221" s="438"/>
    </row>
    <row r="222" spans="1:11" ht="14.25" customHeight="1">
      <c r="A222" s="437"/>
      <c r="B222" s="753"/>
      <c r="C222" s="754"/>
      <c r="D222" s="754"/>
      <c r="E222" s="754"/>
      <c r="F222" s="754"/>
      <c r="G222" s="754"/>
      <c r="H222" s="755"/>
      <c r="I222" s="437"/>
      <c r="J222" s="437"/>
      <c r="K222" s="438"/>
    </row>
    <row r="223" spans="1:11" ht="14.25" customHeight="1" thickBot="1">
      <c r="A223" s="437"/>
      <c r="B223" s="756" t="s">
        <v>78</v>
      </c>
      <c r="C223" s="757"/>
      <c r="D223" s="757"/>
      <c r="E223" s="757"/>
      <c r="F223" s="757"/>
      <c r="G223" s="757"/>
      <c r="H223" s="758"/>
      <c r="I223" s="437"/>
      <c r="J223" s="437"/>
      <c r="K223" s="438"/>
    </row>
    <row r="224" spans="1:11" ht="14.25" customHeight="1">
      <c r="A224" s="437"/>
      <c r="B224" s="747" t="s">
        <v>1125</v>
      </c>
      <c r="C224" s="748"/>
      <c r="D224" s="748"/>
      <c r="E224" s="748"/>
      <c r="F224" s="748"/>
      <c r="G224" s="748"/>
      <c r="H224" s="749"/>
      <c r="I224" s="437"/>
      <c r="J224" s="437"/>
      <c r="K224" s="438"/>
    </row>
    <row r="225" spans="1:11" ht="14.25" customHeight="1">
      <c r="A225" s="437"/>
      <c r="B225" s="443" t="s">
        <v>79</v>
      </c>
      <c r="C225" s="480">
        <v>1.3000000000000003</v>
      </c>
      <c r="D225" s="772" t="s">
        <v>80</v>
      </c>
      <c r="E225" s="764"/>
      <c r="F225" s="419" t="s">
        <v>9</v>
      </c>
      <c r="G225" s="419" t="s">
        <v>81</v>
      </c>
      <c r="H225" s="445"/>
      <c r="I225" s="437"/>
      <c r="J225" s="437"/>
      <c r="K225" s="438"/>
    </row>
    <row r="226" spans="1:11" ht="14.25" customHeight="1">
      <c r="A226" s="437"/>
      <c r="B226" s="765"/>
      <c r="C226" s="757"/>
      <c r="D226" s="757"/>
      <c r="E226" s="757"/>
      <c r="F226" s="757"/>
      <c r="G226" s="757"/>
      <c r="H226" s="758"/>
      <c r="I226" s="437"/>
      <c r="J226" s="437"/>
      <c r="K226" s="438"/>
    </row>
    <row r="227" spans="1:11" ht="14.25" customHeight="1">
      <c r="A227" s="437"/>
      <c r="B227" s="773" t="s">
        <v>1103</v>
      </c>
      <c r="C227" s="774"/>
      <c r="D227" s="774"/>
      <c r="E227" s="774"/>
      <c r="F227" s="774"/>
      <c r="G227" s="774"/>
      <c r="H227" s="775"/>
      <c r="I227" s="437"/>
      <c r="J227" s="437"/>
      <c r="K227" s="438"/>
    </row>
    <row r="228" spans="1:11" ht="14.25" customHeight="1">
      <c r="A228" s="437"/>
      <c r="B228" s="776"/>
      <c r="C228" s="751"/>
      <c r="D228" s="751"/>
      <c r="E228" s="751"/>
      <c r="F228" s="751"/>
      <c r="G228" s="751"/>
      <c r="H228" s="752"/>
      <c r="I228" s="437"/>
      <c r="J228" s="437"/>
      <c r="K228" s="438"/>
    </row>
    <row r="229" spans="1:11" ht="14.25" customHeight="1">
      <c r="A229" s="437"/>
      <c r="B229" s="777"/>
      <c r="C229" s="754"/>
      <c r="D229" s="754"/>
      <c r="E229" s="754"/>
      <c r="F229" s="754"/>
      <c r="G229" s="754"/>
      <c r="H229" s="755"/>
      <c r="I229" s="437"/>
      <c r="J229" s="437"/>
      <c r="K229" s="438"/>
    </row>
    <row r="230" spans="1:11" ht="14.25" customHeight="1">
      <c r="A230" s="437"/>
      <c r="B230" s="765" t="s">
        <v>82</v>
      </c>
      <c r="C230" s="757"/>
      <c r="D230" s="757"/>
      <c r="E230" s="757"/>
      <c r="F230" s="757"/>
      <c r="G230" s="757"/>
      <c r="H230" s="758"/>
      <c r="I230" s="437"/>
      <c r="J230" s="437"/>
      <c r="K230" s="438"/>
    </row>
    <row r="231" spans="1:11" ht="14.25" customHeight="1">
      <c r="A231" s="437"/>
      <c r="B231" s="766" t="s">
        <v>1</v>
      </c>
      <c r="C231" s="764"/>
      <c r="D231" s="446" t="s">
        <v>2</v>
      </c>
      <c r="E231" s="447" t="s">
        <v>83</v>
      </c>
      <c r="F231" s="447" t="s">
        <v>84</v>
      </c>
      <c r="G231" s="447" t="s">
        <v>85</v>
      </c>
      <c r="H231" s="448" t="s">
        <v>86</v>
      </c>
      <c r="I231" s="437"/>
      <c r="J231" s="437"/>
      <c r="K231" s="438"/>
    </row>
    <row r="232" spans="1:11" ht="14.25" customHeight="1">
      <c r="A232" s="437"/>
      <c r="B232" s="767"/>
      <c r="C232" s="778"/>
      <c r="D232" s="449"/>
      <c r="E232" s="449"/>
      <c r="F232" s="450"/>
      <c r="G232" s="451"/>
      <c r="H232" s="452">
        <f t="shared" ref="H232:H234" si="18">G232*(F232+1)*E232</f>
        <v>0</v>
      </c>
      <c r="I232" s="437"/>
      <c r="J232" s="437"/>
      <c r="K232" s="438"/>
    </row>
    <row r="233" spans="1:11" ht="14.25" customHeight="1">
      <c r="A233" s="437"/>
      <c r="B233" s="769"/>
      <c r="C233" s="770"/>
      <c r="D233" s="449"/>
      <c r="E233" s="453"/>
      <c r="F233" s="454"/>
      <c r="G233" s="455"/>
      <c r="H233" s="452">
        <f t="shared" si="18"/>
        <v>0</v>
      </c>
      <c r="I233" s="437"/>
      <c r="J233" s="437"/>
      <c r="K233" s="438"/>
    </row>
    <row r="234" spans="1:11" ht="14.25" customHeight="1">
      <c r="A234" s="437"/>
      <c r="B234" s="761"/>
      <c r="C234" s="771"/>
      <c r="D234" s="449"/>
      <c r="E234" s="456"/>
      <c r="F234" s="457"/>
      <c r="G234" s="458"/>
      <c r="H234" s="452">
        <f t="shared" si="18"/>
        <v>0</v>
      </c>
      <c r="I234" s="437"/>
      <c r="J234" s="437"/>
      <c r="K234" s="438"/>
    </row>
    <row r="235" spans="1:11" ht="14.25" customHeight="1">
      <c r="A235" s="437"/>
      <c r="B235" s="763" t="s">
        <v>87</v>
      </c>
      <c r="C235" s="757"/>
      <c r="D235" s="757"/>
      <c r="E235" s="757"/>
      <c r="F235" s="757"/>
      <c r="G235" s="764"/>
      <c r="H235" s="459">
        <f>ROUND(SUM(H232:H234),2)</f>
        <v>0</v>
      </c>
      <c r="I235" s="437"/>
      <c r="J235" s="437"/>
      <c r="K235" s="438"/>
    </row>
    <row r="236" spans="1:11" ht="14.25" customHeight="1">
      <c r="A236" s="437"/>
      <c r="B236" s="765" t="s">
        <v>88</v>
      </c>
      <c r="C236" s="757"/>
      <c r="D236" s="757"/>
      <c r="E236" s="757"/>
      <c r="F236" s="757"/>
      <c r="G236" s="757"/>
      <c r="H236" s="758"/>
      <c r="I236" s="437"/>
      <c r="J236" s="437"/>
      <c r="K236" s="438"/>
    </row>
    <row r="237" spans="1:11" ht="14.25" customHeight="1">
      <c r="A237" s="437"/>
      <c r="B237" s="766" t="s">
        <v>1</v>
      </c>
      <c r="C237" s="764"/>
      <c r="D237" s="446" t="s">
        <v>2</v>
      </c>
      <c r="E237" s="447" t="s">
        <v>83</v>
      </c>
      <c r="F237" s="447" t="s">
        <v>89</v>
      </c>
      <c r="G237" s="447" t="s">
        <v>85</v>
      </c>
      <c r="H237" s="448" t="s">
        <v>86</v>
      </c>
      <c r="I237" s="437"/>
      <c r="J237" s="437"/>
      <c r="K237" s="438"/>
    </row>
    <row r="238" spans="1:11" ht="14.25" customHeight="1">
      <c r="A238" s="437"/>
      <c r="B238" s="767"/>
      <c r="C238" s="768"/>
      <c r="D238" s="460"/>
      <c r="E238" s="461"/>
      <c r="F238" s="462"/>
      <c r="G238" s="451"/>
      <c r="H238" s="452">
        <f t="shared" ref="H238:H241" si="19">E238*F238*G238</f>
        <v>0</v>
      </c>
      <c r="I238" s="437"/>
      <c r="J238" s="437"/>
      <c r="K238" s="438"/>
    </row>
    <row r="239" spans="1:11" ht="14.25" customHeight="1">
      <c r="A239" s="437"/>
      <c r="B239" s="759" t="s">
        <v>90</v>
      </c>
      <c r="C239" s="760"/>
      <c r="D239" s="463" t="s">
        <v>91</v>
      </c>
      <c r="E239" s="460">
        <v>0.05</v>
      </c>
      <c r="F239" s="450">
        <v>1</v>
      </c>
      <c r="G239" s="451" t="e">
        <f>+H249</f>
        <v>#REF!</v>
      </c>
      <c r="H239" s="452" t="e">
        <f t="shared" si="19"/>
        <v>#REF!</v>
      </c>
      <c r="I239" s="437"/>
      <c r="J239" s="437"/>
      <c r="K239" s="438"/>
    </row>
    <row r="240" spans="1:11" ht="14.25" customHeight="1">
      <c r="A240" s="437"/>
      <c r="B240" s="759" t="s">
        <v>99</v>
      </c>
      <c r="C240" s="760"/>
      <c r="D240" s="26" t="e">
        <f>+INDEX(#REF!,MATCH(B240,#REF!,0),2)</f>
        <v>#REF!</v>
      </c>
      <c r="E240" s="460">
        <v>1</v>
      </c>
      <c r="F240" s="450">
        <v>0.05</v>
      </c>
      <c r="G240" s="404" t="e">
        <f>+INDEX(#REF!,MATCH(B240,#REF!,0),3)</f>
        <v>#REF!</v>
      </c>
      <c r="H240" s="452" t="e">
        <f t="shared" si="19"/>
        <v>#REF!</v>
      </c>
      <c r="I240" s="437"/>
      <c r="J240" s="437"/>
      <c r="K240" s="438"/>
    </row>
    <row r="241" spans="1:11" ht="14.25" customHeight="1">
      <c r="A241" s="437"/>
      <c r="B241" s="761"/>
      <c r="C241" s="762"/>
      <c r="D241" s="457"/>
      <c r="E241" s="456"/>
      <c r="F241" s="457"/>
      <c r="G241" s="451"/>
      <c r="H241" s="452">
        <f t="shared" si="19"/>
        <v>0</v>
      </c>
      <c r="I241" s="437"/>
      <c r="J241" s="437"/>
      <c r="K241" s="438"/>
    </row>
    <row r="242" spans="1:11" ht="14.25" customHeight="1">
      <c r="A242" s="437"/>
      <c r="B242" s="763" t="s">
        <v>87</v>
      </c>
      <c r="C242" s="757"/>
      <c r="D242" s="757"/>
      <c r="E242" s="757"/>
      <c r="F242" s="757"/>
      <c r="G242" s="764"/>
      <c r="H242" s="459" t="e">
        <f>ROUND(SUM(H238:H241),2)</f>
        <v>#REF!</v>
      </c>
      <c r="I242" s="437"/>
      <c r="J242" s="437"/>
      <c r="K242" s="438"/>
    </row>
    <row r="243" spans="1:11" ht="14.25" customHeight="1">
      <c r="A243" s="437"/>
      <c r="B243" s="765" t="s">
        <v>92</v>
      </c>
      <c r="C243" s="757"/>
      <c r="D243" s="757"/>
      <c r="E243" s="757"/>
      <c r="F243" s="757"/>
      <c r="G243" s="757"/>
      <c r="H243" s="758"/>
      <c r="I243" s="437"/>
      <c r="J243" s="437"/>
      <c r="K243" s="438"/>
    </row>
    <row r="244" spans="1:11" ht="14.25" customHeight="1">
      <c r="A244" s="437"/>
      <c r="B244" s="766" t="s">
        <v>1</v>
      </c>
      <c r="C244" s="764"/>
      <c r="D244" s="446" t="s">
        <v>2</v>
      </c>
      <c r="E244" s="447" t="s">
        <v>83</v>
      </c>
      <c r="F244" s="464" t="s">
        <v>89</v>
      </c>
      <c r="G244" s="447" t="s">
        <v>85</v>
      </c>
      <c r="H244" s="465" t="s">
        <v>86</v>
      </c>
      <c r="I244" s="437"/>
      <c r="J244" s="437"/>
      <c r="K244" s="438"/>
    </row>
    <row r="245" spans="1:11" ht="14.25" customHeight="1">
      <c r="A245" s="437"/>
      <c r="B245" s="767"/>
      <c r="C245" s="768"/>
      <c r="D245" s="466"/>
      <c r="E245" s="461"/>
      <c r="F245" s="467"/>
      <c r="G245" s="451"/>
      <c r="H245" s="452">
        <f t="shared" ref="H245:H246" si="20">E245*F245*G245</f>
        <v>0</v>
      </c>
      <c r="I245" s="437"/>
      <c r="J245" s="437"/>
      <c r="K245" s="438"/>
    </row>
    <row r="246" spans="1:11" ht="14.25" customHeight="1">
      <c r="A246" s="437"/>
      <c r="B246" s="769" t="s">
        <v>96</v>
      </c>
      <c r="C246" s="760"/>
      <c r="D246" s="468" t="s">
        <v>94</v>
      </c>
      <c r="E246" s="460">
        <v>0</v>
      </c>
      <c r="F246" s="469">
        <v>0</v>
      </c>
      <c r="G246" s="41" t="e">
        <f>+INDEX(#REF!,MATCH(B246,#REF!,0),9)</f>
        <v>#REF!</v>
      </c>
      <c r="H246" s="452" t="e">
        <f t="shared" si="20"/>
        <v>#REF!</v>
      </c>
      <c r="I246" s="437"/>
      <c r="J246" s="437"/>
      <c r="K246" s="438"/>
    </row>
    <row r="247" spans="1:11" ht="14.25" customHeight="1">
      <c r="A247" s="437"/>
      <c r="B247" s="769" t="s">
        <v>93</v>
      </c>
      <c r="C247" s="760"/>
      <c r="D247" s="468" t="s">
        <v>94</v>
      </c>
      <c r="E247" s="460">
        <v>2</v>
      </c>
      <c r="F247" s="469">
        <v>0.17</v>
      </c>
      <c r="G247" s="41" t="e">
        <f>+INDEX(#REF!,MATCH(B247,#REF!,0),9)</f>
        <v>#REF!</v>
      </c>
      <c r="H247" s="452" t="e">
        <f>+E247*F247*G247</f>
        <v>#REF!</v>
      </c>
      <c r="I247" s="437"/>
      <c r="J247" s="437"/>
      <c r="K247" s="438"/>
    </row>
    <row r="248" spans="1:11" ht="14.25" customHeight="1">
      <c r="A248" s="437"/>
      <c r="B248" s="761"/>
      <c r="C248" s="762"/>
      <c r="D248" s="470"/>
      <c r="E248" s="471"/>
      <c r="F248" s="457"/>
      <c r="G248" s="451"/>
      <c r="H248" s="452">
        <f>E248*F248*G248</f>
        <v>0</v>
      </c>
      <c r="I248" s="437"/>
      <c r="J248" s="437"/>
      <c r="K248" s="438"/>
    </row>
    <row r="249" spans="1:11" ht="14.25" customHeight="1">
      <c r="A249" s="437"/>
      <c r="B249" s="763" t="s">
        <v>87</v>
      </c>
      <c r="C249" s="757"/>
      <c r="D249" s="757"/>
      <c r="E249" s="757"/>
      <c r="F249" s="757"/>
      <c r="G249" s="764"/>
      <c r="H249" s="459" t="e">
        <f>ROUND(SUM(H245:H248),2)</f>
        <v>#REF!</v>
      </c>
      <c r="I249" s="437"/>
      <c r="J249" s="437"/>
      <c r="K249" s="438"/>
    </row>
    <row r="250" spans="1:11" ht="14.25" customHeight="1">
      <c r="A250" s="437"/>
      <c r="B250" s="765" t="s">
        <v>95</v>
      </c>
      <c r="C250" s="757"/>
      <c r="D250" s="757"/>
      <c r="E250" s="757"/>
      <c r="F250" s="757"/>
      <c r="G250" s="757"/>
      <c r="H250" s="758"/>
      <c r="I250" s="437"/>
      <c r="J250" s="437"/>
      <c r="K250" s="438"/>
    </row>
    <row r="251" spans="1:11" ht="14.25" customHeight="1">
      <c r="A251" s="437"/>
      <c r="B251" s="756" t="s">
        <v>1</v>
      </c>
      <c r="C251" s="757"/>
      <c r="D251" s="764"/>
      <c r="E251" s="447" t="s">
        <v>2</v>
      </c>
      <c r="F251" s="447" t="s">
        <v>83</v>
      </c>
      <c r="G251" s="447" t="s">
        <v>85</v>
      </c>
      <c r="H251" s="448" t="s">
        <v>86</v>
      </c>
      <c r="I251" s="437"/>
      <c r="J251" s="437"/>
      <c r="K251" s="438"/>
    </row>
    <row r="252" spans="1:11" ht="14.25" customHeight="1">
      <c r="A252" s="437"/>
      <c r="B252" s="779" t="s">
        <v>98</v>
      </c>
      <c r="C252" s="760"/>
      <c r="D252" s="770"/>
      <c r="E252" s="449" t="s">
        <v>13</v>
      </c>
      <c r="F252" s="450">
        <f>0.15*1.3</f>
        <v>0.19500000000000001</v>
      </c>
      <c r="G252" s="472">
        <v>40000</v>
      </c>
      <c r="H252" s="473">
        <f t="shared" ref="H252:H253" si="21">G252*F252</f>
        <v>7800</v>
      </c>
      <c r="I252" s="437"/>
      <c r="J252" s="437"/>
      <c r="K252" s="438"/>
    </row>
    <row r="253" spans="1:11" ht="14.25" customHeight="1">
      <c r="A253" s="437"/>
      <c r="B253" s="779"/>
      <c r="C253" s="760"/>
      <c r="D253" s="770"/>
      <c r="E253" s="449"/>
      <c r="F253" s="450"/>
      <c r="G253" s="472"/>
      <c r="H253" s="473">
        <f t="shared" si="21"/>
        <v>0</v>
      </c>
      <c r="I253" s="437"/>
      <c r="J253" s="437"/>
      <c r="K253" s="438"/>
    </row>
    <row r="254" spans="1:11" ht="14.25" customHeight="1" thickBot="1">
      <c r="A254" s="437"/>
      <c r="B254" s="780" t="s">
        <v>87</v>
      </c>
      <c r="C254" s="781"/>
      <c r="D254" s="781"/>
      <c r="E254" s="781"/>
      <c r="F254" s="781"/>
      <c r="G254" s="782"/>
      <c r="H254" s="474">
        <f>ROUND(SUM(H252:H253),2)</f>
        <v>7800</v>
      </c>
      <c r="I254" s="437"/>
      <c r="J254" s="437"/>
      <c r="K254" s="438"/>
    </row>
    <row r="255" spans="1:11" ht="14.25" customHeight="1" thickBot="1">
      <c r="A255" s="437"/>
      <c r="B255" s="783"/>
      <c r="C255" s="748"/>
      <c r="D255" s="748"/>
      <c r="E255" s="748"/>
      <c r="F255" s="748"/>
      <c r="G255" s="748"/>
      <c r="H255" s="749"/>
      <c r="I255" s="437"/>
      <c r="J255" s="437"/>
      <c r="K255" s="438"/>
    </row>
    <row r="256" spans="1:11" ht="14.25" customHeight="1" thickBot="1">
      <c r="A256" s="437"/>
      <c r="B256" s="784"/>
      <c r="C256" s="785"/>
      <c r="D256" s="786"/>
      <c r="E256" s="794" t="s">
        <v>59</v>
      </c>
      <c r="F256" s="795"/>
      <c r="G256" s="795"/>
      <c r="H256" s="475" t="e">
        <f>ROUND(H254+H249+H242+H235,0)</f>
        <v>#REF!</v>
      </c>
      <c r="I256" s="437"/>
      <c r="J256" s="437"/>
      <c r="K256" s="438"/>
    </row>
    <row r="257" spans="1:11" ht="14.25" customHeight="1">
      <c r="A257" s="437"/>
      <c r="B257" s="476"/>
      <c r="C257" s="477"/>
      <c r="D257" s="478"/>
      <c r="E257" s="478"/>
      <c r="F257" s="478"/>
      <c r="G257" s="478"/>
      <c r="H257" s="479"/>
      <c r="I257" s="437"/>
      <c r="J257" s="437"/>
      <c r="K257" s="438"/>
    </row>
    <row r="258" spans="1:11" ht="14.25" customHeight="1" thickBot="1">
      <c r="A258" s="437"/>
      <c r="B258" s="439"/>
      <c r="C258" s="440"/>
      <c r="D258" s="441"/>
      <c r="E258" s="441"/>
      <c r="F258" s="441"/>
      <c r="G258" s="441"/>
      <c r="H258" s="442"/>
      <c r="I258" s="437"/>
      <c r="J258" s="437"/>
      <c r="K258" s="438"/>
    </row>
    <row r="259" spans="1:11" ht="14.25" hidden="1" customHeight="1">
      <c r="A259" s="437"/>
      <c r="B259" s="750" t="s">
        <v>77</v>
      </c>
      <c r="C259" s="751"/>
      <c r="D259" s="751"/>
      <c r="E259" s="751"/>
      <c r="F259" s="751"/>
      <c r="G259" s="751"/>
      <c r="H259" s="752"/>
      <c r="I259" s="437"/>
      <c r="J259" s="437"/>
      <c r="K259" s="438"/>
    </row>
    <row r="260" spans="1:11" ht="14.25" hidden="1" customHeight="1">
      <c r="A260" s="437"/>
      <c r="B260" s="753"/>
      <c r="C260" s="754"/>
      <c r="D260" s="754"/>
      <c r="E260" s="754"/>
      <c r="F260" s="754"/>
      <c r="G260" s="754"/>
      <c r="H260" s="755"/>
      <c r="I260" s="437"/>
      <c r="J260" s="437"/>
      <c r="K260" s="438"/>
    </row>
    <row r="261" spans="1:11" ht="14.25" hidden="1" customHeight="1" thickBot="1">
      <c r="A261" s="437"/>
      <c r="B261" s="756" t="s">
        <v>78</v>
      </c>
      <c r="C261" s="757"/>
      <c r="D261" s="757"/>
      <c r="E261" s="757"/>
      <c r="F261" s="757"/>
      <c r="G261" s="757"/>
      <c r="H261" s="758"/>
      <c r="I261" s="437"/>
      <c r="J261" s="437"/>
      <c r="K261" s="438"/>
    </row>
    <row r="262" spans="1:11" ht="15" hidden="1" customHeight="1">
      <c r="A262" s="437"/>
      <c r="B262" s="747" t="s">
        <v>1125</v>
      </c>
      <c r="C262" s="748"/>
      <c r="D262" s="748"/>
      <c r="E262" s="748"/>
      <c r="F262" s="748"/>
      <c r="G262" s="748"/>
      <c r="H262" s="749"/>
      <c r="I262" s="437"/>
      <c r="J262" s="437"/>
      <c r="K262" s="438"/>
    </row>
    <row r="263" spans="1:11" ht="15" hidden="1" customHeight="1">
      <c r="A263" s="437"/>
      <c r="B263" s="443" t="s">
        <v>79</v>
      </c>
      <c r="C263" s="444" t="e">
        <v>#REF!</v>
      </c>
      <c r="D263" s="772" t="s">
        <v>80</v>
      </c>
      <c r="E263" s="764"/>
      <c r="F263" s="419" t="e">
        <v>#REF!</v>
      </c>
      <c r="G263" s="419" t="s">
        <v>81</v>
      </c>
      <c r="H263" s="445"/>
      <c r="I263" s="437"/>
      <c r="J263" s="437"/>
      <c r="K263" s="438"/>
    </row>
    <row r="264" spans="1:11" ht="14.25" hidden="1" customHeight="1">
      <c r="A264" s="437"/>
      <c r="B264" s="765"/>
      <c r="C264" s="757"/>
      <c r="D264" s="757"/>
      <c r="E264" s="757"/>
      <c r="F264" s="757"/>
      <c r="G264" s="757"/>
      <c r="H264" s="758"/>
      <c r="I264" s="437"/>
      <c r="J264" s="437"/>
      <c r="K264" s="438"/>
    </row>
    <row r="265" spans="1:11" ht="15" hidden="1" customHeight="1">
      <c r="A265" s="437"/>
      <c r="B265" s="773" t="e">
        <v>#REF!</v>
      </c>
      <c r="C265" s="774"/>
      <c r="D265" s="774"/>
      <c r="E265" s="774"/>
      <c r="F265" s="774"/>
      <c r="G265" s="774"/>
      <c r="H265" s="775"/>
      <c r="I265" s="437"/>
      <c r="J265" s="437"/>
      <c r="K265" s="438"/>
    </row>
    <row r="266" spans="1:11" ht="14.25" hidden="1" customHeight="1">
      <c r="A266" s="437"/>
      <c r="B266" s="776"/>
      <c r="C266" s="751"/>
      <c r="D266" s="751"/>
      <c r="E266" s="751"/>
      <c r="F266" s="751"/>
      <c r="G266" s="751"/>
      <c r="H266" s="752"/>
      <c r="I266" s="437"/>
      <c r="J266" s="437"/>
      <c r="K266" s="438"/>
    </row>
    <row r="267" spans="1:11" ht="14.25" hidden="1" customHeight="1">
      <c r="A267" s="437"/>
      <c r="B267" s="777"/>
      <c r="C267" s="754"/>
      <c r="D267" s="754"/>
      <c r="E267" s="754"/>
      <c r="F267" s="754"/>
      <c r="G267" s="754"/>
      <c r="H267" s="755"/>
      <c r="I267" s="437"/>
      <c r="J267" s="437"/>
      <c r="K267" s="438"/>
    </row>
    <row r="268" spans="1:11" ht="14.25" hidden="1" customHeight="1">
      <c r="A268" s="437"/>
      <c r="B268" s="765" t="s">
        <v>82</v>
      </c>
      <c r="C268" s="757"/>
      <c r="D268" s="757"/>
      <c r="E268" s="757"/>
      <c r="F268" s="757"/>
      <c r="G268" s="757"/>
      <c r="H268" s="758"/>
      <c r="I268" s="437"/>
      <c r="J268" s="437"/>
      <c r="K268" s="438"/>
    </row>
    <row r="269" spans="1:11" ht="14.25" hidden="1" customHeight="1">
      <c r="A269" s="437"/>
      <c r="B269" s="766" t="s">
        <v>1</v>
      </c>
      <c r="C269" s="764"/>
      <c r="D269" s="446" t="s">
        <v>2</v>
      </c>
      <c r="E269" s="447" t="s">
        <v>83</v>
      </c>
      <c r="F269" s="447" t="s">
        <v>84</v>
      </c>
      <c r="G269" s="447" t="s">
        <v>85</v>
      </c>
      <c r="H269" s="448" t="s">
        <v>86</v>
      </c>
      <c r="I269" s="437"/>
      <c r="J269" s="437"/>
      <c r="K269" s="438"/>
    </row>
    <row r="270" spans="1:11" ht="14.25" hidden="1" customHeight="1">
      <c r="A270" s="437"/>
      <c r="B270" s="767"/>
      <c r="C270" s="778"/>
      <c r="D270" s="449"/>
      <c r="E270" s="449"/>
      <c r="F270" s="450"/>
      <c r="G270" s="451"/>
      <c r="H270" s="452">
        <f t="shared" ref="H270:H272" si="22">G270*(F270+1)*E270</f>
        <v>0</v>
      </c>
      <c r="I270" s="437"/>
      <c r="J270" s="437"/>
      <c r="K270" s="438"/>
    </row>
    <row r="271" spans="1:11" ht="14.25" hidden="1" customHeight="1">
      <c r="A271" s="437"/>
      <c r="B271" s="769"/>
      <c r="C271" s="770"/>
      <c r="D271" s="449"/>
      <c r="E271" s="453"/>
      <c r="F271" s="454"/>
      <c r="G271" s="455"/>
      <c r="H271" s="452">
        <f t="shared" si="22"/>
        <v>0</v>
      </c>
      <c r="I271" s="437"/>
      <c r="J271" s="437"/>
      <c r="K271" s="438"/>
    </row>
    <row r="272" spans="1:11" ht="14.25" hidden="1" customHeight="1">
      <c r="A272" s="437"/>
      <c r="B272" s="761"/>
      <c r="C272" s="771"/>
      <c r="D272" s="449"/>
      <c r="E272" s="456"/>
      <c r="F272" s="457"/>
      <c r="G272" s="458"/>
      <c r="H272" s="452">
        <f t="shared" si="22"/>
        <v>0</v>
      </c>
      <c r="I272" s="437"/>
      <c r="J272" s="437"/>
      <c r="K272" s="438"/>
    </row>
    <row r="273" spans="1:11" ht="14.25" hidden="1" customHeight="1">
      <c r="A273" s="437"/>
      <c r="B273" s="763" t="s">
        <v>87</v>
      </c>
      <c r="C273" s="757"/>
      <c r="D273" s="757"/>
      <c r="E273" s="757"/>
      <c r="F273" s="757"/>
      <c r="G273" s="764"/>
      <c r="H273" s="459">
        <f>ROUND(SUM(H270:H272),2)</f>
        <v>0</v>
      </c>
      <c r="I273" s="437"/>
      <c r="J273" s="437"/>
      <c r="K273" s="438"/>
    </row>
    <row r="274" spans="1:11" ht="14.25" hidden="1" customHeight="1">
      <c r="A274" s="437"/>
      <c r="B274" s="765" t="s">
        <v>88</v>
      </c>
      <c r="C274" s="757"/>
      <c r="D274" s="757"/>
      <c r="E274" s="757"/>
      <c r="F274" s="757"/>
      <c r="G274" s="757"/>
      <c r="H274" s="758"/>
      <c r="I274" s="437"/>
      <c r="J274" s="437"/>
      <c r="K274" s="438"/>
    </row>
    <row r="275" spans="1:11" ht="14.25" hidden="1" customHeight="1">
      <c r="A275" s="437"/>
      <c r="B275" s="766" t="s">
        <v>1</v>
      </c>
      <c r="C275" s="764"/>
      <c r="D275" s="446" t="s">
        <v>2</v>
      </c>
      <c r="E275" s="447" t="s">
        <v>83</v>
      </c>
      <c r="F275" s="447" t="s">
        <v>89</v>
      </c>
      <c r="G275" s="447" t="s">
        <v>85</v>
      </c>
      <c r="H275" s="448" t="s">
        <v>86</v>
      </c>
      <c r="I275" s="437"/>
      <c r="J275" s="437"/>
      <c r="K275" s="438"/>
    </row>
    <row r="276" spans="1:11" ht="14.25" hidden="1" customHeight="1">
      <c r="A276" s="437"/>
      <c r="B276" s="767"/>
      <c r="C276" s="768"/>
      <c r="D276" s="460"/>
      <c r="E276" s="461"/>
      <c r="F276" s="462"/>
      <c r="G276" s="451"/>
      <c r="H276" s="452">
        <f t="shared" ref="H276:H279" si="23">E276*F276*G276</f>
        <v>0</v>
      </c>
      <c r="I276" s="437"/>
      <c r="J276" s="437"/>
      <c r="K276" s="438"/>
    </row>
    <row r="277" spans="1:11" ht="14.25" hidden="1" customHeight="1">
      <c r="A277" s="437"/>
      <c r="B277" s="759" t="s">
        <v>90</v>
      </c>
      <c r="C277" s="770"/>
      <c r="D277" s="463" t="s">
        <v>91</v>
      </c>
      <c r="E277" s="460">
        <v>0.05</v>
      </c>
      <c r="F277" s="450">
        <v>1</v>
      </c>
      <c r="G277" s="451" t="e">
        <f>H287</f>
        <v>#REF!</v>
      </c>
      <c r="H277" s="452" t="e">
        <f t="shared" si="23"/>
        <v>#REF!</v>
      </c>
      <c r="I277" s="437"/>
      <c r="J277" s="437"/>
      <c r="K277" s="438"/>
    </row>
    <row r="278" spans="1:11" ht="14.25" hidden="1" customHeight="1">
      <c r="A278" s="437"/>
      <c r="B278" s="759" t="s">
        <v>99</v>
      </c>
      <c r="C278" s="760"/>
      <c r="D278" s="490" t="s">
        <v>94</v>
      </c>
      <c r="E278" s="460">
        <v>1</v>
      </c>
      <c r="F278" s="450">
        <v>0.05</v>
      </c>
      <c r="G278" s="491">
        <v>50000</v>
      </c>
      <c r="H278" s="452">
        <f t="shared" si="23"/>
        <v>2500</v>
      </c>
      <c r="I278" s="437"/>
      <c r="J278" s="437"/>
      <c r="K278" s="438"/>
    </row>
    <row r="279" spans="1:11" ht="14.25" hidden="1" customHeight="1">
      <c r="A279" s="437"/>
      <c r="B279" s="761"/>
      <c r="C279" s="762"/>
      <c r="D279" s="457"/>
      <c r="E279" s="456"/>
      <c r="F279" s="457"/>
      <c r="G279" s="451"/>
      <c r="H279" s="452">
        <f t="shared" si="23"/>
        <v>0</v>
      </c>
      <c r="I279" s="437"/>
      <c r="J279" s="437"/>
      <c r="K279" s="438"/>
    </row>
    <row r="280" spans="1:11" ht="14.25" hidden="1" customHeight="1">
      <c r="A280" s="437"/>
      <c r="B280" s="763" t="s">
        <v>87</v>
      </c>
      <c r="C280" s="757"/>
      <c r="D280" s="757"/>
      <c r="E280" s="757"/>
      <c r="F280" s="757"/>
      <c r="G280" s="764"/>
      <c r="H280" s="459" t="e">
        <f>ROUND(SUM(H276:H279),2)</f>
        <v>#REF!</v>
      </c>
      <c r="I280" s="437"/>
      <c r="J280" s="437"/>
      <c r="K280" s="438"/>
    </row>
    <row r="281" spans="1:11" ht="14.25" hidden="1" customHeight="1">
      <c r="A281" s="437"/>
      <c r="B281" s="765" t="s">
        <v>92</v>
      </c>
      <c r="C281" s="757"/>
      <c r="D281" s="757"/>
      <c r="E281" s="757"/>
      <c r="F281" s="757"/>
      <c r="G281" s="757"/>
      <c r="H281" s="758"/>
      <c r="I281" s="437"/>
      <c r="J281" s="437"/>
      <c r="K281" s="438"/>
    </row>
    <row r="282" spans="1:11" ht="14.25" hidden="1" customHeight="1">
      <c r="A282" s="437"/>
      <c r="B282" s="766" t="s">
        <v>1</v>
      </c>
      <c r="C282" s="764"/>
      <c r="D282" s="446" t="s">
        <v>2</v>
      </c>
      <c r="E282" s="447" t="s">
        <v>83</v>
      </c>
      <c r="F282" s="464" t="s">
        <v>89</v>
      </c>
      <c r="G282" s="447" t="s">
        <v>85</v>
      </c>
      <c r="H282" s="465" t="s">
        <v>86</v>
      </c>
      <c r="I282" s="437"/>
      <c r="J282" s="437"/>
      <c r="K282" s="438"/>
    </row>
    <row r="283" spans="1:11" ht="14.25" hidden="1" customHeight="1">
      <c r="A283" s="437"/>
      <c r="B283" s="767"/>
      <c r="C283" s="768"/>
      <c r="D283" s="466"/>
      <c r="E283" s="461"/>
      <c r="F283" s="467"/>
      <c r="G283" s="451"/>
      <c r="H283" s="452">
        <f t="shared" ref="H283:H286" si="24">E283*F283*G283</f>
        <v>0</v>
      </c>
      <c r="I283" s="437"/>
      <c r="J283" s="437"/>
      <c r="K283" s="438"/>
    </row>
    <row r="284" spans="1:11" ht="14.25" hidden="1" customHeight="1">
      <c r="A284" s="437"/>
      <c r="B284" s="769" t="s">
        <v>96</v>
      </c>
      <c r="C284" s="760"/>
      <c r="D284" s="468" t="s">
        <v>94</v>
      </c>
      <c r="E284" s="460">
        <v>0</v>
      </c>
      <c r="F284" s="469">
        <v>0</v>
      </c>
      <c r="G284" s="41" t="e">
        <f>+INDEX(#REF!,MATCH(B284,#REF!,0),9)</f>
        <v>#REF!</v>
      </c>
      <c r="H284" s="452" t="e">
        <f t="shared" si="24"/>
        <v>#REF!</v>
      </c>
      <c r="I284" s="437"/>
      <c r="J284" s="437"/>
      <c r="K284" s="438"/>
    </row>
    <row r="285" spans="1:11" ht="14.25" hidden="1" customHeight="1">
      <c r="A285" s="437"/>
      <c r="B285" s="769" t="s">
        <v>93</v>
      </c>
      <c r="C285" s="760"/>
      <c r="D285" s="468" t="s">
        <v>94</v>
      </c>
      <c r="E285" s="460">
        <v>1</v>
      </c>
      <c r="F285" s="469">
        <v>0.125</v>
      </c>
      <c r="G285" s="41" t="e">
        <f>+INDEX(#REF!,MATCH(B285,#REF!,0),9)</f>
        <v>#REF!</v>
      </c>
      <c r="H285" s="452" t="e">
        <f t="shared" si="24"/>
        <v>#REF!</v>
      </c>
      <c r="I285" s="437"/>
      <c r="J285" s="437"/>
      <c r="K285" s="438"/>
    </row>
    <row r="286" spans="1:11" ht="14.25" hidden="1" customHeight="1">
      <c r="A286" s="437"/>
      <c r="B286" s="761"/>
      <c r="C286" s="762"/>
      <c r="D286" s="470"/>
      <c r="E286" s="471"/>
      <c r="F286" s="457"/>
      <c r="G286" s="451"/>
      <c r="H286" s="452">
        <f t="shared" si="24"/>
        <v>0</v>
      </c>
      <c r="I286" s="437"/>
      <c r="J286" s="437"/>
      <c r="K286" s="438"/>
    </row>
    <row r="287" spans="1:11" ht="14.25" hidden="1" customHeight="1">
      <c r="A287" s="437"/>
      <c r="B287" s="763" t="s">
        <v>87</v>
      </c>
      <c r="C287" s="757"/>
      <c r="D287" s="757"/>
      <c r="E287" s="757"/>
      <c r="F287" s="757"/>
      <c r="G287" s="764"/>
      <c r="H287" s="459" t="e">
        <f>ROUND(SUM(H283:H286),2)</f>
        <v>#REF!</v>
      </c>
      <c r="I287" s="437"/>
      <c r="J287" s="437"/>
      <c r="K287" s="438"/>
    </row>
    <row r="288" spans="1:11" ht="14.25" hidden="1" customHeight="1">
      <c r="A288" s="437"/>
      <c r="B288" s="765" t="s">
        <v>95</v>
      </c>
      <c r="C288" s="757"/>
      <c r="D288" s="757"/>
      <c r="E288" s="757"/>
      <c r="F288" s="757"/>
      <c r="G288" s="757"/>
      <c r="H288" s="758"/>
      <c r="I288" s="437"/>
      <c r="J288" s="437"/>
      <c r="K288" s="438"/>
    </row>
    <row r="289" spans="1:11" ht="14.25" hidden="1" customHeight="1">
      <c r="A289" s="437"/>
      <c r="B289" s="756" t="s">
        <v>1</v>
      </c>
      <c r="C289" s="757"/>
      <c r="D289" s="764"/>
      <c r="E289" s="447" t="s">
        <v>2</v>
      </c>
      <c r="F289" s="447" t="s">
        <v>83</v>
      </c>
      <c r="G289" s="447" t="s">
        <v>85</v>
      </c>
      <c r="H289" s="448" t="s">
        <v>86</v>
      </c>
      <c r="I289" s="437"/>
      <c r="J289" s="437"/>
      <c r="K289" s="438"/>
    </row>
    <row r="290" spans="1:11" ht="14.25" hidden="1" customHeight="1">
      <c r="A290" s="437"/>
      <c r="B290" s="779" t="s">
        <v>98</v>
      </c>
      <c r="C290" s="760"/>
      <c r="D290" s="770"/>
      <c r="E290" s="449" t="s">
        <v>13</v>
      </c>
      <c r="F290" s="450">
        <v>0.1</v>
      </c>
      <c r="G290" s="472">
        <v>35000</v>
      </c>
      <c r="H290" s="473">
        <f t="shared" ref="H290:H291" si="25">G290*F290</f>
        <v>3500</v>
      </c>
      <c r="I290" s="437"/>
      <c r="J290" s="437"/>
      <c r="K290" s="438"/>
    </row>
    <row r="291" spans="1:11" ht="14.25" hidden="1" customHeight="1">
      <c r="A291" s="437"/>
      <c r="B291" s="779"/>
      <c r="C291" s="760"/>
      <c r="D291" s="770"/>
      <c r="E291" s="449"/>
      <c r="F291" s="450"/>
      <c r="G291" s="472"/>
      <c r="H291" s="473">
        <f t="shared" si="25"/>
        <v>0</v>
      </c>
      <c r="I291" s="437"/>
      <c r="J291" s="437"/>
      <c r="K291" s="438"/>
    </row>
    <row r="292" spans="1:11" ht="14.25" hidden="1" customHeight="1" thickBot="1">
      <c r="A292" s="437"/>
      <c r="B292" s="780" t="s">
        <v>87</v>
      </c>
      <c r="C292" s="781"/>
      <c r="D292" s="781"/>
      <c r="E292" s="781"/>
      <c r="F292" s="781"/>
      <c r="G292" s="782"/>
      <c r="H292" s="474">
        <f>ROUND(SUM(H290:H291),2)</f>
        <v>3500</v>
      </c>
      <c r="I292" s="437"/>
      <c r="J292" s="437"/>
      <c r="K292" s="438"/>
    </row>
    <row r="293" spans="1:11" ht="14.25" hidden="1" customHeight="1" thickBot="1">
      <c r="A293" s="437"/>
      <c r="B293" s="783"/>
      <c r="C293" s="748"/>
      <c r="D293" s="748"/>
      <c r="E293" s="748"/>
      <c r="F293" s="748"/>
      <c r="G293" s="748"/>
      <c r="H293" s="749"/>
      <c r="I293" s="437"/>
      <c r="J293" s="437"/>
      <c r="K293" s="438"/>
    </row>
    <row r="294" spans="1:11" ht="14.25" hidden="1" customHeight="1" thickBot="1">
      <c r="A294" s="437"/>
      <c r="B294" s="784"/>
      <c r="C294" s="785"/>
      <c r="D294" s="786"/>
      <c r="E294" s="787" t="s">
        <v>59</v>
      </c>
      <c r="F294" s="788"/>
      <c r="G294" s="788"/>
      <c r="H294" s="475" t="e">
        <f>ROUND(H292+H287+H280+H273,0)</f>
        <v>#REF!</v>
      </c>
      <c r="I294" s="437"/>
      <c r="J294" s="437"/>
      <c r="K294" s="438">
        <v>15092.7</v>
      </c>
    </row>
    <row r="295" spans="1:11" ht="14.25" hidden="1" customHeight="1">
      <c r="A295" s="437"/>
      <c r="B295" s="476"/>
      <c r="C295" s="477"/>
      <c r="D295" s="478"/>
      <c r="E295" s="478"/>
      <c r="F295" s="478"/>
      <c r="G295" s="478"/>
      <c r="H295" s="479"/>
      <c r="I295" s="437"/>
      <c r="J295" s="437"/>
      <c r="K295" s="438"/>
    </row>
    <row r="296" spans="1:11" ht="14.25" hidden="1" customHeight="1" thickBot="1">
      <c r="A296" s="437"/>
      <c r="B296" s="439"/>
      <c r="C296" s="440"/>
      <c r="D296" s="441"/>
      <c r="E296" s="441"/>
      <c r="F296" s="441"/>
      <c r="G296" s="441"/>
      <c r="H296" s="442"/>
      <c r="I296" s="437"/>
      <c r="J296" s="437"/>
      <c r="K296" s="438"/>
    </row>
    <row r="297" spans="1:11" ht="14.25" hidden="1" customHeight="1">
      <c r="A297" s="437"/>
      <c r="B297" s="750" t="s">
        <v>77</v>
      </c>
      <c r="C297" s="751"/>
      <c r="D297" s="751"/>
      <c r="E297" s="751"/>
      <c r="F297" s="751"/>
      <c r="G297" s="751"/>
      <c r="H297" s="752"/>
      <c r="I297" s="437"/>
      <c r="J297" s="437"/>
      <c r="K297" s="438"/>
    </row>
    <row r="298" spans="1:11" ht="14.25" hidden="1" customHeight="1">
      <c r="A298" s="437"/>
      <c r="B298" s="753"/>
      <c r="C298" s="754"/>
      <c r="D298" s="754"/>
      <c r="E298" s="754"/>
      <c r="F298" s="754"/>
      <c r="G298" s="754"/>
      <c r="H298" s="755"/>
      <c r="I298" s="437"/>
      <c r="J298" s="437"/>
      <c r="K298" s="438"/>
    </row>
    <row r="299" spans="1:11" ht="14.25" hidden="1" customHeight="1" thickBot="1">
      <c r="A299" s="437"/>
      <c r="B299" s="756" t="s">
        <v>78</v>
      </c>
      <c r="C299" s="757"/>
      <c r="D299" s="757"/>
      <c r="E299" s="757"/>
      <c r="F299" s="757"/>
      <c r="G299" s="757"/>
      <c r="H299" s="758"/>
      <c r="I299" s="437"/>
      <c r="J299" s="437"/>
      <c r="K299" s="438"/>
    </row>
    <row r="300" spans="1:11" ht="14.25" hidden="1" customHeight="1">
      <c r="A300" s="437"/>
      <c r="B300" s="747" t="s">
        <v>1125</v>
      </c>
      <c r="C300" s="748"/>
      <c r="D300" s="748"/>
      <c r="E300" s="748"/>
      <c r="F300" s="748"/>
      <c r="G300" s="748"/>
      <c r="H300" s="749"/>
      <c r="I300" s="437"/>
      <c r="J300" s="437"/>
      <c r="K300" s="438"/>
    </row>
    <row r="301" spans="1:11" ht="14.25" hidden="1" customHeight="1">
      <c r="A301" s="437"/>
      <c r="B301" s="443" t="s">
        <v>79</v>
      </c>
      <c r="C301" s="480" t="e">
        <v>#REF!</v>
      </c>
      <c r="D301" s="772" t="s">
        <v>80</v>
      </c>
      <c r="E301" s="764"/>
      <c r="F301" s="419" t="e">
        <v>#REF!</v>
      </c>
      <c r="G301" s="419" t="s">
        <v>81</v>
      </c>
      <c r="H301" s="445"/>
      <c r="I301" s="437"/>
      <c r="J301" s="437"/>
      <c r="K301" s="438"/>
    </row>
    <row r="302" spans="1:11" ht="14.25" hidden="1" customHeight="1">
      <c r="A302" s="437"/>
      <c r="B302" s="765"/>
      <c r="C302" s="757"/>
      <c r="D302" s="757"/>
      <c r="E302" s="757"/>
      <c r="F302" s="757"/>
      <c r="G302" s="757"/>
      <c r="H302" s="758"/>
      <c r="I302" s="437"/>
      <c r="J302" s="437"/>
      <c r="K302" s="438"/>
    </row>
    <row r="303" spans="1:11" ht="14.25" hidden="1" customHeight="1">
      <c r="A303" s="437"/>
      <c r="B303" s="773" t="e">
        <v>#REF!</v>
      </c>
      <c r="C303" s="774"/>
      <c r="D303" s="774"/>
      <c r="E303" s="774"/>
      <c r="F303" s="774"/>
      <c r="G303" s="774"/>
      <c r="H303" s="775"/>
      <c r="I303" s="437"/>
      <c r="J303" s="437"/>
      <c r="K303" s="438"/>
    </row>
    <row r="304" spans="1:11" ht="14.25" hidden="1" customHeight="1">
      <c r="A304" s="437"/>
      <c r="B304" s="776"/>
      <c r="C304" s="751"/>
      <c r="D304" s="751"/>
      <c r="E304" s="751"/>
      <c r="F304" s="751"/>
      <c r="G304" s="751"/>
      <c r="H304" s="752"/>
      <c r="I304" s="437"/>
      <c r="J304" s="437"/>
      <c r="K304" s="438"/>
    </row>
    <row r="305" spans="1:11" ht="14.25" hidden="1" customHeight="1">
      <c r="A305" s="437"/>
      <c r="B305" s="777"/>
      <c r="C305" s="754"/>
      <c r="D305" s="754"/>
      <c r="E305" s="754"/>
      <c r="F305" s="754"/>
      <c r="G305" s="754"/>
      <c r="H305" s="755"/>
      <c r="I305" s="437"/>
      <c r="J305" s="437"/>
      <c r="K305" s="438"/>
    </row>
    <row r="306" spans="1:11" ht="14.25" hidden="1" customHeight="1">
      <c r="A306" s="437"/>
      <c r="B306" s="765" t="s">
        <v>82</v>
      </c>
      <c r="C306" s="757"/>
      <c r="D306" s="757"/>
      <c r="E306" s="757"/>
      <c r="F306" s="757"/>
      <c r="G306" s="757"/>
      <c r="H306" s="758"/>
      <c r="I306" s="437"/>
      <c r="J306" s="437"/>
      <c r="K306" s="438"/>
    </row>
    <row r="307" spans="1:11" ht="14.25" hidden="1" customHeight="1">
      <c r="A307" s="437"/>
      <c r="B307" s="766" t="s">
        <v>1</v>
      </c>
      <c r="C307" s="764"/>
      <c r="D307" s="446" t="s">
        <v>2</v>
      </c>
      <c r="E307" s="447" t="s">
        <v>83</v>
      </c>
      <c r="F307" s="447" t="s">
        <v>84</v>
      </c>
      <c r="G307" s="447" t="s">
        <v>85</v>
      </c>
      <c r="H307" s="448" t="s">
        <v>86</v>
      </c>
      <c r="I307" s="437"/>
      <c r="J307" s="437"/>
      <c r="K307" s="438"/>
    </row>
    <row r="308" spans="1:11" ht="14.25" hidden="1" customHeight="1">
      <c r="A308" s="437"/>
      <c r="B308" s="767"/>
      <c r="C308" s="778"/>
      <c r="D308" s="449"/>
      <c r="E308" s="449"/>
      <c r="F308" s="450"/>
      <c r="G308" s="451"/>
      <c r="H308" s="452">
        <f t="shared" ref="H308:H310" si="26">G308*(F308+1)*E308</f>
        <v>0</v>
      </c>
      <c r="I308" s="437"/>
      <c r="J308" s="437"/>
      <c r="K308" s="438"/>
    </row>
    <row r="309" spans="1:11" ht="14.25" hidden="1" customHeight="1">
      <c r="A309" s="437"/>
      <c r="B309" s="769"/>
      <c r="C309" s="770"/>
      <c r="D309" s="449"/>
      <c r="E309" s="453"/>
      <c r="F309" s="454"/>
      <c r="G309" s="455"/>
      <c r="H309" s="452">
        <f t="shared" si="26"/>
        <v>0</v>
      </c>
      <c r="I309" s="437"/>
      <c r="J309" s="437"/>
      <c r="K309" s="438"/>
    </row>
    <row r="310" spans="1:11" ht="14.25" hidden="1" customHeight="1">
      <c r="A310" s="437"/>
      <c r="B310" s="761"/>
      <c r="C310" s="771"/>
      <c r="D310" s="449"/>
      <c r="E310" s="456"/>
      <c r="F310" s="457"/>
      <c r="G310" s="458"/>
      <c r="H310" s="452">
        <f t="shared" si="26"/>
        <v>0</v>
      </c>
      <c r="I310" s="437"/>
      <c r="J310" s="437"/>
      <c r="K310" s="438"/>
    </row>
    <row r="311" spans="1:11" ht="14.25" hidden="1" customHeight="1">
      <c r="A311" s="437"/>
      <c r="B311" s="763" t="s">
        <v>87</v>
      </c>
      <c r="C311" s="757"/>
      <c r="D311" s="757"/>
      <c r="E311" s="757"/>
      <c r="F311" s="757"/>
      <c r="G311" s="764"/>
      <c r="H311" s="459">
        <f>ROUND(SUM(H308:H310),2)</f>
        <v>0</v>
      </c>
      <c r="I311" s="437"/>
      <c r="J311" s="437"/>
      <c r="K311" s="438"/>
    </row>
    <row r="312" spans="1:11" ht="14.25" hidden="1" customHeight="1">
      <c r="A312" s="437"/>
      <c r="B312" s="765" t="s">
        <v>88</v>
      </c>
      <c r="C312" s="757"/>
      <c r="D312" s="757"/>
      <c r="E312" s="757"/>
      <c r="F312" s="757"/>
      <c r="G312" s="757"/>
      <c r="H312" s="758"/>
      <c r="I312" s="437"/>
      <c r="J312" s="437"/>
      <c r="K312" s="438"/>
    </row>
    <row r="313" spans="1:11" ht="14.25" hidden="1" customHeight="1">
      <c r="A313" s="437"/>
      <c r="B313" s="766" t="s">
        <v>1</v>
      </c>
      <c r="C313" s="764"/>
      <c r="D313" s="446" t="s">
        <v>2</v>
      </c>
      <c r="E313" s="447" t="s">
        <v>83</v>
      </c>
      <c r="F313" s="447" t="s">
        <v>89</v>
      </c>
      <c r="G313" s="447" t="s">
        <v>85</v>
      </c>
      <c r="H313" s="448" t="s">
        <v>86</v>
      </c>
      <c r="I313" s="437"/>
      <c r="J313" s="437"/>
      <c r="K313" s="438"/>
    </row>
    <row r="314" spans="1:11" ht="14.25" hidden="1" customHeight="1">
      <c r="A314" s="437"/>
      <c r="B314" s="767"/>
      <c r="C314" s="768"/>
      <c r="D314" s="460"/>
      <c r="E314" s="461"/>
      <c r="F314" s="462"/>
      <c r="G314" s="451"/>
      <c r="H314" s="452">
        <f t="shared" ref="H314:H317" si="27">E314*F314*G314</f>
        <v>0</v>
      </c>
      <c r="I314" s="437"/>
      <c r="J314" s="437"/>
      <c r="K314" s="438"/>
    </row>
    <row r="315" spans="1:11" ht="14.25" hidden="1" customHeight="1">
      <c r="A315" s="437"/>
      <c r="B315" s="759" t="s">
        <v>90</v>
      </c>
      <c r="C315" s="770"/>
      <c r="D315" s="463" t="s">
        <v>91</v>
      </c>
      <c r="E315" s="460">
        <v>0.05</v>
      </c>
      <c r="F315" s="450">
        <v>1</v>
      </c>
      <c r="G315" s="451" t="e">
        <f>H325</f>
        <v>#REF!</v>
      </c>
      <c r="H315" s="452" t="e">
        <f t="shared" si="27"/>
        <v>#REF!</v>
      </c>
      <c r="I315" s="437"/>
      <c r="J315" s="437"/>
      <c r="K315" s="438"/>
    </row>
    <row r="316" spans="1:11" ht="14.25" hidden="1" customHeight="1">
      <c r="A316" s="437"/>
      <c r="B316" s="759" t="s">
        <v>99</v>
      </c>
      <c r="C316" s="760"/>
      <c r="D316" s="490" t="s">
        <v>94</v>
      </c>
      <c r="E316" s="460">
        <v>1</v>
      </c>
      <c r="F316" s="450">
        <v>0.05</v>
      </c>
      <c r="G316" s="491">
        <v>50000</v>
      </c>
      <c r="H316" s="452">
        <f t="shared" si="27"/>
        <v>2500</v>
      </c>
      <c r="I316" s="437"/>
      <c r="J316" s="437"/>
      <c r="K316" s="438"/>
    </row>
    <row r="317" spans="1:11" ht="14.25" hidden="1" customHeight="1">
      <c r="A317" s="437"/>
      <c r="B317" s="761"/>
      <c r="C317" s="762"/>
      <c r="D317" s="457"/>
      <c r="E317" s="456"/>
      <c r="F317" s="457"/>
      <c r="G317" s="451"/>
      <c r="H317" s="452">
        <f t="shared" si="27"/>
        <v>0</v>
      </c>
      <c r="I317" s="437"/>
      <c r="J317" s="437"/>
      <c r="K317" s="438"/>
    </row>
    <row r="318" spans="1:11" ht="14.25" hidden="1" customHeight="1">
      <c r="A318" s="437"/>
      <c r="B318" s="763" t="s">
        <v>87</v>
      </c>
      <c r="C318" s="757"/>
      <c r="D318" s="757"/>
      <c r="E318" s="757"/>
      <c r="F318" s="757"/>
      <c r="G318" s="764"/>
      <c r="H318" s="459" t="e">
        <f>ROUND(SUM(H314:H317),2)</f>
        <v>#REF!</v>
      </c>
      <c r="I318" s="437"/>
      <c r="J318" s="437"/>
      <c r="K318" s="438"/>
    </row>
    <row r="319" spans="1:11" ht="14.25" hidden="1" customHeight="1">
      <c r="A319" s="437"/>
      <c r="B319" s="765" t="s">
        <v>92</v>
      </c>
      <c r="C319" s="757"/>
      <c r="D319" s="757"/>
      <c r="E319" s="757"/>
      <c r="F319" s="757"/>
      <c r="G319" s="757"/>
      <c r="H319" s="758"/>
      <c r="I319" s="437"/>
      <c r="J319" s="437"/>
      <c r="K319" s="438"/>
    </row>
    <row r="320" spans="1:11" ht="14.25" hidden="1" customHeight="1">
      <c r="A320" s="437"/>
      <c r="B320" s="766" t="s">
        <v>1</v>
      </c>
      <c r="C320" s="764"/>
      <c r="D320" s="446" t="s">
        <v>2</v>
      </c>
      <c r="E320" s="447" t="s">
        <v>83</v>
      </c>
      <c r="F320" s="464" t="s">
        <v>89</v>
      </c>
      <c r="G320" s="447" t="s">
        <v>85</v>
      </c>
      <c r="H320" s="465" t="s">
        <v>86</v>
      </c>
      <c r="I320" s="437"/>
      <c r="J320" s="437"/>
      <c r="K320" s="438"/>
    </row>
    <row r="321" spans="1:11" ht="14.25" hidden="1" customHeight="1">
      <c r="A321" s="437"/>
      <c r="B321" s="767"/>
      <c r="C321" s="768"/>
      <c r="D321" s="466"/>
      <c r="E321" s="461"/>
      <c r="F321" s="467"/>
      <c r="G321" s="451"/>
      <c r="H321" s="452">
        <f t="shared" ref="H321:H324" si="28">E321*F321*G321</f>
        <v>0</v>
      </c>
      <c r="I321" s="437"/>
      <c r="J321" s="437"/>
      <c r="K321" s="438"/>
    </row>
    <row r="322" spans="1:11" ht="14.25" hidden="1" customHeight="1">
      <c r="A322" s="437"/>
      <c r="B322" s="769" t="s">
        <v>96</v>
      </c>
      <c r="C322" s="760"/>
      <c r="D322" s="468" t="s">
        <v>94</v>
      </c>
      <c r="E322" s="460">
        <v>0</v>
      </c>
      <c r="F322" s="469">
        <v>0</v>
      </c>
      <c r="G322" s="41" t="e">
        <f>+INDEX(#REF!,MATCH(B322,#REF!,0),9)</f>
        <v>#REF!</v>
      </c>
      <c r="H322" s="452" t="e">
        <f t="shared" si="28"/>
        <v>#REF!</v>
      </c>
      <c r="I322" s="437"/>
      <c r="J322" s="437"/>
      <c r="K322" s="438"/>
    </row>
    <row r="323" spans="1:11" ht="14.25" hidden="1" customHeight="1">
      <c r="A323" s="437"/>
      <c r="B323" s="769" t="s">
        <v>93</v>
      </c>
      <c r="C323" s="760"/>
      <c r="D323" s="468" t="s">
        <v>94</v>
      </c>
      <c r="E323" s="460">
        <v>1</v>
      </c>
      <c r="F323" s="469">
        <v>0.15</v>
      </c>
      <c r="G323" s="41" t="e">
        <f>+INDEX(#REF!,MATCH(B323,#REF!,0),9)</f>
        <v>#REF!</v>
      </c>
      <c r="H323" s="452" t="e">
        <f t="shared" si="28"/>
        <v>#REF!</v>
      </c>
      <c r="I323" s="437"/>
      <c r="J323" s="437"/>
      <c r="K323" s="438"/>
    </row>
    <row r="324" spans="1:11" ht="14.25" hidden="1" customHeight="1">
      <c r="A324" s="437"/>
      <c r="B324" s="761"/>
      <c r="C324" s="762"/>
      <c r="D324" s="470"/>
      <c r="E324" s="471"/>
      <c r="F324" s="457"/>
      <c r="G324" s="451"/>
      <c r="H324" s="452">
        <f t="shared" si="28"/>
        <v>0</v>
      </c>
      <c r="I324" s="437"/>
      <c r="J324" s="437"/>
      <c r="K324" s="438"/>
    </row>
    <row r="325" spans="1:11" ht="14.25" hidden="1" customHeight="1">
      <c r="A325" s="437"/>
      <c r="B325" s="763" t="s">
        <v>87</v>
      </c>
      <c r="C325" s="757"/>
      <c r="D325" s="757"/>
      <c r="E325" s="757"/>
      <c r="F325" s="757"/>
      <c r="G325" s="764"/>
      <c r="H325" s="459" t="e">
        <f>ROUND(SUM(H321:H324),2)</f>
        <v>#REF!</v>
      </c>
      <c r="I325" s="437"/>
      <c r="J325" s="437"/>
      <c r="K325" s="438"/>
    </row>
    <row r="326" spans="1:11" ht="14.25" hidden="1" customHeight="1">
      <c r="A326" s="437"/>
      <c r="B326" s="765" t="s">
        <v>95</v>
      </c>
      <c r="C326" s="757"/>
      <c r="D326" s="757"/>
      <c r="E326" s="757"/>
      <c r="F326" s="757"/>
      <c r="G326" s="757"/>
      <c r="H326" s="758"/>
      <c r="I326" s="437"/>
      <c r="J326" s="437"/>
      <c r="K326" s="438"/>
    </row>
    <row r="327" spans="1:11" ht="14.25" hidden="1" customHeight="1">
      <c r="A327" s="437"/>
      <c r="B327" s="756" t="s">
        <v>1</v>
      </c>
      <c r="C327" s="757"/>
      <c r="D327" s="764"/>
      <c r="E327" s="447" t="s">
        <v>2</v>
      </c>
      <c r="F327" s="447" t="s">
        <v>83</v>
      </c>
      <c r="G327" s="447" t="s">
        <v>85</v>
      </c>
      <c r="H327" s="448" t="s">
        <v>86</v>
      </c>
      <c r="I327" s="437"/>
      <c r="J327" s="437"/>
      <c r="K327" s="438"/>
    </row>
    <row r="328" spans="1:11" ht="14.25" hidden="1" customHeight="1">
      <c r="A328" s="437"/>
      <c r="B328" s="779" t="s">
        <v>98</v>
      </c>
      <c r="C328" s="760"/>
      <c r="D328" s="770"/>
      <c r="E328" s="449" t="s">
        <v>13</v>
      </c>
      <c r="F328" s="450">
        <f>1*1*0.2*1.3</f>
        <v>0.26</v>
      </c>
      <c r="G328" s="472">
        <v>35000</v>
      </c>
      <c r="H328" s="473">
        <f t="shared" ref="H328:H329" si="29">G328*F328</f>
        <v>9100</v>
      </c>
      <c r="I328" s="437"/>
      <c r="J328" s="437"/>
      <c r="K328" s="438"/>
    </row>
    <row r="329" spans="1:11" ht="14.25" hidden="1" customHeight="1">
      <c r="A329" s="437"/>
      <c r="B329" s="779"/>
      <c r="C329" s="760"/>
      <c r="D329" s="770"/>
      <c r="E329" s="449"/>
      <c r="F329" s="450"/>
      <c r="G329" s="472"/>
      <c r="H329" s="473">
        <f t="shared" si="29"/>
        <v>0</v>
      </c>
      <c r="I329" s="437"/>
      <c r="J329" s="437"/>
      <c r="K329" s="438"/>
    </row>
    <row r="330" spans="1:11" ht="14.25" hidden="1" customHeight="1" thickBot="1">
      <c r="A330" s="437"/>
      <c r="B330" s="780" t="s">
        <v>87</v>
      </c>
      <c r="C330" s="781"/>
      <c r="D330" s="781"/>
      <c r="E330" s="781"/>
      <c r="F330" s="781"/>
      <c r="G330" s="782"/>
      <c r="H330" s="474">
        <f>ROUND(SUM(H328:H329),2)</f>
        <v>9100</v>
      </c>
      <c r="I330" s="437"/>
      <c r="J330" s="437"/>
      <c r="K330" s="438"/>
    </row>
    <row r="331" spans="1:11" ht="14.25" hidden="1" customHeight="1" thickBot="1">
      <c r="A331" s="437"/>
      <c r="B331" s="783"/>
      <c r="C331" s="748"/>
      <c r="D331" s="748"/>
      <c r="E331" s="748"/>
      <c r="F331" s="748"/>
      <c r="G331" s="748"/>
      <c r="H331" s="749"/>
      <c r="I331" s="437"/>
      <c r="J331" s="437"/>
      <c r="K331" s="438"/>
    </row>
    <row r="332" spans="1:11" ht="14.25" hidden="1" customHeight="1" thickBot="1">
      <c r="A332" s="437"/>
      <c r="B332" s="784"/>
      <c r="C332" s="785"/>
      <c r="D332" s="786"/>
      <c r="E332" s="787" t="s">
        <v>59</v>
      </c>
      <c r="F332" s="788"/>
      <c r="G332" s="788"/>
      <c r="H332" s="475" t="e">
        <f>ROUND(H330+H325+H318+H311,0)</f>
        <v>#REF!</v>
      </c>
      <c r="I332" s="437"/>
      <c r="J332" s="437"/>
      <c r="K332" s="438"/>
    </row>
    <row r="333" spans="1:11" ht="14.25" hidden="1" customHeight="1">
      <c r="A333" s="437"/>
      <c r="B333" s="476"/>
      <c r="C333" s="477"/>
      <c r="D333" s="478"/>
      <c r="E333" s="478"/>
      <c r="F333" s="478"/>
      <c r="G333" s="478"/>
      <c r="H333" s="479"/>
      <c r="I333" s="437"/>
      <c r="J333" s="437"/>
      <c r="K333" s="438"/>
    </row>
    <row r="334" spans="1:11" ht="14.25" hidden="1" customHeight="1" thickBot="1">
      <c r="A334" s="437"/>
      <c r="B334" s="439"/>
      <c r="C334" s="440"/>
      <c r="D334" s="441"/>
      <c r="E334" s="441"/>
      <c r="F334" s="441"/>
      <c r="G334" s="441"/>
      <c r="H334" s="442"/>
      <c r="I334" s="437"/>
      <c r="J334" s="437"/>
      <c r="K334" s="438"/>
    </row>
    <row r="335" spans="1:11" ht="14.25" hidden="1" customHeight="1">
      <c r="A335" s="437"/>
      <c r="B335" s="750" t="s">
        <v>77</v>
      </c>
      <c r="C335" s="751"/>
      <c r="D335" s="751"/>
      <c r="E335" s="751"/>
      <c r="F335" s="751"/>
      <c r="G335" s="751"/>
      <c r="H335" s="752"/>
      <c r="I335" s="437"/>
      <c r="J335" s="437"/>
      <c r="K335" s="438"/>
    </row>
    <row r="336" spans="1:11" ht="14.25" hidden="1" customHeight="1">
      <c r="A336" s="437"/>
      <c r="B336" s="753"/>
      <c r="C336" s="754"/>
      <c r="D336" s="754"/>
      <c r="E336" s="754"/>
      <c r="F336" s="754"/>
      <c r="G336" s="754"/>
      <c r="H336" s="755"/>
      <c r="I336" s="437"/>
      <c r="J336" s="437"/>
      <c r="K336" s="438"/>
    </row>
    <row r="337" spans="1:11" ht="14.25" hidden="1" customHeight="1" thickBot="1">
      <c r="A337" s="437"/>
      <c r="B337" s="756" t="s">
        <v>78</v>
      </c>
      <c r="C337" s="757"/>
      <c r="D337" s="757"/>
      <c r="E337" s="757"/>
      <c r="F337" s="757"/>
      <c r="G337" s="757"/>
      <c r="H337" s="758"/>
      <c r="I337" s="437"/>
      <c r="J337" s="437"/>
      <c r="K337" s="438"/>
    </row>
    <row r="338" spans="1:11" ht="15.75" hidden="1" customHeight="1">
      <c r="A338" s="437"/>
      <c r="B338" s="747" t="s">
        <v>1125</v>
      </c>
      <c r="C338" s="748"/>
      <c r="D338" s="748"/>
      <c r="E338" s="748"/>
      <c r="F338" s="748"/>
      <c r="G338" s="748"/>
      <c r="H338" s="749"/>
      <c r="I338" s="437"/>
      <c r="J338" s="437"/>
      <c r="K338" s="438"/>
    </row>
    <row r="339" spans="1:11" ht="31.5" hidden="1" customHeight="1">
      <c r="A339" s="437"/>
      <c r="B339" s="443" t="s">
        <v>79</v>
      </c>
      <c r="C339" s="444" t="e">
        <v>#REF!</v>
      </c>
      <c r="D339" s="772" t="s">
        <v>80</v>
      </c>
      <c r="E339" s="764"/>
      <c r="F339" s="419" t="e">
        <v>#REF!</v>
      </c>
      <c r="G339" s="419" t="s">
        <v>81</v>
      </c>
      <c r="H339" s="445"/>
      <c r="I339" s="437"/>
      <c r="J339" s="437"/>
      <c r="K339" s="438"/>
    </row>
    <row r="340" spans="1:11" ht="14.25" hidden="1" customHeight="1">
      <c r="A340" s="437"/>
      <c r="B340" s="765"/>
      <c r="C340" s="757"/>
      <c r="D340" s="757"/>
      <c r="E340" s="757"/>
      <c r="F340" s="757"/>
      <c r="G340" s="757"/>
      <c r="H340" s="758"/>
      <c r="I340" s="437"/>
      <c r="J340" s="437"/>
      <c r="K340" s="438"/>
    </row>
    <row r="341" spans="1:11" ht="15.75" hidden="1" customHeight="1">
      <c r="A341" s="437"/>
      <c r="B341" s="773" t="e">
        <v>#REF!</v>
      </c>
      <c r="C341" s="774"/>
      <c r="D341" s="774"/>
      <c r="E341" s="774"/>
      <c r="F341" s="774"/>
      <c r="G341" s="774"/>
      <c r="H341" s="775"/>
      <c r="I341" s="437"/>
      <c r="J341" s="437"/>
      <c r="K341" s="438"/>
    </row>
    <row r="342" spans="1:11" ht="14.25" hidden="1" customHeight="1">
      <c r="A342" s="437"/>
      <c r="B342" s="776"/>
      <c r="C342" s="751"/>
      <c r="D342" s="751"/>
      <c r="E342" s="751"/>
      <c r="F342" s="751"/>
      <c r="G342" s="751"/>
      <c r="H342" s="752"/>
      <c r="I342" s="437"/>
      <c r="J342" s="437"/>
      <c r="K342" s="438"/>
    </row>
    <row r="343" spans="1:11" ht="14.25" hidden="1" customHeight="1">
      <c r="A343" s="437"/>
      <c r="B343" s="777"/>
      <c r="C343" s="754"/>
      <c r="D343" s="754"/>
      <c r="E343" s="754"/>
      <c r="F343" s="754"/>
      <c r="G343" s="754"/>
      <c r="H343" s="755"/>
      <c r="I343" s="437"/>
      <c r="J343" s="437"/>
      <c r="K343" s="438"/>
    </row>
    <row r="344" spans="1:11" ht="14.25" hidden="1" customHeight="1">
      <c r="A344" s="437"/>
      <c r="B344" s="765" t="s">
        <v>82</v>
      </c>
      <c r="C344" s="757"/>
      <c r="D344" s="757"/>
      <c r="E344" s="757"/>
      <c r="F344" s="757"/>
      <c r="G344" s="757"/>
      <c r="H344" s="758"/>
      <c r="I344" s="437"/>
      <c r="J344" s="437"/>
      <c r="K344" s="438"/>
    </row>
    <row r="345" spans="1:11" ht="14.25" hidden="1" customHeight="1">
      <c r="A345" s="437"/>
      <c r="B345" s="766" t="s">
        <v>1</v>
      </c>
      <c r="C345" s="764"/>
      <c r="D345" s="446" t="s">
        <v>2</v>
      </c>
      <c r="E345" s="447" t="s">
        <v>83</v>
      </c>
      <c r="F345" s="447" t="s">
        <v>84</v>
      </c>
      <c r="G345" s="447" t="s">
        <v>85</v>
      </c>
      <c r="H345" s="448" t="s">
        <v>86</v>
      </c>
      <c r="I345" s="437"/>
      <c r="J345" s="437"/>
      <c r="K345" s="438"/>
    </row>
    <row r="346" spans="1:11" ht="14.25" hidden="1" customHeight="1">
      <c r="A346" s="437"/>
      <c r="B346" s="767"/>
      <c r="C346" s="778"/>
      <c r="D346" s="449"/>
      <c r="E346" s="449"/>
      <c r="F346" s="450"/>
      <c r="G346" s="451"/>
      <c r="H346" s="452"/>
      <c r="I346" s="437"/>
      <c r="J346" s="437"/>
      <c r="K346" s="438"/>
    </row>
    <row r="347" spans="1:11" ht="14.25" hidden="1" customHeight="1">
      <c r="A347" s="437"/>
      <c r="B347" s="769"/>
      <c r="C347" s="770"/>
      <c r="D347" s="449"/>
      <c r="E347" s="453"/>
      <c r="F347" s="454"/>
      <c r="G347" s="455"/>
      <c r="H347" s="452">
        <f t="shared" ref="H347:H348" si="30">G347*(F347+1)*E347</f>
        <v>0</v>
      </c>
      <c r="I347" s="437"/>
      <c r="J347" s="437"/>
      <c r="K347" s="438"/>
    </row>
    <row r="348" spans="1:11" ht="14.25" hidden="1" customHeight="1">
      <c r="A348" s="437"/>
      <c r="B348" s="761"/>
      <c r="C348" s="771"/>
      <c r="D348" s="449"/>
      <c r="E348" s="456"/>
      <c r="F348" s="457"/>
      <c r="G348" s="458"/>
      <c r="H348" s="452">
        <f t="shared" si="30"/>
        <v>0</v>
      </c>
      <c r="I348" s="437"/>
      <c r="J348" s="437"/>
      <c r="K348" s="438"/>
    </row>
    <row r="349" spans="1:11" ht="14.25" hidden="1" customHeight="1">
      <c r="A349" s="437"/>
      <c r="B349" s="763" t="s">
        <v>87</v>
      </c>
      <c r="C349" s="757"/>
      <c r="D349" s="757"/>
      <c r="E349" s="757"/>
      <c r="F349" s="757"/>
      <c r="G349" s="764"/>
      <c r="H349" s="459"/>
      <c r="I349" s="437"/>
      <c r="J349" s="437"/>
      <c r="K349" s="438"/>
    </row>
    <row r="350" spans="1:11" ht="14.25" hidden="1" customHeight="1">
      <c r="A350" s="437"/>
      <c r="B350" s="765" t="s">
        <v>88</v>
      </c>
      <c r="C350" s="757"/>
      <c r="D350" s="757"/>
      <c r="E350" s="757"/>
      <c r="F350" s="757"/>
      <c r="G350" s="757"/>
      <c r="H350" s="758"/>
      <c r="I350" s="437"/>
      <c r="J350" s="437"/>
      <c r="K350" s="438"/>
    </row>
    <row r="351" spans="1:11" ht="14.25" hidden="1" customHeight="1">
      <c r="A351" s="437"/>
      <c r="B351" s="766" t="s">
        <v>1</v>
      </c>
      <c r="C351" s="764"/>
      <c r="D351" s="446" t="s">
        <v>2</v>
      </c>
      <c r="E351" s="447" t="s">
        <v>83</v>
      </c>
      <c r="F351" s="447" t="s">
        <v>89</v>
      </c>
      <c r="G351" s="447" t="s">
        <v>85</v>
      </c>
      <c r="H351" s="448" t="s">
        <v>86</v>
      </c>
      <c r="I351" s="437"/>
      <c r="J351" s="437"/>
      <c r="K351" s="438"/>
    </row>
    <row r="352" spans="1:11" ht="14.25" hidden="1" customHeight="1">
      <c r="A352" s="437"/>
      <c r="B352" s="767" t="s">
        <v>100</v>
      </c>
      <c r="C352" s="768"/>
      <c r="D352" s="490" t="s">
        <v>94</v>
      </c>
      <c r="E352" s="461">
        <v>1</v>
      </c>
      <c r="F352" s="462">
        <f>1/3</f>
        <v>0.33333333333333331</v>
      </c>
      <c r="G352" s="491">
        <v>500</v>
      </c>
      <c r="H352" s="452">
        <f t="shared" ref="H352:H355" si="31">E352*F352*G352</f>
        <v>166.66666666666666</v>
      </c>
      <c r="I352" s="437"/>
      <c r="J352" s="437"/>
      <c r="K352" s="438"/>
    </row>
    <row r="353" spans="1:11" ht="15.75" hidden="1" customHeight="1">
      <c r="A353" s="437"/>
      <c r="B353" s="759" t="s">
        <v>90</v>
      </c>
      <c r="C353" s="760"/>
      <c r="D353" s="463" t="s">
        <v>91</v>
      </c>
      <c r="E353" s="460">
        <v>0.05</v>
      </c>
      <c r="F353" s="469">
        <v>1</v>
      </c>
      <c r="G353" s="451" t="e">
        <f>H363</f>
        <v>#REF!</v>
      </c>
      <c r="H353" s="452" t="e">
        <f t="shared" si="31"/>
        <v>#REF!</v>
      </c>
      <c r="I353" s="437"/>
      <c r="J353" s="437"/>
      <c r="K353" s="438"/>
    </row>
    <row r="354" spans="1:11" ht="15.75" hidden="1" customHeight="1">
      <c r="A354" s="437"/>
      <c r="B354" s="759" t="s">
        <v>101</v>
      </c>
      <c r="C354" s="760"/>
      <c r="D354" s="490" t="s">
        <v>94</v>
      </c>
      <c r="E354" s="460">
        <v>1</v>
      </c>
      <c r="F354" s="469">
        <v>0.05</v>
      </c>
      <c r="G354" s="491">
        <v>25000</v>
      </c>
      <c r="H354" s="452">
        <f t="shared" si="31"/>
        <v>1250</v>
      </c>
      <c r="I354" s="437"/>
      <c r="J354" s="437"/>
      <c r="K354" s="438"/>
    </row>
    <row r="355" spans="1:11" ht="14.25" hidden="1" customHeight="1">
      <c r="A355" s="437"/>
      <c r="B355" s="761" t="s">
        <v>102</v>
      </c>
      <c r="C355" s="762"/>
      <c r="D355" s="490" t="s">
        <v>94</v>
      </c>
      <c r="E355" s="456">
        <v>1</v>
      </c>
      <c r="F355" s="457">
        <v>0.11</v>
      </c>
      <c r="G355" s="491">
        <v>4000</v>
      </c>
      <c r="H355" s="452">
        <f t="shared" si="31"/>
        <v>440</v>
      </c>
      <c r="I355" s="437"/>
      <c r="J355" s="437"/>
      <c r="K355" s="438"/>
    </row>
    <row r="356" spans="1:11" ht="14.25" hidden="1" customHeight="1">
      <c r="A356" s="437"/>
      <c r="B356" s="763" t="s">
        <v>87</v>
      </c>
      <c r="C356" s="757"/>
      <c r="D356" s="757"/>
      <c r="E356" s="757"/>
      <c r="F356" s="757"/>
      <c r="G356" s="764"/>
      <c r="H356" s="459" t="e">
        <f>ROUND(SUM(H352:H355),2)</f>
        <v>#REF!</v>
      </c>
      <c r="I356" s="437"/>
      <c r="J356" s="437"/>
      <c r="K356" s="438"/>
    </row>
    <row r="357" spans="1:11" ht="14.25" hidden="1" customHeight="1">
      <c r="A357" s="437"/>
      <c r="B357" s="765" t="s">
        <v>92</v>
      </c>
      <c r="C357" s="757"/>
      <c r="D357" s="757"/>
      <c r="E357" s="757"/>
      <c r="F357" s="757"/>
      <c r="G357" s="757"/>
      <c r="H357" s="758"/>
      <c r="I357" s="437"/>
      <c r="J357" s="437"/>
      <c r="K357" s="438"/>
    </row>
    <row r="358" spans="1:11" ht="14.25" hidden="1" customHeight="1">
      <c r="A358" s="437"/>
      <c r="B358" s="766" t="s">
        <v>1</v>
      </c>
      <c r="C358" s="764"/>
      <c r="D358" s="446" t="s">
        <v>2</v>
      </c>
      <c r="E358" s="447" t="s">
        <v>83</v>
      </c>
      <c r="F358" s="464" t="s">
        <v>89</v>
      </c>
      <c r="G358" s="447" t="s">
        <v>85</v>
      </c>
      <c r="H358" s="465" t="s">
        <v>86</v>
      </c>
      <c r="I358" s="437"/>
      <c r="J358" s="437"/>
      <c r="K358" s="438"/>
    </row>
    <row r="359" spans="1:11" ht="14.25" hidden="1" customHeight="1">
      <c r="A359" s="437"/>
      <c r="B359" s="767"/>
      <c r="C359" s="768"/>
      <c r="D359" s="466"/>
      <c r="E359" s="461"/>
      <c r="F359" s="467"/>
      <c r="G359" s="451"/>
      <c r="H359" s="452">
        <f t="shared" ref="H359:H362" si="32">E359*F359*G359</f>
        <v>0</v>
      </c>
      <c r="I359" s="437"/>
      <c r="J359" s="437"/>
      <c r="K359" s="438"/>
    </row>
    <row r="360" spans="1:11" ht="14.25" hidden="1" customHeight="1">
      <c r="A360" s="437"/>
      <c r="B360" s="769" t="s">
        <v>96</v>
      </c>
      <c r="C360" s="760"/>
      <c r="D360" s="468" t="s">
        <v>94</v>
      </c>
      <c r="E360" s="460">
        <v>1</v>
      </c>
      <c r="F360" s="469">
        <v>0.05</v>
      </c>
      <c r="G360" s="41" t="e">
        <f>+INDEX(#REF!,MATCH(B360,#REF!,0),9)</f>
        <v>#REF!</v>
      </c>
      <c r="H360" s="452" t="e">
        <f t="shared" si="32"/>
        <v>#REF!</v>
      </c>
      <c r="I360" s="437"/>
      <c r="J360" s="437"/>
      <c r="K360" s="438"/>
    </row>
    <row r="361" spans="1:11" ht="14.25" hidden="1" customHeight="1">
      <c r="A361" s="437"/>
      <c r="B361" s="769" t="s">
        <v>93</v>
      </c>
      <c r="C361" s="760"/>
      <c r="D361" s="468" t="s">
        <v>94</v>
      </c>
      <c r="E361" s="460">
        <v>1</v>
      </c>
      <c r="F361" s="469">
        <v>0.05</v>
      </c>
      <c r="G361" s="41" t="e">
        <f>+INDEX(#REF!,MATCH(B361,#REF!,0),9)</f>
        <v>#REF!</v>
      </c>
      <c r="H361" s="452" t="e">
        <f t="shared" si="32"/>
        <v>#REF!</v>
      </c>
      <c r="I361" s="437"/>
      <c r="J361" s="437"/>
      <c r="K361" s="438"/>
    </row>
    <row r="362" spans="1:11" ht="14.25" hidden="1" customHeight="1">
      <c r="A362" s="437"/>
      <c r="B362" s="761"/>
      <c r="C362" s="762"/>
      <c r="D362" s="470"/>
      <c r="E362" s="471"/>
      <c r="F362" s="457"/>
      <c r="G362" s="451"/>
      <c r="H362" s="452">
        <f t="shared" si="32"/>
        <v>0</v>
      </c>
      <c r="I362" s="437"/>
      <c r="J362" s="437"/>
      <c r="K362" s="438"/>
    </row>
    <row r="363" spans="1:11" ht="14.25" hidden="1" customHeight="1">
      <c r="A363" s="437"/>
      <c r="B363" s="763" t="s">
        <v>87</v>
      </c>
      <c r="C363" s="757"/>
      <c r="D363" s="757"/>
      <c r="E363" s="757"/>
      <c r="F363" s="757"/>
      <c r="G363" s="764"/>
      <c r="H363" s="459" t="e">
        <f>ROUND(SUM(H359:H362),2)</f>
        <v>#REF!</v>
      </c>
      <c r="I363" s="437"/>
      <c r="J363" s="437"/>
      <c r="K363" s="438"/>
    </row>
    <row r="364" spans="1:11" ht="14.25" hidden="1" customHeight="1">
      <c r="A364" s="437"/>
      <c r="B364" s="765" t="s">
        <v>95</v>
      </c>
      <c r="C364" s="757"/>
      <c r="D364" s="757"/>
      <c r="E364" s="757"/>
      <c r="F364" s="757"/>
      <c r="G364" s="757"/>
      <c r="H364" s="758"/>
      <c r="I364" s="437"/>
      <c r="J364" s="437"/>
      <c r="K364" s="438"/>
    </row>
    <row r="365" spans="1:11" ht="14.25" hidden="1" customHeight="1">
      <c r="A365" s="437"/>
      <c r="B365" s="756" t="s">
        <v>1</v>
      </c>
      <c r="C365" s="757"/>
      <c r="D365" s="764"/>
      <c r="E365" s="447" t="s">
        <v>2</v>
      </c>
      <c r="F365" s="447" t="s">
        <v>83</v>
      </c>
      <c r="G365" s="447" t="s">
        <v>85</v>
      </c>
      <c r="H365" s="448" t="s">
        <v>86</v>
      </c>
      <c r="I365" s="437"/>
      <c r="J365" s="437"/>
      <c r="K365" s="438"/>
    </row>
    <row r="366" spans="1:11" ht="14.25" hidden="1" customHeight="1">
      <c r="A366" s="437"/>
      <c r="B366" s="779" t="s">
        <v>103</v>
      </c>
      <c r="C366" s="760"/>
      <c r="D366" s="770"/>
      <c r="E366" s="449" t="s">
        <v>13</v>
      </c>
      <c r="F366" s="450">
        <v>5.1999999999999998E-2</v>
      </c>
      <c r="G366" s="472">
        <v>35000</v>
      </c>
      <c r="H366" s="473">
        <f t="shared" ref="H366:H367" si="33">G366*F366</f>
        <v>1820</v>
      </c>
      <c r="I366" s="437"/>
      <c r="J366" s="437"/>
      <c r="K366" s="438"/>
    </row>
    <row r="367" spans="1:11" ht="14.25" hidden="1" customHeight="1">
      <c r="A367" s="437"/>
      <c r="B367" s="779" t="s">
        <v>104</v>
      </c>
      <c r="C367" s="760"/>
      <c r="D367" s="770"/>
      <c r="E367" s="449" t="s">
        <v>13</v>
      </c>
      <c r="F367" s="450">
        <v>5.1999999999999998E-2</v>
      </c>
      <c r="G367" s="472">
        <v>16388</v>
      </c>
      <c r="H367" s="473">
        <f t="shared" si="33"/>
        <v>852.17599999999993</v>
      </c>
      <c r="I367" s="437"/>
      <c r="J367" s="437"/>
      <c r="K367" s="438"/>
    </row>
    <row r="368" spans="1:11" ht="14.25" hidden="1" customHeight="1" thickBot="1">
      <c r="A368" s="437"/>
      <c r="B368" s="780" t="s">
        <v>87</v>
      </c>
      <c r="C368" s="781"/>
      <c r="D368" s="781"/>
      <c r="E368" s="781"/>
      <c r="F368" s="781"/>
      <c r="G368" s="782"/>
      <c r="H368" s="474">
        <f>ROUND(SUM(H366:H367),2)</f>
        <v>2672.18</v>
      </c>
      <c r="I368" s="437"/>
      <c r="J368" s="437"/>
      <c r="K368" s="438"/>
    </row>
    <row r="369" spans="1:11" ht="14.25" hidden="1" customHeight="1" thickBot="1">
      <c r="A369" s="437"/>
      <c r="B369" s="783"/>
      <c r="C369" s="748"/>
      <c r="D369" s="748"/>
      <c r="E369" s="748"/>
      <c r="F369" s="748"/>
      <c r="G369" s="748"/>
      <c r="H369" s="749"/>
      <c r="I369" s="437"/>
      <c r="J369" s="437"/>
      <c r="K369" s="438"/>
    </row>
    <row r="370" spans="1:11" ht="14.25" hidden="1" customHeight="1" thickBot="1">
      <c r="A370" s="437"/>
      <c r="B370" s="784"/>
      <c r="C370" s="785"/>
      <c r="D370" s="786"/>
      <c r="E370" s="787" t="s">
        <v>59</v>
      </c>
      <c r="F370" s="788"/>
      <c r="G370" s="788"/>
      <c r="H370" s="475" t="e">
        <f>ROUND(H368+H363+H356+H349,0)</f>
        <v>#REF!</v>
      </c>
      <c r="I370" s="437"/>
      <c r="J370" s="437"/>
      <c r="K370" s="438">
        <v>13608</v>
      </c>
    </row>
    <row r="371" spans="1:11" ht="14.25" hidden="1" customHeight="1">
      <c r="A371" s="437"/>
      <c r="B371" s="476"/>
      <c r="C371" s="477"/>
      <c r="D371" s="478"/>
      <c r="E371" s="478"/>
      <c r="F371" s="478"/>
      <c r="G371" s="478"/>
      <c r="H371" s="479"/>
      <c r="I371" s="437"/>
      <c r="J371" s="437"/>
      <c r="K371" s="438"/>
    </row>
    <row r="372" spans="1:11" ht="14.25" hidden="1" customHeight="1" thickBot="1">
      <c r="A372" s="437"/>
      <c r="B372" s="439"/>
      <c r="C372" s="440"/>
      <c r="D372" s="441"/>
      <c r="E372" s="441"/>
      <c r="F372" s="441"/>
      <c r="G372" s="441"/>
      <c r="H372" s="442"/>
      <c r="I372" s="437"/>
      <c r="J372" s="437"/>
      <c r="K372" s="438"/>
    </row>
    <row r="373" spans="1:11" ht="14.25" hidden="1" customHeight="1">
      <c r="A373" s="437"/>
      <c r="B373" s="476"/>
      <c r="C373" s="477"/>
      <c r="D373" s="478"/>
      <c r="E373" s="478"/>
      <c r="F373" s="478"/>
      <c r="G373" s="478"/>
      <c r="H373" s="479"/>
      <c r="I373" s="437"/>
      <c r="J373" s="437"/>
      <c r="K373" s="438"/>
    </row>
    <row r="374" spans="1:11" ht="14.25" hidden="1" customHeight="1" thickBot="1">
      <c r="A374" s="437"/>
      <c r="B374" s="439"/>
      <c r="C374" s="440"/>
      <c r="D374" s="441"/>
      <c r="E374" s="441"/>
      <c r="F374" s="441"/>
      <c r="G374" s="441"/>
      <c r="H374" s="442"/>
      <c r="I374" s="437"/>
      <c r="J374" s="437"/>
      <c r="K374" s="438"/>
    </row>
    <row r="375" spans="1:11" ht="14.25" customHeight="1">
      <c r="A375" s="437"/>
      <c r="B375" s="750" t="s">
        <v>77</v>
      </c>
      <c r="C375" s="751"/>
      <c r="D375" s="751"/>
      <c r="E375" s="751"/>
      <c r="F375" s="751"/>
      <c r="G375" s="751"/>
      <c r="H375" s="752"/>
      <c r="I375" s="437"/>
      <c r="J375" s="437"/>
      <c r="K375" s="438"/>
    </row>
    <row r="376" spans="1:11" ht="14.25" customHeight="1">
      <c r="A376" s="437"/>
      <c r="B376" s="753"/>
      <c r="C376" s="754"/>
      <c r="D376" s="754"/>
      <c r="E376" s="754"/>
      <c r="F376" s="754"/>
      <c r="G376" s="754"/>
      <c r="H376" s="755"/>
      <c r="I376" s="437"/>
      <c r="J376" s="437"/>
      <c r="K376" s="438"/>
    </row>
    <row r="377" spans="1:11" ht="14.25" customHeight="1" thickBot="1">
      <c r="A377" s="437"/>
      <c r="B377" s="756" t="s">
        <v>78</v>
      </c>
      <c r="C377" s="757"/>
      <c r="D377" s="757"/>
      <c r="E377" s="757"/>
      <c r="F377" s="757"/>
      <c r="G377" s="757"/>
      <c r="H377" s="758"/>
      <c r="I377" s="437"/>
      <c r="J377" s="437"/>
      <c r="K377" s="438"/>
    </row>
    <row r="378" spans="1:11" ht="15" customHeight="1">
      <c r="A378" s="437"/>
      <c r="B378" s="747" t="s">
        <v>1125</v>
      </c>
      <c r="C378" s="748"/>
      <c r="D378" s="748"/>
      <c r="E378" s="748"/>
      <c r="F378" s="748"/>
      <c r="G378" s="748"/>
      <c r="H378" s="749"/>
      <c r="I378" s="437"/>
      <c r="J378" s="437"/>
      <c r="K378" s="438"/>
    </row>
    <row r="379" spans="1:11" ht="15" customHeight="1">
      <c r="A379" s="437"/>
      <c r="B379" s="443" t="s">
        <v>79</v>
      </c>
      <c r="C379" s="444">
        <v>2.1</v>
      </c>
      <c r="D379" s="772" t="s">
        <v>80</v>
      </c>
      <c r="E379" s="764"/>
      <c r="F379" s="419" t="s">
        <v>13</v>
      </c>
      <c r="G379" s="419" t="s">
        <v>81</v>
      </c>
      <c r="H379" s="445"/>
      <c r="I379" s="437"/>
      <c r="J379" s="437"/>
      <c r="K379" s="438"/>
    </row>
    <row r="380" spans="1:11" ht="14.25" customHeight="1">
      <c r="A380" s="437"/>
      <c r="B380" s="765"/>
      <c r="C380" s="757"/>
      <c r="D380" s="757"/>
      <c r="E380" s="757"/>
      <c r="F380" s="757"/>
      <c r="G380" s="757"/>
      <c r="H380" s="758"/>
      <c r="I380" s="437"/>
      <c r="J380" s="437"/>
      <c r="K380" s="438"/>
    </row>
    <row r="381" spans="1:11" ht="15" customHeight="1">
      <c r="A381" s="437"/>
      <c r="B381" s="773" t="s">
        <v>12</v>
      </c>
      <c r="C381" s="774"/>
      <c r="D381" s="774"/>
      <c r="E381" s="774"/>
      <c r="F381" s="774"/>
      <c r="G381" s="774"/>
      <c r="H381" s="775"/>
      <c r="I381" s="437"/>
      <c r="J381" s="437"/>
      <c r="K381" s="438"/>
    </row>
    <row r="382" spans="1:11" ht="14.25" customHeight="1">
      <c r="A382" s="437"/>
      <c r="B382" s="776"/>
      <c r="C382" s="751"/>
      <c r="D382" s="751"/>
      <c r="E382" s="751"/>
      <c r="F382" s="751"/>
      <c r="G382" s="751"/>
      <c r="H382" s="752"/>
      <c r="I382" s="437"/>
      <c r="J382" s="437"/>
      <c r="K382" s="438"/>
    </row>
    <row r="383" spans="1:11" ht="14.25" customHeight="1">
      <c r="A383" s="437"/>
      <c r="B383" s="777"/>
      <c r="C383" s="754"/>
      <c r="D383" s="754"/>
      <c r="E383" s="754"/>
      <c r="F383" s="754"/>
      <c r="G383" s="754"/>
      <c r="H383" s="755"/>
      <c r="I383" s="437"/>
      <c r="J383" s="437"/>
      <c r="K383" s="438"/>
    </row>
    <row r="384" spans="1:11" ht="14.25" customHeight="1">
      <c r="A384" s="437"/>
      <c r="B384" s="765" t="s">
        <v>82</v>
      </c>
      <c r="C384" s="757"/>
      <c r="D384" s="757"/>
      <c r="E384" s="757"/>
      <c r="F384" s="757"/>
      <c r="G384" s="757"/>
      <c r="H384" s="758"/>
      <c r="I384" s="437"/>
      <c r="J384" s="437"/>
      <c r="K384" s="438"/>
    </row>
    <row r="385" spans="1:11" ht="14.25" customHeight="1">
      <c r="A385" s="437"/>
      <c r="B385" s="766" t="s">
        <v>1</v>
      </c>
      <c r="C385" s="764"/>
      <c r="D385" s="446" t="s">
        <v>2</v>
      </c>
      <c r="E385" s="447" t="s">
        <v>83</v>
      </c>
      <c r="F385" s="447" t="s">
        <v>84</v>
      </c>
      <c r="G385" s="447" t="s">
        <v>85</v>
      </c>
      <c r="H385" s="448" t="s">
        <v>86</v>
      </c>
      <c r="I385" s="437"/>
      <c r="J385" s="437"/>
      <c r="K385" s="438"/>
    </row>
    <row r="386" spans="1:11" ht="14.25" customHeight="1">
      <c r="A386" s="437"/>
      <c r="B386" s="767"/>
      <c r="C386" s="778"/>
      <c r="D386" s="449"/>
      <c r="E386" s="449"/>
      <c r="F386" s="450"/>
      <c r="G386" s="451"/>
      <c r="H386" s="452">
        <f t="shared" ref="H386:H388" si="34">G386*(F386+1)*E386</f>
        <v>0</v>
      </c>
      <c r="I386" s="437"/>
      <c r="J386" s="437"/>
      <c r="K386" s="438"/>
    </row>
    <row r="387" spans="1:11" ht="14.25" customHeight="1">
      <c r="A387" s="437"/>
      <c r="B387" s="769"/>
      <c r="C387" s="770"/>
      <c r="D387" s="449"/>
      <c r="E387" s="453"/>
      <c r="F387" s="454"/>
      <c r="G387" s="455"/>
      <c r="H387" s="452">
        <f t="shared" si="34"/>
        <v>0</v>
      </c>
      <c r="I387" s="437"/>
      <c r="J387" s="437"/>
      <c r="K387" s="438"/>
    </row>
    <row r="388" spans="1:11" ht="14.25" customHeight="1">
      <c r="A388" s="437"/>
      <c r="B388" s="761"/>
      <c r="C388" s="771"/>
      <c r="D388" s="449"/>
      <c r="E388" s="456"/>
      <c r="F388" s="457"/>
      <c r="G388" s="458"/>
      <c r="H388" s="452">
        <f t="shared" si="34"/>
        <v>0</v>
      </c>
      <c r="I388" s="437"/>
      <c r="J388" s="437"/>
      <c r="K388" s="438"/>
    </row>
    <row r="389" spans="1:11" ht="14.25" customHeight="1">
      <c r="A389" s="437"/>
      <c r="B389" s="763" t="s">
        <v>87</v>
      </c>
      <c r="C389" s="757"/>
      <c r="D389" s="757"/>
      <c r="E389" s="757"/>
      <c r="F389" s="757"/>
      <c r="G389" s="764"/>
      <c r="H389" s="459">
        <f>ROUND(SUM(H386:H388),2)</f>
        <v>0</v>
      </c>
      <c r="I389" s="437"/>
      <c r="J389" s="437"/>
      <c r="K389" s="438"/>
    </row>
    <row r="390" spans="1:11" ht="14.25" customHeight="1">
      <c r="A390" s="437"/>
      <c r="B390" s="765" t="s">
        <v>88</v>
      </c>
      <c r="C390" s="757"/>
      <c r="D390" s="757"/>
      <c r="E390" s="757"/>
      <c r="F390" s="757"/>
      <c r="G390" s="757"/>
      <c r="H390" s="758"/>
      <c r="I390" s="437"/>
      <c r="J390" s="437"/>
      <c r="K390" s="438"/>
    </row>
    <row r="391" spans="1:11" ht="14.25" customHeight="1">
      <c r="A391" s="437"/>
      <c r="B391" s="766" t="s">
        <v>1</v>
      </c>
      <c r="C391" s="764"/>
      <c r="D391" s="446" t="s">
        <v>2</v>
      </c>
      <c r="E391" s="447" t="s">
        <v>83</v>
      </c>
      <c r="F391" s="447" t="s">
        <v>89</v>
      </c>
      <c r="G391" s="447" t="s">
        <v>85</v>
      </c>
      <c r="H391" s="448" t="s">
        <v>86</v>
      </c>
      <c r="I391" s="437"/>
      <c r="J391" s="437"/>
      <c r="K391" s="438"/>
    </row>
    <row r="392" spans="1:11" ht="14.25" customHeight="1">
      <c r="A392" s="437"/>
      <c r="B392" s="767"/>
      <c r="C392" s="768"/>
      <c r="D392" s="460"/>
      <c r="E392" s="461"/>
      <c r="F392" s="462"/>
      <c r="G392" s="451"/>
      <c r="H392" s="452">
        <f t="shared" ref="H392:H394" si="35">E392*F392*G392</f>
        <v>0</v>
      </c>
      <c r="I392" s="437"/>
      <c r="J392" s="437"/>
      <c r="K392" s="438"/>
    </row>
    <row r="393" spans="1:11" ht="14.25" customHeight="1">
      <c r="A393" s="437"/>
      <c r="B393" s="759" t="s">
        <v>90</v>
      </c>
      <c r="C393" s="760"/>
      <c r="D393" s="463" t="s">
        <v>91</v>
      </c>
      <c r="E393" s="460">
        <v>0.05</v>
      </c>
      <c r="F393" s="469">
        <v>1</v>
      </c>
      <c r="G393" s="451" t="e">
        <f>H402</f>
        <v>#REF!</v>
      </c>
      <c r="H393" s="452" t="e">
        <f t="shared" si="35"/>
        <v>#REF!</v>
      </c>
      <c r="I393" s="437"/>
      <c r="J393" s="437"/>
      <c r="K393" s="438"/>
    </row>
    <row r="394" spans="1:11" ht="14.25" customHeight="1">
      <c r="A394" s="437"/>
      <c r="B394" s="761"/>
      <c r="C394" s="762"/>
      <c r="D394" s="457"/>
      <c r="E394" s="456"/>
      <c r="F394" s="457"/>
      <c r="G394" s="451"/>
      <c r="H394" s="452">
        <f t="shared" si="35"/>
        <v>0</v>
      </c>
      <c r="I394" s="437"/>
      <c r="J394" s="437"/>
      <c r="K394" s="438"/>
    </row>
    <row r="395" spans="1:11" ht="14.25" customHeight="1">
      <c r="A395" s="437"/>
      <c r="B395" s="763" t="s">
        <v>87</v>
      </c>
      <c r="C395" s="757"/>
      <c r="D395" s="757"/>
      <c r="E395" s="757"/>
      <c r="F395" s="757"/>
      <c r="G395" s="764"/>
      <c r="H395" s="459" t="e">
        <f>ROUND(SUM(H392:H394),2)</f>
        <v>#REF!</v>
      </c>
      <c r="I395" s="437"/>
      <c r="J395" s="437"/>
      <c r="K395" s="438"/>
    </row>
    <row r="396" spans="1:11" ht="14.25" customHeight="1">
      <c r="A396" s="437"/>
      <c r="B396" s="765" t="s">
        <v>92</v>
      </c>
      <c r="C396" s="757"/>
      <c r="D396" s="757"/>
      <c r="E396" s="757"/>
      <c r="F396" s="757"/>
      <c r="G396" s="757"/>
      <c r="H396" s="758"/>
      <c r="I396" s="437"/>
      <c r="J396" s="437"/>
      <c r="K396" s="438"/>
    </row>
    <row r="397" spans="1:11" ht="14.25" customHeight="1">
      <c r="A397" s="437"/>
      <c r="B397" s="766" t="s">
        <v>1</v>
      </c>
      <c r="C397" s="764"/>
      <c r="D397" s="446" t="s">
        <v>2</v>
      </c>
      <c r="E397" s="447" t="s">
        <v>83</v>
      </c>
      <c r="F397" s="464" t="s">
        <v>89</v>
      </c>
      <c r="G397" s="447" t="s">
        <v>85</v>
      </c>
      <c r="H397" s="465" t="s">
        <v>86</v>
      </c>
      <c r="I397" s="437"/>
      <c r="J397" s="437"/>
      <c r="K397" s="438"/>
    </row>
    <row r="398" spans="1:11" ht="14.25" customHeight="1">
      <c r="A398" s="437"/>
      <c r="B398" s="767"/>
      <c r="C398" s="768"/>
      <c r="D398" s="466"/>
      <c r="E398" s="461"/>
      <c r="F398" s="467"/>
      <c r="G398" s="451"/>
      <c r="H398" s="452">
        <f t="shared" ref="H398:H401" si="36">E398*F398*G398</f>
        <v>0</v>
      </c>
      <c r="I398" s="437"/>
      <c r="J398" s="437"/>
      <c r="K398" s="438"/>
    </row>
    <row r="399" spans="1:11" ht="14.25" customHeight="1">
      <c r="A399" s="437"/>
      <c r="B399" s="769"/>
      <c r="C399" s="760"/>
      <c r="D399" s="468"/>
      <c r="E399" s="460"/>
      <c r="F399" s="469"/>
      <c r="G399" s="451"/>
      <c r="H399" s="452">
        <f t="shared" si="36"/>
        <v>0</v>
      </c>
      <c r="I399" s="437"/>
      <c r="J399" s="437"/>
      <c r="K399" s="438"/>
    </row>
    <row r="400" spans="1:11" ht="14.25" customHeight="1">
      <c r="A400" s="437"/>
      <c r="B400" s="769" t="s">
        <v>93</v>
      </c>
      <c r="C400" s="760"/>
      <c r="D400" s="468" t="s">
        <v>94</v>
      </c>
      <c r="E400" s="460">
        <v>1</v>
      </c>
      <c r="F400" s="469">
        <v>0.25</v>
      </c>
      <c r="G400" s="41" t="e">
        <f>+INDEX(#REF!,MATCH(B400,#REF!,0),9)</f>
        <v>#REF!</v>
      </c>
      <c r="H400" s="452" t="e">
        <f t="shared" si="36"/>
        <v>#REF!</v>
      </c>
      <c r="I400" s="437"/>
      <c r="J400" s="437"/>
      <c r="K400" s="438"/>
    </row>
    <row r="401" spans="1:11" ht="14.25" customHeight="1">
      <c r="A401" s="437"/>
      <c r="B401" s="769" t="s">
        <v>93</v>
      </c>
      <c r="C401" s="760"/>
      <c r="D401" s="470" t="s">
        <v>94</v>
      </c>
      <c r="E401" s="471">
        <v>1</v>
      </c>
      <c r="F401" s="492">
        <v>0.125</v>
      </c>
      <c r="G401" s="41" t="e">
        <f>+INDEX(#REF!,MATCH(B401,#REF!,0),9)</f>
        <v>#REF!</v>
      </c>
      <c r="H401" s="452" t="e">
        <f t="shared" si="36"/>
        <v>#REF!</v>
      </c>
      <c r="I401" s="437"/>
      <c r="J401" s="437"/>
      <c r="K401" s="438"/>
    </row>
    <row r="402" spans="1:11" ht="14.25" customHeight="1">
      <c r="A402" s="437"/>
      <c r="B402" s="763" t="s">
        <v>87</v>
      </c>
      <c r="C402" s="757"/>
      <c r="D402" s="757"/>
      <c r="E402" s="757"/>
      <c r="F402" s="757"/>
      <c r="G402" s="764"/>
      <c r="H402" s="459" t="e">
        <f>ROUND(SUM(H398:H401),2)</f>
        <v>#REF!</v>
      </c>
      <c r="I402" s="437"/>
      <c r="J402" s="437"/>
      <c r="K402" s="438"/>
    </row>
    <row r="403" spans="1:11" ht="14.25" customHeight="1">
      <c r="A403" s="437"/>
      <c r="B403" s="765" t="s">
        <v>95</v>
      </c>
      <c r="C403" s="757"/>
      <c r="D403" s="757"/>
      <c r="E403" s="757"/>
      <c r="F403" s="757"/>
      <c r="G403" s="757"/>
      <c r="H403" s="758"/>
      <c r="I403" s="437"/>
      <c r="J403" s="437"/>
      <c r="K403" s="438"/>
    </row>
    <row r="404" spans="1:11" ht="14.25" customHeight="1">
      <c r="A404" s="437"/>
      <c r="B404" s="756" t="s">
        <v>1</v>
      </c>
      <c r="C404" s="757"/>
      <c r="D404" s="764"/>
      <c r="E404" s="447" t="s">
        <v>2</v>
      </c>
      <c r="F404" s="447" t="s">
        <v>83</v>
      </c>
      <c r="G404" s="447" t="s">
        <v>85</v>
      </c>
      <c r="H404" s="448" t="s">
        <v>86</v>
      </c>
      <c r="I404" s="437"/>
      <c r="J404" s="437"/>
      <c r="K404" s="438"/>
    </row>
    <row r="405" spans="1:11" ht="14.25" customHeight="1">
      <c r="A405" s="437"/>
      <c r="B405" s="779" t="s">
        <v>103</v>
      </c>
      <c r="C405" s="760"/>
      <c r="D405" s="770"/>
      <c r="E405" s="449" t="s">
        <v>13</v>
      </c>
      <c r="F405" s="450">
        <v>1.3</v>
      </c>
      <c r="G405" s="472">
        <v>35000</v>
      </c>
      <c r="H405" s="473">
        <f t="shared" ref="H405:H406" si="37">G405*F405</f>
        <v>45500</v>
      </c>
      <c r="I405" s="437"/>
      <c r="J405" s="437"/>
      <c r="K405" s="438"/>
    </row>
    <row r="406" spans="1:11" ht="14.25" customHeight="1">
      <c r="A406" s="437"/>
      <c r="B406" s="779"/>
      <c r="C406" s="760"/>
      <c r="D406" s="770"/>
      <c r="E406" s="449"/>
      <c r="F406" s="450"/>
      <c r="G406" s="472"/>
      <c r="H406" s="473">
        <f t="shared" si="37"/>
        <v>0</v>
      </c>
      <c r="I406" s="437"/>
      <c r="J406" s="437"/>
      <c r="K406" s="438"/>
    </row>
    <row r="407" spans="1:11" ht="14.25" customHeight="1" thickBot="1">
      <c r="A407" s="437"/>
      <c r="B407" s="780" t="s">
        <v>87</v>
      </c>
      <c r="C407" s="781"/>
      <c r="D407" s="781"/>
      <c r="E407" s="781"/>
      <c r="F407" s="781"/>
      <c r="G407" s="782"/>
      <c r="H407" s="474">
        <f>ROUND(SUM(H405:H406),2)</f>
        <v>45500</v>
      </c>
      <c r="I407" s="437"/>
      <c r="J407" s="437"/>
      <c r="K407" s="438"/>
    </row>
    <row r="408" spans="1:11" ht="14.25" customHeight="1" thickBot="1">
      <c r="A408" s="437"/>
      <c r="B408" s="783"/>
      <c r="C408" s="748"/>
      <c r="D408" s="748"/>
      <c r="E408" s="748"/>
      <c r="F408" s="748"/>
      <c r="G408" s="748"/>
      <c r="H408" s="749"/>
      <c r="I408" s="437"/>
      <c r="J408" s="437"/>
      <c r="K408" s="438"/>
    </row>
    <row r="409" spans="1:11" ht="14.25" customHeight="1" thickBot="1">
      <c r="A409" s="437"/>
      <c r="B409" s="784"/>
      <c r="C409" s="785"/>
      <c r="D409" s="786"/>
      <c r="E409" s="794" t="s">
        <v>59</v>
      </c>
      <c r="F409" s="795"/>
      <c r="G409" s="795"/>
      <c r="H409" s="475" t="e">
        <f>ROUND(H395+H389+H402+H407,0)</f>
        <v>#REF!</v>
      </c>
      <c r="I409" s="437"/>
      <c r="J409" s="437"/>
      <c r="K409" s="438">
        <v>73502.100000000006</v>
      </c>
    </row>
    <row r="410" spans="1:11" ht="14.25" customHeight="1">
      <c r="A410" s="437"/>
      <c r="B410" s="476"/>
      <c r="C410" s="477"/>
      <c r="D410" s="478"/>
      <c r="E410" s="478"/>
      <c r="F410" s="478"/>
      <c r="G410" s="478"/>
      <c r="H410" s="479"/>
      <c r="I410" s="437"/>
      <c r="J410" s="437"/>
      <c r="K410" s="438"/>
    </row>
    <row r="411" spans="1:11" ht="14.25" customHeight="1" thickBot="1">
      <c r="A411" s="437"/>
      <c r="B411" s="439"/>
      <c r="C411" s="440"/>
      <c r="D411" s="441"/>
      <c r="E411" s="441"/>
      <c r="F411" s="441"/>
      <c r="G411" s="441"/>
      <c r="H411" s="442"/>
      <c r="I411" s="437"/>
      <c r="J411" s="437"/>
      <c r="K411" s="438"/>
    </row>
    <row r="412" spans="1:11" ht="14.25" hidden="1" customHeight="1">
      <c r="A412" s="437"/>
      <c r="B412" s="750" t="s">
        <v>77</v>
      </c>
      <c r="C412" s="751"/>
      <c r="D412" s="751"/>
      <c r="E412" s="751"/>
      <c r="F412" s="751"/>
      <c r="G412" s="751"/>
      <c r="H412" s="752"/>
      <c r="I412" s="437"/>
      <c r="J412" s="437"/>
      <c r="K412" s="438"/>
    </row>
    <row r="413" spans="1:11" ht="14.25" hidden="1" customHeight="1">
      <c r="A413" s="437"/>
      <c r="B413" s="753"/>
      <c r="C413" s="754"/>
      <c r="D413" s="754"/>
      <c r="E413" s="754"/>
      <c r="F413" s="754"/>
      <c r="G413" s="754"/>
      <c r="H413" s="755"/>
      <c r="I413" s="437"/>
      <c r="J413" s="437"/>
      <c r="K413" s="438"/>
    </row>
    <row r="414" spans="1:11" ht="14.25" hidden="1" customHeight="1" thickBot="1">
      <c r="A414" s="437"/>
      <c r="B414" s="756" t="s">
        <v>78</v>
      </c>
      <c r="C414" s="757"/>
      <c r="D414" s="757"/>
      <c r="E414" s="757"/>
      <c r="F414" s="757"/>
      <c r="G414" s="757"/>
      <c r="H414" s="758"/>
      <c r="I414" s="437"/>
      <c r="J414" s="437"/>
      <c r="K414" s="438"/>
    </row>
    <row r="415" spans="1:11" ht="15" hidden="1" customHeight="1">
      <c r="A415" s="437"/>
      <c r="B415" s="747" t="s">
        <v>1125</v>
      </c>
      <c r="C415" s="748"/>
      <c r="D415" s="748"/>
      <c r="E415" s="748"/>
      <c r="F415" s="748"/>
      <c r="G415" s="748"/>
      <c r="H415" s="749"/>
      <c r="I415" s="437"/>
      <c r="J415" s="437"/>
      <c r="K415" s="438"/>
    </row>
    <row r="416" spans="1:11" ht="15" hidden="1" customHeight="1">
      <c r="A416" s="437"/>
      <c r="B416" s="443" t="s">
        <v>79</v>
      </c>
      <c r="C416" s="444" t="e">
        <v>#REF!</v>
      </c>
      <c r="D416" s="772" t="s">
        <v>80</v>
      </c>
      <c r="E416" s="764"/>
      <c r="F416" s="419" t="e">
        <v>#REF!</v>
      </c>
      <c r="G416" s="419" t="s">
        <v>81</v>
      </c>
      <c r="H416" s="445"/>
      <c r="I416" s="437"/>
      <c r="J416" s="437"/>
      <c r="K416" s="438"/>
    </row>
    <row r="417" spans="1:11" ht="14.25" hidden="1" customHeight="1">
      <c r="A417" s="437"/>
      <c r="B417" s="765"/>
      <c r="C417" s="757"/>
      <c r="D417" s="757"/>
      <c r="E417" s="757"/>
      <c r="F417" s="757"/>
      <c r="G417" s="757"/>
      <c r="H417" s="758"/>
      <c r="I417" s="437"/>
      <c r="J417" s="437"/>
      <c r="K417" s="438"/>
    </row>
    <row r="418" spans="1:11" ht="15" hidden="1" customHeight="1">
      <c r="A418" s="437"/>
      <c r="B418" s="773" t="e">
        <v>#REF!</v>
      </c>
      <c r="C418" s="774"/>
      <c r="D418" s="774"/>
      <c r="E418" s="774"/>
      <c r="F418" s="774"/>
      <c r="G418" s="774"/>
      <c r="H418" s="775"/>
      <c r="I418" s="437"/>
      <c r="J418" s="437"/>
      <c r="K418" s="438"/>
    </row>
    <row r="419" spans="1:11" ht="14.25" hidden="1" customHeight="1">
      <c r="A419" s="437"/>
      <c r="B419" s="776"/>
      <c r="C419" s="751"/>
      <c r="D419" s="751"/>
      <c r="E419" s="751"/>
      <c r="F419" s="751"/>
      <c r="G419" s="751"/>
      <c r="H419" s="752"/>
      <c r="I419" s="437"/>
      <c r="J419" s="437"/>
      <c r="K419" s="438"/>
    </row>
    <row r="420" spans="1:11" ht="14.25" hidden="1" customHeight="1">
      <c r="A420" s="437"/>
      <c r="B420" s="777"/>
      <c r="C420" s="754"/>
      <c r="D420" s="754"/>
      <c r="E420" s="754"/>
      <c r="F420" s="754"/>
      <c r="G420" s="754"/>
      <c r="H420" s="755"/>
      <c r="I420" s="437"/>
      <c r="J420" s="437"/>
      <c r="K420" s="438"/>
    </row>
    <row r="421" spans="1:11" ht="14.25" hidden="1" customHeight="1">
      <c r="A421" s="437"/>
      <c r="B421" s="765" t="s">
        <v>82</v>
      </c>
      <c r="C421" s="757"/>
      <c r="D421" s="757"/>
      <c r="E421" s="757"/>
      <c r="F421" s="757"/>
      <c r="G421" s="757"/>
      <c r="H421" s="758"/>
      <c r="I421" s="437"/>
      <c r="J421" s="437"/>
      <c r="K421" s="438"/>
    </row>
    <row r="422" spans="1:11" ht="14.25" hidden="1" customHeight="1">
      <c r="A422" s="437"/>
      <c r="B422" s="766" t="s">
        <v>1</v>
      </c>
      <c r="C422" s="764"/>
      <c r="D422" s="446" t="s">
        <v>2</v>
      </c>
      <c r="E422" s="447" t="s">
        <v>83</v>
      </c>
      <c r="F422" s="447" t="s">
        <v>84</v>
      </c>
      <c r="G422" s="447" t="s">
        <v>85</v>
      </c>
      <c r="H422" s="448" t="s">
        <v>86</v>
      </c>
      <c r="I422" s="437"/>
      <c r="J422" s="437"/>
      <c r="K422" s="438"/>
    </row>
    <row r="423" spans="1:11" ht="14.25" hidden="1" customHeight="1">
      <c r="A423" s="437"/>
      <c r="B423" s="767"/>
      <c r="C423" s="778"/>
      <c r="D423" s="449"/>
      <c r="E423" s="449"/>
      <c r="F423" s="450"/>
      <c r="G423" s="451"/>
      <c r="H423" s="452">
        <f t="shared" ref="H423:H424" si="38">G423*(F423+1)*E423</f>
        <v>0</v>
      </c>
      <c r="I423" s="437"/>
      <c r="J423" s="437"/>
      <c r="K423" s="438"/>
    </row>
    <row r="424" spans="1:11" ht="14.25" hidden="1" customHeight="1">
      <c r="A424" s="437"/>
      <c r="B424" s="761"/>
      <c r="C424" s="771"/>
      <c r="D424" s="449"/>
      <c r="E424" s="456"/>
      <c r="F424" s="457"/>
      <c r="G424" s="458"/>
      <c r="H424" s="452">
        <f t="shared" si="38"/>
        <v>0</v>
      </c>
      <c r="I424" s="437"/>
      <c r="J424" s="437"/>
      <c r="K424" s="438"/>
    </row>
    <row r="425" spans="1:11" ht="14.25" hidden="1" customHeight="1">
      <c r="A425" s="437"/>
      <c r="B425" s="763" t="s">
        <v>87</v>
      </c>
      <c r="C425" s="757"/>
      <c r="D425" s="757"/>
      <c r="E425" s="757"/>
      <c r="F425" s="757"/>
      <c r="G425" s="764"/>
      <c r="H425" s="459">
        <f>ROUND(SUM(H423:H424),2)</f>
        <v>0</v>
      </c>
      <c r="I425" s="437"/>
      <c r="J425" s="437"/>
      <c r="K425" s="438"/>
    </row>
    <row r="426" spans="1:11" ht="14.25" hidden="1" customHeight="1">
      <c r="A426" s="437"/>
      <c r="B426" s="765" t="s">
        <v>88</v>
      </c>
      <c r="C426" s="757"/>
      <c r="D426" s="757"/>
      <c r="E426" s="757"/>
      <c r="F426" s="757"/>
      <c r="G426" s="757"/>
      <c r="H426" s="758"/>
      <c r="I426" s="437"/>
      <c r="J426" s="437"/>
      <c r="K426" s="438"/>
    </row>
    <row r="427" spans="1:11" ht="14.25" hidden="1" customHeight="1">
      <c r="A427" s="437"/>
      <c r="B427" s="766" t="s">
        <v>1</v>
      </c>
      <c r="C427" s="764"/>
      <c r="D427" s="446" t="s">
        <v>2</v>
      </c>
      <c r="E427" s="447" t="s">
        <v>83</v>
      </c>
      <c r="F427" s="447" t="s">
        <v>89</v>
      </c>
      <c r="G427" s="447" t="s">
        <v>85</v>
      </c>
      <c r="H427" s="448" t="s">
        <v>86</v>
      </c>
      <c r="I427" s="437"/>
      <c r="J427" s="437"/>
      <c r="K427" s="438"/>
    </row>
    <row r="428" spans="1:11" ht="14.25" hidden="1" customHeight="1">
      <c r="A428" s="437"/>
      <c r="B428" s="767"/>
      <c r="C428" s="768"/>
      <c r="D428" s="460"/>
      <c r="E428" s="461"/>
      <c r="F428" s="462"/>
      <c r="G428" s="451"/>
      <c r="H428" s="452">
        <f t="shared" ref="H428:H431" si="39">E428*F428*G428</f>
        <v>0</v>
      </c>
      <c r="I428" s="437"/>
      <c r="J428" s="437"/>
      <c r="K428" s="438"/>
    </row>
    <row r="429" spans="1:11" ht="14.25" hidden="1" customHeight="1">
      <c r="A429" s="437"/>
      <c r="B429" s="759" t="s">
        <v>90</v>
      </c>
      <c r="C429" s="760"/>
      <c r="D429" s="463" t="s">
        <v>91</v>
      </c>
      <c r="E429" s="460">
        <v>0.05</v>
      </c>
      <c r="F429" s="469">
        <v>1</v>
      </c>
      <c r="G429" s="451">
        <f>H439</f>
        <v>19225</v>
      </c>
      <c r="H429" s="452">
        <f t="shared" si="39"/>
        <v>961.25</v>
      </c>
      <c r="I429" s="437"/>
      <c r="J429" s="437"/>
      <c r="K429" s="438"/>
    </row>
    <row r="430" spans="1:11" ht="14.25" hidden="1" customHeight="1">
      <c r="A430" s="437"/>
      <c r="B430" s="759" t="s">
        <v>106</v>
      </c>
      <c r="C430" s="760"/>
      <c r="D430" s="490" t="s">
        <v>94</v>
      </c>
      <c r="E430" s="460">
        <v>1</v>
      </c>
      <c r="F430" s="469">
        <v>0.1</v>
      </c>
      <c r="G430" s="491">
        <v>50000</v>
      </c>
      <c r="H430" s="452">
        <f t="shared" si="39"/>
        <v>5000</v>
      </c>
      <c r="I430" s="437"/>
      <c r="J430" s="437"/>
      <c r="K430" s="438"/>
    </row>
    <row r="431" spans="1:11" ht="14.25" hidden="1" customHeight="1">
      <c r="A431" s="437"/>
      <c r="B431" s="761"/>
      <c r="C431" s="762"/>
      <c r="D431" s="457"/>
      <c r="E431" s="456"/>
      <c r="F431" s="457"/>
      <c r="G431" s="451"/>
      <c r="H431" s="452">
        <f t="shared" si="39"/>
        <v>0</v>
      </c>
      <c r="I431" s="437"/>
      <c r="J431" s="437"/>
      <c r="K431" s="438"/>
    </row>
    <row r="432" spans="1:11" ht="14.25" hidden="1" customHeight="1">
      <c r="A432" s="437"/>
      <c r="B432" s="763" t="s">
        <v>87</v>
      </c>
      <c r="C432" s="757"/>
      <c r="D432" s="757"/>
      <c r="E432" s="757"/>
      <c r="F432" s="757"/>
      <c r="G432" s="764"/>
      <c r="H432" s="459">
        <f>ROUND(SUM(H428:H431),2)</f>
        <v>5961.25</v>
      </c>
      <c r="I432" s="437"/>
      <c r="J432" s="437"/>
      <c r="K432" s="438"/>
    </row>
    <row r="433" spans="1:11" ht="14.25" hidden="1" customHeight="1">
      <c r="A433" s="437"/>
      <c r="B433" s="765" t="s">
        <v>92</v>
      </c>
      <c r="C433" s="757"/>
      <c r="D433" s="757"/>
      <c r="E433" s="757"/>
      <c r="F433" s="757"/>
      <c r="G433" s="757"/>
      <c r="H433" s="758"/>
      <c r="I433" s="437"/>
      <c r="J433" s="437"/>
      <c r="K433" s="438"/>
    </row>
    <row r="434" spans="1:11" ht="14.25" hidden="1" customHeight="1">
      <c r="A434" s="437"/>
      <c r="B434" s="766" t="s">
        <v>1</v>
      </c>
      <c r="C434" s="764"/>
      <c r="D434" s="446" t="s">
        <v>2</v>
      </c>
      <c r="E434" s="447" t="s">
        <v>83</v>
      </c>
      <c r="F434" s="464" t="s">
        <v>89</v>
      </c>
      <c r="G434" s="447" t="s">
        <v>85</v>
      </c>
      <c r="H434" s="465" t="s">
        <v>86</v>
      </c>
      <c r="I434" s="437"/>
      <c r="J434" s="437"/>
      <c r="K434" s="438"/>
    </row>
    <row r="435" spans="1:11" ht="14.25" hidden="1" customHeight="1">
      <c r="A435" s="437"/>
      <c r="B435" s="767"/>
      <c r="C435" s="768"/>
      <c r="D435" s="466"/>
      <c r="E435" s="461"/>
      <c r="F435" s="467"/>
      <c r="G435" s="451"/>
      <c r="H435" s="452">
        <f t="shared" ref="H435:H438" si="40">E435*F435*G435</f>
        <v>0</v>
      </c>
      <c r="I435" s="437"/>
      <c r="J435" s="437"/>
      <c r="K435" s="438"/>
    </row>
    <row r="436" spans="1:11" ht="14.25" hidden="1" customHeight="1">
      <c r="A436" s="437"/>
      <c r="B436" s="769"/>
      <c r="C436" s="760"/>
      <c r="D436" s="468"/>
      <c r="E436" s="460"/>
      <c r="F436" s="469"/>
      <c r="G436" s="451"/>
      <c r="H436" s="452">
        <f t="shared" si="40"/>
        <v>0</v>
      </c>
      <c r="I436" s="437"/>
      <c r="J436" s="437"/>
      <c r="K436" s="438"/>
    </row>
    <row r="437" spans="1:11" ht="14.25" hidden="1" customHeight="1">
      <c r="A437" s="437"/>
      <c r="B437" s="769" t="s">
        <v>93</v>
      </c>
      <c r="C437" s="760"/>
      <c r="D437" s="468" t="s">
        <v>94</v>
      </c>
      <c r="E437" s="460">
        <v>2</v>
      </c>
      <c r="F437" s="469">
        <v>0.125</v>
      </c>
      <c r="G437" s="451">
        <v>76900</v>
      </c>
      <c r="H437" s="452">
        <f t="shared" si="40"/>
        <v>19225</v>
      </c>
      <c r="I437" s="437"/>
      <c r="J437" s="437"/>
      <c r="K437" s="438"/>
    </row>
    <row r="438" spans="1:11" ht="14.25" hidden="1" customHeight="1">
      <c r="A438" s="437"/>
      <c r="B438" s="761"/>
      <c r="C438" s="762"/>
      <c r="D438" s="470"/>
      <c r="E438" s="471"/>
      <c r="F438" s="457"/>
      <c r="G438" s="451"/>
      <c r="H438" s="452">
        <f t="shared" si="40"/>
        <v>0</v>
      </c>
      <c r="I438" s="437"/>
      <c r="J438" s="437"/>
      <c r="K438" s="438"/>
    </row>
    <row r="439" spans="1:11" ht="14.25" hidden="1" customHeight="1">
      <c r="A439" s="437"/>
      <c r="B439" s="763" t="s">
        <v>87</v>
      </c>
      <c r="C439" s="757"/>
      <c r="D439" s="757"/>
      <c r="E439" s="757"/>
      <c r="F439" s="757"/>
      <c r="G439" s="764"/>
      <c r="H439" s="459">
        <f>ROUND(SUM(H435:H438),2)</f>
        <v>19225</v>
      </c>
      <c r="I439" s="437"/>
      <c r="J439" s="437"/>
      <c r="K439" s="438"/>
    </row>
    <row r="440" spans="1:11" ht="14.25" hidden="1" customHeight="1">
      <c r="A440" s="437"/>
      <c r="B440" s="765" t="s">
        <v>95</v>
      </c>
      <c r="C440" s="757"/>
      <c r="D440" s="757"/>
      <c r="E440" s="757"/>
      <c r="F440" s="757"/>
      <c r="G440" s="757"/>
      <c r="H440" s="758"/>
      <c r="I440" s="437"/>
      <c r="J440" s="437"/>
      <c r="K440" s="438"/>
    </row>
    <row r="441" spans="1:11" ht="14.25" hidden="1" customHeight="1">
      <c r="A441" s="437"/>
      <c r="B441" s="756" t="s">
        <v>1</v>
      </c>
      <c r="C441" s="757"/>
      <c r="D441" s="764"/>
      <c r="E441" s="447" t="s">
        <v>2</v>
      </c>
      <c r="F441" s="447" t="s">
        <v>83</v>
      </c>
      <c r="G441" s="447" t="s">
        <v>85</v>
      </c>
      <c r="H441" s="448" t="s">
        <v>86</v>
      </c>
      <c r="I441" s="437"/>
      <c r="J441" s="437"/>
      <c r="K441" s="438"/>
    </row>
    <row r="442" spans="1:11" ht="14.25" hidden="1" customHeight="1">
      <c r="A442" s="437"/>
      <c r="B442" s="779" t="s">
        <v>107</v>
      </c>
      <c r="C442" s="760"/>
      <c r="D442" s="770"/>
      <c r="E442" s="449" t="s">
        <v>13</v>
      </c>
      <c r="F442" s="450">
        <v>1.3</v>
      </c>
      <c r="G442" s="472">
        <v>16388</v>
      </c>
      <c r="H442" s="473">
        <f t="shared" ref="H442:H443" si="41">G442*F442</f>
        <v>21304.400000000001</v>
      </c>
      <c r="I442" s="437"/>
      <c r="J442" s="437"/>
      <c r="K442" s="438"/>
    </row>
    <row r="443" spans="1:11" ht="14.25" hidden="1" customHeight="1">
      <c r="A443" s="437"/>
      <c r="B443" s="779"/>
      <c r="C443" s="760"/>
      <c r="D443" s="770"/>
      <c r="E443" s="449"/>
      <c r="F443" s="450"/>
      <c r="G443" s="472"/>
      <c r="H443" s="473">
        <f t="shared" si="41"/>
        <v>0</v>
      </c>
      <c r="I443" s="437"/>
      <c r="J443" s="437"/>
      <c r="K443" s="438"/>
    </row>
    <row r="444" spans="1:11" ht="14.25" hidden="1" customHeight="1" thickBot="1">
      <c r="A444" s="437"/>
      <c r="B444" s="780" t="s">
        <v>87</v>
      </c>
      <c r="C444" s="781"/>
      <c r="D444" s="781"/>
      <c r="E444" s="781"/>
      <c r="F444" s="781"/>
      <c r="G444" s="782"/>
      <c r="H444" s="474">
        <f>ROUND(SUM(H442:H443),2)</f>
        <v>21304.400000000001</v>
      </c>
      <c r="I444" s="437"/>
      <c r="J444" s="437"/>
      <c r="K444" s="438"/>
    </row>
    <row r="445" spans="1:11" ht="14.25" hidden="1" customHeight="1" thickBot="1">
      <c r="A445" s="437"/>
      <c r="B445" s="783"/>
      <c r="C445" s="748"/>
      <c r="D445" s="748"/>
      <c r="E445" s="748"/>
      <c r="F445" s="748"/>
      <c r="G445" s="748"/>
      <c r="H445" s="749"/>
      <c r="I445" s="437"/>
      <c r="J445" s="437"/>
      <c r="K445" s="438"/>
    </row>
    <row r="446" spans="1:11" ht="14.25" hidden="1" customHeight="1" thickBot="1">
      <c r="A446" s="437"/>
      <c r="B446" s="784"/>
      <c r="C446" s="785"/>
      <c r="D446" s="786"/>
      <c r="E446" s="787" t="s">
        <v>59</v>
      </c>
      <c r="F446" s="788"/>
      <c r="G446" s="788"/>
      <c r="H446" s="475">
        <f>ROUND(H444+H439+H432+H425,0)</f>
        <v>46491</v>
      </c>
      <c r="I446" s="437"/>
      <c r="J446" s="437"/>
      <c r="K446" s="438">
        <v>45059.700000000004</v>
      </c>
    </row>
    <row r="447" spans="1:11" ht="14.25" hidden="1" customHeight="1">
      <c r="A447" s="437"/>
      <c r="B447" s="476"/>
      <c r="C447" s="477"/>
      <c r="D447" s="478"/>
      <c r="E447" s="478"/>
      <c r="F447" s="478"/>
      <c r="G447" s="478"/>
      <c r="H447" s="479"/>
      <c r="I447" s="437"/>
      <c r="J447" s="437"/>
      <c r="K447" s="438"/>
    </row>
    <row r="448" spans="1:11" ht="14.25" hidden="1" customHeight="1" thickBot="1">
      <c r="A448" s="437"/>
      <c r="B448" s="439"/>
      <c r="C448" s="440"/>
      <c r="D448" s="441"/>
      <c r="E448" s="441"/>
      <c r="F448" s="441"/>
      <c r="G448" s="441"/>
      <c r="H448" s="442"/>
      <c r="I448" s="437"/>
      <c r="J448" s="437"/>
      <c r="K448" s="438"/>
    </row>
    <row r="449" spans="1:11" ht="14.25" customHeight="1">
      <c r="A449" s="437"/>
      <c r="B449" s="750" t="s">
        <v>77</v>
      </c>
      <c r="C449" s="751"/>
      <c r="D449" s="751"/>
      <c r="E449" s="751"/>
      <c r="F449" s="751"/>
      <c r="G449" s="751"/>
      <c r="H449" s="752"/>
      <c r="I449" s="437"/>
      <c r="J449" s="437"/>
      <c r="K449" s="438"/>
    </row>
    <row r="450" spans="1:11" ht="14.25" customHeight="1">
      <c r="A450" s="437"/>
      <c r="B450" s="753"/>
      <c r="C450" s="754"/>
      <c r="D450" s="754"/>
      <c r="E450" s="754"/>
      <c r="F450" s="754"/>
      <c r="G450" s="754"/>
      <c r="H450" s="755"/>
      <c r="I450" s="437"/>
      <c r="J450" s="437"/>
      <c r="K450" s="438"/>
    </row>
    <row r="451" spans="1:11" ht="14.25" customHeight="1" thickBot="1">
      <c r="A451" s="437"/>
      <c r="B451" s="756" t="s">
        <v>78</v>
      </c>
      <c r="C451" s="757"/>
      <c r="D451" s="757"/>
      <c r="E451" s="757"/>
      <c r="F451" s="757"/>
      <c r="G451" s="757"/>
      <c r="H451" s="758"/>
      <c r="I451" s="437"/>
      <c r="J451" s="437"/>
      <c r="K451" s="438"/>
    </row>
    <row r="452" spans="1:11" ht="15" customHeight="1">
      <c r="A452" s="437"/>
      <c r="B452" s="747" t="s">
        <v>1125</v>
      </c>
      <c r="C452" s="748"/>
      <c r="D452" s="748"/>
      <c r="E452" s="748"/>
      <c r="F452" s="748"/>
      <c r="G452" s="748"/>
      <c r="H452" s="749"/>
      <c r="I452" s="437"/>
      <c r="J452" s="437"/>
      <c r="K452" s="438"/>
    </row>
    <row r="453" spans="1:11" ht="15" customHeight="1">
      <c r="A453" s="437"/>
      <c r="B453" s="443" t="s">
        <v>79</v>
      </c>
      <c r="C453" s="444">
        <v>3.1</v>
      </c>
      <c r="D453" s="772" t="s">
        <v>80</v>
      </c>
      <c r="E453" s="764"/>
      <c r="F453" s="419" t="s">
        <v>9</v>
      </c>
      <c r="G453" s="419" t="s">
        <v>81</v>
      </c>
      <c r="H453" s="445"/>
      <c r="I453" s="437"/>
      <c r="J453" s="437"/>
      <c r="K453" s="438"/>
    </row>
    <row r="454" spans="1:11" ht="14.25" customHeight="1">
      <c r="A454" s="437"/>
      <c r="B454" s="765"/>
      <c r="C454" s="757"/>
      <c r="D454" s="757"/>
      <c r="E454" s="757"/>
      <c r="F454" s="757"/>
      <c r="G454" s="757"/>
      <c r="H454" s="758"/>
      <c r="I454" s="437"/>
      <c r="J454" s="437"/>
      <c r="K454" s="438"/>
    </row>
    <row r="455" spans="1:11" ht="15" customHeight="1">
      <c r="A455" s="437"/>
      <c r="B455" s="773" t="s">
        <v>16</v>
      </c>
      <c r="C455" s="774"/>
      <c r="D455" s="774"/>
      <c r="E455" s="774"/>
      <c r="F455" s="774"/>
      <c r="G455" s="774"/>
      <c r="H455" s="775"/>
      <c r="I455" s="437"/>
      <c r="J455" s="437"/>
      <c r="K455" s="438"/>
    </row>
    <row r="456" spans="1:11" ht="15" customHeight="1">
      <c r="A456" s="437"/>
      <c r="B456" s="776"/>
      <c r="C456" s="751"/>
      <c r="D456" s="751"/>
      <c r="E456" s="751"/>
      <c r="F456" s="751"/>
      <c r="G456" s="751"/>
      <c r="H456" s="752"/>
      <c r="I456" s="437"/>
      <c r="J456" s="437"/>
      <c r="K456" s="438"/>
    </row>
    <row r="457" spans="1:11" ht="15" customHeight="1">
      <c r="A457" s="437"/>
      <c r="B457" s="776"/>
      <c r="C457" s="751"/>
      <c r="D457" s="751"/>
      <c r="E457" s="751"/>
      <c r="F457" s="751"/>
      <c r="G457" s="751"/>
      <c r="H457" s="752"/>
      <c r="I457" s="437"/>
      <c r="J457" s="437"/>
      <c r="K457" s="438"/>
    </row>
    <row r="458" spans="1:11" ht="14.25" customHeight="1">
      <c r="A458" s="437"/>
      <c r="B458" s="776"/>
      <c r="C458" s="751"/>
      <c r="D458" s="751"/>
      <c r="E458" s="751"/>
      <c r="F458" s="751"/>
      <c r="G458" s="751"/>
      <c r="H458" s="752"/>
      <c r="I458" s="437"/>
      <c r="J458" s="437"/>
      <c r="K458" s="438"/>
    </row>
    <row r="459" spans="1:11" ht="14.25" customHeight="1">
      <c r="A459" s="437"/>
      <c r="B459" s="777"/>
      <c r="C459" s="754"/>
      <c r="D459" s="754"/>
      <c r="E459" s="754"/>
      <c r="F459" s="754"/>
      <c r="G459" s="754"/>
      <c r="H459" s="755"/>
      <c r="I459" s="437"/>
      <c r="J459" s="437"/>
      <c r="K459" s="438"/>
    </row>
    <row r="460" spans="1:11" ht="14.25" customHeight="1">
      <c r="A460" s="437"/>
      <c r="B460" s="765" t="s">
        <v>82</v>
      </c>
      <c r="C460" s="757"/>
      <c r="D460" s="757"/>
      <c r="E460" s="757"/>
      <c r="F460" s="757"/>
      <c r="G460" s="757"/>
      <c r="H460" s="758"/>
      <c r="I460" s="437"/>
      <c r="J460" s="437"/>
      <c r="K460" s="438"/>
    </row>
    <row r="461" spans="1:11" ht="14.25" customHeight="1">
      <c r="A461" s="437"/>
      <c r="B461" s="766" t="s">
        <v>1</v>
      </c>
      <c r="C461" s="764"/>
      <c r="D461" s="446" t="s">
        <v>2</v>
      </c>
      <c r="E461" s="447" t="s">
        <v>83</v>
      </c>
      <c r="F461" s="447" t="s">
        <v>84</v>
      </c>
      <c r="G461" s="447" t="s">
        <v>85</v>
      </c>
      <c r="H461" s="448" t="s">
        <v>86</v>
      </c>
      <c r="I461" s="437"/>
      <c r="J461" s="437"/>
      <c r="K461" s="438"/>
    </row>
    <row r="462" spans="1:11" ht="14.25" customHeight="1">
      <c r="A462" s="437"/>
      <c r="B462" s="767"/>
      <c r="C462" s="778"/>
      <c r="D462" s="449"/>
      <c r="E462" s="449"/>
      <c r="F462" s="450"/>
      <c r="G462" s="451"/>
      <c r="H462" s="452">
        <f t="shared" ref="H462:H467" si="42">G462*(F462+1)*E462</f>
        <v>0</v>
      </c>
      <c r="I462" s="437"/>
      <c r="J462" s="437"/>
      <c r="K462" s="438"/>
    </row>
    <row r="463" spans="1:11" ht="14.25" customHeight="1">
      <c r="A463" s="437"/>
      <c r="B463" s="769" t="s">
        <v>108</v>
      </c>
      <c r="C463" s="770"/>
      <c r="D463" s="402" t="e">
        <f>+INDEX(#REF!,MATCH(B463,#REF!,0),2)</f>
        <v>#REF!</v>
      </c>
      <c r="E463" s="493">
        <v>0.1</v>
      </c>
      <c r="F463" s="454">
        <v>0.03</v>
      </c>
      <c r="G463" s="411" t="e">
        <f>+INDEX(#REF!,MATCH(B463,#REF!,0),3)</f>
        <v>#REF!</v>
      </c>
      <c r="H463" s="452" t="e">
        <f t="shared" si="42"/>
        <v>#REF!</v>
      </c>
      <c r="I463" s="437"/>
      <c r="J463" s="437"/>
      <c r="K463" s="438"/>
    </row>
    <row r="464" spans="1:11" ht="14.25" customHeight="1">
      <c r="A464" s="437"/>
      <c r="B464" s="769" t="s">
        <v>109</v>
      </c>
      <c r="C464" s="770"/>
      <c r="D464" s="402" t="e">
        <f>+INDEX(#REF!,MATCH(B464,#REF!,0),2)</f>
        <v>#REF!</v>
      </c>
      <c r="E464" s="493">
        <v>0.05</v>
      </c>
      <c r="F464" s="454">
        <v>0</v>
      </c>
      <c r="G464" s="411" t="e">
        <f>+INDEX(#REF!,MATCH(B464,#REF!,0),3)</f>
        <v>#REF!</v>
      </c>
      <c r="H464" s="452" t="e">
        <f t="shared" si="42"/>
        <v>#REF!</v>
      </c>
      <c r="I464" s="437"/>
      <c r="J464" s="437"/>
      <c r="K464" s="438"/>
    </row>
    <row r="465" spans="1:11" ht="14.25" customHeight="1">
      <c r="A465" s="437"/>
      <c r="B465" s="627" t="s">
        <v>1119</v>
      </c>
      <c r="C465" s="621"/>
      <c r="D465" s="402" t="e">
        <f>+INDEX(#REF!,MATCH(B465,#REF!,0),2)</f>
        <v>#REF!</v>
      </c>
      <c r="E465" s="493">
        <v>0.09</v>
      </c>
      <c r="F465" s="454">
        <v>0</v>
      </c>
      <c r="G465" s="411" t="e">
        <f>+INDEX(#REF!,MATCH(B465,#REF!,0),3)</f>
        <v>#REF!</v>
      </c>
      <c r="H465" s="452" t="e">
        <f t="shared" si="42"/>
        <v>#REF!</v>
      </c>
      <c r="I465" s="437"/>
      <c r="J465" s="437"/>
      <c r="K465" s="438"/>
    </row>
    <row r="466" spans="1:11" ht="14.25" customHeight="1">
      <c r="A466" s="437"/>
      <c r="B466" s="769" t="s">
        <v>111</v>
      </c>
      <c r="C466" s="770"/>
      <c r="D466" s="402" t="e">
        <f>+INDEX(#REF!,MATCH(B466,#REF!,0),2)</f>
        <v>#REF!</v>
      </c>
      <c r="E466" s="493">
        <v>1</v>
      </c>
      <c r="F466" s="454">
        <v>0</v>
      </c>
      <c r="G466" s="411" t="e">
        <f>+INDEX(#REF!,MATCH(B466,#REF!,0),3)</f>
        <v>#REF!</v>
      </c>
      <c r="H466" s="452" t="e">
        <f t="shared" si="42"/>
        <v>#REF!</v>
      </c>
      <c r="I466" s="437"/>
      <c r="J466" s="437"/>
      <c r="K466" s="438"/>
    </row>
    <row r="467" spans="1:11" ht="14.25" customHeight="1">
      <c r="A467" s="437"/>
      <c r="B467" s="761"/>
      <c r="C467" s="771"/>
      <c r="D467" s="449"/>
      <c r="E467" s="456"/>
      <c r="F467" s="457"/>
      <c r="G467" s="458"/>
      <c r="H467" s="452">
        <f t="shared" si="42"/>
        <v>0</v>
      </c>
      <c r="I467" s="437"/>
      <c r="J467" s="437"/>
      <c r="K467" s="438"/>
    </row>
    <row r="468" spans="1:11" ht="14.25" customHeight="1">
      <c r="A468" s="437"/>
      <c r="B468" s="763" t="s">
        <v>87</v>
      </c>
      <c r="C468" s="757"/>
      <c r="D468" s="757"/>
      <c r="E468" s="757"/>
      <c r="F468" s="757"/>
      <c r="G468" s="764"/>
      <c r="H468" s="459" t="e">
        <f>ROUND(SUM(H462:H467),2)</f>
        <v>#REF!</v>
      </c>
      <c r="I468" s="437"/>
      <c r="J468" s="437"/>
      <c r="K468" s="438"/>
    </row>
    <row r="469" spans="1:11" ht="14.25" customHeight="1">
      <c r="A469" s="437"/>
      <c r="B469" s="765" t="s">
        <v>88</v>
      </c>
      <c r="C469" s="757"/>
      <c r="D469" s="757"/>
      <c r="E469" s="757"/>
      <c r="F469" s="757"/>
      <c r="G469" s="757"/>
      <c r="H469" s="758"/>
      <c r="I469" s="437"/>
      <c r="J469" s="437"/>
      <c r="K469" s="438"/>
    </row>
    <row r="470" spans="1:11" ht="14.25" customHeight="1">
      <c r="A470" s="437"/>
      <c r="B470" s="766" t="s">
        <v>1</v>
      </c>
      <c r="C470" s="764"/>
      <c r="D470" s="446" t="s">
        <v>2</v>
      </c>
      <c r="E470" s="447" t="s">
        <v>83</v>
      </c>
      <c r="F470" s="447" t="s">
        <v>89</v>
      </c>
      <c r="G470" s="447" t="s">
        <v>85</v>
      </c>
      <c r="H470" s="448" t="s">
        <v>86</v>
      </c>
      <c r="I470" s="437"/>
      <c r="J470" s="437"/>
      <c r="K470" s="438"/>
    </row>
    <row r="471" spans="1:11" ht="14.25" customHeight="1">
      <c r="A471" s="437"/>
      <c r="B471" s="767"/>
      <c r="C471" s="768"/>
      <c r="D471" s="460"/>
      <c r="E471" s="461"/>
      <c r="F471" s="462"/>
      <c r="G471" s="451"/>
      <c r="H471" s="452">
        <f t="shared" ref="H471:H475" si="43">E471*F471*G471</f>
        <v>0</v>
      </c>
      <c r="I471" s="437"/>
      <c r="J471" s="437"/>
      <c r="K471" s="438"/>
    </row>
    <row r="472" spans="1:11" ht="14.25" customHeight="1">
      <c r="A472" s="437"/>
      <c r="B472" s="759" t="s">
        <v>90</v>
      </c>
      <c r="C472" s="760"/>
      <c r="D472" s="463" t="s">
        <v>91</v>
      </c>
      <c r="E472" s="460">
        <v>0.05</v>
      </c>
      <c r="F472" s="469">
        <v>1</v>
      </c>
      <c r="G472" s="451">
        <v>29092.799999999999</v>
      </c>
      <c r="H472" s="452">
        <f t="shared" si="43"/>
        <v>1454.64</v>
      </c>
      <c r="I472" s="437"/>
      <c r="J472" s="437"/>
      <c r="K472" s="438"/>
    </row>
    <row r="473" spans="1:11" ht="14.25" customHeight="1">
      <c r="A473" s="437"/>
      <c r="B473" s="759" t="s">
        <v>112</v>
      </c>
      <c r="C473" s="760"/>
      <c r="D473" s="26" t="e">
        <f>+INDEX(#REF!,MATCH(B473,#REF!,0),2)</f>
        <v>#REF!</v>
      </c>
      <c r="E473" s="460">
        <v>1</v>
      </c>
      <c r="F473" s="469">
        <v>0.06</v>
      </c>
      <c r="G473" s="404" t="e">
        <f>+INDEX(#REF!,MATCH(B473,#REF!,0),3)</f>
        <v>#REF!</v>
      </c>
      <c r="H473" s="452" t="e">
        <f t="shared" si="43"/>
        <v>#REF!</v>
      </c>
      <c r="I473" s="437"/>
      <c r="J473" s="437"/>
      <c r="K473" s="438"/>
    </row>
    <row r="474" spans="1:11" ht="14.25" customHeight="1">
      <c r="A474" s="437"/>
      <c r="B474" s="759" t="s">
        <v>113</v>
      </c>
      <c r="C474" s="760"/>
      <c r="D474" s="26" t="e">
        <f>+INDEX(#REF!,MATCH(B474,#REF!,0),2)</f>
        <v>#REF!</v>
      </c>
      <c r="E474" s="460">
        <v>1</v>
      </c>
      <c r="F474" s="469">
        <v>0.06</v>
      </c>
      <c r="G474" s="404" t="e">
        <f>+INDEX(#REF!,MATCH(B474,#REF!,0),3)</f>
        <v>#REF!</v>
      </c>
      <c r="H474" s="452" t="e">
        <f t="shared" si="43"/>
        <v>#REF!</v>
      </c>
      <c r="I474" s="437"/>
      <c r="J474" s="437"/>
      <c r="K474" s="438"/>
    </row>
    <row r="475" spans="1:11" ht="14.25" customHeight="1">
      <c r="A475" s="437"/>
      <c r="B475" s="761"/>
      <c r="C475" s="762"/>
      <c r="D475" s="457"/>
      <c r="E475" s="456"/>
      <c r="F475" s="457"/>
      <c r="G475" s="451"/>
      <c r="H475" s="452">
        <f t="shared" si="43"/>
        <v>0</v>
      </c>
      <c r="I475" s="437"/>
      <c r="J475" s="437"/>
      <c r="K475" s="438"/>
    </row>
    <row r="476" spans="1:11" ht="14.25" customHeight="1">
      <c r="A476" s="437"/>
      <c r="B476" s="763" t="s">
        <v>87</v>
      </c>
      <c r="C476" s="757"/>
      <c r="D476" s="757"/>
      <c r="E476" s="757"/>
      <c r="F476" s="757"/>
      <c r="G476" s="764"/>
      <c r="H476" s="459" t="e">
        <f>ROUND(SUM(H471:H475),2)</f>
        <v>#REF!</v>
      </c>
      <c r="I476" s="437"/>
      <c r="J476" s="437"/>
      <c r="K476" s="438"/>
    </row>
    <row r="477" spans="1:11" ht="14.25" customHeight="1">
      <c r="A477" s="437"/>
      <c r="B477" s="765" t="s">
        <v>92</v>
      </c>
      <c r="C477" s="757"/>
      <c r="D477" s="757"/>
      <c r="E477" s="757"/>
      <c r="F477" s="757"/>
      <c r="G477" s="757"/>
      <c r="H477" s="758"/>
      <c r="I477" s="437"/>
      <c r="J477" s="437"/>
      <c r="K477" s="438"/>
    </row>
    <row r="478" spans="1:11" ht="14.25" customHeight="1">
      <c r="A478" s="437"/>
      <c r="B478" s="766" t="s">
        <v>1</v>
      </c>
      <c r="C478" s="764"/>
      <c r="D478" s="446" t="s">
        <v>2</v>
      </c>
      <c r="E478" s="447" t="s">
        <v>83</v>
      </c>
      <c r="F478" s="464" t="s">
        <v>89</v>
      </c>
      <c r="G478" s="447" t="s">
        <v>85</v>
      </c>
      <c r="H478" s="465" t="s">
        <v>86</v>
      </c>
      <c r="I478" s="437"/>
      <c r="J478" s="437"/>
      <c r="K478" s="438"/>
    </row>
    <row r="479" spans="1:11" ht="14.25" customHeight="1">
      <c r="A479" s="437"/>
      <c r="B479" s="767"/>
      <c r="C479" s="768"/>
      <c r="D479" s="466"/>
      <c r="E479" s="461"/>
      <c r="F479" s="467"/>
      <c r="G479" s="451"/>
      <c r="H479" s="452">
        <f t="shared" ref="H479:H482" si="44">E479*F479*G479</f>
        <v>0</v>
      </c>
      <c r="I479" s="437"/>
      <c r="J479" s="437"/>
      <c r="K479" s="438"/>
    </row>
    <row r="480" spans="1:11" ht="14.25" customHeight="1">
      <c r="A480" s="437"/>
      <c r="B480" s="769" t="s">
        <v>96</v>
      </c>
      <c r="C480" s="760"/>
      <c r="D480" s="468" t="s">
        <v>94</v>
      </c>
      <c r="E480" s="460">
        <v>1</v>
      </c>
      <c r="F480" s="469">
        <v>0.06</v>
      </c>
      <c r="G480" s="41" t="e">
        <f>+INDEX(#REF!,MATCH(B480,#REF!,0),9)</f>
        <v>#REF!</v>
      </c>
      <c r="H480" s="452" t="e">
        <f t="shared" si="44"/>
        <v>#REF!</v>
      </c>
      <c r="I480" s="437"/>
      <c r="J480" s="437"/>
      <c r="K480" s="438"/>
    </row>
    <row r="481" spans="1:11" ht="14.25" customHeight="1">
      <c r="A481" s="437"/>
      <c r="B481" s="769" t="s">
        <v>93</v>
      </c>
      <c r="C481" s="760"/>
      <c r="D481" s="468" t="s">
        <v>94</v>
      </c>
      <c r="E481" s="460">
        <v>6</v>
      </c>
      <c r="F481" s="469">
        <v>0.06</v>
      </c>
      <c r="G481" s="41" t="e">
        <f>+INDEX(#REF!,MATCH(B481,#REF!,0),9)</f>
        <v>#REF!</v>
      </c>
      <c r="H481" s="452" t="e">
        <f t="shared" si="44"/>
        <v>#REF!</v>
      </c>
      <c r="I481" s="437"/>
      <c r="J481" s="437"/>
      <c r="K481" s="438"/>
    </row>
    <row r="482" spans="1:11" ht="14.25" customHeight="1">
      <c r="A482" s="437"/>
      <c r="B482" s="761"/>
      <c r="C482" s="762"/>
      <c r="D482" s="470"/>
      <c r="E482" s="471"/>
      <c r="F482" s="457"/>
      <c r="G482" s="451"/>
      <c r="H482" s="452">
        <f t="shared" si="44"/>
        <v>0</v>
      </c>
      <c r="I482" s="437"/>
      <c r="J482" s="437"/>
      <c r="K482" s="438"/>
    </row>
    <row r="483" spans="1:11" ht="14.25" customHeight="1">
      <c r="A483" s="437"/>
      <c r="B483" s="763" t="s">
        <v>87</v>
      </c>
      <c r="C483" s="757"/>
      <c r="D483" s="757"/>
      <c r="E483" s="757"/>
      <c r="F483" s="757"/>
      <c r="G483" s="764"/>
      <c r="H483" s="459" t="e">
        <f>ROUND(SUM(H479:H482),2)</f>
        <v>#REF!</v>
      </c>
      <c r="I483" s="437"/>
      <c r="J483" s="437"/>
      <c r="K483" s="438"/>
    </row>
    <row r="484" spans="1:11" ht="14.25" customHeight="1">
      <c r="A484" s="437"/>
      <c r="B484" s="765" t="s">
        <v>95</v>
      </c>
      <c r="C484" s="757"/>
      <c r="D484" s="757"/>
      <c r="E484" s="757"/>
      <c r="F484" s="757"/>
      <c r="G484" s="757"/>
      <c r="H484" s="758"/>
      <c r="I484" s="437"/>
      <c r="J484" s="437"/>
      <c r="K484" s="438"/>
    </row>
    <row r="485" spans="1:11" ht="14.25" customHeight="1">
      <c r="A485" s="437"/>
      <c r="B485" s="756" t="s">
        <v>1</v>
      </c>
      <c r="C485" s="757"/>
      <c r="D485" s="764"/>
      <c r="E485" s="447" t="s">
        <v>2</v>
      </c>
      <c r="F485" s="447" t="s">
        <v>83</v>
      </c>
      <c r="G485" s="447" t="s">
        <v>85</v>
      </c>
      <c r="H485" s="448" t="s">
        <v>86</v>
      </c>
      <c r="I485" s="437"/>
      <c r="J485" s="437"/>
      <c r="K485" s="438"/>
    </row>
    <row r="486" spans="1:11" ht="14.25" customHeight="1">
      <c r="A486" s="437"/>
      <c r="B486" s="622" t="s">
        <v>151</v>
      </c>
      <c r="C486" s="623"/>
      <c r="D486" s="623"/>
      <c r="E486" s="412" t="s">
        <v>9</v>
      </c>
      <c r="F486" s="413">
        <v>1</v>
      </c>
      <c r="G486" s="414">
        <v>5500</v>
      </c>
      <c r="H486" s="416">
        <f>ROUND(G486*F486,0)</f>
        <v>5500</v>
      </c>
      <c r="I486" s="437"/>
      <c r="J486" s="437"/>
      <c r="K486" s="438"/>
    </row>
    <row r="487" spans="1:11" ht="14.25" customHeight="1">
      <c r="A487" s="437"/>
      <c r="B487" s="779"/>
      <c r="C487" s="760"/>
      <c r="D487" s="770"/>
      <c r="E487" s="449"/>
      <c r="F487" s="450"/>
      <c r="G487" s="472"/>
      <c r="H487" s="473">
        <f t="shared" ref="H487" si="45">G487*F487</f>
        <v>0</v>
      </c>
      <c r="I487" s="437"/>
      <c r="J487" s="437"/>
      <c r="K487" s="438"/>
    </row>
    <row r="488" spans="1:11" ht="14.25" customHeight="1" thickBot="1">
      <c r="A488" s="437"/>
      <c r="B488" s="780" t="s">
        <v>87</v>
      </c>
      <c r="C488" s="781"/>
      <c r="D488" s="781"/>
      <c r="E488" s="781"/>
      <c r="F488" s="781"/>
      <c r="G488" s="782"/>
      <c r="H488" s="474">
        <f>ROUND(SUM(H486:H487),2)</f>
        <v>5500</v>
      </c>
      <c r="I488" s="437"/>
      <c r="J488" s="437"/>
      <c r="K488" s="438"/>
    </row>
    <row r="489" spans="1:11" ht="14.25" customHeight="1" thickBot="1">
      <c r="A489" s="437"/>
      <c r="B489" s="783"/>
      <c r="C489" s="748"/>
      <c r="D489" s="748"/>
      <c r="E489" s="748"/>
      <c r="F489" s="748"/>
      <c r="G489" s="748"/>
      <c r="H489" s="749"/>
      <c r="I489" s="437"/>
      <c r="J489" s="437"/>
      <c r="K489" s="438"/>
    </row>
    <row r="490" spans="1:11" ht="14.25" customHeight="1" thickBot="1">
      <c r="A490" s="437"/>
      <c r="B490" s="784"/>
      <c r="C490" s="785"/>
      <c r="D490" s="786"/>
      <c r="E490" s="794" t="s">
        <v>59</v>
      </c>
      <c r="F490" s="795"/>
      <c r="G490" s="795"/>
      <c r="H490" s="475" t="e">
        <f>ROUND(H488+H483+H476+H468,0)</f>
        <v>#REF!</v>
      </c>
      <c r="I490" s="437"/>
      <c r="J490" s="437"/>
      <c r="K490" s="438">
        <v>123375</v>
      </c>
    </row>
    <row r="491" spans="1:11" ht="14.25" customHeight="1">
      <c r="A491" s="437"/>
      <c r="B491" s="494"/>
      <c r="C491" s="495"/>
      <c r="D491" s="496"/>
      <c r="E491" s="496"/>
      <c r="F491" s="496"/>
      <c r="G491" s="496"/>
      <c r="H491" s="497"/>
      <c r="I491" s="437"/>
      <c r="J491" s="437"/>
      <c r="K491" s="438"/>
    </row>
    <row r="492" spans="1:11" ht="14.25" customHeight="1" thickBot="1">
      <c r="A492" s="437"/>
      <c r="B492" s="439"/>
      <c r="C492" s="440"/>
      <c r="D492" s="441"/>
      <c r="E492" s="441"/>
      <c r="F492" s="441"/>
      <c r="G492" s="441"/>
      <c r="H492" s="442"/>
      <c r="I492" s="437"/>
      <c r="J492" s="437"/>
      <c r="K492" s="438"/>
    </row>
    <row r="493" spans="1:11" ht="14.25" hidden="1" customHeight="1">
      <c r="A493" s="437"/>
      <c r="B493" s="750" t="s">
        <v>77</v>
      </c>
      <c r="C493" s="751"/>
      <c r="D493" s="751"/>
      <c r="E493" s="751"/>
      <c r="F493" s="751"/>
      <c r="G493" s="751"/>
      <c r="H493" s="752"/>
      <c r="I493" s="437"/>
      <c r="J493" s="437"/>
      <c r="K493" s="438"/>
    </row>
    <row r="494" spans="1:11" ht="14.25" hidden="1" customHeight="1">
      <c r="A494" s="437"/>
      <c r="B494" s="753"/>
      <c r="C494" s="754"/>
      <c r="D494" s="754"/>
      <c r="E494" s="754"/>
      <c r="F494" s="754"/>
      <c r="G494" s="754"/>
      <c r="H494" s="755"/>
      <c r="I494" s="437"/>
      <c r="J494" s="437"/>
      <c r="K494" s="438"/>
    </row>
    <row r="495" spans="1:11" ht="14.25" hidden="1" customHeight="1" thickBot="1">
      <c r="A495" s="437"/>
      <c r="B495" s="756" t="s">
        <v>78</v>
      </c>
      <c r="C495" s="757"/>
      <c r="D495" s="757"/>
      <c r="E495" s="757"/>
      <c r="F495" s="757"/>
      <c r="G495" s="757"/>
      <c r="H495" s="758"/>
      <c r="I495" s="437"/>
      <c r="J495" s="437"/>
      <c r="K495" s="438"/>
    </row>
    <row r="496" spans="1:11" ht="14.25" hidden="1" customHeight="1">
      <c r="A496" s="437"/>
      <c r="B496" s="747" t="s">
        <v>1125</v>
      </c>
      <c r="C496" s="748"/>
      <c r="D496" s="748"/>
      <c r="E496" s="748"/>
      <c r="F496" s="748"/>
      <c r="G496" s="748"/>
      <c r="H496" s="749"/>
      <c r="I496" s="437"/>
      <c r="J496" s="437"/>
      <c r="K496" s="438"/>
    </row>
    <row r="497" spans="1:11" ht="14.25" hidden="1" customHeight="1">
      <c r="A497" s="437"/>
      <c r="B497" s="443" t="s">
        <v>79</v>
      </c>
      <c r="C497" s="419" t="e">
        <v>#REF!</v>
      </c>
      <c r="D497" s="772" t="s">
        <v>80</v>
      </c>
      <c r="E497" s="764"/>
      <c r="F497" s="419" t="e">
        <v>#REF!</v>
      </c>
      <c r="G497" s="419" t="s">
        <v>81</v>
      </c>
      <c r="H497" s="445"/>
      <c r="I497" s="437"/>
      <c r="J497" s="437"/>
      <c r="K497" s="438"/>
    </row>
    <row r="498" spans="1:11" ht="14.25" hidden="1" customHeight="1">
      <c r="A498" s="437"/>
      <c r="B498" s="765"/>
      <c r="C498" s="757"/>
      <c r="D498" s="757"/>
      <c r="E498" s="757"/>
      <c r="F498" s="757"/>
      <c r="G498" s="757"/>
      <c r="H498" s="758"/>
      <c r="I498" s="437"/>
      <c r="J498" s="437"/>
      <c r="K498" s="438"/>
    </row>
    <row r="499" spans="1:11" ht="14.25" hidden="1" customHeight="1">
      <c r="A499" s="437"/>
      <c r="B499" s="773" t="e">
        <v>#REF!</v>
      </c>
      <c r="C499" s="774"/>
      <c r="D499" s="774"/>
      <c r="E499" s="774"/>
      <c r="F499" s="774"/>
      <c r="G499" s="774"/>
      <c r="H499" s="775"/>
      <c r="I499" s="437"/>
      <c r="J499" s="437"/>
      <c r="K499" s="438"/>
    </row>
    <row r="500" spans="1:11" ht="14.25" hidden="1" customHeight="1">
      <c r="A500" s="437"/>
      <c r="B500" s="776"/>
      <c r="C500" s="751"/>
      <c r="D500" s="751"/>
      <c r="E500" s="751"/>
      <c r="F500" s="751"/>
      <c r="G500" s="751"/>
      <c r="H500" s="752"/>
      <c r="I500" s="437"/>
      <c r="J500" s="437"/>
      <c r="K500" s="438"/>
    </row>
    <row r="501" spans="1:11" ht="14.25" hidden="1" customHeight="1">
      <c r="A501" s="437"/>
      <c r="B501" s="776"/>
      <c r="C501" s="751"/>
      <c r="D501" s="751"/>
      <c r="E501" s="751"/>
      <c r="F501" s="751"/>
      <c r="G501" s="751"/>
      <c r="H501" s="752"/>
      <c r="I501" s="437"/>
      <c r="J501" s="437"/>
      <c r="K501" s="438"/>
    </row>
    <row r="502" spans="1:11" ht="14.25" hidden="1" customHeight="1">
      <c r="A502" s="437"/>
      <c r="B502" s="776"/>
      <c r="C502" s="751"/>
      <c r="D502" s="751"/>
      <c r="E502" s="751"/>
      <c r="F502" s="751"/>
      <c r="G502" s="751"/>
      <c r="H502" s="752"/>
      <c r="I502" s="437"/>
      <c r="J502" s="437"/>
      <c r="K502" s="438"/>
    </row>
    <row r="503" spans="1:11" ht="14.25" hidden="1" customHeight="1">
      <c r="A503" s="437"/>
      <c r="B503" s="777"/>
      <c r="C503" s="754"/>
      <c r="D503" s="754"/>
      <c r="E503" s="754"/>
      <c r="F503" s="754"/>
      <c r="G503" s="754"/>
      <c r="H503" s="755"/>
      <c r="I503" s="437"/>
      <c r="J503" s="437"/>
      <c r="K503" s="438"/>
    </row>
    <row r="504" spans="1:11" ht="14.25" hidden="1" customHeight="1">
      <c r="A504" s="437"/>
      <c r="B504" s="765" t="s">
        <v>82</v>
      </c>
      <c r="C504" s="757"/>
      <c r="D504" s="757"/>
      <c r="E504" s="757"/>
      <c r="F504" s="757"/>
      <c r="G504" s="757"/>
      <c r="H504" s="758"/>
      <c r="I504" s="437"/>
      <c r="J504" s="437"/>
      <c r="K504" s="438"/>
    </row>
    <row r="505" spans="1:11" ht="14.25" hidden="1" customHeight="1">
      <c r="A505" s="437"/>
      <c r="B505" s="766" t="s">
        <v>1</v>
      </c>
      <c r="C505" s="764"/>
      <c r="D505" s="446" t="s">
        <v>2</v>
      </c>
      <c r="E505" s="447" t="s">
        <v>83</v>
      </c>
      <c r="F505" s="447" t="s">
        <v>84</v>
      </c>
      <c r="G505" s="447" t="s">
        <v>85</v>
      </c>
      <c r="H505" s="448" t="s">
        <v>86</v>
      </c>
      <c r="I505" s="437"/>
      <c r="J505" s="437"/>
      <c r="K505" s="438"/>
    </row>
    <row r="506" spans="1:11" ht="14.25" hidden="1" customHeight="1">
      <c r="A506" s="437"/>
      <c r="B506" s="767"/>
      <c r="C506" s="778"/>
      <c r="D506" s="449"/>
      <c r="E506" s="449"/>
      <c r="F506" s="450"/>
      <c r="G506" s="451"/>
      <c r="H506" s="452">
        <f t="shared" ref="H506:H511" si="46">G506*(F506+1)*E506</f>
        <v>0</v>
      </c>
      <c r="I506" s="437"/>
      <c r="J506" s="437"/>
      <c r="K506" s="438"/>
    </row>
    <row r="507" spans="1:11" ht="14.25" hidden="1" customHeight="1">
      <c r="A507" s="437"/>
      <c r="B507" s="769" t="s">
        <v>108</v>
      </c>
      <c r="C507" s="770"/>
      <c r="D507" s="449" t="s">
        <v>13</v>
      </c>
      <c r="E507" s="493">
        <f>1*1*0.2</f>
        <v>0.2</v>
      </c>
      <c r="F507" s="454">
        <v>0.03</v>
      </c>
      <c r="G507" s="455">
        <v>523076</v>
      </c>
      <c r="H507" s="452">
        <f t="shared" si="46"/>
        <v>107753.65600000002</v>
      </c>
      <c r="I507" s="437"/>
      <c r="J507" s="437"/>
      <c r="K507" s="438"/>
    </row>
    <row r="508" spans="1:11" ht="14.25" hidden="1" customHeight="1">
      <c r="A508" s="437"/>
      <c r="B508" s="769" t="s">
        <v>109</v>
      </c>
      <c r="C508" s="770"/>
      <c r="D508" s="490" t="s">
        <v>13</v>
      </c>
      <c r="E508" s="493">
        <v>0.05</v>
      </c>
      <c r="F508" s="454">
        <v>0</v>
      </c>
      <c r="G508" s="491">
        <v>85000</v>
      </c>
      <c r="H508" s="452">
        <f t="shared" si="46"/>
        <v>4250</v>
      </c>
      <c r="I508" s="437"/>
      <c r="J508" s="437"/>
      <c r="K508" s="438"/>
    </row>
    <row r="509" spans="1:11" ht="14.25" hidden="1" customHeight="1">
      <c r="A509" s="437"/>
      <c r="B509" s="769" t="s">
        <v>110</v>
      </c>
      <c r="C509" s="770"/>
      <c r="D509" s="490" t="s">
        <v>9</v>
      </c>
      <c r="E509" s="493">
        <v>0.09</v>
      </c>
      <c r="F509" s="454">
        <v>0</v>
      </c>
      <c r="G509" s="491">
        <v>255000</v>
      </c>
      <c r="H509" s="452">
        <f t="shared" si="46"/>
        <v>22950</v>
      </c>
      <c r="I509" s="437"/>
      <c r="J509" s="437"/>
      <c r="K509" s="438"/>
    </row>
    <row r="510" spans="1:11" ht="14.25" hidden="1" customHeight="1">
      <c r="A510" s="437"/>
      <c r="B510" s="769" t="s">
        <v>111</v>
      </c>
      <c r="C510" s="770"/>
      <c r="D510" s="490" t="s">
        <v>9</v>
      </c>
      <c r="E510" s="493">
        <v>1</v>
      </c>
      <c r="F510" s="454">
        <v>0</v>
      </c>
      <c r="G510" s="491">
        <v>23000</v>
      </c>
      <c r="H510" s="452">
        <f t="shared" si="46"/>
        <v>23000</v>
      </c>
      <c r="I510" s="437"/>
      <c r="J510" s="437"/>
      <c r="K510" s="438"/>
    </row>
    <row r="511" spans="1:11" ht="14.25" hidden="1" customHeight="1">
      <c r="A511" s="437"/>
      <c r="B511" s="761"/>
      <c r="C511" s="771"/>
      <c r="D511" s="449"/>
      <c r="E511" s="456"/>
      <c r="F511" s="457"/>
      <c r="G511" s="458"/>
      <c r="H511" s="452">
        <f t="shared" si="46"/>
        <v>0</v>
      </c>
      <c r="I511" s="437"/>
      <c r="J511" s="437"/>
      <c r="K511" s="438"/>
    </row>
    <row r="512" spans="1:11" ht="14.25" hidden="1" customHeight="1">
      <c r="A512" s="437"/>
      <c r="B512" s="763" t="s">
        <v>87</v>
      </c>
      <c r="C512" s="757"/>
      <c r="D512" s="757"/>
      <c r="E512" s="757"/>
      <c r="F512" s="757"/>
      <c r="G512" s="764"/>
      <c r="H512" s="459">
        <f>ROUND(SUM(H506:H511),2)</f>
        <v>157953.66</v>
      </c>
      <c r="I512" s="437"/>
      <c r="J512" s="437"/>
      <c r="K512" s="438"/>
    </row>
    <row r="513" spans="1:11" ht="14.25" hidden="1" customHeight="1">
      <c r="A513" s="437"/>
      <c r="B513" s="765" t="s">
        <v>88</v>
      </c>
      <c r="C513" s="757"/>
      <c r="D513" s="757"/>
      <c r="E513" s="757"/>
      <c r="F513" s="757"/>
      <c r="G513" s="757"/>
      <c r="H513" s="758"/>
      <c r="I513" s="437"/>
      <c r="J513" s="437"/>
      <c r="K513" s="438"/>
    </row>
    <row r="514" spans="1:11" ht="14.25" hidden="1" customHeight="1">
      <c r="A514" s="437"/>
      <c r="B514" s="766" t="s">
        <v>1</v>
      </c>
      <c r="C514" s="764"/>
      <c r="D514" s="446" t="s">
        <v>2</v>
      </c>
      <c r="E514" s="447" t="s">
        <v>83</v>
      </c>
      <c r="F514" s="447" t="s">
        <v>89</v>
      </c>
      <c r="G514" s="447" t="s">
        <v>85</v>
      </c>
      <c r="H514" s="448" t="s">
        <v>86</v>
      </c>
      <c r="I514" s="437"/>
      <c r="J514" s="437"/>
      <c r="K514" s="438"/>
    </row>
    <row r="515" spans="1:11" ht="14.25" hidden="1" customHeight="1">
      <c r="A515" s="437"/>
      <c r="B515" s="767"/>
      <c r="C515" s="768"/>
      <c r="D515" s="460"/>
      <c r="E515" s="461"/>
      <c r="F515" s="462"/>
      <c r="G515" s="451"/>
      <c r="H515" s="452">
        <f t="shared" ref="H515:H519" si="47">E515*F515*G515</f>
        <v>0</v>
      </c>
      <c r="I515" s="437"/>
      <c r="J515" s="437"/>
      <c r="K515" s="438"/>
    </row>
    <row r="516" spans="1:11" ht="14.25" hidden="1" customHeight="1">
      <c r="A516" s="437"/>
      <c r="B516" s="759" t="s">
        <v>90</v>
      </c>
      <c r="C516" s="760"/>
      <c r="D516" s="463" t="s">
        <v>91</v>
      </c>
      <c r="E516" s="460">
        <v>0.05</v>
      </c>
      <c r="F516" s="469">
        <v>1</v>
      </c>
      <c r="G516" s="451">
        <v>29092.799999999999</v>
      </c>
      <c r="H516" s="452">
        <f t="shared" si="47"/>
        <v>1454.64</v>
      </c>
      <c r="I516" s="437"/>
      <c r="J516" s="437"/>
      <c r="K516" s="438"/>
    </row>
    <row r="517" spans="1:11" ht="14.25" hidden="1" customHeight="1">
      <c r="A517" s="437"/>
      <c r="B517" s="759" t="s">
        <v>112</v>
      </c>
      <c r="C517" s="760"/>
      <c r="D517" s="490" t="s">
        <v>94</v>
      </c>
      <c r="E517" s="460">
        <v>1</v>
      </c>
      <c r="F517" s="469">
        <v>0.06</v>
      </c>
      <c r="G517" s="491">
        <v>50000</v>
      </c>
      <c r="H517" s="452">
        <f t="shared" si="47"/>
        <v>3000</v>
      </c>
      <c r="I517" s="437"/>
      <c r="J517" s="437"/>
      <c r="K517" s="438"/>
    </row>
    <row r="518" spans="1:11" ht="14.25" hidden="1" customHeight="1">
      <c r="A518" s="437"/>
      <c r="B518" s="759" t="s">
        <v>113</v>
      </c>
      <c r="C518" s="760"/>
      <c r="D518" s="490" t="s">
        <v>94</v>
      </c>
      <c r="E518" s="460">
        <v>1</v>
      </c>
      <c r="F518" s="469">
        <v>0.06</v>
      </c>
      <c r="G518" s="491">
        <v>30000</v>
      </c>
      <c r="H518" s="452">
        <f t="shared" si="47"/>
        <v>1800</v>
      </c>
      <c r="I518" s="437"/>
      <c r="J518" s="437"/>
      <c r="K518" s="438"/>
    </row>
    <row r="519" spans="1:11" ht="14.25" hidden="1" customHeight="1">
      <c r="A519" s="437"/>
      <c r="B519" s="761"/>
      <c r="C519" s="762"/>
      <c r="D519" s="457"/>
      <c r="E519" s="456"/>
      <c r="F519" s="457"/>
      <c r="G519" s="451"/>
      <c r="H519" s="452">
        <f t="shared" si="47"/>
        <v>0</v>
      </c>
      <c r="I519" s="437"/>
      <c r="J519" s="437"/>
      <c r="K519" s="438"/>
    </row>
    <row r="520" spans="1:11" ht="14.25" hidden="1" customHeight="1">
      <c r="A520" s="437"/>
      <c r="B520" s="763" t="s">
        <v>87</v>
      </c>
      <c r="C520" s="757"/>
      <c r="D520" s="757"/>
      <c r="E520" s="757"/>
      <c r="F520" s="757"/>
      <c r="G520" s="764"/>
      <c r="H520" s="459">
        <f>ROUND(SUM(H515:H519),2)</f>
        <v>6254.64</v>
      </c>
      <c r="I520" s="437"/>
      <c r="J520" s="437"/>
      <c r="K520" s="438"/>
    </row>
    <row r="521" spans="1:11" ht="14.25" hidden="1" customHeight="1">
      <c r="A521" s="437"/>
      <c r="B521" s="765" t="s">
        <v>92</v>
      </c>
      <c r="C521" s="757"/>
      <c r="D521" s="757"/>
      <c r="E521" s="757"/>
      <c r="F521" s="757"/>
      <c r="G521" s="757"/>
      <c r="H521" s="758"/>
      <c r="I521" s="437"/>
      <c r="J521" s="437"/>
      <c r="K521" s="438"/>
    </row>
    <row r="522" spans="1:11" ht="14.25" hidden="1" customHeight="1">
      <c r="A522" s="437"/>
      <c r="B522" s="766" t="s">
        <v>1</v>
      </c>
      <c r="C522" s="764"/>
      <c r="D522" s="446" t="s">
        <v>2</v>
      </c>
      <c r="E522" s="447" t="s">
        <v>83</v>
      </c>
      <c r="F522" s="464" t="s">
        <v>89</v>
      </c>
      <c r="G522" s="447" t="s">
        <v>85</v>
      </c>
      <c r="H522" s="465" t="s">
        <v>86</v>
      </c>
      <c r="I522" s="437"/>
      <c r="J522" s="437"/>
      <c r="K522" s="438"/>
    </row>
    <row r="523" spans="1:11" ht="14.25" hidden="1" customHeight="1">
      <c r="A523" s="437"/>
      <c r="B523" s="767"/>
      <c r="C523" s="768"/>
      <c r="D523" s="466"/>
      <c r="E523" s="461"/>
      <c r="F523" s="467"/>
      <c r="G523" s="451"/>
      <c r="H523" s="452">
        <f t="shared" ref="H523:H526" si="48">E523*F523*G523</f>
        <v>0</v>
      </c>
      <c r="I523" s="437"/>
      <c r="J523" s="437"/>
      <c r="K523" s="438"/>
    </row>
    <row r="524" spans="1:11" ht="14.25" hidden="1" customHeight="1">
      <c r="A524" s="437"/>
      <c r="B524" s="769" t="s">
        <v>96</v>
      </c>
      <c r="C524" s="760"/>
      <c r="D524" s="468" t="s">
        <v>94</v>
      </c>
      <c r="E524" s="460">
        <v>1</v>
      </c>
      <c r="F524" s="469">
        <v>0.08</v>
      </c>
      <c r="G524" s="451">
        <v>119800</v>
      </c>
      <c r="H524" s="452">
        <f t="shared" si="48"/>
        <v>9584</v>
      </c>
      <c r="I524" s="437"/>
      <c r="J524" s="437"/>
      <c r="K524" s="438"/>
    </row>
    <row r="525" spans="1:11" ht="14.25" hidden="1" customHeight="1">
      <c r="A525" s="437"/>
      <c r="B525" s="769" t="s">
        <v>93</v>
      </c>
      <c r="C525" s="760"/>
      <c r="D525" s="468" t="s">
        <v>94</v>
      </c>
      <c r="E525" s="460">
        <v>6</v>
      </c>
      <c r="F525" s="469">
        <f>+F524</f>
        <v>0.08</v>
      </c>
      <c r="G525" s="451">
        <v>76900</v>
      </c>
      <c r="H525" s="452">
        <f t="shared" si="48"/>
        <v>36912</v>
      </c>
      <c r="I525" s="437"/>
      <c r="J525" s="437"/>
      <c r="K525" s="438"/>
    </row>
    <row r="526" spans="1:11" ht="14.25" hidden="1" customHeight="1">
      <c r="A526" s="437"/>
      <c r="B526" s="761"/>
      <c r="C526" s="762"/>
      <c r="D526" s="470"/>
      <c r="E526" s="471"/>
      <c r="F526" s="457"/>
      <c r="G526" s="451"/>
      <c r="H526" s="452">
        <f t="shared" si="48"/>
        <v>0</v>
      </c>
      <c r="I526" s="437"/>
      <c r="J526" s="437"/>
      <c r="K526" s="438"/>
    </row>
    <row r="527" spans="1:11" ht="14.25" hidden="1" customHeight="1">
      <c r="A527" s="437"/>
      <c r="B527" s="763" t="s">
        <v>87</v>
      </c>
      <c r="C527" s="757"/>
      <c r="D527" s="757"/>
      <c r="E527" s="757"/>
      <c r="F527" s="757"/>
      <c r="G527" s="764"/>
      <c r="H527" s="459">
        <f>ROUND(SUM(H523:H526),2)</f>
        <v>46496</v>
      </c>
      <c r="I527" s="437"/>
      <c r="J527" s="437"/>
      <c r="K527" s="438"/>
    </row>
    <row r="528" spans="1:11" ht="14.25" hidden="1" customHeight="1">
      <c r="A528" s="437"/>
      <c r="B528" s="765" t="s">
        <v>95</v>
      </c>
      <c r="C528" s="757"/>
      <c r="D528" s="757"/>
      <c r="E528" s="757"/>
      <c r="F528" s="757"/>
      <c r="G528" s="757"/>
      <c r="H528" s="758"/>
      <c r="I528" s="437"/>
      <c r="J528" s="437"/>
      <c r="K528" s="438"/>
    </row>
    <row r="529" spans="1:11" ht="14.25" hidden="1" customHeight="1">
      <c r="A529" s="437"/>
      <c r="B529" s="756" t="s">
        <v>1</v>
      </c>
      <c r="C529" s="757"/>
      <c r="D529" s="764"/>
      <c r="E529" s="447" t="s">
        <v>2</v>
      </c>
      <c r="F529" s="447" t="s">
        <v>83</v>
      </c>
      <c r="G529" s="447" t="s">
        <v>85</v>
      </c>
      <c r="H529" s="448" t="s">
        <v>86</v>
      </c>
      <c r="I529" s="437"/>
      <c r="J529" s="437"/>
      <c r="K529" s="438"/>
    </row>
    <row r="530" spans="1:11" ht="14.25" hidden="1" customHeight="1">
      <c r="A530" s="437"/>
      <c r="B530" s="779"/>
      <c r="C530" s="760"/>
      <c r="D530" s="770"/>
      <c r="E530" s="449"/>
      <c r="F530" s="450"/>
      <c r="G530" s="472"/>
      <c r="H530" s="473">
        <f t="shared" ref="H530:H531" si="49">G530*F530</f>
        <v>0</v>
      </c>
      <c r="I530" s="437"/>
      <c r="J530" s="437"/>
      <c r="K530" s="438"/>
    </row>
    <row r="531" spans="1:11" ht="14.25" hidden="1" customHeight="1">
      <c r="A531" s="437"/>
      <c r="B531" s="779"/>
      <c r="C531" s="760"/>
      <c r="D531" s="770"/>
      <c r="E531" s="449"/>
      <c r="F531" s="450"/>
      <c r="G531" s="472"/>
      <c r="H531" s="473">
        <f t="shared" si="49"/>
        <v>0</v>
      </c>
      <c r="I531" s="437"/>
      <c r="J531" s="437"/>
      <c r="K531" s="438"/>
    </row>
    <row r="532" spans="1:11" ht="14.25" hidden="1" customHeight="1" thickBot="1">
      <c r="A532" s="437"/>
      <c r="B532" s="780" t="s">
        <v>87</v>
      </c>
      <c r="C532" s="781"/>
      <c r="D532" s="781"/>
      <c r="E532" s="781"/>
      <c r="F532" s="781"/>
      <c r="G532" s="782"/>
      <c r="H532" s="474">
        <f>ROUND(SUM(H530:H531),2)</f>
        <v>0</v>
      </c>
      <c r="I532" s="437"/>
      <c r="J532" s="437"/>
      <c r="K532" s="438"/>
    </row>
    <row r="533" spans="1:11" ht="14.25" hidden="1" customHeight="1" thickBot="1">
      <c r="A533" s="437"/>
      <c r="B533" s="783"/>
      <c r="C533" s="748"/>
      <c r="D533" s="748"/>
      <c r="E533" s="748"/>
      <c r="F533" s="748"/>
      <c r="G533" s="748"/>
      <c r="H533" s="749"/>
      <c r="I533" s="437"/>
      <c r="J533" s="437"/>
      <c r="K533" s="438"/>
    </row>
    <row r="534" spans="1:11" ht="14.25" hidden="1" customHeight="1" thickBot="1">
      <c r="A534" s="437"/>
      <c r="B534" s="784"/>
      <c r="C534" s="785"/>
      <c r="D534" s="786"/>
      <c r="E534" s="787" t="s">
        <v>59</v>
      </c>
      <c r="F534" s="788"/>
      <c r="G534" s="788"/>
      <c r="H534" s="475">
        <f>ROUND(H532+H527+H520+H512,0)</f>
        <v>210704</v>
      </c>
      <c r="I534" s="437"/>
      <c r="J534" s="437"/>
      <c r="K534" s="438"/>
    </row>
    <row r="535" spans="1:11" ht="14.25" hidden="1" customHeight="1">
      <c r="A535" s="437"/>
      <c r="B535" s="494"/>
      <c r="C535" s="495"/>
      <c r="D535" s="496"/>
      <c r="E535" s="496"/>
      <c r="F535" s="496"/>
      <c r="G535" s="496"/>
      <c r="H535" s="497"/>
      <c r="I535" s="437"/>
      <c r="J535" s="437"/>
      <c r="K535" s="438"/>
    </row>
    <row r="536" spans="1:11" ht="14.25" hidden="1" customHeight="1" thickBot="1">
      <c r="A536" s="437"/>
      <c r="B536" s="439"/>
      <c r="C536" s="440"/>
      <c r="D536" s="441"/>
      <c r="E536" s="441"/>
      <c r="F536" s="441"/>
      <c r="G536" s="441"/>
      <c r="H536" s="442"/>
      <c r="I536" s="437"/>
      <c r="J536" s="437"/>
      <c r="K536" s="438"/>
    </row>
    <row r="537" spans="1:11" ht="14.25" customHeight="1">
      <c r="A537" s="437"/>
      <c r="B537" s="750" t="s">
        <v>77</v>
      </c>
      <c r="C537" s="751"/>
      <c r="D537" s="751"/>
      <c r="E537" s="751"/>
      <c r="F537" s="751"/>
      <c r="G537" s="751"/>
      <c r="H537" s="752"/>
      <c r="I537" s="437"/>
      <c r="J537" s="437"/>
      <c r="K537" s="438"/>
    </row>
    <row r="538" spans="1:11" ht="14.25" customHeight="1">
      <c r="A538" s="437"/>
      <c r="B538" s="753"/>
      <c r="C538" s="754"/>
      <c r="D538" s="754"/>
      <c r="E538" s="754"/>
      <c r="F538" s="754"/>
      <c r="G538" s="754"/>
      <c r="H538" s="755"/>
      <c r="I538" s="437"/>
      <c r="J538" s="437"/>
      <c r="K538" s="438"/>
    </row>
    <row r="539" spans="1:11" ht="14.25" customHeight="1" thickBot="1">
      <c r="A539" s="437"/>
      <c r="B539" s="756" t="s">
        <v>78</v>
      </c>
      <c r="C539" s="757"/>
      <c r="D539" s="757"/>
      <c r="E539" s="757"/>
      <c r="F539" s="757"/>
      <c r="G539" s="757"/>
      <c r="H539" s="758"/>
      <c r="I539" s="437"/>
      <c r="J539" s="437"/>
      <c r="K539" s="438"/>
    </row>
    <row r="540" spans="1:11" ht="14.25" customHeight="1">
      <c r="A540" s="437"/>
      <c r="B540" s="747" t="s">
        <v>1125</v>
      </c>
      <c r="C540" s="748"/>
      <c r="D540" s="748"/>
      <c r="E540" s="748"/>
      <c r="F540" s="748"/>
      <c r="G540" s="748"/>
      <c r="H540" s="749"/>
      <c r="I540" s="437"/>
      <c r="J540" s="437"/>
      <c r="K540" s="438"/>
    </row>
    <row r="541" spans="1:11" ht="14.25" customHeight="1">
      <c r="A541" s="437"/>
      <c r="B541" s="443" t="s">
        <v>79</v>
      </c>
      <c r="C541" s="498">
        <v>3.2</v>
      </c>
      <c r="D541" s="772" t="s">
        <v>80</v>
      </c>
      <c r="E541" s="764"/>
      <c r="F541" s="419" t="s">
        <v>9</v>
      </c>
      <c r="G541" s="419" t="s">
        <v>81</v>
      </c>
      <c r="H541" s="445"/>
      <c r="I541" s="437"/>
      <c r="J541" s="437"/>
      <c r="K541" s="438"/>
    </row>
    <row r="542" spans="1:11" ht="14.25" customHeight="1">
      <c r="A542" s="437"/>
      <c r="B542" s="765"/>
      <c r="C542" s="757"/>
      <c r="D542" s="757"/>
      <c r="E542" s="757"/>
      <c r="F542" s="757"/>
      <c r="G542" s="757"/>
      <c r="H542" s="758"/>
      <c r="I542" s="437"/>
      <c r="J542" s="437"/>
      <c r="K542" s="438"/>
    </row>
    <row r="543" spans="1:11" ht="14.25" customHeight="1">
      <c r="A543" s="437"/>
      <c r="B543" s="773" t="s">
        <v>1104</v>
      </c>
      <c r="C543" s="774"/>
      <c r="D543" s="774"/>
      <c r="E543" s="774"/>
      <c r="F543" s="774"/>
      <c r="G543" s="774"/>
      <c r="H543" s="775"/>
      <c r="I543" s="437"/>
      <c r="J543" s="437"/>
      <c r="K543" s="438"/>
    </row>
    <row r="544" spans="1:11" ht="14.25" customHeight="1">
      <c r="A544" s="437"/>
      <c r="B544" s="776"/>
      <c r="C544" s="751"/>
      <c r="D544" s="751"/>
      <c r="E544" s="751"/>
      <c r="F544" s="751"/>
      <c r="G544" s="751"/>
      <c r="H544" s="752"/>
      <c r="I544" s="437"/>
      <c r="J544" s="437"/>
      <c r="K544" s="438"/>
    </row>
    <row r="545" spans="1:11" ht="45.75" customHeight="1">
      <c r="A545" s="437"/>
      <c r="B545" s="777"/>
      <c r="C545" s="754"/>
      <c r="D545" s="754"/>
      <c r="E545" s="754"/>
      <c r="F545" s="754"/>
      <c r="G545" s="754"/>
      <c r="H545" s="755"/>
      <c r="I545" s="437"/>
      <c r="J545" s="437"/>
      <c r="K545" s="438"/>
    </row>
    <row r="546" spans="1:11" ht="14.25" customHeight="1">
      <c r="A546" s="437"/>
      <c r="B546" s="765" t="s">
        <v>82</v>
      </c>
      <c r="C546" s="757"/>
      <c r="D546" s="757"/>
      <c r="E546" s="757"/>
      <c r="F546" s="757"/>
      <c r="G546" s="757"/>
      <c r="H546" s="758"/>
      <c r="I546" s="437"/>
      <c r="J546" s="437"/>
      <c r="K546" s="438"/>
    </row>
    <row r="547" spans="1:11" ht="14.25" customHeight="1">
      <c r="A547" s="437"/>
      <c r="B547" s="766" t="s">
        <v>1</v>
      </c>
      <c r="C547" s="764"/>
      <c r="D547" s="446" t="s">
        <v>2</v>
      </c>
      <c r="E547" s="447" t="s">
        <v>83</v>
      </c>
      <c r="F547" s="447" t="s">
        <v>84</v>
      </c>
      <c r="G547" s="447" t="s">
        <v>85</v>
      </c>
      <c r="H547" s="448" t="s">
        <v>86</v>
      </c>
      <c r="I547" s="437"/>
      <c r="J547" s="437"/>
      <c r="K547" s="438"/>
    </row>
    <row r="548" spans="1:11" ht="14.25" customHeight="1">
      <c r="A548" s="437"/>
      <c r="B548" s="767"/>
      <c r="C548" s="778"/>
      <c r="D548" s="449"/>
      <c r="E548" s="449"/>
      <c r="F548" s="450"/>
      <c r="G548" s="451"/>
      <c r="H548" s="452">
        <f t="shared" ref="H548:H560" si="50">G548*(F548+1)*E548</f>
        <v>0</v>
      </c>
      <c r="I548" s="437"/>
      <c r="J548" s="437"/>
      <c r="K548" s="438"/>
    </row>
    <row r="549" spans="1:11" ht="14.25" customHeight="1">
      <c r="A549" s="437"/>
      <c r="B549" s="796" t="s">
        <v>114</v>
      </c>
      <c r="C549" s="770"/>
      <c r="D549" s="402" t="e">
        <f>+INDEX(#REF!,MATCH(B549,#REF!,0),2)</f>
        <v>#REF!</v>
      </c>
      <c r="E549" s="499">
        <v>2</v>
      </c>
      <c r="F549" s="454">
        <v>0.03</v>
      </c>
      <c r="G549" s="411" t="e">
        <f>+INDEX(#REF!,MATCH(B549,#REF!,0),3)</f>
        <v>#REF!</v>
      </c>
      <c r="H549" s="452" t="e">
        <f t="shared" si="50"/>
        <v>#REF!</v>
      </c>
      <c r="I549" s="437"/>
      <c r="J549" s="437"/>
      <c r="K549" s="438"/>
    </row>
    <row r="550" spans="1:11" ht="14.25" customHeight="1">
      <c r="A550" s="437"/>
      <c r="B550" s="796" t="s">
        <v>115</v>
      </c>
      <c r="C550" s="770"/>
      <c r="D550" s="402" t="e">
        <f>+INDEX(#REF!,MATCH(B550,#REF!,0),2)</f>
        <v>#REF!</v>
      </c>
      <c r="E550" s="499">
        <v>0.45454545454545459</v>
      </c>
      <c r="F550" s="454">
        <v>0.03</v>
      </c>
      <c r="G550" s="411" t="e">
        <f>+INDEX(#REF!,MATCH(B550,#REF!,0),3)</f>
        <v>#REF!</v>
      </c>
      <c r="H550" s="452" t="e">
        <f t="shared" si="50"/>
        <v>#REF!</v>
      </c>
      <c r="I550" s="437"/>
      <c r="J550" s="437"/>
      <c r="K550" s="438"/>
    </row>
    <row r="551" spans="1:11" ht="14.25" customHeight="1">
      <c r="A551" s="437"/>
      <c r="B551" s="796" t="s">
        <v>116</v>
      </c>
      <c r="C551" s="770"/>
      <c r="D551" s="402" t="e">
        <f>+INDEX(#REF!,MATCH(B551,#REF!,0),2)</f>
        <v>#REF!</v>
      </c>
      <c r="E551" s="499">
        <v>6.6701902748414379E-2</v>
      </c>
      <c r="F551" s="454">
        <v>0.03</v>
      </c>
      <c r="G551" s="411" t="e">
        <f>+INDEX(#REF!,MATCH(B551,#REF!,0),3)</f>
        <v>#REF!</v>
      </c>
      <c r="H551" s="452" t="e">
        <f t="shared" si="50"/>
        <v>#REF!</v>
      </c>
      <c r="I551" s="437"/>
      <c r="J551" s="437"/>
      <c r="K551" s="438"/>
    </row>
    <row r="552" spans="1:11" ht="14.25" customHeight="1">
      <c r="A552" s="437"/>
      <c r="B552" s="796" t="s">
        <v>117</v>
      </c>
      <c r="C552" s="770"/>
      <c r="D552" s="402" t="e">
        <f>+INDEX(#REF!,MATCH(B552,#REF!,0),2)</f>
        <v>#REF!</v>
      </c>
      <c r="E552" s="499">
        <v>3</v>
      </c>
      <c r="F552" s="454">
        <v>0.03</v>
      </c>
      <c r="G552" s="411" t="e">
        <f>+INDEX(#REF!,MATCH(B552,#REF!,0),3)</f>
        <v>#REF!</v>
      </c>
      <c r="H552" s="452" t="e">
        <f t="shared" si="50"/>
        <v>#REF!</v>
      </c>
      <c r="I552" s="437"/>
      <c r="J552" s="437"/>
      <c r="K552" s="438"/>
    </row>
    <row r="553" spans="1:11" ht="14.25" customHeight="1">
      <c r="A553" s="437"/>
      <c r="B553" s="796" t="s">
        <v>118</v>
      </c>
      <c r="C553" s="770"/>
      <c r="D553" s="402" t="e">
        <f>+INDEX(#REF!,MATCH(B553,#REF!,0),2)</f>
        <v>#REF!</v>
      </c>
      <c r="E553" s="499">
        <v>0.1</v>
      </c>
      <c r="F553" s="454">
        <v>0.03</v>
      </c>
      <c r="G553" s="411" t="e">
        <f>+INDEX(#REF!,MATCH(B553,#REF!,0),3)</f>
        <v>#REF!</v>
      </c>
      <c r="H553" s="452" t="e">
        <f t="shared" si="50"/>
        <v>#REF!</v>
      </c>
      <c r="I553" s="437"/>
      <c r="J553" s="437"/>
      <c r="K553" s="438"/>
    </row>
    <row r="554" spans="1:11" ht="14.25" customHeight="1">
      <c r="A554" s="437"/>
      <c r="B554" s="796" t="s">
        <v>108</v>
      </c>
      <c r="C554" s="770"/>
      <c r="D554" s="402" t="e">
        <f>+INDEX(#REF!,MATCH(B554,#REF!,0),2)</f>
        <v>#REF!</v>
      </c>
      <c r="E554" s="499">
        <v>0.19740000000000002</v>
      </c>
      <c r="F554" s="454">
        <v>0.03</v>
      </c>
      <c r="G554" s="411" t="e">
        <f>+INDEX(#REF!,MATCH(B554,#REF!,0),3)</f>
        <v>#REF!</v>
      </c>
      <c r="H554" s="452" t="e">
        <f t="shared" si="50"/>
        <v>#REF!</v>
      </c>
      <c r="I554" s="437"/>
      <c r="J554" s="437"/>
      <c r="K554" s="438"/>
    </row>
    <row r="555" spans="1:11" ht="14.25" customHeight="1">
      <c r="A555" s="437"/>
      <c r="B555" s="796" t="s">
        <v>120</v>
      </c>
      <c r="C555" s="770"/>
      <c r="D555" s="402" t="e">
        <f>+INDEX(#REF!,MATCH(B555,#REF!,0),2)</f>
        <v>#REF!</v>
      </c>
      <c r="E555" s="499">
        <v>7</v>
      </c>
      <c r="F555" s="454">
        <v>0.03</v>
      </c>
      <c r="G555" s="411" t="e">
        <f>+INDEX(#REF!,MATCH(B555,#REF!,0),3)</f>
        <v>#REF!</v>
      </c>
      <c r="H555" s="452" t="e">
        <f t="shared" si="50"/>
        <v>#REF!</v>
      </c>
      <c r="I555" s="437"/>
      <c r="J555" s="437"/>
      <c r="K555" s="438"/>
    </row>
    <row r="556" spans="1:11" ht="14.25" customHeight="1">
      <c r="A556" s="437"/>
      <c r="B556" s="796" t="s">
        <v>121</v>
      </c>
      <c r="C556" s="770"/>
      <c r="D556" s="402" t="e">
        <f>+INDEX(#REF!,MATCH(B556,#REF!,0),2)</f>
        <v>#REF!</v>
      </c>
      <c r="E556" s="499">
        <v>6</v>
      </c>
      <c r="F556" s="454">
        <v>0.03</v>
      </c>
      <c r="G556" s="411" t="e">
        <f>+INDEX(#REF!,MATCH(B556,#REF!,0),3)</f>
        <v>#REF!</v>
      </c>
      <c r="H556" s="452" t="e">
        <f t="shared" si="50"/>
        <v>#REF!</v>
      </c>
      <c r="I556" s="437"/>
      <c r="J556" s="437"/>
      <c r="K556" s="438"/>
    </row>
    <row r="557" spans="1:11" ht="14.25" customHeight="1">
      <c r="A557" s="437"/>
      <c r="B557" s="796" t="s">
        <v>122</v>
      </c>
      <c r="C557" s="770"/>
      <c r="D557" s="402" t="e">
        <f>+INDEX(#REF!,MATCH(B557,#REF!,0),2)</f>
        <v>#REF!</v>
      </c>
      <c r="E557" s="493">
        <v>0.05</v>
      </c>
      <c r="F557" s="454">
        <v>0.05</v>
      </c>
      <c r="G557" s="411" t="e">
        <f>+INDEX(#REF!,MATCH(B557,#REF!,0),3)</f>
        <v>#REF!</v>
      </c>
      <c r="H557" s="452" t="e">
        <f t="shared" si="50"/>
        <v>#REF!</v>
      </c>
      <c r="I557" s="437"/>
      <c r="J557" s="437"/>
      <c r="K557" s="438"/>
    </row>
    <row r="558" spans="1:11" ht="14.25" customHeight="1">
      <c r="A558" s="437"/>
      <c r="B558" s="796" t="s">
        <v>123</v>
      </c>
      <c r="C558" s="770"/>
      <c r="D558" s="402" t="e">
        <f>+INDEX(#REF!,MATCH(B558,#REF!,0),2)</f>
        <v>#REF!</v>
      </c>
      <c r="E558" s="493">
        <v>5.3999999999999992E-2</v>
      </c>
      <c r="F558" s="454">
        <v>0.05</v>
      </c>
      <c r="G558" s="411" t="e">
        <f>+INDEX(#REF!,MATCH(B558,#REF!,0),3)</f>
        <v>#REF!</v>
      </c>
      <c r="H558" s="452" t="e">
        <f t="shared" si="50"/>
        <v>#REF!</v>
      </c>
      <c r="I558" s="437"/>
      <c r="J558" s="437"/>
      <c r="K558" s="438"/>
    </row>
    <row r="559" spans="1:11" ht="14.25" customHeight="1">
      <c r="A559" s="437"/>
      <c r="B559" s="797" t="s">
        <v>124</v>
      </c>
      <c r="C559" s="770"/>
      <c r="D559" s="402" t="e">
        <f>+INDEX(#REF!,MATCH(B559,#REF!,0),2)</f>
        <v>#REF!</v>
      </c>
      <c r="E559" s="493">
        <v>0.5</v>
      </c>
      <c r="F559" s="454">
        <v>0.4</v>
      </c>
      <c r="G559" s="411" t="e">
        <f>+INDEX(#REF!,MATCH(B559,#REF!,0),3)</f>
        <v>#REF!</v>
      </c>
      <c r="H559" s="452" t="e">
        <f t="shared" si="50"/>
        <v>#REF!</v>
      </c>
      <c r="I559" s="437"/>
      <c r="J559" s="437"/>
      <c r="K559" s="438"/>
    </row>
    <row r="560" spans="1:11" ht="14.25" customHeight="1">
      <c r="A560" s="437"/>
      <c r="B560" s="761"/>
      <c r="C560" s="771"/>
      <c r="D560" s="449"/>
      <c r="E560" s="456"/>
      <c r="F560" s="457"/>
      <c r="G560" s="458"/>
      <c r="H560" s="452">
        <f t="shared" si="50"/>
        <v>0</v>
      </c>
      <c r="I560" s="437"/>
      <c r="J560" s="437"/>
      <c r="K560" s="438"/>
    </row>
    <row r="561" spans="1:11" ht="14.25" customHeight="1">
      <c r="A561" s="437"/>
      <c r="B561" s="763" t="s">
        <v>87</v>
      </c>
      <c r="C561" s="757"/>
      <c r="D561" s="757"/>
      <c r="E561" s="757"/>
      <c r="F561" s="757"/>
      <c r="G561" s="764"/>
      <c r="H561" s="459" t="e">
        <f>ROUND(SUM(H548:H560),2)</f>
        <v>#REF!</v>
      </c>
      <c r="I561" s="437"/>
      <c r="J561" s="437"/>
      <c r="K561" s="438"/>
    </row>
    <row r="562" spans="1:11" ht="14.25" customHeight="1">
      <c r="A562" s="437"/>
      <c r="B562" s="765" t="s">
        <v>88</v>
      </c>
      <c r="C562" s="757"/>
      <c r="D562" s="757"/>
      <c r="E562" s="757"/>
      <c r="F562" s="757"/>
      <c r="G562" s="757"/>
      <c r="H562" s="758"/>
      <c r="I562" s="437"/>
      <c r="J562" s="437"/>
      <c r="K562" s="438"/>
    </row>
    <row r="563" spans="1:11" ht="14.25" customHeight="1">
      <c r="A563" s="437"/>
      <c r="B563" s="766" t="s">
        <v>1</v>
      </c>
      <c r="C563" s="764"/>
      <c r="D563" s="446" t="s">
        <v>2</v>
      </c>
      <c r="E563" s="447" t="s">
        <v>83</v>
      </c>
      <c r="F563" s="447" t="s">
        <v>89</v>
      </c>
      <c r="G563" s="447" t="s">
        <v>85</v>
      </c>
      <c r="H563" s="448" t="s">
        <v>86</v>
      </c>
      <c r="I563" s="437"/>
      <c r="J563" s="437"/>
      <c r="K563" s="438"/>
    </row>
    <row r="564" spans="1:11" ht="14.25" customHeight="1">
      <c r="A564" s="437"/>
      <c r="B564" s="767"/>
      <c r="C564" s="768"/>
      <c r="D564" s="460"/>
      <c r="E564" s="461"/>
      <c r="F564" s="462"/>
      <c r="G564" s="451"/>
      <c r="H564" s="452">
        <f t="shared" ref="H564:H567" si="51">E564*F564*G564</f>
        <v>0</v>
      </c>
      <c r="I564" s="437"/>
      <c r="J564" s="437"/>
      <c r="K564" s="438"/>
    </row>
    <row r="565" spans="1:11" ht="14.25" customHeight="1">
      <c r="A565" s="437"/>
      <c r="B565" s="759" t="s">
        <v>90</v>
      </c>
      <c r="C565" s="760"/>
      <c r="D565" s="463" t="s">
        <v>91</v>
      </c>
      <c r="E565" s="460">
        <v>0.05</v>
      </c>
      <c r="F565" s="469">
        <v>1</v>
      </c>
      <c r="G565" s="451" t="e">
        <f>H575</f>
        <v>#REF!</v>
      </c>
      <c r="H565" s="452" t="e">
        <f t="shared" si="51"/>
        <v>#REF!</v>
      </c>
      <c r="I565" s="437"/>
      <c r="J565" s="437"/>
      <c r="K565" s="438"/>
    </row>
    <row r="566" spans="1:11" ht="14.25" customHeight="1">
      <c r="A566" s="437"/>
      <c r="B566" s="798" t="s">
        <v>112</v>
      </c>
      <c r="C566" s="760"/>
      <c r="D566" s="26" t="e">
        <f>+INDEX(#REF!,MATCH(B566,#REF!,0),2)</f>
        <v>#REF!</v>
      </c>
      <c r="E566" s="460">
        <v>1</v>
      </c>
      <c r="F566" s="469">
        <v>0.06</v>
      </c>
      <c r="G566" s="404" t="e">
        <f>+INDEX(#REF!,MATCH(B566,#REF!,0),3)</f>
        <v>#REF!</v>
      </c>
      <c r="H566" s="452" t="e">
        <f t="shared" si="51"/>
        <v>#REF!</v>
      </c>
      <c r="I566" s="437"/>
      <c r="J566" s="437"/>
      <c r="K566" s="438"/>
    </row>
    <row r="567" spans="1:11" ht="14.25" customHeight="1">
      <c r="A567" s="437"/>
      <c r="B567" s="798" t="s">
        <v>113</v>
      </c>
      <c r="C567" s="760"/>
      <c r="D567" s="26" t="e">
        <f>+INDEX(#REF!,MATCH(B567,#REF!,0),2)</f>
        <v>#REF!</v>
      </c>
      <c r="E567" s="456">
        <v>1</v>
      </c>
      <c r="F567" s="457">
        <v>0.06</v>
      </c>
      <c r="G567" s="404" t="e">
        <f>+INDEX(#REF!,MATCH(B567,#REF!,0),3)</f>
        <v>#REF!</v>
      </c>
      <c r="H567" s="452" t="e">
        <f t="shared" si="51"/>
        <v>#REF!</v>
      </c>
      <c r="I567" s="437"/>
      <c r="J567" s="437"/>
      <c r="K567" s="438"/>
    </row>
    <row r="568" spans="1:11" ht="14.25" customHeight="1">
      <c r="A568" s="437"/>
      <c r="B568" s="763" t="s">
        <v>87</v>
      </c>
      <c r="C568" s="757"/>
      <c r="D568" s="757"/>
      <c r="E568" s="757"/>
      <c r="F568" s="757"/>
      <c r="G568" s="764"/>
      <c r="H568" s="459" t="e">
        <f>ROUND(SUM(H564:H567),2)</f>
        <v>#REF!</v>
      </c>
      <c r="I568" s="437"/>
      <c r="J568" s="437"/>
      <c r="K568" s="438"/>
    </row>
    <row r="569" spans="1:11" ht="14.25" customHeight="1">
      <c r="A569" s="437"/>
      <c r="B569" s="765" t="s">
        <v>92</v>
      </c>
      <c r="C569" s="757"/>
      <c r="D569" s="757"/>
      <c r="E569" s="757"/>
      <c r="F569" s="757"/>
      <c r="G569" s="757"/>
      <c r="H569" s="758"/>
      <c r="I569" s="437"/>
      <c r="J569" s="437"/>
      <c r="K569" s="438"/>
    </row>
    <row r="570" spans="1:11" ht="14.25" customHeight="1">
      <c r="A570" s="437"/>
      <c r="B570" s="766" t="s">
        <v>1</v>
      </c>
      <c r="C570" s="764"/>
      <c r="D570" s="446" t="s">
        <v>2</v>
      </c>
      <c r="E570" s="447" t="s">
        <v>83</v>
      </c>
      <c r="F570" s="464" t="s">
        <v>89</v>
      </c>
      <c r="G570" s="447" t="s">
        <v>85</v>
      </c>
      <c r="H570" s="465" t="s">
        <v>86</v>
      </c>
      <c r="I570" s="437"/>
      <c r="J570" s="437"/>
      <c r="K570" s="438"/>
    </row>
    <row r="571" spans="1:11" ht="14.25" customHeight="1">
      <c r="A571" s="437"/>
      <c r="B571" s="767"/>
      <c r="C571" s="768"/>
      <c r="D571" s="466"/>
      <c r="E571" s="461"/>
      <c r="F571" s="467"/>
      <c r="G571" s="451"/>
      <c r="H571" s="452">
        <f t="shared" ref="H571:H574" si="52">E571*F571*G571</f>
        <v>0</v>
      </c>
      <c r="I571" s="437"/>
      <c r="J571" s="437"/>
      <c r="K571" s="438"/>
    </row>
    <row r="572" spans="1:11" ht="14.25" customHeight="1">
      <c r="A572" s="437"/>
      <c r="B572" s="769" t="s">
        <v>96</v>
      </c>
      <c r="C572" s="760"/>
      <c r="D572" s="468" t="s">
        <v>94</v>
      </c>
      <c r="E572" s="460">
        <v>1</v>
      </c>
      <c r="F572" s="469">
        <v>0.33</v>
      </c>
      <c r="G572" s="41" t="e">
        <f>+INDEX(#REF!,MATCH(B572,#REF!,0),9)</f>
        <v>#REF!</v>
      </c>
      <c r="H572" s="452" t="e">
        <f t="shared" si="52"/>
        <v>#REF!</v>
      </c>
      <c r="I572" s="437"/>
      <c r="J572" s="437"/>
      <c r="K572" s="438"/>
    </row>
    <row r="573" spans="1:11" ht="14.25" customHeight="1">
      <c r="A573" s="437"/>
      <c r="B573" s="769" t="s">
        <v>93</v>
      </c>
      <c r="C573" s="760"/>
      <c r="D573" s="468" t="s">
        <v>94</v>
      </c>
      <c r="E573" s="460">
        <v>1</v>
      </c>
      <c r="F573" s="469">
        <f>+F572</f>
        <v>0.33</v>
      </c>
      <c r="G573" s="41" t="e">
        <f>+INDEX(#REF!,MATCH(B573,#REF!,0),9)</f>
        <v>#REF!</v>
      </c>
      <c r="H573" s="452" t="e">
        <f t="shared" si="52"/>
        <v>#REF!</v>
      </c>
      <c r="I573" s="437"/>
      <c r="J573" s="437"/>
      <c r="K573" s="438"/>
    </row>
    <row r="574" spans="1:11" ht="14.25" customHeight="1">
      <c r="A574" s="437"/>
      <c r="B574" s="761"/>
      <c r="C574" s="762"/>
      <c r="D574" s="470"/>
      <c r="E574" s="471"/>
      <c r="F574" s="457"/>
      <c r="G574" s="451"/>
      <c r="H574" s="452">
        <f t="shared" si="52"/>
        <v>0</v>
      </c>
      <c r="I574" s="437"/>
      <c r="J574" s="437"/>
      <c r="K574" s="438"/>
    </row>
    <row r="575" spans="1:11" ht="14.25" customHeight="1">
      <c r="A575" s="437"/>
      <c r="B575" s="763" t="s">
        <v>87</v>
      </c>
      <c r="C575" s="757"/>
      <c r="D575" s="757"/>
      <c r="E575" s="757"/>
      <c r="F575" s="757"/>
      <c r="G575" s="764"/>
      <c r="H575" s="459" t="e">
        <f>ROUND(SUM(H571:H574),2)</f>
        <v>#REF!</v>
      </c>
      <c r="I575" s="437"/>
      <c r="J575" s="437"/>
      <c r="K575" s="438"/>
    </row>
    <row r="576" spans="1:11" ht="14.25" customHeight="1">
      <c r="A576" s="437"/>
      <c r="B576" s="765" t="s">
        <v>95</v>
      </c>
      <c r="C576" s="757"/>
      <c r="D576" s="757"/>
      <c r="E576" s="757"/>
      <c r="F576" s="757"/>
      <c r="G576" s="757"/>
      <c r="H576" s="758"/>
      <c r="I576" s="437"/>
      <c r="J576" s="437"/>
      <c r="K576" s="438"/>
    </row>
    <row r="577" spans="1:11" ht="14.25" customHeight="1">
      <c r="A577" s="437"/>
      <c r="B577" s="756" t="s">
        <v>1</v>
      </c>
      <c r="C577" s="757"/>
      <c r="D577" s="764"/>
      <c r="E577" s="447" t="s">
        <v>2</v>
      </c>
      <c r="F577" s="447" t="s">
        <v>83</v>
      </c>
      <c r="G577" s="447" t="s">
        <v>85</v>
      </c>
      <c r="H577" s="448" t="s">
        <v>86</v>
      </c>
      <c r="I577" s="437"/>
      <c r="J577" s="437"/>
      <c r="K577" s="438"/>
    </row>
    <row r="578" spans="1:11" ht="14.25" customHeight="1">
      <c r="A578" s="437"/>
      <c r="B578" s="622" t="s">
        <v>151</v>
      </c>
      <c r="C578" s="623"/>
      <c r="D578" s="623"/>
      <c r="E578" s="412" t="s">
        <v>9</v>
      </c>
      <c r="F578" s="413">
        <v>1</v>
      </c>
      <c r="G578" s="414">
        <v>5500</v>
      </c>
      <c r="H578" s="416">
        <f>ROUND(G578*F578,0)</f>
        <v>5500</v>
      </c>
      <c r="I578" s="437"/>
      <c r="J578" s="437"/>
      <c r="K578" s="438"/>
    </row>
    <row r="579" spans="1:11" ht="14.25" customHeight="1">
      <c r="A579" s="437"/>
      <c r="B579" s="779"/>
      <c r="C579" s="760"/>
      <c r="D579" s="770"/>
      <c r="E579" s="449"/>
      <c r="F579" s="450"/>
      <c r="G579" s="472"/>
      <c r="H579" s="473">
        <f t="shared" ref="H579" si="53">G579*F579</f>
        <v>0</v>
      </c>
      <c r="I579" s="437"/>
      <c r="J579" s="437"/>
      <c r="K579" s="438"/>
    </row>
    <row r="580" spans="1:11" ht="14.25" customHeight="1" thickBot="1">
      <c r="A580" s="437"/>
      <c r="B580" s="780" t="s">
        <v>87</v>
      </c>
      <c r="C580" s="781"/>
      <c r="D580" s="781"/>
      <c r="E580" s="781"/>
      <c r="F580" s="781"/>
      <c r="G580" s="782"/>
      <c r="H580" s="474">
        <f>ROUND(SUM(H578:H579),2)</f>
        <v>5500</v>
      </c>
      <c r="I580" s="437"/>
      <c r="J580" s="437"/>
      <c r="K580" s="438"/>
    </row>
    <row r="581" spans="1:11" ht="14.25" customHeight="1" thickBot="1">
      <c r="A581" s="437"/>
      <c r="B581" s="783"/>
      <c r="C581" s="748"/>
      <c r="D581" s="748"/>
      <c r="E581" s="748"/>
      <c r="F581" s="748"/>
      <c r="G581" s="748"/>
      <c r="H581" s="749"/>
      <c r="I581" s="437"/>
      <c r="J581" s="437"/>
      <c r="K581" s="438"/>
    </row>
    <row r="582" spans="1:11" ht="14.25" customHeight="1" thickBot="1">
      <c r="A582" s="437"/>
      <c r="B582" s="784"/>
      <c r="C582" s="785"/>
      <c r="D582" s="786"/>
      <c r="E582" s="794" t="s">
        <v>59</v>
      </c>
      <c r="F582" s="795"/>
      <c r="G582" s="795"/>
      <c r="H582" s="475" t="e">
        <f>ROUND(H580+H575+H568+H561,0)</f>
        <v>#REF!</v>
      </c>
      <c r="I582" s="437"/>
      <c r="J582" s="437"/>
      <c r="K582" s="438"/>
    </row>
    <row r="583" spans="1:11" ht="14.25" customHeight="1">
      <c r="A583" s="437"/>
      <c r="B583" s="494"/>
      <c r="C583" s="495"/>
      <c r="D583" s="496"/>
      <c r="E583" s="496"/>
      <c r="F583" s="496"/>
      <c r="G583" s="496"/>
      <c r="H583" s="497"/>
      <c r="I583" s="437"/>
      <c r="J583" s="437"/>
      <c r="K583" s="438"/>
    </row>
    <row r="584" spans="1:11" ht="14.25" customHeight="1" thickBot="1">
      <c r="A584" s="437"/>
      <c r="B584" s="439"/>
      <c r="C584" s="440"/>
      <c r="D584" s="441"/>
      <c r="E584" s="441"/>
      <c r="F584" s="441"/>
      <c r="G584" s="441"/>
      <c r="H584" s="442"/>
      <c r="I584" s="437"/>
      <c r="J584" s="437"/>
      <c r="K584" s="438"/>
    </row>
    <row r="585" spans="1:11" ht="14.25" hidden="1" customHeight="1">
      <c r="A585" s="437"/>
      <c r="B585" s="750" t="s">
        <v>77</v>
      </c>
      <c r="C585" s="751"/>
      <c r="D585" s="751"/>
      <c r="E585" s="751"/>
      <c r="F585" s="751"/>
      <c r="G585" s="751"/>
      <c r="H585" s="752"/>
      <c r="I585" s="437"/>
      <c r="J585" s="437"/>
      <c r="K585" s="438"/>
    </row>
    <row r="586" spans="1:11" ht="14.25" hidden="1" customHeight="1">
      <c r="A586" s="437"/>
      <c r="B586" s="753"/>
      <c r="C586" s="754"/>
      <c r="D586" s="754"/>
      <c r="E586" s="754"/>
      <c r="F586" s="754"/>
      <c r="G586" s="754"/>
      <c r="H586" s="755"/>
      <c r="I586" s="437"/>
      <c r="J586" s="437"/>
      <c r="K586" s="438"/>
    </row>
    <row r="587" spans="1:11" ht="14.25" hidden="1" customHeight="1" thickBot="1">
      <c r="A587" s="437"/>
      <c r="B587" s="756" t="s">
        <v>78</v>
      </c>
      <c r="C587" s="757"/>
      <c r="D587" s="757"/>
      <c r="E587" s="757"/>
      <c r="F587" s="757"/>
      <c r="G587" s="757"/>
      <c r="H587" s="758"/>
      <c r="I587" s="437"/>
      <c r="J587" s="437"/>
      <c r="K587" s="438"/>
    </row>
    <row r="588" spans="1:11" ht="14.25" hidden="1" customHeight="1">
      <c r="A588" s="437"/>
      <c r="B588" s="747" t="s">
        <v>1125</v>
      </c>
      <c r="C588" s="748"/>
      <c r="D588" s="748"/>
      <c r="E588" s="748"/>
      <c r="F588" s="748"/>
      <c r="G588" s="748"/>
      <c r="H588" s="749"/>
      <c r="I588" s="437"/>
      <c r="J588" s="437"/>
      <c r="K588" s="438"/>
    </row>
    <row r="589" spans="1:11" ht="14.25" hidden="1" customHeight="1">
      <c r="A589" s="437"/>
      <c r="B589" s="443" t="s">
        <v>79</v>
      </c>
      <c r="C589" s="419" t="e">
        <v>#REF!</v>
      </c>
      <c r="D589" s="772" t="s">
        <v>80</v>
      </c>
      <c r="E589" s="764"/>
      <c r="F589" s="419" t="e">
        <v>#REF!</v>
      </c>
      <c r="G589" s="419" t="s">
        <v>81</v>
      </c>
      <c r="H589" s="445"/>
      <c r="I589" s="437"/>
      <c r="J589" s="437"/>
      <c r="K589" s="438"/>
    </row>
    <row r="590" spans="1:11" ht="14.25" hidden="1" customHeight="1">
      <c r="A590" s="437"/>
      <c r="B590" s="765"/>
      <c r="C590" s="757"/>
      <c r="D590" s="757"/>
      <c r="E590" s="757"/>
      <c r="F590" s="757"/>
      <c r="G590" s="757"/>
      <c r="H590" s="758"/>
      <c r="I590" s="437"/>
      <c r="J590" s="437"/>
      <c r="K590" s="438"/>
    </row>
    <row r="591" spans="1:11" ht="14.25" hidden="1" customHeight="1">
      <c r="A591" s="437"/>
      <c r="B591" s="773" t="e">
        <v>#REF!</v>
      </c>
      <c r="C591" s="774"/>
      <c r="D591" s="774"/>
      <c r="E591" s="774"/>
      <c r="F591" s="774"/>
      <c r="G591" s="774"/>
      <c r="H591" s="775"/>
      <c r="I591" s="437"/>
      <c r="J591" s="437"/>
      <c r="K591" s="438"/>
    </row>
    <row r="592" spans="1:11" ht="14.25" hidden="1" customHeight="1">
      <c r="A592" s="437"/>
      <c r="B592" s="776"/>
      <c r="C592" s="751"/>
      <c r="D592" s="751"/>
      <c r="E592" s="751"/>
      <c r="F592" s="751"/>
      <c r="G592" s="751"/>
      <c r="H592" s="752"/>
      <c r="I592" s="437"/>
      <c r="J592" s="437"/>
      <c r="K592" s="438"/>
    </row>
    <row r="593" spans="1:11" ht="14.25" hidden="1" customHeight="1">
      <c r="A593" s="437"/>
      <c r="B593" s="777"/>
      <c r="C593" s="754"/>
      <c r="D593" s="754"/>
      <c r="E593" s="754"/>
      <c r="F593" s="754"/>
      <c r="G593" s="754"/>
      <c r="H593" s="755"/>
      <c r="I593" s="437"/>
      <c r="J593" s="437"/>
      <c r="K593" s="438"/>
    </row>
    <row r="594" spans="1:11" ht="14.25" hidden="1" customHeight="1">
      <c r="A594" s="437"/>
      <c r="B594" s="765" t="s">
        <v>82</v>
      </c>
      <c r="C594" s="757"/>
      <c r="D594" s="757"/>
      <c r="E594" s="757"/>
      <c r="F594" s="757"/>
      <c r="G594" s="757"/>
      <c r="H594" s="758"/>
      <c r="I594" s="437"/>
      <c r="J594" s="437"/>
      <c r="K594" s="438"/>
    </row>
    <row r="595" spans="1:11" ht="14.25" hidden="1" customHeight="1">
      <c r="A595" s="437"/>
      <c r="B595" s="766" t="s">
        <v>1</v>
      </c>
      <c r="C595" s="764"/>
      <c r="D595" s="446" t="s">
        <v>2</v>
      </c>
      <c r="E595" s="447" t="s">
        <v>83</v>
      </c>
      <c r="F595" s="447" t="s">
        <v>84</v>
      </c>
      <c r="G595" s="447" t="s">
        <v>85</v>
      </c>
      <c r="H595" s="448" t="s">
        <v>86</v>
      </c>
      <c r="I595" s="437"/>
      <c r="J595" s="437"/>
      <c r="K595" s="438"/>
    </row>
    <row r="596" spans="1:11" ht="14.25" hidden="1" customHeight="1">
      <c r="A596" s="437"/>
      <c r="B596" s="767"/>
      <c r="C596" s="778"/>
      <c r="D596" s="449"/>
      <c r="E596" s="449"/>
      <c r="F596" s="450"/>
      <c r="G596" s="451"/>
      <c r="H596" s="452">
        <f t="shared" ref="H596:H601" si="54">G596*(F596+1)*E596</f>
        <v>0</v>
      </c>
      <c r="I596" s="437"/>
      <c r="J596" s="437"/>
      <c r="K596" s="438"/>
    </row>
    <row r="597" spans="1:11" ht="14.25" hidden="1" customHeight="1">
      <c r="A597" s="437"/>
      <c r="B597" s="769" t="s">
        <v>125</v>
      </c>
      <c r="C597" s="770"/>
      <c r="D597" s="449" t="s">
        <v>13</v>
      </c>
      <c r="E597" s="493">
        <v>0.7</v>
      </c>
      <c r="F597" s="454">
        <v>0.05</v>
      </c>
      <c r="G597" s="455">
        <v>461526</v>
      </c>
      <c r="H597" s="452">
        <f t="shared" si="54"/>
        <v>339221.61</v>
      </c>
      <c r="I597" s="437"/>
      <c r="J597" s="437"/>
      <c r="K597" s="438"/>
    </row>
    <row r="598" spans="1:11" ht="14.25" hidden="1" customHeight="1">
      <c r="A598" s="437"/>
      <c r="B598" s="769" t="s">
        <v>126</v>
      </c>
      <c r="C598" s="770"/>
      <c r="D598" s="490" t="s">
        <v>13</v>
      </c>
      <c r="E598" s="493">
        <v>0.3</v>
      </c>
      <c r="F598" s="454">
        <v>0.3</v>
      </c>
      <c r="G598" s="491">
        <v>125000</v>
      </c>
      <c r="H598" s="452">
        <f t="shared" si="54"/>
        <v>48750</v>
      </c>
      <c r="I598" s="437"/>
      <c r="J598" s="437"/>
      <c r="K598" s="438"/>
    </row>
    <row r="599" spans="1:11" ht="14.25" hidden="1" customHeight="1">
      <c r="A599" s="437"/>
      <c r="B599" s="769" t="s">
        <v>127</v>
      </c>
      <c r="C599" s="770"/>
      <c r="D599" s="490" t="s">
        <v>131</v>
      </c>
      <c r="E599" s="493">
        <v>0.1</v>
      </c>
      <c r="F599" s="454">
        <v>0</v>
      </c>
      <c r="G599" s="491">
        <v>8704</v>
      </c>
      <c r="H599" s="452">
        <f t="shared" si="54"/>
        <v>870.40000000000009</v>
      </c>
      <c r="I599" s="437"/>
      <c r="J599" s="437"/>
      <c r="K599" s="438"/>
    </row>
    <row r="600" spans="1:11" ht="14.25" hidden="1" customHeight="1">
      <c r="A600" s="437"/>
      <c r="B600" s="769" t="s">
        <v>111</v>
      </c>
      <c r="C600" s="770"/>
      <c r="D600" s="490" t="s">
        <v>9</v>
      </c>
      <c r="E600" s="493">
        <v>0.3</v>
      </c>
      <c r="F600" s="454">
        <v>0</v>
      </c>
      <c r="G600" s="491">
        <v>23000</v>
      </c>
      <c r="H600" s="452">
        <f t="shared" si="54"/>
        <v>6900</v>
      </c>
      <c r="I600" s="437"/>
      <c r="J600" s="437"/>
      <c r="K600" s="438"/>
    </row>
    <row r="601" spans="1:11" ht="14.25" hidden="1" customHeight="1">
      <c r="A601" s="437"/>
      <c r="B601" s="761"/>
      <c r="C601" s="771"/>
      <c r="D601" s="449"/>
      <c r="E601" s="456"/>
      <c r="F601" s="457"/>
      <c r="G601" s="458"/>
      <c r="H601" s="452">
        <f t="shared" si="54"/>
        <v>0</v>
      </c>
      <c r="I601" s="437"/>
      <c r="J601" s="437"/>
      <c r="K601" s="438"/>
    </row>
    <row r="602" spans="1:11" ht="14.25" hidden="1" customHeight="1">
      <c r="A602" s="437"/>
      <c r="B602" s="763" t="s">
        <v>87</v>
      </c>
      <c r="C602" s="757"/>
      <c r="D602" s="757"/>
      <c r="E602" s="757"/>
      <c r="F602" s="757"/>
      <c r="G602" s="764"/>
      <c r="H602" s="459">
        <f>ROUND(SUM(H596:H601),2)</f>
        <v>395742.01</v>
      </c>
      <c r="I602" s="437"/>
      <c r="J602" s="437"/>
      <c r="K602" s="438"/>
    </row>
    <row r="603" spans="1:11" ht="14.25" hidden="1" customHeight="1">
      <c r="A603" s="437"/>
      <c r="B603" s="765" t="s">
        <v>88</v>
      </c>
      <c r="C603" s="757"/>
      <c r="D603" s="757"/>
      <c r="E603" s="757"/>
      <c r="F603" s="757"/>
      <c r="G603" s="757"/>
      <c r="H603" s="758"/>
      <c r="I603" s="437"/>
      <c r="J603" s="437"/>
      <c r="K603" s="438"/>
    </row>
    <row r="604" spans="1:11" ht="14.25" hidden="1" customHeight="1">
      <c r="A604" s="437"/>
      <c r="B604" s="766" t="s">
        <v>1</v>
      </c>
      <c r="C604" s="764"/>
      <c r="D604" s="446" t="s">
        <v>2</v>
      </c>
      <c r="E604" s="447" t="s">
        <v>83</v>
      </c>
      <c r="F604" s="447" t="s">
        <v>89</v>
      </c>
      <c r="G604" s="447" t="s">
        <v>85</v>
      </c>
      <c r="H604" s="448" t="s">
        <v>86</v>
      </c>
      <c r="I604" s="437"/>
      <c r="J604" s="437"/>
      <c r="K604" s="438"/>
    </row>
    <row r="605" spans="1:11" ht="14.25" hidden="1" customHeight="1">
      <c r="A605" s="437"/>
      <c r="B605" s="767"/>
      <c r="C605" s="768"/>
      <c r="D605" s="460"/>
      <c r="E605" s="461"/>
      <c r="F605" s="462"/>
      <c r="G605" s="451"/>
      <c r="H605" s="452">
        <f t="shared" ref="H605:H609" si="55">E605*F605*G605</f>
        <v>0</v>
      </c>
      <c r="I605" s="437"/>
      <c r="J605" s="437"/>
      <c r="K605" s="438"/>
    </row>
    <row r="606" spans="1:11" ht="14.25" hidden="1" customHeight="1">
      <c r="A606" s="437"/>
      <c r="B606" s="759" t="s">
        <v>90</v>
      </c>
      <c r="C606" s="760"/>
      <c r="D606" s="463" t="s">
        <v>91</v>
      </c>
      <c r="E606" s="460">
        <v>0.05</v>
      </c>
      <c r="F606" s="469">
        <v>1</v>
      </c>
      <c r="G606" s="451">
        <v>29092.799999999999</v>
      </c>
      <c r="H606" s="452">
        <f t="shared" si="55"/>
        <v>1454.64</v>
      </c>
      <c r="I606" s="437"/>
      <c r="J606" s="437"/>
      <c r="K606" s="438"/>
    </row>
    <row r="607" spans="1:11" ht="14.25" hidden="1" customHeight="1">
      <c r="A607" s="437"/>
      <c r="B607" s="759" t="s">
        <v>112</v>
      </c>
      <c r="C607" s="760"/>
      <c r="D607" s="490" t="s">
        <v>94</v>
      </c>
      <c r="E607" s="460">
        <v>1</v>
      </c>
      <c r="F607" s="469">
        <v>0.06</v>
      </c>
      <c r="G607" s="491">
        <v>50000</v>
      </c>
      <c r="H607" s="452">
        <f t="shared" si="55"/>
        <v>3000</v>
      </c>
      <c r="I607" s="437"/>
      <c r="J607" s="437"/>
      <c r="K607" s="438"/>
    </row>
    <row r="608" spans="1:11" ht="14.25" hidden="1" customHeight="1">
      <c r="A608" s="437"/>
      <c r="B608" s="759" t="s">
        <v>113</v>
      </c>
      <c r="C608" s="760"/>
      <c r="D608" s="490" t="s">
        <v>94</v>
      </c>
      <c r="E608" s="460">
        <v>1</v>
      </c>
      <c r="F608" s="469">
        <v>0.06</v>
      </c>
      <c r="G608" s="491">
        <v>30000</v>
      </c>
      <c r="H608" s="452">
        <f t="shared" si="55"/>
        <v>1800</v>
      </c>
      <c r="I608" s="437"/>
      <c r="J608" s="437"/>
      <c r="K608" s="438"/>
    </row>
    <row r="609" spans="1:11" ht="14.25" hidden="1" customHeight="1">
      <c r="A609" s="437"/>
      <c r="B609" s="761"/>
      <c r="C609" s="762"/>
      <c r="D609" s="457"/>
      <c r="E609" s="456"/>
      <c r="F609" s="457"/>
      <c r="G609" s="451"/>
      <c r="H609" s="452">
        <f t="shared" si="55"/>
        <v>0</v>
      </c>
      <c r="I609" s="437"/>
      <c r="J609" s="437"/>
      <c r="K609" s="438"/>
    </row>
    <row r="610" spans="1:11" ht="14.25" hidden="1" customHeight="1">
      <c r="A610" s="437"/>
      <c r="B610" s="763" t="s">
        <v>87</v>
      </c>
      <c r="C610" s="757"/>
      <c r="D610" s="757"/>
      <c r="E610" s="757"/>
      <c r="F610" s="757"/>
      <c r="G610" s="764"/>
      <c r="H610" s="459">
        <f>ROUND(SUM(H605:H609),2)</f>
        <v>6254.64</v>
      </c>
      <c r="I610" s="437"/>
      <c r="J610" s="437"/>
      <c r="K610" s="438"/>
    </row>
    <row r="611" spans="1:11" ht="14.25" hidden="1" customHeight="1">
      <c r="A611" s="437"/>
      <c r="B611" s="765" t="s">
        <v>92</v>
      </c>
      <c r="C611" s="757"/>
      <c r="D611" s="757"/>
      <c r="E611" s="757"/>
      <c r="F611" s="757"/>
      <c r="G611" s="757"/>
      <c r="H611" s="758"/>
      <c r="I611" s="437"/>
      <c r="J611" s="437"/>
      <c r="K611" s="438"/>
    </row>
    <row r="612" spans="1:11" ht="14.25" hidden="1" customHeight="1">
      <c r="A612" s="437"/>
      <c r="B612" s="766" t="s">
        <v>1</v>
      </c>
      <c r="C612" s="764"/>
      <c r="D612" s="446" t="s">
        <v>2</v>
      </c>
      <c r="E612" s="447" t="s">
        <v>83</v>
      </c>
      <c r="F612" s="464" t="s">
        <v>89</v>
      </c>
      <c r="G612" s="447" t="s">
        <v>85</v>
      </c>
      <c r="H612" s="465" t="s">
        <v>86</v>
      </c>
      <c r="I612" s="437"/>
      <c r="J612" s="437"/>
      <c r="K612" s="438"/>
    </row>
    <row r="613" spans="1:11" ht="14.25" hidden="1" customHeight="1">
      <c r="A613" s="437"/>
      <c r="B613" s="767"/>
      <c r="C613" s="768"/>
      <c r="D613" s="466"/>
      <c r="E613" s="461"/>
      <c r="F613" s="467"/>
      <c r="G613" s="451"/>
      <c r="H613" s="452">
        <f t="shared" ref="H613:H616" si="56">E613*F613*G613</f>
        <v>0</v>
      </c>
      <c r="I613" s="437"/>
      <c r="J613" s="437"/>
      <c r="K613" s="438"/>
    </row>
    <row r="614" spans="1:11" ht="14.25" hidden="1" customHeight="1">
      <c r="A614" s="437"/>
      <c r="B614" s="769" t="s">
        <v>96</v>
      </c>
      <c r="C614" s="760"/>
      <c r="D614" s="468" t="s">
        <v>94</v>
      </c>
      <c r="E614" s="460">
        <v>1</v>
      </c>
      <c r="F614" s="469">
        <v>0.06</v>
      </c>
      <c r="G614" s="41" t="e">
        <f>+INDEX(#REF!,MATCH(B614,#REF!,0),9)</f>
        <v>#REF!</v>
      </c>
      <c r="H614" s="452" t="e">
        <f t="shared" si="56"/>
        <v>#REF!</v>
      </c>
      <c r="I614" s="437"/>
      <c r="J614" s="437"/>
      <c r="K614" s="438"/>
    </row>
    <row r="615" spans="1:11" ht="14.25" hidden="1" customHeight="1">
      <c r="A615" s="437"/>
      <c r="B615" s="769" t="s">
        <v>93</v>
      </c>
      <c r="C615" s="760"/>
      <c r="D615" s="468" t="s">
        <v>94</v>
      </c>
      <c r="E615" s="460">
        <v>6</v>
      </c>
      <c r="F615" s="469">
        <v>0.06</v>
      </c>
      <c r="G615" s="41" t="e">
        <f>+INDEX(#REF!,MATCH(B615,#REF!,0),9)</f>
        <v>#REF!</v>
      </c>
      <c r="H615" s="452" t="e">
        <f t="shared" si="56"/>
        <v>#REF!</v>
      </c>
      <c r="I615" s="437"/>
      <c r="J615" s="437"/>
      <c r="K615" s="438"/>
    </row>
    <row r="616" spans="1:11" ht="14.25" hidden="1" customHeight="1">
      <c r="A616" s="437"/>
      <c r="B616" s="761"/>
      <c r="C616" s="762"/>
      <c r="D616" s="470"/>
      <c r="E616" s="471"/>
      <c r="F616" s="457"/>
      <c r="G616" s="451"/>
      <c r="H616" s="452">
        <f t="shared" si="56"/>
        <v>0</v>
      </c>
      <c r="I616" s="437"/>
      <c r="J616" s="437"/>
      <c r="K616" s="438"/>
    </row>
    <row r="617" spans="1:11" ht="14.25" hidden="1" customHeight="1">
      <c r="A617" s="437"/>
      <c r="B617" s="763" t="s">
        <v>87</v>
      </c>
      <c r="C617" s="757"/>
      <c r="D617" s="757"/>
      <c r="E617" s="757"/>
      <c r="F617" s="757"/>
      <c r="G617" s="764"/>
      <c r="H617" s="459" t="e">
        <f>ROUND(SUM(H613:H616),2)</f>
        <v>#REF!</v>
      </c>
      <c r="I617" s="437"/>
      <c r="J617" s="437"/>
      <c r="K617" s="438"/>
    </row>
    <row r="618" spans="1:11" ht="14.25" hidden="1" customHeight="1">
      <c r="A618" s="437"/>
      <c r="B618" s="765" t="s">
        <v>95</v>
      </c>
      <c r="C618" s="757"/>
      <c r="D618" s="757"/>
      <c r="E618" s="757"/>
      <c r="F618" s="757"/>
      <c r="G618" s="757"/>
      <c r="H618" s="758"/>
      <c r="I618" s="437"/>
      <c r="J618" s="437"/>
      <c r="K618" s="438"/>
    </row>
    <row r="619" spans="1:11" ht="14.25" hidden="1" customHeight="1">
      <c r="A619" s="437"/>
      <c r="B619" s="756" t="s">
        <v>1</v>
      </c>
      <c r="C619" s="757"/>
      <c r="D619" s="764"/>
      <c r="E619" s="447" t="s">
        <v>2</v>
      </c>
      <c r="F619" s="447" t="s">
        <v>83</v>
      </c>
      <c r="G619" s="447" t="s">
        <v>85</v>
      </c>
      <c r="H619" s="448" t="s">
        <v>86</v>
      </c>
      <c r="I619" s="437"/>
      <c r="J619" s="437"/>
      <c r="K619" s="438"/>
    </row>
    <row r="620" spans="1:11" ht="14.25" hidden="1" customHeight="1">
      <c r="A620" s="437"/>
      <c r="B620" s="779"/>
      <c r="C620" s="760"/>
      <c r="D620" s="770"/>
      <c r="E620" s="449"/>
      <c r="F620" s="450"/>
      <c r="G620" s="472"/>
      <c r="H620" s="473">
        <f t="shared" ref="H620:H621" si="57">G620*F620</f>
        <v>0</v>
      </c>
      <c r="I620" s="437"/>
      <c r="J620" s="437"/>
      <c r="K620" s="438"/>
    </row>
    <row r="621" spans="1:11" ht="14.25" hidden="1" customHeight="1">
      <c r="A621" s="437"/>
      <c r="B621" s="779"/>
      <c r="C621" s="760"/>
      <c r="D621" s="770"/>
      <c r="E621" s="449"/>
      <c r="F621" s="450"/>
      <c r="G621" s="472"/>
      <c r="H621" s="473">
        <f t="shared" si="57"/>
        <v>0</v>
      </c>
      <c r="I621" s="437"/>
      <c r="J621" s="437"/>
      <c r="K621" s="438"/>
    </row>
    <row r="622" spans="1:11" ht="14.25" hidden="1" customHeight="1" thickBot="1">
      <c r="A622" s="437"/>
      <c r="B622" s="780" t="s">
        <v>87</v>
      </c>
      <c r="C622" s="781"/>
      <c r="D622" s="781"/>
      <c r="E622" s="781"/>
      <c r="F622" s="781"/>
      <c r="G622" s="782"/>
      <c r="H622" s="474">
        <f>ROUND(SUM(H620:H621),2)</f>
        <v>0</v>
      </c>
      <c r="I622" s="437"/>
      <c r="J622" s="437"/>
      <c r="K622" s="438"/>
    </row>
    <row r="623" spans="1:11" ht="14.25" hidden="1" customHeight="1" thickBot="1">
      <c r="A623" s="437"/>
      <c r="B623" s="783"/>
      <c r="C623" s="748"/>
      <c r="D623" s="748"/>
      <c r="E623" s="748"/>
      <c r="F623" s="748"/>
      <c r="G623" s="748"/>
      <c r="H623" s="749"/>
      <c r="I623" s="437"/>
      <c r="J623" s="437"/>
      <c r="K623" s="438"/>
    </row>
    <row r="624" spans="1:11" ht="14.25" hidden="1" customHeight="1" thickBot="1">
      <c r="A624" s="437"/>
      <c r="B624" s="784"/>
      <c r="C624" s="785"/>
      <c r="D624" s="786"/>
      <c r="E624" s="787" t="s">
        <v>59</v>
      </c>
      <c r="F624" s="788"/>
      <c r="G624" s="788"/>
      <c r="H624" s="475" t="e">
        <f>ROUND(H622+H617+H610+H602,0)</f>
        <v>#REF!</v>
      </c>
      <c r="I624" s="437"/>
      <c r="J624" s="437"/>
      <c r="K624" s="438"/>
    </row>
    <row r="625" spans="1:11" ht="14.25" hidden="1" customHeight="1">
      <c r="A625" s="437"/>
      <c r="B625" s="494"/>
      <c r="C625" s="495"/>
      <c r="D625" s="496"/>
      <c r="E625" s="496"/>
      <c r="F625" s="496"/>
      <c r="G625" s="496"/>
      <c r="H625" s="497"/>
      <c r="I625" s="437"/>
      <c r="J625" s="437"/>
      <c r="K625" s="438"/>
    </row>
    <row r="626" spans="1:11" ht="14.25" hidden="1" customHeight="1" thickBot="1">
      <c r="A626" s="437"/>
      <c r="B626" s="439"/>
      <c r="C626" s="440"/>
      <c r="D626" s="441"/>
      <c r="E626" s="441"/>
      <c r="F626" s="441"/>
      <c r="G626" s="441"/>
      <c r="H626" s="442"/>
      <c r="I626" s="437"/>
      <c r="J626" s="437"/>
      <c r="K626" s="438"/>
    </row>
    <row r="627" spans="1:11" ht="14.25" customHeight="1">
      <c r="A627" s="437"/>
      <c r="B627" s="750" t="s">
        <v>77</v>
      </c>
      <c r="C627" s="751"/>
      <c r="D627" s="751"/>
      <c r="E627" s="751"/>
      <c r="F627" s="751"/>
      <c r="G627" s="751"/>
      <c r="H627" s="752"/>
      <c r="I627" s="437"/>
      <c r="J627" s="437"/>
      <c r="K627" s="438"/>
    </row>
    <row r="628" spans="1:11" ht="14.25" customHeight="1">
      <c r="A628" s="437"/>
      <c r="B628" s="753"/>
      <c r="C628" s="754"/>
      <c r="D628" s="754"/>
      <c r="E628" s="754"/>
      <c r="F628" s="754"/>
      <c r="G628" s="754"/>
      <c r="H628" s="755"/>
      <c r="I628" s="437"/>
      <c r="J628" s="437"/>
      <c r="K628" s="438"/>
    </row>
    <row r="629" spans="1:11" ht="14.25" customHeight="1" thickBot="1">
      <c r="A629" s="437"/>
      <c r="B629" s="756" t="s">
        <v>78</v>
      </c>
      <c r="C629" s="757"/>
      <c r="D629" s="757"/>
      <c r="E629" s="757"/>
      <c r="F629" s="757"/>
      <c r="G629" s="757"/>
      <c r="H629" s="758"/>
      <c r="I629" s="437"/>
      <c r="J629" s="437"/>
      <c r="K629" s="438"/>
    </row>
    <row r="630" spans="1:11" ht="14.25" customHeight="1">
      <c r="A630" s="437"/>
      <c r="B630" s="747" t="s">
        <v>1125</v>
      </c>
      <c r="C630" s="748"/>
      <c r="D630" s="748"/>
      <c r="E630" s="748"/>
      <c r="F630" s="748"/>
      <c r="G630" s="748"/>
      <c r="H630" s="749"/>
      <c r="I630" s="437"/>
      <c r="J630" s="437"/>
      <c r="K630" s="438"/>
    </row>
    <row r="631" spans="1:11" ht="14.25" customHeight="1">
      <c r="A631" s="437"/>
      <c r="B631" s="443" t="s">
        <v>79</v>
      </c>
      <c r="C631" s="498">
        <v>3.3000000000000003</v>
      </c>
      <c r="D631" s="772" t="s">
        <v>80</v>
      </c>
      <c r="E631" s="764"/>
      <c r="F631" s="419" t="s">
        <v>25</v>
      </c>
      <c r="G631" s="419" t="s">
        <v>81</v>
      </c>
      <c r="H631" s="445"/>
      <c r="I631" s="437"/>
      <c r="J631" s="437"/>
      <c r="K631" s="438"/>
    </row>
    <row r="632" spans="1:11" ht="14.25" customHeight="1">
      <c r="A632" s="437"/>
      <c r="B632" s="765"/>
      <c r="C632" s="757"/>
      <c r="D632" s="757"/>
      <c r="E632" s="757"/>
      <c r="F632" s="757"/>
      <c r="G632" s="757"/>
      <c r="H632" s="758"/>
      <c r="I632" s="437"/>
      <c r="J632" s="437"/>
      <c r="K632" s="438"/>
    </row>
    <row r="633" spans="1:11" ht="14.25" customHeight="1">
      <c r="A633" s="437"/>
      <c r="B633" s="773" t="s">
        <v>1105</v>
      </c>
      <c r="C633" s="774"/>
      <c r="D633" s="774"/>
      <c r="E633" s="774"/>
      <c r="F633" s="774"/>
      <c r="G633" s="774"/>
      <c r="H633" s="775"/>
      <c r="I633" s="437"/>
      <c r="J633" s="437"/>
      <c r="K633" s="438"/>
    </row>
    <row r="634" spans="1:11" ht="14.25" customHeight="1">
      <c r="A634" s="437"/>
      <c r="B634" s="776"/>
      <c r="C634" s="751"/>
      <c r="D634" s="751"/>
      <c r="E634" s="751"/>
      <c r="F634" s="751"/>
      <c r="G634" s="751"/>
      <c r="H634" s="752"/>
      <c r="I634" s="437"/>
      <c r="J634" s="437"/>
      <c r="K634" s="438"/>
    </row>
    <row r="635" spans="1:11" ht="14.25" customHeight="1">
      <c r="A635" s="437"/>
      <c r="B635" s="777"/>
      <c r="C635" s="754"/>
      <c r="D635" s="754"/>
      <c r="E635" s="754"/>
      <c r="F635" s="754"/>
      <c r="G635" s="754"/>
      <c r="H635" s="755"/>
      <c r="I635" s="437"/>
      <c r="J635" s="437"/>
      <c r="K635" s="438"/>
    </row>
    <row r="636" spans="1:11" ht="14.25" customHeight="1">
      <c r="A636" s="437"/>
      <c r="B636" s="765" t="s">
        <v>82</v>
      </c>
      <c r="C636" s="757"/>
      <c r="D636" s="757"/>
      <c r="E636" s="757"/>
      <c r="F636" s="757"/>
      <c r="G636" s="757"/>
      <c r="H636" s="758"/>
      <c r="I636" s="437"/>
      <c r="J636" s="437"/>
      <c r="K636" s="438"/>
    </row>
    <row r="637" spans="1:11" ht="14.25" customHeight="1">
      <c r="A637" s="437"/>
      <c r="B637" s="766" t="s">
        <v>1</v>
      </c>
      <c r="C637" s="764"/>
      <c r="D637" s="446" t="s">
        <v>2</v>
      </c>
      <c r="E637" s="447" t="s">
        <v>83</v>
      </c>
      <c r="F637" s="447" t="s">
        <v>84</v>
      </c>
      <c r="G637" s="447" t="s">
        <v>85</v>
      </c>
      <c r="H637" s="448" t="s">
        <v>86</v>
      </c>
      <c r="I637" s="437"/>
      <c r="J637" s="437"/>
      <c r="K637" s="438"/>
    </row>
    <row r="638" spans="1:11" ht="14.25" customHeight="1">
      <c r="A638" s="437"/>
      <c r="B638" s="767"/>
      <c r="C638" s="778"/>
      <c r="D638" s="449"/>
      <c r="E638" s="449"/>
      <c r="F638" s="450"/>
      <c r="G638" s="451"/>
      <c r="H638" s="452">
        <f t="shared" ref="H638:H643" si="58">G638*(F638+1)*E638</f>
        <v>0</v>
      </c>
      <c r="I638" s="437"/>
      <c r="J638" s="437"/>
      <c r="K638" s="438"/>
    </row>
    <row r="639" spans="1:11" ht="14.25" customHeight="1">
      <c r="A639" s="437"/>
      <c r="B639" s="769" t="s">
        <v>108</v>
      </c>
      <c r="C639" s="770"/>
      <c r="D639" s="402" t="e">
        <f>+INDEX(#REF!,MATCH(B639,#REF!,0),2)</f>
        <v>#REF!</v>
      </c>
      <c r="E639" s="493">
        <f>0.3*0.3*1</f>
        <v>0.09</v>
      </c>
      <c r="F639" s="454">
        <v>0.05</v>
      </c>
      <c r="G639" s="411" t="e">
        <f>+INDEX(#REF!,MATCH(B639,#REF!,0),3)</f>
        <v>#REF!</v>
      </c>
      <c r="H639" s="452" t="e">
        <f t="shared" si="58"/>
        <v>#REF!</v>
      </c>
      <c r="I639" s="437"/>
      <c r="J639" s="437"/>
      <c r="K639" s="438"/>
    </row>
    <row r="640" spans="1:11" ht="14.25" customHeight="1">
      <c r="A640" s="437"/>
      <c r="B640" s="769" t="s">
        <v>127</v>
      </c>
      <c r="C640" s="770"/>
      <c r="D640" s="402" t="e">
        <f>+INDEX(#REF!,MATCH(B640,#REF!,0),2)</f>
        <v>#REF!</v>
      </c>
      <c r="E640" s="493">
        <v>0.05</v>
      </c>
      <c r="F640" s="454">
        <v>0</v>
      </c>
      <c r="G640" s="411" t="e">
        <f>+INDEX(#REF!,MATCH(B640,#REF!,0),3)</f>
        <v>#REF!</v>
      </c>
      <c r="H640" s="452" t="e">
        <f t="shared" si="58"/>
        <v>#REF!</v>
      </c>
      <c r="I640" s="437"/>
      <c r="J640" s="437"/>
      <c r="K640" s="438"/>
    </row>
    <row r="641" spans="1:11" ht="14.25" customHeight="1">
      <c r="A641" s="437"/>
      <c r="B641" s="769" t="s">
        <v>128</v>
      </c>
      <c r="C641" s="770"/>
      <c r="D641" s="402" t="e">
        <f>+INDEX(#REF!,MATCH(B641,#REF!,0),2)</f>
        <v>#REF!</v>
      </c>
      <c r="E641" s="493">
        <v>0.3</v>
      </c>
      <c r="F641" s="454">
        <v>0.05</v>
      </c>
      <c r="G641" s="411" t="e">
        <f>+INDEX(#REF!,MATCH(B641,#REF!,0),3)</f>
        <v>#REF!</v>
      </c>
      <c r="H641" s="452" t="e">
        <f t="shared" si="58"/>
        <v>#REF!</v>
      </c>
      <c r="I641" s="437"/>
      <c r="J641" s="437"/>
      <c r="K641" s="438"/>
    </row>
    <row r="642" spans="1:11" ht="14.25" customHeight="1">
      <c r="A642" s="437"/>
      <c r="B642" s="769" t="s">
        <v>111</v>
      </c>
      <c r="C642" s="770"/>
      <c r="D642" s="402" t="e">
        <f>+INDEX(#REF!,MATCH(B642,#REF!,0),2)</f>
        <v>#REF!</v>
      </c>
      <c r="E642" s="493">
        <f>1*1.2</f>
        <v>1.2</v>
      </c>
      <c r="F642" s="454">
        <v>0</v>
      </c>
      <c r="G642" s="411" t="e">
        <f>+INDEX(#REF!,MATCH(B642,#REF!,0),3)</f>
        <v>#REF!</v>
      </c>
      <c r="H642" s="452" t="e">
        <f t="shared" si="58"/>
        <v>#REF!</v>
      </c>
      <c r="I642" s="437"/>
      <c r="J642" s="437"/>
      <c r="K642" s="438"/>
    </row>
    <row r="643" spans="1:11" ht="14.25" customHeight="1">
      <c r="A643" s="437"/>
      <c r="B643" s="761"/>
      <c r="C643" s="771"/>
      <c r="D643" s="449"/>
      <c r="E643" s="456"/>
      <c r="F643" s="457"/>
      <c r="G643" s="458"/>
      <c r="H643" s="452">
        <f t="shared" si="58"/>
        <v>0</v>
      </c>
      <c r="I643" s="437"/>
      <c r="J643" s="437"/>
      <c r="K643" s="438"/>
    </row>
    <row r="644" spans="1:11" ht="14.25" customHeight="1">
      <c r="A644" s="437"/>
      <c r="B644" s="763" t="s">
        <v>87</v>
      </c>
      <c r="C644" s="757"/>
      <c r="D644" s="757"/>
      <c r="E644" s="757"/>
      <c r="F644" s="757"/>
      <c r="G644" s="764"/>
      <c r="H644" s="459" t="e">
        <f>ROUND(SUM(H638:H643),2)</f>
        <v>#REF!</v>
      </c>
      <c r="I644" s="437"/>
      <c r="J644" s="437"/>
      <c r="K644" s="438"/>
    </row>
    <row r="645" spans="1:11" ht="14.25" customHeight="1">
      <c r="A645" s="437"/>
      <c r="B645" s="765" t="s">
        <v>88</v>
      </c>
      <c r="C645" s="757"/>
      <c r="D645" s="757"/>
      <c r="E645" s="757"/>
      <c r="F645" s="757"/>
      <c r="G645" s="757"/>
      <c r="H645" s="758"/>
      <c r="I645" s="437"/>
      <c r="J645" s="437"/>
      <c r="K645" s="438"/>
    </row>
    <row r="646" spans="1:11" ht="14.25" customHeight="1">
      <c r="A646" s="437"/>
      <c r="B646" s="766" t="s">
        <v>1</v>
      </c>
      <c r="C646" s="764"/>
      <c r="D646" s="446" t="s">
        <v>2</v>
      </c>
      <c r="E646" s="447" t="s">
        <v>83</v>
      </c>
      <c r="F646" s="447" t="s">
        <v>89</v>
      </c>
      <c r="G646" s="447" t="s">
        <v>85</v>
      </c>
      <c r="H646" s="448" t="s">
        <v>86</v>
      </c>
      <c r="I646" s="437"/>
      <c r="J646" s="437"/>
      <c r="K646" s="438"/>
    </row>
    <row r="647" spans="1:11" ht="14.25" customHeight="1">
      <c r="A647" s="437"/>
      <c r="B647" s="767"/>
      <c r="C647" s="768"/>
      <c r="D647" s="460"/>
      <c r="E647" s="461"/>
      <c r="F647" s="462"/>
      <c r="G647" s="451"/>
      <c r="H647" s="452">
        <f t="shared" ref="H647:H651" si="59">E647*F647*G647</f>
        <v>0</v>
      </c>
      <c r="I647" s="437"/>
      <c r="J647" s="437"/>
      <c r="K647" s="438"/>
    </row>
    <row r="648" spans="1:11" ht="14.25" customHeight="1">
      <c r="A648" s="437"/>
      <c r="B648" s="759" t="s">
        <v>90</v>
      </c>
      <c r="C648" s="760"/>
      <c r="D648" s="463" t="s">
        <v>91</v>
      </c>
      <c r="E648" s="460">
        <v>0.05</v>
      </c>
      <c r="F648" s="469">
        <v>1</v>
      </c>
      <c r="G648" s="451">
        <v>29092.799999999999</v>
      </c>
      <c r="H648" s="452">
        <f t="shared" si="59"/>
        <v>1454.64</v>
      </c>
      <c r="I648" s="437"/>
      <c r="J648" s="437"/>
      <c r="K648" s="438"/>
    </row>
    <row r="649" spans="1:11" ht="14.25" customHeight="1">
      <c r="A649" s="437"/>
      <c r="B649" s="759" t="s">
        <v>112</v>
      </c>
      <c r="C649" s="760"/>
      <c r="D649" s="26" t="e">
        <f>+INDEX(#REF!,MATCH(B649,#REF!,0),2)</f>
        <v>#REF!</v>
      </c>
      <c r="E649" s="460">
        <v>1</v>
      </c>
      <c r="F649" s="469">
        <v>0.15</v>
      </c>
      <c r="G649" s="404" t="e">
        <f>+INDEX(#REF!,MATCH(B649,#REF!,0),3)</f>
        <v>#REF!</v>
      </c>
      <c r="H649" s="452" t="e">
        <f t="shared" si="59"/>
        <v>#REF!</v>
      </c>
      <c r="I649" s="437"/>
      <c r="J649" s="437"/>
      <c r="K649" s="438"/>
    </row>
    <row r="650" spans="1:11" ht="14.25" customHeight="1">
      <c r="A650" s="437"/>
      <c r="B650" s="759" t="s">
        <v>113</v>
      </c>
      <c r="C650" s="760"/>
      <c r="D650" s="26" t="e">
        <f>+INDEX(#REF!,MATCH(B650,#REF!,0),2)</f>
        <v>#REF!</v>
      </c>
      <c r="E650" s="460">
        <v>1</v>
      </c>
      <c r="F650" s="469">
        <v>0.15</v>
      </c>
      <c r="G650" s="404" t="e">
        <f>+INDEX(#REF!,MATCH(B650,#REF!,0),3)</f>
        <v>#REF!</v>
      </c>
      <c r="H650" s="452" t="e">
        <f t="shared" si="59"/>
        <v>#REF!</v>
      </c>
      <c r="I650" s="437"/>
      <c r="J650" s="437"/>
      <c r="K650" s="438"/>
    </row>
    <row r="651" spans="1:11" ht="14.25" customHeight="1">
      <c r="A651" s="437"/>
      <c r="B651" s="761"/>
      <c r="C651" s="762"/>
      <c r="D651" s="457"/>
      <c r="E651" s="456"/>
      <c r="F651" s="457"/>
      <c r="G651" s="451"/>
      <c r="H651" s="452">
        <f t="shared" si="59"/>
        <v>0</v>
      </c>
      <c r="I651" s="437"/>
      <c r="J651" s="437"/>
      <c r="K651" s="438"/>
    </row>
    <row r="652" spans="1:11" ht="14.25" customHeight="1">
      <c r="A652" s="437"/>
      <c r="B652" s="763" t="s">
        <v>87</v>
      </c>
      <c r="C652" s="757"/>
      <c r="D652" s="757"/>
      <c r="E652" s="757"/>
      <c r="F652" s="757"/>
      <c r="G652" s="764"/>
      <c r="H652" s="459" t="e">
        <f>ROUND(SUM(H647:H651),2)</f>
        <v>#REF!</v>
      </c>
      <c r="I652" s="437"/>
      <c r="J652" s="437"/>
      <c r="K652" s="438"/>
    </row>
    <row r="653" spans="1:11" ht="14.25" customHeight="1">
      <c r="A653" s="437"/>
      <c r="B653" s="765" t="s">
        <v>92</v>
      </c>
      <c r="C653" s="757"/>
      <c r="D653" s="757"/>
      <c r="E653" s="757"/>
      <c r="F653" s="757"/>
      <c r="G653" s="757"/>
      <c r="H653" s="758"/>
      <c r="I653" s="437"/>
      <c r="J653" s="437"/>
      <c r="K653" s="438"/>
    </row>
    <row r="654" spans="1:11" ht="14.25" customHeight="1">
      <c r="A654" s="437"/>
      <c r="B654" s="766" t="s">
        <v>1</v>
      </c>
      <c r="C654" s="764"/>
      <c r="D654" s="446" t="s">
        <v>2</v>
      </c>
      <c r="E654" s="447" t="s">
        <v>83</v>
      </c>
      <c r="F654" s="464" t="s">
        <v>89</v>
      </c>
      <c r="G654" s="447" t="s">
        <v>85</v>
      </c>
      <c r="H654" s="465" t="s">
        <v>86</v>
      </c>
      <c r="I654" s="437"/>
      <c r="J654" s="437"/>
      <c r="K654" s="438"/>
    </row>
    <row r="655" spans="1:11" ht="14.25" customHeight="1">
      <c r="A655" s="437"/>
      <c r="B655" s="767"/>
      <c r="C655" s="768"/>
      <c r="D655" s="466"/>
      <c r="E655" s="461"/>
      <c r="F655" s="467"/>
      <c r="G655" s="451"/>
      <c r="H655" s="452">
        <f t="shared" ref="H655:H658" si="60">E655*F655*G655</f>
        <v>0</v>
      </c>
      <c r="I655" s="437"/>
      <c r="J655" s="437"/>
      <c r="K655" s="438"/>
    </row>
    <row r="656" spans="1:11" ht="14.25" customHeight="1">
      <c r="A656" s="437"/>
      <c r="B656" s="769" t="s">
        <v>96</v>
      </c>
      <c r="C656" s="760"/>
      <c r="D656" s="468" t="s">
        <v>94</v>
      </c>
      <c r="E656" s="460">
        <v>1</v>
      </c>
      <c r="F656" s="469">
        <v>0.25</v>
      </c>
      <c r="G656" s="41" t="e">
        <f>+INDEX(#REF!,MATCH(B656,#REF!,0),9)</f>
        <v>#REF!</v>
      </c>
      <c r="H656" s="452" t="e">
        <f t="shared" si="60"/>
        <v>#REF!</v>
      </c>
      <c r="I656" s="437"/>
      <c r="J656" s="437"/>
      <c r="K656" s="438"/>
    </row>
    <row r="657" spans="1:11" ht="14.25" customHeight="1">
      <c r="A657" s="437"/>
      <c r="B657" s="769" t="s">
        <v>93</v>
      </c>
      <c r="C657" s="760"/>
      <c r="D657" s="468" t="s">
        <v>94</v>
      </c>
      <c r="E657" s="460">
        <v>3</v>
      </c>
      <c r="F657" s="469">
        <f>+F656</f>
        <v>0.25</v>
      </c>
      <c r="G657" s="41" t="e">
        <f>+INDEX(#REF!,MATCH(B657,#REF!,0),9)</f>
        <v>#REF!</v>
      </c>
      <c r="H657" s="452" t="e">
        <f t="shared" si="60"/>
        <v>#REF!</v>
      </c>
      <c r="I657" s="437"/>
      <c r="J657" s="437"/>
      <c r="K657" s="438"/>
    </row>
    <row r="658" spans="1:11" ht="14.25" customHeight="1">
      <c r="A658" s="437"/>
      <c r="B658" s="761"/>
      <c r="C658" s="762"/>
      <c r="D658" s="470"/>
      <c r="E658" s="471"/>
      <c r="F658" s="457"/>
      <c r="G658" s="451"/>
      <c r="H658" s="452">
        <f t="shared" si="60"/>
        <v>0</v>
      </c>
      <c r="I658" s="437"/>
      <c r="J658" s="437"/>
      <c r="K658" s="438"/>
    </row>
    <row r="659" spans="1:11" ht="14.25" customHeight="1">
      <c r="A659" s="437"/>
      <c r="B659" s="763" t="s">
        <v>87</v>
      </c>
      <c r="C659" s="757"/>
      <c r="D659" s="757"/>
      <c r="E659" s="757"/>
      <c r="F659" s="757"/>
      <c r="G659" s="764"/>
      <c r="H659" s="459" t="e">
        <f>ROUND(SUM(H655:H658),2)</f>
        <v>#REF!</v>
      </c>
      <c r="I659" s="437"/>
      <c r="J659" s="437"/>
      <c r="K659" s="438"/>
    </row>
    <row r="660" spans="1:11" ht="14.25" customHeight="1">
      <c r="A660" s="437"/>
      <c r="B660" s="765" t="s">
        <v>95</v>
      </c>
      <c r="C660" s="757"/>
      <c r="D660" s="757"/>
      <c r="E660" s="757"/>
      <c r="F660" s="757"/>
      <c r="G660" s="757"/>
      <c r="H660" s="758"/>
      <c r="I660" s="437"/>
      <c r="J660" s="437"/>
      <c r="K660" s="438"/>
    </row>
    <row r="661" spans="1:11" ht="14.25" customHeight="1">
      <c r="A661" s="437"/>
      <c r="B661" s="756" t="s">
        <v>1</v>
      </c>
      <c r="C661" s="757"/>
      <c r="D661" s="764"/>
      <c r="E661" s="447" t="s">
        <v>2</v>
      </c>
      <c r="F661" s="447" t="s">
        <v>83</v>
      </c>
      <c r="G661" s="447" t="s">
        <v>85</v>
      </c>
      <c r="H661" s="448" t="s">
        <v>86</v>
      </c>
      <c r="I661" s="437"/>
      <c r="J661" s="437"/>
      <c r="K661" s="438"/>
    </row>
    <row r="662" spans="1:11" ht="14.25" customHeight="1">
      <c r="A662" s="437"/>
      <c r="B662" s="779"/>
      <c r="C662" s="760"/>
      <c r="D662" s="770"/>
      <c r="E662" s="449"/>
      <c r="F662" s="450"/>
      <c r="G662" s="472"/>
      <c r="H662" s="473">
        <f t="shared" ref="H662:H663" si="61">G662*F662</f>
        <v>0</v>
      </c>
      <c r="I662" s="437"/>
      <c r="J662" s="437"/>
      <c r="K662" s="438"/>
    </row>
    <row r="663" spans="1:11" ht="14.25" customHeight="1">
      <c r="A663" s="437"/>
      <c r="B663" s="779"/>
      <c r="C663" s="760"/>
      <c r="D663" s="770"/>
      <c r="E663" s="449"/>
      <c r="F663" s="450"/>
      <c r="G663" s="472"/>
      <c r="H663" s="473">
        <f t="shared" si="61"/>
        <v>0</v>
      </c>
      <c r="I663" s="437"/>
      <c r="J663" s="437"/>
      <c r="K663" s="438"/>
    </row>
    <row r="664" spans="1:11" ht="14.25" customHeight="1" thickBot="1">
      <c r="A664" s="437"/>
      <c r="B664" s="780" t="s">
        <v>87</v>
      </c>
      <c r="C664" s="781"/>
      <c r="D664" s="781"/>
      <c r="E664" s="781"/>
      <c r="F664" s="781"/>
      <c r="G664" s="782"/>
      <c r="H664" s="474">
        <f>ROUND(SUM(H662:H663),2)</f>
        <v>0</v>
      </c>
      <c r="I664" s="437"/>
      <c r="J664" s="437"/>
      <c r="K664" s="438"/>
    </row>
    <row r="665" spans="1:11" ht="14.25" customHeight="1" thickBot="1">
      <c r="A665" s="437"/>
      <c r="B665" s="783"/>
      <c r="C665" s="748"/>
      <c r="D665" s="748"/>
      <c r="E665" s="748"/>
      <c r="F665" s="748"/>
      <c r="G665" s="748"/>
      <c r="H665" s="749"/>
      <c r="I665" s="437"/>
      <c r="J665" s="437"/>
      <c r="K665" s="438"/>
    </row>
    <row r="666" spans="1:11" ht="14.25" customHeight="1" thickBot="1">
      <c r="A666" s="437"/>
      <c r="B666" s="784"/>
      <c r="C666" s="785"/>
      <c r="D666" s="786"/>
      <c r="E666" s="794" t="s">
        <v>59</v>
      </c>
      <c r="F666" s="795"/>
      <c r="G666" s="795"/>
      <c r="H666" s="475" t="e">
        <f>ROUND(H664+H659+H652+H644,0)</f>
        <v>#REF!</v>
      </c>
      <c r="I666" s="437"/>
      <c r="J666" s="437"/>
      <c r="K666" s="438"/>
    </row>
    <row r="667" spans="1:11" ht="14.25" customHeight="1">
      <c r="A667" s="437"/>
      <c r="B667" s="494"/>
      <c r="C667" s="495"/>
      <c r="D667" s="496"/>
      <c r="E667" s="496"/>
      <c r="F667" s="496"/>
      <c r="G667" s="496"/>
      <c r="H667" s="497"/>
      <c r="I667" s="437"/>
      <c r="J667" s="437"/>
      <c r="K667" s="438"/>
    </row>
    <row r="668" spans="1:11" ht="14.25" customHeight="1" thickBot="1">
      <c r="A668" s="437"/>
      <c r="B668" s="439"/>
      <c r="C668" s="440"/>
      <c r="D668" s="441"/>
      <c r="E668" s="441"/>
      <c r="F668" s="441"/>
      <c r="G668" s="441"/>
      <c r="H668" s="442"/>
      <c r="I668" s="437"/>
      <c r="J668" s="437"/>
      <c r="K668" s="438"/>
    </row>
    <row r="669" spans="1:11" ht="14.25" customHeight="1">
      <c r="A669" s="437"/>
      <c r="B669" s="750" t="s">
        <v>77</v>
      </c>
      <c r="C669" s="751"/>
      <c r="D669" s="751"/>
      <c r="E669" s="751"/>
      <c r="F669" s="751"/>
      <c r="G669" s="751"/>
      <c r="H669" s="752"/>
      <c r="I669" s="437"/>
      <c r="J669" s="437"/>
      <c r="K669" s="438"/>
    </row>
    <row r="670" spans="1:11" ht="14.25" customHeight="1">
      <c r="A670" s="437"/>
      <c r="B670" s="753"/>
      <c r="C670" s="754"/>
      <c r="D670" s="754"/>
      <c r="E670" s="754"/>
      <c r="F670" s="754"/>
      <c r="G670" s="754"/>
      <c r="H670" s="755"/>
      <c r="I670" s="437"/>
      <c r="J670" s="437"/>
      <c r="K670" s="438"/>
    </row>
    <row r="671" spans="1:11" ht="14.25" customHeight="1" thickBot="1">
      <c r="A671" s="437"/>
      <c r="B671" s="756" t="s">
        <v>78</v>
      </c>
      <c r="C671" s="757"/>
      <c r="D671" s="757"/>
      <c r="E671" s="757"/>
      <c r="F671" s="757"/>
      <c r="G671" s="757"/>
      <c r="H671" s="758"/>
      <c r="I671" s="437"/>
      <c r="J671" s="437"/>
      <c r="K671" s="438"/>
    </row>
    <row r="672" spans="1:11" ht="14.25" customHeight="1">
      <c r="A672" s="437"/>
      <c r="B672" s="747" t="s">
        <v>1125</v>
      </c>
      <c r="C672" s="748"/>
      <c r="D672" s="748"/>
      <c r="E672" s="748"/>
      <c r="F672" s="748"/>
      <c r="G672" s="748"/>
      <c r="H672" s="749"/>
      <c r="I672" s="437"/>
      <c r="J672" s="437"/>
      <c r="K672" s="438"/>
    </row>
    <row r="673" spans="1:11" ht="14.25" customHeight="1">
      <c r="A673" s="437"/>
      <c r="B673" s="443" t="s">
        <v>79</v>
      </c>
      <c r="C673" s="480">
        <v>4.0999999999999996</v>
      </c>
      <c r="D673" s="772" t="s">
        <v>80</v>
      </c>
      <c r="E673" s="764"/>
      <c r="F673" s="419" t="s">
        <v>131</v>
      </c>
      <c r="G673" s="419" t="s">
        <v>81</v>
      </c>
      <c r="H673" s="445"/>
      <c r="I673" s="437"/>
      <c r="J673" s="437"/>
      <c r="K673" s="438"/>
    </row>
    <row r="674" spans="1:11" ht="14.25" customHeight="1">
      <c r="A674" s="437"/>
      <c r="B674" s="765"/>
      <c r="C674" s="757"/>
      <c r="D674" s="757"/>
      <c r="E674" s="757"/>
      <c r="F674" s="757"/>
      <c r="G674" s="757"/>
      <c r="H674" s="758"/>
      <c r="I674" s="437"/>
      <c r="J674" s="437"/>
      <c r="K674" s="438"/>
    </row>
    <row r="675" spans="1:11" ht="14.25" customHeight="1">
      <c r="A675" s="437"/>
      <c r="B675" s="773" t="s">
        <v>1106</v>
      </c>
      <c r="C675" s="774"/>
      <c r="D675" s="774"/>
      <c r="E675" s="774"/>
      <c r="F675" s="774"/>
      <c r="G675" s="774"/>
      <c r="H675" s="775"/>
      <c r="I675" s="437"/>
      <c r="J675" s="437"/>
      <c r="K675" s="438"/>
    </row>
    <row r="676" spans="1:11" ht="14.25" customHeight="1">
      <c r="A676" s="437"/>
      <c r="B676" s="776"/>
      <c r="C676" s="751"/>
      <c r="D676" s="751"/>
      <c r="E676" s="751"/>
      <c r="F676" s="751"/>
      <c r="G676" s="751"/>
      <c r="H676" s="752"/>
      <c r="I676" s="437"/>
      <c r="J676" s="437"/>
      <c r="K676" s="438"/>
    </row>
    <row r="677" spans="1:11" ht="14.25" customHeight="1">
      <c r="A677" s="437"/>
      <c r="B677" s="777"/>
      <c r="C677" s="754"/>
      <c r="D677" s="754"/>
      <c r="E677" s="754"/>
      <c r="F677" s="754"/>
      <c r="G677" s="754"/>
      <c r="H677" s="755"/>
      <c r="I677" s="437"/>
      <c r="J677" s="437"/>
      <c r="K677" s="438"/>
    </row>
    <row r="678" spans="1:11" ht="14.25" customHeight="1">
      <c r="A678" s="437"/>
      <c r="B678" s="765" t="s">
        <v>82</v>
      </c>
      <c r="C678" s="757"/>
      <c r="D678" s="757"/>
      <c r="E678" s="757"/>
      <c r="F678" s="757"/>
      <c r="G678" s="757"/>
      <c r="H678" s="758"/>
      <c r="I678" s="437"/>
      <c r="J678" s="437"/>
      <c r="K678" s="438"/>
    </row>
    <row r="679" spans="1:11" ht="14.25" customHeight="1">
      <c r="A679" s="437"/>
      <c r="B679" s="766" t="s">
        <v>1</v>
      </c>
      <c r="C679" s="764"/>
      <c r="D679" s="446" t="s">
        <v>2</v>
      </c>
      <c r="E679" s="447" t="s">
        <v>83</v>
      </c>
      <c r="F679" s="447" t="s">
        <v>84</v>
      </c>
      <c r="G679" s="447" t="s">
        <v>85</v>
      </c>
      <c r="H679" s="448" t="s">
        <v>86</v>
      </c>
      <c r="I679" s="437"/>
      <c r="J679" s="437"/>
      <c r="K679" s="438"/>
    </row>
    <row r="680" spans="1:11" ht="14.25" customHeight="1">
      <c r="A680" s="437"/>
      <c r="B680" s="767"/>
      <c r="C680" s="778"/>
      <c r="D680" s="449"/>
      <c r="E680" s="449"/>
      <c r="F680" s="450"/>
      <c r="G680" s="451"/>
      <c r="H680" s="452">
        <f t="shared" ref="H680:H684" si="62">G680*(F680+1)*E680</f>
        <v>0</v>
      </c>
      <c r="I680" s="437"/>
      <c r="J680" s="437"/>
      <c r="K680" s="438"/>
    </row>
    <row r="681" spans="1:11" ht="14.25" customHeight="1">
      <c r="A681" s="437"/>
      <c r="B681" s="769" t="s">
        <v>129</v>
      </c>
      <c r="C681" s="770"/>
      <c r="D681" s="402" t="e">
        <f>+INDEX(#REF!,MATCH(B681,#REF!,0),2)</f>
        <v>#REF!</v>
      </c>
      <c r="E681" s="499">
        <v>1.05</v>
      </c>
      <c r="F681" s="454">
        <v>0</v>
      </c>
      <c r="G681" s="411" t="e">
        <f>+INDEX(#REF!,MATCH(B681,#REF!,0),3)</f>
        <v>#REF!</v>
      </c>
      <c r="H681" s="452" t="e">
        <f t="shared" si="62"/>
        <v>#REF!</v>
      </c>
      <c r="I681" s="437"/>
      <c r="J681" s="437"/>
      <c r="K681" s="438"/>
    </row>
    <row r="682" spans="1:11" ht="14.25" customHeight="1">
      <c r="A682" s="437"/>
      <c r="B682" s="769" t="s">
        <v>127</v>
      </c>
      <c r="C682" s="770"/>
      <c r="D682" s="402" t="e">
        <f>+INDEX(#REF!,MATCH(B682,#REF!,0),2)</f>
        <v>#REF!</v>
      </c>
      <c r="E682" s="499">
        <v>0.03</v>
      </c>
      <c r="F682" s="454">
        <v>0</v>
      </c>
      <c r="G682" s="411" t="e">
        <f>+INDEX(#REF!,MATCH(B682,#REF!,0),3)</f>
        <v>#REF!</v>
      </c>
      <c r="H682" s="452" t="e">
        <f t="shared" si="62"/>
        <v>#REF!</v>
      </c>
      <c r="I682" s="437"/>
      <c r="J682" s="437"/>
      <c r="K682" s="438"/>
    </row>
    <row r="683" spans="1:11" ht="14.25" customHeight="1">
      <c r="A683" s="437"/>
      <c r="B683" s="769"/>
      <c r="C683" s="770"/>
      <c r="D683" s="449"/>
      <c r="E683" s="499"/>
      <c r="F683" s="454"/>
      <c r="G683" s="455"/>
      <c r="H683" s="452">
        <f t="shared" si="62"/>
        <v>0</v>
      </c>
      <c r="I683" s="437"/>
      <c r="J683" s="437"/>
      <c r="K683" s="438"/>
    </row>
    <row r="684" spans="1:11" ht="14.25" customHeight="1">
      <c r="A684" s="437"/>
      <c r="B684" s="761"/>
      <c r="C684" s="771"/>
      <c r="D684" s="449"/>
      <c r="E684" s="456"/>
      <c r="F684" s="457"/>
      <c r="G684" s="458"/>
      <c r="H684" s="452">
        <f t="shared" si="62"/>
        <v>0</v>
      </c>
      <c r="I684" s="437"/>
      <c r="J684" s="437"/>
      <c r="K684" s="438"/>
    </row>
    <row r="685" spans="1:11" ht="14.25" customHeight="1">
      <c r="A685" s="437"/>
      <c r="B685" s="763" t="s">
        <v>87</v>
      </c>
      <c r="C685" s="757"/>
      <c r="D685" s="757"/>
      <c r="E685" s="757"/>
      <c r="F685" s="757"/>
      <c r="G685" s="764"/>
      <c r="H685" s="459" t="e">
        <f>ROUND(SUM(H680:H684),2)</f>
        <v>#REF!</v>
      </c>
      <c r="I685" s="437"/>
      <c r="J685" s="437"/>
      <c r="K685" s="438"/>
    </row>
    <row r="686" spans="1:11" ht="14.25" customHeight="1">
      <c r="A686" s="437"/>
      <c r="B686" s="765" t="s">
        <v>88</v>
      </c>
      <c r="C686" s="757"/>
      <c r="D686" s="757"/>
      <c r="E686" s="757"/>
      <c r="F686" s="757"/>
      <c r="G686" s="757"/>
      <c r="H686" s="758"/>
      <c r="I686" s="437"/>
      <c r="J686" s="437"/>
      <c r="K686" s="438"/>
    </row>
    <row r="687" spans="1:11" ht="14.25" customHeight="1">
      <c r="A687" s="437"/>
      <c r="B687" s="766" t="s">
        <v>1</v>
      </c>
      <c r="C687" s="764"/>
      <c r="D687" s="446" t="s">
        <v>2</v>
      </c>
      <c r="E687" s="447" t="s">
        <v>83</v>
      </c>
      <c r="F687" s="447" t="s">
        <v>89</v>
      </c>
      <c r="G687" s="447" t="s">
        <v>85</v>
      </c>
      <c r="H687" s="448" t="s">
        <v>86</v>
      </c>
      <c r="I687" s="437"/>
      <c r="J687" s="437"/>
      <c r="K687" s="438"/>
    </row>
    <row r="688" spans="1:11" ht="14.25" customHeight="1">
      <c r="A688" s="437"/>
      <c r="B688" s="767"/>
      <c r="C688" s="768"/>
      <c r="D688" s="460"/>
      <c r="E688" s="461"/>
      <c r="F688" s="462"/>
      <c r="G688" s="451"/>
      <c r="H688" s="452">
        <f t="shared" ref="H688:H691" si="63">E688*F688*G688</f>
        <v>0</v>
      </c>
      <c r="I688" s="437"/>
      <c r="J688" s="437"/>
      <c r="K688" s="438"/>
    </row>
    <row r="689" spans="1:11" ht="14.25" customHeight="1">
      <c r="A689" s="437"/>
      <c r="B689" s="759" t="s">
        <v>90</v>
      </c>
      <c r="C689" s="760"/>
      <c r="D689" s="463" t="s">
        <v>91</v>
      </c>
      <c r="E689" s="460">
        <v>0.05</v>
      </c>
      <c r="F689" s="469">
        <v>1</v>
      </c>
      <c r="G689" s="451" t="e">
        <f>H699</f>
        <v>#REF!</v>
      </c>
      <c r="H689" s="452" t="e">
        <f t="shared" si="63"/>
        <v>#REF!</v>
      </c>
      <c r="I689" s="437"/>
      <c r="J689" s="437"/>
      <c r="K689" s="438"/>
    </row>
    <row r="690" spans="1:11" ht="14.25" customHeight="1">
      <c r="A690" s="437"/>
      <c r="B690" s="759"/>
      <c r="C690" s="760"/>
      <c r="D690" s="500"/>
      <c r="E690" s="460"/>
      <c r="F690" s="469"/>
      <c r="G690" s="500"/>
      <c r="H690" s="452">
        <f t="shared" si="63"/>
        <v>0</v>
      </c>
      <c r="I690" s="437"/>
      <c r="J690" s="437"/>
      <c r="K690" s="438"/>
    </row>
    <row r="691" spans="1:11" ht="14.25" customHeight="1">
      <c r="A691" s="437"/>
      <c r="B691" s="761"/>
      <c r="C691" s="762"/>
      <c r="D691" s="457"/>
      <c r="E691" s="456"/>
      <c r="F691" s="457"/>
      <c r="G691" s="451"/>
      <c r="H691" s="452">
        <f t="shared" si="63"/>
        <v>0</v>
      </c>
      <c r="I691" s="437"/>
      <c r="J691" s="437"/>
      <c r="K691" s="438"/>
    </row>
    <row r="692" spans="1:11" ht="14.25" customHeight="1">
      <c r="A692" s="437"/>
      <c r="B692" s="763" t="s">
        <v>87</v>
      </c>
      <c r="C692" s="757"/>
      <c r="D692" s="757"/>
      <c r="E692" s="757"/>
      <c r="F692" s="757"/>
      <c r="G692" s="764"/>
      <c r="H692" s="459" t="e">
        <f>ROUND(SUM(H688:H691),2)</f>
        <v>#REF!</v>
      </c>
      <c r="I692" s="437"/>
      <c r="J692" s="437"/>
      <c r="K692" s="438"/>
    </row>
    <row r="693" spans="1:11" ht="14.25" customHeight="1">
      <c r="A693" s="437"/>
      <c r="B693" s="765" t="s">
        <v>92</v>
      </c>
      <c r="C693" s="757"/>
      <c r="D693" s="757"/>
      <c r="E693" s="757"/>
      <c r="F693" s="757"/>
      <c r="G693" s="757"/>
      <c r="H693" s="758"/>
      <c r="I693" s="437"/>
      <c r="J693" s="437"/>
      <c r="K693" s="438"/>
    </row>
    <row r="694" spans="1:11" ht="14.25" customHeight="1">
      <c r="A694" s="437"/>
      <c r="B694" s="766" t="s">
        <v>1</v>
      </c>
      <c r="C694" s="764"/>
      <c r="D694" s="446" t="s">
        <v>2</v>
      </c>
      <c r="E694" s="447" t="s">
        <v>83</v>
      </c>
      <c r="F694" s="464" t="s">
        <v>89</v>
      </c>
      <c r="G694" s="447" t="s">
        <v>85</v>
      </c>
      <c r="H694" s="465" t="s">
        <v>86</v>
      </c>
      <c r="I694" s="437"/>
      <c r="J694" s="437"/>
      <c r="K694" s="438"/>
    </row>
    <row r="695" spans="1:11" ht="14.25" customHeight="1">
      <c r="A695" s="437"/>
      <c r="B695" s="767"/>
      <c r="C695" s="768"/>
      <c r="D695" s="466"/>
      <c r="E695" s="461"/>
      <c r="F695" s="467"/>
      <c r="G695" s="451"/>
      <c r="H695" s="452">
        <f t="shared" ref="H695:H698" si="64">E695*F695*G695</f>
        <v>0</v>
      </c>
      <c r="I695" s="437"/>
      <c r="J695" s="437"/>
      <c r="K695" s="438"/>
    </row>
    <row r="696" spans="1:11" ht="14.25" customHeight="1">
      <c r="A696" s="437"/>
      <c r="B696" s="769" t="s">
        <v>96</v>
      </c>
      <c r="C696" s="760"/>
      <c r="D696" s="468" t="s">
        <v>94</v>
      </c>
      <c r="E696" s="460">
        <v>1</v>
      </c>
      <c r="F696" s="469">
        <v>1.2999999999999999E-2</v>
      </c>
      <c r="G696" s="41" t="e">
        <f>+INDEX(#REF!,MATCH(B696,#REF!,0),9)</f>
        <v>#REF!</v>
      </c>
      <c r="H696" s="452" t="e">
        <f t="shared" si="64"/>
        <v>#REF!</v>
      </c>
      <c r="I696" s="437"/>
      <c r="J696" s="437"/>
      <c r="K696" s="438"/>
    </row>
    <row r="697" spans="1:11" ht="14.25" customHeight="1">
      <c r="A697" s="437"/>
      <c r="B697" s="769" t="s">
        <v>93</v>
      </c>
      <c r="C697" s="760"/>
      <c r="D697" s="468" t="s">
        <v>94</v>
      </c>
      <c r="E697" s="460">
        <v>1</v>
      </c>
      <c r="F697" s="469">
        <f>+F696</f>
        <v>1.2999999999999999E-2</v>
      </c>
      <c r="G697" s="41" t="e">
        <f>+INDEX(#REF!,MATCH(B697,#REF!,0),9)</f>
        <v>#REF!</v>
      </c>
      <c r="H697" s="452" t="e">
        <f t="shared" si="64"/>
        <v>#REF!</v>
      </c>
      <c r="I697" s="437"/>
      <c r="J697" s="437"/>
      <c r="K697" s="438"/>
    </row>
    <row r="698" spans="1:11" ht="14.25" customHeight="1">
      <c r="A698" s="437"/>
      <c r="B698" s="761"/>
      <c r="C698" s="762"/>
      <c r="D698" s="470"/>
      <c r="E698" s="471"/>
      <c r="F698" s="457"/>
      <c r="G698" s="451"/>
      <c r="H698" s="452">
        <f t="shared" si="64"/>
        <v>0</v>
      </c>
      <c r="I698" s="437"/>
      <c r="J698" s="437"/>
      <c r="K698" s="438"/>
    </row>
    <row r="699" spans="1:11" ht="14.25" customHeight="1">
      <c r="A699" s="437"/>
      <c r="B699" s="763" t="s">
        <v>87</v>
      </c>
      <c r="C699" s="757"/>
      <c r="D699" s="757"/>
      <c r="E699" s="757"/>
      <c r="F699" s="757"/>
      <c r="G699" s="764"/>
      <c r="H699" s="459" t="e">
        <f>ROUND(SUM(H695:H698),2)</f>
        <v>#REF!</v>
      </c>
      <c r="I699" s="437"/>
      <c r="J699" s="437"/>
      <c r="K699" s="438"/>
    </row>
    <row r="700" spans="1:11" ht="14.25" customHeight="1">
      <c r="A700" s="437"/>
      <c r="B700" s="765" t="s">
        <v>95</v>
      </c>
      <c r="C700" s="757"/>
      <c r="D700" s="757"/>
      <c r="E700" s="757"/>
      <c r="F700" s="757"/>
      <c r="G700" s="757"/>
      <c r="H700" s="758"/>
      <c r="I700" s="437"/>
      <c r="J700" s="437"/>
      <c r="K700" s="438"/>
    </row>
    <row r="701" spans="1:11" ht="14.25" customHeight="1">
      <c r="A701" s="437"/>
      <c r="B701" s="756" t="s">
        <v>1</v>
      </c>
      <c r="C701" s="757"/>
      <c r="D701" s="764"/>
      <c r="E701" s="447" t="s">
        <v>2</v>
      </c>
      <c r="F701" s="447" t="s">
        <v>83</v>
      </c>
      <c r="G701" s="447" t="s">
        <v>85</v>
      </c>
      <c r="H701" s="448" t="s">
        <v>86</v>
      </c>
      <c r="I701" s="437"/>
      <c r="J701" s="437"/>
      <c r="K701" s="438"/>
    </row>
    <row r="702" spans="1:11" ht="14.25" customHeight="1">
      <c r="A702" s="437"/>
      <c r="B702" s="779" t="s">
        <v>130</v>
      </c>
      <c r="C702" s="760"/>
      <c r="D702" s="770"/>
      <c r="E702" s="449" t="s">
        <v>131</v>
      </c>
      <c r="F702" s="450">
        <v>1.05</v>
      </c>
      <c r="G702" s="472">
        <v>100</v>
      </c>
      <c r="H702" s="473">
        <f t="shared" ref="H702:H703" si="65">G702*F702</f>
        <v>105</v>
      </c>
      <c r="I702" s="437"/>
      <c r="J702" s="437"/>
      <c r="K702" s="438"/>
    </row>
    <row r="703" spans="1:11" ht="14.25" customHeight="1">
      <c r="A703" s="437"/>
      <c r="B703" s="779"/>
      <c r="C703" s="760"/>
      <c r="D703" s="770"/>
      <c r="E703" s="449"/>
      <c r="F703" s="450"/>
      <c r="G703" s="472"/>
      <c r="H703" s="473">
        <f t="shared" si="65"/>
        <v>0</v>
      </c>
      <c r="I703" s="437"/>
      <c r="J703" s="437"/>
      <c r="K703" s="438"/>
    </row>
    <row r="704" spans="1:11" ht="14.25" customHeight="1" thickBot="1">
      <c r="A704" s="437"/>
      <c r="B704" s="780" t="s">
        <v>87</v>
      </c>
      <c r="C704" s="781"/>
      <c r="D704" s="781"/>
      <c r="E704" s="781"/>
      <c r="F704" s="781"/>
      <c r="G704" s="782"/>
      <c r="H704" s="474">
        <f>ROUND(SUM(H702:H703),2)</f>
        <v>105</v>
      </c>
      <c r="I704" s="437"/>
      <c r="J704" s="437"/>
      <c r="K704" s="438"/>
    </row>
    <row r="705" spans="1:11" ht="14.25" customHeight="1" thickBot="1">
      <c r="A705" s="437"/>
      <c r="B705" s="783"/>
      <c r="C705" s="748"/>
      <c r="D705" s="748"/>
      <c r="E705" s="748"/>
      <c r="F705" s="748"/>
      <c r="G705" s="748"/>
      <c r="H705" s="749"/>
      <c r="I705" s="437"/>
      <c r="J705" s="437"/>
      <c r="K705" s="438"/>
    </row>
    <row r="706" spans="1:11" ht="14.25" customHeight="1" thickBot="1">
      <c r="A706" s="437"/>
      <c r="B706" s="784"/>
      <c r="C706" s="785"/>
      <c r="D706" s="786"/>
      <c r="E706" s="794" t="s">
        <v>59</v>
      </c>
      <c r="F706" s="795"/>
      <c r="G706" s="795"/>
      <c r="H706" s="475" t="e">
        <f>ROUND(H704+H699+H692+H685,0)</f>
        <v>#REF!</v>
      </c>
      <c r="I706" s="437"/>
      <c r="J706" s="437"/>
      <c r="K706" s="438"/>
    </row>
    <row r="707" spans="1:11" ht="14.25" customHeight="1">
      <c r="A707" s="437"/>
      <c r="B707" s="494"/>
      <c r="C707" s="495"/>
      <c r="D707" s="496"/>
      <c r="E707" s="496"/>
      <c r="F707" s="496"/>
      <c r="G707" s="496"/>
      <c r="H707" s="497"/>
      <c r="I707" s="437"/>
      <c r="J707" s="437"/>
      <c r="K707" s="438"/>
    </row>
    <row r="708" spans="1:11" ht="14.25" customHeight="1" thickBot="1">
      <c r="A708" s="437"/>
      <c r="B708" s="439"/>
      <c r="C708" s="440"/>
      <c r="D708" s="441"/>
      <c r="E708" s="441"/>
      <c r="F708" s="441"/>
      <c r="G708" s="441"/>
      <c r="H708" s="442"/>
      <c r="I708" s="437"/>
      <c r="J708" s="437"/>
      <c r="K708" s="438"/>
    </row>
    <row r="709" spans="1:11" ht="14.25" customHeight="1">
      <c r="A709" s="437"/>
      <c r="B709" s="750" t="s">
        <v>77</v>
      </c>
      <c r="C709" s="751"/>
      <c r="D709" s="751"/>
      <c r="E709" s="751"/>
      <c r="F709" s="751"/>
      <c r="G709" s="751"/>
      <c r="H709" s="752"/>
      <c r="I709" s="437"/>
      <c r="J709" s="437"/>
      <c r="K709" s="438"/>
    </row>
    <row r="710" spans="1:11" ht="14.25" customHeight="1">
      <c r="A710" s="437"/>
      <c r="B710" s="753"/>
      <c r="C710" s="754"/>
      <c r="D710" s="754"/>
      <c r="E710" s="754"/>
      <c r="F710" s="754"/>
      <c r="G710" s="754"/>
      <c r="H710" s="755"/>
      <c r="I710" s="437"/>
      <c r="J710" s="437"/>
      <c r="K710" s="438"/>
    </row>
    <row r="711" spans="1:11" ht="14.25" customHeight="1" thickBot="1">
      <c r="A711" s="437"/>
      <c r="B711" s="756" t="s">
        <v>78</v>
      </c>
      <c r="C711" s="757"/>
      <c r="D711" s="757"/>
      <c r="E711" s="757"/>
      <c r="F711" s="757"/>
      <c r="G711" s="757"/>
      <c r="H711" s="758"/>
      <c r="I711" s="437"/>
      <c r="J711" s="437"/>
      <c r="K711" s="438"/>
    </row>
    <row r="712" spans="1:11" ht="15" customHeight="1">
      <c r="A712" s="437"/>
      <c r="B712" s="747" t="s">
        <v>1125</v>
      </c>
      <c r="C712" s="748"/>
      <c r="D712" s="748"/>
      <c r="E712" s="748"/>
      <c r="F712" s="748"/>
      <c r="G712" s="748"/>
      <c r="H712" s="749"/>
      <c r="I712" s="437"/>
      <c r="J712" s="437"/>
      <c r="K712" s="438"/>
    </row>
    <row r="713" spans="1:11" ht="15" customHeight="1">
      <c r="A713" s="437"/>
      <c r="B713" s="443" t="s">
        <v>79</v>
      </c>
      <c r="C713" s="480">
        <v>5.0999999999999996</v>
      </c>
      <c r="D713" s="772" t="s">
        <v>80</v>
      </c>
      <c r="E713" s="764"/>
      <c r="F713" s="419" t="s">
        <v>9</v>
      </c>
      <c r="G713" s="419" t="s">
        <v>81</v>
      </c>
      <c r="H713" s="445"/>
      <c r="I713" s="437"/>
      <c r="J713" s="437"/>
      <c r="K713" s="438"/>
    </row>
    <row r="714" spans="1:11" ht="14.25" customHeight="1">
      <c r="A714" s="437"/>
      <c r="B714" s="765"/>
      <c r="C714" s="757"/>
      <c r="D714" s="757"/>
      <c r="E714" s="757"/>
      <c r="F714" s="757"/>
      <c r="G714" s="757"/>
      <c r="H714" s="758"/>
      <c r="I714" s="437"/>
      <c r="J714" s="437"/>
      <c r="K714" s="438"/>
    </row>
    <row r="715" spans="1:11" ht="15" customHeight="1">
      <c r="A715" s="437"/>
      <c r="B715" s="773" t="s">
        <v>18</v>
      </c>
      <c r="C715" s="774"/>
      <c r="D715" s="774"/>
      <c r="E715" s="774"/>
      <c r="F715" s="774"/>
      <c r="G715" s="774"/>
      <c r="H715" s="775"/>
      <c r="I715" s="437"/>
      <c r="J715" s="437"/>
      <c r="K715" s="438"/>
    </row>
    <row r="716" spans="1:11" ht="14.25" customHeight="1">
      <c r="A716" s="437"/>
      <c r="B716" s="776"/>
      <c r="C716" s="751"/>
      <c r="D716" s="751"/>
      <c r="E716" s="751"/>
      <c r="F716" s="751"/>
      <c r="G716" s="751"/>
      <c r="H716" s="752"/>
      <c r="I716" s="437"/>
      <c r="J716" s="437"/>
      <c r="K716" s="438"/>
    </row>
    <row r="717" spans="1:11" ht="14.25" customHeight="1">
      <c r="A717" s="437"/>
      <c r="B717" s="777"/>
      <c r="C717" s="754"/>
      <c r="D717" s="754"/>
      <c r="E717" s="754"/>
      <c r="F717" s="754"/>
      <c r="G717" s="754"/>
      <c r="H717" s="755"/>
      <c r="I717" s="437"/>
      <c r="J717" s="437"/>
      <c r="K717" s="438"/>
    </row>
    <row r="718" spans="1:11" ht="14.25" customHeight="1">
      <c r="A718" s="437"/>
      <c r="B718" s="765" t="s">
        <v>82</v>
      </c>
      <c r="C718" s="757"/>
      <c r="D718" s="757"/>
      <c r="E718" s="757"/>
      <c r="F718" s="757"/>
      <c r="G718" s="757"/>
      <c r="H718" s="758"/>
      <c r="I718" s="437"/>
      <c r="J718" s="437"/>
      <c r="K718" s="438"/>
    </row>
    <row r="719" spans="1:11" ht="14.25" customHeight="1">
      <c r="A719" s="437"/>
      <c r="B719" s="766" t="s">
        <v>1</v>
      </c>
      <c r="C719" s="764"/>
      <c r="D719" s="446" t="s">
        <v>2</v>
      </c>
      <c r="E719" s="447" t="s">
        <v>83</v>
      </c>
      <c r="F719" s="447" t="s">
        <v>84</v>
      </c>
      <c r="G719" s="447" t="s">
        <v>85</v>
      </c>
      <c r="H719" s="448" t="s">
        <v>86</v>
      </c>
      <c r="I719" s="437"/>
      <c r="J719" s="437"/>
      <c r="K719" s="438"/>
    </row>
    <row r="720" spans="1:11" ht="14.25" customHeight="1">
      <c r="A720" s="437"/>
      <c r="B720" s="767"/>
      <c r="C720" s="778"/>
      <c r="D720" s="449"/>
      <c r="E720" s="449"/>
      <c r="F720" s="450"/>
      <c r="G720" s="451"/>
      <c r="H720" s="452">
        <f t="shared" ref="H720:H724" si="66">G720*(F720+1)*E720</f>
        <v>0</v>
      </c>
      <c r="I720" s="437"/>
      <c r="J720" s="437"/>
      <c r="K720" s="438"/>
    </row>
    <row r="721" spans="1:11" ht="14.25" customHeight="1">
      <c r="A721" s="437"/>
      <c r="B721" s="769" t="s">
        <v>132</v>
      </c>
      <c r="C721" s="770"/>
      <c r="D721" s="402" t="e">
        <f>+INDEX(#REF!,MATCH(B721,#REF!,0),2)</f>
        <v>#REF!</v>
      </c>
      <c r="E721" s="499">
        <v>2.5000000000000001E-2</v>
      </c>
      <c r="F721" s="454">
        <v>0</v>
      </c>
      <c r="G721" s="411" t="e">
        <f>+INDEX(#REF!,MATCH(B721,#REF!,0),3)</f>
        <v>#REF!</v>
      </c>
      <c r="H721" s="452" t="e">
        <f t="shared" si="66"/>
        <v>#REF!</v>
      </c>
      <c r="I721" s="437"/>
      <c r="J721" s="437"/>
      <c r="K721" s="438"/>
    </row>
    <row r="722" spans="1:11" ht="14.25" customHeight="1">
      <c r="A722" s="437"/>
      <c r="B722" s="769"/>
      <c r="C722" s="770"/>
      <c r="D722" s="449"/>
      <c r="E722" s="499"/>
      <c r="F722" s="454"/>
      <c r="G722" s="455"/>
      <c r="H722" s="452">
        <f t="shared" si="66"/>
        <v>0</v>
      </c>
      <c r="I722" s="437"/>
      <c r="J722" s="437"/>
      <c r="K722" s="438"/>
    </row>
    <row r="723" spans="1:11" ht="14.25" customHeight="1">
      <c r="A723" s="437"/>
      <c r="B723" s="769"/>
      <c r="C723" s="770"/>
      <c r="D723" s="449"/>
      <c r="E723" s="499"/>
      <c r="F723" s="454"/>
      <c r="G723" s="455"/>
      <c r="H723" s="452">
        <f t="shared" si="66"/>
        <v>0</v>
      </c>
      <c r="I723" s="437"/>
      <c r="J723" s="437"/>
      <c r="K723" s="438"/>
    </row>
    <row r="724" spans="1:11" ht="14.25" customHeight="1">
      <c r="A724" s="437"/>
      <c r="B724" s="761"/>
      <c r="C724" s="771"/>
      <c r="D724" s="449"/>
      <c r="E724" s="456"/>
      <c r="F724" s="457"/>
      <c r="G724" s="458"/>
      <c r="H724" s="452">
        <f t="shared" si="66"/>
        <v>0</v>
      </c>
      <c r="I724" s="437"/>
      <c r="J724" s="437"/>
      <c r="K724" s="438"/>
    </row>
    <row r="725" spans="1:11" ht="14.25" customHeight="1">
      <c r="A725" s="437"/>
      <c r="B725" s="763" t="s">
        <v>87</v>
      </c>
      <c r="C725" s="757"/>
      <c r="D725" s="757"/>
      <c r="E725" s="757"/>
      <c r="F725" s="757"/>
      <c r="G725" s="764"/>
      <c r="H725" s="459" t="e">
        <f>ROUND(SUM(H720:H724),2)</f>
        <v>#REF!</v>
      </c>
      <c r="I725" s="437"/>
      <c r="J725" s="437"/>
      <c r="K725" s="438"/>
    </row>
    <row r="726" spans="1:11" ht="14.25" customHeight="1">
      <c r="A726" s="437"/>
      <c r="B726" s="765" t="s">
        <v>88</v>
      </c>
      <c r="C726" s="757"/>
      <c r="D726" s="757"/>
      <c r="E726" s="757"/>
      <c r="F726" s="757"/>
      <c r="G726" s="757"/>
      <c r="H726" s="758"/>
      <c r="I726" s="437"/>
      <c r="J726" s="437"/>
      <c r="K726" s="438"/>
    </row>
    <row r="727" spans="1:11" ht="14.25" customHeight="1">
      <c r="A727" s="437"/>
      <c r="B727" s="766" t="s">
        <v>1</v>
      </c>
      <c r="C727" s="764"/>
      <c r="D727" s="446" t="s">
        <v>2</v>
      </c>
      <c r="E727" s="447" t="s">
        <v>83</v>
      </c>
      <c r="F727" s="447" t="s">
        <v>89</v>
      </c>
      <c r="G727" s="447" t="s">
        <v>85</v>
      </c>
      <c r="H727" s="448" t="s">
        <v>86</v>
      </c>
      <c r="I727" s="437"/>
      <c r="J727" s="437"/>
      <c r="K727" s="438"/>
    </row>
    <row r="728" spans="1:11" ht="14.25" customHeight="1">
      <c r="A728" s="437"/>
      <c r="B728" s="767"/>
      <c r="C728" s="768"/>
      <c r="D728" s="460"/>
      <c r="E728" s="461"/>
      <c r="F728" s="462"/>
      <c r="G728" s="451"/>
      <c r="H728" s="452">
        <f t="shared" ref="H728:H731" si="67">E728*F728*G728</f>
        <v>0</v>
      </c>
      <c r="I728" s="437"/>
      <c r="J728" s="437"/>
      <c r="K728" s="438"/>
    </row>
    <row r="729" spans="1:11" ht="14.25" customHeight="1">
      <c r="A729" s="437"/>
      <c r="B729" s="759" t="s">
        <v>90</v>
      </c>
      <c r="C729" s="760"/>
      <c r="D729" s="463" t="s">
        <v>91</v>
      </c>
      <c r="E729" s="460">
        <v>0.05</v>
      </c>
      <c r="F729" s="469">
        <v>1</v>
      </c>
      <c r="G729" s="451" t="e">
        <f>H739</f>
        <v>#REF!</v>
      </c>
      <c r="H729" s="452" t="e">
        <f t="shared" si="67"/>
        <v>#REF!</v>
      </c>
      <c r="I729" s="437"/>
      <c r="J729" s="437"/>
      <c r="K729" s="438"/>
    </row>
    <row r="730" spans="1:11" ht="14.25" customHeight="1">
      <c r="A730" s="437"/>
      <c r="B730" s="759" t="s">
        <v>133</v>
      </c>
      <c r="C730" s="760"/>
      <c r="D730" s="26" t="e">
        <f>+INDEX(#REF!,MATCH(B730,#REF!,0),2)</f>
        <v>#REF!</v>
      </c>
      <c r="E730" s="460">
        <v>6</v>
      </c>
      <c r="F730" s="469">
        <v>0.05</v>
      </c>
      <c r="G730" s="404" t="e">
        <f>+INDEX(#REF!,MATCH(B730,#REF!,0),3)</f>
        <v>#REF!</v>
      </c>
      <c r="H730" s="452" t="e">
        <f t="shared" si="67"/>
        <v>#REF!</v>
      </c>
      <c r="I730" s="437"/>
      <c r="J730" s="437"/>
      <c r="K730" s="438"/>
    </row>
    <row r="731" spans="1:11" ht="14.25" customHeight="1">
      <c r="A731" s="437"/>
      <c r="B731" s="761"/>
      <c r="C731" s="762"/>
      <c r="D731" s="457"/>
      <c r="E731" s="456"/>
      <c r="F731" s="457"/>
      <c r="G731" s="451"/>
      <c r="H731" s="452">
        <f t="shared" si="67"/>
        <v>0</v>
      </c>
      <c r="I731" s="437"/>
      <c r="J731" s="437"/>
      <c r="K731" s="438"/>
    </row>
    <row r="732" spans="1:11" ht="14.25" customHeight="1">
      <c r="A732" s="437"/>
      <c r="B732" s="763" t="s">
        <v>87</v>
      </c>
      <c r="C732" s="757"/>
      <c r="D732" s="757"/>
      <c r="E732" s="757"/>
      <c r="F732" s="757"/>
      <c r="G732" s="764"/>
      <c r="H732" s="459" t="e">
        <f>ROUND(SUM(H728:H731),2)</f>
        <v>#REF!</v>
      </c>
      <c r="I732" s="437"/>
      <c r="J732" s="437"/>
      <c r="K732" s="438"/>
    </row>
    <row r="733" spans="1:11" ht="14.25" customHeight="1">
      <c r="A733" s="437"/>
      <c r="B733" s="765" t="s">
        <v>92</v>
      </c>
      <c r="C733" s="757"/>
      <c r="D733" s="757"/>
      <c r="E733" s="757"/>
      <c r="F733" s="757"/>
      <c r="G733" s="757"/>
      <c r="H733" s="758"/>
      <c r="I733" s="437"/>
      <c r="J733" s="437"/>
      <c r="K733" s="438"/>
    </row>
    <row r="734" spans="1:11" ht="14.25" customHeight="1">
      <c r="A734" s="437"/>
      <c r="B734" s="766" t="s">
        <v>1</v>
      </c>
      <c r="C734" s="764"/>
      <c r="D734" s="446" t="s">
        <v>2</v>
      </c>
      <c r="E734" s="447" t="s">
        <v>83</v>
      </c>
      <c r="F734" s="464" t="s">
        <v>89</v>
      </c>
      <c r="G734" s="447" t="s">
        <v>85</v>
      </c>
      <c r="H734" s="465" t="s">
        <v>86</v>
      </c>
      <c r="I734" s="437"/>
      <c r="J734" s="437"/>
      <c r="K734" s="438"/>
    </row>
    <row r="735" spans="1:11" ht="14.25" customHeight="1">
      <c r="A735" s="437"/>
      <c r="B735" s="767"/>
      <c r="C735" s="768"/>
      <c r="D735" s="466"/>
      <c r="E735" s="461"/>
      <c r="F735" s="467"/>
      <c r="G735" s="451"/>
      <c r="H735" s="452">
        <f t="shared" ref="H735:H738" si="68">E735*F735*G735</f>
        <v>0</v>
      </c>
      <c r="I735" s="437"/>
      <c r="J735" s="437"/>
      <c r="K735" s="438"/>
    </row>
    <row r="736" spans="1:11" ht="14.25" customHeight="1">
      <c r="A736" s="437"/>
      <c r="B736" s="769" t="s">
        <v>96</v>
      </c>
      <c r="C736" s="760"/>
      <c r="D736" s="468" t="s">
        <v>94</v>
      </c>
      <c r="E736" s="460">
        <v>1</v>
      </c>
      <c r="F736" s="469">
        <v>0.08</v>
      </c>
      <c r="G736" s="41" t="e">
        <f>+INDEX(#REF!,MATCH(B736,#REF!,0),9)</f>
        <v>#REF!</v>
      </c>
      <c r="H736" s="452" t="e">
        <f t="shared" si="68"/>
        <v>#REF!</v>
      </c>
      <c r="I736" s="437"/>
      <c r="J736" s="437"/>
      <c r="K736" s="438"/>
    </row>
    <row r="737" spans="1:11" ht="14.25" customHeight="1">
      <c r="A737" s="437"/>
      <c r="B737" s="769" t="s">
        <v>93</v>
      </c>
      <c r="C737" s="760"/>
      <c r="D737" s="468" t="s">
        <v>94</v>
      </c>
      <c r="E737" s="460">
        <v>1</v>
      </c>
      <c r="F737" s="469">
        <v>0.05</v>
      </c>
      <c r="G737" s="41" t="e">
        <f>+INDEX(#REF!,MATCH(B737,#REF!,0),9)</f>
        <v>#REF!</v>
      </c>
      <c r="H737" s="452" t="e">
        <f t="shared" si="68"/>
        <v>#REF!</v>
      </c>
      <c r="I737" s="437"/>
      <c r="J737" s="437"/>
      <c r="K737" s="438"/>
    </row>
    <row r="738" spans="1:11" ht="14.25" customHeight="1">
      <c r="A738" s="437"/>
      <c r="B738" s="761"/>
      <c r="C738" s="762"/>
      <c r="D738" s="470"/>
      <c r="E738" s="471"/>
      <c r="F738" s="457"/>
      <c r="G738" s="451"/>
      <c r="H738" s="452">
        <f t="shared" si="68"/>
        <v>0</v>
      </c>
      <c r="I738" s="437"/>
      <c r="J738" s="437"/>
      <c r="K738" s="438"/>
    </row>
    <row r="739" spans="1:11" ht="14.25" customHeight="1">
      <c r="A739" s="437"/>
      <c r="B739" s="763" t="s">
        <v>87</v>
      </c>
      <c r="C739" s="757"/>
      <c r="D739" s="757"/>
      <c r="E739" s="757"/>
      <c r="F739" s="757"/>
      <c r="G739" s="764"/>
      <c r="H739" s="459" t="e">
        <f>ROUND(SUM(H735:H738),2)</f>
        <v>#REF!</v>
      </c>
      <c r="I739" s="437"/>
      <c r="J739" s="437"/>
      <c r="K739" s="438"/>
    </row>
    <row r="740" spans="1:11" ht="14.25" customHeight="1">
      <c r="A740" s="437"/>
      <c r="B740" s="765" t="s">
        <v>95</v>
      </c>
      <c r="C740" s="757"/>
      <c r="D740" s="757"/>
      <c r="E740" s="757"/>
      <c r="F740" s="757"/>
      <c r="G740" s="757"/>
      <c r="H740" s="758"/>
      <c r="I740" s="437"/>
      <c r="J740" s="437"/>
      <c r="K740" s="438"/>
    </row>
    <row r="741" spans="1:11" ht="14.25" customHeight="1">
      <c r="A741" s="437"/>
      <c r="B741" s="756" t="s">
        <v>1</v>
      </c>
      <c r="C741" s="757"/>
      <c r="D741" s="764"/>
      <c r="E741" s="447" t="s">
        <v>2</v>
      </c>
      <c r="F741" s="447" t="s">
        <v>83</v>
      </c>
      <c r="G741" s="447" t="s">
        <v>85</v>
      </c>
      <c r="H741" s="448" t="s">
        <v>86</v>
      </c>
      <c r="I741" s="437"/>
      <c r="J741" s="437"/>
      <c r="K741" s="438"/>
    </row>
    <row r="742" spans="1:11" ht="14.25" customHeight="1">
      <c r="A742" s="437"/>
      <c r="B742" s="622" t="s">
        <v>151</v>
      </c>
      <c r="C742" s="623"/>
      <c r="D742" s="623"/>
      <c r="E742" s="412" t="s">
        <v>9</v>
      </c>
      <c r="F742" s="413">
        <v>1</v>
      </c>
      <c r="G742" s="414">
        <v>2500</v>
      </c>
      <c r="H742" s="416">
        <f>ROUND(G742*F742,0)</f>
        <v>2500</v>
      </c>
      <c r="I742" s="437"/>
      <c r="J742" s="437"/>
      <c r="K742" s="438"/>
    </row>
    <row r="743" spans="1:11" ht="14.25" customHeight="1">
      <c r="A743" s="437"/>
      <c r="B743" s="779"/>
      <c r="C743" s="760"/>
      <c r="D743" s="770"/>
      <c r="E743" s="449"/>
      <c r="F743" s="450"/>
      <c r="G743" s="472"/>
      <c r="H743" s="473">
        <f t="shared" ref="H743" si="69">G743*F743</f>
        <v>0</v>
      </c>
      <c r="I743" s="437"/>
      <c r="J743" s="437"/>
      <c r="K743" s="438"/>
    </row>
    <row r="744" spans="1:11" ht="14.25" customHeight="1" thickBot="1">
      <c r="A744" s="437"/>
      <c r="B744" s="780" t="s">
        <v>87</v>
      </c>
      <c r="C744" s="781"/>
      <c r="D744" s="781"/>
      <c r="E744" s="781"/>
      <c r="F744" s="781"/>
      <c r="G744" s="782"/>
      <c r="H744" s="474">
        <f>ROUND(SUM(H742:H743),2)</f>
        <v>2500</v>
      </c>
      <c r="I744" s="437"/>
      <c r="J744" s="437"/>
      <c r="K744" s="438"/>
    </row>
    <row r="745" spans="1:11" ht="14.25" customHeight="1" thickBot="1">
      <c r="A745" s="437"/>
      <c r="B745" s="783"/>
      <c r="C745" s="748"/>
      <c r="D745" s="748"/>
      <c r="E745" s="748"/>
      <c r="F745" s="748"/>
      <c r="G745" s="748"/>
      <c r="H745" s="749"/>
      <c r="I745" s="437"/>
      <c r="J745" s="437"/>
      <c r="K745" s="438"/>
    </row>
    <row r="746" spans="1:11" ht="14.25" customHeight="1" thickBot="1">
      <c r="A746" s="437"/>
      <c r="B746" s="784"/>
      <c r="C746" s="785"/>
      <c r="D746" s="786"/>
      <c r="E746" s="794" t="s">
        <v>59</v>
      </c>
      <c r="F746" s="795"/>
      <c r="G746" s="795"/>
      <c r="H746" s="475" t="e">
        <f>ROUND(H744+H739+H732+H725,0)</f>
        <v>#REF!</v>
      </c>
      <c r="I746" s="437"/>
      <c r="J746" s="437"/>
      <c r="K746" s="438">
        <v>25090.799999999999</v>
      </c>
    </row>
    <row r="747" spans="1:11" ht="14.25" customHeight="1">
      <c r="A747" s="437"/>
      <c r="B747" s="476"/>
      <c r="C747" s="477"/>
      <c r="D747" s="478"/>
      <c r="E747" s="478"/>
      <c r="F747" s="478"/>
      <c r="G747" s="478"/>
      <c r="H747" s="479"/>
      <c r="I747" s="437"/>
      <c r="J747" s="437"/>
      <c r="K747" s="438"/>
    </row>
    <row r="748" spans="1:11" ht="14.25" customHeight="1" thickBot="1">
      <c r="A748" s="437"/>
      <c r="B748" s="439"/>
      <c r="C748" s="440"/>
      <c r="D748" s="441"/>
      <c r="E748" s="441"/>
      <c r="F748" s="441"/>
      <c r="G748" s="441"/>
      <c r="H748" s="442"/>
      <c r="I748" s="437"/>
      <c r="J748" s="437"/>
      <c r="K748" s="438"/>
    </row>
    <row r="749" spans="1:11" ht="14.25" customHeight="1">
      <c r="A749" s="437"/>
      <c r="B749" s="750" t="s">
        <v>77</v>
      </c>
      <c r="C749" s="751"/>
      <c r="D749" s="751"/>
      <c r="E749" s="751"/>
      <c r="F749" s="751"/>
      <c r="G749" s="751"/>
      <c r="H749" s="752"/>
      <c r="I749" s="437"/>
      <c r="J749" s="437"/>
      <c r="K749" s="438"/>
    </row>
    <row r="750" spans="1:11" ht="14.25" customHeight="1">
      <c r="A750" s="437"/>
      <c r="B750" s="753"/>
      <c r="C750" s="754"/>
      <c r="D750" s="754"/>
      <c r="E750" s="754"/>
      <c r="F750" s="754"/>
      <c r="G750" s="754"/>
      <c r="H750" s="755"/>
      <c r="I750" s="437"/>
      <c r="J750" s="437"/>
      <c r="K750" s="438"/>
    </row>
    <row r="751" spans="1:11" ht="14.25" customHeight="1" thickBot="1">
      <c r="A751" s="437"/>
      <c r="B751" s="756" t="s">
        <v>78</v>
      </c>
      <c r="C751" s="757"/>
      <c r="D751" s="757"/>
      <c r="E751" s="757"/>
      <c r="F751" s="757"/>
      <c r="G751" s="757"/>
      <c r="H751" s="758"/>
      <c r="I751" s="437"/>
      <c r="J751" s="437"/>
      <c r="K751" s="438"/>
    </row>
    <row r="752" spans="1:11" ht="15" customHeight="1">
      <c r="A752" s="437"/>
      <c r="B752" s="747" t="s">
        <v>1125</v>
      </c>
      <c r="C752" s="748"/>
      <c r="D752" s="748"/>
      <c r="E752" s="748"/>
      <c r="F752" s="748"/>
      <c r="G752" s="748"/>
      <c r="H752" s="749"/>
      <c r="I752" s="437"/>
      <c r="J752" s="437"/>
      <c r="K752" s="438"/>
    </row>
    <row r="753" spans="1:11" ht="15" customHeight="1">
      <c r="A753" s="437"/>
      <c r="B753" s="443" t="s">
        <v>79</v>
      </c>
      <c r="C753" s="444">
        <v>5.1999999999999993</v>
      </c>
      <c r="D753" s="772" t="s">
        <v>80</v>
      </c>
      <c r="E753" s="764"/>
      <c r="F753" s="419" t="s">
        <v>9</v>
      </c>
      <c r="G753" s="419" t="s">
        <v>81</v>
      </c>
      <c r="H753" s="445"/>
      <c r="I753" s="437"/>
      <c r="J753" s="437"/>
      <c r="K753" s="438"/>
    </row>
    <row r="754" spans="1:11" ht="14.25" customHeight="1">
      <c r="A754" s="437"/>
      <c r="B754" s="765"/>
      <c r="C754" s="757"/>
      <c r="D754" s="757"/>
      <c r="E754" s="757"/>
      <c r="F754" s="757"/>
      <c r="G754" s="757"/>
      <c r="H754" s="758"/>
      <c r="I754" s="437"/>
      <c r="J754" s="437"/>
      <c r="K754" s="438"/>
    </row>
    <row r="755" spans="1:11" ht="15" customHeight="1">
      <c r="A755" s="437"/>
      <c r="B755" s="773" t="s">
        <v>19</v>
      </c>
      <c r="C755" s="774"/>
      <c r="D755" s="774"/>
      <c r="E755" s="774"/>
      <c r="F755" s="774"/>
      <c r="G755" s="774"/>
      <c r="H755" s="775"/>
      <c r="I755" s="437"/>
      <c r="J755" s="437"/>
      <c r="K755" s="438"/>
    </row>
    <row r="756" spans="1:11" ht="14.25" customHeight="1">
      <c r="A756" s="437"/>
      <c r="B756" s="776"/>
      <c r="C756" s="751"/>
      <c r="D756" s="751"/>
      <c r="E756" s="751"/>
      <c r="F756" s="751"/>
      <c r="G756" s="751"/>
      <c r="H756" s="752"/>
      <c r="I756" s="437"/>
      <c r="J756" s="437"/>
      <c r="K756" s="438"/>
    </row>
    <row r="757" spans="1:11" ht="14.25" customHeight="1">
      <c r="A757" s="437"/>
      <c r="B757" s="777"/>
      <c r="C757" s="754"/>
      <c r="D757" s="754"/>
      <c r="E757" s="754"/>
      <c r="F757" s="754"/>
      <c r="G757" s="754"/>
      <c r="H757" s="755"/>
      <c r="I757" s="437"/>
      <c r="J757" s="437"/>
      <c r="K757" s="438"/>
    </row>
    <row r="758" spans="1:11" ht="14.25" customHeight="1">
      <c r="A758" s="437"/>
      <c r="B758" s="765" t="s">
        <v>82</v>
      </c>
      <c r="C758" s="757"/>
      <c r="D758" s="757"/>
      <c r="E758" s="757"/>
      <c r="F758" s="757"/>
      <c r="G758" s="757"/>
      <c r="H758" s="758"/>
      <c r="I758" s="437"/>
      <c r="J758" s="437"/>
      <c r="K758" s="438"/>
    </row>
    <row r="759" spans="1:11" ht="14.25" customHeight="1">
      <c r="A759" s="437"/>
      <c r="B759" s="766" t="s">
        <v>1</v>
      </c>
      <c r="C759" s="764"/>
      <c r="D759" s="446" t="s">
        <v>2</v>
      </c>
      <c r="E759" s="447" t="s">
        <v>83</v>
      </c>
      <c r="F759" s="447" t="s">
        <v>84</v>
      </c>
      <c r="G759" s="447" t="s">
        <v>85</v>
      </c>
      <c r="H759" s="448" t="s">
        <v>86</v>
      </c>
      <c r="I759" s="437"/>
      <c r="J759" s="437"/>
      <c r="K759" s="438"/>
    </row>
    <row r="760" spans="1:11" ht="14.25" customHeight="1">
      <c r="A760" s="437"/>
      <c r="B760" s="767"/>
      <c r="C760" s="778"/>
      <c r="D760" s="449"/>
      <c r="E760" s="449"/>
      <c r="F760" s="450"/>
      <c r="G760" s="451"/>
      <c r="H760" s="452">
        <f t="shared" ref="H760:H764" si="70">G760*(F760+1)*E760</f>
        <v>0</v>
      </c>
      <c r="I760" s="437"/>
      <c r="J760" s="437"/>
      <c r="K760" s="438"/>
    </row>
    <row r="761" spans="1:11" ht="14.25" customHeight="1">
      <c r="A761" s="437"/>
      <c r="B761" s="769" t="s">
        <v>134</v>
      </c>
      <c r="C761" s="770"/>
      <c r="D761" s="402" t="e">
        <f>+INDEX(#REF!,MATCH(B761,#REF!,0),2)</f>
        <v>#REF!</v>
      </c>
      <c r="E761" s="499">
        <v>2.5000000000000001E-2</v>
      </c>
      <c r="F761" s="454">
        <v>0</v>
      </c>
      <c r="G761" s="411" t="e">
        <f>+INDEX(#REF!,MATCH(B761,#REF!,0),3)</f>
        <v>#REF!</v>
      </c>
      <c r="H761" s="452" t="e">
        <f t="shared" si="70"/>
        <v>#REF!</v>
      </c>
      <c r="I761" s="437"/>
      <c r="J761" s="437"/>
      <c r="K761" s="438"/>
    </row>
    <row r="762" spans="1:11" ht="14.25" customHeight="1">
      <c r="A762" s="437"/>
      <c r="B762" s="769" t="s">
        <v>135</v>
      </c>
      <c r="C762" s="770"/>
      <c r="D762" s="402" t="e">
        <f>+INDEX(#REF!,MATCH(B762,#REF!,0),2)</f>
        <v>#REF!</v>
      </c>
      <c r="E762" s="499">
        <v>0.05</v>
      </c>
      <c r="F762" s="454">
        <v>0</v>
      </c>
      <c r="G762" s="411" t="e">
        <f>+INDEX(#REF!,MATCH(B762,#REF!,0),3)</f>
        <v>#REF!</v>
      </c>
      <c r="H762" s="452" t="e">
        <f t="shared" si="70"/>
        <v>#REF!</v>
      </c>
      <c r="I762" s="437"/>
      <c r="J762" s="437"/>
      <c r="K762" s="438"/>
    </row>
    <row r="763" spans="1:11" ht="14.25" customHeight="1">
      <c r="A763" s="437"/>
      <c r="B763" s="769" t="s">
        <v>136</v>
      </c>
      <c r="C763" s="770"/>
      <c r="D763" s="402" t="e">
        <f>+INDEX(#REF!,MATCH(B763,#REF!,0),2)</f>
        <v>#REF!</v>
      </c>
      <c r="E763" s="499">
        <v>0.05</v>
      </c>
      <c r="F763" s="454">
        <v>0</v>
      </c>
      <c r="G763" s="411" t="e">
        <f>+INDEX(#REF!,MATCH(B763,#REF!,0),3)</f>
        <v>#REF!</v>
      </c>
      <c r="H763" s="452" t="e">
        <f t="shared" si="70"/>
        <v>#REF!</v>
      </c>
      <c r="I763" s="437"/>
      <c r="J763" s="437"/>
      <c r="K763" s="438"/>
    </row>
    <row r="764" spans="1:11" ht="14.25" customHeight="1">
      <c r="A764" s="437"/>
      <c r="B764" s="761"/>
      <c r="C764" s="771"/>
      <c r="D764" s="449"/>
      <c r="E764" s="456"/>
      <c r="F764" s="457"/>
      <c r="G764" s="458"/>
      <c r="H764" s="452">
        <f t="shared" si="70"/>
        <v>0</v>
      </c>
      <c r="I764" s="437"/>
      <c r="J764" s="437"/>
      <c r="K764" s="438"/>
    </row>
    <row r="765" spans="1:11" ht="14.25" customHeight="1">
      <c r="A765" s="437"/>
      <c r="B765" s="763" t="s">
        <v>87</v>
      </c>
      <c r="C765" s="757"/>
      <c r="D765" s="757"/>
      <c r="E765" s="757"/>
      <c r="F765" s="757"/>
      <c r="G765" s="764"/>
      <c r="H765" s="459" t="e">
        <f>ROUND(SUM(H760:H764),2)</f>
        <v>#REF!</v>
      </c>
      <c r="I765" s="437"/>
      <c r="J765" s="437"/>
      <c r="K765" s="438"/>
    </row>
    <row r="766" spans="1:11" ht="14.25" customHeight="1">
      <c r="A766" s="437"/>
      <c r="B766" s="765" t="s">
        <v>88</v>
      </c>
      <c r="C766" s="757"/>
      <c r="D766" s="757"/>
      <c r="E766" s="757"/>
      <c r="F766" s="757"/>
      <c r="G766" s="757"/>
      <c r="H766" s="758"/>
      <c r="I766" s="437"/>
      <c r="J766" s="437"/>
      <c r="K766" s="438"/>
    </row>
    <row r="767" spans="1:11" ht="14.25" customHeight="1">
      <c r="A767" s="437"/>
      <c r="B767" s="766" t="s">
        <v>1</v>
      </c>
      <c r="C767" s="764"/>
      <c r="D767" s="446" t="s">
        <v>2</v>
      </c>
      <c r="E767" s="447" t="s">
        <v>83</v>
      </c>
      <c r="F767" s="447" t="s">
        <v>89</v>
      </c>
      <c r="G767" s="447" t="s">
        <v>85</v>
      </c>
      <c r="H767" s="448" t="s">
        <v>86</v>
      </c>
      <c r="I767" s="437"/>
      <c r="J767" s="437"/>
      <c r="K767" s="438"/>
    </row>
    <row r="768" spans="1:11" ht="14.25" customHeight="1">
      <c r="A768" s="437"/>
      <c r="B768" s="767"/>
      <c r="C768" s="768"/>
      <c r="D768" s="460"/>
      <c r="E768" s="461"/>
      <c r="F768" s="462"/>
      <c r="G768" s="451"/>
      <c r="H768" s="452">
        <f t="shared" ref="H768:H771" si="71">E768*F768*G768</f>
        <v>0</v>
      </c>
      <c r="I768" s="437"/>
      <c r="J768" s="437"/>
      <c r="K768" s="438"/>
    </row>
    <row r="769" spans="1:11" ht="14.25" customHeight="1">
      <c r="A769" s="437"/>
      <c r="B769" s="759" t="s">
        <v>90</v>
      </c>
      <c r="C769" s="760"/>
      <c r="D769" s="463" t="s">
        <v>91</v>
      </c>
      <c r="E769" s="460">
        <v>0.05</v>
      </c>
      <c r="F769" s="469">
        <v>1</v>
      </c>
      <c r="G769" s="451" t="e">
        <f>H779</f>
        <v>#REF!</v>
      </c>
      <c r="H769" s="452" t="e">
        <f t="shared" si="71"/>
        <v>#REF!</v>
      </c>
      <c r="I769" s="437"/>
      <c r="J769" s="437"/>
      <c r="K769" s="438"/>
    </row>
    <row r="770" spans="1:11" ht="14.25" customHeight="1">
      <c r="A770" s="437"/>
      <c r="B770" s="759" t="s">
        <v>133</v>
      </c>
      <c r="C770" s="760"/>
      <c r="D770" s="26" t="e">
        <f>+INDEX(#REF!,MATCH(B770,#REF!,0),2)</f>
        <v>#REF!</v>
      </c>
      <c r="E770" s="460">
        <v>2</v>
      </c>
      <c r="F770" s="469">
        <v>0.05</v>
      </c>
      <c r="G770" s="404" t="e">
        <f>+INDEX(#REF!,MATCH(B770,#REF!,0),3)</f>
        <v>#REF!</v>
      </c>
      <c r="H770" s="452" t="e">
        <f t="shared" si="71"/>
        <v>#REF!</v>
      </c>
      <c r="I770" s="437"/>
      <c r="J770" s="437"/>
      <c r="K770" s="438"/>
    </row>
    <row r="771" spans="1:11" ht="14.25" customHeight="1">
      <c r="A771" s="437"/>
      <c r="B771" s="761"/>
      <c r="C771" s="762"/>
      <c r="D771" s="457"/>
      <c r="E771" s="456"/>
      <c r="F771" s="457"/>
      <c r="G771" s="451"/>
      <c r="H771" s="452">
        <f t="shared" si="71"/>
        <v>0</v>
      </c>
      <c r="I771" s="437"/>
      <c r="J771" s="437"/>
      <c r="K771" s="438"/>
    </row>
    <row r="772" spans="1:11" ht="14.25" customHeight="1">
      <c r="A772" s="437"/>
      <c r="B772" s="763" t="s">
        <v>87</v>
      </c>
      <c r="C772" s="757"/>
      <c r="D772" s="757"/>
      <c r="E772" s="757"/>
      <c r="F772" s="757"/>
      <c r="G772" s="764"/>
      <c r="H772" s="459" t="e">
        <f>ROUND(SUM(H768:H771),2)</f>
        <v>#REF!</v>
      </c>
      <c r="I772" s="437"/>
      <c r="J772" s="437"/>
      <c r="K772" s="438"/>
    </row>
    <row r="773" spans="1:11" ht="14.25" customHeight="1">
      <c r="A773" s="437"/>
      <c r="B773" s="765" t="s">
        <v>92</v>
      </c>
      <c r="C773" s="757"/>
      <c r="D773" s="757"/>
      <c r="E773" s="757"/>
      <c r="F773" s="757"/>
      <c r="G773" s="757"/>
      <c r="H773" s="758"/>
      <c r="I773" s="437"/>
      <c r="J773" s="437"/>
      <c r="K773" s="438"/>
    </row>
    <row r="774" spans="1:11" ht="14.25" customHeight="1">
      <c r="A774" s="437"/>
      <c r="B774" s="766" t="s">
        <v>1</v>
      </c>
      <c r="C774" s="764"/>
      <c r="D774" s="446" t="s">
        <v>2</v>
      </c>
      <c r="E774" s="447" t="s">
        <v>83</v>
      </c>
      <c r="F774" s="464" t="s">
        <v>89</v>
      </c>
      <c r="G774" s="447" t="s">
        <v>85</v>
      </c>
      <c r="H774" s="465" t="s">
        <v>86</v>
      </c>
      <c r="I774" s="437"/>
      <c r="J774" s="437"/>
      <c r="K774" s="438"/>
    </row>
    <row r="775" spans="1:11" ht="14.25" customHeight="1">
      <c r="A775" s="437"/>
      <c r="B775" s="767"/>
      <c r="C775" s="768"/>
      <c r="D775" s="466"/>
      <c r="E775" s="461"/>
      <c r="F775" s="467"/>
      <c r="G775" s="451"/>
      <c r="H775" s="452">
        <f t="shared" ref="H775:H778" si="72">E775*F775*G775</f>
        <v>0</v>
      </c>
      <c r="I775" s="437"/>
      <c r="J775" s="437"/>
      <c r="K775" s="438"/>
    </row>
    <row r="776" spans="1:11" ht="14.25" customHeight="1">
      <c r="A776" s="437"/>
      <c r="B776" s="769" t="s">
        <v>96</v>
      </c>
      <c r="C776" s="760"/>
      <c r="D776" s="468" t="s">
        <v>94</v>
      </c>
      <c r="E776" s="460">
        <v>1</v>
      </c>
      <c r="F776" s="469">
        <v>0.08</v>
      </c>
      <c r="G776" s="41" t="e">
        <f>+INDEX(#REF!,MATCH(B776,#REF!,0),9)</f>
        <v>#REF!</v>
      </c>
      <c r="H776" s="452" t="e">
        <f t="shared" si="72"/>
        <v>#REF!</v>
      </c>
      <c r="I776" s="437"/>
      <c r="J776" s="437"/>
      <c r="K776" s="438"/>
    </row>
    <row r="777" spans="1:11" ht="14.25" customHeight="1">
      <c r="A777" s="437"/>
      <c r="B777" s="769" t="s">
        <v>93</v>
      </c>
      <c r="C777" s="760"/>
      <c r="D777" s="468" t="s">
        <v>94</v>
      </c>
      <c r="E777" s="460">
        <v>1</v>
      </c>
      <c r="F777" s="469">
        <v>0.08</v>
      </c>
      <c r="G777" s="41" t="e">
        <f>+INDEX(#REF!,MATCH(B777,#REF!,0),9)</f>
        <v>#REF!</v>
      </c>
      <c r="H777" s="452" t="e">
        <f t="shared" si="72"/>
        <v>#REF!</v>
      </c>
      <c r="I777" s="437"/>
      <c r="J777" s="437"/>
      <c r="K777" s="438"/>
    </row>
    <row r="778" spans="1:11" ht="14.25" customHeight="1">
      <c r="A778" s="437"/>
      <c r="B778" s="761"/>
      <c r="C778" s="762"/>
      <c r="D778" s="470"/>
      <c r="E778" s="471"/>
      <c r="F778" s="457"/>
      <c r="G778" s="451"/>
      <c r="H778" s="452">
        <f t="shared" si="72"/>
        <v>0</v>
      </c>
      <c r="I778" s="437"/>
      <c r="J778" s="437"/>
      <c r="K778" s="438"/>
    </row>
    <row r="779" spans="1:11" ht="14.25" customHeight="1">
      <c r="A779" s="437"/>
      <c r="B779" s="763" t="s">
        <v>87</v>
      </c>
      <c r="C779" s="757"/>
      <c r="D779" s="757"/>
      <c r="E779" s="757"/>
      <c r="F779" s="757"/>
      <c r="G779" s="764"/>
      <c r="H779" s="459" t="e">
        <f>ROUND(SUM(H775:H778),2)</f>
        <v>#REF!</v>
      </c>
      <c r="I779" s="437"/>
      <c r="J779" s="437"/>
      <c r="K779" s="438"/>
    </row>
    <row r="780" spans="1:11" ht="14.25" customHeight="1">
      <c r="A780" s="437"/>
      <c r="B780" s="765" t="s">
        <v>95</v>
      </c>
      <c r="C780" s="757"/>
      <c r="D780" s="757"/>
      <c r="E780" s="757"/>
      <c r="F780" s="757"/>
      <c r="G780" s="757"/>
      <c r="H780" s="758"/>
      <c r="I780" s="437"/>
      <c r="J780" s="437"/>
      <c r="K780" s="438"/>
    </row>
    <row r="781" spans="1:11" ht="14.25" customHeight="1">
      <c r="A781" s="437"/>
      <c r="B781" s="756" t="s">
        <v>1</v>
      </c>
      <c r="C781" s="757"/>
      <c r="D781" s="764"/>
      <c r="E781" s="447" t="s">
        <v>2</v>
      </c>
      <c r="F781" s="447" t="s">
        <v>83</v>
      </c>
      <c r="G781" s="447" t="s">
        <v>85</v>
      </c>
      <c r="H781" s="448" t="s">
        <v>86</v>
      </c>
      <c r="I781" s="437"/>
      <c r="J781" s="437"/>
      <c r="K781" s="438"/>
    </row>
    <row r="782" spans="1:11" ht="14.25" customHeight="1">
      <c r="A782" s="437"/>
      <c r="B782" s="622" t="s">
        <v>151</v>
      </c>
      <c r="C782" s="623"/>
      <c r="D782" s="623"/>
      <c r="E782" s="412" t="s">
        <v>9</v>
      </c>
      <c r="F782" s="413">
        <v>1</v>
      </c>
      <c r="G782" s="414">
        <v>2500</v>
      </c>
      <c r="H782" s="416">
        <f>ROUND(G782*F782,0)</f>
        <v>2500</v>
      </c>
      <c r="I782" s="437"/>
      <c r="J782" s="437"/>
      <c r="K782" s="438"/>
    </row>
    <row r="783" spans="1:11" ht="14.25" customHeight="1">
      <c r="A783" s="437"/>
      <c r="B783" s="779"/>
      <c r="C783" s="760"/>
      <c r="D783" s="770"/>
      <c r="E783" s="449"/>
      <c r="F783" s="450"/>
      <c r="G783" s="472"/>
      <c r="H783" s="473">
        <f t="shared" ref="H783" si="73">G783*F783</f>
        <v>0</v>
      </c>
      <c r="I783" s="437"/>
      <c r="J783" s="437"/>
      <c r="K783" s="438"/>
    </row>
    <row r="784" spans="1:11" ht="14.25" customHeight="1" thickBot="1">
      <c r="A784" s="437"/>
      <c r="B784" s="780" t="s">
        <v>87</v>
      </c>
      <c r="C784" s="781"/>
      <c r="D784" s="781"/>
      <c r="E784" s="781"/>
      <c r="F784" s="781"/>
      <c r="G784" s="782"/>
      <c r="H784" s="474">
        <f>ROUND(SUM(H782:H783),2)</f>
        <v>2500</v>
      </c>
      <c r="I784" s="437"/>
      <c r="J784" s="437"/>
      <c r="K784" s="438"/>
    </row>
    <row r="785" spans="1:11" ht="14.25" customHeight="1" thickBot="1">
      <c r="A785" s="437"/>
      <c r="B785" s="783"/>
      <c r="C785" s="748"/>
      <c r="D785" s="748"/>
      <c r="E785" s="748"/>
      <c r="F785" s="748"/>
      <c r="G785" s="748"/>
      <c r="H785" s="749"/>
      <c r="I785" s="437"/>
      <c r="J785" s="437"/>
      <c r="K785" s="438"/>
    </row>
    <row r="786" spans="1:11" ht="14.25" customHeight="1" thickBot="1">
      <c r="A786" s="437"/>
      <c r="B786" s="784"/>
      <c r="C786" s="785"/>
      <c r="D786" s="786"/>
      <c r="E786" s="794" t="s">
        <v>59</v>
      </c>
      <c r="F786" s="795"/>
      <c r="G786" s="795"/>
      <c r="H786" s="475" t="e">
        <f>ROUND(H784+H779+H772+H765,0)</f>
        <v>#REF!</v>
      </c>
      <c r="I786" s="437"/>
      <c r="J786" s="437"/>
      <c r="K786" s="438">
        <v>20379.45</v>
      </c>
    </row>
    <row r="787" spans="1:11" ht="14.25" customHeight="1">
      <c r="A787" s="437"/>
      <c r="B787" s="476"/>
      <c r="C787" s="477"/>
      <c r="D787" s="478"/>
      <c r="E787" s="478"/>
      <c r="F787" s="478"/>
      <c r="G787" s="478"/>
      <c r="H787" s="479"/>
      <c r="I787" s="437"/>
      <c r="J787" s="437"/>
      <c r="K787" s="438"/>
    </row>
    <row r="788" spans="1:11" ht="14.25" customHeight="1" thickBot="1">
      <c r="A788" s="437"/>
      <c r="B788" s="439"/>
      <c r="C788" s="440"/>
      <c r="D788" s="441"/>
      <c r="E788" s="441"/>
      <c r="F788" s="441"/>
      <c r="G788" s="441"/>
      <c r="H788" s="442"/>
      <c r="I788" s="437"/>
      <c r="J788" s="437"/>
      <c r="K788" s="438"/>
    </row>
    <row r="789" spans="1:11" ht="14.25" hidden="1" customHeight="1">
      <c r="A789" s="437"/>
      <c r="B789" s="750" t="s">
        <v>77</v>
      </c>
      <c r="C789" s="751"/>
      <c r="D789" s="751"/>
      <c r="E789" s="751"/>
      <c r="F789" s="751"/>
      <c r="G789" s="751"/>
      <c r="H789" s="752"/>
      <c r="I789" s="437"/>
      <c r="J789" s="437"/>
      <c r="K789" s="438"/>
    </row>
    <row r="790" spans="1:11" ht="14.25" hidden="1" customHeight="1">
      <c r="A790" s="437"/>
      <c r="B790" s="753"/>
      <c r="C790" s="754"/>
      <c r="D790" s="754"/>
      <c r="E790" s="754"/>
      <c r="F790" s="754"/>
      <c r="G790" s="754"/>
      <c r="H790" s="755"/>
      <c r="I790" s="437"/>
      <c r="J790" s="437"/>
      <c r="K790" s="438"/>
    </row>
    <row r="791" spans="1:11" ht="14.25" hidden="1" customHeight="1" thickBot="1">
      <c r="A791" s="437"/>
      <c r="B791" s="756" t="s">
        <v>78</v>
      </c>
      <c r="C791" s="757"/>
      <c r="D791" s="757"/>
      <c r="E791" s="757"/>
      <c r="F791" s="757"/>
      <c r="G791" s="757"/>
      <c r="H791" s="758"/>
      <c r="I791" s="437"/>
      <c r="J791" s="437"/>
      <c r="K791" s="438"/>
    </row>
    <row r="792" spans="1:11" ht="15" hidden="1" customHeight="1">
      <c r="A792" s="437"/>
      <c r="B792" s="747" t="s">
        <v>1125</v>
      </c>
      <c r="C792" s="748"/>
      <c r="D792" s="748"/>
      <c r="E792" s="748"/>
      <c r="F792" s="748"/>
      <c r="G792" s="748"/>
      <c r="H792" s="749"/>
      <c r="I792" s="437"/>
      <c r="J792" s="437"/>
      <c r="K792" s="438"/>
    </row>
    <row r="793" spans="1:11" ht="15" hidden="1" customHeight="1">
      <c r="A793" s="437"/>
      <c r="B793" s="443" t="s">
        <v>79</v>
      </c>
      <c r="C793" s="444" t="e">
        <v>#REF!</v>
      </c>
      <c r="D793" s="772" t="s">
        <v>80</v>
      </c>
      <c r="E793" s="764"/>
      <c r="F793" s="419" t="e">
        <v>#REF!</v>
      </c>
      <c r="G793" s="419" t="s">
        <v>81</v>
      </c>
      <c r="H793" s="445"/>
      <c r="I793" s="437"/>
      <c r="J793" s="437"/>
      <c r="K793" s="438"/>
    </row>
    <row r="794" spans="1:11" ht="14.25" hidden="1" customHeight="1">
      <c r="A794" s="437"/>
      <c r="B794" s="765"/>
      <c r="C794" s="757"/>
      <c r="D794" s="757"/>
      <c r="E794" s="757"/>
      <c r="F794" s="757"/>
      <c r="G794" s="757"/>
      <c r="H794" s="758"/>
      <c r="I794" s="437"/>
      <c r="J794" s="437"/>
      <c r="K794" s="438"/>
    </row>
    <row r="795" spans="1:11" ht="15" hidden="1" customHeight="1">
      <c r="A795" s="437"/>
      <c r="B795" s="773" t="e">
        <v>#REF!</v>
      </c>
      <c r="C795" s="774"/>
      <c r="D795" s="774"/>
      <c r="E795" s="774"/>
      <c r="F795" s="774"/>
      <c r="G795" s="774"/>
      <c r="H795" s="775"/>
      <c r="I795" s="437"/>
      <c r="J795" s="437"/>
      <c r="K795" s="438"/>
    </row>
    <row r="796" spans="1:11" ht="14.25" hidden="1" customHeight="1">
      <c r="A796" s="437"/>
      <c r="B796" s="776"/>
      <c r="C796" s="751"/>
      <c r="D796" s="751"/>
      <c r="E796" s="751"/>
      <c r="F796" s="751"/>
      <c r="G796" s="751"/>
      <c r="H796" s="752"/>
      <c r="I796" s="437"/>
      <c r="J796" s="437"/>
      <c r="K796" s="438"/>
    </row>
    <row r="797" spans="1:11" ht="14.25" hidden="1" customHeight="1">
      <c r="A797" s="437"/>
      <c r="B797" s="777"/>
      <c r="C797" s="754"/>
      <c r="D797" s="754"/>
      <c r="E797" s="754"/>
      <c r="F797" s="754"/>
      <c r="G797" s="754"/>
      <c r="H797" s="755"/>
      <c r="I797" s="437"/>
      <c r="J797" s="437"/>
      <c r="K797" s="438"/>
    </row>
    <row r="798" spans="1:11" ht="14.25" hidden="1" customHeight="1">
      <c r="A798" s="437"/>
      <c r="B798" s="765" t="s">
        <v>82</v>
      </c>
      <c r="C798" s="757"/>
      <c r="D798" s="757"/>
      <c r="E798" s="757"/>
      <c r="F798" s="757"/>
      <c r="G798" s="757"/>
      <c r="H798" s="758"/>
      <c r="I798" s="437"/>
      <c r="J798" s="437"/>
      <c r="K798" s="438"/>
    </row>
    <row r="799" spans="1:11" ht="14.25" hidden="1" customHeight="1">
      <c r="A799" s="437"/>
      <c r="B799" s="766" t="s">
        <v>1</v>
      </c>
      <c r="C799" s="764"/>
      <c r="D799" s="446" t="s">
        <v>2</v>
      </c>
      <c r="E799" s="447" t="s">
        <v>83</v>
      </c>
      <c r="F799" s="447" t="s">
        <v>84</v>
      </c>
      <c r="G799" s="447" t="s">
        <v>85</v>
      </c>
      <c r="H799" s="448" t="s">
        <v>86</v>
      </c>
      <c r="I799" s="437"/>
      <c r="J799" s="437"/>
      <c r="K799" s="438"/>
    </row>
    <row r="800" spans="1:11" ht="14.25" hidden="1" customHeight="1">
      <c r="A800" s="437"/>
      <c r="B800" s="767"/>
      <c r="C800" s="778"/>
      <c r="D800" s="449"/>
      <c r="E800" s="449"/>
      <c r="F800" s="450"/>
      <c r="G800" s="451"/>
      <c r="H800" s="452">
        <f t="shared" ref="H800:H808" si="74">G800*(F800+1)*E800</f>
        <v>0</v>
      </c>
      <c r="I800" s="437"/>
      <c r="J800" s="437"/>
      <c r="K800" s="438"/>
    </row>
    <row r="801" spans="1:11" ht="14.25" hidden="1" customHeight="1">
      <c r="A801" s="437"/>
      <c r="B801" s="769" t="s">
        <v>137</v>
      </c>
      <c r="C801" s="770"/>
      <c r="D801" s="490" t="s">
        <v>9</v>
      </c>
      <c r="E801" s="460">
        <v>1</v>
      </c>
      <c r="F801" s="450">
        <v>0.05</v>
      </c>
      <c r="G801" s="501">
        <v>42000</v>
      </c>
      <c r="H801" s="452">
        <f t="shared" si="74"/>
        <v>44100</v>
      </c>
      <c r="I801" s="437"/>
      <c r="J801" s="437"/>
      <c r="K801" s="438"/>
    </row>
    <row r="802" spans="1:11" ht="14.25" hidden="1" customHeight="1">
      <c r="A802" s="437"/>
      <c r="B802" s="769" t="s">
        <v>138</v>
      </c>
      <c r="C802" s="770"/>
      <c r="D802" s="490" t="s">
        <v>51</v>
      </c>
      <c r="E802" s="460">
        <v>0.13</v>
      </c>
      <c r="F802" s="450">
        <v>0</v>
      </c>
      <c r="G802" s="501">
        <v>46000</v>
      </c>
      <c r="H802" s="452">
        <f t="shared" si="74"/>
        <v>5980</v>
      </c>
      <c r="I802" s="437"/>
      <c r="J802" s="437"/>
      <c r="K802" s="438"/>
    </row>
    <row r="803" spans="1:11" ht="14.25" hidden="1" customHeight="1">
      <c r="A803" s="437"/>
      <c r="B803" s="769" t="s">
        <v>139</v>
      </c>
      <c r="C803" s="770"/>
      <c r="D803" s="490" t="s">
        <v>51</v>
      </c>
      <c r="E803" s="460">
        <v>0.09</v>
      </c>
      <c r="F803" s="450">
        <v>0</v>
      </c>
      <c r="G803" s="501">
        <v>25000</v>
      </c>
      <c r="H803" s="452">
        <f t="shared" si="74"/>
        <v>2250</v>
      </c>
      <c r="I803" s="437"/>
      <c r="J803" s="437"/>
      <c r="K803" s="438"/>
    </row>
    <row r="804" spans="1:11" ht="14.25" hidden="1" customHeight="1">
      <c r="A804" s="437"/>
      <c r="B804" s="769" t="s">
        <v>140</v>
      </c>
      <c r="C804" s="770"/>
      <c r="D804" s="490" t="s">
        <v>131</v>
      </c>
      <c r="E804" s="493">
        <v>0.1</v>
      </c>
      <c r="F804" s="454">
        <v>0</v>
      </c>
      <c r="G804" s="501">
        <v>19000</v>
      </c>
      <c r="H804" s="452">
        <f t="shared" si="74"/>
        <v>1900</v>
      </c>
      <c r="I804" s="437"/>
      <c r="J804" s="437"/>
      <c r="K804" s="438"/>
    </row>
    <row r="805" spans="1:11" ht="14.25" hidden="1" customHeight="1">
      <c r="A805" s="437"/>
      <c r="B805" s="769" t="s">
        <v>141</v>
      </c>
      <c r="C805" s="770"/>
      <c r="D805" s="490" t="s">
        <v>30</v>
      </c>
      <c r="E805" s="493">
        <v>2</v>
      </c>
      <c r="F805" s="454">
        <v>0</v>
      </c>
      <c r="G805" s="501">
        <v>3500</v>
      </c>
      <c r="H805" s="452">
        <f t="shared" si="74"/>
        <v>7000</v>
      </c>
      <c r="I805" s="437"/>
      <c r="J805" s="437"/>
      <c r="K805" s="438"/>
    </row>
    <row r="806" spans="1:11" ht="14.25" hidden="1" customHeight="1">
      <c r="A806" s="437"/>
      <c r="B806" s="769" t="s">
        <v>142</v>
      </c>
      <c r="C806" s="770"/>
      <c r="D806" s="449" t="s">
        <v>13</v>
      </c>
      <c r="E806" s="493">
        <v>5.0000000000000001E-3</v>
      </c>
      <c r="F806" s="454">
        <v>0</v>
      </c>
      <c r="G806" s="501">
        <v>515806</v>
      </c>
      <c r="H806" s="452">
        <f t="shared" si="74"/>
        <v>2579.0300000000002</v>
      </c>
      <c r="I806" s="437"/>
      <c r="J806" s="437"/>
      <c r="K806" s="438"/>
    </row>
    <row r="807" spans="1:11" ht="14.25" hidden="1" customHeight="1">
      <c r="A807" s="437"/>
      <c r="B807" s="769" t="s">
        <v>143</v>
      </c>
      <c r="C807" s="770"/>
      <c r="D807" s="490" t="s">
        <v>131</v>
      </c>
      <c r="E807" s="493">
        <v>0.5</v>
      </c>
      <c r="F807" s="454"/>
      <c r="G807" s="501">
        <v>2100</v>
      </c>
      <c r="H807" s="452">
        <f t="shared" si="74"/>
        <v>1050</v>
      </c>
      <c r="I807" s="437"/>
      <c r="J807" s="437"/>
      <c r="K807" s="438"/>
    </row>
    <row r="808" spans="1:11" ht="14.25" hidden="1" customHeight="1">
      <c r="A808" s="437"/>
      <c r="B808" s="761"/>
      <c r="C808" s="771"/>
      <c r="D808" s="449"/>
      <c r="E808" s="456"/>
      <c r="F808" s="457"/>
      <c r="G808" s="458"/>
      <c r="H808" s="452">
        <f t="shared" si="74"/>
        <v>0</v>
      </c>
      <c r="I808" s="437"/>
      <c r="J808" s="437"/>
      <c r="K808" s="438"/>
    </row>
    <row r="809" spans="1:11" ht="14.25" hidden="1" customHeight="1">
      <c r="A809" s="437"/>
      <c r="B809" s="763" t="s">
        <v>87</v>
      </c>
      <c r="C809" s="757"/>
      <c r="D809" s="757"/>
      <c r="E809" s="757"/>
      <c r="F809" s="757"/>
      <c r="G809" s="764"/>
      <c r="H809" s="502">
        <f>ROUND(SUM(H800:H808),2)</f>
        <v>64859.03</v>
      </c>
      <c r="I809" s="437"/>
      <c r="J809" s="437"/>
      <c r="K809" s="438"/>
    </row>
    <row r="810" spans="1:11" ht="14.25" hidden="1" customHeight="1">
      <c r="A810" s="437"/>
      <c r="B810" s="765" t="s">
        <v>88</v>
      </c>
      <c r="C810" s="757"/>
      <c r="D810" s="757"/>
      <c r="E810" s="757"/>
      <c r="F810" s="757"/>
      <c r="G810" s="757"/>
      <c r="H810" s="758"/>
      <c r="I810" s="437"/>
      <c r="J810" s="437"/>
      <c r="K810" s="438"/>
    </row>
    <row r="811" spans="1:11" ht="14.25" hidden="1" customHeight="1">
      <c r="A811" s="437"/>
      <c r="B811" s="766" t="s">
        <v>1</v>
      </c>
      <c r="C811" s="764"/>
      <c r="D811" s="446" t="s">
        <v>2</v>
      </c>
      <c r="E811" s="447" t="s">
        <v>83</v>
      </c>
      <c r="F811" s="447" t="s">
        <v>89</v>
      </c>
      <c r="G811" s="447" t="s">
        <v>85</v>
      </c>
      <c r="H811" s="448" t="s">
        <v>86</v>
      </c>
      <c r="I811" s="437"/>
      <c r="J811" s="437"/>
      <c r="K811" s="438"/>
    </row>
    <row r="812" spans="1:11" ht="14.25" hidden="1" customHeight="1">
      <c r="A812" s="437"/>
      <c r="B812" s="767"/>
      <c r="C812" s="768"/>
      <c r="D812" s="460"/>
      <c r="E812" s="461"/>
      <c r="F812" s="462"/>
      <c r="G812" s="451"/>
      <c r="H812" s="452">
        <f t="shared" ref="H812:H815" si="75">E812*F812*G812</f>
        <v>0</v>
      </c>
      <c r="I812" s="437"/>
      <c r="J812" s="437"/>
      <c r="K812" s="438"/>
    </row>
    <row r="813" spans="1:11" ht="14.25" hidden="1" customHeight="1">
      <c r="A813" s="437"/>
      <c r="B813" s="759" t="s">
        <v>90</v>
      </c>
      <c r="C813" s="760"/>
      <c r="D813" s="463" t="s">
        <v>91</v>
      </c>
      <c r="E813" s="460">
        <v>0.05</v>
      </c>
      <c r="F813" s="469">
        <v>1</v>
      </c>
      <c r="G813" s="451">
        <f>H823</f>
        <v>24587.5</v>
      </c>
      <c r="H813" s="452">
        <f t="shared" si="75"/>
        <v>1229.375</v>
      </c>
      <c r="I813" s="437"/>
      <c r="J813" s="437"/>
      <c r="K813" s="438"/>
    </row>
    <row r="814" spans="1:11" ht="14.25" hidden="1" customHeight="1">
      <c r="A814" s="437"/>
      <c r="B814" s="759" t="s">
        <v>144</v>
      </c>
      <c r="C814" s="760"/>
      <c r="D814" s="490" t="s">
        <v>94</v>
      </c>
      <c r="E814" s="460">
        <v>1</v>
      </c>
      <c r="F814" s="469">
        <v>0.04</v>
      </c>
      <c r="G814" s="491">
        <v>30000</v>
      </c>
      <c r="H814" s="452">
        <f t="shared" si="75"/>
        <v>1200</v>
      </c>
      <c r="I814" s="437"/>
      <c r="J814" s="437"/>
      <c r="K814" s="438"/>
    </row>
    <row r="815" spans="1:11" ht="14.25" hidden="1" customHeight="1">
      <c r="A815" s="437"/>
      <c r="B815" s="761"/>
      <c r="C815" s="762"/>
      <c r="D815" s="457"/>
      <c r="E815" s="456"/>
      <c r="F815" s="457"/>
      <c r="G815" s="451"/>
      <c r="H815" s="452">
        <f t="shared" si="75"/>
        <v>0</v>
      </c>
      <c r="I815" s="437"/>
      <c r="J815" s="437"/>
      <c r="K815" s="438"/>
    </row>
    <row r="816" spans="1:11" ht="14.25" hidden="1" customHeight="1">
      <c r="A816" s="437"/>
      <c r="B816" s="763" t="s">
        <v>87</v>
      </c>
      <c r="C816" s="757"/>
      <c r="D816" s="757"/>
      <c r="E816" s="757"/>
      <c r="F816" s="757"/>
      <c r="G816" s="764"/>
      <c r="H816" s="502">
        <f>ROUND(SUM(H812:H815),2)</f>
        <v>2429.38</v>
      </c>
      <c r="I816" s="437"/>
      <c r="J816" s="437"/>
      <c r="K816" s="438"/>
    </row>
    <row r="817" spans="1:11" ht="14.25" hidden="1" customHeight="1">
      <c r="A817" s="437"/>
      <c r="B817" s="765" t="s">
        <v>92</v>
      </c>
      <c r="C817" s="757"/>
      <c r="D817" s="757"/>
      <c r="E817" s="757"/>
      <c r="F817" s="757"/>
      <c r="G817" s="757"/>
      <c r="H817" s="758"/>
      <c r="I817" s="437"/>
      <c r="J817" s="437"/>
      <c r="K817" s="438"/>
    </row>
    <row r="818" spans="1:11" ht="14.25" hidden="1" customHeight="1">
      <c r="A818" s="437"/>
      <c r="B818" s="766" t="s">
        <v>1</v>
      </c>
      <c r="C818" s="764"/>
      <c r="D818" s="446" t="s">
        <v>2</v>
      </c>
      <c r="E818" s="447" t="s">
        <v>83</v>
      </c>
      <c r="F818" s="464" t="s">
        <v>89</v>
      </c>
      <c r="G818" s="447" t="s">
        <v>85</v>
      </c>
      <c r="H818" s="465" t="s">
        <v>86</v>
      </c>
      <c r="I818" s="437"/>
      <c r="J818" s="437"/>
      <c r="K818" s="438"/>
    </row>
    <row r="819" spans="1:11" ht="14.25" hidden="1" customHeight="1">
      <c r="A819" s="437"/>
      <c r="B819" s="767"/>
      <c r="C819" s="768"/>
      <c r="D819" s="466"/>
      <c r="E819" s="461"/>
      <c r="F819" s="467"/>
      <c r="G819" s="451"/>
      <c r="H819" s="452">
        <f t="shared" ref="H819:H822" si="76">E819*F819*G819</f>
        <v>0</v>
      </c>
      <c r="I819" s="437"/>
      <c r="J819" s="437"/>
      <c r="K819" s="438"/>
    </row>
    <row r="820" spans="1:11" ht="14.25" hidden="1" customHeight="1">
      <c r="A820" s="437"/>
      <c r="B820" s="769" t="s">
        <v>96</v>
      </c>
      <c r="C820" s="760"/>
      <c r="D820" s="468" t="s">
        <v>94</v>
      </c>
      <c r="E820" s="460">
        <v>1</v>
      </c>
      <c r="F820" s="469">
        <v>0.125</v>
      </c>
      <c r="G820" s="451">
        <v>119800</v>
      </c>
      <c r="H820" s="452">
        <f t="shared" si="76"/>
        <v>14975</v>
      </c>
      <c r="I820" s="437"/>
      <c r="J820" s="437"/>
      <c r="K820" s="438"/>
    </row>
    <row r="821" spans="1:11" ht="14.25" hidden="1" customHeight="1">
      <c r="A821" s="437"/>
      <c r="B821" s="769" t="s">
        <v>93</v>
      </c>
      <c r="C821" s="760"/>
      <c r="D821" s="468" t="s">
        <v>94</v>
      </c>
      <c r="E821" s="460">
        <v>1</v>
      </c>
      <c r="F821" s="469">
        <v>0.125</v>
      </c>
      <c r="G821" s="451">
        <v>76900</v>
      </c>
      <c r="H821" s="452">
        <f t="shared" si="76"/>
        <v>9612.5</v>
      </c>
      <c r="I821" s="437"/>
      <c r="J821" s="437"/>
      <c r="K821" s="438"/>
    </row>
    <row r="822" spans="1:11" ht="14.25" hidden="1" customHeight="1">
      <c r="A822" s="437"/>
      <c r="B822" s="761"/>
      <c r="C822" s="762"/>
      <c r="D822" s="470"/>
      <c r="E822" s="471"/>
      <c r="F822" s="457"/>
      <c r="G822" s="451"/>
      <c r="H822" s="452">
        <f t="shared" si="76"/>
        <v>0</v>
      </c>
      <c r="I822" s="437"/>
      <c r="J822" s="437"/>
      <c r="K822" s="438"/>
    </row>
    <row r="823" spans="1:11" ht="14.25" hidden="1" customHeight="1">
      <c r="A823" s="437"/>
      <c r="B823" s="763" t="s">
        <v>87</v>
      </c>
      <c r="C823" s="757"/>
      <c r="D823" s="757"/>
      <c r="E823" s="757"/>
      <c r="F823" s="757"/>
      <c r="G823" s="764"/>
      <c r="H823" s="502">
        <f>ROUND(SUM(H819:H822),2)</f>
        <v>24587.5</v>
      </c>
      <c r="I823" s="437"/>
      <c r="J823" s="437"/>
      <c r="K823" s="438"/>
    </row>
    <row r="824" spans="1:11" ht="14.25" hidden="1" customHeight="1">
      <c r="A824" s="437"/>
      <c r="B824" s="765" t="s">
        <v>95</v>
      </c>
      <c r="C824" s="757"/>
      <c r="D824" s="757"/>
      <c r="E824" s="757"/>
      <c r="F824" s="757"/>
      <c r="G824" s="757"/>
      <c r="H824" s="758"/>
      <c r="I824" s="437"/>
      <c r="J824" s="437"/>
      <c r="K824" s="438"/>
    </row>
    <row r="825" spans="1:11" ht="14.25" hidden="1" customHeight="1">
      <c r="A825" s="437"/>
      <c r="B825" s="756" t="s">
        <v>1</v>
      </c>
      <c r="C825" s="757"/>
      <c r="D825" s="764"/>
      <c r="E825" s="447" t="s">
        <v>2</v>
      </c>
      <c r="F825" s="447" t="s">
        <v>83</v>
      </c>
      <c r="G825" s="447" t="s">
        <v>85</v>
      </c>
      <c r="H825" s="448" t="s">
        <v>86</v>
      </c>
      <c r="I825" s="437"/>
      <c r="J825" s="437"/>
      <c r="K825" s="438"/>
    </row>
    <row r="826" spans="1:11" ht="14.25" hidden="1" customHeight="1">
      <c r="A826" s="437"/>
      <c r="B826" s="779"/>
      <c r="C826" s="760"/>
      <c r="D826" s="770"/>
      <c r="E826" s="449"/>
      <c r="F826" s="450"/>
      <c r="G826" s="472"/>
      <c r="H826" s="473">
        <f t="shared" ref="H826:H827" si="77">G826*F826</f>
        <v>0</v>
      </c>
      <c r="I826" s="437"/>
      <c r="J826" s="437"/>
      <c r="K826" s="438"/>
    </row>
    <row r="827" spans="1:11" ht="14.25" hidden="1" customHeight="1">
      <c r="A827" s="437"/>
      <c r="B827" s="779"/>
      <c r="C827" s="760"/>
      <c r="D827" s="770"/>
      <c r="E827" s="449"/>
      <c r="F827" s="450"/>
      <c r="G827" s="472"/>
      <c r="H827" s="473">
        <f t="shared" si="77"/>
        <v>0</v>
      </c>
      <c r="I827" s="437"/>
      <c r="J827" s="437"/>
      <c r="K827" s="438"/>
    </row>
    <row r="828" spans="1:11" ht="14.25" hidden="1" customHeight="1" thickBot="1">
      <c r="A828" s="437"/>
      <c r="B828" s="780" t="s">
        <v>87</v>
      </c>
      <c r="C828" s="781"/>
      <c r="D828" s="781"/>
      <c r="E828" s="781"/>
      <c r="F828" s="781"/>
      <c r="G828" s="782"/>
      <c r="H828" s="474">
        <f>ROUND(SUM(H826:H827),2)</f>
        <v>0</v>
      </c>
      <c r="I828" s="437"/>
      <c r="J828" s="437"/>
      <c r="K828" s="438"/>
    </row>
    <row r="829" spans="1:11" ht="14.25" hidden="1" customHeight="1" thickBot="1">
      <c r="A829" s="437"/>
      <c r="B829" s="783"/>
      <c r="C829" s="748"/>
      <c r="D829" s="748"/>
      <c r="E829" s="748"/>
      <c r="F829" s="748"/>
      <c r="G829" s="748"/>
      <c r="H829" s="749"/>
      <c r="I829" s="437"/>
      <c r="J829" s="437"/>
      <c r="K829" s="438"/>
    </row>
    <row r="830" spans="1:11" ht="14.25" hidden="1" customHeight="1" thickBot="1">
      <c r="A830" s="437"/>
      <c r="B830" s="784"/>
      <c r="C830" s="785"/>
      <c r="D830" s="786"/>
      <c r="E830" s="787" t="s">
        <v>59</v>
      </c>
      <c r="F830" s="788"/>
      <c r="G830" s="788"/>
      <c r="H830" s="503">
        <f>ROUND(H828+H823+H816+H809,0)</f>
        <v>91876</v>
      </c>
      <c r="I830" s="437"/>
      <c r="J830" s="437"/>
      <c r="K830" s="438">
        <v>88343.85</v>
      </c>
    </row>
    <row r="831" spans="1:11" ht="14.25" hidden="1" customHeight="1">
      <c r="A831" s="437"/>
      <c r="B831" s="476"/>
      <c r="C831" s="477"/>
      <c r="D831" s="478"/>
      <c r="E831" s="478"/>
      <c r="F831" s="478"/>
      <c r="G831" s="478"/>
      <c r="H831" s="479"/>
      <c r="I831" s="437"/>
      <c r="J831" s="437"/>
      <c r="K831" s="438"/>
    </row>
    <row r="832" spans="1:11" ht="14.25" hidden="1" customHeight="1" thickBot="1">
      <c r="A832" s="437"/>
      <c r="B832" s="439"/>
      <c r="C832" s="440"/>
      <c r="D832" s="441"/>
      <c r="E832" s="441"/>
      <c r="F832" s="441"/>
      <c r="G832" s="441"/>
      <c r="H832" s="442"/>
      <c r="I832" s="437"/>
      <c r="J832" s="437"/>
      <c r="K832" s="438"/>
    </row>
    <row r="833" spans="1:11" ht="14.25" hidden="1" customHeight="1">
      <c r="A833" s="437"/>
      <c r="B833" s="750" t="s">
        <v>77</v>
      </c>
      <c r="C833" s="751"/>
      <c r="D833" s="751"/>
      <c r="E833" s="751"/>
      <c r="F833" s="751"/>
      <c r="G833" s="751"/>
      <c r="H833" s="752"/>
      <c r="I833" s="437"/>
      <c r="J833" s="437"/>
      <c r="K833" s="438"/>
    </row>
    <row r="834" spans="1:11" ht="14.25" hidden="1" customHeight="1">
      <c r="A834" s="437"/>
      <c r="B834" s="753"/>
      <c r="C834" s="754"/>
      <c r="D834" s="754"/>
      <c r="E834" s="754"/>
      <c r="F834" s="754"/>
      <c r="G834" s="754"/>
      <c r="H834" s="755"/>
      <c r="I834" s="437"/>
      <c r="J834" s="437"/>
      <c r="K834" s="438"/>
    </row>
    <row r="835" spans="1:11" ht="14.25" hidden="1" customHeight="1" thickBot="1">
      <c r="A835" s="437"/>
      <c r="B835" s="756" t="s">
        <v>78</v>
      </c>
      <c r="C835" s="757"/>
      <c r="D835" s="757"/>
      <c r="E835" s="757"/>
      <c r="F835" s="757"/>
      <c r="G835" s="757"/>
      <c r="H835" s="758"/>
      <c r="I835" s="437"/>
      <c r="J835" s="437"/>
      <c r="K835" s="438"/>
    </row>
    <row r="836" spans="1:11" ht="15" hidden="1" customHeight="1">
      <c r="A836" s="437"/>
      <c r="B836" s="747" t="s">
        <v>1125</v>
      </c>
      <c r="C836" s="748"/>
      <c r="D836" s="748"/>
      <c r="E836" s="748"/>
      <c r="F836" s="748"/>
      <c r="G836" s="748"/>
      <c r="H836" s="749"/>
      <c r="I836" s="437"/>
      <c r="J836" s="437"/>
      <c r="K836" s="438"/>
    </row>
    <row r="837" spans="1:11" ht="15" hidden="1" customHeight="1">
      <c r="A837" s="437"/>
      <c r="B837" s="443" t="s">
        <v>79</v>
      </c>
      <c r="C837" s="444" t="e">
        <v>#REF!</v>
      </c>
      <c r="D837" s="772" t="s">
        <v>80</v>
      </c>
      <c r="E837" s="764"/>
      <c r="F837" s="419" t="e">
        <v>#REF!</v>
      </c>
      <c r="G837" s="419" t="s">
        <v>81</v>
      </c>
      <c r="H837" s="445"/>
      <c r="I837" s="437"/>
      <c r="J837" s="437"/>
      <c r="K837" s="438"/>
    </row>
    <row r="838" spans="1:11" ht="14.25" hidden="1" customHeight="1">
      <c r="A838" s="437"/>
      <c r="B838" s="765"/>
      <c r="C838" s="757"/>
      <c r="D838" s="757"/>
      <c r="E838" s="757"/>
      <c r="F838" s="757"/>
      <c r="G838" s="757"/>
      <c r="H838" s="758"/>
      <c r="I838" s="437"/>
      <c r="J838" s="437"/>
      <c r="K838" s="438"/>
    </row>
    <row r="839" spans="1:11" ht="15" hidden="1" customHeight="1">
      <c r="A839" s="437"/>
      <c r="B839" s="773" t="e">
        <v>#REF!</v>
      </c>
      <c r="C839" s="774"/>
      <c r="D839" s="774"/>
      <c r="E839" s="774"/>
      <c r="F839" s="774"/>
      <c r="G839" s="774"/>
      <c r="H839" s="775"/>
      <c r="I839" s="437"/>
      <c r="J839" s="437"/>
      <c r="K839" s="438"/>
    </row>
    <row r="840" spans="1:11" ht="14.25" hidden="1" customHeight="1">
      <c r="A840" s="437"/>
      <c r="B840" s="776"/>
      <c r="C840" s="751"/>
      <c r="D840" s="751"/>
      <c r="E840" s="751"/>
      <c r="F840" s="751"/>
      <c r="G840" s="751"/>
      <c r="H840" s="752"/>
      <c r="I840" s="437"/>
      <c r="J840" s="437"/>
      <c r="K840" s="438"/>
    </row>
    <row r="841" spans="1:11" ht="14.25" hidden="1" customHeight="1">
      <c r="A841" s="437"/>
      <c r="B841" s="777"/>
      <c r="C841" s="754"/>
      <c r="D841" s="754"/>
      <c r="E841" s="754"/>
      <c r="F841" s="754"/>
      <c r="G841" s="754"/>
      <c r="H841" s="755"/>
      <c r="I841" s="437"/>
      <c r="J841" s="437"/>
      <c r="K841" s="438"/>
    </row>
    <row r="842" spans="1:11" ht="14.25" hidden="1" customHeight="1">
      <c r="A842" s="437"/>
      <c r="B842" s="765" t="s">
        <v>82</v>
      </c>
      <c r="C842" s="757"/>
      <c r="D842" s="757"/>
      <c r="E842" s="757"/>
      <c r="F842" s="757"/>
      <c r="G842" s="757"/>
      <c r="H842" s="758"/>
      <c r="I842" s="437"/>
      <c r="J842" s="437"/>
      <c r="K842" s="438"/>
    </row>
    <row r="843" spans="1:11" ht="14.25" hidden="1" customHeight="1">
      <c r="A843" s="437"/>
      <c r="B843" s="766" t="s">
        <v>1</v>
      </c>
      <c r="C843" s="764"/>
      <c r="D843" s="446" t="s">
        <v>2</v>
      </c>
      <c r="E843" s="447" t="s">
        <v>83</v>
      </c>
      <c r="F843" s="447" t="s">
        <v>84</v>
      </c>
      <c r="G843" s="447" t="s">
        <v>85</v>
      </c>
      <c r="H843" s="448" t="s">
        <v>86</v>
      </c>
      <c r="I843" s="437"/>
      <c r="J843" s="437"/>
      <c r="K843" s="438"/>
    </row>
    <row r="844" spans="1:11" ht="14.25" hidden="1" customHeight="1">
      <c r="A844" s="437"/>
      <c r="B844" s="767"/>
      <c r="C844" s="778"/>
      <c r="D844" s="449"/>
      <c r="E844" s="449"/>
      <c r="F844" s="450"/>
      <c r="G844" s="451"/>
      <c r="H844" s="452">
        <f>G844*(F844+1)*E844</f>
        <v>0</v>
      </c>
      <c r="I844" s="437"/>
      <c r="J844" s="437"/>
      <c r="K844" s="438"/>
    </row>
    <row r="845" spans="1:11" ht="14.25" hidden="1" customHeight="1">
      <c r="A845" s="437"/>
      <c r="B845" s="769" t="s">
        <v>145</v>
      </c>
      <c r="C845" s="770"/>
      <c r="D845" s="490" t="s">
        <v>9</v>
      </c>
      <c r="E845" s="460">
        <v>1</v>
      </c>
      <c r="F845" s="450">
        <v>0.05</v>
      </c>
      <c r="G845" s="501">
        <v>33600</v>
      </c>
      <c r="H845" s="452">
        <f t="shared" ref="H845:H850" si="78">ROUND(G845*(F845+1)*E845,2)</f>
        <v>35280</v>
      </c>
      <c r="I845" s="437"/>
      <c r="J845" s="437"/>
      <c r="K845" s="438"/>
    </row>
    <row r="846" spans="1:11" ht="14.25" hidden="1" customHeight="1">
      <c r="A846" s="437"/>
      <c r="B846" s="769" t="s">
        <v>123</v>
      </c>
      <c r="C846" s="770"/>
      <c r="D846" s="449" t="s">
        <v>13</v>
      </c>
      <c r="E846" s="499">
        <v>5.1999999999999998E-2</v>
      </c>
      <c r="F846" s="454">
        <v>0.05</v>
      </c>
      <c r="G846" s="455">
        <v>469926</v>
      </c>
      <c r="H846" s="452">
        <f t="shared" si="78"/>
        <v>25657.96</v>
      </c>
      <c r="I846" s="437"/>
      <c r="J846" s="437"/>
      <c r="K846" s="438"/>
    </row>
    <row r="847" spans="1:11" ht="14.25" hidden="1" customHeight="1">
      <c r="A847" s="437"/>
      <c r="B847" s="769" t="s">
        <v>146</v>
      </c>
      <c r="C847" s="770"/>
      <c r="D847" s="490" t="s">
        <v>131</v>
      </c>
      <c r="E847" s="499">
        <v>6.6</v>
      </c>
      <c r="F847" s="454">
        <v>0</v>
      </c>
      <c r="G847" s="501">
        <v>2500</v>
      </c>
      <c r="H847" s="452">
        <f t="shared" si="78"/>
        <v>16500</v>
      </c>
      <c r="I847" s="437"/>
      <c r="J847" s="437"/>
      <c r="K847" s="438"/>
    </row>
    <row r="848" spans="1:11" ht="14.25" hidden="1" customHeight="1">
      <c r="A848" s="437"/>
      <c r="B848" s="769" t="s">
        <v>147</v>
      </c>
      <c r="C848" s="770"/>
      <c r="D848" s="490" t="s">
        <v>131</v>
      </c>
      <c r="E848" s="460">
        <v>0.34</v>
      </c>
      <c r="F848" s="450">
        <v>0</v>
      </c>
      <c r="G848" s="501">
        <v>6900</v>
      </c>
      <c r="H848" s="452">
        <f t="shared" si="78"/>
        <v>2346</v>
      </c>
      <c r="I848" s="437"/>
      <c r="J848" s="437"/>
      <c r="K848" s="438"/>
    </row>
    <row r="849" spans="1:11" ht="14.25" hidden="1" customHeight="1">
      <c r="A849" s="437"/>
      <c r="B849" s="769" t="s">
        <v>148</v>
      </c>
      <c r="C849" s="770"/>
      <c r="D849" s="490" t="s">
        <v>30</v>
      </c>
      <c r="E849" s="460">
        <v>1.1659999999999999</v>
      </c>
      <c r="F849" s="450">
        <v>0</v>
      </c>
      <c r="G849" s="501">
        <v>4900</v>
      </c>
      <c r="H849" s="452">
        <f t="shared" si="78"/>
        <v>5713.4</v>
      </c>
      <c r="I849" s="437"/>
      <c r="J849" s="437"/>
      <c r="K849" s="438"/>
    </row>
    <row r="850" spans="1:11" ht="14.25" hidden="1" customHeight="1">
      <c r="A850" s="437"/>
      <c r="B850" s="769" t="s">
        <v>140</v>
      </c>
      <c r="C850" s="770"/>
      <c r="D850" s="490" t="s">
        <v>131</v>
      </c>
      <c r="E850" s="493">
        <v>0.5</v>
      </c>
      <c r="F850" s="454">
        <v>0</v>
      </c>
      <c r="G850" s="501">
        <v>19000</v>
      </c>
      <c r="H850" s="452">
        <f t="shared" si="78"/>
        <v>9500</v>
      </c>
      <c r="I850" s="437"/>
      <c r="J850" s="437"/>
      <c r="K850" s="438"/>
    </row>
    <row r="851" spans="1:11" ht="14.25" hidden="1" customHeight="1">
      <c r="A851" s="437"/>
      <c r="B851" s="761"/>
      <c r="C851" s="771"/>
      <c r="D851" s="449"/>
      <c r="E851" s="456"/>
      <c r="F851" s="457"/>
      <c r="G851" s="458"/>
      <c r="H851" s="452">
        <f>G851*(F851+1)*E851</f>
        <v>0</v>
      </c>
      <c r="I851" s="437"/>
      <c r="J851" s="437"/>
      <c r="K851" s="438"/>
    </row>
    <row r="852" spans="1:11" ht="14.25" hidden="1" customHeight="1">
      <c r="A852" s="437"/>
      <c r="B852" s="763" t="s">
        <v>87</v>
      </c>
      <c r="C852" s="757"/>
      <c r="D852" s="757"/>
      <c r="E852" s="757"/>
      <c r="F852" s="757"/>
      <c r="G852" s="764"/>
      <c r="H852" s="459">
        <f>ROUND(SUM(H844:H851),2)</f>
        <v>94997.36</v>
      </c>
      <c r="I852" s="437"/>
      <c r="J852" s="437"/>
      <c r="K852" s="438"/>
    </row>
    <row r="853" spans="1:11" ht="14.25" hidden="1" customHeight="1">
      <c r="A853" s="437"/>
      <c r="B853" s="765" t="s">
        <v>88</v>
      </c>
      <c r="C853" s="757"/>
      <c r="D853" s="757"/>
      <c r="E853" s="757"/>
      <c r="F853" s="757"/>
      <c r="G853" s="757"/>
      <c r="H853" s="758"/>
      <c r="I853" s="437"/>
      <c r="J853" s="437"/>
      <c r="K853" s="438"/>
    </row>
    <row r="854" spans="1:11" ht="14.25" hidden="1" customHeight="1">
      <c r="A854" s="437"/>
      <c r="B854" s="766" t="s">
        <v>1</v>
      </c>
      <c r="C854" s="764"/>
      <c r="D854" s="446" t="s">
        <v>2</v>
      </c>
      <c r="E854" s="447" t="s">
        <v>83</v>
      </c>
      <c r="F854" s="447" t="s">
        <v>89</v>
      </c>
      <c r="G854" s="447" t="s">
        <v>85</v>
      </c>
      <c r="H854" s="448" t="s">
        <v>86</v>
      </c>
      <c r="I854" s="437"/>
      <c r="J854" s="437"/>
      <c r="K854" s="438"/>
    </row>
    <row r="855" spans="1:11" ht="14.25" hidden="1" customHeight="1">
      <c r="A855" s="437"/>
      <c r="B855" s="767"/>
      <c r="C855" s="768"/>
      <c r="D855" s="460"/>
      <c r="E855" s="461"/>
      <c r="F855" s="462"/>
      <c r="G855" s="451"/>
      <c r="H855" s="452">
        <f t="shared" ref="H855:H858" si="79">E855*F855*G855</f>
        <v>0</v>
      </c>
      <c r="I855" s="437"/>
      <c r="J855" s="437"/>
      <c r="K855" s="438"/>
    </row>
    <row r="856" spans="1:11" ht="14.25" hidden="1" customHeight="1">
      <c r="A856" s="437"/>
      <c r="B856" s="759" t="s">
        <v>90</v>
      </c>
      <c r="C856" s="760"/>
      <c r="D856" s="463" t="s">
        <v>91</v>
      </c>
      <c r="E856" s="460">
        <v>0.05</v>
      </c>
      <c r="F856" s="469">
        <v>1</v>
      </c>
      <c r="G856" s="451">
        <f>H866</f>
        <v>24587.5</v>
      </c>
      <c r="H856" s="452">
        <f t="shared" si="79"/>
        <v>1229.375</v>
      </c>
      <c r="I856" s="437"/>
      <c r="J856" s="437"/>
      <c r="K856" s="438"/>
    </row>
    <row r="857" spans="1:11" ht="14.25" hidden="1" customHeight="1">
      <c r="A857" s="437"/>
      <c r="B857" s="759" t="s">
        <v>149</v>
      </c>
      <c r="C857" s="760"/>
      <c r="D857" s="490" t="s">
        <v>94</v>
      </c>
      <c r="E857" s="460">
        <v>1</v>
      </c>
      <c r="F857" s="469">
        <v>0.125</v>
      </c>
      <c r="G857" s="491">
        <v>15000</v>
      </c>
      <c r="H857" s="452">
        <f t="shared" si="79"/>
        <v>1875</v>
      </c>
      <c r="I857" s="437"/>
      <c r="J857" s="437"/>
      <c r="K857" s="438"/>
    </row>
    <row r="858" spans="1:11" ht="14.25" hidden="1" customHeight="1">
      <c r="A858" s="437"/>
      <c r="B858" s="761" t="s">
        <v>150</v>
      </c>
      <c r="C858" s="762"/>
      <c r="D858" s="490" t="s">
        <v>94</v>
      </c>
      <c r="E858" s="456">
        <v>1</v>
      </c>
      <c r="F858" s="492">
        <v>0.125</v>
      </c>
      <c r="G858" s="491">
        <v>2700</v>
      </c>
      <c r="H858" s="452">
        <f t="shared" si="79"/>
        <v>337.5</v>
      </c>
      <c r="I858" s="437"/>
      <c r="J858" s="437"/>
      <c r="K858" s="438"/>
    </row>
    <row r="859" spans="1:11" ht="14.25" hidden="1" customHeight="1">
      <c r="A859" s="437"/>
      <c r="B859" s="763" t="s">
        <v>87</v>
      </c>
      <c r="C859" s="757"/>
      <c r="D859" s="757"/>
      <c r="E859" s="757"/>
      <c r="F859" s="757"/>
      <c r="G859" s="764"/>
      <c r="H859" s="459">
        <f>ROUND(SUM(H855:H858),2)</f>
        <v>3441.88</v>
      </c>
      <c r="I859" s="437"/>
      <c r="J859" s="437"/>
      <c r="K859" s="438"/>
    </row>
    <row r="860" spans="1:11" ht="14.25" hidden="1" customHeight="1">
      <c r="A860" s="437"/>
      <c r="B860" s="765" t="s">
        <v>92</v>
      </c>
      <c r="C860" s="757"/>
      <c r="D860" s="757"/>
      <c r="E860" s="757"/>
      <c r="F860" s="757"/>
      <c r="G860" s="757"/>
      <c r="H860" s="758"/>
      <c r="I860" s="437"/>
      <c r="J860" s="437"/>
      <c r="K860" s="438"/>
    </row>
    <row r="861" spans="1:11" ht="14.25" hidden="1" customHeight="1">
      <c r="A861" s="437"/>
      <c r="B861" s="766" t="s">
        <v>1</v>
      </c>
      <c r="C861" s="764"/>
      <c r="D861" s="446" t="s">
        <v>2</v>
      </c>
      <c r="E861" s="447" t="s">
        <v>83</v>
      </c>
      <c r="F861" s="464" t="s">
        <v>89</v>
      </c>
      <c r="G861" s="447" t="s">
        <v>85</v>
      </c>
      <c r="H861" s="465" t="s">
        <v>86</v>
      </c>
      <c r="I861" s="437"/>
      <c r="J861" s="437"/>
      <c r="K861" s="438"/>
    </row>
    <row r="862" spans="1:11" ht="14.25" hidden="1" customHeight="1">
      <c r="A862" s="437"/>
      <c r="B862" s="767"/>
      <c r="C862" s="768"/>
      <c r="D862" s="466"/>
      <c r="E862" s="461"/>
      <c r="F862" s="467"/>
      <c r="G862" s="451"/>
      <c r="H862" s="452">
        <f t="shared" ref="H862:H865" si="80">E862*F862*G862</f>
        <v>0</v>
      </c>
      <c r="I862" s="437"/>
      <c r="J862" s="437"/>
      <c r="K862" s="438"/>
    </row>
    <row r="863" spans="1:11" ht="14.25" hidden="1" customHeight="1">
      <c r="A863" s="437"/>
      <c r="B863" s="769" t="s">
        <v>96</v>
      </c>
      <c r="C863" s="760"/>
      <c r="D863" s="468" t="s">
        <v>94</v>
      </c>
      <c r="E863" s="460">
        <v>1</v>
      </c>
      <c r="F863" s="469">
        <v>0.125</v>
      </c>
      <c r="G863" s="451">
        <v>119800</v>
      </c>
      <c r="H863" s="452">
        <f t="shared" si="80"/>
        <v>14975</v>
      </c>
      <c r="I863" s="437"/>
      <c r="J863" s="437"/>
      <c r="K863" s="438"/>
    </row>
    <row r="864" spans="1:11" ht="14.25" hidden="1" customHeight="1">
      <c r="A864" s="437"/>
      <c r="B864" s="769" t="s">
        <v>93</v>
      </c>
      <c r="C864" s="760"/>
      <c r="D864" s="468" t="s">
        <v>94</v>
      </c>
      <c r="E864" s="460">
        <v>1</v>
      </c>
      <c r="F864" s="469">
        <v>0.125</v>
      </c>
      <c r="G864" s="451">
        <v>76900</v>
      </c>
      <c r="H864" s="452">
        <f t="shared" si="80"/>
        <v>9612.5</v>
      </c>
      <c r="I864" s="437"/>
      <c r="J864" s="437"/>
      <c r="K864" s="438"/>
    </row>
    <row r="865" spans="1:11" ht="14.25" hidden="1" customHeight="1">
      <c r="A865" s="437"/>
      <c r="B865" s="761"/>
      <c r="C865" s="762"/>
      <c r="D865" s="470"/>
      <c r="E865" s="471"/>
      <c r="F865" s="457"/>
      <c r="G865" s="451"/>
      <c r="H865" s="452">
        <f t="shared" si="80"/>
        <v>0</v>
      </c>
      <c r="I865" s="437"/>
      <c r="J865" s="437"/>
      <c r="K865" s="438"/>
    </row>
    <row r="866" spans="1:11" ht="14.25" hidden="1" customHeight="1">
      <c r="A866" s="437"/>
      <c r="B866" s="763" t="s">
        <v>87</v>
      </c>
      <c r="C866" s="757"/>
      <c r="D866" s="757"/>
      <c r="E866" s="757"/>
      <c r="F866" s="757"/>
      <c r="G866" s="764"/>
      <c r="H866" s="459">
        <f>ROUND(SUM(H862:H865),2)</f>
        <v>24587.5</v>
      </c>
      <c r="I866" s="437"/>
      <c r="J866" s="437"/>
      <c r="K866" s="438"/>
    </row>
    <row r="867" spans="1:11" ht="14.25" hidden="1" customHeight="1">
      <c r="A867" s="437"/>
      <c r="B867" s="765" t="s">
        <v>95</v>
      </c>
      <c r="C867" s="757"/>
      <c r="D867" s="757"/>
      <c r="E867" s="757"/>
      <c r="F867" s="757"/>
      <c r="G867" s="757"/>
      <c r="H867" s="758"/>
      <c r="I867" s="437"/>
      <c r="J867" s="437"/>
      <c r="K867" s="438"/>
    </row>
    <row r="868" spans="1:11" ht="14.25" hidden="1" customHeight="1">
      <c r="A868" s="437"/>
      <c r="B868" s="756" t="s">
        <v>1</v>
      </c>
      <c r="C868" s="757"/>
      <c r="D868" s="764"/>
      <c r="E868" s="447" t="s">
        <v>2</v>
      </c>
      <c r="F868" s="447" t="s">
        <v>83</v>
      </c>
      <c r="G868" s="447" t="s">
        <v>85</v>
      </c>
      <c r="H868" s="448" t="s">
        <v>86</v>
      </c>
      <c r="I868" s="437"/>
      <c r="J868" s="437"/>
      <c r="K868" s="438"/>
    </row>
    <row r="869" spans="1:11" ht="14.25" hidden="1" customHeight="1">
      <c r="A869" s="437"/>
      <c r="B869" s="779" t="s">
        <v>104</v>
      </c>
      <c r="C869" s="760"/>
      <c r="D869" s="770"/>
      <c r="E869" s="449" t="s">
        <v>13</v>
      </c>
      <c r="F869" s="450">
        <v>5.1999999999999998E-2</v>
      </c>
      <c r="G869" s="472">
        <v>16388</v>
      </c>
      <c r="H869" s="473">
        <f t="shared" ref="H869:H870" si="81">ROUND(G869*F869,0)</f>
        <v>852</v>
      </c>
      <c r="I869" s="437"/>
      <c r="J869" s="437"/>
      <c r="K869" s="438"/>
    </row>
    <row r="870" spans="1:11" ht="14.25" hidden="1" customHeight="1">
      <c r="A870" s="437"/>
      <c r="B870" s="779" t="s">
        <v>151</v>
      </c>
      <c r="C870" s="760"/>
      <c r="D870" s="770"/>
      <c r="E870" s="449" t="s">
        <v>13</v>
      </c>
      <c r="F870" s="450">
        <v>0.15</v>
      </c>
      <c r="G870" s="472">
        <v>16388</v>
      </c>
      <c r="H870" s="473">
        <f t="shared" si="81"/>
        <v>2458</v>
      </c>
      <c r="I870" s="437"/>
      <c r="J870" s="437"/>
      <c r="K870" s="438"/>
    </row>
    <row r="871" spans="1:11" ht="14.25" hidden="1" customHeight="1" thickBot="1">
      <c r="A871" s="437"/>
      <c r="B871" s="780" t="s">
        <v>87</v>
      </c>
      <c r="C871" s="781"/>
      <c r="D871" s="781"/>
      <c r="E871" s="781"/>
      <c r="F871" s="781"/>
      <c r="G871" s="782"/>
      <c r="H871" s="474">
        <f>ROUND(SUM(H869:H870),2)</f>
        <v>3310</v>
      </c>
      <c r="I871" s="437"/>
      <c r="J871" s="437"/>
      <c r="K871" s="438"/>
    </row>
    <row r="872" spans="1:11" ht="14.25" hidden="1" customHeight="1" thickBot="1">
      <c r="A872" s="437"/>
      <c r="B872" s="783"/>
      <c r="C872" s="748"/>
      <c r="D872" s="748"/>
      <c r="E872" s="748"/>
      <c r="F872" s="748"/>
      <c r="G872" s="748"/>
      <c r="H872" s="749"/>
      <c r="I872" s="437"/>
      <c r="J872" s="437"/>
      <c r="K872" s="438"/>
    </row>
    <row r="873" spans="1:11" ht="14.25" hidden="1" customHeight="1" thickBot="1">
      <c r="A873" s="437"/>
      <c r="B873" s="784"/>
      <c r="C873" s="785"/>
      <c r="D873" s="786"/>
      <c r="E873" s="787" t="s">
        <v>59</v>
      </c>
      <c r="F873" s="788"/>
      <c r="G873" s="788"/>
      <c r="H873" s="475">
        <f>ROUND(H871+H866+H859+H852,0)+1</f>
        <v>126338</v>
      </c>
      <c r="I873" s="437"/>
      <c r="J873" s="437"/>
      <c r="K873" s="438">
        <v>109374.3</v>
      </c>
    </row>
    <row r="874" spans="1:11" ht="14.25" hidden="1" customHeight="1">
      <c r="A874" s="437"/>
      <c r="B874" s="476"/>
      <c r="C874" s="477"/>
      <c r="D874" s="478"/>
      <c r="E874" s="478"/>
      <c r="F874" s="478"/>
      <c r="G874" s="478"/>
      <c r="H874" s="479"/>
      <c r="I874" s="437"/>
      <c r="J874" s="437"/>
      <c r="K874" s="438"/>
    </row>
    <row r="875" spans="1:11" ht="14.25" hidden="1" customHeight="1" thickBot="1">
      <c r="A875" s="437"/>
      <c r="B875" s="439"/>
      <c r="C875" s="440"/>
      <c r="D875" s="441"/>
      <c r="E875" s="441"/>
      <c r="F875" s="441"/>
      <c r="G875" s="441"/>
      <c r="H875" s="442"/>
      <c r="I875" s="437"/>
      <c r="J875" s="437"/>
      <c r="K875" s="438"/>
    </row>
    <row r="876" spans="1:11" ht="14.25" hidden="1" customHeight="1">
      <c r="A876" s="437"/>
      <c r="B876" s="802" t="s">
        <v>77</v>
      </c>
      <c r="C876" s="748"/>
      <c r="D876" s="748"/>
      <c r="E876" s="748"/>
      <c r="F876" s="748"/>
      <c r="G876" s="748"/>
      <c r="H876" s="749"/>
      <c r="I876" s="437"/>
      <c r="J876" s="437"/>
      <c r="K876" s="438"/>
    </row>
    <row r="877" spans="1:11" ht="14.25" hidden="1" customHeight="1">
      <c r="A877" s="437"/>
      <c r="B877" s="753"/>
      <c r="C877" s="754"/>
      <c r="D877" s="754"/>
      <c r="E877" s="754"/>
      <c r="F877" s="754"/>
      <c r="G877" s="754"/>
      <c r="H877" s="755"/>
      <c r="I877" s="437"/>
      <c r="J877" s="437"/>
      <c r="K877" s="438"/>
    </row>
    <row r="878" spans="1:11" ht="14.25" hidden="1" customHeight="1" thickBot="1">
      <c r="A878" s="437"/>
      <c r="B878" s="803" t="s">
        <v>78</v>
      </c>
      <c r="C878" s="781"/>
      <c r="D878" s="781"/>
      <c r="E878" s="781"/>
      <c r="F878" s="781"/>
      <c r="G878" s="781"/>
      <c r="H878" s="804"/>
      <c r="I878" s="437"/>
      <c r="J878" s="437"/>
      <c r="K878" s="438"/>
    </row>
    <row r="879" spans="1:11" ht="14.25" hidden="1" customHeight="1">
      <c r="A879" s="437"/>
      <c r="B879" s="799" t="s">
        <v>1125</v>
      </c>
      <c r="C879" s="800"/>
      <c r="D879" s="800"/>
      <c r="E879" s="800"/>
      <c r="F879" s="800"/>
      <c r="G879" s="800"/>
      <c r="H879" s="801"/>
      <c r="I879" s="437"/>
      <c r="J879" s="437"/>
      <c r="K879" s="438"/>
    </row>
    <row r="880" spans="1:11" ht="14.25" hidden="1" customHeight="1">
      <c r="A880" s="437"/>
      <c r="B880" s="443" t="s">
        <v>79</v>
      </c>
      <c r="C880" s="480" t="e">
        <v>#REF!</v>
      </c>
      <c r="D880" s="772" t="s">
        <v>80</v>
      </c>
      <c r="E880" s="764"/>
      <c r="F880" s="419" t="e">
        <v>#REF!</v>
      </c>
      <c r="G880" s="419" t="s">
        <v>81</v>
      </c>
      <c r="H880" s="445"/>
      <c r="I880" s="437"/>
      <c r="J880" s="437"/>
      <c r="K880" s="438"/>
    </row>
    <row r="881" spans="1:11" ht="14.25" hidden="1" customHeight="1">
      <c r="A881" s="437"/>
      <c r="B881" s="765"/>
      <c r="C881" s="757"/>
      <c r="D881" s="757"/>
      <c r="E881" s="757"/>
      <c r="F881" s="757"/>
      <c r="G881" s="757"/>
      <c r="H881" s="758"/>
      <c r="I881" s="437"/>
      <c r="J881" s="437"/>
      <c r="K881" s="438"/>
    </row>
    <row r="882" spans="1:11" ht="14.25" hidden="1" customHeight="1">
      <c r="A882" s="437"/>
      <c r="B882" s="773" t="e">
        <v>#REF!</v>
      </c>
      <c r="C882" s="774"/>
      <c r="D882" s="774"/>
      <c r="E882" s="774"/>
      <c r="F882" s="774"/>
      <c r="G882" s="774"/>
      <c r="H882" s="775"/>
      <c r="I882" s="437"/>
      <c r="J882" s="437"/>
      <c r="K882" s="438"/>
    </row>
    <row r="883" spans="1:11" ht="14.25" hidden="1" customHeight="1">
      <c r="A883" s="437"/>
      <c r="B883" s="776"/>
      <c r="C883" s="751"/>
      <c r="D883" s="751"/>
      <c r="E883" s="751"/>
      <c r="F883" s="751"/>
      <c r="G883" s="751"/>
      <c r="H883" s="752"/>
      <c r="I883" s="437"/>
      <c r="J883" s="437"/>
      <c r="K883" s="438"/>
    </row>
    <row r="884" spans="1:11" ht="14.25" hidden="1" customHeight="1">
      <c r="A884" s="437"/>
      <c r="B884" s="777"/>
      <c r="C884" s="754"/>
      <c r="D884" s="754"/>
      <c r="E884" s="754"/>
      <c r="F884" s="754"/>
      <c r="G884" s="754"/>
      <c r="H884" s="755"/>
      <c r="I884" s="437"/>
      <c r="J884" s="437"/>
      <c r="K884" s="438"/>
    </row>
    <row r="885" spans="1:11" ht="14.25" hidden="1" customHeight="1">
      <c r="A885" s="437"/>
      <c r="B885" s="765" t="s">
        <v>82</v>
      </c>
      <c r="C885" s="757"/>
      <c r="D885" s="757"/>
      <c r="E885" s="757"/>
      <c r="F885" s="757"/>
      <c r="G885" s="757"/>
      <c r="H885" s="758"/>
      <c r="I885" s="437"/>
      <c r="J885" s="437"/>
      <c r="K885" s="438"/>
    </row>
    <row r="886" spans="1:11" ht="14.25" hidden="1" customHeight="1">
      <c r="A886" s="437"/>
      <c r="B886" s="766" t="s">
        <v>1</v>
      </c>
      <c r="C886" s="764"/>
      <c r="D886" s="446" t="s">
        <v>2</v>
      </c>
      <c r="E886" s="447" t="s">
        <v>83</v>
      </c>
      <c r="F886" s="447" t="s">
        <v>84</v>
      </c>
      <c r="G886" s="447" t="s">
        <v>85</v>
      </c>
      <c r="H886" s="448" t="s">
        <v>86</v>
      </c>
      <c r="I886" s="437"/>
      <c r="J886" s="437"/>
      <c r="K886" s="438"/>
    </row>
    <row r="887" spans="1:11" ht="14.25" hidden="1" customHeight="1">
      <c r="A887" s="437"/>
      <c r="B887" s="767"/>
      <c r="C887" s="778"/>
      <c r="D887" s="449"/>
      <c r="E887" s="449"/>
      <c r="F887" s="450"/>
      <c r="G887" s="451"/>
      <c r="H887" s="452">
        <f>G887*(F887+1)*E887</f>
        <v>0</v>
      </c>
      <c r="I887" s="437"/>
      <c r="J887" s="437"/>
      <c r="K887" s="438"/>
    </row>
    <row r="888" spans="1:11" ht="14.25" hidden="1" customHeight="1">
      <c r="A888" s="437"/>
      <c r="B888" s="769" t="s">
        <v>152</v>
      </c>
      <c r="C888" s="770"/>
      <c r="D888" s="490" t="s">
        <v>9</v>
      </c>
      <c r="E888" s="460">
        <v>1</v>
      </c>
      <c r="F888" s="450">
        <v>0.05</v>
      </c>
      <c r="G888" s="491">
        <v>45000</v>
      </c>
      <c r="H888" s="452">
        <f t="shared" ref="H888:H892" si="82">ROUND(G888*(F888+1)*E888,2)</f>
        <v>47250</v>
      </c>
      <c r="I888" s="437"/>
      <c r="J888" s="504" t="s">
        <v>108</v>
      </c>
      <c r="K888" s="438"/>
    </row>
    <row r="889" spans="1:11" ht="14.25" hidden="1" customHeight="1">
      <c r="A889" s="437"/>
      <c r="B889" s="769" t="s">
        <v>123</v>
      </c>
      <c r="C889" s="770"/>
      <c r="D889" s="449" t="s">
        <v>13</v>
      </c>
      <c r="E889" s="499">
        <f>1*1*0.05</f>
        <v>0.05</v>
      </c>
      <c r="F889" s="454">
        <v>0.05</v>
      </c>
      <c r="G889" s="455">
        <v>469926</v>
      </c>
      <c r="H889" s="452">
        <f t="shared" si="82"/>
        <v>24671.119999999999</v>
      </c>
      <c r="I889" s="437"/>
      <c r="J889" s="437">
        <v>143</v>
      </c>
      <c r="K889" s="438"/>
    </row>
    <row r="890" spans="1:11" ht="14.25" hidden="1" customHeight="1">
      <c r="A890" s="437"/>
      <c r="B890" s="769" t="s">
        <v>147</v>
      </c>
      <c r="C890" s="770"/>
      <c r="D890" s="490" t="s">
        <v>131</v>
      </c>
      <c r="E890" s="460">
        <v>0.34</v>
      </c>
      <c r="F890" s="450">
        <v>0</v>
      </c>
      <c r="G890" s="491">
        <v>6900</v>
      </c>
      <c r="H890" s="452">
        <f t="shared" si="82"/>
        <v>2346</v>
      </c>
      <c r="I890" s="437"/>
      <c r="J890" s="437">
        <v>2</v>
      </c>
      <c r="K890" s="438"/>
    </row>
    <row r="891" spans="1:11" ht="14.25" hidden="1" customHeight="1">
      <c r="A891" s="437"/>
      <c r="B891" s="769" t="s">
        <v>148</v>
      </c>
      <c r="C891" s="770"/>
      <c r="D891" s="490" t="s">
        <v>30</v>
      </c>
      <c r="E891" s="460">
        <v>4</v>
      </c>
      <c r="F891" s="450">
        <v>0</v>
      </c>
      <c r="G891" s="491">
        <v>4900</v>
      </c>
      <c r="H891" s="452">
        <f t="shared" si="82"/>
        <v>19600</v>
      </c>
      <c r="I891" s="437"/>
      <c r="J891" s="437"/>
      <c r="K891" s="438"/>
    </row>
    <row r="892" spans="1:11" ht="14.25" hidden="1" customHeight="1">
      <c r="A892" s="437"/>
      <c r="B892" s="769" t="s">
        <v>140</v>
      </c>
      <c r="C892" s="770"/>
      <c r="D892" s="490" t="s">
        <v>131</v>
      </c>
      <c r="E892" s="493">
        <v>0.5</v>
      </c>
      <c r="F892" s="454">
        <v>0</v>
      </c>
      <c r="G892" s="491">
        <v>19000</v>
      </c>
      <c r="H892" s="452">
        <f t="shared" si="82"/>
        <v>9500</v>
      </c>
      <c r="I892" s="437"/>
      <c r="J892" s="437"/>
      <c r="K892" s="438"/>
    </row>
    <row r="893" spans="1:11" ht="14.25" hidden="1" customHeight="1">
      <c r="A893" s="437"/>
      <c r="B893" s="761" t="s">
        <v>153</v>
      </c>
      <c r="C893" s="771"/>
      <c r="D893" s="490" t="s">
        <v>9</v>
      </c>
      <c r="E893" s="456">
        <v>1</v>
      </c>
      <c r="F893" s="457">
        <v>0</v>
      </c>
      <c r="G893" s="491">
        <v>17000</v>
      </c>
      <c r="H893" s="452">
        <f>G893*(F893+1)*E893</f>
        <v>17000</v>
      </c>
      <c r="I893" s="437"/>
      <c r="J893" s="437"/>
      <c r="K893" s="438"/>
    </row>
    <row r="894" spans="1:11" ht="14.25" hidden="1" customHeight="1">
      <c r="A894" s="437"/>
      <c r="B894" s="763" t="s">
        <v>87</v>
      </c>
      <c r="C894" s="757"/>
      <c r="D894" s="757"/>
      <c r="E894" s="757"/>
      <c r="F894" s="757"/>
      <c r="G894" s="764"/>
      <c r="H894" s="459">
        <f>ROUND(SUM(H887:H893),2)</f>
        <v>120367.12</v>
      </c>
      <c r="I894" s="437"/>
      <c r="J894" s="437"/>
      <c r="K894" s="438"/>
    </row>
    <row r="895" spans="1:11" ht="14.25" hidden="1" customHeight="1">
      <c r="A895" s="437"/>
      <c r="B895" s="765" t="s">
        <v>88</v>
      </c>
      <c r="C895" s="757"/>
      <c r="D895" s="757"/>
      <c r="E895" s="757"/>
      <c r="F895" s="757"/>
      <c r="G895" s="757"/>
      <c r="H895" s="758"/>
      <c r="I895" s="437"/>
      <c r="J895" s="437"/>
      <c r="K895" s="438"/>
    </row>
    <row r="896" spans="1:11" ht="14.25" hidden="1" customHeight="1">
      <c r="A896" s="437"/>
      <c r="B896" s="766" t="s">
        <v>1</v>
      </c>
      <c r="C896" s="764"/>
      <c r="D896" s="446" t="s">
        <v>2</v>
      </c>
      <c r="E896" s="447" t="s">
        <v>83</v>
      </c>
      <c r="F896" s="447" t="s">
        <v>89</v>
      </c>
      <c r="G896" s="447" t="s">
        <v>85</v>
      </c>
      <c r="H896" s="448" t="s">
        <v>86</v>
      </c>
      <c r="I896" s="437"/>
      <c r="J896" s="437"/>
      <c r="K896" s="438"/>
    </row>
    <row r="897" spans="1:11" ht="14.25" hidden="1" customHeight="1">
      <c r="A897" s="437"/>
      <c r="B897" s="767"/>
      <c r="C897" s="778"/>
      <c r="D897" s="460"/>
      <c r="E897" s="461"/>
      <c r="F897" s="462"/>
      <c r="G897" s="451"/>
      <c r="H897" s="452">
        <f t="shared" ref="H897:H900" si="83">E897*F897*G897</f>
        <v>0</v>
      </c>
      <c r="I897" s="437"/>
      <c r="J897" s="437"/>
      <c r="K897" s="438"/>
    </row>
    <row r="898" spans="1:11" ht="14.25" hidden="1" customHeight="1">
      <c r="A898" s="437"/>
      <c r="B898" s="759" t="s">
        <v>90</v>
      </c>
      <c r="C898" s="770"/>
      <c r="D898" s="463" t="s">
        <v>91</v>
      </c>
      <c r="E898" s="460">
        <v>0.05</v>
      </c>
      <c r="F898" s="469">
        <v>1</v>
      </c>
      <c r="G898" s="451">
        <f>H909</f>
        <v>29505</v>
      </c>
      <c r="H898" s="452">
        <f t="shared" si="83"/>
        <v>1475.25</v>
      </c>
      <c r="I898" s="437"/>
      <c r="J898" s="437"/>
      <c r="K898" s="438"/>
    </row>
    <row r="899" spans="1:11" ht="14.25" hidden="1" customHeight="1">
      <c r="A899" s="437"/>
      <c r="B899" s="759" t="s">
        <v>149</v>
      </c>
      <c r="C899" s="760"/>
      <c r="D899" s="490" t="s">
        <v>94</v>
      </c>
      <c r="E899" s="460">
        <v>1</v>
      </c>
      <c r="F899" s="469">
        <v>0.125</v>
      </c>
      <c r="G899" s="491">
        <v>15000</v>
      </c>
      <c r="H899" s="452">
        <f t="shared" si="83"/>
        <v>1875</v>
      </c>
      <c r="I899" s="437"/>
      <c r="J899" s="504" t="s">
        <v>102</v>
      </c>
      <c r="K899" s="438"/>
    </row>
    <row r="900" spans="1:11" ht="14.25" hidden="1" customHeight="1">
      <c r="A900" s="437"/>
      <c r="B900" s="761" t="s">
        <v>150</v>
      </c>
      <c r="C900" s="762"/>
      <c r="D900" s="490" t="s">
        <v>94</v>
      </c>
      <c r="E900" s="456">
        <v>1</v>
      </c>
      <c r="F900" s="492">
        <v>0.125</v>
      </c>
      <c r="G900" s="491">
        <v>2700</v>
      </c>
      <c r="H900" s="452">
        <f t="shared" si="83"/>
        <v>337.5</v>
      </c>
      <c r="I900" s="437"/>
      <c r="J900" s="437">
        <v>12</v>
      </c>
      <c r="K900" s="438"/>
    </row>
    <row r="901" spans="1:11" ht="14.25" hidden="1" customHeight="1">
      <c r="A901" s="437"/>
      <c r="B901" s="763" t="s">
        <v>87</v>
      </c>
      <c r="C901" s="757"/>
      <c r="D901" s="757"/>
      <c r="E901" s="757"/>
      <c r="F901" s="757"/>
      <c r="G901" s="764"/>
      <c r="H901" s="459">
        <f>ROUND(SUM(H897:H900),2)</f>
        <v>3687.75</v>
      </c>
      <c r="I901" s="437"/>
      <c r="J901" s="437">
        <v>2</v>
      </c>
      <c r="K901" s="438"/>
    </row>
    <row r="902" spans="1:11" ht="14.25" hidden="1" customHeight="1">
      <c r="A902" s="437"/>
      <c r="B902" s="765" t="s">
        <v>92</v>
      </c>
      <c r="C902" s="757"/>
      <c r="D902" s="757"/>
      <c r="E902" s="757"/>
      <c r="F902" s="757"/>
      <c r="G902" s="757"/>
      <c r="H902" s="758"/>
      <c r="I902" s="437"/>
      <c r="J902" s="437"/>
      <c r="K902" s="438"/>
    </row>
    <row r="903" spans="1:11" ht="14.25" hidden="1" customHeight="1">
      <c r="A903" s="437"/>
      <c r="B903" s="766" t="s">
        <v>1</v>
      </c>
      <c r="C903" s="764"/>
      <c r="D903" s="446" t="s">
        <v>2</v>
      </c>
      <c r="E903" s="447" t="s">
        <v>83</v>
      </c>
      <c r="F903" s="464" t="s">
        <v>89</v>
      </c>
      <c r="G903" s="447" t="s">
        <v>85</v>
      </c>
      <c r="H903" s="465" t="s">
        <v>86</v>
      </c>
      <c r="I903" s="437"/>
      <c r="J903" s="437"/>
      <c r="K903" s="438"/>
    </row>
    <row r="904" spans="1:11" ht="14.25" hidden="1" customHeight="1">
      <c r="A904" s="437"/>
      <c r="B904" s="767"/>
      <c r="C904" s="768"/>
      <c r="D904" s="466"/>
      <c r="E904" s="461"/>
      <c r="F904" s="467"/>
      <c r="G904" s="451"/>
      <c r="H904" s="452">
        <f t="shared" ref="H904:H906" si="84">E904*F904*G904</f>
        <v>0</v>
      </c>
      <c r="I904" s="437"/>
      <c r="J904" s="437"/>
      <c r="K904" s="438"/>
    </row>
    <row r="905" spans="1:11" ht="14.25" hidden="1" customHeight="1">
      <c r="A905" s="437"/>
      <c r="B905" s="769" t="s">
        <v>96</v>
      </c>
      <c r="C905" s="760"/>
      <c r="D905" s="468" t="s">
        <v>94</v>
      </c>
      <c r="E905" s="460">
        <v>1</v>
      </c>
      <c r="F905" s="469">
        <v>0.15</v>
      </c>
      <c r="G905" s="451">
        <v>119800</v>
      </c>
      <c r="H905" s="452">
        <f t="shared" si="84"/>
        <v>17970</v>
      </c>
      <c r="I905" s="437"/>
      <c r="J905" s="437"/>
      <c r="K905" s="438"/>
    </row>
    <row r="906" spans="1:11" ht="14.25" hidden="1" customHeight="1">
      <c r="A906" s="437"/>
      <c r="B906" s="769" t="s">
        <v>93</v>
      </c>
      <c r="C906" s="760"/>
      <c r="D906" s="468" t="s">
        <v>94</v>
      </c>
      <c r="E906" s="460">
        <v>1</v>
      </c>
      <c r="F906" s="469">
        <f>+F905</f>
        <v>0.15</v>
      </c>
      <c r="G906" s="451">
        <v>76900</v>
      </c>
      <c r="H906" s="452">
        <f t="shared" si="84"/>
        <v>11535</v>
      </c>
      <c r="I906" s="437"/>
      <c r="J906" s="437"/>
      <c r="K906" s="438"/>
    </row>
    <row r="907" spans="1:11" ht="14.25" hidden="1" customHeight="1">
      <c r="A907" s="437"/>
      <c r="B907" s="505"/>
      <c r="C907" s="506"/>
      <c r="D907" s="507"/>
      <c r="E907" s="493"/>
      <c r="F907" s="508"/>
      <c r="G907" s="451"/>
      <c r="H907" s="452"/>
      <c r="I907" s="437"/>
      <c r="J907" s="437"/>
      <c r="K907" s="438"/>
    </row>
    <row r="908" spans="1:11" ht="14.25" hidden="1" customHeight="1">
      <c r="A908" s="437"/>
      <c r="B908" s="761"/>
      <c r="C908" s="762"/>
      <c r="D908" s="470"/>
      <c r="E908" s="471"/>
      <c r="F908" s="457"/>
      <c r="G908" s="451"/>
      <c r="H908" s="452">
        <f>E908*F908*G908</f>
        <v>0</v>
      </c>
      <c r="I908" s="437"/>
      <c r="J908" s="437"/>
      <c r="K908" s="438"/>
    </row>
    <row r="909" spans="1:11" ht="14.25" hidden="1" customHeight="1">
      <c r="A909" s="437"/>
      <c r="B909" s="763" t="s">
        <v>87</v>
      </c>
      <c r="C909" s="757"/>
      <c r="D909" s="757"/>
      <c r="E909" s="757"/>
      <c r="F909" s="757"/>
      <c r="G909" s="764"/>
      <c r="H909" s="459">
        <f>ROUND(SUM(H904:H908),2)</f>
        <v>29505</v>
      </c>
      <c r="I909" s="437"/>
      <c r="J909" s="437"/>
      <c r="K909" s="438"/>
    </row>
    <row r="910" spans="1:11" ht="14.25" hidden="1" customHeight="1">
      <c r="A910" s="437"/>
      <c r="B910" s="765" t="s">
        <v>95</v>
      </c>
      <c r="C910" s="757"/>
      <c r="D910" s="757"/>
      <c r="E910" s="757"/>
      <c r="F910" s="757"/>
      <c r="G910" s="757"/>
      <c r="H910" s="758"/>
      <c r="I910" s="437"/>
      <c r="J910" s="437"/>
      <c r="K910" s="438"/>
    </row>
    <row r="911" spans="1:11" ht="14.25" hidden="1" customHeight="1">
      <c r="A911" s="437"/>
      <c r="B911" s="756" t="s">
        <v>1</v>
      </c>
      <c r="C911" s="757"/>
      <c r="D911" s="764"/>
      <c r="E911" s="447" t="s">
        <v>2</v>
      </c>
      <c r="F911" s="447" t="s">
        <v>83</v>
      </c>
      <c r="G911" s="447" t="s">
        <v>85</v>
      </c>
      <c r="H911" s="448" t="s">
        <v>86</v>
      </c>
      <c r="I911" s="437"/>
      <c r="J911" s="437"/>
      <c r="K911" s="438"/>
    </row>
    <row r="912" spans="1:11" ht="14.25" hidden="1" customHeight="1">
      <c r="A912" s="437"/>
      <c r="B912" s="805" t="s">
        <v>104</v>
      </c>
      <c r="C912" s="768"/>
      <c r="D912" s="778"/>
      <c r="E912" s="449" t="s">
        <v>13</v>
      </c>
      <c r="F912" s="450">
        <v>5.1999999999999998E-2</v>
      </c>
      <c r="G912" s="472">
        <v>16388</v>
      </c>
      <c r="H912" s="473">
        <f t="shared" ref="H912:H913" si="85">ROUND(G912*F912,0)</f>
        <v>852</v>
      </c>
      <c r="I912" s="437"/>
      <c r="J912" s="437"/>
      <c r="K912" s="438"/>
    </row>
    <row r="913" spans="1:11" ht="14.25" hidden="1" customHeight="1">
      <c r="A913" s="437"/>
      <c r="B913" s="806" t="s">
        <v>151</v>
      </c>
      <c r="C913" s="762"/>
      <c r="D913" s="771"/>
      <c r="E913" s="449" t="s">
        <v>13</v>
      </c>
      <c r="F913" s="450">
        <v>0.15</v>
      </c>
      <c r="G913" s="472">
        <v>16388</v>
      </c>
      <c r="H913" s="473">
        <f t="shared" si="85"/>
        <v>2458</v>
      </c>
      <c r="I913" s="437"/>
      <c r="J913" s="437"/>
      <c r="K913" s="438"/>
    </row>
    <row r="914" spans="1:11" ht="14.25" hidden="1" customHeight="1" thickBot="1">
      <c r="A914" s="437"/>
      <c r="B914" s="780" t="s">
        <v>87</v>
      </c>
      <c r="C914" s="781"/>
      <c r="D914" s="781"/>
      <c r="E914" s="781"/>
      <c r="F914" s="781"/>
      <c r="G914" s="782"/>
      <c r="H914" s="474">
        <f>ROUND(SUM(H912:H913),2)</f>
        <v>3310</v>
      </c>
      <c r="I914" s="437"/>
      <c r="J914" s="437"/>
      <c r="K914" s="438"/>
    </row>
    <row r="915" spans="1:11" ht="14.25" hidden="1" customHeight="1" thickBot="1">
      <c r="A915" s="437"/>
      <c r="B915" s="783"/>
      <c r="C915" s="748"/>
      <c r="D915" s="748"/>
      <c r="E915" s="748"/>
      <c r="F915" s="748"/>
      <c r="G915" s="748"/>
      <c r="H915" s="749"/>
      <c r="I915" s="437"/>
      <c r="J915" s="437"/>
      <c r="K915" s="438"/>
    </row>
    <row r="916" spans="1:11" ht="14.25" hidden="1" customHeight="1" thickBot="1">
      <c r="A916" s="437"/>
      <c r="B916" s="784"/>
      <c r="C916" s="785"/>
      <c r="D916" s="786"/>
      <c r="E916" s="787" t="s">
        <v>59</v>
      </c>
      <c r="F916" s="788"/>
      <c r="G916" s="807"/>
      <c r="H916" s="475">
        <f>ROUND(H914+H909+H901+H894,0)+1</f>
        <v>156871</v>
      </c>
      <c r="I916" s="437"/>
      <c r="J916" s="437"/>
      <c r="K916" s="438"/>
    </row>
    <row r="917" spans="1:11" ht="14.25" hidden="1" customHeight="1">
      <c r="A917" s="437"/>
      <c r="B917" s="476"/>
      <c r="C917" s="477"/>
      <c r="D917" s="478"/>
      <c r="E917" s="478"/>
      <c r="F917" s="478"/>
      <c r="G917" s="478"/>
      <c r="H917" s="479"/>
      <c r="I917" s="437"/>
      <c r="J917" s="437"/>
      <c r="K917" s="438"/>
    </row>
    <row r="918" spans="1:11" ht="14.25" hidden="1" customHeight="1" thickBot="1">
      <c r="A918" s="437"/>
      <c r="B918" s="439"/>
      <c r="C918" s="440"/>
      <c r="D918" s="441"/>
      <c r="E918" s="441"/>
      <c r="F918" s="441"/>
      <c r="G918" s="441"/>
      <c r="H918" s="442"/>
      <c r="I918" s="437"/>
      <c r="J918" s="437"/>
      <c r="K918" s="438"/>
    </row>
    <row r="919" spans="1:11" ht="14.25" customHeight="1">
      <c r="A919" s="437"/>
      <c r="B919" s="802" t="s">
        <v>77</v>
      </c>
      <c r="C919" s="748"/>
      <c r="D919" s="748"/>
      <c r="E919" s="748"/>
      <c r="F919" s="748"/>
      <c r="G919" s="748"/>
      <c r="H919" s="749"/>
      <c r="I919" s="437"/>
      <c r="J919" s="437"/>
      <c r="K919" s="438"/>
    </row>
    <row r="920" spans="1:11" ht="14.25" customHeight="1">
      <c r="A920" s="437"/>
      <c r="B920" s="753"/>
      <c r="C920" s="754"/>
      <c r="D920" s="754"/>
      <c r="E920" s="754"/>
      <c r="F920" s="754"/>
      <c r="G920" s="754"/>
      <c r="H920" s="755"/>
      <c r="I920" s="437"/>
      <c r="J920" s="437"/>
      <c r="K920" s="438"/>
    </row>
    <row r="921" spans="1:11" ht="14.25" customHeight="1" thickBot="1">
      <c r="A921" s="437"/>
      <c r="B921" s="803" t="s">
        <v>78</v>
      </c>
      <c r="C921" s="781"/>
      <c r="D921" s="781"/>
      <c r="E921" s="781"/>
      <c r="F921" s="781"/>
      <c r="G921" s="781"/>
      <c r="H921" s="804"/>
      <c r="I921" s="437"/>
      <c r="J921" s="437"/>
      <c r="K921" s="438"/>
    </row>
    <row r="922" spans="1:11" ht="14.25" customHeight="1">
      <c r="A922" s="437"/>
      <c r="B922" s="799" t="s">
        <v>1125</v>
      </c>
      <c r="C922" s="800"/>
      <c r="D922" s="800"/>
      <c r="E922" s="800"/>
      <c r="F922" s="800"/>
      <c r="G922" s="800"/>
      <c r="H922" s="801"/>
      <c r="I922" s="437"/>
      <c r="J922" s="437"/>
      <c r="K922" s="438"/>
    </row>
    <row r="923" spans="1:11" ht="14.25" customHeight="1">
      <c r="A923" s="437"/>
      <c r="B923" s="443" t="s">
        <v>79</v>
      </c>
      <c r="C923" s="480">
        <v>6.1</v>
      </c>
      <c r="D923" s="772" t="s">
        <v>80</v>
      </c>
      <c r="E923" s="764"/>
      <c r="F923" s="419" t="s">
        <v>25</v>
      </c>
      <c r="G923" s="419" t="s">
        <v>81</v>
      </c>
      <c r="H923" s="445"/>
      <c r="I923" s="437"/>
      <c r="J923" s="437"/>
      <c r="K923" s="438"/>
    </row>
    <row r="924" spans="1:11" ht="14.25" customHeight="1">
      <c r="A924" s="437"/>
      <c r="B924" s="765"/>
      <c r="C924" s="757"/>
      <c r="D924" s="757"/>
      <c r="E924" s="757"/>
      <c r="F924" s="757"/>
      <c r="G924" s="757"/>
      <c r="H924" s="758"/>
      <c r="I924" s="437"/>
      <c r="J924" s="437"/>
      <c r="K924" s="438"/>
    </row>
    <row r="925" spans="1:11" ht="14.25" customHeight="1">
      <c r="A925" s="437"/>
      <c r="B925" s="773" t="s">
        <v>24</v>
      </c>
      <c r="C925" s="774"/>
      <c r="D925" s="774"/>
      <c r="E925" s="774"/>
      <c r="F925" s="774"/>
      <c r="G925" s="774"/>
      <c r="H925" s="775"/>
      <c r="I925" s="437"/>
      <c r="J925" s="437"/>
      <c r="K925" s="438"/>
    </row>
    <row r="926" spans="1:11" ht="14.25" customHeight="1">
      <c r="A926" s="437"/>
      <c r="B926" s="776"/>
      <c r="C926" s="751"/>
      <c r="D926" s="751"/>
      <c r="E926" s="751"/>
      <c r="F926" s="751"/>
      <c r="G926" s="751"/>
      <c r="H926" s="752"/>
      <c r="I926" s="437"/>
      <c r="J926" s="437"/>
      <c r="K926" s="438"/>
    </row>
    <row r="927" spans="1:11" ht="14.25" customHeight="1">
      <c r="A927" s="437"/>
      <c r="B927" s="777"/>
      <c r="C927" s="754"/>
      <c r="D927" s="754"/>
      <c r="E927" s="754"/>
      <c r="F927" s="754"/>
      <c r="G927" s="754"/>
      <c r="H927" s="755"/>
      <c r="I927" s="437"/>
      <c r="J927" s="437"/>
      <c r="K927" s="438"/>
    </row>
    <row r="928" spans="1:11" ht="14.25" customHeight="1">
      <c r="A928" s="437"/>
      <c r="B928" s="765" t="s">
        <v>82</v>
      </c>
      <c r="C928" s="757"/>
      <c r="D928" s="757"/>
      <c r="E928" s="757"/>
      <c r="F928" s="757"/>
      <c r="G928" s="757"/>
      <c r="H928" s="758"/>
      <c r="I928" s="437"/>
      <c r="J928" s="437"/>
      <c r="K928" s="438"/>
    </row>
    <row r="929" spans="1:11" ht="14.25" customHeight="1">
      <c r="A929" s="437"/>
      <c r="B929" s="766" t="s">
        <v>1</v>
      </c>
      <c r="C929" s="764"/>
      <c r="D929" s="446" t="s">
        <v>2</v>
      </c>
      <c r="E929" s="447" t="s">
        <v>83</v>
      </c>
      <c r="F929" s="447" t="s">
        <v>84</v>
      </c>
      <c r="G929" s="447" t="s">
        <v>85</v>
      </c>
      <c r="H929" s="448" t="s">
        <v>86</v>
      </c>
      <c r="I929" s="437"/>
      <c r="J929" s="437"/>
      <c r="K929" s="438"/>
    </row>
    <row r="930" spans="1:11" ht="14.25" customHeight="1">
      <c r="A930" s="437"/>
      <c r="B930" s="767"/>
      <c r="C930" s="778"/>
      <c r="D930" s="449"/>
      <c r="E930" s="449"/>
      <c r="F930" s="450"/>
      <c r="G930" s="451"/>
      <c r="H930" s="452">
        <f>G930*(F930+1)*E930</f>
        <v>0</v>
      </c>
      <c r="I930" s="437"/>
      <c r="J930" s="437"/>
      <c r="K930" s="438"/>
    </row>
    <row r="931" spans="1:11" ht="14.25" customHeight="1">
      <c r="A931" s="437"/>
      <c r="B931" s="769" t="s">
        <v>154</v>
      </c>
      <c r="C931" s="770"/>
      <c r="D931" s="402" t="e">
        <f>+INDEX(#REF!,MATCH(B931,#REF!,0),2)</f>
        <v>#REF!</v>
      </c>
      <c r="E931" s="460">
        <v>1</v>
      </c>
      <c r="F931" s="450">
        <v>0.05</v>
      </c>
      <c r="G931" s="411" t="e">
        <f>+INDEX(#REF!,MATCH(B931,#REF!,0),3)</f>
        <v>#REF!</v>
      </c>
      <c r="H931" s="452" t="e">
        <f t="shared" ref="H931:H934" si="86">ROUND(G931*(F931+1)*E931,2)</f>
        <v>#REF!</v>
      </c>
      <c r="I931" s="437"/>
      <c r="J931" s="437"/>
      <c r="K931" s="438"/>
    </row>
    <row r="932" spans="1:11" ht="14.25" customHeight="1">
      <c r="A932" s="437"/>
      <c r="B932" s="769" t="s">
        <v>146</v>
      </c>
      <c r="C932" s="770"/>
      <c r="D932" s="402" t="e">
        <f>+INDEX(#REF!,MATCH(B932,#REF!,0),2)</f>
        <v>#REF!</v>
      </c>
      <c r="E932" s="499">
        <v>1.5</v>
      </c>
      <c r="F932" s="454">
        <v>0</v>
      </c>
      <c r="G932" s="411" t="e">
        <f>+INDEX(#REF!,MATCH(B932,#REF!,0),3)</f>
        <v>#REF!</v>
      </c>
      <c r="H932" s="452" t="e">
        <f t="shared" si="86"/>
        <v>#REF!</v>
      </c>
      <c r="I932" s="437"/>
      <c r="J932" s="437"/>
      <c r="K932" s="438"/>
    </row>
    <row r="933" spans="1:11" ht="14.25" customHeight="1">
      <c r="A933" s="437"/>
      <c r="B933" s="769" t="s">
        <v>147</v>
      </c>
      <c r="C933" s="770"/>
      <c r="D933" s="402" t="e">
        <f>+INDEX(#REF!,MATCH(B933,#REF!,0),2)</f>
        <v>#REF!</v>
      </c>
      <c r="E933" s="460">
        <v>0.1</v>
      </c>
      <c r="F933" s="450">
        <v>0</v>
      </c>
      <c r="G933" s="411" t="e">
        <f>+INDEX(#REF!,MATCH(B933,#REF!,0),3)</f>
        <v>#REF!</v>
      </c>
      <c r="H933" s="452" t="e">
        <f t="shared" si="86"/>
        <v>#REF!</v>
      </c>
      <c r="I933" s="437"/>
      <c r="J933" s="437"/>
      <c r="K933" s="438"/>
    </row>
    <row r="934" spans="1:11" ht="14.25" customHeight="1">
      <c r="A934" s="437"/>
      <c r="B934" s="769" t="s">
        <v>140</v>
      </c>
      <c r="C934" s="770"/>
      <c r="D934" s="402" t="e">
        <f>+INDEX(#REF!,MATCH(B934,#REF!,0),2)</f>
        <v>#REF!</v>
      </c>
      <c r="E934" s="493">
        <v>0.2</v>
      </c>
      <c r="F934" s="454">
        <v>0</v>
      </c>
      <c r="G934" s="411" t="e">
        <f>+INDEX(#REF!,MATCH(B934,#REF!,0),3)</f>
        <v>#REF!</v>
      </c>
      <c r="H934" s="452" t="e">
        <f t="shared" si="86"/>
        <v>#REF!</v>
      </c>
      <c r="I934" s="437"/>
      <c r="J934" s="437"/>
      <c r="K934" s="438"/>
    </row>
    <row r="935" spans="1:11" ht="14.25" customHeight="1">
      <c r="A935" s="437"/>
      <c r="B935" s="761" t="s">
        <v>155</v>
      </c>
      <c r="C935" s="771"/>
      <c r="D935" s="402" t="e">
        <f>+INDEX(#REF!,MATCH(B935,#REF!,0),2)</f>
        <v>#REF!</v>
      </c>
      <c r="E935" s="456">
        <v>1</v>
      </c>
      <c r="F935" s="457">
        <v>0</v>
      </c>
      <c r="G935" s="411" t="e">
        <f>+INDEX(#REF!,MATCH(B935,#REF!,0),3)</f>
        <v>#REF!</v>
      </c>
      <c r="H935" s="452" t="e">
        <f>G935*(F935+1)*E935</f>
        <v>#REF!</v>
      </c>
      <c r="I935" s="437"/>
      <c r="J935" s="437"/>
      <c r="K935" s="438"/>
    </row>
    <row r="936" spans="1:11" ht="14.25" customHeight="1">
      <c r="A936" s="437"/>
      <c r="B936" s="763" t="s">
        <v>87</v>
      </c>
      <c r="C936" s="757"/>
      <c r="D936" s="757"/>
      <c r="E936" s="757"/>
      <c r="F936" s="757"/>
      <c r="G936" s="764"/>
      <c r="H936" s="459" t="e">
        <f>ROUND(SUM(H930:H935),2)</f>
        <v>#REF!</v>
      </c>
      <c r="I936" s="437"/>
      <c r="J936" s="437"/>
      <c r="K936" s="438"/>
    </row>
    <row r="937" spans="1:11" ht="14.25" customHeight="1">
      <c r="A937" s="437"/>
      <c r="B937" s="765" t="s">
        <v>88</v>
      </c>
      <c r="C937" s="757"/>
      <c r="D937" s="757"/>
      <c r="E937" s="757"/>
      <c r="F937" s="757"/>
      <c r="G937" s="757"/>
      <c r="H937" s="758"/>
      <c r="I937" s="437"/>
      <c r="J937" s="437"/>
      <c r="K937" s="438"/>
    </row>
    <row r="938" spans="1:11" ht="14.25" customHeight="1">
      <c r="A938" s="437"/>
      <c r="B938" s="766" t="s">
        <v>1</v>
      </c>
      <c r="C938" s="764"/>
      <c r="D938" s="446" t="s">
        <v>2</v>
      </c>
      <c r="E938" s="447" t="s">
        <v>83</v>
      </c>
      <c r="F938" s="447" t="s">
        <v>89</v>
      </c>
      <c r="G938" s="447" t="s">
        <v>85</v>
      </c>
      <c r="H938" s="448" t="s">
        <v>86</v>
      </c>
      <c r="I938" s="437"/>
      <c r="J938" s="437"/>
      <c r="K938" s="438"/>
    </row>
    <row r="939" spans="1:11" ht="14.25" customHeight="1">
      <c r="A939" s="437"/>
      <c r="B939" s="767"/>
      <c r="C939" s="778"/>
      <c r="D939" s="460"/>
      <c r="E939" s="461"/>
      <c r="F939" s="462"/>
      <c r="G939" s="451"/>
      <c r="H939" s="452">
        <f t="shared" ref="H939:H942" si="87">E939*F939*G939</f>
        <v>0</v>
      </c>
      <c r="I939" s="437"/>
      <c r="J939" s="437"/>
      <c r="K939" s="438"/>
    </row>
    <row r="940" spans="1:11" ht="14.25" customHeight="1">
      <c r="A940" s="437"/>
      <c r="B940" s="759" t="s">
        <v>90</v>
      </c>
      <c r="C940" s="770"/>
      <c r="D940" s="463" t="s">
        <v>91</v>
      </c>
      <c r="E940" s="460">
        <v>0.05</v>
      </c>
      <c r="F940" s="469">
        <v>1</v>
      </c>
      <c r="G940" s="451" t="e">
        <f>H951</f>
        <v>#REF!</v>
      </c>
      <c r="H940" s="452" t="e">
        <f t="shared" si="87"/>
        <v>#REF!</v>
      </c>
      <c r="I940" s="437"/>
      <c r="J940" s="437"/>
      <c r="K940" s="438"/>
    </row>
    <row r="941" spans="1:11" ht="14.25" customHeight="1">
      <c r="A941" s="437"/>
      <c r="B941" s="759" t="s">
        <v>149</v>
      </c>
      <c r="C941" s="760"/>
      <c r="D941" s="26" t="e">
        <f>+INDEX(#REF!,MATCH(B941,#REF!,0),2)</f>
        <v>#REF!</v>
      </c>
      <c r="E941" s="460">
        <v>1</v>
      </c>
      <c r="F941" s="469">
        <v>0.125</v>
      </c>
      <c r="G941" s="404" t="e">
        <f>+INDEX(#REF!,MATCH(B941,#REF!,0),3)</f>
        <v>#REF!</v>
      </c>
      <c r="H941" s="452" t="e">
        <f t="shared" si="87"/>
        <v>#REF!</v>
      </c>
      <c r="I941" s="437"/>
      <c r="J941" s="437"/>
      <c r="K941" s="438"/>
    </row>
    <row r="942" spans="1:11" ht="14.25" customHeight="1">
      <c r="A942" s="437"/>
      <c r="B942" s="761" t="s">
        <v>150</v>
      </c>
      <c r="C942" s="762"/>
      <c r="D942" s="26" t="e">
        <f>+INDEX(#REF!,MATCH(B942,#REF!,0),2)</f>
        <v>#REF!</v>
      </c>
      <c r="E942" s="456">
        <v>1</v>
      </c>
      <c r="F942" s="492">
        <v>0.125</v>
      </c>
      <c r="G942" s="404" t="e">
        <f>+INDEX(#REF!,MATCH(B942,#REF!,0),3)</f>
        <v>#REF!</v>
      </c>
      <c r="H942" s="452" t="e">
        <f t="shared" si="87"/>
        <v>#REF!</v>
      </c>
      <c r="I942" s="437"/>
      <c r="J942" s="437"/>
      <c r="K942" s="438"/>
    </row>
    <row r="943" spans="1:11" ht="14.25" customHeight="1">
      <c r="A943" s="437"/>
      <c r="B943" s="763" t="s">
        <v>87</v>
      </c>
      <c r="C943" s="757"/>
      <c r="D943" s="757"/>
      <c r="E943" s="757"/>
      <c r="F943" s="757"/>
      <c r="G943" s="764"/>
      <c r="H943" s="459" t="e">
        <f>ROUND(SUM(H939:H942),2)</f>
        <v>#REF!</v>
      </c>
      <c r="I943" s="437"/>
      <c r="J943" s="437"/>
      <c r="K943" s="438"/>
    </row>
    <row r="944" spans="1:11" ht="14.25" customHeight="1">
      <c r="A944" s="437"/>
      <c r="B944" s="765" t="s">
        <v>92</v>
      </c>
      <c r="C944" s="757"/>
      <c r="D944" s="757"/>
      <c r="E944" s="757"/>
      <c r="F944" s="757"/>
      <c r="G944" s="757"/>
      <c r="H944" s="758"/>
      <c r="I944" s="437"/>
      <c r="J944" s="437"/>
      <c r="K944" s="438"/>
    </row>
    <row r="945" spans="1:11" ht="14.25" customHeight="1">
      <c r="A945" s="437"/>
      <c r="B945" s="766" t="s">
        <v>1</v>
      </c>
      <c r="C945" s="764"/>
      <c r="D945" s="446" t="s">
        <v>2</v>
      </c>
      <c r="E945" s="447" t="s">
        <v>83</v>
      </c>
      <c r="F945" s="464" t="s">
        <v>89</v>
      </c>
      <c r="G945" s="447" t="s">
        <v>85</v>
      </c>
      <c r="H945" s="465" t="s">
        <v>86</v>
      </c>
      <c r="I945" s="437"/>
      <c r="J945" s="437"/>
      <c r="K945" s="438"/>
    </row>
    <row r="946" spans="1:11" ht="14.25" customHeight="1">
      <c r="A946" s="437"/>
      <c r="B946" s="767"/>
      <c r="C946" s="768"/>
      <c r="D946" s="466"/>
      <c r="E946" s="461"/>
      <c r="F946" s="467"/>
      <c r="G946" s="451"/>
      <c r="H946" s="452">
        <f t="shared" ref="H946:H948" si="88">E946*F946*G946</f>
        <v>0</v>
      </c>
      <c r="I946" s="437"/>
      <c r="J946" s="437"/>
      <c r="K946" s="438"/>
    </row>
    <row r="947" spans="1:11" ht="14.25" customHeight="1">
      <c r="A947" s="437"/>
      <c r="B947" s="769" t="s">
        <v>96</v>
      </c>
      <c r="C947" s="760"/>
      <c r="D947" s="468" t="s">
        <v>94</v>
      </c>
      <c r="E947" s="460">
        <v>1</v>
      </c>
      <c r="F947" s="469">
        <v>0.08</v>
      </c>
      <c r="G947" s="41" t="e">
        <f>+INDEX(#REF!,MATCH(B947,#REF!,0),9)</f>
        <v>#REF!</v>
      </c>
      <c r="H947" s="452" t="e">
        <f t="shared" si="88"/>
        <v>#REF!</v>
      </c>
      <c r="I947" s="437"/>
      <c r="J947" s="437"/>
      <c r="K947" s="438"/>
    </row>
    <row r="948" spans="1:11" ht="14.25" customHeight="1">
      <c r="A948" s="437"/>
      <c r="B948" s="769" t="s">
        <v>93</v>
      </c>
      <c r="C948" s="760"/>
      <c r="D948" s="468" t="s">
        <v>94</v>
      </c>
      <c r="E948" s="460">
        <v>1</v>
      </c>
      <c r="F948" s="469">
        <f>+F947</f>
        <v>0.08</v>
      </c>
      <c r="G948" s="41" t="e">
        <f>+INDEX(#REF!,MATCH(B948,#REF!,0),9)</f>
        <v>#REF!</v>
      </c>
      <c r="H948" s="452" t="e">
        <f t="shared" si="88"/>
        <v>#REF!</v>
      </c>
      <c r="I948" s="437"/>
      <c r="J948" s="437"/>
      <c r="K948" s="438"/>
    </row>
    <row r="949" spans="1:11" ht="14.25" customHeight="1">
      <c r="A949" s="437"/>
      <c r="B949" s="505"/>
      <c r="C949" s="506"/>
      <c r="D949" s="507"/>
      <c r="E949" s="493"/>
      <c r="F949" s="508"/>
      <c r="G949" s="451"/>
      <c r="H949" s="452"/>
      <c r="I949" s="437"/>
      <c r="J949" s="437"/>
      <c r="K949" s="438"/>
    </row>
    <row r="950" spans="1:11" ht="14.25" customHeight="1">
      <c r="A950" s="437"/>
      <c r="B950" s="761"/>
      <c r="C950" s="762"/>
      <c r="D950" s="470"/>
      <c r="E950" s="471"/>
      <c r="F950" s="457"/>
      <c r="G950" s="451"/>
      <c r="H950" s="452">
        <f>E950*F950*G950</f>
        <v>0</v>
      </c>
      <c r="I950" s="437"/>
      <c r="J950" s="437"/>
      <c r="K950" s="438"/>
    </row>
    <row r="951" spans="1:11" ht="14.25" customHeight="1">
      <c r="A951" s="437"/>
      <c r="B951" s="763" t="s">
        <v>87</v>
      </c>
      <c r="C951" s="757"/>
      <c r="D951" s="757"/>
      <c r="E951" s="757"/>
      <c r="F951" s="757"/>
      <c r="G951" s="764"/>
      <c r="H951" s="459" t="e">
        <f>ROUND(SUM(H946:H950),2)</f>
        <v>#REF!</v>
      </c>
      <c r="I951" s="437"/>
      <c r="J951" s="437"/>
      <c r="K951" s="438"/>
    </row>
    <row r="952" spans="1:11" ht="14.25" customHeight="1">
      <c r="A952" s="437"/>
      <c r="B952" s="765" t="s">
        <v>95</v>
      </c>
      <c r="C952" s="757"/>
      <c r="D952" s="757"/>
      <c r="E952" s="757"/>
      <c r="F952" s="757"/>
      <c r="G952" s="757"/>
      <c r="H952" s="758"/>
      <c r="I952" s="437"/>
      <c r="J952" s="437"/>
      <c r="K952" s="438"/>
    </row>
    <row r="953" spans="1:11" ht="14.25" customHeight="1">
      <c r="A953" s="437"/>
      <c r="B953" s="756" t="s">
        <v>1</v>
      </c>
      <c r="C953" s="757"/>
      <c r="D953" s="764"/>
      <c r="E953" s="447" t="s">
        <v>2</v>
      </c>
      <c r="F953" s="447" t="s">
        <v>83</v>
      </c>
      <c r="G953" s="447" t="s">
        <v>85</v>
      </c>
      <c r="H953" s="448" t="s">
        <v>86</v>
      </c>
      <c r="I953" s="437"/>
      <c r="J953" s="437"/>
      <c r="K953" s="438"/>
    </row>
    <row r="954" spans="1:11" ht="14.25" customHeight="1">
      <c r="A954" s="437"/>
      <c r="B954" s="805" t="s">
        <v>104</v>
      </c>
      <c r="C954" s="768"/>
      <c r="D954" s="778"/>
      <c r="E954" s="449" t="s">
        <v>13</v>
      </c>
      <c r="F954" s="450">
        <v>5.1999999999999998E-2</v>
      </c>
      <c r="G954" s="472">
        <v>16388</v>
      </c>
      <c r="H954" s="473">
        <f t="shared" ref="H954:H955" si="89">ROUND(G954*F954,0)</f>
        <v>852</v>
      </c>
      <c r="I954" s="437"/>
      <c r="J954" s="437"/>
      <c r="K954" s="438"/>
    </row>
    <row r="955" spans="1:11" ht="14.25" customHeight="1">
      <c r="A955" s="437"/>
      <c r="B955" s="806" t="s">
        <v>151</v>
      </c>
      <c r="C955" s="762"/>
      <c r="D955" s="771"/>
      <c r="E955" s="449" t="s">
        <v>13</v>
      </c>
      <c r="F955" s="450">
        <v>0.15</v>
      </c>
      <c r="G955" s="472">
        <v>16388</v>
      </c>
      <c r="H955" s="473">
        <f t="shared" si="89"/>
        <v>2458</v>
      </c>
      <c r="I955" s="437"/>
      <c r="J955" s="437"/>
      <c r="K955" s="438"/>
    </row>
    <row r="956" spans="1:11" ht="14.25" customHeight="1" thickBot="1">
      <c r="A956" s="437"/>
      <c r="B956" s="780" t="s">
        <v>87</v>
      </c>
      <c r="C956" s="781"/>
      <c r="D956" s="781"/>
      <c r="E956" s="781"/>
      <c r="F956" s="781"/>
      <c r="G956" s="782"/>
      <c r="H956" s="474">
        <f>ROUND(SUM(H954:H955),2)</f>
        <v>3310</v>
      </c>
      <c r="I956" s="437"/>
      <c r="J956" s="437"/>
      <c r="K956" s="438"/>
    </row>
    <row r="957" spans="1:11" ht="14.25" customHeight="1" thickBot="1">
      <c r="A957" s="437"/>
      <c r="B957" s="783"/>
      <c r="C957" s="748"/>
      <c r="D957" s="748"/>
      <c r="E957" s="748"/>
      <c r="F957" s="748"/>
      <c r="G957" s="748"/>
      <c r="H957" s="749"/>
      <c r="I957" s="437"/>
      <c r="J957" s="437"/>
      <c r="K957" s="438"/>
    </row>
    <row r="958" spans="1:11" ht="14.25" customHeight="1" thickBot="1">
      <c r="A958" s="437"/>
      <c r="B958" s="784"/>
      <c r="C958" s="785"/>
      <c r="D958" s="786"/>
      <c r="E958" s="794" t="s">
        <v>59</v>
      </c>
      <c r="F958" s="795"/>
      <c r="G958" s="808"/>
      <c r="H958" s="475" t="e">
        <f>ROUND(H956+H951+H943+H936,0)+1</f>
        <v>#REF!</v>
      </c>
      <c r="I958" s="437"/>
      <c r="J958" s="437"/>
      <c r="K958" s="438"/>
    </row>
    <row r="959" spans="1:11" ht="14.25" customHeight="1">
      <c r="A959" s="437"/>
      <c r="B959" s="476"/>
      <c r="C959" s="477"/>
      <c r="D959" s="478"/>
      <c r="E959" s="478"/>
      <c r="F959" s="478"/>
      <c r="G959" s="478"/>
      <c r="H959" s="479"/>
      <c r="I959" s="437"/>
      <c r="J959" s="437"/>
      <c r="K959" s="438"/>
    </row>
    <row r="960" spans="1:11" ht="14.25" customHeight="1" thickBot="1">
      <c r="A960" s="437"/>
      <c r="B960" s="439"/>
      <c r="C960" s="440"/>
      <c r="D960" s="441"/>
      <c r="E960" s="441"/>
      <c r="F960" s="441"/>
      <c r="G960" s="441"/>
      <c r="H960" s="442"/>
      <c r="I960" s="437"/>
      <c r="J960" s="437"/>
      <c r="K960" s="438"/>
    </row>
    <row r="961" spans="1:11" ht="14.25" hidden="1" customHeight="1">
      <c r="A961" s="437"/>
      <c r="B961" s="750" t="s">
        <v>77</v>
      </c>
      <c r="C961" s="751"/>
      <c r="D961" s="751"/>
      <c r="E961" s="751"/>
      <c r="F961" s="751"/>
      <c r="G961" s="751"/>
      <c r="H961" s="752"/>
      <c r="I961" s="437"/>
      <c r="J961" s="437"/>
      <c r="K961" s="438"/>
    </row>
    <row r="962" spans="1:11" ht="14.25" hidden="1" customHeight="1">
      <c r="A962" s="437"/>
      <c r="B962" s="753"/>
      <c r="C962" s="754"/>
      <c r="D962" s="754"/>
      <c r="E962" s="754"/>
      <c r="F962" s="754"/>
      <c r="G962" s="754"/>
      <c r="H962" s="755"/>
      <c r="I962" s="437"/>
      <c r="J962" s="437"/>
      <c r="K962" s="438"/>
    </row>
    <row r="963" spans="1:11" ht="14.25" hidden="1" customHeight="1" thickBot="1">
      <c r="A963" s="437"/>
      <c r="B963" s="756" t="s">
        <v>78</v>
      </c>
      <c r="C963" s="757"/>
      <c r="D963" s="757"/>
      <c r="E963" s="757"/>
      <c r="F963" s="757"/>
      <c r="G963" s="757"/>
      <c r="H963" s="758"/>
      <c r="I963" s="437"/>
      <c r="J963" s="437"/>
      <c r="K963" s="438"/>
    </row>
    <row r="964" spans="1:11" ht="15" hidden="1" customHeight="1">
      <c r="A964" s="437"/>
      <c r="B964" s="747" t="s">
        <v>1125</v>
      </c>
      <c r="C964" s="748"/>
      <c r="D964" s="748"/>
      <c r="E964" s="748"/>
      <c r="F964" s="748"/>
      <c r="G964" s="748"/>
      <c r="H964" s="749"/>
      <c r="I964" s="437"/>
      <c r="J964" s="437"/>
      <c r="K964" s="438"/>
    </row>
    <row r="965" spans="1:11" ht="15" hidden="1" customHeight="1">
      <c r="A965" s="437"/>
      <c r="B965" s="443" t="s">
        <v>79</v>
      </c>
      <c r="C965" s="444" t="e">
        <v>#REF!</v>
      </c>
      <c r="D965" s="772" t="s">
        <v>80</v>
      </c>
      <c r="E965" s="764"/>
      <c r="F965" s="419" t="e">
        <v>#REF!</v>
      </c>
      <c r="G965" s="419" t="s">
        <v>81</v>
      </c>
      <c r="H965" s="445"/>
      <c r="I965" s="437"/>
      <c r="J965" s="437"/>
      <c r="K965" s="438"/>
    </row>
    <row r="966" spans="1:11" ht="14.25" hidden="1" customHeight="1">
      <c r="A966" s="437"/>
      <c r="B966" s="765"/>
      <c r="C966" s="757"/>
      <c r="D966" s="757"/>
      <c r="E966" s="757"/>
      <c r="F966" s="757"/>
      <c r="G966" s="757"/>
      <c r="H966" s="758"/>
      <c r="I966" s="437"/>
      <c r="J966" s="437"/>
      <c r="K966" s="438"/>
    </row>
    <row r="967" spans="1:11" ht="15" hidden="1" customHeight="1">
      <c r="A967" s="437"/>
      <c r="B967" s="773" t="e">
        <v>#REF!</v>
      </c>
      <c r="C967" s="774"/>
      <c r="D967" s="774"/>
      <c r="E967" s="774"/>
      <c r="F967" s="774"/>
      <c r="G967" s="774"/>
      <c r="H967" s="775"/>
      <c r="I967" s="437"/>
      <c r="J967" s="437"/>
      <c r="K967" s="438"/>
    </row>
    <row r="968" spans="1:11" ht="14.25" hidden="1" customHeight="1">
      <c r="A968" s="437"/>
      <c r="B968" s="776"/>
      <c r="C968" s="751"/>
      <c r="D968" s="751"/>
      <c r="E968" s="751"/>
      <c r="F968" s="751"/>
      <c r="G968" s="751"/>
      <c r="H968" s="752"/>
      <c r="I968" s="437"/>
      <c r="J968" s="437"/>
      <c r="K968" s="438"/>
    </row>
    <row r="969" spans="1:11" ht="14.25" hidden="1" customHeight="1">
      <c r="A969" s="437"/>
      <c r="B969" s="777"/>
      <c r="C969" s="754"/>
      <c r="D969" s="754"/>
      <c r="E969" s="754"/>
      <c r="F969" s="754"/>
      <c r="G969" s="754"/>
      <c r="H969" s="755"/>
      <c r="I969" s="437"/>
      <c r="J969" s="437"/>
      <c r="K969" s="438"/>
    </row>
    <row r="970" spans="1:11" ht="14.25" hidden="1" customHeight="1">
      <c r="A970" s="437"/>
      <c r="B970" s="765" t="s">
        <v>82</v>
      </c>
      <c r="C970" s="757"/>
      <c r="D970" s="757"/>
      <c r="E970" s="757"/>
      <c r="F970" s="757"/>
      <c r="G970" s="757"/>
      <c r="H970" s="758"/>
      <c r="I970" s="437"/>
      <c r="J970" s="437"/>
      <c r="K970" s="438"/>
    </row>
    <row r="971" spans="1:11" ht="14.25" hidden="1" customHeight="1">
      <c r="A971" s="437"/>
      <c r="B971" s="766" t="s">
        <v>1</v>
      </c>
      <c r="C971" s="764"/>
      <c r="D971" s="446" t="s">
        <v>2</v>
      </c>
      <c r="E971" s="447" t="s">
        <v>83</v>
      </c>
      <c r="F971" s="447" t="s">
        <v>84</v>
      </c>
      <c r="G971" s="447" t="s">
        <v>85</v>
      </c>
      <c r="H971" s="448" t="s">
        <v>86</v>
      </c>
      <c r="I971" s="437"/>
      <c r="J971" s="437"/>
      <c r="K971" s="438"/>
    </row>
    <row r="972" spans="1:11" ht="14.25" hidden="1" customHeight="1">
      <c r="A972" s="437"/>
      <c r="B972" s="767"/>
      <c r="C972" s="778"/>
      <c r="D972" s="449"/>
      <c r="E972" s="449"/>
      <c r="F972" s="450"/>
      <c r="G972" s="451"/>
      <c r="H972" s="452">
        <f>G972*(F972+1)*E972</f>
        <v>0</v>
      </c>
      <c r="I972" s="437"/>
      <c r="J972" s="437"/>
      <c r="K972" s="438"/>
    </row>
    <row r="973" spans="1:11" ht="30" hidden="1" customHeight="1">
      <c r="A973" s="437"/>
      <c r="B973" s="759" t="s">
        <v>156</v>
      </c>
      <c r="C973" s="770"/>
      <c r="D973" s="509" t="s">
        <v>5</v>
      </c>
      <c r="E973" s="460">
        <v>1</v>
      </c>
      <c r="F973" s="450">
        <v>0</v>
      </c>
      <c r="G973" s="491">
        <v>260000</v>
      </c>
      <c r="H973" s="452">
        <f t="shared" ref="H973:H979" si="90">ROUND(G973*(F973+1)*E973,2)</f>
        <v>260000</v>
      </c>
      <c r="I973" s="437"/>
      <c r="J973" s="437"/>
      <c r="K973" s="438"/>
    </row>
    <row r="974" spans="1:11" ht="30" hidden="1" customHeight="1">
      <c r="A974" s="437"/>
      <c r="B974" s="759" t="s">
        <v>157</v>
      </c>
      <c r="C974" s="770"/>
      <c r="D974" s="509" t="s">
        <v>5</v>
      </c>
      <c r="E974" s="499">
        <v>1.4290000000000001E-2</v>
      </c>
      <c r="F974" s="454">
        <v>0</v>
      </c>
      <c r="G974" s="491">
        <v>69350</v>
      </c>
      <c r="H974" s="452">
        <f t="shared" si="90"/>
        <v>991.01</v>
      </c>
      <c r="I974" s="437"/>
      <c r="J974" s="437"/>
      <c r="K974" s="438"/>
    </row>
    <row r="975" spans="1:11" ht="30" hidden="1" customHeight="1">
      <c r="A975" s="437"/>
      <c r="B975" s="759" t="s">
        <v>158</v>
      </c>
      <c r="C975" s="770"/>
      <c r="D975" s="509" t="s">
        <v>5</v>
      </c>
      <c r="E975" s="499">
        <v>0.3</v>
      </c>
      <c r="F975" s="454">
        <v>0</v>
      </c>
      <c r="G975" s="491">
        <v>43900</v>
      </c>
      <c r="H975" s="452">
        <f t="shared" si="90"/>
        <v>13170</v>
      </c>
      <c r="I975" s="437"/>
      <c r="J975" s="437"/>
      <c r="K975" s="438"/>
    </row>
    <row r="976" spans="1:11" ht="30" hidden="1" customHeight="1">
      <c r="A976" s="437"/>
      <c r="B976" s="759" t="s">
        <v>159</v>
      </c>
      <c r="C976" s="770"/>
      <c r="D976" s="509" t="s">
        <v>5</v>
      </c>
      <c r="E976" s="499">
        <v>4</v>
      </c>
      <c r="F976" s="454">
        <v>0</v>
      </c>
      <c r="G976" s="491">
        <v>2500</v>
      </c>
      <c r="H976" s="452">
        <f t="shared" si="90"/>
        <v>10000</v>
      </c>
      <c r="I976" s="437"/>
      <c r="J976" s="437"/>
      <c r="K976" s="438"/>
    </row>
    <row r="977" spans="1:11" ht="30" hidden="1" customHeight="1">
      <c r="A977" s="437"/>
      <c r="B977" s="810" t="s">
        <v>160</v>
      </c>
      <c r="C977" s="771"/>
      <c r="D977" s="509" t="s">
        <v>5</v>
      </c>
      <c r="E977" s="499">
        <v>1</v>
      </c>
      <c r="F977" s="454">
        <v>0</v>
      </c>
      <c r="G977" s="491">
        <v>58250</v>
      </c>
      <c r="H977" s="452">
        <f t="shared" si="90"/>
        <v>58250</v>
      </c>
      <c r="I977" s="437"/>
      <c r="J977" s="437"/>
      <c r="K977" s="438"/>
    </row>
    <row r="978" spans="1:11" ht="30" hidden="1" customHeight="1">
      <c r="A978" s="437"/>
      <c r="B978" s="809" t="s">
        <v>161</v>
      </c>
      <c r="C978" s="757"/>
      <c r="D978" s="509" t="s">
        <v>5</v>
      </c>
      <c r="E978" s="499">
        <v>0.01</v>
      </c>
      <c r="F978" s="454">
        <v>0</v>
      </c>
      <c r="G978" s="491">
        <v>194000</v>
      </c>
      <c r="H978" s="452">
        <f t="shared" si="90"/>
        <v>1940</v>
      </c>
      <c r="I978" s="437"/>
      <c r="J978" s="437"/>
      <c r="K978" s="438"/>
    </row>
    <row r="979" spans="1:11" ht="30" hidden="1" customHeight="1">
      <c r="A979" s="437"/>
      <c r="B979" s="809" t="s">
        <v>162</v>
      </c>
      <c r="C979" s="757"/>
      <c r="D979" s="509" t="s">
        <v>5</v>
      </c>
      <c r="E979" s="499">
        <v>1</v>
      </c>
      <c r="F979" s="454">
        <v>0</v>
      </c>
      <c r="G979" s="491">
        <v>45000</v>
      </c>
      <c r="H979" s="452">
        <f t="shared" si="90"/>
        <v>45000</v>
      </c>
      <c r="I979" s="437"/>
      <c r="J979" s="437"/>
      <c r="K979" s="438"/>
    </row>
    <row r="980" spans="1:11" ht="14.25" hidden="1" customHeight="1">
      <c r="A980" s="437"/>
      <c r="B980" s="769"/>
      <c r="C980" s="770"/>
      <c r="D980" s="449"/>
      <c r="E980" s="499"/>
      <c r="F980" s="454"/>
      <c r="G980" s="455"/>
      <c r="H980" s="452">
        <f>G980*(F980+1)*E980</f>
        <v>0</v>
      </c>
      <c r="I980" s="437"/>
      <c r="J980" s="437"/>
      <c r="K980" s="438"/>
    </row>
    <row r="981" spans="1:11" ht="14.25" hidden="1" customHeight="1">
      <c r="A981" s="437"/>
      <c r="B981" s="763" t="s">
        <v>87</v>
      </c>
      <c r="C981" s="757"/>
      <c r="D981" s="757"/>
      <c r="E981" s="757"/>
      <c r="F981" s="757"/>
      <c r="G981" s="764"/>
      <c r="H981" s="459">
        <f>ROUND(SUM(H972:H980),2)</f>
        <v>389351.01</v>
      </c>
      <c r="I981" s="437"/>
      <c r="J981" s="437"/>
      <c r="K981" s="438"/>
    </row>
    <row r="982" spans="1:11" ht="14.25" hidden="1" customHeight="1">
      <c r="A982" s="437"/>
      <c r="B982" s="765" t="s">
        <v>88</v>
      </c>
      <c r="C982" s="757"/>
      <c r="D982" s="757"/>
      <c r="E982" s="757"/>
      <c r="F982" s="757"/>
      <c r="G982" s="757"/>
      <c r="H982" s="758"/>
      <c r="I982" s="437"/>
      <c r="J982" s="437"/>
      <c r="K982" s="438"/>
    </row>
    <row r="983" spans="1:11" ht="14.25" hidden="1" customHeight="1">
      <c r="A983" s="437"/>
      <c r="B983" s="766" t="s">
        <v>1</v>
      </c>
      <c r="C983" s="764"/>
      <c r="D983" s="446" t="s">
        <v>2</v>
      </c>
      <c r="E983" s="447" t="s">
        <v>83</v>
      </c>
      <c r="F983" s="447" t="s">
        <v>89</v>
      </c>
      <c r="G983" s="447" t="s">
        <v>85</v>
      </c>
      <c r="H983" s="448" t="s">
        <v>86</v>
      </c>
      <c r="I983" s="437"/>
      <c r="J983" s="437"/>
      <c r="K983" s="438"/>
    </row>
    <row r="984" spans="1:11" ht="14.25" hidden="1" customHeight="1">
      <c r="A984" s="437"/>
      <c r="B984" s="767"/>
      <c r="C984" s="768"/>
      <c r="D984" s="460"/>
      <c r="E984" s="461"/>
      <c r="F984" s="462"/>
      <c r="G984" s="451"/>
      <c r="H984" s="452">
        <f t="shared" ref="H984:H986" si="91">E984*F984*G984</f>
        <v>0</v>
      </c>
      <c r="I984" s="437"/>
      <c r="J984" s="437"/>
      <c r="K984" s="438"/>
    </row>
    <row r="985" spans="1:11" ht="14.25" hidden="1" customHeight="1">
      <c r="A985" s="437"/>
      <c r="B985" s="759" t="s">
        <v>90</v>
      </c>
      <c r="C985" s="760"/>
      <c r="D985" s="463" t="s">
        <v>91</v>
      </c>
      <c r="E985" s="460">
        <v>0.05</v>
      </c>
      <c r="F985" s="469">
        <v>1</v>
      </c>
      <c r="G985" s="451">
        <f>H994</f>
        <v>49175</v>
      </c>
      <c r="H985" s="452">
        <f t="shared" si="91"/>
        <v>2458.75</v>
      </c>
      <c r="I985" s="437"/>
      <c r="J985" s="437"/>
      <c r="K985" s="438"/>
    </row>
    <row r="986" spans="1:11" ht="14.25" hidden="1" customHeight="1">
      <c r="A986" s="437"/>
      <c r="B986" s="761"/>
      <c r="C986" s="762"/>
      <c r="D986" s="457"/>
      <c r="E986" s="456"/>
      <c r="F986" s="457"/>
      <c r="G986" s="451"/>
      <c r="H986" s="452">
        <f t="shared" si="91"/>
        <v>0</v>
      </c>
      <c r="I986" s="437"/>
      <c r="J986" s="437"/>
      <c r="K986" s="438"/>
    </row>
    <row r="987" spans="1:11" ht="14.25" hidden="1" customHeight="1">
      <c r="A987" s="437"/>
      <c r="B987" s="763" t="s">
        <v>87</v>
      </c>
      <c r="C987" s="757"/>
      <c r="D987" s="757"/>
      <c r="E987" s="757"/>
      <c r="F987" s="757"/>
      <c r="G987" s="764"/>
      <c r="H987" s="459">
        <f>ROUND(SUM(H984:H986),2)</f>
        <v>2458.75</v>
      </c>
      <c r="I987" s="437"/>
      <c r="J987" s="437"/>
      <c r="K987" s="438"/>
    </row>
    <row r="988" spans="1:11" ht="14.25" hidden="1" customHeight="1">
      <c r="A988" s="437"/>
      <c r="B988" s="765" t="s">
        <v>92</v>
      </c>
      <c r="C988" s="757"/>
      <c r="D988" s="757"/>
      <c r="E988" s="757"/>
      <c r="F988" s="757"/>
      <c r="G988" s="757"/>
      <c r="H988" s="758"/>
      <c r="I988" s="437"/>
      <c r="J988" s="437"/>
      <c r="K988" s="438"/>
    </row>
    <row r="989" spans="1:11" ht="14.25" hidden="1" customHeight="1">
      <c r="A989" s="437"/>
      <c r="B989" s="766" t="s">
        <v>1</v>
      </c>
      <c r="C989" s="764"/>
      <c r="D989" s="446" t="s">
        <v>2</v>
      </c>
      <c r="E989" s="447" t="s">
        <v>83</v>
      </c>
      <c r="F989" s="464" t="s">
        <v>89</v>
      </c>
      <c r="G989" s="447" t="s">
        <v>85</v>
      </c>
      <c r="H989" s="465" t="s">
        <v>86</v>
      </c>
      <c r="I989" s="437"/>
      <c r="J989" s="437"/>
      <c r="K989" s="438"/>
    </row>
    <row r="990" spans="1:11" ht="14.25" hidden="1" customHeight="1">
      <c r="A990" s="437"/>
      <c r="B990" s="767"/>
      <c r="C990" s="768"/>
      <c r="D990" s="466"/>
      <c r="E990" s="461"/>
      <c r="F990" s="467"/>
      <c r="G990" s="451"/>
      <c r="H990" s="452">
        <f t="shared" ref="H990:H993" si="92">E990*F990*G990</f>
        <v>0</v>
      </c>
      <c r="I990" s="437"/>
      <c r="J990" s="437"/>
      <c r="K990" s="438"/>
    </row>
    <row r="991" spans="1:11" ht="14.25" hidden="1" customHeight="1">
      <c r="A991" s="437"/>
      <c r="B991" s="769" t="s">
        <v>96</v>
      </c>
      <c r="C991" s="760"/>
      <c r="D991" s="468" t="s">
        <v>94</v>
      </c>
      <c r="E991" s="460">
        <v>1</v>
      </c>
      <c r="F991" s="469">
        <v>0.25</v>
      </c>
      <c r="G991" s="451">
        <v>119800</v>
      </c>
      <c r="H991" s="452">
        <f t="shared" si="92"/>
        <v>29950</v>
      </c>
      <c r="I991" s="437"/>
      <c r="J991" s="437"/>
      <c r="K991" s="438"/>
    </row>
    <row r="992" spans="1:11" ht="14.25" hidden="1" customHeight="1">
      <c r="A992" s="437"/>
      <c r="B992" s="769" t="s">
        <v>93</v>
      </c>
      <c r="C992" s="760"/>
      <c r="D992" s="468" t="s">
        <v>94</v>
      </c>
      <c r="E992" s="460">
        <v>1</v>
      </c>
      <c r="F992" s="469">
        <v>0.25</v>
      </c>
      <c r="G992" s="451">
        <v>76900</v>
      </c>
      <c r="H992" s="452">
        <f t="shared" si="92"/>
        <v>19225</v>
      </c>
      <c r="I992" s="437"/>
      <c r="J992" s="437"/>
      <c r="K992" s="438"/>
    </row>
    <row r="993" spans="1:11" ht="14.25" hidden="1" customHeight="1">
      <c r="A993" s="437"/>
      <c r="B993" s="761"/>
      <c r="C993" s="762"/>
      <c r="D993" s="470"/>
      <c r="E993" s="471"/>
      <c r="F993" s="457"/>
      <c r="G993" s="451"/>
      <c r="H993" s="452">
        <f t="shared" si="92"/>
        <v>0</v>
      </c>
      <c r="I993" s="437"/>
      <c r="J993" s="437"/>
      <c r="K993" s="438"/>
    </row>
    <row r="994" spans="1:11" ht="14.25" hidden="1" customHeight="1">
      <c r="A994" s="437"/>
      <c r="B994" s="763" t="s">
        <v>87</v>
      </c>
      <c r="C994" s="757"/>
      <c r="D994" s="757"/>
      <c r="E994" s="757"/>
      <c r="F994" s="757"/>
      <c r="G994" s="764"/>
      <c r="H994" s="459">
        <f>ROUND(SUM(H990:H993),2)</f>
        <v>49175</v>
      </c>
      <c r="I994" s="437"/>
      <c r="J994" s="437"/>
      <c r="K994" s="438"/>
    </row>
    <row r="995" spans="1:11" ht="14.25" hidden="1" customHeight="1">
      <c r="A995" s="437"/>
      <c r="B995" s="765" t="s">
        <v>95</v>
      </c>
      <c r="C995" s="757"/>
      <c r="D995" s="757"/>
      <c r="E995" s="757"/>
      <c r="F995" s="757"/>
      <c r="G995" s="757"/>
      <c r="H995" s="758"/>
      <c r="I995" s="437"/>
      <c r="J995" s="437"/>
      <c r="K995" s="438"/>
    </row>
    <row r="996" spans="1:11" ht="14.25" hidden="1" customHeight="1">
      <c r="A996" s="437"/>
      <c r="B996" s="756" t="s">
        <v>1</v>
      </c>
      <c r="C996" s="757"/>
      <c r="D996" s="764"/>
      <c r="E996" s="447" t="s">
        <v>2</v>
      </c>
      <c r="F996" s="447" t="s">
        <v>83</v>
      </c>
      <c r="G996" s="447" t="s">
        <v>85</v>
      </c>
      <c r="H996" s="448" t="s">
        <v>86</v>
      </c>
      <c r="I996" s="437"/>
      <c r="J996" s="437"/>
      <c r="K996" s="438"/>
    </row>
    <row r="997" spans="1:11" ht="14.25" hidden="1" customHeight="1">
      <c r="A997" s="437"/>
      <c r="B997" s="779"/>
      <c r="C997" s="760"/>
      <c r="D997" s="770"/>
      <c r="E997" s="449"/>
      <c r="F997" s="450"/>
      <c r="G997" s="472"/>
      <c r="H997" s="473">
        <f t="shared" ref="H997:H998" si="93">G997*F997</f>
        <v>0</v>
      </c>
      <c r="I997" s="437"/>
      <c r="J997" s="437"/>
      <c r="K997" s="438"/>
    </row>
    <row r="998" spans="1:11" ht="14.25" hidden="1" customHeight="1">
      <c r="A998" s="437"/>
      <c r="B998" s="779"/>
      <c r="C998" s="760"/>
      <c r="D998" s="770"/>
      <c r="E998" s="449"/>
      <c r="F998" s="450"/>
      <c r="G998" s="472"/>
      <c r="H998" s="473">
        <f t="shared" si="93"/>
        <v>0</v>
      </c>
      <c r="I998" s="437"/>
      <c r="J998" s="437"/>
      <c r="K998" s="438"/>
    </row>
    <row r="999" spans="1:11" ht="14.25" hidden="1" customHeight="1" thickBot="1">
      <c r="A999" s="437"/>
      <c r="B999" s="780" t="s">
        <v>87</v>
      </c>
      <c r="C999" s="781"/>
      <c r="D999" s="781"/>
      <c r="E999" s="781"/>
      <c r="F999" s="781"/>
      <c r="G999" s="782"/>
      <c r="H999" s="474">
        <f>ROUND(SUM(H997:H998),2)</f>
        <v>0</v>
      </c>
      <c r="I999" s="437"/>
      <c r="J999" s="437"/>
      <c r="K999" s="438"/>
    </row>
    <row r="1000" spans="1:11" ht="14.25" hidden="1" customHeight="1" thickBot="1">
      <c r="A1000" s="437"/>
      <c r="B1000" s="783"/>
      <c r="C1000" s="748"/>
      <c r="D1000" s="748"/>
      <c r="E1000" s="748"/>
      <c r="F1000" s="748"/>
      <c r="G1000" s="748"/>
      <c r="H1000" s="749"/>
      <c r="I1000" s="437"/>
      <c r="J1000" s="437"/>
      <c r="K1000" s="438"/>
    </row>
    <row r="1001" spans="1:11" ht="14.25" hidden="1" customHeight="1" thickBot="1">
      <c r="A1001" s="437"/>
      <c r="B1001" s="784"/>
      <c r="C1001" s="785"/>
      <c r="D1001" s="786"/>
      <c r="E1001" s="787" t="s">
        <v>59</v>
      </c>
      <c r="F1001" s="788"/>
      <c r="G1001" s="788"/>
      <c r="H1001" s="475">
        <f>ROUND(H999+H994+H987+H981,0)</f>
        <v>440985</v>
      </c>
      <c r="I1001" s="437"/>
      <c r="J1001" s="437"/>
      <c r="K1001" s="438">
        <v>451911.60000000003</v>
      </c>
    </row>
    <row r="1002" spans="1:11" ht="14.25" hidden="1" customHeight="1">
      <c r="A1002" s="437"/>
      <c r="B1002" s="476"/>
      <c r="C1002" s="477"/>
      <c r="D1002" s="478"/>
      <c r="E1002" s="478"/>
      <c r="F1002" s="478"/>
      <c r="G1002" s="478"/>
      <c r="H1002" s="479"/>
      <c r="I1002" s="437"/>
      <c r="J1002" s="437"/>
      <c r="K1002" s="438"/>
    </row>
    <row r="1003" spans="1:11" ht="14.25" hidden="1" customHeight="1" thickBot="1">
      <c r="A1003" s="437"/>
      <c r="B1003" s="439"/>
      <c r="C1003" s="440"/>
      <c r="D1003" s="441"/>
      <c r="E1003" s="441"/>
      <c r="F1003" s="441"/>
      <c r="G1003" s="441"/>
      <c r="H1003" s="442"/>
      <c r="I1003" s="437"/>
      <c r="J1003" s="437"/>
      <c r="K1003" s="438"/>
    </row>
    <row r="1004" spans="1:11" ht="14.25" customHeight="1">
      <c r="A1004" s="437"/>
      <c r="B1004" s="750" t="s">
        <v>77</v>
      </c>
      <c r="C1004" s="751"/>
      <c r="D1004" s="751"/>
      <c r="E1004" s="751"/>
      <c r="F1004" s="751"/>
      <c r="G1004" s="751"/>
      <c r="H1004" s="752"/>
      <c r="I1004" s="437"/>
      <c r="J1004" s="437"/>
      <c r="K1004" s="438"/>
    </row>
    <row r="1005" spans="1:11" ht="14.25" customHeight="1">
      <c r="A1005" s="437"/>
      <c r="B1005" s="753"/>
      <c r="C1005" s="754"/>
      <c r="D1005" s="754"/>
      <c r="E1005" s="754"/>
      <c r="F1005" s="754"/>
      <c r="G1005" s="754"/>
      <c r="H1005" s="755"/>
      <c r="I1005" s="437"/>
      <c r="J1005" s="437"/>
      <c r="K1005" s="438"/>
    </row>
    <row r="1006" spans="1:11" ht="14.25" customHeight="1" thickBot="1">
      <c r="A1006" s="437"/>
      <c r="B1006" s="756" t="s">
        <v>78</v>
      </c>
      <c r="C1006" s="757"/>
      <c r="D1006" s="757"/>
      <c r="E1006" s="757"/>
      <c r="F1006" s="757"/>
      <c r="G1006" s="757"/>
      <c r="H1006" s="758"/>
      <c r="I1006" s="437"/>
      <c r="J1006" s="437"/>
      <c r="K1006" s="438"/>
    </row>
    <row r="1007" spans="1:11" ht="14.25" customHeight="1">
      <c r="A1007" s="437"/>
      <c r="B1007" s="747" t="s">
        <v>1125</v>
      </c>
      <c r="C1007" s="748"/>
      <c r="D1007" s="748"/>
      <c r="E1007" s="748"/>
      <c r="F1007" s="748"/>
      <c r="G1007" s="748"/>
      <c r="H1007" s="749"/>
      <c r="I1007" s="437"/>
      <c r="J1007" s="437"/>
      <c r="K1007" s="438"/>
    </row>
    <row r="1008" spans="1:11" ht="14.25" customHeight="1">
      <c r="A1008" s="437"/>
      <c r="B1008" s="443" t="s">
        <v>79</v>
      </c>
      <c r="C1008" s="480">
        <v>7.1</v>
      </c>
      <c r="D1008" s="772" t="s">
        <v>80</v>
      </c>
      <c r="E1008" s="764"/>
      <c r="F1008" s="419" t="s">
        <v>5</v>
      </c>
      <c r="G1008" s="419" t="s">
        <v>81</v>
      </c>
      <c r="H1008" s="445"/>
      <c r="I1008" s="437"/>
      <c r="J1008" s="437"/>
      <c r="K1008" s="438"/>
    </row>
    <row r="1009" spans="1:11" ht="14.25" customHeight="1">
      <c r="A1009" s="437"/>
      <c r="B1009" s="765"/>
      <c r="C1009" s="757"/>
      <c r="D1009" s="757"/>
      <c r="E1009" s="757"/>
      <c r="F1009" s="757"/>
      <c r="G1009" s="757"/>
      <c r="H1009" s="758"/>
      <c r="I1009" s="437"/>
      <c r="J1009" s="437"/>
      <c r="K1009" s="438"/>
    </row>
    <row r="1010" spans="1:11" ht="14.25" customHeight="1">
      <c r="A1010" s="437"/>
      <c r="B1010" s="773" t="s">
        <v>1107</v>
      </c>
      <c r="C1010" s="774"/>
      <c r="D1010" s="774"/>
      <c r="E1010" s="774"/>
      <c r="F1010" s="774"/>
      <c r="G1010" s="774"/>
      <c r="H1010" s="775"/>
      <c r="I1010" s="437"/>
      <c r="J1010" s="437"/>
      <c r="K1010" s="438"/>
    </row>
    <row r="1011" spans="1:11" ht="14.25" customHeight="1">
      <c r="A1011" s="437"/>
      <c r="B1011" s="776"/>
      <c r="C1011" s="751"/>
      <c r="D1011" s="751"/>
      <c r="E1011" s="751"/>
      <c r="F1011" s="751"/>
      <c r="G1011" s="751"/>
      <c r="H1011" s="752"/>
      <c r="I1011" s="437"/>
      <c r="J1011" s="437"/>
      <c r="K1011" s="438"/>
    </row>
    <row r="1012" spans="1:11" ht="14.25" customHeight="1">
      <c r="A1012" s="437"/>
      <c r="B1012" s="777"/>
      <c r="C1012" s="754"/>
      <c r="D1012" s="754"/>
      <c r="E1012" s="754"/>
      <c r="F1012" s="754"/>
      <c r="G1012" s="754"/>
      <c r="H1012" s="755"/>
      <c r="I1012" s="437"/>
      <c r="J1012" s="437"/>
      <c r="K1012" s="438"/>
    </row>
    <row r="1013" spans="1:11" ht="14.25" customHeight="1">
      <c r="A1013" s="437"/>
      <c r="B1013" s="765" t="s">
        <v>82</v>
      </c>
      <c r="C1013" s="757"/>
      <c r="D1013" s="757"/>
      <c r="E1013" s="757"/>
      <c r="F1013" s="757"/>
      <c r="G1013" s="757"/>
      <c r="H1013" s="758"/>
      <c r="I1013" s="437"/>
      <c r="J1013" s="437"/>
      <c r="K1013" s="438"/>
    </row>
    <row r="1014" spans="1:11" ht="14.25" customHeight="1">
      <c r="A1014" s="437"/>
      <c r="B1014" s="766" t="s">
        <v>1</v>
      </c>
      <c r="C1014" s="764"/>
      <c r="D1014" s="446" t="s">
        <v>2</v>
      </c>
      <c r="E1014" s="447" t="s">
        <v>83</v>
      </c>
      <c r="F1014" s="447" t="s">
        <v>84</v>
      </c>
      <c r="G1014" s="447" t="s">
        <v>85</v>
      </c>
      <c r="H1014" s="448" t="s">
        <v>86</v>
      </c>
      <c r="I1014" s="437"/>
      <c r="J1014" s="437"/>
      <c r="K1014" s="438"/>
    </row>
    <row r="1015" spans="1:11" ht="14.25" customHeight="1">
      <c r="A1015" s="437"/>
      <c r="B1015" s="767"/>
      <c r="C1015" s="778"/>
      <c r="D1015" s="449"/>
      <c r="E1015" s="449"/>
      <c r="F1015" s="450"/>
      <c r="G1015" s="451"/>
      <c r="H1015" s="452">
        <v>0</v>
      </c>
      <c r="I1015" s="437"/>
      <c r="J1015" s="437"/>
      <c r="K1015" s="438"/>
    </row>
    <row r="1016" spans="1:11" ht="14.25" customHeight="1">
      <c r="A1016" s="437"/>
      <c r="B1016" s="759" t="s">
        <v>1111</v>
      </c>
      <c r="C1016" s="770"/>
      <c r="D1016" s="402" t="e">
        <f>+INDEX(#REF!,MATCH(B1016,#REF!,0),2)</f>
        <v>#REF!</v>
      </c>
      <c r="E1016" s="460">
        <v>1</v>
      </c>
      <c r="F1016" s="450">
        <v>0</v>
      </c>
      <c r="G1016" s="411" t="e">
        <f>+INDEX(#REF!,MATCH(B1016,#REF!,0),3)</f>
        <v>#REF!</v>
      </c>
      <c r="H1016" s="452" t="e">
        <f t="shared" ref="H1016:H1019" si="94">ROUND(G1016*(F1016+1)*E1016,2)</f>
        <v>#REF!</v>
      </c>
      <c r="I1016" s="437"/>
      <c r="J1016" s="437"/>
      <c r="K1016" s="438"/>
    </row>
    <row r="1017" spans="1:11" ht="14.25" customHeight="1">
      <c r="A1017" s="437"/>
      <c r="B1017" s="759" t="s">
        <v>164</v>
      </c>
      <c r="C1017" s="770"/>
      <c r="D1017" s="402" t="e">
        <f>+INDEX(#REF!,MATCH(B1017,#REF!,0),2)</f>
        <v>#REF!</v>
      </c>
      <c r="E1017" s="493">
        <v>4</v>
      </c>
      <c r="F1017" s="454">
        <v>0</v>
      </c>
      <c r="G1017" s="411" t="e">
        <f>+INDEX(#REF!,MATCH(B1017,#REF!,0),3)</f>
        <v>#REF!</v>
      </c>
      <c r="H1017" s="452" t="e">
        <f t="shared" si="94"/>
        <v>#REF!</v>
      </c>
      <c r="I1017" s="437"/>
      <c r="J1017" s="437"/>
      <c r="K1017" s="438"/>
    </row>
    <row r="1018" spans="1:11" ht="14.25" customHeight="1">
      <c r="A1018" s="437"/>
      <c r="B1018" s="766" t="s">
        <v>161</v>
      </c>
      <c r="C1018" s="757"/>
      <c r="D1018" s="402" t="e">
        <f>+INDEX(#REF!,MATCH(B1018,#REF!,0),2)</f>
        <v>#REF!</v>
      </c>
      <c r="E1018" s="510">
        <v>0.01</v>
      </c>
      <c r="F1018" s="511">
        <v>0</v>
      </c>
      <c r="G1018" s="411" t="e">
        <f>+INDEX(#REF!,MATCH(B1018,#REF!,0),3)</f>
        <v>#REF!</v>
      </c>
      <c r="H1018" s="452" t="e">
        <f t="shared" si="94"/>
        <v>#REF!</v>
      </c>
      <c r="I1018" s="437"/>
      <c r="J1018" s="437"/>
      <c r="K1018" s="438"/>
    </row>
    <row r="1019" spans="1:11" ht="14.25" customHeight="1">
      <c r="A1019" s="437"/>
      <c r="B1019" s="811" t="s">
        <v>165</v>
      </c>
      <c r="C1019" s="778"/>
      <c r="D1019" s="402" t="e">
        <f>+INDEX(#REF!,MATCH(B1019,#REF!,0),2)</f>
        <v>#REF!</v>
      </c>
      <c r="E1019" s="493">
        <v>1</v>
      </c>
      <c r="F1019" s="454">
        <v>0</v>
      </c>
      <c r="G1019" s="411" t="e">
        <f>+INDEX(#REF!,MATCH(B1019,#REF!,0),3)</f>
        <v>#REF!</v>
      </c>
      <c r="H1019" s="452" t="e">
        <f t="shared" si="94"/>
        <v>#REF!</v>
      </c>
      <c r="I1019" s="437"/>
      <c r="J1019" s="437"/>
      <c r="K1019" s="438"/>
    </row>
    <row r="1020" spans="1:11" ht="14.25" customHeight="1">
      <c r="A1020" s="437"/>
      <c r="B1020" s="761"/>
      <c r="C1020" s="771"/>
      <c r="D1020" s="449"/>
      <c r="E1020" s="456"/>
      <c r="F1020" s="457"/>
      <c r="G1020" s="458"/>
      <c r="H1020" s="452">
        <v>0</v>
      </c>
      <c r="I1020" s="437"/>
      <c r="J1020" s="437"/>
      <c r="K1020" s="438"/>
    </row>
    <row r="1021" spans="1:11" ht="14.25" customHeight="1">
      <c r="A1021" s="437"/>
      <c r="B1021" s="763" t="s">
        <v>87</v>
      </c>
      <c r="C1021" s="757"/>
      <c r="D1021" s="757"/>
      <c r="E1021" s="757"/>
      <c r="F1021" s="757"/>
      <c r="G1021" s="764"/>
      <c r="H1021" s="512" t="e">
        <f>SUM(H1016:H1019)</f>
        <v>#REF!</v>
      </c>
      <c r="I1021" s="437"/>
      <c r="J1021" s="437"/>
      <c r="K1021" s="438"/>
    </row>
    <row r="1022" spans="1:11" ht="14.25" customHeight="1">
      <c r="A1022" s="437"/>
      <c r="B1022" s="765" t="s">
        <v>88</v>
      </c>
      <c r="C1022" s="757"/>
      <c r="D1022" s="757"/>
      <c r="E1022" s="757"/>
      <c r="F1022" s="757"/>
      <c r="G1022" s="757"/>
      <c r="H1022" s="758"/>
      <c r="I1022" s="437"/>
      <c r="J1022" s="437"/>
      <c r="K1022" s="438"/>
    </row>
    <row r="1023" spans="1:11" ht="14.25" customHeight="1">
      <c r="A1023" s="437"/>
      <c r="B1023" s="766" t="s">
        <v>1</v>
      </c>
      <c r="C1023" s="764"/>
      <c r="D1023" s="446" t="s">
        <v>2</v>
      </c>
      <c r="E1023" s="447" t="s">
        <v>83</v>
      </c>
      <c r="F1023" s="447" t="s">
        <v>89</v>
      </c>
      <c r="G1023" s="447" t="s">
        <v>85</v>
      </c>
      <c r="H1023" s="448" t="s">
        <v>86</v>
      </c>
      <c r="I1023" s="437"/>
      <c r="J1023" s="437"/>
      <c r="K1023" s="438"/>
    </row>
    <row r="1024" spans="1:11" ht="14.25" customHeight="1">
      <c r="A1024" s="437"/>
      <c r="B1024" s="767"/>
      <c r="C1024" s="768"/>
      <c r="D1024" s="460"/>
      <c r="E1024" s="461"/>
      <c r="F1024" s="462"/>
      <c r="G1024" s="451"/>
      <c r="H1024" s="452">
        <v>0</v>
      </c>
      <c r="I1024" s="437"/>
      <c r="J1024" s="437"/>
      <c r="K1024" s="438"/>
    </row>
    <row r="1025" spans="1:11" ht="14.25" customHeight="1">
      <c r="A1025" s="437"/>
      <c r="B1025" s="759" t="s">
        <v>90</v>
      </c>
      <c r="C1025" s="760"/>
      <c r="D1025" s="463" t="s">
        <v>91</v>
      </c>
      <c r="E1025" s="460">
        <v>0.05</v>
      </c>
      <c r="F1025" s="469">
        <v>1</v>
      </c>
      <c r="G1025" s="451" t="e">
        <f>+H1034</f>
        <v>#REF!</v>
      </c>
      <c r="H1025" s="452" t="e">
        <f>ROUND(G1025*(F1025+1)*E1025,2)</f>
        <v>#REF!</v>
      </c>
      <c r="I1025" s="437"/>
      <c r="J1025" s="437"/>
      <c r="K1025" s="438"/>
    </row>
    <row r="1026" spans="1:11" ht="14.25" customHeight="1">
      <c r="A1026" s="437"/>
      <c r="B1026" s="761"/>
      <c r="C1026" s="762"/>
      <c r="D1026" s="457"/>
      <c r="E1026" s="456"/>
      <c r="F1026" s="457"/>
      <c r="G1026" s="451"/>
      <c r="H1026" s="452">
        <v>0</v>
      </c>
      <c r="I1026" s="437"/>
      <c r="J1026" s="437"/>
      <c r="K1026" s="438"/>
    </row>
    <row r="1027" spans="1:11" ht="14.25" customHeight="1">
      <c r="A1027" s="437"/>
      <c r="B1027" s="763" t="s">
        <v>87</v>
      </c>
      <c r="C1027" s="757"/>
      <c r="D1027" s="757"/>
      <c r="E1027" s="757"/>
      <c r="F1027" s="757"/>
      <c r="G1027" s="764"/>
      <c r="H1027" s="512" t="e">
        <f>SUM(H1024:H1026)</f>
        <v>#REF!</v>
      </c>
      <c r="I1027" s="437"/>
      <c r="J1027" s="437"/>
      <c r="K1027" s="438"/>
    </row>
    <row r="1028" spans="1:11" ht="14.25" customHeight="1">
      <c r="A1028" s="437"/>
      <c r="B1028" s="765" t="s">
        <v>92</v>
      </c>
      <c r="C1028" s="757"/>
      <c r="D1028" s="757"/>
      <c r="E1028" s="757"/>
      <c r="F1028" s="757"/>
      <c r="G1028" s="757"/>
      <c r="H1028" s="758"/>
      <c r="I1028" s="437"/>
      <c r="J1028" s="437"/>
      <c r="K1028" s="438"/>
    </row>
    <row r="1029" spans="1:11" ht="14.25" customHeight="1">
      <c r="A1029" s="437"/>
      <c r="B1029" s="766" t="s">
        <v>1</v>
      </c>
      <c r="C1029" s="764"/>
      <c r="D1029" s="446" t="s">
        <v>2</v>
      </c>
      <c r="E1029" s="447" t="s">
        <v>83</v>
      </c>
      <c r="F1029" s="464" t="s">
        <v>89</v>
      </c>
      <c r="G1029" s="447" t="s">
        <v>85</v>
      </c>
      <c r="H1029" s="465" t="s">
        <v>86</v>
      </c>
      <c r="I1029" s="437"/>
      <c r="J1029" s="437"/>
      <c r="K1029" s="438"/>
    </row>
    <row r="1030" spans="1:11" ht="14.25" customHeight="1">
      <c r="A1030" s="437"/>
      <c r="B1030" s="767"/>
      <c r="C1030" s="768"/>
      <c r="D1030" s="466"/>
      <c r="E1030" s="461"/>
      <c r="F1030" s="467"/>
      <c r="G1030" s="451"/>
      <c r="H1030" s="452">
        <v>0</v>
      </c>
      <c r="I1030" s="437"/>
      <c r="J1030" s="437"/>
      <c r="K1030" s="438"/>
    </row>
    <row r="1031" spans="1:11" ht="14.25" customHeight="1">
      <c r="A1031" s="437"/>
      <c r="B1031" s="769" t="s">
        <v>96</v>
      </c>
      <c r="C1031" s="760"/>
      <c r="D1031" s="468" t="s">
        <v>94</v>
      </c>
      <c r="E1031" s="460">
        <v>1</v>
      </c>
      <c r="F1031" s="469">
        <v>0.25</v>
      </c>
      <c r="G1031" s="41" t="e">
        <f>+INDEX(#REF!,MATCH(B1031,#REF!,0),9)</f>
        <v>#REF!</v>
      </c>
      <c r="H1031" s="452" t="e">
        <f t="shared" ref="H1031:H1032" si="95">E1031*F1031*G1031</f>
        <v>#REF!</v>
      </c>
      <c r="I1031" s="437"/>
      <c r="J1031" s="437"/>
      <c r="K1031" s="438"/>
    </row>
    <row r="1032" spans="1:11" ht="14.25" customHeight="1">
      <c r="A1032" s="437"/>
      <c r="B1032" s="769" t="s">
        <v>93</v>
      </c>
      <c r="C1032" s="760"/>
      <c r="D1032" s="468" t="s">
        <v>94</v>
      </c>
      <c r="E1032" s="460">
        <v>1</v>
      </c>
      <c r="F1032" s="469">
        <v>0.25</v>
      </c>
      <c r="G1032" s="41" t="e">
        <f>+INDEX(#REF!,MATCH(B1032,#REF!,0),9)</f>
        <v>#REF!</v>
      </c>
      <c r="H1032" s="452" t="e">
        <f t="shared" si="95"/>
        <v>#REF!</v>
      </c>
      <c r="I1032" s="437"/>
      <c r="J1032" s="437"/>
      <c r="K1032" s="438"/>
    </row>
    <row r="1033" spans="1:11" ht="14.25" customHeight="1">
      <c r="A1033" s="437"/>
      <c r="B1033" s="761"/>
      <c r="C1033" s="762"/>
      <c r="D1033" s="470"/>
      <c r="E1033" s="471"/>
      <c r="F1033" s="457"/>
      <c r="G1033" s="451"/>
      <c r="H1033" s="452">
        <v>0</v>
      </c>
      <c r="I1033" s="437"/>
      <c r="J1033" s="437"/>
      <c r="K1033" s="438"/>
    </row>
    <row r="1034" spans="1:11" ht="14.25" customHeight="1">
      <c r="A1034" s="437"/>
      <c r="B1034" s="763" t="s">
        <v>87</v>
      </c>
      <c r="C1034" s="757"/>
      <c r="D1034" s="757"/>
      <c r="E1034" s="757"/>
      <c r="F1034" s="757"/>
      <c r="G1034" s="764"/>
      <c r="H1034" s="512" t="e">
        <f>SUM(H1031:H1032)</f>
        <v>#REF!</v>
      </c>
      <c r="I1034" s="437"/>
      <c r="J1034" s="437"/>
      <c r="K1034" s="438"/>
    </row>
    <row r="1035" spans="1:11" ht="14.25" customHeight="1">
      <c r="A1035" s="437"/>
      <c r="B1035" s="765" t="s">
        <v>95</v>
      </c>
      <c r="C1035" s="757"/>
      <c r="D1035" s="757"/>
      <c r="E1035" s="757"/>
      <c r="F1035" s="757"/>
      <c r="G1035" s="757"/>
      <c r="H1035" s="758"/>
      <c r="I1035" s="437"/>
      <c r="J1035" s="437"/>
      <c r="K1035" s="438"/>
    </row>
    <row r="1036" spans="1:11" ht="14.25" customHeight="1">
      <c r="A1036" s="437"/>
      <c r="B1036" s="756" t="s">
        <v>1</v>
      </c>
      <c r="C1036" s="757"/>
      <c r="D1036" s="764"/>
      <c r="E1036" s="447" t="s">
        <v>2</v>
      </c>
      <c r="F1036" s="447" t="s">
        <v>83</v>
      </c>
      <c r="G1036" s="447" t="s">
        <v>85</v>
      </c>
      <c r="H1036" s="448" t="s">
        <v>86</v>
      </c>
      <c r="I1036" s="437"/>
      <c r="J1036" s="437"/>
      <c r="K1036" s="438"/>
    </row>
    <row r="1037" spans="1:11" ht="14.25" customHeight="1">
      <c r="A1037" s="437"/>
      <c r="B1037" s="622" t="s">
        <v>151</v>
      </c>
      <c r="C1037" s="623"/>
      <c r="D1037" s="623"/>
      <c r="E1037" s="412" t="s">
        <v>2</v>
      </c>
      <c r="F1037" s="413">
        <v>1</v>
      </c>
      <c r="G1037" s="414">
        <v>3500</v>
      </c>
      <c r="H1037" s="416">
        <f>ROUND(G1037*F1037,0)</f>
        <v>3500</v>
      </c>
      <c r="I1037" s="437"/>
      <c r="J1037" s="437"/>
      <c r="K1037" s="438"/>
    </row>
    <row r="1038" spans="1:11" ht="14.25" customHeight="1">
      <c r="A1038" s="437"/>
      <c r="B1038" s="779"/>
      <c r="C1038" s="760"/>
      <c r="D1038" s="770"/>
      <c r="E1038" s="449"/>
      <c r="F1038" s="450"/>
      <c r="G1038" s="472"/>
      <c r="H1038" s="473">
        <v>0</v>
      </c>
      <c r="I1038" s="437"/>
      <c r="J1038" s="437"/>
      <c r="K1038" s="438"/>
    </row>
    <row r="1039" spans="1:11" ht="14.25" customHeight="1" thickBot="1">
      <c r="A1039" s="437"/>
      <c r="B1039" s="780" t="s">
        <v>87</v>
      </c>
      <c r="C1039" s="781"/>
      <c r="D1039" s="781"/>
      <c r="E1039" s="781"/>
      <c r="F1039" s="781"/>
      <c r="G1039" s="782"/>
      <c r="H1039" s="513">
        <f>SUM(H1037:H1038)</f>
        <v>3500</v>
      </c>
      <c r="I1039" s="437"/>
      <c r="J1039" s="437"/>
      <c r="K1039" s="438"/>
    </row>
    <row r="1040" spans="1:11" ht="14.25" customHeight="1" thickBot="1">
      <c r="A1040" s="437"/>
      <c r="B1040" s="783"/>
      <c r="C1040" s="748"/>
      <c r="D1040" s="748"/>
      <c r="E1040" s="748"/>
      <c r="F1040" s="748"/>
      <c r="G1040" s="748"/>
      <c r="H1040" s="749"/>
      <c r="I1040" s="437"/>
      <c r="J1040" s="437"/>
      <c r="K1040" s="438"/>
    </row>
    <row r="1041" spans="1:11" ht="14.25" customHeight="1" thickBot="1">
      <c r="A1041" s="437"/>
      <c r="B1041" s="812"/>
      <c r="C1041" s="751"/>
      <c r="D1041" s="752"/>
      <c r="E1041" s="787" t="s">
        <v>59</v>
      </c>
      <c r="F1041" s="788"/>
      <c r="G1041" s="788"/>
      <c r="H1041" s="514" t="e">
        <f>ROUND(H1039+H1034+H1027+H1021,0)</f>
        <v>#REF!</v>
      </c>
      <c r="I1041" s="437"/>
      <c r="J1041" s="437"/>
      <c r="K1041" s="438">
        <v>569262.75</v>
      </c>
    </row>
    <row r="1042" spans="1:11" ht="14.25" customHeight="1">
      <c r="A1042" s="437"/>
      <c r="B1042" s="476"/>
      <c r="C1042" s="477"/>
      <c r="D1042" s="478"/>
      <c r="E1042" s="478"/>
      <c r="F1042" s="478"/>
      <c r="G1042" s="478"/>
      <c r="H1042" s="479"/>
      <c r="I1042" s="437"/>
      <c r="J1042" s="437"/>
      <c r="K1042" s="438"/>
    </row>
    <row r="1043" spans="1:11" ht="14.25" customHeight="1" thickBot="1">
      <c r="A1043" s="437"/>
      <c r="B1043" s="439"/>
      <c r="C1043" s="440"/>
      <c r="D1043" s="441"/>
      <c r="E1043" s="441"/>
      <c r="F1043" s="441"/>
      <c r="G1043" s="441"/>
      <c r="H1043" s="442"/>
      <c r="I1043" s="437"/>
      <c r="J1043" s="437"/>
      <c r="K1043" s="438"/>
    </row>
    <row r="1044" spans="1:11" ht="14.25" hidden="1" customHeight="1">
      <c r="A1044" s="437"/>
      <c r="B1044" s="750" t="s">
        <v>77</v>
      </c>
      <c r="C1044" s="751"/>
      <c r="D1044" s="751"/>
      <c r="E1044" s="751"/>
      <c r="F1044" s="751"/>
      <c r="G1044" s="751"/>
      <c r="H1044" s="752"/>
      <c r="I1044" s="437"/>
      <c r="J1044" s="437"/>
      <c r="K1044" s="438"/>
    </row>
    <row r="1045" spans="1:11" ht="14.25" hidden="1" customHeight="1">
      <c r="A1045" s="437"/>
      <c r="B1045" s="753"/>
      <c r="C1045" s="754"/>
      <c r="D1045" s="754"/>
      <c r="E1045" s="754"/>
      <c r="F1045" s="754"/>
      <c r="G1045" s="754"/>
      <c r="H1045" s="755"/>
      <c r="I1045" s="437"/>
      <c r="J1045" s="437"/>
      <c r="K1045" s="438"/>
    </row>
    <row r="1046" spans="1:11" ht="14.25" hidden="1" customHeight="1" thickBot="1">
      <c r="A1046" s="437"/>
      <c r="B1046" s="756" t="s">
        <v>78</v>
      </c>
      <c r="C1046" s="757"/>
      <c r="D1046" s="757"/>
      <c r="E1046" s="757"/>
      <c r="F1046" s="757"/>
      <c r="G1046" s="757"/>
      <c r="H1046" s="758"/>
      <c r="I1046" s="437"/>
      <c r="J1046" s="437"/>
      <c r="K1046" s="438"/>
    </row>
    <row r="1047" spans="1:11" ht="14.25" hidden="1" customHeight="1">
      <c r="A1047" s="437"/>
      <c r="B1047" s="747" t="s">
        <v>1125</v>
      </c>
      <c r="C1047" s="748"/>
      <c r="D1047" s="748"/>
      <c r="E1047" s="748"/>
      <c r="F1047" s="748"/>
      <c r="G1047" s="748"/>
      <c r="H1047" s="749"/>
      <c r="I1047" s="437"/>
      <c r="J1047" s="437"/>
      <c r="K1047" s="438"/>
    </row>
    <row r="1048" spans="1:11" ht="14.25" hidden="1" customHeight="1">
      <c r="A1048" s="437"/>
      <c r="B1048" s="443" t="s">
        <v>79</v>
      </c>
      <c r="C1048" s="444" t="e">
        <v>#REF!</v>
      </c>
      <c r="D1048" s="772" t="s">
        <v>80</v>
      </c>
      <c r="E1048" s="764"/>
      <c r="F1048" s="419" t="e">
        <v>#REF!</v>
      </c>
      <c r="G1048" s="419" t="s">
        <v>81</v>
      </c>
      <c r="H1048" s="445"/>
      <c r="I1048" s="437"/>
      <c r="J1048" s="437"/>
      <c r="K1048" s="438"/>
    </row>
    <row r="1049" spans="1:11" ht="14.25" hidden="1" customHeight="1">
      <c r="A1049" s="437"/>
      <c r="B1049" s="765"/>
      <c r="C1049" s="757"/>
      <c r="D1049" s="757"/>
      <c r="E1049" s="757"/>
      <c r="F1049" s="757"/>
      <c r="G1049" s="757"/>
      <c r="H1049" s="758"/>
      <c r="I1049" s="437"/>
      <c r="J1049" s="437"/>
      <c r="K1049" s="438"/>
    </row>
    <row r="1050" spans="1:11" ht="14.25" hidden="1" customHeight="1">
      <c r="A1050" s="437"/>
      <c r="B1050" s="773" t="e">
        <v>#REF!</v>
      </c>
      <c r="C1050" s="774"/>
      <c r="D1050" s="774"/>
      <c r="E1050" s="774"/>
      <c r="F1050" s="774"/>
      <c r="G1050" s="774"/>
      <c r="H1050" s="775"/>
      <c r="I1050" s="437"/>
      <c r="J1050" s="437"/>
      <c r="K1050" s="438"/>
    </row>
    <row r="1051" spans="1:11" ht="14.25" hidden="1" customHeight="1">
      <c r="A1051" s="437"/>
      <c r="B1051" s="776"/>
      <c r="C1051" s="751"/>
      <c r="D1051" s="751"/>
      <c r="E1051" s="751"/>
      <c r="F1051" s="751"/>
      <c r="G1051" s="751"/>
      <c r="H1051" s="752"/>
      <c r="I1051" s="437"/>
      <c r="J1051" s="437"/>
      <c r="K1051" s="438"/>
    </row>
    <row r="1052" spans="1:11" ht="14.25" hidden="1" customHeight="1">
      <c r="A1052" s="437"/>
      <c r="B1052" s="777"/>
      <c r="C1052" s="754"/>
      <c r="D1052" s="754"/>
      <c r="E1052" s="754"/>
      <c r="F1052" s="754"/>
      <c r="G1052" s="754"/>
      <c r="H1052" s="755"/>
      <c r="I1052" s="437"/>
      <c r="J1052" s="437"/>
      <c r="K1052" s="438"/>
    </row>
    <row r="1053" spans="1:11" ht="14.25" hidden="1" customHeight="1">
      <c r="A1053" s="437"/>
      <c r="B1053" s="765" t="s">
        <v>82</v>
      </c>
      <c r="C1053" s="757"/>
      <c r="D1053" s="757"/>
      <c r="E1053" s="757"/>
      <c r="F1053" s="757"/>
      <c r="G1053" s="757"/>
      <c r="H1053" s="758"/>
      <c r="I1053" s="437"/>
      <c r="J1053" s="437"/>
      <c r="K1053" s="438"/>
    </row>
    <row r="1054" spans="1:11" ht="14.25" hidden="1" customHeight="1">
      <c r="A1054" s="437"/>
      <c r="B1054" s="766" t="s">
        <v>1</v>
      </c>
      <c r="C1054" s="764"/>
      <c r="D1054" s="446" t="s">
        <v>2</v>
      </c>
      <c r="E1054" s="447" t="s">
        <v>83</v>
      </c>
      <c r="F1054" s="447" t="s">
        <v>84</v>
      </c>
      <c r="G1054" s="447" t="s">
        <v>85</v>
      </c>
      <c r="H1054" s="448" t="s">
        <v>86</v>
      </c>
      <c r="I1054" s="437"/>
      <c r="J1054" s="437"/>
      <c r="K1054" s="438"/>
    </row>
    <row r="1055" spans="1:11" ht="14.25" hidden="1" customHeight="1">
      <c r="A1055" s="437"/>
      <c r="B1055" s="767"/>
      <c r="C1055" s="778"/>
      <c r="D1055" s="449"/>
      <c r="E1055" s="449"/>
      <c r="F1055" s="450"/>
      <c r="G1055" s="451"/>
      <c r="H1055" s="452">
        <v>0</v>
      </c>
      <c r="I1055" s="437"/>
      <c r="J1055" s="437"/>
      <c r="K1055" s="438"/>
    </row>
    <row r="1056" spans="1:11" ht="14.25" hidden="1" customHeight="1">
      <c r="A1056" s="437"/>
      <c r="B1056" s="759" t="s">
        <v>166</v>
      </c>
      <c r="C1056" s="770"/>
      <c r="D1056" s="509" t="s">
        <v>5</v>
      </c>
      <c r="E1056" s="460">
        <v>1</v>
      </c>
      <c r="F1056" s="450">
        <v>0</v>
      </c>
      <c r="G1056" s="501">
        <v>270000</v>
      </c>
      <c r="H1056" s="452">
        <f t="shared" ref="H1056:H1059" si="96">ROUND(G1056*(F1056+1)*E1056,2)</f>
        <v>270000</v>
      </c>
      <c r="I1056" s="437"/>
      <c r="J1056" s="437"/>
      <c r="K1056" s="438"/>
    </row>
    <row r="1057" spans="1:11" ht="14.25" hidden="1" customHeight="1">
      <c r="A1057" s="437"/>
      <c r="B1057" s="759" t="s">
        <v>167</v>
      </c>
      <c r="C1057" s="770"/>
      <c r="D1057" s="509" t="s">
        <v>5</v>
      </c>
      <c r="E1057" s="460">
        <v>1</v>
      </c>
      <c r="F1057" s="450">
        <v>0</v>
      </c>
      <c r="G1057" s="501">
        <v>10000</v>
      </c>
      <c r="H1057" s="452">
        <f t="shared" si="96"/>
        <v>10000</v>
      </c>
      <c r="I1057" s="437"/>
      <c r="J1057" s="437"/>
      <c r="K1057" s="438"/>
    </row>
    <row r="1058" spans="1:11" ht="14.25" hidden="1" customHeight="1">
      <c r="A1058" s="437"/>
      <c r="B1058" s="759" t="s">
        <v>168</v>
      </c>
      <c r="C1058" s="770"/>
      <c r="D1058" s="509" t="s">
        <v>5</v>
      </c>
      <c r="E1058" s="460">
        <v>1</v>
      </c>
      <c r="F1058" s="450">
        <v>0</v>
      </c>
      <c r="G1058" s="501">
        <v>3200</v>
      </c>
      <c r="H1058" s="452">
        <f t="shared" si="96"/>
        <v>3200</v>
      </c>
      <c r="I1058" s="437"/>
      <c r="J1058" s="437"/>
      <c r="K1058" s="438"/>
    </row>
    <row r="1059" spans="1:11" ht="27.75" hidden="1" customHeight="1">
      <c r="A1059" s="437"/>
      <c r="B1059" s="810" t="s">
        <v>169</v>
      </c>
      <c r="C1059" s="771"/>
      <c r="D1059" s="509" t="s">
        <v>5</v>
      </c>
      <c r="E1059" s="456">
        <v>1</v>
      </c>
      <c r="F1059" s="457">
        <v>0</v>
      </c>
      <c r="G1059" s="501">
        <v>34900</v>
      </c>
      <c r="H1059" s="452">
        <f t="shared" si="96"/>
        <v>34900</v>
      </c>
      <c r="I1059" s="437"/>
      <c r="J1059" s="437"/>
      <c r="K1059" s="438"/>
    </row>
    <row r="1060" spans="1:11" ht="14.25" hidden="1" customHeight="1">
      <c r="A1060" s="437"/>
      <c r="B1060" s="763" t="s">
        <v>87</v>
      </c>
      <c r="C1060" s="757"/>
      <c r="D1060" s="757"/>
      <c r="E1060" s="757"/>
      <c r="F1060" s="757"/>
      <c r="G1060" s="764"/>
      <c r="H1060" s="512">
        <f>SUM(H1055:H1059)</f>
        <v>318100</v>
      </c>
      <c r="I1060" s="437"/>
      <c r="J1060" s="437"/>
      <c r="K1060" s="438"/>
    </row>
    <row r="1061" spans="1:11" ht="14.25" hidden="1" customHeight="1">
      <c r="A1061" s="437"/>
      <c r="B1061" s="765" t="s">
        <v>88</v>
      </c>
      <c r="C1061" s="757"/>
      <c r="D1061" s="757"/>
      <c r="E1061" s="757"/>
      <c r="F1061" s="757"/>
      <c r="G1061" s="757"/>
      <c r="H1061" s="758"/>
      <c r="I1061" s="437"/>
      <c r="J1061" s="437"/>
      <c r="K1061" s="438"/>
    </row>
    <row r="1062" spans="1:11" ht="14.25" hidden="1" customHeight="1">
      <c r="A1062" s="437"/>
      <c r="B1062" s="766" t="s">
        <v>1</v>
      </c>
      <c r="C1062" s="764"/>
      <c r="D1062" s="446" t="s">
        <v>2</v>
      </c>
      <c r="E1062" s="447" t="s">
        <v>83</v>
      </c>
      <c r="F1062" s="447" t="s">
        <v>89</v>
      </c>
      <c r="G1062" s="447" t="s">
        <v>85</v>
      </c>
      <c r="H1062" s="448" t="s">
        <v>86</v>
      </c>
      <c r="I1062" s="437"/>
      <c r="J1062" s="437"/>
      <c r="K1062" s="438"/>
    </row>
    <row r="1063" spans="1:11" ht="14.25" hidden="1" customHeight="1">
      <c r="A1063" s="437"/>
      <c r="B1063" s="767"/>
      <c r="C1063" s="768"/>
      <c r="D1063" s="460"/>
      <c r="E1063" s="461"/>
      <c r="F1063" s="462"/>
      <c r="G1063" s="451"/>
      <c r="H1063" s="452">
        <v>0</v>
      </c>
      <c r="I1063" s="437"/>
      <c r="J1063" s="437"/>
      <c r="K1063" s="438"/>
    </row>
    <row r="1064" spans="1:11" ht="14.25" hidden="1" customHeight="1">
      <c r="A1064" s="437"/>
      <c r="B1064" s="759" t="s">
        <v>90</v>
      </c>
      <c r="C1064" s="760"/>
      <c r="D1064" s="463" t="s">
        <v>91</v>
      </c>
      <c r="E1064" s="460">
        <v>0.05</v>
      </c>
      <c r="F1064" s="469">
        <v>2</v>
      </c>
      <c r="G1064" s="451">
        <f>+H1073</f>
        <v>49175</v>
      </c>
      <c r="H1064" s="452">
        <f>ROUND(G1064*(F1064+1)*E1064,2)</f>
        <v>7376.25</v>
      </c>
      <c r="I1064" s="437"/>
      <c r="J1064" s="437"/>
      <c r="K1064" s="438"/>
    </row>
    <row r="1065" spans="1:11" ht="14.25" hidden="1" customHeight="1">
      <c r="A1065" s="437"/>
      <c r="B1065" s="761"/>
      <c r="C1065" s="762"/>
      <c r="D1065" s="457"/>
      <c r="E1065" s="456"/>
      <c r="F1065" s="457"/>
      <c r="G1065" s="451"/>
      <c r="H1065" s="452">
        <v>0</v>
      </c>
      <c r="I1065" s="437"/>
      <c r="J1065" s="437"/>
      <c r="K1065" s="438"/>
    </row>
    <row r="1066" spans="1:11" ht="14.25" hidden="1" customHeight="1">
      <c r="A1066" s="437"/>
      <c r="B1066" s="763" t="s">
        <v>87</v>
      </c>
      <c r="C1066" s="757"/>
      <c r="D1066" s="757"/>
      <c r="E1066" s="757"/>
      <c r="F1066" s="757"/>
      <c r="G1066" s="764"/>
      <c r="H1066" s="512">
        <f>SUM(H1063:H1065)</f>
        <v>7376.25</v>
      </c>
      <c r="I1066" s="437"/>
      <c r="J1066" s="437"/>
      <c r="K1066" s="438"/>
    </row>
    <row r="1067" spans="1:11" ht="14.25" hidden="1" customHeight="1">
      <c r="A1067" s="437"/>
      <c r="B1067" s="765" t="s">
        <v>92</v>
      </c>
      <c r="C1067" s="757"/>
      <c r="D1067" s="757"/>
      <c r="E1067" s="757"/>
      <c r="F1067" s="757"/>
      <c r="G1067" s="757"/>
      <c r="H1067" s="758"/>
      <c r="I1067" s="437"/>
      <c r="J1067" s="437"/>
      <c r="K1067" s="438"/>
    </row>
    <row r="1068" spans="1:11" ht="14.25" hidden="1" customHeight="1">
      <c r="A1068" s="437"/>
      <c r="B1068" s="766" t="s">
        <v>1</v>
      </c>
      <c r="C1068" s="764"/>
      <c r="D1068" s="446" t="s">
        <v>2</v>
      </c>
      <c r="E1068" s="447" t="s">
        <v>83</v>
      </c>
      <c r="F1068" s="464" t="s">
        <v>89</v>
      </c>
      <c r="G1068" s="447" t="s">
        <v>85</v>
      </c>
      <c r="H1068" s="465" t="s">
        <v>86</v>
      </c>
      <c r="I1068" s="437"/>
      <c r="J1068" s="437"/>
      <c r="K1068" s="438"/>
    </row>
    <row r="1069" spans="1:11" ht="14.25" hidden="1" customHeight="1">
      <c r="A1069" s="437"/>
      <c r="B1069" s="767"/>
      <c r="C1069" s="768"/>
      <c r="D1069" s="466"/>
      <c r="E1069" s="461"/>
      <c r="F1069" s="467"/>
      <c r="G1069" s="451"/>
      <c r="H1069" s="452">
        <v>0</v>
      </c>
      <c r="I1069" s="437"/>
      <c r="J1069" s="437"/>
      <c r="K1069" s="438"/>
    </row>
    <row r="1070" spans="1:11" ht="14.25" hidden="1" customHeight="1">
      <c r="A1070" s="437"/>
      <c r="B1070" s="769" t="s">
        <v>96</v>
      </c>
      <c r="C1070" s="760"/>
      <c r="D1070" s="468" t="s">
        <v>94</v>
      </c>
      <c r="E1070" s="460">
        <v>1</v>
      </c>
      <c r="F1070" s="469">
        <v>0.25</v>
      </c>
      <c r="G1070" s="451">
        <v>119800</v>
      </c>
      <c r="H1070" s="452">
        <f t="shared" ref="H1070:H1071" si="97">E1070*F1070*G1070</f>
        <v>29950</v>
      </c>
      <c r="I1070" s="437"/>
      <c r="J1070" s="437"/>
      <c r="K1070" s="438"/>
    </row>
    <row r="1071" spans="1:11" ht="14.25" hidden="1" customHeight="1">
      <c r="A1071" s="437"/>
      <c r="B1071" s="769" t="s">
        <v>93</v>
      </c>
      <c r="C1071" s="760"/>
      <c r="D1071" s="468" t="s">
        <v>94</v>
      </c>
      <c r="E1071" s="460">
        <v>1</v>
      </c>
      <c r="F1071" s="469">
        <v>0.25</v>
      </c>
      <c r="G1071" s="451">
        <v>76900</v>
      </c>
      <c r="H1071" s="452">
        <f t="shared" si="97"/>
        <v>19225</v>
      </c>
      <c r="I1071" s="437"/>
      <c r="J1071" s="437"/>
      <c r="K1071" s="438"/>
    </row>
    <row r="1072" spans="1:11" ht="14.25" hidden="1" customHeight="1">
      <c r="A1072" s="437"/>
      <c r="B1072" s="761"/>
      <c r="C1072" s="762"/>
      <c r="D1072" s="470"/>
      <c r="E1072" s="471"/>
      <c r="F1072" s="457"/>
      <c r="G1072" s="451"/>
      <c r="H1072" s="452">
        <v>0</v>
      </c>
      <c r="I1072" s="437"/>
      <c r="J1072" s="437"/>
      <c r="K1072" s="438"/>
    </row>
    <row r="1073" spans="1:11" ht="14.25" hidden="1" customHeight="1">
      <c r="A1073" s="437"/>
      <c r="B1073" s="763" t="s">
        <v>87</v>
      </c>
      <c r="C1073" s="757"/>
      <c r="D1073" s="757"/>
      <c r="E1073" s="757"/>
      <c r="F1073" s="757"/>
      <c r="G1073" s="764"/>
      <c r="H1073" s="512">
        <f>SUM(H1069:H1072)</f>
        <v>49175</v>
      </c>
      <c r="I1073" s="437"/>
      <c r="J1073" s="437"/>
      <c r="K1073" s="438"/>
    </row>
    <row r="1074" spans="1:11" ht="14.25" hidden="1" customHeight="1">
      <c r="A1074" s="437"/>
      <c r="B1074" s="765" t="s">
        <v>95</v>
      </c>
      <c r="C1074" s="757"/>
      <c r="D1074" s="757"/>
      <c r="E1074" s="757"/>
      <c r="F1074" s="757"/>
      <c r="G1074" s="757"/>
      <c r="H1074" s="758"/>
      <c r="I1074" s="437"/>
      <c r="J1074" s="437"/>
      <c r="K1074" s="438"/>
    </row>
    <row r="1075" spans="1:11" ht="14.25" hidden="1" customHeight="1">
      <c r="A1075" s="437"/>
      <c r="B1075" s="756" t="s">
        <v>1</v>
      </c>
      <c r="C1075" s="757"/>
      <c r="D1075" s="764"/>
      <c r="E1075" s="447" t="s">
        <v>2</v>
      </c>
      <c r="F1075" s="447" t="s">
        <v>83</v>
      </c>
      <c r="G1075" s="447" t="s">
        <v>85</v>
      </c>
      <c r="H1075" s="448" t="s">
        <v>86</v>
      </c>
      <c r="I1075" s="437"/>
      <c r="J1075" s="437"/>
      <c r="K1075" s="438"/>
    </row>
    <row r="1076" spans="1:11" ht="14.25" hidden="1" customHeight="1">
      <c r="A1076" s="437"/>
      <c r="B1076" s="779"/>
      <c r="C1076" s="760"/>
      <c r="D1076" s="770"/>
      <c r="E1076" s="449"/>
      <c r="F1076" s="450"/>
      <c r="G1076" s="472"/>
      <c r="H1076" s="473">
        <v>0</v>
      </c>
      <c r="I1076" s="437"/>
      <c r="J1076" s="437"/>
      <c r="K1076" s="438"/>
    </row>
    <row r="1077" spans="1:11" ht="14.25" hidden="1" customHeight="1">
      <c r="A1077" s="437"/>
      <c r="B1077" s="779"/>
      <c r="C1077" s="760"/>
      <c r="D1077" s="770"/>
      <c r="E1077" s="449"/>
      <c r="F1077" s="450"/>
      <c r="G1077" s="472"/>
      <c r="H1077" s="473">
        <v>0</v>
      </c>
      <c r="I1077" s="437"/>
      <c r="J1077" s="437"/>
      <c r="K1077" s="438"/>
    </row>
    <row r="1078" spans="1:11" ht="14.25" hidden="1" customHeight="1" thickBot="1">
      <c r="A1078" s="437"/>
      <c r="B1078" s="780" t="s">
        <v>87</v>
      </c>
      <c r="C1078" s="781"/>
      <c r="D1078" s="781"/>
      <c r="E1078" s="781"/>
      <c r="F1078" s="781"/>
      <c r="G1078" s="782"/>
      <c r="H1078" s="513">
        <f>SUM(H1076:H1077)</f>
        <v>0</v>
      </c>
      <c r="I1078" s="437"/>
      <c r="J1078" s="437"/>
      <c r="K1078" s="438"/>
    </row>
    <row r="1079" spans="1:11" ht="14.25" hidden="1" customHeight="1" thickBot="1">
      <c r="A1079" s="437"/>
      <c r="B1079" s="783"/>
      <c r="C1079" s="748"/>
      <c r="D1079" s="748"/>
      <c r="E1079" s="748"/>
      <c r="F1079" s="748"/>
      <c r="G1079" s="748"/>
      <c r="H1079" s="749"/>
      <c r="I1079" s="437"/>
      <c r="J1079" s="437"/>
      <c r="K1079" s="438"/>
    </row>
    <row r="1080" spans="1:11" ht="14.25" hidden="1" customHeight="1" thickBot="1">
      <c r="A1080" s="437"/>
      <c r="B1080" s="812"/>
      <c r="C1080" s="751"/>
      <c r="D1080" s="752"/>
      <c r="E1080" s="787" t="s">
        <v>59</v>
      </c>
      <c r="F1080" s="788"/>
      <c r="G1080" s="788"/>
      <c r="H1080" s="475">
        <f>ROUND(H1078+H1073+H1066+H1060,0)</f>
        <v>374651</v>
      </c>
      <c r="I1080" s="437"/>
      <c r="J1080" s="437"/>
      <c r="K1080" s="438">
        <v>379384.95</v>
      </c>
    </row>
    <row r="1081" spans="1:11" ht="14.25" hidden="1" customHeight="1">
      <c r="A1081" s="437"/>
      <c r="B1081" s="476"/>
      <c r="C1081" s="477"/>
      <c r="D1081" s="478"/>
      <c r="E1081" s="478"/>
      <c r="F1081" s="478"/>
      <c r="G1081" s="478"/>
      <c r="H1081" s="479"/>
      <c r="I1081" s="437"/>
      <c r="J1081" s="437"/>
      <c r="K1081" s="438"/>
    </row>
    <row r="1082" spans="1:11" ht="14.25" hidden="1" customHeight="1" thickBot="1">
      <c r="A1082" s="437"/>
      <c r="B1082" s="439"/>
      <c r="C1082" s="440"/>
      <c r="D1082" s="441"/>
      <c r="E1082" s="441"/>
      <c r="F1082" s="441"/>
      <c r="G1082" s="441"/>
      <c r="H1082" s="442"/>
      <c r="I1082" s="437"/>
      <c r="J1082" s="437"/>
      <c r="K1082" s="438"/>
    </row>
    <row r="1083" spans="1:11" ht="14.25" hidden="1" customHeight="1">
      <c r="A1083" s="437"/>
      <c r="B1083" s="802" t="s">
        <v>77</v>
      </c>
      <c r="C1083" s="748"/>
      <c r="D1083" s="748"/>
      <c r="E1083" s="748"/>
      <c r="F1083" s="748"/>
      <c r="G1083" s="748"/>
      <c r="H1083" s="749"/>
      <c r="I1083" s="437"/>
      <c r="J1083" s="437"/>
      <c r="K1083" s="438"/>
    </row>
    <row r="1084" spans="1:11" ht="14.25" hidden="1" customHeight="1">
      <c r="A1084" s="437"/>
      <c r="B1084" s="753"/>
      <c r="C1084" s="754"/>
      <c r="D1084" s="754"/>
      <c r="E1084" s="754"/>
      <c r="F1084" s="754"/>
      <c r="G1084" s="754"/>
      <c r="H1084" s="755"/>
      <c r="I1084" s="437"/>
      <c r="J1084" s="437"/>
      <c r="K1084" s="438"/>
    </row>
    <row r="1085" spans="1:11" ht="14.25" hidden="1" customHeight="1" thickBot="1">
      <c r="A1085" s="437"/>
      <c r="B1085" s="756" t="s">
        <v>78</v>
      </c>
      <c r="C1085" s="757"/>
      <c r="D1085" s="757"/>
      <c r="E1085" s="757"/>
      <c r="F1085" s="757"/>
      <c r="G1085" s="757"/>
      <c r="H1085" s="758"/>
      <c r="I1085" s="437"/>
      <c r="J1085" s="437"/>
      <c r="K1085" s="438"/>
    </row>
    <row r="1086" spans="1:11" ht="14.25" hidden="1" customHeight="1">
      <c r="A1086" s="437"/>
      <c r="B1086" s="747" t="s">
        <v>1125</v>
      </c>
      <c r="C1086" s="748"/>
      <c r="D1086" s="748"/>
      <c r="E1086" s="748"/>
      <c r="F1086" s="748"/>
      <c r="G1086" s="748"/>
      <c r="H1086" s="749"/>
      <c r="I1086" s="437"/>
      <c r="J1086" s="437"/>
      <c r="K1086" s="438"/>
    </row>
    <row r="1087" spans="1:11" ht="14.25" hidden="1" customHeight="1">
      <c r="A1087" s="437"/>
      <c r="B1087" s="443" t="s">
        <v>79</v>
      </c>
      <c r="C1087" s="444" t="e">
        <v>#REF!</v>
      </c>
      <c r="D1087" s="772" t="s">
        <v>80</v>
      </c>
      <c r="E1087" s="764"/>
      <c r="F1087" s="419" t="e">
        <v>#REF!</v>
      </c>
      <c r="G1087" s="419" t="s">
        <v>81</v>
      </c>
      <c r="H1087" s="445"/>
      <c r="I1087" s="437"/>
      <c r="J1087" s="437"/>
      <c r="K1087" s="438"/>
    </row>
    <row r="1088" spans="1:11" ht="14.25" hidden="1" customHeight="1">
      <c r="A1088" s="437"/>
      <c r="B1088" s="765"/>
      <c r="C1088" s="757"/>
      <c r="D1088" s="757"/>
      <c r="E1088" s="757"/>
      <c r="F1088" s="757"/>
      <c r="G1088" s="757"/>
      <c r="H1088" s="758"/>
      <c r="I1088" s="437"/>
      <c r="J1088" s="437"/>
      <c r="K1088" s="438"/>
    </row>
    <row r="1089" spans="1:11" ht="14.25" hidden="1" customHeight="1">
      <c r="A1089" s="437"/>
      <c r="B1089" s="813" t="e">
        <v>#REF!</v>
      </c>
      <c r="C1089" s="774"/>
      <c r="D1089" s="774"/>
      <c r="E1089" s="774"/>
      <c r="F1089" s="774"/>
      <c r="G1089" s="774"/>
      <c r="H1089" s="775"/>
      <c r="I1089" s="437"/>
      <c r="J1089" s="437"/>
      <c r="K1089" s="438"/>
    </row>
    <row r="1090" spans="1:11" ht="14.25" hidden="1" customHeight="1">
      <c r="A1090" s="437"/>
      <c r="B1090" s="776"/>
      <c r="C1090" s="751"/>
      <c r="D1090" s="751"/>
      <c r="E1090" s="751"/>
      <c r="F1090" s="751"/>
      <c r="G1090" s="751"/>
      <c r="H1090" s="752"/>
      <c r="I1090" s="437"/>
      <c r="J1090" s="437"/>
      <c r="K1090" s="438"/>
    </row>
    <row r="1091" spans="1:11" ht="14.25" hidden="1" customHeight="1">
      <c r="A1091" s="437"/>
      <c r="B1091" s="777"/>
      <c r="C1091" s="754"/>
      <c r="D1091" s="754"/>
      <c r="E1091" s="754"/>
      <c r="F1091" s="754"/>
      <c r="G1091" s="754"/>
      <c r="H1091" s="755"/>
      <c r="I1091" s="437"/>
      <c r="J1091" s="437"/>
      <c r="K1091" s="438"/>
    </row>
    <row r="1092" spans="1:11" ht="14.25" hidden="1" customHeight="1">
      <c r="A1092" s="437"/>
      <c r="B1092" s="765" t="s">
        <v>82</v>
      </c>
      <c r="C1092" s="757"/>
      <c r="D1092" s="757"/>
      <c r="E1092" s="757"/>
      <c r="F1092" s="757"/>
      <c r="G1092" s="757"/>
      <c r="H1092" s="758"/>
      <c r="I1092" s="437"/>
      <c r="J1092" s="437"/>
      <c r="K1092" s="438"/>
    </row>
    <row r="1093" spans="1:11" ht="14.25" hidden="1" customHeight="1">
      <c r="A1093" s="437"/>
      <c r="B1093" s="766" t="s">
        <v>1</v>
      </c>
      <c r="C1093" s="764"/>
      <c r="D1093" s="446" t="s">
        <v>2</v>
      </c>
      <c r="E1093" s="447" t="s">
        <v>83</v>
      </c>
      <c r="F1093" s="447" t="s">
        <v>84</v>
      </c>
      <c r="G1093" s="447" t="s">
        <v>85</v>
      </c>
      <c r="H1093" s="448" t="s">
        <v>86</v>
      </c>
      <c r="I1093" s="437"/>
      <c r="J1093" s="437"/>
      <c r="K1093" s="438"/>
    </row>
    <row r="1094" spans="1:11" ht="14.25" hidden="1" customHeight="1">
      <c r="A1094" s="437"/>
      <c r="B1094" s="767"/>
      <c r="C1094" s="778"/>
      <c r="D1094" s="449"/>
      <c r="E1094" s="449"/>
      <c r="F1094" s="450"/>
      <c r="G1094" s="451"/>
      <c r="H1094" s="452">
        <v>0</v>
      </c>
      <c r="I1094" s="437"/>
      <c r="J1094" s="437"/>
      <c r="K1094" s="438"/>
    </row>
    <row r="1095" spans="1:11" ht="14.25" hidden="1" customHeight="1">
      <c r="A1095" s="437"/>
      <c r="B1095" s="759" t="s">
        <v>170</v>
      </c>
      <c r="C1095" s="770"/>
      <c r="D1095" s="449" t="s">
        <v>13</v>
      </c>
      <c r="E1095" s="460">
        <v>4.2000000000000003E-2</v>
      </c>
      <c r="F1095" s="450">
        <v>0.05</v>
      </c>
      <c r="G1095" s="451">
        <v>523076</v>
      </c>
      <c r="H1095" s="452">
        <f t="shared" ref="H1095:H1102" si="98">ROUND(G1095*(F1095+1)*E1095,2)</f>
        <v>23067.65</v>
      </c>
      <c r="I1095" s="437"/>
      <c r="J1095" s="437"/>
      <c r="K1095" s="438"/>
    </row>
    <row r="1096" spans="1:11" ht="14.25" hidden="1" customHeight="1">
      <c r="A1096" s="437"/>
      <c r="B1096" s="759" t="s">
        <v>171</v>
      </c>
      <c r="C1096" s="770"/>
      <c r="D1096" s="509" t="s">
        <v>131</v>
      </c>
      <c r="E1096" s="450">
        <v>21.262499999999999</v>
      </c>
      <c r="F1096" s="450">
        <v>0</v>
      </c>
      <c r="G1096" s="501">
        <v>950</v>
      </c>
      <c r="H1096" s="452">
        <f t="shared" si="98"/>
        <v>20199.38</v>
      </c>
      <c r="I1096" s="437"/>
      <c r="J1096" s="437"/>
      <c r="K1096" s="438"/>
    </row>
    <row r="1097" spans="1:11" ht="14.25" hidden="1" customHeight="1">
      <c r="A1097" s="437"/>
      <c r="B1097" s="759" t="s">
        <v>172</v>
      </c>
      <c r="C1097" s="770"/>
      <c r="D1097" s="509" t="s">
        <v>13</v>
      </c>
      <c r="E1097" s="460">
        <v>17.010000000000002</v>
      </c>
      <c r="F1097" s="450">
        <v>0</v>
      </c>
      <c r="G1097" s="501">
        <v>6900</v>
      </c>
      <c r="H1097" s="452">
        <f t="shared" si="98"/>
        <v>117369</v>
      </c>
      <c r="I1097" s="437"/>
      <c r="J1097" s="437"/>
      <c r="K1097" s="438"/>
    </row>
    <row r="1098" spans="1:11" ht="14.25" hidden="1" customHeight="1">
      <c r="A1098" s="437"/>
      <c r="B1098" s="759" t="s">
        <v>120</v>
      </c>
      <c r="C1098" s="770"/>
      <c r="D1098" s="509" t="s">
        <v>131</v>
      </c>
      <c r="E1098" s="460">
        <v>3.1619999999999999</v>
      </c>
      <c r="F1098" s="450">
        <v>0</v>
      </c>
      <c r="G1098" s="501">
        <v>6750</v>
      </c>
      <c r="H1098" s="452">
        <f t="shared" si="98"/>
        <v>21343.5</v>
      </c>
      <c r="I1098" s="437"/>
      <c r="J1098" s="437"/>
      <c r="K1098" s="438"/>
    </row>
    <row r="1099" spans="1:11" ht="14.25" hidden="1" customHeight="1">
      <c r="A1099" s="437"/>
      <c r="B1099" s="759" t="s">
        <v>173</v>
      </c>
      <c r="C1099" s="770"/>
      <c r="D1099" s="509" t="s">
        <v>5</v>
      </c>
      <c r="E1099" s="460">
        <v>2</v>
      </c>
      <c r="F1099" s="450">
        <v>0</v>
      </c>
      <c r="G1099" s="501">
        <v>9000</v>
      </c>
      <c r="H1099" s="452">
        <f t="shared" si="98"/>
        <v>18000</v>
      </c>
      <c r="I1099" s="437"/>
      <c r="J1099" s="437"/>
      <c r="K1099" s="438"/>
    </row>
    <row r="1100" spans="1:11" ht="14.25" hidden="1" customHeight="1">
      <c r="A1100" s="437"/>
      <c r="B1100" s="759" t="s">
        <v>174</v>
      </c>
      <c r="C1100" s="770"/>
      <c r="D1100" s="509" t="s">
        <v>25</v>
      </c>
      <c r="E1100" s="460">
        <v>3.15</v>
      </c>
      <c r="F1100" s="450">
        <v>0</v>
      </c>
      <c r="G1100" s="501">
        <v>3300</v>
      </c>
      <c r="H1100" s="452">
        <f t="shared" si="98"/>
        <v>10395</v>
      </c>
      <c r="I1100" s="437"/>
      <c r="J1100" s="437"/>
      <c r="K1100" s="438"/>
    </row>
    <row r="1101" spans="1:11" ht="14.25" hidden="1" customHeight="1">
      <c r="A1101" s="437"/>
      <c r="B1101" s="759" t="s">
        <v>128</v>
      </c>
      <c r="C1101" s="770"/>
      <c r="D1101" s="509" t="s">
        <v>587</v>
      </c>
      <c r="E1101" s="460">
        <v>0.3</v>
      </c>
      <c r="F1101" s="450">
        <v>0</v>
      </c>
      <c r="G1101" s="501">
        <v>11000</v>
      </c>
      <c r="H1101" s="452">
        <f t="shared" si="98"/>
        <v>3300</v>
      </c>
      <c r="I1101" s="437"/>
      <c r="J1101" s="437"/>
      <c r="K1101" s="438"/>
    </row>
    <row r="1102" spans="1:11" ht="14.25" hidden="1" customHeight="1">
      <c r="A1102" s="437"/>
      <c r="B1102" s="759" t="s">
        <v>140</v>
      </c>
      <c r="C1102" s="770"/>
      <c r="D1102" s="509" t="s">
        <v>131</v>
      </c>
      <c r="E1102" s="460">
        <v>0.05</v>
      </c>
      <c r="F1102" s="450">
        <v>0</v>
      </c>
      <c r="G1102" s="501">
        <v>19000</v>
      </c>
      <c r="H1102" s="452">
        <f t="shared" si="98"/>
        <v>950</v>
      </c>
      <c r="I1102" s="437"/>
      <c r="J1102" s="437"/>
      <c r="K1102" s="438"/>
    </row>
    <row r="1103" spans="1:11" ht="14.25" hidden="1" customHeight="1">
      <c r="A1103" s="437"/>
      <c r="B1103" s="763" t="s">
        <v>87</v>
      </c>
      <c r="C1103" s="757"/>
      <c r="D1103" s="757"/>
      <c r="E1103" s="757"/>
      <c r="F1103" s="757"/>
      <c r="G1103" s="764"/>
      <c r="H1103" s="512">
        <f>SUM(H1094:H1102)</f>
        <v>214624.53</v>
      </c>
      <c r="I1103" s="437"/>
      <c r="J1103" s="437"/>
      <c r="K1103" s="438"/>
    </row>
    <row r="1104" spans="1:11" ht="14.25" hidden="1" customHeight="1">
      <c r="A1104" s="437"/>
      <c r="B1104" s="765" t="s">
        <v>88</v>
      </c>
      <c r="C1104" s="757"/>
      <c r="D1104" s="757"/>
      <c r="E1104" s="757"/>
      <c r="F1104" s="757"/>
      <c r="G1104" s="757"/>
      <c r="H1104" s="758"/>
      <c r="I1104" s="437"/>
      <c r="J1104" s="437"/>
      <c r="K1104" s="438"/>
    </row>
    <row r="1105" spans="1:11" ht="14.25" hidden="1" customHeight="1">
      <c r="A1105" s="437"/>
      <c r="B1105" s="766" t="s">
        <v>1</v>
      </c>
      <c r="C1105" s="764"/>
      <c r="D1105" s="446" t="s">
        <v>2</v>
      </c>
      <c r="E1105" s="447" t="s">
        <v>83</v>
      </c>
      <c r="F1105" s="447" t="s">
        <v>89</v>
      </c>
      <c r="G1105" s="447" t="s">
        <v>85</v>
      </c>
      <c r="H1105" s="448" t="s">
        <v>86</v>
      </c>
      <c r="I1105" s="437"/>
      <c r="J1105" s="437"/>
      <c r="K1105" s="438"/>
    </row>
    <row r="1106" spans="1:11" ht="14.25" hidden="1" customHeight="1">
      <c r="A1106" s="437"/>
      <c r="B1106" s="767"/>
      <c r="C1106" s="768"/>
      <c r="D1106" s="460"/>
      <c r="E1106" s="461"/>
      <c r="F1106" s="462"/>
      <c r="G1106" s="451"/>
      <c r="H1106" s="452">
        <v>0</v>
      </c>
      <c r="I1106" s="437"/>
      <c r="J1106" s="437"/>
      <c r="K1106" s="438"/>
    </row>
    <row r="1107" spans="1:11" ht="14.25" hidden="1" customHeight="1">
      <c r="A1107" s="437"/>
      <c r="B1107" s="759" t="s">
        <v>90</v>
      </c>
      <c r="C1107" s="760"/>
      <c r="D1107" s="463" t="s">
        <v>91</v>
      </c>
      <c r="E1107" s="460">
        <v>0.05</v>
      </c>
      <c r="F1107" s="469">
        <v>2</v>
      </c>
      <c r="G1107" s="451">
        <f>+H1116</f>
        <v>83780</v>
      </c>
      <c r="H1107" s="452">
        <f t="shared" ref="H1107:H1108" si="99">ROUND(G1107*(F1107+1)*E1107,2)</f>
        <v>12567</v>
      </c>
      <c r="I1107" s="437"/>
      <c r="J1107" s="437"/>
      <c r="K1107" s="438"/>
    </row>
    <row r="1108" spans="1:11" ht="14.25" hidden="1" customHeight="1">
      <c r="A1108" s="437"/>
      <c r="B1108" s="769" t="s">
        <v>144</v>
      </c>
      <c r="C1108" s="770"/>
      <c r="D1108" s="490" t="s">
        <v>94</v>
      </c>
      <c r="E1108" s="493">
        <v>1</v>
      </c>
      <c r="F1108" s="454">
        <v>0.25</v>
      </c>
      <c r="G1108" s="491">
        <v>30000</v>
      </c>
      <c r="H1108" s="452">
        <f t="shared" si="99"/>
        <v>37500</v>
      </c>
      <c r="I1108" s="437"/>
      <c r="J1108" s="437"/>
      <c r="K1108" s="438"/>
    </row>
    <row r="1109" spans="1:11" ht="14.25" hidden="1" customHeight="1">
      <c r="A1109" s="437"/>
      <c r="B1109" s="763" t="s">
        <v>87</v>
      </c>
      <c r="C1109" s="757"/>
      <c r="D1109" s="757"/>
      <c r="E1109" s="757"/>
      <c r="F1109" s="757"/>
      <c r="G1109" s="764"/>
      <c r="H1109" s="512">
        <f>SUM(H1106:H1108)</f>
        <v>50067</v>
      </c>
      <c r="I1109" s="437"/>
      <c r="J1109" s="437"/>
      <c r="K1109" s="438"/>
    </row>
    <row r="1110" spans="1:11" ht="14.25" hidden="1" customHeight="1">
      <c r="A1110" s="437"/>
      <c r="B1110" s="765" t="s">
        <v>92</v>
      </c>
      <c r="C1110" s="757"/>
      <c r="D1110" s="757"/>
      <c r="E1110" s="757"/>
      <c r="F1110" s="757"/>
      <c r="G1110" s="757"/>
      <c r="H1110" s="758"/>
      <c r="I1110" s="437"/>
      <c r="J1110" s="437"/>
      <c r="K1110" s="438"/>
    </row>
    <row r="1111" spans="1:11" ht="14.25" hidden="1" customHeight="1">
      <c r="A1111" s="437"/>
      <c r="B1111" s="766" t="s">
        <v>1</v>
      </c>
      <c r="C1111" s="764"/>
      <c r="D1111" s="446" t="s">
        <v>2</v>
      </c>
      <c r="E1111" s="447" t="s">
        <v>83</v>
      </c>
      <c r="F1111" s="464" t="s">
        <v>89</v>
      </c>
      <c r="G1111" s="447" t="s">
        <v>85</v>
      </c>
      <c r="H1111" s="465" t="s">
        <v>86</v>
      </c>
      <c r="I1111" s="437"/>
      <c r="J1111" s="437"/>
      <c r="K1111" s="438"/>
    </row>
    <row r="1112" spans="1:11" ht="14.25" hidden="1" customHeight="1">
      <c r="A1112" s="437"/>
      <c r="B1112" s="767"/>
      <c r="C1112" s="768"/>
      <c r="D1112" s="466"/>
      <c r="E1112" s="461"/>
      <c r="F1112" s="467"/>
      <c r="G1112" s="451"/>
      <c r="H1112" s="452">
        <v>0</v>
      </c>
      <c r="I1112" s="437"/>
      <c r="J1112" s="437"/>
      <c r="K1112" s="438"/>
    </row>
    <row r="1113" spans="1:11" ht="14.25" hidden="1" customHeight="1">
      <c r="A1113" s="437"/>
      <c r="B1113" s="769" t="s">
        <v>96</v>
      </c>
      <c r="C1113" s="760"/>
      <c r="D1113" s="468" t="s">
        <v>94</v>
      </c>
      <c r="E1113" s="460">
        <v>1</v>
      </c>
      <c r="F1113" s="469">
        <v>0.25</v>
      </c>
      <c r="G1113" s="451">
        <v>119800</v>
      </c>
      <c r="H1113" s="452">
        <f t="shared" ref="H1113:H1114" si="100">E1113*F1113*G1113</f>
        <v>29950</v>
      </c>
      <c r="I1113" s="437"/>
      <c r="J1113" s="437"/>
      <c r="K1113" s="438"/>
    </row>
    <row r="1114" spans="1:11" ht="14.25" hidden="1" customHeight="1">
      <c r="A1114" s="437"/>
      <c r="B1114" s="769" t="s">
        <v>93</v>
      </c>
      <c r="C1114" s="760"/>
      <c r="D1114" s="468" t="s">
        <v>94</v>
      </c>
      <c r="E1114" s="460">
        <v>2</v>
      </c>
      <c r="F1114" s="469">
        <v>0.35</v>
      </c>
      <c r="G1114" s="451">
        <v>76900</v>
      </c>
      <c r="H1114" s="452">
        <f t="shared" si="100"/>
        <v>53830</v>
      </c>
      <c r="I1114" s="437"/>
      <c r="J1114" s="437"/>
      <c r="K1114" s="438"/>
    </row>
    <row r="1115" spans="1:11" ht="14.25" hidden="1" customHeight="1">
      <c r="A1115" s="437"/>
      <c r="B1115" s="761"/>
      <c r="C1115" s="762"/>
      <c r="D1115" s="470"/>
      <c r="E1115" s="471"/>
      <c r="F1115" s="457"/>
      <c r="G1115" s="451"/>
      <c r="H1115" s="452">
        <v>0</v>
      </c>
      <c r="I1115" s="437"/>
      <c r="J1115" s="437"/>
      <c r="K1115" s="438"/>
    </row>
    <row r="1116" spans="1:11" ht="14.25" hidden="1" customHeight="1">
      <c r="A1116" s="437"/>
      <c r="B1116" s="763" t="s">
        <v>87</v>
      </c>
      <c r="C1116" s="757"/>
      <c r="D1116" s="757"/>
      <c r="E1116" s="757"/>
      <c r="F1116" s="757"/>
      <c r="G1116" s="764"/>
      <c r="H1116" s="512">
        <f>SUM(H1113:H1115)</f>
        <v>83780</v>
      </c>
      <c r="I1116" s="437"/>
      <c r="J1116" s="437"/>
      <c r="K1116" s="438"/>
    </row>
    <row r="1117" spans="1:11" ht="14.25" hidden="1" customHeight="1">
      <c r="A1117" s="437"/>
      <c r="B1117" s="765" t="s">
        <v>95</v>
      </c>
      <c r="C1117" s="757"/>
      <c r="D1117" s="757"/>
      <c r="E1117" s="757"/>
      <c r="F1117" s="757"/>
      <c r="G1117" s="757"/>
      <c r="H1117" s="758"/>
      <c r="I1117" s="437"/>
      <c r="J1117" s="437"/>
      <c r="K1117" s="438"/>
    </row>
    <row r="1118" spans="1:11" ht="14.25" hidden="1" customHeight="1">
      <c r="A1118" s="437"/>
      <c r="B1118" s="756" t="s">
        <v>1</v>
      </c>
      <c r="C1118" s="757"/>
      <c r="D1118" s="764"/>
      <c r="E1118" s="447" t="s">
        <v>2</v>
      </c>
      <c r="F1118" s="447" t="s">
        <v>83</v>
      </c>
      <c r="G1118" s="447" t="s">
        <v>85</v>
      </c>
      <c r="H1118" s="448" t="s">
        <v>86</v>
      </c>
      <c r="I1118" s="437"/>
      <c r="J1118" s="437"/>
      <c r="K1118" s="438"/>
    </row>
    <row r="1119" spans="1:11" ht="14.25" hidden="1" customHeight="1">
      <c r="A1119" s="437"/>
      <c r="B1119" s="779"/>
      <c r="C1119" s="760"/>
      <c r="D1119" s="770"/>
      <c r="E1119" s="449"/>
      <c r="F1119" s="450"/>
      <c r="G1119" s="472"/>
      <c r="H1119" s="473">
        <v>0</v>
      </c>
      <c r="I1119" s="437"/>
      <c r="J1119" s="437"/>
      <c r="K1119" s="438"/>
    </row>
    <row r="1120" spans="1:11" ht="14.25" hidden="1" customHeight="1">
      <c r="A1120" s="437"/>
      <c r="B1120" s="779"/>
      <c r="C1120" s="760"/>
      <c r="D1120" s="770"/>
      <c r="E1120" s="449"/>
      <c r="F1120" s="450"/>
      <c r="G1120" s="472"/>
      <c r="H1120" s="473">
        <v>0</v>
      </c>
      <c r="I1120" s="437"/>
      <c r="J1120" s="437"/>
      <c r="K1120" s="438"/>
    </row>
    <row r="1121" spans="1:11" ht="14.25" hidden="1" customHeight="1" thickBot="1">
      <c r="A1121" s="437"/>
      <c r="B1121" s="780" t="s">
        <v>87</v>
      </c>
      <c r="C1121" s="781"/>
      <c r="D1121" s="781"/>
      <c r="E1121" s="781"/>
      <c r="F1121" s="781"/>
      <c r="G1121" s="782"/>
      <c r="H1121" s="513">
        <v>0</v>
      </c>
      <c r="I1121" s="437"/>
      <c r="J1121" s="437"/>
      <c r="K1121" s="438"/>
    </row>
    <row r="1122" spans="1:11" ht="14.25" hidden="1" customHeight="1" thickBot="1">
      <c r="A1122" s="437"/>
      <c r="B1122" s="783"/>
      <c r="C1122" s="748"/>
      <c r="D1122" s="748"/>
      <c r="E1122" s="748"/>
      <c r="F1122" s="748"/>
      <c r="G1122" s="748"/>
      <c r="H1122" s="749"/>
      <c r="I1122" s="437"/>
      <c r="J1122" s="437"/>
      <c r="K1122" s="438"/>
    </row>
    <row r="1123" spans="1:11" ht="14.25" hidden="1" customHeight="1" thickBot="1">
      <c r="A1123" s="437"/>
      <c r="B1123" s="812"/>
      <c r="C1123" s="751"/>
      <c r="D1123" s="752"/>
      <c r="E1123" s="787" t="s">
        <v>59</v>
      </c>
      <c r="F1123" s="788"/>
      <c r="G1123" s="788"/>
      <c r="H1123" s="475">
        <f>ROUND(H1121+H1116+H1109+H1103,0)</f>
        <v>348472</v>
      </c>
      <c r="I1123" s="437"/>
      <c r="J1123" s="437"/>
      <c r="K1123" s="438">
        <v>309733.2</v>
      </c>
    </row>
    <row r="1124" spans="1:11" ht="14.25" hidden="1" customHeight="1">
      <c r="A1124" s="437"/>
      <c r="B1124" s="476"/>
      <c r="C1124" s="477"/>
      <c r="D1124" s="478"/>
      <c r="E1124" s="478"/>
      <c r="F1124" s="478"/>
      <c r="G1124" s="478"/>
      <c r="H1124" s="479"/>
      <c r="I1124" s="437"/>
      <c r="J1124" s="437"/>
      <c r="K1124" s="438"/>
    </row>
    <row r="1125" spans="1:11" ht="14.25" hidden="1" customHeight="1" thickBot="1">
      <c r="A1125" s="437"/>
      <c r="B1125" s="439"/>
      <c r="C1125" s="440"/>
      <c r="D1125" s="441"/>
      <c r="E1125" s="441"/>
      <c r="F1125" s="441"/>
      <c r="G1125" s="441"/>
      <c r="H1125" s="442"/>
      <c r="I1125" s="437"/>
      <c r="J1125" s="437"/>
      <c r="K1125" s="438"/>
    </row>
    <row r="1126" spans="1:11" ht="14.25" hidden="1" customHeight="1">
      <c r="A1126" s="437"/>
      <c r="B1126" s="750" t="s">
        <v>77</v>
      </c>
      <c r="C1126" s="751"/>
      <c r="D1126" s="751"/>
      <c r="E1126" s="751"/>
      <c r="F1126" s="751"/>
      <c r="G1126" s="751"/>
      <c r="H1126" s="752"/>
      <c r="I1126" s="437"/>
      <c r="J1126" s="437"/>
      <c r="K1126" s="438"/>
    </row>
    <row r="1127" spans="1:11" ht="14.25" hidden="1" customHeight="1">
      <c r="A1127" s="437"/>
      <c r="B1127" s="753"/>
      <c r="C1127" s="754"/>
      <c r="D1127" s="754"/>
      <c r="E1127" s="754"/>
      <c r="F1127" s="754"/>
      <c r="G1127" s="754"/>
      <c r="H1127" s="755"/>
      <c r="I1127" s="437"/>
      <c r="J1127" s="437"/>
      <c r="K1127" s="438"/>
    </row>
    <row r="1128" spans="1:11" ht="14.25" hidden="1" customHeight="1" thickBot="1">
      <c r="A1128" s="437"/>
      <c r="B1128" s="756" t="s">
        <v>78</v>
      </c>
      <c r="C1128" s="757"/>
      <c r="D1128" s="757"/>
      <c r="E1128" s="757"/>
      <c r="F1128" s="757"/>
      <c r="G1128" s="757"/>
      <c r="H1128" s="758"/>
      <c r="I1128" s="437"/>
      <c r="J1128" s="437"/>
      <c r="K1128" s="438"/>
    </row>
    <row r="1129" spans="1:11" ht="14.25" hidden="1" customHeight="1">
      <c r="A1129" s="437"/>
      <c r="B1129" s="747" t="s">
        <v>1125</v>
      </c>
      <c r="C1129" s="748"/>
      <c r="D1129" s="748"/>
      <c r="E1129" s="748"/>
      <c r="F1129" s="748"/>
      <c r="G1129" s="748"/>
      <c r="H1129" s="749"/>
      <c r="I1129" s="437"/>
      <c r="J1129" s="437"/>
      <c r="K1129" s="438"/>
    </row>
    <row r="1130" spans="1:11" ht="14.25" hidden="1" customHeight="1">
      <c r="A1130" s="437"/>
      <c r="B1130" s="443" t="s">
        <v>79</v>
      </c>
      <c r="C1130" s="444" t="e">
        <v>#REF!</v>
      </c>
      <c r="D1130" s="772" t="s">
        <v>80</v>
      </c>
      <c r="E1130" s="764"/>
      <c r="F1130" s="419" t="e">
        <v>#REF!</v>
      </c>
      <c r="G1130" s="419" t="s">
        <v>81</v>
      </c>
      <c r="H1130" s="445"/>
      <c r="I1130" s="437"/>
      <c r="J1130" s="437"/>
      <c r="K1130" s="438"/>
    </row>
    <row r="1131" spans="1:11" ht="14.25" hidden="1" customHeight="1">
      <c r="A1131" s="437"/>
      <c r="B1131" s="765"/>
      <c r="C1131" s="757"/>
      <c r="D1131" s="757"/>
      <c r="E1131" s="757"/>
      <c r="F1131" s="757"/>
      <c r="G1131" s="757"/>
      <c r="H1131" s="758"/>
      <c r="I1131" s="437"/>
      <c r="J1131" s="437"/>
      <c r="K1131" s="438"/>
    </row>
    <row r="1132" spans="1:11" ht="14.25" hidden="1" customHeight="1">
      <c r="A1132" s="437"/>
      <c r="B1132" s="773" t="e">
        <v>#REF!</v>
      </c>
      <c r="C1132" s="774"/>
      <c r="D1132" s="774"/>
      <c r="E1132" s="774"/>
      <c r="F1132" s="774"/>
      <c r="G1132" s="774"/>
      <c r="H1132" s="775"/>
      <c r="I1132" s="437"/>
      <c r="J1132" s="437"/>
      <c r="K1132" s="438"/>
    </row>
    <row r="1133" spans="1:11" ht="14.25" hidden="1" customHeight="1">
      <c r="A1133" s="437"/>
      <c r="B1133" s="776"/>
      <c r="C1133" s="751"/>
      <c r="D1133" s="751"/>
      <c r="E1133" s="751"/>
      <c r="F1133" s="751"/>
      <c r="G1133" s="751"/>
      <c r="H1133" s="752"/>
      <c r="I1133" s="437"/>
      <c r="J1133" s="437"/>
      <c r="K1133" s="438"/>
    </row>
    <row r="1134" spans="1:11" ht="14.25" hidden="1" customHeight="1">
      <c r="A1134" s="437"/>
      <c r="B1134" s="777"/>
      <c r="C1134" s="754"/>
      <c r="D1134" s="754"/>
      <c r="E1134" s="754"/>
      <c r="F1134" s="754"/>
      <c r="G1134" s="754"/>
      <c r="H1134" s="755"/>
      <c r="I1134" s="437"/>
      <c r="J1134" s="437"/>
      <c r="K1134" s="438"/>
    </row>
    <row r="1135" spans="1:11" ht="14.25" hidden="1" customHeight="1">
      <c r="A1135" s="437"/>
      <c r="B1135" s="765" t="s">
        <v>82</v>
      </c>
      <c r="C1135" s="757"/>
      <c r="D1135" s="757"/>
      <c r="E1135" s="757"/>
      <c r="F1135" s="757"/>
      <c r="G1135" s="757"/>
      <c r="H1135" s="758"/>
      <c r="I1135" s="437"/>
      <c r="J1135" s="437"/>
      <c r="K1135" s="438"/>
    </row>
    <row r="1136" spans="1:11" ht="14.25" hidden="1" customHeight="1">
      <c r="A1136" s="437"/>
      <c r="B1136" s="766" t="s">
        <v>1</v>
      </c>
      <c r="C1136" s="764"/>
      <c r="D1136" s="446" t="s">
        <v>2</v>
      </c>
      <c r="E1136" s="447" t="s">
        <v>83</v>
      </c>
      <c r="F1136" s="447" t="s">
        <v>84</v>
      </c>
      <c r="G1136" s="447" t="s">
        <v>85</v>
      </c>
      <c r="H1136" s="448" t="s">
        <v>86</v>
      </c>
      <c r="I1136" s="437"/>
      <c r="J1136" s="437"/>
      <c r="K1136" s="438"/>
    </row>
    <row r="1137" spans="1:11" ht="14.25" hidden="1" customHeight="1">
      <c r="A1137" s="437"/>
      <c r="B1137" s="767"/>
      <c r="C1137" s="778"/>
      <c r="D1137" s="449"/>
      <c r="E1137" s="449"/>
      <c r="F1137" s="450"/>
      <c r="G1137" s="451"/>
      <c r="H1137" s="452">
        <v>0</v>
      </c>
      <c r="I1137" s="437"/>
      <c r="J1137" s="437"/>
      <c r="K1137" s="438"/>
    </row>
    <row r="1138" spans="1:11" ht="14.25" hidden="1" customHeight="1">
      <c r="A1138" s="437"/>
      <c r="B1138" s="769" t="s">
        <v>175</v>
      </c>
      <c r="C1138" s="770"/>
      <c r="D1138" s="509" t="s">
        <v>9</v>
      </c>
      <c r="E1138" s="460">
        <v>0.2</v>
      </c>
      <c r="F1138" s="450">
        <v>0</v>
      </c>
      <c r="G1138" s="501">
        <v>90000</v>
      </c>
      <c r="H1138" s="452">
        <f t="shared" ref="H1138:H1139" si="101">ROUND(G1138*(F1138+1)*E1138,2)</f>
        <v>18000</v>
      </c>
      <c r="I1138" s="437"/>
      <c r="J1138" s="437"/>
      <c r="K1138" s="438"/>
    </row>
    <row r="1139" spans="1:11" ht="14.25" hidden="1" customHeight="1">
      <c r="A1139" s="437"/>
      <c r="B1139" s="769" t="s">
        <v>176</v>
      </c>
      <c r="C1139" s="770"/>
      <c r="D1139" s="509" t="s">
        <v>131</v>
      </c>
      <c r="E1139" s="460">
        <v>0.05</v>
      </c>
      <c r="F1139" s="450">
        <v>0</v>
      </c>
      <c r="G1139" s="501">
        <v>50000</v>
      </c>
      <c r="H1139" s="452">
        <f t="shared" si="101"/>
        <v>2500</v>
      </c>
      <c r="I1139" s="437"/>
      <c r="J1139" s="437"/>
      <c r="K1139" s="438"/>
    </row>
    <row r="1140" spans="1:11" ht="14.25" hidden="1" customHeight="1">
      <c r="A1140" s="437"/>
      <c r="B1140" s="761"/>
      <c r="C1140" s="771"/>
      <c r="D1140" s="449"/>
      <c r="E1140" s="456"/>
      <c r="F1140" s="457"/>
      <c r="G1140" s="458"/>
      <c r="H1140" s="452">
        <v>0</v>
      </c>
      <c r="I1140" s="437"/>
      <c r="J1140" s="437"/>
      <c r="K1140" s="438"/>
    </row>
    <row r="1141" spans="1:11" ht="14.25" hidden="1" customHeight="1">
      <c r="A1141" s="437"/>
      <c r="B1141" s="763" t="s">
        <v>87</v>
      </c>
      <c r="C1141" s="757"/>
      <c r="D1141" s="757"/>
      <c r="E1141" s="757"/>
      <c r="F1141" s="757"/>
      <c r="G1141" s="764"/>
      <c r="H1141" s="512">
        <f>SUM(H1137:H1140)</f>
        <v>20500</v>
      </c>
      <c r="I1141" s="437"/>
      <c r="J1141" s="437"/>
      <c r="K1141" s="438"/>
    </row>
    <row r="1142" spans="1:11" ht="14.25" hidden="1" customHeight="1">
      <c r="A1142" s="437"/>
      <c r="B1142" s="765" t="s">
        <v>88</v>
      </c>
      <c r="C1142" s="757"/>
      <c r="D1142" s="757"/>
      <c r="E1142" s="757"/>
      <c r="F1142" s="757"/>
      <c r="G1142" s="757"/>
      <c r="H1142" s="758"/>
      <c r="I1142" s="437"/>
      <c r="J1142" s="437"/>
      <c r="K1142" s="438"/>
    </row>
    <row r="1143" spans="1:11" ht="14.25" hidden="1" customHeight="1">
      <c r="A1143" s="437"/>
      <c r="B1143" s="766" t="s">
        <v>1</v>
      </c>
      <c r="C1143" s="764"/>
      <c r="D1143" s="446" t="s">
        <v>2</v>
      </c>
      <c r="E1143" s="447" t="s">
        <v>83</v>
      </c>
      <c r="F1143" s="447" t="s">
        <v>89</v>
      </c>
      <c r="G1143" s="447" t="s">
        <v>85</v>
      </c>
      <c r="H1143" s="448" t="s">
        <v>86</v>
      </c>
      <c r="I1143" s="437"/>
      <c r="J1143" s="437"/>
      <c r="K1143" s="438"/>
    </row>
    <row r="1144" spans="1:11" ht="14.25" hidden="1" customHeight="1">
      <c r="A1144" s="437"/>
      <c r="B1144" s="767"/>
      <c r="C1144" s="768"/>
      <c r="D1144" s="460"/>
      <c r="E1144" s="461"/>
      <c r="F1144" s="462"/>
      <c r="G1144" s="451"/>
      <c r="H1144" s="452">
        <v>0</v>
      </c>
      <c r="I1144" s="437"/>
      <c r="J1144" s="437"/>
      <c r="K1144" s="438"/>
    </row>
    <row r="1145" spans="1:11" ht="14.25" hidden="1" customHeight="1">
      <c r="A1145" s="437"/>
      <c r="B1145" s="759" t="s">
        <v>90</v>
      </c>
      <c r="C1145" s="760"/>
      <c r="D1145" s="463" t="s">
        <v>91</v>
      </c>
      <c r="E1145" s="460">
        <v>0.05</v>
      </c>
      <c r="F1145" s="469">
        <v>1</v>
      </c>
      <c r="G1145" s="451">
        <v>5805.8</v>
      </c>
      <c r="H1145" s="452">
        <f>ROUND(G1145*(F1145+1)*E1145,2)</f>
        <v>580.58000000000004</v>
      </c>
      <c r="I1145" s="437"/>
      <c r="J1145" s="437"/>
      <c r="K1145" s="438"/>
    </row>
    <row r="1146" spans="1:11" ht="14.25" hidden="1" customHeight="1">
      <c r="A1146" s="437"/>
      <c r="B1146" s="761"/>
      <c r="C1146" s="762"/>
      <c r="D1146" s="457"/>
      <c r="E1146" s="456"/>
      <c r="F1146" s="457"/>
      <c r="G1146" s="451"/>
      <c r="H1146" s="452">
        <v>0</v>
      </c>
      <c r="I1146" s="437"/>
      <c r="J1146" s="437"/>
      <c r="K1146" s="438"/>
    </row>
    <row r="1147" spans="1:11" ht="14.25" hidden="1" customHeight="1">
      <c r="A1147" s="437"/>
      <c r="B1147" s="763" t="s">
        <v>87</v>
      </c>
      <c r="C1147" s="757"/>
      <c r="D1147" s="757"/>
      <c r="E1147" s="757"/>
      <c r="F1147" s="757"/>
      <c r="G1147" s="764"/>
      <c r="H1147" s="512">
        <f>SUM(H1144:H1146)</f>
        <v>580.58000000000004</v>
      </c>
      <c r="I1147" s="437"/>
      <c r="J1147" s="437"/>
      <c r="K1147" s="438"/>
    </row>
    <row r="1148" spans="1:11" ht="14.25" hidden="1" customHeight="1">
      <c r="A1148" s="437"/>
      <c r="B1148" s="765" t="s">
        <v>92</v>
      </c>
      <c r="C1148" s="757"/>
      <c r="D1148" s="757"/>
      <c r="E1148" s="757"/>
      <c r="F1148" s="757"/>
      <c r="G1148" s="757"/>
      <c r="H1148" s="758"/>
      <c r="I1148" s="437"/>
      <c r="J1148" s="437"/>
      <c r="K1148" s="438"/>
    </row>
    <row r="1149" spans="1:11" ht="14.25" hidden="1" customHeight="1">
      <c r="A1149" s="437"/>
      <c r="B1149" s="766" t="s">
        <v>1</v>
      </c>
      <c r="C1149" s="764"/>
      <c r="D1149" s="446" t="s">
        <v>2</v>
      </c>
      <c r="E1149" s="447" t="s">
        <v>83</v>
      </c>
      <c r="F1149" s="464" t="s">
        <v>89</v>
      </c>
      <c r="G1149" s="447" t="s">
        <v>85</v>
      </c>
      <c r="H1149" s="465" t="s">
        <v>86</v>
      </c>
      <c r="I1149" s="437"/>
      <c r="J1149" s="437"/>
      <c r="K1149" s="438"/>
    </row>
    <row r="1150" spans="1:11" ht="14.25" hidden="1" customHeight="1">
      <c r="A1150" s="437"/>
      <c r="B1150" s="767"/>
      <c r="C1150" s="768"/>
      <c r="D1150" s="466"/>
      <c r="E1150" s="461"/>
      <c r="F1150" s="467"/>
      <c r="G1150" s="451"/>
      <c r="H1150" s="452">
        <v>0</v>
      </c>
      <c r="I1150" s="437"/>
      <c r="J1150" s="437"/>
      <c r="K1150" s="438"/>
    </row>
    <row r="1151" spans="1:11" ht="14.25" hidden="1" customHeight="1">
      <c r="A1151" s="437"/>
      <c r="B1151" s="769" t="s">
        <v>96</v>
      </c>
      <c r="C1151" s="760"/>
      <c r="D1151" s="468" t="s">
        <v>94</v>
      </c>
      <c r="E1151" s="460">
        <v>1</v>
      </c>
      <c r="F1151" s="469">
        <v>3.5000000000000003E-2</v>
      </c>
      <c r="G1151" s="451">
        <v>119800</v>
      </c>
      <c r="H1151" s="452">
        <f t="shared" ref="H1151:H1152" si="102">E1151*F1151*G1151</f>
        <v>4193</v>
      </c>
      <c r="I1151" s="437"/>
      <c r="J1151" s="437"/>
      <c r="K1151" s="438"/>
    </row>
    <row r="1152" spans="1:11" ht="14.25" hidden="1" customHeight="1">
      <c r="A1152" s="437"/>
      <c r="B1152" s="769" t="s">
        <v>93</v>
      </c>
      <c r="C1152" s="760"/>
      <c r="D1152" s="468" t="s">
        <v>94</v>
      </c>
      <c r="E1152" s="460">
        <v>1</v>
      </c>
      <c r="F1152" s="469">
        <v>3.5000000000000003E-2</v>
      </c>
      <c r="G1152" s="451">
        <v>76900</v>
      </c>
      <c r="H1152" s="452">
        <f t="shared" si="102"/>
        <v>2691.5000000000005</v>
      </c>
      <c r="I1152" s="437"/>
      <c r="J1152" s="437"/>
      <c r="K1152" s="438"/>
    </row>
    <row r="1153" spans="1:11" ht="14.25" hidden="1" customHeight="1">
      <c r="A1153" s="437"/>
      <c r="B1153" s="761"/>
      <c r="C1153" s="762"/>
      <c r="D1153" s="470"/>
      <c r="E1153" s="471"/>
      <c r="F1153" s="457"/>
      <c r="G1153" s="451"/>
      <c r="H1153" s="452">
        <v>0</v>
      </c>
      <c r="I1153" s="437"/>
      <c r="J1153" s="437"/>
      <c r="K1153" s="438"/>
    </row>
    <row r="1154" spans="1:11" ht="14.25" hidden="1" customHeight="1">
      <c r="A1154" s="437"/>
      <c r="B1154" s="763" t="s">
        <v>87</v>
      </c>
      <c r="C1154" s="757"/>
      <c r="D1154" s="757"/>
      <c r="E1154" s="757"/>
      <c r="F1154" s="757"/>
      <c r="G1154" s="764"/>
      <c r="H1154" s="512">
        <f>SUM(H1150:H1153)</f>
        <v>6884.5</v>
      </c>
      <c r="I1154" s="437"/>
      <c r="J1154" s="437"/>
      <c r="K1154" s="438"/>
    </row>
    <row r="1155" spans="1:11" ht="14.25" hidden="1" customHeight="1">
      <c r="A1155" s="437"/>
      <c r="B1155" s="765" t="s">
        <v>95</v>
      </c>
      <c r="C1155" s="757"/>
      <c r="D1155" s="757"/>
      <c r="E1155" s="757"/>
      <c r="F1155" s="757"/>
      <c r="G1155" s="757"/>
      <c r="H1155" s="758"/>
      <c r="I1155" s="437"/>
      <c r="J1155" s="437"/>
      <c r="K1155" s="438"/>
    </row>
    <row r="1156" spans="1:11" ht="14.25" hidden="1" customHeight="1">
      <c r="A1156" s="437"/>
      <c r="B1156" s="756" t="s">
        <v>1</v>
      </c>
      <c r="C1156" s="757"/>
      <c r="D1156" s="764"/>
      <c r="E1156" s="447" t="s">
        <v>2</v>
      </c>
      <c r="F1156" s="447" t="s">
        <v>83</v>
      </c>
      <c r="G1156" s="447" t="s">
        <v>85</v>
      </c>
      <c r="H1156" s="448" t="s">
        <v>86</v>
      </c>
      <c r="I1156" s="437"/>
      <c r="J1156" s="437"/>
      <c r="K1156" s="438"/>
    </row>
    <row r="1157" spans="1:11" ht="14.25" hidden="1" customHeight="1">
      <c r="A1157" s="437"/>
      <c r="B1157" s="779"/>
      <c r="C1157" s="760"/>
      <c r="D1157" s="770"/>
      <c r="E1157" s="449"/>
      <c r="F1157" s="450"/>
      <c r="G1157" s="472"/>
      <c r="H1157" s="473">
        <v>0</v>
      </c>
      <c r="I1157" s="437"/>
      <c r="J1157" s="437"/>
      <c r="K1157" s="438"/>
    </row>
    <row r="1158" spans="1:11" ht="14.25" hidden="1" customHeight="1">
      <c r="A1158" s="437"/>
      <c r="B1158" s="779"/>
      <c r="C1158" s="760"/>
      <c r="D1158" s="770"/>
      <c r="E1158" s="449"/>
      <c r="F1158" s="450"/>
      <c r="G1158" s="472"/>
      <c r="H1158" s="473">
        <v>0</v>
      </c>
      <c r="I1158" s="437"/>
      <c r="J1158" s="437"/>
      <c r="K1158" s="438"/>
    </row>
    <row r="1159" spans="1:11" ht="14.25" hidden="1" customHeight="1" thickBot="1">
      <c r="A1159" s="437"/>
      <c r="B1159" s="780" t="s">
        <v>87</v>
      </c>
      <c r="C1159" s="781"/>
      <c r="D1159" s="781"/>
      <c r="E1159" s="781"/>
      <c r="F1159" s="781"/>
      <c r="G1159" s="782"/>
      <c r="H1159" s="512">
        <f>SUM(H1157:H1158)</f>
        <v>0</v>
      </c>
      <c r="I1159" s="437"/>
      <c r="J1159" s="437"/>
      <c r="K1159" s="438"/>
    </row>
    <row r="1160" spans="1:11" ht="14.25" hidden="1" customHeight="1" thickBot="1">
      <c r="A1160" s="437"/>
      <c r="B1160" s="783"/>
      <c r="C1160" s="748"/>
      <c r="D1160" s="748"/>
      <c r="E1160" s="748"/>
      <c r="F1160" s="748"/>
      <c r="G1160" s="748"/>
      <c r="H1160" s="749"/>
      <c r="I1160" s="437"/>
      <c r="J1160" s="437"/>
      <c r="K1160" s="438"/>
    </row>
    <row r="1161" spans="1:11" ht="14.25" hidden="1" customHeight="1" thickBot="1">
      <c r="A1161" s="437"/>
      <c r="B1161" s="784"/>
      <c r="C1161" s="785"/>
      <c r="D1161" s="786"/>
      <c r="E1161" s="787" t="s">
        <v>59</v>
      </c>
      <c r="F1161" s="788"/>
      <c r="G1161" s="788"/>
      <c r="H1161" s="475">
        <f>ROUND(H1159+H1154+H1147+H1141,0)</f>
        <v>27965</v>
      </c>
      <c r="I1161" s="437"/>
      <c r="J1161" s="437"/>
      <c r="K1161" s="438">
        <v>27925.800000000003</v>
      </c>
    </row>
    <row r="1162" spans="1:11" ht="14.25" hidden="1" customHeight="1">
      <c r="A1162" s="437"/>
      <c r="B1162" s="476"/>
      <c r="C1162" s="477"/>
      <c r="D1162" s="478"/>
      <c r="E1162" s="478"/>
      <c r="F1162" s="478"/>
      <c r="G1162" s="478"/>
      <c r="H1162" s="479"/>
      <c r="I1162" s="437"/>
      <c r="J1162" s="437"/>
      <c r="K1162" s="438"/>
    </row>
    <row r="1163" spans="1:11" ht="14.25" hidden="1" customHeight="1" thickBot="1">
      <c r="A1163" s="437"/>
      <c r="B1163" s="439"/>
      <c r="C1163" s="440"/>
      <c r="D1163" s="441"/>
      <c r="E1163" s="441"/>
      <c r="F1163" s="441"/>
      <c r="G1163" s="441"/>
      <c r="H1163" s="442"/>
      <c r="I1163" s="437"/>
      <c r="J1163" s="437"/>
      <c r="K1163" s="438"/>
    </row>
    <row r="1164" spans="1:11" ht="14.25" customHeight="1">
      <c r="A1164" s="437"/>
      <c r="B1164" s="750" t="s">
        <v>77</v>
      </c>
      <c r="C1164" s="751"/>
      <c r="D1164" s="751"/>
      <c r="E1164" s="751"/>
      <c r="F1164" s="751"/>
      <c r="G1164" s="751"/>
      <c r="H1164" s="752"/>
      <c r="I1164" s="437"/>
      <c r="J1164" s="437"/>
      <c r="K1164" s="438"/>
    </row>
    <row r="1165" spans="1:11" ht="14.25" customHeight="1">
      <c r="A1165" s="437"/>
      <c r="B1165" s="753"/>
      <c r="C1165" s="754"/>
      <c r="D1165" s="754"/>
      <c r="E1165" s="754"/>
      <c r="F1165" s="754"/>
      <c r="G1165" s="754"/>
      <c r="H1165" s="755"/>
      <c r="I1165" s="437"/>
      <c r="J1165" s="437"/>
      <c r="K1165" s="438"/>
    </row>
    <row r="1166" spans="1:11" ht="14.25" customHeight="1" thickBot="1">
      <c r="A1166" s="437"/>
      <c r="B1166" s="756" t="s">
        <v>78</v>
      </c>
      <c r="C1166" s="757"/>
      <c r="D1166" s="757"/>
      <c r="E1166" s="757"/>
      <c r="F1166" s="757"/>
      <c r="G1166" s="757"/>
      <c r="H1166" s="758"/>
      <c r="I1166" s="437"/>
      <c r="J1166" s="437"/>
      <c r="K1166" s="438"/>
    </row>
    <row r="1167" spans="1:11" ht="15" customHeight="1">
      <c r="A1167" s="437"/>
      <c r="B1167" s="747" t="s">
        <v>1125</v>
      </c>
      <c r="C1167" s="748"/>
      <c r="D1167" s="748"/>
      <c r="E1167" s="748"/>
      <c r="F1167" s="748"/>
      <c r="G1167" s="748"/>
      <c r="H1167" s="749"/>
      <c r="I1167" s="437"/>
      <c r="J1167" s="437"/>
      <c r="K1167" s="438"/>
    </row>
    <row r="1168" spans="1:11" ht="15" customHeight="1">
      <c r="A1168" s="437"/>
      <c r="B1168" s="443" t="s">
        <v>79</v>
      </c>
      <c r="C1168" s="444">
        <v>7.1999999999999993</v>
      </c>
      <c r="D1168" s="772" t="s">
        <v>80</v>
      </c>
      <c r="E1168" s="764"/>
      <c r="F1168" s="419" t="s">
        <v>5</v>
      </c>
      <c r="G1168" s="419" t="s">
        <v>81</v>
      </c>
      <c r="H1168" s="445"/>
      <c r="I1168" s="437"/>
      <c r="J1168" s="437"/>
      <c r="K1168" s="438"/>
    </row>
    <row r="1169" spans="1:11" ht="14.25" customHeight="1">
      <c r="A1169" s="437"/>
      <c r="B1169" s="765"/>
      <c r="C1169" s="757"/>
      <c r="D1169" s="757"/>
      <c r="E1169" s="757"/>
      <c r="F1169" s="757"/>
      <c r="G1169" s="757"/>
      <c r="H1169" s="758"/>
      <c r="I1169" s="437"/>
      <c r="J1169" s="437"/>
      <c r="K1169" s="438"/>
    </row>
    <row r="1170" spans="1:11" ht="15" customHeight="1">
      <c r="A1170" s="437"/>
      <c r="B1170" s="773" t="s">
        <v>33</v>
      </c>
      <c r="C1170" s="774"/>
      <c r="D1170" s="774"/>
      <c r="E1170" s="774"/>
      <c r="F1170" s="774"/>
      <c r="G1170" s="774"/>
      <c r="H1170" s="775"/>
      <c r="I1170" s="437"/>
      <c r="J1170" s="437"/>
      <c r="K1170" s="438"/>
    </row>
    <row r="1171" spans="1:11" ht="14.25" customHeight="1">
      <c r="A1171" s="437"/>
      <c r="B1171" s="776"/>
      <c r="C1171" s="751"/>
      <c r="D1171" s="751"/>
      <c r="E1171" s="751"/>
      <c r="F1171" s="751"/>
      <c r="G1171" s="751"/>
      <c r="H1171" s="752"/>
      <c r="I1171" s="437"/>
      <c r="J1171" s="437"/>
      <c r="K1171" s="438"/>
    </row>
    <row r="1172" spans="1:11" ht="14.25" customHeight="1">
      <c r="A1172" s="437"/>
      <c r="B1172" s="777"/>
      <c r="C1172" s="754"/>
      <c r="D1172" s="754"/>
      <c r="E1172" s="754"/>
      <c r="F1172" s="754"/>
      <c r="G1172" s="754"/>
      <c r="H1172" s="755"/>
      <c r="I1172" s="437"/>
      <c r="J1172" s="437"/>
      <c r="K1172" s="438"/>
    </row>
    <row r="1173" spans="1:11" ht="14.25" customHeight="1">
      <c r="A1173" s="437"/>
      <c r="B1173" s="765" t="s">
        <v>82</v>
      </c>
      <c r="C1173" s="757"/>
      <c r="D1173" s="757"/>
      <c r="E1173" s="757"/>
      <c r="F1173" s="757"/>
      <c r="G1173" s="757"/>
      <c r="H1173" s="758"/>
      <c r="I1173" s="437"/>
      <c r="J1173" s="437"/>
      <c r="K1173" s="438"/>
    </row>
    <row r="1174" spans="1:11" ht="14.25" customHeight="1">
      <c r="A1174" s="437"/>
      <c r="B1174" s="766" t="s">
        <v>1</v>
      </c>
      <c r="C1174" s="764"/>
      <c r="D1174" s="446" t="s">
        <v>2</v>
      </c>
      <c r="E1174" s="447" t="s">
        <v>83</v>
      </c>
      <c r="F1174" s="447" t="s">
        <v>84</v>
      </c>
      <c r="G1174" s="447" t="s">
        <v>85</v>
      </c>
      <c r="H1174" s="448" t="s">
        <v>86</v>
      </c>
      <c r="I1174" s="437"/>
      <c r="J1174" s="437"/>
      <c r="K1174" s="438"/>
    </row>
    <row r="1175" spans="1:11" ht="14.25" customHeight="1">
      <c r="A1175" s="437"/>
      <c r="B1175" s="767"/>
      <c r="C1175" s="778"/>
      <c r="D1175" s="449"/>
      <c r="E1175" s="449"/>
      <c r="F1175" s="450"/>
      <c r="G1175" s="451"/>
      <c r="H1175" s="452">
        <f>G1175*(F1175+1)*E1175</f>
        <v>0</v>
      </c>
      <c r="I1175" s="437"/>
      <c r="J1175" s="437"/>
      <c r="K1175" s="438"/>
    </row>
    <row r="1176" spans="1:11" ht="14.25" customHeight="1">
      <c r="A1176" s="437"/>
      <c r="B1176" s="769" t="s">
        <v>177</v>
      </c>
      <c r="C1176" s="770"/>
      <c r="D1176" s="402" t="e">
        <f>+INDEX(#REF!,MATCH(B1176,#REF!,0),2)</f>
        <v>#REF!</v>
      </c>
      <c r="E1176" s="460">
        <v>1.2</v>
      </c>
      <c r="F1176" s="450">
        <v>0.05</v>
      </c>
      <c r="G1176" s="411" t="e">
        <f>+INDEX(#REF!,MATCH(B1176,#REF!,0),3)</f>
        <v>#REF!</v>
      </c>
      <c r="H1176" s="452" t="e">
        <f t="shared" ref="H1176:H1181" si="103">ROUND(G1176*(F1176+1)*E1176,2)</f>
        <v>#REF!</v>
      </c>
      <c r="I1176" s="437"/>
      <c r="J1176" s="437"/>
      <c r="K1176" s="438"/>
    </row>
    <row r="1177" spans="1:11" ht="14.25" customHeight="1">
      <c r="A1177" s="437"/>
      <c r="B1177" s="769" t="s">
        <v>178</v>
      </c>
      <c r="C1177" s="770"/>
      <c r="D1177" s="402" t="e">
        <f>+INDEX(#REF!,MATCH(B1177,#REF!,0),2)</f>
        <v>#REF!</v>
      </c>
      <c r="E1177" s="460">
        <v>1</v>
      </c>
      <c r="F1177" s="450">
        <v>0</v>
      </c>
      <c r="G1177" s="411" t="e">
        <f>+INDEX(#REF!,MATCH(B1177,#REF!,0),3)</f>
        <v>#REF!</v>
      </c>
      <c r="H1177" s="452" t="e">
        <f t="shared" si="103"/>
        <v>#REF!</v>
      </c>
      <c r="I1177" s="437"/>
      <c r="J1177" s="437"/>
      <c r="K1177" s="438"/>
    </row>
    <row r="1178" spans="1:11" ht="14.25" customHeight="1">
      <c r="A1178" s="437"/>
      <c r="B1178" s="769" t="s">
        <v>179</v>
      </c>
      <c r="C1178" s="770"/>
      <c r="D1178" s="402" t="e">
        <f>+INDEX(#REF!,MATCH(B1178,#REF!,0),2)</f>
        <v>#REF!</v>
      </c>
      <c r="E1178" s="460">
        <v>1</v>
      </c>
      <c r="F1178" s="450">
        <v>0</v>
      </c>
      <c r="G1178" s="411" t="e">
        <f>+INDEX(#REF!,MATCH(B1178,#REF!,0),3)</f>
        <v>#REF!</v>
      </c>
      <c r="H1178" s="452" t="e">
        <f t="shared" si="103"/>
        <v>#REF!</v>
      </c>
      <c r="I1178" s="437"/>
      <c r="J1178" s="437"/>
      <c r="K1178" s="438"/>
    </row>
    <row r="1179" spans="1:11" ht="14.25" customHeight="1">
      <c r="A1179" s="437"/>
      <c r="B1179" s="769" t="s">
        <v>180</v>
      </c>
      <c r="C1179" s="770"/>
      <c r="D1179" s="402" t="e">
        <f>+INDEX(#REF!,MATCH(B1179,#REF!,0),2)</f>
        <v>#REF!</v>
      </c>
      <c r="E1179" s="460">
        <v>7.6999999999999999E-2</v>
      </c>
      <c r="F1179" s="450">
        <v>0</v>
      </c>
      <c r="G1179" s="411" t="e">
        <f>+INDEX(#REF!,MATCH(B1179,#REF!,0),3)</f>
        <v>#REF!</v>
      </c>
      <c r="H1179" s="452" t="e">
        <f t="shared" si="103"/>
        <v>#REF!</v>
      </c>
      <c r="I1179" s="437"/>
      <c r="J1179" s="437"/>
      <c r="K1179" s="438"/>
    </row>
    <row r="1180" spans="1:11" ht="14.25" customHeight="1">
      <c r="A1180" s="437"/>
      <c r="B1180" s="769" t="s">
        <v>181</v>
      </c>
      <c r="C1180" s="770"/>
      <c r="D1180" s="402" t="e">
        <f>+INDEX(#REF!,MATCH(B1180,#REF!,0),2)</f>
        <v>#REF!</v>
      </c>
      <c r="E1180" s="460">
        <v>1</v>
      </c>
      <c r="F1180" s="450">
        <v>0</v>
      </c>
      <c r="G1180" s="411" t="e">
        <f>+INDEX(#REF!,MATCH(B1180,#REF!,0),3)</f>
        <v>#REF!</v>
      </c>
      <c r="H1180" s="452" t="e">
        <f t="shared" si="103"/>
        <v>#REF!</v>
      </c>
      <c r="I1180" s="437"/>
      <c r="J1180" s="437"/>
      <c r="K1180" s="438"/>
    </row>
    <row r="1181" spans="1:11" ht="14.25" customHeight="1">
      <c r="A1181" s="437"/>
      <c r="B1181" s="769" t="s">
        <v>140</v>
      </c>
      <c r="C1181" s="770"/>
      <c r="D1181" s="402" t="e">
        <f>+INDEX(#REF!,MATCH(B1181,#REF!,0),2)</f>
        <v>#REF!</v>
      </c>
      <c r="E1181" s="460">
        <v>0.02</v>
      </c>
      <c r="F1181" s="450">
        <v>0</v>
      </c>
      <c r="G1181" s="411" t="e">
        <f>+INDEX(#REF!,MATCH(B1181,#REF!,0),3)</f>
        <v>#REF!</v>
      </c>
      <c r="H1181" s="452" t="e">
        <f t="shared" si="103"/>
        <v>#REF!</v>
      </c>
      <c r="I1181" s="437"/>
      <c r="J1181" s="437"/>
      <c r="K1181" s="438"/>
    </row>
    <row r="1182" spans="1:11" ht="14.25" customHeight="1">
      <c r="A1182" s="437"/>
      <c r="B1182" s="763" t="s">
        <v>87</v>
      </c>
      <c r="C1182" s="757"/>
      <c r="D1182" s="757"/>
      <c r="E1182" s="757"/>
      <c r="F1182" s="757"/>
      <c r="G1182" s="764"/>
      <c r="H1182" s="512" t="e">
        <f>SUM(H1175:H1181)</f>
        <v>#REF!</v>
      </c>
      <c r="I1182" s="437"/>
      <c r="J1182" s="437"/>
      <c r="K1182" s="438"/>
    </row>
    <row r="1183" spans="1:11" ht="14.25" customHeight="1">
      <c r="A1183" s="437"/>
      <c r="B1183" s="765" t="s">
        <v>88</v>
      </c>
      <c r="C1183" s="757"/>
      <c r="D1183" s="757"/>
      <c r="E1183" s="757"/>
      <c r="F1183" s="757"/>
      <c r="G1183" s="757"/>
      <c r="H1183" s="758"/>
      <c r="I1183" s="437"/>
      <c r="J1183" s="437"/>
      <c r="K1183" s="438"/>
    </row>
    <row r="1184" spans="1:11" ht="14.25" customHeight="1">
      <c r="A1184" s="437"/>
      <c r="B1184" s="766" t="s">
        <v>1</v>
      </c>
      <c r="C1184" s="764"/>
      <c r="D1184" s="446" t="s">
        <v>2</v>
      </c>
      <c r="E1184" s="447" t="s">
        <v>83</v>
      </c>
      <c r="F1184" s="447" t="s">
        <v>89</v>
      </c>
      <c r="G1184" s="447" t="s">
        <v>85</v>
      </c>
      <c r="H1184" s="448" t="s">
        <v>86</v>
      </c>
      <c r="I1184" s="437"/>
      <c r="J1184" s="437"/>
      <c r="K1184" s="438"/>
    </row>
    <row r="1185" spans="1:11" ht="14.25" customHeight="1">
      <c r="A1185" s="437"/>
      <c r="B1185" s="767"/>
      <c r="C1185" s="768"/>
      <c r="D1185" s="460"/>
      <c r="E1185" s="461"/>
      <c r="F1185" s="462"/>
      <c r="G1185" s="451"/>
      <c r="H1185" s="452">
        <f>E1185*F1185*G1185</f>
        <v>0</v>
      </c>
      <c r="I1185" s="437"/>
      <c r="J1185" s="437"/>
      <c r="K1185" s="438"/>
    </row>
    <row r="1186" spans="1:11" ht="14.25" customHeight="1">
      <c r="A1186" s="437"/>
      <c r="B1186" s="759" t="s">
        <v>90</v>
      </c>
      <c r="C1186" s="760"/>
      <c r="D1186" s="463" t="s">
        <v>91</v>
      </c>
      <c r="E1186" s="460">
        <v>0.05</v>
      </c>
      <c r="F1186" s="469">
        <v>1</v>
      </c>
      <c r="G1186" s="451" t="e">
        <f>H1195</f>
        <v>#REF!</v>
      </c>
      <c r="H1186" s="452" t="e">
        <f>ROUND(G1186*(F1186+1)*E1186,2)</f>
        <v>#REF!</v>
      </c>
      <c r="I1186" s="437"/>
      <c r="J1186" s="437"/>
      <c r="K1186" s="438"/>
    </row>
    <row r="1187" spans="1:11" ht="14.25" customHeight="1">
      <c r="A1187" s="437"/>
      <c r="B1187" s="761"/>
      <c r="C1187" s="762"/>
      <c r="D1187" s="457"/>
      <c r="E1187" s="456"/>
      <c r="F1187" s="457"/>
      <c r="G1187" s="451"/>
      <c r="H1187" s="452">
        <f>E1187*F1187*G1187</f>
        <v>0</v>
      </c>
      <c r="I1187" s="437"/>
      <c r="J1187" s="437"/>
      <c r="K1187" s="438"/>
    </row>
    <row r="1188" spans="1:11" ht="14.25" customHeight="1">
      <c r="A1188" s="437"/>
      <c r="B1188" s="763" t="s">
        <v>87</v>
      </c>
      <c r="C1188" s="757"/>
      <c r="D1188" s="757"/>
      <c r="E1188" s="757"/>
      <c r="F1188" s="757"/>
      <c r="G1188" s="764"/>
      <c r="H1188" s="512" t="e">
        <f>SUM(H1185:H1187)</f>
        <v>#REF!</v>
      </c>
      <c r="I1188" s="437"/>
      <c r="J1188" s="437"/>
      <c r="K1188" s="438"/>
    </row>
    <row r="1189" spans="1:11" ht="14.25" customHeight="1">
      <c r="A1189" s="437"/>
      <c r="B1189" s="765" t="s">
        <v>92</v>
      </c>
      <c r="C1189" s="757"/>
      <c r="D1189" s="757"/>
      <c r="E1189" s="757"/>
      <c r="F1189" s="757"/>
      <c r="G1189" s="757"/>
      <c r="H1189" s="758"/>
      <c r="I1189" s="437"/>
      <c r="J1189" s="437"/>
      <c r="K1189" s="438"/>
    </row>
    <row r="1190" spans="1:11" ht="14.25" customHeight="1">
      <c r="A1190" s="437"/>
      <c r="B1190" s="766" t="s">
        <v>1</v>
      </c>
      <c r="C1190" s="764"/>
      <c r="D1190" s="446" t="s">
        <v>2</v>
      </c>
      <c r="E1190" s="447" t="s">
        <v>83</v>
      </c>
      <c r="F1190" s="464" t="s">
        <v>89</v>
      </c>
      <c r="G1190" s="447" t="s">
        <v>85</v>
      </c>
      <c r="H1190" s="465" t="s">
        <v>86</v>
      </c>
      <c r="I1190" s="437"/>
      <c r="J1190" s="437"/>
      <c r="K1190" s="438"/>
    </row>
    <row r="1191" spans="1:11" ht="14.25" customHeight="1">
      <c r="A1191" s="437"/>
      <c r="B1191" s="767"/>
      <c r="C1191" s="768"/>
      <c r="D1191" s="466"/>
      <c r="E1191" s="461"/>
      <c r="F1191" s="467"/>
      <c r="G1191" s="451"/>
      <c r="H1191" s="452">
        <f t="shared" ref="H1191:H1194" si="104">E1191*F1191*G1191</f>
        <v>0</v>
      </c>
      <c r="I1191" s="437"/>
      <c r="J1191" s="437"/>
      <c r="K1191" s="438"/>
    </row>
    <row r="1192" spans="1:11" ht="14.25" customHeight="1">
      <c r="A1192" s="437"/>
      <c r="B1192" s="769" t="s">
        <v>96</v>
      </c>
      <c r="C1192" s="760"/>
      <c r="D1192" s="468" t="s">
        <v>94</v>
      </c>
      <c r="E1192" s="460">
        <v>1</v>
      </c>
      <c r="F1192" s="469">
        <v>0.15</v>
      </c>
      <c r="G1192" s="41" t="e">
        <f>+INDEX(#REF!,MATCH(B1192,#REF!,0),9)</f>
        <v>#REF!</v>
      </c>
      <c r="H1192" s="452" t="e">
        <f t="shared" si="104"/>
        <v>#REF!</v>
      </c>
      <c r="I1192" s="437"/>
      <c r="J1192" s="437"/>
      <c r="K1192" s="438"/>
    </row>
    <row r="1193" spans="1:11" ht="14.25" customHeight="1">
      <c r="A1193" s="437"/>
      <c r="B1193" s="769" t="s">
        <v>93</v>
      </c>
      <c r="C1193" s="760"/>
      <c r="D1193" s="468" t="s">
        <v>94</v>
      </c>
      <c r="E1193" s="460">
        <v>1</v>
      </c>
      <c r="F1193" s="469">
        <v>0.15</v>
      </c>
      <c r="G1193" s="41" t="e">
        <f>+INDEX(#REF!,MATCH(B1193,#REF!,0),9)</f>
        <v>#REF!</v>
      </c>
      <c r="H1193" s="452" t="e">
        <f t="shared" si="104"/>
        <v>#REF!</v>
      </c>
      <c r="I1193" s="437"/>
      <c r="J1193" s="437"/>
      <c r="K1193" s="438"/>
    </row>
    <row r="1194" spans="1:11" ht="14.25" customHeight="1">
      <c r="A1194" s="437"/>
      <c r="B1194" s="761"/>
      <c r="C1194" s="762"/>
      <c r="D1194" s="470"/>
      <c r="E1194" s="471"/>
      <c r="F1194" s="457"/>
      <c r="G1194" s="451"/>
      <c r="H1194" s="452">
        <f t="shared" si="104"/>
        <v>0</v>
      </c>
      <c r="I1194" s="437"/>
      <c r="J1194" s="437"/>
      <c r="K1194" s="438"/>
    </row>
    <row r="1195" spans="1:11" ht="14.25" customHeight="1">
      <c r="A1195" s="437"/>
      <c r="B1195" s="763" t="s">
        <v>87</v>
      </c>
      <c r="C1195" s="757"/>
      <c r="D1195" s="757"/>
      <c r="E1195" s="757"/>
      <c r="F1195" s="757"/>
      <c r="G1195" s="764"/>
      <c r="H1195" s="512" t="e">
        <f>SUM(H1191:H1194)</f>
        <v>#REF!</v>
      </c>
      <c r="I1195" s="437"/>
      <c r="J1195" s="437"/>
      <c r="K1195" s="438"/>
    </row>
    <row r="1196" spans="1:11" ht="14.25" customHeight="1">
      <c r="A1196" s="437"/>
      <c r="B1196" s="765" t="s">
        <v>95</v>
      </c>
      <c r="C1196" s="757"/>
      <c r="D1196" s="757"/>
      <c r="E1196" s="757"/>
      <c r="F1196" s="757"/>
      <c r="G1196" s="757"/>
      <c r="H1196" s="758"/>
      <c r="I1196" s="437"/>
      <c r="J1196" s="437"/>
      <c r="K1196" s="438"/>
    </row>
    <row r="1197" spans="1:11" ht="14.25" customHeight="1">
      <c r="A1197" s="437"/>
      <c r="B1197" s="756" t="s">
        <v>1</v>
      </c>
      <c r="C1197" s="757"/>
      <c r="D1197" s="764"/>
      <c r="E1197" s="447" t="s">
        <v>2</v>
      </c>
      <c r="F1197" s="447" t="s">
        <v>83</v>
      </c>
      <c r="G1197" s="447" t="s">
        <v>85</v>
      </c>
      <c r="H1197" s="448" t="s">
        <v>86</v>
      </c>
      <c r="I1197" s="437"/>
      <c r="J1197" s="437"/>
      <c r="K1197" s="438"/>
    </row>
    <row r="1198" spans="1:11" ht="14.25" customHeight="1">
      <c r="A1198" s="437"/>
      <c r="B1198" s="622" t="s">
        <v>151</v>
      </c>
      <c r="C1198" s="623"/>
      <c r="D1198" s="623"/>
      <c r="E1198" s="412" t="s">
        <v>2</v>
      </c>
      <c r="F1198" s="413">
        <v>1</v>
      </c>
      <c r="G1198" s="414">
        <v>3000</v>
      </c>
      <c r="H1198" s="416">
        <f>ROUND(G1198*F1198,0)</f>
        <v>3000</v>
      </c>
      <c r="I1198" s="437"/>
      <c r="J1198" s="437"/>
      <c r="K1198" s="438"/>
    </row>
    <row r="1199" spans="1:11" ht="14.25" customHeight="1">
      <c r="A1199" s="437"/>
      <c r="B1199" s="779"/>
      <c r="C1199" s="760"/>
      <c r="D1199" s="770"/>
      <c r="E1199" s="449"/>
      <c r="F1199" s="450"/>
      <c r="G1199" s="472"/>
      <c r="H1199" s="473">
        <f t="shared" ref="H1199" si="105">G1199*F1199</f>
        <v>0</v>
      </c>
      <c r="I1199" s="437"/>
      <c r="J1199" s="437"/>
      <c r="K1199" s="438"/>
    </row>
    <row r="1200" spans="1:11" ht="14.25" customHeight="1" thickBot="1">
      <c r="A1200" s="437"/>
      <c r="B1200" s="780" t="s">
        <v>87</v>
      </c>
      <c r="C1200" s="781"/>
      <c r="D1200" s="781"/>
      <c r="E1200" s="781"/>
      <c r="F1200" s="781"/>
      <c r="G1200" s="782"/>
      <c r="H1200" s="512">
        <f>SUM(H1198:H1199)</f>
        <v>3000</v>
      </c>
      <c r="I1200" s="437"/>
      <c r="J1200" s="437"/>
      <c r="K1200" s="438"/>
    </row>
    <row r="1201" spans="1:11" ht="14.25" customHeight="1" thickBot="1">
      <c r="A1201" s="437"/>
      <c r="B1201" s="783"/>
      <c r="C1201" s="748"/>
      <c r="D1201" s="748"/>
      <c r="E1201" s="748"/>
      <c r="F1201" s="748"/>
      <c r="G1201" s="748"/>
      <c r="H1201" s="749"/>
      <c r="I1201" s="437"/>
      <c r="J1201" s="437"/>
      <c r="K1201" s="438"/>
    </row>
    <row r="1202" spans="1:11" ht="14.25" customHeight="1" thickBot="1">
      <c r="A1202" s="437"/>
      <c r="B1202" s="784"/>
      <c r="C1202" s="785"/>
      <c r="D1202" s="786"/>
      <c r="E1202" s="794" t="s">
        <v>59</v>
      </c>
      <c r="F1202" s="795"/>
      <c r="G1202" s="795"/>
      <c r="H1202" s="475" t="e">
        <f>ROUND(H1200+H1195+H1188+H1182,0)</f>
        <v>#REF!</v>
      </c>
      <c r="I1202" s="437"/>
      <c r="J1202" s="437"/>
      <c r="K1202" s="438">
        <v>66965.850000000006</v>
      </c>
    </row>
    <row r="1203" spans="1:11" ht="14.25" customHeight="1">
      <c r="A1203" s="437"/>
      <c r="B1203" s="476"/>
      <c r="C1203" s="477"/>
      <c r="D1203" s="478"/>
      <c r="E1203" s="478"/>
      <c r="F1203" s="478"/>
      <c r="G1203" s="478"/>
      <c r="H1203" s="479"/>
      <c r="I1203" s="437"/>
      <c r="J1203" s="437"/>
      <c r="K1203" s="438"/>
    </row>
    <row r="1204" spans="1:11" ht="14.25" customHeight="1" thickBot="1">
      <c r="A1204" s="437"/>
      <c r="B1204" s="439"/>
      <c r="C1204" s="440"/>
      <c r="D1204" s="441"/>
      <c r="E1204" s="441"/>
      <c r="F1204" s="441"/>
      <c r="G1204" s="441"/>
      <c r="H1204" s="442"/>
      <c r="I1204" s="437"/>
      <c r="J1204" s="437"/>
      <c r="K1204" s="438"/>
    </row>
    <row r="1205" spans="1:11" ht="14.25" hidden="1" customHeight="1">
      <c r="A1205" s="437"/>
      <c r="B1205" s="750" t="s">
        <v>77</v>
      </c>
      <c r="C1205" s="751"/>
      <c r="D1205" s="751"/>
      <c r="E1205" s="751"/>
      <c r="F1205" s="751"/>
      <c r="G1205" s="751"/>
      <c r="H1205" s="752"/>
      <c r="I1205" s="437"/>
      <c r="J1205" s="437"/>
      <c r="K1205" s="438"/>
    </row>
    <row r="1206" spans="1:11" ht="14.25" hidden="1" customHeight="1">
      <c r="A1206" s="437"/>
      <c r="B1206" s="753"/>
      <c r="C1206" s="754"/>
      <c r="D1206" s="754"/>
      <c r="E1206" s="754"/>
      <c r="F1206" s="754"/>
      <c r="G1206" s="754"/>
      <c r="H1206" s="755"/>
      <c r="I1206" s="437"/>
      <c r="J1206" s="437"/>
      <c r="K1206" s="438"/>
    </row>
    <row r="1207" spans="1:11" ht="14.25" hidden="1" customHeight="1" thickBot="1">
      <c r="A1207" s="437"/>
      <c r="B1207" s="756" t="s">
        <v>78</v>
      </c>
      <c r="C1207" s="757"/>
      <c r="D1207" s="757"/>
      <c r="E1207" s="757"/>
      <c r="F1207" s="757"/>
      <c r="G1207" s="757"/>
      <c r="H1207" s="758"/>
      <c r="I1207" s="437"/>
      <c r="J1207" s="437"/>
      <c r="K1207" s="438"/>
    </row>
    <row r="1208" spans="1:11" ht="15" hidden="1" customHeight="1">
      <c r="A1208" s="437"/>
      <c r="B1208" s="747" t="s">
        <v>1125</v>
      </c>
      <c r="C1208" s="748"/>
      <c r="D1208" s="748"/>
      <c r="E1208" s="748"/>
      <c r="F1208" s="748"/>
      <c r="G1208" s="748"/>
      <c r="H1208" s="749"/>
      <c r="I1208" s="437"/>
      <c r="J1208" s="437"/>
      <c r="K1208" s="438"/>
    </row>
    <row r="1209" spans="1:11" ht="15" hidden="1" customHeight="1">
      <c r="A1209" s="437"/>
      <c r="B1209" s="443" t="s">
        <v>79</v>
      </c>
      <c r="C1209" s="444" t="e">
        <v>#REF!</v>
      </c>
      <c r="D1209" s="772" t="s">
        <v>80</v>
      </c>
      <c r="E1209" s="764"/>
      <c r="F1209" s="419" t="e">
        <v>#REF!</v>
      </c>
      <c r="G1209" s="419" t="s">
        <v>81</v>
      </c>
      <c r="H1209" s="445"/>
      <c r="I1209" s="437"/>
      <c r="J1209" s="437"/>
      <c r="K1209" s="438"/>
    </row>
    <row r="1210" spans="1:11" ht="14.25" hidden="1" customHeight="1">
      <c r="A1210" s="437"/>
      <c r="B1210" s="765"/>
      <c r="C1210" s="757"/>
      <c r="D1210" s="757"/>
      <c r="E1210" s="757"/>
      <c r="F1210" s="757"/>
      <c r="G1210" s="757"/>
      <c r="H1210" s="758"/>
      <c r="I1210" s="437"/>
      <c r="J1210" s="437"/>
      <c r="K1210" s="438"/>
    </row>
    <row r="1211" spans="1:11" ht="15" hidden="1" customHeight="1">
      <c r="A1211" s="437"/>
      <c r="B1211" s="773" t="e">
        <v>#REF!</v>
      </c>
      <c r="C1211" s="774"/>
      <c r="D1211" s="774"/>
      <c r="E1211" s="774"/>
      <c r="F1211" s="774"/>
      <c r="G1211" s="774"/>
      <c r="H1211" s="775"/>
      <c r="I1211" s="437"/>
      <c r="J1211" s="437"/>
      <c r="K1211" s="438"/>
    </row>
    <row r="1212" spans="1:11" ht="14.25" hidden="1" customHeight="1">
      <c r="A1212" s="437"/>
      <c r="B1212" s="776"/>
      <c r="C1212" s="751"/>
      <c r="D1212" s="751"/>
      <c r="E1212" s="751"/>
      <c r="F1212" s="751"/>
      <c r="G1212" s="751"/>
      <c r="H1212" s="752"/>
      <c r="I1212" s="437"/>
      <c r="J1212" s="437"/>
      <c r="K1212" s="438"/>
    </row>
    <row r="1213" spans="1:11" ht="14.25" hidden="1" customHeight="1">
      <c r="A1213" s="437"/>
      <c r="B1213" s="777"/>
      <c r="C1213" s="754"/>
      <c r="D1213" s="754"/>
      <c r="E1213" s="754"/>
      <c r="F1213" s="754"/>
      <c r="G1213" s="754"/>
      <c r="H1213" s="755"/>
      <c r="I1213" s="437"/>
      <c r="J1213" s="437"/>
      <c r="K1213" s="438"/>
    </row>
    <row r="1214" spans="1:11" ht="14.25" hidden="1" customHeight="1">
      <c r="A1214" s="437"/>
      <c r="B1214" s="765" t="s">
        <v>82</v>
      </c>
      <c r="C1214" s="757"/>
      <c r="D1214" s="757"/>
      <c r="E1214" s="757"/>
      <c r="F1214" s="757"/>
      <c r="G1214" s="757"/>
      <c r="H1214" s="758"/>
      <c r="I1214" s="437"/>
      <c r="J1214" s="437"/>
      <c r="K1214" s="438"/>
    </row>
    <row r="1215" spans="1:11" ht="14.25" hidden="1" customHeight="1">
      <c r="A1215" s="437"/>
      <c r="B1215" s="766" t="s">
        <v>1</v>
      </c>
      <c r="C1215" s="764"/>
      <c r="D1215" s="446" t="s">
        <v>2</v>
      </c>
      <c r="E1215" s="447" t="s">
        <v>83</v>
      </c>
      <c r="F1215" s="447" t="s">
        <v>84</v>
      </c>
      <c r="G1215" s="447" t="s">
        <v>85</v>
      </c>
      <c r="H1215" s="448" t="s">
        <v>86</v>
      </c>
      <c r="I1215" s="437"/>
      <c r="J1215" s="437"/>
      <c r="K1215" s="438"/>
    </row>
    <row r="1216" spans="1:11" ht="14.25" hidden="1" customHeight="1">
      <c r="A1216" s="437"/>
      <c r="B1216" s="767"/>
      <c r="C1216" s="778"/>
      <c r="D1216" s="449"/>
      <c r="E1216" s="449"/>
      <c r="F1216" s="450"/>
      <c r="G1216" s="451"/>
      <c r="H1216" s="452">
        <f t="shared" ref="H1216:H1222" si="106">G1216*(F1216+1)*E1216</f>
        <v>0</v>
      </c>
      <c r="I1216" s="437"/>
      <c r="J1216" s="437"/>
      <c r="K1216" s="438"/>
    </row>
    <row r="1217" spans="1:11" ht="14.25" hidden="1" customHeight="1">
      <c r="A1217" s="437"/>
      <c r="B1217" s="769" t="s">
        <v>177</v>
      </c>
      <c r="C1217" s="770"/>
      <c r="D1217" s="509" t="s">
        <v>30</v>
      </c>
      <c r="E1217" s="460">
        <v>1.2</v>
      </c>
      <c r="F1217" s="450">
        <v>0.05</v>
      </c>
      <c r="G1217" s="501">
        <v>12000</v>
      </c>
      <c r="H1217" s="452">
        <f t="shared" si="106"/>
        <v>15120</v>
      </c>
      <c r="I1217" s="437"/>
      <c r="J1217" s="437"/>
      <c r="K1217" s="438"/>
    </row>
    <row r="1218" spans="1:11" ht="14.25" hidden="1" customHeight="1">
      <c r="A1218" s="437"/>
      <c r="B1218" s="769" t="s">
        <v>182</v>
      </c>
      <c r="C1218" s="770"/>
      <c r="D1218" s="509" t="s">
        <v>51</v>
      </c>
      <c r="E1218" s="460">
        <v>2</v>
      </c>
      <c r="F1218" s="450">
        <v>0</v>
      </c>
      <c r="G1218" s="501">
        <v>3500</v>
      </c>
      <c r="H1218" s="452">
        <f t="shared" si="106"/>
        <v>7000</v>
      </c>
      <c r="I1218" s="437"/>
      <c r="J1218" s="437"/>
      <c r="K1218" s="438"/>
    </row>
    <row r="1219" spans="1:11" ht="14.25" hidden="1" customHeight="1">
      <c r="A1219" s="437"/>
      <c r="B1219" s="769" t="s">
        <v>183</v>
      </c>
      <c r="C1219" s="770"/>
      <c r="D1219" s="509" t="s">
        <v>51</v>
      </c>
      <c r="E1219" s="460">
        <v>1</v>
      </c>
      <c r="F1219" s="450">
        <v>0</v>
      </c>
      <c r="G1219" s="501">
        <v>3100</v>
      </c>
      <c r="H1219" s="452">
        <f t="shared" si="106"/>
        <v>3100</v>
      </c>
      <c r="I1219" s="437"/>
      <c r="J1219" s="437"/>
      <c r="K1219" s="438"/>
    </row>
    <row r="1220" spans="1:11" ht="14.25" hidden="1" customHeight="1">
      <c r="A1220" s="437"/>
      <c r="B1220" s="769" t="s">
        <v>184</v>
      </c>
      <c r="C1220" s="770"/>
      <c r="D1220" s="509" t="s">
        <v>51</v>
      </c>
      <c r="E1220" s="460">
        <v>1</v>
      </c>
      <c r="F1220" s="450">
        <v>0</v>
      </c>
      <c r="G1220" s="501">
        <v>4500</v>
      </c>
      <c r="H1220" s="452">
        <f t="shared" si="106"/>
        <v>4500</v>
      </c>
      <c r="I1220" s="437"/>
      <c r="J1220" s="437"/>
      <c r="K1220" s="438"/>
    </row>
    <row r="1221" spans="1:11" ht="14.25" hidden="1" customHeight="1">
      <c r="A1221" s="437"/>
      <c r="B1221" s="769" t="s">
        <v>185</v>
      </c>
      <c r="C1221" s="770"/>
      <c r="D1221" s="509" t="s">
        <v>51</v>
      </c>
      <c r="E1221" s="460">
        <v>1</v>
      </c>
      <c r="F1221" s="450">
        <v>0</v>
      </c>
      <c r="G1221" s="501">
        <v>21900</v>
      </c>
      <c r="H1221" s="452">
        <f t="shared" si="106"/>
        <v>21900</v>
      </c>
      <c r="I1221" s="437"/>
      <c r="J1221" s="437"/>
      <c r="K1221" s="438"/>
    </row>
    <row r="1222" spans="1:11" ht="14.25" hidden="1" customHeight="1">
      <c r="A1222" s="437"/>
      <c r="B1222" s="769" t="s">
        <v>186</v>
      </c>
      <c r="C1222" s="770"/>
      <c r="D1222" s="509" t="s">
        <v>51</v>
      </c>
      <c r="E1222" s="460">
        <v>7.6999999999999999E-2</v>
      </c>
      <c r="F1222" s="450">
        <v>0</v>
      </c>
      <c r="G1222" s="501">
        <v>146000</v>
      </c>
      <c r="H1222" s="452">
        <f t="shared" si="106"/>
        <v>11242</v>
      </c>
      <c r="I1222" s="437"/>
      <c r="J1222" s="437"/>
      <c r="K1222" s="438"/>
    </row>
    <row r="1223" spans="1:11" ht="14.25" hidden="1" customHeight="1">
      <c r="A1223" s="437"/>
      <c r="B1223" s="761" t="s">
        <v>140</v>
      </c>
      <c r="C1223" s="771"/>
      <c r="D1223" s="509" t="s">
        <v>131</v>
      </c>
      <c r="E1223" s="456">
        <v>0.02</v>
      </c>
      <c r="F1223" s="457">
        <v>0</v>
      </c>
      <c r="G1223" s="501">
        <v>19000</v>
      </c>
      <c r="H1223" s="452">
        <v>180</v>
      </c>
      <c r="I1223" s="437"/>
      <c r="J1223" s="437"/>
      <c r="K1223" s="438"/>
    </row>
    <row r="1224" spans="1:11" ht="14.25" hidden="1" customHeight="1">
      <c r="A1224" s="437"/>
      <c r="B1224" s="763" t="s">
        <v>87</v>
      </c>
      <c r="C1224" s="757"/>
      <c r="D1224" s="757"/>
      <c r="E1224" s="757"/>
      <c r="F1224" s="757"/>
      <c r="G1224" s="764"/>
      <c r="H1224" s="459">
        <f>ROUND(SUM(H1216:H1223),2)</f>
        <v>63042</v>
      </c>
      <c r="I1224" s="437"/>
      <c r="J1224" s="437"/>
      <c r="K1224" s="438"/>
    </row>
    <row r="1225" spans="1:11" ht="14.25" hidden="1" customHeight="1">
      <c r="A1225" s="437"/>
      <c r="B1225" s="765" t="s">
        <v>88</v>
      </c>
      <c r="C1225" s="757"/>
      <c r="D1225" s="757"/>
      <c r="E1225" s="757"/>
      <c r="F1225" s="757"/>
      <c r="G1225" s="757"/>
      <c r="H1225" s="758"/>
      <c r="I1225" s="437"/>
      <c r="J1225" s="437"/>
      <c r="K1225" s="438"/>
    </row>
    <row r="1226" spans="1:11" ht="14.25" hidden="1" customHeight="1">
      <c r="A1226" s="437"/>
      <c r="B1226" s="766" t="s">
        <v>1</v>
      </c>
      <c r="C1226" s="764"/>
      <c r="D1226" s="446" t="s">
        <v>2</v>
      </c>
      <c r="E1226" s="447" t="s">
        <v>83</v>
      </c>
      <c r="F1226" s="447" t="s">
        <v>89</v>
      </c>
      <c r="G1226" s="447" t="s">
        <v>85</v>
      </c>
      <c r="H1226" s="448" t="s">
        <v>86</v>
      </c>
      <c r="I1226" s="437"/>
      <c r="J1226" s="437"/>
      <c r="K1226" s="438"/>
    </row>
    <row r="1227" spans="1:11" ht="14.25" hidden="1" customHeight="1">
      <c r="A1227" s="437"/>
      <c r="B1227" s="767"/>
      <c r="C1227" s="768"/>
      <c r="D1227" s="460"/>
      <c r="E1227" s="461"/>
      <c r="F1227" s="462"/>
      <c r="G1227" s="451"/>
      <c r="H1227" s="452">
        <f t="shared" ref="H1227:H1229" si="107">E1227*F1227*G1227</f>
        <v>0</v>
      </c>
      <c r="I1227" s="437"/>
      <c r="J1227" s="437"/>
      <c r="K1227" s="438"/>
    </row>
    <row r="1228" spans="1:11" ht="14.25" hidden="1" customHeight="1">
      <c r="A1228" s="437"/>
      <c r="B1228" s="759" t="s">
        <v>90</v>
      </c>
      <c r="C1228" s="760"/>
      <c r="D1228" s="463" t="s">
        <v>91</v>
      </c>
      <c r="E1228" s="460">
        <v>0.05</v>
      </c>
      <c r="F1228" s="469">
        <v>1</v>
      </c>
      <c r="G1228" s="451">
        <f>H1237</f>
        <v>29505</v>
      </c>
      <c r="H1228" s="452">
        <f t="shared" si="107"/>
        <v>1475.25</v>
      </c>
      <c r="I1228" s="437"/>
      <c r="J1228" s="437"/>
      <c r="K1228" s="438"/>
    </row>
    <row r="1229" spans="1:11" ht="14.25" hidden="1" customHeight="1">
      <c r="A1229" s="437"/>
      <c r="B1229" s="761"/>
      <c r="C1229" s="762"/>
      <c r="D1229" s="457"/>
      <c r="E1229" s="456"/>
      <c r="F1229" s="457"/>
      <c r="G1229" s="451"/>
      <c r="H1229" s="452">
        <f t="shared" si="107"/>
        <v>0</v>
      </c>
      <c r="I1229" s="437"/>
      <c r="J1229" s="437"/>
      <c r="K1229" s="438"/>
    </row>
    <row r="1230" spans="1:11" ht="14.25" hidden="1" customHeight="1">
      <c r="A1230" s="437"/>
      <c r="B1230" s="763" t="s">
        <v>87</v>
      </c>
      <c r="C1230" s="757"/>
      <c r="D1230" s="757"/>
      <c r="E1230" s="757"/>
      <c r="F1230" s="757"/>
      <c r="G1230" s="764"/>
      <c r="H1230" s="459">
        <f>ROUND(SUM(H1227:H1229),2)</f>
        <v>1475.25</v>
      </c>
      <c r="I1230" s="437"/>
      <c r="J1230" s="437"/>
      <c r="K1230" s="438"/>
    </row>
    <row r="1231" spans="1:11" ht="14.25" hidden="1" customHeight="1">
      <c r="A1231" s="437"/>
      <c r="B1231" s="765" t="s">
        <v>92</v>
      </c>
      <c r="C1231" s="757"/>
      <c r="D1231" s="757"/>
      <c r="E1231" s="757"/>
      <c r="F1231" s="757"/>
      <c r="G1231" s="757"/>
      <c r="H1231" s="758"/>
      <c r="I1231" s="437"/>
      <c r="J1231" s="437"/>
      <c r="K1231" s="438"/>
    </row>
    <row r="1232" spans="1:11" ht="14.25" hidden="1" customHeight="1">
      <c r="A1232" s="437"/>
      <c r="B1232" s="766" t="s">
        <v>1</v>
      </c>
      <c r="C1232" s="764"/>
      <c r="D1232" s="446" t="s">
        <v>2</v>
      </c>
      <c r="E1232" s="447" t="s">
        <v>83</v>
      </c>
      <c r="F1232" s="464" t="s">
        <v>89</v>
      </c>
      <c r="G1232" s="447" t="s">
        <v>85</v>
      </c>
      <c r="H1232" s="465" t="s">
        <v>86</v>
      </c>
      <c r="I1232" s="437"/>
      <c r="J1232" s="437"/>
      <c r="K1232" s="438"/>
    </row>
    <row r="1233" spans="1:11" ht="14.25" hidden="1" customHeight="1">
      <c r="A1233" s="437"/>
      <c r="B1233" s="767"/>
      <c r="C1233" s="768"/>
      <c r="D1233" s="466"/>
      <c r="E1233" s="461"/>
      <c r="F1233" s="467"/>
      <c r="G1233" s="451"/>
      <c r="H1233" s="452">
        <f t="shared" ref="H1233:H1236" si="108">E1233*F1233*G1233</f>
        <v>0</v>
      </c>
      <c r="I1233" s="437"/>
      <c r="J1233" s="437"/>
      <c r="K1233" s="438"/>
    </row>
    <row r="1234" spans="1:11" ht="14.25" hidden="1" customHeight="1">
      <c r="A1234" s="437"/>
      <c r="B1234" s="769" t="s">
        <v>96</v>
      </c>
      <c r="C1234" s="760"/>
      <c r="D1234" s="468" t="s">
        <v>94</v>
      </c>
      <c r="E1234" s="460">
        <v>1</v>
      </c>
      <c r="F1234" s="469">
        <v>0.15</v>
      </c>
      <c r="G1234" s="451">
        <v>119800</v>
      </c>
      <c r="H1234" s="452">
        <f t="shared" si="108"/>
        <v>17970</v>
      </c>
      <c r="I1234" s="437"/>
      <c r="J1234" s="437"/>
      <c r="K1234" s="438"/>
    </row>
    <row r="1235" spans="1:11" ht="14.25" hidden="1" customHeight="1">
      <c r="A1235" s="437"/>
      <c r="B1235" s="769" t="s">
        <v>93</v>
      </c>
      <c r="C1235" s="760"/>
      <c r="D1235" s="468" t="s">
        <v>94</v>
      </c>
      <c r="E1235" s="460">
        <v>1</v>
      </c>
      <c r="F1235" s="469">
        <v>0.15</v>
      </c>
      <c r="G1235" s="451">
        <v>76900</v>
      </c>
      <c r="H1235" s="452">
        <f t="shared" si="108"/>
        <v>11535</v>
      </c>
      <c r="I1235" s="437"/>
      <c r="J1235" s="437"/>
      <c r="K1235" s="438"/>
    </row>
    <row r="1236" spans="1:11" ht="14.25" hidden="1" customHeight="1">
      <c r="A1236" s="437"/>
      <c r="B1236" s="761"/>
      <c r="C1236" s="762"/>
      <c r="D1236" s="470"/>
      <c r="E1236" s="471"/>
      <c r="F1236" s="457"/>
      <c r="G1236" s="451"/>
      <c r="H1236" s="452">
        <f t="shared" si="108"/>
        <v>0</v>
      </c>
      <c r="I1236" s="437"/>
      <c r="J1236" s="437"/>
      <c r="K1236" s="438"/>
    </row>
    <row r="1237" spans="1:11" ht="14.25" hidden="1" customHeight="1">
      <c r="A1237" s="437"/>
      <c r="B1237" s="763" t="s">
        <v>87</v>
      </c>
      <c r="C1237" s="757"/>
      <c r="D1237" s="757"/>
      <c r="E1237" s="757"/>
      <c r="F1237" s="757"/>
      <c r="G1237" s="764"/>
      <c r="H1237" s="459">
        <f>ROUND(SUM(H1233:H1236),2)</f>
        <v>29505</v>
      </c>
      <c r="I1237" s="437"/>
      <c r="J1237" s="437"/>
      <c r="K1237" s="438"/>
    </row>
    <row r="1238" spans="1:11" ht="14.25" hidden="1" customHeight="1">
      <c r="A1238" s="437"/>
      <c r="B1238" s="765" t="s">
        <v>95</v>
      </c>
      <c r="C1238" s="757"/>
      <c r="D1238" s="757"/>
      <c r="E1238" s="757"/>
      <c r="F1238" s="757"/>
      <c r="G1238" s="757"/>
      <c r="H1238" s="758"/>
      <c r="I1238" s="437"/>
      <c r="J1238" s="437"/>
      <c r="K1238" s="438"/>
    </row>
    <row r="1239" spans="1:11" ht="14.25" hidden="1" customHeight="1">
      <c r="A1239" s="437"/>
      <c r="B1239" s="756" t="s">
        <v>1</v>
      </c>
      <c r="C1239" s="757"/>
      <c r="D1239" s="764"/>
      <c r="E1239" s="447" t="s">
        <v>2</v>
      </c>
      <c r="F1239" s="447" t="s">
        <v>83</v>
      </c>
      <c r="G1239" s="447" t="s">
        <v>85</v>
      </c>
      <c r="H1239" s="448" t="s">
        <v>86</v>
      </c>
      <c r="I1239" s="437"/>
      <c r="J1239" s="437"/>
      <c r="K1239" s="438"/>
    </row>
    <row r="1240" spans="1:11" ht="14.25" hidden="1" customHeight="1">
      <c r="A1240" s="437"/>
      <c r="B1240" s="779"/>
      <c r="C1240" s="760"/>
      <c r="D1240" s="770"/>
      <c r="E1240" s="449"/>
      <c r="F1240" s="450"/>
      <c r="G1240" s="472"/>
      <c r="H1240" s="473">
        <f t="shared" ref="H1240:H1241" si="109">G1240*F1240</f>
        <v>0</v>
      </c>
      <c r="I1240" s="437"/>
      <c r="J1240" s="437"/>
      <c r="K1240" s="438"/>
    </row>
    <row r="1241" spans="1:11" ht="14.25" hidden="1" customHeight="1">
      <c r="A1241" s="437"/>
      <c r="B1241" s="779"/>
      <c r="C1241" s="760"/>
      <c r="D1241" s="770"/>
      <c r="E1241" s="449"/>
      <c r="F1241" s="450"/>
      <c r="G1241" s="472"/>
      <c r="H1241" s="473">
        <f t="shared" si="109"/>
        <v>0</v>
      </c>
      <c r="I1241" s="437"/>
      <c r="J1241" s="437"/>
      <c r="K1241" s="438"/>
    </row>
    <row r="1242" spans="1:11" ht="14.25" hidden="1" customHeight="1" thickBot="1">
      <c r="A1242" s="437"/>
      <c r="B1242" s="780" t="s">
        <v>87</v>
      </c>
      <c r="C1242" s="781"/>
      <c r="D1242" s="781"/>
      <c r="E1242" s="781"/>
      <c r="F1242" s="781"/>
      <c r="G1242" s="782"/>
      <c r="H1242" s="474">
        <f>ROUND(SUM(H1240:H1241),2)</f>
        <v>0</v>
      </c>
      <c r="I1242" s="437"/>
      <c r="J1242" s="437"/>
      <c r="K1242" s="438"/>
    </row>
    <row r="1243" spans="1:11" ht="14.25" hidden="1" customHeight="1" thickBot="1">
      <c r="A1243" s="437"/>
      <c r="B1243" s="783"/>
      <c r="C1243" s="748"/>
      <c r="D1243" s="748"/>
      <c r="E1243" s="748"/>
      <c r="F1243" s="748"/>
      <c r="G1243" s="748"/>
      <c r="H1243" s="749"/>
      <c r="I1243" s="437"/>
      <c r="J1243" s="437"/>
      <c r="K1243" s="438"/>
    </row>
    <row r="1244" spans="1:11" ht="14.25" hidden="1" customHeight="1" thickBot="1">
      <c r="A1244" s="437"/>
      <c r="B1244" s="784"/>
      <c r="C1244" s="785"/>
      <c r="D1244" s="786"/>
      <c r="E1244" s="787" t="s">
        <v>59</v>
      </c>
      <c r="F1244" s="788"/>
      <c r="G1244" s="788"/>
      <c r="H1244" s="475">
        <f>ROUND(H1242+H1237+H1230+H1224,0)</f>
        <v>94022</v>
      </c>
      <c r="I1244" s="437"/>
      <c r="J1244" s="437"/>
      <c r="K1244" s="438">
        <v>90925.8</v>
      </c>
    </row>
    <row r="1245" spans="1:11" ht="14.25" hidden="1" customHeight="1">
      <c r="A1245" s="437"/>
      <c r="B1245" s="476"/>
      <c r="C1245" s="477"/>
      <c r="D1245" s="478"/>
      <c r="E1245" s="478"/>
      <c r="F1245" s="478"/>
      <c r="G1245" s="478"/>
      <c r="H1245" s="479"/>
      <c r="I1245" s="437"/>
      <c r="J1245" s="437"/>
      <c r="K1245" s="438"/>
    </row>
    <row r="1246" spans="1:11" ht="14.25" hidden="1" customHeight="1" thickBot="1">
      <c r="A1246" s="437"/>
      <c r="B1246" s="439"/>
      <c r="C1246" s="440"/>
      <c r="D1246" s="441"/>
      <c r="E1246" s="441"/>
      <c r="F1246" s="441"/>
      <c r="G1246" s="441"/>
      <c r="H1246" s="442"/>
      <c r="I1246" s="437"/>
      <c r="J1246" s="437"/>
      <c r="K1246" s="438"/>
    </row>
    <row r="1247" spans="1:11" ht="14.25" hidden="1" customHeight="1">
      <c r="A1247" s="437"/>
      <c r="B1247" s="750" t="s">
        <v>77</v>
      </c>
      <c r="C1247" s="751"/>
      <c r="D1247" s="751"/>
      <c r="E1247" s="751"/>
      <c r="F1247" s="751"/>
      <c r="G1247" s="751"/>
      <c r="H1247" s="752"/>
      <c r="I1247" s="437"/>
      <c r="J1247" s="437"/>
      <c r="K1247" s="438"/>
    </row>
    <row r="1248" spans="1:11" ht="14.25" hidden="1" customHeight="1">
      <c r="A1248" s="437"/>
      <c r="B1248" s="753"/>
      <c r="C1248" s="754"/>
      <c r="D1248" s="754"/>
      <c r="E1248" s="754"/>
      <c r="F1248" s="754"/>
      <c r="G1248" s="754"/>
      <c r="H1248" s="755"/>
      <c r="I1248" s="437"/>
      <c r="J1248" s="437"/>
      <c r="K1248" s="438"/>
    </row>
    <row r="1249" spans="1:11" ht="14.25" hidden="1" customHeight="1" thickBot="1">
      <c r="A1249" s="437"/>
      <c r="B1249" s="756" t="s">
        <v>78</v>
      </c>
      <c r="C1249" s="757"/>
      <c r="D1249" s="757"/>
      <c r="E1249" s="757"/>
      <c r="F1249" s="757"/>
      <c r="G1249" s="757"/>
      <c r="H1249" s="758"/>
      <c r="I1249" s="437"/>
      <c r="J1249" s="437"/>
      <c r="K1249" s="438"/>
    </row>
    <row r="1250" spans="1:11" ht="15" hidden="1" customHeight="1">
      <c r="A1250" s="437"/>
      <c r="B1250" s="747" t="s">
        <v>1125</v>
      </c>
      <c r="C1250" s="748"/>
      <c r="D1250" s="748"/>
      <c r="E1250" s="748"/>
      <c r="F1250" s="748"/>
      <c r="G1250" s="748"/>
      <c r="H1250" s="749"/>
      <c r="I1250" s="437"/>
      <c r="J1250" s="437"/>
      <c r="K1250" s="438"/>
    </row>
    <row r="1251" spans="1:11" ht="15" hidden="1" customHeight="1">
      <c r="A1251" s="437"/>
      <c r="B1251" s="443" t="s">
        <v>79</v>
      </c>
      <c r="C1251" s="444" t="e">
        <v>#REF!</v>
      </c>
      <c r="D1251" s="772" t="s">
        <v>80</v>
      </c>
      <c r="E1251" s="764"/>
      <c r="F1251" s="419" t="e">
        <v>#REF!</v>
      </c>
      <c r="G1251" s="419" t="s">
        <v>81</v>
      </c>
      <c r="H1251" s="445"/>
      <c r="I1251" s="437"/>
      <c r="J1251" s="437"/>
      <c r="K1251" s="438"/>
    </row>
    <row r="1252" spans="1:11" ht="14.25" hidden="1" customHeight="1">
      <c r="A1252" s="437"/>
      <c r="B1252" s="765"/>
      <c r="C1252" s="757"/>
      <c r="D1252" s="757"/>
      <c r="E1252" s="757"/>
      <c r="F1252" s="757"/>
      <c r="G1252" s="757"/>
      <c r="H1252" s="758"/>
      <c r="I1252" s="437"/>
      <c r="J1252" s="437"/>
      <c r="K1252" s="438"/>
    </row>
    <row r="1253" spans="1:11" ht="15" hidden="1" customHeight="1">
      <c r="A1253" s="437"/>
      <c r="B1253" s="773" t="e">
        <v>#REF!</v>
      </c>
      <c r="C1253" s="774"/>
      <c r="D1253" s="774"/>
      <c r="E1253" s="774"/>
      <c r="F1253" s="774"/>
      <c r="G1253" s="774"/>
      <c r="H1253" s="775"/>
      <c r="I1253" s="437"/>
      <c r="J1253" s="437"/>
      <c r="K1253" s="438"/>
    </row>
    <row r="1254" spans="1:11" ht="14.25" hidden="1" customHeight="1">
      <c r="A1254" s="437"/>
      <c r="B1254" s="776"/>
      <c r="C1254" s="751"/>
      <c r="D1254" s="751"/>
      <c r="E1254" s="751"/>
      <c r="F1254" s="751"/>
      <c r="G1254" s="751"/>
      <c r="H1254" s="752"/>
      <c r="I1254" s="437"/>
      <c r="J1254" s="437"/>
      <c r="K1254" s="438"/>
    </row>
    <row r="1255" spans="1:11" ht="14.25" hidden="1" customHeight="1">
      <c r="A1255" s="437"/>
      <c r="B1255" s="777"/>
      <c r="C1255" s="754"/>
      <c r="D1255" s="754"/>
      <c r="E1255" s="754"/>
      <c r="F1255" s="754"/>
      <c r="G1255" s="754"/>
      <c r="H1255" s="755"/>
      <c r="I1255" s="437"/>
      <c r="J1255" s="437"/>
      <c r="K1255" s="438"/>
    </row>
    <row r="1256" spans="1:11" ht="14.25" hidden="1" customHeight="1">
      <c r="A1256" s="437"/>
      <c r="B1256" s="765" t="s">
        <v>82</v>
      </c>
      <c r="C1256" s="757"/>
      <c r="D1256" s="757"/>
      <c r="E1256" s="757"/>
      <c r="F1256" s="757"/>
      <c r="G1256" s="757"/>
      <c r="H1256" s="758"/>
      <c r="I1256" s="437"/>
      <c r="J1256" s="437"/>
      <c r="K1256" s="438"/>
    </row>
    <row r="1257" spans="1:11" ht="14.25" hidden="1" customHeight="1">
      <c r="A1257" s="437"/>
      <c r="B1257" s="766" t="s">
        <v>1</v>
      </c>
      <c r="C1257" s="764"/>
      <c r="D1257" s="446" t="s">
        <v>2</v>
      </c>
      <c r="E1257" s="447" t="s">
        <v>83</v>
      </c>
      <c r="F1257" s="447" t="s">
        <v>84</v>
      </c>
      <c r="G1257" s="447" t="s">
        <v>85</v>
      </c>
      <c r="H1257" s="448" t="s">
        <v>86</v>
      </c>
      <c r="I1257" s="437"/>
      <c r="J1257" s="437"/>
      <c r="K1257" s="438"/>
    </row>
    <row r="1258" spans="1:11" ht="14.25" hidden="1" customHeight="1">
      <c r="A1258" s="437"/>
      <c r="B1258" s="767"/>
      <c r="C1258" s="778"/>
      <c r="D1258" s="449"/>
      <c r="E1258" s="449"/>
      <c r="F1258" s="450"/>
      <c r="G1258" s="451"/>
      <c r="H1258" s="452">
        <f t="shared" ref="H1258:H1263" si="110">G1258*(F1258+1)*E1258</f>
        <v>0</v>
      </c>
      <c r="I1258" s="437"/>
      <c r="J1258" s="437"/>
      <c r="K1258" s="438"/>
    </row>
    <row r="1259" spans="1:11" ht="14.25" hidden="1" customHeight="1">
      <c r="A1259" s="437"/>
      <c r="B1259" s="769" t="s">
        <v>187</v>
      </c>
      <c r="C1259" s="770"/>
      <c r="D1259" s="509" t="s">
        <v>30</v>
      </c>
      <c r="E1259" s="460">
        <v>3</v>
      </c>
      <c r="F1259" s="450">
        <v>0</v>
      </c>
      <c r="G1259" s="501">
        <v>46000</v>
      </c>
      <c r="H1259" s="452">
        <f t="shared" si="110"/>
        <v>138000</v>
      </c>
      <c r="I1259" s="437"/>
      <c r="J1259" s="437"/>
      <c r="K1259" s="438"/>
    </row>
    <row r="1260" spans="1:11" ht="14.25" hidden="1" customHeight="1">
      <c r="A1260" s="437"/>
      <c r="B1260" s="769" t="s">
        <v>188</v>
      </c>
      <c r="C1260" s="770"/>
      <c r="D1260" s="509" t="s">
        <v>51</v>
      </c>
      <c r="E1260" s="460">
        <v>1</v>
      </c>
      <c r="F1260" s="450">
        <v>0</v>
      </c>
      <c r="G1260" s="501">
        <v>12700</v>
      </c>
      <c r="H1260" s="452">
        <f t="shared" si="110"/>
        <v>12700</v>
      </c>
      <c r="I1260" s="437"/>
      <c r="J1260" s="437"/>
      <c r="K1260" s="438"/>
    </row>
    <row r="1261" spans="1:11" ht="14.25" hidden="1" customHeight="1">
      <c r="A1261" s="437"/>
      <c r="B1261" s="769" t="s">
        <v>189</v>
      </c>
      <c r="C1261" s="770"/>
      <c r="D1261" s="509" t="s">
        <v>51</v>
      </c>
      <c r="E1261" s="460">
        <v>2</v>
      </c>
      <c r="F1261" s="450">
        <v>0</v>
      </c>
      <c r="G1261" s="501">
        <v>19400</v>
      </c>
      <c r="H1261" s="452">
        <f t="shared" si="110"/>
        <v>38800</v>
      </c>
      <c r="I1261" s="437"/>
      <c r="J1261" s="437"/>
      <c r="K1261" s="438"/>
    </row>
    <row r="1262" spans="1:11" ht="14.25" hidden="1" customHeight="1">
      <c r="A1262" s="437"/>
      <c r="B1262" s="769" t="s">
        <v>180</v>
      </c>
      <c r="C1262" s="770"/>
      <c r="D1262" s="509" t="s">
        <v>51</v>
      </c>
      <c r="E1262" s="515">
        <v>0.04</v>
      </c>
      <c r="F1262" s="450">
        <v>0</v>
      </c>
      <c r="G1262" s="501">
        <v>146000</v>
      </c>
      <c r="H1262" s="452">
        <f t="shared" si="110"/>
        <v>5840</v>
      </c>
      <c r="I1262" s="437"/>
      <c r="J1262" s="437"/>
      <c r="K1262" s="438"/>
    </row>
    <row r="1263" spans="1:11" ht="14.25" hidden="1" customHeight="1">
      <c r="A1263" s="437"/>
      <c r="B1263" s="761"/>
      <c r="C1263" s="771"/>
      <c r="D1263" s="449"/>
      <c r="E1263" s="456"/>
      <c r="F1263" s="457"/>
      <c r="G1263" s="458"/>
      <c r="H1263" s="452">
        <f t="shared" si="110"/>
        <v>0</v>
      </c>
      <c r="I1263" s="437"/>
      <c r="J1263" s="437"/>
      <c r="K1263" s="438"/>
    </row>
    <row r="1264" spans="1:11" ht="14.25" hidden="1" customHeight="1">
      <c r="A1264" s="437"/>
      <c r="B1264" s="763" t="s">
        <v>87</v>
      </c>
      <c r="C1264" s="757"/>
      <c r="D1264" s="757"/>
      <c r="E1264" s="757"/>
      <c r="F1264" s="757"/>
      <c r="G1264" s="764"/>
      <c r="H1264" s="459">
        <f>ROUND(SUM(H1258:H1263),2)</f>
        <v>195340</v>
      </c>
      <c r="I1264" s="437"/>
      <c r="J1264" s="437"/>
      <c r="K1264" s="438"/>
    </row>
    <row r="1265" spans="1:11" ht="14.25" hidden="1" customHeight="1">
      <c r="A1265" s="437"/>
      <c r="B1265" s="765" t="s">
        <v>88</v>
      </c>
      <c r="C1265" s="757"/>
      <c r="D1265" s="757"/>
      <c r="E1265" s="757"/>
      <c r="F1265" s="757"/>
      <c r="G1265" s="757"/>
      <c r="H1265" s="758"/>
      <c r="I1265" s="437"/>
      <c r="J1265" s="437"/>
      <c r="K1265" s="438"/>
    </row>
    <row r="1266" spans="1:11" ht="14.25" hidden="1" customHeight="1">
      <c r="A1266" s="437"/>
      <c r="B1266" s="766" t="s">
        <v>1</v>
      </c>
      <c r="C1266" s="764"/>
      <c r="D1266" s="446" t="s">
        <v>2</v>
      </c>
      <c r="E1266" s="447" t="s">
        <v>83</v>
      </c>
      <c r="F1266" s="447" t="s">
        <v>89</v>
      </c>
      <c r="G1266" s="447" t="s">
        <v>85</v>
      </c>
      <c r="H1266" s="448" t="s">
        <v>86</v>
      </c>
      <c r="I1266" s="437"/>
      <c r="J1266" s="437"/>
      <c r="K1266" s="438"/>
    </row>
    <row r="1267" spans="1:11" ht="14.25" hidden="1" customHeight="1">
      <c r="A1267" s="437"/>
      <c r="B1267" s="767"/>
      <c r="C1267" s="768"/>
      <c r="D1267" s="460"/>
      <c r="E1267" s="461"/>
      <c r="F1267" s="462"/>
      <c r="G1267" s="451"/>
      <c r="H1267" s="452">
        <f t="shared" ref="H1267:H1269" si="111">E1267*F1267*G1267</f>
        <v>0</v>
      </c>
      <c r="I1267" s="437"/>
      <c r="J1267" s="437"/>
      <c r="K1267" s="438"/>
    </row>
    <row r="1268" spans="1:11" ht="14.25" hidden="1" customHeight="1">
      <c r="A1268" s="437"/>
      <c r="B1268" s="759" t="s">
        <v>90</v>
      </c>
      <c r="C1268" s="760"/>
      <c r="D1268" s="463" t="s">
        <v>91</v>
      </c>
      <c r="E1268" s="460">
        <v>0.05</v>
      </c>
      <c r="F1268" s="469">
        <v>1</v>
      </c>
      <c r="G1268" s="451">
        <f>H1277</f>
        <v>59010</v>
      </c>
      <c r="H1268" s="452">
        <f t="shared" si="111"/>
        <v>2950.5</v>
      </c>
      <c r="I1268" s="437"/>
      <c r="J1268" s="437"/>
      <c r="K1268" s="438"/>
    </row>
    <row r="1269" spans="1:11" ht="14.25" hidden="1" customHeight="1">
      <c r="A1269" s="437"/>
      <c r="B1269" s="761"/>
      <c r="C1269" s="762"/>
      <c r="D1269" s="457"/>
      <c r="E1269" s="456"/>
      <c r="F1269" s="457"/>
      <c r="G1269" s="451"/>
      <c r="H1269" s="452">
        <f t="shared" si="111"/>
        <v>0</v>
      </c>
      <c r="I1269" s="437"/>
      <c r="J1269" s="437"/>
      <c r="K1269" s="438"/>
    </row>
    <row r="1270" spans="1:11" ht="14.25" hidden="1" customHeight="1">
      <c r="A1270" s="437"/>
      <c r="B1270" s="763" t="s">
        <v>87</v>
      </c>
      <c r="C1270" s="757"/>
      <c r="D1270" s="757"/>
      <c r="E1270" s="757"/>
      <c r="F1270" s="757"/>
      <c r="G1270" s="764"/>
      <c r="H1270" s="459">
        <f>ROUND(SUM(H1267:H1269),2)</f>
        <v>2950.5</v>
      </c>
      <c r="I1270" s="437"/>
      <c r="J1270" s="437"/>
      <c r="K1270" s="438"/>
    </row>
    <row r="1271" spans="1:11" ht="14.25" hidden="1" customHeight="1">
      <c r="A1271" s="437"/>
      <c r="B1271" s="765" t="s">
        <v>92</v>
      </c>
      <c r="C1271" s="757"/>
      <c r="D1271" s="757"/>
      <c r="E1271" s="757"/>
      <c r="F1271" s="757"/>
      <c r="G1271" s="757"/>
      <c r="H1271" s="758"/>
      <c r="I1271" s="437"/>
      <c r="J1271" s="437"/>
      <c r="K1271" s="438"/>
    </row>
    <row r="1272" spans="1:11" ht="14.25" hidden="1" customHeight="1">
      <c r="A1272" s="437"/>
      <c r="B1272" s="766" t="s">
        <v>1</v>
      </c>
      <c r="C1272" s="764"/>
      <c r="D1272" s="446" t="s">
        <v>2</v>
      </c>
      <c r="E1272" s="447" t="s">
        <v>83</v>
      </c>
      <c r="F1272" s="464" t="s">
        <v>89</v>
      </c>
      <c r="G1272" s="447" t="s">
        <v>85</v>
      </c>
      <c r="H1272" s="465" t="s">
        <v>86</v>
      </c>
      <c r="I1272" s="437"/>
      <c r="J1272" s="437"/>
      <c r="K1272" s="438"/>
    </row>
    <row r="1273" spans="1:11" ht="14.25" hidden="1" customHeight="1">
      <c r="A1273" s="437"/>
      <c r="B1273" s="767"/>
      <c r="C1273" s="768"/>
      <c r="D1273" s="466"/>
      <c r="E1273" s="461"/>
      <c r="F1273" s="467"/>
      <c r="G1273" s="451"/>
      <c r="H1273" s="452">
        <f t="shared" ref="H1273:H1276" si="112">E1273*F1273*G1273</f>
        <v>0</v>
      </c>
      <c r="I1273" s="437"/>
      <c r="J1273" s="437"/>
      <c r="K1273" s="438"/>
    </row>
    <row r="1274" spans="1:11" ht="14.25" hidden="1" customHeight="1">
      <c r="A1274" s="437"/>
      <c r="B1274" s="769" t="s">
        <v>96</v>
      </c>
      <c r="C1274" s="760"/>
      <c r="D1274" s="468" t="s">
        <v>94</v>
      </c>
      <c r="E1274" s="460">
        <v>1</v>
      </c>
      <c r="F1274" s="469">
        <v>0.3</v>
      </c>
      <c r="G1274" s="451">
        <v>119800</v>
      </c>
      <c r="H1274" s="452">
        <f t="shared" si="112"/>
        <v>35940</v>
      </c>
      <c r="I1274" s="437"/>
      <c r="J1274" s="437"/>
      <c r="K1274" s="438"/>
    </row>
    <row r="1275" spans="1:11" ht="14.25" hidden="1" customHeight="1">
      <c r="A1275" s="437"/>
      <c r="B1275" s="769" t="s">
        <v>93</v>
      </c>
      <c r="C1275" s="760"/>
      <c r="D1275" s="468" t="s">
        <v>94</v>
      </c>
      <c r="E1275" s="460">
        <v>1</v>
      </c>
      <c r="F1275" s="469">
        <v>0.3</v>
      </c>
      <c r="G1275" s="451">
        <v>76900</v>
      </c>
      <c r="H1275" s="452">
        <f t="shared" si="112"/>
        <v>23070</v>
      </c>
      <c r="I1275" s="437"/>
      <c r="J1275" s="437"/>
      <c r="K1275" s="438"/>
    </row>
    <row r="1276" spans="1:11" ht="14.25" hidden="1" customHeight="1">
      <c r="A1276" s="437"/>
      <c r="B1276" s="761"/>
      <c r="C1276" s="762"/>
      <c r="D1276" s="470"/>
      <c r="E1276" s="471"/>
      <c r="F1276" s="457"/>
      <c r="G1276" s="451"/>
      <c r="H1276" s="452">
        <f t="shared" si="112"/>
        <v>0</v>
      </c>
      <c r="I1276" s="437"/>
      <c r="J1276" s="437"/>
      <c r="K1276" s="438"/>
    </row>
    <row r="1277" spans="1:11" ht="14.25" hidden="1" customHeight="1">
      <c r="A1277" s="437"/>
      <c r="B1277" s="763" t="s">
        <v>87</v>
      </c>
      <c r="C1277" s="757"/>
      <c r="D1277" s="757"/>
      <c r="E1277" s="757"/>
      <c r="F1277" s="757"/>
      <c r="G1277" s="764"/>
      <c r="H1277" s="459">
        <f>ROUND(SUM(H1273:H1276),2)</f>
        <v>59010</v>
      </c>
      <c r="I1277" s="437"/>
      <c r="J1277" s="437"/>
      <c r="K1277" s="438"/>
    </row>
    <row r="1278" spans="1:11" ht="14.25" hidden="1" customHeight="1">
      <c r="A1278" s="437"/>
      <c r="B1278" s="765" t="s">
        <v>95</v>
      </c>
      <c r="C1278" s="757"/>
      <c r="D1278" s="757"/>
      <c r="E1278" s="757"/>
      <c r="F1278" s="757"/>
      <c r="G1278" s="757"/>
      <c r="H1278" s="758"/>
      <c r="I1278" s="437"/>
      <c r="J1278" s="437"/>
      <c r="K1278" s="438"/>
    </row>
    <row r="1279" spans="1:11" ht="14.25" hidden="1" customHeight="1">
      <c r="A1279" s="437"/>
      <c r="B1279" s="756" t="s">
        <v>1</v>
      </c>
      <c r="C1279" s="757"/>
      <c r="D1279" s="764"/>
      <c r="E1279" s="447" t="s">
        <v>2</v>
      </c>
      <c r="F1279" s="447" t="s">
        <v>83</v>
      </c>
      <c r="G1279" s="447" t="s">
        <v>85</v>
      </c>
      <c r="H1279" s="448" t="s">
        <v>86</v>
      </c>
      <c r="I1279" s="437"/>
      <c r="J1279" s="437"/>
      <c r="K1279" s="438"/>
    </row>
    <row r="1280" spans="1:11" ht="14.25" hidden="1" customHeight="1">
      <c r="A1280" s="437"/>
      <c r="B1280" s="779"/>
      <c r="C1280" s="760"/>
      <c r="D1280" s="770"/>
      <c r="E1280" s="449"/>
      <c r="F1280" s="450"/>
      <c r="G1280" s="472"/>
      <c r="H1280" s="473">
        <f t="shared" ref="H1280:H1281" si="113">G1280*F1280</f>
        <v>0</v>
      </c>
      <c r="I1280" s="437"/>
      <c r="J1280" s="437"/>
      <c r="K1280" s="438"/>
    </row>
    <row r="1281" spans="1:11" ht="14.25" hidden="1" customHeight="1">
      <c r="A1281" s="437"/>
      <c r="B1281" s="779"/>
      <c r="C1281" s="760"/>
      <c r="D1281" s="770"/>
      <c r="E1281" s="449"/>
      <c r="F1281" s="450"/>
      <c r="G1281" s="472"/>
      <c r="H1281" s="473">
        <f t="shared" si="113"/>
        <v>0</v>
      </c>
      <c r="I1281" s="437"/>
      <c r="J1281" s="437"/>
      <c r="K1281" s="438"/>
    </row>
    <row r="1282" spans="1:11" ht="14.25" hidden="1" customHeight="1" thickBot="1">
      <c r="A1282" s="437"/>
      <c r="B1282" s="780" t="s">
        <v>87</v>
      </c>
      <c r="C1282" s="781"/>
      <c r="D1282" s="781"/>
      <c r="E1282" s="781"/>
      <c r="F1282" s="781"/>
      <c r="G1282" s="782"/>
      <c r="H1282" s="474">
        <f>ROUND(SUM(H1280:H1281),2)</f>
        <v>0</v>
      </c>
      <c r="I1282" s="437"/>
      <c r="J1282" s="437"/>
      <c r="K1282" s="438"/>
    </row>
    <row r="1283" spans="1:11" ht="14.25" hidden="1" customHeight="1" thickBot="1">
      <c r="A1283" s="437"/>
      <c r="B1283" s="783"/>
      <c r="C1283" s="748"/>
      <c r="D1283" s="748"/>
      <c r="E1283" s="748"/>
      <c r="F1283" s="748"/>
      <c r="G1283" s="748"/>
      <c r="H1283" s="749"/>
      <c r="I1283" s="437"/>
      <c r="J1283" s="437"/>
      <c r="K1283" s="438"/>
    </row>
    <row r="1284" spans="1:11" ht="14.25" hidden="1" customHeight="1" thickBot="1">
      <c r="A1284" s="437"/>
      <c r="B1284" s="784"/>
      <c r="C1284" s="785"/>
      <c r="D1284" s="786"/>
      <c r="E1284" s="787" t="s">
        <v>59</v>
      </c>
      <c r="F1284" s="788"/>
      <c r="G1284" s="788"/>
      <c r="H1284" s="475">
        <f>ROUND(H1282+H1277+H1270+H1264,0)</f>
        <v>257301</v>
      </c>
      <c r="I1284" s="437"/>
      <c r="J1284" s="437"/>
      <c r="K1284" s="438">
        <v>206919.30000000002</v>
      </c>
    </row>
    <row r="1285" spans="1:11" ht="14.25" hidden="1" customHeight="1">
      <c r="A1285" s="437"/>
      <c r="B1285" s="476"/>
      <c r="C1285" s="477"/>
      <c r="D1285" s="478"/>
      <c r="E1285" s="478"/>
      <c r="F1285" s="478"/>
      <c r="G1285" s="478"/>
      <c r="H1285" s="479"/>
      <c r="I1285" s="437"/>
      <c r="J1285" s="437"/>
      <c r="K1285" s="438"/>
    </row>
    <row r="1286" spans="1:11" ht="14.25" hidden="1" customHeight="1" thickBot="1">
      <c r="A1286" s="437"/>
      <c r="B1286" s="439"/>
      <c r="C1286" s="440"/>
      <c r="D1286" s="441"/>
      <c r="E1286" s="441"/>
      <c r="F1286" s="441"/>
      <c r="G1286" s="441"/>
      <c r="H1286" s="442"/>
      <c r="I1286" s="437"/>
      <c r="J1286" s="437"/>
      <c r="K1286" s="438"/>
    </row>
    <row r="1287" spans="1:11" ht="14.25" hidden="1" customHeight="1">
      <c r="A1287" s="437"/>
      <c r="B1287" s="750" t="s">
        <v>77</v>
      </c>
      <c r="C1287" s="751"/>
      <c r="D1287" s="751"/>
      <c r="E1287" s="751"/>
      <c r="F1287" s="751"/>
      <c r="G1287" s="751"/>
      <c r="H1287" s="752"/>
      <c r="I1287" s="437"/>
      <c r="J1287" s="437"/>
      <c r="K1287" s="438"/>
    </row>
    <row r="1288" spans="1:11" ht="14.25" hidden="1" customHeight="1">
      <c r="A1288" s="437"/>
      <c r="B1288" s="753"/>
      <c r="C1288" s="754"/>
      <c r="D1288" s="754"/>
      <c r="E1288" s="754"/>
      <c r="F1288" s="754"/>
      <c r="G1288" s="754"/>
      <c r="H1288" s="755"/>
      <c r="I1288" s="437"/>
      <c r="J1288" s="437"/>
      <c r="K1288" s="438"/>
    </row>
    <row r="1289" spans="1:11" ht="14.25" hidden="1" customHeight="1" thickBot="1">
      <c r="A1289" s="437"/>
      <c r="B1289" s="756" t="s">
        <v>78</v>
      </c>
      <c r="C1289" s="757"/>
      <c r="D1289" s="757"/>
      <c r="E1289" s="757"/>
      <c r="F1289" s="757"/>
      <c r="G1289" s="757"/>
      <c r="H1289" s="758"/>
      <c r="I1289" s="437"/>
      <c r="J1289" s="437"/>
      <c r="K1289" s="438"/>
    </row>
    <row r="1290" spans="1:11" ht="15" hidden="1" customHeight="1">
      <c r="A1290" s="437"/>
      <c r="B1290" s="747" t="s">
        <v>1125</v>
      </c>
      <c r="C1290" s="748"/>
      <c r="D1290" s="748"/>
      <c r="E1290" s="748"/>
      <c r="F1290" s="748"/>
      <c r="G1290" s="748"/>
      <c r="H1290" s="749"/>
      <c r="I1290" s="437"/>
      <c r="J1290" s="437"/>
      <c r="K1290" s="438"/>
    </row>
    <row r="1291" spans="1:11" ht="15" hidden="1" customHeight="1">
      <c r="A1291" s="437"/>
      <c r="B1291" s="443" t="s">
        <v>79</v>
      </c>
      <c r="C1291" s="444" t="e">
        <v>#REF!</v>
      </c>
      <c r="D1291" s="772" t="s">
        <v>80</v>
      </c>
      <c r="E1291" s="764"/>
      <c r="F1291" s="419" t="e">
        <v>#REF!</v>
      </c>
      <c r="G1291" s="419" t="s">
        <v>81</v>
      </c>
      <c r="H1291" s="445"/>
      <c r="I1291" s="437"/>
      <c r="J1291" s="437"/>
      <c r="K1291" s="438"/>
    </row>
    <row r="1292" spans="1:11" ht="14.25" hidden="1" customHeight="1">
      <c r="A1292" s="437"/>
      <c r="B1292" s="765"/>
      <c r="C1292" s="757"/>
      <c r="D1292" s="757"/>
      <c r="E1292" s="757"/>
      <c r="F1292" s="757"/>
      <c r="G1292" s="757"/>
      <c r="H1292" s="758"/>
      <c r="I1292" s="437"/>
      <c r="J1292" s="437"/>
      <c r="K1292" s="438"/>
    </row>
    <row r="1293" spans="1:11" ht="15" hidden="1" customHeight="1">
      <c r="A1293" s="437"/>
      <c r="B1293" s="773" t="e">
        <v>#REF!</v>
      </c>
      <c r="C1293" s="774"/>
      <c r="D1293" s="774"/>
      <c r="E1293" s="774"/>
      <c r="F1293" s="774"/>
      <c r="G1293" s="774"/>
      <c r="H1293" s="775"/>
      <c r="I1293" s="437"/>
      <c r="J1293" s="437"/>
      <c r="K1293" s="438"/>
    </row>
    <row r="1294" spans="1:11" ht="14.25" hidden="1" customHeight="1">
      <c r="A1294" s="437"/>
      <c r="B1294" s="776"/>
      <c r="C1294" s="751"/>
      <c r="D1294" s="751"/>
      <c r="E1294" s="751"/>
      <c r="F1294" s="751"/>
      <c r="G1294" s="751"/>
      <c r="H1294" s="752"/>
      <c r="I1294" s="437"/>
      <c r="J1294" s="437"/>
      <c r="K1294" s="438"/>
    </row>
    <row r="1295" spans="1:11" ht="14.25" hidden="1" customHeight="1">
      <c r="A1295" s="437"/>
      <c r="B1295" s="777"/>
      <c r="C1295" s="754"/>
      <c r="D1295" s="754"/>
      <c r="E1295" s="754"/>
      <c r="F1295" s="754"/>
      <c r="G1295" s="754"/>
      <c r="H1295" s="755"/>
      <c r="I1295" s="437"/>
      <c r="J1295" s="437"/>
      <c r="K1295" s="438"/>
    </row>
    <row r="1296" spans="1:11" ht="14.25" hidden="1" customHeight="1">
      <c r="A1296" s="437"/>
      <c r="B1296" s="765" t="s">
        <v>82</v>
      </c>
      <c r="C1296" s="757"/>
      <c r="D1296" s="757"/>
      <c r="E1296" s="757"/>
      <c r="F1296" s="757"/>
      <c r="G1296" s="757"/>
      <c r="H1296" s="758"/>
      <c r="I1296" s="437"/>
      <c r="J1296" s="437"/>
      <c r="K1296" s="438"/>
    </row>
    <row r="1297" spans="1:11" ht="14.25" hidden="1" customHeight="1">
      <c r="A1297" s="437"/>
      <c r="B1297" s="766" t="s">
        <v>1</v>
      </c>
      <c r="C1297" s="764"/>
      <c r="D1297" s="446" t="s">
        <v>2</v>
      </c>
      <c r="E1297" s="447" t="s">
        <v>83</v>
      </c>
      <c r="F1297" s="447" t="s">
        <v>84</v>
      </c>
      <c r="G1297" s="447" t="s">
        <v>85</v>
      </c>
      <c r="H1297" s="448" t="s">
        <v>86</v>
      </c>
      <c r="I1297" s="437"/>
      <c r="J1297" s="437"/>
      <c r="K1297" s="438"/>
    </row>
    <row r="1298" spans="1:11" ht="14.25" hidden="1" customHeight="1">
      <c r="A1298" s="437"/>
      <c r="B1298" s="767"/>
      <c r="C1298" s="778"/>
      <c r="D1298" s="449"/>
      <c r="E1298" s="449"/>
      <c r="F1298" s="450"/>
      <c r="G1298" s="451"/>
      <c r="H1298" s="452">
        <f t="shared" ref="H1298:H1305" si="114">G1298*(F1298+1)*E1298</f>
        <v>0</v>
      </c>
      <c r="I1298" s="437"/>
      <c r="J1298" s="437"/>
      <c r="K1298" s="438"/>
    </row>
    <row r="1299" spans="1:11" ht="14.25" hidden="1" customHeight="1">
      <c r="A1299" s="437"/>
      <c r="B1299" s="769" t="s">
        <v>187</v>
      </c>
      <c r="C1299" s="770"/>
      <c r="D1299" s="509" t="s">
        <v>30</v>
      </c>
      <c r="E1299" s="460">
        <v>1.2</v>
      </c>
      <c r="F1299" s="450">
        <v>0.05</v>
      </c>
      <c r="G1299" s="501">
        <v>46000</v>
      </c>
      <c r="H1299" s="452">
        <f t="shared" si="114"/>
        <v>57960</v>
      </c>
      <c r="I1299" s="437"/>
      <c r="J1299" s="437"/>
      <c r="K1299" s="438"/>
    </row>
    <row r="1300" spans="1:11" ht="14.25" hidden="1" customHeight="1">
      <c r="A1300" s="437"/>
      <c r="B1300" s="769" t="s">
        <v>190</v>
      </c>
      <c r="C1300" s="770"/>
      <c r="D1300" s="509" t="s">
        <v>51</v>
      </c>
      <c r="E1300" s="460">
        <v>1</v>
      </c>
      <c r="F1300" s="450">
        <v>0</v>
      </c>
      <c r="G1300" s="501">
        <v>12000</v>
      </c>
      <c r="H1300" s="452">
        <f t="shared" si="114"/>
        <v>12000</v>
      </c>
      <c r="I1300" s="437"/>
      <c r="J1300" s="437"/>
      <c r="K1300" s="438"/>
    </row>
    <row r="1301" spans="1:11" ht="14.25" hidden="1" customHeight="1">
      <c r="A1301" s="437"/>
      <c r="B1301" s="769" t="s">
        <v>180</v>
      </c>
      <c r="C1301" s="770"/>
      <c r="D1301" s="509" t="s">
        <v>51</v>
      </c>
      <c r="E1301" s="515">
        <v>7.6999999999999999E-2</v>
      </c>
      <c r="F1301" s="450">
        <v>0</v>
      </c>
      <c r="G1301" s="501">
        <v>146000</v>
      </c>
      <c r="H1301" s="452">
        <f t="shared" si="114"/>
        <v>11242</v>
      </c>
      <c r="I1301" s="437"/>
      <c r="J1301" s="437"/>
      <c r="K1301" s="438"/>
    </row>
    <row r="1302" spans="1:11" ht="14.25" hidden="1" customHeight="1">
      <c r="A1302" s="437"/>
      <c r="B1302" s="769" t="s">
        <v>191</v>
      </c>
      <c r="C1302" s="770"/>
      <c r="D1302" s="509" t="s">
        <v>51</v>
      </c>
      <c r="E1302" s="453">
        <v>1</v>
      </c>
      <c r="F1302" s="454">
        <v>0</v>
      </c>
      <c r="G1302" s="501">
        <v>19000</v>
      </c>
      <c r="H1302" s="452">
        <f t="shared" si="114"/>
        <v>19000</v>
      </c>
      <c r="I1302" s="437"/>
      <c r="J1302" s="437"/>
      <c r="K1302" s="438"/>
    </row>
    <row r="1303" spans="1:11" ht="14.25" hidden="1" customHeight="1">
      <c r="A1303" s="437"/>
      <c r="B1303" s="769" t="s">
        <v>192</v>
      </c>
      <c r="C1303" s="770"/>
      <c r="D1303" s="509" t="s">
        <v>51</v>
      </c>
      <c r="E1303" s="453">
        <v>1</v>
      </c>
      <c r="F1303" s="454">
        <v>0</v>
      </c>
      <c r="G1303" s="501">
        <v>16000</v>
      </c>
      <c r="H1303" s="452">
        <f t="shared" si="114"/>
        <v>16000</v>
      </c>
      <c r="I1303" s="437"/>
      <c r="J1303" s="437"/>
      <c r="K1303" s="438"/>
    </row>
    <row r="1304" spans="1:11" ht="14.25" hidden="1" customHeight="1">
      <c r="A1304" s="437"/>
      <c r="B1304" s="769" t="s">
        <v>193</v>
      </c>
      <c r="C1304" s="770"/>
      <c r="D1304" s="509" t="s">
        <v>51</v>
      </c>
      <c r="E1304" s="453">
        <v>1</v>
      </c>
      <c r="F1304" s="454">
        <v>0</v>
      </c>
      <c r="G1304" s="501">
        <v>2800</v>
      </c>
      <c r="H1304" s="452">
        <f t="shared" si="114"/>
        <v>2800</v>
      </c>
      <c r="I1304" s="437"/>
      <c r="J1304" s="437"/>
      <c r="K1304" s="438"/>
    </row>
    <row r="1305" spans="1:11" ht="14.25" hidden="1" customHeight="1">
      <c r="A1305" s="437"/>
      <c r="B1305" s="761" t="s">
        <v>140</v>
      </c>
      <c r="C1305" s="771"/>
      <c r="D1305" s="509" t="s">
        <v>131</v>
      </c>
      <c r="E1305" s="456">
        <v>0.02</v>
      </c>
      <c r="F1305" s="450">
        <v>0</v>
      </c>
      <c r="G1305" s="501">
        <v>19000</v>
      </c>
      <c r="H1305" s="452">
        <f t="shared" si="114"/>
        <v>380</v>
      </c>
      <c r="I1305" s="437"/>
      <c r="J1305" s="437"/>
      <c r="K1305" s="438"/>
    </row>
    <row r="1306" spans="1:11" ht="14.25" hidden="1" customHeight="1">
      <c r="A1306" s="437"/>
      <c r="B1306" s="763" t="s">
        <v>87</v>
      </c>
      <c r="C1306" s="757"/>
      <c r="D1306" s="757"/>
      <c r="E1306" s="757"/>
      <c r="F1306" s="757"/>
      <c r="G1306" s="764"/>
      <c r="H1306" s="459">
        <f>ROUND(SUM(H1298:H1305),2)</f>
        <v>119382</v>
      </c>
      <c r="I1306" s="437"/>
      <c r="J1306" s="437"/>
      <c r="K1306" s="438"/>
    </row>
    <row r="1307" spans="1:11" ht="14.25" hidden="1" customHeight="1">
      <c r="A1307" s="437"/>
      <c r="B1307" s="765" t="s">
        <v>88</v>
      </c>
      <c r="C1307" s="757"/>
      <c r="D1307" s="757"/>
      <c r="E1307" s="757"/>
      <c r="F1307" s="757"/>
      <c r="G1307" s="757"/>
      <c r="H1307" s="758"/>
      <c r="I1307" s="437"/>
      <c r="J1307" s="437"/>
      <c r="K1307" s="438"/>
    </row>
    <row r="1308" spans="1:11" ht="14.25" hidden="1" customHeight="1">
      <c r="A1308" s="437"/>
      <c r="B1308" s="766" t="s">
        <v>1</v>
      </c>
      <c r="C1308" s="764"/>
      <c r="D1308" s="446" t="s">
        <v>2</v>
      </c>
      <c r="E1308" s="447" t="s">
        <v>83</v>
      </c>
      <c r="F1308" s="447" t="s">
        <v>89</v>
      </c>
      <c r="G1308" s="447" t="s">
        <v>85</v>
      </c>
      <c r="H1308" s="448" t="s">
        <v>86</v>
      </c>
      <c r="I1308" s="437"/>
      <c r="J1308" s="437"/>
      <c r="K1308" s="438"/>
    </row>
    <row r="1309" spans="1:11" ht="14.25" hidden="1" customHeight="1">
      <c r="A1309" s="437"/>
      <c r="B1309" s="767"/>
      <c r="C1309" s="768"/>
      <c r="D1309" s="460"/>
      <c r="E1309" s="461"/>
      <c r="F1309" s="462"/>
      <c r="G1309" s="451"/>
      <c r="H1309" s="452">
        <f t="shared" ref="H1309:H1311" si="115">E1309*F1309*G1309</f>
        <v>0</v>
      </c>
      <c r="I1309" s="437"/>
      <c r="J1309" s="437"/>
      <c r="K1309" s="438"/>
    </row>
    <row r="1310" spans="1:11" ht="14.25" hidden="1" customHeight="1">
      <c r="A1310" s="437"/>
      <c r="B1310" s="759" t="s">
        <v>90</v>
      </c>
      <c r="C1310" s="760"/>
      <c r="D1310" s="463" t="s">
        <v>91</v>
      </c>
      <c r="E1310" s="460">
        <v>0.05</v>
      </c>
      <c r="F1310" s="469">
        <v>1</v>
      </c>
      <c r="G1310" s="451">
        <f>H1319</f>
        <v>9835</v>
      </c>
      <c r="H1310" s="452">
        <f t="shared" si="115"/>
        <v>491.75</v>
      </c>
      <c r="I1310" s="437"/>
      <c r="J1310" s="437"/>
      <c r="K1310" s="438"/>
    </row>
    <row r="1311" spans="1:11" ht="14.25" hidden="1" customHeight="1">
      <c r="A1311" s="437"/>
      <c r="B1311" s="761"/>
      <c r="C1311" s="762"/>
      <c r="D1311" s="457"/>
      <c r="E1311" s="456"/>
      <c r="F1311" s="457"/>
      <c r="G1311" s="451"/>
      <c r="H1311" s="452">
        <f t="shared" si="115"/>
        <v>0</v>
      </c>
      <c r="I1311" s="437"/>
      <c r="J1311" s="437"/>
      <c r="K1311" s="438"/>
    </row>
    <row r="1312" spans="1:11" ht="14.25" hidden="1" customHeight="1">
      <c r="A1312" s="437"/>
      <c r="B1312" s="763" t="s">
        <v>87</v>
      </c>
      <c r="C1312" s="757"/>
      <c r="D1312" s="757"/>
      <c r="E1312" s="757"/>
      <c r="F1312" s="757"/>
      <c r="G1312" s="764"/>
      <c r="H1312" s="459">
        <f>ROUND(SUM(H1309:H1311),2)</f>
        <v>491.75</v>
      </c>
      <c r="I1312" s="437"/>
      <c r="J1312" s="437"/>
      <c r="K1312" s="438"/>
    </row>
    <row r="1313" spans="1:11" ht="14.25" hidden="1" customHeight="1">
      <c r="A1313" s="437"/>
      <c r="B1313" s="765" t="s">
        <v>92</v>
      </c>
      <c r="C1313" s="757"/>
      <c r="D1313" s="757"/>
      <c r="E1313" s="757"/>
      <c r="F1313" s="757"/>
      <c r="G1313" s="757"/>
      <c r="H1313" s="758"/>
      <c r="I1313" s="437"/>
      <c r="J1313" s="437"/>
      <c r="K1313" s="438"/>
    </row>
    <row r="1314" spans="1:11" ht="14.25" hidden="1" customHeight="1">
      <c r="A1314" s="437"/>
      <c r="B1314" s="766" t="s">
        <v>1</v>
      </c>
      <c r="C1314" s="764"/>
      <c r="D1314" s="446" t="s">
        <v>2</v>
      </c>
      <c r="E1314" s="447" t="s">
        <v>83</v>
      </c>
      <c r="F1314" s="464" t="s">
        <v>89</v>
      </c>
      <c r="G1314" s="447" t="s">
        <v>85</v>
      </c>
      <c r="H1314" s="465" t="s">
        <v>86</v>
      </c>
      <c r="I1314" s="437"/>
      <c r="J1314" s="437"/>
      <c r="K1314" s="438"/>
    </row>
    <row r="1315" spans="1:11" ht="14.25" hidden="1" customHeight="1">
      <c r="A1315" s="437"/>
      <c r="B1315" s="767"/>
      <c r="C1315" s="768"/>
      <c r="D1315" s="466"/>
      <c r="E1315" s="461"/>
      <c r="F1315" s="467"/>
      <c r="G1315" s="451"/>
      <c r="H1315" s="452">
        <f t="shared" ref="H1315:H1318" si="116">E1315*F1315*G1315</f>
        <v>0</v>
      </c>
      <c r="I1315" s="437"/>
      <c r="J1315" s="437"/>
      <c r="K1315" s="438"/>
    </row>
    <row r="1316" spans="1:11" ht="14.25" hidden="1" customHeight="1">
      <c r="A1316" s="437"/>
      <c r="B1316" s="769" t="s">
        <v>96</v>
      </c>
      <c r="C1316" s="760"/>
      <c r="D1316" s="468" t="s">
        <v>94</v>
      </c>
      <c r="E1316" s="460">
        <v>1</v>
      </c>
      <c r="F1316" s="469">
        <v>0.05</v>
      </c>
      <c r="G1316" s="451">
        <v>119800</v>
      </c>
      <c r="H1316" s="452">
        <f t="shared" si="116"/>
        <v>5990</v>
      </c>
      <c r="I1316" s="437"/>
      <c r="J1316" s="437"/>
      <c r="K1316" s="438"/>
    </row>
    <row r="1317" spans="1:11" ht="14.25" hidden="1" customHeight="1">
      <c r="A1317" s="437"/>
      <c r="B1317" s="769" t="s">
        <v>93</v>
      </c>
      <c r="C1317" s="760"/>
      <c r="D1317" s="468" t="s">
        <v>94</v>
      </c>
      <c r="E1317" s="460">
        <v>1</v>
      </c>
      <c r="F1317" s="469">
        <v>0.05</v>
      </c>
      <c r="G1317" s="451">
        <v>76900</v>
      </c>
      <c r="H1317" s="452">
        <f t="shared" si="116"/>
        <v>3845</v>
      </c>
      <c r="I1317" s="437"/>
      <c r="J1317" s="437"/>
      <c r="K1317" s="438"/>
    </row>
    <row r="1318" spans="1:11" ht="14.25" hidden="1" customHeight="1">
      <c r="A1318" s="437"/>
      <c r="B1318" s="761"/>
      <c r="C1318" s="762"/>
      <c r="D1318" s="470"/>
      <c r="E1318" s="471"/>
      <c r="F1318" s="457"/>
      <c r="G1318" s="451"/>
      <c r="H1318" s="452">
        <f t="shared" si="116"/>
        <v>0</v>
      </c>
      <c r="I1318" s="437"/>
      <c r="J1318" s="437"/>
      <c r="K1318" s="438"/>
    </row>
    <row r="1319" spans="1:11" ht="14.25" hidden="1" customHeight="1">
      <c r="A1319" s="437"/>
      <c r="B1319" s="763" t="s">
        <v>87</v>
      </c>
      <c r="C1319" s="757"/>
      <c r="D1319" s="757"/>
      <c r="E1319" s="757"/>
      <c r="F1319" s="757"/>
      <c r="G1319" s="764"/>
      <c r="H1319" s="459">
        <f>ROUND(SUM(H1315:H1318),2)</f>
        <v>9835</v>
      </c>
      <c r="I1319" s="437"/>
      <c r="J1319" s="437"/>
      <c r="K1319" s="438"/>
    </row>
    <row r="1320" spans="1:11" ht="14.25" hidden="1" customHeight="1">
      <c r="A1320" s="437"/>
      <c r="B1320" s="765" t="s">
        <v>95</v>
      </c>
      <c r="C1320" s="757"/>
      <c r="D1320" s="757"/>
      <c r="E1320" s="757"/>
      <c r="F1320" s="757"/>
      <c r="G1320" s="757"/>
      <c r="H1320" s="758"/>
      <c r="I1320" s="437"/>
      <c r="J1320" s="437"/>
      <c r="K1320" s="438"/>
    </row>
    <row r="1321" spans="1:11" ht="14.25" hidden="1" customHeight="1">
      <c r="A1321" s="437"/>
      <c r="B1321" s="756" t="s">
        <v>1</v>
      </c>
      <c r="C1321" s="757"/>
      <c r="D1321" s="764"/>
      <c r="E1321" s="447" t="s">
        <v>2</v>
      </c>
      <c r="F1321" s="447" t="s">
        <v>83</v>
      </c>
      <c r="G1321" s="447" t="s">
        <v>85</v>
      </c>
      <c r="H1321" s="448" t="s">
        <v>86</v>
      </c>
      <c r="I1321" s="437"/>
      <c r="J1321" s="437"/>
      <c r="K1321" s="438"/>
    </row>
    <row r="1322" spans="1:11" ht="14.25" hidden="1" customHeight="1">
      <c r="A1322" s="437"/>
      <c r="B1322" s="779"/>
      <c r="C1322" s="760"/>
      <c r="D1322" s="770"/>
      <c r="E1322" s="449"/>
      <c r="F1322" s="450"/>
      <c r="G1322" s="472"/>
      <c r="H1322" s="473">
        <f t="shared" ref="H1322:H1323" si="117">G1322*F1322</f>
        <v>0</v>
      </c>
      <c r="I1322" s="437"/>
      <c r="J1322" s="437"/>
      <c r="K1322" s="438"/>
    </row>
    <row r="1323" spans="1:11" ht="14.25" hidden="1" customHeight="1">
      <c r="A1323" s="437"/>
      <c r="B1323" s="779"/>
      <c r="C1323" s="760"/>
      <c r="D1323" s="770"/>
      <c r="E1323" s="449"/>
      <c r="F1323" s="450"/>
      <c r="G1323" s="472"/>
      <c r="H1323" s="473">
        <f t="shared" si="117"/>
        <v>0</v>
      </c>
      <c r="I1323" s="437"/>
      <c r="J1323" s="437"/>
      <c r="K1323" s="438"/>
    </row>
    <row r="1324" spans="1:11" ht="14.25" hidden="1" customHeight="1" thickBot="1">
      <c r="A1324" s="437"/>
      <c r="B1324" s="780" t="s">
        <v>87</v>
      </c>
      <c r="C1324" s="781"/>
      <c r="D1324" s="781"/>
      <c r="E1324" s="781"/>
      <c r="F1324" s="781"/>
      <c r="G1324" s="782"/>
      <c r="H1324" s="474">
        <f>ROUND(SUM(H1322:H1323),2)</f>
        <v>0</v>
      </c>
      <c r="I1324" s="437"/>
      <c r="J1324" s="437"/>
      <c r="K1324" s="438"/>
    </row>
    <row r="1325" spans="1:11" ht="14.25" hidden="1" customHeight="1" thickBot="1">
      <c r="A1325" s="437"/>
      <c r="B1325" s="783"/>
      <c r="C1325" s="748"/>
      <c r="D1325" s="748"/>
      <c r="E1325" s="748"/>
      <c r="F1325" s="748"/>
      <c r="G1325" s="748"/>
      <c r="H1325" s="749"/>
      <c r="I1325" s="437"/>
      <c r="J1325" s="437"/>
      <c r="K1325" s="438"/>
    </row>
    <row r="1326" spans="1:11" ht="14.25" hidden="1" customHeight="1" thickBot="1">
      <c r="A1326" s="437"/>
      <c r="B1326" s="784"/>
      <c r="C1326" s="785"/>
      <c r="D1326" s="786"/>
      <c r="E1326" s="787" t="s">
        <v>59</v>
      </c>
      <c r="F1326" s="788"/>
      <c r="G1326" s="788"/>
      <c r="H1326" s="475">
        <f>ROUND(H1324+H1319+H1312+H1306,0)</f>
        <v>129709</v>
      </c>
      <c r="I1326" s="437"/>
      <c r="J1326" s="437"/>
      <c r="K1326" s="438">
        <v>131493.6</v>
      </c>
    </row>
    <row r="1327" spans="1:11" ht="14.25" hidden="1" customHeight="1">
      <c r="A1327" s="437"/>
      <c r="B1327" s="476"/>
      <c r="C1327" s="477"/>
      <c r="D1327" s="478"/>
      <c r="E1327" s="478"/>
      <c r="F1327" s="478"/>
      <c r="G1327" s="478"/>
      <c r="H1327" s="479"/>
      <c r="I1327" s="437"/>
      <c r="J1327" s="437"/>
      <c r="K1327" s="438"/>
    </row>
    <row r="1328" spans="1:11" ht="14.25" hidden="1" customHeight="1" thickBot="1">
      <c r="A1328" s="437"/>
      <c r="B1328" s="439"/>
      <c r="C1328" s="440"/>
      <c r="D1328" s="441"/>
      <c r="E1328" s="441"/>
      <c r="F1328" s="441"/>
      <c r="G1328" s="441"/>
      <c r="H1328" s="442"/>
      <c r="I1328" s="437"/>
      <c r="J1328" s="437"/>
      <c r="K1328" s="438"/>
    </row>
    <row r="1329" spans="1:11" ht="14.25" hidden="1" customHeight="1">
      <c r="A1329" s="437"/>
      <c r="B1329" s="750" t="s">
        <v>77</v>
      </c>
      <c r="C1329" s="751"/>
      <c r="D1329" s="751"/>
      <c r="E1329" s="751"/>
      <c r="F1329" s="751"/>
      <c r="G1329" s="751"/>
      <c r="H1329" s="752"/>
      <c r="I1329" s="437"/>
      <c r="J1329" s="437"/>
      <c r="K1329" s="438"/>
    </row>
    <row r="1330" spans="1:11" ht="14.25" hidden="1" customHeight="1">
      <c r="A1330" s="437"/>
      <c r="B1330" s="753"/>
      <c r="C1330" s="754"/>
      <c r="D1330" s="754"/>
      <c r="E1330" s="754"/>
      <c r="F1330" s="754"/>
      <c r="G1330" s="754"/>
      <c r="H1330" s="755"/>
      <c r="I1330" s="437"/>
      <c r="J1330" s="437"/>
      <c r="K1330" s="438"/>
    </row>
    <row r="1331" spans="1:11" ht="14.25" hidden="1" customHeight="1" thickBot="1">
      <c r="A1331" s="437"/>
      <c r="B1331" s="756" t="s">
        <v>78</v>
      </c>
      <c r="C1331" s="757"/>
      <c r="D1331" s="757"/>
      <c r="E1331" s="757"/>
      <c r="F1331" s="757"/>
      <c r="G1331" s="757"/>
      <c r="H1331" s="758"/>
      <c r="I1331" s="437"/>
      <c r="J1331" s="437"/>
      <c r="K1331" s="438"/>
    </row>
    <row r="1332" spans="1:11" ht="15" hidden="1" customHeight="1">
      <c r="A1332" s="437"/>
      <c r="B1332" s="747" t="s">
        <v>1125</v>
      </c>
      <c r="C1332" s="748"/>
      <c r="D1332" s="748"/>
      <c r="E1332" s="748"/>
      <c r="F1332" s="748"/>
      <c r="G1332" s="748"/>
      <c r="H1332" s="749"/>
      <c r="I1332" s="437"/>
      <c r="J1332" s="437"/>
      <c r="K1332" s="438"/>
    </row>
    <row r="1333" spans="1:11" ht="15" hidden="1" customHeight="1">
      <c r="A1333" s="437"/>
      <c r="B1333" s="443" t="s">
        <v>79</v>
      </c>
      <c r="C1333" s="444" t="e">
        <v>#REF!</v>
      </c>
      <c r="D1333" s="772" t="s">
        <v>80</v>
      </c>
      <c r="E1333" s="764"/>
      <c r="F1333" s="419" t="e">
        <v>#REF!</v>
      </c>
      <c r="G1333" s="419" t="s">
        <v>81</v>
      </c>
      <c r="H1333" s="445"/>
      <c r="I1333" s="437"/>
      <c r="J1333" s="437"/>
      <c r="K1333" s="438"/>
    </row>
    <row r="1334" spans="1:11" ht="14.25" hidden="1" customHeight="1">
      <c r="A1334" s="437"/>
      <c r="B1334" s="765"/>
      <c r="C1334" s="757"/>
      <c r="D1334" s="757"/>
      <c r="E1334" s="757"/>
      <c r="F1334" s="757"/>
      <c r="G1334" s="757"/>
      <c r="H1334" s="758"/>
      <c r="I1334" s="437"/>
      <c r="J1334" s="437"/>
      <c r="K1334" s="438"/>
    </row>
    <row r="1335" spans="1:11" ht="15" hidden="1" customHeight="1">
      <c r="A1335" s="437"/>
      <c r="B1335" s="773" t="e">
        <v>#REF!</v>
      </c>
      <c r="C1335" s="774"/>
      <c r="D1335" s="774"/>
      <c r="E1335" s="774"/>
      <c r="F1335" s="774"/>
      <c r="G1335" s="774"/>
      <c r="H1335" s="775"/>
      <c r="I1335" s="437"/>
      <c r="J1335" s="437"/>
      <c r="K1335" s="438"/>
    </row>
    <row r="1336" spans="1:11" ht="14.25" hidden="1" customHeight="1">
      <c r="A1336" s="437"/>
      <c r="B1336" s="776"/>
      <c r="C1336" s="751"/>
      <c r="D1336" s="751"/>
      <c r="E1336" s="751"/>
      <c r="F1336" s="751"/>
      <c r="G1336" s="751"/>
      <c r="H1336" s="752"/>
      <c r="I1336" s="437"/>
      <c r="J1336" s="437"/>
      <c r="K1336" s="438"/>
    </row>
    <row r="1337" spans="1:11" ht="14.25" hidden="1" customHeight="1">
      <c r="A1337" s="437"/>
      <c r="B1337" s="777"/>
      <c r="C1337" s="754"/>
      <c r="D1337" s="754"/>
      <c r="E1337" s="754"/>
      <c r="F1337" s="754"/>
      <c r="G1337" s="754"/>
      <c r="H1337" s="755"/>
      <c r="I1337" s="437"/>
      <c r="J1337" s="437"/>
      <c r="K1337" s="438"/>
    </row>
    <row r="1338" spans="1:11" ht="14.25" hidden="1" customHeight="1">
      <c r="A1338" s="437"/>
      <c r="B1338" s="765" t="s">
        <v>82</v>
      </c>
      <c r="C1338" s="757"/>
      <c r="D1338" s="757"/>
      <c r="E1338" s="757"/>
      <c r="F1338" s="757"/>
      <c r="G1338" s="757"/>
      <c r="H1338" s="758"/>
      <c r="I1338" s="437"/>
      <c r="J1338" s="437"/>
      <c r="K1338" s="438"/>
    </row>
    <row r="1339" spans="1:11" ht="14.25" hidden="1" customHeight="1">
      <c r="A1339" s="437"/>
      <c r="B1339" s="766" t="s">
        <v>1</v>
      </c>
      <c r="C1339" s="764"/>
      <c r="D1339" s="446" t="s">
        <v>2</v>
      </c>
      <c r="E1339" s="447" t="s">
        <v>83</v>
      </c>
      <c r="F1339" s="447" t="s">
        <v>84</v>
      </c>
      <c r="G1339" s="447" t="s">
        <v>85</v>
      </c>
      <c r="H1339" s="448" t="s">
        <v>86</v>
      </c>
      <c r="I1339" s="437"/>
      <c r="J1339" s="437"/>
      <c r="K1339" s="438"/>
    </row>
    <row r="1340" spans="1:11" ht="14.25" hidden="1" customHeight="1">
      <c r="A1340" s="437"/>
      <c r="B1340" s="767"/>
      <c r="C1340" s="778"/>
      <c r="D1340" s="449"/>
      <c r="E1340" s="449"/>
      <c r="F1340" s="450"/>
      <c r="G1340" s="451"/>
      <c r="H1340" s="452">
        <f t="shared" ref="H1340:H1344" si="118">G1340*(F1340+1)*E1340</f>
        <v>0</v>
      </c>
      <c r="I1340" s="437"/>
      <c r="J1340" s="437"/>
      <c r="K1340" s="438"/>
    </row>
    <row r="1341" spans="1:11" ht="14.25" hidden="1" customHeight="1">
      <c r="A1341" s="437"/>
      <c r="B1341" s="769" t="s">
        <v>194</v>
      </c>
      <c r="C1341" s="770"/>
      <c r="D1341" s="449" t="s">
        <v>13</v>
      </c>
      <c r="E1341" s="493">
        <v>0.17849999999999999</v>
      </c>
      <c r="F1341" s="454">
        <v>0.05</v>
      </c>
      <c r="G1341" s="455">
        <v>446786</v>
      </c>
      <c r="H1341" s="452">
        <f t="shared" si="118"/>
        <v>83738.866050000011</v>
      </c>
      <c r="I1341" s="438"/>
      <c r="J1341" s="437"/>
      <c r="K1341" s="438"/>
    </row>
    <row r="1342" spans="1:11" ht="14.25" hidden="1" customHeight="1">
      <c r="A1342" s="437"/>
      <c r="B1342" s="769" t="s">
        <v>128</v>
      </c>
      <c r="C1342" s="770"/>
      <c r="D1342" s="509" t="s">
        <v>587</v>
      </c>
      <c r="E1342" s="493">
        <v>0.105</v>
      </c>
      <c r="F1342" s="454">
        <v>0</v>
      </c>
      <c r="G1342" s="501">
        <v>11000</v>
      </c>
      <c r="H1342" s="452">
        <f t="shared" si="118"/>
        <v>1155</v>
      </c>
      <c r="I1342" s="437"/>
      <c r="J1342" s="437"/>
      <c r="K1342" s="438"/>
    </row>
    <row r="1343" spans="1:11" ht="14.25" hidden="1" customHeight="1">
      <c r="A1343" s="437"/>
      <c r="B1343" s="769" t="s">
        <v>173</v>
      </c>
      <c r="C1343" s="770"/>
      <c r="D1343" s="509" t="s">
        <v>5</v>
      </c>
      <c r="E1343" s="493">
        <v>0.8</v>
      </c>
      <c r="F1343" s="454">
        <v>0</v>
      </c>
      <c r="G1343" s="501">
        <v>9000</v>
      </c>
      <c r="H1343" s="452">
        <f t="shared" si="118"/>
        <v>7200</v>
      </c>
      <c r="I1343" s="437"/>
      <c r="J1343" s="437"/>
      <c r="K1343" s="438"/>
    </row>
    <row r="1344" spans="1:11" ht="14.25" hidden="1" customHeight="1">
      <c r="A1344" s="437"/>
      <c r="B1344" s="769" t="s">
        <v>195</v>
      </c>
      <c r="C1344" s="770"/>
      <c r="D1344" s="509" t="s">
        <v>5</v>
      </c>
      <c r="E1344" s="493">
        <v>1</v>
      </c>
      <c r="F1344" s="454">
        <v>0</v>
      </c>
      <c r="G1344" s="501">
        <v>71200</v>
      </c>
      <c r="H1344" s="452">
        <f t="shared" si="118"/>
        <v>71200</v>
      </c>
      <c r="I1344" s="437"/>
      <c r="J1344" s="437"/>
      <c r="K1344" s="438"/>
    </row>
    <row r="1345" spans="1:11" ht="14.25" hidden="1" customHeight="1">
      <c r="A1345" s="437"/>
      <c r="B1345" s="769"/>
      <c r="C1345" s="770"/>
      <c r="D1345" s="449"/>
      <c r="E1345" s="493"/>
      <c r="F1345" s="454"/>
      <c r="G1345" s="455"/>
      <c r="H1345" s="452"/>
      <c r="I1345" s="437"/>
      <c r="J1345" s="437"/>
      <c r="K1345" s="438"/>
    </row>
    <row r="1346" spans="1:11" ht="14.25" hidden="1" customHeight="1">
      <c r="A1346" s="437"/>
      <c r="B1346" s="761"/>
      <c r="C1346" s="771"/>
      <c r="D1346" s="449"/>
      <c r="E1346" s="456"/>
      <c r="F1346" s="457"/>
      <c r="G1346" s="458"/>
      <c r="H1346" s="452">
        <f>G1346*(F1346+1)*E1346</f>
        <v>0</v>
      </c>
      <c r="I1346" s="437"/>
      <c r="J1346" s="437"/>
      <c r="K1346" s="438"/>
    </row>
    <row r="1347" spans="1:11" ht="14.25" hidden="1" customHeight="1">
      <c r="A1347" s="437"/>
      <c r="B1347" s="763" t="s">
        <v>87</v>
      </c>
      <c r="C1347" s="757"/>
      <c r="D1347" s="757"/>
      <c r="E1347" s="757"/>
      <c r="F1347" s="757"/>
      <c r="G1347" s="764"/>
      <c r="H1347" s="459">
        <f>ROUND(SUM(H1340:H1346),2)</f>
        <v>163293.87</v>
      </c>
      <c r="I1347" s="437"/>
      <c r="J1347" s="437"/>
      <c r="K1347" s="438"/>
    </row>
    <row r="1348" spans="1:11" ht="14.25" hidden="1" customHeight="1">
      <c r="A1348" s="437"/>
      <c r="B1348" s="765" t="s">
        <v>88</v>
      </c>
      <c r="C1348" s="757"/>
      <c r="D1348" s="757"/>
      <c r="E1348" s="757"/>
      <c r="F1348" s="757"/>
      <c r="G1348" s="757"/>
      <c r="H1348" s="758"/>
      <c r="I1348" s="437"/>
      <c r="J1348" s="437"/>
      <c r="K1348" s="438"/>
    </row>
    <row r="1349" spans="1:11" ht="14.25" hidden="1" customHeight="1">
      <c r="A1349" s="437"/>
      <c r="B1349" s="766" t="s">
        <v>1</v>
      </c>
      <c r="C1349" s="764"/>
      <c r="D1349" s="446" t="s">
        <v>2</v>
      </c>
      <c r="E1349" s="447" t="s">
        <v>83</v>
      </c>
      <c r="F1349" s="447" t="s">
        <v>89</v>
      </c>
      <c r="G1349" s="447" t="s">
        <v>85</v>
      </c>
      <c r="H1349" s="448" t="s">
        <v>86</v>
      </c>
      <c r="I1349" s="437"/>
      <c r="J1349" s="437"/>
      <c r="K1349" s="438"/>
    </row>
    <row r="1350" spans="1:11" ht="14.25" hidden="1" customHeight="1">
      <c r="A1350" s="437"/>
      <c r="B1350" s="767"/>
      <c r="C1350" s="768"/>
      <c r="D1350" s="460"/>
      <c r="E1350" s="461"/>
      <c r="F1350" s="462"/>
      <c r="G1350" s="451"/>
      <c r="H1350" s="452">
        <f t="shared" ref="H1350:H1352" si="119">E1350*F1350*G1350</f>
        <v>0</v>
      </c>
      <c r="I1350" s="437"/>
      <c r="J1350" s="437"/>
      <c r="K1350" s="438"/>
    </row>
    <row r="1351" spans="1:11" ht="14.25" hidden="1" customHeight="1">
      <c r="A1351" s="437"/>
      <c r="B1351" s="759" t="s">
        <v>90</v>
      </c>
      <c r="C1351" s="760"/>
      <c r="D1351" s="463" t="s">
        <v>91</v>
      </c>
      <c r="E1351" s="460">
        <v>0.05</v>
      </c>
      <c r="F1351" s="469">
        <v>1</v>
      </c>
      <c r="G1351" s="451">
        <f>H1360</f>
        <v>149560.85</v>
      </c>
      <c r="H1351" s="452">
        <f t="shared" si="119"/>
        <v>7478.0425000000005</v>
      </c>
      <c r="I1351" s="437"/>
      <c r="J1351" s="437"/>
      <c r="K1351" s="438"/>
    </row>
    <row r="1352" spans="1:11" ht="14.25" hidden="1" customHeight="1">
      <c r="A1352" s="437"/>
      <c r="B1352" s="761"/>
      <c r="C1352" s="762"/>
      <c r="D1352" s="457"/>
      <c r="E1352" s="456"/>
      <c r="F1352" s="457"/>
      <c r="G1352" s="451"/>
      <c r="H1352" s="452">
        <f t="shared" si="119"/>
        <v>0</v>
      </c>
      <c r="I1352" s="437"/>
      <c r="J1352" s="437"/>
      <c r="K1352" s="438"/>
    </row>
    <row r="1353" spans="1:11" ht="14.25" hidden="1" customHeight="1">
      <c r="A1353" s="437"/>
      <c r="B1353" s="763" t="s">
        <v>87</v>
      </c>
      <c r="C1353" s="757"/>
      <c r="D1353" s="757"/>
      <c r="E1353" s="757"/>
      <c r="F1353" s="757"/>
      <c r="G1353" s="764"/>
      <c r="H1353" s="459">
        <f>ROUND(SUM(H1350:H1352),2)</f>
        <v>7478.04</v>
      </c>
      <c r="I1353" s="437"/>
      <c r="J1353" s="437"/>
      <c r="K1353" s="438"/>
    </row>
    <row r="1354" spans="1:11" ht="14.25" hidden="1" customHeight="1">
      <c r="A1354" s="437"/>
      <c r="B1354" s="765" t="s">
        <v>92</v>
      </c>
      <c r="C1354" s="757"/>
      <c r="D1354" s="757"/>
      <c r="E1354" s="757"/>
      <c r="F1354" s="757"/>
      <c r="G1354" s="757"/>
      <c r="H1354" s="758"/>
      <c r="I1354" s="437"/>
      <c r="J1354" s="437"/>
      <c r="K1354" s="438"/>
    </row>
    <row r="1355" spans="1:11" ht="14.25" hidden="1" customHeight="1">
      <c r="A1355" s="437"/>
      <c r="B1355" s="766" t="s">
        <v>1</v>
      </c>
      <c r="C1355" s="764"/>
      <c r="D1355" s="446" t="s">
        <v>2</v>
      </c>
      <c r="E1355" s="447" t="s">
        <v>83</v>
      </c>
      <c r="F1355" s="464" t="s">
        <v>89</v>
      </c>
      <c r="G1355" s="447" t="s">
        <v>85</v>
      </c>
      <c r="H1355" s="465" t="s">
        <v>86</v>
      </c>
      <c r="I1355" s="437"/>
      <c r="J1355" s="437"/>
      <c r="K1355" s="438"/>
    </row>
    <row r="1356" spans="1:11" ht="14.25" hidden="1" customHeight="1">
      <c r="A1356" s="437"/>
      <c r="B1356" s="767"/>
      <c r="C1356" s="768"/>
      <c r="D1356" s="466"/>
      <c r="E1356" s="461"/>
      <c r="F1356" s="467"/>
      <c r="G1356" s="451"/>
      <c r="H1356" s="452">
        <f t="shared" ref="H1356:H1359" si="120">E1356*F1356*G1356</f>
        <v>0</v>
      </c>
      <c r="I1356" s="437"/>
      <c r="J1356" s="437"/>
      <c r="K1356" s="438"/>
    </row>
    <row r="1357" spans="1:11" ht="14.25" hidden="1" customHeight="1">
      <c r="A1357" s="437"/>
      <c r="B1357" s="769" t="s">
        <v>96</v>
      </c>
      <c r="C1357" s="760"/>
      <c r="D1357" s="468" t="s">
        <v>94</v>
      </c>
      <c r="E1357" s="460">
        <v>1</v>
      </c>
      <c r="F1357" s="469">
        <v>0.76034999999999997</v>
      </c>
      <c r="G1357" s="451">
        <v>119800</v>
      </c>
      <c r="H1357" s="452">
        <f t="shared" si="120"/>
        <v>91089.93</v>
      </c>
      <c r="I1357" s="437"/>
      <c r="J1357" s="437"/>
      <c r="K1357" s="438"/>
    </row>
    <row r="1358" spans="1:11" ht="14.25" hidden="1" customHeight="1">
      <c r="A1358" s="437"/>
      <c r="B1358" s="769" t="s">
        <v>93</v>
      </c>
      <c r="C1358" s="760"/>
      <c r="D1358" s="468" t="s">
        <v>94</v>
      </c>
      <c r="E1358" s="460">
        <v>1</v>
      </c>
      <c r="F1358" s="469">
        <v>0.76034999999999997</v>
      </c>
      <c r="G1358" s="451">
        <v>76900</v>
      </c>
      <c r="H1358" s="452">
        <f t="shared" si="120"/>
        <v>58470.915000000001</v>
      </c>
      <c r="I1358" s="437"/>
      <c r="J1358" s="437"/>
      <c r="K1358" s="438"/>
    </row>
    <row r="1359" spans="1:11" ht="14.25" hidden="1" customHeight="1">
      <c r="A1359" s="437"/>
      <c r="B1359" s="761"/>
      <c r="C1359" s="762"/>
      <c r="D1359" s="470"/>
      <c r="E1359" s="471"/>
      <c r="F1359" s="457"/>
      <c r="G1359" s="451"/>
      <c r="H1359" s="452">
        <f t="shared" si="120"/>
        <v>0</v>
      </c>
      <c r="I1359" s="437"/>
      <c r="J1359" s="437"/>
      <c r="K1359" s="438"/>
    </row>
    <row r="1360" spans="1:11" ht="14.25" hidden="1" customHeight="1">
      <c r="A1360" s="437"/>
      <c r="B1360" s="763" t="s">
        <v>87</v>
      </c>
      <c r="C1360" s="757"/>
      <c r="D1360" s="757"/>
      <c r="E1360" s="757"/>
      <c r="F1360" s="757"/>
      <c r="G1360" s="764"/>
      <c r="H1360" s="459">
        <f>ROUND(SUM(H1356:H1359),2)</f>
        <v>149560.85</v>
      </c>
      <c r="I1360" s="437"/>
      <c r="J1360" s="437"/>
      <c r="K1360" s="438"/>
    </row>
    <row r="1361" spans="1:11" ht="14.25" hidden="1" customHeight="1">
      <c r="A1361" s="437"/>
      <c r="B1361" s="765" t="s">
        <v>95</v>
      </c>
      <c r="C1361" s="757"/>
      <c r="D1361" s="757"/>
      <c r="E1361" s="757"/>
      <c r="F1361" s="757"/>
      <c r="G1361" s="757"/>
      <c r="H1361" s="758"/>
      <c r="I1361" s="437"/>
      <c r="J1361" s="437"/>
      <c r="K1361" s="438"/>
    </row>
    <row r="1362" spans="1:11" ht="14.25" hidden="1" customHeight="1">
      <c r="A1362" s="437"/>
      <c r="B1362" s="756" t="s">
        <v>1</v>
      </c>
      <c r="C1362" s="757"/>
      <c r="D1362" s="764"/>
      <c r="E1362" s="447" t="s">
        <v>2</v>
      </c>
      <c r="F1362" s="447" t="s">
        <v>83</v>
      </c>
      <c r="G1362" s="447" t="s">
        <v>85</v>
      </c>
      <c r="H1362" s="448" t="s">
        <v>86</v>
      </c>
      <c r="I1362" s="437"/>
      <c r="J1362" s="437"/>
      <c r="K1362" s="438"/>
    </row>
    <row r="1363" spans="1:11" ht="14.25" hidden="1" customHeight="1">
      <c r="A1363" s="437"/>
      <c r="B1363" s="779"/>
      <c r="C1363" s="760"/>
      <c r="D1363" s="770"/>
      <c r="E1363" s="449"/>
      <c r="F1363" s="450"/>
      <c r="G1363" s="472"/>
      <c r="H1363" s="473">
        <f t="shared" ref="H1363:H1364" si="121">G1363*F1363</f>
        <v>0</v>
      </c>
      <c r="I1363" s="437"/>
      <c r="J1363" s="437"/>
      <c r="K1363" s="438"/>
    </row>
    <row r="1364" spans="1:11" ht="14.25" hidden="1" customHeight="1">
      <c r="A1364" s="437"/>
      <c r="B1364" s="779"/>
      <c r="C1364" s="760"/>
      <c r="D1364" s="770"/>
      <c r="E1364" s="449"/>
      <c r="F1364" s="450"/>
      <c r="G1364" s="472"/>
      <c r="H1364" s="473">
        <f t="shared" si="121"/>
        <v>0</v>
      </c>
      <c r="I1364" s="437"/>
      <c r="J1364" s="437"/>
      <c r="K1364" s="438"/>
    </row>
    <row r="1365" spans="1:11" ht="14.25" hidden="1" customHeight="1" thickBot="1">
      <c r="A1365" s="437"/>
      <c r="B1365" s="780" t="s">
        <v>87</v>
      </c>
      <c r="C1365" s="781"/>
      <c r="D1365" s="781"/>
      <c r="E1365" s="781"/>
      <c r="F1365" s="781"/>
      <c r="G1365" s="782"/>
      <c r="H1365" s="474">
        <f>ROUND(SUM(H1363:H1364),2)</f>
        <v>0</v>
      </c>
      <c r="I1365" s="437"/>
      <c r="J1365" s="437"/>
      <c r="K1365" s="438"/>
    </row>
    <row r="1366" spans="1:11" ht="14.25" hidden="1" customHeight="1" thickBot="1">
      <c r="A1366" s="437"/>
      <c r="B1366" s="783"/>
      <c r="C1366" s="748"/>
      <c r="D1366" s="748"/>
      <c r="E1366" s="748"/>
      <c r="F1366" s="748"/>
      <c r="G1366" s="748"/>
      <c r="H1366" s="749"/>
      <c r="I1366" s="437"/>
      <c r="J1366" s="437"/>
      <c r="K1366" s="438"/>
    </row>
    <row r="1367" spans="1:11" ht="14.25" hidden="1" customHeight="1" thickBot="1">
      <c r="A1367" s="437"/>
      <c r="B1367" s="784"/>
      <c r="C1367" s="785"/>
      <c r="D1367" s="786"/>
      <c r="E1367" s="787" t="s">
        <v>59</v>
      </c>
      <c r="F1367" s="788"/>
      <c r="G1367" s="788"/>
      <c r="H1367" s="475">
        <f>ROUND(H1365+H1360+H1353+H1347,0)</f>
        <v>320333</v>
      </c>
      <c r="I1367" s="437"/>
      <c r="J1367" s="437"/>
      <c r="K1367" s="438">
        <v>314226.15000000002</v>
      </c>
    </row>
    <row r="1368" spans="1:11" ht="14.25" hidden="1" customHeight="1">
      <c r="A1368" s="437"/>
      <c r="B1368" s="476"/>
      <c r="C1368" s="477"/>
      <c r="D1368" s="478"/>
      <c r="E1368" s="478"/>
      <c r="F1368" s="478"/>
      <c r="G1368" s="478"/>
      <c r="H1368" s="479"/>
      <c r="I1368" s="437"/>
      <c r="J1368" s="437"/>
      <c r="K1368" s="438"/>
    </row>
    <row r="1369" spans="1:11" ht="14.25" hidden="1" customHeight="1" thickBot="1">
      <c r="A1369" s="437"/>
      <c r="B1369" s="439"/>
      <c r="C1369" s="440"/>
      <c r="D1369" s="441"/>
      <c r="E1369" s="441"/>
      <c r="F1369" s="441"/>
      <c r="G1369" s="441"/>
      <c r="H1369" s="442"/>
      <c r="I1369" s="437"/>
      <c r="J1369" s="437"/>
      <c r="K1369" s="438"/>
    </row>
    <row r="1370" spans="1:11" ht="14.25" hidden="1" customHeight="1">
      <c r="A1370" s="437"/>
      <c r="B1370" s="750" t="s">
        <v>77</v>
      </c>
      <c r="C1370" s="751"/>
      <c r="D1370" s="751"/>
      <c r="E1370" s="751"/>
      <c r="F1370" s="751"/>
      <c r="G1370" s="751"/>
      <c r="H1370" s="752"/>
      <c r="I1370" s="437"/>
      <c r="J1370" s="437"/>
      <c r="K1370" s="438"/>
    </row>
    <row r="1371" spans="1:11" ht="14.25" hidden="1" customHeight="1">
      <c r="A1371" s="437"/>
      <c r="B1371" s="753"/>
      <c r="C1371" s="754"/>
      <c r="D1371" s="754"/>
      <c r="E1371" s="754"/>
      <c r="F1371" s="754"/>
      <c r="G1371" s="754"/>
      <c r="H1371" s="755"/>
      <c r="I1371" s="437"/>
      <c r="J1371" s="437"/>
      <c r="K1371" s="438"/>
    </row>
    <row r="1372" spans="1:11" ht="14.25" hidden="1" customHeight="1" thickBot="1">
      <c r="A1372" s="437"/>
      <c r="B1372" s="756" t="s">
        <v>78</v>
      </c>
      <c r="C1372" s="757"/>
      <c r="D1372" s="757"/>
      <c r="E1372" s="757"/>
      <c r="F1372" s="757"/>
      <c r="G1372" s="757"/>
      <c r="H1372" s="758"/>
      <c r="I1372" s="437"/>
      <c r="J1372" s="437"/>
      <c r="K1372" s="438"/>
    </row>
    <row r="1373" spans="1:11" ht="15" hidden="1" customHeight="1">
      <c r="A1373" s="437"/>
      <c r="B1373" s="747" t="s">
        <v>1125</v>
      </c>
      <c r="C1373" s="748"/>
      <c r="D1373" s="748"/>
      <c r="E1373" s="748"/>
      <c r="F1373" s="748"/>
      <c r="G1373" s="748"/>
      <c r="H1373" s="749"/>
      <c r="I1373" s="437"/>
      <c r="J1373" s="437"/>
      <c r="K1373" s="438"/>
    </row>
    <row r="1374" spans="1:11" ht="15" hidden="1" customHeight="1">
      <c r="A1374" s="437"/>
      <c r="B1374" s="443" t="s">
        <v>79</v>
      </c>
      <c r="C1374" s="444" t="e">
        <v>#REF!</v>
      </c>
      <c r="D1374" s="772" t="s">
        <v>80</v>
      </c>
      <c r="E1374" s="764"/>
      <c r="F1374" s="419" t="e">
        <v>#REF!</v>
      </c>
      <c r="G1374" s="419" t="s">
        <v>81</v>
      </c>
      <c r="H1374" s="445"/>
      <c r="I1374" s="437"/>
      <c r="J1374" s="437"/>
      <c r="K1374" s="438"/>
    </row>
    <row r="1375" spans="1:11" ht="14.25" hidden="1" customHeight="1">
      <c r="A1375" s="437"/>
      <c r="B1375" s="765"/>
      <c r="C1375" s="757"/>
      <c r="D1375" s="757"/>
      <c r="E1375" s="757"/>
      <c r="F1375" s="757"/>
      <c r="G1375" s="757"/>
      <c r="H1375" s="758"/>
      <c r="I1375" s="437"/>
      <c r="J1375" s="437"/>
      <c r="K1375" s="438"/>
    </row>
    <row r="1376" spans="1:11" ht="15" hidden="1" customHeight="1">
      <c r="A1376" s="437"/>
      <c r="B1376" s="773" t="e">
        <v>#REF!</v>
      </c>
      <c r="C1376" s="774"/>
      <c r="D1376" s="774"/>
      <c r="E1376" s="774"/>
      <c r="F1376" s="774"/>
      <c r="G1376" s="774"/>
      <c r="H1376" s="775"/>
      <c r="I1376" s="437"/>
      <c r="J1376" s="437"/>
      <c r="K1376" s="438"/>
    </row>
    <row r="1377" spans="1:11" ht="14.25" hidden="1" customHeight="1">
      <c r="A1377" s="437"/>
      <c r="B1377" s="776"/>
      <c r="C1377" s="751"/>
      <c r="D1377" s="751"/>
      <c r="E1377" s="751"/>
      <c r="F1377" s="751"/>
      <c r="G1377" s="751"/>
      <c r="H1377" s="752"/>
      <c r="I1377" s="437"/>
      <c r="J1377" s="437"/>
      <c r="K1377" s="438"/>
    </row>
    <row r="1378" spans="1:11" ht="14.25" hidden="1" customHeight="1">
      <c r="A1378" s="437"/>
      <c r="B1378" s="777"/>
      <c r="C1378" s="754"/>
      <c r="D1378" s="754"/>
      <c r="E1378" s="754"/>
      <c r="F1378" s="754"/>
      <c r="G1378" s="754"/>
      <c r="H1378" s="755"/>
      <c r="I1378" s="437"/>
      <c r="J1378" s="437"/>
      <c r="K1378" s="438"/>
    </row>
    <row r="1379" spans="1:11" ht="14.25" hidden="1" customHeight="1">
      <c r="A1379" s="437"/>
      <c r="B1379" s="765" t="s">
        <v>82</v>
      </c>
      <c r="C1379" s="757"/>
      <c r="D1379" s="757"/>
      <c r="E1379" s="757"/>
      <c r="F1379" s="757"/>
      <c r="G1379" s="757"/>
      <c r="H1379" s="758"/>
      <c r="I1379" s="437"/>
      <c r="J1379" s="437"/>
      <c r="K1379" s="438"/>
    </row>
    <row r="1380" spans="1:11" ht="14.25" hidden="1" customHeight="1">
      <c r="A1380" s="437"/>
      <c r="B1380" s="766" t="s">
        <v>1</v>
      </c>
      <c r="C1380" s="764"/>
      <c r="D1380" s="446" t="s">
        <v>2</v>
      </c>
      <c r="E1380" s="447" t="s">
        <v>83</v>
      </c>
      <c r="F1380" s="447" t="s">
        <v>84</v>
      </c>
      <c r="G1380" s="447" t="s">
        <v>85</v>
      </c>
      <c r="H1380" s="448" t="s">
        <v>86</v>
      </c>
      <c r="I1380" s="437"/>
      <c r="J1380" s="437"/>
      <c r="K1380" s="438"/>
    </row>
    <row r="1381" spans="1:11" ht="14.25" hidden="1" customHeight="1">
      <c r="A1381" s="437"/>
      <c r="B1381" s="767"/>
      <c r="C1381" s="778"/>
      <c r="D1381" s="449"/>
      <c r="E1381" s="449"/>
      <c r="F1381" s="450"/>
      <c r="G1381" s="451"/>
      <c r="H1381" s="452">
        <f t="shared" ref="H1381:H1388" si="122">G1381*(F1381+1)*E1381</f>
        <v>0</v>
      </c>
      <c r="I1381" s="437"/>
      <c r="J1381" s="437"/>
      <c r="K1381" s="438"/>
    </row>
    <row r="1382" spans="1:11" ht="14.25" hidden="1" customHeight="1">
      <c r="A1382" s="437"/>
      <c r="B1382" s="769" t="s">
        <v>196</v>
      </c>
      <c r="C1382" s="770"/>
      <c r="D1382" s="509" t="s">
        <v>30</v>
      </c>
      <c r="E1382" s="460">
        <v>1</v>
      </c>
      <c r="F1382" s="450">
        <v>0.05</v>
      </c>
      <c r="G1382" s="501">
        <v>4200</v>
      </c>
      <c r="H1382" s="452">
        <f t="shared" si="122"/>
        <v>4410</v>
      </c>
      <c r="I1382" s="437"/>
      <c r="J1382" s="437"/>
      <c r="K1382" s="438"/>
    </row>
    <row r="1383" spans="1:11" ht="14.25" hidden="1" customHeight="1">
      <c r="A1383" s="437"/>
      <c r="B1383" s="769" t="s">
        <v>197</v>
      </c>
      <c r="C1383" s="770"/>
      <c r="D1383" s="509" t="s">
        <v>51</v>
      </c>
      <c r="E1383" s="460">
        <v>1</v>
      </c>
      <c r="F1383" s="450">
        <v>0.26</v>
      </c>
      <c r="G1383" s="501">
        <v>650</v>
      </c>
      <c r="H1383" s="452">
        <f t="shared" si="122"/>
        <v>819</v>
      </c>
      <c r="I1383" s="437"/>
      <c r="J1383" s="437"/>
      <c r="K1383" s="438"/>
    </row>
    <row r="1384" spans="1:11" ht="14.25" hidden="1" customHeight="1">
      <c r="A1384" s="437"/>
      <c r="B1384" s="769" t="s">
        <v>180</v>
      </c>
      <c r="C1384" s="770"/>
      <c r="D1384" s="509" t="s">
        <v>51</v>
      </c>
      <c r="E1384" s="460">
        <v>0.01</v>
      </c>
      <c r="F1384" s="450">
        <v>0</v>
      </c>
      <c r="G1384" s="501">
        <v>146000</v>
      </c>
      <c r="H1384" s="452">
        <f t="shared" si="122"/>
        <v>1460</v>
      </c>
      <c r="I1384" s="437"/>
      <c r="J1384" s="437"/>
      <c r="K1384" s="438"/>
    </row>
    <row r="1385" spans="1:11" ht="14.25" hidden="1" customHeight="1">
      <c r="A1385" s="437"/>
      <c r="B1385" s="761" t="s">
        <v>198</v>
      </c>
      <c r="C1385" s="771"/>
      <c r="D1385" s="509" t="s">
        <v>51</v>
      </c>
      <c r="E1385" s="456">
        <v>0.6</v>
      </c>
      <c r="F1385" s="457">
        <v>0</v>
      </c>
      <c r="G1385" s="501">
        <v>650</v>
      </c>
      <c r="H1385" s="452">
        <f t="shared" si="122"/>
        <v>390</v>
      </c>
      <c r="I1385" s="437"/>
      <c r="J1385" s="437"/>
      <c r="K1385" s="438"/>
    </row>
    <row r="1386" spans="1:11" ht="14.25" hidden="1" customHeight="1">
      <c r="A1386" s="437"/>
      <c r="B1386" s="761" t="s">
        <v>199</v>
      </c>
      <c r="C1386" s="771"/>
      <c r="D1386" s="509" t="s">
        <v>51</v>
      </c>
      <c r="E1386" s="456">
        <v>0.09</v>
      </c>
      <c r="F1386" s="457">
        <v>0</v>
      </c>
      <c r="G1386" s="501">
        <v>1050</v>
      </c>
      <c r="H1386" s="452">
        <f t="shared" si="122"/>
        <v>94.5</v>
      </c>
      <c r="I1386" s="437"/>
      <c r="J1386" s="437"/>
      <c r="K1386" s="438"/>
    </row>
    <row r="1387" spans="1:11" ht="14.25" hidden="1" customHeight="1">
      <c r="A1387" s="437"/>
      <c r="B1387" s="761" t="s">
        <v>140</v>
      </c>
      <c r="C1387" s="771"/>
      <c r="D1387" s="509" t="s">
        <v>131</v>
      </c>
      <c r="E1387" s="456">
        <v>0.02</v>
      </c>
      <c r="F1387" s="457">
        <v>0</v>
      </c>
      <c r="G1387" s="501">
        <v>19000</v>
      </c>
      <c r="H1387" s="452">
        <f t="shared" si="122"/>
        <v>380</v>
      </c>
      <c r="I1387" s="437"/>
      <c r="J1387" s="437"/>
      <c r="K1387" s="438"/>
    </row>
    <row r="1388" spans="1:11" ht="14.25" hidden="1" customHeight="1">
      <c r="A1388" s="437"/>
      <c r="B1388" s="761"/>
      <c r="C1388" s="771"/>
      <c r="D1388" s="449"/>
      <c r="E1388" s="456"/>
      <c r="F1388" s="457"/>
      <c r="G1388" s="458"/>
      <c r="H1388" s="452">
        <f t="shared" si="122"/>
        <v>0</v>
      </c>
      <c r="I1388" s="437"/>
      <c r="J1388" s="437"/>
      <c r="K1388" s="438"/>
    </row>
    <row r="1389" spans="1:11" ht="14.25" hidden="1" customHeight="1">
      <c r="A1389" s="437"/>
      <c r="B1389" s="763" t="s">
        <v>87</v>
      </c>
      <c r="C1389" s="757"/>
      <c r="D1389" s="757"/>
      <c r="E1389" s="757"/>
      <c r="F1389" s="757"/>
      <c r="G1389" s="764"/>
      <c r="H1389" s="459">
        <f>ROUND(SUM(H1381:H1388),2)</f>
        <v>7553.5</v>
      </c>
      <c r="I1389" s="437"/>
      <c r="J1389" s="437"/>
      <c r="K1389" s="438"/>
    </row>
    <row r="1390" spans="1:11" ht="14.25" hidden="1" customHeight="1">
      <c r="A1390" s="437"/>
      <c r="B1390" s="765" t="s">
        <v>88</v>
      </c>
      <c r="C1390" s="757"/>
      <c r="D1390" s="757"/>
      <c r="E1390" s="757"/>
      <c r="F1390" s="757"/>
      <c r="G1390" s="757"/>
      <c r="H1390" s="758"/>
      <c r="I1390" s="437"/>
      <c r="J1390" s="437"/>
      <c r="K1390" s="438"/>
    </row>
    <row r="1391" spans="1:11" ht="14.25" hidden="1" customHeight="1">
      <c r="A1391" s="437"/>
      <c r="B1391" s="766" t="s">
        <v>1</v>
      </c>
      <c r="C1391" s="764"/>
      <c r="D1391" s="446" t="s">
        <v>2</v>
      </c>
      <c r="E1391" s="447" t="s">
        <v>83</v>
      </c>
      <c r="F1391" s="447" t="s">
        <v>89</v>
      </c>
      <c r="G1391" s="447" t="s">
        <v>85</v>
      </c>
      <c r="H1391" s="448" t="s">
        <v>86</v>
      </c>
      <c r="I1391" s="437"/>
      <c r="J1391" s="437"/>
      <c r="K1391" s="438"/>
    </row>
    <row r="1392" spans="1:11" ht="14.25" hidden="1" customHeight="1">
      <c r="A1392" s="437"/>
      <c r="B1392" s="767"/>
      <c r="C1392" s="768"/>
      <c r="D1392" s="460"/>
      <c r="E1392" s="461"/>
      <c r="F1392" s="462"/>
      <c r="G1392" s="451"/>
      <c r="H1392" s="452">
        <f t="shared" ref="H1392:H1394" si="123">E1392*F1392*G1392</f>
        <v>0</v>
      </c>
      <c r="I1392" s="437"/>
      <c r="J1392" s="437"/>
      <c r="K1392" s="438"/>
    </row>
    <row r="1393" spans="1:11" ht="14.25" hidden="1" customHeight="1">
      <c r="A1393" s="437"/>
      <c r="B1393" s="759" t="s">
        <v>90</v>
      </c>
      <c r="C1393" s="760"/>
      <c r="D1393" s="463" t="s">
        <v>91</v>
      </c>
      <c r="E1393" s="460">
        <v>0.05</v>
      </c>
      <c r="F1393" s="469">
        <v>1</v>
      </c>
      <c r="G1393" s="451">
        <f>H1402</f>
        <v>25571</v>
      </c>
      <c r="H1393" s="452">
        <f t="shared" si="123"/>
        <v>1278.5500000000002</v>
      </c>
      <c r="I1393" s="437"/>
      <c r="J1393" s="437"/>
      <c r="K1393" s="438"/>
    </row>
    <row r="1394" spans="1:11" ht="14.25" hidden="1" customHeight="1">
      <c r="A1394" s="437"/>
      <c r="B1394" s="761"/>
      <c r="C1394" s="762"/>
      <c r="D1394" s="457"/>
      <c r="E1394" s="456"/>
      <c r="F1394" s="457"/>
      <c r="G1394" s="451"/>
      <c r="H1394" s="452">
        <f t="shared" si="123"/>
        <v>0</v>
      </c>
      <c r="I1394" s="437"/>
      <c r="J1394" s="437"/>
      <c r="K1394" s="438"/>
    </row>
    <row r="1395" spans="1:11" ht="14.25" hidden="1" customHeight="1">
      <c r="A1395" s="437"/>
      <c r="B1395" s="763" t="s">
        <v>87</v>
      </c>
      <c r="C1395" s="757"/>
      <c r="D1395" s="757"/>
      <c r="E1395" s="757"/>
      <c r="F1395" s="757"/>
      <c r="G1395" s="764"/>
      <c r="H1395" s="459">
        <f>ROUND(SUM(H1392:H1394),2)</f>
        <v>1278.55</v>
      </c>
      <c r="I1395" s="437"/>
      <c r="J1395" s="437"/>
      <c r="K1395" s="438"/>
    </row>
    <row r="1396" spans="1:11" ht="14.25" hidden="1" customHeight="1">
      <c r="A1396" s="437"/>
      <c r="B1396" s="765" t="s">
        <v>92</v>
      </c>
      <c r="C1396" s="757"/>
      <c r="D1396" s="757"/>
      <c r="E1396" s="757"/>
      <c r="F1396" s="757"/>
      <c r="G1396" s="757"/>
      <c r="H1396" s="758"/>
      <c r="I1396" s="437"/>
      <c r="J1396" s="437"/>
      <c r="K1396" s="438"/>
    </row>
    <row r="1397" spans="1:11" ht="14.25" hidden="1" customHeight="1">
      <c r="A1397" s="437"/>
      <c r="B1397" s="766" t="s">
        <v>1</v>
      </c>
      <c r="C1397" s="764"/>
      <c r="D1397" s="446" t="s">
        <v>2</v>
      </c>
      <c r="E1397" s="447" t="s">
        <v>83</v>
      </c>
      <c r="F1397" s="464" t="s">
        <v>89</v>
      </c>
      <c r="G1397" s="447" t="s">
        <v>85</v>
      </c>
      <c r="H1397" s="465" t="s">
        <v>86</v>
      </c>
      <c r="I1397" s="437"/>
      <c r="J1397" s="437"/>
      <c r="K1397" s="438"/>
    </row>
    <row r="1398" spans="1:11" ht="14.25" hidden="1" customHeight="1">
      <c r="A1398" s="437"/>
      <c r="B1398" s="767"/>
      <c r="C1398" s="768"/>
      <c r="D1398" s="466"/>
      <c r="E1398" s="461"/>
      <c r="F1398" s="467"/>
      <c r="G1398" s="451"/>
      <c r="H1398" s="452">
        <f t="shared" ref="H1398:H1401" si="124">E1398*F1398*G1398</f>
        <v>0</v>
      </c>
      <c r="I1398" s="437"/>
      <c r="J1398" s="437"/>
      <c r="K1398" s="438"/>
    </row>
    <row r="1399" spans="1:11" ht="14.25" hidden="1" customHeight="1">
      <c r="A1399" s="437"/>
      <c r="B1399" s="769" t="s">
        <v>96</v>
      </c>
      <c r="C1399" s="760"/>
      <c r="D1399" s="468" t="s">
        <v>94</v>
      </c>
      <c r="E1399" s="460">
        <v>1</v>
      </c>
      <c r="F1399" s="469">
        <v>0.13</v>
      </c>
      <c r="G1399" s="451">
        <v>119800</v>
      </c>
      <c r="H1399" s="452">
        <f t="shared" si="124"/>
        <v>15574</v>
      </c>
      <c r="I1399" s="437"/>
      <c r="J1399" s="437"/>
      <c r="K1399" s="438"/>
    </row>
    <row r="1400" spans="1:11" ht="14.25" hidden="1" customHeight="1">
      <c r="A1400" s="437"/>
      <c r="B1400" s="769" t="s">
        <v>93</v>
      </c>
      <c r="C1400" s="760"/>
      <c r="D1400" s="468" t="s">
        <v>94</v>
      </c>
      <c r="E1400" s="460">
        <v>1</v>
      </c>
      <c r="F1400" s="469">
        <v>0.13</v>
      </c>
      <c r="G1400" s="451">
        <v>76900</v>
      </c>
      <c r="H1400" s="452">
        <f t="shared" si="124"/>
        <v>9997</v>
      </c>
      <c r="I1400" s="437"/>
      <c r="J1400" s="437"/>
      <c r="K1400" s="438"/>
    </row>
    <row r="1401" spans="1:11" ht="14.25" hidden="1" customHeight="1">
      <c r="A1401" s="437"/>
      <c r="B1401" s="761"/>
      <c r="C1401" s="762"/>
      <c r="D1401" s="470"/>
      <c r="E1401" s="471"/>
      <c r="F1401" s="457"/>
      <c r="G1401" s="451"/>
      <c r="H1401" s="452">
        <f t="shared" si="124"/>
        <v>0</v>
      </c>
      <c r="I1401" s="437"/>
      <c r="J1401" s="437"/>
      <c r="K1401" s="438"/>
    </row>
    <row r="1402" spans="1:11" ht="14.25" hidden="1" customHeight="1">
      <c r="A1402" s="437"/>
      <c r="B1402" s="763" t="s">
        <v>87</v>
      </c>
      <c r="C1402" s="757"/>
      <c r="D1402" s="757"/>
      <c r="E1402" s="757"/>
      <c r="F1402" s="757"/>
      <c r="G1402" s="764"/>
      <c r="H1402" s="459">
        <f>ROUND(SUM(H1398:H1401),2)</f>
        <v>25571</v>
      </c>
      <c r="I1402" s="437"/>
      <c r="J1402" s="437"/>
      <c r="K1402" s="438"/>
    </row>
    <row r="1403" spans="1:11" ht="14.25" hidden="1" customHeight="1">
      <c r="A1403" s="437"/>
      <c r="B1403" s="765" t="s">
        <v>95</v>
      </c>
      <c r="C1403" s="757"/>
      <c r="D1403" s="757"/>
      <c r="E1403" s="757"/>
      <c r="F1403" s="757"/>
      <c r="G1403" s="757"/>
      <c r="H1403" s="758"/>
      <c r="I1403" s="437"/>
      <c r="J1403" s="437"/>
      <c r="K1403" s="438"/>
    </row>
    <row r="1404" spans="1:11" ht="14.25" hidden="1" customHeight="1">
      <c r="A1404" s="437"/>
      <c r="B1404" s="756" t="s">
        <v>1</v>
      </c>
      <c r="C1404" s="757"/>
      <c r="D1404" s="764"/>
      <c r="E1404" s="447" t="s">
        <v>2</v>
      </c>
      <c r="F1404" s="447" t="s">
        <v>83</v>
      </c>
      <c r="G1404" s="447" t="s">
        <v>85</v>
      </c>
      <c r="H1404" s="448" t="s">
        <v>86</v>
      </c>
      <c r="I1404" s="437"/>
      <c r="J1404" s="437"/>
      <c r="K1404" s="438"/>
    </row>
    <row r="1405" spans="1:11" ht="14.25" hidden="1" customHeight="1">
      <c r="A1405" s="437"/>
      <c r="B1405" s="779"/>
      <c r="C1405" s="760"/>
      <c r="D1405" s="770"/>
      <c r="E1405" s="449"/>
      <c r="F1405" s="450"/>
      <c r="G1405" s="472"/>
      <c r="H1405" s="473">
        <f t="shared" ref="H1405:H1406" si="125">G1405*F1405</f>
        <v>0</v>
      </c>
      <c r="I1405" s="437"/>
      <c r="J1405" s="437"/>
      <c r="K1405" s="438"/>
    </row>
    <row r="1406" spans="1:11" ht="14.25" hidden="1" customHeight="1">
      <c r="A1406" s="437"/>
      <c r="B1406" s="779"/>
      <c r="C1406" s="760"/>
      <c r="D1406" s="770"/>
      <c r="E1406" s="449"/>
      <c r="F1406" s="450"/>
      <c r="G1406" s="472"/>
      <c r="H1406" s="473">
        <f t="shared" si="125"/>
        <v>0</v>
      </c>
      <c r="I1406" s="437"/>
      <c r="J1406" s="437"/>
      <c r="K1406" s="438"/>
    </row>
    <row r="1407" spans="1:11" ht="14.25" hidden="1" customHeight="1" thickBot="1">
      <c r="A1407" s="437"/>
      <c r="B1407" s="780" t="s">
        <v>87</v>
      </c>
      <c r="C1407" s="781"/>
      <c r="D1407" s="781"/>
      <c r="E1407" s="781"/>
      <c r="F1407" s="781"/>
      <c r="G1407" s="782"/>
      <c r="H1407" s="474">
        <f>ROUND(SUM(H1405:H1406),2)</f>
        <v>0</v>
      </c>
      <c r="I1407" s="437"/>
      <c r="J1407" s="437"/>
      <c r="K1407" s="438"/>
    </row>
    <row r="1408" spans="1:11" ht="14.25" hidden="1" customHeight="1" thickBot="1">
      <c r="A1408" s="437"/>
      <c r="B1408" s="783"/>
      <c r="C1408" s="748"/>
      <c r="D1408" s="748"/>
      <c r="E1408" s="748"/>
      <c r="F1408" s="748"/>
      <c r="G1408" s="748"/>
      <c r="H1408" s="749"/>
      <c r="I1408" s="437"/>
      <c r="J1408" s="437"/>
      <c r="K1408" s="438"/>
    </row>
    <row r="1409" spans="1:11" ht="14.25" hidden="1" customHeight="1" thickBot="1">
      <c r="A1409" s="437"/>
      <c r="B1409" s="784"/>
      <c r="C1409" s="785"/>
      <c r="D1409" s="786"/>
      <c r="E1409" s="787" t="s">
        <v>59</v>
      </c>
      <c r="F1409" s="788"/>
      <c r="G1409" s="788"/>
      <c r="H1409" s="475">
        <f>ROUND(H1407+H1402+H1395+H1389,0)</f>
        <v>34403</v>
      </c>
      <c r="I1409" s="437"/>
      <c r="J1409" s="437"/>
      <c r="K1409" s="438">
        <v>30983.4</v>
      </c>
    </row>
    <row r="1410" spans="1:11" ht="14.25" hidden="1" customHeight="1">
      <c r="A1410" s="437"/>
      <c r="B1410" s="476"/>
      <c r="C1410" s="477"/>
      <c r="D1410" s="478"/>
      <c r="E1410" s="478"/>
      <c r="F1410" s="478"/>
      <c r="G1410" s="478"/>
      <c r="H1410" s="479"/>
      <c r="I1410" s="437"/>
      <c r="J1410" s="437"/>
      <c r="K1410" s="438"/>
    </row>
    <row r="1411" spans="1:11" ht="14.25" hidden="1" customHeight="1" thickBot="1">
      <c r="A1411" s="437"/>
      <c r="B1411" s="439"/>
      <c r="C1411" s="440"/>
      <c r="D1411" s="441"/>
      <c r="E1411" s="441"/>
      <c r="F1411" s="441"/>
      <c r="G1411" s="441"/>
      <c r="H1411" s="442"/>
      <c r="I1411" s="437"/>
      <c r="J1411" s="437"/>
      <c r="K1411" s="438"/>
    </row>
    <row r="1412" spans="1:11" ht="14.25" hidden="1" customHeight="1">
      <c r="A1412" s="437"/>
      <c r="B1412" s="750" t="s">
        <v>77</v>
      </c>
      <c r="C1412" s="751"/>
      <c r="D1412" s="751"/>
      <c r="E1412" s="751"/>
      <c r="F1412" s="751"/>
      <c r="G1412" s="751"/>
      <c r="H1412" s="752"/>
      <c r="I1412" s="437"/>
      <c r="J1412" s="437"/>
      <c r="K1412" s="438"/>
    </row>
    <row r="1413" spans="1:11" ht="14.25" hidden="1" customHeight="1">
      <c r="A1413" s="437"/>
      <c r="B1413" s="753"/>
      <c r="C1413" s="754"/>
      <c r="D1413" s="754"/>
      <c r="E1413" s="754"/>
      <c r="F1413" s="754"/>
      <c r="G1413" s="754"/>
      <c r="H1413" s="755"/>
      <c r="I1413" s="437"/>
      <c r="J1413" s="437"/>
      <c r="K1413" s="438"/>
    </row>
    <row r="1414" spans="1:11" ht="14.25" hidden="1" customHeight="1" thickBot="1">
      <c r="A1414" s="437"/>
      <c r="B1414" s="756" t="s">
        <v>78</v>
      </c>
      <c r="C1414" s="757"/>
      <c r="D1414" s="757"/>
      <c r="E1414" s="757"/>
      <c r="F1414" s="757"/>
      <c r="G1414" s="757"/>
      <c r="H1414" s="758"/>
      <c r="I1414" s="437"/>
      <c r="J1414" s="437"/>
      <c r="K1414" s="438"/>
    </row>
    <row r="1415" spans="1:11" ht="15" hidden="1" customHeight="1">
      <c r="A1415" s="437"/>
      <c r="B1415" s="747" t="s">
        <v>1125</v>
      </c>
      <c r="C1415" s="748"/>
      <c r="D1415" s="748"/>
      <c r="E1415" s="748"/>
      <c r="F1415" s="748"/>
      <c r="G1415" s="748"/>
      <c r="H1415" s="749"/>
      <c r="I1415" s="437"/>
      <c r="J1415" s="437"/>
      <c r="K1415" s="438"/>
    </row>
    <row r="1416" spans="1:11" ht="15" hidden="1" customHeight="1">
      <c r="A1416" s="437"/>
      <c r="B1416" s="443" t="s">
        <v>79</v>
      </c>
      <c r="C1416" s="444" t="e">
        <v>#REF!</v>
      </c>
      <c r="D1416" s="772" t="s">
        <v>80</v>
      </c>
      <c r="E1416" s="764"/>
      <c r="F1416" s="419" t="e">
        <v>#REF!</v>
      </c>
      <c r="G1416" s="419" t="s">
        <v>81</v>
      </c>
      <c r="H1416" s="445"/>
      <c r="I1416" s="437"/>
      <c r="J1416" s="437"/>
      <c r="K1416" s="438"/>
    </row>
    <row r="1417" spans="1:11" ht="14.25" hidden="1" customHeight="1">
      <c r="A1417" s="437"/>
      <c r="B1417" s="765"/>
      <c r="C1417" s="757"/>
      <c r="D1417" s="757"/>
      <c r="E1417" s="757"/>
      <c r="F1417" s="757"/>
      <c r="G1417" s="757"/>
      <c r="H1417" s="758"/>
      <c r="I1417" s="437"/>
      <c r="J1417" s="437"/>
      <c r="K1417" s="438"/>
    </row>
    <row r="1418" spans="1:11" ht="15" hidden="1" customHeight="1">
      <c r="A1418" s="437"/>
      <c r="B1418" s="773" t="e">
        <v>#REF!</v>
      </c>
      <c r="C1418" s="774"/>
      <c r="D1418" s="774"/>
      <c r="E1418" s="774"/>
      <c r="F1418" s="774"/>
      <c r="G1418" s="774"/>
      <c r="H1418" s="775"/>
      <c r="I1418" s="437"/>
      <c r="J1418" s="437"/>
      <c r="K1418" s="438"/>
    </row>
    <row r="1419" spans="1:11" ht="14.25" hidden="1" customHeight="1">
      <c r="A1419" s="437"/>
      <c r="B1419" s="776"/>
      <c r="C1419" s="751"/>
      <c r="D1419" s="751"/>
      <c r="E1419" s="751"/>
      <c r="F1419" s="751"/>
      <c r="G1419" s="751"/>
      <c r="H1419" s="752"/>
      <c r="I1419" s="437"/>
      <c r="J1419" s="437"/>
      <c r="K1419" s="438"/>
    </row>
    <row r="1420" spans="1:11" ht="14.25" hidden="1" customHeight="1">
      <c r="A1420" s="437"/>
      <c r="B1420" s="777"/>
      <c r="C1420" s="754"/>
      <c r="D1420" s="754"/>
      <c r="E1420" s="754"/>
      <c r="F1420" s="754"/>
      <c r="G1420" s="754"/>
      <c r="H1420" s="755"/>
      <c r="I1420" s="437"/>
      <c r="J1420" s="437"/>
      <c r="K1420" s="438"/>
    </row>
    <row r="1421" spans="1:11" ht="14.25" hidden="1" customHeight="1">
      <c r="A1421" s="437"/>
      <c r="B1421" s="765" t="s">
        <v>82</v>
      </c>
      <c r="C1421" s="757"/>
      <c r="D1421" s="757"/>
      <c r="E1421" s="757"/>
      <c r="F1421" s="757"/>
      <c r="G1421" s="757"/>
      <c r="H1421" s="758"/>
      <c r="I1421" s="437"/>
      <c r="J1421" s="437"/>
      <c r="K1421" s="438"/>
    </row>
    <row r="1422" spans="1:11" ht="14.25" hidden="1" customHeight="1">
      <c r="A1422" s="437"/>
      <c r="B1422" s="766" t="s">
        <v>1</v>
      </c>
      <c r="C1422" s="764"/>
      <c r="D1422" s="446" t="s">
        <v>2</v>
      </c>
      <c r="E1422" s="447" t="s">
        <v>83</v>
      </c>
      <c r="F1422" s="447" t="s">
        <v>84</v>
      </c>
      <c r="G1422" s="447" t="s">
        <v>85</v>
      </c>
      <c r="H1422" s="448" t="s">
        <v>86</v>
      </c>
      <c r="I1422" s="437"/>
      <c r="J1422" s="437"/>
      <c r="K1422" s="438"/>
    </row>
    <row r="1423" spans="1:11" ht="14.25" hidden="1" customHeight="1">
      <c r="A1423" s="437"/>
      <c r="B1423" s="767"/>
      <c r="C1423" s="778"/>
      <c r="D1423" s="449"/>
      <c r="E1423" s="449"/>
      <c r="F1423" s="450"/>
      <c r="G1423" s="451"/>
      <c r="H1423" s="452">
        <f t="shared" ref="H1423:H1430" si="126">G1423*(F1423+1)*E1423</f>
        <v>0</v>
      </c>
      <c r="I1423" s="437"/>
      <c r="J1423" s="437"/>
      <c r="K1423" s="438"/>
    </row>
    <row r="1424" spans="1:11" ht="14.25" hidden="1" customHeight="1">
      <c r="A1424" s="437"/>
      <c r="B1424" s="769" t="s">
        <v>200</v>
      </c>
      <c r="C1424" s="770"/>
      <c r="D1424" s="509" t="s">
        <v>30</v>
      </c>
      <c r="E1424" s="460">
        <v>1</v>
      </c>
      <c r="F1424" s="450">
        <v>0.05</v>
      </c>
      <c r="G1424" s="501">
        <v>4300</v>
      </c>
      <c r="H1424" s="452">
        <f t="shared" si="126"/>
        <v>4515</v>
      </c>
      <c r="I1424" s="437"/>
      <c r="J1424" s="437"/>
      <c r="K1424" s="438"/>
    </row>
    <row r="1425" spans="1:11" ht="14.25" hidden="1" customHeight="1">
      <c r="A1425" s="437"/>
      <c r="B1425" s="769" t="s">
        <v>201</v>
      </c>
      <c r="C1425" s="770"/>
      <c r="D1425" s="509" t="s">
        <v>51</v>
      </c>
      <c r="E1425" s="460">
        <v>1</v>
      </c>
      <c r="F1425" s="450">
        <v>0.26</v>
      </c>
      <c r="G1425" s="501">
        <v>1200</v>
      </c>
      <c r="H1425" s="452">
        <f t="shared" si="126"/>
        <v>1512</v>
      </c>
      <c r="I1425" s="437"/>
      <c r="J1425" s="437"/>
      <c r="K1425" s="438"/>
    </row>
    <row r="1426" spans="1:11" ht="14.25" hidden="1" customHeight="1">
      <c r="A1426" s="437"/>
      <c r="B1426" s="769" t="s">
        <v>202</v>
      </c>
      <c r="C1426" s="770"/>
      <c r="D1426" s="509" t="s">
        <v>51</v>
      </c>
      <c r="E1426" s="460">
        <v>0.01</v>
      </c>
      <c r="F1426" s="450">
        <v>0</v>
      </c>
      <c r="G1426" s="501">
        <v>146000</v>
      </c>
      <c r="H1426" s="452">
        <f t="shared" si="126"/>
        <v>1460</v>
      </c>
      <c r="I1426" s="437"/>
      <c r="J1426" s="437"/>
      <c r="K1426" s="438"/>
    </row>
    <row r="1427" spans="1:11" ht="14.25" hidden="1" customHeight="1">
      <c r="A1427" s="437"/>
      <c r="B1427" s="769" t="s">
        <v>198</v>
      </c>
      <c r="C1427" s="770"/>
      <c r="D1427" s="509" t="s">
        <v>51</v>
      </c>
      <c r="E1427" s="493">
        <v>0.6</v>
      </c>
      <c r="F1427" s="450">
        <v>0</v>
      </c>
      <c r="G1427" s="501">
        <v>650</v>
      </c>
      <c r="H1427" s="452">
        <f t="shared" si="126"/>
        <v>390</v>
      </c>
      <c r="I1427" s="437"/>
      <c r="J1427" s="437"/>
      <c r="K1427" s="438"/>
    </row>
    <row r="1428" spans="1:11" ht="14.25" hidden="1" customHeight="1">
      <c r="A1428" s="437"/>
      <c r="B1428" s="769" t="s">
        <v>203</v>
      </c>
      <c r="C1428" s="770"/>
      <c r="D1428" s="509" t="s">
        <v>51</v>
      </c>
      <c r="E1428" s="493">
        <v>0.09</v>
      </c>
      <c r="F1428" s="450">
        <v>0</v>
      </c>
      <c r="G1428" s="501">
        <v>2300</v>
      </c>
      <c r="H1428" s="452">
        <f t="shared" si="126"/>
        <v>207</v>
      </c>
      <c r="I1428" s="437"/>
      <c r="J1428" s="437"/>
      <c r="K1428" s="438"/>
    </row>
    <row r="1429" spans="1:11" ht="14.25" hidden="1" customHeight="1">
      <c r="A1429" s="437"/>
      <c r="B1429" s="761" t="s">
        <v>140</v>
      </c>
      <c r="C1429" s="771"/>
      <c r="D1429" s="509" t="s">
        <v>131</v>
      </c>
      <c r="E1429" s="456">
        <v>0.02</v>
      </c>
      <c r="F1429" s="450">
        <v>0</v>
      </c>
      <c r="G1429" s="501">
        <v>19000</v>
      </c>
      <c r="H1429" s="452">
        <f t="shared" si="126"/>
        <v>380</v>
      </c>
      <c r="I1429" s="437"/>
      <c r="J1429" s="437"/>
      <c r="K1429" s="438"/>
    </row>
    <row r="1430" spans="1:11" ht="14.25" hidden="1" customHeight="1">
      <c r="A1430" s="437"/>
      <c r="B1430" s="761"/>
      <c r="C1430" s="771"/>
      <c r="D1430" s="449"/>
      <c r="E1430" s="456"/>
      <c r="F1430" s="457"/>
      <c r="G1430" s="458"/>
      <c r="H1430" s="452">
        <f t="shared" si="126"/>
        <v>0</v>
      </c>
      <c r="I1430" s="437"/>
      <c r="J1430" s="437"/>
      <c r="K1430" s="438"/>
    </row>
    <row r="1431" spans="1:11" ht="14.25" hidden="1" customHeight="1">
      <c r="A1431" s="437"/>
      <c r="B1431" s="763" t="s">
        <v>87</v>
      </c>
      <c r="C1431" s="757"/>
      <c r="D1431" s="757"/>
      <c r="E1431" s="757"/>
      <c r="F1431" s="757"/>
      <c r="G1431" s="764"/>
      <c r="H1431" s="459">
        <f>ROUND(SUM(H1423:H1430),2)</f>
        <v>8464</v>
      </c>
      <c r="I1431" s="437"/>
      <c r="J1431" s="437"/>
      <c r="K1431" s="438"/>
    </row>
    <row r="1432" spans="1:11" ht="14.25" hidden="1" customHeight="1">
      <c r="A1432" s="437"/>
      <c r="B1432" s="765" t="s">
        <v>88</v>
      </c>
      <c r="C1432" s="757"/>
      <c r="D1432" s="757"/>
      <c r="E1432" s="757"/>
      <c r="F1432" s="757"/>
      <c r="G1432" s="757"/>
      <c r="H1432" s="758"/>
      <c r="I1432" s="437"/>
      <c r="J1432" s="437"/>
      <c r="K1432" s="438"/>
    </row>
    <row r="1433" spans="1:11" ht="14.25" hidden="1" customHeight="1">
      <c r="A1433" s="437"/>
      <c r="B1433" s="766" t="s">
        <v>1</v>
      </c>
      <c r="C1433" s="764"/>
      <c r="D1433" s="446" t="s">
        <v>2</v>
      </c>
      <c r="E1433" s="447" t="s">
        <v>83</v>
      </c>
      <c r="F1433" s="447" t="s">
        <v>89</v>
      </c>
      <c r="G1433" s="447" t="s">
        <v>85</v>
      </c>
      <c r="H1433" s="448" t="s">
        <v>86</v>
      </c>
      <c r="I1433" s="437"/>
      <c r="J1433" s="437"/>
      <c r="K1433" s="438"/>
    </row>
    <row r="1434" spans="1:11" ht="14.25" hidden="1" customHeight="1">
      <c r="A1434" s="437"/>
      <c r="B1434" s="767"/>
      <c r="C1434" s="768"/>
      <c r="D1434" s="460"/>
      <c r="E1434" s="461"/>
      <c r="F1434" s="462"/>
      <c r="G1434" s="451"/>
      <c r="H1434" s="452">
        <f t="shared" ref="H1434:H1436" si="127">E1434*F1434*G1434</f>
        <v>0</v>
      </c>
      <c r="I1434" s="437"/>
      <c r="J1434" s="437"/>
      <c r="K1434" s="438"/>
    </row>
    <row r="1435" spans="1:11" ht="14.25" hidden="1" customHeight="1">
      <c r="A1435" s="437"/>
      <c r="B1435" s="759" t="s">
        <v>90</v>
      </c>
      <c r="C1435" s="760"/>
      <c r="D1435" s="463" t="s">
        <v>91</v>
      </c>
      <c r="E1435" s="460">
        <v>0.05</v>
      </c>
      <c r="F1435" s="469">
        <v>1</v>
      </c>
      <c r="G1435" s="451">
        <f>H1444</f>
        <v>25571</v>
      </c>
      <c r="H1435" s="452">
        <f t="shared" si="127"/>
        <v>1278.5500000000002</v>
      </c>
      <c r="I1435" s="437"/>
      <c r="J1435" s="437"/>
      <c r="K1435" s="438"/>
    </row>
    <row r="1436" spans="1:11" ht="14.25" hidden="1" customHeight="1">
      <c r="A1436" s="437"/>
      <c r="B1436" s="761"/>
      <c r="C1436" s="762"/>
      <c r="D1436" s="457"/>
      <c r="E1436" s="456"/>
      <c r="F1436" s="457"/>
      <c r="G1436" s="451"/>
      <c r="H1436" s="452">
        <f t="shared" si="127"/>
        <v>0</v>
      </c>
      <c r="I1436" s="437"/>
      <c r="J1436" s="437"/>
      <c r="K1436" s="438"/>
    </row>
    <row r="1437" spans="1:11" ht="14.25" hidden="1" customHeight="1">
      <c r="A1437" s="437"/>
      <c r="B1437" s="763" t="s">
        <v>87</v>
      </c>
      <c r="C1437" s="757"/>
      <c r="D1437" s="757"/>
      <c r="E1437" s="757"/>
      <c r="F1437" s="757"/>
      <c r="G1437" s="764"/>
      <c r="H1437" s="459">
        <f>ROUND(SUM(H1434:H1436),2)</f>
        <v>1278.55</v>
      </c>
      <c r="I1437" s="437"/>
      <c r="J1437" s="437"/>
      <c r="K1437" s="438"/>
    </row>
    <row r="1438" spans="1:11" ht="14.25" hidden="1" customHeight="1">
      <c r="A1438" s="437"/>
      <c r="B1438" s="765" t="s">
        <v>92</v>
      </c>
      <c r="C1438" s="757"/>
      <c r="D1438" s="757"/>
      <c r="E1438" s="757"/>
      <c r="F1438" s="757"/>
      <c r="G1438" s="757"/>
      <c r="H1438" s="758"/>
      <c r="I1438" s="437"/>
      <c r="J1438" s="437"/>
      <c r="K1438" s="438"/>
    </row>
    <row r="1439" spans="1:11" ht="14.25" hidden="1" customHeight="1">
      <c r="A1439" s="437"/>
      <c r="B1439" s="766" t="s">
        <v>1</v>
      </c>
      <c r="C1439" s="764"/>
      <c r="D1439" s="446" t="s">
        <v>2</v>
      </c>
      <c r="E1439" s="447" t="s">
        <v>83</v>
      </c>
      <c r="F1439" s="464" t="s">
        <v>89</v>
      </c>
      <c r="G1439" s="447" t="s">
        <v>85</v>
      </c>
      <c r="H1439" s="465" t="s">
        <v>86</v>
      </c>
      <c r="I1439" s="437"/>
      <c r="J1439" s="437"/>
      <c r="K1439" s="438"/>
    </row>
    <row r="1440" spans="1:11" ht="14.25" hidden="1" customHeight="1">
      <c r="A1440" s="437"/>
      <c r="B1440" s="767"/>
      <c r="C1440" s="768"/>
      <c r="D1440" s="466"/>
      <c r="E1440" s="461"/>
      <c r="F1440" s="467"/>
      <c r="G1440" s="451"/>
      <c r="H1440" s="452">
        <f t="shared" ref="H1440:H1443" si="128">E1440*F1440*G1440</f>
        <v>0</v>
      </c>
      <c r="I1440" s="437"/>
      <c r="J1440" s="437"/>
      <c r="K1440" s="438"/>
    </row>
    <row r="1441" spans="1:11" ht="14.25" hidden="1" customHeight="1">
      <c r="A1441" s="437"/>
      <c r="B1441" s="769" t="s">
        <v>96</v>
      </c>
      <c r="C1441" s="760"/>
      <c r="D1441" s="468" t="s">
        <v>94</v>
      </c>
      <c r="E1441" s="460">
        <v>1</v>
      </c>
      <c r="F1441" s="469">
        <v>0.13</v>
      </c>
      <c r="G1441" s="451">
        <v>119800</v>
      </c>
      <c r="H1441" s="452">
        <f t="shared" si="128"/>
        <v>15574</v>
      </c>
      <c r="I1441" s="437"/>
      <c r="J1441" s="437"/>
      <c r="K1441" s="438"/>
    </row>
    <row r="1442" spans="1:11" ht="14.25" hidden="1" customHeight="1">
      <c r="A1442" s="437"/>
      <c r="B1442" s="769" t="s">
        <v>93</v>
      </c>
      <c r="C1442" s="760"/>
      <c r="D1442" s="468" t="s">
        <v>94</v>
      </c>
      <c r="E1442" s="460">
        <v>1</v>
      </c>
      <c r="F1442" s="469">
        <v>0.13</v>
      </c>
      <c r="G1442" s="451">
        <v>76900</v>
      </c>
      <c r="H1442" s="452">
        <f t="shared" si="128"/>
        <v>9997</v>
      </c>
      <c r="I1442" s="437"/>
      <c r="J1442" s="437"/>
      <c r="K1442" s="438"/>
    </row>
    <row r="1443" spans="1:11" ht="14.25" hidden="1" customHeight="1">
      <c r="A1443" s="437"/>
      <c r="B1443" s="761"/>
      <c r="C1443" s="762"/>
      <c r="D1443" s="470"/>
      <c r="E1443" s="471"/>
      <c r="F1443" s="457"/>
      <c r="G1443" s="451"/>
      <c r="H1443" s="452">
        <f t="shared" si="128"/>
        <v>0</v>
      </c>
      <c r="I1443" s="437"/>
      <c r="J1443" s="437"/>
      <c r="K1443" s="438"/>
    </row>
    <row r="1444" spans="1:11" ht="14.25" hidden="1" customHeight="1">
      <c r="A1444" s="437"/>
      <c r="B1444" s="763" t="s">
        <v>87</v>
      </c>
      <c r="C1444" s="757"/>
      <c r="D1444" s="757"/>
      <c r="E1444" s="757"/>
      <c r="F1444" s="757"/>
      <c r="G1444" s="764"/>
      <c r="H1444" s="459">
        <f>ROUND(SUM(H1440:H1443),2)</f>
        <v>25571</v>
      </c>
      <c r="I1444" s="437"/>
      <c r="J1444" s="437"/>
      <c r="K1444" s="438"/>
    </row>
    <row r="1445" spans="1:11" ht="14.25" hidden="1" customHeight="1">
      <c r="A1445" s="437"/>
      <c r="B1445" s="765" t="s">
        <v>95</v>
      </c>
      <c r="C1445" s="757"/>
      <c r="D1445" s="757"/>
      <c r="E1445" s="757"/>
      <c r="F1445" s="757"/>
      <c r="G1445" s="757"/>
      <c r="H1445" s="758"/>
      <c r="I1445" s="437"/>
      <c r="J1445" s="437"/>
      <c r="K1445" s="438"/>
    </row>
    <row r="1446" spans="1:11" ht="14.25" hidden="1" customHeight="1">
      <c r="A1446" s="437"/>
      <c r="B1446" s="756" t="s">
        <v>1</v>
      </c>
      <c r="C1446" s="757"/>
      <c r="D1446" s="764"/>
      <c r="E1446" s="447" t="s">
        <v>2</v>
      </c>
      <c r="F1446" s="447" t="s">
        <v>83</v>
      </c>
      <c r="G1446" s="447" t="s">
        <v>85</v>
      </c>
      <c r="H1446" s="448" t="s">
        <v>86</v>
      </c>
      <c r="I1446" s="437"/>
      <c r="J1446" s="437"/>
      <c r="K1446" s="438"/>
    </row>
    <row r="1447" spans="1:11" ht="14.25" hidden="1" customHeight="1">
      <c r="A1447" s="437"/>
      <c r="B1447" s="779"/>
      <c r="C1447" s="760"/>
      <c r="D1447" s="770"/>
      <c r="E1447" s="449"/>
      <c r="F1447" s="450"/>
      <c r="G1447" s="472"/>
      <c r="H1447" s="473">
        <f t="shared" ref="H1447:H1448" si="129">G1447*F1447</f>
        <v>0</v>
      </c>
      <c r="I1447" s="437"/>
      <c r="J1447" s="437"/>
      <c r="K1447" s="438"/>
    </row>
    <row r="1448" spans="1:11" ht="14.25" hidden="1" customHeight="1">
      <c r="A1448" s="437"/>
      <c r="B1448" s="779"/>
      <c r="C1448" s="760"/>
      <c r="D1448" s="770"/>
      <c r="E1448" s="449"/>
      <c r="F1448" s="450"/>
      <c r="G1448" s="472"/>
      <c r="H1448" s="473">
        <f t="shared" si="129"/>
        <v>0</v>
      </c>
      <c r="I1448" s="437"/>
      <c r="J1448" s="437"/>
      <c r="K1448" s="438"/>
    </row>
    <row r="1449" spans="1:11" ht="14.25" hidden="1" customHeight="1" thickBot="1">
      <c r="A1449" s="437"/>
      <c r="B1449" s="780" t="s">
        <v>87</v>
      </c>
      <c r="C1449" s="781"/>
      <c r="D1449" s="781"/>
      <c r="E1449" s="781"/>
      <c r="F1449" s="781"/>
      <c r="G1449" s="782"/>
      <c r="H1449" s="474">
        <f>ROUND(SUM(H1447:H1448),2)</f>
        <v>0</v>
      </c>
      <c r="I1449" s="437"/>
      <c r="J1449" s="437"/>
      <c r="K1449" s="438"/>
    </row>
    <row r="1450" spans="1:11" ht="14.25" hidden="1" customHeight="1" thickBot="1">
      <c r="A1450" s="437"/>
      <c r="B1450" s="783"/>
      <c r="C1450" s="748"/>
      <c r="D1450" s="748"/>
      <c r="E1450" s="748"/>
      <c r="F1450" s="748"/>
      <c r="G1450" s="748"/>
      <c r="H1450" s="749"/>
      <c r="I1450" s="437"/>
      <c r="J1450" s="437"/>
      <c r="K1450" s="438"/>
    </row>
    <row r="1451" spans="1:11" ht="14.25" hidden="1" customHeight="1" thickBot="1">
      <c r="A1451" s="437"/>
      <c r="B1451" s="784"/>
      <c r="C1451" s="785"/>
      <c r="D1451" s="786"/>
      <c r="E1451" s="787" t="s">
        <v>59</v>
      </c>
      <c r="F1451" s="788"/>
      <c r="G1451" s="788"/>
      <c r="H1451" s="475">
        <f>ROUND(H1449+H1444+H1437+H1431,0)</f>
        <v>35314</v>
      </c>
      <c r="I1451" s="437"/>
      <c r="J1451" s="437"/>
      <c r="K1451" s="438">
        <v>31975.65</v>
      </c>
    </row>
    <row r="1452" spans="1:11" ht="14.25" hidden="1" customHeight="1">
      <c r="A1452" s="437"/>
      <c r="B1452" s="476"/>
      <c r="C1452" s="477"/>
      <c r="D1452" s="478"/>
      <c r="E1452" s="478"/>
      <c r="F1452" s="478"/>
      <c r="G1452" s="478"/>
      <c r="H1452" s="479"/>
      <c r="I1452" s="437"/>
      <c r="J1452" s="437"/>
      <c r="K1452" s="438"/>
    </row>
    <row r="1453" spans="1:11" ht="14.25" hidden="1" customHeight="1" thickBot="1">
      <c r="A1453" s="437"/>
      <c r="B1453" s="439"/>
      <c r="C1453" s="440"/>
      <c r="D1453" s="441"/>
      <c r="E1453" s="441"/>
      <c r="F1453" s="441"/>
      <c r="G1453" s="441"/>
      <c r="H1453" s="442"/>
      <c r="I1453" s="437"/>
      <c r="J1453" s="437"/>
      <c r="K1453" s="438"/>
    </row>
    <row r="1454" spans="1:11" ht="14.25" customHeight="1">
      <c r="A1454" s="437"/>
      <c r="B1454" s="802" t="s">
        <v>77</v>
      </c>
      <c r="C1454" s="748"/>
      <c r="D1454" s="748"/>
      <c r="E1454" s="748"/>
      <c r="F1454" s="748"/>
      <c r="G1454" s="748"/>
      <c r="H1454" s="749"/>
      <c r="I1454" s="437"/>
      <c r="J1454" s="437"/>
      <c r="K1454" s="438"/>
    </row>
    <row r="1455" spans="1:11" ht="14.25" customHeight="1">
      <c r="A1455" s="437"/>
      <c r="B1455" s="753"/>
      <c r="C1455" s="754"/>
      <c r="D1455" s="754"/>
      <c r="E1455" s="754"/>
      <c r="F1455" s="754"/>
      <c r="G1455" s="754"/>
      <c r="H1455" s="755"/>
      <c r="I1455" s="437"/>
      <c r="J1455" s="437"/>
      <c r="K1455" s="438"/>
    </row>
    <row r="1456" spans="1:11" ht="14.25" customHeight="1" thickBot="1">
      <c r="A1456" s="437"/>
      <c r="B1456" s="756" t="s">
        <v>78</v>
      </c>
      <c r="C1456" s="757"/>
      <c r="D1456" s="757"/>
      <c r="E1456" s="757"/>
      <c r="F1456" s="757"/>
      <c r="G1456" s="757"/>
      <c r="H1456" s="758"/>
      <c r="I1456" s="437"/>
      <c r="J1456" s="437"/>
      <c r="K1456" s="438"/>
    </row>
    <row r="1457" spans="1:11" ht="15" customHeight="1">
      <c r="A1457" s="437"/>
      <c r="B1457" s="747" t="s">
        <v>1125</v>
      </c>
      <c r="C1457" s="748"/>
      <c r="D1457" s="748"/>
      <c r="E1457" s="748"/>
      <c r="F1457" s="748"/>
      <c r="G1457" s="748"/>
      <c r="H1457" s="749"/>
      <c r="I1457" s="437"/>
      <c r="J1457" s="437"/>
      <c r="K1457" s="438"/>
    </row>
    <row r="1458" spans="1:11" ht="15" customHeight="1">
      <c r="A1458" s="437"/>
      <c r="B1458" s="443" t="s">
        <v>79</v>
      </c>
      <c r="C1458" s="444">
        <v>7.2999999999999989</v>
      </c>
      <c r="D1458" s="772" t="s">
        <v>80</v>
      </c>
      <c r="E1458" s="764"/>
      <c r="F1458" s="419" t="s">
        <v>30</v>
      </c>
      <c r="G1458" s="419" t="s">
        <v>81</v>
      </c>
      <c r="H1458" s="445"/>
      <c r="I1458" s="437"/>
      <c r="J1458" s="437"/>
      <c r="K1458" s="438"/>
    </row>
    <row r="1459" spans="1:11" ht="14.25" customHeight="1">
      <c r="A1459" s="437"/>
      <c r="B1459" s="765"/>
      <c r="C1459" s="757"/>
      <c r="D1459" s="757"/>
      <c r="E1459" s="757"/>
      <c r="F1459" s="757"/>
      <c r="G1459" s="757"/>
      <c r="H1459" s="758"/>
      <c r="I1459" s="437"/>
      <c r="J1459" s="437"/>
      <c r="K1459" s="438"/>
    </row>
    <row r="1460" spans="1:11" ht="15" customHeight="1">
      <c r="A1460" s="437"/>
      <c r="B1460" s="773" t="s">
        <v>40</v>
      </c>
      <c r="C1460" s="774"/>
      <c r="D1460" s="774"/>
      <c r="E1460" s="774"/>
      <c r="F1460" s="774"/>
      <c r="G1460" s="774"/>
      <c r="H1460" s="775"/>
      <c r="I1460" s="437"/>
      <c r="J1460" s="437"/>
      <c r="K1460" s="438"/>
    </row>
    <row r="1461" spans="1:11" ht="14.25" customHeight="1">
      <c r="A1461" s="437"/>
      <c r="B1461" s="776"/>
      <c r="C1461" s="751"/>
      <c r="D1461" s="751"/>
      <c r="E1461" s="751"/>
      <c r="F1461" s="751"/>
      <c r="G1461" s="751"/>
      <c r="H1461" s="752"/>
      <c r="I1461" s="437"/>
      <c r="J1461" s="437"/>
      <c r="K1461" s="438"/>
    </row>
    <row r="1462" spans="1:11" ht="14.25" customHeight="1">
      <c r="A1462" s="437"/>
      <c r="B1462" s="777"/>
      <c r="C1462" s="754"/>
      <c r="D1462" s="754"/>
      <c r="E1462" s="754"/>
      <c r="F1462" s="754"/>
      <c r="G1462" s="754"/>
      <c r="H1462" s="755"/>
      <c r="I1462" s="437"/>
      <c r="J1462" s="437"/>
      <c r="K1462" s="438"/>
    </row>
    <row r="1463" spans="1:11" ht="14.25" customHeight="1">
      <c r="A1463" s="437"/>
      <c r="B1463" s="765" t="s">
        <v>82</v>
      </c>
      <c r="C1463" s="757"/>
      <c r="D1463" s="757"/>
      <c r="E1463" s="757"/>
      <c r="F1463" s="757"/>
      <c r="G1463" s="757"/>
      <c r="H1463" s="758"/>
      <c r="I1463" s="437"/>
      <c r="J1463" s="437"/>
      <c r="K1463" s="438"/>
    </row>
    <row r="1464" spans="1:11" ht="14.25" customHeight="1">
      <c r="A1464" s="437"/>
      <c r="B1464" s="766" t="s">
        <v>1</v>
      </c>
      <c r="C1464" s="764"/>
      <c r="D1464" s="446" t="s">
        <v>2</v>
      </c>
      <c r="E1464" s="447" t="s">
        <v>83</v>
      </c>
      <c r="F1464" s="447" t="s">
        <v>84</v>
      </c>
      <c r="G1464" s="447" t="s">
        <v>85</v>
      </c>
      <c r="H1464" s="448" t="s">
        <v>86</v>
      </c>
      <c r="I1464" s="437"/>
      <c r="J1464" s="437"/>
      <c r="K1464" s="438"/>
    </row>
    <row r="1465" spans="1:11" ht="14.25" customHeight="1">
      <c r="A1465" s="437"/>
      <c r="B1465" s="767"/>
      <c r="C1465" s="778"/>
      <c r="D1465" s="449"/>
      <c r="E1465" s="449"/>
      <c r="F1465" s="450"/>
      <c r="G1465" s="451"/>
      <c r="H1465" s="452">
        <f t="shared" ref="H1465:H1471" si="130">G1465*(F1465+1)*E1465</f>
        <v>0</v>
      </c>
      <c r="I1465" s="437"/>
      <c r="J1465" s="437"/>
      <c r="K1465" s="438"/>
    </row>
    <row r="1466" spans="1:11" ht="14.25" customHeight="1">
      <c r="A1466" s="437"/>
      <c r="B1466" s="769" t="s">
        <v>204</v>
      </c>
      <c r="C1466" s="770"/>
      <c r="D1466" s="402" t="e">
        <f>+INDEX(#REF!,MATCH(B1466,#REF!,0),2)</f>
        <v>#REF!</v>
      </c>
      <c r="E1466" s="460">
        <v>0.17</v>
      </c>
      <c r="F1466" s="450">
        <v>0</v>
      </c>
      <c r="G1466" s="411" t="e">
        <f>+INDEX(#REF!,MATCH(B1466,#REF!,0),3)</f>
        <v>#REF!</v>
      </c>
      <c r="H1466" s="452" t="e">
        <f t="shared" si="130"/>
        <v>#REF!</v>
      </c>
      <c r="I1466" s="437"/>
      <c r="J1466" s="437"/>
      <c r="K1466" s="438"/>
    </row>
    <row r="1467" spans="1:11" ht="14.25" customHeight="1">
      <c r="A1467" s="437"/>
      <c r="B1467" s="769" t="s">
        <v>205</v>
      </c>
      <c r="C1467" s="770"/>
      <c r="D1467" s="402" t="e">
        <f>+INDEX(#REF!,MATCH(B1467,#REF!,0),2)</f>
        <v>#REF!</v>
      </c>
      <c r="E1467" s="460">
        <v>1</v>
      </c>
      <c r="F1467" s="450">
        <v>0</v>
      </c>
      <c r="G1467" s="411" t="e">
        <f>+INDEX(#REF!,MATCH(B1467,#REF!,0),3)</f>
        <v>#REF!</v>
      </c>
      <c r="H1467" s="452" t="e">
        <f t="shared" si="130"/>
        <v>#REF!</v>
      </c>
      <c r="I1467" s="437"/>
      <c r="J1467" s="437"/>
      <c r="K1467" s="438"/>
    </row>
    <row r="1468" spans="1:11" ht="14.25" customHeight="1">
      <c r="A1468" s="437"/>
      <c r="B1468" s="769" t="s">
        <v>180</v>
      </c>
      <c r="C1468" s="770"/>
      <c r="D1468" s="402" t="e">
        <f>+INDEX(#REF!,MATCH(B1468,#REF!,0),2)</f>
        <v>#REF!</v>
      </c>
      <c r="E1468" s="515">
        <v>5.0000000000000001E-3</v>
      </c>
      <c r="F1468" s="450">
        <v>0</v>
      </c>
      <c r="G1468" s="411" t="e">
        <f>+INDEX(#REF!,MATCH(B1468,#REF!,0),3)</f>
        <v>#REF!</v>
      </c>
      <c r="H1468" s="452" t="e">
        <f t="shared" si="130"/>
        <v>#REF!</v>
      </c>
      <c r="I1468" s="437"/>
      <c r="J1468" s="437"/>
      <c r="K1468" s="438"/>
    </row>
    <row r="1469" spans="1:11" ht="14.25" customHeight="1">
      <c r="A1469" s="437"/>
      <c r="B1469" s="769" t="s">
        <v>206</v>
      </c>
      <c r="C1469" s="770"/>
      <c r="D1469" s="402" t="e">
        <f>+INDEX(#REF!,MATCH(B1469,#REF!,0),2)</f>
        <v>#REF!</v>
      </c>
      <c r="E1469" s="460">
        <v>0.66</v>
      </c>
      <c r="F1469" s="450">
        <v>0</v>
      </c>
      <c r="G1469" s="411" t="e">
        <f>+INDEX(#REF!,MATCH(B1469,#REF!,0),3)</f>
        <v>#REF!</v>
      </c>
      <c r="H1469" s="452" t="e">
        <f t="shared" si="130"/>
        <v>#REF!</v>
      </c>
      <c r="I1469" s="437"/>
      <c r="J1469" s="437"/>
      <c r="K1469" s="438"/>
    </row>
    <row r="1470" spans="1:11" ht="14.25" customHeight="1">
      <c r="A1470" s="437"/>
      <c r="B1470" s="769" t="s">
        <v>132</v>
      </c>
      <c r="C1470" s="770"/>
      <c r="D1470" s="402" t="e">
        <f>+INDEX(#REF!,MATCH(B1470,#REF!,0),2)</f>
        <v>#REF!</v>
      </c>
      <c r="E1470" s="499">
        <v>0.01</v>
      </c>
      <c r="F1470" s="454">
        <v>0</v>
      </c>
      <c r="G1470" s="411" t="e">
        <f>+INDEX(#REF!,MATCH(B1470,#REF!,0),3)</f>
        <v>#REF!</v>
      </c>
      <c r="H1470" s="452" t="e">
        <f t="shared" si="130"/>
        <v>#REF!</v>
      </c>
      <c r="I1470" s="437"/>
      <c r="J1470" s="437"/>
      <c r="K1470" s="438"/>
    </row>
    <row r="1471" spans="1:11" ht="14.25" customHeight="1">
      <c r="A1471" s="437"/>
      <c r="B1471" s="761"/>
      <c r="C1471" s="771"/>
      <c r="D1471" s="449"/>
      <c r="E1471" s="456"/>
      <c r="F1471" s="457"/>
      <c r="G1471" s="458"/>
      <c r="H1471" s="452">
        <f t="shared" si="130"/>
        <v>0</v>
      </c>
      <c r="I1471" s="437"/>
      <c r="J1471" s="437"/>
      <c r="K1471" s="438"/>
    </row>
    <row r="1472" spans="1:11" ht="14.25" customHeight="1">
      <c r="A1472" s="437"/>
      <c r="B1472" s="763" t="s">
        <v>87</v>
      </c>
      <c r="C1472" s="757"/>
      <c r="D1472" s="757"/>
      <c r="E1472" s="757"/>
      <c r="F1472" s="757"/>
      <c r="G1472" s="764"/>
      <c r="H1472" s="459" t="e">
        <f>ROUND(SUM(H1465:H1471),2)</f>
        <v>#REF!</v>
      </c>
      <c r="I1472" s="437"/>
      <c r="J1472" s="437"/>
      <c r="K1472" s="438"/>
    </row>
    <row r="1473" spans="1:11" ht="14.25" customHeight="1">
      <c r="A1473" s="437"/>
      <c r="B1473" s="765" t="s">
        <v>88</v>
      </c>
      <c r="C1473" s="757"/>
      <c r="D1473" s="757"/>
      <c r="E1473" s="757"/>
      <c r="F1473" s="757"/>
      <c r="G1473" s="757"/>
      <c r="H1473" s="758"/>
      <c r="I1473" s="437"/>
      <c r="J1473" s="437"/>
      <c r="K1473" s="438"/>
    </row>
    <row r="1474" spans="1:11" ht="14.25" customHeight="1">
      <c r="A1474" s="437"/>
      <c r="B1474" s="766" t="s">
        <v>1</v>
      </c>
      <c r="C1474" s="764"/>
      <c r="D1474" s="446" t="s">
        <v>2</v>
      </c>
      <c r="E1474" s="447" t="s">
        <v>83</v>
      </c>
      <c r="F1474" s="447" t="s">
        <v>89</v>
      </c>
      <c r="G1474" s="447" t="s">
        <v>85</v>
      </c>
      <c r="H1474" s="448" t="s">
        <v>86</v>
      </c>
      <c r="I1474" s="437"/>
      <c r="J1474" s="437"/>
      <c r="K1474" s="438"/>
    </row>
    <row r="1475" spans="1:11" ht="14.25" customHeight="1">
      <c r="A1475" s="437"/>
      <c r="B1475" s="767"/>
      <c r="C1475" s="768"/>
      <c r="D1475" s="460"/>
      <c r="E1475" s="461"/>
      <c r="F1475" s="462"/>
      <c r="G1475" s="451"/>
      <c r="H1475" s="452">
        <f t="shared" ref="H1475:H1477" si="131">E1475*F1475*G1475</f>
        <v>0</v>
      </c>
      <c r="I1475" s="437"/>
      <c r="J1475" s="437"/>
      <c r="K1475" s="438"/>
    </row>
    <row r="1476" spans="1:11" ht="14.25" customHeight="1">
      <c r="A1476" s="437"/>
      <c r="B1476" s="759" t="s">
        <v>90</v>
      </c>
      <c r="C1476" s="760"/>
      <c r="D1476" s="463" t="s">
        <v>91</v>
      </c>
      <c r="E1476" s="460">
        <v>0.05</v>
      </c>
      <c r="F1476" s="469">
        <v>1</v>
      </c>
      <c r="G1476" s="451" t="e">
        <f>H1485</f>
        <v>#REF!</v>
      </c>
      <c r="H1476" s="452" t="e">
        <f t="shared" si="131"/>
        <v>#REF!</v>
      </c>
      <c r="I1476" s="437"/>
      <c r="J1476" s="437"/>
      <c r="K1476" s="438"/>
    </row>
    <row r="1477" spans="1:11" ht="14.25" customHeight="1">
      <c r="A1477" s="437"/>
      <c r="B1477" s="761"/>
      <c r="C1477" s="762"/>
      <c r="D1477" s="457"/>
      <c r="E1477" s="456"/>
      <c r="F1477" s="457"/>
      <c r="G1477" s="451"/>
      <c r="H1477" s="452">
        <f t="shared" si="131"/>
        <v>0</v>
      </c>
      <c r="I1477" s="437"/>
      <c r="J1477" s="437"/>
      <c r="K1477" s="438"/>
    </row>
    <row r="1478" spans="1:11" ht="14.25" customHeight="1">
      <c r="A1478" s="437"/>
      <c r="B1478" s="763" t="s">
        <v>87</v>
      </c>
      <c r="C1478" s="757"/>
      <c r="D1478" s="757"/>
      <c r="E1478" s="757"/>
      <c r="F1478" s="757"/>
      <c r="G1478" s="764"/>
      <c r="H1478" s="459" t="e">
        <f>ROUND(SUM(H1475:H1477),2)</f>
        <v>#REF!</v>
      </c>
      <c r="I1478" s="437"/>
      <c r="J1478" s="437"/>
      <c r="K1478" s="438"/>
    </row>
    <row r="1479" spans="1:11" ht="14.25" customHeight="1">
      <c r="A1479" s="437"/>
      <c r="B1479" s="765" t="s">
        <v>92</v>
      </c>
      <c r="C1479" s="757"/>
      <c r="D1479" s="757"/>
      <c r="E1479" s="757"/>
      <c r="F1479" s="757"/>
      <c r="G1479" s="757"/>
      <c r="H1479" s="758"/>
      <c r="I1479" s="437"/>
      <c r="J1479" s="437"/>
      <c r="K1479" s="438"/>
    </row>
    <row r="1480" spans="1:11" ht="14.25" customHeight="1">
      <c r="A1480" s="437"/>
      <c r="B1480" s="766" t="s">
        <v>1</v>
      </c>
      <c r="C1480" s="764"/>
      <c r="D1480" s="446" t="s">
        <v>2</v>
      </c>
      <c r="E1480" s="447" t="s">
        <v>83</v>
      </c>
      <c r="F1480" s="464" t="s">
        <v>89</v>
      </c>
      <c r="G1480" s="447" t="s">
        <v>85</v>
      </c>
      <c r="H1480" s="465" t="s">
        <v>86</v>
      </c>
      <c r="I1480" s="437"/>
      <c r="J1480" s="437"/>
      <c r="K1480" s="438"/>
    </row>
    <row r="1481" spans="1:11" ht="14.25" customHeight="1">
      <c r="A1481" s="437"/>
      <c r="B1481" s="767"/>
      <c r="C1481" s="768"/>
      <c r="D1481" s="466"/>
      <c r="E1481" s="461"/>
      <c r="F1481" s="467"/>
      <c r="G1481" s="451"/>
      <c r="H1481" s="452">
        <f t="shared" ref="H1481:H1484" si="132">E1481*F1481*G1481</f>
        <v>0</v>
      </c>
      <c r="I1481" s="437"/>
      <c r="J1481" s="437"/>
      <c r="K1481" s="438"/>
    </row>
    <row r="1482" spans="1:11" ht="14.25" customHeight="1">
      <c r="A1482" s="437"/>
      <c r="B1482" s="769" t="s">
        <v>96</v>
      </c>
      <c r="C1482" s="760"/>
      <c r="D1482" s="468" t="s">
        <v>94</v>
      </c>
      <c r="E1482" s="460">
        <v>1</v>
      </c>
      <c r="F1482" s="469">
        <v>0.06</v>
      </c>
      <c r="G1482" s="41" t="e">
        <f>+INDEX(#REF!,MATCH(B1482,#REF!,0),9)</f>
        <v>#REF!</v>
      </c>
      <c r="H1482" s="452" t="e">
        <f t="shared" si="132"/>
        <v>#REF!</v>
      </c>
      <c r="I1482" s="437"/>
      <c r="J1482" s="437"/>
      <c r="K1482" s="438"/>
    </row>
    <row r="1483" spans="1:11" ht="14.25" customHeight="1">
      <c r="A1483" s="437"/>
      <c r="B1483" s="769" t="s">
        <v>93</v>
      </c>
      <c r="C1483" s="760"/>
      <c r="D1483" s="468" t="s">
        <v>94</v>
      </c>
      <c r="E1483" s="460">
        <v>1</v>
      </c>
      <c r="F1483" s="469">
        <v>0.06</v>
      </c>
      <c r="G1483" s="41" t="e">
        <f>+INDEX(#REF!,MATCH(B1483,#REF!,0),9)</f>
        <v>#REF!</v>
      </c>
      <c r="H1483" s="452" t="e">
        <f t="shared" si="132"/>
        <v>#REF!</v>
      </c>
      <c r="I1483" s="437"/>
      <c r="J1483" s="437"/>
      <c r="K1483" s="438"/>
    </row>
    <row r="1484" spans="1:11" ht="14.25" customHeight="1">
      <c r="A1484" s="437"/>
      <c r="B1484" s="761"/>
      <c r="C1484" s="762"/>
      <c r="D1484" s="470"/>
      <c r="E1484" s="471"/>
      <c r="F1484" s="457"/>
      <c r="G1484" s="451"/>
      <c r="H1484" s="452">
        <f t="shared" si="132"/>
        <v>0</v>
      </c>
      <c r="I1484" s="437"/>
      <c r="J1484" s="437"/>
      <c r="K1484" s="438"/>
    </row>
    <row r="1485" spans="1:11" ht="14.25" customHeight="1">
      <c r="A1485" s="437"/>
      <c r="B1485" s="763" t="s">
        <v>87</v>
      </c>
      <c r="C1485" s="757"/>
      <c r="D1485" s="757"/>
      <c r="E1485" s="757"/>
      <c r="F1485" s="757"/>
      <c r="G1485" s="764"/>
      <c r="H1485" s="459" t="e">
        <f>ROUND(SUM(H1481:H1484),2)</f>
        <v>#REF!</v>
      </c>
      <c r="I1485" s="437"/>
      <c r="J1485" s="437"/>
      <c r="K1485" s="438"/>
    </row>
    <row r="1486" spans="1:11" ht="14.25" customHeight="1">
      <c r="A1486" s="437"/>
      <c r="B1486" s="765" t="s">
        <v>95</v>
      </c>
      <c r="C1486" s="757"/>
      <c r="D1486" s="757"/>
      <c r="E1486" s="757"/>
      <c r="F1486" s="757"/>
      <c r="G1486" s="757"/>
      <c r="H1486" s="758"/>
      <c r="I1486" s="437"/>
      <c r="J1486" s="437"/>
      <c r="K1486" s="438"/>
    </row>
    <row r="1487" spans="1:11" ht="14.25" customHeight="1">
      <c r="A1487" s="437"/>
      <c r="B1487" s="756" t="s">
        <v>1</v>
      </c>
      <c r="C1487" s="757"/>
      <c r="D1487" s="764"/>
      <c r="E1487" s="447" t="s">
        <v>2</v>
      </c>
      <c r="F1487" s="447" t="s">
        <v>83</v>
      </c>
      <c r="G1487" s="447" t="s">
        <v>85</v>
      </c>
      <c r="H1487" s="448" t="s">
        <v>86</v>
      </c>
      <c r="I1487" s="437"/>
      <c r="J1487" s="437"/>
      <c r="K1487" s="438"/>
    </row>
    <row r="1488" spans="1:11" ht="14.25" customHeight="1">
      <c r="A1488" s="437"/>
      <c r="B1488" s="622" t="s">
        <v>151</v>
      </c>
      <c r="C1488" s="623"/>
      <c r="D1488" s="623"/>
      <c r="E1488" s="412" t="s">
        <v>1124</v>
      </c>
      <c r="F1488" s="413">
        <v>1</v>
      </c>
      <c r="G1488" s="414">
        <v>3000</v>
      </c>
      <c r="H1488" s="416">
        <f>ROUND(G1488*F1488,0)</f>
        <v>3000</v>
      </c>
      <c r="I1488" s="437"/>
      <c r="J1488" s="437"/>
      <c r="K1488" s="438"/>
    </row>
    <row r="1489" spans="1:11" ht="14.25" customHeight="1">
      <c r="A1489" s="437"/>
      <c r="B1489" s="779"/>
      <c r="C1489" s="760"/>
      <c r="D1489" s="770"/>
      <c r="E1489" s="449"/>
      <c r="F1489" s="450"/>
      <c r="G1489" s="472"/>
      <c r="H1489" s="473">
        <f t="shared" ref="H1489" si="133">G1489*F1489</f>
        <v>0</v>
      </c>
      <c r="I1489" s="437"/>
      <c r="J1489" s="437"/>
      <c r="K1489" s="438"/>
    </row>
    <row r="1490" spans="1:11" ht="14.25" customHeight="1" thickBot="1">
      <c r="A1490" s="437"/>
      <c r="B1490" s="780" t="s">
        <v>87</v>
      </c>
      <c r="C1490" s="781"/>
      <c r="D1490" s="781"/>
      <c r="E1490" s="781"/>
      <c r="F1490" s="781"/>
      <c r="G1490" s="782"/>
      <c r="H1490" s="474">
        <f>ROUND(SUM(H1488:H1489),2)</f>
        <v>3000</v>
      </c>
      <c r="I1490" s="437"/>
      <c r="J1490" s="437"/>
      <c r="K1490" s="438"/>
    </row>
    <row r="1491" spans="1:11" ht="14.25" customHeight="1" thickBot="1">
      <c r="A1491" s="437"/>
      <c r="B1491" s="783"/>
      <c r="C1491" s="748"/>
      <c r="D1491" s="748"/>
      <c r="E1491" s="748"/>
      <c r="F1491" s="748"/>
      <c r="G1491" s="748"/>
      <c r="H1491" s="749"/>
      <c r="I1491" s="437"/>
      <c r="J1491" s="437"/>
      <c r="K1491" s="438"/>
    </row>
    <row r="1492" spans="1:11" ht="14.25" customHeight="1" thickBot="1">
      <c r="A1492" s="437"/>
      <c r="B1492" s="784"/>
      <c r="C1492" s="785"/>
      <c r="D1492" s="786"/>
      <c r="E1492" s="794" t="s">
        <v>59</v>
      </c>
      <c r="F1492" s="795"/>
      <c r="G1492" s="795"/>
      <c r="H1492" s="475" t="e">
        <f>ROUND(H1490+H1485+H1478+H1472,0)</f>
        <v>#REF!</v>
      </c>
      <c r="I1492" s="437"/>
      <c r="J1492" s="437"/>
      <c r="K1492" s="438">
        <v>45039.75</v>
      </c>
    </row>
    <row r="1493" spans="1:11" ht="14.25" customHeight="1">
      <c r="A1493" s="437"/>
      <c r="B1493" s="476"/>
      <c r="C1493" s="477"/>
      <c r="D1493" s="478"/>
      <c r="E1493" s="478"/>
      <c r="F1493" s="478"/>
      <c r="G1493" s="478"/>
      <c r="H1493" s="479"/>
      <c r="I1493" s="437"/>
      <c r="J1493" s="437"/>
      <c r="K1493" s="438"/>
    </row>
    <row r="1494" spans="1:11" ht="14.25" customHeight="1" thickBot="1">
      <c r="A1494" s="437"/>
      <c r="B1494" s="439"/>
      <c r="C1494" s="440"/>
      <c r="D1494" s="441"/>
      <c r="E1494" s="441"/>
      <c r="F1494" s="441"/>
      <c r="G1494" s="441"/>
      <c r="H1494" s="442"/>
      <c r="I1494" s="437"/>
      <c r="J1494" s="437"/>
      <c r="K1494" s="438"/>
    </row>
    <row r="1495" spans="1:11" ht="14.25" hidden="1" customHeight="1">
      <c r="A1495" s="437"/>
      <c r="B1495" s="802" t="s">
        <v>77</v>
      </c>
      <c r="C1495" s="748"/>
      <c r="D1495" s="748"/>
      <c r="E1495" s="748"/>
      <c r="F1495" s="748"/>
      <c r="G1495" s="748"/>
      <c r="H1495" s="749"/>
      <c r="I1495" s="437"/>
      <c r="J1495" s="437"/>
      <c r="K1495" s="438"/>
    </row>
    <row r="1496" spans="1:11" ht="14.25" hidden="1" customHeight="1">
      <c r="A1496" s="437"/>
      <c r="B1496" s="753"/>
      <c r="C1496" s="754"/>
      <c r="D1496" s="754"/>
      <c r="E1496" s="754"/>
      <c r="F1496" s="754"/>
      <c r="G1496" s="754"/>
      <c r="H1496" s="755"/>
      <c r="I1496" s="437"/>
      <c r="J1496" s="437"/>
      <c r="K1496" s="438"/>
    </row>
    <row r="1497" spans="1:11" ht="14.25" hidden="1" customHeight="1" thickBot="1">
      <c r="A1497" s="437"/>
      <c r="B1497" s="803" t="s">
        <v>78</v>
      </c>
      <c r="C1497" s="781"/>
      <c r="D1497" s="781"/>
      <c r="E1497" s="781"/>
      <c r="F1497" s="781"/>
      <c r="G1497" s="781"/>
      <c r="H1497" s="804"/>
      <c r="I1497" s="437"/>
      <c r="J1497" s="437"/>
      <c r="K1497" s="438"/>
    </row>
    <row r="1498" spans="1:11" ht="14.25" hidden="1" customHeight="1">
      <c r="A1498" s="437"/>
      <c r="B1498" s="799" t="s">
        <v>1125</v>
      </c>
      <c r="C1498" s="800"/>
      <c r="D1498" s="800"/>
      <c r="E1498" s="800"/>
      <c r="F1498" s="800"/>
      <c r="G1498" s="800"/>
      <c r="H1498" s="801"/>
      <c r="I1498" s="437"/>
      <c r="J1498" s="437"/>
      <c r="K1498" s="438"/>
    </row>
    <row r="1499" spans="1:11" ht="14.25" hidden="1" customHeight="1">
      <c r="A1499" s="437"/>
      <c r="B1499" s="443" t="s">
        <v>79</v>
      </c>
      <c r="C1499" s="498" t="e">
        <v>#REF!</v>
      </c>
      <c r="D1499" s="772" t="s">
        <v>80</v>
      </c>
      <c r="E1499" s="764"/>
      <c r="F1499" s="419" t="e">
        <v>#REF!</v>
      </c>
      <c r="G1499" s="419" t="s">
        <v>81</v>
      </c>
      <c r="H1499" s="445"/>
      <c r="I1499" s="437"/>
      <c r="J1499" s="437"/>
      <c r="K1499" s="438"/>
    </row>
    <row r="1500" spans="1:11" ht="14.25" hidden="1" customHeight="1">
      <c r="A1500" s="437"/>
      <c r="B1500" s="765"/>
      <c r="C1500" s="757"/>
      <c r="D1500" s="757"/>
      <c r="E1500" s="757"/>
      <c r="F1500" s="757"/>
      <c r="G1500" s="757"/>
      <c r="H1500" s="758"/>
      <c r="I1500" s="437"/>
      <c r="J1500" s="437"/>
      <c r="K1500" s="438"/>
    </row>
    <row r="1501" spans="1:11" ht="14.25" hidden="1" customHeight="1">
      <c r="A1501" s="437"/>
      <c r="B1501" s="773" t="e">
        <v>#REF!</v>
      </c>
      <c r="C1501" s="774"/>
      <c r="D1501" s="774"/>
      <c r="E1501" s="774"/>
      <c r="F1501" s="774"/>
      <c r="G1501" s="774"/>
      <c r="H1501" s="775"/>
      <c r="I1501" s="437"/>
      <c r="J1501" s="437"/>
      <c r="K1501" s="438"/>
    </row>
    <row r="1502" spans="1:11" ht="14.25" hidden="1" customHeight="1">
      <c r="A1502" s="437"/>
      <c r="B1502" s="776"/>
      <c r="C1502" s="751"/>
      <c r="D1502" s="751"/>
      <c r="E1502" s="751"/>
      <c r="F1502" s="751"/>
      <c r="G1502" s="751"/>
      <c r="H1502" s="752"/>
      <c r="I1502" s="437"/>
      <c r="J1502" s="437"/>
      <c r="K1502" s="438"/>
    </row>
    <row r="1503" spans="1:11" ht="14.25" hidden="1" customHeight="1">
      <c r="A1503" s="437"/>
      <c r="B1503" s="777"/>
      <c r="C1503" s="754"/>
      <c r="D1503" s="754"/>
      <c r="E1503" s="754"/>
      <c r="F1503" s="754"/>
      <c r="G1503" s="754"/>
      <c r="H1503" s="755"/>
      <c r="I1503" s="437"/>
      <c r="J1503" s="437"/>
      <c r="K1503" s="438"/>
    </row>
    <row r="1504" spans="1:11" ht="14.25" hidden="1" customHeight="1">
      <c r="A1504" s="437"/>
      <c r="B1504" s="765" t="s">
        <v>82</v>
      </c>
      <c r="C1504" s="757"/>
      <c r="D1504" s="757"/>
      <c r="E1504" s="757"/>
      <c r="F1504" s="757"/>
      <c r="G1504" s="757"/>
      <c r="H1504" s="758"/>
      <c r="I1504" s="437"/>
      <c r="J1504" s="437"/>
      <c r="K1504" s="438"/>
    </row>
    <row r="1505" spans="1:11" ht="14.25" hidden="1" customHeight="1">
      <c r="A1505" s="437"/>
      <c r="B1505" s="766" t="s">
        <v>1</v>
      </c>
      <c r="C1505" s="764"/>
      <c r="D1505" s="446" t="s">
        <v>2</v>
      </c>
      <c r="E1505" s="447" t="s">
        <v>83</v>
      </c>
      <c r="F1505" s="447" t="s">
        <v>84</v>
      </c>
      <c r="G1505" s="447" t="s">
        <v>85</v>
      </c>
      <c r="H1505" s="448" t="s">
        <v>86</v>
      </c>
      <c r="I1505" s="437"/>
      <c r="J1505" s="437"/>
      <c r="K1505" s="438"/>
    </row>
    <row r="1506" spans="1:11" ht="14.25" hidden="1" customHeight="1">
      <c r="A1506" s="437"/>
      <c r="B1506" s="767"/>
      <c r="C1506" s="778"/>
      <c r="D1506" s="449"/>
      <c r="E1506" s="449"/>
      <c r="F1506" s="450"/>
      <c r="G1506" s="451"/>
      <c r="H1506" s="452">
        <f>G1506*(F1506+1)*E1506</f>
        <v>0</v>
      </c>
      <c r="I1506" s="437"/>
      <c r="J1506" s="437"/>
      <c r="K1506" s="438"/>
    </row>
    <row r="1507" spans="1:11" ht="30" hidden="1" customHeight="1">
      <c r="A1507" s="437"/>
      <c r="B1507" s="818" t="s">
        <v>207</v>
      </c>
      <c r="C1507" s="764"/>
      <c r="D1507" s="516" t="s">
        <v>9</v>
      </c>
      <c r="E1507" s="460">
        <v>2.1</v>
      </c>
      <c r="F1507" s="450">
        <v>0.1</v>
      </c>
      <c r="G1507" s="501">
        <v>80000</v>
      </c>
      <c r="H1507" s="452">
        <f t="shared" ref="H1507:H1513" si="134">E1507*(F1507+1)*G1507</f>
        <v>184800.00000000003</v>
      </c>
      <c r="I1507" s="437"/>
      <c r="J1507" s="437"/>
      <c r="K1507" s="438"/>
    </row>
    <row r="1508" spans="1:11" ht="48" hidden="1" customHeight="1">
      <c r="A1508" s="437"/>
      <c r="B1508" s="815" t="s">
        <v>208</v>
      </c>
      <c r="C1508" s="764"/>
      <c r="D1508" s="516" t="s">
        <v>5</v>
      </c>
      <c r="E1508" s="460">
        <v>0.17</v>
      </c>
      <c r="F1508" s="450">
        <v>0</v>
      </c>
      <c r="G1508" s="501">
        <v>451900</v>
      </c>
      <c r="H1508" s="452">
        <f t="shared" si="134"/>
        <v>76823</v>
      </c>
      <c r="I1508" s="437"/>
      <c r="J1508" s="437"/>
      <c r="K1508" s="438"/>
    </row>
    <row r="1509" spans="1:11" ht="14.25" hidden="1" customHeight="1">
      <c r="A1509" s="437"/>
      <c r="B1509" s="815" t="s">
        <v>209</v>
      </c>
      <c r="C1509" s="764"/>
      <c r="D1509" s="516" t="s">
        <v>5</v>
      </c>
      <c r="E1509" s="460">
        <v>3</v>
      </c>
      <c r="F1509" s="450">
        <v>0</v>
      </c>
      <c r="G1509" s="501">
        <v>13900</v>
      </c>
      <c r="H1509" s="452">
        <f t="shared" si="134"/>
        <v>41700</v>
      </c>
      <c r="I1509" s="437"/>
      <c r="J1509" s="437"/>
      <c r="K1509" s="438"/>
    </row>
    <row r="1510" spans="1:11" ht="30" hidden="1" customHeight="1">
      <c r="A1510" s="437"/>
      <c r="B1510" s="815" t="s">
        <v>210</v>
      </c>
      <c r="C1510" s="764"/>
      <c r="D1510" s="516" t="s">
        <v>25</v>
      </c>
      <c r="E1510" s="460">
        <v>5.2</v>
      </c>
      <c r="F1510" s="450">
        <v>0.05</v>
      </c>
      <c r="G1510" s="501">
        <v>22500</v>
      </c>
      <c r="H1510" s="452">
        <f t="shared" si="134"/>
        <v>122850.00000000001</v>
      </c>
      <c r="I1510" s="437"/>
      <c r="J1510" s="437"/>
      <c r="K1510" s="438"/>
    </row>
    <row r="1511" spans="1:11" ht="14.25" hidden="1" customHeight="1">
      <c r="A1511" s="437"/>
      <c r="B1511" s="814" t="s">
        <v>211</v>
      </c>
      <c r="C1511" s="764"/>
      <c r="D1511" s="517" t="s">
        <v>13</v>
      </c>
      <c r="E1511" s="460">
        <v>0.04</v>
      </c>
      <c r="F1511" s="450">
        <v>0.05</v>
      </c>
      <c r="G1511" s="501">
        <v>469926</v>
      </c>
      <c r="H1511" s="452">
        <f t="shared" si="134"/>
        <v>19736.892</v>
      </c>
      <c r="I1511" s="437"/>
      <c r="J1511" s="437"/>
      <c r="K1511" s="438"/>
    </row>
    <row r="1512" spans="1:11" ht="30" hidden="1" customHeight="1">
      <c r="A1512" s="437"/>
      <c r="B1512" s="815" t="s">
        <v>212</v>
      </c>
      <c r="C1512" s="764"/>
      <c r="D1512" s="509" t="s">
        <v>5</v>
      </c>
      <c r="E1512" s="460">
        <v>1</v>
      </c>
      <c r="F1512" s="450">
        <v>0</v>
      </c>
      <c r="G1512" s="501">
        <v>75000</v>
      </c>
      <c r="H1512" s="452">
        <f t="shared" si="134"/>
        <v>75000</v>
      </c>
      <c r="I1512" s="437"/>
      <c r="J1512" s="437"/>
      <c r="K1512" s="438"/>
    </row>
    <row r="1513" spans="1:11" ht="14.25" hidden="1" customHeight="1">
      <c r="A1513" s="437"/>
      <c r="B1513" s="816"/>
      <c r="C1513" s="764"/>
      <c r="D1513" s="516"/>
      <c r="E1513" s="460"/>
      <c r="F1513" s="450"/>
      <c r="G1513" s="501"/>
      <c r="H1513" s="452">
        <f t="shared" si="134"/>
        <v>0</v>
      </c>
      <c r="I1513" s="437"/>
      <c r="J1513" s="437"/>
      <c r="K1513" s="438"/>
    </row>
    <row r="1514" spans="1:11" ht="14.25" hidden="1" customHeight="1">
      <c r="A1514" s="437"/>
      <c r="B1514" s="817"/>
      <c r="C1514" s="771"/>
      <c r="D1514" s="449"/>
      <c r="E1514" s="456"/>
      <c r="F1514" s="457"/>
      <c r="G1514" s="458"/>
      <c r="H1514" s="452">
        <f>G1514*(F1514+1)*E1514</f>
        <v>0</v>
      </c>
      <c r="I1514" s="437"/>
      <c r="J1514" s="437"/>
      <c r="K1514" s="438"/>
    </row>
    <row r="1515" spans="1:11" ht="14.25" hidden="1" customHeight="1">
      <c r="A1515" s="437"/>
      <c r="B1515" s="763" t="s">
        <v>87</v>
      </c>
      <c r="C1515" s="757"/>
      <c r="D1515" s="757"/>
      <c r="E1515" s="757"/>
      <c r="F1515" s="757"/>
      <c r="G1515" s="764"/>
      <c r="H1515" s="459">
        <f>ROUND(SUM(H1506:H1514),2)</f>
        <v>520909.89</v>
      </c>
      <c r="I1515" s="437"/>
      <c r="J1515" s="437"/>
      <c r="K1515" s="438"/>
    </row>
    <row r="1516" spans="1:11" ht="14.25" hidden="1" customHeight="1">
      <c r="A1516" s="437"/>
      <c r="B1516" s="765" t="s">
        <v>88</v>
      </c>
      <c r="C1516" s="757"/>
      <c r="D1516" s="757"/>
      <c r="E1516" s="757"/>
      <c r="F1516" s="757"/>
      <c r="G1516" s="757"/>
      <c r="H1516" s="758"/>
      <c r="I1516" s="437"/>
      <c r="J1516" s="437"/>
      <c r="K1516" s="438"/>
    </row>
    <row r="1517" spans="1:11" ht="14.25" hidden="1" customHeight="1">
      <c r="A1517" s="437"/>
      <c r="B1517" s="766" t="s">
        <v>1</v>
      </c>
      <c r="C1517" s="764"/>
      <c r="D1517" s="446" t="s">
        <v>2</v>
      </c>
      <c r="E1517" s="447" t="s">
        <v>83</v>
      </c>
      <c r="F1517" s="447" t="s">
        <v>89</v>
      </c>
      <c r="G1517" s="447" t="s">
        <v>85</v>
      </c>
      <c r="H1517" s="448" t="s">
        <v>86</v>
      </c>
      <c r="I1517" s="437"/>
      <c r="J1517" s="437"/>
      <c r="K1517" s="438"/>
    </row>
    <row r="1518" spans="1:11" ht="14.25" hidden="1" customHeight="1">
      <c r="A1518" s="437"/>
      <c r="B1518" s="767"/>
      <c r="C1518" s="768"/>
      <c r="D1518" s="460"/>
      <c r="E1518" s="461"/>
      <c r="F1518" s="462"/>
      <c r="G1518" s="451"/>
      <c r="H1518" s="452">
        <f t="shared" ref="H1518:H1520" si="135">E1518*F1518*G1518</f>
        <v>0</v>
      </c>
      <c r="I1518" s="437"/>
      <c r="J1518" s="437"/>
      <c r="K1518" s="438"/>
    </row>
    <row r="1519" spans="1:11" ht="14.25" hidden="1" customHeight="1">
      <c r="A1519" s="437"/>
      <c r="B1519" s="759" t="s">
        <v>90</v>
      </c>
      <c r="C1519" s="760"/>
      <c r="D1519" s="463" t="s">
        <v>91</v>
      </c>
      <c r="E1519" s="460">
        <v>0.05</v>
      </c>
      <c r="F1519" s="469">
        <v>1</v>
      </c>
      <c r="G1519" s="451">
        <f>H1528</f>
        <v>39340</v>
      </c>
      <c r="H1519" s="452">
        <f t="shared" si="135"/>
        <v>1967</v>
      </c>
      <c r="I1519" s="437"/>
      <c r="J1519" s="437"/>
      <c r="K1519" s="438"/>
    </row>
    <row r="1520" spans="1:11" ht="14.25" hidden="1" customHeight="1">
      <c r="A1520" s="437"/>
      <c r="B1520" s="761"/>
      <c r="C1520" s="762"/>
      <c r="D1520" s="457"/>
      <c r="E1520" s="456"/>
      <c r="F1520" s="457"/>
      <c r="G1520" s="451"/>
      <c r="H1520" s="452">
        <f t="shared" si="135"/>
        <v>0</v>
      </c>
      <c r="I1520" s="437"/>
      <c r="J1520" s="437"/>
      <c r="K1520" s="438"/>
    </row>
    <row r="1521" spans="1:11" ht="14.25" hidden="1" customHeight="1">
      <c r="A1521" s="437"/>
      <c r="B1521" s="763" t="s">
        <v>87</v>
      </c>
      <c r="C1521" s="757"/>
      <c r="D1521" s="757"/>
      <c r="E1521" s="757"/>
      <c r="F1521" s="757"/>
      <c r="G1521" s="764"/>
      <c r="H1521" s="459">
        <f>ROUND(SUM(H1518:H1520),2)</f>
        <v>1967</v>
      </c>
      <c r="I1521" s="437"/>
      <c r="J1521" s="437"/>
      <c r="K1521" s="438"/>
    </row>
    <row r="1522" spans="1:11" ht="14.25" hidden="1" customHeight="1">
      <c r="A1522" s="437"/>
      <c r="B1522" s="765" t="s">
        <v>92</v>
      </c>
      <c r="C1522" s="757"/>
      <c r="D1522" s="757"/>
      <c r="E1522" s="757"/>
      <c r="F1522" s="757"/>
      <c r="G1522" s="757"/>
      <c r="H1522" s="758"/>
      <c r="I1522" s="437"/>
      <c r="J1522" s="437"/>
      <c r="K1522" s="438"/>
    </row>
    <row r="1523" spans="1:11" ht="14.25" hidden="1" customHeight="1">
      <c r="A1523" s="437"/>
      <c r="B1523" s="766" t="s">
        <v>1</v>
      </c>
      <c r="C1523" s="764"/>
      <c r="D1523" s="446" t="s">
        <v>2</v>
      </c>
      <c r="E1523" s="447" t="s">
        <v>83</v>
      </c>
      <c r="F1523" s="464" t="s">
        <v>89</v>
      </c>
      <c r="G1523" s="447" t="s">
        <v>85</v>
      </c>
      <c r="H1523" s="465" t="s">
        <v>86</v>
      </c>
      <c r="I1523" s="437"/>
      <c r="J1523" s="437"/>
      <c r="K1523" s="438"/>
    </row>
    <row r="1524" spans="1:11" ht="14.25" hidden="1" customHeight="1">
      <c r="A1524" s="437"/>
      <c r="B1524" s="767"/>
      <c r="C1524" s="768"/>
      <c r="D1524" s="466"/>
      <c r="E1524" s="461"/>
      <c r="F1524" s="467"/>
      <c r="G1524" s="451"/>
      <c r="H1524" s="452">
        <f t="shared" ref="H1524:H1527" si="136">E1524*F1524*G1524</f>
        <v>0</v>
      </c>
      <c r="I1524" s="437"/>
      <c r="J1524" s="437"/>
      <c r="K1524" s="438"/>
    </row>
    <row r="1525" spans="1:11" ht="14.25" hidden="1" customHeight="1">
      <c r="A1525" s="437"/>
      <c r="B1525" s="769" t="s">
        <v>96</v>
      </c>
      <c r="C1525" s="760"/>
      <c r="D1525" s="468" t="s">
        <v>94</v>
      </c>
      <c r="E1525" s="460">
        <v>1</v>
      </c>
      <c r="F1525" s="518">
        <v>0.2</v>
      </c>
      <c r="G1525" s="451">
        <v>119800</v>
      </c>
      <c r="H1525" s="452">
        <f t="shared" si="136"/>
        <v>23960</v>
      </c>
      <c r="I1525" s="437"/>
      <c r="J1525" s="437"/>
      <c r="K1525" s="438"/>
    </row>
    <row r="1526" spans="1:11" ht="14.25" hidden="1" customHeight="1">
      <c r="A1526" s="437"/>
      <c r="B1526" s="769" t="s">
        <v>93</v>
      </c>
      <c r="C1526" s="760"/>
      <c r="D1526" s="468" t="s">
        <v>94</v>
      </c>
      <c r="E1526" s="460">
        <v>1</v>
      </c>
      <c r="F1526" s="518">
        <f>+F1525</f>
        <v>0.2</v>
      </c>
      <c r="G1526" s="451">
        <v>76900</v>
      </c>
      <c r="H1526" s="452">
        <f t="shared" si="136"/>
        <v>15380</v>
      </c>
      <c r="I1526" s="437"/>
      <c r="J1526" s="437"/>
      <c r="K1526" s="438"/>
    </row>
    <row r="1527" spans="1:11" ht="14.25" hidden="1" customHeight="1">
      <c r="A1527" s="437"/>
      <c r="B1527" s="761"/>
      <c r="C1527" s="762"/>
      <c r="D1527" s="470"/>
      <c r="E1527" s="471"/>
      <c r="F1527" s="457"/>
      <c r="G1527" s="451"/>
      <c r="H1527" s="452">
        <f t="shared" si="136"/>
        <v>0</v>
      </c>
      <c r="I1527" s="437"/>
      <c r="J1527" s="437"/>
      <c r="K1527" s="438"/>
    </row>
    <row r="1528" spans="1:11" ht="14.25" hidden="1" customHeight="1">
      <c r="A1528" s="437"/>
      <c r="B1528" s="763" t="s">
        <v>87</v>
      </c>
      <c r="C1528" s="757"/>
      <c r="D1528" s="757"/>
      <c r="E1528" s="757"/>
      <c r="F1528" s="757"/>
      <c r="G1528" s="764"/>
      <c r="H1528" s="459">
        <f>ROUND(SUM(H1524:H1527),2)</f>
        <v>39340</v>
      </c>
      <c r="I1528" s="437"/>
      <c r="J1528" s="437"/>
      <c r="K1528" s="438"/>
    </row>
    <row r="1529" spans="1:11" ht="14.25" hidden="1" customHeight="1">
      <c r="A1529" s="437"/>
      <c r="B1529" s="765" t="s">
        <v>95</v>
      </c>
      <c r="C1529" s="757"/>
      <c r="D1529" s="757"/>
      <c r="E1529" s="757"/>
      <c r="F1529" s="757"/>
      <c r="G1529" s="757"/>
      <c r="H1529" s="758"/>
      <c r="I1529" s="437"/>
      <c r="J1529" s="437"/>
      <c r="K1529" s="438"/>
    </row>
    <row r="1530" spans="1:11" ht="14.25" hidden="1" customHeight="1">
      <c r="A1530" s="437"/>
      <c r="B1530" s="756" t="s">
        <v>1</v>
      </c>
      <c r="C1530" s="757"/>
      <c r="D1530" s="764"/>
      <c r="E1530" s="447" t="s">
        <v>2</v>
      </c>
      <c r="F1530" s="447" t="s">
        <v>83</v>
      </c>
      <c r="G1530" s="447" t="s">
        <v>85</v>
      </c>
      <c r="H1530" s="448" t="s">
        <v>86</v>
      </c>
      <c r="I1530" s="437"/>
      <c r="J1530" s="437"/>
      <c r="K1530" s="438"/>
    </row>
    <row r="1531" spans="1:11" ht="14.25" hidden="1" customHeight="1">
      <c r="A1531" s="437"/>
      <c r="B1531" s="779" t="s">
        <v>213</v>
      </c>
      <c r="C1531" s="760"/>
      <c r="D1531" s="770"/>
      <c r="E1531" s="449" t="s">
        <v>2</v>
      </c>
      <c r="F1531" s="450">
        <v>0.8</v>
      </c>
      <c r="G1531" s="472">
        <v>12000</v>
      </c>
      <c r="H1531" s="473">
        <f t="shared" ref="H1531:H1532" si="137">G1531*F1531</f>
        <v>9600</v>
      </c>
      <c r="I1531" s="437"/>
      <c r="J1531" s="437"/>
      <c r="K1531" s="438"/>
    </row>
    <row r="1532" spans="1:11" ht="14.25" hidden="1" customHeight="1">
      <c r="A1532" s="437"/>
      <c r="B1532" s="779"/>
      <c r="C1532" s="760"/>
      <c r="D1532" s="770"/>
      <c r="E1532" s="449"/>
      <c r="F1532" s="450"/>
      <c r="G1532" s="472"/>
      <c r="H1532" s="473">
        <f t="shared" si="137"/>
        <v>0</v>
      </c>
      <c r="I1532" s="437"/>
      <c r="J1532" s="437"/>
      <c r="K1532" s="438"/>
    </row>
    <row r="1533" spans="1:11" ht="14.25" hidden="1" customHeight="1" thickBot="1">
      <c r="A1533" s="437"/>
      <c r="B1533" s="780" t="s">
        <v>87</v>
      </c>
      <c r="C1533" s="781"/>
      <c r="D1533" s="781"/>
      <c r="E1533" s="781"/>
      <c r="F1533" s="781"/>
      <c r="G1533" s="782"/>
      <c r="H1533" s="474">
        <f>ROUND(SUM(H1531:H1532),2)</f>
        <v>9600</v>
      </c>
      <c r="I1533" s="437"/>
      <c r="J1533" s="437"/>
      <c r="K1533" s="438"/>
    </row>
    <row r="1534" spans="1:11" ht="14.25" hidden="1" customHeight="1" thickBot="1">
      <c r="A1534" s="437"/>
      <c r="B1534" s="783"/>
      <c r="C1534" s="748"/>
      <c r="D1534" s="748"/>
      <c r="E1534" s="748"/>
      <c r="F1534" s="748"/>
      <c r="G1534" s="748"/>
      <c r="H1534" s="749"/>
      <c r="I1534" s="437"/>
      <c r="J1534" s="437"/>
      <c r="K1534" s="438"/>
    </row>
    <row r="1535" spans="1:11" ht="14.25" hidden="1" customHeight="1" thickBot="1">
      <c r="A1535" s="437"/>
      <c r="B1535" s="784"/>
      <c r="C1535" s="785"/>
      <c r="D1535" s="786"/>
      <c r="E1535" s="787" t="s">
        <v>59</v>
      </c>
      <c r="F1535" s="788"/>
      <c r="G1535" s="788"/>
      <c r="H1535" s="475">
        <f>ROUND(H1533+H1528+H1521+H1515,0)</f>
        <v>571817</v>
      </c>
      <c r="I1535" s="437"/>
      <c r="J1535" s="437"/>
      <c r="K1535" s="438"/>
    </row>
    <row r="1536" spans="1:11" ht="14.25" hidden="1" customHeight="1">
      <c r="A1536" s="437"/>
      <c r="B1536" s="476"/>
      <c r="C1536" s="477"/>
      <c r="D1536" s="478"/>
      <c r="E1536" s="478"/>
      <c r="F1536" s="478"/>
      <c r="G1536" s="478"/>
      <c r="H1536" s="479"/>
      <c r="I1536" s="437"/>
      <c r="J1536" s="437"/>
      <c r="K1536" s="438"/>
    </row>
    <row r="1537" spans="1:11" ht="14.25" hidden="1" customHeight="1" thickBot="1">
      <c r="A1537" s="437"/>
      <c r="B1537" s="439"/>
      <c r="C1537" s="440"/>
      <c r="D1537" s="441"/>
      <c r="E1537" s="441"/>
      <c r="F1537" s="441"/>
      <c r="G1537" s="441"/>
      <c r="H1537" s="442"/>
      <c r="I1537" s="437"/>
      <c r="J1537" s="437"/>
      <c r="K1537" s="438"/>
    </row>
    <row r="1538" spans="1:11" ht="14.25" hidden="1" customHeight="1">
      <c r="A1538" s="437"/>
      <c r="B1538" s="802" t="s">
        <v>77</v>
      </c>
      <c r="C1538" s="748"/>
      <c r="D1538" s="748"/>
      <c r="E1538" s="748"/>
      <c r="F1538" s="748"/>
      <c r="G1538" s="748"/>
      <c r="H1538" s="749"/>
      <c r="I1538" s="437"/>
      <c r="J1538" s="437"/>
      <c r="K1538" s="438"/>
    </row>
    <row r="1539" spans="1:11" ht="14.25" hidden="1" customHeight="1">
      <c r="A1539" s="437"/>
      <c r="B1539" s="753"/>
      <c r="C1539" s="754"/>
      <c r="D1539" s="754"/>
      <c r="E1539" s="754"/>
      <c r="F1539" s="754"/>
      <c r="G1539" s="754"/>
      <c r="H1539" s="755"/>
      <c r="I1539" s="437"/>
      <c r="J1539" s="437"/>
      <c r="K1539" s="438"/>
    </row>
    <row r="1540" spans="1:11" ht="14.25" hidden="1" customHeight="1" thickBot="1">
      <c r="A1540" s="437"/>
      <c r="B1540" s="803" t="s">
        <v>78</v>
      </c>
      <c r="C1540" s="781"/>
      <c r="D1540" s="781"/>
      <c r="E1540" s="781"/>
      <c r="F1540" s="781"/>
      <c r="G1540" s="781"/>
      <c r="H1540" s="804"/>
      <c r="I1540" s="437"/>
      <c r="J1540" s="437"/>
      <c r="K1540" s="438"/>
    </row>
    <row r="1541" spans="1:11" ht="14.25" hidden="1" customHeight="1">
      <c r="A1541" s="437"/>
      <c r="B1541" s="799" t="s">
        <v>1125</v>
      </c>
      <c r="C1541" s="800"/>
      <c r="D1541" s="800"/>
      <c r="E1541" s="800"/>
      <c r="F1541" s="800"/>
      <c r="G1541" s="800"/>
      <c r="H1541" s="801"/>
      <c r="I1541" s="437"/>
      <c r="J1541" s="437"/>
      <c r="K1541" s="438"/>
    </row>
    <row r="1542" spans="1:11" ht="14.25" hidden="1" customHeight="1">
      <c r="A1542" s="437"/>
      <c r="B1542" s="443" t="s">
        <v>79</v>
      </c>
      <c r="C1542" s="498" t="e">
        <v>#REF!</v>
      </c>
      <c r="D1542" s="772" t="s">
        <v>80</v>
      </c>
      <c r="E1542" s="764"/>
      <c r="F1542" s="419" t="e">
        <v>#REF!</v>
      </c>
      <c r="G1542" s="419" t="s">
        <v>81</v>
      </c>
      <c r="H1542" s="445"/>
      <c r="I1542" s="437"/>
      <c r="J1542" s="437"/>
      <c r="K1542" s="438"/>
    </row>
    <row r="1543" spans="1:11" ht="14.25" hidden="1" customHeight="1">
      <c r="A1543" s="437"/>
      <c r="B1543" s="765"/>
      <c r="C1543" s="757"/>
      <c r="D1543" s="757"/>
      <c r="E1543" s="757"/>
      <c r="F1543" s="757"/>
      <c r="G1543" s="757"/>
      <c r="H1543" s="758"/>
      <c r="I1543" s="437"/>
      <c r="J1543" s="437"/>
      <c r="K1543" s="438"/>
    </row>
    <row r="1544" spans="1:11" ht="14.25" hidden="1" customHeight="1">
      <c r="A1544" s="437"/>
      <c r="B1544" s="773" t="e">
        <v>#REF!</v>
      </c>
      <c r="C1544" s="774"/>
      <c r="D1544" s="774"/>
      <c r="E1544" s="774"/>
      <c r="F1544" s="774"/>
      <c r="G1544" s="774"/>
      <c r="H1544" s="775"/>
      <c r="I1544" s="437"/>
      <c r="J1544" s="437"/>
      <c r="K1544" s="438"/>
    </row>
    <row r="1545" spans="1:11" ht="14.25" hidden="1" customHeight="1">
      <c r="A1545" s="437"/>
      <c r="B1545" s="776"/>
      <c r="C1545" s="751"/>
      <c r="D1545" s="751"/>
      <c r="E1545" s="751"/>
      <c r="F1545" s="751"/>
      <c r="G1545" s="751"/>
      <c r="H1545" s="752"/>
      <c r="I1545" s="437"/>
      <c r="J1545" s="437"/>
      <c r="K1545" s="438"/>
    </row>
    <row r="1546" spans="1:11" ht="14.25" hidden="1" customHeight="1">
      <c r="A1546" s="437"/>
      <c r="B1546" s="777"/>
      <c r="C1546" s="754"/>
      <c r="D1546" s="754"/>
      <c r="E1546" s="754"/>
      <c r="F1546" s="754"/>
      <c r="G1546" s="754"/>
      <c r="H1546" s="755"/>
      <c r="I1546" s="437"/>
      <c r="J1546" s="437"/>
      <c r="K1546" s="438"/>
    </row>
    <row r="1547" spans="1:11" ht="14.25" hidden="1" customHeight="1">
      <c r="A1547" s="437"/>
      <c r="B1547" s="765" t="s">
        <v>82</v>
      </c>
      <c r="C1547" s="757"/>
      <c r="D1547" s="757"/>
      <c r="E1547" s="757"/>
      <c r="F1547" s="757"/>
      <c r="G1547" s="757"/>
      <c r="H1547" s="758"/>
      <c r="I1547" s="437"/>
      <c r="J1547" s="437"/>
      <c r="K1547" s="438"/>
    </row>
    <row r="1548" spans="1:11" ht="14.25" hidden="1" customHeight="1">
      <c r="A1548" s="437"/>
      <c r="B1548" s="766" t="s">
        <v>1</v>
      </c>
      <c r="C1548" s="764"/>
      <c r="D1548" s="446" t="s">
        <v>2</v>
      </c>
      <c r="E1548" s="447" t="s">
        <v>83</v>
      </c>
      <c r="F1548" s="447" t="s">
        <v>84</v>
      </c>
      <c r="G1548" s="447" t="s">
        <v>85</v>
      </c>
      <c r="H1548" s="448" t="s">
        <v>86</v>
      </c>
      <c r="I1548" s="437"/>
      <c r="J1548" s="437"/>
      <c r="K1548" s="438"/>
    </row>
    <row r="1549" spans="1:11" ht="14.25" hidden="1" customHeight="1">
      <c r="A1549" s="437"/>
      <c r="B1549" s="767"/>
      <c r="C1549" s="778"/>
      <c r="D1549" s="449"/>
      <c r="E1549" s="449"/>
      <c r="F1549" s="450"/>
      <c r="G1549" s="451"/>
      <c r="H1549" s="452">
        <f>G1549*(F1549+1)*E1549</f>
        <v>0</v>
      </c>
      <c r="I1549" s="437"/>
      <c r="J1549" s="437"/>
      <c r="K1549" s="438"/>
    </row>
    <row r="1550" spans="1:11" ht="14.25" hidden="1" customHeight="1">
      <c r="A1550" s="437"/>
      <c r="B1550" s="819" t="s">
        <v>207</v>
      </c>
      <c r="C1550" s="764"/>
      <c r="D1550" s="516" t="s">
        <v>9</v>
      </c>
      <c r="E1550" s="460">
        <f>1.6*2.1</f>
        <v>3.3600000000000003</v>
      </c>
      <c r="F1550" s="450">
        <v>0.1</v>
      </c>
      <c r="G1550" s="501">
        <v>80000</v>
      </c>
      <c r="H1550" s="452">
        <f t="shared" ref="H1550:H1556" si="138">E1550*(F1550+1)*G1550</f>
        <v>295680.00000000006</v>
      </c>
      <c r="I1550" s="437"/>
      <c r="J1550" s="437"/>
      <c r="K1550" s="438"/>
    </row>
    <row r="1551" spans="1:11" ht="14.25" hidden="1" customHeight="1">
      <c r="A1551" s="437"/>
      <c r="B1551" s="820" t="s">
        <v>208</v>
      </c>
      <c r="C1551" s="764"/>
      <c r="D1551" s="516" t="s">
        <v>5</v>
      </c>
      <c r="E1551" s="460">
        <f>0.25*1.6/1.2</f>
        <v>0.33333333333333337</v>
      </c>
      <c r="F1551" s="450">
        <v>0</v>
      </c>
      <c r="G1551" s="501">
        <v>451900</v>
      </c>
      <c r="H1551" s="452">
        <f t="shared" si="138"/>
        <v>150633.33333333334</v>
      </c>
      <c r="I1551" s="437"/>
      <c r="J1551" s="437"/>
      <c r="K1551" s="438"/>
    </row>
    <row r="1552" spans="1:11" ht="14.25" hidden="1" customHeight="1">
      <c r="A1552" s="437"/>
      <c r="B1552" s="820" t="s">
        <v>209</v>
      </c>
      <c r="C1552" s="764"/>
      <c r="D1552" s="516" t="s">
        <v>5</v>
      </c>
      <c r="E1552" s="460">
        <v>6</v>
      </c>
      <c r="F1552" s="450">
        <v>0</v>
      </c>
      <c r="G1552" s="501">
        <v>13900</v>
      </c>
      <c r="H1552" s="452">
        <f t="shared" si="138"/>
        <v>83400</v>
      </c>
      <c r="I1552" s="437"/>
      <c r="J1552" s="437"/>
      <c r="K1552" s="438"/>
    </row>
    <row r="1553" spans="1:11" ht="14.25" hidden="1" customHeight="1">
      <c r="A1553" s="437"/>
      <c r="B1553" s="820" t="s">
        <v>210</v>
      </c>
      <c r="C1553" s="764"/>
      <c r="D1553" s="516" t="s">
        <v>25</v>
      </c>
      <c r="E1553" s="460">
        <f>2.1+2.1+1.6</f>
        <v>5.8000000000000007</v>
      </c>
      <c r="F1553" s="450">
        <v>0.05</v>
      </c>
      <c r="G1553" s="501">
        <v>22500</v>
      </c>
      <c r="H1553" s="452">
        <f t="shared" si="138"/>
        <v>137025.00000000003</v>
      </c>
      <c r="I1553" s="437"/>
      <c r="J1553" s="437"/>
      <c r="K1553" s="438"/>
    </row>
    <row r="1554" spans="1:11" ht="14.25" hidden="1" customHeight="1">
      <c r="A1554" s="437"/>
      <c r="B1554" s="821" t="s">
        <v>211</v>
      </c>
      <c r="C1554" s="764"/>
      <c r="D1554" s="517" t="s">
        <v>13</v>
      </c>
      <c r="E1554" s="460">
        <v>0.05</v>
      </c>
      <c r="F1554" s="450">
        <v>0.05</v>
      </c>
      <c r="G1554" s="501">
        <v>469926</v>
      </c>
      <c r="H1554" s="452">
        <f t="shared" si="138"/>
        <v>24671.115000000002</v>
      </c>
      <c r="I1554" s="437"/>
      <c r="J1554" s="437"/>
      <c r="K1554" s="438"/>
    </row>
    <row r="1555" spans="1:11" ht="14.25" hidden="1" customHeight="1">
      <c r="A1555" s="437"/>
      <c r="B1555" s="820" t="s">
        <v>212</v>
      </c>
      <c r="C1555" s="764"/>
      <c r="D1555" s="509" t="s">
        <v>5</v>
      </c>
      <c r="E1555" s="460">
        <v>1</v>
      </c>
      <c r="F1555" s="450">
        <v>0</v>
      </c>
      <c r="G1555" s="501">
        <v>75000</v>
      </c>
      <c r="H1555" s="452">
        <f t="shared" si="138"/>
        <v>75000</v>
      </c>
      <c r="I1555" s="437"/>
      <c r="J1555" s="437"/>
      <c r="K1555" s="438"/>
    </row>
    <row r="1556" spans="1:11" ht="14.25" hidden="1" customHeight="1">
      <c r="A1556" s="437"/>
      <c r="B1556" s="816" t="s">
        <v>214</v>
      </c>
      <c r="C1556" s="764"/>
      <c r="D1556" s="509" t="s">
        <v>5</v>
      </c>
      <c r="E1556" s="460">
        <v>1</v>
      </c>
      <c r="F1556" s="450">
        <v>0</v>
      </c>
      <c r="G1556" s="501">
        <v>25500</v>
      </c>
      <c r="H1556" s="452">
        <f t="shared" si="138"/>
        <v>25500</v>
      </c>
      <c r="I1556" s="437"/>
      <c r="J1556" s="437"/>
      <c r="K1556" s="438"/>
    </row>
    <row r="1557" spans="1:11" ht="14.25" hidden="1" customHeight="1">
      <c r="A1557" s="437"/>
      <c r="B1557" s="817"/>
      <c r="C1557" s="771"/>
      <c r="D1557" s="449"/>
      <c r="E1557" s="456"/>
      <c r="F1557" s="457"/>
      <c r="G1557" s="458"/>
      <c r="H1557" s="452"/>
      <c r="I1557" s="437"/>
      <c r="J1557" s="437"/>
      <c r="K1557" s="438"/>
    </row>
    <row r="1558" spans="1:11" ht="14.25" hidden="1" customHeight="1">
      <c r="A1558" s="437"/>
      <c r="B1558" s="763" t="s">
        <v>87</v>
      </c>
      <c r="C1558" s="757"/>
      <c r="D1558" s="757"/>
      <c r="E1558" s="757"/>
      <c r="F1558" s="757"/>
      <c r="G1558" s="764"/>
      <c r="H1558" s="459">
        <f>ROUND(SUM(H1549:H1557),2)</f>
        <v>791909.45</v>
      </c>
      <c r="I1558" s="437"/>
      <c r="J1558" s="437"/>
      <c r="K1558" s="438"/>
    </row>
    <row r="1559" spans="1:11" ht="14.25" hidden="1" customHeight="1">
      <c r="A1559" s="437"/>
      <c r="B1559" s="765" t="s">
        <v>88</v>
      </c>
      <c r="C1559" s="757"/>
      <c r="D1559" s="757"/>
      <c r="E1559" s="757"/>
      <c r="F1559" s="757"/>
      <c r="G1559" s="757"/>
      <c r="H1559" s="758"/>
      <c r="I1559" s="437"/>
      <c r="J1559" s="437"/>
      <c r="K1559" s="438"/>
    </row>
    <row r="1560" spans="1:11" ht="14.25" hidden="1" customHeight="1">
      <c r="A1560" s="437"/>
      <c r="B1560" s="766" t="s">
        <v>1</v>
      </c>
      <c r="C1560" s="764"/>
      <c r="D1560" s="446" t="s">
        <v>2</v>
      </c>
      <c r="E1560" s="447" t="s">
        <v>83</v>
      </c>
      <c r="F1560" s="447" t="s">
        <v>89</v>
      </c>
      <c r="G1560" s="447" t="s">
        <v>85</v>
      </c>
      <c r="H1560" s="448" t="s">
        <v>86</v>
      </c>
      <c r="I1560" s="437"/>
      <c r="J1560" s="437"/>
      <c r="K1560" s="438"/>
    </row>
    <row r="1561" spans="1:11" ht="14.25" hidden="1" customHeight="1">
      <c r="A1561" s="437"/>
      <c r="B1561" s="767"/>
      <c r="C1561" s="768"/>
      <c r="D1561" s="460"/>
      <c r="E1561" s="461"/>
      <c r="F1561" s="462"/>
      <c r="G1561" s="451"/>
      <c r="H1561" s="452">
        <f t="shared" ref="H1561:H1563" si="139">E1561*F1561*G1561</f>
        <v>0</v>
      </c>
      <c r="I1561" s="437"/>
      <c r="J1561" s="437"/>
      <c r="K1561" s="438"/>
    </row>
    <row r="1562" spans="1:11" ht="14.25" hidden="1" customHeight="1">
      <c r="A1562" s="437"/>
      <c r="B1562" s="759" t="s">
        <v>90</v>
      </c>
      <c r="C1562" s="760"/>
      <c r="D1562" s="463" t="s">
        <v>91</v>
      </c>
      <c r="E1562" s="460">
        <v>0.05</v>
      </c>
      <c r="F1562" s="469">
        <v>1</v>
      </c>
      <c r="G1562" s="451">
        <f>H1571</f>
        <v>71136</v>
      </c>
      <c r="H1562" s="452">
        <f t="shared" si="139"/>
        <v>3556.8</v>
      </c>
      <c r="I1562" s="437"/>
      <c r="J1562" s="437"/>
      <c r="K1562" s="438"/>
    </row>
    <row r="1563" spans="1:11" ht="14.25" hidden="1" customHeight="1">
      <c r="A1563" s="437"/>
      <c r="B1563" s="761"/>
      <c r="C1563" s="762"/>
      <c r="D1563" s="457"/>
      <c r="E1563" s="456"/>
      <c r="F1563" s="457"/>
      <c r="G1563" s="451"/>
      <c r="H1563" s="452">
        <f t="shared" si="139"/>
        <v>0</v>
      </c>
      <c r="I1563" s="437"/>
      <c r="J1563" s="437"/>
      <c r="K1563" s="438"/>
    </row>
    <row r="1564" spans="1:11" ht="14.25" hidden="1" customHeight="1">
      <c r="A1564" s="437"/>
      <c r="B1564" s="763" t="s">
        <v>87</v>
      </c>
      <c r="C1564" s="757"/>
      <c r="D1564" s="757"/>
      <c r="E1564" s="757"/>
      <c r="F1564" s="757"/>
      <c r="G1564" s="764"/>
      <c r="H1564" s="459">
        <f>ROUND(SUM(H1561:H1563),2)</f>
        <v>3556.8</v>
      </c>
      <c r="I1564" s="437"/>
      <c r="J1564" s="437"/>
      <c r="K1564" s="438"/>
    </row>
    <row r="1565" spans="1:11" ht="14.25" hidden="1" customHeight="1">
      <c r="A1565" s="437"/>
      <c r="B1565" s="765" t="s">
        <v>92</v>
      </c>
      <c r="C1565" s="757"/>
      <c r="D1565" s="757"/>
      <c r="E1565" s="757"/>
      <c r="F1565" s="757"/>
      <c r="G1565" s="757"/>
      <c r="H1565" s="758"/>
      <c r="I1565" s="437"/>
      <c r="J1565" s="437"/>
      <c r="K1565" s="438"/>
    </row>
    <row r="1566" spans="1:11" ht="14.25" hidden="1" customHeight="1">
      <c r="A1566" s="437"/>
      <c r="B1566" s="766" t="s">
        <v>1</v>
      </c>
      <c r="C1566" s="764"/>
      <c r="D1566" s="446" t="s">
        <v>2</v>
      </c>
      <c r="E1566" s="447" t="s">
        <v>83</v>
      </c>
      <c r="F1566" s="464" t="s">
        <v>89</v>
      </c>
      <c r="G1566" s="447" t="s">
        <v>85</v>
      </c>
      <c r="H1566" s="465" t="s">
        <v>86</v>
      </c>
      <c r="I1566" s="437"/>
      <c r="J1566" s="437"/>
      <c r="K1566" s="438"/>
    </row>
    <row r="1567" spans="1:11" ht="14.25" hidden="1" customHeight="1">
      <c r="A1567" s="437"/>
      <c r="B1567" s="767"/>
      <c r="C1567" s="768"/>
      <c r="D1567" s="466"/>
      <c r="E1567" s="461"/>
      <c r="F1567" s="467"/>
      <c r="G1567" s="451"/>
      <c r="H1567" s="452">
        <f t="shared" ref="H1567:H1570" si="140">E1567*F1567*G1567</f>
        <v>0</v>
      </c>
      <c r="I1567" s="437"/>
      <c r="J1567" s="437"/>
      <c r="K1567" s="438"/>
    </row>
    <row r="1568" spans="1:11" ht="14.25" hidden="1" customHeight="1">
      <c r="A1568" s="437"/>
      <c r="B1568" s="769" t="s">
        <v>96</v>
      </c>
      <c r="C1568" s="760"/>
      <c r="D1568" s="468" t="s">
        <v>94</v>
      </c>
      <c r="E1568" s="460">
        <v>1</v>
      </c>
      <c r="F1568" s="518">
        <v>0.26</v>
      </c>
      <c r="G1568" s="451">
        <v>119800</v>
      </c>
      <c r="H1568" s="452">
        <f t="shared" si="140"/>
        <v>31148</v>
      </c>
      <c r="I1568" s="437"/>
      <c r="J1568" s="437"/>
      <c r="K1568" s="438"/>
    </row>
    <row r="1569" spans="1:11" ht="14.25" hidden="1" customHeight="1">
      <c r="A1569" s="437"/>
      <c r="B1569" s="769" t="s">
        <v>93</v>
      </c>
      <c r="C1569" s="760"/>
      <c r="D1569" s="468" t="s">
        <v>94</v>
      </c>
      <c r="E1569" s="460">
        <v>2</v>
      </c>
      <c r="F1569" s="518">
        <f>+F1568</f>
        <v>0.26</v>
      </c>
      <c r="G1569" s="451">
        <v>76900</v>
      </c>
      <c r="H1569" s="452">
        <f t="shared" si="140"/>
        <v>39988</v>
      </c>
      <c r="I1569" s="437"/>
      <c r="J1569" s="437"/>
      <c r="K1569" s="438"/>
    </row>
    <row r="1570" spans="1:11" ht="14.25" hidden="1" customHeight="1">
      <c r="A1570" s="437"/>
      <c r="B1570" s="761"/>
      <c r="C1570" s="762"/>
      <c r="D1570" s="470"/>
      <c r="E1570" s="471"/>
      <c r="F1570" s="457"/>
      <c r="G1570" s="451"/>
      <c r="H1570" s="452">
        <f t="shared" si="140"/>
        <v>0</v>
      </c>
      <c r="I1570" s="437"/>
      <c r="J1570" s="437"/>
      <c r="K1570" s="438"/>
    </row>
    <row r="1571" spans="1:11" ht="14.25" hidden="1" customHeight="1">
      <c r="A1571" s="437"/>
      <c r="B1571" s="763" t="s">
        <v>87</v>
      </c>
      <c r="C1571" s="757"/>
      <c r="D1571" s="757"/>
      <c r="E1571" s="757"/>
      <c r="F1571" s="757"/>
      <c r="G1571" s="764"/>
      <c r="H1571" s="459">
        <f>ROUND(SUM(H1567:H1570),2)</f>
        <v>71136</v>
      </c>
      <c r="I1571" s="437"/>
      <c r="J1571" s="437"/>
      <c r="K1571" s="438"/>
    </row>
    <row r="1572" spans="1:11" ht="14.25" hidden="1" customHeight="1">
      <c r="A1572" s="437"/>
      <c r="B1572" s="765" t="s">
        <v>95</v>
      </c>
      <c r="C1572" s="757"/>
      <c r="D1572" s="757"/>
      <c r="E1572" s="757"/>
      <c r="F1572" s="757"/>
      <c r="G1572" s="757"/>
      <c r="H1572" s="758"/>
      <c r="I1572" s="437"/>
      <c r="J1572" s="437"/>
      <c r="K1572" s="438"/>
    </row>
    <row r="1573" spans="1:11" ht="14.25" hidden="1" customHeight="1">
      <c r="A1573" s="437"/>
      <c r="B1573" s="756" t="s">
        <v>1</v>
      </c>
      <c r="C1573" s="757"/>
      <c r="D1573" s="764"/>
      <c r="E1573" s="447" t="s">
        <v>2</v>
      </c>
      <c r="F1573" s="447" t="s">
        <v>83</v>
      </c>
      <c r="G1573" s="447" t="s">
        <v>85</v>
      </c>
      <c r="H1573" s="448" t="s">
        <v>86</v>
      </c>
      <c r="I1573" s="437"/>
      <c r="J1573" s="437"/>
      <c r="K1573" s="438"/>
    </row>
    <row r="1574" spans="1:11" ht="14.25" hidden="1" customHeight="1">
      <c r="A1574" s="437"/>
      <c r="B1574" s="779" t="s">
        <v>213</v>
      </c>
      <c r="C1574" s="760"/>
      <c r="D1574" s="770"/>
      <c r="E1574" s="449" t="s">
        <v>9</v>
      </c>
      <c r="F1574" s="450">
        <v>0.6</v>
      </c>
      <c r="G1574" s="472">
        <v>12000</v>
      </c>
      <c r="H1574" s="473">
        <f t="shared" ref="H1574:H1575" si="141">G1574*F1574</f>
        <v>7200</v>
      </c>
      <c r="I1574" s="437"/>
      <c r="J1574" s="437"/>
      <c r="K1574" s="438"/>
    </row>
    <row r="1575" spans="1:11" ht="14.25" hidden="1" customHeight="1">
      <c r="A1575" s="437"/>
      <c r="B1575" s="779"/>
      <c r="C1575" s="760"/>
      <c r="D1575" s="770"/>
      <c r="E1575" s="449"/>
      <c r="F1575" s="450"/>
      <c r="G1575" s="472"/>
      <c r="H1575" s="473">
        <f t="shared" si="141"/>
        <v>0</v>
      </c>
      <c r="I1575" s="437"/>
      <c r="J1575" s="437"/>
      <c r="K1575" s="438"/>
    </row>
    <row r="1576" spans="1:11" ht="14.25" hidden="1" customHeight="1" thickBot="1">
      <c r="A1576" s="437"/>
      <c r="B1576" s="780" t="s">
        <v>87</v>
      </c>
      <c r="C1576" s="781"/>
      <c r="D1576" s="781"/>
      <c r="E1576" s="781"/>
      <c r="F1576" s="781"/>
      <c r="G1576" s="782"/>
      <c r="H1576" s="474">
        <f>ROUND(SUM(H1574:H1575),2)</f>
        <v>7200</v>
      </c>
      <c r="I1576" s="437"/>
      <c r="J1576" s="437"/>
      <c r="K1576" s="438"/>
    </row>
    <row r="1577" spans="1:11" ht="14.25" hidden="1" customHeight="1" thickBot="1">
      <c r="A1577" s="437"/>
      <c r="B1577" s="783"/>
      <c r="C1577" s="748"/>
      <c r="D1577" s="748"/>
      <c r="E1577" s="748"/>
      <c r="F1577" s="748"/>
      <c r="G1577" s="748"/>
      <c r="H1577" s="749"/>
      <c r="I1577" s="437"/>
      <c r="J1577" s="437"/>
      <c r="K1577" s="438"/>
    </row>
    <row r="1578" spans="1:11" ht="14.25" hidden="1" customHeight="1" thickBot="1">
      <c r="A1578" s="437"/>
      <c r="B1578" s="784"/>
      <c r="C1578" s="785"/>
      <c r="D1578" s="786"/>
      <c r="E1578" s="787" t="s">
        <v>59</v>
      </c>
      <c r="F1578" s="788"/>
      <c r="G1578" s="788"/>
      <c r="H1578" s="475">
        <f>ROUND(H1576+H1571+H1564+H1558,0)</f>
        <v>873802</v>
      </c>
      <c r="I1578" s="437"/>
      <c r="J1578" s="437"/>
      <c r="K1578" s="438"/>
    </row>
    <row r="1579" spans="1:11" ht="14.25" hidden="1" customHeight="1">
      <c r="A1579" s="437"/>
      <c r="B1579" s="476"/>
      <c r="C1579" s="477"/>
      <c r="D1579" s="478"/>
      <c r="E1579" s="478"/>
      <c r="F1579" s="478"/>
      <c r="G1579" s="478"/>
      <c r="H1579" s="479"/>
      <c r="I1579" s="437"/>
      <c r="J1579" s="437"/>
      <c r="K1579" s="438"/>
    </row>
    <row r="1580" spans="1:11" ht="14.25" hidden="1" customHeight="1" thickBot="1">
      <c r="A1580" s="437"/>
      <c r="B1580" s="439"/>
      <c r="C1580" s="440"/>
      <c r="D1580" s="441"/>
      <c r="E1580" s="441"/>
      <c r="F1580" s="441"/>
      <c r="G1580" s="441"/>
      <c r="H1580" s="442"/>
      <c r="I1580" s="437"/>
      <c r="J1580" s="437"/>
      <c r="K1580" s="438"/>
    </row>
    <row r="1581" spans="1:11" ht="14.25" customHeight="1">
      <c r="A1581" s="437"/>
      <c r="B1581" s="802" t="s">
        <v>77</v>
      </c>
      <c r="C1581" s="748"/>
      <c r="D1581" s="748"/>
      <c r="E1581" s="748"/>
      <c r="F1581" s="748"/>
      <c r="G1581" s="748"/>
      <c r="H1581" s="749"/>
      <c r="I1581" s="437"/>
      <c r="J1581" s="437"/>
      <c r="K1581" s="438"/>
    </row>
    <row r="1582" spans="1:11" ht="14.25" customHeight="1">
      <c r="A1582" s="437"/>
      <c r="B1582" s="753"/>
      <c r="C1582" s="754"/>
      <c r="D1582" s="754"/>
      <c r="E1582" s="754"/>
      <c r="F1582" s="754"/>
      <c r="G1582" s="754"/>
      <c r="H1582" s="755"/>
      <c r="I1582" s="437"/>
      <c r="J1582" s="437"/>
      <c r="K1582" s="438"/>
    </row>
    <row r="1583" spans="1:11" ht="14.25" customHeight="1" thickBot="1">
      <c r="A1583" s="437"/>
      <c r="B1583" s="803" t="s">
        <v>78</v>
      </c>
      <c r="C1583" s="781"/>
      <c r="D1583" s="781"/>
      <c r="E1583" s="781"/>
      <c r="F1583" s="781"/>
      <c r="G1583" s="781"/>
      <c r="H1583" s="804"/>
      <c r="I1583" s="437"/>
      <c r="J1583" s="437"/>
      <c r="K1583" s="438"/>
    </row>
    <row r="1584" spans="1:11" ht="14.25" customHeight="1">
      <c r="A1584" s="437"/>
      <c r="B1584" s="799" t="s">
        <v>1125</v>
      </c>
      <c r="C1584" s="800"/>
      <c r="D1584" s="800"/>
      <c r="E1584" s="800"/>
      <c r="F1584" s="800"/>
      <c r="G1584" s="800"/>
      <c r="H1584" s="801"/>
      <c r="I1584" s="437"/>
      <c r="J1584" s="437"/>
      <c r="K1584" s="438"/>
    </row>
    <row r="1585" spans="1:11" ht="14.25" customHeight="1">
      <c r="A1585" s="437"/>
      <c r="B1585" s="443" t="s">
        <v>79</v>
      </c>
      <c r="C1585" s="498">
        <v>8.1</v>
      </c>
      <c r="D1585" s="772" t="s">
        <v>80</v>
      </c>
      <c r="E1585" s="764"/>
      <c r="F1585" s="419" t="s">
        <v>5</v>
      </c>
      <c r="G1585" s="419" t="s">
        <v>81</v>
      </c>
      <c r="H1585" s="445"/>
      <c r="I1585" s="437"/>
      <c r="J1585" s="437"/>
      <c r="K1585" s="438"/>
    </row>
    <row r="1586" spans="1:11" ht="14.25" customHeight="1">
      <c r="A1586" s="437"/>
      <c r="B1586" s="765"/>
      <c r="C1586" s="757"/>
      <c r="D1586" s="757"/>
      <c r="E1586" s="757"/>
      <c r="F1586" s="757"/>
      <c r="G1586" s="757"/>
      <c r="H1586" s="758"/>
      <c r="I1586" s="437"/>
      <c r="J1586" s="437"/>
      <c r="K1586" s="438"/>
    </row>
    <row r="1587" spans="1:11" ht="14.25" customHeight="1">
      <c r="A1587" s="437"/>
      <c r="B1587" s="773" t="s">
        <v>42</v>
      </c>
      <c r="C1587" s="774"/>
      <c r="D1587" s="774"/>
      <c r="E1587" s="774"/>
      <c r="F1587" s="774"/>
      <c r="G1587" s="774"/>
      <c r="H1587" s="775"/>
      <c r="I1587" s="437"/>
      <c r="J1587" s="437"/>
      <c r="K1587" s="438"/>
    </row>
    <row r="1588" spans="1:11" ht="14.25" customHeight="1">
      <c r="A1588" s="437"/>
      <c r="B1588" s="776"/>
      <c r="C1588" s="751"/>
      <c r="D1588" s="751"/>
      <c r="E1588" s="751"/>
      <c r="F1588" s="751"/>
      <c r="G1588" s="751"/>
      <c r="H1588" s="752"/>
      <c r="I1588" s="437"/>
      <c r="J1588" s="437"/>
      <c r="K1588" s="438"/>
    </row>
    <row r="1589" spans="1:11" ht="14.25" customHeight="1">
      <c r="A1589" s="437"/>
      <c r="B1589" s="777"/>
      <c r="C1589" s="754"/>
      <c r="D1589" s="754"/>
      <c r="E1589" s="754"/>
      <c r="F1589" s="754"/>
      <c r="G1589" s="754"/>
      <c r="H1589" s="755"/>
      <c r="I1589" s="437"/>
      <c r="J1589" s="437"/>
      <c r="K1589" s="438"/>
    </row>
    <row r="1590" spans="1:11" ht="14.25" customHeight="1">
      <c r="A1590" s="437"/>
      <c r="B1590" s="765" t="s">
        <v>82</v>
      </c>
      <c r="C1590" s="757"/>
      <c r="D1590" s="757"/>
      <c r="E1590" s="757"/>
      <c r="F1590" s="757"/>
      <c r="G1590" s="757"/>
      <c r="H1590" s="758"/>
      <c r="I1590" s="437"/>
      <c r="J1590" s="437"/>
      <c r="K1590" s="438"/>
    </row>
    <row r="1591" spans="1:11" ht="14.25" customHeight="1">
      <c r="A1591" s="437"/>
      <c r="B1591" s="766" t="s">
        <v>1</v>
      </c>
      <c r="C1591" s="764"/>
      <c r="D1591" s="446" t="s">
        <v>2</v>
      </c>
      <c r="E1591" s="447" t="s">
        <v>83</v>
      </c>
      <c r="F1591" s="447" t="s">
        <v>84</v>
      </c>
      <c r="G1591" s="447" t="s">
        <v>85</v>
      </c>
      <c r="H1591" s="448" t="s">
        <v>86</v>
      </c>
      <c r="I1591" s="437"/>
      <c r="J1591" s="437"/>
      <c r="K1591" s="438"/>
    </row>
    <row r="1592" spans="1:11" ht="14.25" customHeight="1">
      <c r="A1592" s="437"/>
      <c r="B1592" s="767"/>
      <c r="C1592" s="778"/>
      <c r="D1592" s="449"/>
      <c r="E1592" s="449"/>
      <c r="F1592" s="450"/>
      <c r="G1592" s="451"/>
      <c r="H1592" s="452">
        <f>G1592*(F1592+1)*E1592</f>
        <v>0</v>
      </c>
      <c r="I1592" s="437"/>
      <c r="J1592" s="437"/>
      <c r="K1592" s="438"/>
    </row>
    <row r="1593" spans="1:11" ht="14.25" customHeight="1">
      <c r="A1593" s="437"/>
      <c r="B1593" s="822" t="s">
        <v>215</v>
      </c>
      <c r="C1593" s="770"/>
      <c r="D1593" s="402" t="e">
        <f>+INDEX(#REF!,MATCH(B1593,#REF!,0),2)</f>
        <v>#REF!</v>
      </c>
      <c r="E1593" s="460">
        <v>1</v>
      </c>
      <c r="F1593" s="469">
        <v>0</v>
      </c>
      <c r="G1593" s="411" t="e">
        <f>+INDEX(#REF!,MATCH(B1593,#REF!,0),3)</f>
        <v>#REF!</v>
      </c>
      <c r="H1593" s="452" t="e">
        <f t="shared" ref="H1593:H1599" si="142">E1593*(F1593+1)*G1593</f>
        <v>#REF!</v>
      </c>
      <c r="I1593" s="437"/>
      <c r="J1593" s="437"/>
      <c r="K1593" s="438"/>
    </row>
    <row r="1594" spans="1:11" ht="14.25" customHeight="1">
      <c r="A1594" s="437"/>
      <c r="B1594" s="822" t="s">
        <v>216</v>
      </c>
      <c r="C1594" s="770"/>
      <c r="D1594" s="402" t="e">
        <f>+INDEX(#REF!,MATCH(B1594,#REF!,0),2)</f>
        <v>#REF!</v>
      </c>
      <c r="E1594" s="460">
        <v>1</v>
      </c>
      <c r="F1594" s="469">
        <v>0</v>
      </c>
      <c r="G1594" s="411" t="e">
        <f>+INDEX(#REF!,MATCH(B1594,#REF!,0),3)</f>
        <v>#REF!</v>
      </c>
      <c r="H1594" s="452" t="e">
        <f t="shared" si="142"/>
        <v>#REF!</v>
      </c>
      <c r="I1594" s="437"/>
      <c r="J1594" s="437"/>
      <c r="K1594" s="438"/>
    </row>
    <row r="1595" spans="1:11" ht="14.25" customHeight="1">
      <c r="A1595" s="437"/>
      <c r="B1595" s="823" t="s">
        <v>217</v>
      </c>
      <c r="C1595" s="770"/>
      <c r="D1595" s="402" t="e">
        <f>+INDEX(#REF!,MATCH(B1595,#REF!,0),2)</f>
        <v>#REF!</v>
      </c>
      <c r="E1595" s="460">
        <v>0.5</v>
      </c>
      <c r="F1595" s="469">
        <v>0</v>
      </c>
      <c r="G1595" s="411" t="e">
        <f>+INDEX(#REF!,MATCH(B1595,#REF!,0),3)</f>
        <v>#REF!</v>
      </c>
      <c r="H1595" s="452" t="e">
        <f t="shared" si="142"/>
        <v>#REF!</v>
      </c>
      <c r="I1595" s="437"/>
      <c r="J1595" s="437"/>
      <c r="K1595" s="438"/>
    </row>
    <row r="1596" spans="1:11" ht="14.25" customHeight="1">
      <c r="A1596" s="437"/>
      <c r="B1596" s="823" t="s">
        <v>218</v>
      </c>
      <c r="C1596" s="770"/>
      <c r="D1596" s="402" t="e">
        <f>+INDEX(#REF!,MATCH(B1596,#REF!,0),2)</f>
        <v>#REF!</v>
      </c>
      <c r="E1596" s="460">
        <v>1</v>
      </c>
      <c r="F1596" s="469">
        <v>0</v>
      </c>
      <c r="G1596" s="411" t="e">
        <f>+INDEX(#REF!,MATCH(B1596,#REF!,0),3)</f>
        <v>#REF!</v>
      </c>
      <c r="H1596" s="452" t="e">
        <f t="shared" si="142"/>
        <v>#REF!</v>
      </c>
      <c r="I1596" s="437"/>
      <c r="J1596" s="437"/>
      <c r="K1596" s="438"/>
    </row>
    <row r="1597" spans="1:11" ht="14.25" customHeight="1">
      <c r="A1597" s="437"/>
      <c r="B1597" s="823" t="s">
        <v>219</v>
      </c>
      <c r="C1597" s="770"/>
      <c r="D1597" s="402" t="e">
        <f>+INDEX(#REF!,MATCH(B1597,#REF!,0),2)</f>
        <v>#REF!</v>
      </c>
      <c r="E1597" s="460">
        <v>0.35</v>
      </c>
      <c r="F1597" s="469">
        <v>0</v>
      </c>
      <c r="G1597" s="411" t="e">
        <f>+INDEX(#REF!,MATCH(B1597,#REF!,0),3)</f>
        <v>#REF!</v>
      </c>
      <c r="H1597" s="452" t="e">
        <f t="shared" si="142"/>
        <v>#REF!</v>
      </c>
      <c r="I1597" s="437"/>
      <c r="J1597" s="437"/>
      <c r="K1597" s="438"/>
    </row>
    <row r="1598" spans="1:11" ht="14.25" customHeight="1">
      <c r="A1598" s="437"/>
      <c r="B1598" s="823" t="s">
        <v>220</v>
      </c>
      <c r="C1598" s="770"/>
      <c r="D1598" s="402" t="e">
        <f>+INDEX(#REF!,MATCH(B1598,#REF!,0),2)</f>
        <v>#REF!</v>
      </c>
      <c r="E1598" s="460">
        <v>0.3</v>
      </c>
      <c r="F1598" s="469">
        <v>0</v>
      </c>
      <c r="G1598" s="411" t="e">
        <f>+INDEX(#REF!,MATCH(B1598,#REF!,0),3)</f>
        <v>#REF!</v>
      </c>
      <c r="H1598" s="452" t="e">
        <f t="shared" si="142"/>
        <v>#REF!</v>
      </c>
      <c r="I1598" s="437"/>
      <c r="J1598" s="437"/>
      <c r="K1598" s="438"/>
    </row>
    <row r="1599" spans="1:11" ht="14.25" customHeight="1">
      <c r="A1599" s="437"/>
      <c r="B1599" s="823" t="s">
        <v>221</v>
      </c>
      <c r="C1599" s="770"/>
      <c r="D1599" s="402" t="e">
        <f>+INDEX(#REF!,MATCH(B1599,#REF!,0),2)</f>
        <v>#REF!</v>
      </c>
      <c r="E1599" s="460">
        <v>0.25</v>
      </c>
      <c r="F1599" s="469">
        <v>0</v>
      </c>
      <c r="G1599" s="411" t="e">
        <f>+INDEX(#REF!,MATCH(B1599,#REF!,0),3)</f>
        <v>#REF!</v>
      </c>
      <c r="H1599" s="452" t="e">
        <f t="shared" si="142"/>
        <v>#REF!</v>
      </c>
      <c r="I1599" s="437"/>
      <c r="J1599" s="437"/>
      <c r="K1599" s="438"/>
    </row>
    <row r="1600" spans="1:11" ht="14.25" customHeight="1">
      <c r="A1600" s="437"/>
      <c r="B1600" s="823" t="s">
        <v>222</v>
      </c>
      <c r="C1600" s="770"/>
      <c r="D1600" s="402" t="e">
        <f>+INDEX(#REF!,MATCH(B1600,#REF!,0),2)</f>
        <v>#REF!</v>
      </c>
      <c r="E1600" s="460">
        <v>1</v>
      </c>
      <c r="F1600" s="469">
        <v>0</v>
      </c>
      <c r="G1600" s="411" t="e">
        <f>+INDEX(#REF!,MATCH(B1600,#REF!,0),3)</f>
        <v>#REF!</v>
      </c>
      <c r="H1600" s="452" t="e">
        <f>G1600*(F1600+1)*E1600</f>
        <v>#REF!</v>
      </c>
      <c r="I1600" s="437"/>
      <c r="J1600" s="437"/>
      <c r="K1600" s="438"/>
    </row>
    <row r="1601" spans="1:11" ht="14.25" customHeight="1">
      <c r="A1601" s="437"/>
      <c r="B1601" s="763" t="s">
        <v>87</v>
      </c>
      <c r="C1601" s="757"/>
      <c r="D1601" s="757"/>
      <c r="E1601" s="757"/>
      <c r="F1601" s="757"/>
      <c r="G1601" s="764"/>
      <c r="H1601" s="459" t="e">
        <f>ROUND(SUM(H1592:H1600),2)</f>
        <v>#REF!</v>
      </c>
      <c r="I1601" s="437"/>
      <c r="J1601" s="437"/>
      <c r="K1601" s="438"/>
    </row>
    <row r="1602" spans="1:11" ht="14.25" customHeight="1">
      <c r="A1602" s="437"/>
      <c r="B1602" s="765" t="s">
        <v>88</v>
      </c>
      <c r="C1602" s="757"/>
      <c r="D1602" s="757"/>
      <c r="E1602" s="757"/>
      <c r="F1602" s="757"/>
      <c r="G1602" s="757"/>
      <c r="H1602" s="758"/>
      <c r="I1602" s="437"/>
      <c r="J1602" s="437"/>
      <c r="K1602" s="438"/>
    </row>
    <row r="1603" spans="1:11" ht="14.25" customHeight="1">
      <c r="A1603" s="437"/>
      <c r="B1603" s="766" t="s">
        <v>1</v>
      </c>
      <c r="C1603" s="764"/>
      <c r="D1603" s="446" t="s">
        <v>2</v>
      </c>
      <c r="E1603" s="447" t="s">
        <v>83</v>
      </c>
      <c r="F1603" s="447" t="s">
        <v>89</v>
      </c>
      <c r="G1603" s="447" t="s">
        <v>85</v>
      </c>
      <c r="H1603" s="448" t="s">
        <v>86</v>
      </c>
      <c r="I1603" s="437"/>
      <c r="J1603" s="437"/>
      <c r="K1603" s="438"/>
    </row>
    <row r="1604" spans="1:11" ht="14.25" customHeight="1">
      <c r="A1604" s="437"/>
      <c r="B1604" s="767"/>
      <c r="C1604" s="768"/>
      <c r="D1604" s="460"/>
      <c r="E1604" s="461"/>
      <c r="F1604" s="462"/>
      <c r="G1604" s="451"/>
      <c r="H1604" s="452">
        <f t="shared" ref="H1604:H1608" si="143">E1604*F1604*G1604</f>
        <v>0</v>
      </c>
      <c r="I1604" s="437"/>
      <c r="J1604" s="437"/>
      <c r="K1604" s="438"/>
    </row>
    <row r="1605" spans="1:11" ht="14.25" customHeight="1">
      <c r="A1605" s="437"/>
      <c r="B1605" s="759" t="s">
        <v>90</v>
      </c>
      <c r="C1605" s="760"/>
      <c r="D1605" s="463" t="s">
        <v>91</v>
      </c>
      <c r="E1605" s="460">
        <v>0.05</v>
      </c>
      <c r="F1605" s="469">
        <v>1</v>
      </c>
      <c r="G1605" s="451" t="e">
        <f>H1618</f>
        <v>#REF!</v>
      </c>
      <c r="H1605" s="452" t="e">
        <f t="shared" si="143"/>
        <v>#REF!</v>
      </c>
      <c r="I1605" s="437"/>
      <c r="J1605" s="437"/>
      <c r="K1605" s="438"/>
    </row>
    <row r="1606" spans="1:11" ht="14.25" customHeight="1">
      <c r="A1606" s="437"/>
      <c r="B1606" s="823" t="s">
        <v>223</v>
      </c>
      <c r="C1606" s="770"/>
      <c r="D1606" s="26" t="e">
        <f>+INDEX(#REF!,MATCH(B1606,#REF!,0),2)</f>
        <v>#REF!</v>
      </c>
      <c r="E1606" s="493">
        <v>1</v>
      </c>
      <c r="F1606" s="519">
        <v>0.4</v>
      </c>
      <c r="G1606" s="404" t="e">
        <f>+INDEX(#REF!,MATCH(B1606,#REF!,0),3)</f>
        <v>#REF!</v>
      </c>
      <c r="H1606" s="452" t="e">
        <f t="shared" si="143"/>
        <v>#REF!</v>
      </c>
      <c r="I1606" s="437"/>
      <c r="J1606" s="437"/>
      <c r="K1606" s="438"/>
    </row>
    <row r="1607" spans="1:11" ht="14.25" customHeight="1">
      <c r="A1607" s="437"/>
      <c r="B1607" s="823" t="s">
        <v>144</v>
      </c>
      <c r="C1607" s="770"/>
      <c r="D1607" s="26" t="e">
        <f>+INDEX(#REF!,MATCH(B1607,#REF!,0),2)</f>
        <v>#REF!</v>
      </c>
      <c r="E1607" s="520">
        <v>1</v>
      </c>
      <c r="F1607" s="519">
        <v>0.4</v>
      </c>
      <c r="G1607" s="404" t="e">
        <f>+INDEX(#REF!,MATCH(B1607,#REF!,0),3)</f>
        <v>#REF!</v>
      </c>
      <c r="H1607" s="452" t="e">
        <f t="shared" si="143"/>
        <v>#REF!</v>
      </c>
      <c r="I1607" s="437"/>
      <c r="J1607" s="437"/>
      <c r="K1607" s="438"/>
    </row>
    <row r="1608" spans="1:11" ht="14.25" customHeight="1">
      <c r="A1608" s="437"/>
      <c r="B1608" s="823" t="s">
        <v>224</v>
      </c>
      <c r="C1608" s="770"/>
      <c r="D1608" s="26" t="e">
        <f>+INDEX(#REF!,MATCH(B1608,#REF!,0),2)</f>
        <v>#REF!</v>
      </c>
      <c r="E1608" s="520">
        <v>1</v>
      </c>
      <c r="F1608" s="519">
        <v>0.4</v>
      </c>
      <c r="G1608" s="404" t="e">
        <f>+INDEX(#REF!,MATCH(B1608,#REF!,0),3)</f>
        <v>#REF!</v>
      </c>
      <c r="H1608" s="452" t="e">
        <f t="shared" si="143"/>
        <v>#REF!</v>
      </c>
      <c r="I1608" s="437"/>
      <c r="J1608" s="437"/>
      <c r="K1608" s="438"/>
    </row>
    <row r="1609" spans="1:11" ht="14.25" customHeight="1">
      <c r="A1609" s="437"/>
      <c r="B1609" s="521"/>
      <c r="C1609" s="522"/>
      <c r="D1609" s="463"/>
      <c r="E1609" s="493"/>
      <c r="F1609" s="508"/>
      <c r="G1609" s="451"/>
      <c r="H1609" s="452"/>
      <c r="I1609" s="437"/>
      <c r="J1609" s="437"/>
      <c r="K1609" s="438"/>
    </row>
    <row r="1610" spans="1:11" ht="14.25" customHeight="1">
      <c r="A1610" s="437"/>
      <c r="B1610" s="761"/>
      <c r="C1610" s="762"/>
      <c r="D1610" s="457"/>
      <c r="E1610" s="456"/>
      <c r="F1610" s="457"/>
      <c r="G1610" s="451"/>
      <c r="H1610" s="452">
        <f>E1610*F1610*G1610</f>
        <v>0</v>
      </c>
      <c r="I1610" s="437"/>
      <c r="J1610" s="437"/>
      <c r="K1610" s="438"/>
    </row>
    <row r="1611" spans="1:11" ht="14.25" customHeight="1">
      <c r="A1611" s="437"/>
      <c r="B1611" s="763" t="s">
        <v>87</v>
      </c>
      <c r="C1611" s="757"/>
      <c r="D1611" s="757"/>
      <c r="E1611" s="757"/>
      <c r="F1611" s="757"/>
      <c r="G1611" s="764"/>
      <c r="H1611" s="459" t="e">
        <f>ROUND(SUM(H1604:H1610),2)</f>
        <v>#REF!</v>
      </c>
      <c r="I1611" s="437"/>
      <c r="J1611" s="437"/>
      <c r="K1611" s="438"/>
    </row>
    <row r="1612" spans="1:11" ht="14.25" customHeight="1">
      <c r="A1612" s="437"/>
      <c r="B1612" s="765" t="s">
        <v>92</v>
      </c>
      <c r="C1612" s="757"/>
      <c r="D1612" s="757"/>
      <c r="E1612" s="757"/>
      <c r="F1612" s="757"/>
      <c r="G1612" s="757"/>
      <c r="H1612" s="758"/>
      <c r="I1612" s="437"/>
      <c r="J1612" s="437"/>
      <c r="K1612" s="438"/>
    </row>
    <row r="1613" spans="1:11" ht="14.25" customHeight="1">
      <c r="A1613" s="437"/>
      <c r="B1613" s="766" t="s">
        <v>1</v>
      </c>
      <c r="C1613" s="764"/>
      <c r="D1613" s="446" t="s">
        <v>2</v>
      </c>
      <c r="E1613" s="447" t="s">
        <v>83</v>
      </c>
      <c r="F1613" s="464" t="s">
        <v>89</v>
      </c>
      <c r="G1613" s="447" t="s">
        <v>85</v>
      </c>
      <c r="H1613" s="465" t="s">
        <v>86</v>
      </c>
      <c r="I1613" s="437"/>
      <c r="J1613" s="437"/>
      <c r="K1613" s="438"/>
    </row>
    <row r="1614" spans="1:11" ht="14.25" customHeight="1">
      <c r="A1614" s="437"/>
      <c r="B1614" s="767"/>
      <c r="C1614" s="768"/>
      <c r="D1614" s="466"/>
      <c r="E1614" s="461"/>
      <c r="F1614" s="467"/>
      <c r="G1614" s="451"/>
      <c r="H1614" s="452">
        <f t="shared" ref="H1614:H1617" si="144">E1614*F1614*G1614</f>
        <v>0</v>
      </c>
      <c r="I1614" s="437"/>
      <c r="J1614" s="437"/>
      <c r="K1614" s="438"/>
    </row>
    <row r="1615" spans="1:11" ht="14.25" customHeight="1">
      <c r="A1615" s="437"/>
      <c r="B1615" s="769" t="s">
        <v>225</v>
      </c>
      <c r="C1615" s="760"/>
      <c r="D1615" s="468" t="s">
        <v>94</v>
      </c>
      <c r="E1615" s="460">
        <v>1</v>
      </c>
      <c r="F1615" s="518">
        <v>0.33</v>
      </c>
      <c r="G1615" s="41" t="e">
        <f>+INDEX(#REF!,MATCH(B1615,#REF!,0),9)</f>
        <v>#REF!</v>
      </c>
      <c r="H1615" s="452" t="e">
        <f t="shared" si="144"/>
        <v>#REF!</v>
      </c>
      <c r="I1615" s="437"/>
      <c r="J1615" s="437"/>
      <c r="K1615" s="438"/>
    </row>
    <row r="1616" spans="1:11" ht="14.25" customHeight="1">
      <c r="A1616" s="437"/>
      <c r="B1616" s="769" t="s">
        <v>93</v>
      </c>
      <c r="C1616" s="760"/>
      <c r="D1616" s="468" t="s">
        <v>94</v>
      </c>
      <c r="E1616" s="460">
        <v>2</v>
      </c>
      <c r="F1616" s="518">
        <f>+F1615</f>
        <v>0.33</v>
      </c>
      <c r="G1616" s="41" t="e">
        <f>+INDEX(#REF!,MATCH(B1616,#REF!,0),9)</f>
        <v>#REF!</v>
      </c>
      <c r="H1616" s="452" t="e">
        <f t="shared" si="144"/>
        <v>#REF!</v>
      </c>
      <c r="I1616" s="437"/>
      <c r="J1616" s="437"/>
      <c r="K1616" s="438"/>
    </row>
    <row r="1617" spans="1:11" ht="14.25" customHeight="1">
      <c r="A1617" s="437"/>
      <c r="B1617" s="761"/>
      <c r="C1617" s="762"/>
      <c r="D1617" s="470"/>
      <c r="E1617" s="471"/>
      <c r="F1617" s="457"/>
      <c r="G1617" s="451"/>
      <c r="H1617" s="452">
        <f t="shared" si="144"/>
        <v>0</v>
      </c>
      <c r="I1617" s="437"/>
      <c r="J1617" s="437"/>
      <c r="K1617" s="438"/>
    </row>
    <row r="1618" spans="1:11" ht="14.25" customHeight="1">
      <c r="A1618" s="437"/>
      <c r="B1618" s="763" t="s">
        <v>87</v>
      </c>
      <c r="C1618" s="757"/>
      <c r="D1618" s="757"/>
      <c r="E1618" s="757"/>
      <c r="F1618" s="757"/>
      <c r="G1618" s="764"/>
      <c r="H1618" s="459" t="e">
        <f>ROUND(SUM(H1614:H1617),2)</f>
        <v>#REF!</v>
      </c>
      <c r="I1618" s="437"/>
      <c r="J1618" s="437"/>
      <c r="K1618" s="438"/>
    </row>
    <row r="1619" spans="1:11" ht="14.25" customHeight="1">
      <c r="A1619" s="437"/>
      <c r="B1619" s="765" t="s">
        <v>95</v>
      </c>
      <c r="C1619" s="757"/>
      <c r="D1619" s="757"/>
      <c r="E1619" s="757"/>
      <c r="F1619" s="757"/>
      <c r="G1619" s="757"/>
      <c r="H1619" s="758"/>
      <c r="I1619" s="437"/>
      <c r="J1619" s="437"/>
      <c r="K1619" s="438"/>
    </row>
    <row r="1620" spans="1:11" ht="14.25" customHeight="1">
      <c r="A1620" s="437"/>
      <c r="B1620" s="756" t="s">
        <v>1</v>
      </c>
      <c r="C1620" s="757"/>
      <c r="D1620" s="764"/>
      <c r="E1620" s="447" t="s">
        <v>2</v>
      </c>
      <c r="F1620" s="447" t="s">
        <v>83</v>
      </c>
      <c r="G1620" s="447" t="s">
        <v>85</v>
      </c>
      <c r="H1620" s="448" t="s">
        <v>86</v>
      </c>
      <c r="I1620" s="437"/>
      <c r="J1620" s="437"/>
      <c r="K1620" s="438"/>
    </row>
    <row r="1621" spans="1:11" ht="14.25" customHeight="1">
      <c r="A1621" s="437"/>
      <c r="B1621" s="779" t="s">
        <v>213</v>
      </c>
      <c r="C1621" s="760"/>
      <c r="D1621" s="770"/>
      <c r="E1621" s="449" t="s">
        <v>2</v>
      </c>
      <c r="F1621" s="450">
        <v>0.8</v>
      </c>
      <c r="G1621" s="472">
        <v>12000</v>
      </c>
      <c r="H1621" s="473">
        <f t="shared" ref="H1621:H1622" si="145">G1621*F1621</f>
        <v>9600</v>
      </c>
      <c r="I1621" s="437"/>
      <c r="J1621" s="437"/>
      <c r="K1621" s="438"/>
    </row>
    <row r="1622" spans="1:11" ht="14.25" customHeight="1">
      <c r="A1622" s="437"/>
      <c r="B1622" s="779"/>
      <c r="C1622" s="760"/>
      <c r="D1622" s="770"/>
      <c r="E1622" s="449"/>
      <c r="F1622" s="450"/>
      <c r="G1622" s="472"/>
      <c r="H1622" s="473">
        <f t="shared" si="145"/>
        <v>0</v>
      </c>
      <c r="I1622" s="437"/>
      <c r="J1622" s="437"/>
      <c r="K1622" s="438"/>
    </row>
    <row r="1623" spans="1:11" ht="14.25" customHeight="1" thickBot="1">
      <c r="A1623" s="437"/>
      <c r="B1623" s="780" t="s">
        <v>87</v>
      </c>
      <c r="C1623" s="781"/>
      <c r="D1623" s="781"/>
      <c r="E1623" s="781"/>
      <c r="F1623" s="781"/>
      <c r="G1623" s="782"/>
      <c r="H1623" s="474">
        <f>ROUND(SUM(H1621:H1622),2)</f>
        <v>9600</v>
      </c>
      <c r="I1623" s="437"/>
      <c r="J1623" s="437"/>
      <c r="K1623" s="438"/>
    </row>
    <row r="1624" spans="1:11" ht="14.25" customHeight="1" thickBot="1">
      <c r="A1624" s="437"/>
      <c r="B1624" s="783"/>
      <c r="C1624" s="748"/>
      <c r="D1624" s="748"/>
      <c r="E1624" s="748"/>
      <c r="F1624" s="748"/>
      <c r="G1624" s="748"/>
      <c r="H1624" s="749"/>
      <c r="I1624" s="437"/>
      <c r="J1624" s="437"/>
      <c r="K1624" s="438"/>
    </row>
    <row r="1625" spans="1:11" ht="14.25" customHeight="1" thickBot="1">
      <c r="A1625" s="437"/>
      <c r="B1625" s="784"/>
      <c r="C1625" s="785"/>
      <c r="D1625" s="786"/>
      <c r="E1625" s="794" t="s">
        <v>59</v>
      </c>
      <c r="F1625" s="795"/>
      <c r="G1625" s="795"/>
      <c r="H1625" s="475" t="e">
        <f>ROUND(H1623+H1618+H1611+H1601,0)</f>
        <v>#REF!</v>
      </c>
      <c r="I1625" s="437"/>
      <c r="J1625" s="437"/>
      <c r="K1625" s="438"/>
    </row>
    <row r="1626" spans="1:11" ht="14.25" customHeight="1">
      <c r="A1626" s="437"/>
      <c r="B1626" s="476"/>
      <c r="C1626" s="477"/>
      <c r="D1626" s="478"/>
      <c r="E1626" s="478"/>
      <c r="F1626" s="478"/>
      <c r="G1626" s="478"/>
      <c r="H1626" s="479"/>
      <c r="I1626" s="437"/>
      <c r="J1626" s="437"/>
      <c r="K1626" s="438"/>
    </row>
    <row r="1627" spans="1:11" ht="14.25" customHeight="1" thickBot="1">
      <c r="A1627" s="437"/>
      <c r="B1627" s="439"/>
      <c r="C1627" s="440"/>
      <c r="D1627" s="441"/>
      <c r="E1627" s="441"/>
      <c r="F1627" s="441"/>
      <c r="G1627" s="441"/>
      <c r="H1627" s="442"/>
      <c r="I1627" s="437"/>
      <c r="J1627" s="437"/>
      <c r="K1627" s="438"/>
    </row>
    <row r="1628" spans="1:11" ht="14.25" customHeight="1">
      <c r="A1628" s="437"/>
      <c r="B1628" s="802" t="s">
        <v>77</v>
      </c>
      <c r="C1628" s="748"/>
      <c r="D1628" s="748"/>
      <c r="E1628" s="748"/>
      <c r="F1628" s="748"/>
      <c r="G1628" s="748"/>
      <c r="H1628" s="749"/>
      <c r="I1628" s="437"/>
      <c r="J1628" s="437"/>
      <c r="K1628" s="438"/>
    </row>
    <row r="1629" spans="1:11" ht="14.25" customHeight="1">
      <c r="A1629" s="437"/>
      <c r="B1629" s="753"/>
      <c r="C1629" s="754"/>
      <c r="D1629" s="754"/>
      <c r="E1629" s="754"/>
      <c r="F1629" s="754"/>
      <c r="G1629" s="754"/>
      <c r="H1629" s="755"/>
      <c r="I1629" s="437"/>
      <c r="J1629" s="437"/>
      <c r="K1629" s="438"/>
    </row>
    <row r="1630" spans="1:11" ht="14.25" customHeight="1" thickBot="1">
      <c r="A1630" s="437"/>
      <c r="B1630" s="803" t="s">
        <v>78</v>
      </c>
      <c r="C1630" s="781"/>
      <c r="D1630" s="781"/>
      <c r="E1630" s="781"/>
      <c r="F1630" s="781"/>
      <c r="G1630" s="781"/>
      <c r="H1630" s="804"/>
      <c r="I1630" s="437"/>
      <c r="J1630" s="437"/>
      <c r="K1630" s="438"/>
    </row>
    <row r="1631" spans="1:11" ht="14.25" customHeight="1">
      <c r="A1631" s="437"/>
      <c r="B1631" s="799" t="s">
        <v>1125</v>
      </c>
      <c r="C1631" s="800"/>
      <c r="D1631" s="800"/>
      <c r="E1631" s="800"/>
      <c r="F1631" s="800"/>
      <c r="G1631" s="800"/>
      <c r="H1631" s="801"/>
      <c r="I1631" s="437"/>
      <c r="J1631" s="437"/>
      <c r="K1631" s="438"/>
    </row>
    <row r="1632" spans="1:11" ht="14.25" customHeight="1">
      <c r="A1632" s="437"/>
      <c r="B1632" s="443" t="s">
        <v>79</v>
      </c>
      <c r="C1632" s="498">
        <v>8.1999999999999993</v>
      </c>
      <c r="D1632" s="772" t="s">
        <v>80</v>
      </c>
      <c r="E1632" s="764"/>
      <c r="F1632" s="419" t="s">
        <v>5</v>
      </c>
      <c r="G1632" s="419" t="s">
        <v>81</v>
      </c>
      <c r="H1632" s="445"/>
      <c r="I1632" s="437"/>
      <c r="J1632" s="437"/>
      <c r="K1632" s="438"/>
    </row>
    <row r="1633" spans="1:11" ht="14.25" customHeight="1">
      <c r="A1633" s="437"/>
      <c r="B1633" s="765"/>
      <c r="C1633" s="757"/>
      <c r="D1633" s="757"/>
      <c r="E1633" s="757"/>
      <c r="F1633" s="757"/>
      <c r="G1633" s="757"/>
      <c r="H1633" s="758"/>
      <c r="I1633" s="437"/>
      <c r="J1633" s="437"/>
      <c r="K1633" s="438"/>
    </row>
    <row r="1634" spans="1:11" ht="14.25" customHeight="1">
      <c r="A1634" s="437"/>
      <c r="B1634" s="773" t="s">
        <v>1120</v>
      </c>
      <c r="C1634" s="774"/>
      <c r="D1634" s="774"/>
      <c r="E1634" s="774"/>
      <c r="F1634" s="774"/>
      <c r="G1634" s="774"/>
      <c r="H1634" s="775"/>
      <c r="I1634" s="437"/>
      <c r="J1634" s="437"/>
      <c r="K1634" s="438"/>
    </row>
    <row r="1635" spans="1:11" ht="14.25" customHeight="1">
      <c r="A1635" s="437"/>
      <c r="B1635" s="776"/>
      <c r="C1635" s="751"/>
      <c r="D1635" s="751"/>
      <c r="E1635" s="751"/>
      <c r="F1635" s="751"/>
      <c r="G1635" s="751"/>
      <c r="H1635" s="752"/>
      <c r="I1635" s="437"/>
      <c r="J1635" s="437"/>
      <c r="K1635" s="438"/>
    </row>
    <row r="1636" spans="1:11" ht="14.25" customHeight="1">
      <c r="A1636" s="437"/>
      <c r="B1636" s="777"/>
      <c r="C1636" s="754"/>
      <c r="D1636" s="754"/>
      <c r="E1636" s="754"/>
      <c r="F1636" s="754"/>
      <c r="G1636" s="754"/>
      <c r="H1636" s="755"/>
      <c r="I1636" s="437"/>
      <c r="J1636" s="437"/>
      <c r="K1636" s="438"/>
    </row>
    <row r="1637" spans="1:11" ht="14.25" customHeight="1">
      <c r="A1637" s="437"/>
      <c r="B1637" s="765" t="s">
        <v>82</v>
      </c>
      <c r="C1637" s="757"/>
      <c r="D1637" s="757"/>
      <c r="E1637" s="757"/>
      <c r="F1637" s="757"/>
      <c r="G1637" s="757"/>
      <c r="H1637" s="758"/>
      <c r="I1637" s="437"/>
      <c r="J1637" s="437"/>
      <c r="K1637" s="438"/>
    </row>
    <row r="1638" spans="1:11" ht="14.25" customHeight="1">
      <c r="A1638" s="437"/>
      <c r="B1638" s="766" t="s">
        <v>1</v>
      </c>
      <c r="C1638" s="764"/>
      <c r="D1638" s="446" t="s">
        <v>2</v>
      </c>
      <c r="E1638" s="447" t="s">
        <v>83</v>
      </c>
      <c r="F1638" s="447" t="s">
        <v>84</v>
      </c>
      <c r="G1638" s="447" t="s">
        <v>85</v>
      </c>
      <c r="H1638" s="448" t="s">
        <v>86</v>
      </c>
      <c r="I1638" s="437"/>
      <c r="J1638" s="437"/>
      <c r="K1638" s="438"/>
    </row>
    <row r="1639" spans="1:11" ht="14.25" customHeight="1">
      <c r="A1639" s="437"/>
      <c r="B1639" s="767"/>
      <c r="C1639" s="778"/>
      <c r="D1639" s="449"/>
      <c r="E1639" s="449"/>
      <c r="F1639" s="450"/>
      <c r="G1639" s="451"/>
      <c r="H1639" s="452">
        <f>G1639*(F1639+1)*E1639</f>
        <v>0</v>
      </c>
      <c r="I1639" s="437"/>
      <c r="J1639" s="437"/>
      <c r="K1639" s="438"/>
    </row>
    <row r="1640" spans="1:11" ht="14.25" customHeight="1">
      <c r="A1640" s="437"/>
      <c r="B1640" s="822" t="s">
        <v>215</v>
      </c>
      <c r="C1640" s="770"/>
      <c r="D1640" s="402" t="e">
        <f>+INDEX(#REF!,MATCH(B1640,#REF!,0),2)</f>
        <v>#REF!</v>
      </c>
      <c r="E1640" s="460">
        <v>1</v>
      </c>
      <c r="F1640" s="469">
        <v>0</v>
      </c>
      <c r="G1640" s="411" t="e">
        <f>+INDEX(#REF!,MATCH(B1640,#REF!,0),3)</f>
        <v>#REF!</v>
      </c>
      <c r="H1640" s="452" t="e">
        <f t="shared" ref="H1640:H1646" si="146">E1640*(F1640+1)*G1640</f>
        <v>#REF!</v>
      </c>
      <c r="I1640" s="437"/>
      <c r="J1640" s="437"/>
      <c r="K1640" s="438"/>
    </row>
    <row r="1641" spans="1:11" ht="14.25" customHeight="1">
      <c r="A1641" s="437"/>
      <c r="B1641" s="822" t="s">
        <v>216</v>
      </c>
      <c r="C1641" s="770"/>
      <c r="D1641" s="402" t="e">
        <f>+INDEX(#REF!,MATCH(B1641,#REF!,0),2)</f>
        <v>#REF!</v>
      </c>
      <c r="E1641" s="460">
        <v>1.4</v>
      </c>
      <c r="F1641" s="469">
        <v>0</v>
      </c>
      <c r="G1641" s="411" t="e">
        <f>+INDEX(#REF!,MATCH(B1641,#REF!,0),3)</f>
        <v>#REF!</v>
      </c>
      <c r="H1641" s="452" t="e">
        <f t="shared" si="146"/>
        <v>#REF!</v>
      </c>
      <c r="I1641" s="437"/>
      <c r="J1641" s="437"/>
      <c r="K1641" s="438"/>
    </row>
    <row r="1642" spans="1:11" ht="14.25" customHeight="1">
      <c r="A1642" s="437"/>
      <c r="B1642" s="823" t="s">
        <v>217</v>
      </c>
      <c r="C1642" s="770"/>
      <c r="D1642" s="402" t="e">
        <f>+INDEX(#REF!,MATCH(B1642,#REF!,0),2)</f>
        <v>#REF!</v>
      </c>
      <c r="E1642" s="460">
        <v>0.5</v>
      </c>
      <c r="F1642" s="469">
        <v>0</v>
      </c>
      <c r="G1642" s="411" t="e">
        <f>+INDEX(#REF!,MATCH(B1642,#REF!,0),3)</f>
        <v>#REF!</v>
      </c>
      <c r="H1642" s="452" t="e">
        <f t="shared" si="146"/>
        <v>#REF!</v>
      </c>
      <c r="I1642" s="437"/>
      <c r="J1642" s="437"/>
      <c r="K1642" s="438"/>
    </row>
    <row r="1643" spans="1:11" ht="14.25" customHeight="1">
      <c r="A1643" s="437"/>
      <c r="B1643" s="823" t="s">
        <v>218</v>
      </c>
      <c r="C1643" s="770"/>
      <c r="D1643" s="402" t="e">
        <f>+INDEX(#REF!,MATCH(B1643,#REF!,0),2)</f>
        <v>#REF!</v>
      </c>
      <c r="E1643" s="460">
        <v>1</v>
      </c>
      <c r="F1643" s="469">
        <v>0</v>
      </c>
      <c r="G1643" s="411" t="e">
        <f>+INDEX(#REF!,MATCH(B1643,#REF!,0),3)</f>
        <v>#REF!</v>
      </c>
      <c r="H1643" s="452" t="e">
        <f t="shared" si="146"/>
        <v>#REF!</v>
      </c>
      <c r="I1643" s="437"/>
      <c r="J1643" s="437"/>
      <c r="K1643" s="438"/>
    </row>
    <row r="1644" spans="1:11" ht="14.25" customHeight="1">
      <c r="A1644" s="437"/>
      <c r="B1644" s="823" t="s">
        <v>219</v>
      </c>
      <c r="C1644" s="770"/>
      <c r="D1644" s="402" t="e">
        <f>+INDEX(#REF!,MATCH(B1644,#REF!,0),2)</f>
        <v>#REF!</v>
      </c>
      <c r="E1644" s="460">
        <v>0.35</v>
      </c>
      <c r="F1644" s="469">
        <v>0</v>
      </c>
      <c r="G1644" s="411" t="e">
        <f>+INDEX(#REF!,MATCH(B1644,#REF!,0),3)</f>
        <v>#REF!</v>
      </c>
      <c r="H1644" s="452" t="e">
        <f t="shared" si="146"/>
        <v>#REF!</v>
      </c>
      <c r="I1644" s="437"/>
      <c r="J1644" s="437"/>
      <c r="K1644" s="438"/>
    </row>
    <row r="1645" spans="1:11" ht="14.25" customHeight="1">
      <c r="A1645" s="437"/>
      <c r="B1645" s="823" t="s">
        <v>220</v>
      </c>
      <c r="C1645" s="770"/>
      <c r="D1645" s="402" t="e">
        <f>+INDEX(#REF!,MATCH(B1645,#REF!,0),2)</f>
        <v>#REF!</v>
      </c>
      <c r="E1645" s="460">
        <v>0.3</v>
      </c>
      <c r="F1645" s="469">
        <v>0</v>
      </c>
      <c r="G1645" s="411" t="e">
        <f>+INDEX(#REF!,MATCH(B1645,#REF!,0),3)</f>
        <v>#REF!</v>
      </c>
      <c r="H1645" s="452" t="e">
        <f t="shared" si="146"/>
        <v>#REF!</v>
      </c>
      <c r="I1645" s="437"/>
      <c r="J1645" s="437"/>
      <c r="K1645" s="438"/>
    </row>
    <row r="1646" spans="1:11" ht="14.25" customHeight="1">
      <c r="A1646" s="437"/>
      <c r="B1646" s="823" t="s">
        <v>221</v>
      </c>
      <c r="C1646" s="770"/>
      <c r="D1646" s="402" t="e">
        <f>+INDEX(#REF!,MATCH(B1646,#REF!,0),2)</f>
        <v>#REF!</v>
      </c>
      <c r="E1646" s="460">
        <v>0.25</v>
      </c>
      <c r="F1646" s="469">
        <v>0</v>
      </c>
      <c r="G1646" s="411" t="e">
        <f>+INDEX(#REF!,MATCH(B1646,#REF!,0),3)</f>
        <v>#REF!</v>
      </c>
      <c r="H1646" s="452" t="e">
        <f t="shared" si="146"/>
        <v>#REF!</v>
      </c>
      <c r="I1646" s="437"/>
      <c r="J1646" s="437"/>
      <c r="K1646" s="438"/>
    </row>
    <row r="1647" spans="1:11" ht="14.25" customHeight="1">
      <c r="A1647" s="437"/>
      <c r="B1647" s="823" t="s">
        <v>222</v>
      </c>
      <c r="C1647" s="770"/>
      <c r="D1647" s="402" t="e">
        <f>+INDEX(#REF!,MATCH(B1647,#REF!,0),2)</f>
        <v>#REF!</v>
      </c>
      <c r="E1647" s="460">
        <v>1</v>
      </c>
      <c r="F1647" s="469">
        <v>0</v>
      </c>
      <c r="G1647" s="411" t="e">
        <f>+INDEX(#REF!,MATCH(B1647,#REF!,0),3)</f>
        <v>#REF!</v>
      </c>
      <c r="H1647" s="452" t="e">
        <f>G1647*(F1647+1)*E1647</f>
        <v>#REF!</v>
      </c>
      <c r="I1647" s="437"/>
      <c r="J1647" s="437"/>
      <c r="K1647" s="438"/>
    </row>
    <row r="1648" spans="1:11" ht="14.25" customHeight="1">
      <c r="A1648" s="437"/>
      <c r="B1648" s="763" t="s">
        <v>87</v>
      </c>
      <c r="C1648" s="757"/>
      <c r="D1648" s="757"/>
      <c r="E1648" s="757"/>
      <c r="F1648" s="757"/>
      <c r="G1648" s="764"/>
      <c r="H1648" s="459" t="e">
        <f>ROUND(SUM(H1639:H1647),2)</f>
        <v>#REF!</v>
      </c>
      <c r="I1648" s="437"/>
      <c r="J1648" s="437"/>
      <c r="K1648" s="438"/>
    </row>
    <row r="1649" spans="1:11" ht="14.25" customHeight="1">
      <c r="A1649" s="437"/>
      <c r="B1649" s="765" t="s">
        <v>88</v>
      </c>
      <c r="C1649" s="757"/>
      <c r="D1649" s="757"/>
      <c r="E1649" s="757"/>
      <c r="F1649" s="757"/>
      <c r="G1649" s="757"/>
      <c r="H1649" s="758"/>
      <c r="I1649" s="437"/>
      <c r="J1649" s="437"/>
      <c r="K1649" s="438"/>
    </row>
    <row r="1650" spans="1:11" ht="14.25" customHeight="1">
      <c r="A1650" s="437"/>
      <c r="B1650" s="766" t="s">
        <v>1</v>
      </c>
      <c r="C1650" s="764"/>
      <c r="D1650" s="446" t="s">
        <v>2</v>
      </c>
      <c r="E1650" s="447" t="s">
        <v>83</v>
      </c>
      <c r="F1650" s="447" t="s">
        <v>89</v>
      </c>
      <c r="G1650" s="447" t="s">
        <v>85</v>
      </c>
      <c r="H1650" s="448" t="s">
        <v>86</v>
      </c>
      <c r="I1650" s="437"/>
      <c r="J1650" s="437"/>
      <c r="K1650" s="438"/>
    </row>
    <row r="1651" spans="1:11" ht="14.25" customHeight="1">
      <c r="A1651" s="437"/>
      <c r="B1651" s="767"/>
      <c r="C1651" s="768"/>
      <c r="D1651" s="460"/>
      <c r="E1651" s="461"/>
      <c r="F1651" s="462"/>
      <c r="G1651" s="451"/>
      <c r="H1651" s="452">
        <f t="shared" ref="H1651:H1655" si="147">E1651*F1651*G1651</f>
        <v>0</v>
      </c>
      <c r="I1651" s="437"/>
      <c r="J1651" s="437"/>
      <c r="K1651" s="438"/>
    </row>
    <row r="1652" spans="1:11" ht="14.25" customHeight="1">
      <c r="A1652" s="437"/>
      <c r="B1652" s="759" t="s">
        <v>90</v>
      </c>
      <c r="C1652" s="760"/>
      <c r="D1652" s="463" t="s">
        <v>91</v>
      </c>
      <c r="E1652" s="460">
        <v>0.05</v>
      </c>
      <c r="F1652" s="469">
        <v>1</v>
      </c>
      <c r="G1652" s="451" t="e">
        <f>H1665</f>
        <v>#REF!</v>
      </c>
      <c r="H1652" s="452" t="e">
        <f t="shared" si="147"/>
        <v>#REF!</v>
      </c>
      <c r="I1652" s="437"/>
      <c r="J1652" s="437"/>
      <c r="K1652" s="438"/>
    </row>
    <row r="1653" spans="1:11" ht="14.25" customHeight="1">
      <c r="A1653" s="437"/>
      <c r="B1653" s="823" t="s">
        <v>223</v>
      </c>
      <c r="C1653" s="770"/>
      <c r="D1653" s="26" t="e">
        <f>+INDEX(#REF!,MATCH(B1653,#REF!,0),2)</f>
        <v>#REF!</v>
      </c>
      <c r="E1653" s="493">
        <v>1</v>
      </c>
      <c r="F1653" s="519">
        <v>0.4</v>
      </c>
      <c r="G1653" s="404" t="e">
        <f>+INDEX(#REF!,MATCH(B1653,#REF!,0),3)</f>
        <v>#REF!</v>
      </c>
      <c r="H1653" s="452" t="e">
        <f t="shared" si="147"/>
        <v>#REF!</v>
      </c>
      <c r="I1653" s="437"/>
      <c r="J1653" s="437"/>
      <c r="K1653" s="438"/>
    </row>
    <row r="1654" spans="1:11" ht="14.25" customHeight="1">
      <c r="A1654" s="437"/>
      <c r="B1654" s="823" t="s">
        <v>144</v>
      </c>
      <c r="C1654" s="770"/>
      <c r="D1654" s="26" t="e">
        <f>+INDEX(#REF!,MATCH(B1654,#REF!,0),2)</f>
        <v>#REF!</v>
      </c>
      <c r="E1654" s="520">
        <v>1</v>
      </c>
      <c r="F1654" s="519">
        <v>0.4</v>
      </c>
      <c r="G1654" s="404" t="e">
        <f>+INDEX(#REF!,MATCH(B1654,#REF!,0),3)</f>
        <v>#REF!</v>
      </c>
      <c r="H1654" s="452" t="e">
        <f t="shared" si="147"/>
        <v>#REF!</v>
      </c>
      <c r="I1654" s="437"/>
      <c r="J1654" s="437"/>
      <c r="K1654" s="438"/>
    </row>
    <row r="1655" spans="1:11" ht="14.25" customHeight="1">
      <c r="A1655" s="437"/>
      <c r="B1655" s="823" t="s">
        <v>224</v>
      </c>
      <c r="C1655" s="770"/>
      <c r="D1655" s="26" t="e">
        <f>+INDEX(#REF!,MATCH(B1655,#REF!,0),2)</f>
        <v>#REF!</v>
      </c>
      <c r="E1655" s="520">
        <v>1</v>
      </c>
      <c r="F1655" s="519">
        <v>0.4</v>
      </c>
      <c r="G1655" s="404" t="e">
        <f>+INDEX(#REF!,MATCH(B1655,#REF!,0),3)</f>
        <v>#REF!</v>
      </c>
      <c r="H1655" s="452" t="e">
        <f t="shared" si="147"/>
        <v>#REF!</v>
      </c>
      <c r="I1655" s="437"/>
      <c r="J1655" s="437"/>
      <c r="K1655" s="438"/>
    </row>
    <row r="1656" spans="1:11" ht="14.25" customHeight="1">
      <c r="A1656" s="437"/>
      <c r="B1656" s="521"/>
      <c r="C1656" s="522"/>
      <c r="D1656" s="463"/>
      <c r="E1656" s="493"/>
      <c r="F1656" s="508"/>
      <c r="G1656" s="451"/>
      <c r="H1656" s="452"/>
      <c r="I1656" s="437"/>
      <c r="J1656" s="437"/>
      <c r="K1656" s="438"/>
    </row>
    <row r="1657" spans="1:11" ht="14.25" customHeight="1">
      <c r="A1657" s="437"/>
      <c r="B1657" s="761"/>
      <c r="C1657" s="762"/>
      <c r="D1657" s="457"/>
      <c r="E1657" s="456"/>
      <c r="F1657" s="457"/>
      <c r="G1657" s="451"/>
      <c r="H1657" s="452">
        <f>E1657*F1657*G1657</f>
        <v>0</v>
      </c>
      <c r="I1657" s="437"/>
      <c r="J1657" s="437"/>
      <c r="K1657" s="438"/>
    </row>
    <row r="1658" spans="1:11" ht="14.25" customHeight="1">
      <c r="A1658" s="437"/>
      <c r="B1658" s="763" t="s">
        <v>87</v>
      </c>
      <c r="C1658" s="757"/>
      <c r="D1658" s="757"/>
      <c r="E1658" s="757"/>
      <c r="F1658" s="757"/>
      <c r="G1658" s="764"/>
      <c r="H1658" s="459" t="e">
        <f>ROUND(SUM(H1651:H1657),2)</f>
        <v>#REF!</v>
      </c>
      <c r="I1658" s="437"/>
      <c r="J1658" s="437"/>
      <c r="K1658" s="438"/>
    </row>
    <row r="1659" spans="1:11" ht="14.25" customHeight="1">
      <c r="A1659" s="437"/>
      <c r="B1659" s="765" t="s">
        <v>92</v>
      </c>
      <c r="C1659" s="757"/>
      <c r="D1659" s="757"/>
      <c r="E1659" s="757"/>
      <c r="F1659" s="757"/>
      <c r="G1659" s="757"/>
      <c r="H1659" s="758"/>
      <c r="I1659" s="437"/>
      <c r="J1659" s="437"/>
      <c r="K1659" s="438"/>
    </row>
    <row r="1660" spans="1:11" ht="14.25" customHeight="1">
      <c r="A1660" s="437"/>
      <c r="B1660" s="766" t="s">
        <v>1</v>
      </c>
      <c r="C1660" s="764"/>
      <c r="D1660" s="446" t="s">
        <v>2</v>
      </c>
      <c r="E1660" s="447" t="s">
        <v>83</v>
      </c>
      <c r="F1660" s="464" t="s">
        <v>89</v>
      </c>
      <c r="G1660" s="447" t="s">
        <v>85</v>
      </c>
      <c r="H1660" s="465" t="s">
        <v>86</v>
      </c>
      <c r="I1660" s="437"/>
      <c r="J1660" s="437"/>
      <c r="K1660" s="438"/>
    </row>
    <row r="1661" spans="1:11" ht="14.25" customHeight="1">
      <c r="A1661" s="437"/>
      <c r="B1661" s="767"/>
      <c r="C1661" s="768"/>
      <c r="D1661" s="466"/>
      <c r="E1661" s="461"/>
      <c r="F1661" s="467"/>
      <c r="G1661" s="451"/>
      <c r="H1661" s="452">
        <f t="shared" ref="H1661:H1664" si="148">E1661*F1661*G1661</f>
        <v>0</v>
      </c>
      <c r="I1661" s="437"/>
      <c r="J1661" s="437"/>
      <c r="K1661" s="438"/>
    </row>
    <row r="1662" spans="1:11" ht="14.25" customHeight="1">
      <c r="A1662" s="437"/>
      <c r="B1662" s="769" t="s">
        <v>225</v>
      </c>
      <c r="C1662" s="760"/>
      <c r="D1662" s="468" t="s">
        <v>94</v>
      </c>
      <c r="E1662" s="460">
        <v>1</v>
      </c>
      <c r="F1662" s="518">
        <v>0.33</v>
      </c>
      <c r="G1662" s="41" t="e">
        <f>+INDEX(#REF!,MATCH(B1662,#REF!,0),9)</f>
        <v>#REF!</v>
      </c>
      <c r="H1662" s="452" t="e">
        <f t="shared" si="148"/>
        <v>#REF!</v>
      </c>
      <c r="I1662" s="437"/>
      <c r="J1662" s="437"/>
      <c r="K1662" s="438"/>
    </row>
    <row r="1663" spans="1:11" ht="14.25" customHeight="1">
      <c r="A1663" s="437"/>
      <c r="B1663" s="769" t="s">
        <v>93</v>
      </c>
      <c r="C1663" s="760"/>
      <c r="D1663" s="468" t="s">
        <v>94</v>
      </c>
      <c r="E1663" s="460">
        <v>2</v>
      </c>
      <c r="F1663" s="518">
        <f>+F1662</f>
        <v>0.33</v>
      </c>
      <c r="G1663" s="41" t="e">
        <f>+INDEX(#REF!,MATCH(B1663,#REF!,0),9)</f>
        <v>#REF!</v>
      </c>
      <c r="H1663" s="452" t="e">
        <f t="shared" si="148"/>
        <v>#REF!</v>
      </c>
      <c r="I1663" s="437"/>
      <c r="J1663" s="437"/>
      <c r="K1663" s="438"/>
    </row>
    <row r="1664" spans="1:11" ht="14.25" customHeight="1">
      <c r="A1664" s="437"/>
      <c r="B1664" s="761"/>
      <c r="C1664" s="762"/>
      <c r="D1664" s="470"/>
      <c r="E1664" s="471"/>
      <c r="F1664" s="457"/>
      <c r="G1664" s="451"/>
      <c r="H1664" s="452">
        <f t="shared" si="148"/>
        <v>0</v>
      </c>
      <c r="I1664" s="437"/>
      <c r="J1664" s="437"/>
      <c r="K1664" s="438"/>
    </row>
    <row r="1665" spans="1:11" ht="14.25" customHeight="1">
      <c r="A1665" s="437"/>
      <c r="B1665" s="763" t="s">
        <v>87</v>
      </c>
      <c r="C1665" s="757"/>
      <c r="D1665" s="757"/>
      <c r="E1665" s="757"/>
      <c r="F1665" s="757"/>
      <c r="G1665" s="764"/>
      <c r="H1665" s="459" t="e">
        <f>ROUND(SUM(H1661:H1664),2)</f>
        <v>#REF!</v>
      </c>
      <c r="I1665" s="437"/>
      <c r="J1665" s="437"/>
      <c r="K1665" s="438"/>
    </row>
    <row r="1666" spans="1:11" ht="14.25" customHeight="1">
      <c r="A1666" s="437"/>
      <c r="B1666" s="765" t="s">
        <v>95</v>
      </c>
      <c r="C1666" s="757"/>
      <c r="D1666" s="757"/>
      <c r="E1666" s="757"/>
      <c r="F1666" s="757"/>
      <c r="G1666" s="757"/>
      <c r="H1666" s="758"/>
      <c r="I1666" s="437"/>
      <c r="J1666" s="437"/>
      <c r="K1666" s="438"/>
    </row>
    <row r="1667" spans="1:11" ht="14.25" customHeight="1">
      <c r="A1667" s="437"/>
      <c r="B1667" s="756" t="s">
        <v>1</v>
      </c>
      <c r="C1667" s="757"/>
      <c r="D1667" s="764"/>
      <c r="E1667" s="447" t="s">
        <v>2</v>
      </c>
      <c r="F1667" s="447" t="s">
        <v>83</v>
      </c>
      <c r="G1667" s="447" t="s">
        <v>85</v>
      </c>
      <c r="H1667" s="448" t="s">
        <v>86</v>
      </c>
      <c r="I1667" s="437"/>
      <c r="J1667" s="437"/>
      <c r="K1667" s="438"/>
    </row>
    <row r="1668" spans="1:11" ht="14.25" customHeight="1">
      <c r="A1668" s="437"/>
      <c r="B1668" s="779" t="s">
        <v>213</v>
      </c>
      <c r="C1668" s="760"/>
      <c r="D1668" s="770"/>
      <c r="E1668" s="449" t="s">
        <v>2</v>
      </c>
      <c r="F1668" s="450">
        <v>0.8</v>
      </c>
      <c r="G1668" s="472">
        <v>12000</v>
      </c>
      <c r="H1668" s="473">
        <f t="shared" ref="H1668:H1669" si="149">G1668*F1668</f>
        <v>9600</v>
      </c>
      <c r="I1668" s="437"/>
      <c r="J1668" s="437"/>
      <c r="K1668" s="438"/>
    </row>
    <row r="1669" spans="1:11" ht="14.25" customHeight="1">
      <c r="A1669" s="437"/>
      <c r="B1669" s="779"/>
      <c r="C1669" s="760"/>
      <c r="D1669" s="770"/>
      <c r="E1669" s="449"/>
      <c r="F1669" s="450"/>
      <c r="G1669" s="472"/>
      <c r="H1669" s="473">
        <f t="shared" si="149"/>
        <v>0</v>
      </c>
      <c r="I1669" s="437"/>
      <c r="J1669" s="437"/>
      <c r="K1669" s="438"/>
    </row>
    <row r="1670" spans="1:11" ht="14.25" customHeight="1" thickBot="1">
      <c r="A1670" s="437"/>
      <c r="B1670" s="780" t="s">
        <v>87</v>
      </c>
      <c r="C1670" s="781"/>
      <c r="D1670" s="781"/>
      <c r="E1670" s="781"/>
      <c r="F1670" s="781"/>
      <c r="G1670" s="782"/>
      <c r="H1670" s="474">
        <f>ROUND(SUM(H1668:H1669),2)</f>
        <v>9600</v>
      </c>
      <c r="I1670" s="437"/>
      <c r="J1670" s="437"/>
      <c r="K1670" s="438"/>
    </row>
    <row r="1671" spans="1:11" ht="14.25" customHeight="1" thickBot="1">
      <c r="A1671" s="437"/>
      <c r="B1671" s="783"/>
      <c r="C1671" s="748"/>
      <c r="D1671" s="748"/>
      <c r="E1671" s="748"/>
      <c r="F1671" s="748"/>
      <c r="G1671" s="748"/>
      <c r="H1671" s="749"/>
      <c r="I1671" s="437"/>
      <c r="J1671" s="437"/>
      <c r="K1671" s="438"/>
    </row>
    <row r="1672" spans="1:11" ht="14.25" customHeight="1" thickBot="1">
      <c r="A1672" s="437"/>
      <c r="B1672" s="784"/>
      <c r="C1672" s="785"/>
      <c r="D1672" s="786"/>
      <c r="E1672" s="794" t="s">
        <v>59</v>
      </c>
      <c r="F1672" s="795"/>
      <c r="G1672" s="795"/>
      <c r="H1672" s="475" t="e">
        <f>ROUND(H1670+H1665+H1658+H1648,0)</f>
        <v>#REF!</v>
      </c>
      <c r="I1672" s="437"/>
      <c r="J1672" s="437"/>
      <c r="K1672" s="438"/>
    </row>
    <row r="1673" spans="1:11" ht="14.25" customHeight="1">
      <c r="A1673" s="437"/>
      <c r="B1673" s="476"/>
      <c r="C1673" s="477"/>
      <c r="D1673" s="478"/>
      <c r="E1673" s="478"/>
      <c r="F1673" s="478"/>
      <c r="G1673" s="478"/>
      <c r="H1673" s="479"/>
      <c r="I1673" s="422"/>
      <c r="J1673" s="437"/>
      <c r="K1673" s="438"/>
    </row>
    <row r="1674" spans="1:11" ht="14.25" customHeight="1" thickBot="1">
      <c r="A1674" s="437"/>
      <c r="B1674" s="439"/>
      <c r="C1674" s="440"/>
      <c r="D1674" s="441"/>
      <c r="E1674" s="441"/>
      <c r="F1674" s="441"/>
      <c r="G1674" s="441"/>
      <c r="H1674" s="442"/>
      <c r="I1674" s="523"/>
      <c r="J1674" s="437"/>
      <c r="K1674" s="438"/>
    </row>
    <row r="1675" spans="1:11" ht="14.25" customHeight="1">
      <c r="A1675" s="437"/>
      <c r="B1675" s="802" t="s">
        <v>77</v>
      </c>
      <c r="C1675" s="748"/>
      <c r="D1675" s="748"/>
      <c r="E1675" s="748"/>
      <c r="F1675" s="748"/>
      <c r="G1675" s="748"/>
      <c r="H1675" s="749"/>
      <c r="I1675" s="523"/>
      <c r="J1675" s="437"/>
      <c r="K1675" s="438"/>
    </row>
    <row r="1676" spans="1:11" ht="14.25" customHeight="1">
      <c r="A1676" s="437"/>
      <c r="B1676" s="753"/>
      <c r="C1676" s="754"/>
      <c r="D1676" s="754"/>
      <c r="E1676" s="754"/>
      <c r="F1676" s="754"/>
      <c r="G1676" s="754"/>
      <c r="H1676" s="755"/>
      <c r="I1676" s="523"/>
      <c r="J1676" s="437"/>
      <c r="K1676" s="438"/>
    </row>
    <row r="1677" spans="1:11" ht="14.25" customHeight="1" thickBot="1">
      <c r="A1677" s="437"/>
      <c r="B1677" s="803" t="s">
        <v>78</v>
      </c>
      <c r="C1677" s="781"/>
      <c r="D1677" s="781"/>
      <c r="E1677" s="781"/>
      <c r="F1677" s="781"/>
      <c r="G1677" s="781"/>
      <c r="H1677" s="804"/>
      <c r="I1677" s="523"/>
      <c r="J1677" s="437"/>
      <c r="K1677" s="438"/>
    </row>
    <row r="1678" spans="1:11" ht="14.25" customHeight="1">
      <c r="A1678" s="437"/>
      <c r="B1678" s="799" t="s">
        <v>1125</v>
      </c>
      <c r="C1678" s="800"/>
      <c r="D1678" s="800"/>
      <c r="E1678" s="800"/>
      <c r="F1678" s="800"/>
      <c r="G1678" s="800"/>
      <c r="H1678" s="801"/>
      <c r="I1678" s="523"/>
      <c r="J1678" s="437"/>
      <c r="K1678" s="438"/>
    </row>
    <row r="1679" spans="1:11" ht="14.25" customHeight="1">
      <c r="A1679" s="437"/>
      <c r="B1679" s="443" t="s">
        <v>79</v>
      </c>
      <c r="C1679" s="498">
        <v>8.2999999999999989</v>
      </c>
      <c r="D1679" s="772" t="s">
        <v>80</v>
      </c>
      <c r="E1679" s="764"/>
      <c r="F1679" s="419" t="s">
        <v>5</v>
      </c>
      <c r="G1679" s="419" t="s">
        <v>81</v>
      </c>
      <c r="H1679" s="445"/>
      <c r="I1679" s="523"/>
      <c r="J1679" s="437"/>
      <c r="K1679" s="438"/>
    </row>
    <row r="1680" spans="1:11" ht="14.25" customHeight="1">
      <c r="A1680" s="437"/>
      <c r="B1680" s="765"/>
      <c r="C1680" s="757"/>
      <c r="D1680" s="757"/>
      <c r="E1680" s="757"/>
      <c r="F1680" s="757"/>
      <c r="G1680" s="757"/>
      <c r="H1680" s="758"/>
      <c r="I1680" s="523"/>
      <c r="J1680" s="437"/>
      <c r="K1680" s="438"/>
    </row>
    <row r="1681" spans="1:11" ht="14.25" customHeight="1">
      <c r="A1681" s="437"/>
      <c r="B1681" s="773" t="s">
        <v>1121</v>
      </c>
      <c r="C1681" s="774"/>
      <c r="D1681" s="774"/>
      <c r="E1681" s="774"/>
      <c r="F1681" s="774"/>
      <c r="G1681" s="774"/>
      <c r="H1681" s="775"/>
      <c r="I1681" s="523"/>
      <c r="J1681" s="437"/>
      <c r="K1681" s="438"/>
    </row>
    <row r="1682" spans="1:11" ht="14.25" customHeight="1">
      <c r="A1682" s="437"/>
      <c r="B1682" s="776"/>
      <c r="C1682" s="751"/>
      <c r="D1682" s="751"/>
      <c r="E1682" s="751"/>
      <c r="F1682" s="751"/>
      <c r="G1682" s="751"/>
      <c r="H1682" s="752"/>
      <c r="I1682" s="523"/>
      <c r="J1682" s="437"/>
      <c r="K1682" s="438"/>
    </row>
    <row r="1683" spans="1:11" ht="14.25" customHeight="1">
      <c r="A1683" s="437"/>
      <c r="B1683" s="776"/>
      <c r="C1683" s="751"/>
      <c r="D1683" s="751"/>
      <c r="E1683" s="751"/>
      <c r="F1683" s="751"/>
      <c r="G1683" s="751"/>
      <c r="H1683" s="752"/>
      <c r="I1683" s="523"/>
      <c r="J1683" s="437"/>
      <c r="K1683" s="438"/>
    </row>
    <row r="1684" spans="1:11" ht="14.25" customHeight="1">
      <c r="A1684" s="437"/>
      <c r="B1684" s="777"/>
      <c r="C1684" s="754"/>
      <c r="D1684" s="754"/>
      <c r="E1684" s="754"/>
      <c r="F1684" s="754"/>
      <c r="G1684" s="754"/>
      <c r="H1684" s="755"/>
      <c r="I1684" s="523"/>
      <c r="J1684" s="437"/>
      <c r="K1684" s="438"/>
    </row>
    <row r="1685" spans="1:11" ht="14.25" customHeight="1">
      <c r="A1685" s="437"/>
      <c r="B1685" s="765" t="s">
        <v>82</v>
      </c>
      <c r="C1685" s="757"/>
      <c r="D1685" s="757"/>
      <c r="E1685" s="757"/>
      <c r="F1685" s="757"/>
      <c r="G1685" s="757"/>
      <c r="H1685" s="758"/>
      <c r="I1685" s="523"/>
      <c r="J1685" s="437"/>
      <c r="K1685" s="438"/>
    </row>
    <row r="1686" spans="1:11" ht="14.25" customHeight="1">
      <c r="A1686" s="437"/>
      <c r="B1686" s="766" t="s">
        <v>1</v>
      </c>
      <c r="C1686" s="764"/>
      <c r="D1686" s="446" t="s">
        <v>2</v>
      </c>
      <c r="E1686" s="447" t="s">
        <v>83</v>
      </c>
      <c r="F1686" s="447" t="s">
        <v>84</v>
      </c>
      <c r="G1686" s="447" t="s">
        <v>85</v>
      </c>
      <c r="H1686" s="448" t="s">
        <v>86</v>
      </c>
      <c r="I1686" s="523"/>
      <c r="J1686" s="437"/>
      <c r="K1686" s="438"/>
    </row>
    <row r="1687" spans="1:11" ht="14.25" customHeight="1">
      <c r="A1687" s="437"/>
      <c r="B1687" s="767"/>
      <c r="C1687" s="778"/>
      <c r="D1687" s="449"/>
      <c r="E1687" s="449"/>
      <c r="F1687" s="450"/>
      <c r="G1687" s="451"/>
      <c r="H1687" s="452">
        <f>G1687*(F1687+1)*E1687</f>
        <v>0</v>
      </c>
      <c r="I1687" s="523"/>
      <c r="J1687" s="437"/>
      <c r="K1687" s="438"/>
    </row>
    <row r="1688" spans="1:11" ht="14.25" customHeight="1">
      <c r="A1688" s="437"/>
      <c r="B1688" s="822" t="s">
        <v>215</v>
      </c>
      <c r="C1688" s="770"/>
      <c r="D1688" s="402" t="e">
        <f>+INDEX(#REF!,MATCH(B1688,#REF!,0),2)</f>
        <v>#REF!</v>
      </c>
      <c r="E1688" s="460">
        <v>1.4</v>
      </c>
      <c r="F1688" s="469">
        <v>0</v>
      </c>
      <c r="G1688" s="411" t="e">
        <f>+INDEX(#REF!,MATCH(B1688,#REF!,0),3)</f>
        <v>#REF!</v>
      </c>
      <c r="H1688" s="452" t="e">
        <f t="shared" ref="H1688:H1694" si="150">E1688*(F1688+1)*G1688</f>
        <v>#REF!</v>
      </c>
      <c r="I1688" s="523"/>
      <c r="J1688" s="437"/>
      <c r="K1688" s="438"/>
    </row>
    <row r="1689" spans="1:11" ht="14.25" customHeight="1">
      <c r="A1689" s="437"/>
      <c r="B1689" s="822" t="s">
        <v>216</v>
      </c>
      <c r="C1689" s="770"/>
      <c r="D1689" s="402" t="e">
        <f>+INDEX(#REF!,MATCH(B1689,#REF!,0),2)</f>
        <v>#REF!</v>
      </c>
      <c r="E1689" s="460">
        <v>1.8</v>
      </c>
      <c r="F1689" s="469">
        <v>0</v>
      </c>
      <c r="G1689" s="411" t="e">
        <f>+INDEX(#REF!,MATCH(B1689,#REF!,0),3)</f>
        <v>#REF!</v>
      </c>
      <c r="H1689" s="452" t="e">
        <f t="shared" si="150"/>
        <v>#REF!</v>
      </c>
      <c r="I1689" s="523"/>
      <c r="J1689" s="437"/>
      <c r="K1689" s="438"/>
    </row>
    <row r="1690" spans="1:11" ht="14.25" customHeight="1">
      <c r="A1690" s="437"/>
      <c r="B1690" s="823" t="s">
        <v>217</v>
      </c>
      <c r="C1690" s="770"/>
      <c r="D1690" s="402" t="e">
        <f>+INDEX(#REF!,MATCH(B1690,#REF!,0),2)</f>
        <v>#REF!</v>
      </c>
      <c r="E1690" s="460">
        <v>0.5</v>
      </c>
      <c r="F1690" s="469">
        <v>0</v>
      </c>
      <c r="G1690" s="411" t="e">
        <f>+INDEX(#REF!,MATCH(B1690,#REF!,0),3)</f>
        <v>#REF!</v>
      </c>
      <c r="H1690" s="452" t="e">
        <f t="shared" si="150"/>
        <v>#REF!</v>
      </c>
      <c r="I1690" s="523"/>
      <c r="J1690" s="437"/>
      <c r="K1690" s="438"/>
    </row>
    <row r="1691" spans="1:11" ht="14.25" customHeight="1">
      <c r="A1691" s="437"/>
      <c r="B1691" s="823" t="s">
        <v>218</v>
      </c>
      <c r="C1691" s="770"/>
      <c r="D1691" s="402" t="e">
        <f>+INDEX(#REF!,MATCH(B1691,#REF!,0),2)</f>
        <v>#REF!</v>
      </c>
      <c r="E1691" s="460">
        <v>1</v>
      </c>
      <c r="F1691" s="469">
        <v>0</v>
      </c>
      <c r="G1691" s="411" t="e">
        <f>+INDEX(#REF!,MATCH(B1691,#REF!,0),3)</f>
        <v>#REF!</v>
      </c>
      <c r="H1691" s="452" t="e">
        <f t="shared" si="150"/>
        <v>#REF!</v>
      </c>
      <c r="I1691" s="523"/>
      <c r="J1691" s="437"/>
      <c r="K1691" s="438"/>
    </row>
    <row r="1692" spans="1:11" ht="14.25" customHeight="1">
      <c r="A1692" s="437"/>
      <c r="B1692" s="823" t="s">
        <v>219</v>
      </c>
      <c r="C1692" s="770"/>
      <c r="D1692" s="402" t="e">
        <f>+INDEX(#REF!,MATCH(B1692,#REF!,0),2)</f>
        <v>#REF!</v>
      </c>
      <c r="E1692" s="460">
        <v>0.35</v>
      </c>
      <c r="F1692" s="469">
        <v>0</v>
      </c>
      <c r="G1692" s="411" t="e">
        <f>+INDEX(#REF!,MATCH(B1692,#REF!,0),3)</f>
        <v>#REF!</v>
      </c>
      <c r="H1692" s="452" t="e">
        <f t="shared" si="150"/>
        <v>#REF!</v>
      </c>
      <c r="I1692" s="523"/>
      <c r="J1692" s="437"/>
      <c r="K1692" s="438"/>
    </row>
    <row r="1693" spans="1:11" ht="14.25" customHeight="1">
      <c r="A1693" s="437"/>
      <c r="B1693" s="823" t="s">
        <v>220</v>
      </c>
      <c r="C1693" s="770"/>
      <c r="D1693" s="402" t="e">
        <f>+INDEX(#REF!,MATCH(B1693,#REF!,0),2)</f>
        <v>#REF!</v>
      </c>
      <c r="E1693" s="460">
        <v>0.3</v>
      </c>
      <c r="F1693" s="469">
        <v>0</v>
      </c>
      <c r="G1693" s="411" t="e">
        <f>+INDEX(#REF!,MATCH(B1693,#REF!,0),3)</f>
        <v>#REF!</v>
      </c>
      <c r="H1693" s="452" t="e">
        <f t="shared" si="150"/>
        <v>#REF!</v>
      </c>
      <c r="I1693" s="523"/>
      <c r="J1693" s="437"/>
      <c r="K1693" s="438"/>
    </row>
    <row r="1694" spans="1:11" ht="14.25" customHeight="1">
      <c r="A1694" s="437"/>
      <c r="B1694" s="823" t="s">
        <v>221</v>
      </c>
      <c r="C1694" s="770"/>
      <c r="D1694" s="402" t="e">
        <f>+INDEX(#REF!,MATCH(B1694,#REF!,0),2)</f>
        <v>#REF!</v>
      </c>
      <c r="E1694" s="460">
        <v>0.25</v>
      </c>
      <c r="F1694" s="469">
        <v>0</v>
      </c>
      <c r="G1694" s="411" t="e">
        <f>+INDEX(#REF!,MATCH(B1694,#REF!,0),3)</f>
        <v>#REF!</v>
      </c>
      <c r="H1694" s="452" t="e">
        <f t="shared" si="150"/>
        <v>#REF!</v>
      </c>
      <c r="I1694" s="523"/>
      <c r="J1694" s="437"/>
      <c r="K1694" s="438"/>
    </row>
    <row r="1695" spans="1:11" ht="14.25" customHeight="1">
      <c r="A1695" s="437"/>
      <c r="B1695" s="823" t="s">
        <v>222</v>
      </c>
      <c r="C1695" s="770"/>
      <c r="D1695" s="402" t="e">
        <f>+INDEX(#REF!,MATCH(B1695,#REF!,0),2)</f>
        <v>#REF!</v>
      </c>
      <c r="E1695" s="460">
        <v>1</v>
      </c>
      <c r="F1695" s="469">
        <v>0</v>
      </c>
      <c r="G1695" s="411" t="e">
        <f>+INDEX(#REF!,MATCH(B1695,#REF!,0),3)</f>
        <v>#REF!</v>
      </c>
      <c r="H1695" s="452" t="e">
        <f>G1695*(F1695+1)*E1695</f>
        <v>#REF!</v>
      </c>
      <c r="I1695" s="523"/>
      <c r="J1695" s="437"/>
      <c r="K1695" s="438"/>
    </row>
    <row r="1696" spans="1:11" ht="14.25" customHeight="1">
      <c r="A1696" s="437"/>
      <c r="B1696" s="763" t="s">
        <v>87</v>
      </c>
      <c r="C1696" s="757"/>
      <c r="D1696" s="757"/>
      <c r="E1696" s="757"/>
      <c r="F1696" s="757"/>
      <c r="G1696" s="764"/>
      <c r="H1696" s="459" t="e">
        <f>ROUND(SUM(H1687:H1695),2)</f>
        <v>#REF!</v>
      </c>
      <c r="I1696" s="523"/>
      <c r="J1696" s="437"/>
      <c r="K1696" s="438"/>
    </row>
    <row r="1697" spans="1:11" ht="14.25" customHeight="1">
      <c r="A1697" s="437"/>
      <c r="B1697" s="765" t="s">
        <v>88</v>
      </c>
      <c r="C1697" s="757"/>
      <c r="D1697" s="757"/>
      <c r="E1697" s="757"/>
      <c r="F1697" s="757"/>
      <c r="G1697" s="757"/>
      <c r="H1697" s="758"/>
      <c r="I1697" s="523"/>
      <c r="J1697" s="437"/>
      <c r="K1697" s="438"/>
    </row>
    <row r="1698" spans="1:11" ht="14.25" customHeight="1">
      <c r="A1698" s="437"/>
      <c r="B1698" s="766" t="s">
        <v>1</v>
      </c>
      <c r="C1698" s="764"/>
      <c r="D1698" s="446" t="s">
        <v>2</v>
      </c>
      <c r="E1698" s="447" t="s">
        <v>83</v>
      </c>
      <c r="F1698" s="447" t="s">
        <v>89</v>
      </c>
      <c r="G1698" s="447" t="s">
        <v>85</v>
      </c>
      <c r="H1698" s="448" t="s">
        <v>86</v>
      </c>
      <c r="I1698" s="523"/>
      <c r="J1698" s="437"/>
      <c r="K1698" s="438"/>
    </row>
    <row r="1699" spans="1:11" ht="14.25" customHeight="1">
      <c r="A1699" s="437"/>
      <c r="B1699" s="767"/>
      <c r="C1699" s="768"/>
      <c r="D1699" s="460"/>
      <c r="E1699" s="461"/>
      <c r="F1699" s="462"/>
      <c r="G1699" s="451"/>
      <c r="H1699" s="452">
        <f t="shared" ref="H1699:H1703" si="151">E1699*F1699*G1699</f>
        <v>0</v>
      </c>
      <c r="I1699" s="523"/>
      <c r="J1699" s="437"/>
      <c r="K1699" s="438"/>
    </row>
    <row r="1700" spans="1:11" ht="14.25" customHeight="1">
      <c r="A1700" s="437"/>
      <c r="B1700" s="759" t="s">
        <v>90</v>
      </c>
      <c r="C1700" s="760"/>
      <c r="D1700" s="463" t="s">
        <v>91</v>
      </c>
      <c r="E1700" s="460">
        <v>0.05</v>
      </c>
      <c r="F1700" s="469">
        <v>1</v>
      </c>
      <c r="G1700" s="451" t="e">
        <f>H1713</f>
        <v>#REF!</v>
      </c>
      <c r="H1700" s="452" t="e">
        <f t="shared" si="151"/>
        <v>#REF!</v>
      </c>
      <c r="I1700" s="523"/>
      <c r="J1700" s="437"/>
      <c r="K1700" s="438"/>
    </row>
    <row r="1701" spans="1:11" ht="14.25" customHeight="1">
      <c r="A1701" s="437"/>
      <c r="B1701" s="823" t="s">
        <v>223</v>
      </c>
      <c r="C1701" s="770"/>
      <c r="D1701" s="26" t="e">
        <f>+INDEX(#REF!,MATCH(B1701,#REF!,0),2)</f>
        <v>#REF!</v>
      </c>
      <c r="E1701" s="493">
        <v>1</v>
      </c>
      <c r="F1701" s="519">
        <v>0.4</v>
      </c>
      <c r="G1701" s="404" t="e">
        <f>+INDEX(#REF!,MATCH(B1701,#REF!,0),3)</f>
        <v>#REF!</v>
      </c>
      <c r="H1701" s="452" t="e">
        <f t="shared" si="151"/>
        <v>#REF!</v>
      </c>
      <c r="I1701" s="523"/>
      <c r="J1701" s="437"/>
      <c r="K1701" s="438"/>
    </row>
    <row r="1702" spans="1:11" ht="14.25" customHeight="1">
      <c r="A1702" s="437"/>
      <c r="B1702" s="823" t="s">
        <v>144</v>
      </c>
      <c r="C1702" s="770"/>
      <c r="D1702" s="26" t="e">
        <f>+INDEX(#REF!,MATCH(B1702,#REF!,0),2)</f>
        <v>#REF!</v>
      </c>
      <c r="E1702" s="520">
        <v>1</v>
      </c>
      <c r="F1702" s="519">
        <v>0.4</v>
      </c>
      <c r="G1702" s="404" t="e">
        <f>+INDEX(#REF!,MATCH(B1702,#REF!,0),3)</f>
        <v>#REF!</v>
      </c>
      <c r="H1702" s="452" t="e">
        <f t="shared" si="151"/>
        <v>#REF!</v>
      </c>
      <c r="I1702" s="523"/>
      <c r="J1702" s="437"/>
      <c r="K1702" s="438"/>
    </row>
    <row r="1703" spans="1:11" ht="14.25" customHeight="1">
      <c r="A1703" s="437"/>
      <c r="B1703" s="823" t="s">
        <v>224</v>
      </c>
      <c r="C1703" s="770"/>
      <c r="D1703" s="26" t="e">
        <f>+INDEX(#REF!,MATCH(B1703,#REF!,0),2)</f>
        <v>#REF!</v>
      </c>
      <c r="E1703" s="520">
        <v>1</v>
      </c>
      <c r="F1703" s="519">
        <v>0.4</v>
      </c>
      <c r="G1703" s="404" t="e">
        <f>+INDEX(#REF!,MATCH(B1703,#REF!,0),3)</f>
        <v>#REF!</v>
      </c>
      <c r="H1703" s="452" t="e">
        <f t="shared" si="151"/>
        <v>#REF!</v>
      </c>
      <c r="I1703" s="523"/>
      <c r="J1703" s="437"/>
      <c r="K1703" s="438"/>
    </row>
    <row r="1704" spans="1:11" ht="14.25" customHeight="1">
      <c r="A1704" s="437"/>
      <c r="B1704" s="521"/>
      <c r="C1704" s="522"/>
      <c r="D1704" s="463"/>
      <c r="E1704" s="493"/>
      <c r="F1704" s="508"/>
      <c r="G1704" s="451"/>
      <c r="H1704" s="452"/>
      <c r="I1704" s="523"/>
      <c r="J1704" s="437"/>
      <c r="K1704" s="438"/>
    </row>
    <row r="1705" spans="1:11" ht="14.25" customHeight="1">
      <c r="A1705" s="437"/>
      <c r="B1705" s="761"/>
      <c r="C1705" s="762"/>
      <c r="D1705" s="457"/>
      <c r="E1705" s="456"/>
      <c r="F1705" s="457"/>
      <c r="G1705" s="451"/>
      <c r="H1705" s="452">
        <f>E1705*F1705*G1705</f>
        <v>0</v>
      </c>
      <c r="I1705" s="523"/>
      <c r="J1705" s="437"/>
      <c r="K1705" s="438"/>
    </row>
    <row r="1706" spans="1:11" ht="14.25" customHeight="1">
      <c r="A1706" s="437"/>
      <c r="B1706" s="763" t="s">
        <v>87</v>
      </c>
      <c r="C1706" s="757"/>
      <c r="D1706" s="757"/>
      <c r="E1706" s="757"/>
      <c r="F1706" s="757"/>
      <c r="G1706" s="764"/>
      <c r="H1706" s="459" t="e">
        <f>ROUND(SUM(H1699:H1705),2)</f>
        <v>#REF!</v>
      </c>
      <c r="I1706" s="523"/>
      <c r="J1706" s="437"/>
      <c r="K1706" s="438"/>
    </row>
    <row r="1707" spans="1:11" ht="14.25" customHeight="1">
      <c r="A1707" s="437"/>
      <c r="B1707" s="765" t="s">
        <v>92</v>
      </c>
      <c r="C1707" s="757"/>
      <c r="D1707" s="757"/>
      <c r="E1707" s="757"/>
      <c r="F1707" s="757"/>
      <c r="G1707" s="757"/>
      <c r="H1707" s="758"/>
      <c r="I1707" s="523"/>
      <c r="J1707" s="437"/>
      <c r="K1707" s="438"/>
    </row>
    <row r="1708" spans="1:11" ht="14.25" customHeight="1">
      <c r="A1708" s="437"/>
      <c r="B1708" s="766" t="s">
        <v>1</v>
      </c>
      <c r="C1708" s="764"/>
      <c r="D1708" s="446" t="s">
        <v>2</v>
      </c>
      <c r="E1708" s="447" t="s">
        <v>83</v>
      </c>
      <c r="F1708" s="464" t="s">
        <v>89</v>
      </c>
      <c r="G1708" s="447" t="s">
        <v>85</v>
      </c>
      <c r="H1708" s="465" t="s">
        <v>86</v>
      </c>
      <c r="I1708" s="523"/>
      <c r="J1708" s="437"/>
      <c r="K1708" s="438"/>
    </row>
    <row r="1709" spans="1:11" ht="14.25" customHeight="1">
      <c r="A1709" s="437"/>
      <c r="B1709" s="767"/>
      <c r="C1709" s="768"/>
      <c r="D1709" s="466"/>
      <c r="E1709" s="461"/>
      <c r="F1709" s="467"/>
      <c r="G1709" s="451"/>
      <c r="H1709" s="452">
        <f t="shared" ref="H1709:H1712" si="152">E1709*F1709*G1709</f>
        <v>0</v>
      </c>
      <c r="I1709" s="523"/>
      <c r="J1709" s="437"/>
      <c r="K1709" s="438"/>
    </row>
    <row r="1710" spans="1:11" ht="14.25" customHeight="1">
      <c r="A1710" s="437"/>
      <c r="B1710" s="769" t="s">
        <v>225</v>
      </c>
      <c r="C1710" s="760"/>
      <c r="D1710" s="468" t="s">
        <v>94</v>
      </c>
      <c r="E1710" s="460">
        <v>1</v>
      </c>
      <c r="F1710" s="518">
        <v>0.4</v>
      </c>
      <c r="G1710" s="41" t="e">
        <f>+INDEX(#REF!,MATCH(B1710,#REF!,0),9)</f>
        <v>#REF!</v>
      </c>
      <c r="H1710" s="452" t="e">
        <f t="shared" si="152"/>
        <v>#REF!</v>
      </c>
      <c r="I1710" s="523"/>
      <c r="J1710" s="437"/>
      <c r="K1710" s="438"/>
    </row>
    <row r="1711" spans="1:11" ht="14.25" customHeight="1">
      <c r="A1711" s="437"/>
      <c r="B1711" s="769" t="s">
        <v>93</v>
      </c>
      <c r="C1711" s="760"/>
      <c r="D1711" s="468" t="s">
        <v>94</v>
      </c>
      <c r="E1711" s="460">
        <v>2</v>
      </c>
      <c r="F1711" s="518">
        <f>+F1710</f>
        <v>0.4</v>
      </c>
      <c r="G1711" s="41" t="e">
        <f>+INDEX(#REF!,MATCH(B1711,#REF!,0),9)</f>
        <v>#REF!</v>
      </c>
      <c r="H1711" s="452" t="e">
        <f t="shared" si="152"/>
        <v>#REF!</v>
      </c>
      <c r="I1711" s="523"/>
      <c r="J1711" s="437"/>
      <c r="K1711" s="438"/>
    </row>
    <row r="1712" spans="1:11" ht="14.25" customHeight="1">
      <c r="A1712" s="437"/>
      <c r="B1712" s="761"/>
      <c r="C1712" s="762"/>
      <c r="D1712" s="470"/>
      <c r="E1712" s="471"/>
      <c r="F1712" s="457"/>
      <c r="G1712" s="451"/>
      <c r="H1712" s="452">
        <f t="shared" si="152"/>
        <v>0</v>
      </c>
      <c r="I1712" s="523"/>
      <c r="J1712" s="437"/>
      <c r="K1712" s="438"/>
    </row>
    <row r="1713" spans="1:11" ht="14.25" customHeight="1">
      <c r="A1713" s="437"/>
      <c r="B1713" s="763" t="s">
        <v>87</v>
      </c>
      <c r="C1713" s="757"/>
      <c r="D1713" s="757"/>
      <c r="E1713" s="757"/>
      <c r="F1713" s="757"/>
      <c r="G1713" s="764"/>
      <c r="H1713" s="459" t="e">
        <f>ROUND(SUM(H1709:H1712),2)</f>
        <v>#REF!</v>
      </c>
      <c r="I1713" s="523"/>
      <c r="J1713" s="437"/>
      <c r="K1713" s="438"/>
    </row>
    <row r="1714" spans="1:11" ht="14.25" customHeight="1">
      <c r="A1714" s="437"/>
      <c r="B1714" s="765" t="s">
        <v>95</v>
      </c>
      <c r="C1714" s="757"/>
      <c r="D1714" s="757"/>
      <c r="E1714" s="757"/>
      <c r="F1714" s="757"/>
      <c r="G1714" s="757"/>
      <c r="H1714" s="758"/>
      <c r="I1714" s="523"/>
      <c r="J1714" s="437"/>
      <c r="K1714" s="438"/>
    </row>
    <row r="1715" spans="1:11" ht="14.25" customHeight="1">
      <c r="A1715" s="437"/>
      <c r="B1715" s="756" t="s">
        <v>1</v>
      </c>
      <c r="C1715" s="757"/>
      <c r="D1715" s="764"/>
      <c r="E1715" s="447" t="s">
        <v>2</v>
      </c>
      <c r="F1715" s="447" t="s">
        <v>83</v>
      </c>
      <c r="G1715" s="447" t="s">
        <v>85</v>
      </c>
      <c r="H1715" s="448" t="s">
        <v>86</v>
      </c>
      <c r="I1715" s="523"/>
      <c r="J1715" s="437"/>
      <c r="K1715" s="438"/>
    </row>
    <row r="1716" spans="1:11" ht="14.25" customHeight="1">
      <c r="A1716" s="437"/>
      <c r="B1716" s="779" t="s">
        <v>213</v>
      </c>
      <c r="C1716" s="760"/>
      <c r="D1716" s="770"/>
      <c r="E1716" s="449" t="s">
        <v>2</v>
      </c>
      <c r="F1716" s="450">
        <v>0.8</v>
      </c>
      <c r="G1716" s="472">
        <v>12000</v>
      </c>
      <c r="H1716" s="473">
        <f t="shared" ref="H1716:H1717" si="153">G1716*F1716</f>
        <v>9600</v>
      </c>
      <c r="I1716" s="523"/>
      <c r="J1716" s="437"/>
      <c r="K1716" s="438"/>
    </row>
    <row r="1717" spans="1:11" ht="14.25" customHeight="1">
      <c r="A1717" s="437"/>
      <c r="B1717" s="779"/>
      <c r="C1717" s="760"/>
      <c r="D1717" s="770"/>
      <c r="E1717" s="449"/>
      <c r="F1717" s="450"/>
      <c r="G1717" s="472"/>
      <c r="H1717" s="473">
        <f t="shared" si="153"/>
        <v>0</v>
      </c>
      <c r="I1717" s="523"/>
      <c r="J1717" s="437"/>
      <c r="K1717" s="438"/>
    </row>
    <row r="1718" spans="1:11" ht="14.25" customHeight="1" thickBot="1">
      <c r="A1718" s="437"/>
      <c r="B1718" s="780" t="s">
        <v>87</v>
      </c>
      <c r="C1718" s="781"/>
      <c r="D1718" s="781"/>
      <c r="E1718" s="781"/>
      <c r="F1718" s="781"/>
      <c r="G1718" s="782"/>
      <c r="H1718" s="474">
        <f>ROUND(SUM(H1716:H1717),2)</f>
        <v>9600</v>
      </c>
      <c r="I1718" s="523"/>
      <c r="J1718" s="437"/>
      <c r="K1718" s="438"/>
    </row>
    <row r="1719" spans="1:11" ht="14.25" customHeight="1" thickBot="1">
      <c r="A1719" s="437"/>
      <c r="B1719" s="783"/>
      <c r="C1719" s="748"/>
      <c r="D1719" s="748"/>
      <c r="E1719" s="748"/>
      <c r="F1719" s="748"/>
      <c r="G1719" s="748"/>
      <c r="H1719" s="749"/>
      <c r="I1719" s="523"/>
      <c r="J1719" s="437"/>
      <c r="K1719" s="438"/>
    </row>
    <row r="1720" spans="1:11" ht="14.25" customHeight="1" thickBot="1">
      <c r="A1720" s="437"/>
      <c r="B1720" s="784"/>
      <c r="C1720" s="785"/>
      <c r="D1720" s="786"/>
      <c r="E1720" s="794" t="s">
        <v>59</v>
      </c>
      <c r="F1720" s="795"/>
      <c r="G1720" s="795"/>
      <c r="H1720" s="475" t="e">
        <f>ROUND(H1718+H1713+H1706+H1696,0)</f>
        <v>#REF!</v>
      </c>
      <c r="I1720" s="523"/>
      <c r="J1720" s="437"/>
      <c r="K1720" s="438"/>
    </row>
    <row r="1721" spans="1:11" ht="14.25" customHeight="1">
      <c r="A1721" s="437"/>
      <c r="B1721" s="486"/>
      <c r="C1721" s="487"/>
      <c r="D1721" s="488"/>
      <c r="E1721" s="488"/>
      <c r="F1721" s="488"/>
      <c r="G1721" s="488"/>
      <c r="H1721" s="489"/>
      <c r="I1721" s="523"/>
      <c r="J1721" s="437"/>
      <c r="K1721" s="438"/>
    </row>
    <row r="1722" spans="1:11" ht="14.25" customHeight="1" thickBot="1">
      <c r="A1722" s="437"/>
      <c r="B1722" s="486"/>
      <c r="C1722" s="487"/>
      <c r="D1722" s="488"/>
      <c r="E1722" s="488"/>
      <c r="F1722" s="488"/>
      <c r="G1722" s="488"/>
      <c r="H1722" s="489"/>
      <c r="I1722" s="523"/>
      <c r="J1722" s="437"/>
      <c r="K1722" s="438"/>
    </row>
    <row r="1723" spans="1:11" ht="14.25" customHeight="1">
      <c r="A1723" s="437"/>
      <c r="B1723" s="802" t="s">
        <v>77</v>
      </c>
      <c r="C1723" s="748"/>
      <c r="D1723" s="748"/>
      <c r="E1723" s="748"/>
      <c r="F1723" s="748"/>
      <c r="G1723" s="748"/>
      <c r="H1723" s="749"/>
      <c r="I1723" s="523"/>
      <c r="J1723" s="437"/>
      <c r="K1723" s="438"/>
    </row>
    <row r="1724" spans="1:11" ht="14.25" customHeight="1">
      <c r="A1724" s="437"/>
      <c r="B1724" s="753"/>
      <c r="C1724" s="754"/>
      <c r="D1724" s="754"/>
      <c r="E1724" s="754"/>
      <c r="F1724" s="754"/>
      <c r="G1724" s="754"/>
      <c r="H1724" s="755"/>
      <c r="I1724" s="523"/>
      <c r="J1724" s="437"/>
      <c r="K1724" s="438"/>
    </row>
    <row r="1725" spans="1:11" ht="14.25" customHeight="1" thickBot="1">
      <c r="A1725" s="437"/>
      <c r="B1725" s="803" t="s">
        <v>78</v>
      </c>
      <c r="C1725" s="781"/>
      <c r="D1725" s="781"/>
      <c r="E1725" s="781"/>
      <c r="F1725" s="781"/>
      <c r="G1725" s="781"/>
      <c r="H1725" s="804"/>
      <c r="I1725" s="523"/>
      <c r="J1725" s="437"/>
      <c r="K1725" s="438"/>
    </row>
    <row r="1726" spans="1:11" ht="14.25" customHeight="1">
      <c r="A1726" s="437"/>
      <c r="B1726" s="799" t="s">
        <v>1125</v>
      </c>
      <c r="C1726" s="800"/>
      <c r="D1726" s="800"/>
      <c r="E1726" s="800"/>
      <c r="F1726" s="800"/>
      <c r="G1726" s="800"/>
      <c r="H1726" s="801"/>
      <c r="I1726" s="523"/>
      <c r="J1726" s="437"/>
      <c r="K1726" s="438"/>
    </row>
    <row r="1727" spans="1:11" ht="14.25" customHeight="1">
      <c r="A1727" s="437"/>
      <c r="B1727" s="443" t="s">
        <v>79</v>
      </c>
      <c r="C1727" s="498">
        <v>8.3999999999999986</v>
      </c>
      <c r="D1727" s="772" t="s">
        <v>80</v>
      </c>
      <c r="E1727" s="764"/>
      <c r="F1727" s="419" t="s">
        <v>9</v>
      </c>
      <c r="G1727" s="419" t="s">
        <v>81</v>
      </c>
      <c r="H1727" s="445"/>
      <c r="I1727" s="523"/>
      <c r="J1727" s="437"/>
      <c r="K1727" s="438"/>
    </row>
    <row r="1728" spans="1:11" ht="14.25" customHeight="1">
      <c r="A1728" s="437"/>
      <c r="B1728" s="765"/>
      <c r="C1728" s="757"/>
      <c r="D1728" s="757"/>
      <c r="E1728" s="757"/>
      <c r="F1728" s="757"/>
      <c r="G1728" s="757"/>
      <c r="H1728" s="758"/>
      <c r="I1728" s="523"/>
      <c r="J1728" s="437"/>
      <c r="K1728" s="438"/>
    </row>
    <row r="1729" spans="1:11" ht="14.25" customHeight="1">
      <c r="A1729" s="437"/>
      <c r="B1729" s="773" t="s">
        <v>1122</v>
      </c>
      <c r="C1729" s="774"/>
      <c r="D1729" s="774"/>
      <c r="E1729" s="774"/>
      <c r="F1729" s="774"/>
      <c r="G1729" s="774"/>
      <c r="H1729" s="775"/>
      <c r="I1729" s="523"/>
      <c r="J1729" s="437"/>
      <c r="K1729" s="438"/>
    </row>
    <row r="1730" spans="1:11" ht="14.25" customHeight="1">
      <c r="A1730" s="437"/>
      <c r="B1730" s="776"/>
      <c r="C1730" s="751"/>
      <c r="D1730" s="751"/>
      <c r="E1730" s="751"/>
      <c r="F1730" s="751"/>
      <c r="G1730" s="751"/>
      <c r="H1730" s="752"/>
      <c r="I1730" s="523"/>
      <c r="J1730" s="437"/>
      <c r="K1730" s="438"/>
    </row>
    <row r="1731" spans="1:11" ht="14.25" customHeight="1">
      <c r="A1731" s="437"/>
      <c r="B1731" s="777"/>
      <c r="C1731" s="754"/>
      <c r="D1731" s="754"/>
      <c r="E1731" s="754"/>
      <c r="F1731" s="754"/>
      <c r="G1731" s="754"/>
      <c r="H1731" s="755"/>
      <c r="I1731" s="523"/>
      <c r="J1731" s="437"/>
      <c r="K1731" s="438"/>
    </row>
    <row r="1732" spans="1:11" ht="14.25" customHeight="1">
      <c r="A1732" s="437"/>
      <c r="B1732" s="765" t="s">
        <v>82</v>
      </c>
      <c r="C1732" s="757"/>
      <c r="D1732" s="757"/>
      <c r="E1732" s="757"/>
      <c r="F1732" s="757"/>
      <c r="G1732" s="757"/>
      <c r="H1732" s="758"/>
      <c r="I1732" s="523"/>
      <c r="J1732" s="437"/>
      <c r="K1732" s="438"/>
    </row>
    <row r="1733" spans="1:11" ht="14.25" customHeight="1">
      <c r="A1733" s="437"/>
      <c r="B1733" s="766" t="s">
        <v>1</v>
      </c>
      <c r="C1733" s="764"/>
      <c r="D1733" s="446" t="s">
        <v>2</v>
      </c>
      <c r="E1733" s="447" t="s">
        <v>83</v>
      </c>
      <c r="F1733" s="447" t="s">
        <v>84</v>
      </c>
      <c r="G1733" s="447" t="s">
        <v>85</v>
      </c>
      <c r="H1733" s="448" t="s">
        <v>86</v>
      </c>
      <c r="I1733" s="523"/>
      <c r="J1733" s="437"/>
      <c r="K1733" s="438"/>
    </row>
    <row r="1734" spans="1:11" ht="14.25" customHeight="1">
      <c r="A1734" s="437"/>
      <c r="B1734" s="767"/>
      <c r="C1734" s="778"/>
      <c r="D1734" s="449"/>
      <c r="E1734" s="449"/>
      <c r="F1734" s="450"/>
      <c r="G1734" s="451"/>
      <c r="H1734" s="452">
        <f>G1734*(F1734+1)*E1734</f>
        <v>0</v>
      </c>
      <c r="I1734" s="523"/>
      <c r="J1734" s="437"/>
      <c r="K1734" s="438"/>
    </row>
    <row r="1735" spans="1:11" ht="14.25" customHeight="1">
      <c r="A1735" s="437"/>
      <c r="B1735" s="822"/>
      <c r="C1735" s="770"/>
      <c r="D1735" s="516"/>
      <c r="E1735" s="460"/>
      <c r="F1735" s="469"/>
      <c r="G1735" s="501"/>
      <c r="H1735" s="452">
        <f t="shared" ref="H1735:H1742" si="154">E1735*(F1735+1)*G1735</f>
        <v>0</v>
      </c>
      <c r="I1735" s="523"/>
      <c r="J1735" s="437"/>
      <c r="K1735" s="438"/>
    </row>
    <row r="1736" spans="1:11" ht="14.25" customHeight="1">
      <c r="A1736" s="437"/>
      <c r="B1736" s="822"/>
      <c r="C1736" s="770"/>
      <c r="D1736" s="516"/>
      <c r="E1736" s="460"/>
      <c r="F1736" s="469"/>
      <c r="G1736" s="501"/>
      <c r="H1736" s="452">
        <f t="shared" si="154"/>
        <v>0</v>
      </c>
      <c r="I1736" s="523"/>
      <c r="J1736" s="437"/>
      <c r="K1736" s="438"/>
    </row>
    <row r="1737" spans="1:11" ht="14.25" customHeight="1">
      <c r="A1737" s="437"/>
      <c r="B1737" s="823"/>
      <c r="C1737" s="770"/>
      <c r="D1737" s="516"/>
      <c r="E1737" s="460"/>
      <c r="F1737" s="469"/>
      <c r="G1737" s="501"/>
      <c r="H1737" s="452">
        <f t="shared" si="154"/>
        <v>0</v>
      </c>
      <c r="I1737" s="523"/>
      <c r="J1737" s="437"/>
      <c r="K1737" s="438"/>
    </row>
    <row r="1738" spans="1:11" ht="14.25" customHeight="1">
      <c r="A1738" s="437"/>
      <c r="B1738" s="823"/>
      <c r="C1738" s="770"/>
      <c r="D1738" s="516"/>
      <c r="E1738" s="460"/>
      <c r="F1738" s="469"/>
      <c r="G1738" s="501"/>
      <c r="H1738" s="452">
        <f t="shared" si="154"/>
        <v>0</v>
      </c>
      <c r="I1738" s="523"/>
      <c r="J1738" s="437"/>
      <c r="K1738" s="438"/>
    </row>
    <row r="1739" spans="1:11" ht="14.25" customHeight="1">
      <c r="A1739" s="437"/>
      <c r="B1739" s="823" t="s">
        <v>226</v>
      </c>
      <c r="C1739" s="770"/>
      <c r="D1739" s="402" t="e">
        <f>+INDEX(#REF!,MATCH(B1739,#REF!,0),2)</f>
        <v>#REF!</v>
      </c>
      <c r="E1739" s="460">
        <v>1</v>
      </c>
      <c r="F1739" s="469">
        <v>0</v>
      </c>
      <c r="G1739" s="411" t="e">
        <f>+INDEX(#REF!,MATCH(B1739,#REF!,0),3)</f>
        <v>#REF!</v>
      </c>
      <c r="H1739" s="452" t="e">
        <f t="shared" si="154"/>
        <v>#REF!</v>
      </c>
      <c r="I1739" s="523"/>
      <c r="J1739" s="437"/>
      <c r="K1739" s="438"/>
    </row>
    <row r="1740" spans="1:11" ht="14.25" customHeight="1">
      <c r="A1740" s="437"/>
      <c r="B1740" s="823" t="s">
        <v>979</v>
      </c>
      <c r="C1740" s="770"/>
      <c r="D1740" s="402" t="e">
        <f>+INDEX(#REF!,MATCH(B1740,#REF!,0),2)</f>
        <v>#REF!</v>
      </c>
      <c r="E1740" s="460">
        <v>4</v>
      </c>
      <c r="F1740" s="469">
        <v>0</v>
      </c>
      <c r="G1740" s="411" t="e">
        <f>+INDEX(#REF!,MATCH(B1740,#REF!,0),3)</f>
        <v>#REF!</v>
      </c>
      <c r="H1740" s="452" t="e">
        <f t="shared" si="154"/>
        <v>#REF!</v>
      </c>
      <c r="I1740" s="523"/>
      <c r="J1740" s="437"/>
      <c r="K1740" s="438"/>
    </row>
    <row r="1741" spans="1:11" ht="14.25" customHeight="1">
      <c r="A1741" s="437"/>
      <c r="B1741" s="823"/>
      <c r="C1741" s="770"/>
      <c r="D1741" s="516"/>
      <c r="E1741" s="460"/>
      <c r="F1741" s="469"/>
      <c r="G1741" s="501"/>
      <c r="H1741" s="452">
        <f t="shared" si="154"/>
        <v>0</v>
      </c>
      <c r="I1741" s="523"/>
      <c r="J1741" s="437"/>
      <c r="K1741" s="438"/>
    </row>
    <row r="1742" spans="1:11" ht="14.25" customHeight="1">
      <c r="A1742" s="437"/>
      <c r="B1742" s="823"/>
      <c r="C1742" s="770"/>
      <c r="D1742" s="516"/>
      <c r="E1742" s="460"/>
      <c r="F1742" s="469"/>
      <c r="G1742" s="501"/>
      <c r="H1742" s="452">
        <f t="shared" si="154"/>
        <v>0</v>
      </c>
      <c r="I1742" s="523"/>
      <c r="J1742" s="437"/>
      <c r="K1742" s="438"/>
    </row>
    <row r="1743" spans="1:11" ht="14.25" customHeight="1">
      <c r="A1743" s="437"/>
      <c r="B1743" s="823"/>
      <c r="C1743" s="770"/>
      <c r="D1743" s="516"/>
      <c r="E1743" s="460"/>
      <c r="F1743" s="469"/>
      <c r="G1743" s="501"/>
      <c r="H1743" s="452">
        <f>G1743*(F1743+1)*E1743</f>
        <v>0</v>
      </c>
      <c r="I1743" s="523"/>
      <c r="J1743" s="437"/>
      <c r="K1743" s="438"/>
    </row>
    <row r="1744" spans="1:11" ht="14.25" customHeight="1">
      <c r="A1744" s="437"/>
      <c r="B1744" s="763" t="s">
        <v>87</v>
      </c>
      <c r="C1744" s="757"/>
      <c r="D1744" s="757"/>
      <c r="E1744" s="757"/>
      <c r="F1744" s="757"/>
      <c r="G1744" s="764"/>
      <c r="H1744" s="459" t="e">
        <f>ROUND(SUM(H1734:H1743),2)</f>
        <v>#REF!</v>
      </c>
      <c r="I1744" s="523"/>
      <c r="J1744" s="437"/>
      <c r="K1744" s="438"/>
    </row>
    <row r="1745" spans="1:11" ht="14.25" customHeight="1">
      <c r="A1745" s="437"/>
      <c r="B1745" s="765" t="s">
        <v>88</v>
      </c>
      <c r="C1745" s="757"/>
      <c r="D1745" s="757"/>
      <c r="E1745" s="757"/>
      <c r="F1745" s="757"/>
      <c r="G1745" s="757"/>
      <c r="H1745" s="758"/>
      <c r="I1745" s="523"/>
      <c r="J1745" s="437"/>
      <c r="K1745" s="438"/>
    </row>
    <row r="1746" spans="1:11" ht="14.25" customHeight="1">
      <c r="A1746" s="437"/>
      <c r="B1746" s="766" t="s">
        <v>1</v>
      </c>
      <c r="C1746" s="764"/>
      <c r="D1746" s="446" t="s">
        <v>2</v>
      </c>
      <c r="E1746" s="447" t="s">
        <v>83</v>
      </c>
      <c r="F1746" s="447" t="s">
        <v>89</v>
      </c>
      <c r="G1746" s="447" t="s">
        <v>85</v>
      </c>
      <c r="H1746" s="448" t="s">
        <v>86</v>
      </c>
      <c r="I1746" s="523"/>
      <c r="J1746" s="437"/>
      <c r="K1746" s="438"/>
    </row>
    <row r="1747" spans="1:11" ht="14.25" customHeight="1">
      <c r="A1747" s="437"/>
      <c r="B1747" s="767"/>
      <c r="C1747" s="768"/>
      <c r="D1747" s="460"/>
      <c r="E1747" s="461"/>
      <c r="F1747" s="462"/>
      <c r="G1747" s="451"/>
      <c r="H1747" s="452">
        <f t="shared" ref="H1747:H1751" si="155">E1747*F1747*G1747</f>
        <v>0</v>
      </c>
      <c r="I1747" s="523"/>
      <c r="J1747" s="437"/>
      <c r="K1747" s="438"/>
    </row>
    <row r="1748" spans="1:11" ht="14.25" customHeight="1">
      <c r="A1748" s="437"/>
      <c r="B1748" s="759" t="s">
        <v>90</v>
      </c>
      <c r="C1748" s="760"/>
      <c r="D1748" s="463" t="s">
        <v>91</v>
      </c>
      <c r="E1748" s="460">
        <v>0.05</v>
      </c>
      <c r="F1748" s="469">
        <v>1</v>
      </c>
      <c r="G1748" s="451" t="e">
        <f>H1761</f>
        <v>#REF!</v>
      </c>
      <c r="H1748" s="452" t="e">
        <f t="shared" si="155"/>
        <v>#REF!</v>
      </c>
      <c r="I1748" s="523"/>
      <c r="J1748" s="437"/>
      <c r="K1748" s="438"/>
    </row>
    <row r="1749" spans="1:11" ht="14.25" customHeight="1">
      <c r="A1749" s="437"/>
      <c r="B1749" s="823"/>
      <c r="C1749" s="770"/>
      <c r="D1749" s="500"/>
      <c r="E1749" s="493"/>
      <c r="F1749" s="519"/>
      <c r="G1749" s="451"/>
      <c r="H1749" s="452">
        <f t="shared" si="155"/>
        <v>0</v>
      </c>
      <c r="I1749" s="523"/>
      <c r="J1749" s="437"/>
      <c r="K1749" s="438"/>
    </row>
    <row r="1750" spans="1:11" ht="14.25" customHeight="1">
      <c r="A1750" s="437"/>
      <c r="B1750" s="823"/>
      <c r="C1750" s="770"/>
      <c r="D1750" s="500"/>
      <c r="E1750" s="520"/>
      <c r="F1750" s="519"/>
      <c r="G1750" s="451"/>
      <c r="H1750" s="452">
        <f t="shared" si="155"/>
        <v>0</v>
      </c>
      <c r="I1750" s="523"/>
      <c r="J1750" s="437"/>
      <c r="K1750" s="438"/>
    </row>
    <row r="1751" spans="1:11" ht="14.25" customHeight="1">
      <c r="A1751" s="437"/>
      <c r="B1751" s="823"/>
      <c r="C1751" s="770"/>
      <c r="D1751" s="500"/>
      <c r="E1751" s="520"/>
      <c r="F1751" s="519"/>
      <c r="G1751" s="451"/>
      <c r="H1751" s="452">
        <f t="shared" si="155"/>
        <v>0</v>
      </c>
      <c r="I1751" s="523"/>
      <c r="J1751" s="437"/>
      <c r="K1751" s="438"/>
    </row>
    <row r="1752" spans="1:11" ht="14.25" customHeight="1">
      <c r="A1752" s="437"/>
      <c r="B1752" s="521"/>
      <c r="C1752" s="522"/>
      <c r="D1752" s="463"/>
      <c r="E1752" s="493"/>
      <c r="F1752" s="508"/>
      <c r="G1752" s="451"/>
      <c r="H1752" s="452"/>
      <c r="I1752" s="523"/>
      <c r="J1752" s="437"/>
      <c r="K1752" s="438"/>
    </row>
    <row r="1753" spans="1:11" ht="14.25" customHeight="1">
      <c r="A1753" s="437"/>
      <c r="B1753" s="761"/>
      <c r="C1753" s="762"/>
      <c r="D1753" s="457"/>
      <c r="E1753" s="456"/>
      <c r="F1753" s="457"/>
      <c r="G1753" s="451"/>
      <c r="H1753" s="452">
        <f>E1753*F1753*G1753</f>
        <v>0</v>
      </c>
      <c r="I1753" s="523"/>
      <c r="J1753" s="437"/>
      <c r="K1753" s="438"/>
    </row>
    <row r="1754" spans="1:11" ht="14.25" customHeight="1">
      <c r="A1754" s="437"/>
      <c r="B1754" s="763" t="s">
        <v>87</v>
      </c>
      <c r="C1754" s="757"/>
      <c r="D1754" s="757"/>
      <c r="E1754" s="757"/>
      <c r="F1754" s="757"/>
      <c r="G1754" s="764"/>
      <c r="H1754" s="459" t="e">
        <f>ROUND(SUM(H1747:H1753),2)</f>
        <v>#REF!</v>
      </c>
      <c r="I1754" s="523"/>
      <c r="J1754" s="437"/>
      <c r="K1754" s="438"/>
    </row>
    <row r="1755" spans="1:11" ht="14.25" customHeight="1">
      <c r="A1755" s="437"/>
      <c r="B1755" s="765" t="s">
        <v>92</v>
      </c>
      <c r="C1755" s="757"/>
      <c r="D1755" s="757"/>
      <c r="E1755" s="757"/>
      <c r="F1755" s="757"/>
      <c r="G1755" s="757"/>
      <c r="H1755" s="758"/>
      <c r="I1755" s="523"/>
      <c r="J1755" s="437"/>
      <c r="K1755" s="438"/>
    </row>
    <row r="1756" spans="1:11" ht="14.25" customHeight="1">
      <c r="A1756" s="437"/>
      <c r="B1756" s="766" t="s">
        <v>1</v>
      </c>
      <c r="C1756" s="764"/>
      <c r="D1756" s="446" t="s">
        <v>2</v>
      </c>
      <c r="E1756" s="447" t="s">
        <v>83</v>
      </c>
      <c r="F1756" s="464" t="s">
        <v>89</v>
      </c>
      <c r="G1756" s="447" t="s">
        <v>85</v>
      </c>
      <c r="H1756" s="465" t="s">
        <v>86</v>
      </c>
      <c r="I1756" s="523"/>
      <c r="J1756" s="437"/>
      <c r="K1756" s="438"/>
    </row>
    <row r="1757" spans="1:11" ht="14.25" customHeight="1">
      <c r="A1757" s="437"/>
      <c r="B1757" s="767"/>
      <c r="C1757" s="768"/>
      <c r="D1757" s="466"/>
      <c r="E1757" s="461"/>
      <c r="F1757" s="467"/>
      <c r="G1757" s="451"/>
      <c r="H1757" s="452">
        <f t="shared" ref="H1757:H1760" si="156">E1757*F1757*G1757</f>
        <v>0</v>
      </c>
      <c r="I1757" s="523"/>
      <c r="J1757" s="437"/>
      <c r="K1757" s="438"/>
    </row>
    <row r="1758" spans="1:11" ht="14.25" customHeight="1">
      <c r="A1758" s="437"/>
      <c r="B1758" s="769" t="s">
        <v>225</v>
      </c>
      <c r="C1758" s="760"/>
      <c r="D1758" s="468" t="s">
        <v>94</v>
      </c>
      <c r="E1758" s="460">
        <v>1</v>
      </c>
      <c r="F1758" s="518">
        <v>0.1</v>
      </c>
      <c r="G1758" s="41" t="e">
        <f>+INDEX(#REF!,MATCH(B1758,#REF!,0),9)</f>
        <v>#REF!</v>
      </c>
      <c r="H1758" s="452" t="e">
        <f t="shared" si="156"/>
        <v>#REF!</v>
      </c>
      <c r="I1758" s="523"/>
      <c r="J1758" s="437"/>
      <c r="K1758" s="438"/>
    </row>
    <row r="1759" spans="1:11" ht="14.25" customHeight="1">
      <c r="A1759" s="437"/>
      <c r="B1759" s="769" t="s">
        <v>93</v>
      </c>
      <c r="C1759" s="760"/>
      <c r="D1759" s="468" t="s">
        <v>94</v>
      </c>
      <c r="E1759" s="460">
        <v>1</v>
      </c>
      <c r="F1759" s="518">
        <f>+F1758</f>
        <v>0.1</v>
      </c>
      <c r="G1759" s="41" t="e">
        <f>+INDEX(#REF!,MATCH(B1759,#REF!,0),9)</f>
        <v>#REF!</v>
      </c>
      <c r="H1759" s="452" t="e">
        <f t="shared" si="156"/>
        <v>#REF!</v>
      </c>
      <c r="I1759" s="523"/>
      <c r="J1759" s="437"/>
      <c r="K1759" s="438"/>
    </row>
    <row r="1760" spans="1:11" ht="14.25" customHeight="1">
      <c r="A1760" s="437"/>
      <c r="B1760" s="761"/>
      <c r="C1760" s="762"/>
      <c r="D1760" s="470"/>
      <c r="E1760" s="471"/>
      <c r="F1760" s="457"/>
      <c r="G1760" s="451"/>
      <c r="H1760" s="452">
        <f t="shared" si="156"/>
        <v>0</v>
      </c>
      <c r="I1760" s="523"/>
      <c r="J1760" s="437"/>
      <c r="K1760" s="438"/>
    </row>
    <row r="1761" spans="1:11" ht="14.25" customHeight="1">
      <c r="A1761" s="437"/>
      <c r="B1761" s="763" t="s">
        <v>87</v>
      </c>
      <c r="C1761" s="757"/>
      <c r="D1761" s="757"/>
      <c r="E1761" s="757"/>
      <c r="F1761" s="757"/>
      <c r="G1761" s="764"/>
      <c r="H1761" s="459" t="e">
        <f>ROUND(SUM(H1757:H1760),2)</f>
        <v>#REF!</v>
      </c>
      <c r="I1761" s="523"/>
      <c r="J1761" s="437"/>
      <c r="K1761" s="438"/>
    </row>
    <row r="1762" spans="1:11" ht="14.25" customHeight="1">
      <c r="A1762" s="437"/>
      <c r="B1762" s="765" t="s">
        <v>95</v>
      </c>
      <c r="C1762" s="757"/>
      <c r="D1762" s="757"/>
      <c r="E1762" s="757"/>
      <c r="F1762" s="757"/>
      <c r="G1762" s="757"/>
      <c r="H1762" s="758"/>
      <c r="I1762" s="523"/>
      <c r="J1762" s="437"/>
      <c r="K1762" s="438"/>
    </row>
    <row r="1763" spans="1:11" ht="14.25" customHeight="1">
      <c r="A1763" s="437"/>
      <c r="B1763" s="756" t="s">
        <v>1</v>
      </c>
      <c r="C1763" s="757"/>
      <c r="D1763" s="764"/>
      <c r="E1763" s="447" t="s">
        <v>2</v>
      </c>
      <c r="F1763" s="447" t="s">
        <v>83</v>
      </c>
      <c r="G1763" s="447" t="s">
        <v>85</v>
      </c>
      <c r="H1763" s="448" t="s">
        <v>86</v>
      </c>
      <c r="I1763" s="523"/>
      <c r="J1763" s="437"/>
      <c r="K1763" s="438"/>
    </row>
    <row r="1764" spans="1:11" ht="14.25" customHeight="1">
      <c r="A1764" s="437"/>
      <c r="B1764" s="779" t="s">
        <v>213</v>
      </c>
      <c r="C1764" s="760"/>
      <c r="D1764" s="770"/>
      <c r="E1764" s="449" t="s">
        <v>2</v>
      </c>
      <c r="F1764" s="450">
        <v>0.8</v>
      </c>
      <c r="G1764" s="472">
        <v>12000</v>
      </c>
      <c r="H1764" s="473">
        <f t="shared" ref="H1764:H1765" si="157">G1764*F1764</f>
        <v>9600</v>
      </c>
      <c r="I1764" s="523"/>
      <c r="J1764" s="437"/>
      <c r="K1764" s="438"/>
    </row>
    <row r="1765" spans="1:11" ht="14.25" customHeight="1">
      <c r="A1765" s="437"/>
      <c r="B1765" s="779"/>
      <c r="C1765" s="760"/>
      <c r="D1765" s="770"/>
      <c r="E1765" s="449"/>
      <c r="F1765" s="450"/>
      <c r="G1765" s="472"/>
      <c r="H1765" s="473">
        <f t="shared" si="157"/>
        <v>0</v>
      </c>
      <c r="I1765" s="523"/>
      <c r="J1765" s="437"/>
      <c r="K1765" s="438"/>
    </row>
    <row r="1766" spans="1:11" ht="14.25" customHeight="1" thickBot="1">
      <c r="A1766" s="437"/>
      <c r="B1766" s="780" t="s">
        <v>87</v>
      </c>
      <c r="C1766" s="781"/>
      <c r="D1766" s="781"/>
      <c r="E1766" s="781"/>
      <c r="F1766" s="781"/>
      <c r="G1766" s="782"/>
      <c r="H1766" s="474">
        <f>ROUND(SUM(H1764:H1765),2)</f>
        <v>9600</v>
      </c>
      <c r="I1766" s="523"/>
      <c r="J1766" s="437"/>
      <c r="K1766" s="438"/>
    </row>
    <row r="1767" spans="1:11" ht="14.25" customHeight="1" thickBot="1">
      <c r="A1767" s="437"/>
      <c r="B1767" s="783"/>
      <c r="C1767" s="748"/>
      <c r="D1767" s="748"/>
      <c r="E1767" s="748"/>
      <c r="F1767" s="748"/>
      <c r="G1767" s="748"/>
      <c r="H1767" s="749"/>
      <c r="I1767" s="523"/>
      <c r="J1767" s="437"/>
      <c r="K1767" s="438"/>
    </row>
    <row r="1768" spans="1:11" ht="14.25" customHeight="1" thickBot="1">
      <c r="A1768" s="437"/>
      <c r="B1768" s="784"/>
      <c r="C1768" s="785"/>
      <c r="D1768" s="786"/>
      <c r="E1768" s="794" t="s">
        <v>59</v>
      </c>
      <c r="F1768" s="795"/>
      <c r="G1768" s="795"/>
      <c r="H1768" s="475" t="e">
        <f>ROUND(H1766+H1761+H1754+H1744,0)</f>
        <v>#REF!</v>
      </c>
      <c r="I1768" s="523"/>
      <c r="J1768" s="437"/>
      <c r="K1768" s="438"/>
    </row>
    <row r="1769" spans="1:11" ht="14.25" customHeight="1">
      <c r="A1769" s="437"/>
      <c r="B1769" s="486"/>
      <c r="C1769" s="487"/>
      <c r="D1769" s="488"/>
      <c r="E1769" s="488"/>
      <c r="F1769" s="488"/>
      <c r="G1769" s="488"/>
      <c r="H1769" s="489"/>
      <c r="I1769" s="523"/>
      <c r="J1769" s="437"/>
      <c r="K1769" s="438"/>
    </row>
    <row r="1770" spans="1:11" ht="14.25" customHeight="1" thickBot="1">
      <c r="A1770" s="437"/>
      <c r="B1770" s="486"/>
      <c r="C1770" s="487"/>
      <c r="D1770" s="488"/>
      <c r="E1770" s="488"/>
      <c r="F1770" s="488"/>
      <c r="G1770" s="488"/>
      <c r="H1770" s="489"/>
      <c r="I1770" s="523"/>
      <c r="J1770" s="437"/>
      <c r="K1770" s="438"/>
    </row>
    <row r="1771" spans="1:11" ht="14.25" hidden="1" customHeight="1">
      <c r="A1771" s="437"/>
      <c r="B1771" s="802" t="s">
        <v>77</v>
      </c>
      <c r="C1771" s="748"/>
      <c r="D1771" s="748"/>
      <c r="E1771" s="748"/>
      <c r="F1771" s="748"/>
      <c r="G1771" s="748"/>
      <c r="H1771" s="749"/>
      <c r="I1771" s="437"/>
      <c r="J1771" s="437"/>
      <c r="K1771" s="438"/>
    </row>
    <row r="1772" spans="1:11" ht="14.25" hidden="1" customHeight="1">
      <c r="A1772" s="437"/>
      <c r="B1772" s="753"/>
      <c r="C1772" s="754"/>
      <c r="D1772" s="754"/>
      <c r="E1772" s="754"/>
      <c r="F1772" s="754"/>
      <c r="G1772" s="754"/>
      <c r="H1772" s="755"/>
      <c r="I1772" s="437"/>
      <c r="J1772" s="437"/>
      <c r="K1772" s="438"/>
    </row>
    <row r="1773" spans="1:11" ht="14.25" hidden="1" customHeight="1" thickBot="1">
      <c r="A1773" s="437"/>
      <c r="B1773" s="756" t="s">
        <v>78</v>
      </c>
      <c r="C1773" s="757"/>
      <c r="D1773" s="757"/>
      <c r="E1773" s="757"/>
      <c r="F1773" s="757"/>
      <c r="G1773" s="757"/>
      <c r="H1773" s="758"/>
      <c r="I1773" s="437"/>
      <c r="J1773" s="437"/>
      <c r="K1773" s="438"/>
    </row>
    <row r="1774" spans="1:11" ht="14.25" hidden="1" customHeight="1">
      <c r="A1774" s="437"/>
      <c r="B1774" s="747" t="s">
        <v>1125</v>
      </c>
      <c r="C1774" s="748"/>
      <c r="D1774" s="748"/>
      <c r="E1774" s="748"/>
      <c r="F1774" s="748"/>
      <c r="G1774" s="748"/>
      <c r="H1774" s="749"/>
      <c r="I1774" s="437"/>
      <c r="J1774" s="437"/>
      <c r="K1774" s="438"/>
    </row>
    <row r="1775" spans="1:11" ht="14.25" hidden="1" customHeight="1">
      <c r="A1775" s="437"/>
      <c r="B1775" s="443" t="s">
        <v>79</v>
      </c>
      <c r="C1775" s="480" t="e">
        <v>#REF!</v>
      </c>
      <c r="D1775" s="772" t="s">
        <v>80</v>
      </c>
      <c r="E1775" s="764"/>
      <c r="F1775" s="419" t="e">
        <v>#REF!</v>
      </c>
      <c r="G1775" s="419" t="s">
        <v>81</v>
      </c>
      <c r="H1775" s="445"/>
      <c r="I1775" s="437"/>
      <c r="J1775" s="437"/>
      <c r="K1775" s="438"/>
    </row>
    <row r="1776" spans="1:11" ht="14.25" hidden="1" customHeight="1">
      <c r="A1776" s="437"/>
      <c r="B1776" s="765"/>
      <c r="C1776" s="757"/>
      <c r="D1776" s="757"/>
      <c r="E1776" s="757"/>
      <c r="F1776" s="757"/>
      <c r="G1776" s="757"/>
      <c r="H1776" s="758"/>
      <c r="I1776" s="437"/>
      <c r="J1776" s="437"/>
      <c r="K1776" s="438"/>
    </row>
    <row r="1777" spans="1:11" ht="14.25" hidden="1" customHeight="1">
      <c r="A1777" s="437"/>
      <c r="B1777" s="773" t="e">
        <v>#REF!</v>
      </c>
      <c r="C1777" s="774"/>
      <c r="D1777" s="774"/>
      <c r="E1777" s="774"/>
      <c r="F1777" s="774"/>
      <c r="G1777" s="774"/>
      <c r="H1777" s="775"/>
      <c r="I1777" s="437"/>
      <c r="J1777" s="437"/>
      <c r="K1777" s="438"/>
    </row>
    <row r="1778" spans="1:11" ht="14.25" hidden="1" customHeight="1">
      <c r="A1778" s="437"/>
      <c r="B1778" s="776"/>
      <c r="C1778" s="751"/>
      <c r="D1778" s="751"/>
      <c r="E1778" s="751"/>
      <c r="F1778" s="751"/>
      <c r="G1778" s="751"/>
      <c r="H1778" s="752"/>
      <c r="I1778" s="437"/>
      <c r="J1778" s="437"/>
      <c r="K1778" s="438"/>
    </row>
    <row r="1779" spans="1:11" ht="14.25" hidden="1" customHeight="1">
      <c r="A1779" s="437"/>
      <c r="B1779" s="777"/>
      <c r="C1779" s="754"/>
      <c r="D1779" s="754"/>
      <c r="E1779" s="754"/>
      <c r="F1779" s="754"/>
      <c r="G1779" s="754"/>
      <c r="H1779" s="755"/>
      <c r="I1779" s="437"/>
      <c r="J1779" s="437"/>
      <c r="K1779" s="438"/>
    </row>
    <row r="1780" spans="1:11" ht="14.25" hidden="1" customHeight="1">
      <c r="A1780" s="437"/>
      <c r="B1780" s="765" t="s">
        <v>82</v>
      </c>
      <c r="C1780" s="757"/>
      <c r="D1780" s="757"/>
      <c r="E1780" s="757"/>
      <c r="F1780" s="757"/>
      <c r="G1780" s="757"/>
      <c r="H1780" s="758"/>
      <c r="I1780" s="437"/>
      <c r="J1780" s="437"/>
      <c r="K1780" s="438"/>
    </row>
    <row r="1781" spans="1:11" ht="14.25" hidden="1" customHeight="1">
      <c r="A1781" s="437"/>
      <c r="B1781" s="766" t="s">
        <v>1</v>
      </c>
      <c r="C1781" s="764"/>
      <c r="D1781" s="446" t="s">
        <v>2</v>
      </c>
      <c r="E1781" s="447" t="s">
        <v>83</v>
      </c>
      <c r="F1781" s="447" t="s">
        <v>84</v>
      </c>
      <c r="G1781" s="447" t="s">
        <v>85</v>
      </c>
      <c r="H1781" s="448" t="s">
        <v>86</v>
      </c>
      <c r="I1781" s="437"/>
      <c r="J1781" s="437"/>
      <c r="K1781" s="438"/>
    </row>
    <row r="1782" spans="1:11" ht="14.25" hidden="1" customHeight="1">
      <c r="A1782" s="437"/>
      <c r="B1782" s="767"/>
      <c r="C1782" s="778"/>
      <c r="D1782" s="449"/>
      <c r="E1782" s="449"/>
      <c r="F1782" s="450"/>
      <c r="G1782" s="451"/>
      <c r="H1782" s="452">
        <f t="shared" ref="H1782:H1785" si="158">G1782*(F1782+1)*E1782</f>
        <v>0</v>
      </c>
      <c r="I1782" s="437"/>
      <c r="J1782" s="437"/>
      <c r="K1782" s="438"/>
    </row>
    <row r="1783" spans="1:11" ht="14.25" hidden="1" customHeight="1">
      <c r="A1783" s="437"/>
      <c r="B1783" s="822" t="s">
        <v>227</v>
      </c>
      <c r="C1783" s="770"/>
      <c r="D1783" s="509" t="s">
        <v>5</v>
      </c>
      <c r="E1783" s="460">
        <v>1</v>
      </c>
      <c r="F1783" s="469">
        <v>0</v>
      </c>
      <c r="G1783" s="501">
        <v>368126.5</v>
      </c>
      <c r="H1783" s="452">
        <f t="shared" si="158"/>
        <v>368126.5</v>
      </c>
      <c r="I1783" s="437"/>
      <c r="J1783" s="437"/>
      <c r="K1783" s="438">
        <f>0.46*0.96</f>
        <v>0.44159999999999999</v>
      </c>
    </row>
    <row r="1784" spans="1:11" ht="14.25" hidden="1" customHeight="1">
      <c r="A1784" s="437"/>
      <c r="B1784" s="822" t="s">
        <v>228</v>
      </c>
      <c r="C1784" s="770"/>
      <c r="D1784" s="509" t="s">
        <v>440</v>
      </c>
      <c r="E1784" s="460">
        <v>1</v>
      </c>
      <c r="F1784" s="469">
        <v>0</v>
      </c>
      <c r="G1784" s="501">
        <v>17500</v>
      </c>
      <c r="H1784" s="452">
        <f t="shared" si="158"/>
        <v>17500</v>
      </c>
      <c r="I1784" s="437"/>
      <c r="J1784" s="437"/>
      <c r="K1784" s="438">
        <f>+G1783/K1783</f>
        <v>833619.79166666663</v>
      </c>
    </row>
    <row r="1785" spans="1:11" ht="14.25" hidden="1" customHeight="1">
      <c r="A1785" s="437"/>
      <c r="B1785" s="761"/>
      <c r="C1785" s="771"/>
      <c r="D1785" s="449"/>
      <c r="E1785" s="456"/>
      <c r="F1785" s="457"/>
      <c r="G1785" s="458"/>
      <c r="H1785" s="452">
        <f t="shared" si="158"/>
        <v>0</v>
      </c>
      <c r="I1785" s="437"/>
      <c r="J1785" s="437"/>
      <c r="K1785" s="438"/>
    </row>
    <row r="1786" spans="1:11" ht="14.25" hidden="1" customHeight="1">
      <c r="A1786" s="437"/>
      <c r="B1786" s="763" t="s">
        <v>87</v>
      </c>
      <c r="C1786" s="757"/>
      <c r="D1786" s="757"/>
      <c r="E1786" s="757"/>
      <c r="F1786" s="757"/>
      <c r="G1786" s="764"/>
      <c r="H1786" s="459">
        <f>ROUND(SUM(H1782:H1785),2)</f>
        <v>385626.5</v>
      </c>
      <c r="I1786" s="437"/>
      <c r="J1786" s="437"/>
      <c r="K1786" s="438"/>
    </row>
    <row r="1787" spans="1:11" ht="14.25" hidden="1" customHeight="1">
      <c r="A1787" s="437"/>
      <c r="B1787" s="765" t="s">
        <v>88</v>
      </c>
      <c r="C1787" s="757"/>
      <c r="D1787" s="757"/>
      <c r="E1787" s="757"/>
      <c r="F1787" s="757"/>
      <c r="G1787" s="757"/>
      <c r="H1787" s="758"/>
      <c r="I1787" s="437"/>
      <c r="J1787" s="437"/>
      <c r="K1787" s="438"/>
    </row>
    <row r="1788" spans="1:11" ht="14.25" hidden="1" customHeight="1">
      <c r="A1788" s="437"/>
      <c r="B1788" s="766" t="s">
        <v>1</v>
      </c>
      <c r="C1788" s="764"/>
      <c r="D1788" s="446" t="s">
        <v>2</v>
      </c>
      <c r="E1788" s="447" t="s">
        <v>83</v>
      </c>
      <c r="F1788" s="447" t="s">
        <v>89</v>
      </c>
      <c r="G1788" s="447" t="s">
        <v>85</v>
      </c>
      <c r="H1788" s="448" t="s">
        <v>86</v>
      </c>
      <c r="I1788" s="437"/>
      <c r="J1788" s="437"/>
      <c r="K1788" s="438"/>
    </row>
    <row r="1789" spans="1:11" ht="14.25" hidden="1" customHeight="1">
      <c r="A1789" s="437"/>
      <c r="B1789" s="767"/>
      <c r="C1789" s="768"/>
      <c r="D1789" s="460"/>
      <c r="E1789" s="461"/>
      <c r="F1789" s="462"/>
      <c r="G1789" s="451"/>
      <c r="H1789" s="452">
        <f t="shared" ref="H1789:H1791" si="159">E1789*F1789*G1789</f>
        <v>0</v>
      </c>
      <c r="I1789" s="437"/>
      <c r="J1789" s="437"/>
      <c r="K1789" s="438"/>
    </row>
    <row r="1790" spans="1:11" ht="14.25" hidden="1" customHeight="1">
      <c r="A1790" s="437"/>
      <c r="B1790" s="759" t="s">
        <v>90</v>
      </c>
      <c r="C1790" s="760"/>
      <c r="D1790" s="463" t="s">
        <v>91</v>
      </c>
      <c r="E1790" s="460">
        <v>0.05</v>
      </c>
      <c r="F1790" s="469">
        <v>1</v>
      </c>
      <c r="G1790" s="451">
        <f>H1799</f>
        <v>86548</v>
      </c>
      <c r="H1790" s="452">
        <f t="shared" si="159"/>
        <v>4327.4000000000005</v>
      </c>
      <c r="I1790" s="437"/>
      <c r="J1790" s="437"/>
      <c r="K1790" s="438"/>
    </row>
    <row r="1791" spans="1:11" ht="14.25" hidden="1" customHeight="1">
      <c r="A1791" s="437"/>
      <c r="B1791" s="761"/>
      <c r="C1791" s="762"/>
      <c r="D1791" s="457"/>
      <c r="E1791" s="456"/>
      <c r="F1791" s="457"/>
      <c r="G1791" s="451"/>
      <c r="H1791" s="452">
        <f t="shared" si="159"/>
        <v>0</v>
      </c>
      <c r="I1791" s="437"/>
      <c r="J1791" s="437"/>
      <c r="K1791" s="438"/>
    </row>
    <row r="1792" spans="1:11" ht="14.25" hidden="1" customHeight="1">
      <c r="A1792" s="437"/>
      <c r="B1792" s="763" t="s">
        <v>87</v>
      </c>
      <c r="C1792" s="757"/>
      <c r="D1792" s="757"/>
      <c r="E1792" s="757"/>
      <c r="F1792" s="757"/>
      <c r="G1792" s="764"/>
      <c r="H1792" s="459">
        <f>ROUND(SUM(H1789:H1791),2)</f>
        <v>4327.3999999999996</v>
      </c>
      <c r="I1792" s="437"/>
      <c r="J1792" s="437"/>
      <c r="K1792" s="438"/>
    </row>
    <row r="1793" spans="1:11" ht="14.25" hidden="1" customHeight="1">
      <c r="A1793" s="437"/>
      <c r="B1793" s="765" t="s">
        <v>92</v>
      </c>
      <c r="C1793" s="757"/>
      <c r="D1793" s="757"/>
      <c r="E1793" s="757"/>
      <c r="F1793" s="757"/>
      <c r="G1793" s="757"/>
      <c r="H1793" s="758"/>
      <c r="I1793" s="437"/>
      <c r="J1793" s="437"/>
      <c r="K1793" s="438"/>
    </row>
    <row r="1794" spans="1:11" ht="14.25" hidden="1" customHeight="1">
      <c r="A1794" s="437"/>
      <c r="B1794" s="766" t="s">
        <v>1</v>
      </c>
      <c r="C1794" s="764"/>
      <c r="D1794" s="446" t="s">
        <v>2</v>
      </c>
      <c r="E1794" s="447" t="s">
        <v>83</v>
      </c>
      <c r="F1794" s="464" t="s">
        <v>89</v>
      </c>
      <c r="G1794" s="447" t="s">
        <v>85</v>
      </c>
      <c r="H1794" s="465" t="s">
        <v>86</v>
      </c>
      <c r="I1794" s="437"/>
      <c r="J1794" s="437"/>
      <c r="K1794" s="438"/>
    </row>
    <row r="1795" spans="1:11" ht="14.25" hidden="1" customHeight="1">
      <c r="A1795" s="437"/>
      <c r="B1795" s="767"/>
      <c r="C1795" s="768"/>
      <c r="D1795" s="466"/>
      <c r="E1795" s="461"/>
      <c r="F1795" s="467"/>
      <c r="G1795" s="451"/>
      <c r="H1795" s="452">
        <f t="shared" ref="H1795:H1798" si="160">E1795*F1795*G1795</f>
        <v>0</v>
      </c>
      <c r="I1795" s="437"/>
      <c r="J1795" s="437"/>
      <c r="K1795" s="438"/>
    </row>
    <row r="1796" spans="1:11" ht="14.25" hidden="1" customHeight="1">
      <c r="A1796" s="437"/>
      <c r="B1796" s="769" t="s">
        <v>96</v>
      </c>
      <c r="C1796" s="760"/>
      <c r="D1796" s="468" t="s">
        <v>94</v>
      </c>
      <c r="E1796" s="460">
        <v>1</v>
      </c>
      <c r="F1796" s="469">
        <v>0.44</v>
      </c>
      <c r="G1796" s="451">
        <v>119800</v>
      </c>
      <c r="H1796" s="452">
        <f t="shared" si="160"/>
        <v>52712</v>
      </c>
      <c r="I1796" s="437"/>
      <c r="J1796" s="437"/>
      <c r="K1796" s="438"/>
    </row>
    <row r="1797" spans="1:11" ht="14.25" hidden="1" customHeight="1">
      <c r="A1797" s="437"/>
      <c r="B1797" s="769" t="s">
        <v>93</v>
      </c>
      <c r="C1797" s="760"/>
      <c r="D1797" s="468" t="s">
        <v>94</v>
      </c>
      <c r="E1797" s="460">
        <v>1</v>
      </c>
      <c r="F1797" s="469">
        <f>+F1796</f>
        <v>0.44</v>
      </c>
      <c r="G1797" s="451">
        <v>76900</v>
      </c>
      <c r="H1797" s="452">
        <f t="shared" si="160"/>
        <v>33836</v>
      </c>
      <c r="I1797" s="437"/>
      <c r="J1797" s="437"/>
      <c r="K1797" s="438"/>
    </row>
    <row r="1798" spans="1:11" ht="14.25" hidden="1" customHeight="1">
      <c r="A1798" s="437"/>
      <c r="B1798" s="761"/>
      <c r="C1798" s="762"/>
      <c r="D1798" s="470"/>
      <c r="E1798" s="471"/>
      <c r="F1798" s="457"/>
      <c r="G1798" s="451"/>
      <c r="H1798" s="452">
        <f t="shared" si="160"/>
        <v>0</v>
      </c>
      <c r="I1798" s="437"/>
      <c r="J1798" s="437"/>
      <c r="K1798" s="438"/>
    </row>
    <row r="1799" spans="1:11" ht="14.25" hidden="1" customHeight="1">
      <c r="A1799" s="437"/>
      <c r="B1799" s="763" t="s">
        <v>87</v>
      </c>
      <c r="C1799" s="757"/>
      <c r="D1799" s="757"/>
      <c r="E1799" s="757"/>
      <c r="F1799" s="757"/>
      <c r="G1799" s="764"/>
      <c r="H1799" s="459">
        <f>ROUND(SUM(H1795:H1798),2)</f>
        <v>86548</v>
      </c>
      <c r="I1799" s="437"/>
      <c r="J1799" s="437"/>
      <c r="K1799" s="438"/>
    </row>
    <row r="1800" spans="1:11" ht="14.25" hidden="1" customHeight="1">
      <c r="A1800" s="437"/>
      <c r="B1800" s="765" t="s">
        <v>95</v>
      </c>
      <c r="C1800" s="757"/>
      <c r="D1800" s="757"/>
      <c r="E1800" s="757"/>
      <c r="F1800" s="757"/>
      <c r="G1800" s="757"/>
      <c r="H1800" s="758"/>
      <c r="I1800" s="437"/>
      <c r="J1800" s="437"/>
      <c r="K1800" s="438"/>
    </row>
    <row r="1801" spans="1:11" ht="14.25" hidden="1" customHeight="1">
      <c r="A1801" s="437"/>
      <c r="B1801" s="756" t="s">
        <v>1</v>
      </c>
      <c r="C1801" s="757"/>
      <c r="D1801" s="764"/>
      <c r="E1801" s="447" t="s">
        <v>2</v>
      </c>
      <c r="F1801" s="447" t="s">
        <v>83</v>
      </c>
      <c r="G1801" s="447" t="s">
        <v>85</v>
      </c>
      <c r="H1801" s="448" t="s">
        <v>86</v>
      </c>
      <c r="I1801" s="437"/>
      <c r="J1801" s="437"/>
      <c r="K1801" s="438"/>
    </row>
    <row r="1802" spans="1:11" ht="14.25" hidden="1" customHeight="1">
      <c r="A1802" s="437"/>
      <c r="B1802" s="779"/>
      <c r="C1802" s="760"/>
      <c r="D1802" s="770"/>
      <c r="E1802" s="449"/>
      <c r="F1802" s="450"/>
      <c r="G1802" s="472"/>
      <c r="H1802" s="473">
        <f t="shared" ref="H1802:H1803" si="161">G1802*F1802</f>
        <v>0</v>
      </c>
      <c r="I1802" s="437"/>
      <c r="J1802" s="437"/>
      <c r="K1802" s="438"/>
    </row>
    <row r="1803" spans="1:11" ht="14.25" hidden="1" customHeight="1">
      <c r="A1803" s="437"/>
      <c r="B1803" s="779"/>
      <c r="C1803" s="760"/>
      <c r="D1803" s="770"/>
      <c r="E1803" s="449"/>
      <c r="F1803" s="450"/>
      <c r="G1803" s="472"/>
      <c r="H1803" s="473">
        <f t="shared" si="161"/>
        <v>0</v>
      </c>
      <c r="I1803" s="437"/>
      <c r="J1803" s="437"/>
      <c r="K1803" s="438"/>
    </row>
    <row r="1804" spans="1:11" ht="14.25" hidden="1" customHeight="1" thickBot="1">
      <c r="A1804" s="437"/>
      <c r="B1804" s="780" t="s">
        <v>87</v>
      </c>
      <c r="C1804" s="781"/>
      <c r="D1804" s="781"/>
      <c r="E1804" s="781"/>
      <c r="F1804" s="781"/>
      <c r="G1804" s="782"/>
      <c r="H1804" s="474">
        <f>ROUND(SUM(H1802:H1803),2)</f>
        <v>0</v>
      </c>
      <c r="I1804" s="437"/>
      <c r="J1804" s="437"/>
      <c r="K1804" s="438"/>
    </row>
    <row r="1805" spans="1:11" ht="14.25" hidden="1" customHeight="1" thickBot="1">
      <c r="A1805" s="437"/>
      <c r="B1805" s="783"/>
      <c r="C1805" s="748"/>
      <c r="D1805" s="748"/>
      <c r="E1805" s="748"/>
      <c r="F1805" s="748"/>
      <c r="G1805" s="748"/>
      <c r="H1805" s="749"/>
      <c r="I1805" s="437"/>
      <c r="J1805" s="437"/>
      <c r="K1805" s="438"/>
    </row>
    <row r="1806" spans="1:11" ht="14.25" hidden="1" customHeight="1" thickBot="1">
      <c r="A1806" s="437"/>
      <c r="B1806" s="784"/>
      <c r="C1806" s="785"/>
      <c r="D1806" s="786"/>
      <c r="E1806" s="787" t="s">
        <v>59</v>
      </c>
      <c r="F1806" s="788"/>
      <c r="G1806" s="788"/>
      <c r="H1806" s="475">
        <f>ROUND(H1804+H1799+H1792+H1786,0)</f>
        <v>476502</v>
      </c>
      <c r="I1806" s="437"/>
      <c r="J1806" s="437"/>
      <c r="K1806" s="438"/>
    </row>
    <row r="1807" spans="1:11" ht="14.25" hidden="1" customHeight="1">
      <c r="A1807" s="437"/>
      <c r="B1807" s="476"/>
      <c r="C1807" s="477"/>
      <c r="D1807" s="478"/>
      <c r="E1807" s="478"/>
      <c r="F1807" s="478"/>
      <c r="G1807" s="478"/>
      <c r="H1807" s="479"/>
      <c r="I1807" s="437"/>
      <c r="J1807" s="437"/>
      <c r="K1807" s="438"/>
    </row>
    <row r="1808" spans="1:11" ht="14.25" hidden="1" customHeight="1" thickBot="1">
      <c r="A1808" s="437"/>
      <c r="B1808" s="439"/>
      <c r="C1808" s="440"/>
      <c r="D1808" s="441"/>
      <c r="E1808" s="441"/>
      <c r="F1808" s="441"/>
      <c r="G1808" s="441"/>
      <c r="H1808" s="442"/>
      <c r="I1808" s="437"/>
      <c r="J1808" s="437"/>
      <c r="K1808" s="438"/>
    </row>
    <row r="1809" spans="1:11" ht="14.25" hidden="1" customHeight="1">
      <c r="A1809" s="437"/>
      <c r="B1809" s="802" t="s">
        <v>77</v>
      </c>
      <c r="C1809" s="748"/>
      <c r="D1809" s="748"/>
      <c r="E1809" s="748"/>
      <c r="F1809" s="748"/>
      <c r="G1809" s="748"/>
      <c r="H1809" s="749"/>
      <c r="I1809" s="437"/>
      <c r="J1809" s="437"/>
      <c r="K1809" s="438"/>
    </row>
    <row r="1810" spans="1:11" ht="14.25" hidden="1" customHeight="1">
      <c r="A1810" s="437"/>
      <c r="B1810" s="753"/>
      <c r="C1810" s="754"/>
      <c r="D1810" s="754"/>
      <c r="E1810" s="754"/>
      <c r="F1810" s="754"/>
      <c r="G1810" s="754"/>
      <c r="H1810" s="755"/>
      <c r="I1810" s="437"/>
      <c r="J1810" s="437"/>
      <c r="K1810" s="438"/>
    </row>
    <row r="1811" spans="1:11" ht="14.25" hidden="1" customHeight="1" thickBot="1">
      <c r="A1811" s="437"/>
      <c r="B1811" s="756" t="s">
        <v>78</v>
      </c>
      <c r="C1811" s="757"/>
      <c r="D1811" s="757"/>
      <c r="E1811" s="757"/>
      <c r="F1811" s="757"/>
      <c r="G1811" s="757"/>
      <c r="H1811" s="758"/>
      <c r="I1811" s="437"/>
      <c r="J1811" s="437"/>
      <c r="K1811" s="438"/>
    </row>
    <row r="1812" spans="1:11" ht="14.25" hidden="1" customHeight="1">
      <c r="A1812" s="437"/>
      <c r="B1812" s="747" t="s">
        <v>1125</v>
      </c>
      <c r="C1812" s="748"/>
      <c r="D1812" s="748"/>
      <c r="E1812" s="748"/>
      <c r="F1812" s="748"/>
      <c r="G1812" s="748"/>
      <c r="H1812" s="749"/>
      <c r="I1812" s="437"/>
      <c r="J1812" s="437"/>
      <c r="K1812" s="438"/>
    </row>
    <row r="1813" spans="1:11" ht="14.25" hidden="1" customHeight="1">
      <c r="A1813" s="437"/>
      <c r="B1813" s="443" t="s">
        <v>79</v>
      </c>
      <c r="C1813" s="480" t="e">
        <v>#REF!</v>
      </c>
      <c r="D1813" s="772" t="s">
        <v>80</v>
      </c>
      <c r="E1813" s="764"/>
      <c r="F1813" s="419" t="e">
        <v>#REF!</v>
      </c>
      <c r="G1813" s="419" t="s">
        <v>81</v>
      </c>
      <c r="H1813" s="445"/>
      <c r="I1813" s="437"/>
      <c r="J1813" s="437"/>
      <c r="K1813" s="438"/>
    </row>
    <row r="1814" spans="1:11" ht="14.25" hidden="1" customHeight="1">
      <c r="A1814" s="437"/>
      <c r="B1814" s="765"/>
      <c r="C1814" s="757"/>
      <c r="D1814" s="757"/>
      <c r="E1814" s="757"/>
      <c r="F1814" s="757"/>
      <c r="G1814" s="757"/>
      <c r="H1814" s="758"/>
      <c r="I1814" s="437"/>
      <c r="J1814" s="437"/>
      <c r="K1814" s="438"/>
    </row>
    <row r="1815" spans="1:11" ht="14.25" hidden="1" customHeight="1">
      <c r="A1815" s="437"/>
      <c r="B1815" s="773" t="e">
        <v>#REF!</v>
      </c>
      <c r="C1815" s="774"/>
      <c r="D1815" s="774"/>
      <c r="E1815" s="774"/>
      <c r="F1815" s="774"/>
      <c r="G1815" s="774"/>
      <c r="H1815" s="775"/>
      <c r="I1815" s="437"/>
      <c r="J1815" s="437"/>
      <c r="K1815" s="438"/>
    </row>
    <row r="1816" spans="1:11" ht="14.25" hidden="1" customHeight="1">
      <c r="A1816" s="437"/>
      <c r="B1816" s="776"/>
      <c r="C1816" s="751"/>
      <c r="D1816" s="751"/>
      <c r="E1816" s="751"/>
      <c r="F1816" s="751"/>
      <c r="G1816" s="751"/>
      <c r="H1816" s="752"/>
      <c r="I1816" s="437"/>
      <c r="J1816" s="437"/>
      <c r="K1816" s="438"/>
    </row>
    <row r="1817" spans="1:11" ht="14.25" hidden="1" customHeight="1">
      <c r="A1817" s="437"/>
      <c r="B1817" s="777"/>
      <c r="C1817" s="754"/>
      <c r="D1817" s="754"/>
      <c r="E1817" s="754"/>
      <c r="F1817" s="754"/>
      <c r="G1817" s="754"/>
      <c r="H1817" s="755"/>
      <c r="I1817" s="437"/>
      <c r="J1817" s="437"/>
      <c r="K1817" s="438"/>
    </row>
    <row r="1818" spans="1:11" ht="14.25" hidden="1" customHeight="1">
      <c r="A1818" s="437"/>
      <c r="B1818" s="765" t="s">
        <v>82</v>
      </c>
      <c r="C1818" s="757"/>
      <c r="D1818" s="757"/>
      <c r="E1818" s="757"/>
      <c r="F1818" s="757"/>
      <c r="G1818" s="757"/>
      <c r="H1818" s="758"/>
      <c r="I1818" s="437"/>
      <c r="J1818" s="437"/>
      <c r="K1818" s="438"/>
    </row>
    <row r="1819" spans="1:11" ht="14.25" hidden="1" customHeight="1">
      <c r="A1819" s="437"/>
      <c r="B1819" s="766" t="s">
        <v>1</v>
      </c>
      <c r="C1819" s="764"/>
      <c r="D1819" s="446" t="s">
        <v>2</v>
      </c>
      <c r="E1819" s="447" t="s">
        <v>83</v>
      </c>
      <c r="F1819" s="447" t="s">
        <v>84</v>
      </c>
      <c r="G1819" s="447" t="s">
        <v>85</v>
      </c>
      <c r="H1819" s="448" t="s">
        <v>86</v>
      </c>
      <c r="I1819" s="437"/>
      <c r="J1819" s="437"/>
      <c r="K1819" s="438"/>
    </row>
    <row r="1820" spans="1:11" ht="14.25" hidden="1" customHeight="1">
      <c r="A1820" s="437"/>
      <c r="B1820" s="767"/>
      <c r="C1820" s="778"/>
      <c r="D1820" s="449"/>
      <c r="E1820" s="449"/>
      <c r="F1820" s="450"/>
      <c r="G1820" s="451"/>
      <c r="H1820" s="452">
        <f t="shared" ref="H1820:H1823" si="162">G1820*(F1820+1)*E1820</f>
        <v>0</v>
      </c>
      <c r="I1820" s="437"/>
      <c r="J1820" s="437"/>
      <c r="K1820" s="438"/>
    </row>
    <row r="1821" spans="1:11" ht="14.25" hidden="1" customHeight="1">
      <c r="A1821" s="437"/>
      <c r="B1821" s="822" t="s">
        <v>229</v>
      </c>
      <c r="C1821" s="770"/>
      <c r="D1821" s="516" t="s">
        <v>9</v>
      </c>
      <c r="E1821" s="460">
        <v>1</v>
      </c>
      <c r="F1821" s="469">
        <v>0</v>
      </c>
      <c r="G1821" s="501">
        <v>833619.79166666663</v>
      </c>
      <c r="H1821" s="452">
        <f t="shared" si="162"/>
        <v>833619.79166666663</v>
      </c>
      <c r="I1821" s="437"/>
      <c r="J1821" s="437"/>
      <c r="K1821" s="438"/>
    </row>
    <row r="1822" spans="1:11" ht="14.25" hidden="1" customHeight="1">
      <c r="A1822" s="437"/>
      <c r="B1822" s="822" t="s">
        <v>230</v>
      </c>
      <c r="C1822" s="770"/>
      <c r="D1822" s="509" t="s">
        <v>440</v>
      </c>
      <c r="E1822" s="460">
        <v>1</v>
      </c>
      <c r="F1822" s="469">
        <v>0</v>
      </c>
      <c r="G1822" s="501">
        <v>26000</v>
      </c>
      <c r="H1822" s="452">
        <f t="shared" si="162"/>
        <v>26000</v>
      </c>
      <c r="I1822" s="437"/>
      <c r="J1822" s="437"/>
      <c r="K1822" s="438"/>
    </row>
    <row r="1823" spans="1:11" ht="14.25" hidden="1" customHeight="1">
      <c r="A1823" s="437"/>
      <c r="B1823" s="761"/>
      <c r="C1823" s="771"/>
      <c r="D1823" s="449"/>
      <c r="E1823" s="456"/>
      <c r="F1823" s="457"/>
      <c r="G1823" s="458"/>
      <c r="H1823" s="452">
        <f t="shared" si="162"/>
        <v>0</v>
      </c>
      <c r="I1823" s="437"/>
      <c r="J1823" s="437"/>
      <c r="K1823" s="438"/>
    </row>
    <row r="1824" spans="1:11" ht="14.25" hidden="1" customHeight="1">
      <c r="A1824" s="437"/>
      <c r="B1824" s="763" t="s">
        <v>87</v>
      </c>
      <c r="C1824" s="757"/>
      <c r="D1824" s="757"/>
      <c r="E1824" s="757"/>
      <c r="F1824" s="757"/>
      <c r="G1824" s="764"/>
      <c r="H1824" s="459">
        <f>ROUND(SUM(H1820:H1823),2)</f>
        <v>859619.79</v>
      </c>
      <c r="I1824" s="437"/>
      <c r="J1824" s="437"/>
      <c r="K1824" s="438"/>
    </row>
    <row r="1825" spans="1:11" ht="14.25" hidden="1" customHeight="1">
      <c r="A1825" s="437"/>
      <c r="B1825" s="765" t="s">
        <v>88</v>
      </c>
      <c r="C1825" s="757"/>
      <c r="D1825" s="757"/>
      <c r="E1825" s="757"/>
      <c r="F1825" s="757"/>
      <c r="G1825" s="757"/>
      <c r="H1825" s="758"/>
      <c r="I1825" s="437"/>
      <c r="J1825" s="437"/>
      <c r="K1825" s="438"/>
    </row>
    <row r="1826" spans="1:11" ht="14.25" hidden="1" customHeight="1">
      <c r="A1826" s="437"/>
      <c r="B1826" s="766" t="s">
        <v>1</v>
      </c>
      <c r="C1826" s="764"/>
      <c r="D1826" s="446" t="s">
        <v>2</v>
      </c>
      <c r="E1826" s="447" t="s">
        <v>83</v>
      </c>
      <c r="F1826" s="447" t="s">
        <v>89</v>
      </c>
      <c r="G1826" s="447" t="s">
        <v>85</v>
      </c>
      <c r="H1826" s="448" t="s">
        <v>86</v>
      </c>
      <c r="I1826" s="437"/>
      <c r="J1826" s="437"/>
      <c r="K1826" s="438"/>
    </row>
    <row r="1827" spans="1:11" ht="14.25" hidden="1" customHeight="1">
      <c r="A1827" s="437"/>
      <c r="B1827" s="767"/>
      <c r="C1827" s="768"/>
      <c r="D1827" s="460"/>
      <c r="E1827" s="461"/>
      <c r="F1827" s="462"/>
      <c r="G1827" s="451"/>
      <c r="H1827" s="452">
        <f t="shared" ref="H1827:H1829" si="163">E1827*F1827*G1827</f>
        <v>0</v>
      </c>
      <c r="I1827" s="437"/>
      <c r="J1827" s="437"/>
      <c r="K1827" s="438"/>
    </row>
    <row r="1828" spans="1:11" ht="14.25" hidden="1" customHeight="1">
      <c r="A1828" s="437"/>
      <c r="B1828" s="759" t="s">
        <v>90</v>
      </c>
      <c r="C1828" s="760"/>
      <c r="D1828" s="463" t="s">
        <v>91</v>
      </c>
      <c r="E1828" s="460">
        <v>0.05</v>
      </c>
      <c r="F1828" s="469">
        <v>1</v>
      </c>
      <c r="G1828" s="451">
        <f>H1837</f>
        <v>86548</v>
      </c>
      <c r="H1828" s="452">
        <f t="shared" si="163"/>
        <v>4327.4000000000005</v>
      </c>
      <c r="I1828" s="437"/>
      <c r="J1828" s="437"/>
      <c r="K1828" s="438"/>
    </row>
    <row r="1829" spans="1:11" ht="14.25" hidden="1" customHeight="1">
      <c r="A1829" s="437"/>
      <c r="B1829" s="761"/>
      <c r="C1829" s="762"/>
      <c r="D1829" s="457"/>
      <c r="E1829" s="456"/>
      <c r="F1829" s="457"/>
      <c r="G1829" s="451"/>
      <c r="H1829" s="452">
        <f t="shared" si="163"/>
        <v>0</v>
      </c>
      <c r="I1829" s="437"/>
      <c r="J1829" s="437"/>
      <c r="K1829" s="438"/>
    </row>
    <row r="1830" spans="1:11" ht="14.25" hidden="1" customHeight="1">
      <c r="A1830" s="437"/>
      <c r="B1830" s="763" t="s">
        <v>87</v>
      </c>
      <c r="C1830" s="757"/>
      <c r="D1830" s="757"/>
      <c r="E1830" s="757"/>
      <c r="F1830" s="757"/>
      <c r="G1830" s="764"/>
      <c r="H1830" s="459">
        <f>ROUND(SUM(H1827:H1829),2)</f>
        <v>4327.3999999999996</v>
      </c>
      <c r="I1830" s="437"/>
      <c r="J1830" s="437"/>
      <c r="K1830" s="438"/>
    </row>
    <row r="1831" spans="1:11" ht="14.25" hidden="1" customHeight="1">
      <c r="A1831" s="437"/>
      <c r="B1831" s="765" t="s">
        <v>92</v>
      </c>
      <c r="C1831" s="757"/>
      <c r="D1831" s="757"/>
      <c r="E1831" s="757"/>
      <c r="F1831" s="757"/>
      <c r="G1831" s="757"/>
      <c r="H1831" s="758"/>
      <c r="I1831" s="437"/>
      <c r="J1831" s="437"/>
      <c r="K1831" s="438"/>
    </row>
    <row r="1832" spans="1:11" ht="14.25" hidden="1" customHeight="1">
      <c r="A1832" s="437"/>
      <c r="B1832" s="766" t="s">
        <v>1</v>
      </c>
      <c r="C1832" s="764"/>
      <c r="D1832" s="446" t="s">
        <v>2</v>
      </c>
      <c r="E1832" s="447" t="s">
        <v>83</v>
      </c>
      <c r="F1832" s="464" t="s">
        <v>89</v>
      </c>
      <c r="G1832" s="447" t="s">
        <v>85</v>
      </c>
      <c r="H1832" s="465" t="s">
        <v>86</v>
      </c>
      <c r="I1832" s="437"/>
      <c r="J1832" s="437"/>
      <c r="K1832" s="438"/>
    </row>
    <row r="1833" spans="1:11" ht="14.25" hidden="1" customHeight="1">
      <c r="A1833" s="437"/>
      <c r="B1833" s="767"/>
      <c r="C1833" s="768"/>
      <c r="D1833" s="466"/>
      <c r="E1833" s="461"/>
      <c r="F1833" s="467"/>
      <c r="G1833" s="451"/>
      <c r="H1833" s="452">
        <f t="shared" ref="H1833:H1836" si="164">E1833*F1833*G1833</f>
        <v>0</v>
      </c>
      <c r="I1833" s="437"/>
      <c r="J1833" s="437"/>
      <c r="K1833" s="438"/>
    </row>
    <row r="1834" spans="1:11" ht="14.25" hidden="1" customHeight="1">
      <c r="A1834" s="437"/>
      <c r="B1834" s="769" t="s">
        <v>96</v>
      </c>
      <c r="C1834" s="760"/>
      <c r="D1834" s="468" t="s">
        <v>94</v>
      </c>
      <c r="E1834" s="460">
        <v>1</v>
      </c>
      <c r="F1834" s="469">
        <v>0.44</v>
      </c>
      <c r="G1834" s="451">
        <v>119800</v>
      </c>
      <c r="H1834" s="452">
        <f t="shared" si="164"/>
        <v>52712</v>
      </c>
      <c r="I1834" s="437"/>
      <c r="J1834" s="437"/>
      <c r="K1834" s="438"/>
    </row>
    <row r="1835" spans="1:11" ht="14.25" hidden="1" customHeight="1">
      <c r="A1835" s="437"/>
      <c r="B1835" s="769" t="s">
        <v>93</v>
      </c>
      <c r="C1835" s="760"/>
      <c r="D1835" s="468" t="s">
        <v>94</v>
      </c>
      <c r="E1835" s="460">
        <v>1</v>
      </c>
      <c r="F1835" s="469">
        <f>+F1834</f>
        <v>0.44</v>
      </c>
      <c r="G1835" s="451">
        <v>76900</v>
      </c>
      <c r="H1835" s="452">
        <f t="shared" si="164"/>
        <v>33836</v>
      </c>
      <c r="I1835" s="437"/>
      <c r="J1835" s="437"/>
      <c r="K1835" s="438"/>
    </row>
    <row r="1836" spans="1:11" ht="14.25" hidden="1" customHeight="1">
      <c r="A1836" s="437"/>
      <c r="B1836" s="761"/>
      <c r="C1836" s="762"/>
      <c r="D1836" s="470"/>
      <c r="E1836" s="471"/>
      <c r="F1836" s="457"/>
      <c r="G1836" s="451"/>
      <c r="H1836" s="452">
        <f t="shared" si="164"/>
        <v>0</v>
      </c>
      <c r="I1836" s="437"/>
      <c r="J1836" s="437"/>
      <c r="K1836" s="438"/>
    </row>
    <row r="1837" spans="1:11" ht="14.25" hidden="1" customHeight="1">
      <c r="A1837" s="437"/>
      <c r="B1837" s="763" t="s">
        <v>87</v>
      </c>
      <c r="C1837" s="757"/>
      <c r="D1837" s="757"/>
      <c r="E1837" s="757"/>
      <c r="F1837" s="757"/>
      <c r="G1837" s="764"/>
      <c r="H1837" s="459">
        <f>ROUND(SUM(H1833:H1836),2)</f>
        <v>86548</v>
      </c>
      <c r="I1837" s="437"/>
      <c r="J1837" s="437"/>
      <c r="K1837" s="438"/>
    </row>
    <row r="1838" spans="1:11" ht="14.25" hidden="1" customHeight="1">
      <c r="A1838" s="437"/>
      <c r="B1838" s="765" t="s">
        <v>95</v>
      </c>
      <c r="C1838" s="757"/>
      <c r="D1838" s="757"/>
      <c r="E1838" s="757"/>
      <c r="F1838" s="757"/>
      <c r="G1838" s="757"/>
      <c r="H1838" s="758"/>
      <c r="I1838" s="437"/>
      <c r="J1838" s="437"/>
      <c r="K1838" s="438"/>
    </row>
    <row r="1839" spans="1:11" ht="14.25" hidden="1" customHeight="1">
      <c r="A1839" s="437"/>
      <c r="B1839" s="756" t="s">
        <v>1</v>
      </c>
      <c r="C1839" s="757"/>
      <c r="D1839" s="764"/>
      <c r="E1839" s="447" t="s">
        <v>2</v>
      </c>
      <c r="F1839" s="447" t="s">
        <v>83</v>
      </c>
      <c r="G1839" s="447" t="s">
        <v>85</v>
      </c>
      <c r="H1839" s="448" t="s">
        <v>86</v>
      </c>
      <c r="I1839" s="437"/>
      <c r="J1839" s="437"/>
      <c r="K1839" s="438"/>
    </row>
    <row r="1840" spans="1:11" ht="14.25" hidden="1" customHeight="1">
      <c r="A1840" s="437"/>
      <c r="B1840" s="779" t="s">
        <v>231</v>
      </c>
      <c r="C1840" s="760"/>
      <c r="D1840" s="770"/>
      <c r="E1840" s="449" t="s">
        <v>9</v>
      </c>
      <c r="F1840" s="450">
        <v>1</v>
      </c>
      <c r="G1840" s="472">
        <v>25000</v>
      </c>
      <c r="H1840" s="473">
        <f t="shared" ref="H1840:H1841" si="165">G1840*F1840</f>
        <v>25000</v>
      </c>
      <c r="I1840" s="437"/>
      <c r="J1840" s="437"/>
      <c r="K1840" s="438"/>
    </row>
    <row r="1841" spans="1:11" ht="14.25" hidden="1" customHeight="1">
      <c r="A1841" s="437"/>
      <c r="B1841" s="779"/>
      <c r="C1841" s="760"/>
      <c r="D1841" s="770"/>
      <c r="E1841" s="449"/>
      <c r="F1841" s="450"/>
      <c r="G1841" s="472"/>
      <c r="H1841" s="473">
        <f t="shared" si="165"/>
        <v>0</v>
      </c>
      <c r="I1841" s="437"/>
      <c r="J1841" s="437"/>
      <c r="K1841" s="438"/>
    </row>
    <row r="1842" spans="1:11" ht="14.25" hidden="1" customHeight="1" thickBot="1">
      <c r="A1842" s="437"/>
      <c r="B1842" s="780" t="s">
        <v>87</v>
      </c>
      <c r="C1842" s="781"/>
      <c r="D1842" s="781"/>
      <c r="E1842" s="781"/>
      <c r="F1842" s="781"/>
      <c r="G1842" s="782"/>
      <c r="H1842" s="474">
        <f>ROUND(SUM(H1840:H1841),2)</f>
        <v>25000</v>
      </c>
      <c r="I1842" s="437"/>
      <c r="J1842" s="437"/>
      <c r="K1842" s="438"/>
    </row>
    <row r="1843" spans="1:11" ht="14.25" hidden="1" customHeight="1" thickBot="1">
      <c r="A1843" s="437"/>
      <c r="B1843" s="783"/>
      <c r="C1843" s="748"/>
      <c r="D1843" s="748"/>
      <c r="E1843" s="748"/>
      <c r="F1843" s="748"/>
      <c r="G1843" s="748"/>
      <c r="H1843" s="749"/>
      <c r="I1843" s="437"/>
      <c r="J1843" s="437"/>
      <c r="K1843" s="438"/>
    </row>
    <row r="1844" spans="1:11" ht="14.25" hidden="1" customHeight="1" thickBot="1">
      <c r="A1844" s="437"/>
      <c r="B1844" s="784"/>
      <c r="C1844" s="785"/>
      <c r="D1844" s="786"/>
      <c r="E1844" s="787" t="s">
        <v>59</v>
      </c>
      <c r="F1844" s="788"/>
      <c r="G1844" s="788"/>
      <c r="H1844" s="475">
        <f>ROUND(H1842+H1837+H1830+H1824,0)</f>
        <v>975495</v>
      </c>
      <c r="I1844" s="437"/>
      <c r="J1844" s="437"/>
      <c r="K1844" s="438"/>
    </row>
    <row r="1845" spans="1:11" ht="14.25" hidden="1" customHeight="1">
      <c r="A1845" s="437"/>
      <c r="B1845" s="486"/>
      <c r="C1845" s="487"/>
      <c r="D1845" s="488"/>
      <c r="E1845" s="488"/>
      <c r="F1845" s="488"/>
      <c r="G1845" s="488"/>
      <c r="H1845" s="489"/>
      <c r="I1845" s="437"/>
      <c r="J1845" s="437"/>
      <c r="K1845" s="438"/>
    </row>
    <row r="1846" spans="1:11" ht="14.25" hidden="1" customHeight="1" thickBot="1">
      <c r="A1846" s="437"/>
      <c r="B1846" s="486"/>
      <c r="C1846" s="487"/>
      <c r="D1846" s="488"/>
      <c r="E1846" s="488"/>
      <c r="F1846" s="488"/>
      <c r="G1846" s="488"/>
      <c r="H1846" s="489"/>
      <c r="I1846" s="437"/>
      <c r="J1846" s="437"/>
      <c r="K1846" s="438"/>
    </row>
    <row r="1847" spans="1:11" ht="14.25" hidden="1" customHeight="1">
      <c r="A1847" s="437"/>
      <c r="B1847" s="802" t="s">
        <v>77</v>
      </c>
      <c r="C1847" s="748"/>
      <c r="D1847" s="748"/>
      <c r="E1847" s="748"/>
      <c r="F1847" s="748"/>
      <c r="G1847" s="748"/>
      <c r="H1847" s="749"/>
      <c r="I1847" s="437"/>
      <c r="J1847" s="437"/>
      <c r="K1847" s="438"/>
    </row>
    <row r="1848" spans="1:11" ht="14.25" hidden="1" customHeight="1">
      <c r="A1848" s="437"/>
      <c r="B1848" s="753"/>
      <c r="C1848" s="754"/>
      <c r="D1848" s="754"/>
      <c r="E1848" s="754"/>
      <c r="F1848" s="754"/>
      <c r="G1848" s="754"/>
      <c r="H1848" s="755"/>
      <c r="I1848" s="437"/>
      <c r="J1848" s="437"/>
      <c r="K1848" s="438"/>
    </row>
    <row r="1849" spans="1:11" ht="14.25" hidden="1" customHeight="1" thickBot="1">
      <c r="A1849" s="437"/>
      <c r="B1849" s="756" t="s">
        <v>78</v>
      </c>
      <c r="C1849" s="757"/>
      <c r="D1849" s="757"/>
      <c r="E1849" s="757"/>
      <c r="F1849" s="757"/>
      <c r="G1849" s="757"/>
      <c r="H1849" s="758"/>
      <c r="I1849" s="437"/>
      <c r="J1849" s="437"/>
      <c r="K1849" s="438"/>
    </row>
    <row r="1850" spans="1:11" ht="14.25" hidden="1" customHeight="1">
      <c r="A1850" s="437"/>
      <c r="B1850" s="747" t="s">
        <v>1125</v>
      </c>
      <c r="C1850" s="748"/>
      <c r="D1850" s="748"/>
      <c r="E1850" s="748"/>
      <c r="F1850" s="748"/>
      <c r="G1850" s="748"/>
      <c r="H1850" s="749"/>
      <c r="I1850" s="437"/>
      <c r="J1850" s="437"/>
      <c r="K1850" s="438"/>
    </row>
    <row r="1851" spans="1:11" ht="14.25" hidden="1" customHeight="1">
      <c r="A1851" s="437"/>
      <c r="B1851" s="443" t="s">
        <v>79</v>
      </c>
      <c r="C1851" s="480" t="e">
        <v>#REF!</v>
      </c>
      <c r="D1851" s="772" t="s">
        <v>80</v>
      </c>
      <c r="E1851" s="764"/>
      <c r="F1851" s="419" t="e">
        <v>#REF!</v>
      </c>
      <c r="G1851" s="419" t="s">
        <v>81</v>
      </c>
      <c r="H1851" s="445"/>
      <c r="I1851" s="437"/>
      <c r="J1851" s="437"/>
      <c r="K1851" s="438"/>
    </row>
    <row r="1852" spans="1:11" ht="14.25" hidden="1" customHeight="1">
      <c r="A1852" s="437"/>
      <c r="B1852" s="765"/>
      <c r="C1852" s="757"/>
      <c r="D1852" s="757"/>
      <c r="E1852" s="757"/>
      <c r="F1852" s="757"/>
      <c r="G1852" s="757"/>
      <c r="H1852" s="758"/>
      <c r="I1852" s="437"/>
      <c r="J1852" s="437"/>
      <c r="K1852" s="438"/>
    </row>
    <row r="1853" spans="1:11" ht="14.25" hidden="1" customHeight="1">
      <c r="A1853" s="437"/>
      <c r="B1853" s="773" t="e">
        <v>#REF!</v>
      </c>
      <c r="C1853" s="774"/>
      <c r="D1853" s="774"/>
      <c r="E1853" s="774"/>
      <c r="F1853" s="774"/>
      <c r="G1853" s="774"/>
      <c r="H1853" s="775"/>
      <c r="I1853" s="437"/>
      <c r="J1853" s="437"/>
      <c r="K1853" s="438"/>
    </row>
    <row r="1854" spans="1:11" ht="14.25" hidden="1" customHeight="1">
      <c r="A1854" s="437"/>
      <c r="B1854" s="776"/>
      <c r="C1854" s="751"/>
      <c r="D1854" s="751"/>
      <c r="E1854" s="751"/>
      <c r="F1854" s="751"/>
      <c r="G1854" s="751"/>
      <c r="H1854" s="752"/>
      <c r="I1854" s="437"/>
      <c r="J1854" s="437"/>
      <c r="K1854" s="438"/>
    </row>
    <row r="1855" spans="1:11" ht="14.25" hidden="1" customHeight="1">
      <c r="A1855" s="437"/>
      <c r="B1855" s="777"/>
      <c r="C1855" s="754"/>
      <c r="D1855" s="754"/>
      <c r="E1855" s="754"/>
      <c r="F1855" s="754"/>
      <c r="G1855" s="754"/>
      <c r="H1855" s="755"/>
      <c r="I1855" s="437"/>
      <c r="J1855" s="437"/>
      <c r="K1855" s="438"/>
    </row>
    <row r="1856" spans="1:11" ht="14.25" hidden="1" customHeight="1">
      <c r="A1856" s="437"/>
      <c r="B1856" s="765" t="s">
        <v>82</v>
      </c>
      <c r="C1856" s="757"/>
      <c r="D1856" s="757"/>
      <c r="E1856" s="757"/>
      <c r="F1856" s="757"/>
      <c r="G1856" s="757"/>
      <c r="H1856" s="758"/>
      <c r="I1856" s="437"/>
      <c r="J1856" s="437"/>
      <c r="K1856" s="438"/>
    </row>
    <row r="1857" spans="1:11" ht="14.25" hidden="1" customHeight="1">
      <c r="A1857" s="437"/>
      <c r="B1857" s="766" t="s">
        <v>1</v>
      </c>
      <c r="C1857" s="764"/>
      <c r="D1857" s="446" t="s">
        <v>2</v>
      </c>
      <c r="E1857" s="447" t="s">
        <v>83</v>
      </c>
      <c r="F1857" s="447" t="s">
        <v>84</v>
      </c>
      <c r="G1857" s="447" t="s">
        <v>85</v>
      </c>
      <c r="H1857" s="448" t="s">
        <v>86</v>
      </c>
      <c r="I1857" s="437"/>
      <c r="J1857" s="437"/>
      <c r="K1857" s="438"/>
    </row>
    <row r="1858" spans="1:11" ht="14.25" hidden="1" customHeight="1">
      <c r="A1858" s="437"/>
      <c r="B1858" s="767"/>
      <c r="C1858" s="778"/>
      <c r="D1858" s="449"/>
      <c r="E1858" s="449"/>
      <c r="F1858" s="450"/>
      <c r="G1858" s="451"/>
      <c r="H1858" s="452">
        <f t="shared" ref="H1858:H1861" si="166">G1858*(F1858+1)*E1858</f>
        <v>0</v>
      </c>
      <c r="I1858" s="437"/>
      <c r="J1858" s="437"/>
      <c r="K1858" s="438"/>
    </row>
    <row r="1859" spans="1:11" ht="14.25" hidden="1" customHeight="1">
      <c r="A1859" s="437"/>
      <c r="B1859" s="822" t="s">
        <v>229</v>
      </c>
      <c r="C1859" s="770"/>
      <c r="D1859" s="516" t="s">
        <v>9</v>
      </c>
      <c r="E1859" s="460">
        <v>1</v>
      </c>
      <c r="F1859" s="469">
        <v>0</v>
      </c>
      <c r="G1859" s="501">
        <v>833619.79166666663</v>
      </c>
      <c r="H1859" s="452">
        <f t="shared" si="166"/>
        <v>833619.79166666663</v>
      </c>
      <c r="I1859" s="437"/>
      <c r="J1859" s="437"/>
      <c r="K1859" s="438"/>
    </row>
    <row r="1860" spans="1:11" ht="14.25" hidden="1" customHeight="1">
      <c r="A1860" s="437"/>
      <c r="B1860" s="822" t="s">
        <v>230</v>
      </c>
      <c r="C1860" s="770"/>
      <c r="D1860" s="509" t="s">
        <v>440</v>
      </c>
      <c r="E1860" s="460">
        <v>1</v>
      </c>
      <c r="F1860" s="469">
        <v>0</v>
      </c>
      <c r="G1860" s="501">
        <v>26000</v>
      </c>
      <c r="H1860" s="452">
        <f t="shared" si="166"/>
        <v>26000</v>
      </c>
      <c r="I1860" s="437"/>
      <c r="J1860" s="437"/>
      <c r="K1860" s="438"/>
    </row>
    <row r="1861" spans="1:11" ht="14.25" hidden="1" customHeight="1">
      <c r="A1861" s="437"/>
      <c r="B1861" s="761"/>
      <c r="C1861" s="771"/>
      <c r="D1861" s="449"/>
      <c r="E1861" s="456"/>
      <c r="F1861" s="457"/>
      <c r="G1861" s="458"/>
      <c r="H1861" s="452">
        <f t="shared" si="166"/>
        <v>0</v>
      </c>
      <c r="I1861" s="437"/>
      <c r="J1861" s="437"/>
      <c r="K1861" s="438"/>
    </row>
    <row r="1862" spans="1:11" ht="14.25" hidden="1" customHeight="1">
      <c r="A1862" s="437"/>
      <c r="B1862" s="763" t="s">
        <v>87</v>
      </c>
      <c r="C1862" s="757"/>
      <c r="D1862" s="757"/>
      <c r="E1862" s="757"/>
      <c r="F1862" s="757"/>
      <c r="G1862" s="764"/>
      <c r="H1862" s="459">
        <f>ROUND(SUM(H1858:H1861),2)</f>
        <v>859619.79</v>
      </c>
      <c r="I1862" s="437"/>
      <c r="J1862" s="437"/>
      <c r="K1862" s="438"/>
    </row>
    <row r="1863" spans="1:11" ht="14.25" hidden="1" customHeight="1">
      <c r="A1863" s="437"/>
      <c r="B1863" s="765" t="s">
        <v>88</v>
      </c>
      <c r="C1863" s="757"/>
      <c r="D1863" s="757"/>
      <c r="E1863" s="757"/>
      <c r="F1863" s="757"/>
      <c r="G1863" s="757"/>
      <c r="H1863" s="758"/>
      <c r="I1863" s="437"/>
      <c r="J1863" s="437"/>
      <c r="K1863" s="438"/>
    </row>
    <row r="1864" spans="1:11" ht="14.25" hidden="1" customHeight="1">
      <c r="A1864" s="437"/>
      <c r="B1864" s="766" t="s">
        <v>1</v>
      </c>
      <c r="C1864" s="764"/>
      <c r="D1864" s="446" t="s">
        <v>2</v>
      </c>
      <c r="E1864" s="447" t="s">
        <v>83</v>
      </c>
      <c r="F1864" s="447" t="s">
        <v>89</v>
      </c>
      <c r="G1864" s="447" t="s">
        <v>85</v>
      </c>
      <c r="H1864" s="448" t="s">
        <v>86</v>
      </c>
      <c r="I1864" s="437"/>
      <c r="J1864" s="437"/>
      <c r="K1864" s="438"/>
    </row>
    <row r="1865" spans="1:11" ht="14.25" hidden="1" customHeight="1">
      <c r="A1865" s="437"/>
      <c r="B1865" s="767"/>
      <c r="C1865" s="768"/>
      <c r="D1865" s="460"/>
      <c r="E1865" s="461"/>
      <c r="F1865" s="462"/>
      <c r="G1865" s="451"/>
      <c r="H1865" s="452">
        <f t="shared" ref="H1865:H1867" si="167">E1865*F1865*G1865</f>
        <v>0</v>
      </c>
      <c r="I1865" s="437"/>
      <c r="J1865" s="437"/>
      <c r="K1865" s="438"/>
    </row>
    <row r="1866" spans="1:11" ht="14.25" hidden="1" customHeight="1">
      <c r="A1866" s="437"/>
      <c r="B1866" s="759" t="s">
        <v>90</v>
      </c>
      <c r="C1866" s="760"/>
      <c r="D1866" s="463" t="s">
        <v>91</v>
      </c>
      <c r="E1866" s="460">
        <v>0.05</v>
      </c>
      <c r="F1866" s="469">
        <v>1</v>
      </c>
      <c r="G1866" s="451">
        <f>H1875</f>
        <v>86548</v>
      </c>
      <c r="H1866" s="452">
        <f t="shared" si="167"/>
        <v>4327.4000000000005</v>
      </c>
      <c r="I1866" s="437"/>
      <c r="J1866" s="437"/>
      <c r="K1866" s="438"/>
    </row>
    <row r="1867" spans="1:11" ht="14.25" hidden="1" customHeight="1">
      <c r="A1867" s="437"/>
      <c r="B1867" s="761"/>
      <c r="C1867" s="762"/>
      <c r="D1867" s="457"/>
      <c r="E1867" s="456"/>
      <c r="F1867" s="457"/>
      <c r="G1867" s="451"/>
      <c r="H1867" s="452">
        <f t="shared" si="167"/>
        <v>0</v>
      </c>
      <c r="I1867" s="437"/>
      <c r="J1867" s="437"/>
      <c r="K1867" s="438"/>
    </row>
    <row r="1868" spans="1:11" ht="14.25" hidden="1" customHeight="1">
      <c r="A1868" s="437"/>
      <c r="B1868" s="763" t="s">
        <v>87</v>
      </c>
      <c r="C1868" s="757"/>
      <c r="D1868" s="757"/>
      <c r="E1868" s="757"/>
      <c r="F1868" s="757"/>
      <c r="G1868" s="764"/>
      <c r="H1868" s="459">
        <f>ROUND(SUM(H1865:H1867),2)</f>
        <v>4327.3999999999996</v>
      </c>
      <c r="I1868" s="437"/>
      <c r="J1868" s="437"/>
      <c r="K1868" s="438"/>
    </row>
    <row r="1869" spans="1:11" ht="14.25" hidden="1" customHeight="1">
      <c r="A1869" s="437"/>
      <c r="B1869" s="765" t="s">
        <v>92</v>
      </c>
      <c r="C1869" s="757"/>
      <c r="D1869" s="757"/>
      <c r="E1869" s="757"/>
      <c r="F1869" s="757"/>
      <c r="G1869" s="757"/>
      <c r="H1869" s="758"/>
      <c r="I1869" s="437"/>
      <c r="J1869" s="437"/>
      <c r="K1869" s="438"/>
    </row>
    <row r="1870" spans="1:11" ht="14.25" hidden="1" customHeight="1">
      <c r="A1870" s="437"/>
      <c r="B1870" s="766" t="s">
        <v>1</v>
      </c>
      <c r="C1870" s="764"/>
      <c r="D1870" s="446" t="s">
        <v>2</v>
      </c>
      <c r="E1870" s="447" t="s">
        <v>83</v>
      </c>
      <c r="F1870" s="464" t="s">
        <v>89</v>
      </c>
      <c r="G1870" s="447" t="s">
        <v>85</v>
      </c>
      <c r="H1870" s="465" t="s">
        <v>86</v>
      </c>
      <c r="I1870" s="437"/>
      <c r="J1870" s="437"/>
      <c r="K1870" s="438"/>
    </row>
    <row r="1871" spans="1:11" ht="14.25" hidden="1" customHeight="1">
      <c r="A1871" s="437"/>
      <c r="B1871" s="767"/>
      <c r="C1871" s="768"/>
      <c r="D1871" s="466"/>
      <c r="E1871" s="461"/>
      <c r="F1871" s="467"/>
      <c r="G1871" s="451"/>
      <c r="H1871" s="452">
        <f t="shared" ref="H1871:H1874" si="168">E1871*F1871*G1871</f>
        <v>0</v>
      </c>
      <c r="I1871" s="437"/>
      <c r="J1871" s="437"/>
      <c r="K1871" s="438"/>
    </row>
    <row r="1872" spans="1:11" ht="14.25" hidden="1" customHeight="1">
      <c r="A1872" s="437"/>
      <c r="B1872" s="769" t="s">
        <v>96</v>
      </c>
      <c r="C1872" s="760"/>
      <c r="D1872" s="468" t="s">
        <v>94</v>
      </c>
      <c r="E1872" s="460">
        <v>1</v>
      </c>
      <c r="F1872" s="469">
        <v>0.44</v>
      </c>
      <c r="G1872" s="451">
        <v>119800</v>
      </c>
      <c r="H1872" s="452">
        <f t="shared" si="168"/>
        <v>52712</v>
      </c>
      <c r="I1872" s="437"/>
      <c r="J1872" s="437"/>
      <c r="K1872" s="438"/>
    </row>
    <row r="1873" spans="1:11" ht="14.25" hidden="1" customHeight="1">
      <c r="A1873" s="437"/>
      <c r="B1873" s="769" t="s">
        <v>93</v>
      </c>
      <c r="C1873" s="760"/>
      <c r="D1873" s="468" t="s">
        <v>94</v>
      </c>
      <c r="E1873" s="460">
        <v>1</v>
      </c>
      <c r="F1873" s="469">
        <f>+F1872</f>
        <v>0.44</v>
      </c>
      <c r="G1873" s="451">
        <v>76900</v>
      </c>
      <c r="H1873" s="452">
        <f t="shared" si="168"/>
        <v>33836</v>
      </c>
      <c r="I1873" s="437"/>
      <c r="J1873" s="437"/>
      <c r="K1873" s="438"/>
    </row>
    <row r="1874" spans="1:11" ht="14.25" hidden="1" customHeight="1">
      <c r="A1874" s="437"/>
      <c r="B1874" s="761"/>
      <c r="C1874" s="762"/>
      <c r="D1874" s="470"/>
      <c r="E1874" s="471"/>
      <c r="F1874" s="457"/>
      <c r="G1874" s="451"/>
      <c r="H1874" s="452">
        <f t="shared" si="168"/>
        <v>0</v>
      </c>
      <c r="I1874" s="437"/>
      <c r="J1874" s="437"/>
      <c r="K1874" s="438"/>
    </row>
    <row r="1875" spans="1:11" ht="14.25" hidden="1" customHeight="1">
      <c r="A1875" s="437"/>
      <c r="B1875" s="763" t="s">
        <v>87</v>
      </c>
      <c r="C1875" s="757"/>
      <c r="D1875" s="757"/>
      <c r="E1875" s="757"/>
      <c r="F1875" s="757"/>
      <c r="G1875" s="764"/>
      <c r="H1875" s="459">
        <f>ROUND(SUM(H1871:H1874),2)</f>
        <v>86548</v>
      </c>
      <c r="I1875" s="437"/>
      <c r="J1875" s="437"/>
      <c r="K1875" s="438"/>
    </row>
    <row r="1876" spans="1:11" ht="14.25" hidden="1" customHeight="1">
      <c r="A1876" s="437"/>
      <c r="B1876" s="765" t="s">
        <v>95</v>
      </c>
      <c r="C1876" s="757"/>
      <c r="D1876" s="757"/>
      <c r="E1876" s="757"/>
      <c r="F1876" s="757"/>
      <c r="G1876" s="757"/>
      <c r="H1876" s="758"/>
      <c r="I1876" s="437"/>
      <c r="J1876" s="437"/>
      <c r="K1876" s="438"/>
    </row>
    <row r="1877" spans="1:11" ht="14.25" hidden="1" customHeight="1">
      <c r="A1877" s="437"/>
      <c r="B1877" s="756" t="s">
        <v>1</v>
      </c>
      <c r="C1877" s="757"/>
      <c r="D1877" s="764"/>
      <c r="E1877" s="447" t="s">
        <v>2</v>
      </c>
      <c r="F1877" s="447" t="s">
        <v>83</v>
      </c>
      <c r="G1877" s="447" t="s">
        <v>85</v>
      </c>
      <c r="H1877" s="448" t="s">
        <v>86</v>
      </c>
      <c r="I1877" s="437"/>
      <c r="J1877" s="437"/>
      <c r="K1877" s="438"/>
    </row>
    <row r="1878" spans="1:11" ht="14.25" hidden="1" customHeight="1">
      <c r="A1878" s="437"/>
      <c r="B1878" s="779" t="s">
        <v>231</v>
      </c>
      <c r="C1878" s="760"/>
      <c r="D1878" s="770"/>
      <c r="E1878" s="449" t="s">
        <v>9</v>
      </c>
      <c r="F1878" s="450">
        <v>1</v>
      </c>
      <c r="G1878" s="472">
        <v>25000</v>
      </c>
      <c r="H1878" s="473">
        <f t="shared" ref="H1878:H1879" si="169">G1878*F1878</f>
        <v>25000</v>
      </c>
      <c r="I1878" s="437"/>
      <c r="J1878" s="437"/>
      <c r="K1878" s="438"/>
    </row>
    <row r="1879" spans="1:11" ht="14.25" hidden="1" customHeight="1">
      <c r="A1879" s="437"/>
      <c r="B1879" s="779"/>
      <c r="C1879" s="760"/>
      <c r="D1879" s="770"/>
      <c r="E1879" s="449"/>
      <c r="F1879" s="450"/>
      <c r="G1879" s="472"/>
      <c r="H1879" s="473">
        <f t="shared" si="169"/>
        <v>0</v>
      </c>
      <c r="I1879" s="437"/>
      <c r="J1879" s="437"/>
      <c r="K1879" s="438"/>
    </row>
    <row r="1880" spans="1:11" ht="14.25" hidden="1" customHeight="1" thickBot="1">
      <c r="A1880" s="437"/>
      <c r="B1880" s="780" t="s">
        <v>87</v>
      </c>
      <c r="C1880" s="781"/>
      <c r="D1880" s="781"/>
      <c r="E1880" s="781"/>
      <c r="F1880" s="781"/>
      <c r="G1880" s="782"/>
      <c r="H1880" s="474">
        <f>ROUND(SUM(H1878:H1879),2)</f>
        <v>25000</v>
      </c>
      <c r="I1880" s="437"/>
      <c r="J1880" s="437"/>
      <c r="K1880" s="438"/>
    </row>
    <row r="1881" spans="1:11" ht="14.25" hidden="1" customHeight="1" thickBot="1">
      <c r="A1881" s="437"/>
      <c r="B1881" s="783"/>
      <c r="C1881" s="748"/>
      <c r="D1881" s="748"/>
      <c r="E1881" s="748"/>
      <c r="F1881" s="748"/>
      <c r="G1881" s="748"/>
      <c r="H1881" s="749"/>
      <c r="I1881" s="437"/>
      <c r="J1881" s="437"/>
      <c r="K1881" s="438"/>
    </row>
    <row r="1882" spans="1:11" ht="14.25" hidden="1" customHeight="1" thickBot="1">
      <c r="A1882" s="437"/>
      <c r="B1882" s="784"/>
      <c r="C1882" s="785"/>
      <c r="D1882" s="786"/>
      <c r="E1882" s="787" t="s">
        <v>59</v>
      </c>
      <c r="F1882" s="788"/>
      <c r="G1882" s="788"/>
      <c r="H1882" s="475">
        <f>ROUND(H1880+H1875+H1868+H1862,0)</f>
        <v>975495</v>
      </c>
      <c r="I1882" s="437"/>
      <c r="J1882" s="437"/>
      <c r="K1882" s="438"/>
    </row>
    <row r="1883" spans="1:11" ht="14.25" hidden="1" customHeight="1">
      <c r="A1883" s="437"/>
      <c r="B1883" s="486"/>
      <c r="C1883" s="487"/>
      <c r="D1883" s="488"/>
      <c r="E1883" s="488"/>
      <c r="F1883" s="488"/>
      <c r="G1883" s="488"/>
      <c r="H1883" s="489"/>
      <c r="I1883" s="437"/>
      <c r="J1883" s="437"/>
      <c r="K1883" s="438"/>
    </row>
    <row r="1884" spans="1:11" ht="14.25" hidden="1" customHeight="1" thickBot="1">
      <c r="A1884" s="437"/>
      <c r="B1884" s="486"/>
      <c r="C1884" s="487"/>
      <c r="D1884" s="488"/>
      <c r="E1884" s="488"/>
      <c r="F1884" s="488"/>
      <c r="G1884" s="488"/>
      <c r="H1884" s="489"/>
      <c r="I1884" s="437"/>
      <c r="J1884" s="437"/>
      <c r="K1884" s="438"/>
    </row>
    <row r="1885" spans="1:11" ht="14.25" hidden="1" customHeight="1">
      <c r="A1885" s="437"/>
      <c r="B1885" s="802" t="s">
        <v>77</v>
      </c>
      <c r="C1885" s="748"/>
      <c r="D1885" s="748"/>
      <c r="E1885" s="748"/>
      <c r="F1885" s="748"/>
      <c r="G1885" s="748"/>
      <c r="H1885" s="749"/>
      <c r="I1885" s="437"/>
      <c r="J1885" s="437"/>
      <c r="K1885" s="438"/>
    </row>
    <row r="1886" spans="1:11" ht="14.25" hidden="1" customHeight="1">
      <c r="A1886" s="437"/>
      <c r="B1886" s="753"/>
      <c r="C1886" s="754"/>
      <c r="D1886" s="754"/>
      <c r="E1886" s="754"/>
      <c r="F1886" s="754"/>
      <c r="G1886" s="754"/>
      <c r="H1886" s="755"/>
      <c r="I1886" s="437"/>
      <c r="J1886" s="437"/>
      <c r="K1886" s="438"/>
    </row>
    <row r="1887" spans="1:11" ht="14.25" hidden="1" customHeight="1" thickBot="1">
      <c r="A1887" s="437"/>
      <c r="B1887" s="803" t="s">
        <v>78</v>
      </c>
      <c r="C1887" s="781"/>
      <c r="D1887" s="781"/>
      <c r="E1887" s="781"/>
      <c r="F1887" s="781"/>
      <c r="G1887" s="781"/>
      <c r="H1887" s="804"/>
      <c r="I1887" s="437"/>
      <c r="J1887" s="437"/>
      <c r="K1887" s="438"/>
    </row>
    <row r="1888" spans="1:11" ht="14.25" hidden="1" customHeight="1">
      <c r="A1888" s="437"/>
      <c r="B1888" s="799" t="s">
        <v>1125</v>
      </c>
      <c r="C1888" s="800"/>
      <c r="D1888" s="800"/>
      <c r="E1888" s="800"/>
      <c r="F1888" s="800"/>
      <c r="G1888" s="800"/>
      <c r="H1888" s="801"/>
      <c r="I1888" s="437"/>
      <c r="J1888" s="437"/>
      <c r="K1888" s="438"/>
    </row>
    <row r="1889" spans="1:11" ht="14.25" hidden="1" customHeight="1">
      <c r="A1889" s="437"/>
      <c r="B1889" s="443" t="s">
        <v>79</v>
      </c>
      <c r="C1889" s="498" t="e">
        <v>#REF!</v>
      </c>
      <c r="D1889" s="772" t="s">
        <v>80</v>
      </c>
      <c r="E1889" s="764"/>
      <c r="F1889" s="419" t="e">
        <v>#REF!</v>
      </c>
      <c r="G1889" s="419" t="s">
        <v>81</v>
      </c>
      <c r="H1889" s="445"/>
      <c r="I1889" s="437"/>
      <c r="J1889" s="437"/>
      <c r="K1889" s="438"/>
    </row>
    <row r="1890" spans="1:11" ht="14.25" hidden="1" customHeight="1">
      <c r="A1890" s="437"/>
      <c r="B1890" s="765"/>
      <c r="C1890" s="757"/>
      <c r="D1890" s="757"/>
      <c r="E1890" s="757"/>
      <c r="F1890" s="757"/>
      <c r="G1890" s="757"/>
      <c r="H1890" s="758"/>
      <c r="I1890" s="437"/>
      <c r="J1890" s="437"/>
      <c r="K1890" s="438"/>
    </row>
    <row r="1891" spans="1:11" ht="14.25" hidden="1" customHeight="1">
      <c r="A1891" s="437"/>
      <c r="B1891" s="773" t="e">
        <v>#REF!</v>
      </c>
      <c r="C1891" s="774"/>
      <c r="D1891" s="774"/>
      <c r="E1891" s="774"/>
      <c r="F1891" s="774"/>
      <c r="G1891" s="774"/>
      <c r="H1891" s="775"/>
      <c r="I1891" s="437"/>
      <c r="J1891" s="437"/>
      <c r="K1891" s="438"/>
    </row>
    <row r="1892" spans="1:11" ht="14.25" hidden="1" customHeight="1">
      <c r="A1892" s="437"/>
      <c r="B1892" s="776"/>
      <c r="C1892" s="751"/>
      <c r="D1892" s="751"/>
      <c r="E1892" s="751"/>
      <c r="F1892" s="751"/>
      <c r="G1892" s="751"/>
      <c r="H1892" s="752"/>
      <c r="I1892" s="437"/>
      <c r="J1892" s="437"/>
      <c r="K1892" s="438"/>
    </row>
    <row r="1893" spans="1:11" ht="14.25" hidden="1" customHeight="1">
      <c r="A1893" s="437"/>
      <c r="B1893" s="777"/>
      <c r="C1893" s="754"/>
      <c r="D1893" s="754"/>
      <c r="E1893" s="754"/>
      <c r="F1893" s="754"/>
      <c r="G1893" s="754"/>
      <c r="H1893" s="755"/>
      <c r="I1893" s="437"/>
      <c r="J1893" s="437"/>
      <c r="K1893" s="438"/>
    </row>
    <row r="1894" spans="1:11" ht="14.25" hidden="1" customHeight="1">
      <c r="A1894" s="437"/>
      <c r="B1894" s="765" t="s">
        <v>82</v>
      </c>
      <c r="C1894" s="757"/>
      <c r="D1894" s="757"/>
      <c r="E1894" s="757"/>
      <c r="F1894" s="757"/>
      <c r="G1894" s="757"/>
      <c r="H1894" s="758"/>
      <c r="I1894" s="437"/>
      <c r="J1894" s="437"/>
      <c r="K1894" s="438"/>
    </row>
    <row r="1895" spans="1:11" ht="14.25" hidden="1" customHeight="1">
      <c r="A1895" s="437"/>
      <c r="B1895" s="766" t="s">
        <v>1</v>
      </c>
      <c r="C1895" s="764"/>
      <c r="D1895" s="446" t="s">
        <v>2</v>
      </c>
      <c r="E1895" s="447" t="s">
        <v>83</v>
      </c>
      <c r="F1895" s="447" t="s">
        <v>84</v>
      </c>
      <c r="G1895" s="447" t="s">
        <v>85</v>
      </c>
      <c r="H1895" s="448" t="s">
        <v>86</v>
      </c>
      <c r="I1895" s="437"/>
      <c r="J1895" s="437"/>
      <c r="K1895" s="438"/>
    </row>
    <row r="1896" spans="1:11" ht="14.25" hidden="1" customHeight="1">
      <c r="A1896" s="437"/>
      <c r="B1896" s="767"/>
      <c r="C1896" s="778"/>
      <c r="D1896" s="449"/>
      <c r="E1896" s="449"/>
      <c r="F1896" s="450"/>
      <c r="G1896" s="451"/>
      <c r="H1896" s="452">
        <f>G1896*(F1896+1)*E1896</f>
        <v>0</v>
      </c>
      <c r="I1896" s="437"/>
      <c r="J1896" s="437"/>
      <c r="K1896" s="438"/>
    </row>
    <row r="1897" spans="1:11" ht="14.25" hidden="1" customHeight="1">
      <c r="A1897" s="437"/>
      <c r="B1897" s="819" t="s">
        <v>232</v>
      </c>
      <c r="C1897" s="764"/>
      <c r="D1897" s="516" t="s">
        <v>9</v>
      </c>
      <c r="E1897" s="460">
        <v>1.25</v>
      </c>
      <c r="F1897" s="450">
        <v>0.1</v>
      </c>
      <c r="G1897" s="501">
        <v>37327</v>
      </c>
      <c r="H1897" s="452">
        <f t="shared" ref="H1897:H1903" si="170">E1897*(F1897+1)*G1897</f>
        <v>51324.625</v>
      </c>
      <c r="I1897" s="437"/>
      <c r="J1897" s="437"/>
      <c r="K1897" s="438"/>
    </row>
    <row r="1898" spans="1:11" ht="14.25" hidden="1" customHeight="1">
      <c r="A1898" s="437"/>
      <c r="B1898" s="820" t="s">
        <v>233</v>
      </c>
      <c r="C1898" s="764"/>
      <c r="D1898" s="516" t="s">
        <v>25</v>
      </c>
      <c r="E1898" s="460">
        <v>5.25</v>
      </c>
      <c r="F1898" s="450">
        <v>0</v>
      </c>
      <c r="G1898" s="501">
        <v>3250</v>
      </c>
      <c r="H1898" s="452">
        <f t="shared" si="170"/>
        <v>17062.5</v>
      </c>
      <c r="I1898" s="437"/>
      <c r="J1898" s="437"/>
      <c r="K1898" s="438"/>
    </row>
    <row r="1899" spans="1:11" ht="14.25" hidden="1" customHeight="1">
      <c r="A1899" s="437"/>
      <c r="B1899" s="820" t="s">
        <v>234</v>
      </c>
      <c r="C1899" s="764"/>
      <c r="D1899" s="516" t="s">
        <v>25</v>
      </c>
      <c r="E1899" s="460">
        <v>4</v>
      </c>
      <c r="F1899" s="450">
        <v>0</v>
      </c>
      <c r="G1899" s="501">
        <v>3250</v>
      </c>
      <c r="H1899" s="452">
        <f t="shared" si="170"/>
        <v>13000</v>
      </c>
      <c r="I1899" s="437"/>
      <c r="J1899" s="437"/>
      <c r="K1899" s="438"/>
    </row>
    <row r="1900" spans="1:11" ht="14.25" hidden="1" customHeight="1">
      <c r="A1900" s="437"/>
      <c r="B1900" s="820" t="s">
        <v>235</v>
      </c>
      <c r="C1900" s="764"/>
      <c r="D1900" s="516" t="s">
        <v>25</v>
      </c>
      <c r="E1900" s="460">
        <v>1.5</v>
      </c>
      <c r="F1900" s="450">
        <v>0.05</v>
      </c>
      <c r="G1900" s="501">
        <v>8900</v>
      </c>
      <c r="H1900" s="452">
        <f t="shared" si="170"/>
        <v>14017.500000000002</v>
      </c>
      <c r="I1900" s="437"/>
      <c r="J1900" s="437"/>
      <c r="K1900" s="438"/>
    </row>
    <row r="1901" spans="1:11" ht="14.25" hidden="1" customHeight="1">
      <c r="A1901" s="437"/>
      <c r="B1901" s="821" t="s">
        <v>236</v>
      </c>
      <c r="C1901" s="764"/>
      <c r="D1901" s="516" t="s">
        <v>51</v>
      </c>
      <c r="E1901" s="460">
        <v>3.5</v>
      </c>
      <c r="F1901" s="450">
        <v>0.05</v>
      </c>
      <c r="G1901" s="501">
        <v>670</v>
      </c>
      <c r="H1901" s="452">
        <f t="shared" si="170"/>
        <v>2462.25</v>
      </c>
      <c r="I1901" s="437"/>
      <c r="J1901" s="437"/>
      <c r="K1901" s="438"/>
    </row>
    <row r="1902" spans="1:11" ht="14.25" hidden="1" customHeight="1">
      <c r="A1902" s="437"/>
      <c r="B1902" s="820" t="s">
        <v>237</v>
      </c>
      <c r="C1902" s="764"/>
      <c r="D1902" s="516" t="s">
        <v>51</v>
      </c>
      <c r="E1902" s="460">
        <v>9</v>
      </c>
      <c r="F1902" s="450">
        <v>0</v>
      </c>
      <c r="G1902" s="501">
        <v>40</v>
      </c>
      <c r="H1902" s="452">
        <f t="shared" si="170"/>
        <v>360</v>
      </c>
      <c r="I1902" s="437"/>
      <c r="J1902" s="437"/>
      <c r="K1902" s="438"/>
    </row>
    <row r="1903" spans="1:11" ht="14.25" hidden="1" customHeight="1">
      <c r="A1903" s="437"/>
      <c r="B1903" s="816" t="s">
        <v>238</v>
      </c>
      <c r="C1903" s="764"/>
      <c r="D1903" s="516" t="s">
        <v>51</v>
      </c>
      <c r="E1903" s="460">
        <v>12</v>
      </c>
      <c r="F1903" s="450">
        <v>0.05</v>
      </c>
      <c r="G1903" s="501">
        <v>42</v>
      </c>
      <c r="H1903" s="452">
        <f t="shared" si="170"/>
        <v>529.20000000000005</v>
      </c>
      <c r="I1903" s="437"/>
      <c r="J1903" s="437"/>
      <c r="K1903" s="438"/>
    </row>
    <row r="1904" spans="1:11" ht="14.25" hidden="1" customHeight="1">
      <c r="A1904" s="437"/>
      <c r="B1904" s="817"/>
      <c r="C1904" s="771"/>
      <c r="D1904" s="449"/>
      <c r="E1904" s="456"/>
      <c r="F1904" s="457"/>
      <c r="G1904" s="458"/>
      <c r="H1904" s="452">
        <f>G1904*(F1904+1)*E1904</f>
        <v>0</v>
      </c>
      <c r="I1904" s="437"/>
      <c r="J1904" s="437"/>
      <c r="K1904" s="438"/>
    </row>
    <row r="1905" spans="1:11" ht="14.25" hidden="1" customHeight="1">
      <c r="A1905" s="437"/>
      <c r="B1905" s="763" t="s">
        <v>87</v>
      </c>
      <c r="C1905" s="757"/>
      <c r="D1905" s="757"/>
      <c r="E1905" s="757"/>
      <c r="F1905" s="757"/>
      <c r="G1905" s="764"/>
      <c r="H1905" s="459">
        <f>ROUND(SUM(H1896:H1904),2)</f>
        <v>98756.08</v>
      </c>
      <c r="I1905" s="437"/>
      <c r="J1905" s="437"/>
      <c r="K1905" s="438"/>
    </row>
    <row r="1906" spans="1:11" ht="14.25" hidden="1" customHeight="1">
      <c r="A1906" s="437"/>
      <c r="B1906" s="765" t="s">
        <v>88</v>
      </c>
      <c r="C1906" s="757"/>
      <c r="D1906" s="757"/>
      <c r="E1906" s="757"/>
      <c r="F1906" s="757"/>
      <c r="G1906" s="757"/>
      <c r="H1906" s="758"/>
      <c r="I1906" s="437"/>
      <c r="J1906" s="437"/>
      <c r="K1906" s="438"/>
    </row>
    <row r="1907" spans="1:11" ht="14.25" hidden="1" customHeight="1">
      <c r="A1907" s="437"/>
      <c r="B1907" s="766" t="s">
        <v>1</v>
      </c>
      <c r="C1907" s="764"/>
      <c r="D1907" s="446" t="s">
        <v>2</v>
      </c>
      <c r="E1907" s="447" t="s">
        <v>83</v>
      </c>
      <c r="F1907" s="447" t="s">
        <v>89</v>
      </c>
      <c r="G1907" s="447" t="s">
        <v>85</v>
      </c>
      <c r="H1907" s="448" t="s">
        <v>86</v>
      </c>
      <c r="I1907" s="437"/>
      <c r="J1907" s="437"/>
      <c r="K1907" s="438"/>
    </row>
    <row r="1908" spans="1:11" ht="14.25" hidden="1" customHeight="1">
      <c r="A1908" s="437"/>
      <c r="B1908" s="767"/>
      <c r="C1908" s="768"/>
      <c r="D1908" s="460"/>
      <c r="E1908" s="461"/>
      <c r="F1908" s="462"/>
      <c r="G1908" s="451"/>
      <c r="H1908" s="452">
        <f t="shared" ref="H1908:H1912" si="171">E1908*F1908*G1908</f>
        <v>0</v>
      </c>
      <c r="I1908" s="437"/>
      <c r="J1908" s="437"/>
      <c r="K1908" s="438"/>
    </row>
    <row r="1909" spans="1:11" ht="14.25" hidden="1" customHeight="1">
      <c r="A1909" s="437"/>
      <c r="B1909" s="759" t="s">
        <v>90</v>
      </c>
      <c r="C1909" s="760"/>
      <c r="D1909" s="463" t="s">
        <v>91</v>
      </c>
      <c r="E1909" s="460">
        <v>0.05</v>
      </c>
      <c r="F1909" s="469">
        <v>1</v>
      </c>
      <c r="G1909" s="451">
        <f>H1920</f>
        <v>62944</v>
      </c>
      <c r="H1909" s="452">
        <f t="shared" si="171"/>
        <v>3147.2000000000003</v>
      </c>
      <c r="I1909" s="437"/>
      <c r="J1909" s="437"/>
      <c r="K1909" s="438"/>
    </row>
    <row r="1910" spans="1:11" ht="14.25" hidden="1" customHeight="1">
      <c r="A1910" s="437"/>
      <c r="B1910" s="759" t="s">
        <v>239</v>
      </c>
      <c r="C1910" s="760"/>
      <c r="D1910" s="490" t="s">
        <v>94</v>
      </c>
      <c r="E1910" s="493">
        <v>1</v>
      </c>
      <c r="F1910" s="508">
        <v>0.5</v>
      </c>
      <c r="G1910" s="491">
        <v>24000</v>
      </c>
      <c r="H1910" s="452">
        <f t="shared" si="171"/>
        <v>12000</v>
      </c>
      <c r="I1910" s="437"/>
      <c r="J1910" s="437"/>
      <c r="K1910" s="438"/>
    </row>
    <row r="1911" spans="1:11" ht="14.25" hidden="1" customHeight="1">
      <c r="A1911" s="437"/>
      <c r="B1911" s="759"/>
      <c r="C1911" s="760"/>
      <c r="D1911" s="463"/>
      <c r="E1911" s="493"/>
      <c r="F1911" s="508"/>
      <c r="G1911" s="451"/>
      <c r="H1911" s="452">
        <f t="shared" si="171"/>
        <v>0</v>
      </c>
      <c r="I1911" s="437"/>
      <c r="J1911" s="437"/>
      <c r="K1911" s="438"/>
    </row>
    <row r="1912" spans="1:11" ht="14.25" hidden="1" customHeight="1">
      <c r="A1912" s="437"/>
      <c r="B1912" s="761"/>
      <c r="C1912" s="762"/>
      <c r="D1912" s="457"/>
      <c r="E1912" s="456"/>
      <c r="F1912" s="457"/>
      <c r="G1912" s="451"/>
      <c r="H1912" s="452">
        <f t="shared" si="171"/>
        <v>0</v>
      </c>
      <c r="I1912" s="437"/>
      <c r="J1912" s="437"/>
      <c r="K1912" s="438"/>
    </row>
    <row r="1913" spans="1:11" ht="14.25" hidden="1" customHeight="1">
      <c r="A1913" s="437"/>
      <c r="B1913" s="763" t="s">
        <v>87</v>
      </c>
      <c r="C1913" s="757"/>
      <c r="D1913" s="757"/>
      <c r="E1913" s="757"/>
      <c r="F1913" s="757"/>
      <c r="G1913" s="764"/>
      <c r="H1913" s="459">
        <f>ROUND(SUM(H1908:H1912),2)</f>
        <v>15147.2</v>
      </c>
      <c r="I1913" s="437"/>
      <c r="J1913" s="437"/>
      <c r="K1913" s="438"/>
    </row>
    <row r="1914" spans="1:11" ht="14.25" hidden="1" customHeight="1">
      <c r="A1914" s="437"/>
      <c r="B1914" s="765" t="s">
        <v>92</v>
      </c>
      <c r="C1914" s="757"/>
      <c r="D1914" s="757"/>
      <c r="E1914" s="757"/>
      <c r="F1914" s="757"/>
      <c r="G1914" s="757"/>
      <c r="H1914" s="758"/>
      <c r="I1914" s="437"/>
      <c r="J1914" s="437"/>
      <c r="K1914" s="438"/>
    </row>
    <row r="1915" spans="1:11" ht="14.25" hidden="1" customHeight="1">
      <c r="A1915" s="437"/>
      <c r="B1915" s="766" t="s">
        <v>1</v>
      </c>
      <c r="C1915" s="764"/>
      <c r="D1915" s="446" t="s">
        <v>2</v>
      </c>
      <c r="E1915" s="447" t="s">
        <v>83</v>
      </c>
      <c r="F1915" s="464" t="s">
        <v>89</v>
      </c>
      <c r="G1915" s="447" t="s">
        <v>85</v>
      </c>
      <c r="H1915" s="465" t="s">
        <v>86</v>
      </c>
      <c r="I1915" s="437"/>
      <c r="J1915" s="437"/>
      <c r="K1915" s="438"/>
    </row>
    <row r="1916" spans="1:11" ht="14.25" hidden="1" customHeight="1">
      <c r="A1916" s="437"/>
      <c r="B1916" s="767"/>
      <c r="C1916" s="768"/>
      <c r="D1916" s="466"/>
      <c r="E1916" s="461"/>
      <c r="F1916" s="467"/>
      <c r="G1916" s="451"/>
      <c r="H1916" s="452">
        <f t="shared" ref="H1916:H1919" si="172">E1916*F1916*G1916</f>
        <v>0</v>
      </c>
      <c r="I1916" s="437"/>
      <c r="J1916" s="437"/>
      <c r="K1916" s="438"/>
    </row>
    <row r="1917" spans="1:11" ht="14.25" hidden="1" customHeight="1">
      <c r="A1917" s="437"/>
      <c r="B1917" s="769" t="s">
        <v>96</v>
      </c>
      <c r="C1917" s="760"/>
      <c r="D1917" s="468" t="s">
        <v>94</v>
      </c>
      <c r="E1917" s="460">
        <v>1</v>
      </c>
      <c r="F1917" s="518">
        <v>0.32</v>
      </c>
      <c r="G1917" s="451">
        <v>119800</v>
      </c>
      <c r="H1917" s="452">
        <f t="shared" si="172"/>
        <v>38336</v>
      </c>
      <c r="I1917" s="437"/>
      <c r="J1917" s="437"/>
      <c r="K1917" s="438"/>
    </row>
    <row r="1918" spans="1:11" ht="14.25" hidden="1" customHeight="1">
      <c r="A1918" s="437"/>
      <c r="B1918" s="769" t="s">
        <v>93</v>
      </c>
      <c r="C1918" s="760"/>
      <c r="D1918" s="468" t="s">
        <v>94</v>
      </c>
      <c r="E1918" s="460">
        <v>1</v>
      </c>
      <c r="F1918" s="518">
        <f>+F1917</f>
        <v>0.32</v>
      </c>
      <c r="G1918" s="451">
        <v>76900</v>
      </c>
      <c r="H1918" s="452">
        <f t="shared" si="172"/>
        <v>24608</v>
      </c>
      <c r="I1918" s="437"/>
      <c r="J1918" s="437"/>
      <c r="K1918" s="438"/>
    </row>
    <row r="1919" spans="1:11" ht="14.25" hidden="1" customHeight="1">
      <c r="A1919" s="437"/>
      <c r="B1919" s="761"/>
      <c r="C1919" s="762"/>
      <c r="D1919" s="470"/>
      <c r="E1919" s="471"/>
      <c r="F1919" s="457"/>
      <c r="G1919" s="451"/>
      <c r="H1919" s="452">
        <f t="shared" si="172"/>
        <v>0</v>
      </c>
      <c r="I1919" s="437"/>
      <c r="J1919" s="437"/>
      <c r="K1919" s="438"/>
    </row>
    <row r="1920" spans="1:11" ht="14.25" hidden="1" customHeight="1">
      <c r="A1920" s="437"/>
      <c r="B1920" s="763" t="s">
        <v>87</v>
      </c>
      <c r="C1920" s="757"/>
      <c r="D1920" s="757"/>
      <c r="E1920" s="757"/>
      <c r="F1920" s="757"/>
      <c r="G1920" s="764"/>
      <c r="H1920" s="459">
        <f>ROUND(SUM(H1916:H1919),2)</f>
        <v>62944</v>
      </c>
      <c r="I1920" s="437"/>
      <c r="J1920" s="437"/>
      <c r="K1920" s="438"/>
    </row>
    <row r="1921" spans="1:11" ht="14.25" hidden="1" customHeight="1">
      <c r="A1921" s="437"/>
      <c r="B1921" s="765" t="s">
        <v>95</v>
      </c>
      <c r="C1921" s="757"/>
      <c r="D1921" s="757"/>
      <c r="E1921" s="757"/>
      <c r="F1921" s="757"/>
      <c r="G1921" s="757"/>
      <c r="H1921" s="758"/>
      <c r="I1921" s="437"/>
      <c r="J1921" s="437"/>
      <c r="K1921" s="438"/>
    </row>
    <row r="1922" spans="1:11" ht="14.25" hidden="1" customHeight="1">
      <c r="A1922" s="437"/>
      <c r="B1922" s="756" t="s">
        <v>1</v>
      </c>
      <c r="C1922" s="757"/>
      <c r="D1922" s="764"/>
      <c r="E1922" s="447" t="s">
        <v>2</v>
      </c>
      <c r="F1922" s="447" t="s">
        <v>83</v>
      </c>
      <c r="G1922" s="447" t="s">
        <v>85</v>
      </c>
      <c r="H1922" s="448" t="s">
        <v>86</v>
      </c>
      <c r="I1922" s="437"/>
      <c r="J1922" s="437"/>
      <c r="K1922" s="438"/>
    </row>
    <row r="1923" spans="1:11" ht="14.25" hidden="1" customHeight="1">
      <c r="A1923" s="437"/>
      <c r="B1923" s="779" t="s">
        <v>213</v>
      </c>
      <c r="C1923" s="760"/>
      <c r="D1923" s="770"/>
      <c r="E1923" s="449" t="s">
        <v>2</v>
      </c>
      <c r="F1923" s="450">
        <v>0.8</v>
      </c>
      <c r="G1923" s="472">
        <v>12000</v>
      </c>
      <c r="H1923" s="473">
        <f t="shared" ref="H1923:H1924" si="173">G1923*F1923</f>
        <v>9600</v>
      </c>
      <c r="I1923" s="437"/>
      <c r="J1923" s="437"/>
      <c r="K1923" s="438"/>
    </row>
    <row r="1924" spans="1:11" ht="14.25" hidden="1" customHeight="1">
      <c r="A1924" s="437"/>
      <c r="B1924" s="779"/>
      <c r="C1924" s="760"/>
      <c r="D1924" s="770"/>
      <c r="E1924" s="449"/>
      <c r="F1924" s="450"/>
      <c r="G1924" s="472"/>
      <c r="H1924" s="473">
        <f t="shared" si="173"/>
        <v>0</v>
      </c>
      <c r="I1924" s="437"/>
      <c r="J1924" s="437"/>
      <c r="K1924" s="438"/>
    </row>
    <row r="1925" spans="1:11" ht="14.25" hidden="1" customHeight="1" thickBot="1">
      <c r="A1925" s="437"/>
      <c r="B1925" s="780" t="s">
        <v>87</v>
      </c>
      <c r="C1925" s="781"/>
      <c r="D1925" s="781"/>
      <c r="E1925" s="781"/>
      <c r="F1925" s="781"/>
      <c r="G1925" s="782"/>
      <c r="H1925" s="474">
        <f>ROUND(SUM(H1923:H1924),2)</f>
        <v>9600</v>
      </c>
      <c r="I1925" s="437"/>
      <c r="J1925" s="437"/>
      <c r="K1925" s="438"/>
    </row>
    <row r="1926" spans="1:11" ht="14.25" hidden="1" customHeight="1" thickBot="1">
      <c r="A1926" s="437"/>
      <c r="B1926" s="783"/>
      <c r="C1926" s="748"/>
      <c r="D1926" s="748"/>
      <c r="E1926" s="748"/>
      <c r="F1926" s="748"/>
      <c r="G1926" s="748"/>
      <c r="H1926" s="749"/>
      <c r="I1926" s="437"/>
      <c r="J1926" s="437"/>
      <c r="K1926" s="438"/>
    </row>
    <row r="1927" spans="1:11" ht="14.25" hidden="1" customHeight="1" thickBot="1">
      <c r="A1927" s="437"/>
      <c r="B1927" s="784"/>
      <c r="C1927" s="785"/>
      <c r="D1927" s="786"/>
      <c r="E1927" s="787" t="s">
        <v>59</v>
      </c>
      <c r="F1927" s="788"/>
      <c r="G1927" s="788"/>
      <c r="H1927" s="475">
        <f>ROUND(H1925+H1920+H1913+H1905,0)</f>
        <v>186447</v>
      </c>
      <c r="I1927" s="437"/>
      <c r="J1927" s="437"/>
      <c r="K1927" s="438"/>
    </row>
    <row r="1928" spans="1:11" ht="14.25" hidden="1" customHeight="1">
      <c r="A1928" s="437"/>
      <c r="B1928" s="486"/>
      <c r="C1928" s="487"/>
      <c r="D1928" s="488"/>
      <c r="E1928" s="488"/>
      <c r="F1928" s="488"/>
      <c r="G1928" s="488"/>
      <c r="H1928" s="489"/>
      <c r="I1928" s="437"/>
      <c r="J1928" s="437"/>
      <c r="K1928" s="438"/>
    </row>
    <row r="1929" spans="1:11" ht="14.25" hidden="1" customHeight="1" thickBot="1">
      <c r="A1929" s="437"/>
      <c r="B1929" s="486"/>
      <c r="C1929" s="487"/>
      <c r="D1929" s="488"/>
      <c r="E1929" s="488"/>
      <c r="F1929" s="488"/>
      <c r="G1929" s="488"/>
      <c r="H1929" s="489"/>
      <c r="I1929" s="437"/>
      <c r="J1929" s="437"/>
      <c r="K1929" s="438"/>
    </row>
    <row r="1930" spans="1:11" ht="14.25" customHeight="1">
      <c r="A1930" s="437"/>
      <c r="B1930" s="802" t="s">
        <v>77</v>
      </c>
      <c r="C1930" s="748"/>
      <c r="D1930" s="748"/>
      <c r="E1930" s="748"/>
      <c r="F1930" s="748"/>
      <c r="G1930" s="748"/>
      <c r="H1930" s="749"/>
      <c r="I1930" s="437"/>
      <c r="J1930" s="437"/>
      <c r="K1930" s="438"/>
    </row>
    <row r="1931" spans="1:11" ht="14.25" customHeight="1">
      <c r="A1931" s="437"/>
      <c r="B1931" s="753"/>
      <c r="C1931" s="754"/>
      <c r="D1931" s="754"/>
      <c r="E1931" s="754"/>
      <c r="F1931" s="754"/>
      <c r="G1931" s="754"/>
      <c r="H1931" s="755"/>
      <c r="I1931" s="437"/>
      <c r="J1931" s="437"/>
      <c r="K1931" s="438"/>
    </row>
    <row r="1932" spans="1:11" ht="14.25" customHeight="1" thickBot="1">
      <c r="A1932" s="437"/>
      <c r="B1932" s="803" t="s">
        <v>78</v>
      </c>
      <c r="C1932" s="781"/>
      <c r="D1932" s="781"/>
      <c r="E1932" s="781"/>
      <c r="F1932" s="781"/>
      <c r="G1932" s="781"/>
      <c r="H1932" s="804"/>
      <c r="I1932" s="437"/>
      <c r="J1932" s="437"/>
      <c r="K1932" s="438"/>
    </row>
    <row r="1933" spans="1:11" ht="14.25" customHeight="1">
      <c r="A1933" s="437"/>
      <c r="B1933" s="799" t="s">
        <v>1125</v>
      </c>
      <c r="C1933" s="800"/>
      <c r="D1933" s="800"/>
      <c r="E1933" s="800"/>
      <c r="F1933" s="800"/>
      <c r="G1933" s="800"/>
      <c r="H1933" s="801"/>
      <c r="I1933" s="437"/>
      <c r="J1933" s="437"/>
      <c r="K1933" s="438"/>
    </row>
    <row r="1934" spans="1:11" ht="14.25" customHeight="1">
      <c r="A1934" s="437"/>
      <c r="B1934" s="443" t="s">
        <v>79</v>
      </c>
      <c r="C1934" s="444">
        <v>9.1</v>
      </c>
      <c r="D1934" s="772" t="s">
        <v>80</v>
      </c>
      <c r="E1934" s="764"/>
      <c r="F1934" s="419" t="s">
        <v>9</v>
      </c>
      <c r="G1934" s="419" t="s">
        <v>81</v>
      </c>
      <c r="H1934" s="445"/>
      <c r="I1934" s="437"/>
      <c r="J1934" s="437"/>
      <c r="K1934" s="438"/>
    </row>
    <row r="1935" spans="1:11" ht="14.25" customHeight="1">
      <c r="A1935" s="437"/>
      <c r="B1935" s="765"/>
      <c r="C1935" s="757"/>
      <c r="D1935" s="757"/>
      <c r="E1935" s="757"/>
      <c r="F1935" s="757"/>
      <c r="G1935" s="757"/>
      <c r="H1935" s="758"/>
      <c r="I1935" s="437"/>
      <c r="J1935" s="437"/>
      <c r="K1935" s="438"/>
    </row>
    <row r="1936" spans="1:11" ht="14.25" customHeight="1">
      <c r="A1936" s="437"/>
      <c r="B1936" s="773" t="s">
        <v>46</v>
      </c>
      <c r="C1936" s="774"/>
      <c r="D1936" s="774"/>
      <c r="E1936" s="774"/>
      <c r="F1936" s="774"/>
      <c r="G1936" s="774"/>
      <c r="H1936" s="775"/>
      <c r="I1936" s="437"/>
      <c r="J1936" s="437"/>
      <c r="K1936" s="438"/>
    </row>
    <row r="1937" spans="1:11" ht="14.25" customHeight="1">
      <c r="A1937" s="437"/>
      <c r="B1937" s="776"/>
      <c r="C1937" s="751"/>
      <c r="D1937" s="751"/>
      <c r="E1937" s="751"/>
      <c r="F1937" s="751"/>
      <c r="G1937" s="751"/>
      <c r="H1937" s="752"/>
      <c r="I1937" s="437"/>
      <c r="J1937" s="437"/>
      <c r="K1937" s="438"/>
    </row>
    <row r="1938" spans="1:11" ht="14.25" customHeight="1">
      <c r="A1938" s="437"/>
      <c r="B1938" s="777"/>
      <c r="C1938" s="754"/>
      <c r="D1938" s="754"/>
      <c r="E1938" s="754"/>
      <c r="F1938" s="754"/>
      <c r="G1938" s="754"/>
      <c r="H1938" s="755"/>
      <c r="I1938" s="437"/>
      <c r="J1938" s="437"/>
      <c r="K1938" s="438"/>
    </row>
    <row r="1939" spans="1:11" ht="14.25" customHeight="1">
      <c r="A1939" s="437"/>
      <c r="B1939" s="765" t="s">
        <v>82</v>
      </c>
      <c r="C1939" s="757"/>
      <c r="D1939" s="757"/>
      <c r="E1939" s="757"/>
      <c r="F1939" s="757"/>
      <c r="G1939" s="757"/>
      <c r="H1939" s="758"/>
      <c r="I1939" s="437"/>
      <c r="J1939" s="437"/>
      <c r="K1939" s="438"/>
    </row>
    <row r="1940" spans="1:11" ht="14.25" customHeight="1">
      <c r="A1940" s="437"/>
      <c r="B1940" s="766" t="s">
        <v>1</v>
      </c>
      <c r="C1940" s="764"/>
      <c r="D1940" s="446" t="s">
        <v>2</v>
      </c>
      <c r="E1940" s="447" t="s">
        <v>83</v>
      </c>
      <c r="F1940" s="447" t="s">
        <v>84</v>
      </c>
      <c r="G1940" s="447" t="s">
        <v>85</v>
      </c>
      <c r="H1940" s="448" t="s">
        <v>86</v>
      </c>
      <c r="I1940" s="437"/>
      <c r="J1940" s="437"/>
      <c r="K1940" s="438"/>
    </row>
    <row r="1941" spans="1:11" ht="14.25" customHeight="1">
      <c r="A1941" s="437"/>
      <c r="B1941" s="767"/>
      <c r="C1941" s="778"/>
      <c r="D1941" s="449"/>
      <c r="E1941" s="449"/>
      <c r="F1941" s="450"/>
      <c r="G1941" s="451"/>
      <c r="H1941" s="452">
        <f>G1941*(F1941+1)*E1941</f>
        <v>0</v>
      </c>
      <c r="I1941" s="437"/>
      <c r="J1941" s="437"/>
      <c r="K1941" s="438"/>
    </row>
    <row r="1942" spans="1:11" ht="28.5" customHeight="1">
      <c r="A1942" s="437"/>
      <c r="B1942" s="824" t="s">
        <v>240</v>
      </c>
      <c r="C1942" s="825"/>
      <c r="D1942" s="402" t="e">
        <f>+INDEX(#REF!,MATCH(B1942,#REF!,0),2)</f>
        <v>#REF!</v>
      </c>
      <c r="E1942" s="460">
        <v>3.6</v>
      </c>
      <c r="F1942" s="450">
        <v>0.05</v>
      </c>
      <c r="G1942" s="411" t="e">
        <f>+INDEX(#REF!,MATCH(B1942,#REF!,0),3)</f>
        <v>#REF!</v>
      </c>
      <c r="H1942" s="452" t="e">
        <f t="shared" ref="H1942:H1948" si="174">E1942*(F1942+1)*G1942</f>
        <v>#REF!</v>
      </c>
      <c r="I1942" s="437"/>
      <c r="J1942" s="437"/>
      <c r="K1942" s="438"/>
    </row>
    <row r="1943" spans="1:11" ht="14.25" customHeight="1">
      <c r="A1943" s="437"/>
      <c r="B1943" s="824" t="s">
        <v>241</v>
      </c>
      <c r="C1943" s="825"/>
      <c r="D1943" s="402" t="e">
        <f>+INDEX(#REF!,MATCH(B1943,#REF!,0),2)</f>
        <v>#REF!</v>
      </c>
      <c r="E1943" s="460">
        <v>1</v>
      </c>
      <c r="F1943" s="450">
        <v>0.01</v>
      </c>
      <c r="G1943" s="411" t="e">
        <f>+INDEX(#REF!,MATCH(B1943,#REF!,0),3)</f>
        <v>#REF!</v>
      </c>
      <c r="H1943" s="452" t="e">
        <f t="shared" si="174"/>
        <v>#REF!</v>
      </c>
      <c r="I1943" s="437"/>
      <c r="J1943" s="437"/>
      <c r="K1943" s="438"/>
    </row>
    <row r="1944" spans="1:11" ht="14.25" customHeight="1">
      <c r="A1944" s="437"/>
      <c r="B1944" s="824" t="s">
        <v>242</v>
      </c>
      <c r="C1944" s="825"/>
      <c r="D1944" s="402" t="e">
        <f>+INDEX(#REF!,MATCH(B1944,#REF!,0),2)</f>
        <v>#REF!</v>
      </c>
      <c r="E1944" s="460">
        <v>1.5</v>
      </c>
      <c r="F1944" s="450">
        <v>0.05</v>
      </c>
      <c r="G1944" s="411" t="e">
        <f>+INDEX(#REF!,MATCH(B1944,#REF!,0),3)</f>
        <v>#REF!</v>
      </c>
      <c r="H1944" s="452" t="e">
        <f t="shared" si="174"/>
        <v>#REF!</v>
      </c>
      <c r="I1944" s="437"/>
      <c r="J1944" s="437" t="s">
        <v>243</v>
      </c>
      <c r="K1944" s="438" t="s">
        <v>244</v>
      </c>
    </row>
    <row r="1945" spans="1:11" ht="14.25" customHeight="1">
      <c r="A1945" s="437"/>
      <c r="B1945" s="824" t="s">
        <v>245</v>
      </c>
      <c r="C1945" s="825"/>
      <c r="D1945" s="402" t="e">
        <f>+INDEX(#REF!,MATCH(B1945,#REF!,0),2)</f>
        <v>#REF!</v>
      </c>
      <c r="E1945" s="460">
        <v>0.09</v>
      </c>
      <c r="F1945" s="450">
        <v>0.5</v>
      </c>
      <c r="G1945" s="411" t="e">
        <f>+INDEX(#REF!,MATCH(B1945,#REF!,0),3)</f>
        <v>#REF!</v>
      </c>
      <c r="H1945" s="452" t="e">
        <f t="shared" si="174"/>
        <v>#REF!</v>
      </c>
      <c r="I1945" s="437"/>
      <c r="J1945" s="437">
        <v>24000</v>
      </c>
      <c r="K1945" s="438">
        <v>8000</v>
      </c>
    </row>
    <row r="1946" spans="1:11" ht="14.25" customHeight="1">
      <c r="A1946" s="437"/>
      <c r="B1946" s="824" t="s">
        <v>246</v>
      </c>
      <c r="C1946" s="825"/>
      <c r="D1946" s="402" t="e">
        <f>+INDEX(#REF!,MATCH(B1946,#REF!,0),2)</f>
        <v>#REF!</v>
      </c>
      <c r="E1946" s="460">
        <v>1.0900000000000001</v>
      </c>
      <c r="F1946" s="450">
        <v>0.05</v>
      </c>
      <c r="G1946" s="411" t="e">
        <f>+INDEX(#REF!,MATCH(B1946,#REF!,0),3)</f>
        <v>#REF!</v>
      </c>
      <c r="H1946" s="452" t="e">
        <f t="shared" si="174"/>
        <v>#REF!</v>
      </c>
      <c r="I1946" s="437"/>
      <c r="J1946" s="437">
        <v>50000</v>
      </c>
      <c r="K1946" s="438"/>
    </row>
    <row r="1947" spans="1:11" ht="14.25" customHeight="1">
      <c r="A1947" s="437"/>
      <c r="B1947" s="824" t="s">
        <v>247</v>
      </c>
      <c r="C1947" s="825"/>
      <c r="D1947" s="402" t="e">
        <f>+INDEX(#REF!,MATCH(B1947,#REF!,0),2)</f>
        <v>#REF!</v>
      </c>
      <c r="E1947" s="460">
        <v>0.75</v>
      </c>
      <c r="F1947" s="450">
        <v>0.05</v>
      </c>
      <c r="G1947" s="411" t="e">
        <f>+INDEX(#REF!,MATCH(B1947,#REF!,0),3)</f>
        <v>#REF!</v>
      </c>
      <c r="H1947" s="452" t="e">
        <f t="shared" si="174"/>
        <v>#REF!</v>
      </c>
      <c r="I1947" s="437"/>
      <c r="J1947" s="437">
        <v>22000</v>
      </c>
      <c r="K1947" s="438"/>
    </row>
    <row r="1948" spans="1:11" ht="14.25" customHeight="1">
      <c r="A1948" s="437"/>
      <c r="B1948" s="816"/>
      <c r="C1948" s="764"/>
      <c r="D1948" s="516"/>
      <c r="E1948" s="460"/>
      <c r="F1948" s="450"/>
      <c r="G1948" s="501"/>
      <c r="H1948" s="452">
        <f t="shared" si="174"/>
        <v>0</v>
      </c>
      <c r="I1948" s="437"/>
      <c r="J1948" s="437">
        <v>112000</v>
      </c>
      <c r="K1948" s="438"/>
    </row>
    <row r="1949" spans="1:11" ht="14.25" customHeight="1">
      <c r="A1949" s="437"/>
      <c r="B1949" s="817"/>
      <c r="C1949" s="771"/>
      <c r="D1949" s="449"/>
      <c r="E1949" s="456"/>
      <c r="F1949" s="457"/>
      <c r="G1949" s="458"/>
      <c r="H1949" s="452">
        <f>G1949*(F1949+1)*E1949</f>
        <v>0</v>
      </c>
      <c r="I1949" s="437"/>
      <c r="J1949" s="437"/>
      <c r="K1949" s="438"/>
    </row>
    <row r="1950" spans="1:11" ht="14.25" customHeight="1">
      <c r="A1950" s="437"/>
      <c r="B1950" s="763" t="s">
        <v>87</v>
      </c>
      <c r="C1950" s="757"/>
      <c r="D1950" s="757"/>
      <c r="E1950" s="757"/>
      <c r="F1950" s="757"/>
      <c r="G1950" s="764"/>
      <c r="H1950" s="459" t="e">
        <f>ROUND(SUM(H1941:H1949),2)</f>
        <v>#REF!</v>
      </c>
      <c r="I1950" s="437"/>
      <c r="J1950" s="437"/>
      <c r="K1950" s="438"/>
    </row>
    <row r="1951" spans="1:11" ht="14.25" customHeight="1">
      <c r="A1951" s="437"/>
      <c r="B1951" s="765" t="s">
        <v>88</v>
      </c>
      <c r="C1951" s="757"/>
      <c r="D1951" s="757"/>
      <c r="E1951" s="757"/>
      <c r="F1951" s="757"/>
      <c r="G1951" s="757"/>
      <c r="H1951" s="758"/>
      <c r="I1951" s="437"/>
      <c r="J1951" s="437"/>
      <c r="K1951" s="438"/>
    </row>
    <row r="1952" spans="1:11" ht="14.25" customHeight="1">
      <c r="A1952" s="437"/>
      <c r="B1952" s="766" t="s">
        <v>1</v>
      </c>
      <c r="C1952" s="764"/>
      <c r="D1952" s="446" t="s">
        <v>2</v>
      </c>
      <c r="E1952" s="447" t="s">
        <v>83</v>
      </c>
      <c r="F1952" s="447" t="s">
        <v>89</v>
      </c>
      <c r="G1952" s="447" t="s">
        <v>85</v>
      </c>
      <c r="H1952" s="448" t="s">
        <v>86</v>
      </c>
      <c r="I1952" s="437"/>
      <c r="J1952" s="437"/>
      <c r="K1952" s="438"/>
    </row>
    <row r="1953" spans="1:11" ht="14.25" customHeight="1">
      <c r="A1953" s="437"/>
      <c r="B1953" s="767"/>
      <c r="C1953" s="768"/>
      <c r="D1953" s="460"/>
      <c r="E1953" s="461"/>
      <c r="F1953" s="462"/>
      <c r="G1953" s="451"/>
      <c r="H1953" s="452">
        <f t="shared" ref="H1953:H1959" si="175">E1953*F1953*G1953</f>
        <v>0</v>
      </c>
      <c r="I1953" s="437"/>
      <c r="J1953" s="437"/>
      <c r="K1953" s="438"/>
    </row>
    <row r="1954" spans="1:11" ht="14.25" customHeight="1">
      <c r="A1954" s="437"/>
      <c r="B1954" s="759" t="s">
        <v>90</v>
      </c>
      <c r="C1954" s="760"/>
      <c r="D1954" s="463" t="s">
        <v>91</v>
      </c>
      <c r="E1954" s="460">
        <v>0.05</v>
      </c>
      <c r="F1954" s="469">
        <v>1</v>
      </c>
      <c r="G1954" s="451" t="e">
        <f>H1969</f>
        <v>#REF!</v>
      </c>
      <c r="H1954" s="452" t="e">
        <f t="shared" si="175"/>
        <v>#REF!</v>
      </c>
      <c r="I1954" s="437"/>
      <c r="J1954" s="437"/>
      <c r="K1954" s="438"/>
    </row>
    <row r="1955" spans="1:11" ht="14.25" customHeight="1">
      <c r="A1955" s="437"/>
      <c r="B1955" s="826" t="s">
        <v>248</v>
      </c>
      <c r="C1955" s="751"/>
      <c r="D1955" s="26" t="e">
        <f>+INDEX(#REF!,MATCH(B1955,#REF!,0),2)</f>
        <v>#REF!</v>
      </c>
      <c r="E1955" s="460">
        <v>0.50039999999999996</v>
      </c>
      <c r="F1955" s="469">
        <v>1</v>
      </c>
      <c r="G1955" s="404" t="e">
        <f>+INDEX(#REF!,MATCH(B1955,#REF!,0),3)</f>
        <v>#REF!</v>
      </c>
      <c r="H1955" s="452" t="e">
        <f t="shared" si="175"/>
        <v>#REF!</v>
      </c>
      <c r="I1955" s="437"/>
      <c r="J1955" s="437"/>
      <c r="K1955" s="438"/>
    </row>
    <row r="1956" spans="1:11" ht="14.25" customHeight="1">
      <c r="A1956" s="437"/>
      <c r="B1956" s="826" t="s">
        <v>249</v>
      </c>
      <c r="C1956" s="751"/>
      <c r="D1956" s="26" t="e">
        <f>+INDEX(#REF!,MATCH(B1956,#REF!,0),2)</f>
        <v>#REF!</v>
      </c>
      <c r="E1956" s="460">
        <v>0.75156999999999996</v>
      </c>
      <c r="F1956" s="469">
        <v>1</v>
      </c>
      <c r="G1956" s="404" t="e">
        <f>+INDEX(#REF!,MATCH(B1956,#REF!,0),3)</f>
        <v>#REF!</v>
      </c>
      <c r="H1956" s="452" t="e">
        <f t="shared" si="175"/>
        <v>#REF!</v>
      </c>
      <c r="I1956" s="437"/>
      <c r="J1956" s="437"/>
      <c r="K1956" s="438"/>
    </row>
    <row r="1957" spans="1:11" ht="14.25" customHeight="1">
      <c r="A1957" s="437"/>
      <c r="B1957" s="826" t="s">
        <v>250</v>
      </c>
      <c r="C1957" s="751"/>
      <c r="D1957" s="26" t="e">
        <f>+INDEX(#REF!,MATCH(B1957,#REF!,0),2)</f>
        <v>#REF!</v>
      </c>
      <c r="E1957" s="460">
        <v>0.16664999999999999</v>
      </c>
      <c r="F1957" s="469">
        <v>1</v>
      </c>
      <c r="G1957" s="404" t="e">
        <f>+INDEX(#REF!,MATCH(B1957,#REF!,0),3)</f>
        <v>#REF!</v>
      </c>
      <c r="H1957" s="452" t="e">
        <f t="shared" si="175"/>
        <v>#REF!</v>
      </c>
      <c r="I1957" s="437"/>
      <c r="J1957" s="437"/>
      <c r="K1957" s="438"/>
    </row>
    <row r="1958" spans="1:11" ht="14.25" customHeight="1">
      <c r="A1958" s="437"/>
      <c r="B1958" s="826" t="s">
        <v>251</v>
      </c>
      <c r="C1958" s="751"/>
      <c r="D1958" s="26" t="e">
        <f>+INDEX(#REF!,MATCH(B1958,#REF!,0),2)</f>
        <v>#REF!</v>
      </c>
      <c r="E1958" s="460">
        <v>0.16669</v>
      </c>
      <c r="F1958" s="469">
        <v>1</v>
      </c>
      <c r="G1958" s="404" t="e">
        <f>+INDEX(#REF!,MATCH(B1958,#REF!,0),3)</f>
        <v>#REF!</v>
      </c>
      <c r="H1958" s="452" t="e">
        <f t="shared" si="175"/>
        <v>#REF!</v>
      </c>
      <c r="I1958" s="437"/>
      <c r="J1958" s="437"/>
      <c r="K1958" s="438"/>
    </row>
    <row r="1959" spans="1:11" ht="14.25" customHeight="1">
      <c r="A1959" s="437"/>
      <c r="B1959" s="826" t="s">
        <v>252</v>
      </c>
      <c r="C1959" s="751"/>
      <c r="D1959" s="26" t="e">
        <f>+INDEX(#REF!,MATCH(B1959,#REF!,0),2)</f>
        <v>#REF!</v>
      </c>
      <c r="E1959" s="460">
        <v>0.1</v>
      </c>
      <c r="F1959" s="469">
        <v>1</v>
      </c>
      <c r="G1959" s="404" t="e">
        <f>+INDEX(#REF!,MATCH(B1959,#REF!,0),3)</f>
        <v>#REF!</v>
      </c>
      <c r="H1959" s="452" t="e">
        <f t="shared" si="175"/>
        <v>#REF!</v>
      </c>
      <c r="I1959" s="437"/>
      <c r="J1959" s="437"/>
      <c r="K1959" s="438"/>
    </row>
    <row r="1960" spans="1:11" ht="14.25" customHeight="1">
      <c r="A1960" s="437"/>
      <c r="B1960" s="521"/>
      <c r="C1960" s="522"/>
      <c r="D1960" s="463"/>
      <c r="E1960" s="493"/>
      <c r="F1960" s="508"/>
      <c r="G1960" s="451"/>
      <c r="H1960" s="452"/>
      <c r="I1960" s="437"/>
      <c r="J1960" s="437"/>
      <c r="K1960" s="438"/>
    </row>
    <row r="1961" spans="1:11" ht="14.25" customHeight="1">
      <c r="A1961" s="437"/>
      <c r="B1961" s="761"/>
      <c r="C1961" s="762"/>
      <c r="D1961" s="457"/>
      <c r="E1961" s="456"/>
      <c r="F1961" s="457"/>
      <c r="G1961" s="451"/>
      <c r="H1961" s="452">
        <f>E1961*F1961*G1961</f>
        <v>0</v>
      </c>
      <c r="I1961" s="437"/>
      <c r="J1961" s="437"/>
      <c r="K1961" s="438"/>
    </row>
    <row r="1962" spans="1:11" ht="14.25" customHeight="1">
      <c r="A1962" s="437"/>
      <c r="B1962" s="763" t="s">
        <v>87</v>
      </c>
      <c r="C1962" s="757"/>
      <c r="D1962" s="757"/>
      <c r="E1962" s="757"/>
      <c r="F1962" s="757"/>
      <c r="G1962" s="764"/>
      <c r="H1962" s="459" t="e">
        <f>ROUND(SUM(H1953:H1961),2)</f>
        <v>#REF!</v>
      </c>
      <c r="I1962" s="437"/>
      <c r="J1962" s="437"/>
      <c r="K1962" s="438"/>
    </row>
    <row r="1963" spans="1:11" ht="14.25" customHeight="1">
      <c r="A1963" s="437"/>
      <c r="B1963" s="765" t="s">
        <v>92</v>
      </c>
      <c r="C1963" s="757"/>
      <c r="D1963" s="757"/>
      <c r="E1963" s="757"/>
      <c r="F1963" s="757"/>
      <c r="G1963" s="757"/>
      <c r="H1963" s="758"/>
      <c r="I1963" s="437"/>
      <c r="J1963" s="437"/>
      <c r="K1963" s="438"/>
    </row>
    <row r="1964" spans="1:11" ht="14.25" customHeight="1">
      <c r="A1964" s="437"/>
      <c r="B1964" s="766" t="s">
        <v>1</v>
      </c>
      <c r="C1964" s="764"/>
      <c r="D1964" s="446" t="s">
        <v>2</v>
      </c>
      <c r="E1964" s="447" t="s">
        <v>83</v>
      </c>
      <c r="F1964" s="464" t="s">
        <v>89</v>
      </c>
      <c r="G1964" s="447" t="s">
        <v>85</v>
      </c>
      <c r="H1964" s="465" t="s">
        <v>86</v>
      </c>
      <c r="I1964" s="437"/>
      <c r="J1964" s="437"/>
      <c r="K1964" s="438"/>
    </row>
    <row r="1965" spans="1:11" ht="14.25" customHeight="1">
      <c r="A1965" s="437"/>
      <c r="B1965" s="767"/>
      <c r="C1965" s="768"/>
      <c r="D1965" s="466"/>
      <c r="E1965" s="461"/>
      <c r="F1965" s="467"/>
      <c r="G1965" s="451"/>
      <c r="H1965" s="452">
        <f t="shared" ref="H1965:H1968" si="176">E1965*F1965*G1965</f>
        <v>0</v>
      </c>
      <c r="I1965" s="437"/>
      <c r="J1965" s="437"/>
      <c r="K1965" s="438"/>
    </row>
    <row r="1966" spans="1:11" ht="14.25" customHeight="1">
      <c r="A1966" s="437"/>
      <c r="B1966" s="769" t="s">
        <v>96</v>
      </c>
      <c r="C1966" s="760"/>
      <c r="D1966" s="468" t="s">
        <v>94</v>
      </c>
      <c r="E1966" s="460">
        <v>1</v>
      </c>
      <c r="F1966" s="518">
        <v>0.3</v>
      </c>
      <c r="G1966" s="41" t="e">
        <f>+INDEX(#REF!,MATCH(B1966,#REF!,0),9)</f>
        <v>#REF!</v>
      </c>
      <c r="H1966" s="452" t="e">
        <f t="shared" si="176"/>
        <v>#REF!</v>
      </c>
      <c r="I1966" s="437"/>
      <c r="J1966" s="437"/>
      <c r="K1966" s="438"/>
    </row>
    <row r="1967" spans="1:11" ht="14.25" customHeight="1">
      <c r="A1967" s="437"/>
      <c r="B1967" s="769" t="s">
        <v>93</v>
      </c>
      <c r="C1967" s="760"/>
      <c r="D1967" s="468" t="s">
        <v>94</v>
      </c>
      <c r="E1967" s="460">
        <v>2</v>
      </c>
      <c r="F1967" s="518">
        <f>+F1966</f>
        <v>0.3</v>
      </c>
      <c r="G1967" s="41" t="e">
        <f>+INDEX(#REF!,MATCH(B1967,#REF!,0),9)</f>
        <v>#REF!</v>
      </c>
      <c r="H1967" s="452" t="e">
        <f t="shared" si="176"/>
        <v>#REF!</v>
      </c>
      <c r="I1967" s="437"/>
      <c r="J1967" s="437"/>
      <c r="K1967" s="438"/>
    </row>
    <row r="1968" spans="1:11" ht="14.25" customHeight="1">
      <c r="A1968" s="437"/>
      <c r="B1968" s="761"/>
      <c r="C1968" s="762"/>
      <c r="D1968" s="470"/>
      <c r="E1968" s="471"/>
      <c r="F1968" s="457"/>
      <c r="G1968" s="451"/>
      <c r="H1968" s="452">
        <f t="shared" si="176"/>
        <v>0</v>
      </c>
      <c r="I1968" s="437"/>
      <c r="J1968" s="437"/>
      <c r="K1968" s="438"/>
    </row>
    <row r="1969" spans="1:11" ht="14.25" customHeight="1">
      <c r="A1969" s="437"/>
      <c r="B1969" s="763" t="s">
        <v>87</v>
      </c>
      <c r="C1969" s="757"/>
      <c r="D1969" s="757"/>
      <c r="E1969" s="757"/>
      <c r="F1969" s="757"/>
      <c r="G1969" s="764"/>
      <c r="H1969" s="459" t="e">
        <f>ROUND(SUM(H1965:H1968),2)</f>
        <v>#REF!</v>
      </c>
      <c r="I1969" s="437"/>
      <c r="J1969" s="437"/>
      <c r="K1969" s="438"/>
    </row>
    <row r="1970" spans="1:11" ht="14.25" customHeight="1">
      <c r="A1970" s="437"/>
      <c r="B1970" s="765" t="s">
        <v>95</v>
      </c>
      <c r="C1970" s="757"/>
      <c r="D1970" s="757"/>
      <c r="E1970" s="757"/>
      <c r="F1970" s="757"/>
      <c r="G1970" s="757"/>
      <c r="H1970" s="758"/>
      <c r="I1970" s="437"/>
      <c r="J1970" s="437"/>
      <c r="K1970" s="438"/>
    </row>
    <row r="1971" spans="1:11" ht="14.25" customHeight="1">
      <c r="A1971" s="437"/>
      <c r="B1971" s="756" t="s">
        <v>1</v>
      </c>
      <c r="C1971" s="757"/>
      <c r="D1971" s="764"/>
      <c r="E1971" s="447" t="s">
        <v>2</v>
      </c>
      <c r="F1971" s="447" t="s">
        <v>83</v>
      </c>
      <c r="G1971" s="447" t="s">
        <v>85</v>
      </c>
      <c r="H1971" s="448" t="s">
        <v>86</v>
      </c>
      <c r="I1971" s="437"/>
      <c r="J1971" s="437"/>
      <c r="K1971" s="438"/>
    </row>
    <row r="1972" spans="1:11" ht="14.25" customHeight="1">
      <c r="A1972" s="437"/>
      <c r="B1972" s="779" t="s">
        <v>213</v>
      </c>
      <c r="C1972" s="760"/>
      <c r="D1972" s="770"/>
      <c r="E1972" s="449" t="s">
        <v>9</v>
      </c>
      <c r="F1972" s="450">
        <v>0.6</v>
      </c>
      <c r="G1972" s="472">
        <v>12000</v>
      </c>
      <c r="H1972" s="473">
        <f t="shared" ref="H1972:H1973" si="177">G1972*F1972</f>
        <v>7200</v>
      </c>
      <c r="I1972" s="437"/>
      <c r="J1972" s="437">
        <v>600</v>
      </c>
      <c r="K1972" s="438">
        <f>+J1972*H1974</f>
        <v>4320000</v>
      </c>
    </row>
    <row r="1973" spans="1:11" ht="14.25" customHeight="1">
      <c r="A1973" s="437"/>
      <c r="B1973" s="779"/>
      <c r="C1973" s="760"/>
      <c r="D1973" s="770"/>
      <c r="E1973" s="449"/>
      <c r="F1973" s="450"/>
      <c r="G1973" s="472"/>
      <c r="H1973" s="473">
        <f t="shared" si="177"/>
        <v>0</v>
      </c>
      <c r="I1973" s="437"/>
      <c r="J1973" s="437"/>
      <c r="K1973" s="438"/>
    </row>
    <row r="1974" spans="1:11" ht="14.25" customHeight="1" thickBot="1">
      <c r="A1974" s="437"/>
      <c r="B1974" s="780" t="s">
        <v>87</v>
      </c>
      <c r="C1974" s="781"/>
      <c r="D1974" s="781"/>
      <c r="E1974" s="781"/>
      <c r="F1974" s="781"/>
      <c r="G1974" s="782"/>
      <c r="H1974" s="474">
        <f>ROUND(SUM(H1972:H1973),2)</f>
        <v>7200</v>
      </c>
      <c r="I1974" s="437"/>
      <c r="J1974" s="437"/>
      <c r="K1974" s="438"/>
    </row>
    <row r="1975" spans="1:11" ht="14.25" customHeight="1" thickBot="1">
      <c r="A1975" s="437"/>
      <c r="B1975" s="783"/>
      <c r="C1975" s="748"/>
      <c r="D1975" s="748"/>
      <c r="E1975" s="748"/>
      <c r="F1975" s="748"/>
      <c r="G1975" s="748"/>
      <c r="H1975" s="749"/>
      <c r="I1975" s="437"/>
      <c r="J1975" s="437"/>
      <c r="K1975" s="438"/>
    </row>
    <row r="1976" spans="1:11" ht="14.25" customHeight="1" thickBot="1">
      <c r="A1976" s="437"/>
      <c r="B1976" s="784"/>
      <c r="C1976" s="785"/>
      <c r="D1976" s="786"/>
      <c r="E1976" s="794" t="s">
        <v>59</v>
      </c>
      <c r="F1976" s="795"/>
      <c r="G1976" s="795"/>
      <c r="H1976" s="475" t="e">
        <f>ROUND(H1974+H1969+H1962+H1950,0)</f>
        <v>#REF!</v>
      </c>
      <c r="I1976" s="437"/>
      <c r="J1976" s="437"/>
      <c r="K1976" s="438"/>
    </row>
    <row r="1977" spans="1:11" ht="14.25" customHeight="1">
      <c r="A1977" s="437"/>
      <c r="B1977" s="476"/>
      <c r="C1977" s="477"/>
      <c r="D1977" s="478"/>
      <c r="E1977" s="478"/>
      <c r="F1977" s="478"/>
      <c r="G1977" s="478"/>
      <c r="H1977" s="479"/>
      <c r="I1977" s="437"/>
      <c r="J1977" s="437"/>
      <c r="K1977" s="438"/>
    </row>
    <row r="1978" spans="1:11" ht="14.25" customHeight="1" thickBot="1">
      <c r="A1978" s="437"/>
      <c r="B1978" s="486"/>
      <c r="C1978" s="487"/>
      <c r="D1978" s="488"/>
      <c r="E1978" s="488"/>
      <c r="F1978" s="488"/>
      <c r="G1978" s="488"/>
      <c r="H1978" s="489"/>
      <c r="I1978" s="437"/>
      <c r="J1978" s="437"/>
      <c r="K1978" s="438"/>
    </row>
    <row r="1979" spans="1:11" ht="14.25" customHeight="1">
      <c r="A1979" s="437"/>
      <c r="B1979" s="829" t="s">
        <v>77</v>
      </c>
      <c r="C1979" s="830"/>
      <c r="D1979" s="830"/>
      <c r="E1979" s="830"/>
      <c r="F1979" s="830"/>
      <c r="G1979" s="830"/>
      <c r="H1979" s="831"/>
      <c r="I1979" s="437"/>
      <c r="J1979" s="437"/>
      <c r="K1979" s="438"/>
    </row>
    <row r="1980" spans="1:11" ht="14.25" customHeight="1">
      <c r="A1980" s="437"/>
      <c r="B1980" s="832"/>
      <c r="C1980" s="754"/>
      <c r="D1980" s="754"/>
      <c r="E1980" s="754"/>
      <c r="F1980" s="754"/>
      <c r="G1980" s="754"/>
      <c r="H1980" s="833"/>
      <c r="I1980" s="437"/>
      <c r="J1980" s="437"/>
      <c r="K1980" s="438"/>
    </row>
    <row r="1981" spans="1:11" ht="14.25" customHeight="1" thickBot="1">
      <c r="A1981" s="437"/>
      <c r="B1981" s="834" t="s">
        <v>78</v>
      </c>
      <c r="C1981" s="757"/>
      <c r="D1981" s="757"/>
      <c r="E1981" s="757"/>
      <c r="F1981" s="757"/>
      <c r="G1981" s="757"/>
      <c r="H1981" s="835"/>
      <c r="I1981" s="437"/>
      <c r="J1981" s="437"/>
      <c r="K1981" s="438"/>
    </row>
    <row r="1982" spans="1:11" ht="14.25" customHeight="1">
      <c r="A1982" s="437"/>
      <c r="B1982" s="836" t="s">
        <v>1125</v>
      </c>
      <c r="C1982" s="748"/>
      <c r="D1982" s="748"/>
      <c r="E1982" s="748"/>
      <c r="F1982" s="748"/>
      <c r="G1982" s="748"/>
      <c r="H1982" s="837"/>
      <c r="I1982" s="437"/>
      <c r="J1982" s="437"/>
      <c r="K1982" s="438"/>
    </row>
    <row r="1983" spans="1:11" ht="14.25" customHeight="1">
      <c r="A1983" s="437"/>
      <c r="B1983" s="553"/>
      <c r="C1983" s="554"/>
      <c r="D1983" s="555"/>
      <c r="E1983" s="555"/>
      <c r="F1983" s="555"/>
      <c r="G1983" s="555"/>
      <c r="H1983" s="556"/>
      <c r="I1983" s="437"/>
      <c r="J1983" s="437"/>
      <c r="K1983" s="438"/>
    </row>
    <row r="1984" spans="1:11" ht="75" customHeight="1">
      <c r="A1984" s="437"/>
      <c r="B1984" s="557">
        <v>9.1999999999999993</v>
      </c>
      <c r="C1984" s="827" t="s">
        <v>47</v>
      </c>
      <c r="D1984" s="757"/>
      <c r="E1984" s="764"/>
      <c r="F1984" s="827" t="s">
        <v>2</v>
      </c>
      <c r="G1984" s="764"/>
      <c r="H1984" s="558" t="s">
        <v>25</v>
      </c>
      <c r="I1984" s="437"/>
      <c r="J1984" s="437"/>
      <c r="K1984" s="438"/>
    </row>
    <row r="1985" spans="1:11" ht="14.25" customHeight="1">
      <c r="A1985" s="437"/>
      <c r="B1985" s="557"/>
      <c r="C1985" s="524" t="s">
        <v>253</v>
      </c>
      <c r="D1985" s="525"/>
      <c r="E1985" s="525"/>
      <c r="F1985" s="827" t="s">
        <v>254</v>
      </c>
      <c r="G1985" s="764"/>
      <c r="H1985" s="559" t="e">
        <f>+H2013</f>
        <v>#REF!</v>
      </c>
      <c r="I1985" s="437"/>
      <c r="J1985" s="437"/>
      <c r="K1985" s="438"/>
    </row>
    <row r="1986" spans="1:11" ht="14.25" customHeight="1">
      <c r="A1986" s="437"/>
      <c r="B1986" s="557"/>
      <c r="C1986" s="526" t="s">
        <v>1</v>
      </c>
      <c r="D1986" s="527"/>
      <c r="E1986" s="528" t="s">
        <v>255</v>
      </c>
      <c r="F1986" s="827" t="s">
        <v>256</v>
      </c>
      <c r="G1986" s="764"/>
      <c r="H1986" s="559" t="s">
        <v>257</v>
      </c>
      <c r="I1986" s="437"/>
      <c r="J1986" s="437"/>
      <c r="K1986" s="438"/>
    </row>
    <row r="1987" spans="1:11" ht="14.25" customHeight="1">
      <c r="A1987" s="437"/>
      <c r="B1987" s="557"/>
      <c r="C1987" s="529" t="s">
        <v>258</v>
      </c>
      <c r="D1987" s="26" t="e">
        <f>+INDEX(#REF!,MATCH(C1987,#REF!,0),2)</f>
        <v>#REF!</v>
      </c>
      <c r="E1987" s="404" t="e">
        <f>+INDEX(#REF!,MATCH(C1987,#REF!,0),3)</f>
        <v>#REF!</v>
      </c>
      <c r="F1987" s="828">
        <v>1</v>
      </c>
      <c r="G1987" s="764"/>
      <c r="H1987" s="560" t="e">
        <f t="shared" ref="H1987:H1988" si="178">+E1987*F1987</f>
        <v>#REF!</v>
      </c>
      <c r="I1987" s="437"/>
      <c r="J1987" s="437"/>
      <c r="K1987" s="438"/>
    </row>
    <row r="1988" spans="1:11" ht="14.25" customHeight="1">
      <c r="A1988" s="437"/>
      <c r="B1988" s="557"/>
      <c r="C1988" s="529" t="s">
        <v>259</v>
      </c>
      <c r="D1988" s="26" t="e">
        <f>+INDEX(#REF!,MATCH(C1988,#REF!,0),2)</f>
        <v>#REF!</v>
      </c>
      <c r="E1988" s="404" t="e">
        <f>+INDEX(#REF!,MATCH(C1988,#REF!,0),3)</f>
        <v>#REF!</v>
      </c>
      <c r="F1988" s="828">
        <v>0.22</v>
      </c>
      <c r="G1988" s="764"/>
      <c r="H1988" s="560" t="e">
        <f t="shared" si="178"/>
        <v>#REF!</v>
      </c>
      <c r="I1988" s="437"/>
      <c r="J1988" s="437"/>
      <c r="K1988" s="438"/>
    </row>
    <row r="1989" spans="1:11" ht="14.25" customHeight="1">
      <c r="A1989" s="437"/>
      <c r="B1989" s="561"/>
      <c r="C1989" s="529"/>
      <c r="D1989" s="433"/>
      <c r="E1989" s="432"/>
      <c r="F1989" s="433" t="s">
        <v>260</v>
      </c>
      <c r="G1989" s="433"/>
      <c r="H1989" s="560" t="e">
        <f>+SUM(H1987:H1988)</f>
        <v>#REF!</v>
      </c>
      <c r="I1989" s="437"/>
      <c r="J1989" s="437"/>
      <c r="K1989" s="438"/>
    </row>
    <row r="1990" spans="1:11" ht="14.25" customHeight="1">
      <c r="A1990" s="437"/>
      <c r="B1990" s="561"/>
      <c r="C1990" s="530" t="s">
        <v>261</v>
      </c>
      <c r="D1990" s="531"/>
      <c r="E1990" s="531"/>
      <c r="F1990" s="531"/>
      <c r="G1990" s="433"/>
      <c r="H1990" s="562"/>
      <c r="I1990" s="437"/>
      <c r="J1990" s="437"/>
      <c r="K1990" s="438"/>
    </row>
    <row r="1991" spans="1:11" ht="14.25" customHeight="1">
      <c r="A1991" s="437"/>
      <c r="B1991" s="561"/>
      <c r="C1991" s="530" t="s">
        <v>1</v>
      </c>
      <c r="D1991" s="446" t="s">
        <v>2</v>
      </c>
      <c r="E1991" s="447" t="s">
        <v>83</v>
      </c>
      <c r="F1991" s="447" t="s">
        <v>84</v>
      </c>
      <c r="G1991" s="447" t="s">
        <v>85</v>
      </c>
      <c r="H1991" s="563" t="s">
        <v>257</v>
      </c>
      <c r="I1991" s="437"/>
      <c r="J1991" s="437"/>
      <c r="K1991" s="438"/>
    </row>
    <row r="1992" spans="1:11" ht="14.25" customHeight="1">
      <c r="A1992" s="437"/>
      <c r="B1992" s="561"/>
      <c r="C1992" s="529" t="s">
        <v>262</v>
      </c>
      <c r="D1992" s="402" t="e">
        <f>+INDEX(#REF!,MATCH(C1992,#REF!,0),2)</f>
        <v>#REF!</v>
      </c>
      <c r="E1992" s="532">
        <v>1</v>
      </c>
      <c r="F1992" s="533">
        <v>0.1</v>
      </c>
      <c r="G1992" s="411" t="e">
        <f>+INDEX(#REF!,MATCH(C1992,#REF!,0),3)</f>
        <v>#REF!</v>
      </c>
      <c r="H1992" s="564" t="e">
        <f t="shared" ref="H1992:H1999" si="179">E1992*(F1992+1)*G1992</f>
        <v>#REF!</v>
      </c>
      <c r="I1992" s="437"/>
      <c r="J1992" s="437"/>
      <c r="K1992" s="438"/>
    </row>
    <row r="1993" spans="1:11" ht="14.25" customHeight="1">
      <c r="A1993" s="437"/>
      <c r="B1993" s="561"/>
      <c r="C1993" s="534" t="s">
        <v>263</v>
      </c>
      <c r="D1993" s="402" t="e">
        <f>+INDEX(#REF!,MATCH(C1993,#REF!,0),2)</f>
        <v>#REF!</v>
      </c>
      <c r="E1993" s="532">
        <v>0.15</v>
      </c>
      <c r="F1993" s="533">
        <v>0</v>
      </c>
      <c r="G1993" s="411" t="e">
        <f>+INDEX(#REF!,MATCH(C1993,#REF!,0),3)</f>
        <v>#REF!</v>
      </c>
      <c r="H1993" s="564" t="e">
        <f t="shared" si="179"/>
        <v>#REF!</v>
      </c>
      <c r="I1993" s="437"/>
      <c r="J1993" s="437"/>
      <c r="K1993" s="438"/>
    </row>
    <row r="1994" spans="1:11" ht="14.25" customHeight="1">
      <c r="A1994" s="437"/>
      <c r="B1994" s="561"/>
      <c r="C1994" s="529" t="s">
        <v>264</v>
      </c>
      <c r="D1994" s="402" t="e">
        <f>+INDEX(#REF!,MATCH(C1994,#REF!,0),2)</f>
        <v>#REF!</v>
      </c>
      <c r="E1994" s="532">
        <v>0.3</v>
      </c>
      <c r="F1994" s="533">
        <v>0</v>
      </c>
      <c r="G1994" s="411" t="e">
        <f>+INDEX(#REF!,MATCH(C1994,#REF!,0),3)</f>
        <v>#REF!</v>
      </c>
      <c r="H1994" s="564" t="e">
        <f t="shared" si="179"/>
        <v>#REF!</v>
      </c>
      <c r="I1994" s="437"/>
      <c r="J1994" s="437"/>
      <c r="K1994" s="438"/>
    </row>
    <row r="1995" spans="1:11" ht="14.25" customHeight="1">
      <c r="A1995" s="437"/>
      <c r="B1995" s="561"/>
      <c r="C1995" s="534" t="s">
        <v>265</v>
      </c>
      <c r="D1995" s="402" t="e">
        <f>+INDEX(#REF!,MATCH(C1995,#REF!,0),2)</f>
        <v>#REF!</v>
      </c>
      <c r="E1995" s="532">
        <v>4</v>
      </c>
      <c r="F1995" s="533">
        <v>0.05</v>
      </c>
      <c r="G1995" s="411" t="e">
        <f>+INDEX(#REF!,MATCH(C1995,#REF!,0),3)</f>
        <v>#REF!</v>
      </c>
      <c r="H1995" s="564" t="e">
        <f t="shared" si="179"/>
        <v>#REF!</v>
      </c>
      <c r="I1995" s="437"/>
      <c r="J1995" s="437"/>
      <c r="K1995" s="438"/>
    </row>
    <row r="1996" spans="1:11" ht="14.25" customHeight="1">
      <c r="A1996" s="437"/>
      <c r="B1996" s="561"/>
      <c r="C1996" s="534" t="s">
        <v>266</v>
      </c>
      <c r="D1996" s="402" t="e">
        <f>+INDEX(#REF!,MATCH(C1996,#REF!,0),2)</f>
        <v>#REF!</v>
      </c>
      <c r="E1996" s="532">
        <v>0.08</v>
      </c>
      <c r="F1996" s="533">
        <v>0.05</v>
      </c>
      <c r="G1996" s="411" t="e">
        <f>+INDEX(#REF!,MATCH(C1996,#REF!,0),3)</f>
        <v>#REF!</v>
      </c>
      <c r="H1996" s="564" t="e">
        <f t="shared" si="179"/>
        <v>#REF!</v>
      </c>
      <c r="I1996" s="437"/>
      <c r="J1996" s="437"/>
      <c r="K1996" s="438"/>
    </row>
    <row r="1997" spans="1:11" ht="14.25" customHeight="1">
      <c r="A1997" s="437"/>
      <c r="B1997" s="561"/>
      <c r="C1997" s="534" t="s">
        <v>267</v>
      </c>
      <c r="D1997" s="402" t="e">
        <f>+INDEX(#REF!,MATCH(C1997,#REF!,0),2)</f>
        <v>#REF!</v>
      </c>
      <c r="E1997" s="532">
        <v>0.05</v>
      </c>
      <c r="F1997" s="533">
        <v>0.05</v>
      </c>
      <c r="G1997" s="411" t="e">
        <f>+INDEX(#REF!,MATCH(C1997,#REF!,0),3)</f>
        <v>#REF!</v>
      </c>
      <c r="H1997" s="564" t="e">
        <f t="shared" si="179"/>
        <v>#REF!</v>
      </c>
      <c r="I1997" s="437"/>
      <c r="J1997" s="437"/>
      <c r="K1997" s="438"/>
    </row>
    <row r="1998" spans="1:11" ht="14.25" customHeight="1">
      <c r="A1998" s="437"/>
      <c r="B1998" s="561"/>
      <c r="C1998" s="529" t="s">
        <v>268</v>
      </c>
      <c r="D1998" s="402" t="e">
        <f>+INDEX(#REF!,MATCH(C1998,#REF!,0),2)</f>
        <v>#REF!</v>
      </c>
      <c r="E1998" s="532">
        <v>0.19</v>
      </c>
      <c r="F1998" s="533">
        <v>0.03</v>
      </c>
      <c r="G1998" s="411" t="e">
        <f>+INDEX(#REF!,MATCH(C1998,#REF!,0),3)</f>
        <v>#REF!</v>
      </c>
      <c r="H1998" s="564" t="e">
        <f t="shared" si="179"/>
        <v>#REF!</v>
      </c>
      <c r="I1998" s="437"/>
      <c r="J1998" s="437"/>
      <c r="K1998" s="438"/>
    </row>
    <row r="1999" spans="1:11" ht="14.25" customHeight="1">
      <c r="A1999" s="437"/>
      <c r="B1999" s="561"/>
      <c r="C1999" s="534" t="s">
        <v>269</v>
      </c>
      <c r="D1999" s="402" t="e">
        <f>+INDEX(#REF!,MATCH(C1999,#REF!,0),2)</f>
        <v>#REF!</v>
      </c>
      <c r="E1999" s="532">
        <v>0.03</v>
      </c>
      <c r="F1999" s="533">
        <v>0.04</v>
      </c>
      <c r="G1999" s="411" t="e">
        <f>+INDEX(#REF!,MATCH(C1999,#REF!,0),3)</f>
        <v>#REF!</v>
      </c>
      <c r="H1999" s="564" t="e">
        <f t="shared" si="179"/>
        <v>#REF!</v>
      </c>
      <c r="I1999" s="437"/>
      <c r="J1999" s="437"/>
      <c r="K1999" s="438"/>
    </row>
    <row r="2000" spans="1:11" ht="14.25" customHeight="1">
      <c r="A2000" s="437"/>
      <c r="B2000" s="561"/>
      <c r="C2000" s="529"/>
      <c r="D2000" s="433"/>
      <c r="E2000" s="432"/>
      <c r="F2000" s="433"/>
      <c r="G2000" s="433"/>
      <c r="H2000" s="560"/>
      <c r="I2000" s="437"/>
      <c r="J2000" s="437"/>
      <c r="K2000" s="438"/>
    </row>
    <row r="2001" spans="1:11" ht="14.25" customHeight="1">
      <c r="A2001" s="437"/>
      <c r="B2001" s="561"/>
      <c r="C2001" s="529"/>
      <c r="D2001" s="433"/>
      <c r="E2001" s="432"/>
      <c r="F2001" s="827" t="s">
        <v>260</v>
      </c>
      <c r="G2001" s="764"/>
      <c r="H2001" s="560" t="e">
        <f>+SUM(H1992:H1999)</f>
        <v>#REF!</v>
      </c>
      <c r="I2001" s="437"/>
      <c r="J2001" s="437"/>
      <c r="K2001" s="438"/>
    </row>
    <row r="2002" spans="1:11" ht="14.25" customHeight="1">
      <c r="A2002" s="437"/>
      <c r="B2002" s="561"/>
      <c r="C2002" s="530" t="s">
        <v>270</v>
      </c>
      <c r="D2002" s="531"/>
      <c r="E2002" s="531"/>
      <c r="F2002" s="827"/>
      <c r="G2002" s="764"/>
      <c r="H2002" s="562"/>
      <c r="I2002" s="437"/>
      <c r="J2002" s="437"/>
      <c r="K2002" s="438"/>
    </row>
    <row r="2003" spans="1:11" ht="14.25" customHeight="1">
      <c r="A2003" s="437"/>
      <c r="B2003" s="561"/>
      <c r="C2003" s="530" t="s">
        <v>1</v>
      </c>
      <c r="D2003" s="535" t="s">
        <v>51</v>
      </c>
      <c r="E2003" s="536" t="s">
        <v>271</v>
      </c>
      <c r="F2003" s="827" t="s">
        <v>254</v>
      </c>
      <c r="G2003" s="764"/>
      <c r="H2003" s="563" t="s">
        <v>257</v>
      </c>
      <c r="I2003" s="437"/>
      <c r="J2003" s="437"/>
      <c r="K2003" s="438"/>
    </row>
    <row r="2004" spans="1:11" ht="14.25" customHeight="1">
      <c r="A2004" s="437"/>
      <c r="B2004" s="561"/>
      <c r="C2004" s="529" t="s">
        <v>272</v>
      </c>
      <c r="D2004" s="537" t="s">
        <v>5</v>
      </c>
      <c r="E2004" s="432">
        <v>1</v>
      </c>
      <c r="F2004" s="840">
        <v>5000</v>
      </c>
      <c r="G2004" s="764"/>
      <c r="H2004" s="565">
        <f>+F2004</f>
        <v>5000</v>
      </c>
      <c r="I2004" s="437"/>
      <c r="J2004" s="437"/>
      <c r="K2004" s="438"/>
    </row>
    <row r="2005" spans="1:11" ht="14.25" customHeight="1">
      <c r="A2005" s="437"/>
      <c r="B2005" s="561"/>
      <c r="C2005" s="529"/>
      <c r="D2005" s="537"/>
      <c r="E2005" s="432"/>
      <c r="F2005" s="827"/>
      <c r="G2005" s="764"/>
      <c r="H2005" s="560"/>
      <c r="I2005" s="437"/>
      <c r="J2005" s="437"/>
      <c r="K2005" s="438"/>
    </row>
    <row r="2006" spans="1:11" ht="14.25" customHeight="1">
      <c r="A2006" s="437"/>
      <c r="B2006" s="561"/>
      <c r="C2006" s="529"/>
      <c r="D2006" s="537"/>
      <c r="E2006" s="432"/>
      <c r="F2006" s="827" t="s">
        <v>260</v>
      </c>
      <c r="G2006" s="764"/>
      <c r="H2006" s="565">
        <f>+H2004</f>
        <v>5000</v>
      </c>
      <c r="I2006" s="437"/>
      <c r="J2006" s="437"/>
      <c r="K2006" s="438"/>
    </row>
    <row r="2007" spans="1:11" ht="14.25" customHeight="1">
      <c r="A2007" s="437"/>
      <c r="B2007" s="561"/>
      <c r="C2007" s="530" t="s">
        <v>273</v>
      </c>
      <c r="D2007" s="535"/>
      <c r="E2007" s="531"/>
      <c r="F2007" s="827"/>
      <c r="G2007" s="764"/>
      <c r="H2007" s="562"/>
      <c r="I2007" s="437"/>
      <c r="J2007" s="437"/>
      <c r="K2007" s="438"/>
    </row>
    <row r="2008" spans="1:11" ht="14.25" customHeight="1">
      <c r="A2008" s="437"/>
      <c r="B2008" s="561"/>
      <c r="C2008" s="530" t="s">
        <v>1</v>
      </c>
      <c r="D2008" s="535" t="s">
        <v>51</v>
      </c>
      <c r="E2008" s="536" t="s">
        <v>271</v>
      </c>
      <c r="F2008" s="827" t="s">
        <v>254</v>
      </c>
      <c r="G2008" s="764"/>
      <c r="H2008" s="563" t="s">
        <v>257</v>
      </c>
      <c r="I2008" s="437"/>
      <c r="J2008" s="437"/>
      <c r="K2008" s="438"/>
    </row>
    <row r="2009" spans="1:11" ht="14.25" customHeight="1">
      <c r="A2009" s="437"/>
      <c r="B2009" s="566"/>
      <c r="C2009" s="549" t="s">
        <v>96</v>
      </c>
      <c r="D2009" s="447"/>
      <c r="E2009" s="538">
        <v>0.19</v>
      </c>
      <c r="F2009" s="548"/>
      <c r="G2009" s="41" t="e">
        <f>+INDEX(#REF!,MATCH(C2009,#REF!,0),9)</f>
        <v>#REF!</v>
      </c>
      <c r="H2009" s="565" t="e">
        <f>+E2009*G2009</f>
        <v>#REF!</v>
      </c>
      <c r="I2009" s="437"/>
      <c r="J2009" s="437"/>
      <c r="K2009" s="438"/>
    </row>
    <row r="2010" spans="1:11" ht="14.25" customHeight="1">
      <c r="A2010" s="437"/>
      <c r="B2010" s="566"/>
      <c r="C2010" s="549" t="s">
        <v>93</v>
      </c>
      <c r="D2010" s="447"/>
      <c r="E2010" s="538">
        <f>+E2009</f>
        <v>0.19</v>
      </c>
      <c r="F2010" s="548"/>
      <c r="G2010" s="41" t="e">
        <f>+INDEX(#REF!,MATCH(C2010,#REF!,0),9)</f>
        <v>#REF!</v>
      </c>
      <c r="H2010" s="565" t="e">
        <f>+E2010*G2010</f>
        <v>#REF!</v>
      </c>
      <c r="I2010" s="437"/>
      <c r="J2010" s="437"/>
      <c r="K2010" s="438"/>
    </row>
    <row r="2011" spans="1:11" ht="14.25" customHeight="1">
      <c r="A2011" s="437"/>
      <c r="B2011" s="561"/>
      <c r="C2011" s="529"/>
      <c r="D2011" s="447"/>
      <c r="E2011" s="432"/>
      <c r="F2011" s="827"/>
      <c r="G2011" s="764"/>
      <c r="H2011" s="560"/>
      <c r="I2011" s="437"/>
      <c r="J2011" s="437"/>
      <c r="K2011" s="438"/>
    </row>
    <row r="2012" spans="1:11" ht="14.25" customHeight="1">
      <c r="A2012" s="437"/>
      <c r="B2012" s="561"/>
      <c r="C2012" s="529"/>
      <c r="D2012" s="433"/>
      <c r="E2012" s="432"/>
      <c r="F2012" s="827" t="s">
        <v>260</v>
      </c>
      <c r="G2012" s="764"/>
      <c r="H2012" s="560" t="e">
        <f>SUM(H2009:H2011)</f>
        <v>#REF!</v>
      </c>
      <c r="I2012" s="437"/>
      <c r="J2012" s="437"/>
      <c r="K2012" s="438"/>
    </row>
    <row r="2013" spans="1:11" ht="14.25" customHeight="1" thickBot="1">
      <c r="A2013" s="437"/>
      <c r="B2013" s="567"/>
      <c r="C2013" s="568" t="s">
        <v>276</v>
      </c>
      <c r="D2013" s="569"/>
      <c r="E2013" s="569"/>
      <c r="F2013" s="838"/>
      <c r="G2013" s="839"/>
      <c r="H2013" s="570" t="e">
        <f>+H1989+H2001+H2006+H2012</f>
        <v>#REF!</v>
      </c>
      <c r="I2013" s="437"/>
      <c r="J2013" s="437"/>
      <c r="K2013" s="438"/>
    </row>
    <row r="2014" spans="1:11" ht="14.25" customHeight="1">
      <c r="A2014" s="437"/>
      <c r="B2014" s="550"/>
      <c r="C2014" s="551"/>
      <c r="D2014" s="422"/>
      <c r="E2014" s="422"/>
      <c r="F2014" s="422"/>
      <c r="G2014" s="422"/>
      <c r="H2014" s="552"/>
      <c r="I2014" s="437"/>
      <c r="J2014" s="437"/>
      <c r="K2014" s="438"/>
    </row>
    <row r="2015" spans="1:11" ht="14.25" customHeight="1" thickBot="1">
      <c r="A2015" s="437"/>
      <c r="B2015" s="439"/>
      <c r="C2015" s="440"/>
      <c r="D2015" s="441"/>
      <c r="E2015" s="441"/>
      <c r="F2015" s="441"/>
      <c r="G2015" s="441"/>
      <c r="H2015" s="442"/>
      <c r="I2015" s="437"/>
      <c r="J2015" s="437"/>
      <c r="K2015" s="438"/>
    </row>
    <row r="2016" spans="1:11" ht="14.25" hidden="1" customHeight="1">
      <c r="A2016" s="437"/>
      <c r="B2016" s="802" t="s">
        <v>77</v>
      </c>
      <c r="C2016" s="748"/>
      <c r="D2016" s="748"/>
      <c r="E2016" s="748"/>
      <c r="F2016" s="748"/>
      <c r="G2016" s="748"/>
      <c r="H2016" s="749"/>
      <c r="I2016" s="437"/>
      <c r="J2016" s="437"/>
      <c r="K2016" s="438"/>
    </row>
    <row r="2017" spans="1:11" ht="14.25" hidden="1" customHeight="1">
      <c r="A2017" s="437"/>
      <c r="B2017" s="753"/>
      <c r="C2017" s="754"/>
      <c r="D2017" s="754"/>
      <c r="E2017" s="754"/>
      <c r="F2017" s="754"/>
      <c r="G2017" s="754"/>
      <c r="H2017" s="755"/>
      <c r="I2017" s="437"/>
      <c r="J2017" s="437"/>
      <c r="K2017" s="438"/>
    </row>
    <row r="2018" spans="1:11" ht="14.25" hidden="1" customHeight="1" thickBot="1">
      <c r="A2018" s="437"/>
      <c r="B2018" s="803" t="s">
        <v>78</v>
      </c>
      <c r="C2018" s="781"/>
      <c r="D2018" s="781"/>
      <c r="E2018" s="781"/>
      <c r="F2018" s="781"/>
      <c r="G2018" s="781"/>
      <c r="H2018" s="804"/>
      <c r="I2018" s="437"/>
      <c r="J2018" s="437"/>
      <c r="K2018" s="438"/>
    </row>
    <row r="2019" spans="1:11" ht="14.25" hidden="1" customHeight="1">
      <c r="A2019" s="437"/>
      <c r="B2019" s="799" t="s">
        <v>1125</v>
      </c>
      <c r="C2019" s="800"/>
      <c r="D2019" s="800"/>
      <c r="E2019" s="800"/>
      <c r="F2019" s="800"/>
      <c r="G2019" s="800"/>
      <c r="H2019" s="801"/>
      <c r="I2019" s="437"/>
      <c r="J2019" s="437"/>
      <c r="K2019" s="438"/>
    </row>
    <row r="2020" spans="1:11" ht="14.25" hidden="1" customHeight="1">
      <c r="A2020" s="437"/>
      <c r="B2020" s="443" t="s">
        <v>79</v>
      </c>
      <c r="C2020" s="480" t="e">
        <v>#REF!</v>
      </c>
      <c r="D2020" s="772" t="s">
        <v>80</v>
      </c>
      <c r="E2020" s="764"/>
      <c r="F2020" s="419" t="e">
        <v>#REF!</v>
      </c>
      <c r="G2020" s="419" t="s">
        <v>81</v>
      </c>
      <c r="H2020" s="445"/>
      <c r="I2020" s="437"/>
      <c r="J2020" s="437"/>
      <c r="K2020" s="438"/>
    </row>
    <row r="2021" spans="1:11" ht="14.25" hidden="1" customHeight="1">
      <c r="A2021" s="437"/>
      <c r="B2021" s="765"/>
      <c r="C2021" s="757"/>
      <c r="D2021" s="757"/>
      <c r="E2021" s="757"/>
      <c r="F2021" s="757"/>
      <c r="G2021" s="757"/>
      <c r="H2021" s="758"/>
      <c r="I2021" s="437"/>
      <c r="J2021" s="437"/>
      <c r="K2021" s="438"/>
    </row>
    <row r="2022" spans="1:11" ht="14.25" hidden="1" customHeight="1">
      <c r="A2022" s="437"/>
      <c r="B2022" s="773" t="e">
        <v>#REF!</v>
      </c>
      <c r="C2022" s="774"/>
      <c r="D2022" s="774"/>
      <c r="E2022" s="774"/>
      <c r="F2022" s="774"/>
      <c r="G2022" s="774"/>
      <c r="H2022" s="775"/>
      <c r="I2022" s="437"/>
      <c r="J2022" s="437"/>
      <c r="K2022" s="438"/>
    </row>
    <row r="2023" spans="1:11" ht="14.25" hidden="1" customHeight="1">
      <c r="A2023" s="437"/>
      <c r="B2023" s="776"/>
      <c r="C2023" s="751"/>
      <c r="D2023" s="751"/>
      <c r="E2023" s="751"/>
      <c r="F2023" s="751"/>
      <c r="G2023" s="751"/>
      <c r="H2023" s="752"/>
      <c r="I2023" s="437"/>
      <c r="J2023" s="437"/>
      <c r="K2023" s="438"/>
    </row>
    <row r="2024" spans="1:11" ht="14.25" hidden="1" customHeight="1">
      <c r="A2024" s="437"/>
      <c r="B2024" s="777"/>
      <c r="C2024" s="754"/>
      <c r="D2024" s="754"/>
      <c r="E2024" s="754"/>
      <c r="F2024" s="754"/>
      <c r="G2024" s="754"/>
      <c r="H2024" s="755"/>
      <c r="I2024" s="437"/>
      <c r="J2024" s="437"/>
      <c r="K2024" s="438"/>
    </row>
    <row r="2025" spans="1:11" ht="14.25" hidden="1" customHeight="1">
      <c r="A2025" s="437"/>
      <c r="B2025" s="765" t="s">
        <v>82</v>
      </c>
      <c r="C2025" s="757"/>
      <c r="D2025" s="757"/>
      <c r="E2025" s="757"/>
      <c r="F2025" s="757"/>
      <c r="G2025" s="757"/>
      <c r="H2025" s="758"/>
      <c r="I2025" s="437"/>
      <c r="J2025" s="437"/>
      <c r="K2025" s="438"/>
    </row>
    <row r="2026" spans="1:11" ht="14.25" hidden="1" customHeight="1">
      <c r="A2026" s="437"/>
      <c r="B2026" s="766" t="s">
        <v>1</v>
      </c>
      <c r="C2026" s="764"/>
      <c r="D2026" s="446" t="s">
        <v>2</v>
      </c>
      <c r="E2026" s="447" t="s">
        <v>83</v>
      </c>
      <c r="F2026" s="447" t="s">
        <v>84</v>
      </c>
      <c r="G2026" s="447" t="s">
        <v>85</v>
      </c>
      <c r="H2026" s="448" t="s">
        <v>86</v>
      </c>
      <c r="I2026" s="437"/>
      <c r="J2026" s="437"/>
      <c r="K2026" s="438"/>
    </row>
    <row r="2027" spans="1:11" ht="14.25" hidden="1" customHeight="1">
      <c r="A2027" s="437"/>
      <c r="B2027" s="767"/>
      <c r="C2027" s="778"/>
      <c r="D2027" s="449"/>
      <c r="E2027" s="449"/>
      <c r="F2027" s="450"/>
      <c r="G2027" s="451"/>
      <c r="H2027" s="452">
        <f>G2027*(F2027+1)*E2027</f>
        <v>0</v>
      </c>
      <c r="I2027" s="437"/>
      <c r="J2027" s="437"/>
      <c r="K2027" s="438"/>
    </row>
    <row r="2028" spans="1:11" ht="14.25" hidden="1" customHeight="1">
      <c r="A2028" s="437"/>
      <c r="B2028" s="824" t="s">
        <v>220</v>
      </c>
      <c r="C2028" s="825"/>
      <c r="D2028" s="509" t="s">
        <v>5</v>
      </c>
      <c r="E2028" s="460">
        <v>0.1</v>
      </c>
      <c r="F2028" s="450">
        <v>0.05</v>
      </c>
      <c r="G2028" s="501">
        <v>17000</v>
      </c>
      <c r="H2028" s="452">
        <f t="shared" ref="H2028:H2034" si="180">E2028*(F2028+1)*G2028</f>
        <v>1785.0000000000002</v>
      </c>
      <c r="I2028" s="437"/>
      <c r="J2028" s="437"/>
      <c r="K2028" s="438"/>
    </row>
    <row r="2029" spans="1:11" ht="14.25" hidden="1" customHeight="1">
      <c r="A2029" s="437"/>
      <c r="B2029" s="824" t="s">
        <v>247</v>
      </c>
      <c r="C2029" s="825"/>
      <c r="D2029" s="516" t="s">
        <v>131</v>
      </c>
      <c r="E2029" s="460">
        <v>0.3</v>
      </c>
      <c r="F2029" s="450">
        <v>0.01</v>
      </c>
      <c r="G2029" s="501">
        <v>15000</v>
      </c>
      <c r="H2029" s="452">
        <f t="shared" si="180"/>
        <v>4545</v>
      </c>
      <c r="I2029" s="437"/>
      <c r="J2029" s="437"/>
      <c r="K2029" s="438"/>
    </row>
    <row r="2030" spans="1:11" ht="14.25" hidden="1" customHeight="1">
      <c r="A2030" s="437"/>
      <c r="B2030" s="824" t="s">
        <v>277</v>
      </c>
      <c r="C2030" s="825"/>
      <c r="D2030" s="509" t="s">
        <v>587</v>
      </c>
      <c r="E2030" s="460">
        <v>0.3</v>
      </c>
      <c r="F2030" s="450">
        <v>0.05</v>
      </c>
      <c r="G2030" s="501">
        <v>3500</v>
      </c>
      <c r="H2030" s="452">
        <f t="shared" si="180"/>
        <v>1102.5</v>
      </c>
      <c r="I2030" s="437"/>
      <c r="J2030" s="437"/>
      <c r="K2030" s="438"/>
    </row>
    <row r="2031" spans="1:11" ht="14.25" hidden="1" customHeight="1">
      <c r="A2031" s="437"/>
      <c r="B2031" s="824" t="s">
        <v>237</v>
      </c>
      <c r="C2031" s="825"/>
      <c r="D2031" s="516" t="s">
        <v>51</v>
      </c>
      <c r="E2031" s="460">
        <v>2</v>
      </c>
      <c r="F2031" s="450">
        <v>0.5</v>
      </c>
      <c r="G2031" s="501">
        <v>40</v>
      </c>
      <c r="H2031" s="452">
        <f t="shared" si="180"/>
        <v>120</v>
      </c>
      <c r="I2031" s="437"/>
      <c r="J2031" s="437"/>
      <c r="K2031" s="438"/>
    </row>
    <row r="2032" spans="1:11" ht="14.25" hidden="1" customHeight="1">
      <c r="A2032" s="437"/>
      <c r="B2032" s="824" t="s">
        <v>266</v>
      </c>
      <c r="C2032" s="825"/>
      <c r="D2032" s="509" t="s">
        <v>440</v>
      </c>
      <c r="E2032" s="460">
        <v>0.5</v>
      </c>
      <c r="F2032" s="450">
        <v>0.05</v>
      </c>
      <c r="G2032" s="501">
        <v>6000</v>
      </c>
      <c r="H2032" s="452">
        <f t="shared" si="180"/>
        <v>3150</v>
      </c>
      <c r="I2032" s="437"/>
      <c r="J2032" s="437"/>
      <c r="K2032" s="438"/>
    </row>
    <row r="2033" spans="1:11" ht="14.25" hidden="1" customHeight="1">
      <c r="A2033" s="437"/>
      <c r="B2033" s="824" t="s">
        <v>278</v>
      </c>
      <c r="C2033" s="825"/>
      <c r="D2033" s="509" t="s">
        <v>440</v>
      </c>
      <c r="E2033" s="460">
        <v>0.1</v>
      </c>
      <c r="F2033" s="450">
        <v>0.05</v>
      </c>
      <c r="G2033" s="501">
        <v>70000</v>
      </c>
      <c r="H2033" s="452">
        <f t="shared" si="180"/>
        <v>7350.0000000000009</v>
      </c>
      <c r="I2033" s="437"/>
      <c r="J2033" s="437"/>
      <c r="K2033" s="438"/>
    </row>
    <row r="2034" spans="1:11" ht="14.25" hidden="1" customHeight="1">
      <c r="A2034" s="437"/>
      <c r="B2034" s="824" t="s">
        <v>134</v>
      </c>
      <c r="C2034" s="825"/>
      <c r="D2034" s="509" t="s">
        <v>975</v>
      </c>
      <c r="E2034" s="460">
        <v>0.03</v>
      </c>
      <c r="F2034" s="450">
        <v>0.05</v>
      </c>
      <c r="G2034" s="501">
        <v>210000</v>
      </c>
      <c r="H2034" s="452">
        <f t="shared" si="180"/>
        <v>6615</v>
      </c>
      <c r="I2034" s="437"/>
      <c r="J2034" s="437"/>
      <c r="K2034" s="438"/>
    </row>
    <row r="2035" spans="1:11" ht="14.25" hidden="1" customHeight="1">
      <c r="A2035" s="437"/>
      <c r="B2035" s="817"/>
      <c r="C2035" s="771"/>
      <c r="D2035" s="449"/>
      <c r="E2035" s="456"/>
      <c r="F2035" s="457"/>
      <c r="G2035" s="458"/>
      <c r="H2035" s="452">
        <f>G2035*(F2035+1)*E2035</f>
        <v>0</v>
      </c>
      <c r="I2035" s="437"/>
      <c r="J2035" s="437"/>
      <c r="K2035" s="438"/>
    </row>
    <row r="2036" spans="1:11" ht="14.25" hidden="1" customHeight="1">
      <c r="A2036" s="437"/>
      <c r="B2036" s="763" t="s">
        <v>87</v>
      </c>
      <c r="C2036" s="757"/>
      <c r="D2036" s="757"/>
      <c r="E2036" s="757"/>
      <c r="F2036" s="757"/>
      <c r="G2036" s="764"/>
      <c r="H2036" s="459">
        <f>ROUND(SUM(H2027:H2035),2)</f>
        <v>24667.5</v>
      </c>
      <c r="I2036" s="437"/>
      <c r="J2036" s="437"/>
      <c r="K2036" s="438"/>
    </row>
    <row r="2037" spans="1:11" ht="14.25" hidden="1" customHeight="1">
      <c r="A2037" s="437"/>
      <c r="B2037" s="765" t="s">
        <v>88</v>
      </c>
      <c r="C2037" s="757"/>
      <c r="D2037" s="757"/>
      <c r="E2037" s="757"/>
      <c r="F2037" s="757"/>
      <c r="G2037" s="757"/>
      <c r="H2037" s="758"/>
      <c r="I2037" s="437"/>
      <c r="J2037" s="437"/>
      <c r="K2037" s="438"/>
    </row>
    <row r="2038" spans="1:11" ht="14.25" hidden="1" customHeight="1">
      <c r="A2038" s="437"/>
      <c r="B2038" s="766" t="s">
        <v>1</v>
      </c>
      <c r="C2038" s="764"/>
      <c r="D2038" s="446" t="s">
        <v>2</v>
      </c>
      <c r="E2038" s="447" t="s">
        <v>83</v>
      </c>
      <c r="F2038" s="447" t="s">
        <v>89</v>
      </c>
      <c r="G2038" s="447" t="s">
        <v>85</v>
      </c>
      <c r="H2038" s="448" t="s">
        <v>86</v>
      </c>
      <c r="I2038" s="437"/>
      <c r="J2038" s="437"/>
      <c r="K2038" s="438"/>
    </row>
    <row r="2039" spans="1:11" ht="14.25" hidden="1" customHeight="1">
      <c r="A2039" s="437"/>
      <c r="B2039" s="767"/>
      <c r="C2039" s="768"/>
      <c r="D2039" s="460"/>
      <c r="E2039" s="461"/>
      <c r="F2039" s="462"/>
      <c r="G2039" s="451"/>
      <c r="H2039" s="452">
        <f t="shared" ref="H2039:H2045" si="181">E2039*F2039*G2039</f>
        <v>0</v>
      </c>
      <c r="I2039" s="437"/>
      <c r="J2039" s="437"/>
      <c r="K2039" s="438"/>
    </row>
    <row r="2040" spans="1:11" ht="14.25" hidden="1" customHeight="1">
      <c r="A2040" s="437"/>
      <c r="B2040" s="759" t="s">
        <v>90</v>
      </c>
      <c r="C2040" s="760"/>
      <c r="D2040" s="463" t="s">
        <v>91</v>
      </c>
      <c r="E2040" s="460">
        <v>0.05</v>
      </c>
      <c r="F2040" s="469">
        <v>1</v>
      </c>
      <c r="G2040" s="451" t="e">
        <f>H2055</f>
        <v>#REF!</v>
      </c>
      <c r="H2040" s="452" t="e">
        <f t="shared" si="181"/>
        <v>#REF!</v>
      </c>
      <c r="I2040" s="437"/>
      <c r="J2040" s="437"/>
      <c r="K2040" s="438"/>
    </row>
    <row r="2041" spans="1:11" ht="14.25" hidden="1" customHeight="1">
      <c r="A2041" s="437"/>
      <c r="B2041" s="841" t="s">
        <v>102</v>
      </c>
      <c r="C2041" s="751"/>
      <c r="D2041" s="490" t="s">
        <v>94</v>
      </c>
      <c r="E2041" s="460">
        <v>0.50039999999999996</v>
      </c>
      <c r="F2041" s="469">
        <v>1</v>
      </c>
      <c r="G2041" s="491">
        <v>4000</v>
      </c>
      <c r="H2041" s="452">
        <f t="shared" si="181"/>
        <v>2001.6</v>
      </c>
      <c r="I2041" s="437"/>
      <c r="J2041" s="437"/>
      <c r="K2041" s="438"/>
    </row>
    <row r="2042" spans="1:11" ht="14.25" hidden="1" customHeight="1">
      <c r="A2042" s="437"/>
      <c r="B2042" s="841" t="s">
        <v>279</v>
      </c>
      <c r="C2042" s="751"/>
      <c r="D2042" s="490" t="s">
        <v>94</v>
      </c>
      <c r="E2042" s="460">
        <v>0.75156999999999996</v>
      </c>
      <c r="F2042" s="469">
        <v>1</v>
      </c>
      <c r="G2042" s="491">
        <v>1050</v>
      </c>
      <c r="H2042" s="452">
        <f t="shared" si="181"/>
        <v>789.14850000000001</v>
      </c>
      <c r="I2042" s="437"/>
      <c r="J2042" s="437"/>
      <c r="K2042" s="438"/>
    </row>
    <row r="2043" spans="1:11" ht="14.25" hidden="1" customHeight="1">
      <c r="A2043" s="437"/>
      <c r="B2043" s="841" t="s">
        <v>252</v>
      </c>
      <c r="C2043" s="751"/>
      <c r="D2043" s="490" t="s">
        <v>94</v>
      </c>
      <c r="E2043" s="460">
        <v>0.1</v>
      </c>
      <c r="F2043" s="469">
        <v>1</v>
      </c>
      <c r="G2043" s="491">
        <v>66000</v>
      </c>
      <c r="H2043" s="452">
        <f t="shared" si="181"/>
        <v>6600</v>
      </c>
      <c r="I2043" s="437"/>
      <c r="J2043" s="437"/>
      <c r="K2043" s="438"/>
    </row>
    <row r="2044" spans="1:11" ht="14.25" hidden="1" customHeight="1">
      <c r="A2044" s="437"/>
      <c r="B2044" s="841"/>
      <c r="C2044" s="751"/>
      <c r="D2044" s="500"/>
      <c r="E2044" s="460"/>
      <c r="F2044" s="469"/>
      <c r="G2044" s="500"/>
      <c r="H2044" s="452">
        <f t="shared" si="181"/>
        <v>0</v>
      </c>
      <c r="I2044" s="437"/>
      <c r="J2044" s="437"/>
      <c r="K2044" s="438"/>
    </row>
    <row r="2045" spans="1:11" ht="14.25" hidden="1" customHeight="1">
      <c r="A2045" s="437"/>
      <c r="B2045" s="841"/>
      <c r="C2045" s="751"/>
      <c r="D2045" s="500"/>
      <c r="E2045" s="460"/>
      <c r="F2045" s="469"/>
      <c r="G2045" s="500"/>
      <c r="H2045" s="452">
        <f t="shared" si="181"/>
        <v>0</v>
      </c>
      <c r="I2045" s="437"/>
      <c r="J2045" s="437"/>
      <c r="K2045" s="438"/>
    </row>
    <row r="2046" spans="1:11" ht="14.25" hidden="1" customHeight="1">
      <c r="A2046" s="437"/>
      <c r="B2046" s="521"/>
      <c r="C2046" s="522"/>
      <c r="D2046" s="463"/>
      <c r="E2046" s="493"/>
      <c r="F2046" s="508"/>
      <c r="G2046" s="451"/>
      <c r="H2046" s="452"/>
      <c r="I2046" s="437"/>
      <c r="J2046" s="437"/>
      <c r="K2046" s="438"/>
    </row>
    <row r="2047" spans="1:11" ht="14.25" hidden="1" customHeight="1">
      <c r="A2047" s="437"/>
      <c r="B2047" s="761"/>
      <c r="C2047" s="762"/>
      <c r="D2047" s="457"/>
      <c r="E2047" s="456"/>
      <c r="F2047" s="457"/>
      <c r="G2047" s="451"/>
      <c r="H2047" s="452">
        <f>E2047*F2047*G2047</f>
        <v>0</v>
      </c>
      <c r="I2047" s="437"/>
      <c r="J2047" s="437"/>
      <c r="K2047" s="438"/>
    </row>
    <row r="2048" spans="1:11" ht="14.25" hidden="1" customHeight="1">
      <c r="A2048" s="437"/>
      <c r="B2048" s="763" t="s">
        <v>87</v>
      </c>
      <c r="C2048" s="757"/>
      <c r="D2048" s="757"/>
      <c r="E2048" s="757"/>
      <c r="F2048" s="757"/>
      <c r="G2048" s="764"/>
      <c r="H2048" s="459" t="e">
        <f>ROUND(SUM(H2039:H2047),2)</f>
        <v>#REF!</v>
      </c>
      <c r="I2048" s="437"/>
      <c r="J2048" s="437"/>
      <c r="K2048" s="438"/>
    </row>
    <row r="2049" spans="1:11" ht="14.25" hidden="1" customHeight="1">
      <c r="A2049" s="437"/>
      <c r="B2049" s="765" t="s">
        <v>92</v>
      </c>
      <c r="C2049" s="757"/>
      <c r="D2049" s="757"/>
      <c r="E2049" s="757"/>
      <c r="F2049" s="757"/>
      <c r="G2049" s="757"/>
      <c r="H2049" s="758"/>
      <c r="I2049" s="437"/>
      <c r="J2049" s="437"/>
      <c r="K2049" s="438"/>
    </row>
    <row r="2050" spans="1:11" ht="14.25" hidden="1" customHeight="1">
      <c r="A2050" s="437"/>
      <c r="B2050" s="766" t="s">
        <v>1</v>
      </c>
      <c r="C2050" s="764"/>
      <c r="D2050" s="446" t="s">
        <v>2</v>
      </c>
      <c r="E2050" s="447" t="s">
        <v>83</v>
      </c>
      <c r="F2050" s="464" t="s">
        <v>89</v>
      </c>
      <c r="G2050" s="447" t="s">
        <v>85</v>
      </c>
      <c r="H2050" s="465" t="s">
        <v>86</v>
      </c>
      <c r="I2050" s="437"/>
      <c r="J2050" s="437"/>
      <c r="K2050" s="438"/>
    </row>
    <row r="2051" spans="1:11" ht="14.25" hidden="1" customHeight="1">
      <c r="A2051" s="437"/>
      <c r="B2051" s="767"/>
      <c r="C2051" s="768"/>
      <c r="D2051" s="466"/>
      <c r="E2051" s="461"/>
      <c r="F2051" s="467"/>
      <c r="G2051" s="451"/>
      <c r="H2051" s="452">
        <f t="shared" ref="H2051:H2054" si="182">E2051*F2051*G2051</f>
        <v>0</v>
      </c>
      <c r="I2051" s="437"/>
      <c r="J2051" s="437"/>
      <c r="K2051" s="438"/>
    </row>
    <row r="2052" spans="1:11" ht="14.25" hidden="1" customHeight="1">
      <c r="A2052" s="437"/>
      <c r="B2052" s="769" t="s">
        <v>96</v>
      </c>
      <c r="C2052" s="760"/>
      <c r="D2052" s="468" t="s">
        <v>94</v>
      </c>
      <c r="E2052" s="460">
        <v>1</v>
      </c>
      <c r="F2052" s="518">
        <v>0.05</v>
      </c>
      <c r="G2052" s="41" t="e">
        <f>+INDEX(#REF!,MATCH(B2052,#REF!,0),9)</f>
        <v>#REF!</v>
      </c>
      <c r="H2052" s="452" t="e">
        <f t="shared" si="182"/>
        <v>#REF!</v>
      </c>
      <c r="I2052" s="437"/>
      <c r="J2052" s="437"/>
      <c r="K2052" s="438"/>
    </row>
    <row r="2053" spans="1:11" ht="14.25" hidden="1" customHeight="1">
      <c r="A2053" s="437"/>
      <c r="B2053" s="769" t="s">
        <v>93</v>
      </c>
      <c r="C2053" s="760"/>
      <c r="D2053" s="468" t="s">
        <v>94</v>
      </c>
      <c r="E2053" s="460">
        <v>1</v>
      </c>
      <c r="F2053" s="518">
        <f>+F2052</f>
        <v>0.05</v>
      </c>
      <c r="G2053" s="41" t="e">
        <f>+INDEX(#REF!,MATCH(B2053,#REF!,0),9)</f>
        <v>#REF!</v>
      </c>
      <c r="H2053" s="452" t="e">
        <f t="shared" si="182"/>
        <v>#REF!</v>
      </c>
      <c r="I2053" s="437"/>
      <c r="J2053" s="437"/>
      <c r="K2053" s="438"/>
    </row>
    <row r="2054" spans="1:11" ht="14.25" hidden="1" customHeight="1">
      <c r="A2054" s="437"/>
      <c r="B2054" s="761"/>
      <c r="C2054" s="762"/>
      <c r="D2054" s="470"/>
      <c r="E2054" s="471"/>
      <c r="F2054" s="457"/>
      <c r="G2054" s="451"/>
      <c r="H2054" s="452">
        <f t="shared" si="182"/>
        <v>0</v>
      </c>
      <c r="I2054" s="437"/>
      <c r="J2054" s="437"/>
      <c r="K2054" s="438"/>
    </row>
    <row r="2055" spans="1:11" ht="14.25" hidden="1" customHeight="1">
      <c r="A2055" s="437"/>
      <c r="B2055" s="763" t="s">
        <v>87</v>
      </c>
      <c r="C2055" s="757"/>
      <c r="D2055" s="757"/>
      <c r="E2055" s="757"/>
      <c r="F2055" s="757"/>
      <c r="G2055" s="764"/>
      <c r="H2055" s="459" t="e">
        <f>ROUND(SUM(H2051:H2054),2)</f>
        <v>#REF!</v>
      </c>
      <c r="I2055" s="437"/>
      <c r="J2055" s="437"/>
      <c r="K2055" s="438"/>
    </row>
    <row r="2056" spans="1:11" ht="14.25" hidden="1" customHeight="1">
      <c r="A2056" s="437"/>
      <c r="B2056" s="765" t="s">
        <v>95</v>
      </c>
      <c r="C2056" s="757"/>
      <c r="D2056" s="757"/>
      <c r="E2056" s="757"/>
      <c r="F2056" s="757"/>
      <c r="G2056" s="757"/>
      <c r="H2056" s="758"/>
      <c r="I2056" s="437"/>
      <c r="J2056" s="437"/>
      <c r="K2056" s="438"/>
    </row>
    <row r="2057" spans="1:11" ht="14.25" hidden="1" customHeight="1">
      <c r="A2057" s="437"/>
      <c r="B2057" s="756" t="s">
        <v>1</v>
      </c>
      <c r="C2057" s="757"/>
      <c r="D2057" s="764"/>
      <c r="E2057" s="447" t="s">
        <v>2</v>
      </c>
      <c r="F2057" s="447" t="s">
        <v>83</v>
      </c>
      <c r="G2057" s="447" t="s">
        <v>85</v>
      </c>
      <c r="H2057" s="448" t="s">
        <v>86</v>
      </c>
      <c r="I2057" s="437"/>
      <c r="J2057" s="437"/>
      <c r="K2057" s="438"/>
    </row>
    <row r="2058" spans="1:11" ht="14.25" hidden="1" customHeight="1">
      <c r="A2058" s="437"/>
      <c r="B2058" s="779"/>
      <c r="C2058" s="760"/>
      <c r="D2058" s="770"/>
      <c r="E2058" s="449"/>
      <c r="F2058" s="450"/>
      <c r="G2058" s="472"/>
      <c r="H2058" s="473">
        <f t="shared" ref="H2058:H2059" si="183">G2058*F2058</f>
        <v>0</v>
      </c>
      <c r="I2058" s="437"/>
      <c r="J2058" s="437"/>
      <c r="K2058" s="438"/>
    </row>
    <row r="2059" spans="1:11" ht="14.25" hidden="1" customHeight="1">
      <c r="A2059" s="437"/>
      <c r="B2059" s="779"/>
      <c r="C2059" s="760"/>
      <c r="D2059" s="770"/>
      <c r="E2059" s="449"/>
      <c r="F2059" s="450"/>
      <c r="G2059" s="472"/>
      <c r="H2059" s="473">
        <f t="shared" si="183"/>
        <v>0</v>
      </c>
      <c r="I2059" s="437"/>
      <c r="J2059" s="437"/>
      <c r="K2059" s="438"/>
    </row>
    <row r="2060" spans="1:11" ht="14.25" hidden="1" customHeight="1" thickBot="1">
      <c r="A2060" s="437"/>
      <c r="B2060" s="780" t="s">
        <v>87</v>
      </c>
      <c r="C2060" s="781"/>
      <c r="D2060" s="781"/>
      <c r="E2060" s="781"/>
      <c r="F2060" s="781"/>
      <c r="G2060" s="782"/>
      <c r="H2060" s="474">
        <f>ROUND(SUM(H2058:H2059),2)</f>
        <v>0</v>
      </c>
      <c r="I2060" s="437"/>
      <c r="J2060" s="437"/>
      <c r="K2060" s="438"/>
    </row>
    <row r="2061" spans="1:11" ht="14.25" hidden="1" customHeight="1" thickBot="1">
      <c r="A2061" s="437"/>
      <c r="B2061" s="783"/>
      <c r="C2061" s="748"/>
      <c r="D2061" s="748"/>
      <c r="E2061" s="748"/>
      <c r="F2061" s="748"/>
      <c r="G2061" s="748"/>
      <c r="H2061" s="749"/>
      <c r="I2061" s="437"/>
      <c r="J2061" s="437"/>
      <c r="K2061" s="438"/>
    </row>
    <row r="2062" spans="1:11" ht="14.25" hidden="1" customHeight="1" thickBot="1">
      <c r="A2062" s="437"/>
      <c r="B2062" s="784"/>
      <c r="C2062" s="785"/>
      <c r="D2062" s="786"/>
      <c r="E2062" s="787" t="s">
        <v>59</v>
      </c>
      <c r="F2062" s="788"/>
      <c r="G2062" s="788"/>
      <c r="H2062" s="475" t="e">
        <f>ROUND(H2060+H2055+H2048+H2036,0)</f>
        <v>#REF!</v>
      </c>
      <c r="I2062" s="437"/>
      <c r="J2062" s="437"/>
      <c r="K2062" s="438"/>
    </row>
    <row r="2063" spans="1:11" ht="14.25" hidden="1" customHeight="1">
      <c r="A2063" s="437"/>
      <c r="B2063" s="494"/>
      <c r="C2063" s="495"/>
      <c r="D2063" s="496"/>
      <c r="E2063" s="496"/>
      <c r="F2063" s="496"/>
      <c r="G2063" s="496"/>
      <c r="H2063" s="497"/>
      <c r="I2063" s="437"/>
      <c r="J2063" s="437"/>
      <c r="K2063" s="438"/>
    </row>
    <row r="2064" spans="1:11" ht="14.25" hidden="1" customHeight="1" thickBot="1">
      <c r="A2064" s="437"/>
      <c r="B2064" s="439"/>
      <c r="C2064" s="440"/>
      <c r="D2064" s="441"/>
      <c r="E2064" s="441"/>
      <c r="F2064" s="441"/>
      <c r="G2064" s="441"/>
      <c r="H2064" s="442"/>
      <c r="I2064" s="437"/>
      <c r="J2064" s="437"/>
      <c r="K2064" s="438"/>
    </row>
    <row r="2065" spans="2:3" ht="15" customHeight="1">
      <c r="B2065" s="539"/>
      <c r="C2065" s="539"/>
    </row>
    <row r="2066" spans="2:3" ht="15" hidden="1" customHeight="1">
      <c r="B2066" s="539"/>
      <c r="C2066" s="539"/>
    </row>
  </sheetData>
  <mergeCells count="1868">
    <mergeCell ref="B2057:D2057"/>
    <mergeCell ref="B2058:D2058"/>
    <mergeCell ref="B2059:D2059"/>
    <mergeCell ref="B2060:G2060"/>
    <mergeCell ref="B2061:H2061"/>
    <mergeCell ref="B2062:D2062"/>
    <mergeCell ref="E2062:G2062"/>
    <mergeCell ref="B2051:C2051"/>
    <mergeCell ref="B2052:C2052"/>
    <mergeCell ref="B2053:C2053"/>
    <mergeCell ref="B2054:C2054"/>
    <mergeCell ref="B2055:G2055"/>
    <mergeCell ref="B2056:H2056"/>
    <mergeCell ref="B2044:C2044"/>
    <mergeCell ref="B2045:C2045"/>
    <mergeCell ref="B2047:C2047"/>
    <mergeCell ref="B2048:G2048"/>
    <mergeCell ref="B2049:H2049"/>
    <mergeCell ref="B2050:C2050"/>
    <mergeCell ref="B2038:C2038"/>
    <mergeCell ref="B2039:C2039"/>
    <mergeCell ref="B2040:C2040"/>
    <mergeCell ref="B2041:C2041"/>
    <mergeCell ref="B2042:C2042"/>
    <mergeCell ref="B2043:C2043"/>
    <mergeCell ref="B2032:C2032"/>
    <mergeCell ref="B2033:C2033"/>
    <mergeCell ref="B2034:C2034"/>
    <mergeCell ref="B2035:C2035"/>
    <mergeCell ref="B2036:G2036"/>
    <mergeCell ref="B2037:H2037"/>
    <mergeCell ref="B2026:C2026"/>
    <mergeCell ref="B2027:C2027"/>
    <mergeCell ref="B2028:C2028"/>
    <mergeCell ref="B2029:C2029"/>
    <mergeCell ref="B2030:C2030"/>
    <mergeCell ref="B2031:C2031"/>
    <mergeCell ref="B2018:H2018"/>
    <mergeCell ref="B2019:H2019"/>
    <mergeCell ref="D2020:E2020"/>
    <mergeCell ref="B2021:H2021"/>
    <mergeCell ref="B2022:H2024"/>
    <mergeCell ref="B2025:H2025"/>
    <mergeCell ref="F2011:G2011"/>
    <mergeCell ref="F2012:G2012"/>
    <mergeCell ref="F2013:G2013"/>
    <mergeCell ref="B2016:H2016"/>
    <mergeCell ref="B2017:H2017"/>
    <mergeCell ref="F2003:G2003"/>
    <mergeCell ref="F2004:G2004"/>
    <mergeCell ref="F2005:G2005"/>
    <mergeCell ref="F2006:G2006"/>
    <mergeCell ref="F2007:G2007"/>
    <mergeCell ref="F2008:G2008"/>
    <mergeCell ref="F1985:G1985"/>
    <mergeCell ref="F1986:G1986"/>
    <mergeCell ref="F1987:G1987"/>
    <mergeCell ref="F1988:G1988"/>
    <mergeCell ref="F2001:G2001"/>
    <mergeCell ref="F2002:G2002"/>
    <mergeCell ref="B1979:H1979"/>
    <mergeCell ref="B1980:H1980"/>
    <mergeCell ref="B1981:H1981"/>
    <mergeCell ref="B1982:H1982"/>
    <mergeCell ref="C1984:E1984"/>
    <mergeCell ref="F1984:G1984"/>
    <mergeCell ref="B1971:D1971"/>
    <mergeCell ref="B1972:D1972"/>
    <mergeCell ref="B1973:D1973"/>
    <mergeCell ref="B1974:G1974"/>
    <mergeCell ref="B1975:H1975"/>
    <mergeCell ref="B1976:D1976"/>
    <mergeCell ref="E1976:G1976"/>
    <mergeCell ref="B1965:C1965"/>
    <mergeCell ref="B1966:C1966"/>
    <mergeCell ref="B1967:C1967"/>
    <mergeCell ref="B1968:C1968"/>
    <mergeCell ref="B1969:G1969"/>
    <mergeCell ref="B1970:H1970"/>
    <mergeCell ref="B1958:C1958"/>
    <mergeCell ref="B1959:C1959"/>
    <mergeCell ref="B1961:C1961"/>
    <mergeCell ref="B1962:G1962"/>
    <mergeCell ref="B1963:H1963"/>
    <mergeCell ref="B1964:C1964"/>
    <mergeCell ref="B1952:C1952"/>
    <mergeCell ref="B1953:C1953"/>
    <mergeCell ref="B1954:C1954"/>
    <mergeCell ref="B1955:C1955"/>
    <mergeCell ref="B1956:C1956"/>
    <mergeCell ref="B1957:C1957"/>
    <mergeCell ref="B1946:C1946"/>
    <mergeCell ref="B1947:C1947"/>
    <mergeCell ref="B1948:C1948"/>
    <mergeCell ref="B1949:C1949"/>
    <mergeCell ref="B1950:G1950"/>
    <mergeCell ref="B1951:H1951"/>
    <mergeCell ref="B1940:C1940"/>
    <mergeCell ref="B1941:C1941"/>
    <mergeCell ref="B1942:C1942"/>
    <mergeCell ref="B1943:C1943"/>
    <mergeCell ref="B1944:C1944"/>
    <mergeCell ref="B1945:C1945"/>
    <mergeCell ref="B1932:H1932"/>
    <mergeCell ref="B1933:H1933"/>
    <mergeCell ref="D1934:E1934"/>
    <mergeCell ref="B1935:H1935"/>
    <mergeCell ref="B1936:H1938"/>
    <mergeCell ref="B1939:H1939"/>
    <mergeCell ref="B1925:G1925"/>
    <mergeCell ref="B1926:H1926"/>
    <mergeCell ref="B1927:D1927"/>
    <mergeCell ref="E1927:G1927"/>
    <mergeCell ref="B1930:H1930"/>
    <mergeCell ref="B1931:H1931"/>
    <mergeCell ref="B1919:C1919"/>
    <mergeCell ref="B1920:G1920"/>
    <mergeCell ref="B1921:H1921"/>
    <mergeCell ref="B1922:D1922"/>
    <mergeCell ref="B1923:D1923"/>
    <mergeCell ref="B1924:D1924"/>
    <mergeCell ref="B1913:G1913"/>
    <mergeCell ref="B1914:H1914"/>
    <mergeCell ref="B1915:C1915"/>
    <mergeCell ref="B1916:C1916"/>
    <mergeCell ref="B1917:C1917"/>
    <mergeCell ref="B1918:C1918"/>
    <mergeCell ref="B1907:C1907"/>
    <mergeCell ref="B1908:C1908"/>
    <mergeCell ref="B1909:C1909"/>
    <mergeCell ref="B1910:C1910"/>
    <mergeCell ref="B1911:C1911"/>
    <mergeCell ref="B1912:C1912"/>
    <mergeCell ref="B1901:C1901"/>
    <mergeCell ref="B1902:C1902"/>
    <mergeCell ref="B1903:C1903"/>
    <mergeCell ref="B1904:C1904"/>
    <mergeCell ref="B1905:G1905"/>
    <mergeCell ref="B1906:H1906"/>
    <mergeCell ref="B1895:C1895"/>
    <mergeCell ref="B1896:C1896"/>
    <mergeCell ref="B1897:C1897"/>
    <mergeCell ref="B1898:C1898"/>
    <mergeCell ref="B1899:C1899"/>
    <mergeCell ref="B1900:C1900"/>
    <mergeCell ref="B1887:H1887"/>
    <mergeCell ref="B1888:H1888"/>
    <mergeCell ref="D1889:E1889"/>
    <mergeCell ref="B1890:H1890"/>
    <mergeCell ref="B1891:H1893"/>
    <mergeCell ref="B1894:H1894"/>
    <mergeCell ref="B1880:G1880"/>
    <mergeCell ref="B1881:H1881"/>
    <mergeCell ref="B1882:D1882"/>
    <mergeCell ref="E1882:G1882"/>
    <mergeCell ref="B1885:H1885"/>
    <mergeCell ref="B1886:H1886"/>
    <mergeCell ref="B1874:C1874"/>
    <mergeCell ref="B1875:G1875"/>
    <mergeCell ref="B1876:H1876"/>
    <mergeCell ref="B1877:D1877"/>
    <mergeCell ref="B1878:D1878"/>
    <mergeCell ref="B1879:D1879"/>
    <mergeCell ref="B1868:G1868"/>
    <mergeCell ref="B1869:H1869"/>
    <mergeCell ref="B1870:C1870"/>
    <mergeCell ref="B1871:C1871"/>
    <mergeCell ref="B1872:C1872"/>
    <mergeCell ref="B1873:C1873"/>
    <mergeCell ref="B1862:G1862"/>
    <mergeCell ref="B1863:H1863"/>
    <mergeCell ref="B1864:C1864"/>
    <mergeCell ref="B1865:C1865"/>
    <mergeCell ref="B1866:C1866"/>
    <mergeCell ref="B1867:C1867"/>
    <mergeCell ref="B1856:H1856"/>
    <mergeCell ref="B1857:C1857"/>
    <mergeCell ref="B1858:C1858"/>
    <mergeCell ref="B1859:C1859"/>
    <mergeCell ref="B1860:C1860"/>
    <mergeCell ref="B1861:C1861"/>
    <mergeCell ref="B1848:H1848"/>
    <mergeCell ref="B1849:H1849"/>
    <mergeCell ref="B1850:H1850"/>
    <mergeCell ref="D1851:E1851"/>
    <mergeCell ref="B1852:H1852"/>
    <mergeCell ref="B1853:H1855"/>
    <mergeCell ref="B1841:D1841"/>
    <mergeCell ref="B1842:G1842"/>
    <mergeCell ref="B1843:H1843"/>
    <mergeCell ref="B1844:D1844"/>
    <mergeCell ref="E1844:G1844"/>
    <mergeCell ref="B1847:H1847"/>
    <mergeCell ref="B1835:C1835"/>
    <mergeCell ref="B1836:C1836"/>
    <mergeCell ref="B1837:G1837"/>
    <mergeCell ref="B1838:H1838"/>
    <mergeCell ref="B1839:D1839"/>
    <mergeCell ref="B1840:D1840"/>
    <mergeCell ref="B1829:C1829"/>
    <mergeCell ref="B1830:G1830"/>
    <mergeCell ref="B1831:H1831"/>
    <mergeCell ref="B1832:C1832"/>
    <mergeCell ref="B1833:C1833"/>
    <mergeCell ref="B1834:C1834"/>
    <mergeCell ref="B1823:C1823"/>
    <mergeCell ref="B1824:G1824"/>
    <mergeCell ref="B1825:H1825"/>
    <mergeCell ref="B1826:C1826"/>
    <mergeCell ref="B1827:C1827"/>
    <mergeCell ref="B1828:C1828"/>
    <mergeCell ref="B1815:H1817"/>
    <mergeCell ref="B1818:H1818"/>
    <mergeCell ref="B1819:C1819"/>
    <mergeCell ref="B1820:C1820"/>
    <mergeCell ref="B1821:C1821"/>
    <mergeCell ref="B1822:C1822"/>
    <mergeCell ref="B1809:H1809"/>
    <mergeCell ref="B1810:H1810"/>
    <mergeCell ref="B1811:H1811"/>
    <mergeCell ref="B1812:H1812"/>
    <mergeCell ref="D1813:E1813"/>
    <mergeCell ref="B1814:H1814"/>
    <mergeCell ref="B1801:D1801"/>
    <mergeCell ref="B1802:D1802"/>
    <mergeCell ref="B1803:D1803"/>
    <mergeCell ref="B1804:G1804"/>
    <mergeCell ref="B1805:H1805"/>
    <mergeCell ref="B1806:D1806"/>
    <mergeCell ref="E1806:G1806"/>
    <mergeCell ref="B1795:C1795"/>
    <mergeCell ref="B1796:C1796"/>
    <mergeCell ref="B1797:C1797"/>
    <mergeCell ref="B1798:C1798"/>
    <mergeCell ref="B1799:G1799"/>
    <mergeCell ref="B1800:H1800"/>
    <mergeCell ref="B1789:C1789"/>
    <mergeCell ref="B1790:C1790"/>
    <mergeCell ref="B1791:C1791"/>
    <mergeCell ref="B1792:G1792"/>
    <mergeCell ref="B1793:H1793"/>
    <mergeCell ref="B1794:C1794"/>
    <mergeCell ref="B1783:C1783"/>
    <mergeCell ref="B1784:C1784"/>
    <mergeCell ref="B1785:C1785"/>
    <mergeCell ref="B1786:G1786"/>
    <mergeCell ref="B1787:H1787"/>
    <mergeCell ref="B1788:C1788"/>
    <mergeCell ref="D1775:E1775"/>
    <mergeCell ref="B1776:H1776"/>
    <mergeCell ref="B1777:H1779"/>
    <mergeCell ref="B1780:H1780"/>
    <mergeCell ref="B1781:C1781"/>
    <mergeCell ref="B1782:C1782"/>
    <mergeCell ref="B1768:D1768"/>
    <mergeCell ref="E1768:G1768"/>
    <mergeCell ref="B1771:H1771"/>
    <mergeCell ref="B1772:H1772"/>
    <mergeCell ref="B1773:H1773"/>
    <mergeCell ref="B1774:H1774"/>
    <mergeCell ref="B1762:H1762"/>
    <mergeCell ref="B1763:D1763"/>
    <mergeCell ref="B1764:D1764"/>
    <mergeCell ref="B1765:D1765"/>
    <mergeCell ref="B1766:G1766"/>
    <mergeCell ref="B1767:H1767"/>
    <mergeCell ref="B1756:C1756"/>
    <mergeCell ref="B1757:C1757"/>
    <mergeCell ref="B1758:C1758"/>
    <mergeCell ref="B1759:C1759"/>
    <mergeCell ref="B1760:C1760"/>
    <mergeCell ref="B1761:G1761"/>
    <mergeCell ref="B1749:C1749"/>
    <mergeCell ref="B1750:C1750"/>
    <mergeCell ref="B1751:C1751"/>
    <mergeCell ref="B1753:C1753"/>
    <mergeCell ref="B1754:G1754"/>
    <mergeCell ref="B1755:H1755"/>
    <mergeCell ref="B1743:C1743"/>
    <mergeCell ref="B1744:G1744"/>
    <mergeCell ref="B1745:H1745"/>
    <mergeCell ref="B1746:C1746"/>
    <mergeCell ref="B1747:C1747"/>
    <mergeCell ref="B1748:C1748"/>
    <mergeCell ref="B1737:C1737"/>
    <mergeCell ref="B1738:C1738"/>
    <mergeCell ref="B1739:C1739"/>
    <mergeCell ref="B1740:C1740"/>
    <mergeCell ref="B1741:C1741"/>
    <mergeCell ref="B1742:C1742"/>
    <mergeCell ref="B1729:H1731"/>
    <mergeCell ref="B1732:H1732"/>
    <mergeCell ref="B1733:C1733"/>
    <mergeCell ref="B1734:C1734"/>
    <mergeCell ref="B1735:C1735"/>
    <mergeCell ref="B1736:C1736"/>
    <mergeCell ref="B1723:H1723"/>
    <mergeCell ref="B1724:H1724"/>
    <mergeCell ref="B1725:H1725"/>
    <mergeCell ref="B1726:H1726"/>
    <mergeCell ref="D1727:E1727"/>
    <mergeCell ref="B1728:H1728"/>
    <mergeCell ref="B1715:D1715"/>
    <mergeCell ref="B1716:D1716"/>
    <mergeCell ref="B1717:D1717"/>
    <mergeCell ref="B1718:G1718"/>
    <mergeCell ref="B1719:H1719"/>
    <mergeCell ref="B1720:D1720"/>
    <mergeCell ref="E1720:G1720"/>
    <mergeCell ref="B1709:C1709"/>
    <mergeCell ref="B1710:C1710"/>
    <mergeCell ref="B1711:C1711"/>
    <mergeCell ref="B1712:C1712"/>
    <mergeCell ref="B1713:G1713"/>
    <mergeCell ref="B1714:H1714"/>
    <mergeCell ref="B1702:C1702"/>
    <mergeCell ref="B1703:C1703"/>
    <mergeCell ref="B1705:C1705"/>
    <mergeCell ref="B1706:G1706"/>
    <mergeCell ref="B1707:H1707"/>
    <mergeCell ref="B1708:C1708"/>
    <mergeCell ref="B1696:G1696"/>
    <mergeCell ref="B1697:H1697"/>
    <mergeCell ref="B1698:C1698"/>
    <mergeCell ref="B1699:C1699"/>
    <mergeCell ref="B1700:C1700"/>
    <mergeCell ref="B1701:C1701"/>
    <mergeCell ref="B1690:C1690"/>
    <mergeCell ref="B1691:C1691"/>
    <mergeCell ref="B1692:C1692"/>
    <mergeCell ref="B1693:C1693"/>
    <mergeCell ref="B1694:C1694"/>
    <mergeCell ref="B1695:C1695"/>
    <mergeCell ref="B1681:H1684"/>
    <mergeCell ref="B1685:H1685"/>
    <mergeCell ref="B1686:C1686"/>
    <mergeCell ref="B1687:C1687"/>
    <mergeCell ref="B1688:C1688"/>
    <mergeCell ref="B1689:C1689"/>
    <mergeCell ref="B1675:H1675"/>
    <mergeCell ref="B1676:H1676"/>
    <mergeCell ref="B1677:H1677"/>
    <mergeCell ref="B1678:H1678"/>
    <mergeCell ref="D1679:E1679"/>
    <mergeCell ref="B1680:H1680"/>
    <mergeCell ref="B1667:D1667"/>
    <mergeCell ref="B1668:D1668"/>
    <mergeCell ref="B1669:D1669"/>
    <mergeCell ref="B1670:G1670"/>
    <mergeCell ref="B1671:H1671"/>
    <mergeCell ref="B1672:D1672"/>
    <mergeCell ref="E1672:G1672"/>
    <mergeCell ref="B1661:C1661"/>
    <mergeCell ref="B1662:C1662"/>
    <mergeCell ref="B1663:C1663"/>
    <mergeCell ref="B1664:C1664"/>
    <mergeCell ref="B1665:G1665"/>
    <mergeCell ref="B1666:H1666"/>
    <mergeCell ref="B1654:C1654"/>
    <mergeCell ref="B1655:C1655"/>
    <mergeCell ref="B1657:C1657"/>
    <mergeCell ref="B1658:G1658"/>
    <mergeCell ref="B1659:H1659"/>
    <mergeCell ref="B1660:C1660"/>
    <mergeCell ref="B1648:G1648"/>
    <mergeCell ref="B1649:H1649"/>
    <mergeCell ref="B1650:C1650"/>
    <mergeCell ref="B1651:C1651"/>
    <mergeCell ref="B1652:C1652"/>
    <mergeCell ref="B1653:C1653"/>
    <mergeCell ref="B1642:C1642"/>
    <mergeCell ref="B1643:C1643"/>
    <mergeCell ref="B1644:C1644"/>
    <mergeCell ref="B1645:C1645"/>
    <mergeCell ref="B1646:C1646"/>
    <mergeCell ref="B1647:C1647"/>
    <mergeCell ref="B1634:H1636"/>
    <mergeCell ref="B1637:H1637"/>
    <mergeCell ref="B1638:C1638"/>
    <mergeCell ref="B1639:C1639"/>
    <mergeCell ref="B1640:C1640"/>
    <mergeCell ref="B1641:C1641"/>
    <mergeCell ref="B1628:H1628"/>
    <mergeCell ref="B1629:H1629"/>
    <mergeCell ref="B1630:H1630"/>
    <mergeCell ref="B1631:H1631"/>
    <mergeCell ref="D1632:E1632"/>
    <mergeCell ref="B1633:H1633"/>
    <mergeCell ref="B1620:D1620"/>
    <mergeCell ref="B1621:D1621"/>
    <mergeCell ref="B1622:D1622"/>
    <mergeCell ref="B1623:G1623"/>
    <mergeCell ref="B1624:H1624"/>
    <mergeCell ref="B1625:D1625"/>
    <mergeCell ref="E1625:G1625"/>
    <mergeCell ref="B1614:C1614"/>
    <mergeCell ref="B1615:C1615"/>
    <mergeCell ref="B1616:C1616"/>
    <mergeCell ref="B1617:C1617"/>
    <mergeCell ref="B1618:G1618"/>
    <mergeCell ref="B1619:H1619"/>
    <mergeCell ref="B1607:C1607"/>
    <mergeCell ref="B1608:C1608"/>
    <mergeCell ref="B1610:C1610"/>
    <mergeCell ref="B1611:G1611"/>
    <mergeCell ref="B1612:H1612"/>
    <mergeCell ref="B1613:C1613"/>
    <mergeCell ref="B1601:G1601"/>
    <mergeCell ref="B1602:H1602"/>
    <mergeCell ref="B1603:C1603"/>
    <mergeCell ref="B1604:C1604"/>
    <mergeCell ref="B1605:C1605"/>
    <mergeCell ref="B1606:C1606"/>
    <mergeCell ref="B1595:C1595"/>
    <mergeCell ref="B1596:C1596"/>
    <mergeCell ref="B1597:C1597"/>
    <mergeCell ref="B1598:C1598"/>
    <mergeCell ref="B1599:C1599"/>
    <mergeCell ref="B1600:C1600"/>
    <mergeCell ref="B1587:H1589"/>
    <mergeCell ref="B1590:H1590"/>
    <mergeCell ref="B1591:C1591"/>
    <mergeCell ref="B1592:C1592"/>
    <mergeCell ref="B1593:C1593"/>
    <mergeCell ref="B1594:C1594"/>
    <mergeCell ref="B1581:H1581"/>
    <mergeCell ref="B1582:H1582"/>
    <mergeCell ref="B1583:H1583"/>
    <mergeCell ref="B1584:H1584"/>
    <mergeCell ref="D1585:E1585"/>
    <mergeCell ref="B1586:H1586"/>
    <mergeCell ref="B1574:D1574"/>
    <mergeCell ref="B1575:D1575"/>
    <mergeCell ref="B1576:G1576"/>
    <mergeCell ref="B1577:H1577"/>
    <mergeCell ref="B1578:D1578"/>
    <mergeCell ref="E1578:G1578"/>
    <mergeCell ref="B1568:C1568"/>
    <mergeCell ref="B1569:C1569"/>
    <mergeCell ref="B1570:C1570"/>
    <mergeCell ref="B1571:G1571"/>
    <mergeCell ref="B1572:H1572"/>
    <mergeCell ref="B1573:D1573"/>
    <mergeCell ref="B1562:C1562"/>
    <mergeCell ref="B1563:C1563"/>
    <mergeCell ref="B1564:G1564"/>
    <mergeCell ref="B1565:H1565"/>
    <mergeCell ref="B1566:C1566"/>
    <mergeCell ref="B1567:C1567"/>
    <mergeCell ref="B1556:C1556"/>
    <mergeCell ref="B1557:C1557"/>
    <mergeCell ref="B1558:G1558"/>
    <mergeCell ref="B1559:H1559"/>
    <mergeCell ref="B1560:C1560"/>
    <mergeCell ref="B1561:C1561"/>
    <mergeCell ref="B1550:C1550"/>
    <mergeCell ref="B1551:C1551"/>
    <mergeCell ref="B1552:C1552"/>
    <mergeCell ref="B1553:C1553"/>
    <mergeCell ref="B1554:C1554"/>
    <mergeCell ref="B1555:C1555"/>
    <mergeCell ref="D1542:E1542"/>
    <mergeCell ref="B1543:H1543"/>
    <mergeCell ref="B1544:H1546"/>
    <mergeCell ref="B1547:H1547"/>
    <mergeCell ref="B1548:C1548"/>
    <mergeCell ref="B1549:C1549"/>
    <mergeCell ref="B1535:D1535"/>
    <mergeCell ref="E1535:G1535"/>
    <mergeCell ref="B1538:H1538"/>
    <mergeCell ref="B1539:H1539"/>
    <mergeCell ref="B1540:H1540"/>
    <mergeCell ref="B1541:H1541"/>
    <mergeCell ref="B1529:H1529"/>
    <mergeCell ref="B1530:D1530"/>
    <mergeCell ref="B1531:D1531"/>
    <mergeCell ref="B1532:D1532"/>
    <mergeCell ref="B1533:G1533"/>
    <mergeCell ref="B1534:H1534"/>
    <mergeCell ref="B1523:C1523"/>
    <mergeCell ref="B1524:C1524"/>
    <mergeCell ref="B1525:C1525"/>
    <mergeCell ref="B1526:C1526"/>
    <mergeCell ref="B1527:C1527"/>
    <mergeCell ref="B1528:G1528"/>
    <mergeCell ref="B1517:C1517"/>
    <mergeCell ref="B1518:C1518"/>
    <mergeCell ref="B1519:C1519"/>
    <mergeCell ref="B1520:C1520"/>
    <mergeCell ref="B1521:G1521"/>
    <mergeCell ref="B1522:H1522"/>
    <mergeCell ref="B1511:C1511"/>
    <mergeCell ref="B1512:C1512"/>
    <mergeCell ref="B1513:C1513"/>
    <mergeCell ref="B1514:C1514"/>
    <mergeCell ref="B1515:G1515"/>
    <mergeCell ref="B1516:H1516"/>
    <mergeCell ref="B1505:C1505"/>
    <mergeCell ref="B1506:C1506"/>
    <mergeCell ref="B1507:C1507"/>
    <mergeCell ref="B1508:C1508"/>
    <mergeCell ref="B1509:C1509"/>
    <mergeCell ref="B1510:C1510"/>
    <mergeCell ref="B1497:H1497"/>
    <mergeCell ref="B1498:H1498"/>
    <mergeCell ref="D1499:E1499"/>
    <mergeCell ref="B1500:H1500"/>
    <mergeCell ref="B1501:H1503"/>
    <mergeCell ref="B1504:H1504"/>
    <mergeCell ref="B1490:G1490"/>
    <mergeCell ref="B1491:H1491"/>
    <mergeCell ref="B1492:D1492"/>
    <mergeCell ref="E1492:G1492"/>
    <mergeCell ref="B1495:H1495"/>
    <mergeCell ref="B1496:H1496"/>
    <mergeCell ref="B1484:C1484"/>
    <mergeCell ref="B1485:G1485"/>
    <mergeCell ref="B1486:H1486"/>
    <mergeCell ref="B1487:D1487"/>
    <mergeCell ref="B1488:D1488"/>
    <mergeCell ref="B1489:D1489"/>
    <mergeCell ref="B1478:G1478"/>
    <mergeCell ref="B1479:H1479"/>
    <mergeCell ref="B1480:C1480"/>
    <mergeCell ref="B1481:C1481"/>
    <mergeCell ref="B1482:C1482"/>
    <mergeCell ref="B1483:C1483"/>
    <mergeCell ref="B1472:G1472"/>
    <mergeCell ref="B1473:H1473"/>
    <mergeCell ref="B1474:C1474"/>
    <mergeCell ref="B1475:C1475"/>
    <mergeCell ref="B1476:C1476"/>
    <mergeCell ref="B1477:C1477"/>
    <mergeCell ref="B1466:C1466"/>
    <mergeCell ref="B1467:C1467"/>
    <mergeCell ref="B1468:C1468"/>
    <mergeCell ref="B1469:C1469"/>
    <mergeCell ref="B1470:C1470"/>
    <mergeCell ref="B1471:C1471"/>
    <mergeCell ref="D1458:E1458"/>
    <mergeCell ref="B1459:H1459"/>
    <mergeCell ref="B1460:H1462"/>
    <mergeCell ref="B1463:H1463"/>
    <mergeCell ref="B1464:C1464"/>
    <mergeCell ref="B1465:C1465"/>
    <mergeCell ref="B1451:D1451"/>
    <mergeCell ref="E1451:G1451"/>
    <mergeCell ref="B1454:H1454"/>
    <mergeCell ref="B1455:H1455"/>
    <mergeCell ref="B1456:H1456"/>
    <mergeCell ref="B1457:H1457"/>
    <mergeCell ref="B1445:H1445"/>
    <mergeCell ref="B1446:D1446"/>
    <mergeCell ref="B1447:D1447"/>
    <mergeCell ref="B1448:D1448"/>
    <mergeCell ref="B1449:G1449"/>
    <mergeCell ref="B1450:H1450"/>
    <mergeCell ref="B1439:C1439"/>
    <mergeCell ref="B1440:C1440"/>
    <mergeCell ref="B1441:C1441"/>
    <mergeCell ref="B1442:C1442"/>
    <mergeCell ref="B1443:C1443"/>
    <mergeCell ref="B1444:G1444"/>
    <mergeCell ref="B1433:C1433"/>
    <mergeCell ref="B1434:C1434"/>
    <mergeCell ref="B1435:C1435"/>
    <mergeCell ref="B1436:C1436"/>
    <mergeCell ref="B1437:G1437"/>
    <mergeCell ref="B1438:H1438"/>
    <mergeCell ref="B1427:C1427"/>
    <mergeCell ref="B1428:C1428"/>
    <mergeCell ref="B1429:C1429"/>
    <mergeCell ref="B1430:C1430"/>
    <mergeCell ref="B1431:G1431"/>
    <mergeCell ref="B1432:H1432"/>
    <mergeCell ref="B1421:H1421"/>
    <mergeCell ref="B1422:C1422"/>
    <mergeCell ref="B1423:C1423"/>
    <mergeCell ref="B1424:C1424"/>
    <mergeCell ref="B1425:C1425"/>
    <mergeCell ref="B1426:C1426"/>
    <mergeCell ref="B1413:H1413"/>
    <mergeCell ref="B1414:H1414"/>
    <mergeCell ref="B1415:H1415"/>
    <mergeCell ref="D1416:E1416"/>
    <mergeCell ref="B1417:H1417"/>
    <mergeCell ref="B1418:H1420"/>
    <mergeCell ref="B1406:D1406"/>
    <mergeCell ref="B1407:G1407"/>
    <mergeCell ref="B1408:H1408"/>
    <mergeCell ref="B1409:D1409"/>
    <mergeCell ref="E1409:G1409"/>
    <mergeCell ref="B1412:H1412"/>
    <mergeCell ref="B1400:C1400"/>
    <mergeCell ref="B1401:C1401"/>
    <mergeCell ref="B1402:G1402"/>
    <mergeCell ref="B1403:H1403"/>
    <mergeCell ref="B1404:D1404"/>
    <mergeCell ref="B1405:D1405"/>
    <mergeCell ref="B1394:C1394"/>
    <mergeCell ref="B1395:G1395"/>
    <mergeCell ref="B1396:H1396"/>
    <mergeCell ref="B1397:C1397"/>
    <mergeCell ref="B1398:C1398"/>
    <mergeCell ref="B1399:C1399"/>
    <mergeCell ref="B1388:C1388"/>
    <mergeCell ref="B1389:G1389"/>
    <mergeCell ref="B1390:H1390"/>
    <mergeCell ref="B1391:C1391"/>
    <mergeCell ref="B1392:C1392"/>
    <mergeCell ref="B1393:C1393"/>
    <mergeCell ref="B1382:C1382"/>
    <mergeCell ref="B1383:C1383"/>
    <mergeCell ref="B1384:C1384"/>
    <mergeCell ref="B1385:C1385"/>
    <mergeCell ref="B1386:C1386"/>
    <mergeCell ref="B1387:C1387"/>
    <mergeCell ref="D1374:E1374"/>
    <mergeCell ref="B1375:H1375"/>
    <mergeCell ref="B1376:H1378"/>
    <mergeCell ref="B1379:H1379"/>
    <mergeCell ref="B1380:C1380"/>
    <mergeCell ref="B1381:C1381"/>
    <mergeCell ref="B1367:D1367"/>
    <mergeCell ref="E1367:G1367"/>
    <mergeCell ref="B1370:H1370"/>
    <mergeCell ref="B1371:H1371"/>
    <mergeCell ref="B1372:H1372"/>
    <mergeCell ref="B1373:H1373"/>
    <mergeCell ref="B1361:H1361"/>
    <mergeCell ref="B1362:D1362"/>
    <mergeCell ref="B1363:D1363"/>
    <mergeCell ref="B1364:D1364"/>
    <mergeCell ref="B1365:G1365"/>
    <mergeCell ref="B1366:H1366"/>
    <mergeCell ref="B1355:C1355"/>
    <mergeCell ref="B1356:C1356"/>
    <mergeCell ref="B1357:C1357"/>
    <mergeCell ref="B1358:C1358"/>
    <mergeCell ref="B1359:C1359"/>
    <mergeCell ref="B1360:G1360"/>
    <mergeCell ref="B1349:C1349"/>
    <mergeCell ref="B1350:C1350"/>
    <mergeCell ref="B1351:C1351"/>
    <mergeCell ref="B1352:C1352"/>
    <mergeCell ref="B1353:G1353"/>
    <mergeCell ref="B1354:H1354"/>
    <mergeCell ref="B1343:C1343"/>
    <mergeCell ref="B1344:C1344"/>
    <mergeCell ref="B1345:C1345"/>
    <mergeCell ref="B1346:C1346"/>
    <mergeCell ref="B1347:G1347"/>
    <mergeCell ref="B1348:H1348"/>
    <mergeCell ref="B1335:H1337"/>
    <mergeCell ref="B1338:H1338"/>
    <mergeCell ref="B1339:C1339"/>
    <mergeCell ref="B1340:C1340"/>
    <mergeCell ref="B1341:C1341"/>
    <mergeCell ref="B1342:C1342"/>
    <mergeCell ref="B1329:H1329"/>
    <mergeCell ref="B1330:H1330"/>
    <mergeCell ref="B1331:H1331"/>
    <mergeCell ref="B1332:H1332"/>
    <mergeCell ref="D1333:E1333"/>
    <mergeCell ref="B1334:H1334"/>
    <mergeCell ref="B1322:D1322"/>
    <mergeCell ref="B1323:D1323"/>
    <mergeCell ref="B1324:G1324"/>
    <mergeCell ref="B1325:H1325"/>
    <mergeCell ref="B1326:D1326"/>
    <mergeCell ref="E1326:G1326"/>
    <mergeCell ref="B1316:C1316"/>
    <mergeCell ref="B1317:C1317"/>
    <mergeCell ref="B1318:C1318"/>
    <mergeCell ref="B1319:G1319"/>
    <mergeCell ref="B1320:H1320"/>
    <mergeCell ref="B1321:D1321"/>
    <mergeCell ref="B1310:C1310"/>
    <mergeCell ref="B1311:C1311"/>
    <mergeCell ref="B1312:G1312"/>
    <mergeCell ref="B1313:H1313"/>
    <mergeCell ref="B1314:C1314"/>
    <mergeCell ref="B1315:C1315"/>
    <mergeCell ref="B1304:C1304"/>
    <mergeCell ref="B1305:C1305"/>
    <mergeCell ref="B1306:G1306"/>
    <mergeCell ref="B1307:H1307"/>
    <mergeCell ref="B1308:C1308"/>
    <mergeCell ref="B1309:C1309"/>
    <mergeCell ref="B1298:C1298"/>
    <mergeCell ref="B1299:C1299"/>
    <mergeCell ref="B1300:C1300"/>
    <mergeCell ref="B1301:C1301"/>
    <mergeCell ref="B1302:C1302"/>
    <mergeCell ref="B1303:C1303"/>
    <mergeCell ref="B1290:H1290"/>
    <mergeCell ref="D1291:E1291"/>
    <mergeCell ref="B1292:H1292"/>
    <mergeCell ref="B1293:H1295"/>
    <mergeCell ref="B1296:H1296"/>
    <mergeCell ref="B1297:C1297"/>
    <mergeCell ref="B1283:H1283"/>
    <mergeCell ref="B1284:D1284"/>
    <mergeCell ref="E1284:G1284"/>
    <mergeCell ref="B1287:H1287"/>
    <mergeCell ref="B1288:H1288"/>
    <mergeCell ref="B1289:H1289"/>
    <mergeCell ref="B1277:G1277"/>
    <mergeCell ref="B1278:H1278"/>
    <mergeCell ref="B1279:D1279"/>
    <mergeCell ref="B1280:D1280"/>
    <mergeCell ref="B1281:D1281"/>
    <mergeCell ref="B1282:G1282"/>
    <mergeCell ref="B1271:H1271"/>
    <mergeCell ref="B1272:C1272"/>
    <mergeCell ref="B1273:C1273"/>
    <mergeCell ref="B1274:C1274"/>
    <mergeCell ref="B1275:C1275"/>
    <mergeCell ref="B1276:C1276"/>
    <mergeCell ref="B1265:H1265"/>
    <mergeCell ref="B1266:C1266"/>
    <mergeCell ref="B1267:C1267"/>
    <mergeCell ref="B1268:C1268"/>
    <mergeCell ref="B1269:C1269"/>
    <mergeCell ref="B1270:G1270"/>
    <mergeCell ref="B1259:C1259"/>
    <mergeCell ref="B1260:C1260"/>
    <mergeCell ref="B1261:C1261"/>
    <mergeCell ref="B1262:C1262"/>
    <mergeCell ref="B1263:C1263"/>
    <mergeCell ref="B1264:G1264"/>
    <mergeCell ref="D1251:E1251"/>
    <mergeCell ref="B1252:H1252"/>
    <mergeCell ref="B1253:H1255"/>
    <mergeCell ref="B1256:H1256"/>
    <mergeCell ref="B1257:C1257"/>
    <mergeCell ref="B1258:C1258"/>
    <mergeCell ref="B1244:D1244"/>
    <mergeCell ref="E1244:G1244"/>
    <mergeCell ref="B1247:H1247"/>
    <mergeCell ref="B1248:H1248"/>
    <mergeCell ref="B1249:H1249"/>
    <mergeCell ref="B1250:H1250"/>
    <mergeCell ref="B1238:H1238"/>
    <mergeCell ref="B1239:D1239"/>
    <mergeCell ref="B1240:D1240"/>
    <mergeCell ref="B1241:D1241"/>
    <mergeCell ref="B1242:G1242"/>
    <mergeCell ref="B1243:H1243"/>
    <mergeCell ref="B1232:C1232"/>
    <mergeCell ref="B1233:C1233"/>
    <mergeCell ref="B1234:C1234"/>
    <mergeCell ref="B1235:C1235"/>
    <mergeCell ref="B1236:C1236"/>
    <mergeCell ref="B1237:G1237"/>
    <mergeCell ref="B1226:C1226"/>
    <mergeCell ref="B1227:C1227"/>
    <mergeCell ref="B1228:C1228"/>
    <mergeCell ref="B1229:C1229"/>
    <mergeCell ref="B1230:G1230"/>
    <mergeCell ref="B1231:H1231"/>
    <mergeCell ref="B1220:C1220"/>
    <mergeCell ref="B1221:C1221"/>
    <mergeCell ref="B1222:C1222"/>
    <mergeCell ref="B1223:C1223"/>
    <mergeCell ref="B1224:G1224"/>
    <mergeCell ref="B1225:H1225"/>
    <mergeCell ref="B1214:H1214"/>
    <mergeCell ref="B1215:C1215"/>
    <mergeCell ref="B1216:C1216"/>
    <mergeCell ref="B1217:C1217"/>
    <mergeCell ref="B1218:C1218"/>
    <mergeCell ref="B1219:C1219"/>
    <mergeCell ref="B1206:H1206"/>
    <mergeCell ref="B1207:H1207"/>
    <mergeCell ref="B1208:H1208"/>
    <mergeCell ref="D1209:E1209"/>
    <mergeCell ref="B1210:H1210"/>
    <mergeCell ref="B1211:H1213"/>
    <mergeCell ref="B1199:D1199"/>
    <mergeCell ref="B1200:G1200"/>
    <mergeCell ref="B1201:H1201"/>
    <mergeCell ref="B1202:D1202"/>
    <mergeCell ref="E1202:G1202"/>
    <mergeCell ref="B1205:H1205"/>
    <mergeCell ref="B1193:C1193"/>
    <mergeCell ref="B1194:C1194"/>
    <mergeCell ref="B1195:G1195"/>
    <mergeCell ref="B1196:H1196"/>
    <mergeCell ref="B1197:D1197"/>
    <mergeCell ref="B1198:D1198"/>
    <mergeCell ref="B1187:C1187"/>
    <mergeCell ref="B1188:G1188"/>
    <mergeCell ref="B1189:H1189"/>
    <mergeCell ref="B1190:C1190"/>
    <mergeCell ref="B1191:C1191"/>
    <mergeCell ref="B1192:C1192"/>
    <mergeCell ref="B1181:C1181"/>
    <mergeCell ref="B1182:G1182"/>
    <mergeCell ref="B1183:H1183"/>
    <mergeCell ref="B1184:C1184"/>
    <mergeCell ref="B1185:C1185"/>
    <mergeCell ref="B1186:C1186"/>
    <mergeCell ref="B1175:C1175"/>
    <mergeCell ref="B1176:C1176"/>
    <mergeCell ref="B1177:C1177"/>
    <mergeCell ref="B1178:C1178"/>
    <mergeCell ref="B1179:C1179"/>
    <mergeCell ref="B1180:C1180"/>
    <mergeCell ref="B1167:H1167"/>
    <mergeCell ref="D1168:E1168"/>
    <mergeCell ref="B1169:H1169"/>
    <mergeCell ref="B1170:H1172"/>
    <mergeCell ref="B1173:H1173"/>
    <mergeCell ref="B1174:C1174"/>
    <mergeCell ref="B1160:H1160"/>
    <mergeCell ref="B1161:D1161"/>
    <mergeCell ref="E1161:G1161"/>
    <mergeCell ref="B1164:H1164"/>
    <mergeCell ref="B1165:H1165"/>
    <mergeCell ref="B1166:H1166"/>
    <mergeCell ref="B1154:G1154"/>
    <mergeCell ref="B1155:H1155"/>
    <mergeCell ref="B1156:D1156"/>
    <mergeCell ref="B1157:D1157"/>
    <mergeCell ref="B1158:D1158"/>
    <mergeCell ref="B1159:G1159"/>
    <mergeCell ref="B1148:H1148"/>
    <mergeCell ref="B1149:C1149"/>
    <mergeCell ref="B1150:C1150"/>
    <mergeCell ref="B1151:C1151"/>
    <mergeCell ref="B1152:C1152"/>
    <mergeCell ref="B1153:C1153"/>
    <mergeCell ref="B1142:H1142"/>
    <mergeCell ref="B1143:C1143"/>
    <mergeCell ref="B1144:C1144"/>
    <mergeCell ref="B1145:C1145"/>
    <mergeCell ref="B1146:C1146"/>
    <mergeCell ref="B1147:G1147"/>
    <mergeCell ref="B1136:C1136"/>
    <mergeCell ref="B1137:C1137"/>
    <mergeCell ref="B1138:C1138"/>
    <mergeCell ref="B1139:C1139"/>
    <mergeCell ref="B1140:C1140"/>
    <mergeCell ref="B1141:G1141"/>
    <mergeCell ref="B1128:H1128"/>
    <mergeCell ref="B1129:H1129"/>
    <mergeCell ref="D1130:E1130"/>
    <mergeCell ref="B1131:H1131"/>
    <mergeCell ref="B1132:H1134"/>
    <mergeCell ref="B1135:H1135"/>
    <mergeCell ref="B1121:G1121"/>
    <mergeCell ref="B1122:H1122"/>
    <mergeCell ref="B1123:D1123"/>
    <mergeCell ref="E1123:G1123"/>
    <mergeCell ref="B1126:H1126"/>
    <mergeCell ref="B1127:H1127"/>
    <mergeCell ref="B1115:C1115"/>
    <mergeCell ref="B1116:G1116"/>
    <mergeCell ref="B1117:H1117"/>
    <mergeCell ref="B1118:D1118"/>
    <mergeCell ref="B1119:D1119"/>
    <mergeCell ref="B1120:D1120"/>
    <mergeCell ref="B1109:G1109"/>
    <mergeCell ref="B1110:H1110"/>
    <mergeCell ref="B1111:C1111"/>
    <mergeCell ref="B1112:C1112"/>
    <mergeCell ref="B1113:C1113"/>
    <mergeCell ref="B1114:C1114"/>
    <mergeCell ref="B1103:G1103"/>
    <mergeCell ref="B1104:H1104"/>
    <mergeCell ref="B1105:C1105"/>
    <mergeCell ref="B1106:C1106"/>
    <mergeCell ref="B1107:C1107"/>
    <mergeCell ref="B1108:C1108"/>
    <mergeCell ref="B1097:C1097"/>
    <mergeCell ref="B1098:C1098"/>
    <mergeCell ref="B1099:C1099"/>
    <mergeCell ref="B1100:C1100"/>
    <mergeCell ref="B1101:C1101"/>
    <mergeCell ref="B1102:C1102"/>
    <mergeCell ref="B1089:H1091"/>
    <mergeCell ref="B1092:H1092"/>
    <mergeCell ref="B1093:C1093"/>
    <mergeCell ref="B1094:C1094"/>
    <mergeCell ref="B1095:C1095"/>
    <mergeCell ref="B1096:C1096"/>
    <mergeCell ref="B1083:H1083"/>
    <mergeCell ref="B1084:H1084"/>
    <mergeCell ref="B1085:H1085"/>
    <mergeCell ref="B1086:H1086"/>
    <mergeCell ref="D1087:E1087"/>
    <mergeCell ref="B1088:H1088"/>
    <mergeCell ref="B1076:D1076"/>
    <mergeCell ref="B1077:D1077"/>
    <mergeCell ref="B1078:G1078"/>
    <mergeCell ref="B1079:H1079"/>
    <mergeCell ref="B1080:D1080"/>
    <mergeCell ref="E1080:G1080"/>
    <mergeCell ref="B1070:C1070"/>
    <mergeCell ref="B1071:C1071"/>
    <mergeCell ref="B1072:C1072"/>
    <mergeCell ref="B1073:G1073"/>
    <mergeCell ref="B1074:H1074"/>
    <mergeCell ref="B1075:D1075"/>
    <mergeCell ref="B1064:C1064"/>
    <mergeCell ref="B1065:C1065"/>
    <mergeCell ref="B1066:G1066"/>
    <mergeCell ref="B1067:H1067"/>
    <mergeCell ref="B1068:C1068"/>
    <mergeCell ref="B1069:C1069"/>
    <mergeCell ref="B1058:C1058"/>
    <mergeCell ref="B1059:C1059"/>
    <mergeCell ref="B1060:G1060"/>
    <mergeCell ref="B1061:H1061"/>
    <mergeCell ref="B1062:C1062"/>
    <mergeCell ref="B1063:C1063"/>
    <mergeCell ref="B1050:H1052"/>
    <mergeCell ref="B1053:H1053"/>
    <mergeCell ref="B1054:C1054"/>
    <mergeCell ref="B1055:C1055"/>
    <mergeCell ref="B1056:C1056"/>
    <mergeCell ref="B1057:C1057"/>
    <mergeCell ref="B1044:H1044"/>
    <mergeCell ref="B1045:H1045"/>
    <mergeCell ref="B1046:H1046"/>
    <mergeCell ref="B1047:H1047"/>
    <mergeCell ref="D1048:E1048"/>
    <mergeCell ref="B1049:H1049"/>
    <mergeCell ref="B1036:D1036"/>
    <mergeCell ref="B1037:D1037"/>
    <mergeCell ref="B1038:D1038"/>
    <mergeCell ref="B1039:G1039"/>
    <mergeCell ref="B1040:H1040"/>
    <mergeCell ref="B1041:D1041"/>
    <mergeCell ref="E1041:G1041"/>
    <mergeCell ref="B1030:C1030"/>
    <mergeCell ref="B1031:C1031"/>
    <mergeCell ref="B1032:C1032"/>
    <mergeCell ref="B1033:C1033"/>
    <mergeCell ref="B1034:G1034"/>
    <mergeCell ref="B1035:H1035"/>
    <mergeCell ref="B1024:C1024"/>
    <mergeCell ref="B1025:C1025"/>
    <mergeCell ref="B1026:C1026"/>
    <mergeCell ref="B1027:G1027"/>
    <mergeCell ref="B1028:H1028"/>
    <mergeCell ref="B1029:C1029"/>
    <mergeCell ref="B1018:C1018"/>
    <mergeCell ref="B1019:C1019"/>
    <mergeCell ref="B1020:C1020"/>
    <mergeCell ref="B1021:G1021"/>
    <mergeCell ref="B1022:H1022"/>
    <mergeCell ref="B1023:C1023"/>
    <mergeCell ref="B1010:H1012"/>
    <mergeCell ref="B1013:H1013"/>
    <mergeCell ref="B1014:C1014"/>
    <mergeCell ref="B1015:C1015"/>
    <mergeCell ref="B1016:C1016"/>
    <mergeCell ref="B1017:C1017"/>
    <mergeCell ref="B1004:H1004"/>
    <mergeCell ref="B1005:H1005"/>
    <mergeCell ref="B1006:H1006"/>
    <mergeCell ref="B1007:H1007"/>
    <mergeCell ref="D1008:E1008"/>
    <mergeCell ref="B1009:H1009"/>
    <mergeCell ref="B997:D997"/>
    <mergeCell ref="B998:D998"/>
    <mergeCell ref="B999:G999"/>
    <mergeCell ref="B1000:H1000"/>
    <mergeCell ref="B1001:D1001"/>
    <mergeCell ref="E1001:G1001"/>
    <mergeCell ref="B991:C991"/>
    <mergeCell ref="B992:C992"/>
    <mergeCell ref="B993:C993"/>
    <mergeCell ref="B994:G994"/>
    <mergeCell ref="B995:H995"/>
    <mergeCell ref="B996:D996"/>
    <mergeCell ref="B985:C985"/>
    <mergeCell ref="B986:C986"/>
    <mergeCell ref="B987:G987"/>
    <mergeCell ref="B988:H988"/>
    <mergeCell ref="B989:C989"/>
    <mergeCell ref="B990:C990"/>
    <mergeCell ref="B979:C979"/>
    <mergeCell ref="B980:C980"/>
    <mergeCell ref="B981:G981"/>
    <mergeCell ref="B982:H982"/>
    <mergeCell ref="B983:C983"/>
    <mergeCell ref="B984:C984"/>
    <mergeCell ref="B973:C973"/>
    <mergeCell ref="B974:C974"/>
    <mergeCell ref="B975:C975"/>
    <mergeCell ref="B976:C976"/>
    <mergeCell ref="B977:C977"/>
    <mergeCell ref="B978:C978"/>
    <mergeCell ref="D965:E965"/>
    <mergeCell ref="B966:H966"/>
    <mergeCell ref="B967:H969"/>
    <mergeCell ref="B970:H970"/>
    <mergeCell ref="B971:C971"/>
    <mergeCell ref="B972:C972"/>
    <mergeCell ref="B958:D958"/>
    <mergeCell ref="E958:G958"/>
    <mergeCell ref="B961:H961"/>
    <mergeCell ref="B962:H962"/>
    <mergeCell ref="B963:H963"/>
    <mergeCell ref="B964:H964"/>
    <mergeCell ref="B952:H952"/>
    <mergeCell ref="B953:D953"/>
    <mergeCell ref="B954:D954"/>
    <mergeCell ref="B955:D955"/>
    <mergeCell ref="B956:G956"/>
    <mergeCell ref="B957:H957"/>
    <mergeCell ref="B945:C945"/>
    <mergeCell ref="B946:C946"/>
    <mergeCell ref="B947:C947"/>
    <mergeCell ref="B948:C948"/>
    <mergeCell ref="B950:C950"/>
    <mergeCell ref="B951:G951"/>
    <mergeCell ref="B939:C939"/>
    <mergeCell ref="B940:C940"/>
    <mergeCell ref="B941:C941"/>
    <mergeCell ref="B942:C942"/>
    <mergeCell ref="B943:G943"/>
    <mergeCell ref="B944:H944"/>
    <mergeCell ref="B933:C933"/>
    <mergeCell ref="B934:C934"/>
    <mergeCell ref="B935:C935"/>
    <mergeCell ref="B936:G936"/>
    <mergeCell ref="B937:H937"/>
    <mergeCell ref="B938:C938"/>
    <mergeCell ref="B925:H927"/>
    <mergeCell ref="B928:H928"/>
    <mergeCell ref="B929:C929"/>
    <mergeCell ref="B930:C930"/>
    <mergeCell ref="B931:C931"/>
    <mergeCell ref="B932:C932"/>
    <mergeCell ref="B919:H919"/>
    <mergeCell ref="B920:H920"/>
    <mergeCell ref="B921:H921"/>
    <mergeCell ref="B922:H922"/>
    <mergeCell ref="D923:E923"/>
    <mergeCell ref="B924:H924"/>
    <mergeCell ref="B912:D912"/>
    <mergeCell ref="B913:D913"/>
    <mergeCell ref="B914:G914"/>
    <mergeCell ref="B915:H915"/>
    <mergeCell ref="B916:D916"/>
    <mergeCell ref="E916:G916"/>
    <mergeCell ref="B905:C905"/>
    <mergeCell ref="B906:C906"/>
    <mergeCell ref="B908:C908"/>
    <mergeCell ref="B909:G909"/>
    <mergeCell ref="B910:H910"/>
    <mergeCell ref="B911:D911"/>
    <mergeCell ref="B899:C899"/>
    <mergeCell ref="B900:C900"/>
    <mergeCell ref="B901:G901"/>
    <mergeCell ref="B902:H902"/>
    <mergeCell ref="B903:C903"/>
    <mergeCell ref="B904:C904"/>
    <mergeCell ref="B893:C893"/>
    <mergeCell ref="B894:G894"/>
    <mergeCell ref="B895:H895"/>
    <mergeCell ref="B896:C896"/>
    <mergeCell ref="B897:C897"/>
    <mergeCell ref="B898:C898"/>
    <mergeCell ref="B887:C887"/>
    <mergeCell ref="B888:C888"/>
    <mergeCell ref="B889:C889"/>
    <mergeCell ref="B890:C890"/>
    <mergeCell ref="B891:C891"/>
    <mergeCell ref="B892:C892"/>
    <mergeCell ref="B879:H879"/>
    <mergeCell ref="D880:E880"/>
    <mergeCell ref="B881:H881"/>
    <mergeCell ref="B882:H884"/>
    <mergeCell ref="B885:H885"/>
    <mergeCell ref="B886:C886"/>
    <mergeCell ref="B872:H872"/>
    <mergeCell ref="B873:D873"/>
    <mergeCell ref="E873:G873"/>
    <mergeCell ref="B876:H876"/>
    <mergeCell ref="B877:H877"/>
    <mergeCell ref="B878:H878"/>
    <mergeCell ref="B866:G866"/>
    <mergeCell ref="B867:H867"/>
    <mergeCell ref="B868:D868"/>
    <mergeCell ref="B869:D869"/>
    <mergeCell ref="B870:D870"/>
    <mergeCell ref="B871:G871"/>
    <mergeCell ref="B860:H860"/>
    <mergeCell ref="B861:C861"/>
    <mergeCell ref="B862:C862"/>
    <mergeCell ref="B863:C863"/>
    <mergeCell ref="B864:C864"/>
    <mergeCell ref="B865:C865"/>
    <mergeCell ref="B854:C854"/>
    <mergeCell ref="B855:C855"/>
    <mergeCell ref="B856:C856"/>
    <mergeCell ref="B857:C857"/>
    <mergeCell ref="B858:C858"/>
    <mergeCell ref="B859:G859"/>
    <mergeCell ref="B848:C848"/>
    <mergeCell ref="B849:C849"/>
    <mergeCell ref="B850:C850"/>
    <mergeCell ref="B851:C851"/>
    <mergeCell ref="B852:G852"/>
    <mergeCell ref="B853:H853"/>
    <mergeCell ref="B842:H842"/>
    <mergeCell ref="B843:C843"/>
    <mergeCell ref="B844:C844"/>
    <mergeCell ref="B845:C845"/>
    <mergeCell ref="B846:C846"/>
    <mergeCell ref="B847:C847"/>
    <mergeCell ref="B834:H834"/>
    <mergeCell ref="B835:H835"/>
    <mergeCell ref="B836:H836"/>
    <mergeCell ref="D837:E837"/>
    <mergeCell ref="B838:H838"/>
    <mergeCell ref="B839:H841"/>
    <mergeCell ref="B827:D827"/>
    <mergeCell ref="B828:G828"/>
    <mergeCell ref="B829:H829"/>
    <mergeCell ref="B830:D830"/>
    <mergeCell ref="E830:G830"/>
    <mergeCell ref="B833:H833"/>
    <mergeCell ref="B821:C821"/>
    <mergeCell ref="B822:C822"/>
    <mergeCell ref="B823:G823"/>
    <mergeCell ref="B824:H824"/>
    <mergeCell ref="B825:D825"/>
    <mergeCell ref="B826:D826"/>
    <mergeCell ref="B815:C815"/>
    <mergeCell ref="B816:G816"/>
    <mergeCell ref="B817:H817"/>
    <mergeCell ref="B818:C818"/>
    <mergeCell ref="B819:C819"/>
    <mergeCell ref="B820:C820"/>
    <mergeCell ref="B809:G809"/>
    <mergeCell ref="B810:H810"/>
    <mergeCell ref="B811:C811"/>
    <mergeCell ref="B812:C812"/>
    <mergeCell ref="B813:C813"/>
    <mergeCell ref="B814:C814"/>
    <mergeCell ref="B803:C803"/>
    <mergeCell ref="B804:C804"/>
    <mergeCell ref="B805:C805"/>
    <mergeCell ref="B806:C806"/>
    <mergeCell ref="B807:C807"/>
    <mergeCell ref="B808:C808"/>
    <mergeCell ref="B795:H797"/>
    <mergeCell ref="B798:H798"/>
    <mergeCell ref="B799:C799"/>
    <mergeCell ref="B800:C800"/>
    <mergeCell ref="B801:C801"/>
    <mergeCell ref="B802:C802"/>
    <mergeCell ref="B789:H789"/>
    <mergeCell ref="B790:H790"/>
    <mergeCell ref="B791:H791"/>
    <mergeCell ref="B792:H792"/>
    <mergeCell ref="D793:E793"/>
    <mergeCell ref="B794:H794"/>
    <mergeCell ref="B782:D782"/>
    <mergeCell ref="B783:D783"/>
    <mergeCell ref="B784:G784"/>
    <mergeCell ref="B785:H785"/>
    <mergeCell ref="B786:D786"/>
    <mergeCell ref="E786:G786"/>
    <mergeCell ref="B776:C776"/>
    <mergeCell ref="B777:C777"/>
    <mergeCell ref="B778:C778"/>
    <mergeCell ref="B779:G779"/>
    <mergeCell ref="B780:H780"/>
    <mergeCell ref="B781:D781"/>
    <mergeCell ref="B770:C770"/>
    <mergeCell ref="B771:C771"/>
    <mergeCell ref="B772:G772"/>
    <mergeCell ref="B773:H773"/>
    <mergeCell ref="B774:C774"/>
    <mergeCell ref="B775:C775"/>
    <mergeCell ref="B764:C764"/>
    <mergeCell ref="B765:G765"/>
    <mergeCell ref="B766:H766"/>
    <mergeCell ref="B767:C767"/>
    <mergeCell ref="B768:C768"/>
    <mergeCell ref="B769:C769"/>
    <mergeCell ref="B758:H758"/>
    <mergeCell ref="B759:C759"/>
    <mergeCell ref="B760:C760"/>
    <mergeCell ref="B761:C761"/>
    <mergeCell ref="B762:C762"/>
    <mergeCell ref="B763:C763"/>
    <mergeCell ref="B750:H750"/>
    <mergeCell ref="B751:H751"/>
    <mergeCell ref="B752:H752"/>
    <mergeCell ref="D753:E753"/>
    <mergeCell ref="B754:H754"/>
    <mergeCell ref="B755:H757"/>
    <mergeCell ref="B743:D743"/>
    <mergeCell ref="B744:G744"/>
    <mergeCell ref="B745:H745"/>
    <mergeCell ref="B746:D746"/>
    <mergeCell ref="E746:G746"/>
    <mergeCell ref="B749:H749"/>
    <mergeCell ref="B737:C737"/>
    <mergeCell ref="B738:C738"/>
    <mergeCell ref="B739:G739"/>
    <mergeCell ref="B740:H740"/>
    <mergeCell ref="B741:D741"/>
    <mergeCell ref="B742:D742"/>
    <mergeCell ref="B731:C731"/>
    <mergeCell ref="B732:G732"/>
    <mergeCell ref="B733:H733"/>
    <mergeCell ref="B734:C734"/>
    <mergeCell ref="B735:C735"/>
    <mergeCell ref="B736:C736"/>
    <mergeCell ref="B725:G725"/>
    <mergeCell ref="B726:H726"/>
    <mergeCell ref="B727:C727"/>
    <mergeCell ref="B728:C728"/>
    <mergeCell ref="B729:C729"/>
    <mergeCell ref="B730:C730"/>
    <mergeCell ref="B719:C719"/>
    <mergeCell ref="B720:C720"/>
    <mergeCell ref="B721:C721"/>
    <mergeCell ref="B722:C722"/>
    <mergeCell ref="B723:C723"/>
    <mergeCell ref="B724:C724"/>
    <mergeCell ref="B711:H711"/>
    <mergeCell ref="B712:H712"/>
    <mergeCell ref="D713:E713"/>
    <mergeCell ref="B714:H714"/>
    <mergeCell ref="B715:H717"/>
    <mergeCell ref="B718:H718"/>
    <mergeCell ref="B704:G704"/>
    <mergeCell ref="B705:H705"/>
    <mergeCell ref="B706:D706"/>
    <mergeCell ref="E706:G706"/>
    <mergeCell ref="B709:H709"/>
    <mergeCell ref="B710:H710"/>
    <mergeCell ref="B698:C698"/>
    <mergeCell ref="B699:G699"/>
    <mergeCell ref="B700:H700"/>
    <mergeCell ref="B701:D701"/>
    <mergeCell ref="B702:D702"/>
    <mergeCell ref="B703:D703"/>
    <mergeCell ref="B692:G692"/>
    <mergeCell ref="B693:H693"/>
    <mergeCell ref="B694:C694"/>
    <mergeCell ref="B695:C695"/>
    <mergeCell ref="B696:C696"/>
    <mergeCell ref="B697:C697"/>
    <mergeCell ref="B686:H686"/>
    <mergeCell ref="B687:C687"/>
    <mergeCell ref="B688:C688"/>
    <mergeCell ref="B689:C689"/>
    <mergeCell ref="B690:C690"/>
    <mergeCell ref="B691:C691"/>
    <mergeCell ref="B680:C680"/>
    <mergeCell ref="B681:C681"/>
    <mergeCell ref="B682:C682"/>
    <mergeCell ref="B683:C683"/>
    <mergeCell ref="B684:C684"/>
    <mergeCell ref="B685:G685"/>
    <mergeCell ref="B672:H672"/>
    <mergeCell ref="D673:E673"/>
    <mergeCell ref="B674:H674"/>
    <mergeCell ref="B675:H677"/>
    <mergeCell ref="B678:H678"/>
    <mergeCell ref="B679:C679"/>
    <mergeCell ref="B665:H665"/>
    <mergeCell ref="B666:D666"/>
    <mergeCell ref="E666:G666"/>
    <mergeCell ref="B669:H669"/>
    <mergeCell ref="B670:H670"/>
    <mergeCell ref="B671:H671"/>
    <mergeCell ref="B659:G659"/>
    <mergeCell ref="B660:H660"/>
    <mergeCell ref="B661:D661"/>
    <mergeCell ref="B662:D662"/>
    <mergeCell ref="B663:D663"/>
    <mergeCell ref="B664:G664"/>
    <mergeCell ref="B653:H653"/>
    <mergeCell ref="B654:C654"/>
    <mergeCell ref="B655:C655"/>
    <mergeCell ref="B656:C656"/>
    <mergeCell ref="B657:C657"/>
    <mergeCell ref="B658:C658"/>
    <mergeCell ref="B647:C647"/>
    <mergeCell ref="B648:C648"/>
    <mergeCell ref="B649:C649"/>
    <mergeCell ref="B650:C650"/>
    <mergeCell ref="B651:C651"/>
    <mergeCell ref="B652:G652"/>
    <mergeCell ref="B641:C641"/>
    <mergeCell ref="B642:C642"/>
    <mergeCell ref="B643:C643"/>
    <mergeCell ref="B644:G644"/>
    <mergeCell ref="B645:H645"/>
    <mergeCell ref="B646:C646"/>
    <mergeCell ref="B633:H635"/>
    <mergeCell ref="B636:H636"/>
    <mergeCell ref="B637:C637"/>
    <mergeCell ref="B638:C638"/>
    <mergeCell ref="B639:C639"/>
    <mergeCell ref="B640:C640"/>
    <mergeCell ref="B627:H627"/>
    <mergeCell ref="B628:H628"/>
    <mergeCell ref="B629:H629"/>
    <mergeCell ref="B630:H630"/>
    <mergeCell ref="D631:E631"/>
    <mergeCell ref="B632:H632"/>
    <mergeCell ref="B620:D620"/>
    <mergeCell ref="B621:D621"/>
    <mergeCell ref="B622:G622"/>
    <mergeCell ref="B623:H623"/>
    <mergeCell ref="B624:D624"/>
    <mergeCell ref="E624:G624"/>
    <mergeCell ref="B614:C614"/>
    <mergeCell ref="B615:C615"/>
    <mergeCell ref="B616:C616"/>
    <mergeCell ref="B617:G617"/>
    <mergeCell ref="B618:H618"/>
    <mergeCell ref="B619:D619"/>
    <mergeCell ref="B608:C608"/>
    <mergeCell ref="B609:C609"/>
    <mergeCell ref="B610:G610"/>
    <mergeCell ref="B611:H611"/>
    <mergeCell ref="B612:C612"/>
    <mergeCell ref="B613:C613"/>
    <mergeCell ref="B602:G602"/>
    <mergeCell ref="B603:H603"/>
    <mergeCell ref="B604:C604"/>
    <mergeCell ref="B605:C605"/>
    <mergeCell ref="B606:C606"/>
    <mergeCell ref="B607:C607"/>
    <mergeCell ref="B596:C596"/>
    <mergeCell ref="B597:C597"/>
    <mergeCell ref="B598:C598"/>
    <mergeCell ref="B599:C599"/>
    <mergeCell ref="B600:C600"/>
    <mergeCell ref="B601:C601"/>
    <mergeCell ref="B588:H588"/>
    <mergeCell ref="D589:E589"/>
    <mergeCell ref="B590:H590"/>
    <mergeCell ref="B591:H593"/>
    <mergeCell ref="B594:H594"/>
    <mergeCell ref="B595:C595"/>
    <mergeCell ref="B581:H581"/>
    <mergeCell ref="B582:D582"/>
    <mergeCell ref="E582:G582"/>
    <mergeCell ref="B585:H585"/>
    <mergeCell ref="B586:H586"/>
    <mergeCell ref="B587:H587"/>
    <mergeCell ref="B575:G575"/>
    <mergeCell ref="B576:H576"/>
    <mergeCell ref="B577:D577"/>
    <mergeCell ref="B578:D578"/>
    <mergeCell ref="B579:D579"/>
    <mergeCell ref="B580:G580"/>
    <mergeCell ref="B569:H569"/>
    <mergeCell ref="B570:C570"/>
    <mergeCell ref="B571:C571"/>
    <mergeCell ref="B572:C572"/>
    <mergeCell ref="B573:C573"/>
    <mergeCell ref="B574:C574"/>
    <mergeCell ref="B563:C563"/>
    <mergeCell ref="B564:C564"/>
    <mergeCell ref="B565:C565"/>
    <mergeCell ref="B566:C566"/>
    <mergeCell ref="B567:C567"/>
    <mergeCell ref="B568:G568"/>
    <mergeCell ref="B557:C557"/>
    <mergeCell ref="B558:C558"/>
    <mergeCell ref="B559:C559"/>
    <mergeCell ref="B560:C560"/>
    <mergeCell ref="B561:G561"/>
    <mergeCell ref="B562:H562"/>
    <mergeCell ref="B551:C551"/>
    <mergeCell ref="B552:C552"/>
    <mergeCell ref="B553:C553"/>
    <mergeCell ref="B554:C554"/>
    <mergeCell ref="B555:C555"/>
    <mergeCell ref="B556:C556"/>
    <mergeCell ref="B543:H545"/>
    <mergeCell ref="B546:H546"/>
    <mergeCell ref="B547:C547"/>
    <mergeCell ref="B548:C548"/>
    <mergeCell ref="B549:C549"/>
    <mergeCell ref="B550:C550"/>
    <mergeCell ref="B537:H537"/>
    <mergeCell ref="B538:H538"/>
    <mergeCell ref="B539:H539"/>
    <mergeCell ref="B540:H540"/>
    <mergeCell ref="D541:E541"/>
    <mergeCell ref="B542:H542"/>
    <mergeCell ref="B530:D530"/>
    <mergeCell ref="B531:D531"/>
    <mergeCell ref="B532:G532"/>
    <mergeCell ref="B533:H533"/>
    <mergeCell ref="B534:D534"/>
    <mergeCell ref="E534:G534"/>
    <mergeCell ref="B524:C524"/>
    <mergeCell ref="B525:C525"/>
    <mergeCell ref="B526:C526"/>
    <mergeCell ref="B527:G527"/>
    <mergeCell ref="B528:H528"/>
    <mergeCell ref="B529:D529"/>
    <mergeCell ref="B518:C518"/>
    <mergeCell ref="B519:C519"/>
    <mergeCell ref="B520:G520"/>
    <mergeCell ref="B521:H521"/>
    <mergeCell ref="B522:C522"/>
    <mergeCell ref="B523:C523"/>
    <mergeCell ref="B512:G512"/>
    <mergeCell ref="B513:H513"/>
    <mergeCell ref="B514:C514"/>
    <mergeCell ref="B515:C515"/>
    <mergeCell ref="B516:C516"/>
    <mergeCell ref="B517:C517"/>
    <mergeCell ref="B506:C506"/>
    <mergeCell ref="B507:C507"/>
    <mergeCell ref="B508:C508"/>
    <mergeCell ref="B509:C509"/>
    <mergeCell ref="B510:C510"/>
    <mergeCell ref="B511:C511"/>
    <mergeCell ref="B496:H496"/>
    <mergeCell ref="D497:E497"/>
    <mergeCell ref="B498:H498"/>
    <mergeCell ref="B499:H503"/>
    <mergeCell ref="B504:H504"/>
    <mergeCell ref="B505:C505"/>
    <mergeCell ref="B489:H489"/>
    <mergeCell ref="B490:D490"/>
    <mergeCell ref="E490:G490"/>
    <mergeCell ref="B493:H493"/>
    <mergeCell ref="B494:H494"/>
    <mergeCell ref="B495:H495"/>
    <mergeCell ref="B483:G483"/>
    <mergeCell ref="B484:H484"/>
    <mergeCell ref="B485:D485"/>
    <mergeCell ref="B486:D486"/>
    <mergeCell ref="B487:D487"/>
    <mergeCell ref="B488:G488"/>
    <mergeCell ref="B477:H477"/>
    <mergeCell ref="B478:C478"/>
    <mergeCell ref="B479:C479"/>
    <mergeCell ref="B480:C480"/>
    <mergeCell ref="B481:C481"/>
    <mergeCell ref="B482:C482"/>
    <mergeCell ref="B471:C471"/>
    <mergeCell ref="B472:C472"/>
    <mergeCell ref="B473:C473"/>
    <mergeCell ref="B474:C474"/>
    <mergeCell ref="B475:C475"/>
    <mergeCell ref="B476:G476"/>
    <mergeCell ref="B465:C465"/>
    <mergeCell ref="B466:C466"/>
    <mergeCell ref="B467:C467"/>
    <mergeCell ref="B468:G468"/>
    <mergeCell ref="B469:H469"/>
    <mergeCell ref="B470:C470"/>
    <mergeCell ref="B455:H459"/>
    <mergeCell ref="B460:H460"/>
    <mergeCell ref="B461:C461"/>
    <mergeCell ref="B462:C462"/>
    <mergeCell ref="B463:C463"/>
    <mergeCell ref="B464:C464"/>
    <mergeCell ref="B449:H449"/>
    <mergeCell ref="B450:H450"/>
    <mergeCell ref="B451:H451"/>
    <mergeCell ref="B452:H452"/>
    <mergeCell ref="D453:E453"/>
    <mergeCell ref="B454:H454"/>
    <mergeCell ref="B441:D441"/>
    <mergeCell ref="B442:D442"/>
    <mergeCell ref="B443:D443"/>
    <mergeCell ref="B444:G444"/>
    <mergeCell ref="B445:H445"/>
    <mergeCell ref="B446:D446"/>
    <mergeCell ref="E446:G446"/>
    <mergeCell ref="B435:C435"/>
    <mergeCell ref="B436:C436"/>
    <mergeCell ref="B437:C437"/>
    <mergeCell ref="B438:C438"/>
    <mergeCell ref="B439:G439"/>
    <mergeCell ref="B440:H440"/>
    <mergeCell ref="B429:C429"/>
    <mergeCell ref="B430:C430"/>
    <mergeCell ref="B431:C431"/>
    <mergeCell ref="B432:G432"/>
    <mergeCell ref="B433:H433"/>
    <mergeCell ref="B434:C434"/>
    <mergeCell ref="B423:C423"/>
    <mergeCell ref="B424:C424"/>
    <mergeCell ref="B425:G425"/>
    <mergeCell ref="B426:H426"/>
    <mergeCell ref="B427:C427"/>
    <mergeCell ref="B428:C428"/>
    <mergeCell ref="B415:H415"/>
    <mergeCell ref="D416:E416"/>
    <mergeCell ref="B417:H417"/>
    <mergeCell ref="B418:H420"/>
    <mergeCell ref="B421:H421"/>
    <mergeCell ref="B422:C422"/>
    <mergeCell ref="B408:H408"/>
    <mergeCell ref="B409:D409"/>
    <mergeCell ref="E409:G409"/>
    <mergeCell ref="B412:H412"/>
    <mergeCell ref="B413:H413"/>
    <mergeCell ref="B414:H414"/>
    <mergeCell ref="B402:G402"/>
    <mergeCell ref="B403:H403"/>
    <mergeCell ref="B404:D404"/>
    <mergeCell ref="B405:D405"/>
    <mergeCell ref="B406:D406"/>
    <mergeCell ref="B407:G407"/>
    <mergeCell ref="B396:H396"/>
    <mergeCell ref="B397:C397"/>
    <mergeCell ref="B398:C398"/>
    <mergeCell ref="B399:C399"/>
    <mergeCell ref="B400:C400"/>
    <mergeCell ref="B401:C401"/>
    <mergeCell ref="B390:H390"/>
    <mergeCell ref="B391:C391"/>
    <mergeCell ref="B392:C392"/>
    <mergeCell ref="B393:C393"/>
    <mergeCell ref="B394:C394"/>
    <mergeCell ref="B395:G395"/>
    <mergeCell ref="B384:H384"/>
    <mergeCell ref="B385:C385"/>
    <mergeCell ref="B386:C386"/>
    <mergeCell ref="B387:C387"/>
    <mergeCell ref="B388:C388"/>
    <mergeCell ref="B389:G389"/>
    <mergeCell ref="B376:H376"/>
    <mergeCell ref="B377:H377"/>
    <mergeCell ref="B378:H378"/>
    <mergeCell ref="D379:E379"/>
    <mergeCell ref="B380:H380"/>
    <mergeCell ref="B381:H383"/>
    <mergeCell ref="B367:D367"/>
    <mergeCell ref="B368:G368"/>
    <mergeCell ref="B369:H369"/>
    <mergeCell ref="B370:D370"/>
    <mergeCell ref="E370:G370"/>
    <mergeCell ref="B375:H375"/>
    <mergeCell ref="B361:C361"/>
    <mergeCell ref="B362:C362"/>
    <mergeCell ref="B363:G363"/>
    <mergeCell ref="B364:H364"/>
    <mergeCell ref="B365:D365"/>
    <mergeCell ref="B366:D366"/>
    <mergeCell ref="B355:C355"/>
    <mergeCell ref="B356:G356"/>
    <mergeCell ref="B357:H357"/>
    <mergeCell ref="B358:C358"/>
    <mergeCell ref="B359:C359"/>
    <mergeCell ref="B360:C360"/>
    <mergeCell ref="B349:G349"/>
    <mergeCell ref="B350:H350"/>
    <mergeCell ref="B351:C351"/>
    <mergeCell ref="B352:C352"/>
    <mergeCell ref="B353:C353"/>
    <mergeCell ref="B354:C354"/>
    <mergeCell ref="B341:H343"/>
    <mergeCell ref="B344:H344"/>
    <mergeCell ref="B345:C345"/>
    <mergeCell ref="B346:C346"/>
    <mergeCell ref="B347:C347"/>
    <mergeCell ref="B348:C348"/>
    <mergeCell ref="B335:H335"/>
    <mergeCell ref="B336:H336"/>
    <mergeCell ref="B337:H337"/>
    <mergeCell ref="B338:H338"/>
    <mergeCell ref="D339:E339"/>
    <mergeCell ref="B340:H340"/>
    <mergeCell ref="B327:D327"/>
    <mergeCell ref="B328:D328"/>
    <mergeCell ref="B329:D329"/>
    <mergeCell ref="B330:G330"/>
    <mergeCell ref="B331:H331"/>
    <mergeCell ref="B332:D332"/>
    <mergeCell ref="E332:G332"/>
    <mergeCell ref="B321:C321"/>
    <mergeCell ref="B322:C322"/>
    <mergeCell ref="B323:C323"/>
    <mergeCell ref="B324:C324"/>
    <mergeCell ref="B325:G325"/>
    <mergeCell ref="B326:H326"/>
    <mergeCell ref="B315:C315"/>
    <mergeCell ref="B316:C316"/>
    <mergeCell ref="B317:C317"/>
    <mergeCell ref="B318:G318"/>
    <mergeCell ref="B319:H319"/>
    <mergeCell ref="B320:C320"/>
    <mergeCell ref="B309:C309"/>
    <mergeCell ref="B310:C310"/>
    <mergeCell ref="B311:G311"/>
    <mergeCell ref="B312:H312"/>
    <mergeCell ref="B313:C313"/>
    <mergeCell ref="B314:C314"/>
    <mergeCell ref="D301:E301"/>
    <mergeCell ref="B302:H302"/>
    <mergeCell ref="B303:H305"/>
    <mergeCell ref="B306:H306"/>
    <mergeCell ref="B307:C307"/>
    <mergeCell ref="B308:C308"/>
    <mergeCell ref="B294:D294"/>
    <mergeCell ref="E294:G294"/>
    <mergeCell ref="B297:H297"/>
    <mergeCell ref="B298:H298"/>
    <mergeCell ref="B299:H299"/>
    <mergeCell ref="B300:H300"/>
    <mergeCell ref="B288:H288"/>
    <mergeCell ref="B289:D289"/>
    <mergeCell ref="B290:D290"/>
    <mergeCell ref="B291:D291"/>
    <mergeCell ref="B292:G292"/>
    <mergeCell ref="B293:H293"/>
    <mergeCell ref="B282:C282"/>
    <mergeCell ref="B283:C283"/>
    <mergeCell ref="B284:C284"/>
    <mergeCell ref="B285:C285"/>
    <mergeCell ref="B286:C286"/>
    <mergeCell ref="B287:G287"/>
    <mergeCell ref="B276:C276"/>
    <mergeCell ref="B277:C277"/>
    <mergeCell ref="B278:C278"/>
    <mergeCell ref="B279:C279"/>
    <mergeCell ref="B280:G280"/>
    <mergeCell ref="B281:H281"/>
    <mergeCell ref="B270:C270"/>
    <mergeCell ref="B271:C271"/>
    <mergeCell ref="B272:C272"/>
    <mergeCell ref="B273:G273"/>
    <mergeCell ref="B274:H274"/>
    <mergeCell ref="B275:C275"/>
    <mergeCell ref="B262:H262"/>
    <mergeCell ref="D263:E263"/>
    <mergeCell ref="B264:H264"/>
    <mergeCell ref="B265:H267"/>
    <mergeCell ref="B268:H268"/>
    <mergeCell ref="B269:C269"/>
    <mergeCell ref="B255:H255"/>
    <mergeCell ref="B256:D256"/>
    <mergeCell ref="E256:G256"/>
    <mergeCell ref="B259:H259"/>
    <mergeCell ref="B260:H260"/>
    <mergeCell ref="B261:H261"/>
    <mergeCell ref="B249:G249"/>
    <mergeCell ref="B250:H250"/>
    <mergeCell ref="B251:D251"/>
    <mergeCell ref="B252:D252"/>
    <mergeCell ref="B253:D253"/>
    <mergeCell ref="B254:G254"/>
    <mergeCell ref="B243:H243"/>
    <mergeCell ref="B244:C244"/>
    <mergeCell ref="B245:C245"/>
    <mergeCell ref="B246:C246"/>
    <mergeCell ref="B247:C247"/>
    <mergeCell ref="B248:C248"/>
    <mergeCell ref="B237:C237"/>
    <mergeCell ref="B238:C238"/>
    <mergeCell ref="B239:C239"/>
    <mergeCell ref="B240:C240"/>
    <mergeCell ref="B241:C241"/>
    <mergeCell ref="B242:G242"/>
    <mergeCell ref="B231:C231"/>
    <mergeCell ref="B232:C232"/>
    <mergeCell ref="B233:C233"/>
    <mergeCell ref="B234:C234"/>
    <mergeCell ref="B235:G235"/>
    <mergeCell ref="B236:H236"/>
    <mergeCell ref="B223:H223"/>
    <mergeCell ref="B224:H224"/>
    <mergeCell ref="D225:E225"/>
    <mergeCell ref="B226:H226"/>
    <mergeCell ref="B227:H229"/>
    <mergeCell ref="B230:H230"/>
    <mergeCell ref="B216:G216"/>
    <mergeCell ref="B217:H217"/>
    <mergeCell ref="B218:D218"/>
    <mergeCell ref="E218:G218"/>
    <mergeCell ref="B221:H221"/>
    <mergeCell ref="B222:H222"/>
    <mergeCell ref="B210:C210"/>
    <mergeCell ref="B211:G211"/>
    <mergeCell ref="B212:H212"/>
    <mergeCell ref="B213:D213"/>
    <mergeCell ref="B214:D214"/>
    <mergeCell ref="B215:D215"/>
    <mergeCell ref="B204:G204"/>
    <mergeCell ref="B205:H205"/>
    <mergeCell ref="B206:C206"/>
    <mergeCell ref="B207:C207"/>
    <mergeCell ref="B208:C208"/>
    <mergeCell ref="B209:C209"/>
    <mergeCell ref="B198:H198"/>
    <mergeCell ref="B199:C199"/>
    <mergeCell ref="B200:C200"/>
    <mergeCell ref="B201:C201"/>
    <mergeCell ref="B202:C202"/>
    <mergeCell ref="B203:C203"/>
    <mergeCell ref="B192:H192"/>
    <mergeCell ref="B193:C193"/>
    <mergeCell ref="B194:C194"/>
    <mergeCell ref="B195:C195"/>
    <mergeCell ref="B196:C196"/>
    <mergeCell ref="B197:G197"/>
    <mergeCell ref="B184:H184"/>
    <mergeCell ref="B185:H185"/>
    <mergeCell ref="B186:H186"/>
    <mergeCell ref="D187:E187"/>
    <mergeCell ref="B188:H188"/>
    <mergeCell ref="B189:H191"/>
    <mergeCell ref="B177:D177"/>
    <mergeCell ref="B178:G178"/>
    <mergeCell ref="B179:H179"/>
    <mergeCell ref="B180:D180"/>
    <mergeCell ref="E180:G180"/>
    <mergeCell ref="B183:H183"/>
    <mergeCell ref="B171:C171"/>
    <mergeCell ref="B172:C172"/>
    <mergeCell ref="B173:G173"/>
    <mergeCell ref="B174:H174"/>
    <mergeCell ref="B175:D175"/>
    <mergeCell ref="B176:D176"/>
    <mergeCell ref="B165:C165"/>
    <mergeCell ref="B166:G166"/>
    <mergeCell ref="B167:H167"/>
    <mergeCell ref="B168:C168"/>
    <mergeCell ref="B169:C169"/>
    <mergeCell ref="B170:C170"/>
    <mergeCell ref="B159:G159"/>
    <mergeCell ref="B160:H160"/>
    <mergeCell ref="B161:C161"/>
    <mergeCell ref="B162:C162"/>
    <mergeCell ref="B163:C163"/>
    <mergeCell ref="B164:C164"/>
    <mergeCell ref="B151:H153"/>
    <mergeCell ref="B154:H154"/>
    <mergeCell ref="B155:C155"/>
    <mergeCell ref="B156:C156"/>
    <mergeCell ref="B157:C157"/>
    <mergeCell ref="B158:C158"/>
    <mergeCell ref="B145:H145"/>
    <mergeCell ref="B146:H146"/>
    <mergeCell ref="B147:H147"/>
    <mergeCell ref="B148:H148"/>
    <mergeCell ref="D149:E149"/>
    <mergeCell ref="B150:H150"/>
    <mergeCell ref="C55:G55"/>
    <mergeCell ref="C56:G56"/>
    <mergeCell ref="C57:G57"/>
    <mergeCell ref="C58:G58"/>
    <mergeCell ref="C59:G59"/>
    <mergeCell ref="C60:G60"/>
    <mergeCell ref="C49:G49"/>
    <mergeCell ref="C50:G50"/>
    <mergeCell ref="C51:G51"/>
    <mergeCell ref="C52:G52"/>
    <mergeCell ref="C53:G53"/>
    <mergeCell ref="C54:G54"/>
    <mergeCell ref="C43:G43"/>
    <mergeCell ref="C44:G44"/>
    <mergeCell ref="C45:G45"/>
    <mergeCell ref="C46:G46"/>
    <mergeCell ref="C47:G47"/>
    <mergeCell ref="C48:G48"/>
    <mergeCell ref="C36:G36"/>
    <mergeCell ref="C37:G37"/>
    <mergeCell ref="C39:G39"/>
    <mergeCell ref="C40:G40"/>
    <mergeCell ref="C41:G41"/>
    <mergeCell ref="C42:G42"/>
    <mergeCell ref="C26:G26"/>
    <mergeCell ref="C27:G27"/>
    <mergeCell ref="C30:G30"/>
    <mergeCell ref="C31:G31"/>
    <mergeCell ref="C32:G32"/>
    <mergeCell ref="C33:G33"/>
    <mergeCell ref="C12:G12"/>
    <mergeCell ref="C15:G15"/>
    <mergeCell ref="C18:G18"/>
    <mergeCell ref="C19:G19"/>
    <mergeCell ref="C22:G22"/>
    <mergeCell ref="C25:G25"/>
    <mergeCell ref="C2:G2"/>
    <mergeCell ref="C3:G3"/>
    <mergeCell ref="C4:G4"/>
    <mergeCell ref="C7:G7"/>
    <mergeCell ref="C10:G10"/>
    <mergeCell ref="C11:G11"/>
    <mergeCell ref="B135:D135"/>
    <mergeCell ref="B136:D136"/>
    <mergeCell ref="B137:G137"/>
    <mergeCell ref="B138:H138"/>
    <mergeCell ref="B139:D139"/>
    <mergeCell ref="E139:G139"/>
    <mergeCell ref="B129:C129"/>
    <mergeCell ref="B130:C130"/>
    <mergeCell ref="B131:G131"/>
    <mergeCell ref="B132:H132"/>
    <mergeCell ref="B133:D133"/>
    <mergeCell ref="B134:D134"/>
    <mergeCell ref="B123:C123"/>
    <mergeCell ref="B124:G124"/>
    <mergeCell ref="B125:H125"/>
    <mergeCell ref="B126:C126"/>
    <mergeCell ref="B127:C127"/>
    <mergeCell ref="B128:C128"/>
    <mergeCell ref="B117:G117"/>
    <mergeCell ref="B118:H118"/>
    <mergeCell ref="B119:C119"/>
    <mergeCell ref="B120:C120"/>
    <mergeCell ref="B121:C121"/>
    <mergeCell ref="B122:C122"/>
    <mergeCell ref="B109:H111"/>
    <mergeCell ref="B112:H112"/>
    <mergeCell ref="B113:C113"/>
    <mergeCell ref="B114:C114"/>
    <mergeCell ref="B115:C115"/>
    <mergeCell ref="B116:C116"/>
    <mergeCell ref="B103:H103"/>
    <mergeCell ref="B104:H104"/>
    <mergeCell ref="B105:H105"/>
    <mergeCell ref="B106:H106"/>
    <mergeCell ref="D107:E107"/>
    <mergeCell ref="B108:H108"/>
    <mergeCell ref="B96:D96"/>
    <mergeCell ref="B97:D97"/>
    <mergeCell ref="B98:G98"/>
    <mergeCell ref="B99:H99"/>
    <mergeCell ref="B100:D100"/>
    <mergeCell ref="E100:G100"/>
    <mergeCell ref="B90:C90"/>
    <mergeCell ref="B91:C91"/>
    <mergeCell ref="B92:C92"/>
    <mergeCell ref="B93:G93"/>
    <mergeCell ref="B94:H94"/>
    <mergeCell ref="B95:D95"/>
    <mergeCell ref="B63:H63"/>
    <mergeCell ref="B64:H64"/>
    <mergeCell ref="B66:H66"/>
    <mergeCell ref="B67:H67"/>
    <mergeCell ref="B68:H68"/>
    <mergeCell ref="B69:H69"/>
    <mergeCell ref="B84:C84"/>
    <mergeCell ref="B85:C85"/>
    <mergeCell ref="B86:G86"/>
    <mergeCell ref="B87:H87"/>
    <mergeCell ref="B88:C88"/>
    <mergeCell ref="B89:C89"/>
    <mergeCell ref="B78:C78"/>
    <mergeCell ref="B79:C79"/>
    <mergeCell ref="B80:G80"/>
    <mergeCell ref="B81:H81"/>
    <mergeCell ref="B82:C82"/>
    <mergeCell ref="B83:C83"/>
    <mergeCell ref="D70:E70"/>
    <mergeCell ref="B71:H71"/>
    <mergeCell ref="B72:H74"/>
    <mergeCell ref="B75:H75"/>
    <mergeCell ref="B76:C76"/>
    <mergeCell ref="B77:C77"/>
  </mergeCells>
  <pageMargins left="0.70866141732283472" right="0.70866141732283472" top="0.74803149606299213" bottom="0.74803149606299213" header="0" footer="0"/>
  <pageSetup scale="6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Z1000"/>
  <sheetViews>
    <sheetView workbookViewId="0"/>
  </sheetViews>
  <sheetFormatPr baseColWidth="10" defaultColWidth="14.42578125" defaultRowHeight="15" customHeight="1"/>
  <cols>
    <col min="1" max="1" width="12.7109375" customWidth="1"/>
    <col min="2" max="2" width="57.140625" customWidth="1"/>
    <col min="3" max="3" width="6.42578125" customWidth="1"/>
    <col min="4" max="4" width="18.42578125" customWidth="1"/>
    <col min="5" max="26" width="12.7109375" customWidth="1"/>
  </cols>
  <sheetData>
    <row r="1" spans="1:26" ht="18" customHeight="1">
      <c r="A1" s="225"/>
      <c r="B1" s="226"/>
      <c r="C1" s="225"/>
      <c r="D1" s="227"/>
      <c r="E1" s="225"/>
      <c r="F1" s="225"/>
      <c r="G1" s="225"/>
      <c r="H1" s="225"/>
      <c r="I1" s="225"/>
      <c r="J1" s="225"/>
      <c r="K1" s="225"/>
      <c r="L1" s="225"/>
      <c r="M1" s="225"/>
      <c r="N1" s="225"/>
      <c r="O1" s="225"/>
      <c r="P1" s="225"/>
      <c r="Q1" s="225"/>
      <c r="R1" s="225"/>
      <c r="S1" s="225"/>
      <c r="T1" s="225"/>
      <c r="U1" s="225"/>
      <c r="V1" s="225"/>
      <c r="W1" s="225"/>
      <c r="X1" s="225"/>
      <c r="Y1" s="225"/>
      <c r="Z1" s="225"/>
    </row>
    <row r="2" spans="1:26" ht="24.75" customHeight="1">
      <c r="A2" s="225"/>
      <c r="B2" s="842" t="e">
        <f>+#REF!</f>
        <v>#REF!</v>
      </c>
      <c r="C2" s="678"/>
      <c r="D2" s="700"/>
      <c r="E2" s="225"/>
      <c r="F2" s="225"/>
      <c r="G2" s="225"/>
      <c r="H2" s="225"/>
      <c r="I2" s="225"/>
      <c r="J2" s="225"/>
      <c r="K2" s="225"/>
      <c r="L2" s="225"/>
      <c r="M2" s="225"/>
      <c r="N2" s="225"/>
      <c r="O2" s="225"/>
      <c r="P2" s="225"/>
      <c r="Q2" s="225"/>
      <c r="R2" s="225"/>
      <c r="S2" s="225"/>
      <c r="T2" s="225"/>
      <c r="U2" s="225"/>
      <c r="V2" s="225"/>
      <c r="W2" s="225"/>
      <c r="X2" s="225"/>
      <c r="Y2" s="225"/>
      <c r="Z2" s="225"/>
    </row>
    <row r="3" spans="1:26" ht="18" customHeight="1">
      <c r="A3" s="225"/>
      <c r="B3" s="677" t="s">
        <v>394</v>
      </c>
      <c r="C3" s="678"/>
      <c r="D3" s="700"/>
      <c r="E3" s="225"/>
      <c r="F3" s="225"/>
      <c r="G3" s="225"/>
      <c r="H3" s="225"/>
      <c r="I3" s="225"/>
      <c r="J3" s="225"/>
      <c r="K3" s="225"/>
      <c r="L3" s="225"/>
      <c r="M3" s="225"/>
      <c r="N3" s="225"/>
      <c r="O3" s="225"/>
      <c r="P3" s="225"/>
      <c r="Q3" s="225"/>
      <c r="R3" s="225"/>
      <c r="S3" s="225"/>
      <c r="T3" s="225"/>
      <c r="U3" s="225"/>
      <c r="V3" s="225"/>
      <c r="W3" s="225"/>
      <c r="X3" s="225"/>
      <c r="Y3" s="225"/>
      <c r="Z3" s="225"/>
    </row>
    <row r="4" spans="1:26" ht="14.25" customHeight="1">
      <c r="A4" s="24"/>
      <c r="B4" s="228" t="s">
        <v>286</v>
      </c>
      <c r="C4" s="229" t="s">
        <v>395</v>
      </c>
      <c r="D4" s="230" t="s">
        <v>396</v>
      </c>
      <c r="E4" s="24"/>
      <c r="F4" s="24"/>
      <c r="G4" s="24"/>
      <c r="H4" s="24"/>
      <c r="I4" s="24"/>
      <c r="J4" s="24"/>
      <c r="K4" s="24"/>
      <c r="L4" s="24"/>
      <c r="M4" s="24"/>
      <c r="N4" s="24"/>
      <c r="O4" s="24"/>
      <c r="P4" s="24"/>
      <c r="Q4" s="24"/>
      <c r="R4" s="24"/>
      <c r="S4" s="24"/>
      <c r="T4" s="24"/>
      <c r="U4" s="24"/>
      <c r="V4" s="24"/>
      <c r="W4" s="24"/>
      <c r="X4" s="24"/>
      <c r="Y4" s="24"/>
      <c r="Z4" s="24"/>
    </row>
    <row r="5" spans="1:26" ht="18" customHeight="1">
      <c r="A5" s="225"/>
      <c r="B5" s="231" t="s">
        <v>397</v>
      </c>
      <c r="C5" s="232"/>
      <c r="D5" s="233"/>
      <c r="E5" s="225"/>
      <c r="F5" s="225"/>
      <c r="G5" s="225"/>
      <c r="H5" s="225"/>
      <c r="I5" s="225"/>
      <c r="J5" s="225"/>
      <c r="K5" s="225"/>
      <c r="L5" s="225"/>
      <c r="M5" s="225"/>
      <c r="N5" s="225"/>
      <c r="O5" s="225"/>
      <c r="P5" s="225"/>
      <c r="Q5" s="225"/>
      <c r="R5" s="225"/>
      <c r="S5" s="225"/>
      <c r="T5" s="225"/>
      <c r="U5" s="225"/>
      <c r="V5" s="225"/>
      <c r="W5" s="225"/>
      <c r="X5" s="225"/>
      <c r="Y5" s="225"/>
      <c r="Z5" s="225"/>
    </row>
    <row r="6" spans="1:26" ht="18" customHeight="1">
      <c r="A6" s="225"/>
      <c r="B6" s="234" t="s">
        <v>398</v>
      </c>
      <c r="C6" s="37" t="s">
        <v>392</v>
      </c>
      <c r="D6" s="235">
        <v>2115</v>
      </c>
      <c r="E6" s="225"/>
      <c r="F6" s="225"/>
      <c r="G6" s="225"/>
      <c r="H6" s="225"/>
      <c r="I6" s="225"/>
      <c r="J6" s="225"/>
      <c r="K6" s="225"/>
      <c r="L6" s="225"/>
      <c r="M6" s="225"/>
      <c r="N6" s="225"/>
      <c r="O6" s="225"/>
      <c r="P6" s="225"/>
      <c r="Q6" s="225"/>
      <c r="R6" s="225"/>
      <c r="S6" s="225"/>
      <c r="T6" s="225"/>
      <c r="U6" s="225"/>
      <c r="V6" s="225"/>
      <c r="W6" s="225"/>
      <c r="X6" s="225"/>
      <c r="Y6" s="225"/>
      <c r="Z6" s="225"/>
    </row>
    <row r="7" spans="1:26" ht="18" customHeight="1">
      <c r="A7" s="225"/>
      <c r="B7" s="236" t="s">
        <v>399</v>
      </c>
      <c r="C7" s="37" t="s">
        <v>400</v>
      </c>
      <c r="D7" s="235">
        <v>8372</v>
      </c>
      <c r="E7" s="225"/>
      <c r="F7" s="225"/>
      <c r="G7" s="225"/>
      <c r="H7" s="225"/>
      <c r="I7" s="225"/>
      <c r="J7" s="225"/>
      <c r="K7" s="225"/>
      <c r="L7" s="225"/>
      <c r="M7" s="225"/>
      <c r="N7" s="225"/>
      <c r="O7" s="225"/>
      <c r="P7" s="225"/>
      <c r="Q7" s="225"/>
      <c r="R7" s="225"/>
      <c r="S7" s="225"/>
      <c r="T7" s="225"/>
      <c r="U7" s="225"/>
      <c r="V7" s="225"/>
      <c r="W7" s="225"/>
      <c r="X7" s="225"/>
      <c r="Y7" s="225"/>
      <c r="Z7" s="225"/>
    </row>
    <row r="8" spans="1:26" ht="18" customHeight="1">
      <c r="A8" s="225"/>
      <c r="B8" s="236" t="s">
        <v>401</v>
      </c>
      <c r="C8" s="237" t="s">
        <v>131</v>
      </c>
      <c r="D8" s="235">
        <v>107900</v>
      </c>
      <c r="E8" s="225"/>
      <c r="F8" s="225"/>
      <c r="G8" s="225"/>
      <c r="H8" s="225"/>
      <c r="I8" s="225"/>
      <c r="J8" s="225"/>
      <c r="K8" s="225"/>
      <c r="L8" s="225"/>
      <c r="M8" s="225"/>
      <c r="N8" s="225"/>
      <c r="O8" s="225"/>
      <c r="P8" s="225"/>
      <c r="Q8" s="225"/>
      <c r="R8" s="225"/>
      <c r="S8" s="225"/>
      <c r="T8" s="225"/>
      <c r="U8" s="225"/>
      <c r="V8" s="225"/>
      <c r="W8" s="225"/>
      <c r="X8" s="225"/>
      <c r="Y8" s="225"/>
      <c r="Z8" s="225"/>
    </row>
    <row r="9" spans="1:26" ht="18" customHeight="1">
      <c r="A9" s="225"/>
      <c r="B9" s="234" t="s">
        <v>391</v>
      </c>
      <c r="C9" s="237" t="s">
        <v>392</v>
      </c>
      <c r="D9" s="235">
        <v>12</v>
      </c>
      <c r="E9" s="225"/>
      <c r="F9" s="225"/>
      <c r="G9" s="225"/>
      <c r="H9" s="225"/>
      <c r="I9" s="225"/>
      <c r="J9" s="225"/>
      <c r="K9" s="225"/>
      <c r="L9" s="225"/>
      <c r="M9" s="225"/>
      <c r="N9" s="225"/>
      <c r="O9" s="225"/>
      <c r="P9" s="225"/>
      <c r="Q9" s="225"/>
      <c r="R9" s="225"/>
      <c r="S9" s="225"/>
      <c r="T9" s="225"/>
      <c r="U9" s="225"/>
      <c r="V9" s="225"/>
      <c r="W9" s="225"/>
      <c r="X9" s="225"/>
      <c r="Y9" s="225"/>
      <c r="Z9" s="225"/>
    </row>
    <row r="10" spans="1:26" ht="18" customHeight="1">
      <c r="A10" s="225"/>
      <c r="B10" s="236" t="s">
        <v>402</v>
      </c>
      <c r="C10" s="237" t="s">
        <v>131</v>
      </c>
      <c r="D10" s="235">
        <v>4800</v>
      </c>
      <c r="E10" s="225"/>
      <c r="F10" s="225"/>
      <c r="G10" s="225"/>
      <c r="H10" s="225"/>
      <c r="I10" s="225"/>
      <c r="J10" s="225"/>
      <c r="K10" s="225"/>
      <c r="L10" s="225"/>
      <c r="M10" s="225"/>
      <c r="N10" s="225"/>
      <c r="O10" s="225"/>
      <c r="P10" s="225"/>
      <c r="Q10" s="225"/>
      <c r="R10" s="225"/>
      <c r="S10" s="225"/>
      <c r="T10" s="225"/>
      <c r="U10" s="225"/>
      <c r="V10" s="225"/>
      <c r="W10" s="225"/>
      <c r="X10" s="225"/>
      <c r="Y10" s="225"/>
      <c r="Z10" s="225"/>
    </row>
    <row r="11" spans="1:26" ht="18" customHeight="1">
      <c r="A11" s="225"/>
      <c r="B11" s="236" t="s">
        <v>403</v>
      </c>
      <c r="C11" s="237" t="s">
        <v>5</v>
      </c>
      <c r="D11" s="235">
        <v>23500</v>
      </c>
      <c r="E11" s="225"/>
      <c r="F11" s="225"/>
      <c r="G11" s="225"/>
      <c r="H11" s="225"/>
      <c r="I11" s="225"/>
      <c r="J11" s="225"/>
      <c r="K11" s="225"/>
      <c r="L11" s="225"/>
      <c r="M11" s="225"/>
      <c r="N11" s="225"/>
      <c r="O11" s="225"/>
      <c r="P11" s="225"/>
      <c r="Q11" s="225"/>
      <c r="R11" s="225"/>
      <c r="S11" s="225"/>
      <c r="T11" s="225"/>
      <c r="U11" s="225"/>
      <c r="V11" s="225"/>
      <c r="W11" s="225"/>
      <c r="X11" s="225"/>
      <c r="Y11" s="225"/>
      <c r="Z11" s="225"/>
    </row>
    <row r="12" spans="1:26" ht="18" customHeight="1">
      <c r="A12" s="225"/>
      <c r="B12" s="236" t="s">
        <v>404</v>
      </c>
      <c r="C12" s="237" t="s">
        <v>131</v>
      </c>
      <c r="D12" s="235">
        <v>1100</v>
      </c>
      <c r="E12" s="225"/>
      <c r="F12" s="225"/>
      <c r="G12" s="225"/>
      <c r="H12" s="225"/>
      <c r="I12" s="225"/>
      <c r="J12" s="225"/>
      <c r="K12" s="225"/>
      <c r="L12" s="225"/>
      <c r="M12" s="225"/>
      <c r="N12" s="225"/>
      <c r="O12" s="225"/>
      <c r="P12" s="225"/>
      <c r="Q12" s="225"/>
      <c r="R12" s="225"/>
      <c r="S12" s="225"/>
      <c r="T12" s="225"/>
      <c r="U12" s="225"/>
      <c r="V12" s="225"/>
      <c r="W12" s="225"/>
      <c r="X12" s="225"/>
      <c r="Y12" s="225"/>
      <c r="Z12" s="225"/>
    </row>
    <row r="13" spans="1:26" ht="18" customHeight="1">
      <c r="A13" s="225"/>
      <c r="B13" s="236" t="s">
        <v>405</v>
      </c>
      <c r="C13" s="37" t="s">
        <v>400</v>
      </c>
      <c r="D13" s="235">
        <v>8382</v>
      </c>
      <c r="E13" s="225"/>
      <c r="F13" s="225"/>
      <c r="G13" s="225"/>
      <c r="H13" s="225"/>
      <c r="I13" s="225"/>
      <c r="J13" s="225"/>
      <c r="K13" s="225"/>
      <c r="L13" s="225"/>
      <c r="M13" s="225"/>
      <c r="N13" s="225"/>
      <c r="O13" s="225"/>
      <c r="P13" s="225"/>
      <c r="Q13" s="225"/>
      <c r="R13" s="225"/>
      <c r="S13" s="225"/>
      <c r="T13" s="225"/>
      <c r="U13" s="225"/>
      <c r="V13" s="225"/>
      <c r="W13" s="225"/>
      <c r="X13" s="225"/>
      <c r="Y13" s="225"/>
      <c r="Z13" s="225"/>
    </row>
    <row r="14" spans="1:26" ht="18" customHeight="1">
      <c r="A14" s="225"/>
      <c r="B14" s="236" t="s">
        <v>406</v>
      </c>
      <c r="C14" s="37" t="s">
        <v>5</v>
      </c>
      <c r="D14" s="235">
        <v>35200</v>
      </c>
      <c r="E14" s="225"/>
      <c r="F14" s="225"/>
      <c r="G14" s="225"/>
      <c r="H14" s="225"/>
      <c r="I14" s="225"/>
      <c r="J14" s="225"/>
      <c r="K14" s="225"/>
      <c r="L14" s="225"/>
      <c r="M14" s="225"/>
      <c r="N14" s="225"/>
      <c r="O14" s="225"/>
      <c r="P14" s="225"/>
      <c r="Q14" s="225"/>
      <c r="R14" s="225"/>
      <c r="S14" s="225"/>
      <c r="T14" s="225"/>
      <c r="U14" s="225"/>
      <c r="V14" s="225"/>
      <c r="W14" s="225"/>
      <c r="X14" s="225"/>
      <c r="Y14" s="225"/>
      <c r="Z14" s="225"/>
    </row>
    <row r="15" spans="1:26" ht="18" customHeight="1">
      <c r="A15" s="225"/>
      <c r="B15" s="236" t="s">
        <v>407</v>
      </c>
      <c r="C15" s="237" t="s">
        <v>5</v>
      </c>
      <c r="D15" s="235">
        <v>27664</v>
      </c>
      <c r="E15" s="225"/>
      <c r="F15" s="225"/>
      <c r="G15" s="225"/>
      <c r="H15" s="225"/>
      <c r="I15" s="225"/>
      <c r="J15" s="225"/>
      <c r="K15" s="225"/>
      <c r="L15" s="225"/>
      <c r="M15" s="225"/>
      <c r="N15" s="225"/>
      <c r="O15" s="225"/>
      <c r="P15" s="225"/>
      <c r="Q15" s="225"/>
      <c r="R15" s="225"/>
      <c r="S15" s="225"/>
      <c r="T15" s="225"/>
      <c r="U15" s="225"/>
      <c r="V15" s="225"/>
      <c r="W15" s="225"/>
      <c r="X15" s="225"/>
      <c r="Y15" s="225"/>
      <c r="Z15" s="225"/>
    </row>
    <row r="16" spans="1:26" ht="18" customHeight="1">
      <c r="A16" s="225"/>
      <c r="B16" s="236" t="s">
        <v>408</v>
      </c>
      <c r="C16" s="237" t="s">
        <v>5</v>
      </c>
      <c r="D16" s="235">
        <v>50901</v>
      </c>
      <c r="E16" s="225"/>
      <c r="F16" s="225"/>
      <c r="G16" s="225"/>
      <c r="H16" s="225"/>
      <c r="I16" s="225"/>
      <c r="J16" s="225"/>
      <c r="K16" s="225"/>
      <c r="L16" s="225"/>
      <c r="M16" s="225"/>
      <c r="N16" s="225"/>
      <c r="O16" s="225"/>
      <c r="P16" s="225"/>
      <c r="Q16" s="225"/>
      <c r="R16" s="225"/>
      <c r="S16" s="225"/>
      <c r="T16" s="225"/>
      <c r="U16" s="225"/>
      <c r="V16" s="225"/>
      <c r="W16" s="225"/>
      <c r="X16" s="225"/>
      <c r="Y16" s="225"/>
      <c r="Z16" s="225"/>
    </row>
    <row r="17" spans="1:26" ht="18" customHeight="1">
      <c r="A17" s="225"/>
      <c r="B17" s="236" t="s">
        <v>409</v>
      </c>
      <c r="C17" s="237" t="s">
        <v>5</v>
      </c>
      <c r="D17" s="235">
        <v>6627</v>
      </c>
      <c r="E17" s="225"/>
      <c r="F17" s="225"/>
      <c r="G17" s="225"/>
      <c r="H17" s="225"/>
      <c r="I17" s="225"/>
      <c r="J17" s="225"/>
      <c r="K17" s="225"/>
      <c r="L17" s="225"/>
      <c r="M17" s="225"/>
      <c r="N17" s="225"/>
      <c r="O17" s="225"/>
      <c r="P17" s="225"/>
      <c r="Q17" s="225"/>
      <c r="R17" s="225"/>
      <c r="S17" s="225"/>
      <c r="T17" s="225"/>
      <c r="U17" s="225"/>
      <c r="V17" s="225"/>
      <c r="W17" s="225"/>
      <c r="X17" s="225"/>
      <c r="Y17" s="225"/>
      <c r="Z17" s="225"/>
    </row>
    <row r="18" spans="1:26" ht="18" customHeight="1">
      <c r="A18" s="225"/>
      <c r="B18" s="236" t="s">
        <v>410</v>
      </c>
      <c r="C18" s="237" t="s">
        <v>411</v>
      </c>
      <c r="D18" s="235">
        <v>158410</v>
      </c>
      <c r="E18" s="225"/>
      <c r="F18" s="225"/>
      <c r="G18" s="225"/>
      <c r="H18" s="225"/>
      <c r="I18" s="225"/>
      <c r="J18" s="225"/>
      <c r="K18" s="225"/>
      <c r="L18" s="225"/>
      <c r="M18" s="225"/>
      <c r="N18" s="225"/>
      <c r="O18" s="225"/>
      <c r="P18" s="225"/>
      <c r="Q18" s="225"/>
      <c r="R18" s="225"/>
      <c r="S18" s="225"/>
      <c r="T18" s="225"/>
      <c r="U18" s="225"/>
      <c r="V18" s="225"/>
      <c r="W18" s="225"/>
      <c r="X18" s="225"/>
      <c r="Y18" s="225"/>
      <c r="Z18" s="225"/>
    </row>
    <row r="19" spans="1:26" ht="18" customHeight="1">
      <c r="A19" s="225"/>
      <c r="B19" s="236" t="s">
        <v>412</v>
      </c>
      <c r="C19" s="237" t="s">
        <v>411</v>
      </c>
      <c r="D19" s="235">
        <v>20779</v>
      </c>
      <c r="E19" s="225"/>
      <c r="F19" s="225"/>
      <c r="G19" s="225"/>
      <c r="H19" s="225"/>
      <c r="I19" s="225"/>
      <c r="J19" s="225"/>
      <c r="K19" s="225"/>
      <c r="L19" s="225"/>
      <c r="M19" s="225"/>
      <c r="N19" s="225"/>
      <c r="O19" s="225"/>
      <c r="P19" s="225"/>
      <c r="Q19" s="225"/>
      <c r="R19" s="225"/>
      <c r="S19" s="225"/>
      <c r="T19" s="225"/>
      <c r="U19" s="225"/>
      <c r="V19" s="225"/>
      <c r="W19" s="225"/>
      <c r="X19" s="225"/>
      <c r="Y19" s="225"/>
      <c r="Z19" s="225"/>
    </row>
    <row r="20" spans="1:26" ht="14.25" customHeight="1">
      <c r="A20" s="225"/>
      <c r="B20" s="236" t="s">
        <v>413</v>
      </c>
      <c r="C20" s="237" t="s">
        <v>131</v>
      </c>
      <c r="D20" s="235">
        <v>28828</v>
      </c>
      <c r="E20" s="225"/>
      <c r="F20" s="225"/>
      <c r="G20" s="225"/>
      <c r="H20" s="225"/>
      <c r="I20" s="225"/>
      <c r="J20" s="225"/>
      <c r="K20" s="225"/>
      <c r="L20" s="225"/>
      <c r="M20" s="225"/>
      <c r="N20" s="225"/>
      <c r="O20" s="225"/>
      <c r="P20" s="225"/>
      <c r="Q20" s="225"/>
      <c r="R20" s="225"/>
      <c r="S20" s="225"/>
      <c r="T20" s="225"/>
      <c r="U20" s="225"/>
      <c r="V20" s="225"/>
      <c r="W20" s="225"/>
      <c r="X20" s="225"/>
      <c r="Y20" s="225"/>
      <c r="Z20" s="225"/>
    </row>
    <row r="21" spans="1:26" ht="18" customHeight="1">
      <c r="A21" s="225"/>
      <c r="B21" s="236" t="s">
        <v>414</v>
      </c>
      <c r="C21" s="237" t="s">
        <v>131</v>
      </c>
      <c r="D21" s="235">
        <v>1450</v>
      </c>
      <c r="E21" s="225"/>
      <c r="F21" s="225"/>
      <c r="G21" s="225"/>
      <c r="H21" s="225"/>
      <c r="I21" s="225"/>
      <c r="J21" s="225"/>
      <c r="K21" s="225"/>
      <c r="L21" s="225"/>
      <c r="M21" s="225"/>
      <c r="N21" s="225"/>
      <c r="O21" s="225"/>
      <c r="P21" s="225"/>
      <c r="Q21" s="225"/>
      <c r="R21" s="225"/>
      <c r="S21" s="225"/>
      <c r="T21" s="225"/>
      <c r="U21" s="225"/>
      <c r="V21" s="225"/>
      <c r="W21" s="225"/>
      <c r="X21" s="225"/>
      <c r="Y21" s="225"/>
      <c r="Z21" s="225"/>
    </row>
    <row r="22" spans="1:26" ht="18" customHeight="1">
      <c r="A22" s="225"/>
      <c r="B22" s="236" t="s">
        <v>415</v>
      </c>
      <c r="C22" s="237" t="s">
        <v>416</v>
      </c>
      <c r="D22" s="235">
        <v>45800</v>
      </c>
      <c r="E22" s="225"/>
      <c r="F22" s="225"/>
      <c r="G22" s="225"/>
      <c r="H22" s="225"/>
      <c r="I22" s="225"/>
      <c r="J22" s="225"/>
      <c r="K22" s="225"/>
      <c r="L22" s="225"/>
      <c r="M22" s="225"/>
      <c r="N22" s="225"/>
      <c r="O22" s="225"/>
      <c r="P22" s="225"/>
      <c r="Q22" s="225"/>
      <c r="R22" s="225"/>
      <c r="S22" s="225"/>
      <c r="T22" s="225"/>
      <c r="U22" s="225"/>
      <c r="V22" s="225"/>
      <c r="W22" s="225"/>
      <c r="X22" s="225"/>
      <c r="Y22" s="225"/>
      <c r="Z22" s="225"/>
    </row>
    <row r="23" spans="1:26" ht="18" customHeight="1">
      <c r="A23" s="225"/>
      <c r="B23" s="236" t="s">
        <v>417</v>
      </c>
      <c r="C23" s="237" t="s">
        <v>400</v>
      </c>
      <c r="D23" s="235">
        <v>87900</v>
      </c>
      <c r="E23" s="225"/>
      <c r="F23" s="225"/>
      <c r="G23" s="225"/>
      <c r="H23" s="225"/>
      <c r="I23" s="225"/>
      <c r="J23" s="225"/>
      <c r="K23" s="225"/>
      <c r="L23" s="225"/>
      <c r="M23" s="225"/>
      <c r="N23" s="225"/>
      <c r="O23" s="225"/>
      <c r="P23" s="225"/>
      <c r="Q23" s="225"/>
      <c r="R23" s="225"/>
      <c r="S23" s="225"/>
      <c r="T23" s="225"/>
      <c r="U23" s="225"/>
      <c r="V23" s="225"/>
      <c r="W23" s="225"/>
      <c r="X23" s="225"/>
      <c r="Y23" s="225"/>
      <c r="Z23" s="225"/>
    </row>
    <row r="24" spans="1:26" ht="14.25" customHeight="1">
      <c r="A24" s="225"/>
      <c r="B24" s="238" t="s">
        <v>418</v>
      </c>
      <c r="C24" s="237" t="s">
        <v>400</v>
      </c>
      <c r="D24" s="235">
        <v>71376.2</v>
      </c>
      <c r="E24" s="225"/>
      <c r="F24" s="225"/>
      <c r="G24" s="225"/>
      <c r="H24" s="225"/>
      <c r="I24" s="225"/>
      <c r="J24" s="225"/>
      <c r="K24" s="225"/>
      <c r="L24" s="225"/>
      <c r="M24" s="225"/>
      <c r="N24" s="225"/>
      <c r="O24" s="225"/>
      <c r="P24" s="225"/>
      <c r="Q24" s="225"/>
      <c r="R24" s="225"/>
      <c r="S24" s="225"/>
      <c r="T24" s="225"/>
      <c r="U24" s="225"/>
      <c r="V24" s="225"/>
      <c r="W24" s="225"/>
      <c r="X24" s="225"/>
      <c r="Y24" s="225"/>
      <c r="Z24" s="225"/>
    </row>
    <row r="25" spans="1:26" ht="14.25" customHeight="1">
      <c r="A25" s="225"/>
      <c r="B25" s="236" t="s">
        <v>419</v>
      </c>
      <c r="C25" s="237" t="s">
        <v>400</v>
      </c>
      <c r="D25" s="235">
        <v>55200</v>
      </c>
      <c r="E25" s="225"/>
      <c r="F25" s="225"/>
      <c r="G25" s="225"/>
      <c r="H25" s="225"/>
      <c r="I25" s="225"/>
      <c r="J25" s="225"/>
      <c r="K25" s="225"/>
      <c r="L25" s="225"/>
      <c r="M25" s="225"/>
      <c r="N25" s="225"/>
      <c r="O25" s="225"/>
      <c r="P25" s="225"/>
      <c r="Q25" s="225"/>
      <c r="R25" s="225"/>
      <c r="S25" s="225"/>
      <c r="T25" s="225"/>
      <c r="U25" s="225"/>
      <c r="V25" s="225"/>
      <c r="W25" s="225"/>
      <c r="X25" s="225"/>
      <c r="Y25" s="225"/>
      <c r="Z25" s="225"/>
    </row>
    <row r="26" spans="1:26" ht="18" customHeight="1">
      <c r="A26" s="225"/>
      <c r="B26" s="236" t="s">
        <v>420</v>
      </c>
      <c r="C26" s="237" t="s">
        <v>400</v>
      </c>
      <c r="D26" s="235">
        <v>68900</v>
      </c>
      <c r="E26" s="225"/>
      <c r="F26" s="225"/>
      <c r="G26" s="225"/>
      <c r="H26" s="225"/>
      <c r="I26" s="225"/>
      <c r="J26" s="225"/>
      <c r="K26" s="225"/>
      <c r="L26" s="225"/>
      <c r="M26" s="225"/>
      <c r="N26" s="225"/>
      <c r="O26" s="225"/>
      <c r="P26" s="225"/>
      <c r="Q26" s="225"/>
      <c r="R26" s="225"/>
      <c r="S26" s="225"/>
      <c r="T26" s="225"/>
      <c r="U26" s="225"/>
      <c r="V26" s="225"/>
      <c r="W26" s="225"/>
      <c r="X26" s="225"/>
      <c r="Y26" s="225"/>
      <c r="Z26" s="225"/>
    </row>
    <row r="27" spans="1:26" ht="18" customHeight="1">
      <c r="A27" s="225"/>
      <c r="B27" s="239" t="s">
        <v>421</v>
      </c>
      <c r="C27" s="237" t="s">
        <v>400</v>
      </c>
      <c r="D27" s="235">
        <v>75500</v>
      </c>
      <c r="E27" s="225"/>
      <c r="F27" s="225"/>
      <c r="G27" s="225"/>
      <c r="H27" s="225"/>
      <c r="I27" s="225"/>
      <c r="J27" s="225"/>
      <c r="K27" s="225"/>
      <c r="L27" s="225"/>
      <c r="M27" s="225"/>
      <c r="N27" s="225"/>
      <c r="O27" s="225"/>
      <c r="P27" s="225"/>
      <c r="Q27" s="225"/>
      <c r="R27" s="225"/>
      <c r="S27" s="225"/>
      <c r="T27" s="225"/>
      <c r="U27" s="225"/>
      <c r="V27" s="225"/>
      <c r="W27" s="225"/>
      <c r="X27" s="225"/>
      <c r="Y27" s="225"/>
      <c r="Z27" s="225"/>
    </row>
    <row r="28" spans="1:26" ht="18" customHeight="1">
      <c r="A28" s="225"/>
      <c r="B28" s="234" t="s">
        <v>422</v>
      </c>
      <c r="C28" s="237" t="s">
        <v>400</v>
      </c>
      <c r="D28" s="235">
        <v>106981</v>
      </c>
      <c r="E28" s="225"/>
      <c r="F28" s="225"/>
      <c r="G28" s="225"/>
      <c r="H28" s="225"/>
      <c r="I28" s="225"/>
      <c r="J28" s="225"/>
      <c r="K28" s="225"/>
      <c r="L28" s="225"/>
      <c r="M28" s="225"/>
      <c r="N28" s="225"/>
      <c r="O28" s="225"/>
      <c r="P28" s="225"/>
      <c r="Q28" s="225"/>
      <c r="R28" s="225"/>
      <c r="S28" s="225"/>
      <c r="T28" s="225"/>
      <c r="U28" s="225"/>
      <c r="V28" s="225"/>
      <c r="W28" s="225"/>
      <c r="X28" s="225"/>
      <c r="Y28" s="225"/>
      <c r="Z28" s="225"/>
    </row>
    <row r="29" spans="1:26" ht="18" customHeight="1">
      <c r="A29" s="225"/>
      <c r="B29" s="236" t="s">
        <v>423</v>
      </c>
      <c r="C29" s="237" t="s">
        <v>131</v>
      </c>
      <c r="D29" s="235">
        <v>9640</v>
      </c>
      <c r="E29" s="225"/>
      <c r="F29" s="225"/>
      <c r="G29" s="225"/>
      <c r="H29" s="225"/>
      <c r="I29" s="225"/>
      <c r="J29" s="225"/>
      <c r="K29" s="225"/>
      <c r="L29" s="225"/>
      <c r="M29" s="225"/>
      <c r="N29" s="225"/>
      <c r="O29" s="225"/>
      <c r="P29" s="225"/>
      <c r="Q29" s="225"/>
      <c r="R29" s="225"/>
      <c r="S29" s="225"/>
      <c r="T29" s="225"/>
      <c r="U29" s="225"/>
      <c r="V29" s="225"/>
      <c r="W29" s="225"/>
      <c r="X29" s="225"/>
      <c r="Y29" s="225"/>
      <c r="Z29" s="225"/>
    </row>
    <row r="30" spans="1:26" ht="18" customHeight="1">
      <c r="A30" s="225"/>
      <c r="B30" s="236" t="s">
        <v>424</v>
      </c>
      <c r="C30" s="237" t="s">
        <v>400</v>
      </c>
      <c r="D30" s="235">
        <v>9990</v>
      </c>
      <c r="E30" s="225"/>
      <c r="F30" s="225"/>
      <c r="G30" s="225"/>
      <c r="H30" s="225"/>
      <c r="I30" s="225"/>
      <c r="J30" s="225"/>
      <c r="K30" s="225"/>
      <c r="L30" s="225"/>
      <c r="M30" s="225"/>
      <c r="N30" s="225"/>
      <c r="O30" s="225"/>
      <c r="P30" s="225"/>
      <c r="Q30" s="225"/>
      <c r="R30" s="225"/>
      <c r="S30" s="225"/>
      <c r="T30" s="225"/>
      <c r="U30" s="225"/>
      <c r="V30" s="225"/>
      <c r="W30" s="225"/>
      <c r="X30" s="225"/>
      <c r="Y30" s="225"/>
      <c r="Z30" s="225"/>
    </row>
    <row r="31" spans="1:26" ht="18" customHeight="1">
      <c r="A31" s="225"/>
      <c r="B31" s="234" t="s">
        <v>425</v>
      </c>
      <c r="C31" s="237" t="s">
        <v>400</v>
      </c>
      <c r="D31" s="235">
        <v>66500</v>
      </c>
      <c r="E31" s="225"/>
      <c r="F31" s="225"/>
      <c r="G31" s="225"/>
      <c r="H31" s="225"/>
      <c r="I31" s="225"/>
      <c r="J31" s="225"/>
      <c r="K31" s="225"/>
      <c r="L31" s="225"/>
      <c r="M31" s="225"/>
      <c r="N31" s="225"/>
      <c r="O31" s="225"/>
      <c r="P31" s="225"/>
      <c r="Q31" s="225"/>
      <c r="R31" s="225"/>
      <c r="S31" s="225"/>
      <c r="T31" s="225"/>
      <c r="U31" s="225"/>
      <c r="V31" s="225"/>
      <c r="W31" s="225"/>
      <c r="X31" s="225"/>
      <c r="Y31" s="225"/>
      <c r="Z31" s="225"/>
    </row>
    <row r="32" spans="1:26" ht="18" customHeight="1">
      <c r="A32" s="225"/>
      <c r="B32" s="236" t="s">
        <v>426</v>
      </c>
      <c r="C32" s="237" t="s">
        <v>400</v>
      </c>
      <c r="D32" s="235">
        <v>48900</v>
      </c>
      <c r="E32" s="225"/>
      <c r="F32" s="225"/>
      <c r="G32" s="225"/>
      <c r="H32" s="225"/>
      <c r="I32" s="225"/>
      <c r="J32" s="225"/>
      <c r="K32" s="225"/>
      <c r="L32" s="225"/>
      <c r="M32" s="225"/>
      <c r="N32" s="225"/>
      <c r="O32" s="225"/>
      <c r="P32" s="225"/>
      <c r="Q32" s="225"/>
      <c r="R32" s="225"/>
      <c r="S32" s="225"/>
      <c r="T32" s="225"/>
      <c r="U32" s="225"/>
      <c r="V32" s="225"/>
      <c r="W32" s="225"/>
      <c r="X32" s="225"/>
      <c r="Y32" s="225"/>
      <c r="Z32" s="225"/>
    </row>
    <row r="33" spans="1:26" ht="32.25" customHeight="1">
      <c r="A33" s="225"/>
      <c r="B33" s="238" t="s">
        <v>427</v>
      </c>
      <c r="C33" s="237" t="s">
        <v>5</v>
      </c>
      <c r="D33" s="235">
        <v>32960</v>
      </c>
      <c r="E33" s="225"/>
      <c r="F33" s="225"/>
      <c r="G33" s="225"/>
      <c r="H33" s="225"/>
      <c r="I33" s="225"/>
      <c r="J33" s="225"/>
      <c r="K33" s="225"/>
      <c r="L33" s="225"/>
      <c r="M33" s="225"/>
      <c r="N33" s="225"/>
      <c r="O33" s="225"/>
      <c r="P33" s="225"/>
      <c r="Q33" s="225"/>
      <c r="R33" s="225"/>
      <c r="S33" s="225"/>
      <c r="T33" s="225"/>
      <c r="U33" s="225"/>
      <c r="V33" s="225"/>
      <c r="W33" s="225"/>
      <c r="X33" s="225"/>
      <c r="Y33" s="225"/>
      <c r="Z33" s="225"/>
    </row>
    <row r="34" spans="1:26" ht="14.25" customHeight="1">
      <c r="A34" s="225"/>
      <c r="B34" s="238" t="s">
        <v>428</v>
      </c>
      <c r="C34" s="237" t="s">
        <v>5</v>
      </c>
      <c r="D34" s="235">
        <v>18900</v>
      </c>
      <c r="E34" s="225"/>
      <c r="F34" s="225"/>
      <c r="G34" s="225"/>
      <c r="H34" s="225"/>
      <c r="I34" s="225"/>
      <c r="J34" s="225"/>
      <c r="K34" s="225"/>
      <c r="L34" s="225"/>
      <c r="M34" s="225"/>
      <c r="N34" s="225"/>
      <c r="O34" s="225"/>
      <c r="P34" s="225"/>
      <c r="Q34" s="225"/>
      <c r="R34" s="225"/>
      <c r="S34" s="225"/>
      <c r="T34" s="225"/>
      <c r="U34" s="225"/>
      <c r="V34" s="225"/>
      <c r="W34" s="225"/>
      <c r="X34" s="225"/>
      <c r="Y34" s="225"/>
      <c r="Z34" s="225"/>
    </row>
    <row r="35" spans="1:26" ht="18" customHeight="1">
      <c r="A35" s="225"/>
      <c r="B35" s="236" t="s">
        <v>429</v>
      </c>
      <c r="C35" s="237" t="s">
        <v>5</v>
      </c>
      <c r="D35" s="235">
        <v>20104</v>
      </c>
      <c r="E35" s="225"/>
      <c r="F35" s="225"/>
      <c r="G35" s="225"/>
      <c r="H35" s="225"/>
      <c r="I35" s="225"/>
      <c r="J35" s="225"/>
      <c r="K35" s="225"/>
      <c r="L35" s="225"/>
      <c r="M35" s="225"/>
      <c r="N35" s="225"/>
      <c r="O35" s="225"/>
      <c r="P35" s="225"/>
      <c r="Q35" s="225"/>
      <c r="R35" s="225"/>
      <c r="S35" s="225"/>
      <c r="T35" s="225"/>
      <c r="U35" s="225"/>
      <c r="V35" s="225"/>
      <c r="W35" s="225"/>
      <c r="X35" s="225"/>
      <c r="Y35" s="225"/>
      <c r="Z35" s="225"/>
    </row>
    <row r="36" spans="1:26" ht="18" customHeight="1">
      <c r="A36" s="225"/>
      <c r="B36" s="236" t="s">
        <v>430</v>
      </c>
      <c r="C36" s="237" t="s">
        <v>5</v>
      </c>
      <c r="D36" s="235">
        <v>33720</v>
      </c>
      <c r="E36" s="225"/>
      <c r="F36" s="225"/>
      <c r="G36" s="225"/>
      <c r="H36" s="225"/>
      <c r="I36" s="225"/>
      <c r="J36" s="225"/>
      <c r="K36" s="225"/>
      <c r="L36" s="225"/>
      <c r="M36" s="225"/>
      <c r="N36" s="225"/>
      <c r="O36" s="225"/>
      <c r="P36" s="225"/>
      <c r="Q36" s="225"/>
      <c r="R36" s="225"/>
      <c r="S36" s="225"/>
      <c r="T36" s="225"/>
      <c r="U36" s="225"/>
      <c r="V36" s="225"/>
      <c r="W36" s="225"/>
      <c r="X36" s="225"/>
      <c r="Y36" s="225"/>
      <c r="Z36" s="225"/>
    </row>
    <row r="37" spans="1:26" ht="18" customHeight="1">
      <c r="A37" s="225"/>
      <c r="B37" s="236" t="s">
        <v>431</v>
      </c>
      <c r="C37" s="237" t="s">
        <v>5</v>
      </c>
      <c r="D37" s="235">
        <v>54549</v>
      </c>
      <c r="E37" s="225"/>
      <c r="F37" s="225"/>
      <c r="G37" s="225"/>
      <c r="H37" s="225"/>
      <c r="I37" s="225"/>
      <c r="J37" s="225"/>
      <c r="K37" s="225"/>
      <c r="L37" s="225"/>
      <c r="M37" s="225"/>
      <c r="N37" s="225"/>
      <c r="O37" s="225"/>
      <c r="P37" s="225"/>
      <c r="Q37" s="225"/>
      <c r="R37" s="225"/>
      <c r="S37" s="225"/>
      <c r="T37" s="225"/>
      <c r="U37" s="225"/>
      <c r="V37" s="225"/>
      <c r="W37" s="225"/>
      <c r="X37" s="225"/>
      <c r="Y37" s="225"/>
      <c r="Z37" s="225"/>
    </row>
    <row r="38" spans="1:26" ht="18" customHeight="1">
      <c r="A38" s="225"/>
      <c r="B38" s="236" t="s">
        <v>432</v>
      </c>
      <c r="C38" s="237" t="s">
        <v>5</v>
      </c>
      <c r="D38" s="235">
        <v>105524</v>
      </c>
      <c r="E38" s="225"/>
      <c r="F38" s="225"/>
      <c r="G38" s="225"/>
      <c r="H38" s="225"/>
      <c r="I38" s="225"/>
      <c r="J38" s="225"/>
      <c r="K38" s="225"/>
      <c r="L38" s="225"/>
      <c r="M38" s="225"/>
      <c r="N38" s="225"/>
      <c r="O38" s="225"/>
      <c r="P38" s="225"/>
      <c r="Q38" s="225"/>
      <c r="R38" s="225"/>
      <c r="S38" s="225"/>
      <c r="T38" s="225"/>
      <c r="U38" s="225"/>
      <c r="V38" s="225"/>
      <c r="W38" s="225"/>
      <c r="X38" s="225"/>
      <c r="Y38" s="225"/>
      <c r="Z38" s="225"/>
    </row>
    <row r="39" spans="1:26" ht="18" customHeight="1">
      <c r="A39" s="225"/>
      <c r="B39" s="236" t="s">
        <v>433</v>
      </c>
      <c r="C39" s="237" t="s">
        <v>434</v>
      </c>
      <c r="D39" s="235">
        <v>460</v>
      </c>
      <c r="E39" s="225"/>
      <c r="F39" s="225"/>
      <c r="G39" s="225"/>
      <c r="H39" s="225"/>
      <c r="I39" s="225"/>
      <c r="J39" s="225"/>
      <c r="K39" s="225"/>
      <c r="L39" s="225"/>
      <c r="M39" s="225"/>
      <c r="N39" s="225"/>
      <c r="O39" s="225"/>
      <c r="P39" s="225"/>
      <c r="Q39" s="225"/>
      <c r="R39" s="225"/>
      <c r="S39" s="225"/>
      <c r="T39" s="225"/>
      <c r="U39" s="225"/>
      <c r="V39" s="225"/>
      <c r="W39" s="225"/>
      <c r="X39" s="225"/>
      <c r="Y39" s="225"/>
      <c r="Z39" s="225"/>
    </row>
    <row r="40" spans="1:26" ht="14.25" customHeight="1">
      <c r="A40" s="225"/>
      <c r="B40" s="238" t="s">
        <v>435</v>
      </c>
      <c r="C40" s="237" t="s">
        <v>9</v>
      </c>
      <c r="D40" s="235">
        <v>53401</v>
      </c>
      <c r="E40" s="225"/>
      <c r="F40" s="225"/>
      <c r="G40" s="225"/>
      <c r="H40" s="225"/>
      <c r="I40" s="225"/>
      <c r="J40" s="225"/>
      <c r="K40" s="225"/>
      <c r="L40" s="225"/>
      <c r="M40" s="225"/>
      <c r="N40" s="225"/>
      <c r="O40" s="225"/>
      <c r="P40" s="225"/>
      <c r="Q40" s="225"/>
      <c r="R40" s="225"/>
      <c r="S40" s="225"/>
      <c r="T40" s="225"/>
      <c r="U40" s="225"/>
      <c r="V40" s="225"/>
      <c r="W40" s="225"/>
      <c r="X40" s="225"/>
      <c r="Y40" s="225"/>
      <c r="Z40" s="225"/>
    </row>
    <row r="41" spans="1:26" ht="14.25" customHeight="1">
      <c r="A41" s="225"/>
      <c r="B41" s="238" t="s">
        <v>436</v>
      </c>
      <c r="C41" s="237" t="s">
        <v>9</v>
      </c>
      <c r="D41" s="235">
        <v>21227</v>
      </c>
      <c r="E41" s="225"/>
      <c r="F41" s="225"/>
      <c r="G41" s="225"/>
      <c r="H41" s="225"/>
      <c r="I41" s="225"/>
      <c r="J41" s="225"/>
      <c r="K41" s="225"/>
      <c r="L41" s="225"/>
      <c r="M41" s="225"/>
      <c r="N41" s="225"/>
      <c r="O41" s="225"/>
      <c r="P41" s="225"/>
      <c r="Q41" s="225"/>
      <c r="R41" s="225"/>
      <c r="S41" s="225"/>
      <c r="T41" s="225"/>
      <c r="U41" s="225"/>
      <c r="V41" s="225"/>
      <c r="W41" s="225"/>
      <c r="X41" s="225"/>
      <c r="Y41" s="225"/>
      <c r="Z41" s="225"/>
    </row>
    <row r="42" spans="1:26" ht="14.25" customHeight="1">
      <c r="A42" s="225"/>
      <c r="B42" s="238" t="s">
        <v>437</v>
      </c>
      <c r="C42" s="237" t="s">
        <v>9</v>
      </c>
      <c r="D42" s="235">
        <v>34460</v>
      </c>
      <c r="E42" s="225"/>
      <c r="F42" s="225"/>
      <c r="G42" s="225"/>
      <c r="H42" s="225"/>
      <c r="I42" s="225"/>
      <c r="J42" s="225"/>
      <c r="K42" s="225"/>
      <c r="L42" s="225"/>
      <c r="M42" s="225"/>
      <c r="N42" s="225"/>
      <c r="O42" s="225"/>
      <c r="P42" s="225"/>
      <c r="Q42" s="225"/>
      <c r="R42" s="225"/>
      <c r="S42" s="225"/>
      <c r="T42" s="225"/>
      <c r="U42" s="225"/>
      <c r="V42" s="225"/>
      <c r="W42" s="225"/>
      <c r="X42" s="225"/>
      <c r="Y42" s="225"/>
      <c r="Z42" s="225"/>
    </row>
    <row r="43" spans="1:26" ht="14.25" customHeight="1">
      <c r="A43" s="225"/>
      <c r="B43" s="238" t="s">
        <v>438</v>
      </c>
      <c r="C43" s="237" t="s">
        <v>5</v>
      </c>
      <c r="D43" s="235">
        <v>50000</v>
      </c>
      <c r="E43" s="225"/>
      <c r="F43" s="225"/>
      <c r="G43" s="225"/>
      <c r="H43" s="225"/>
      <c r="I43" s="225"/>
      <c r="J43" s="225"/>
      <c r="K43" s="225"/>
      <c r="L43" s="225"/>
      <c r="M43" s="225"/>
      <c r="N43" s="225"/>
      <c r="O43" s="225"/>
      <c r="P43" s="225"/>
      <c r="Q43" s="225"/>
      <c r="R43" s="225"/>
      <c r="S43" s="225"/>
      <c r="T43" s="225"/>
      <c r="U43" s="225"/>
      <c r="V43" s="225"/>
      <c r="W43" s="225"/>
      <c r="X43" s="225"/>
      <c r="Y43" s="225"/>
      <c r="Z43" s="225"/>
    </row>
    <row r="44" spans="1:26" ht="14.25" customHeight="1">
      <c r="A44" s="225"/>
      <c r="B44" s="238" t="s">
        <v>439</v>
      </c>
      <c r="C44" s="237" t="s">
        <v>440</v>
      </c>
      <c r="D44" s="235">
        <v>675000</v>
      </c>
      <c r="E44" s="225"/>
      <c r="F44" s="225"/>
      <c r="G44" s="225"/>
      <c r="H44" s="225"/>
      <c r="I44" s="225"/>
      <c r="J44" s="225"/>
      <c r="K44" s="225"/>
      <c r="L44" s="225"/>
      <c r="M44" s="225"/>
      <c r="N44" s="225"/>
      <c r="O44" s="225"/>
      <c r="P44" s="225"/>
      <c r="Q44" s="225"/>
      <c r="R44" s="225"/>
      <c r="S44" s="225"/>
      <c r="T44" s="225"/>
      <c r="U44" s="225"/>
      <c r="V44" s="225"/>
      <c r="W44" s="225"/>
      <c r="X44" s="225"/>
      <c r="Y44" s="225"/>
      <c r="Z44" s="225"/>
    </row>
    <row r="45" spans="1:26" ht="14.25" customHeight="1">
      <c r="A45" s="225"/>
      <c r="B45" s="238" t="s">
        <v>441</v>
      </c>
      <c r="C45" s="237" t="s">
        <v>440</v>
      </c>
      <c r="D45" s="235">
        <v>90000</v>
      </c>
      <c r="E45" s="225"/>
      <c r="F45" s="225"/>
      <c r="G45" s="225"/>
      <c r="H45" s="225"/>
      <c r="I45" s="225"/>
      <c r="J45" s="225"/>
      <c r="K45" s="225"/>
      <c r="L45" s="225"/>
      <c r="M45" s="225"/>
      <c r="N45" s="225"/>
      <c r="O45" s="225"/>
      <c r="P45" s="225"/>
      <c r="Q45" s="225"/>
      <c r="R45" s="225"/>
      <c r="S45" s="225"/>
      <c r="T45" s="225"/>
      <c r="U45" s="225"/>
      <c r="V45" s="225"/>
      <c r="W45" s="225"/>
      <c r="X45" s="225"/>
      <c r="Y45" s="225"/>
      <c r="Z45" s="225"/>
    </row>
    <row r="46" spans="1:26" ht="14.25" customHeight="1">
      <c r="A46" s="225"/>
      <c r="B46" s="238" t="s">
        <v>442</v>
      </c>
      <c r="C46" s="237" t="s">
        <v>30</v>
      </c>
      <c r="D46" s="235">
        <v>87000</v>
      </c>
      <c r="E46" s="225"/>
      <c r="F46" s="225"/>
      <c r="G46" s="225"/>
      <c r="H46" s="225"/>
      <c r="I46" s="225"/>
      <c r="J46" s="225"/>
      <c r="K46" s="225"/>
      <c r="L46" s="225"/>
      <c r="M46" s="225"/>
      <c r="N46" s="225"/>
      <c r="O46" s="225"/>
      <c r="P46" s="225"/>
      <c r="Q46" s="225"/>
      <c r="R46" s="225"/>
      <c r="S46" s="225"/>
      <c r="T46" s="225"/>
      <c r="U46" s="225"/>
      <c r="V46" s="225"/>
      <c r="W46" s="225"/>
      <c r="X46" s="225"/>
      <c r="Y46" s="225"/>
      <c r="Z46" s="225"/>
    </row>
    <row r="47" spans="1:26" ht="18" customHeight="1">
      <c r="A47" s="225"/>
      <c r="B47" s="240" t="s">
        <v>443</v>
      </c>
      <c r="C47" s="241"/>
      <c r="D47" s="242"/>
      <c r="E47" s="225"/>
      <c r="F47" s="225"/>
      <c r="G47" s="225"/>
      <c r="H47" s="225"/>
      <c r="I47" s="225"/>
      <c r="J47" s="225"/>
      <c r="K47" s="225"/>
      <c r="L47" s="225"/>
      <c r="M47" s="225"/>
      <c r="N47" s="225"/>
      <c r="O47" s="225"/>
      <c r="P47" s="225"/>
      <c r="Q47" s="225"/>
      <c r="R47" s="225"/>
      <c r="S47" s="225"/>
      <c r="T47" s="225"/>
      <c r="U47" s="225"/>
      <c r="V47" s="225"/>
      <c r="W47" s="225"/>
      <c r="X47" s="225"/>
      <c r="Y47" s="225"/>
      <c r="Z47" s="225"/>
    </row>
    <row r="48" spans="1:26" ht="18" customHeight="1">
      <c r="A48" s="225"/>
      <c r="B48" s="234" t="s">
        <v>444</v>
      </c>
      <c r="C48" s="237" t="s">
        <v>5</v>
      </c>
      <c r="D48" s="235">
        <v>239</v>
      </c>
      <c r="E48" s="225"/>
      <c r="F48" s="225"/>
      <c r="G48" s="225"/>
      <c r="H48" s="225"/>
      <c r="I48" s="225"/>
      <c r="J48" s="225"/>
      <c r="K48" s="225"/>
      <c r="L48" s="225"/>
      <c r="M48" s="225"/>
      <c r="N48" s="225"/>
      <c r="O48" s="225"/>
      <c r="P48" s="225"/>
      <c r="Q48" s="225"/>
      <c r="R48" s="225"/>
      <c r="S48" s="225"/>
      <c r="T48" s="225"/>
      <c r="U48" s="225"/>
      <c r="V48" s="225"/>
      <c r="W48" s="225"/>
      <c r="X48" s="225"/>
      <c r="Y48" s="225"/>
      <c r="Z48" s="225"/>
    </row>
    <row r="49" spans="1:26" ht="18" customHeight="1">
      <c r="A49" s="225"/>
      <c r="B49" s="236" t="s">
        <v>445</v>
      </c>
      <c r="C49" s="237" t="s">
        <v>5</v>
      </c>
      <c r="D49" s="235">
        <v>59000</v>
      </c>
      <c r="E49" s="225"/>
      <c r="F49" s="225"/>
      <c r="G49" s="225"/>
      <c r="H49" s="225"/>
      <c r="I49" s="225"/>
      <c r="J49" s="225"/>
      <c r="K49" s="225"/>
      <c r="L49" s="225"/>
      <c r="M49" s="225"/>
      <c r="N49" s="225"/>
      <c r="O49" s="225"/>
      <c r="P49" s="225"/>
      <c r="Q49" s="225"/>
      <c r="R49" s="225"/>
      <c r="S49" s="225"/>
      <c r="T49" s="225"/>
      <c r="U49" s="225"/>
      <c r="V49" s="225"/>
      <c r="W49" s="225"/>
      <c r="X49" s="225"/>
      <c r="Y49" s="225"/>
      <c r="Z49" s="225"/>
    </row>
    <row r="50" spans="1:26" ht="18" customHeight="1">
      <c r="A50" s="225"/>
      <c r="B50" s="236" t="s">
        <v>446</v>
      </c>
      <c r="C50" s="237" t="s">
        <v>25</v>
      </c>
      <c r="D50" s="235">
        <v>17633</v>
      </c>
      <c r="E50" s="225"/>
      <c r="F50" s="225"/>
      <c r="G50" s="225"/>
      <c r="H50" s="225"/>
      <c r="I50" s="225"/>
      <c r="J50" s="225"/>
      <c r="K50" s="225"/>
      <c r="L50" s="225"/>
      <c r="M50" s="225"/>
      <c r="N50" s="225"/>
      <c r="O50" s="225"/>
      <c r="P50" s="225"/>
      <c r="Q50" s="225"/>
      <c r="R50" s="225"/>
      <c r="S50" s="225"/>
      <c r="T50" s="225"/>
      <c r="U50" s="225"/>
      <c r="V50" s="225"/>
      <c r="W50" s="225"/>
      <c r="X50" s="225"/>
      <c r="Y50" s="225"/>
      <c r="Z50" s="225"/>
    </row>
    <row r="51" spans="1:26" ht="18" customHeight="1">
      <c r="A51" s="225"/>
      <c r="B51" s="236" t="s">
        <v>447</v>
      </c>
      <c r="C51" s="237" t="s">
        <v>5</v>
      </c>
      <c r="D51" s="235">
        <v>8400</v>
      </c>
      <c r="E51" s="225"/>
      <c r="F51" s="225"/>
      <c r="G51" s="225"/>
      <c r="H51" s="225"/>
      <c r="I51" s="225"/>
      <c r="J51" s="225"/>
      <c r="K51" s="225"/>
      <c r="L51" s="225"/>
      <c r="M51" s="225"/>
      <c r="N51" s="225"/>
      <c r="O51" s="225"/>
      <c r="P51" s="225"/>
      <c r="Q51" s="225"/>
      <c r="R51" s="225"/>
      <c r="S51" s="225"/>
      <c r="T51" s="225"/>
      <c r="U51" s="225"/>
      <c r="V51" s="225"/>
      <c r="W51" s="225"/>
      <c r="X51" s="225"/>
      <c r="Y51" s="225"/>
      <c r="Z51" s="225"/>
    </row>
    <row r="52" spans="1:26" ht="18" customHeight="1">
      <c r="A52" s="225"/>
      <c r="B52" s="236" t="s">
        <v>448</v>
      </c>
      <c r="C52" s="237" t="s">
        <v>5</v>
      </c>
      <c r="D52" s="235">
        <v>6700</v>
      </c>
      <c r="E52" s="225"/>
      <c r="F52" s="225"/>
      <c r="G52" s="225"/>
      <c r="H52" s="225"/>
      <c r="I52" s="225"/>
      <c r="J52" s="225"/>
      <c r="K52" s="225"/>
      <c r="L52" s="225"/>
      <c r="M52" s="225"/>
      <c r="N52" s="225"/>
      <c r="O52" s="225"/>
      <c r="P52" s="225"/>
      <c r="Q52" s="225"/>
      <c r="R52" s="225"/>
      <c r="S52" s="225"/>
      <c r="T52" s="225"/>
      <c r="U52" s="225"/>
      <c r="V52" s="225"/>
      <c r="W52" s="225"/>
      <c r="X52" s="225"/>
      <c r="Y52" s="225"/>
      <c r="Z52" s="225"/>
    </row>
    <row r="53" spans="1:26" ht="18" customHeight="1">
      <c r="A53" s="225"/>
      <c r="B53" s="236" t="s">
        <v>449</v>
      </c>
      <c r="C53" s="237" t="s">
        <v>5</v>
      </c>
      <c r="D53" s="235">
        <v>2200</v>
      </c>
      <c r="E53" s="225"/>
      <c r="F53" s="225"/>
      <c r="G53" s="225"/>
      <c r="H53" s="225"/>
      <c r="I53" s="225"/>
      <c r="J53" s="225"/>
      <c r="K53" s="225"/>
      <c r="L53" s="225"/>
      <c r="M53" s="225"/>
      <c r="N53" s="225"/>
      <c r="O53" s="225"/>
      <c r="P53" s="225"/>
      <c r="Q53" s="225"/>
      <c r="R53" s="225"/>
      <c r="S53" s="225"/>
      <c r="T53" s="225"/>
      <c r="U53" s="225"/>
      <c r="V53" s="225"/>
      <c r="W53" s="225"/>
      <c r="X53" s="225"/>
      <c r="Y53" s="225"/>
      <c r="Z53" s="225"/>
    </row>
    <row r="54" spans="1:26" ht="18" customHeight="1">
      <c r="A54" s="225"/>
      <c r="B54" s="236" t="s">
        <v>450</v>
      </c>
      <c r="C54" s="237" t="s">
        <v>5</v>
      </c>
      <c r="D54" s="235">
        <v>2943</v>
      </c>
      <c r="E54" s="225"/>
      <c r="F54" s="225"/>
      <c r="G54" s="225"/>
      <c r="H54" s="225"/>
      <c r="I54" s="225"/>
      <c r="J54" s="225"/>
      <c r="K54" s="225"/>
      <c r="L54" s="225"/>
      <c r="M54" s="225"/>
      <c r="N54" s="225"/>
      <c r="O54" s="225"/>
      <c r="P54" s="225"/>
      <c r="Q54" s="225"/>
      <c r="R54" s="225"/>
      <c r="S54" s="225"/>
      <c r="T54" s="225"/>
      <c r="U54" s="225"/>
      <c r="V54" s="225"/>
      <c r="W54" s="225"/>
      <c r="X54" s="225"/>
      <c r="Y54" s="225"/>
      <c r="Z54" s="225"/>
    </row>
    <row r="55" spans="1:26" ht="14.25" customHeight="1">
      <c r="A55" s="225"/>
      <c r="B55" s="236" t="s">
        <v>451</v>
      </c>
      <c r="C55" s="237" t="s">
        <v>5</v>
      </c>
      <c r="D55" s="235">
        <v>2782</v>
      </c>
      <c r="E55" s="225"/>
      <c r="F55" s="225"/>
      <c r="G55" s="225"/>
      <c r="H55" s="225"/>
      <c r="I55" s="225"/>
      <c r="J55" s="225"/>
      <c r="K55" s="225"/>
      <c r="L55" s="225"/>
      <c r="M55" s="225"/>
      <c r="N55" s="225"/>
      <c r="O55" s="225"/>
      <c r="P55" s="225"/>
      <c r="Q55" s="225"/>
      <c r="R55" s="225"/>
      <c r="S55" s="225"/>
      <c r="T55" s="225"/>
      <c r="U55" s="225"/>
      <c r="V55" s="225"/>
      <c r="W55" s="225"/>
      <c r="X55" s="225"/>
      <c r="Y55" s="225"/>
      <c r="Z55" s="225"/>
    </row>
    <row r="56" spans="1:26" ht="14.25" customHeight="1">
      <c r="A56" s="225"/>
      <c r="B56" s="236" t="s">
        <v>452</v>
      </c>
      <c r="C56" s="237" t="s">
        <v>5</v>
      </c>
      <c r="D56" s="235">
        <v>7400</v>
      </c>
      <c r="E56" s="225"/>
      <c r="F56" s="225"/>
      <c r="G56" s="225"/>
      <c r="H56" s="225"/>
      <c r="I56" s="225"/>
      <c r="J56" s="225"/>
      <c r="K56" s="225"/>
      <c r="L56" s="225"/>
      <c r="M56" s="225"/>
      <c r="N56" s="225"/>
      <c r="O56" s="225"/>
      <c r="P56" s="225"/>
      <c r="Q56" s="225"/>
      <c r="R56" s="225"/>
      <c r="S56" s="225"/>
      <c r="T56" s="225"/>
      <c r="U56" s="225"/>
      <c r="V56" s="225"/>
      <c r="W56" s="225"/>
      <c r="X56" s="225"/>
      <c r="Y56" s="225"/>
      <c r="Z56" s="225"/>
    </row>
    <row r="57" spans="1:26" ht="14.25" customHeight="1">
      <c r="A57" s="225"/>
      <c r="B57" s="236" t="s">
        <v>453</v>
      </c>
      <c r="C57" s="237" t="s">
        <v>5</v>
      </c>
      <c r="D57" s="235">
        <v>4400</v>
      </c>
      <c r="E57" s="225"/>
      <c r="F57" s="225"/>
      <c r="G57" s="225"/>
      <c r="H57" s="225"/>
      <c r="I57" s="225"/>
      <c r="J57" s="225"/>
      <c r="K57" s="225"/>
      <c r="L57" s="225"/>
      <c r="M57" s="225"/>
      <c r="N57" s="225"/>
      <c r="O57" s="225"/>
      <c r="P57" s="225"/>
      <c r="Q57" s="225"/>
      <c r="R57" s="225"/>
      <c r="S57" s="225"/>
      <c r="T57" s="225"/>
      <c r="U57" s="225"/>
      <c r="V57" s="225"/>
      <c r="W57" s="225"/>
      <c r="X57" s="225"/>
      <c r="Y57" s="225"/>
      <c r="Z57" s="225"/>
    </row>
    <row r="58" spans="1:26" ht="14.25" customHeight="1">
      <c r="A58" s="225"/>
      <c r="B58" s="236" t="s">
        <v>454</v>
      </c>
      <c r="C58" s="237" t="s">
        <v>25</v>
      </c>
      <c r="D58" s="235">
        <v>29121</v>
      </c>
      <c r="E58" s="225"/>
      <c r="F58" s="225"/>
      <c r="G58" s="225"/>
      <c r="H58" s="225"/>
      <c r="I58" s="225"/>
      <c r="J58" s="225"/>
      <c r="K58" s="225"/>
      <c r="L58" s="225"/>
      <c r="M58" s="225"/>
      <c r="N58" s="225"/>
      <c r="O58" s="225"/>
      <c r="P58" s="225"/>
      <c r="Q58" s="225"/>
      <c r="R58" s="225"/>
      <c r="S58" s="225"/>
      <c r="T58" s="225"/>
      <c r="U58" s="225"/>
      <c r="V58" s="225"/>
      <c r="W58" s="225"/>
      <c r="X58" s="225"/>
      <c r="Y58" s="225"/>
      <c r="Z58" s="225"/>
    </row>
    <row r="59" spans="1:26" ht="14.25" customHeight="1">
      <c r="A59" s="225"/>
      <c r="B59" s="236" t="s">
        <v>455</v>
      </c>
      <c r="C59" s="237" t="s">
        <v>5</v>
      </c>
      <c r="D59" s="235">
        <v>9143</v>
      </c>
      <c r="E59" s="225"/>
      <c r="F59" s="225"/>
      <c r="G59" s="225"/>
      <c r="H59" s="225"/>
      <c r="I59" s="225"/>
      <c r="J59" s="225"/>
      <c r="K59" s="225"/>
      <c r="L59" s="225"/>
      <c r="M59" s="225"/>
      <c r="N59" s="225"/>
      <c r="O59" s="225"/>
      <c r="P59" s="225"/>
      <c r="Q59" s="225"/>
      <c r="R59" s="225"/>
      <c r="S59" s="225"/>
      <c r="T59" s="225"/>
      <c r="U59" s="225"/>
      <c r="V59" s="225"/>
      <c r="W59" s="225"/>
      <c r="X59" s="225"/>
      <c r="Y59" s="225"/>
      <c r="Z59" s="225"/>
    </row>
    <row r="60" spans="1:26" ht="14.25" customHeight="1">
      <c r="A60" s="225"/>
      <c r="B60" s="236" t="s">
        <v>456</v>
      </c>
      <c r="C60" s="237" t="s">
        <v>5</v>
      </c>
      <c r="D60" s="235">
        <v>6627</v>
      </c>
      <c r="E60" s="225"/>
      <c r="F60" s="225"/>
      <c r="G60" s="225"/>
      <c r="H60" s="225"/>
      <c r="I60" s="225"/>
      <c r="J60" s="225"/>
      <c r="K60" s="225"/>
      <c r="L60" s="225"/>
      <c r="M60" s="225"/>
      <c r="N60" s="225"/>
      <c r="O60" s="225"/>
      <c r="P60" s="225"/>
      <c r="Q60" s="225"/>
      <c r="R60" s="225"/>
      <c r="S60" s="225"/>
      <c r="T60" s="225"/>
      <c r="U60" s="225"/>
      <c r="V60" s="225"/>
      <c r="W60" s="225"/>
      <c r="X60" s="225"/>
      <c r="Y60" s="225"/>
      <c r="Z60" s="225"/>
    </row>
    <row r="61" spans="1:26" ht="14.25" customHeight="1">
      <c r="A61" s="225"/>
      <c r="B61" s="236" t="s">
        <v>457</v>
      </c>
      <c r="C61" s="237" t="s">
        <v>5</v>
      </c>
      <c r="D61" s="235">
        <v>225</v>
      </c>
      <c r="E61" s="225"/>
      <c r="F61" s="225"/>
      <c r="G61" s="225"/>
      <c r="H61" s="225"/>
      <c r="I61" s="225"/>
      <c r="J61" s="225"/>
      <c r="K61" s="225"/>
      <c r="L61" s="225"/>
      <c r="M61" s="225"/>
      <c r="N61" s="225"/>
      <c r="O61" s="225"/>
      <c r="P61" s="225"/>
      <c r="Q61" s="225"/>
      <c r="R61" s="225"/>
      <c r="S61" s="225"/>
      <c r="T61" s="225"/>
      <c r="U61" s="225"/>
      <c r="V61" s="225"/>
      <c r="W61" s="225"/>
      <c r="X61" s="225"/>
      <c r="Y61" s="225"/>
      <c r="Z61" s="225"/>
    </row>
    <row r="62" spans="1:26" ht="14.25" customHeight="1">
      <c r="A62" s="225"/>
      <c r="B62" s="236" t="s">
        <v>458</v>
      </c>
      <c r="C62" s="237" t="s">
        <v>5</v>
      </c>
      <c r="D62" s="235">
        <v>147000</v>
      </c>
      <c r="E62" s="225"/>
      <c r="F62" s="225"/>
      <c r="G62" s="225"/>
      <c r="H62" s="225"/>
      <c r="I62" s="225"/>
      <c r="J62" s="225"/>
      <c r="K62" s="225"/>
      <c r="L62" s="225"/>
      <c r="M62" s="225"/>
      <c r="N62" s="225"/>
      <c r="O62" s="225"/>
      <c r="P62" s="225"/>
      <c r="Q62" s="225"/>
      <c r="R62" s="225"/>
      <c r="S62" s="225"/>
      <c r="T62" s="225"/>
      <c r="U62" s="225"/>
      <c r="V62" s="225"/>
      <c r="W62" s="225"/>
      <c r="X62" s="225"/>
      <c r="Y62" s="225"/>
      <c r="Z62" s="225"/>
    </row>
    <row r="63" spans="1:26" ht="14.25" customHeight="1">
      <c r="A63" s="225"/>
      <c r="B63" s="234" t="s">
        <v>459</v>
      </c>
      <c r="C63" s="237" t="s">
        <v>400</v>
      </c>
      <c r="D63" s="235">
        <v>61900</v>
      </c>
      <c r="E63" s="225"/>
      <c r="F63" s="225"/>
      <c r="G63" s="225"/>
      <c r="H63" s="225"/>
      <c r="I63" s="225"/>
      <c r="J63" s="225"/>
      <c r="K63" s="225"/>
      <c r="L63" s="225"/>
      <c r="M63" s="225"/>
      <c r="N63" s="225"/>
      <c r="O63" s="225"/>
      <c r="P63" s="225"/>
      <c r="Q63" s="225"/>
      <c r="R63" s="225"/>
      <c r="S63" s="225"/>
      <c r="T63" s="225"/>
      <c r="U63" s="225"/>
      <c r="V63" s="225"/>
      <c r="W63" s="225"/>
      <c r="X63" s="225"/>
      <c r="Y63" s="225"/>
      <c r="Z63" s="225"/>
    </row>
    <row r="64" spans="1:26" ht="14.25" customHeight="1">
      <c r="A64" s="225"/>
      <c r="B64" s="234" t="s">
        <v>460</v>
      </c>
      <c r="C64" s="237" t="s">
        <v>5</v>
      </c>
      <c r="D64" s="235">
        <v>213</v>
      </c>
      <c r="E64" s="225"/>
      <c r="F64" s="225"/>
      <c r="G64" s="225"/>
      <c r="H64" s="225"/>
      <c r="I64" s="225"/>
      <c r="J64" s="225"/>
      <c r="K64" s="225"/>
      <c r="L64" s="225"/>
      <c r="M64" s="225"/>
      <c r="N64" s="225"/>
      <c r="O64" s="225"/>
      <c r="P64" s="225"/>
      <c r="Q64" s="225"/>
      <c r="R64" s="225"/>
      <c r="S64" s="225"/>
      <c r="T64" s="225"/>
      <c r="U64" s="225"/>
      <c r="V64" s="225"/>
      <c r="W64" s="225"/>
      <c r="X64" s="225"/>
      <c r="Y64" s="225"/>
      <c r="Z64" s="225"/>
    </row>
    <row r="65" spans="1:26" ht="14.25" customHeight="1">
      <c r="A65" s="225"/>
      <c r="B65" s="234" t="s">
        <v>461</v>
      </c>
      <c r="C65" s="237" t="s">
        <v>5</v>
      </c>
      <c r="D65" s="235">
        <v>400</v>
      </c>
      <c r="E65" s="225"/>
      <c r="F65" s="225"/>
      <c r="G65" s="225"/>
      <c r="H65" s="225"/>
      <c r="I65" s="225"/>
      <c r="J65" s="225"/>
      <c r="K65" s="225"/>
      <c r="L65" s="225"/>
      <c r="M65" s="225"/>
      <c r="N65" s="225"/>
      <c r="O65" s="225"/>
      <c r="P65" s="225"/>
      <c r="Q65" s="225"/>
      <c r="R65" s="225"/>
      <c r="S65" s="225"/>
      <c r="T65" s="225"/>
      <c r="U65" s="225"/>
      <c r="V65" s="225"/>
      <c r="W65" s="225"/>
      <c r="X65" s="225"/>
      <c r="Y65" s="225"/>
      <c r="Z65" s="225"/>
    </row>
    <row r="66" spans="1:26" ht="14.25" customHeight="1">
      <c r="A66" s="225"/>
      <c r="B66" s="238" t="s">
        <v>462</v>
      </c>
      <c r="C66" s="37" t="s">
        <v>5</v>
      </c>
      <c r="D66" s="235">
        <v>2750</v>
      </c>
      <c r="E66" s="225"/>
      <c r="F66" s="225"/>
      <c r="G66" s="225"/>
      <c r="H66" s="225"/>
      <c r="I66" s="225"/>
      <c r="J66" s="225"/>
      <c r="K66" s="225"/>
      <c r="L66" s="225"/>
      <c r="M66" s="225"/>
      <c r="N66" s="225"/>
      <c r="O66" s="225"/>
      <c r="P66" s="225"/>
      <c r="Q66" s="225"/>
      <c r="R66" s="225"/>
      <c r="S66" s="225"/>
      <c r="T66" s="225"/>
      <c r="U66" s="225"/>
      <c r="V66" s="225"/>
      <c r="W66" s="225"/>
      <c r="X66" s="225"/>
      <c r="Y66" s="225"/>
      <c r="Z66" s="225"/>
    </row>
    <row r="67" spans="1:26" ht="14.25" customHeight="1">
      <c r="A67" s="225"/>
      <c r="B67" s="238" t="s">
        <v>463</v>
      </c>
      <c r="C67" s="37" t="s">
        <v>5</v>
      </c>
      <c r="D67" s="235">
        <v>1450</v>
      </c>
      <c r="E67" s="225"/>
      <c r="F67" s="225"/>
      <c r="G67" s="225"/>
      <c r="H67" s="225"/>
      <c r="I67" s="225"/>
      <c r="J67" s="225"/>
      <c r="K67" s="225"/>
      <c r="L67" s="225"/>
      <c r="M67" s="225"/>
      <c r="N67" s="225"/>
      <c r="O67" s="225"/>
      <c r="P67" s="225"/>
      <c r="Q67" s="225"/>
      <c r="R67" s="225"/>
      <c r="S67" s="225"/>
      <c r="T67" s="225"/>
      <c r="U67" s="225"/>
      <c r="V67" s="225"/>
      <c r="W67" s="225"/>
      <c r="X67" s="225"/>
      <c r="Y67" s="225"/>
      <c r="Z67" s="225"/>
    </row>
    <row r="68" spans="1:26" ht="18" customHeight="1">
      <c r="A68" s="225"/>
      <c r="B68" s="236" t="s">
        <v>464</v>
      </c>
      <c r="C68" s="237" t="s">
        <v>25</v>
      </c>
      <c r="D68" s="235">
        <v>35240</v>
      </c>
      <c r="E68" s="225"/>
      <c r="F68" s="225"/>
      <c r="G68" s="225"/>
      <c r="H68" s="225"/>
      <c r="I68" s="225"/>
      <c r="J68" s="225"/>
      <c r="K68" s="225"/>
      <c r="L68" s="225"/>
      <c r="M68" s="225"/>
      <c r="N68" s="225"/>
      <c r="O68" s="225"/>
      <c r="P68" s="225"/>
      <c r="Q68" s="225"/>
      <c r="R68" s="225"/>
      <c r="S68" s="225"/>
      <c r="T68" s="225"/>
      <c r="U68" s="225"/>
      <c r="V68" s="225"/>
      <c r="W68" s="225"/>
      <c r="X68" s="225"/>
      <c r="Y68" s="225"/>
      <c r="Z68" s="225"/>
    </row>
    <row r="69" spans="1:26" ht="18" customHeight="1">
      <c r="A69" s="225"/>
      <c r="B69" s="236" t="s">
        <v>465</v>
      </c>
      <c r="C69" s="237" t="s">
        <v>131</v>
      </c>
      <c r="D69" s="235">
        <v>6618</v>
      </c>
      <c r="E69" s="225"/>
      <c r="F69" s="225"/>
      <c r="G69" s="225"/>
      <c r="H69" s="225"/>
      <c r="I69" s="225"/>
      <c r="J69" s="225"/>
      <c r="K69" s="225"/>
      <c r="L69" s="225"/>
      <c r="M69" s="225"/>
      <c r="N69" s="225"/>
      <c r="O69" s="225"/>
      <c r="P69" s="225"/>
      <c r="Q69" s="225"/>
      <c r="R69" s="225"/>
      <c r="S69" s="225"/>
      <c r="T69" s="225"/>
      <c r="U69" s="225"/>
      <c r="V69" s="225"/>
      <c r="W69" s="225"/>
      <c r="X69" s="225"/>
      <c r="Y69" s="225"/>
      <c r="Z69" s="225"/>
    </row>
    <row r="70" spans="1:26" ht="18" customHeight="1">
      <c r="A70" s="225"/>
      <c r="B70" s="236" t="s">
        <v>466</v>
      </c>
      <c r="C70" s="237" t="s">
        <v>131</v>
      </c>
      <c r="D70" s="235">
        <v>6618</v>
      </c>
      <c r="E70" s="225"/>
      <c r="F70" s="225"/>
      <c r="G70" s="225"/>
      <c r="H70" s="225"/>
      <c r="I70" s="225"/>
      <c r="J70" s="225"/>
      <c r="K70" s="225"/>
      <c r="L70" s="225"/>
      <c r="M70" s="225"/>
      <c r="N70" s="225"/>
      <c r="O70" s="225"/>
      <c r="P70" s="225"/>
      <c r="Q70" s="225"/>
      <c r="R70" s="225"/>
      <c r="S70" s="225"/>
      <c r="T70" s="225"/>
      <c r="U70" s="225"/>
      <c r="V70" s="225"/>
      <c r="W70" s="225"/>
      <c r="X70" s="225"/>
      <c r="Y70" s="225"/>
      <c r="Z70" s="225"/>
    </row>
    <row r="71" spans="1:26" ht="14.25" customHeight="1">
      <c r="A71" s="225"/>
      <c r="B71" s="236" t="s">
        <v>467</v>
      </c>
      <c r="C71" s="237" t="s">
        <v>131</v>
      </c>
      <c r="D71" s="235">
        <v>6611</v>
      </c>
      <c r="E71" s="225"/>
      <c r="F71" s="225"/>
      <c r="G71" s="225"/>
      <c r="H71" s="225"/>
      <c r="I71" s="225"/>
      <c r="J71" s="225"/>
      <c r="K71" s="225"/>
      <c r="L71" s="225"/>
      <c r="M71" s="225"/>
      <c r="N71" s="225"/>
      <c r="O71" s="225"/>
      <c r="P71" s="225"/>
      <c r="Q71" s="225"/>
      <c r="R71" s="225"/>
      <c r="S71" s="225"/>
      <c r="T71" s="225"/>
      <c r="U71" s="225"/>
      <c r="V71" s="225"/>
      <c r="W71" s="225"/>
      <c r="X71" s="225"/>
      <c r="Y71" s="225"/>
      <c r="Z71" s="225"/>
    </row>
    <row r="72" spans="1:26" ht="14.25" customHeight="1">
      <c r="A72" s="225"/>
      <c r="B72" s="236" t="s">
        <v>468</v>
      </c>
      <c r="C72" s="237" t="s">
        <v>131</v>
      </c>
      <c r="D72" s="235">
        <v>6517</v>
      </c>
      <c r="E72" s="225"/>
      <c r="F72" s="225"/>
      <c r="G72" s="225"/>
      <c r="H72" s="225"/>
      <c r="I72" s="225"/>
      <c r="J72" s="225"/>
      <c r="K72" s="225"/>
      <c r="L72" s="225"/>
      <c r="M72" s="225"/>
      <c r="N72" s="225"/>
      <c r="O72" s="225"/>
      <c r="P72" s="225"/>
      <c r="Q72" s="225"/>
      <c r="R72" s="225"/>
      <c r="S72" s="225"/>
      <c r="T72" s="225"/>
      <c r="U72" s="225"/>
      <c r="V72" s="225"/>
      <c r="W72" s="225"/>
      <c r="X72" s="225"/>
      <c r="Y72" s="225"/>
      <c r="Z72" s="225"/>
    </row>
    <row r="73" spans="1:26" ht="14.25" customHeight="1">
      <c r="A73" s="225"/>
      <c r="B73" s="236" t="s">
        <v>469</v>
      </c>
      <c r="C73" s="237" t="s">
        <v>131</v>
      </c>
      <c r="D73" s="235">
        <v>6375</v>
      </c>
      <c r="E73" s="225"/>
      <c r="F73" s="225"/>
      <c r="G73" s="225"/>
      <c r="H73" s="225"/>
      <c r="I73" s="225"/>
      <c r="J73" s="225"/>
      <c r="K73" s="225"/>
      <c r="L73" s="225"/>
      <c r="M73" s="225"/>
      <c r="N73" s="225"/>
      <c r="O73" s="225"/>
      <c r="P73" s="225"/>
      <c r="Q73" s="225"/>
      <c r="R73" s="225"/>
      <c r="S73" s="225"/>
      <c r="T73" s="225"/>
      <c r="U73" s="225"/>
      <c r="V73" s="225"/>
      <c r="W73" s="225"/>
      <c r="X73" s="225"/>
      <c r="Y73" s="225"/>
      <c r="Z73" s="225"/>
    </row>
    <row r="74" spans="1:26" ht="18" customHeight="1">
      <c r="A74" s="225"/>
      <c r="B74" s="236" t="s">
        <v>470</v>
      </c>
      <c r="C74" s="237" t="s">
        <v>131</v>
      </c>
      <c r="D74" s="235">
        <v>6626</v>
      </c>
      <c r="E74" s="225"/>
      <c r="F74" s="225"/>
      <c r="G74" s="225"/>
      <c r="H74" s="225"/>
      <c r="I74" s="225"/>
      <c r="J74" s="225"/>
      <c r="K74" s="225"/>
      <c r="L74" s="225"/>
      <c r="M74" s="225"/>
      <c r="N74" s="225"/>
      <c r="O74" s="225"/>
      <c r="P74" s="225"/>
      <c r="Q74" s="225"/>
      <c r="R74" s="225"/>
      <c r="S74" s="225"/>
      <c r="T74" s="225"/>
      <c r="U74" s="225"/>
      <c r="V74" s="225"/>
      <c r="W74" s="225"/>
      <c r="X74" s="225"/>
      <c r="Y74" s="225"/>
      <c r="Z74" s="225"/>
    </row>
    <row r="75" spans="1:26" ht="18" customHeight="1">
      <c r="A75" s="225"/>
      <c r="B75" s="236" t="s">
        <v>471</v>
      </c>
      <c r="C75" s="237" t="s">
        <v>131</v>
      </c>
      <c r="D75" s="235">
        <v>12186</v>
      </c>
      <c r="E75" s="225"/>
      <c r="F75" s="225"/>
      <c r="G75" s="225"/>
      <c r="H75" s="225"/>
      <c r="I75" s="225"/>
      <c r="J75" s="225"/>
      <c r="K75" s="225"/>
      <c r="L75" s="225"/>
      <c r="M75" s="225"/>
      <c r="N75" s="225"/>
      <c r="O75" s="225"/>
      <c r="P75" s="225"/>
      <c r="Q75" s="225"/>
      <c r="R75" s="225"/>
      <c r="S75" s="225"/>
      <c r="T75" s="225"/>
      <c r="U75" s="225"/>
      <c r="V75" s="225"/>
      <c r="W75" s="225"/>
      <c r="X75" s="225"/>
      <c r="Y75" s="225"/>
      <c r="Z75" s="225"/>
    </row>
    <row r="76" spans="1:26" ht="18" customHeight="1">
      <c r="A76" s="225"/>
      <c r="B76" s="234" t="s">
        <v>472</v>
      </c>
      <c r="C76" s="237" t="s">
        <v>5</v>
      </c>
      <c r="D76" s="235">
        <v>5600</v>
      </c>
      <c r="E76" s="225"/>
      <c r="F76" s="225"/>
      <c r="G76" s="225"/>
      <c r="H76" s="225"/>
      <c r="I76" s="225"/>
      <c r="J76" s="225"/>
      <c r="K76" s="225"/>
      <c r="L76" s="225"/>
      <c r="M76" s="225"/>
      <c r="N76" s="225"/>
      <c r="O76" s="225"/>
      <c r="P76" s="225"/>
      <c r="Q76" s="225"/>
      <c r="R76" s="225"/>
      <c r="S76" s="225"/>
      <c r="T76" s="225"/>
      <c r="U76" s="225"/>
      <c r="V76" s="225"/>
      <c r="W76" s="225"/>
      <c r="X76" s="225"/>
      <c r="Y76" s="225"/>
      <c r="Z76" s="225"/>
    </row>
    <row r="77" spans="1:26" ht="18" customHeight="1">
      <c r="A77" s="225"/>
      <c r="B77" s="234" t="s">
        <v>473</v>
      </c>
      <c r="C77" s="237" t="s">
        <v>5</v>
      </c>
      <c r="D77" s="235">
        <v>215900</v>
      </c>
      <c r="E77" s="225"/>
      <c r="F77" s="225"/>
      <c r="G77" s="225"/>
      <c r="H77" s="225"/>
      <c r="I77" s="225"/>
      <c r="J77" s="225"/>
      <c r="K77" s="225"/>
      <c r="L77" s="225"/>
      <c r="M77" s="225"/>
      <c r="N77" s="225"/>
      <c r="O77" s="225"/>
      <c r="P77" s="225"/>
      <c r="Q77" s="225"/>
      <c r="R77" s="225"/>
      <c r="S77" s="225"/>
      <c r="T77" s="225"/>
      <c r="U77" s="225"/>
      <c r="V77" s="225"/>
      <c r="W77" s="225"/>
      <c r="X77" s="225"/>
      <c r="Y77" s="225"/>
      <c r="Z77" s="225"/>
    </row>
    <row r="78" spans="1:26" ht="18" customHeight="1">
      <c r="A78" s="225"/>
      <c r="B78" s="236" t="s">
        <v>474</v>
      </c>
      <c r="C78" s="237" t="s">
        <v>9</v>
      </c>
      <c r="D78" s="235">
        <v>80000</v>
      </c>
      <c r="E78" s="225"/>
      <c r="F78" s="225"/>
      <c r="G78" s="225"/>
      <c r="H78" s="225"/>
      <c r="I78" s="225"/>
      <c r="J78" s="225"/>
      <c r="K78" s="225"/>
      <c r="L78" s="225"/>
      <c r="M78" s="225"/>
      <c r="N78" s="225"/>
      <c r="O78" s="225"/>
      <c r="P78" s="225"/>
      <c r="Q78" s="225"/>
      <c r="R78" s="225"/>
      <c r="S78" s="225"/>
      <c r="T78" s="225"/>
      <c r="U78" s="225"/>
      <c r="V78" s="225"/>
      <c r="W78" s="225"/>
      <c r="X78" s="225"/>
      <c r="Y78" s="225"/>
      <c r="Z78" s="225"/>
    </row>
    <row r="79" spans="1:26" ht="18" customHeight="1">
      <c r="A79" s="225"/>
      <c r="B79" s="236" t="s">
        <v>475</v>
      </c>
      <c r="C79" s="237" t="s">
        <v>9</v>
      </c>
      <c r="D79" s="235">
        <v>65300</v>
      </c>
      <c r="E79" s="225">
        <v>30476</v>
      </c>
      <c r="F79" s="225"/>
      <c r="G79" s="225"/>
      <c r="H79" s="225"/>
      <c r="I79" s="225"/>
      <c r="J79" s="225"/>
      <c r="K79" s="225"/>
      <c r="L79" s="225"/>
      <c r="M79" s="225"/>
      <c r="N79" s="225"/>
      <c r="O79" s="225"/>
      <c r="P79" s="225"/>
      <c r="Q79" s="225"/>
      <c r="R79" s="225"/>
      <c r="S79" s="225"/>
      <c r="T79" s="225"/>
      <c r="U79" s="225"/>
      <c r="V79" s="225"/>
      <c r="W79" s="225"/>
      <c r="X79" s="225"/>
      <c r="Y79" s="225"/>
      <c r="Z79" s="225"/>
    </row>
    <row r="80" spans="1:26" ht="14.25" customHeight="1">
      <c r="A80" s="225"/>
      <c r="B80" s="236" t="s">
        <v>476</v>
      </c>
      <c r="C80" s="237" t="s">
        <v>9</v>
      </c>
      <c r="D80" s="235">
        <v>37600</v>
      </c>
      <c r="E80" s="225"/>
      <c r="F80" s="225"/>
      <c r="G80" s="225"/>
      <c r="H80" s="225"/>
      <c r="I80" s="225"/>
      <c r="J80" s="225"/>
      <c r="K80" s="225"/>
      <c r="L80" s="225"/>
      <c r="M80" s="225"/>
      <c r="N80" s="225"/>
      <c r="O80" s="225"/>
      <c r="P80" s="225"/>
      <c r="Q80" s="225"/>
      <c r="R80" s="225"/>
      <c r="S80" s="225"/>
      <c r="T80" s="225"/>
      <c r="U80" s="225"/>
      <c r="V80" s="225"/>
      <c r="W80" s="225"/>
      <c r="X80" s="225"/>
      <c r="Y80" s="225"/>
      <c r="Z80" s="225"/>
    </row>
    <row r="81" spans="1:26" ht="18" customHeight="1">
      <c r="A81" s="225"/>
      <c r="B81" s="234" t="s">
        <v>477</v>
      </c>
      <c r="C81" s="237" t="s">
        <v>5</v>
      </c>
      <c r="D81" s="235">
        <v>964</v>
      </c>
      <c r="E81" s="225"/>
      <c r="F81" s="225"/>
      <c r="G81" s="225"/>
      <c r="H81" s="225"/>
      <c r="I81" s="225"/>
      <c r="J81" s="225"/>
      <c r="K81" s="225"/>
      <c r="L81" s="225"/>
      <c r="M81" s="225"/>
      <c r="N81" s="225"/>
      <c r="O81" s="225"/>
      <c r="P81" s="225"/>
      <c r="Q81" s="225"/>
      <c r="R81" s="225"/>
      <c r="S81" s="225"/>
      <c r="T81" s="225"/>
      <c r="U81" s="225"/>
      <c r="V81" s="225"/>
      <c r="W81" s="225"/>
      <c r="X81" s="225"/>
      <c r="Y81" s="225"/>
      <c r="Z81" s="225"/>
    </row>
    <row r="82" spans="1:26" ht="18" customHeight="1">
      <c r="A82" s="225"/>
      <c r="B82" s="236" t="s">
        <v>478</v>
      </c>
      <c r="C82" s="237" t="s">
        <v>25</v>
      </c>
      <c r="D82" s="235">
        <v>69563</v>
      </c>
      <c r="E82" s="225"/>
      <c r="F82" s="225"/>
      <c r="G82" s="225"/>
      <c r="H82" s="225"/>
      <c r="I82" s="225"/>
      <c r="J82" s="225"/>
      <c r="K82" s="225"/>
      <c r="L82" s="225"/>
      <c r="M82" s="225"/>
      <c r="N82" s="225"/>
      <c r="O82" s="225"/>
      <c r="P82" s="225"/>
      <c r="Q82" s="225"/>
      <c r="R82" s="225"/>
      <c r="S82" s="225"/>
      <c r="T82" s="225"/>
      <c r="U82" s="225"/>
      <c r="V82" s="225"/>
      <c r="W82" s="225"/>
      <c r="X82" s="225"/>
      <c r="Y82" s="225"/>
      <c r="Z82" s="225"/>
    </row>
    <row r="83" spans="1:26" ht="18" customHeight="1">
      <c r="A83" s="225"/>
      <c r="B83" s="236" t="s">
        <v>479</v>
      </c>
      <c r="C83" s="237" t="s">
        <v>400</v>
      </c>
      <c r="D83" s="235">
        <v>135900</v>
      </c>
      <c r="E83" s="225"/>
      <c r="F83" s="225"/>
      <c r="G83" s="225"/>
      <c r="H83" s="225"/>
      <c r="I83" s="225"/>
      <c r="J83" s="225"/>
      <c r="K83" s="225"/>
      <c r="L83" s="225"/>
      <c r="M83" s="225"/>
      <c r="N83" s="225"/>
      <c r="O83" s="225"/>
      <c r="P83" s="225"/>
      <c r="Q83" s="225"/>
      <c r="R83" s="225"/>
      <c r="S83" s="225"/>
      <c r="T83" s="225"/>
      <c r="U83" s="225"/>
      <c r="V83" s="225"/>
      <c r="W83" s="225"/>
      <c r="X83" s="225"/>
      <c r="Y83" s="225"/>
      <c r="Z83" s="225"/>
    </row>
    <row r="84" spans="1:26" ht="18" customHeight="1">
      <c r="A84" s="225"/>
      <c r="B84" s="236" t="s">
        <v>480</v>
      </c>
      <c r="C84" s="237" t="s">
        <v>25</v>
      </c>
      <c r="D84" s="235">
        <v>12645</v>
      </c>
      <c r="E84" s="225"/>
      <c r="F84" s="225"/>
      <c r="G84" s="225"/>
      <c r="H84" s="225"/>
      <c r="I84" s="225"/>
      <c r="J84" s="225"/>
      <c r="K84" s="225"/>
      <c r="L84" s="225"/>
      <c r="M84" s="225"/>
      <c r="N84" s="225"/>
      <c r="O84" s="225"/>
      <c r="P84" s="225"/>
      <c r="Q84" s="225"/>
      <c r="R84" s="225"/>
      <c r="S84" s="225"/>
      <c r="T84" s="225"/>
      <c r="U84" s="225"/>
      <c r="V84" s="225"/>
      <c r="W84" s="225"/>
      <c r="X84" s="225"/>
      <c r="Y84" s="225"/>
      <c r="Z84" s="225"/>
    </row>
    <row r="85" spans="1:26" ht="18" customHeight="1">
      <c r="A85" s="225"/>
      <c r="B85" s="236" t="s">
        <v>481</v>
      </c>
      <c r="C85" s="237" t="s">
        <v>51</v>
      </c>
      <c r="D85" s="235">
        <v>130000</v>
      </c>
      <c r="E85" s="225"/>
      <c r="F85" s="225"/>
      <c r="G85" s="225"/>
      <c r="H85" s="225"/>
      <c r="I85" s="225"/>
      <c r="J85" s="225"/>
      <c r="K85" s="225"/>
      <c r="L85" s="225"/>
      <c r="M85" s="225"/>
      <c r="N85" s="225"/>
      <c r="O85" s="225"/>
      <c r="P85" s="225"/>
      <c r="Q85" s="225"/>
      <c r="R85" s="225"/>
      <c r="S85" s="225"/>
      <c r="T85" s="225"/>
      <c r="U85" s="225"/>
      <c r="V85" s="225"/>
      <c r="W85" s="225"/>
      <c r="X85" s="225"/>
      <c r="Y85" s="225"/>
      <c r="Z85" s="225"/>
    </row>
    <row r="86" spans="1:26" ht="18" customHeight="1">
      <c r="A86" s="225"/>
      <c r="B86" s="240" t="s">
        <v>482</v>
      </c>
      <c r="C86" s="241"/>
      <c r="D86" s="242"/>
      <c r="E86" s="225"/>
      <c r="F86" s="225"/>
      <c r="G86" s="225"/>
      <c r="H86" s="225"/>
      <c r="I86" s="225"/>
      <c r="J86" s="225"/>
      <c r="K86" s="225"/>
      <c r="L86" s="225"/>
      <c r="M86" s="225"/>
      <c r="N86" s="225"/>
      <c r="O86" s="225"/>
      <c r="P86" s="225"/>
      <c r="Q86" s="225"/>
      <c r="R86" s="225"/>
      <c r="S86" s="225"/>
      <c r="T86" s="225"/>
      <c r="U86" s="225"/>
      <c r="V86" s="225"/>
      <c r="W86" s="225"/>
      <c r="X86" s="225"/>
      <c r="Y86" s="225"/>
      <c r="Z86" s="225"/>
    </row>
    <row r="87" spans="1:26" ht="18" customHeight="1">
      <c r="A87" s="225"/>
      <c r="B87" s="236" t="s">
        <v>483</v>
      </c>
      <c r="C87" s="37" t="s">
        <v>25</v>
      </c>
      <c r="D87" s="235">
        <v>1769</v>
      </c>
      <c r="E87" s="225"/>
      <c r="F87" s="225"/>
      <c r="G87" s="225"/>
      <c r="H87" s="225"/>
      <c r="I87" s="225"/>
      <c r="J87" s="225"/>
      <c r="K87" s="225"/>
      <c r="L87" s="225"/>
      <c r="M87" s="225"/>
      <c r="N87" s="225"/>
      <c r="O87" s="225"/>
      <c r="P87" s="225"/>
      <c r="Q87" s="225"/>
      <c r="R87" s="225"/>
      <c r="S87" s="225"/>
      <c r="T87" s="225"/>
      <c r="U87" s="225"/>
      <c r="V87" s="225"/>
      <c r="W87" s="225"/>
      <c r="X87" s="225"/>
      <c r="Y87" s="225"/>
      <c r="Z87" s="225"/>
    </row>
    <row r="88" spans="1:26" ht="18" customHeight="1">
      <c r="A88" s="225"/>
      <c r="B88" s="234" t="s">
        <v>484</v>
      </c>
      <c r="C88" s="37" t="s">
        <v>131</v>
      </c>
      <c r="D88" s="235">
        <v>2668</v>
      </c>
      <c r="E88" s="225"/>
      <c r="F88" s="225"/>
      <c r="G88" s="225"/>
      <c r="H88" s="225"/>
      <c r="I88" s="225"/>
      <c r="J88" s="225"/>
      <c r="K88" s="225"/>
      <c r="L88" s="225"/>
      <c r="M88" s="225"/>
      <c r="N88" s="225"/>
      <c r="O88" s="225"/>
      <c r="P88" s="225"/>
      <c r="Q88" s="225"/>
      <c r="R88" s="225"/>
      <c r="S88" s="225"/>
      <c r="T88" s="225"/>
      <c r="U88" s="225"/>
      <c r="V88" s="225"/>
      <c r="W88" s="225"/>
      <c r="X88" s="225"/>
      <c r="Y88" s="225"/>
      <c r="Z88" s="225"/>
    </row>
    <row r="89" spans="1:26" ht="18" customHeight="1">
      <c r="A89" s="225"/>
      <c r="B89" s="236" t="s">
        <v>485</v>
      </c>
      <c r="C89" s="37" t="s">
        <v>5</v>
      </c>
      <c r="D89" s="235">
        <v>67387</v>
      </c>
      <c r="E89" s="225"/>
      <c r="F89" s="225"/>
      <c r="G89" s="225"/>
      <c r="H89" s="225"/>
      <c r="I89" s="225"/>
      <c r="J89" s="225"/>
      <c r="K89" s="225"/>
      <c r="L89" s="225"/>
      <c r="M89" s="225"/>
      <c r="N89" s="225"/>
      <c r="O89" s="225"/>
      <c r="P89" s="225"/>
      <c r="Q89" s="225"/>
      <c r="R89" s="225"/>
      <c r="S89" s="225"/>
      <c r="T89" s="225"/>
      <c r="U89" s="225"/>
      <c r="V89" s="225"/>
      <c r="W89" s="225"/>
      <c r="X89" s="225"/>
      <c r="Y89" s="225"/>
      <c r="Z89" s="225"/>
    </row>
    <row r="90" spans="1:26" ht="18" customHeight="1">
      <c r="A90" s="225"/>
      <c r="B90" s="236" t="s">
        <v>486</v>
      </c>
      <c r="C90" s="37" t="s">
        <v>5</v>
      </c>
      <c r="D90" s="235">
        <v>8500</v>
      </c>
      <c r="E90" s="225"/>
      <c r="F90" s="225"/>
      <c r="G90" s="225"/>
      <c r="H90" s="225"/>
      <c r="I90" s="225"/>
      <c r="J90" s="225"/>
      <c r="K90" s="225"/>
      <c r="L90" s="225"/>
      <c r="M90" s="225"/>
      <c r="N90" s="225"/>
      <c r="O90" s="225"/>
      <c r="P90" s="225"/>
      <c r="Q90" s="225"/>
      <c r="R90" s="225"/>
      <c r="S90" s="225"/>
      <c r="T90" s="225"/>
      <c r="U90" s="225"/>
      <c r="V90" s="225"/>
      <c r="W90" s="225"/>
      <c r="X90" s="225"/>
      <c r="Y90" s="225"/>
      <c r="Z90" s="225"/>
    </row>
    <row r="91" spans="1:26" ht="18" customHeight="1">
      <c r="A91" s="225"/>
      <c r="B91" s="236" t="s">
        <v>487</v>
      </c>
      <c r="C91" s="37" t="s">
        <v>5</v>
      </c>
      <c r="D91" s="235">
        <v>8900</v>
      </c>
      <c r="E91" s="225"/>
      <c r="F91" s="225"/>
      <c r="G91" s="225"/>
      <c r="H91" s="225"/>
      <c r="I91" s="225"/>
      <c r="J91" s="225"/>
      <c r="K91" s="225"/>
      <c r="L91" s="225"/>
      <c r="M91" s="225"/>
      <c r="N91" s="225"/>
      <c r="O91" s="225"/>
      <c r="P91" s="225"/>
      <c r="Q91" s="225"/>
      <c r="R91" s="225"/>
      <c r="S91" s="225"/>
      <c r="T91" s="225"/>
      <c r="U91" s="225"/>
      <c r="V91" s="225"/>
      <c r="W91" s="225"/>
      <c r="X91" s="225"/>
      <c r="Y91" s="225"/>
      <c r="Z91" s="225"/>
    </row>
    <row r="92" spans="1:26" ht="18" customHeight="1">
      <c r="A92" s="225"/>
      <c r="B92" s="236" t="s">
        <v>488</v>
      </c>
      <c r="C92" s="37" t="s">
        <v>25</v>
      </c>
      <c r="D92" s="235">
        <v>16000</v>
      </c>
      <c r="E92" s="225"/>
      <c r="F92" s="225"/>
      <c r="G92" s="225"/>
      <c r="H92" s="225"/>
      <c r="I92" s="225"/>
      <c r="J92" s="225"/>
      <c r="K92" s="225"/>
      <c r="L92" s="225"/>
      <c r="M92" s="225"/>
      <c r="N92" s="225"/>
      <c r="O92" s="225"/>
      <c r="P92" s="225"/>
      <c r="Q92" s="225"/>
      <c r="R92" s="225"/>
      <c r="S92" s="225"/>
      <c r="T92" s="225"/>
      <c r="U92" s="225"/>
      <c r="V92" s="225"/>
      <c r="W92" s="225"/>
      <c r="X92" s="225"/>
      <c r="Y92" s="225"/>
      <c r="Z92" s="225"/>
    </row>
    <row r="93" spans="1:26" ht="18" customHeight="1">
      <c r="A93" s="225"/>
      <c r="B93" s="236" t="s">
        <v>489</v>
      </c>
      <c r="C93" s="37" t="s">
        <v>25</v>
      </c>
      <c r="D93" s="235">
        <v>6500</v>
      </c>
      <c r="E93" s="225"/>
      <c r="F93" s="225"/>
      <c r="G93" s="225"/>
      <c r="H93" s="225"/>
      <c r="I93" s="225"/>
      <c r="J93" s="225"/>
      <c r="K93" s="225"/>
      <c r="L93" s="225"/>
      <c r="M93" s="225"/>
      <c r="N93" s="225"/>
      <c r="O93" s="225"/>
      <c r="P93" s="225"/>
      <c r="Q93" s="225"/>
      <c r="R93" s="225"/>
      <c r="S93" s="225"/>
      <c r="T93" s="225"/>
      <c r="U93" s="225"/>
      <c r="V93" s="225"/>
      <c r="W93" s="225"/>
      <c r="X93" s="225"/>
      <c r="Y93" s="225"/>
      <c r="Z93" s="225"/>
    </row>
    <row r="94" spans="1:26" ht="18" customHeight="1">
      <c r="A94" s="225"/>
      <c r="B94" s="234" t="s">
        <v>490</v>
      </c>
      <c r="C94" s="37" t="s">
        <v>25</v>
      </c>
      <c r="D94" s="235">
        <v>6500</v>
      </c>
      <c r="E94" s="225"/>
      <c r="F94" s="225"/>
      <c r="G94" s="225"/>
      <c r="H94" s="225"/>
      <c r="I94" s="225"/>
      <c r="J94" s="225"/>
      <c r="K94" s="225"/>
      <c r="L94" s="225"/>
      <c r="M94" s="225"/>
      <c r="N94" s="225"/>
      <c r="O94" s="225"/>
      <c r="P94" s="225"/>
      <c r="Q94" s="225"/>
      <c r="R94" s="225"/>
      <c r="S94" s="225"/>
      <c r="T94" s="225"/>
      <c r="U94" s="225"/>
      <c r="V94" s="225"/>
      <c r="W94" s="225"/>
      <c r="X94" s="225"/>
      <c r="Y94" s="225"/>
      <c r="Z94" s="225"/>
    </row>
    <row r="95" spans="1:26" ht="18" customHeight="1">
      <c r="A95" s="225"/>
      <c r="B95" s="236" t="s">
        <v>491</v>
      </c>
      <c r="C95" s="37" t="s">
        <v>5</v>
      </c>
      <c r="D95" s="235">
        <v>32000</v>
      </c>
      <c r="E95" s="225"/>
      <c r="F95" s="225"/>
      <c r="G95" s="225"/>
      <c r="H95" s="225"/>
      <c r="I95" s="225"/>
      <c r="J95" s="225"/>
      <c r="K95" s="225"/>
      <c r="L95" s="225"/>
      <c r="M95" s="225"/>
      <c r="N95" s="225"/>
      <c r="O95" s="225"/>
      <c r="P95" s="225"/>
      <c r="Q95" s="225"/>
      <c r="R95" s="225"/>
      <c r="S95" s="225"/>
      <c r="T95" s="225"/>
      <c r="U95" s="225"/>
      <c r="V95" s="225"/>
      <c r="W95" s="225"/>
      <c r="X95" s="225"/>
      <c r="Y95" s="225"/>
      <c r="Z95" s="225"/>
    </row>
    <row r="96" spans="1:26" ht="17.25" customHeight="1">
      <c r="A96" s="225"/>
      <c r="B96" s="236" t="s">
        <v>492</v>
      </c>
      <c r="C96" s="37" t="s">
        <v>5</v>
      </c>
      <c r="D96" s="235">
        <v>2160</v>
      </c>
      <c r="E96" s="225"/>
      <c r="F96" s="225"/>
      <c r="G96" s="225"/>
      <c r="H96" s="225"/>
      <c r="I96" s="225"/>
      <c r="J96" s="225"/>
      <c r="K96" s="225"/>
      <c r="L96" s="225"/>
      <c r="M96" s="225"/>
      <c r="N96" s="225"/>
      <c r="O96" s="225"/>
      <c r="P96" s="225"/>
      <c r="Q96" s="225"/>
      <c r="R96" s="225"/>
      <c r="S96" s="225"/>
      <c r="T96" s="225"/>
      <c r="U96" s="225"/>
      <c r="V96" s="225"/>
      <c r="W96" s="225"/>
      <c r="X96" s="225"/>
      <c r="Y96" s="225"/>
      <c r="Z96" s="225"/>
    </row>
    <row r="97" spans="1:26" ht="17.25" customHeight="1">
      <c r="A97" s="225"/>
      <c r="B97" s="236" t="s">
        <v>493</v>
      </c>
      <c r="C97" s="37" t="s">
        <v>5</v>
      </c>
      <c r="D97" s="235">
        <v>3228</v>
      </c>
      <c r="E97" s="225"/>
      <c r="F97" s="225"/>
      <c r="G97" s="225"/>
      <c r="H97" s="225"/>
      <c r="I97" s="225"/>
      <c r="J97" s="225"/>
      <c r="K97" s="225"/>
      <c r="L97" s="225"/>
      <c r="M97" s="225"/>
      <c r="N97" s="225"/>
      <c r="O97" s="225"/>
      <c r="P97" s="225"/>
      <c r="Q97" s="225"/>
      <c r="R97" s="225"/>
      <c r="S97" s="225"/>
      <c r="T97" s="225"/>
      <c r="U97" s="225"/>
      <c r="V97" s="225"/>
      <c r="W97" s="225"/>
      <c r="X97" s="225"/>
      <c r="Y97" s="225"/>
      <c r="Z97" s="225"/>
    </row>
    <row r="98" spans="1:26" ht="18" customHeight="1">
      <c r="A98" s="225"/>
      <c r="B98" s="236" t="s">
        <v>494</v>
      </c>
      <c r="C98" s="37" t="s">
        <v>5</v>
      </c>
      <c r="D98" s="235">
        <v>1400</v>
      </c>
      <c r="E98" s="225"/>
      <c r="F98" s="225"/>
      <c r="G98" s="225"/>
      <c r="H98" s="225"/>
      <c r="I98" s="225"/>
      <c r="J98" s="225"/>
      <c r="K98" s="225"/>
      <c r="L98" s="225"/>
      <c r="M98" s="225"/>
      <c r="N98" s="225"/>
      <c r="O98" s="225"/>
      <c r="P98" s="225"/>
      <c r="Q98" s="225"/>
      <c r="R98" s="225"/>
      <c r="S98" s="225"/>
      <c r="T98" s="225"/>
      <c r="U98" s="225"/>
      <c r="V98" s="225"/>
      <c r="W98" s="225"/>
      <c r="X98" s="225"/>
      <c r="Y98" s="225"/>
      <c r="Z98" s="225"/>
    </row>
    <row r="99" spans="1:26" ht="18" customHeight="1">
      <c r="A99" s="225"/>
      <c r="B99" s="236" t="s">
        <v>495</v>
      </c>
      <c r="C99" s="37" t="s">
        <v>5</v>
      </c>
      <c r="D99" s="235">
        <v>90000</v>
      </c>
      <c r="E99" s="225"/>
      <c r="F99" s="225"/>
      <c r="G99" s="225"/>
      <c r="H99" s="225"/>
      <c r="I99" s="225"/>
      <c r="J99" s="225"/>
      <c r="K99" s="225"/>
      <c r="L99" s="225"/>
      <c r="M99" s="225"/>
      <c r="N99" s="225"/>
      <c r="O99" s="225"/>
      <c r="P99" s="225"/>
      <c r="Q99" s="225"/>
      <c r="R99" s="225"/>
      <c r="S99" s="225"/>
      <c r="T99" s="225"/>
      <c r="U99" s="225"/>
      <c r="V99" s="225"/>
      <c r="W99" s="225"/>
      <c r="X99" s="225"/>
      <c r="Y99" s="225"/>
      <c r="Z99" s="225"/>
    </row>
    <row r="100" spans="1:26" ht="18" customHeight="1">
      <c r="A100" s="225"/>
      <c r="B100" s="236" t="s">
        <v>496</v>
      </c>
      <c r="C100" s="37" t="s">
        <v>5</v>
      </c>
      <c r="D100" s="235">
        <v>1236</v>
      </c>
      <c r="E100" s="225"/>
      <c r="F100" s="225"/>
      <c r="G100" s="225"/>
      <c r="H100" s="225"/>
      <c r="I100" s="225"/>
      <c r="J100" s="225"/>
      <c r="K100" s="225"/>
      <c r="L100" s="225"/>
      <c r="M100" s="225"/>
      <c r="N100" s="225"/>
      <c r="O100" s="225"/>
      <c r="P100" s="225"/>
      <c r="Q100" s="225"/>
      <c r="R100" s="225"/>
      <c r="S100" s="225"/>
      <c r="T100" s="225"/>
      <c r="U100" s="225"/>
      <c r="V100" s="225"/>
      <c r="W100" s="225"/>
      <c r="X100" s="225"/>
      <c r="Y100" s="225"/>
      <c r="Z100" s="225"/>
    </row>
    <row r="101" spans="1:26" ht="24.75" customHeight="1">
      <c r="A101" s="225"/>
      <c r="B101" s="236" t="s">
        <v>497</v>
      </c>
      <c r="C101" s="37" t="s">
        <v>5</v>
      </c>
      <c r="D101" s="235">
        <v>1564</v>
      </c>
      <c r="E101" s="225"/>
      <c r="F101" s="225"/>
      <c r="G101" s="225"/>
      <c r="H101" s="225"/>
      <c r="I101" s="225"/>
      <c r="J101" s="225"/>
      <c r="K101" s="225"/>
      <c r="L101" s="225"/>
      <c r="M101" s="225"/>
      <c r="N101" s="225"/>
      <c r="O101" s="225"/>
      <c r="P101" s="225"/>
      <c r="Q101" s="225"/>
      <c r="R101" s="225"/>
      <c r="S101" s="225"/>
      <c r="T101" s="225"/>
      <c r="U101" s="225"/>
      <c r="V101" s="225"/>
      <c r="W101" s="225"/>
      <c r="X101" s="225"/>
      <c r="Y101" s="225"/>
      <c r="Z101" s="225"/>
    </row>
    <row r="102" spans="1:26" ht="18" customHeight="1">
      <c r="A102" s="225"/>
      <c r="B102" s="236" t="s">
        <v>498</v>
      </c>
      <c r="C102" s="37" t="s">
        <v>5</v>
      </c>
      <c r="D102" s="235">
        <v>380</v>
      </c>
      <c r="E102" s="225"/>
      <c r="F102" s="225"/>
      <c r="G102" s="225"/>
      <c r="H102" s="225"/>
      <c r="I102" s="225"/>
      <c r="J102" s="225"/>
      <c r="K102" s="225"/>
      <c r="L102" s="225"/>
      <c r="M102" s="225"/>
      <c r="N102" s="225"/>
      <c r="O102" s="225"/>
      <c r="P102" s="225"/>
      <c r="Q102" s="225"/>
      <c r="R102" s="225"/>
      <c r="S102" s="225"/>
      <c r="T102" s="225"/>
      <c r="U102" s="225"/>
      <c r="V102" s="225"/>
      <c r="W102" s="225"/>
      <c r="X102" s="225"/>
      <c r="Y102" s="225"/>
      <c r="Z102" s="225"/>
    </row>
    <row r="103" spans="1:26" ht="18" customHeight="1">
      <c r="A103" s="225"/>
      <c r="B103" s="236" t="s">
        <v>499</v>
      </c>
      <c r="C103" s="37" t="s">
        <v>5</v>
      </c>
      <c r="D103" s="235">
        <v>700</v>
      </c>
      <c r="E103" s="225"/>
      <c r="F103" s="225"/>
      <c r="G103" s="225"/>
      <c r="H103" s="225"/>
      <c r="I103" s="225"/>
      <c r="J103" s="225"/>
      <c r="K103" s="225"/>
      <c r="L103" s="225"/>
      <c r="M103" s="225"/>
      <c r="N103" s="225"/>
      <c r="O103" s="225"/>
      <c r="P103" s="225"/>
      <c r="Q103" s="225"/>
      <c r="R103" s="225"/>
      <c r="S103" s="225"/>
      <c r="T103" s="225"/>
      <c r="U103" s="225"/>
      <c r="V103" s="225"/>
      <c r="W103" s="225"/>
      <c r="X103" s="225"/>
      <c r="Y103" s="225"/>
      <c r="Z103" s="225"/>
    </row>
    <row r="104" spans="1:26" ht="18" customHeight="1">
      <c r="A104" s="225"/>
      <c r="B104" s="236" t="s">
        <v>500</v>
      </c>
      <c r="C104" s="37" t="s">
        <v>5</v>
      </c>
      <c r="D104" s="235">
        <v>1680</v>
      </c>
      <c r="E104" s="225"/>
      <c r="F104" s="225"/>
      <c r="G104" s="225"/>
      <c r="H104" s="225"/>
      <c r="I104" s="225"/>
      <c r="J104" s="225"/>
      <c r="K104" s="225"/>
      <c r="L104" s="225"/>
      <c r="M104" s="225"/>
      <c r="N104" s="225"/>
      <c r="O104" s="225"/>
      <c r="P104" s="225"/>
      <c r="Q104" s="225"/>
      <c r="R104" s="225"/>
      <c r="S104" s="225"/>
      <c r="T104" s="225"/>
      <c r="U104" s="225"/>
      <c r="V104" s="225"/>
      <c r="W104" s="225"/>
      <c r="X104" s="225"/>
      <c r="Y104" s="225"/>
      <c r="Z104" s="225"/>
    </row>
    <row r="105" spans="1:26" ht="14.25" customHeight="1">
      <c r="A105" s="225"/>
      <c r="B105" s="236" t="s">
        <v>501</v>
      </c>
      <c r="C105" s="237" t="s">
        <v>9</v>
      </c>
      <c r="D105" s="235">
        <v>1711</v>
      </c>
      <c r="E105" s="225"/>
      <c r="F105" s="225"/>
      <c r="G105" s="225"/>
      <c r="H105" s="225"/>
      <c r="I105" s="225"/>
      <c r="J105" s="225"/>
      <c r="K105" s="225"/>
      <c r="L105" s="225"/>
      <c r="M105" s="225"/>
      <c r="N105" s="225"/>
      <c r="O105" s="225"/>
      <c r="P105" s="225"/>
      <c r="Q105" s="225"/>
      <c r="R105" s="225"/>
      <c r="S105" s="225"/>
      <c r="T105" s="225"/>
      <c r="U105" s="225"/>
      <c r="V105" s="225"/>
      <c r="W105" s="225"/>
      <c r="X105" s="225"/>
      <c r="Y105" s="225"/>
      <c r="Z105" s="225"/>
    </row>
    <row r="106" spans="1:26" ht="18" customHeight="1">
      <c r="A106" s="225"/>
      <c r="B106" s="236" t="s">
        <v>502</v>
      </c>
      <c r="C106" s="37" t="s">
        <v>5</v>
      </c>
      <c r="D106" s="235">
        <v>7300</v>
      </c>
      <c r="E106" s="225"/>
      <c r="F106" s="225"/>
      <c r="G106" s="225"/>
      <c r="H106" s="225"/>
      <c r="I106" s="225"/>
      <c r="J106" s="225"/>
      <c r="K106" s="225"/>
      <c r="L106" s="225"/>
      <c r="M106" s="225"/>
      <c r="N106" s="225"/>
      <c r="O106" s="225"/>
      <c r="P106" s="225"/>
      <c r="Q106" s="225"/>
      <c r="R106" s="225"/>
      <c r="S106" s="225"/>
      <c r="T106" s="225"/>
      <c r="U106" s="225"/>
      <c r="V106" s="225"/>
      <c r="W106" s="225"/>
      <c r="X106" s="225"/>
      <c r="Y106" s="225"/>
      <c r="Z106" s="225"/>
    </row>
    <row r="107" spans="1:26" ht="14.25" customHeight="1">
      <c r="A107" s="225"/>
      <c r="B107" s="236" t="s">
        <v>503</v>
      </c>
      <c r="C107" s="37" t="s">
        <v>5</v>
      </c>
      <c r="D107" s="235">
        <v>4200</v>
      </c>
      <c r="E107" s="225"/>
      <c r="F107" s="225"/>
      <c r="G107" s="225"/>
      <c r="H107" s="225"/>
      <c r="I107" s="225"/>
      <c r="J107" s="225"/>
      <c r="K107" s="225"/>
      <c r="L107" s="225"/>
      <c r="M107" s="225"/>
      <c r="N107" s="225"/>
      <c r="O107" s="225"/>
      <c r="P107" s="225"/>
      <c r="Q107" s="225"/>
      <c r="R107" s="225"/>
      <c r="S107" s="225"/>
      <c r="T107" s="225"/>
      <c r="U107" s="225"/>
      <c r="V107" s="225"/>
      <c r="W107" s="225"/>
      <c r="X107" s="225"/>
      <c r="Y107" s="225"/>
      <c r="Z107" s="225"/>
    </row>
    <row r="108" spans="1:26" ht="14.25" customHeight="1">
      <c r="A108" s="225"/>
      <c r="B108" s="234" t="s">
        <v>504</v>
      </c>
      <c r="C108" s="37" t="s">
        <v>5</v>
      </c>
      <c r="D108" s="235">
        <v>27490</v>
      </c>
      <c r="E108" s="225"/>
      <c r="F108" s="225"/>
      <c r="G108" s="225"/>
      <c r="H108" s="225"/>
      <c r="I108" s="225"/>
      <c r="J108" s="225"/>
      <c r="K108" s="225"/>
      <c r="L108" s="225"/>
      <c r="M108" s="225"/>
      <c r="N108" s="225"/>
      <c r="O108" s="225"/>
      <c r="P108" s="225"/>
      <c r="Q108" s="225"/>
      <c r="R108" s="225"/>
      <c r="S108" s="225"/>
      <c r="T108" s="225"/>
      <c r="U108" s="225"/>
      <c r="V108" s="225"/>
      <c r="W108" s="225"/>
      <c r="X108" s="225"/>
      <c r="Y108" s="225"/>
      <c r="Z108" s="225"/>
    </row>
    <row r="109" spans="1:26" ht="14.25" customHeight="1">
      <c r="A109" s="225"/>
      <c r="B109" s="236" t="s">
        <v>505</v>
      </c>
      <c r="C109" s="37" t="s">
        <v>5</v>
      </c>
      <c r="D109" s="235">
        <v>40000</v>
      </c>
      <c r="E109" s="225"/>
      <c r="F109" s="225"/>
      <c r="G109" s="225"/>
      <c r="H109" s="225"/>
      <c r="I109" s="225"/>
      <c r="J109" s="225"/>
      <c r="K109" s="225"/>
      <c r="L109" s="225"/>
      <c r="M109" s="225"/>
      <c r="N109" s="225"/>
      <c r="O109" s="225"/>
      <c r="P109" s="225"/>
      <c r="Q109" s="225"/>
      <c r="R109" s="225"/>
      <c r="S109" s="225"/>
      <c r="T109" s="225"/>
      <c r="U109" s="225"/>
      <c r="V109" s="225"/>
      <c r="W109" s="225"/>
      <c r="X109" s="225"/>
      <c r="Y109" s="225"/>
      <c r="Z109" s="225"/>
    </row>
    <row r="110" spans="1:26" ht="14.25" customHeight="1">
      <c r="A110" s="225"/>
      <c r="B110" s="236" t="s">
        <v>506</v>
      </c>
      <c r="C110" s="37" t="s">
        <v>5</v>
      </c>
      <c r="D110" s="235">
        <v>55890</v>
      </c>
      <c r="E110" s="225"/>
      <c r="F110" s="225"/>
      <c r="G110" s="225"/>
      <c r="H110" s="225"/>
      <c r="I110" s="225"/>
      <c r="J110" s="225"/>
      <c r="K110" s="225"/>
      <c r="L110" s="225"/>
      <c r="M110" s="225"/>
      <c r="N110" s="225"/>
      <c r="O110" s="225"/>
      <c r="P110" s="225"/>
      <c r="Q110" s="225"/>
      <c r="R110" s="225"/>
      <c r="S110" s="225"/>
      <c r="T110" s="225"/>
      <c r="U110" s="225"/>
      <c r="V110" s="225"/>
      <c r="W110" s="225"/>
      <c r="X110" s="225"/>
      <c r="Y110" s="225"/>
      <c r="Z110" s="225"/>
    </row>
    <row r="111" spans="1:26" ht="18" customHeight="1">
      <c r="A111" s="225"/>
      <c r="B111" s="234" t="s">
        <v>507</v>
      </c>
      <c r="C111" s="37" t="s">
        <v>5</v>
      </c>
      <c r="D111" s="235">
        <v>490</v>
      </c>
      <c r="E111" s="225"/>
      <c r="F111" s="225"/>
      <c r="G111" s="225"/>
      <c r="H111" s="225"/>
      <c r="I111" s="225"/>
      <c r="J111" s="225"/>
      <c r="K111" s="225"/>
      <c r="L111" s="225"/>
      <c r="M111" s="225"/>
      <c r="N111" s="225"/>
      <c r="O111" s="225"/>
      <c r="P111" s="225"/>
      <c r="Q111" s="225"/>
      <c r="R111" s="225"/>
      <c r="S111" s="225"/>
      <c r="T111" s="225"/>
      <c r="U111" s="225"/>
      <c r="V111" s="225"/>
      <c r="W111" s="225"/>
      <c r="X111" s="225"/>
      <c r="Y111" s="225"/>
      <c r="Z111" s="225"/>
    </row>
    <row r="112" spans="1:26" ht="18" customHeight="1">
      <c r="A112" s="225"/>
      <c r="B112" s="236" t="s">
        <v>508</v>
      </c>
      <c r="C112" s="37" t="s">
        <v>5</v>
      </c>
      <c r="D112" s="235">
        <v>5900</v>
      </c>
      <c r="E112" s="225"/>
      <c r="F112" s="225"/>
      <c r="G112" s="225"/>
      <c r="H112" s="225"/>
      <c r="I112" s="225"/>
      <c r="J112" s="225"/>
      <c r="K112" s="225"/>
      <c r="L112" s="225"/>
      <c r="M112" s="225"/>
      <c r="N112" s="225"/>
      <c r="O112" s="225"/>
      <c r="P112" s="225"/>
      <c r="Q112" s="225"/>
      <c r="R112" s="225"/>
      <c r="S112" s="225"/>
      <c r="T112" s="225"/>
      <c r="U112" s="225"/>
      <c r="V112" s="225"/>
      <c r="W112" s="225"/>
      <c r="X112" s="225"/>
      <c r="Y112" s="225"/>
      <c r="Z112" s="225"/>
    </row>
    <row r="113" spans="1:26" ht="18" customHeight="1">
      <c r="A113" s="225"/>
      <c r="B113" s="236" t="s">
        <v>509</v>
      </c>
      <c r="C113" s="37" t="s">
        <v>5</v>
      </c>
      <c r="D113" s="235">
        <v>45999</v>
      </c>
      <c r="E113" s="225"/>
      <c r="F113" s="225"/>
      <c r="G113" s="225"/>
      <c r="H113" s="225"/>
      <c r="I113" s="225"/>
      <c r="J113" s="225"/>
      <c r="K113" s="225"/>
      <c r="L113" s="225"/>
      <c r="M113" s="225"/>
      <c r="N113" s="225"/>
      <c r="O113" s="225"/>
      <c r="P113" s="225"/>
      <c r="Q113" s="225"/>
      <c r="R113" s="225"/>
      <c r="S113" s="225"/>
      <c r="T113" s="225"/>
      <c r="U113" s="225"/>
      <c r="V113" s="225"/>
      <c r="W113" s="225"/>
      <c r="X113" s="225"/>
      <c r="Y113" s="225"/>
      <c r="Z113" s="225"/>
    </row>
    <row r="114" spans="1:26" ht="30.75" customHeight="1">
      <c r="A114" s="225"/>
      <c r="B114" s="238" t="s">
        <v>510</v>
      </c>
      <c r="C114" s="37" t="s">
        <v>5</v>
      </c>
      <c r="D114" s="235">
        <v>23900</v>
      </c>
      <c r="E114" s="225"/>
      <c r="F114" s="225"/>
      <c r="G114" s="225"/>
      <c r="H114" s="225"/>
      <c r="I114" s="225"/>
      <c r="J114" s="225"/>
      <c r="K114" s="225"/>
      <c r="L114" s="225"/>
      <c r="M114" s="225"/>
      <c r="N114" s="225"/>
      <c r="O114" s="225"/>
      <c r="P114" s="225"/>
      <c r="Q114" s="225"/>
      <c r="R114" s="225"/>
      <c r="S114" s="225"/>
      <c r="T114" s="225"/>
      <c r="U114" s="225"/>
      <c r="V114" s="225"/>
      <c r="W114" s="225"/>
      <c r="X114" s="225"/>
      <c r="Y114" s="225"/>
      <c r="Z114" s="225"/>
    </row>
    <row r="115" spans="1:26" ht="18" customHeight="1">
      <c r="A115" s="225"/>
      <c r="B115" s="236" t="s">
        <v>511</v>
      </c>
      <c r="C115" s="37" t="s">
        <v>25</v>
      </c>
      <c r="D115" s="235">
        <v>1833</v>
      </c>
      <c r="E115" s="225"/>
      <c r="F115" s="225"/>
      <c r="G115" s="225"/>
      <c r="H115" s="225"/>
      <c r="I115" s="225"/>
      <c r="J115" s="225"/>
      <c r="K115" s="225"/>
      <c r="L115" s="225"/>
      <c r="M115" s="225"/>
      <c r="N115" s="225"/>
      <c r="O115" s="225"/>
      <c r="P115" s="225"/>
      <c r="Q115" s="225"/>
      <c r="R115" s="225"/>
      <c r="S115" s="225"/>
      <c r="T115" s="225"/>
      <c r="U115" s="225"/>
      <c r="V115" s="225"/>
      <c r="W115" s="225"/>
      <c r="X115" s="225"/>
      <c r="Y115" s="225"/>
      <c r="Z115" s="225"/>
    </row>
    <row r="116" spans="1:26" ht="18" customHeight="1">
      <c r="A116" s="225"/>
      <c r="B116" s="236" t="s">
        <v>512</v>
      </c>
      <c r="C116" s="37" t="s">
        <v>25</v>
      </c>
      <c r="D116" s="235">
        <v>2397</v>
      </c>
      <c r="E116" s="225"/>
      <c r="F116" s="225"/>
      <c r="G116" s="225"/>
      <c r="H116" s="225"/>
      <c r="I116" s="225"/>
      <c r="J116" s="225"/>
      <c r="K116" s="225"/>
      <c r="L116" s="225"/>
      <c r="M116" s="225"/>
      <c r="N116" s="225"/>
      <c r="O116" s="225"/>
      <c r="P116" s="225"/>
      <c r="Q116" s="225"/>
      <c r="R116" s="225"/>
      <c r="S116" s="225"/>
      <c r="T116" s="225"/>
      <c r="U116" s="225"/>
      <c r="V116" s="225"/>
      <c r="W116" s="225"/>
      <c r="X116" s="225"/>
      <c r="Y116" s="225"/>
      <c r="Z116" s="225"/>
    </row>
    <row r="117" spans="1:26" ht="14.25" customHeight="1">
      <c r="A117" s="225"/>
      <c r="B117" s="236" t="s">
        <v>513</v>
      </c>
      <c r="C117" s="237" t="s">
        <v>5</v>
      </c>
      <c r="D117" s="235">
        <v>636414.38</v>
      </c>
      <c r="E117" s="225"/>
      <c r="F117" s="225"/>
      <c r="G117" s="225"/>
      <c r="H117" s="225"/>
      <c r="I117" s="225"/>
      <c r="J117" s="225"/>
      <c r="K117" s="225"/>
      <c r="L117" s="225"/>
      <c r="M117" s="225"/>
      <c r="N117" s="225"/>
      <c r="O117" s="225"/>
      <c r="P117" s="225"/>
      <c r="Q117" s="225"/>
      <c r="R117" s="225"/>
      <c r="S117" s="225"/>
      <c r="T117" s="225"/>
      <c r="U117" s="225"/>
      <c r="V117" s="225"/>
      <c r="W117" s="225"/>
      <c r="X117" s="225"/>
      <c r="Y117" s="225"/>
      <c r="Z117" s="225"/>
    </row>
    <row r="118" spans="1:26" ht="18" customHeight="1">
      <c r="A118" s="225"/>
      <c r="B118" s="240" t="s">
        <v>514</v>
      </c>
      <c r="C118" s="241"/>
      <c r="D118" s="242"/>
      <c r="E118" s="225"/>
      <c r="F118" s="225"/>
      <c r="G118" s="225"/>
      <c r="H118" s="225"/>
      <c r="I118" s="225"/>
      <c r="J118" s="225"/>
      <c r="K118" s="225"/>
      <c r="L118" s="225"/>
      <c r="M118" s="225"/>
      <c r="N118" s="225"/>
      <c r="O118" s="225"/>
      <c r="P118" s="225"/>
      <c r="Q118" s="225"/>
      <c r="R118" s="225"/>
      <c r="S118" s="225"/>
      <c r="T118" s="225"/>
      <c r="U118" s="225"/>
      <c r="V118" s="225"/>
      <c r="W118" s="225"/>
      <c r="X118" s="225"/>
      <c r="Y118" s="225"/>
      <c r="Z118" s="225"/>
    </row>
    <row r="119" spans="1:26" ht="14.25" customHeight="1">
      <c r="A119" s="225"/>
      <c r="B119" s="236" t="s">
        <v>515</v>
      </c>
      <c r="C119" s="237" t="s">
        <v>5</v>
      </c>
      <c r="D119" s="235">
        <v>148044.32999999999</v>
      </c>
      <c r="E119" s="225"/>
      <c r="F119" s="225"/>
      <c r="G119" s="225"/>
      <c r="H119" s="225"/>
      <c r="I119" s="225"/>
      <c r="J119" s="225"/>
      <c r="K119" s="225"/>
      <c r="L119" s="225"/>
      <c r="M119" s="225"/>
      <c r="N119" s="225"/>
      <c r="O119" s="225"/>
      <c r="P119" s="225"/>
      <c r="Q119" s="225"/>
      <c r="R119" s="225"/>
      <c r="S119" s="225"/>
      <c r="T119" s="225"/>
      <c r="U119" s="225"/>
      <c r="V119" s="225"/>
      <c r="W119" s="225"/>
      <c r="X119" s="225"/>
      <c r="Y119" s="225"/>
      <c r="Z119" s="225"/>
    </row>
    <row r="120" spans="1:26" ht="18" customHeight="1">
      <c r="A120" s="225"/>
      <c r="B120" s="243" t="s">
        <v>516</v>
      </c>
      <c r="C120" s="237" t="s">
        <v>5</v>
      </c>
      <c r="D120" s="235">
        <v>35000</v>
      </c>
      <c r="E120" s="225"/>
      <c r="F120" s="225"/>
      <c r="G120" s="225"/>
      <c r="H120" s="225"/>
      <c r="I120" s="225"/>
      <c r="J120" s="225"/>
      <c r="K120" s="225"/>
      <c r="L120" s="225"/>
      <c r="M120" s="225"/>
      <c r="N120" s="225"/>
      <c r="O120" s="225"/>
      <c r="P120" s="225"/>
      <c r="Q120" s="225"/>
      <c r="R120" s="225"/>
      <c r="S120" s="225"/>
      <c r="T120" s="225"/>
      <c r="U120" s="225"/>
      <c r="V120" s="225"/>
      <c r="W120" s="225"/>
      <c r="X120" s="225"/>
      <c r="Y120" s="225"/>
      <c r="Z120" s="225"/>
    </row>
    <row r="121" spans="1:26" ht="18" customHeight="1">
      <c r="A121" s="225"/>
      <c r="B121" s="238" t="s">
        <v>517</v>
      </c>
      <c r="C121" s="237" t="s">
        <v>5</v>
      </c>
      <c r="D121" s="235">
        <v>116176.12999999999</v>
      </c>
      <c r="E121" s="225"/>
      <c r="F121" s="225"/>
      <c r="G121" s="225"/>
      <c r="H121" s="225"/>
      <c r="I121" s="225"/>
      <c r="J121" s="225"/>
      <c r="K121" s="225"/>
      <c r="L121" s="225"/>
      <c r="M121" s="225"/>
      <c r="N121" s="225"/>
      <c r="O121" s="225"/>
      <c r="P121" s="225"/>
      <c r="Q121" s="225"/>
      <c r="R121" s="225"/>
      <c r="S121" s="225"/>
      <c r="T121" s="225"/>
      <c r="U121" s="225"/>
      <c r="V121" s="225"/>
      <c r="W121" s="225"/>
      <c r="X121" s="225"/>
      <c r="Y121" s="225"/>
      <c r="Z121" s="225"/>
    </row>
    <row r="122" spans="1:26" ht="18" customHeight="1">
      <c r="A122" s="225"/>
      <c r="B122" s="238" t="s">
        <v>518</v>
      </c>
      <c r="C122" s="237" t="s">
        <v>5</v>
      </c>
      <c r="D122" s="235">
        <v>42221.2</v>
      </c>
      <c r="E122" s="225"/>
      <c r="F122" s="225"/>
      <c r="G122" s="225"/>
      <c r="H122" s="225"/>
      <c r="I122" s="225"/>
      <c r="J122" s="225"/>
      <c r="K122" s="225"/>
      <c r="L122" s="225"/>
      <c r="M122" s="225"/>
      <c r="N122" s="225"/>
      <c r="O122" s="225"/>
      <c r="P122" s="225"/>
      <c r="Q122" s="225"/>
      <c r="R122" s="225"/>
      <c r="S122" s="225"/>
      <c r="T122" s="225"/>
      <c r="U122" s="225"/>
      <c r="V122" s="225"/>
      <c r="W122" s="225"/>
      <c r="X122" s="225"/>
      <c r="Y122" s="225"/>
      <c r="Z122" s="225"/>
    </row>
    <row r="123" spans="1:26" ht="18" customHeight="1">
      <c r="A123" s="225"/>
      <c r="B123" s="238" t="s">
        <v>519</v>
      </c>
      <c r="C123" s="237" t="s">
        <v>25</v>
      </c>
      <c r="D123" s="235">
        <v>113050</v>
      </c>
      <c r="E123" s="225"/>
      <c r="F123" s="225"/>
      <c r="G123" s="225"/>
      <c r="H123" s="225"/>
      <c r="I123" s="225"/>
      <c r="J123" s="225"/>
      <c r="K123" s="225"/>
      <c r="L123" s="225"/>
      <c r="M123" s="225"/>
      <c r="N123" s="225"/>
      <c r="O123" s="225"/>
      <c r="P123" s="225"/>
      <c r="Q123" s="225"/>
      <c r="R123" s="225"/>
      <c r="S123" s="225"/>
      <c r="T123" s="225"/>
      <c r="U123" s="225"/>
      <c r="V123" s="225"/>
      <c r="W123" s="225"/>
      <c r="X123" s="225"/>
      <c r="Y123" s="225"/>
      <c r="Z123" s="225"/>
    </row>
    <row r="124" spans="1:26" ht="18" customHeight="1">
      <c r="A124" s="225"/>
      <c r="B124" s="238" t="s">
        <v>520</v>
      </c>
      <c r="C124" s="237" t="s">
        <v>5</v>
      </c>
      <c r="D124" s="235">
        <v>8330</v>
      </c>
      <c r="E124" s="225"/>
      <c r="F124" s="225"/>
      <c r="G124" s="225"/>
      <c r="H124" s="225"/>
      <c r="I124" s="225"/>
      <c r="J124" s="225"/>
      <c r="K124" s="225"/>
      <c r="L124" s="225"/>
      <c r="M124" s="225"/>
      <c r="N124" s="225"/>
      <c r="O124" s="225"/>
      <c r="P124" s="225"/>
      <c r="Q124" s="225"/>
      <c r="R124" s="225"/>
      <c r="S124" s="225"/>
      <c r="T124" s="225"/>
      <c r="U124" s="225"/>
      <c r="V124" s="225"/>
      <c r="W124" s="225"/>
      <c r="X124" s="225"/>
      <c r="Y124" s="225"/>
      <c r="Z124" s="225"/>
    </row>
    <row r="125" spans="1:26" ht="18" customHeight="1">
      <c r="A125" s="225"/>
      <c r="B125" s="243" t="s">
        <v>521</v>
      </c>
      <c r="C125" s="237" t="s">
        <v>25</v>
      </c>
      <c r="D125" s="235">
        <v>10000</v>
      </c>
      <c r="E125" s="225"/>
      <c r="F125" s="225"/>
      <c r="G125" s="225"/>
      <c r="H125" s="225"/>
      <c r="I125" s="225"/>
      <c r="J125" s="225"/>
      <c r="K125" s="225"/>
      <c r="L125" s="225"/>
      <c r="M125" s="225"/>
      <c r="N125" s="225"/>
      <c r="O125" s="225"/>
      <c r="P125" s="225"/>
      <c r="Q125" s="225"/>
      <c r="R125" s="225"/>
      <c r="S125" s="225"/>
      <c r="T125" s="225"/>
      <c r="U125" s="225"/>
      <c r="V125" s="225"/>
      <c r="W125" s="225"/>
      <c r="X125" s="225"/>
      <c r="Y125" s="225"/>
      <c r="Z125" s="225"/>
    </row>
    <row r="126" spans="1:26" ht="14.25" customHeight="1">
      <c r="A126" s="225"/>
      <c r="B126" s="243" t="s">
        <v>522</v>
      </c>
      <c r="C126" s="237" t="s">
        <v>25</v>
      </c>
      <c r="D126" s="235">
        <v>584</v>
      </c>
      <c r="E126" s="225"/>
      <c r="F126" s="225"/>
      <c r="G126" s="225"/>
      <c r="H126" s="225"/>
      <c r="I126" s="225"/>
      <c r="J126" s="225"/>
      <c r="K126" s="225"/>
      <c r="L126" s="225"/>
      <c r="M126" s="225"/>
      <c r="N126" s="225"/>
      <c r="O126" s="225"/>
      <c r="P126" s="225"/>
      <c r="Q126" s="225"/>
      <c r="R126" s="225"/>
      <c r="S126" s="225"/>
      <c r="T126" s="225"/>
      <c r="U126" s="225"/>
      <c r="V126" s="225"/>
      <c r="W126" s="225"/>
      <c r="X126" s="225"/>
      <c r="Y126" s="225"/>
      <c r="Z126" s="225"/>
    </row>
    <row r="127" spans="1:26" ht="18" customHeight="1">
      <c r="A127" s="225"/>
      <c r="B127" s="236" t="s">
        <v>523</v>
      </c>
      <c r="C127" s="237" t="s">
        <v>5</v>
      </c>
      <c r="D127" s="235">
        <v>297500</v>
      </c>
      <c r="E127" s="225"/>
      <c r="F127" s="225"/>
      <c r="G127" s="225"/>
      <c r="H127" s="225"/>
      <c r="I127" s="225"/>
      <c r="J127" s="225"/>
      <c r="K127" s="225"/>
      <c r="L127" s="225"/>
      <c r="M127" s="225"/>
      <c r="N127" s="225"/>
      <c r="O127" s="225"/>
      <c r="P127" s="225"/>
      <c r="Q127" s="225"/>
      <c r="R127" s="225"/>
      <c r="S127" s="225"/>
      <c r="T127" s="225"/>
      <c r="U127" s="225"/>
      <c r="V127" s="225"/>
      <c r="W127" s="225"/>
      <c r="X127" s="225"/>
      <c r="Y127" s="225"/>
      <c r="Z127" s="225"/>
    </row>
    <row r="128" spans="1:26" ht="18" customHeight="1">
      <c r="A128" s="225"/>
      <c r="B128" s="240" t="s">
        <v>524</v>
      </c>
      <c r="C128" s="241"/>
      <c r="D128" s="242"/>
      <c r="E128" s="225"/>
      <c r="F128" s="225"/>
      <c r="G128" s="225"/>
      <c r="H128" s="225"/>
      <c r="I128" s="225"/>
      <c r="J128" s="225"/>
      <c r="K128" s="225"/>
      <c r="L128" s="225"/>
      <c r="M128" s="225"/>
      <c r="N128" s="225"/>
      <c r="O128" s="225"/>
      <c r="P128" s="225"/>
      <c r="Q128" s="225"/>
      <c r="R128" s="225"/>
      <c r="S128" s="225"/>
      <c r="T128" s="225"/>
      <c r="U128" s="225"/>
      <c r="V128" s="225"/>
      <c r="W128" s="225"/>
      <c r="X128" s="225"/>
      <c r="Y128" s="225"/>
      <c r="Z128" s="225"/>
    </row>
    <row r="129" spans="1:26" ht="18" customHeight="1">
      <c r="A129" s="225"/>
      <c r="B129" s="236" t="s">
        <v>525</v>
      </c>
      <c r="C129" s="237" t="s">
        <v>94</v>
      </c>
      <c r="D129" s="235">
        <v>4284</v>
      </c>
      <c r="E129" s="225"/>
      <c r="F129" s="225"/>
      <c r="G129" s="225"/>
      <c r="H129" s="225"/>
      <c r="I129" s="225"/>
      <c r="J129" s="225"/>
      <c r="K129" s="225"/>
      <c r="L129" s="225"/>
      <c r="M129" s="225"/>
      <c r="N129" s="225"/>
      <c r="O129" s="225"/>
      <c r="P129" s="225"/>
      <c r="Q129" s="225"/>
      <c r="R129" s="225"/>
      <c r="S129" s="225"/>
      <c r="T129" s="225"/>
      <c r="U129" s="225"/>
      <c r="V129" s="225"/>
      <c r="W129" s="225"/>
      <c r="X129" s="225"/>
      <c r="Y129" s="225"/>
      <c r="Z129" s="225"/>
    </row>
    <row r="130" spans="1:26" ht="18" customHeight="1">
      <c r="A130" s="225"/>
      <c r="B130" s="236" t="s">
        <v>526</v>
      </c>
      <c r="C130" s="237" t="s">
        <v>94</v>
      </c>
      <c r="D130" s="235">
        <v>29750</v>
      </c>
      <c r="E130" s="225"/>
      <c r="F130" s="225"/>
      <c r="G130" s="225"/>
      <c r="H130" s="225"/>
      <c r="I130" s="225"/>
      <c r="J130" s="225"/>
      <c r="K130" s="225"/>
      <c r="L130" s="225"/>
      <c r="M130" s="225"/>
      <c r="N130" s="225"/>
      <c r="O130" s="225"/>
      <c r="P130" s="225"/>
      <c r="Q130" s="225"/>
      <c r="R130" s="225"/>
      <c r="S130" s="225"/>
      <c r="T130" s="225"/>
      <c r="U130" s="225"/>
      <c r="V130" s="225"/>
      <c r="W130" s="225"/>
      <c r="X130" s="225"/>
      <c r="Y130" s="225"/>
      <c r="Z130" s="225"/>
    </row>
    <row r="131" spans="1:26" ht="18" customHeight="1">
      <c r="A131" s="225"/>
      <c r="B131" s="236" t="s">
        <v>527</v>
      </c>
      <c r="C131" s="237" t="s">
        <v>94</v>
      </c>
      <c r="D131" s="235">
        <v>44030</v>
      </c>
      <c r="E131" s="225"/>
      <c r="F131" s="225"/>
      <c r="G131" s="225"/>
      <c r="H131" s="225"/>
      <c r="I131" s="225"/>
      <c r="J131" s="225"/>
      <c r="K131" s="225"/>
      <c r="L131" s="225"/>
      <c r="M131" s="225"/>
      <c r="N131" s="225"/>
      <c r="O131" s="225"/>
      <c r="P131" s="225"/>
      <c r="Q131" s="225"/>
      <c r="R131" s="225"/>
      <c r="S131" s="225"/>
      <c r="T131" s="225"/>
      <c r="U131" s="225"/>
      <c r="V131" s="225"/>
      <c r="W131" s="225"/>
      <c r="X131" s="225"/>
      <c r="Y131" s="225"/>
      <c r="Z131" s="225"/>
    </row>
    <row r="132" spans="1:26" ht="18" customHeight="1">
      <c r="A132" s="225"/>
      <c r="B132" s="234" t="s">
        <v>528</v>
      </c>
      <c r="C132" s="237" t="s">
        <v>94</v>
      </c>
      <c r="D132" s="235">
        <v>28582</v>
      </c>
      <c r="E132" s="225"/>
      <c r="F132" s="225"/>
      <c r="G132" s="225"/>
      <c r="H132" s="225"/>
      <c r="I132" s="225"/>
      <c r="J132" s="225"/>
      <c r="K132" s="225"/>
      <c r="L132" s="225"/>
      <c r="M132" s="225"/>
      <c r="N132" s="225"/>
      <c r="O132" s="225"/>
      <c r="P132" s="225"/>
      <c r="Q132" s="225"/>
      <c r="R132" s="225"/>
      <c r="S132" s="225"/>
      <c r="T132" s="225"/>
      <c r="U132" s="225"/>
      <c r="V132" s="225"/>
      <c r="W132" s="225"/>
      <c r="X132" s="225"/>
      <c r="Y132" s="225"/>
      <c r="Z132" s="225"/>
    </row>
    <row r="133" spans="1:26" ht="18" customHeight="1">
      <c r="A133" s="225"/>
      <c r="B133" s="236" t="s">
        <v>529</v>
      </c>
      <c r="C133" s="237" t="s">
        <v>5</v>
      </c>
      <c r="D133" s="235">
        <v>15000</v>
      </c>
      <c r="E133" s="225"/>
      <c r="F133" s="225"/>
      <c r="G133" s="225"/>
      <c r="H133" s="225"/>
      <c r="I133" s="225"/>
      <c r="J133" s="225"/>
      <c r="K133" s="225"/>
      <c r="L133" s="225"/>
      <c r="M133" s="225"/>
      <c r="N133" s="225"/>
      <c r="O133" s="225"/>
      <c r="P133" s="225"/>
      <c r="Q133" s="225"/>
      <c r="R133" s="225"/>
      <c r="S133" s="225"/>
      <c r="T133" s="225"/>
      <c r="U133" s="225"/>
      <c r="V133" s="225"/>
      <c r="W133" s="225"/>
      <c r="X133" s="225"/>
      <c r="Y133" s="225"/>
      <c r="Z133" s="225"/>
    </row>
    <row r="134" spans="1:26" ht="18" customHeight="1">
      <c r="A134" s="225"/>
      <c r="B134" s="236" t="s">
        <v>530</v>
      </c>
      <c r="C134" s="237" t="s">
        <v>5</v>
      </c>
      <c r="D134" s="235">
        <v>15500</v>
      </c>
      <c r="E134" s="225"/>
      <c r="F134" s="225"/>
      <c r="G134" s="225"/>
      <c r="H134" s="225"/>
      <c r="I134" s="225"/>
      <c r="J134" s="225"/>
      <c r="K134" s="225"/>
      <c r="L134" s="225"/>
      <c r="M134" s="225"/>
      <c r="N134" s="225"/>
      <c r="O134" s="225"/>
      <c r="P134" s="225"/>
      <c r="Q134" s="225"/>
      <c r="R134" s="225"/>
      <c r="S134" s="225"/>
      <c r="T134" s="225"/>
      <c r="U134" s="225"/>
      <c r="V134" s="225"/>
      <c r="W134" s="225"/>
      <c r="X134" s="225"/>
      <c r="Y134" s="225"/>
      <c r="Z134" s="225"/>
    </row>
    <row r="135" spans="1:26" ht="18" customHeight="1">
      <c r="A135" s="225"/>
      <c r="B135" s="236" t="s">
        <v>531</v>
      </c>
      <c r="C135" s="237" t="s">
        <v>5</v>
      </c>
      <c r="D135" s="235">
        <v>20500</v>
      </c>
      <c r="E135" s="225"/>
      <c r="F135" s="225"/>
      <c r="G135" s="225"/>
      <c r="H135" s="225"/>
      <c r="I135" s="225"/>
      <c r="J135" s="225"/>
      <c r="K135" s="225"/>
      <c r="L135" s="225"/>
      <c r="M135" s="225"/>
      <c r="N135" s="225"/>
      <c r="O135" s="225"/>
      <c r="P135" s="225"/>
      <c r="Q135" s="225"/>
      <c r="R135" s="225"/>
      <c r="S135" s="225"/>
      <c r="T135" s="225"/>
      <c r="U135" s="225"/>
      <c r="V135" s="225"/>
      <c r="W135" s="225"/>
      <c r="X135" s="225"/>
      <c r="Y135" s="225"/>
      <c r="Z135" s="225"/>
    </row>
    <row r="136" spans="1:26" ht="18" customHeight="1">
      <c r="A136" s="225"/>
      <c r="B136" s="236" t="s">
        <v>532</v>
      </c>
      <c r="C136" s="237" t="s">
        <v>94</v>
      </c>
      <c r="D136" s="235">
        <v>400</v>
      </c>
      <c r="E136" s="225"/>
      <c r="F136" s="225"/>
      <c r="G136" s="225"/>
      <c r="H136" s="225"/>
      <c r="I136" s="225"/>
      <c r="J136" s="225"/>
      <c r="K136" s="225"/>
      <c r="L136" s="225"/>
      <c r="M136" s="225"/>
      <c r="N136" s="225"/>
      <c r="O136" s="225"/>
      <c r="P136" s="225"/>
      <c r="Q136" s="225"/>
      <c r="R136" s="225"/>
      <c r="S136" s="225"/>
      <c r="T136" s="225"/>
      <c r="U136" s="225"/>
      <c r="V136" s="225"/>
      <c r="W136" s="225"/>
      <c r="X136" s="225"/>
      <c r="Y136" s="225"/>
      <c r="Z136" s="225"/>
    </row>
    <row r="137" spans="1:26" ht="18" customHeight="1">
      <c r="A137" s="225"/>
      <c r="B137" s="236" t="s">
        <v>533</v>
      </c>
      <c r="C137" s="237" t="s">
        <v>534</v>
      </c>
      <c r="D137" s="235">
        <v>6693.75</v>
      </c>
      <c r="E137" s="225"/>
      <c r="F137" s="225"/>
      <c r="G137" s="225"/>
      <c r="H137" s="225"/>
      <c r="I137" s="225"/>
      <c r="J137" s="225"/>
      <c r="K137" s="225"/>
      <c r="L137" s="225"/>
      <c r="M137" s="225"/>
      <c r="N137" s="225"/>
      <c r="O137" s="225"/>
      <c r="P137" s="225"/>
      <c r="Q137" s="225"/>
      <c r="R137" s="225"/>
      <c r="S137" s="225"/>
      <c r="T137" s="225"/>
      <c r="U137" s="225"/>
      <c r="V137" s="225"/>
      <c r="W137" s="225"/>
      <c r="X137" s="225"/>
      <c r="Y137" s="225"/>
      <c r="Z137" s="225"/>
    </row>
    <row r="138" spans="1:26" ht="18" customHeight="1">
      <c r="A138" s="225"/>
      <c r="B138" s="236" t="s">
        <v>535</v>
      </c>
      <c r="C138" s="237" t="s">
        <v>94</v>
      </c>
      <c r="D138" s="235">
        <v>30940</v>
      </c>
      <c r="E138" s="225"/>
      <c r="F138" s="225"/>
      <c r="G138" s="225"/>
      <c r="H138" s="225"/>
      <c r="I138" s="225"/>
      <c r="J138" s="225"/>
      <c r="K138" s="225"/>
      <c r="L138" s="225"/>
      <c r="M138" s="225"/>
      <c r="N138" s="225"/>
      <c r="O138" s="225"/>
      <c r="P138" s="225"/>
      <c r="Q138" s="225"/>
      <c r="R138" s="225"/>
      <c r="S138" s="225"/>
      <c r="T138" s="225"/>
      <c r="U138" s="225"/>
      <c r="V138" s="225"/>
      <c r="W138" s="225"/>
      <c r="X138" s="225"/>
      <c r="Y138" s="225"/>
      <c r="Z138" s="225"/>
    </row>
    <row r="139" spans="1:26" ht="18" customHeight="1">
      <c r="A139" s="225"/>
      <c r="B139" s="236" t="s">
        <v>536</v>
      </c>
      <c r="C139" s="237" t="s">
        <v>94</v>
      </c>
      <c r="D139" s="235">
        <v>35700</v>
      </c>
      <c r="E139" s="225"/>
      <c r="F139" s="225"/>
      <c r="G139" s="225"/>
      <c r="H139" s="225"/>
      <c r="I139" s="225"/>
      <c r="J139" s="225"/>
      <c r="K139" s="225"/>
      <c r="L139" s="225"/>
      <c r="M139" s="225"/>
      <c r="N139" s="225"/>
      <c r="O139" s="225"/>
      <c r="P139" s="225"/>
      <c r="Q139" s="225"/>
      <c r="R139" s="225"/>
      <c r="S139" s="225"/>
      <c r="T139" s="225"/>
      <c r="U139" s="225"/>
      <c r="V139" s="225"/>
      <c r="W139" s="225"/>
      <c r="X139" s="225"/>
      <c r="Y139" s="225"/>
      <c r="Z139" s="225"/>
    </row>
    <row r="140" spans="1:26" ht="18" customHeight="1">
      <c r="A140" s="225"/>
      <c r="B140" s="236" t="s">
        <v>537</v>
      </c>
      <c r="C140" s="237" t="s">
        <v>94</v>
      </c>
      <c r="D140" s="235">
        <v>23800</v>
      </c>
      <c r="E140" s="225"/>
      <c r="F140" s="225"/>
      <c r="G140" s="225"/>
      <c r="H140" s="225"/>
      <c r="I140" s="225"/>
      <c r="J140" s="225"/>
      <c r="K140" s="225"/>
      <c r="L140" s="225"/>
      <c r="M140" s="225"/>
      <c r="N140" s="225"/>
      <c r="O140" s="225"/>
      <c r="P140" s="225"/>
      <c r="Q140" s="225"/>
      <c r="R140" s="225"/>
      <c r="S140" s="225"/>
      <c r="T140" s="225"/>
      <c r="U140" s="225"/>
      <c r="V140" s="225"/>
      <c r="W140" s="225"/>
      <c r="X140" s="225"/>
      <c r="Y140" s="225"/>
      <c r="Z140" s="225"/>
    </row>
    <row r="141" spans="1:26" ht="18" customHeight="1">
      <c r="A141" s="225"/>
      <c r="B141" s="236" t="s">
        <v>538</v>
      </c>
      <c r="C141" s="37" t="s">
        <v>94</v>
      </c>
      <c r="D141" s="235">
        <v>35700</v>
      </c>
      <c r="E141" s="225"/>
      <c r="F141" s="225"/>
      <c r="G141" s="225"/>
      <c r="H141" s="225"/>
      <c r="I141" s="225"/>
      <c r="J141" s="225"/>
      <c r="K141" s="225"/>
      <c r="L141" s="225"/>
      <c r="M141" s="225"/>
      <c r="N141" s="225"/>
      <c r="O141" s="225"/>
      <c r="P141" s="225"/>
      <c r="Q141" s="225"/>
      <c r="R141" s="225"/>
      <c r="S141" s="225"/>
      <c r="T141" s="225"/>
      <c r="U141" s="225"/>
      <c r="V141" s="225"/>
      <c r="W141" s="225"/>
      <c r="X141" s="225"/>
      <c r="Y141" s="225"/>
      <c r="Z141" s="225"/>
    </row>
    <row r="142" spans="1:26" ht="18" customHeight="1">
      <c r="A142" s="225"/>
      <c r="B142" s="236" t="s">
        <v>539</v>
      </c>
      <c r="C142" s="237" t="s">
        <v>94</v>
      </c>
      <c r="D142" s="235">
        <v>11900</v>
      </c>
      <c r="E142" s="225"/>
      <c r="F142" s="225"/>
      <c r="G142" s="225"/>
      <c r="H142" s="225"/>
      <c r="I142" s="225"/>
      <c r="J142" s="225"/>
      <c r="K142" s="225"/>
      <c r="L142" s="225"/>
      <c r="M142" s="225"/>
      <c r="N142" s="225"/>
      <c r="O142" s="225"/>
      <c r="P142" s="225"/>
      <c r="Q142" s="225"/>
      <c r="R142" s="225"/>
      <c r="S142" s="225"/>
      <c r="T142" s="225"/>
      <c r="U142" s="225"/>
      <c r="V142" s="225"/>
      <c r="W142" s="225"/>
      <c r="X142" s="225"/>
      <c r="Y142" s="225"/>
      <c r="Z142" s="225"/>
    </row>
    <row r="143" spans="1:26" ht="18" customHeight="1">
      <c r="A143" s="225"/>
      <c r="B143" s="234" t="s">
        <v>540</v>
      </c>
      <c r="C143" s="237" t="s">
        <v>94</v>
      </c>
      <c r="D143" s="235">
        <v>17255</v>
      </c>
      <c r="E143" s="225"/>
      <c r="F143" s="225"/>
      <c r="G143" s="225"/>
      <c r="H143" s="225"/>
      <c r="I143" s="225"/>
      <c r="J143" s="225"/>
      <c r="K143" s="225"/>
      <c r="L143" s="225"/>
      <c r="M143" s="225"/>
      <c r="N143" s="225"/>
      <c r="O143" s="225"/>
      <c r="P143" s="225"/>
      <c r="Q143" s="225"/>
      <c r="R143" s="225"/>
      <c r="S143" s="225"/>
      <c r="T143" s="225"/>
      <c r="U143" s="225"/>
      <c r="V143" s="225"/>
      <c r="W143" s="225"/>
      <c r="X143" s="225"/>
      <c r="Y143" s="225"/>
      <c r="Z143" s="225"/>
    </row>
    <row r="144" spans="1:26" ht="18" customHeight="1">
      <c r="A144" s="225"/>
      <c r="B144" s="236" t="s">
        <v>144</v>
      </c>
      <c r="C144" s="237" t="s">
        <v>94</v>
      </c>
      <c r="D144" s="235">
        <v>29750</v>
      </c>
      <c r="E144" s="225"/>
      <c r="F144" s="225"/>
      <c r="G144" s="225"/>
      <c r="H144" s="225"/>
      <c r="I144" s="225"/>
      <c r="J144" s="225"/>
      <c r="K144" s="225"/>
      <c r="L144" s="225"/>
      <c r="M144" s="225"/>
      <c r="N144" s="225"/>
      <c r="O144" s="225"/>
      <c r="P144" s="225"/>
      <c r="Q144" s="225"/>
      <c r="R144" s="225"/>
      <c r="S144" s="225"/>
      <c r="T144" s="225"/>
      <c r="U144" s="225"/>
      <c r="V144" s="225"/>
      <c r="W144" s="225"/>
      <c r="X144" s="225"/>
      <c r="Y144" s="225"/>
      <c r="Z144" s="225"/>
    </row>
    <row r="145" spans="1:26" ht="18.75" customHeight="1">
      <c r="A145" s="225"/>
      <c r="B145" s="236" t="s">
        <v>541</v>
      </c>
      <c r="C145" s="237" t="s">
        <v>25</v>
      </c>
      <c r="D145" s="235">
        <v>5236</v>
      </c>
      <c r="E145" s="225"/>
      <c r="F145" s="225"/>
      <c r="G145" s="225"/>
      <c r="H145" s="225"/>
      <c r="I145" s="225"/>
      <c r="J145" s="225"/>
      <c r="K145" s="225"/>
      <c r="L145" s="225"/>
      <c r="M145" s="225"/>
      <c r="N145" s="225"/>
      <c r="O145" s="225"/>
      <c r="P145" s="225"/>
      <c r="Q145" s="225"/>
      <c r="R145" s="225"/>
      <c r="S145" s="225"/>
      <c r="T145" s="225"/>
      <c r="U145" s="225"/>
      <c r="V145" s="225"/>
      <c r="W145" s="225"/>
      <c r="X145" s="225"/>
      <c r="Y145" s="225"/>
      <c r="Z145" s="225"/>
    </row>
    <row r="146" spans="1:26" ht="18.75" customHeight="1">
      <c r="A146" s="225"/>
      <c r="B146" s="236" t="s">
        <v>542</v>
      </c>
      <c r="C146" s="37" t="s">
        <v>94</v>
      </c>
      <c r="D146" s="235">
        <v>11543</v>
      </c>
      <c r="E146" s="225"/>
      <c r="F146" s="225"/>
      <c r="G146" s="225"/>
      <c r="H146" s="225"/>
      <c r="I146" s="225"/>
      <c r="J146" s="225"/>
      <c r="K146" s="225"/>
      <c r="L146" s="225"/>
      <c r="M146" s="225"/>
      <c r="N146" s="225"/>
      <c r="O146" s="225"/>
      <c r="P146" s="225"/>
      <c r="Q146" s="225"/>
      <c r="R146" s="225"/>
      <c r="S146" s="225"/>
      <c r="T146" s="225"/>
      <c r="U146" s="225"/>
      <c r="V146" s="225"/>
      <c r="W146" s="225"/>
      <c r="X146" s="225"/>
      <c r="Y146" s="225"/>
      <c r="Z146" s="225"/>
    </row>
    <row r="147" spans="1:26" ht="18" customHeight="1">
      <c r="A147" s="225"/>
      <c r="B147" s="234" t="s">
        <v>543</v>
      </c>
      <c r="C147" s="237" t="s">
        <v>25</v>
      </c>
      <c r="D147" s="235">
        <v>276.08</v>
      </c>
      <c r="E147" s="225"/>
      <c r="F147" s="225"/>
      <c r="G147" s="225"/>
      <c r="H147" s="225"/>
      <c r="I147" s="225"/>
      <c r="J147" s="225"/>
      <c r="K147" s="225"/>
      <c r="L147" s="225"/>
      <c r="M147" s="225"/>
      <c r="N147" s="225"/>
      <c r="O147" s="225"/>
      <c r="P147" s="225"/>
      <c r="Q147" s="225"/>
      <c r="R147" s="225"/>
      <c r="S147" s="225"/>
      <c r="T147" s="225"/>
      <c r="U147" s="225"/>
      <c r="V147" s="225"/>
      <c r="W147" s="225"/>
      <c r="X147" s="225"/>
      <c r="Y147" s="225"/>
      <c r="Z147" s="225"/>
    </row>
    <row r="148" spans="1:26" ht="18" customHeight="1">
      <c r="A148" s="225"/>
      <c r="B148" s="234" t="s">
        <v>544</v>
      </c>
      <c r="C148" s="237" t="s">
        <v>5</v>
      </c>
      <c r="D148" s="235">
        <v>159900</v>
      </c>
      <c r="E148" s="225"/>
      <c r="F148" s="225"/>
      <c r="G148" s="225"/>
      <c r="H148" s="225"/>
      <c r="I148" s="225"/>
      <c r="J148" s="225"/>
      <c r="K148" s="225"/>
      <c r="L148" s="225"/>
      <c r="M148" s="225"/>
      <c r="N148" s="225"/>
      <c r="O148" s="225"/>
      <c r="P148" s="225"/>
      <c r="Q148" s="225"/>
      <c r="R148" s="225"/>
      <c r="S148" s="225"/>
      <c r="T148" s="225"/>
      <c r="U148" s="225"/>
      <c r="V148" s="225"/>
      <c r="W148" s="225"/>
      <c r="X148" s="225"/>
      <c r="Y148" s="225"/>
      <c r="Z148" s="225"/>
    </row>
    <row r="149" spans="1:26" ht="18" customHeight="1">
      <c r="A149" s="225"/>
      <c r="B149" s="234" t="s">
        <v>545</v>
      </c>
      <c r="C149" s="237" t="s">
        <v>9</v>
      </c>
      <c r="D149" s="235">
        <v>2975</v>
      </c>
      <c r="E149" s="225"/>
      <c r="F149" s="225"/>
      <c r="G149" s="225"/>
      <c r="H149" s="225"/>
      <c r="I149" s="225"/>
      <c r="J149" s="225"/>
      <c r="K149" s="225"/>
      <c r="L149" s="225"/>
      <c r="M149" s="225"/>
      <c r="N149" s="225"/>
      <c r="O149" s="225"/>
      <c r="P149" s="225"/>
      <c r="Q149" s="225"/>
      <c r="R149" s="225"/>
      <c r="S149" s="225"/>
      <c r="T149" s="225"/>
      <c r="U149" s="225"/>
      <c r="V149" s="225"/>
      <c r="W149" s="225"/>
      <c r="X149" s="225"/>
      <c r="Y149" s="225"/>
      <c r="Z149" s="225"/>
    </row>
    <row r="150" spans="1:26" ht="18" customHeight="1">
      <c r="A150" s="225"/>
      <c r="B150" s="234" t="s">
        <v>546</v>
      </c>
      <c r="C150" s="37" t="s">
        <v>5</v>
      </c>
      <c r="D150" s="235">
        <v>20706</v>
      </c>
      <c r="E150" s="225"/>
      <c r="F150" s="225"/>
      <c r="G150" s="225"/>
      <c r="H150" s="225"/>
      <c r="I150" s="225"/>
      <c r="J150" s="225"/>
      <c r="K150" s="225"/>
      <c r="L150" s="225"/>
      <c r="M150" s="225"/>
      <c r="N150" s="225"/>
      <c r="O150" s="225"/>
      <c r="P150" s="225"/>
      <c r="Q150" s="225"/>
      <c r="R150" s="225"/>
      <c r="S150" s="225"/>
      <c r="T150" s="225"/>
      <c r="U150" s="225"/>
      <c r="V150" s="225"/>
      <c r="W150" s="225"/>
      <c r="X150" s="225"/>
      <c r="Y150" s="225"/>
      <c r="Z150" s="225"/>
    </row>
    <row r="151" spans="1:26" ht="15.75" customHeight="1">
      <c r="A151" s="225"/>
      <c r="B151" s="234" t="s">
        <v>547</v>
      </c>
      <c r="C151" s="37" t="s">
        <v>534</v>
      </c>
      <c r="D151" s="235">
        <v>145656</v>
      </c>
      <c r="E151" s="225"/>
      <c r="F151" s="225"/>
      <c r="G151" s="225"/>
      <c r="H151" s="225"/>
      <c r="I151" s="225"/>
      <c r="J151" s="225"/>
      <c r="K151" s="225"/>
      <c r="L151" s="225"/>
      <c r="M151" s="225"/>
      <c r="N151" s="225"/>
      <c r="O151" s="225"/>
      <c r="P151" s="225"/>
      <c r="Q151" s="225"/>
      <c r="R151" s="225"/>
      <c r="S151" s="225"/>
      <c r="T151" s="225"/>
      <c r="U151" s="225"/>
      <c r="V151" s="225"/>
      <c r="W151" s="225"/>
      <c r="X151" s="225"/>
      <c r="Y151" s="225"/>
      <c r="Z151" s="225"/>
    </row>
    <row r="152" spans="1:26" ht="18.75" customHeight="1">
      <c r="A152" s="225"/>
      <c r="B152" s="236" t="s">
        <v>548</v>
      </c>
      <c r="C152" s="37" t="s">
        <v>94</v>
      </c>
      <c r="D152" s="235">
        <v>16660</v>
      </c>
      <c r="E152" s="225"/>
      <c r="F152" s="225"/>
      <c r="G152" s="225"/>
      <c r="H152" s="225"/>
      <c r="I152" s="225"/>
      <c r="J152" s="225"/>
      <c r="K152" s="225"/>
      <c r="L152" s="225"/>
      <c r="M152" s="225"/>
      <c r="N152" s="225"/>
      <c r="O152" s="225"/>
      <c r="P152" s="225"/>
      <c r="Q152" s="225"/>
      <c r="R152" s="225"/>
      <c r="S152" s="225"/>
      <c r="T152" s="225"/>
      <c r="U152" s="225"/>
      <c r="V152" s="225"/>
      <c r="W152" s="225"/>
      <c r="X152" s="225"/>
      <c r="Y152" s="225"/>
      <c r="Z152" s="225"/>
    </row>
    <row r="153" spans="1:26" ht="18" customHeight="1">
      <c r="A153" s="225"/>
      <c r="B153" s="236" t="s">
        <v>549</v>
      </c>
      <c r="C153" s="37" t="s">
        <v>94</v>
      </c>
      <c r="D153" s="235">
        <v>17850</v>
      </c>
      <c r="E153" s="225"/>
      <c r="F153" s="225"/>
      <c r="G153" s="225"/>
      <c r="H153" s="225"/>
      <c r="I153" s="225"/>
      <c r="J153" s="225"/>
      <c r="K153" s="225"/>
      <c r="L153" s="225"/>
      <c r="M153" s="225"/>
      <c r="N153" s="225"/>
      <c r="O153" s="225"/>
      <c r="P153" s="225"/>
      <c r="Q153" s="225"/>
      <c r="R153" s="225"/>
      <c r="S153" s="225"/>
      <c r="T153" s="225"/>
      <c r="U153" s="225"/>
      <c r="V153" s="225"/>
      <c r="W153" s="225"/>
      <c r="X153" s="225"/>
      <c r="Y153" s="225"/>
      <c r="Z153" s="225"/>
    </row>
    <row r="154" spans="1:26" ht="18" customHeight="1">
      <c r="A154" s="225"/>
      <c r="B154" s="234" t="s">
        <v>550</v>
      </c>
      <c r="C154" s="237" t="s">
        <v>94</v>
      </c>
      <c r="D154" s="235">
        <v>41650</v>
      </c>
      <c r="E154" s="225"/>
      <c r="F154" s="225"/>
      <c r="G154" s="225"/>
      <c r="H154" s="225"/>
      <c r="I154" s="225"/>
      <c r="J154" s="225"/>
      <c r="K154" s="225"/>
      <c r="L154" s="225"/>
      <c r="M154" s="225"/>
      <c r="N154" s="225"/>
      <c r="O154" s="225"/>
      <c r="P154" s="225"/>
      <c r="Q154" s="225"/>
      <c r="R154" s="225"/>
      <c r="S154" s="225"/>
      <c r="T154" s="225"/>
      <c r="U154" s="225"/>
      <c r="V154" s="225"/>
      <c r="W154" s="225"/>
      <c r="X154" s="225"/>
      <c r="Y154" s="225"/>
      <c r="Z154" s="225"/>
    </row>
    <row r="155" spans="1:26" ht="18" customHeight="1">
      <c r="A155" s="225"/>
      <c r="B155" s="236" t="s">
        <v>551</v>
      </c>
      <c r="C155" s="237" t="s">
        <v>552</v>
      </c>
      <c r="D155" s="235">
        <v>77878.36</v>
      </c>
      <c r="E155" s="225"/>
      <c r="F155" s="225"/>
      <c r="G155" s="225"/>
      <c r="H155" s="225"/>
      <c r="I155" s="225"/>
      <c r="J155" s="225"/>
      <c r="K155" s="225"/>
      <c r="L155" s="225"/>
      <c r="M155" s="225"/>
      <c r="N155" s="225"/>
      <c r="O155" s="225"/>
      <c r="P155" s="225"/>
      <c r="Q155" s="225"/>
      <c r="R155" s="225"/>
      <c r="S155" s="225"/>
      <c r="T155" s="225"/>
      <c r="U155" s="225"/>
      <c r="V155" s="225"/>
      <c r="W155" s="225"/>
      <c r="X155" s="225"/>
      <c r="Y155" s="225"/>
      <c r="Z155" s="225"/>
    </row>
    <row r="156" spans="1:26" ht="18" customHeight="1">
      <c r="A156" s="225"/>
      <c r="B156" s="234" t="s">
        <v>553</v>
      </c>
      <c r="C156" s="237" t="s">
        <v>5</v>
      </c>
      <c r="D156" s="235">
        <v>214200</v>
      </c>
      <c r="E156" s="225"/>
      <c r="F156" s="225"/>
      <c r="G156" s="225"/>
      <c r="H156" s="225"/>
      <c r="I156" s="225"/>
      <c r="J156" s="225"/>
      <c r="K156" s="225"/>
      <c r="L156" s="225"/>
      <c r="M156" s="225"/>
      <c r="N156" s="225"/>
      <c r="O156" s="225"/>
      <c r="P156" s="225"/>
      <c r="Q156" s="225"/>
      <c r="R156" s="225"/>
      <c r="S156" s="225"/>
      <c r="T156" s="225"/>
      <c r="U156" s="225"/>
      <c r="V156" s="225"/>
      <c r="W156" s="225"/>
      <c r="X156" s="225"/>
      <c r="Y156" s="225"/>
      <c r="Z156" s="225"/>
    </row>
    <row r="157" spans="1:26" ht="18" customHeight="1">
      <c r="A157" s="225"/>
      <c r="B157" s="234" t="s">
        <v>554</v>
      </c>
      <c r="C157" s="237" t="s">
        <v>534</v>
      </c>
      <c r="D157" s="235">
        <v>101150</v>
      </c>
      <c r="E157" s="225"/>
      <c r="F157" s="225"/>
      <c r="G157" s="225"/>
      <c r="H157" s="225"/>
      <c r="I157" s="225"/>
      <c r="J157" s="225"/>
      <c r="K157" s="225"/>
      <c r="L157" s="225"/>
      <c r="M157" s="225"/>
      <c r="N157" s="225"/>
      <c r="O157" s="225"/>
      <c r="P157" s="225"/>
      <c r="Q157" s="225"/>
      <c r="R157" s="225"/>
      <c r="S157" s="225"/>
      <c r="T157" s="225"/>
      <c r="U157" s="225"/>
      <c r="V157" s="225"/>
      <c r="W157" s="225"/>
      <c r="X157" s="225"/>
      <c r="Y157" s="225"/>
      <c r="Z157" s="225"/>
    </row>
    <row r="158" spans="1:26" ht="18" customHeight="1">
      <c r="A158" s="225"/>
      <c r="B158" s="234" t="s">
        <v>555</v>
      </c>
      <c r="C158" s="237" t="s">
        <v>94</v>
      </c>
      <c r="D158" s="235">
        <v>42899.5</v>
      </c>
      <c r="E158" s="225"/>
      <c r="F158" s="225"/>
      <c r="G158" s="225"/>
      <c r="H158" s="225"/>
      <c r="I158" s="225"/>
      <c r="J158" s="225"/>
      <c r="K158" s="225"/>
      <c r="L158" s="225"/>
      <c r="M158" s="225"/>
      <c r="N158" s="225"/>
      <c r="O158" s="225"/>
      <c r="P158" s="225"/>
      <c r="Q158" s="225"/>
      <c r="R158" s="225"/>
      <c r="S158" s="225"/>
      <c r="T158" s="225"/>
      <c r="U158" s="225"/>
      <c r="V158" s="225"/>
      <c r="W158" s="225"/>
      <c r="X158" s="225"/>
      <c r="Y158" s="225"/>
      <c r="Z158" s="225"/>
    </row>
    <row r="159" spans="1:26" ht="18" customHeight="1">
      <c r="A159" s="225"/>
      <c r="B159" s="236" t="s">
        <v>556</v>
      </c>
      <c r="C159" s="237" t="s">
        <v>94</v>
      </c>
      <c r="D159" s="235">
        <v>21658</v>
      </c>
      <c r="E159" s="225"/>
      <c r="F159" s="225"/>
      <c r="G159" s="225"/>
      <c r="H159" s="225"/>
      <c r="I159" s="225"/>
      <c r="J159" s="225"/>
      <c r="K159" s="225"/>
      <c r="L159" s="225"/>
      <c r="M159" s="225"/>
      <c r="N159" s="225"/>
      <c r="O159" s="225"/>
      <c r="P159" s="225"/>
      <c r="Q159" s="225"/>
      <c r="R159" s="225"/>
      <c r="S159" s="225"/>
      <c r="T159" s="225"/>
      <c r="U159" s="225"/>
      <c r="V159" s="225"/>
      <c r="W159" s="225"/>
      <c r="X159" s="225"/>
      <c r="Y159" s="225"/>
      <c r="Z159" s="225"/>
    </row>
    <row r="160" spans="1:26" ht="18" customHeight="1">
      <c r="A160" s="225"/>
      <c r="B160" s="236" t="s">
        <v>557</v>
      </c>
      <c r="C160" s="37" t="s">
        <v>94</v>
      </c>
      <c r="D160" s="235">
        <v>32130</v>
      </c>
      <c r="E160" s="225"/>
      <c r="F160" s="225"/>
      <c r="G160" s="225"/>
      <c r="H160" s="225"/>
      <c r="I160" s="225"/>
      <c r="J160" s="225"/>
      <c r="K160" s="225"/>
      <c r="L160" s="225"/>
      <c r="M160" s="225"/>
      <c r="N160" s="225"/>
      <c r="O160" s="225"/>
      <c r="P160" s="225"/>
      <c r="Q160" s="225"/>
      <c r="R160" s="225"/>
      <c r="S160" s="225"/>
      <c r="T160" s="225"/>
      <c r="U160" s="225"/>
      <c r="V160" s="225"/>
      <c r="W160" s="225"/>
      <c r="X160" s="225"/>
      <c r="Y160" s="225"/>
      <c r="Z160" s="225"/>
    </row>
    <row r="161" spans="1:26" ht="18" customHeight="1">
      <c r="A161" s="225"/>
      <c r="B161" s="236" t="s">
        <v>558</v>
      </c>
      <c r="C161" s="37" t="s">
        <v>94</v>
      </c>
      <c r="D161" s="235">
        <v>26180</v>
      </c>
      <c r="E161" s="225"/>
      <c r="F161" s="225"/>
      <c r="G161" s="225"/>
      <c r="H161" s="225"/>
      <c r="I161" s="225"/>
      <c r="J161" s="225"/>
      <c r="K161" s="225"/>
      <c r="L161" s="225"/>
      <c r="M161" s="225"/>
      <c r="N161" s="225"/>
      <c r="O161" s="225"/>
      <c r="P161" s="225"/>
      <c r="Q161" s="225"/>
      <c r="R161" s="225"/>
      <c r="S161" s="225"/>
      <c r="T161" s="225"/>
      <c r="U161" s="225"/>
      <c r="V161" s="225"/>
      <c r="W161" s="225"/>
      <c r="X161" s="225"/>
      <c r="Y161" s="225"/>
      <c r="Z161" s="225"/>
    </row>
    <row r="162" spans="1:26" ht="18" customHeight="1">
      <c r="A162" s="225"/>
      <c r="B162" s="234" t="s">
        <v>559</v>
      </c>
      <c r="C162" s="37" t="s">
        <v>534</v>
      </c>
      <c r="D162" s="235">
        <v>60690</v>
      </c>
      <c r="E162" s="225"/>
      <c r="F162" s="225"/>
      <c r="G162" s="225"/>
      <c r="H162" s="225"/>
      <c r="I162" s="225"/>
      <c r="J162" s="225"/>
      <c r="K162" s="225"/>
      <c r="L162" s="225"/>
      <c r="M162" s="225"/>
      <c r="N162" s="225"/>
      <c r="O162" s="225"/>
      <c r="P162" s="225"/>
      <c r="Q162" s="225"/>
      <c r="R162" s="225"/>
      <c r="S162" s="225"/>
      <c r="T162" s="225"/>
      <c r="U162" s="225"/>
      <c r="V162" s="225"/>
      <c r="W162" s="225"/>
      <c r="X162" s="225"/>
      <c r="Y162" s="225"/>
      <c r="Z162" s="225"/>
    </row>
    <row r="163" spans="1:26" ht="18" customHeight="1">
      <c r="A163" s="225"/>
      <c r="B163" s="236" t="s">
        <v>560</v>
      </c>
      <c r="C163" s="37" t="s">
        <v>534</v>
      </c>
      <c r="D163" s="235">
        <v>62500</v>
      </c>
      <c r="E163" s="225"/>
      <c r="F163" s="225"/>
      <c r="G163" s="225"/>
      <c r="H163" s="225"/>
      <c r="I163" s="225"/>
      <c r="J163" s="225"/>
      <c r="K163" s="225"/>
      <c r="L163" s="225"/>
      <c r="M163" s="225"/>
      <c r="N163" s="225"/>
      <c r="O163" s="225"/>
      <c r="P163" s="225"/>
      <c r="Q163" s="225"/>
      <c r="R163" s="225"/>
      <c r="S163" s="225"/>
      <c r="T163" s="225"/>
      <c r="U163" s="225"/>
      <c r="V163" s="225"/>
      <c r="W163" s="225"/>
      <c r="X163" s="225"/>
      <c r="Y163" s="225"/>
      <c r="Z163" s="225"/>
    </row>
    <row r="164" spans="1:26" ht="18" customHeight="1">
      <c r="A164" s="225"/>
      <c r="B164" s="240" t="s">
        <v>561</v>
      </c>
      <c r="C164" s="241"/>
      <c r="D164" s="242"/>
      <c r="E164" s="225"/>
      <c r="F164" s="225"/>
      <c r="G164" s="225"/>
      <c r="H164" s="225"/>
      <c r="I164" s="225"/>
      <c r="J164" s="225"/>
      <c r="K164" s="225"/>
      <c r="L164" s="225"/>
      <c r="M164" s="225"/>
      <c r="N164" s="225"/>
      <c r="O164" s="225"/>
      <c r="P164" s="225"/>
      <c r="Q164" s="225"/>
      <c r="R164" s="225"/>
      <c r="S164" s="225"/>
      <c r="T164" s="225"/>
      <c r="U164" s="225"/>
      <c r="V164" s="225"/>
      <c r="W164" s="225"/>
      <c r="X164" s="225"/>
      <c r="Y164" s="225"/>
      <c r="Z164" s="225"/>
    </row>
    <row r="165" spans="1:26" ht="18" customHeight="1">
      <c r="A165" s="225"/>
      <c r="B165" s="236" t="s">
        <v>562</v>
      </c>
      <c r="C165" s="37" t="s">
        <v>5</v>
      </c>
      <c r="D165" s="235">
        <v>1900000</v>
      </c>
      <c r="E165" s="225"/>
      <c r="F165" s="225"/>
      <c r="G165" s="225"/>
      <c r="H165" s="225"/>
      <c r="I165" s="225"/>
      <c r="J165" s="225"/>
      <c r="K165" s="225"/>
      <c r="L165" s="225"/>
      <c r="M165" s="225"/>
      <c r="N165" s="225"/>
      <c r="O165" s="225"/>
      <c r="P165" s="225"/>
      <c r="Q165" s="225"/>
      <c r="R165" s="225"/>
      <c r="S165" s="225"/>
      <c r="T165" s="225"/>
      <c r="U165" s="225"/>
      <c r="V165" s="225"/>
      <c r="W165" s="225"/>
      <c r="X165" s="225"/>
      <c r="Y165" s="225"/>
      <c r="Z165" s="225"/>
    </row>
    <row r="166" spans="1:26" ht="18" customHeight="1">
      <c r="A166" s="225"/>
      <c r="B166" s="236" t="s">
        <v>563</v>
      </c>
      <c r="C166" s="37" t="s">
        <v>5</v>
      </c>
      <c r="D166" s="235">
        <v>2106000</v>
      </c>
      <c r="E166" s="225"/>
      <c r="F166" s="225"/>
      <c r="G166" s="225"/>
      <c r="H166" s="225"/>
      <c r="I166" s="225"/>
      <c r="J166" s="225"/>
      <c r="K166" s="225"/>
      <c r="L166" s="225"/>
      <c r="M166" s="225"/>
      <c r="N166" s="225"/>
      <c r="O166" s="225"/>
      <c r="P166" s="225"/>
      <c r="Q166" s="225"/>
      <c r="R166" s="225"/>
      <c r="S166" s="225"/>
      <c r="T166" s="225"/>
      <c r="U166" s="225"/>
      <c r="V166" s="225"/>
      <c r="W166" s="225"/>
      <c r="X166" s="225"/>
      <c r="Y166" s="225"/>
      <c r="Z166" s="225"/>
    </row>
    <row r="167" spans="1:26" ht="18" customHeight="1">
      <c r="A167" s="225"/>
      <c r="B167" s="234" t="s">
        <v>564</v>
      </c>
      <c r="C167" s="237" t="s">
        <v>388</v>
      </c>
      <c r="D167" s="235">
        <v>0.05</v>
      </c>
      <c r="E167" s="225"/>
      <c r="F167" s="225"/>
      <c r="G167" s="225"/>
      <c r="H167" s="225"/>
      <c r="I167" s="225"/>
      <c r="J167" s="225"/>
      <c r="K167" s="225"/>
      <c r="L167" s="225"/>
      <c r="M167" s="225"/>
      <c r="N167" s="225"/>
      <c r="O167" s="225"/>
      <c r="P167" s="225"/>
      <c r="Q167" s="225"/>
      <c r="R167" s="225"/>
      <c r="S167" s="225"/>
      <c r="T167" s="225"/>
      <c r="U167" s="225"/>
      <c r="V167" s="225"/>
      <c r="W167" s="225"/>
      <c r="X167" s="225"/>
      <c r="Y167" s="225"/>
      <c r="Z167" s="225"/>
    </row>
    <row r="168" spans="1:26" ht="18" customHeight="1">
      <c r="A168" s="225"/>
      <c r="B168" s="240" t="s">
        <v>565</v>
      </c>
      <c r="C168" s="241"/>
      <c r="D168" s="242"/>
      <c r="E168" s="225"/>
      <c r="F168" s="225"/>
      <c r="G168" s="225"/>
      <c r="H168" s="225"/>
      <c r="I168" s="225"/>
      <c r="J168" s="225"/>
      <c r="K168" s="225"/>
      <c r="L168" s="225"/>
      <c r="M168" s="225"/>
      <c r="N168" s="225"/>
      <c r="O168" s="225"/>
      <c r="P168" s="225"/>
      <c r="Q168" s="225"/>
      <c r="R168" s="225"/>
      <c r="S168" s="225"/>
      <c r="T168" s="225"/>
      <c r="U168" s="225"/>
      <c r="V168" s="225"/>
      <c r="W168" s="225"/>
      <c r="X168" s="225"/>
      <c r="Y168" s="225"/>
      <c r="Z168" s="225"/>
    </row>
    <row r="169" spans="1:26" ht="14.25" customHeight="1">
      <c r="A169" s="225"/>
      <c r="B169" s="236" t="s">
        <v>566</v>
      </c>
      <c r="C169" s="37" t="s">
        <v>5</v>
      </c>
      <c r="D169" s="235">
        <v>35900</v>
      </c>
      <c r="E169" s="225"/>
      <c r="F169" s="225"/>
      <c r="G169" s="225"/>
      <c r="H169" s="225"/>
      <c r="I169" s="225"/>
      <c r="J169" s="225"/>
      <c r="K169" s="225"/>
      <c r="L169" s="225"/>
      <c r="M169" s="225"/>
      <c r="N169" s="225"/>
      <c r="O169" s="225"/>
      <c r="P169" s="225"/>
      <c r="Q169" s="225"/>
      <c r="R169" s="225"/>
      <c r="S169" s="225"/>
      <c r="T169" s="225"/>
      <c r="U169" s="225"/>
      <c r="V169" s="225"/>
      <c r="W169" s="225"/>
      <c r="X169" s="225"/>
      <c r="Y169" s="225"/>
      <c r="Z169" s="225"/>
    </row>
    <row r="170" spans="1:26" ht="14.25" customHeight="1">
      <c r="A170" s="225"/>
      <c r="B170" s="236" t="s">
        <v>567</v>
      </c>
      <c r="C170" s="37" t="s">
        <v>25</v>
      </c>
      <c r="D170" s="235">
        <v>21283</v>
      </c>
      <c r="E170" s="225"/>
      <c r="F170" s="225"/>
      <c r="G170" s="225"/>
      <c r="H170" s="225"/>
      <c r="I170" s="225"/>
      <c r="J170" s="225"/>
      <c r="K170" s="225"/>
      <c r="L170" s="225"/>
      <c r="M170" s="225"/>
      <c r="N170" s="225"/>
      <c r="O170" s="225"/>
      <c r="P170" s="225"/>
      <c r="Q170" s="225"/>
      <c r="R170" s="225"/>
      <c r="S170" s="225"/>
      <c r="T170" s="225"/>
      <c r="U170" s="225"/>
      <c r="V170" s="225"/>
      <c r="W170" s="225"/>
      <c r="X170" s="225"/>
      <c r="Y170" s="225"/>
      <c r="Z170" s="225"/>
    </row>
    <row r="171" spans="1:26" ht="14.25" customHeight="1">
      <c r="A171" s="225"/>
      <c r="B171" s="236" t="s">
        <v>568</v>
      </c>
      <c r="C171" s="37" t="s">
        <v>25</v>
      </c>
      <c r="D171" s="235">
        <v>29492</v>
      </c>
      <c r="E171" s="225"/>
      <c r="F171" s="225"/>
      <c r="G171" s="225"/>
      <c r="H171" s="225"/>
      <c r="I171" s="225"/>
      <c r="J171" s="225"/>
      <c r="K171" s="225"/>
      <c r="L171" s="225"/>
      <c r="M171" s="225"/>
      <c r="N171" s="225"/>
      <c r="O171" s="225"/>
      <c r="P171" s="225"/>
      <c r="Q171" s="225"/>
      <c r="R171" s="225"/>
      <c r="S171" s="225"/>
      <c r="T171" s="225"/>
      <c r="U171" s="225"/>
      <c r="V171" s="225"/>
      <c r="W171" s="225"/>
      <c r="X171" s="225"/>
      <c r="Y171" s="225"/>
      <c r="Z171" s="225"/>
    </row>
    <row r="172" spans="1:26" ht="14.25" customHeight="1">
      <c r="A172" s="225"/>
      <c r="B172" s="236" t="s">
        <v>569</v>
      </c>
      <c r="C172" s="37" t="s">
        <v>13</v>
      </c>
      <c r="D172" s="235">
        <v>120000</v>
      </c>
      <c r="E172" s="225"/>
      <c r="F172" s="225"/>
      <c r="G172" s="225"/>
      <c r="H172" s="225"/>
      <c r="I172" s="225"/>
      <c r="J172" s="225"/>
      <c r="K172" s="225"/>
      <c r="L172" s="225"/>
      <c r="M172" s="225"/>
      <c r="N172" s="225"/>
      <c r="O172" s="225"/>
      <c r="P172" s="225"/>
      <c r="Q172" s="225"/>
      <c r="R172" s="225"/>
      <c r="S172" s="225"/>
      <c r="T172" s="225"/>
      <c r="U172" s="225"/>
      <c r="V172" s="225"/>
      <c r="W172" s="225"/>
      <c r="X172" s="225"/>
      <c r="Y172" s="225"/>
      <c r="Z172" s="225"/>
    </row>
    <row r="173" spans="1:26" ht="14.25" customHeight="1">
      <c r="A173" s="225"/>
      <c r="B173" s="236" t="s">
        <v>570</v>
      </c>
      <c r="C173" s="37" t="s">
        <v>13</v>
      </c>
      <c r="D173" s="235">
        <v>45000</v>
      </c>
      <c r="E173" s="225"/>
      <c r="F173" s="225"/>
      <c r="G173" s="225"/>
      <c r="H173" s="225"/>
      <c r="I173" s="225"/>
      <c r="J173" s="225"/>
      <c r="K173" s="225"/>
      <c r="L173" s="225"/>
      <c r="M173" s="225"/>
      <c r="N173" s="225"/>
      <c r="O173" s="225"/>
      <c r="P173" s="225"/>
      <c r="Q173" s="225"/>
      <c r="R173" s="225"/>
      <c r="S173" s="225"/>
      <c r="T173" s="225"/>
      <c r="U173" s="225"/>
      <c r="V173" s="225"/>
      <c r="W173" s="225"/>
      <c r="X173" s="225"/>
      <c r="Y173" s="225"/>
      <c r="Z173" s="225"/>
    </row>
    <row r="174" spans="1:26" ht="14.25" customHeight="1">
      <c r="A174" s="225"/>
      <c r="B174" s="236" t="s">
        <v>571</v>
      </c>
      <c r="C174" s="37" t="s">
        <v>13</v>
      </c>
      <c r="D174" s="235">
        <v>130000</v>
      </c>
      <c r="E174" s="225"/>
      <c r="F174" s="225"/>
      <c r="G174" s="225"/>
      <c r="H174" s="225"/>
      <c r="I174" s="225"/>
      <c r="J174" s="225"/>
      <c r="K174" s="225"/>
      <c r="L174" s="225"/>
      <c r="M174" s="225"/>
      <c r="N174" s="225"/>
      <c r="O174" s="225"/>
      <c r="P174" s="225"/>
      <c r="Q174" s="225"/>
      <c r="R174" s="225"/>
      <c r="S174" s="225"/>
      <c r="T174" s="225"/>
      <c r="U174" s="225"/>
      <c r="V174" s="225"/>
      <c r="W174" s="225"/>
      <c r="X174" s="225"/>
      <c r="Y174" s="225"/>
      <c r="Z174" s="225"/>
    </row>
    <row r="175" spans="1:26" ht="14.25" customHeight="1">
      <c r="A175" s="225"/>
      <c r="B175" s="236" t="s">
        <v>109</v>
      </c>
      <c r="C175" s="37" t="s">
        <v>13</v>
      </c>
      <c r="D175" s="235">
        <v>35000</v>
      </c>
      <c r="E175" s="225"/>
      <c r="F175" s="225"/>
      <c r="G175" s="225"/>
      <c r="H175" s="225"/>
      <c r="I175" s="225"/>
      <c r="J175" s="225"/>
      <c r="K175" s="225"/>
      <c r="L175" s="225"/>
      <c r="M175" s="225"/>
      <c r="N175" s="225"/>
      <c r="O175" s="225"/>
      <c r="P175" s="225"/>
      <c r="Q175" s="225"/>
      <c r="R175" s="225"/>
      <c r="S175" s="225"/>
      <c r="T175" s="225"/>
      <c r="U175" s="225"/>
      <c r="V175" s="225"/>
      <c r="W175" s="225"/>
      <c r="X175" s="225"/>
      <c r="Y175" s="225"/>
      <c r="Z175" s="225"/>
    </row>
    <row r="176" spans="1:26" ht="14.25" customHeight="1">
      <c r="A176" s="225"/>
      <c r="B176" s="236" t="s">
        <v>572</v>
      </c>
      <c r="C176" s="237" t="s">
        <v>9</v>
      </c>
      <c r="D176" s="235">
        <v>20500</v>
      </c>
      <c r="E176" s="225"/>
      <c r="F176" s="225"/>
      <c r="G176" s="225"/>
      <c r="H176" s="225"/>
      <c r="I176" s="225"/>
      <c r="J176" s="225"/>
      <c r="K176" s="225"/>
      <c r="L176" s="225"/>
      <c r="M176" s="225"/>
      <c r="N176" s="225"/>
      <c r="O176" s="225"/>
      <c r="P176" s="225"/>
      <c r="Q176" s="225"/>
      <c r="R176" s="225"/>
      <c r="S176" s="225"/>
      <c r="T176" s="225"/>
      <c r="U176" s="225"/>
      <c r="V176" s="225"/>
      <c r="W176" s="225"/>
      <c r="X176" s="225"/>
      <c r="Y176" s="225"/>
      <c r="Z176" s="225"/>
    </row>
    <row r="177" spans="1:26" ht="14.25" customHeight="1">
      <c r="A177" s="225"/>
      <c r="B177" s="236" t="s">
        <v>573</v>
      </c>
      <c r="C177" s="237" t="s">
        <v>9</v>
      </c>
      <c r="D177" s="235">
        <v>15900</v>
      </c>
      <c r="E177" s="225"/>
      <c r="F177" s="225"/>
      <c r="G177" s="225"/>
      <c r="H177" s="225"/>
      <c r="I177" s="225"/>
      <c r="J177" s="225"/>
      <c r="K177" s="225"/>
      <c r="L177" s="225"/>
      <c r="M177" s="225"/>
      <c r="N177" s="225"/>
      <c r="O177" s="225"/>
      <c r="P177" s="225"/>
      <c r="Q177" s="225"/>
      <c r="R177" s="225"/>
      <c r="S177" s="225"/>
      <c r="T177" s="225"/>
      <c r="U177" s="225"/>
      <c r="V177" s="225"/>
      <c r="W177" s="225"/>
      <c r="X177" s="225"/>
      <c r="Y177" s="225"/>
      <c r="Z177" s="225"/>
    </row>
    <row r="178" spans="1:26" ht="14.25" customHeight="1">
      <c r="A178" s="225"/>
      <c r="B178" s="236" t="s">
        <v>574</v>
      </c>
      <c r="C178" s="37" t="s">
        <v>13</v>
      </c>
      <c r="D178" s="235">
        <v>42000</v>
      </c>
      <c r="E178" s="225"/>
      <c r="F178" s="225"/>
      <c r="G178" s="225"/>
      <c r="H178" s="225"/>
      <c r="I178" s="225"/>
      <c r="J178" s="225"/>
      <c r="K178" s="225"/>
      <c r="L178" s="225"/>
      <c r="M178" s="225"/>
      <c r="N178" s="225"/>
      <c r="O178" s="225"/>
      <c r="P178" s="225"/>
      <c r="Q178" s="225"/>
      <c r="R178" s="225"/>
      <c r="S178" s="225"/>
      <c r="T178" s="225"/>
      <c r="U178" s="225"/>
      <c r="V178" s="225"/>
      <c r="W178" s="225"/>
      <c r="X178" s="225"/>
      <c r="Y178" s="225"/>
      <c r="Z178" s="225"/>
    </row>
    <row r="179" spans="1:26" ht="14.25" customHeight="1">
      <c r="A179" s="225"/>
      <c r="B179" s="236" t="s">
        <v>575</v>
      </c>
      <c r="C179" s="37" t="s">
        <v>13</v>
      </c>
      <c r="D179" s="235">
        <v>42000</v>
      </c>
      <c r="E179" s="225"/>
      <c r="F179" s="225"/>
      <c r="G179" s="225"/>
      <c r="H179" s="225"/>
      <c r="I179" s="225"/>
      <c r="J179" s="225"/>
      <c r="K179" s="225"/>
      <c r="L179" s="225"/>
      <c r="M179" s="225"/>
      <c r="N179" s="225"/>
      <c r="O179" s="225"/>
      <c r="P179" s="225"/>
      <c r="Q179" s="225"/>
      <c r="R179" s="225"/>
      <c r="S179" s="225"/>
      <c r="T179" s="225"/>
      <c r="U179" s="225"/>
      <c r="V179" s="225"/>
      <c r="W179" s="225"/>
      <c r="X179" s="225"/>
      <c r="Y179" s="225"/>
      <c r="Z179" s="225"/>
    </row>
    <row r="180" spans="1:26" ht="18" customHeight="1">
      <c r="A180" s="225"/>
      <c r="B180" s="236" t="s">
        <v>576</v>
      </c>
      <c r="C180" s="37" t="s">
        <v>5</v>
      </c>
      <c r="D180" s="235">
        <v>1854</v>
      </c>
      <c r="E180" s="225"/>
      <c r="F180" s="225"/>
      <c r="G180" s="225"/>
      <c r="H180" s="225"/>
      <c r="I180" s="225"/>
      <c r="J180" s="225"/>
      <c r="K180" s="225"/>
      <c r="L180" s="225"/>
      <c r="M180" s="225"/>
      <c r="N180" s="225"/>
      <c r="O180" s="225"/>
      <c r="P180" s="225"/>
      <c r="Q180" s="225"/>
      <c r="R180" s="225"/>
      <c r="S180" s="225"/>
      <c r="T180" s="225"/>
      <c r="U180" s="225"/>
      <c r="V180" s="225"/>
      <c r="W180" s="225"/>
      <c r="X180" s="225"/>
      <c r="Y180" s="225"/>
      <c r="Z180" s="225"/>
    </row>
    <row r="181" spans="1:26" ht="14.25" customHeight="1">
      <c r="A181" s="225"/>
      <c r="B181" s="236" t="s">
        <v>577</v>
      </c>
      <c r="C181" s="37" t="s">
        <v>5</v>
      </c>
      <c r="D181" s="235">
        <v>2318</v>
      </c>
      <c r="E181" s="225"/>
      <c r="F181" s="225"/>
      <c r="G181" s="225"/>
      <c r="H181" s="225"/>
      <c r="I181" s="225"/>
      <c r="J181" s="225"/>
      <c r="K181" s="225"/>
      <c r="L181" s="225"/>
      <c r="M181" s="225"/>
      <c r="N181" s="225"/>
      <c r="O181" s="225"/>
      <c r="P181" s="225"/>
      <c r="Q181" s="225"/>
      <c r="R181" s="225"/>
      <c r="S181" s="225"/>
      <c r="T181" s="225"/>
      <c r="U181" s="225"/>
      <c r="V181" s="225"/>
      <c r="W181" s="225"/>
      <c r="X181" s="225"/>
      <c r="Y181" s="225"/>
      <c r="Z181" s="225"/>
    </row>
    <row r="182" spans="1:26" ht="14.25" customHeight="1">
      <c r="A182" s="225"/>
      <c r="B182" s="236" t="s">
        <v>578</v>
      </c>
      <c r="C182" s="37" t="s">
        <v>5</v>
      </c>
      <c r="D182" s="235">
        <v>4900</v>
      </c>
      <c r="E182" s="225"/>
      <c r="F182" s="225"/>
      <c r="G182" s="225"/>
      <c r="H182" s="225"/>
      <c r="I182" s="225"/>
      <c r="J182" s="225"/>
      <c r="K182" s="225"/>
      <c r="L182" s="225"/>
      <c r="M182" s="225"/>
      <c r="N182" s="225"/>
      <c r="O182" s="225"/>
      <c r="P182" s="225"/>
      <c r="Q182" s="225"/>
      <c r="R182" s="225"/>
      <c r="S182" s="225"/>
      <c r="T182" s="225"/>
      <c r="U182" s="225"/>
      <c r="V182" s="225"/>
      <c r="W182" s="225"/>
      <c r="X182" s="225"/>
      <c r="Y182" s="225"/>
      <c r="Z182" s="225"/>
    </row>
    <row r="183" spans="1:26" ht="18" customHeight="1">
      <c r="A183" s="225"/>
      <c r="B183" s="236" t="s">
        <v>579</v>
      </c>
      <c r="C183" s="37" t="s">
        <v>5</v>
      </c>
      <c r="D183" s="235">
        <v>2575</v>
      </c>
      <c r="E183" s="225"/>
      <c r="F183" s="225"/>
      <c r="G183" s="225"/>
      <c r="H183" s="225"/>
      <c r="I183" s="225"/>
      <c r="J183" s="225"/>
      <c r="K183" s="225"/>
      <c r="L183" s="225"/>
      <c r="M183" s="225"/>
      <c r="N183" s="225"/>
      <c r="O183" s="225"/>
      <c r="P183" s="225"/>
      <c r="Q183" s="225"/>
      <c r="R183" s="225"/>
      <c r="S183" s="225"/>
      <c r="T183" s="225"/>
      <c r="U183" s="225"/>
      <c r="V183" s="225"/>
      <c r="W183" s="225"/>
      <c r="X183" s="225"/>
      <c r="Y183" s="225"/>
      <c r="Z183" s="225"/>
    </row>
    <row r="184" spans="1:26" ht="18" customHeight="1">
      <c r="A184" s="225"/>
      <c r="B184" s="236" t="s">
        <v>580</v>
      </c>
      <c r="C184" s="37" t="s">
        <v>5</v>
      </c>
      <c r="D184" s="235">
        <v>2100</v>
      </c>
      <c r="E184" s="225"/>
      <c r="F184" s="225"/>
      <c r="G184" s="225"/>
      <c r="H184" s="225"/>
      <c r="I184" s="225"/>
      <c r="J184" s="225"/>
      <c r="K184" s="225"/>
      <c r="L184" s="225"/>
      <c r="M184" s="225"/>
      <c r="N184" s="225"/>
      <c r="O184" s="225"/>
      <c r="P184" s="225"/>
      <c r="Q184" s="225"/>
      <c r="R184" s="225"/>
      <c r="S184" s="225"/>
      <c r="T184" s="225"/>
      <c r="U184" s="225"/>
      <c r="V184" s="225"/>
      <c r="W184" s="225"/>
      <c r="X184" s="225"/>
      <c r="Y184" s="225"/>
      <c r="Z184" s="225"/>
    </row>
    <row r="185" spans="1:26" ht="18" customHeight="1">
      <c r="A185" s="225"/>
      <c r="B185" s="236" t="s">
        <v>581</v>
      </c>
      <c r="C185" s="37" t="s">
        <v>5</v>
      </c>
      <c r="D185" s="235">
        <v>9900</v>
      </c>
      <c r="E185" s="225"/>
      <c r="F185" s="225"/>
      <c r="G185" s="225"/>
      <c r="H185" s="225"/>
      <c r="I185" s="225"/>
      <c r="J185" s="225"/>
      <c r="K185" s="225"/>
      <c r="L185" s="225"/>
      <c r="M185" s="225"/>
      <c r="N185" s="225"/>
      <c r="O185" s="225"/>
      <c r="P185" s="225"/>
      <c r="Q185" s="225"/>
      <c r="R185" s="225"/>
      <c r="S185" s="225"/>
      <c r="T185" s="225"/>
      <c r="U185" s="225"/>
      <c r="V185" s="225"/>
      <c r="W185" s="225"/>
      <c r="X185" s="225"/>
      <c r="Y185" s="225"/>
      <c r="Z185" s="225"/>
    </row>
    <row r="186" spans="1:26" ht="18" customHeight="1">
      <c r="A186" s="225"/>
      <c r="B186" s="236" t="s">
        <v>582</v>
      </c>
      <c r="C186" s="237" t="s">
        <v>131</v>
      </c>
      <c r="D186" s="235">
        <v>1900</v>
      </c>
      <c r="E186" s="225"/>
      <c r="F186" s="225"/>
      <c r="G186" s="225"/>
      <c r="H186" s="225"/>
      <c r="I186" s="225"/>
      <c r="J186" s="225"/>
      <c r="K186" s="225"/>
      <c r="L186" s="225"/>
      <c r="M186" s="225"/>
      <c r="N186" s="225"/>
      <c r="O186" s="225"/>
      <c r="P186" s="225"/>
      <c r="Q186" s="225"/>
      <c r="R186" s="225"/>
      <c r="S186" s="225"/>
      <c r="T186" s="225"/>
      <c r="U186" s="225"/>
      <c r="V186" s="225"/>
      <c r="W186" s="225"/>
      <c r="X186" s="225"/>
      <c r="Y186" s="225"/>
      <c r="Z186" s="225"/>
    </row>
    <row r="187" spans="1:26" ht="13.5" customHeight="1">
      <c r="A187" s="225"/>
      <c r="B187" s="236" t="s">
        <v>583</v>
      </c>
      <c r="C187" s="237" t="s">
        <v>416</v>
      </c>
      <c r="D187" s="235">
        <v>35000</v>
      </c>
      <c r="E187" s="225"/>
      <c r="F187" s="225"/>
      <c r="G187" s="225"/>
      <c r="H187" s="225"/>
      <c r="I187" s="225"/>
      <c r="J187" s="225"/>
      <c r="K187" s="225"/>
      <c r="L187" s="225"/>
      <c r="M187" s="225"/>
      <c r="N187" s="225"/>
      <c r="O187" s="225"/>
      <c r="P187" s="225"/>
      <c r="Q187" s="225"/>
      <c r="R187" s="225"/>
      <c r="S187" s="225"/>
      <c r="T187" s="225"/>
      <c r="U187" s="225"/>
      <c r="V187" s="225"/>
      <c r="W187" s="225"/>
      <c r="X187" s="225"/>
      <c r="Y187" s="225"/>
      <c r="Z187" s="225"/>
    </row>
    <row r="188" spans="1:26" ht="13.5" customHeight="1">
      <c r="A188" s="225"/>
      <c r="B188" s="236" t="s">
        <v>584</v>
      </c>
      <c r="C188" s="37" t="s">
        <v>5</v>
      </c>
      <c r="D188" s="235">
        <v>29400</v>
      </c>
      <c r="E188" s="225"/>
      <c r="F188" s="225"/>
      <c r="G188" s="225"/>
      <c r="H188" s="225"/>
      <c r="I188" s="225"/>
      <c r="J188" s="225"/>
      <c r="K188" s="225"/>
      <c r="L188" s="225"/>
      <c r="M188" s="225"/>
      <c r="N188" s="225"/>
      <c r="O188" s="225"/>
      <c r="P188" s="225"/>
      <c r="Q188" s="225"/>
      <c r="R188" s="225"/>
      <c r="S188" s="225"/>
      <c r="T188" s="225"/>
      <c r="U188" s="225"/>
      <c r="V188" s="225"/>
      <c r="W188" s="225"/>
      <c r="X188" s="225"/>
      <c r="Y188" s="225"/>
      <c r="Z188" s="225"/>
    </row>
    <row r="189" spans="1:26" ht="13.5" customHeight="1">
      <c r="A189" s="225"/>
      <c r="B189" s="236" t="s">
        <v>585</v>
      </c>
      <c r="C189" s="37" t="s">
        <v>5</v>
      </c>
      <c r="D189" s="235">
        <v>17900</v>
      </c>
      <c r="E189" s="225"/>
      <c r="F189" s="225"/>
      <c r="G189" s="225"/>
      <c r="H189" s="225"/>
      <c r="I189" s="225"/>
      <c r="J189" s="225"/>
      <c r="K189" s="225"/>
      <c r="L189" s="225"/>
      <c r="M189" s="225"/>
      <c r="N189" s="225"/>
      <c r="O189" s="225"/>
      <c r="P189" s="225"/>
      <c r="Q189" s="225"/>
      <c r="R189" s="225"/>
      <c r="S189" s="225"/>
      <c r="T189" s="225"/>
      <c r="U189" s="225"/>
      <c r="V189" s="225"/>
      <c r="W189" s="225"/>
      <c r="X189" s="225"/>
      <c r="Y189" s="225"/>
      <c r="Z189" s="225"/>
    </row>
    <row r="190" spans="1:26" ht="13.5" customHeight="1">
      <c r="A190" s="225"/>
      <c r="B190" s="236" t="s">
        <v>586</v>
      </c>
      <c r="C190" s="237" t="s">
        <v>587</v>
      </c>
      <c r="D190" s="235">
        <v>2900</v>
      </c>
      <c r="E190" s="225"/>
      <c r="F190" s="225"/>
      <c r="G190" s="225"/>
      <c r="H190" s="225"/>
      <c r="I190" s="225"/>
      <c r="J190" s="225"/>
      <c r="K190" s="225"/>
      <c r="L190" s="225"/>
      <c r="M190" s="225"/>
      <c r="N190" s="225"/>
      <c r="O190" s="225"/>
      <c r="P190" s="225"/>
      <c r="Q190" s="225"/>
      <c r="R190" s="225"/>
      <c r="S190" s="225"/>
      <c r="T190" s="225"/>
      <c r="U190" s="225"/>
      <c r="V190" s="225"/>
      <c r="W190" s="225"/>
      <c r="X190" s="225"/>
      <c r="Y190" s="225"/>
      <c r="Z190" s="225"/>
    </row>
    <row r="191" spans="1:26" ht="13.5" customHeight="1">
      <c r="A191" s="225"/>
      <c r="B191" s="236" t="s">
        <v>588</v>
      </c>
      <c r="C191" s="37" t="s">
        <v>5</v>
      </c>
      <c r="D191" s="235">
        <v>2216</v>
      </c>
      <c r="E191" s="225"/>
      <c r="F191" s="225"/>
      <c r="G191" s="225"/>
      <c r="H191" s="225"/>
      <c r="I191" s="225"/>
      <c r="J191" s="225"/>
      <c r="K191" s="225"/>
      <c r="L191" s="225"/>
      <c r="M191" s="225"/>
      <c r="N191" s="225"/>
      <c r="O191" s="225"/>
      <c r="P191" s="225"/>
      <c r="Q191" s="225"/>
      <c r="R191" s="225"/>
      <c r="S191" s="225"/>
      <c r="T191" s="225"/>
      <c r="U191" s="225"/>
      <c r="V191" s="225"/>
      <c r="W191" s="225"/>
      <c r="X191" s="225"/>
      <c r="Y191" s="225"/>
      <c r="Z191" s="225"/>
    </row>
    <row r="192" spans="1:26" ht="13.5" customHeight="1">
      <c r="A192" s="225"/>
      <c r="B192" s="238" t="s">
        <v>589</v>
      </c>
      <c r="C192" s="37" t="s">
        <v>5</v>
      </c>
      <c r="D192" s="235">
        <v>169900</v>
      </c>
      <c r="E192" s="225"/>
      <c r="F192" s="225"/>
      <c r="G192" s="225"/>
      <c r="H192" s="225"/>
      <c r="I192" s="225"/>
      <c r="J192" s="225"/>
      <c r="K192" s="225"/>
      <c r="L192" s="225"/>
      <c r="M192" s="225"/>
      <c r="N192" s="225"/>
      <c r="O192" s="225"/>
      <c r="P192" s="225"/>
      <c r="Q192" s="225"/>
      <c r="R192" s="225"/>
      <c r="S192" s="225"/>
      <c r="T192" s="225"/>
      <c r="U192" s="225"/>
      <c r="V192" s="225"/>
      <c r="W192" s="225"/>
      <c r="X192" s="225"/>
      <c r="Y192" s="225"/>
      <c r="Z192" s="225"/>
    </row>
    <row r="193" spans="1:26" ht="14.25" customHeight="1">
      <c r="A193" s="225"/>
      <c r="B193" s="238" t="s">
        <v>590</v>
      </c>
      <c r="C193" s="37" t="s">
        <v>5</v>
      </c>
      <c r="D193" s="235">
        <v>259900</v>
      </c>
      <c r="E193" s="225"/>
      <c r="F193" s="225"/>
      <c r="G193" s="225"/>
      <c r="H193" s="225"/>
      <c r="I193" s="225"/>
      <c r="J193" s="225"/>
      <c r="K193" s="225"/>
      <c r="L193" s="225"/>
      <c r="M193" s="225"/>
      <c r="N193" s="225"/>
      <c r="O193" s="225"/>
      <c r="P193" s="225"/>
      <c r="Q193" s="225"/>
      <c r="R193" s="225"/>
      <c r="S193" s="225"/>
      <c r="T193" s="225"/>
      <c r="U193" s="225"/>
      <c r="V193" s="225"/>
      <c r="W193" s="225"/>
      <c r="X193" s="225"/>
      <c r="Y193" s="225"/>
      <c r="Z193" s="225"/>
    </row>
    <row r="194" spans="1:26" ht="13.5" customHeight="1">
      <c r="A194" s="225"/>
      <c r="B194" s="236" t="s">
        <v>591</v>
      </c>
      <c r="C194" s="237" t="s">
        <v>5</v>
      </c>
      <c r="D194" s="235">
        <v>45200</v>
      </c>
      <c r="E194" s="225"/>
      <c r="F194" s="225"/>
      <c r="G194" s="225"/>
      <c r="H194" s="225"/>
      <c r="I194" s="225"/>
      <c r="J194" s="225"/>
      <c r="K194" s="225"/>
      <c r="L194" s="225"/>
      <c r="M194" s="225"/>
      <c r="N194" s="225"/>
      <c r="O194" s="225"/>
      <c r="P194" s="225"/>
      <c r="Q194" s="225"/>
      <c r="R194" s="225"/>
      <c r="S194" s="225"/>
      <c r="T194" s="225"/>
      <c r="U194" s="225"/>
      <c r="V194" s="225"/>
      <c r="W194" s="225"/>
      <c r="X194" s="225"/>
      <c r="Y194" s="225"/>
      <c r="Z194" s="225"/>
    </row>
    <row r="195" spans="1:26" ht="13.5" customHeight="1">
      <c r="A195" s="225"/>
      <c r="B195" s="236" t="s">
        <v>592</v>
      </c>
      <c r="C195" s="237" t="s">
        <v>5</v>
      </c>
      <c r="D195" s="235">
        <v>32000</v>
      </c>
      <c r="E195" s="225"/>
      <c r="F195" s="225"/>
      <c r="G195" s="225"/>
      <c r="H195" s="225"/>
      <c r="I195" s="225"/>
      <c r="J195" s="225"/>
      <c r="K195" s="225"/>
      <c r="L195" s="225"/>
      <c r="M195" s="225"/>
      <c r="N195" s="225"/>
      <c r="O195" s="225"/>
      <c r="P195" s="225"/>
      <c r="Q195" s="225"/>
      <c r="R195" s="225"/>
      <c r="S195" s="225"/>
      <c r="T195" s="225"/>
      <c r="U195" s="225"/>
      <c r="V195" s="225"/>
      <c r="W195" s="225"/>
      <c r="X195" s="225"/>
      <c r="Y195" s="225"/>
      <c r="Z195" s="225"/>
    </row>
    <row r="196" spans="1:26" ht="13.5" customHeight="1">
      <c r="A196" s="225"/>
      <c r="B196" s="236" t="s">
        <v>593</v>
      </c>
      <c r="C196" s="237" t="s">
        <v>587</v>
      </c>
      <c r="D196" s="235">
        <v>5265</v>
      </c>
      <c r="E196" s="225"/>
      <c r="F196" s="225"/>
      <c r="G196" s="225"/>
      <c r="H196" s="225"/>
      <c r="I196" s="225"/>
      <c r="J196" s="225"/>
      <c r="K196" s="225"/>
      <c r="L196" s="225"/>
      <c r="M196" s="225"/>
      <c r="N196" s="225"/>
      <c r="O196" s="225"/>
      <c r="P196" s="225"/>
      <c r="Q196" s="225"/>
      <c r="R196" s="225"/>
      <c r="S196" s="225"/>
      <c r="T196" s="225"/>
      <c r="U196" s="225"/>
      <c r="V196" s="225"/>
      <c r="W196" s="225"/>
      <c r="X196" s="225"/>
      <c r="Y196" s="225"/>
      <c r="Z196" s="225"/>
    </row>
    <row r="197" spans="1:26" ht="13.5" customHeight="1">
      <c r="A197" s="225"/>
      <c r="B197" s="234" t="s">
        <v>594</v>
      </c>
      <c r="C197" s="37" t="s">
        <v>13</v>
      </c>
      <c r="D197" s="235">
        <v>348000</v>
      </c>
      <c r="E197" s="225"/>
      <c r="F197" s="225"/>
      <c r="G197" s="225"/>
      <c r="H197" s="225"/>
      <c r="I197" s="225"/>
      <c r="J197" s="225"/>
      <c r="K197" s="225"/>
      <c r="L197" s="225"/>
      <c r="M197" s="225"/>
      <c r="N197" s="225"/>
      <c r="O197" s="225"/>
      <c r="P197" s="225"/>
      <c r="Q197" s="225"/>
      <c r="R197" s="225"/>
      <c r="S197" s="225"/>
      <c r="T197" s="225"/>
      <c r="U197" s="225"/>
      <c r="V197" s="225"/>
      <c r="W197" s="225"/>
      <c r="X197" s="225"/>
      <c r="Y197" s="225"/>
      <c r="Z197" s="225"/>
    </row>
    <row r="198" spans="1:26" ht="13.5" customHeight="1">
      <c r="A198" s="225"/>
      <c r="B198" s="236" t="s">
        <v>595</v>
      </c>
      <c r="C198" s="37" t="s">
        <v>13</v>
      </c>
      <c r="D198" s="235">
        <v>30000</v>
      </c>
      <c r="E198" s="225"/>
      <c r="F198" s="225"/>
      <c r="G198" s="225"/>
      <c r="H198" s="225"/>
      <c r="I198" s="225"/>
      <c r="J198" s="225"/>
      <c r="K198" s="225"/>
      <c r="L198" s="225"/>
      <c r="M198" s="225"/>
      <c r="N198" s="225"/>
      <c r="O198" s="225"/>
      <c r="P198" s="225"/>
      <c r="Q198" s="225"/>
      <c r="R198" s="225"/>
      <c r="S198" s="225"/>
      <c r="T198" s="225"/>
      <c r="U198" s="225"/>
      <c r="V198" s="225"/>
      <c r="W198" s="225"/>
      <c r="X198" s="225"/>
      <c r="Y198" s="225"/>
      <c r="Z198" s="225"/>
    </row>
    <row r="199" spans="1:26" ht="13.5" customHeight="1">
      <c r="A199" s="225"/>
      <c r="B199" s="236" t="s">
        <v>596</v>
      </c>
      <c r="C199" s="37" t="s">
        <v>13</v>
      </c>
      <c r="D199" s="235">
        <v>115000</v>
      </c>
      <c r="E199" s="225"/>
      <c r="F199" s="225"/>
      <c r="G199" s="225"/>
      <c r="H199" s="225"/>
      <c r="I199" s="225"/>
      <c r="J199" s="225"/>
      <c r="K199" s="225"/>
      <c r="L199" s="225"/>
      <c r="M199" s="225"/>
      <c r="N199" s="225"/>
      <c r="O199" s="225"/>
      <c r="P199" s="225"/>
      <c r="Q199" s="225"/>
      <c r="R199" s="225"/>
      <c r="S199" s="225"/>
      <c r="T199" s="225"/>
      <c r="U199" s="225"/>
      <c r="V199" s="225"/>
      <c r="W199" s="225"/>
      <c r="X199" s="225"/>
      <c r="Y199" s="225"/>
      <c r="Z199" s="225"/>
    </row>
    <row r="200" spans="1:26" ht="13.5" customHeight="1">
      <c r="A200" s="225"/>
      <c r="B200" s="236" t="s">
        <v>597</v>
      </c>
      <c r="C200" s="237" t="s">
        <v>5</v>
      </c>
      <c r="D200" s="235">
        <v>49900</v>
      </c>
      <c r="E200" s="225"/>
      <c r="F200" s="225"/>
      <c r="G200" s="225"/>
      <c r="H200" s="225"/>
      <c r="I200" s="225"/>
      <c r="J200" s="225"/>
      <c r="K200" s="225"/>
      <c r="L200" s="225"/>
      <c r="M200" s="225"/>
      <c r="N200" s="225"/>
      <c r="O200" s="225"/>
      <c r="P200" s="225"/>
      <c r="Q200" s="225"/>
      <c r="R200" s="225"/>
      <c r="S200" s="225"/>
      <c r="T200" s="225"/>
      <c r="U200" s="225"/>
      <c r="V200" s="225"/>
      <c r="W200" s="225"/>
      <c r="X200" s="225"/>
      <c r="Y200" s="225"/>
      <c r="Z200" s="225"/>
    </row>
    <row r="201" spans="1:26" ht="13.5" customHeight="1">
      <c r="A201" s="225"/>
      <c r="B201" s="236" t="s">
        <v>598</v>
      </c>
      <c r="C201" s="237" t="s">
        <v>5</v>
      </c>
      <c r="D201" s="235">
        <v>54800</v>
      </c>
      <c r="E201" s="225"/>
      <c r="F201" s="225"/>
      <c r="G201" s="225"/>
      <c r="H201" s="225"/>
      <c r="I201" s="225"/>
      <c r="J201" s="225"/>
      <c r="K201" s="225"/>
      <c r="L201" s="225"/>
      <c r="M201" s="225"/>
      <c r="N201" s="225"/>
      <c r="O201" s="225"/>
      <c r="P201" s="225"/>
      <c r="Q201" s="225"/>
      <c r="R201" s="225"/>
      <c r="S201" s="225"/>
      <c r="T201" s="225"/>
      <c r="U201" s="225"/>
      <c r="V201" s="225"/>
      <c r="W201" s="225"/>
      <c r="X201" s="225"/>
      <c r="Y201" s="225"/>
      <c r="Z201" s="225"/>
    </row>
    <row r="202" spans="1:26" ht="13.5" customHeight="1">
      <c r="A202" s="225"/>
      <c r="B202" s="236" t="s">
        <v>599</v>
      </c>
      <c r="C202" s="237" t="s">
        <v>5</v>
      </c>
      <c r="D202" s="235">
        <v>54800</v>
      </c>
      <c r="E202" s="225"/>
      <c r="F202" s="225"/>
      <c r="G202" s="225"/>
      <c r="H202" s="225"/>
      <c r="I202" s="225"/>
      <c r="J202" s="225"/>
      <c r="K202" s="225"/>
      <c r="L202" s="225"/>
      <c r="M202" s="225"/>
      <c r="N202" s="225"/>
      <c r="O202" s="225"/>
      <c r="P202" s="225"/>
      <c r="Q202" s="225"/>
      <c r="R202" s="225"/>
      <c r="S202" s="225"/>
      <c r="T202" s="225"/>
      <c r="U202" s="225"/>
      <c r="V202" s="225"/>
      <c r="W202" s="225"/>
      <c r="X202" s="225"/>
      <c r="Y202" s="225"/>
      <c r="Z202" s="225"/>
    </row>
    <row r="203" spans="1:26" ht="13.5" customHeight="1">
      <c r="A203" s="225"/>
      <c r="B203" s="236" t="s">
        <v>600</v>
      </c>
      <c r="C203" s="237" t="s">
        <v>5</v>
      </c>
      <c r="D203" s="235">
        <v>1300</v>
      </c>
      <c r="E203" s="225"/>
      <c r="F203" s="225"/>
      <c r="G203" s="225"/>
      <c r="H203" s="225"/>
      <c r="I203" s="225"/>
      <c r="J203" s="225"/>
      <c r="K203" s="225"/>
      <c r="L203" s="225"/>
      <c r="M203" s="225"/>
      <c r="N203" s="225"/>
      <c r="O203" s="225"/>
      <c r="P203" s="225"/>
      <c r="Q203" s="225"/>
      <c r="R203" s="225"/>
      <c r="S203" s="225"/>
      <c r="T203" s="225"/>
      <c r="U203" s="225"/>
      <c r="V203" s="225"/>
      <c r="W203" s="225"/>
      <c r="X203" s="225"/>
      <c r="Y203" s="225"/>
      <c r="Z203" s="225"/>
    </row>
    <row r="204" spans="1:26" ht="13.5" customHeight="1">
      <c r="A204" s="225"/>
      <c r="B204" s="236" t="s">
        <v>601</v>
      </c>
      <c r="C204" s="237" t="s">
        <v>5</v>
      </c>
      <c r="D204" s="235">
        <v>2000</v>
      </c>
      <c r="E204" s="225"/>
      <c r="F204" s="225"/>
      <c r="G204" s="225"/>
      <c r="H204" s="225"/>
      <c r="I204" s="225"/>
      <c r="J204" s="225"/>
      <c r="K204" s="225"/>
      <c r="L204" s="225"/>
      <c r="M204" s="225"/>
      <c r="N204" s="225"/>
      <c r="O204" s="225"/>
      <c r="P204" s="225"/>
      <c r="Q204" s="225"/>
      <c r="R204" s="225"/>
      <c r="S204" s="225"/>
      <c r="T204" s="225"/>
      <c r="U204" s="225"/>
      <c r="V204" s="225"/>
      <c r="W204" s="225"/>
      <c r="X204" s="225"/>
      <c r="Y204" s="225"/>
      <c r="Z204" s="225"/>
    </row>
    <row r="205" spans="1:26" ht="13.5" customHeight="1">
      <c r="A205" s="225"/>
      <c r="B205" s="236" t="s">
        <v>602</v>
      </c>
      <c r="C205" s="237" t="s">
        <v>5</v>
      </c>
      <c r="D205" s="235">
        <v>1425</v>
      </c>
      <c r="E205" s="225"/>
      <c r="F205" s="225"/>
      <c r="G205" s="225"/>
      <c r="H205" s="225"/>
      <c r="I205" s="225"/>
      <c r="J205" s="225"/>
      <c r="K205" s="225"/>
      <c r="L205" s="225"/>
      <c r="M205" s="225"/>
      <c r="N205" s="225"/>
      <c r="O205" s="225"/>
      <c r="P205" s="225"/>
      <c r="Q205" s="225"/>
      <c r="R205" s="225"/>
      <c r="S205" s="225"/>
      <c r="T205" s="225"/>
      <c r="U205" s="225"/>
      <c r="V205" s="225"/>
      <c r="W205" s="225"/>
      <c r="X205" s="225"/>
      <c r="Y205" s="225"/>
      <c r="Z205" s="225"/>
    </row>
    <row r="206" spans="1:26" ht="13.5" customHeight="1">
      <c r="A206" s="225"/>
      <c r="B206" s="236" t="s">
        <v>603</v>
      </c>
      <c r="C206" s="237" t="s">
        <v>5</v>
      </c>
      <c r="D206" s="235">
        <v>600</v>
      </c>
      <c r="E206" s="225"/>
      <c r="F206" s="225"/>
      <c r="G206" s="225"/>
      <c r="H206" s="225"/>
      <c r="I206" s="225"/>
      <c r="J206" s="225"/>
      <c r="K206" s="225"/>
      <c r="L206" s="225"/>
      <c r="M206" s="225"/>
      <c r="N206" s="225"/>
      <c r="O206" s="225"/>
      <c r="P206" s="225"/>
      <c r="Q206" s="225"/>
      <c r="R206" s="225"/>
      <c r="S206" s="225"/>
      <c r="T206" s="225"/>
      <c r="U206" s="225"/>
      <c r="V206" s="225"/>
      <c r="W206" s="225"/>
      <c r="X206" s="225"/>
      <c r="Y206" s="225"/>
      <c r="Z206" s="225"/>
    </row>
    <row r="207" spans="1:26" ht="13.5" customHeight="1">
      <c r="A207" s="225"/>
      <c r="B207" s="236" t="s">
        <v>604</v>
      </c>
      <c r="C207" s="237" t="s">
        <v>5</v>
      </c>
      <c r="D207" s="235">
        <v>61900</v>
      </c>
      <c r="E207" s="225"/>
      <c r="F207" s="225"/>
      <c r="G207" s="225"/>
      <c r="H207" s="225"/>
      <c r="I207" s="225"/>
      <c r="J207" s="225"/>
      <c r="K207" s="225"/>
      <c r="L207" s="225"/>
      <c r="M207" s="225"/>
      <c r="N207" s="225"/>
      <c r="O207" s="225"/>
      <c r="P207" s="225"/>
      <c r="Q207" s="225"/>
      <c r="R207" s="225"/>
      <c r="S207" s="225"/>
      <c r="T207" s="225"/>
      <c r="U207" s="225"/>
      <c r="V207" s="225"/>
      <c r="W207" s="225"/>
      <c r="X207" s="225"/>
      <c r="Y207" s="225"/>
      <c r="Z207" s="225"/>
    </row>
    <row r="208" spans="1:26" ht="13.5" customHeight="1">
      <c r="A208" s="225"/>
      <c r="B208" s="236" t="s">
        <v>605</v>
      </c>
      <c r="C208" s="237" t="s">
        <v>5</v>
      </c>
      <c r="D208" s="235">
        <v>297900</v>
      </c>
      <c r="E208" s="225"/>
      <c r="F208" s="225"/>
      <c r="G208" s="225"/>
      <c r="H208" s="225"/>
      <c r="I208" s="225"/>
      <c r="J208" s="225"/>
      <c r="K208" s="225"/>
      <c r="L208" s="225"/>
      <c r="M208" s="225"/>
      <c r="N208" s="225"/>
      <c r="O208" s="225"/>
      <c r="P208" s="225"/>
      <c r="Q208" s="225"/>
      <c r="R208" s="225"/>
      <c r="S208" s="225"/>
      <c r="T208" s="225"/>
      <c r="U208" s="225"/>
      <c r="V208" s="225"/>
      <c r="W208" s="225"/>
      <c r="X208" s="225"/>
      <c r="Y208" s="225"/>
      <c r="Z208" s="225"/>
    </row>
    <row r="209" spans="1:26" ht="13.5" customHeight="1">
      <c r="A209" s="225"/>
      <c r="B209" s="236" t="s">
        <v>606</v>
      </c>
      <c r="C209" s="237" t="s">
        <v>5</v>
      </c>
      <c r="D209" s="235">
        <v>88900</v>
      </c>
      <c r="E209" s="225"/>
      <c r="F209" s="225"/>
      <c r="G209" s="225"/>
      <c r="H209" s="225"/>
      <c r="I209" s="225"/>
      <c r="J209" s="225"/>
      <c r="K209" s="225"/>
      <c r="L209" s="225"/>
      <c r="M209" s="225"/>
      <c r="N209" s="225"/>
      <c r="O209" s="225"/>
      <c r="P209" s="225"/>
      <c r="Q209" s="225"/>
      <c r="R209" s="225"/>
      <c r="S209" s="225"/>
      <c r="T209" s="225"/>
      <c r="U209" s="225"/>
      <c r="V209" s="225"/>
      <c r="W209" s="225"/>
      <c r="X209" s="225"/>
      <c r="Y209" s="225"/>
      <c r="Z209" s="225"/>
    </row>
    <row r="210" spans="1:26" ht="13.5" customHeight="1">
      <c r="A210" s="225"/>
      <c r="B210" s="236" t="s">
        <v>607</v>
      </c>
      <c r="C210" s="237" t="s">
        <v>5</v>
      </c>
      <c r="D210" s="235">
        <v>229900</v>
      </c>
      <c r="E210" s="225"/>
      <c r="F210" s="225"/>
      <c r="G210" s="225"/>
      <c r="H210" s="225"/>
      <c r="I210" s="225"/>
      <c r="J210" s="225"/>
      <c r="K210" s="225"/>
      <c r="L210" s="225"/>
      <c r="M210" s="225"/>
      <c r="N210" s="225"/>
      <c r="O210" s="225"/>
      <c r="P210" s="225"/>
      <c r="Q210" s="225"/>
      <c r="R210" s="225"/>
      <c r="S210" s="225"/>
      <c r="T210" s="225"/>
      <c r="U210" s="225"/>
      <c r="V210" s="225"/>
      <c r="W210" s="225"/>
      <c r="X210" s="225"/>
      <c r="Y210" s="225"/>
      <c r="Z210" s="225"/>
    </row>
    <row r="211" spans="1:26" ht="13.5" customHeight="1">
      <c r="A211" s="225"/>
      <c r="B211" s="236" t="s">
        <v>608</v>
      </c>
      <c r="C211" s="237" t="s">
        <v>5</v>
      </c>
      <c r="D211" s="235">
        <v>187900</v>
      </c>
      <c r="E211" s="225"/>
      <c r="F211" s="225"/>
      <c r="G211" s="225"/>
      <c r="H211" s="225"/>
      <c r="I211" s="225"/>
      <c r="J211" s="225"/>
      <c r="K211" s="225"/>
      <c r="L211" s="225"/>
      <c r="M211" s="225"/>
      <c r="N211" s="225"/>
      <c r="O211" s="225"/>
      <c r="P211" s="225"/>
      <c r="Q211" s="225"/>
      <c r="R211" s="225"/>
      <c r="S211" s="225"/>
      <c r="T211" s="225"/>
      <c r="U211" s="225"/>
      <c r="V211" s="225"/>
      <c r="W211" s="225"/>
      <c r="X211" s="225"/>
      <c r="Y211" s="225"/>
      <c r="Z211" s="225"/>
    </row>
    <row r="212" spans="1:26" ht="13.5" customHeight="1">
      <c r="A212" s="225"/>
      <c r="B212" s="236" t="s">
        <v>608</v>
      </c>
      <c r="C212" s="237" t="s">
        <v>5</v>
      </c>
      <c r="D212" s="235">
        <v>134900</v>
      </c>
      <c r="E212" s="225"/>
      <c r="F212" s="225"/>
      <c r="G212" s="225"/>
      <c r="H212" s="225"/>
      <c r="I212" s="225"/>
      <c r="J212" s="225"/>
      <c r="K212" s="225"/>
      <c r="L212" s="225"/>
      <c r="M212" s="225"/>
      <c r="N212" s="225"/>
      <c r="O212" s="225"/>
      <c r="P212" s="225"/>
      <c r="Q212" s="225"/>
      <c r="R212" s="225"/>
      <c r="S212" s="225"/>
      <c r="T212" s="225"/>
      <c r="U212" s="225"/>
      <c r="V212" s="225"/>
      <c r="W212" s="225"/>
      <c r="X212" s="225"/>
      <c r="Y212" s="225"/>
      <c r="Z212" s="225"/>
    </row>
    <row r="213" spans="1:26" ht="13.5" customHeight="1">
      <c r="A213" s="225"/>
      <c r="B213" s="236" t="s">
        <v>609</v>
      </c>
      <c r="C213" s="237" t="s">
        <v>5</v>
      </c>
      <c r="D213" s="235">
        <v>4250</v>
      </c>
      <c r="E213" s="225"/>
      <c r="F213" s="225"/>
      <c r="G213" s="225"/>
      <c r="H213" s="225"/>
      <c r="I213" s="225"/>
      <c r="J213" s="225"/>
      <c r="K213" s="225"/>
      <c r="L213" s="225"/>
      <c r="M213" s="225"/>
      <c r="N213" s="225"/>
      <c r="O213" s="225"/>
      <c r="P213" s="225"/>
      <c r="Q213" s="225"/>
      <c r="R213" s="225"/>
      <c r="S213" s="225"/>
      <c r="T213" s="225"/>
      <c r="U213" s="225"/>
      <c r="V213" s="225"/>
      <c r="W213" s="225"/>
      <c r="X213" s="225"/>
      <c r="Y213" s="225"/>
      <c r="Z213" s="225"/>
    </row>
    <row r="214" spans="1:26" ht="18" customHeight="1">
      <c r="A214" s="225"/>
      <c r="B214" s="236" t="s">
        <v>610</v>
      </c>
      <c r="C214" s="237" t="s">
        <v>25</v>
      </c>
      <c r="D214" s="235">
        <v>10500</v>
      </c>
      <c r="E214" s="225"/>
      <c r="F214" s="225"/>
      <c r="G214" s="225"/>
      <c r="H214" s="225"/>
      <c r="I214" s="225"/>
      <c r="J214" s="225"/>
      <c r="K214" s="225"/>
      <c r="L214" s="225"/>
      <c r="M214" s="225"/>
      <c r="N214" s="225"/>
      <c r="O214" s="225"/>
      <c r="P214" s="225"/>
      <c r="Q214" s="225"/>
      <c r="R214" s="225"/>
      <c r="S214" s="225"/>
      <c r="T214" s="225"/>
      <c r="U214" s="225"/>
      <c r="V214" s="225"/>
      <c r="W214" s="225"/>
      <c r="X214" s="225"/>
      <c r="Y214" s="225"/>
      <c r="Z214" s="225"/>
    </row>
    <row r="215" spans="1:26" ht="18" customHeight="1">
      <c r="A215" s="225"/>
      <c r="B215" s="236" t="s">
        <v>611</v>
      </c>
      <c r="C215" s="237" t="s">
        <v>25</v>
      </c>
      <c r="D215" s="235">
        <v>49000</v>
      </c>
      <c r="E215" s="225"/>
      <c r="F215" s="225"/>
      <c r="G215" s="225"/>
      <c r="H215" s="225"/>
      <c r="I215" s="225"/>
      <c r="J215" s="225"/>
      <c r="K215" s="225"/>
      <c r="L215" s="225"/>
      <c r="M215" s="225"/>
      <c r="N215" s="225"/>
      <c r="O215" s="225"/>
      <c r="P215" s="225"/>
      <c r="Q215" s="225"/>
      <c r="R215" s="225"/>
      <c r="S215" s="225"/>
      <c r="T215" s="225"/>
      <c r="U215" s="225"/>
      <c r="V215" s="225"/>
      <c r="W215" s="225"/>
      <c r="X215" s="225"/>
      <c r="Y215" s="225"/>
      <c r="Z215" s="225"/>
    </row>
    <row r="216" spans="1:26" ht="18" customHeight="1">
      <c r="A216" s="225"/>
      <c r="B216" s="236" t="s">
        <v>612</v>
      </c>
      <c r="C216" s="237" t="s">
        <v>25</v>
      </c>
      <c r="D216" s="235">
        <v>2850</v>
      </c>
      <c r="E216" s="225"/>
      <c r="F216" s="225"/>
      <c r="G216" s="225"/>
      <c r="H216" s="225"/>
      <c r="I216" s="225"/>
      <c r="J216" s="225"/>
      <c r="K216" s="225"/>
      <c r="L216" s="225"/>
      <c r="M216" s="225"/>
      <c r="N216" s="225"/>
      <c r="O216" s="225"/>
      <c r="P216" s="225"/>
      <c r="Q216" s="225"/>
      <c r="R216" s="225"/>
      <c r="S216" s="225"/>
      <c r="T216" s="225"/>
      <c r="U216" s="225"/>
      <c r="V216" s="225"/>
      <c r="W216" s="225"/>
      <c r="X216" s="225"/>
      <c r="Y216" s="225"/>
      <c r="Z216" s="225"/>
    </row>
    <row r="217" spans="1:26" ht="18" customHeight="1">
      <c r="A217" s="225"/>
      <c r="B217" s="236" t="s">
        <v>613</v>
      </c>
      <c r="C217" s="237" t="s">
        <v>25</v>
      </c>
      <c r="D217" s="235">
        <v>3500</v>
      </c>
      <c r="E217" s="225"/>
      <c r="F217" s="225"/>
      <c r="G217" s="225"/>
      <c r="H217" s="225"/>
      <c r="I217" s="225"/>
      <c r="J217" s="225"/>
      <c r="K217" s="225"/>
      <c r="L217" s="225"/>
      <c r="M217" s="225"/>
      <c r="N217" s="225"/>
      <c r="O217" s="225"/>
      <c r="P217" s="225"/>
      <c r="Q217" s="225"/>
      <c r="R217" s="225"/>
      <c r="S217" s="225"/>
      <c r="T217" s="225"/>
      <c r="U217" s="225"/>
      <c r="V217" s="225"/>
      <c r="W217" s="225"/>
      <c r="X217" s="225"/>
      <c r="Y217" s="225"/>
      <c r="Z217" s="225"/>
    </row>
    <row r="218" spans="1:26" ht="18" customHeight="1">
      <c r="A218" s="225"/>
      <c r="B218" s="234" t="s">
        <v>614</v>
      </c>
      <c r="C218" s="237" t="s">
        <v>25</v>
      </c>
      <c r="D218" s="235">
        <v>3866.6666666666665</v>
      </c>
      <c r="E218" s="227"/>
      <c r="F218" s="225"/>
      <c r="G218" s="225"/>
      <c r="H218" s="225"/>
      <c r="I218" s="225"/>
      <c r="J218" s="225"/>
      <c r="K218" s="225"/>
      <c r="L218" s="225"/>
      <c r="M218" s="225"/>
      <c r="N218" s="225"/>
      <c r="O218" s="225"/>
      <c r="P218" s="225"/>
      <c r="Q218" s="225"/>
      <c r="R218" s="225"/>
      <c r="S218" s="225"/>
      <c r="T218" s="225"/>
      <c r="U218" s="225"/>
      <c r="V218" s="225"/>
      <c r="W218" s="225"/>
      <c r="X218" s="225"/>
      <c r="Y218" s="225"/>
      <c r="Z218" s="225"/>
    </row>
    <row r="219" spans="1:26" ht="18" customHeight="1">
      <c r="A219" s="225"/>
      <c r="B219" s="234" t="s">
        <v>615</v>
      </c>
      <c r="C219" s="237" t="s">
        <v>25</v>
      </c>
      <c r="D219" s="235">
        <v>5800</v>
      </c>
      <c r="E219" s="225"/>
      <c r="F219" s="225"/>
      <c r="G219" s="225"/>
      <c r="H219" s="225"/>
      <c r="I219" s="225"/>
      <c r="J219" s="225"/>
      <c r="K219" s="225"/>
      <c r="L219" s="225"/>
      <c r="M219" s="225"/>
      <c r="N219" s="225"/>
      <c r="O219" s="225"/>
      <c r="P219" s="225"/>
      <c r="Q219" s="225"/>
      <c r="R219" s="225"/>
      <c r="S219" s="225"/>
      <c r="T219" s="225"/>
      <c r="U219" s="225"/>
      <c r="V219" s="225"/>
      <c r="W219" s="225"/>
      <c r="X219" s="225"/>
      <c r="Y219" s="225"/>
      <c r="Z219" s="225"/>
    </row>
    <row r="220" spans="1:26" ht="18" customHeight="1">
      <c r="A220" s="225"/>
      <c r="B220" s="234" t="s">
        <v>616</v>
      </c>
      <c r="C220" s="237" t="s">
        <v>25</v>
      </c>
      <c r="D220" s="235">
        <v>6110</v>
      </c>
      <c r="E220" s="225"/>
      <c r="F220" s="225"/>
      <c r="G220" s="225"/>
      <c r="H220" s="225"/>
      <c r="I220" s="225"/>
      <c r="J220" s="225"/>
      <c r="K220" s="225"/>
      <c r="L220" s="225"/>
      <c r="M220" s="225"/>
      <c r="N220" s="225"/>
      <c r="O220" s="225"/>
      <c r="P220" s="225"/>
      <c r="Q220" s="225"/>
      <c r="R220" s="225"/>
      <c r="S220" s="225"/>
      <c r="T220" s="225"/>
      <c r="U220" s="225"/>
      <c r="V220" s="225"/>
      <c r="W220" s="225"/>
      <c r="X220" s="225"/>
      <c r="Y220" s="225"/>
      <c r="Z220" s="225"/>
    </row>
    <row r="221" spans="1:26" ht="18" customHeight="1">
      <c r="A221" s="225"/>
      <c r="B221" s="234" t="s">
        <v>617</v>
      </c>
      <c r="C221" s="237" t="s">
        <v>25</v>
      </c>
      <c r="D221" s="235">
        <v>7100</v>
      </c>
      <c r="E221" s="225"/>
      <c r="F221" s="225"/>
      <c r="G221" s="225"/>
      <c r="H221" s="225"/>
      <c r="I221" s="225"/>
      <c r="J221" s="225"/>
      <c r="K221" s="225"/>
      <c r="L221" s="225"/>
      <c r="M221" s="225"/>
      <c r="N221" s="225"/>
      <c r="O221" s="225"/>
      <c r="P221" s="225"/>
      <c r="Q221" s="225"/>
      <c r="R221" s="225"/>
      <c r="S221" s="225"/>
      <c r="T221" s="225"/>
      <c r="U221" s="225"/>
      <c r="V221" s="225"/>
      <c r="W221" s="225"/>
      <c r="X221" s="225"/>
      <c r="Y221" s="225"/>
      <c r="Z221" s="225"/>
    </row>
    <row r="222" spans="1:26" ht="18" customHeight="1">
      <c r="A222" s="225"/>
      <c r="B222" s="234" t="s">
        <v>618</v>
      </c>
      <c r="C222" s="237" t="s">
        <v>25</v>
      </c>
      <c r="D222" s="235">
        <v>8666.6666666666661</v>
      </c>
      <c r="E222" s="225"/>
      <c r="F222" s="225"/>
      <c r="G222" s="225"/>
      <c r="H222" s="225"/>
      <c r="I222" s="225"/>
      <c r="J222" s="225"/>
      <c r="K222" s="225"/>
      <c r="L222" s="225"/>
      <c r="M222" s="225"/>
      <c r="N222" s="225"/>
      <c r="O222" s="225"/>
      <c r="P222" s="225"/>
      <c r="Q222" s="225"/>
      <c r="R222" s="225"/>
      <c r="S222" s="225"/>
      <c r="T222" s="225"/>
      <c r="U222" s="225"/>
      <c r="V222" s="225"/>
      <c r="W222" s="225"/>
      <c r="X222" s="225"/>
      <c r="Y222" s="225"/>
      <c r="Z222" s="225"/>
    </row>
    <row r="223" spans="1:26" ht="18" customHeight="1">
      <c r="A223" s="225"/>
      <c r="B223" s="236" t="s">
        <v>619</v>
      </c>
      <c r="C223" s="237" t="s">
        <v>5</v>
      </c>
      <c r="D223" s="235">
        <v>29400</v>
      </c>
      <c r="E223" s="225"/>
      <c r="F223" s="225"/>
      <c r="G223" s="225"/>
      <c r="H223" s="225"/>
      <c r="I223" s="225"/>
      <c r="J223" s="225"/>
      <c r="K223" s="225"/>
      <c r="L223" s="225"/>
      <c r="M223" s="225"/>
      <c r="N223" s="225"/>
      <c r="O223" s="225"/>
      <c r="P223" s="225"/>
      <c r="Q223" s="225"/>
      <c r="R223" s="225"/>
      <c r="S223" s="225"/>
      <c r="T223" s="225"/>
      <c r="U223" s="225"/>
      <c r="V223" s="225"/>
      <c r="W223" s="225"/>
      <c r="X223" s="225"/>
      <c r="Y223" s="225"/>
      <c r="Z223" s="225"/>
    </row>
    <row r="224" spans="1:26" ht="18" customHeight="1">
      <c r="A224" s="225"/>
      <c r="B224" s="236" t="s">
        <v>620</v>
      </c>
      <c r="C224" s="237" t="s">
        <v>5</v>
      </c>
      <c r="D224" s="235">
        <v>144900</v>
      </c>
      <c r="E224" s="225"/>
      <c r="F224" s="225"/>
      <c r="G224" s="225"/>
      <c r="H224" s="225"/>
      <c r="I224" s="225"/>
      <c r="J224" s="225"/>
      <c r="K224" s="225"/>
      <c r="L224" s="225"/>
      <c r="M224" s="225"/>
      <c r="N224" s="225"/>
      <c r="O224" s="225"/>
      <c r="P224" s="225"/>
      <c r="Q224" s="225"/>
      <c r="R224" s="225"/>
      <c r="S224" s="225"/>
      <c r="T224" s="225"/>
      <c r="U224" s="225"/>
      <c r="V224" s="225"/>
      <c r="W224" s="225"/>
      <c r="X224" s="225"/>
      <c r="Y224" s="225"/>
      <c r="Z224" s="225"/>
    </row>
    <row r="225" spans="1:26" ht="18" customHeight="1">
      <c r="A225" s="225"/>
      <c r="B225" s="236" t="s">
        <v>621</v>
      </c>
      <c r="C225" s="237" t="s">
        <v>5</v>
      </c>
      <c r="D225" s="235">
        <v>259900</v>
      </c>
      <c r="E225" s="225"/>
      <c r="F225" s="225"/>
      <c r="G225" s="225"/>
      <c r="H225" s="225"/>
      <c r="I225" s="225"/>
      <c r="J225" s="225"/>
      <c r="K225" s="225"/>
      <c r="L225" s="225"/>
      <c r="M225" s="225"/>
      <c r="N225" s="225"/>
      <c r="O225" s="225"/>
      <c r="P225" s="225"/>
      <c r="Q225" s="225"/>
      <c r="R225" s="225"/>
      <c r="S225" s="225"/>
      <c r="T225" s="225"/>
      <c r="U225" s="225"/>
      <c r="V225" s="225"/>
      <c r="W225" s="225"/>
      <c r="X225" s="225"/>
      <c r="Y225" s="225"/>
      <c r="Z225" s="225"/>
    </row>
    <row r="226" spans="1:26" ht="18" customHeight="1">
      <c r="A226" s="225"/>
      <c r="B226" s="236" t="s">
        <v>622</v>
      </c>
      <c r="C226" s="237" t="s">
        <v>5</v>
      </c>
      <c r="D226" s="235">
        <v>1800</v>
      </c>
      <c r="E226" s="225"/>
      <c r="F226" s="225"/>
      <c r="G226" s="225"/>
      <c r="H226" s="225"/>
      <c r="I226" s="225"/>
      <c r="J226" s="225"/>
      <c r="K226" s="225"/>
      <c r="L226" s="225"/>
      <c r="M226" s="225"/>
      <c r="N226" s="225"/>
      <c r="O226" s="225"/>
      <c r="P226" s="225"/>
      <c r="Q226" s="225"/>
      <c r="R226" s="225"/>
      <c r="S226" s="225"/>
      <c r="T226" s="225"/>
      <c r="U226" s="225"/>
      <c r="V226" s="225"/>
      <c r="W226" s="225"/>
      <c r="X226" s="225"/>
      <c r="Y226" s="225"/>
      <c r="Z226" s="225"/>
    </row>
    <row r="227" spans="1:26" ht="18" customHeight="1">
      <c r="A227" s="225"/>
      <c r="B227" s="236" t="s">
        <v>623</v>
      </c>
      <c r="C227" s="237" t="s">
        <v>5</v>
      </c>
      <c r="D227" s="235">
        <v>1110</v>
      </c>
      <c r="E227" s="225"/>
      <c r="F227" s="225"/>
      <c r="G227" s="225"/>
      <c r="H227" s="225"/>
      <c r="I227" s="225"/>
      <c r="J227" s="225"/>
      <c r="K227" s="225"/>
      <c r="L227" s="225"/>
      <c r="M227" s="225"/>
      <c r="N227" s="225"/>
      <c r="O227" s="225"/>
      <c r="P227" s="225"/>
      <c r="Q227" s="225"/>
      <c r="R227" s="225"/>
      <c r="S227" s="225"/>
      <c r="T227" s="225"/>
      <c r="U227" s="225"/>
      <c r="V227" s="225"/>
      <c r="W227" s="225"/>
      <c r="X227" s="225"/>
      <c r="Y227" s="225"/>
      <c r="Z227" s="225"/>
    </row>
    <row r="228" spans="1:26" ht="18" customHeight="1">
      <c r="A228" s="225"/>
      <c r="B228" s="236" t="s">
        <v>624</v>
      </c>
      <c r="C228" s="37" t="s">
        <v>13</v>
      </c>
      <c r="D228" s="235">
        <v>50000</v>
      </c>
      <c r="E228" s="225"/>
      <c r="F228" s="225"/>
      <c r="G228" s="225"/>
      <c r="H228" s="225"/>
      <c r="I228" s="225"/>
      <c r="J228" s="225"/>
      <c r="K228" s="225"/>
      <c r="L228" s="225"/>
      <c r="M228" s="225"/>
      <c r="N228" s="225"/>
      <c r="O228" s="225"/>
      <c r="P228" s="225"/>
      <c r="Q228" s="225"/>
      <c r="R228" s="225"/>
      <c r="S228" s="225"/>
      <c r="T228" s="225"/>
      <c r="U228" s="225"/>
      <c r="V228" s="225"/>
      <c r="W228" s="225"/>
      <c r="X228" s="225"/>
      <c r="Y228" s="225"/>
      <c r="Z228" s="225"/>
    </row>
    <row r="229" spans="1:26" ht="18" customHeight="1">
      <c r="A229" s="225"/>
      <c r="B229" s="236" t="s">
        <v>625</v>
      </c>
      <c r="C229" s="237" t="s">
        <v>9</v>
      </c>
      <c r="D229" s="235">
        <v>4321</v>
      </c>
      <c r="E229" s="225"/>
      <c r="F229" s="225"/>
      <c r="G229" s="225"/>
      <c r="H229" s="225"/>
      <c r="I229" s="225"/>
      <c r="J229" s="225"/>
      <c r="K229" s="225"/>
      <c r="L229" s="225"/>
      <c r="M229" s="225"/>
      <c r="N229" s="225"/>
      <c r="O229" s="225"/>
      <c r="P229" s="225"/>
      <c r="Q229" s="225"/>
      <c r="R229" s="225"/>
      <c r="S229" s="225"/>
      <c r="T229" s="225"/>
      <c r="U229" s="225"/>
      <c r="V229" s="225"/>
      <c r="W229" s="225"/>
      <c r="X229" s="225"/>
      <c r="Y229" s="225"/>
      <c r="Z229" s="225"/>
    </row>
    <row r="230" spans="1:26" ht="18" customHeight="1">
      <c r="A230" s="225"/>
      <c r="B230" s="236" t="s">
        <v>626</v>
      </c>
      <c r="C230" s="37" t="s">
        <v>13</v>
      </c>
      <c r="D230" s="235">
        <v>48000</v>
      </c>
      <c r="E230" s="225"/>
      <c r="F230" s="225"/>
      <c r="G230" s="225"/>
      <c r="H230" s="225"/>
      <c r="I230" s="225"/>
      <c r="J230" s="225"/>
      <c r="K230" s="225"/>
      <c r="L230" s="225"/>
      <c r="M230" s="225"/>
      <c r="N230" s="225"/>
      <c r="O230" s="225"/>
      <c r="P230" s="225"/>
      <c r="Q230" s="225"/>
      <c r="R230" s="225"/>
      <c r="S230" s="225"/>
      <c r="T230" s="225"/>
      <c r="U230" s="225"/>
      <c r="V230" s="225"/>
      <c r="W230" s="225"/>
      <c r="X230" s="225"/>
      <c r="Y230" s="225"/>
      <c r="Z230" s="225"/>
    </row>
    <row r="231" spans="1:26" ht="18" customHeight="1">
      <c r="A231" s="225"/>
      <c r="B231" s="236" t="s">
        <v>627</v>
      </c>
      <c r="C231" s="37" t="s">
        <v>13</v>
      </c>
      <c r="D231" s="235">
        <v>53000</v>
      </c>
      <c r="E231" s="225"/>
      <c r="F231" s="225"/>
      <c r="G231" s="225"/>
      <c r="H231" s="225"/>
      <c r="I231" s="225"/>
      <c r="J231" s="225"/>
      <c r="K231" s="225"/>
      <c r="L231" s="225"/>
      <c r="M231" s="225"/>
      <c r="N231" s="225"/>
      <c r="O231" s="225"/>
      <c r="P231" s="225"/>
      <c r="Q231" s="225"/>
      <c r="R231" s="225"/>
      <c r="S231" s="225"/>
      <c r="T231" s="225"/>
      <c r="U231" s="225"/>
      <c r="V231" s="225"/>
      <c r="W231" s="225"/>
      <c r="X231" s="225"/>
      <c r="Y231" s="225"/>
      <c r="Z231" s="225"/>
    </row>
    <row r="232" spans="1:26" ht="18" customHeight="1">
      <c r="A232" s="225"/>
      <c r="B232" s="236" t="s">
        <v>628</v>
      </c>
      <c r="C232" s="237" t="s">
        <v>25</v>
      </c>
      <c r="D232" s="235">
        <v>5100</v>
      </c>
      <c r="E232" s="225"/>
      <c r="F232" s="225"/>
      <c r="G232" s="225"/>
      <c r="H232" s="225"/>
      <c r="I232" s="225"/>
      <c r="J232" s="225"/>
      <c r="K232" s="225"/>
      <c r="L232" s="225"/>
      <c r="M232" s="225"/>
      <c r="N232" s="225"/>
      <c r="O232" s="225"/>
      <c r="P232" s="225"/>
      <c r="Q232" s="225"/>
      <c r="R232" s="225"/>
      <c r="S232" s="225"/>
      <c r="T232" s="225"/>
      <c r="U232" s="225"/>
      <c r="V232" s="225"/>
      <c r="W232" s="225"/>
      <c r="X232" s="225"/>
      <c r="Y232" s="225"/>
      <c r="Z232" s="225"/>
    </row>
    <row r="233" spans="1:26" ht="18" customHeight="1">
      <c r="A233" s="225"/>
      <c r="B233" s="236" t="s">
        <v>629</v>
      </c>
      <c r="C233" s="237" t="s">
        <v>5</v>
      </c>
      <c r="D233" s="235">
        <v>69900</v>
      </c>
      <c r="E233" s="225"/>
      <c r="F233" s="225"/>
      <c r="G233" s="225"/>
      <c r="H233" s="225"/>
      <c r="I233" s="225"/>
      <c r="J233" s="225"/>
      <c r="K233" s="225"/>
      <c r="L233" s="225"/>
      <c r="M233" s="225"/>
      <c r="N233" s="225"/>
      <c r="O233" s="225"/>
      <c r="P233" s="225"/>
      <c r="Q233" s="225"/>
      <c r="R233" s="225"/>
      <c r="S233" s="225"/>
      <c r="T233" s="225"/>
      <c r="U233" s="225"/>
      <c r="V233" s="225"/>
      <c r="W233" s="225"/>
      <c r="X233" s="225"/>
      <c r="Y233" s="225"/>
      <c r="Z233" s="225"/>
    </row>
    <row r="234" spans="1:26" ht="18" customHeight="1">
      <c r="A234" s="225"/>
      <c r="B234" s="236" t="s">
        <v>630</v>
      </c>
      <c r="C234" s="237" t="s">
        <v>5</v>
      </c>
      <c r="D234" s="235">
        <v>188000</v>
      </c>
      <c r="E234" s="225"/>
      <c r="F234" s="225"/>
      <c r="G234" s="225"/>
      <c r="H234" s="225"/>
      <c r="I234" s="225"/>
      <c r="J234" s="225"/>
      <c r="K234" s="225"/>
      <c r="L234" s="225"/>
      <c r="M234" s="225"/>
      <c r="N234" s="225"/>
      <c r="O234" s="225"/>
      <c r="P234" s="225"/>
      <c r="Q234" s="225"/>
      <c r="R234" s="225"/>
      <c r="S234" s="225"/>
      <c r="T234" s="225"/>
      <c r="U234" s="225"/>
      <c r="V234" s="225"/>
      <c r="W234" s="225"/>
      <c r="X234" s="225"/>
      <c r="Y234" s="225"/>
      <c r="Z234" s="225"/>
    </row>
    <row r="235" spans="1:26" ht="18" customHeight="1">
      <c r="A235" s="225"/>
      <c r="B235" s="234" t="s">
        <v>631</v>
      </c>
      <c r="C235" s="237" t="s">
        <v>5</v>
      </c>
      <c r="D235" s="235">
        <v>210900</v>
      </c>
      <c r="E235" s="225"/>
      <c r="F235" s="225"/>
      <c r="G235" s="225"/>
      <c r="H235" s="225"/>
      <c r="I235" s="225"/>
      <c r="J235" s="225"/>
      <c r="K235" s="225"/>
      <c r="L235" s="225"/>
      <c r="M235" s="225"/>
      <c r="N235" s="225"/>
      <c r="O235" s="225"/>
      <c r="P235" s="225"/>
      <c r="Q235" s="225"/>
      <c r="R235" s="225"/>
      <c r="S235" s="225"/>
      <c r="T235" s="225"/>
      <c r="U235" s="225"/>
      <c r="V235" s="225"/>
      <c r="W235" s="225"/>
      <c r="X235" s="225"/>
      <c r="Y235" s="225"/>
      <c r="Z235" s="225"/>
    </row>
    <row r="236" spans="1:26" ht="18" customHeight="1">
      <c r="A236" s="225"/>
      <c r="B236" s="234" t="s">
        <v>632</v>
      </c>
      <c r="C236" s="237" t="s">
        <v>5</v>
      </c>
      <c r="D236" s="235">
        <v>245000</v>
      </c>
      <c r="E236" s="225"/>
      <c r="F236" s="225"/>
      <c r="G236" s="225"/>
      <c r="H236" s="225"/>
      <c r="I236" s="225"/>
      <c r="J236" s="225"/>
      <c r="K236" s="225"/>
      <c r="L236" s="225"/>
      <c r="M236" s="225"/>
      <c r="N236" s="225"/>
      <c r="O236" s="225"/>
      <c r="P236" s="225"/>
      <c r="Q236" s="225"/>
      <c r="R236" s="225"/>
      <c r="S236" s="225"/>
      <c r="T236" s="225"/>
      <c r="U236" s="225"/>
      <c r="V236" s="225"/>
      <c r="W236" s="225"/>
      <c r="X236" s="225"/>
      <c r="Y236" s="225"/>
      <c r="Z236" s="225"/>
    </row>
    <row r="237" spans="1:26" ht="18" customHeight="1">
      <c r="A237" s="225"/>
      <c r="B237" s="236" t="s">
        <v>633</v>
      </c>
      <c r="C237" s="237" t="s">
        <v>5</v>
      </c>
      <c r="D237" s="235">
        <v>312800</v>
      </c>
      <c r="E237" s="225"/>
      <c r="F237" s="225"/>
      <c r="G237" s="225"/>
      <c r="H237" s="225"/>
      <c r="I237" s="225"/>
      <c r="J237" s="225"/>
      <c r="K237" s="225"/>
      <c r="L237" s="225"/>
      <c r="M237" s="225"/>
      <c r="N237" s="225"/>
      <c r="O237" s="225"/>
      <c r="P237" s="225"/>
      <c r="Q237" s="225"/>
      <c r="R237" s="225"/>
      <c r="S237" s="225"/>
      <c r="T237" s="225"/>
      <c r="U237" s="225"/>
      <c r="V237" s="225"/>
      <c r="W237" s="225"/>
      <c r="X237" s="225"/>
      <c r="Y237" s="225"/>
      <c r="Z237" s="225"/>
    </row>
    <row r="238" spans="1:26" ht="18" customHeight="1">
      <c r="A238" s="225"/>
      <c r="B238" s="236" t="s">
        <v>634</v>
      </c>
      <c r="C238" s="237" t="s">
        <v>5</v>
      </c>
      <c r="D238" s="235">
        <v>345263</v>
      </c>
      <c r="E238" s="225"/>
      <c r="F238" s="225"/>
      <c r="G238" s="225"/>
      <c r="H238" s="225"/>
      <c r="I238" s="225"/>
      <c r="J238" s="225"/>
      <c r="K238" s="225"/>
      <c r="L238" s="225"/>
      <c r="M238" s="225"/>
      <c r="N238" s="225"/>
      <c r="O238" s="225"/>
      <c r="P238" s="225"/>
      <c r="Q238" s="225"/>
      <c r="R238" s="225"/>
      <c r="S238" s="225"/>
      <c r="T238" s="225"/>
      <c r="U238" s="225"/>
      <c r="V238" s="225"/>
      <c r="W238" s="225"/>
      <c r="X238" s="225"/>
      <c r="Y238" s="225"/>
      <c r="Z238" s="225"/>
    </row>
    <row r="239" spans="1:26" ht="18" customHeight="1">
      <c r="A239" s="225"/>
      <c r="B239" s="236" t="s">
        <v>635</v>
      </c>
      <c r="C239" s="237" t="s">
        <v>5</v>
      </c>
      <c r="D239" s="235">
        <v>268539</v>
      </c>
      <c r="E239" s="225"/>
      <c r="F239" s="225"/>
      <c r="G239" s="225"/>
      <c r="H239" s="225"/>
      <c r="I239" s="225"/>
      <c r="J239" s="225"/>
      <c r="K239" s="225"/>
      <c r="L239" s="225"/>
      <c r="M239" s="225"/>
      <c r="N239" s="225"/>
      <c r="O239" s="225"/>
      <c r="P239" s="225"/>
      <c r="Q239" s="225"/>
      <c r="R239" s="225"/>
      <c r="S239" s="225"/>
      <c r="T239" s="225"/>
      <c r="U239" s="225"/>
      <c r="V239" s="225"/>
      <c r="W239" s="225"/>
      <c r="X239" s="225"/>
      <c r="Y239" s="225"/>
      <c r="Z239" s="225"/>
    </row>
    <row r="240" spans="1:26" ht="18" customHeight="1">
      <c r="A240" s="225"/>
      <c r="B240" s="236" t="s">
        <v>636</v>
      </c>
      <c r="C240" s="237" t="s">
        <v>5</v>
      </c>
      <c r="D240" s="235">
        <v>165000</v>
      </c>
      <c r="E240" s="225"/>
      <c r="F240" s="225"/>
      <c r="G240" s="225"/>
      <c r="H240" s="225"/>
      <c r="I240" s="225"/>
      <c r="J240" s="225"/>
      <c r="K240" s="225"/>
      <c r="L240" s="225"/>
      <c r="M240" s="225"/>
      <c r="N240" s="225"/>
      <c r="O240" s="225"/>
      <c r="P240" s="225"/>
      <c r="Q240" s="225"/>
      <c r="R240" s="225"/>
      <c r="S240" s="225"/>
      <c r="T240" s="225"/>
      <c r="U240" s="225"/>
      <c r="V240" s="225"/>
      <c r="W240" s="225"/>
      <c r="X240" s="225"/>
      <c r="Y240" s="225"/>
      <c r="Z240" s="225"/>
    </row>
    <row r="241" spans="1:26" ht="18" customHeight="1">
      <c r="A241" s="225"/>
      <c r="B241" s="236" t="s">
        <v>637</v>
      </c>
      <c r="C241" s="237" t="s">
        <v>5</v>
      </c>
      <c r="D241" s="235">
        <v>3200</v>
      </c>
      <c r="E241" s="225"/>
      <c r="F241" s="225"/>
      <c r="G241" s="225"/>
      <c r="H241" s="225"/>
      <c r="I241" s="225"/>
      <c r="J241" s="225"/>
      <c r="K241" s="225"/>
      <c r="L241" s="225"/>
      <c r="M241" s="225"/>
      <c r="N241" s="225"/>
      <c r="O241" s="225"/>
      <c r="P241" s="225"/>
      <c r="Q241" s="225"/>
      <c r="R241" s="225"/>
      <c r="S241" s="225"/>
      <c r="T241" s="225"/>
      <c r="U241" s="225"/>
      <c r="V241" s="225"/>
      <c r="W241" s="225"/>
      <c r="X241" s="225"/>
      <c r="Y241" s="225"/>
      <c r="Z241" s="225"/>
    </row>
    <row r="242" spans="1:26" ht="18" customHeight="1">
      <c r="A242" s="225"/>
      <c r="B242" s="236" t="s">
        <v>638</v>
      </c>
      <c r="C242" s="37" t="s">
        <v>13</v>
      </c>
      <c r="D242" s="235">
        <v>49225</v>
      </c>
      <c r="E242" s="225"/>
      <c r="F242" s="225"/>
      <c r="G242" s="225"/>
      <c r="H242" s="225"/>
      <c r="I242" s="225"/>
      <c r="J242" s="225"/>
      <c r="K242" s="225"/>
      <c r="L242" s="225"/>
      <c r="M242" s="225"/>
      <c r="N242" s="225"/>
      <c r="O242" s="225"/>
      <c r="P242" s="225"/>
      <c r="Q242" s="225"/>
      <c r="R242" s="225"/>
      <c r="S242" s="225"/>
      <c r="T242" s="225"/>
      <c r="U242" s="225"/>
      <c r="V242" s="225"/>
      <c r="W242" s="225"/>
      <c r="X242" s="225"/>
      <c r="Y242" s="225"/>
      <c r="Z242" s="225"/>
    </row>
    <row r="243" spans="1:26" ht="18" customHeight="1">
      <c r="A243" s="225"/>
      <c r="B243" s="236" t="s">
        <v>639</v>
      </c>
      <c r="C243" s="237" t="s">
        <v>5</v>
      </c>
      <c r="D243" s="235">
        <v>5900</v>
      </c>
      <c r="E243" s="225"/>
      <c r="F243" s="225"/>
      <c r="G243" s="225"/>
      <c r="H243" s="225"/>
      <c r="I243" s="225"/>
      <c r="J243" s="225"/>
      <c r="K243" s="225"/>
      <c r="L243" s="225"/>
      <c r="M243" s="225"/>
      <c r="N243" s="225"/>
      <c r="O243" s="225"/>
      <c r="P243" s="225"/>
      <c r="Q243" s="225"/>
      <c r="R243" s="225"/>
      <c r="S243" s="225"/>
      <c r="T243" s="225"/>
      <c r="U243" s="225"/>
      <c r="V243" s="225"/>
      <c r="W243" s="225"/>
      <c r="X243" s="225"/>
      <c r="Y243" s="225"/>
      <c r="Z243" s="225"/>
    </row>
    <row r="244" spans="1:26" ht="18" customHeight="1">
      <c r="A244" s="225"/>
      <c r="B244" s="236" t="s">
        <v>640</v>
      </c>
      <c r="C244" s="237" t="s">
        <v>5</v>
      </c>
      <c r="D244" s="235">
        <v>1200</v>
      </c>
      <c r="E244" s="225"/>
      <c r="F244" s="225"/>
      <c r="G244" s="225"/>
      <c r="H244" s="225"/>
      <c r="I244" s="225"/>
      <c r="J244" s="225"/>
      <c r="K244" s="225"/>
      <c r="L244" s="225"/>
      <c r="M244" s="225"/>
      <c r="N244" s="225"/>
      <c r="O244" s="225"/>
      <c r="P244" s="225"/>
      <c r="Q244" s="225"/>
      <c r="R244" s="225"/>
      <c r="S244" s="225"/>
      <c r="T244" s="225"/>
      <c r="U244" s="225"/>
      <c r="V244" s="225"/>
      <c r="W244" s="225"/>
      <c r="X244" s="225"/>
      <c r="Y244" s="225"/>
      <c r="Z244" s="225"/>
    </row>
    <row r="245" spans="1:26" ht="18" customHeight="1">
      <c r="A245" s="225"/>
      <c r="B245" s="236" t="s">
        <v>641</v>
      </c>
      <c r="C245" s="237" t="s">
        <v>5</v>
      </c>
      <c r="D245" s="235">
        <v>171000</v>
      </c>
      <c r="E245" s="225"/>
      <c r="F245" s="225"/>
      <c r="G245" s="225"/>
      <c r="H245" s="225"/>
      <c r="I245" s="225"/>
      <c r="J245" s="225"/>
      <c r="K245" s="225"/>
      <c r="L245" s="225"/>
      <c r="M245" s="225"/>
      <c r="N245" s="225"/>
      <c r="O245" s="225"/>
      <c r="P245" s="225"/>
      <c r="Q245" s="225"/>
      <c r="R245" s="225"/>
      <c r="S245" s="225"/>
      <c r="T245" s="225"/>
      <c r="U245" s="225"/>
      <c r="V245" s="225"/>
      <c r="W245" s="225"/>
      <c r="X245" s="225"/>
      <c r="Y245" s="225"/>
      <c r="Z245" s="225"/>
    </row>
    <row r="246" spans="1:26" ht="18" customHeight="1">
      <c r="A246" s="225"/>
      <c r="B246" s="234" t="s">
        <v>642</v>
      </c>
      <c r="C246" s="237" t="s">
        <v>94</v>
      </c>
      <c r="D246" s="235">
        <v>740</v>
      </c>
      <c r="E246" s="225"/>
      <c r="F246" s="225"/>
      <c r="G246" s="225"/>
      <c r="H246" s="225"/>
      <c r="I246" s="225"/>
      <c r="J246" s="225"/>
      <c r="K246" s="225"/>
      <c r="L246" s="225"/>
      <c r="M246" s="225"/>
      <c r="N246" s="225"/>
      <c r="O246" s="225"/>
      <c r="P246" s="225"/>
      <c r="Q246" s="225"/>
      <c r="R246" s="225"/>
      <c r="S246" s="225"/>
      <c r="T246" s="225"/>
      <c r="U246" s="225"/>
      <c r="V246" s="225"/>
      <c r="W246" s="225"/>
      <c r="X246" s="225"/>
      <c r="Y246" s="225"/>
      <c r="Z246" s="225"/>
    </row>
    <row r="247" spans="1:26" ht="18" customHeight="1">
      <c r="A247" s="225"/>
      <c r="B247" s="236" t="s">
        <v>643</v>
      </c>
      <c r="C247" s="237" t="s">
        <v>5</v>
      </c>
      <c r="D247" s="235">
        <v>8972</v>
      </c>
      <c r="E247" s="225"/>
      <c r="F247" s="225"/>
      <c r="G247" s="225"/>
      <c r="H247" s="225"/>
      <c r="I247" s="225"/>
      <c r="J247" s="225"/>
      <c r="K247" s="225"/>
      <c r="L247" s="225"/>
      <c r="M247" s="225"/>
      <c r="N247" s="225"/>
      <c r="O247" s="225"/>
      <c r="P247" s="225"/>
      <c r="Q247" s="225"/>
      <c r="R247" s="225"/>
      <c r="S247" s="225"/>
      <c r="T247" s="225"/>
      <c r="U247" s="225"/>
      <c r="V247" s="225"/>
      <c r="W247" s="225"/>
      <c r="X247" s="225"/>
      <c r="Y247" s="225"/>
      <c r="Z247" s="225"/>
    </row>
    <row r="248" spans="1:26" ht="18" customHeight="1">
      <c r="A248" s="225"/>
      <c r="B248" s="236" t="s">
        <v>644</v>
      </c>
      <c r="C248" s="237" t="s">
        <v>5</v>
      </c>
      <c r="D248" s="235">
        <v>11500</v>
      </c>
      <c r="E248" s="225"/>
      <c r="F248" s="225"/>
      <c r="G248" s="225"/>
      <c r="H248" s="225"/>
      <c r="I248" s="225"/>
      <c r="J248" s="225"/>
      <c r="K248" s="225"/>
      <c r="L248" s="225"/>
      <c r="M248" s="225"/>
      <c r="N248" s="225"/>
      <c r="O248" s="225"/>
      <c r="P248" s="225"/>
      <c r="Q248" s="225"/>
      <c r="R248" s="225"/>
      <c r="S248" s="225"/>
      <c r="T248" s="225"/>
      <c r="U248" s="225"/>
      <c r="V248" s="225"/>
      <c r="W248" s="225"/>
      <c r="X248" s="225"/>
      <c r="Y248" s="225"/>
      <c r="Z248" s="225"/>
    </row>
    <row r="249" spans="1:26" ht="18" customHeight="1">
      <c r="A249" s="225"/>
      <c r="B249" s="236" t="s">
        <v>645</v>
      </c>
      <c r="C249" s="37" t="s">
        <v>94</v>
      </c>
      <c r="D249" s="235">
        <v>260</v>
      </c>
      <c r="E249" s="225"/>
      <c r="F249" s="225"/>
      <c r="G249" s="225"/>
      <c r="H249" s="225"/>
      <c r="I249" s="225"/>
      <c r="J249" s="225"/>
      <c r="K249" s="225"/>
      <c r="L249" s="225"/>
      <c r="M249" s="225"/>
      <c r="N249" s="225"/>
      <c r="O249" s="225"/>
      <c r="P249" s="225"/>
      <c r="Q249" s="225"/>
      <c r="R249" s="225"/>
      <c r="S249" s="225"/>
      <c r="T249" s="225"/>
      <c r="U249" s="225"/>
      <c r="V249" s="225"/>
      <c r="W249" s="225"/>
      <c r="X249" s="225"/>
      <c r="Y249" s="225"/>
      <c r="Z249" s="225"/>
    </row>
    <row r="250" spans="1:26" ht="18" customHeight="1">
      <c r="A250" s="225"/>
      <c r="B250" s="236" t="s">
        <v>646</v>
      </c>
      <c r="C250" s="37" t="s">
        <v>5</v>
      </c>
      <c r="D250" s="235">
        <v>4800</v>
      </c>
      <c r="E250" s="225"/>
      <c r="F250" s="225"/>
      <c r="G250" s="225"/>
      <c r="H250" s="225"/>
      <c r="I250" s="225"/>
      <c r="J250" s="225"/>
      <c r="K250" s="225"/>
      <c r="L250" s="225"/>
      <c r="M250" s="225"/>
      <c r="N250" s="225"/>
      <c r="O250" s="225"/>
      <c r="P250" s="225"/>
      <c r="Q250" s="225"/>
      <c r="R250" s="225"/>
      <c r="S250" s="225"/>
      <c r="T250" s="225"/>
      <c r="U250" s="225"/>
      <c r="V250" s="225"/>
      <c r="W250" s="225"/>
      <c r="X250" s="225"/>
      <c r="Y250" s="225"/>
      <c r="Z250" s="225"/>
    </row>
    <row r="251" spans="1:26" ht="18" customHeight="1">
      <c r="A251" s="225"/>
      <c r="B251" s="236" t="s">
        <v>647</v>
      </c>
      <c r="C251" s="37" t="s">
        <v>5</v>
      </c>
      <c r="D251" s="235">
        <v>22500</v>
      </c>
      <c r="E251" s="225"/>
      <c r="F251" s="225"/>
      <c r="G251" s="225"/>
      <c r="H251" s="225"/>
      <c r="I251" s="225"/>
      <c r="J251" s="225"/>
      <c r="K251" s="225"/>
      <c r="L251" s="225"/>
      <c r="M251" s="225"/>
      <c r="N251" s="225"/>
      <c r="O251" s="225"/>
      <c r="P251" s="225"/>
      <c r="Q251" s="225"/>
      <c r="R251" s="225"/>
      <c r="S251" s="225"/>
      <c r="T251" s="225"/>
      <c r="U251" s="225"/>
      <c r="V251" s="225"/>
      <c r="W251" s="225"/>
      <c r="X251" s="225"/>
      <c r="Y251" s="225"/>
      <c r="Z251" s="225"/>
    </row>
    <row r="252" spans="1:26" ht="18" customHeight="1">
      <c r="A252" s="225"/>
      <c r="B252" s="236" t="s">
        <v>648</v>
      </c>
      <c r="C252" s="37" t="s">
        <v>5</v>
      </c>
      <c r="D252" s="235">
        <v>13000</v>
      </c>
      <c r="E252" s="225"/>
      <c r="F252" s="225"/>
      <c r="G252" s="225"/>
      <c r="H252" s="225"/>
      <c r="I252" s="225"/>
      <c r="J252" s="225"/>
      <c r="K252" s="225"/>
      <c r="L252" s="225"/>
      <c r="M252" s="225"/>
      <c r="N252" s="225"/>
      <c r="O252" s="225"/>
      <c r="P252" s="225"/>
      <c r="Q252" s="225"/>
      <c r="R252" s="225"/>
      <c r="S252" s="225"/>
      <c r="T252" s="225"/>
      <c r="U252" s="225"/>
      <c r="V252" s="225"/>
      <c r="W252" s="225"/>
      <c r="X252" s="225"/>
      <c r="Y252" s="225"/>
      <c r="Z252" s="225"/>
    </row>
    <row r="253" spans="1:26" ht="18" customHeight="1">
      <c r="A253" s="225"/>
      <c r="B253" s="236" t="s">
        <v>649</v>
      </c>
      <c r="C253" s="237" t="s">
        <v>5</v>
      </c>
      <c r="D253" s="235">
        <v>1150</v>
      </c>
      <c r="E253" s="225"/>
      <c r="F253" s="225"/>
      <c r="G253" s="225"/>
      <c r="H253" s="225"/>
      <c r="I253" s="225"/>
      <c r="J253" s="225"/>
      <c r="K253" s="225"/>
      <c r="L253" s="225"/>
      <c r="M253" s="225"/>
      <c r="N253" s="225"/>
      <c r="O253" s="225"/>
      <c r="P253" s="225"/>
      <c r="Q253" s="225"/>
      <c r="R253" s="225"/>
      <c r="S253" s="225"/>
      <c r="T253" s="225"/>
      <c r="U253" s="225"/>
      <c r="V253" s="225"/>
      <c r="W253" s="225"/>
      <c r="X253" s="225"/>
      <c r="Y253" s="225"/>
      <c r="Z253" s="225"/>
    </row>
    <row r="254" spans="1:26" ht="18" customHeight="1">
      <c r="A254" s="225"/>
      <c r="B254" s="236" t="s">
        <v>650</v>
      </c>
      <c r="C254" s="237" t="s">
        <v>5</v>
      </c>
      <c r="D254" s="235">
        <v>35000</v>
      </c>
      <c r="E254" s="225"/>
      <c r="F254" s="225"/>
      <c r="G254" s="225"/>
      <c r="H254" s="225"/>
      <c r="I254" s="225"/>
      <c r="J254" s="225"/>
      <c r="K254" s="225"/>
      <c r="L254" s="225"/>
      <c r="M254" s="225"/>
      <c r="N254" s="225"/>
      <c r="O254" s="225"/>
      <c r="P254" s="225"/>
      <c r="Q254" s="225"/>
      <c r="R254" s="225"/>
      <c r="S254" s="225"/>
      <c r="T254" s="225"/>
      <c r="U254" s="225"/>
      <c r="V254" s="225"/>
      <c r="W254" s="225"/>
      <c r="X254" s="225"/>
      <c r="Y254" s="225"/>
      <c r="Z254" s="225"/>
    </row>
    <row r="255" spans="1:26" ht="18" customHeight="1">
      <c r="A255" s="225"/>
      <c r="B255" s="236" t="s">
        <v>651</v>
      </c>
      <c r="C255" s="237" t="s">
        <v>5</v>
      </c>
      <c r="D255" s="235">
        <v>6500</v>
      </c>
      <c r="E255" s="225"/>
      <c r="F255" s="225"/>
      <c r="G255" s="225"/>
      <c r="H255" s="225"/>
      <c r="I255" s="225"/>
      <c r="J255" s="225"/>
      <c r="K255" s="225"/>
      <c r="L255" s="225"/>
      <c r="M255" s="225"/>
      <c r="N255" s="225"/>
      <c r="O255" s="225"/>
      <c r="P255" s="225"/>
      <c r="Q255" s="225"/>
      <c r="R255" s="225"/>
      <c r="S255" s="225"/>
      <c r="T255" s="225"/>
      <c r="U255" s="225"/>
      <c r="V255" s="225"/>
      <c r="W255" s="225"/>
      <c r="X255" s="225"/>
      <c r="Y255" s="225"/>
      <c r="Z255" s="225"/>
    </row>
    <row r="256" spans="1:26" ht="18" customHeight="1">
      <c r="A256" s="225"/>
      <c r="B256" s="236" t="s">
        <v>652</v>
      </c>
      <c r="C256" s="237" t="s">
        <v>5</v>
      </c>
      <c r="D256" s="235">
        <v>2000</v>
      </c>
      <c r="E256" s="225"/>
      <c r="F256" s="225"/>
      <c r="G256" s="225"/>
      <c r="H256" s="225"/>
      <c r="I256" s="225"/>
      <c r="J256" s="225"/>
      <c r="K256" s="225"/>
      <c r="L256" s="225"/>
      <c r="M256" s="225"/>
      <c r="N256" s="225"/>
      <c r="O256" s="225"/>
      <c r="P256" s="225"/>
      <c r="Q256" s="225"/>
      <c r="R256" s="225"/>
      <c r="S256" s="225"/>
      <c r="T256" s="225"/>
      <c r="U256" s="225"/>
      <c r="V256" s="225"/>
      <c r="W256" s="225"/>
      <c r="X256" s="225"/>
      <c r="Y256" s="225"/>
      <c r="Z256" s="225"/>
    </row>
    <row r="257" spans="1:26" ht="18" customHeight="1">
      <c r="A257" s="225"/>
      <c r="B257" s="236" t="s">
        <v>653</v>
      </c>
      <c r="C257" s="237" t="s">
        <v>13</v>
      </c>
      <c r="D257" s="235">
        <v>91000</v>
      </c>
      <c r="E257" s="225"/>
      <c r="F257" s="225"/>
      <c r="G257" s="225"/>
      <c r="H257" s="225"/>
      <c r="I257" s="225"/>
      <c r="J257" s="225"/>
      <c r="K257" s="225"/>
      <c r="L257" s="225"/>
      <c r="M257" s="225"/>
      <c r="N257" s="225"/>
      <c r="O257" s="225"/>
      <c r="P257" s="225"/>
      <c r="Q257" s="225"/>
      <c r="R257" s="225"/>
      <c r="S257" s="225"/>
      <c r="T257" s="225"/>
      <c r="U257" s="225"/>
      <c r="V257" s="225"/>
      <c r="W257" s="225"/>
      <c r="X257" s="225"/>
      <c r="Y257" s="225"/>
      <c r="Z257" s="225"/>
    </row>
    <row r="258" spans="1:26" ht="18" customHeight="1">
      <c r="A258" s="225"/>
      <c r="B258" s="236" t="s">
        <v>654</v>
      </c>
      <c r="C258" s="237" t="s">
        <v>13</v>
      </c>
      <c r="D258" s="235">
        <v>82000</v>
      </c>
      <c r="E258" s="225"/>
      <c r="F258" s="225"/>
      <c r="G258" s="225"/>
      <c r="H258" s="225"/>
      <c r="I258" s="225"/>
      <c r="J258" s="225"/>
      <c r="K258" s="225"/>
      <c r="L258" s="225"/>
      <c r="M258" s="225"/>
      <c r="N258" s="225"/>
      <c r="O258" s="225"/>
      <c r="P258" s="225"/>
      <c r="Q258" s="225"/>
      <c r="R258" s="225"/>
      <c r="S258" s="225"/>
      <c r="T258" s="225"/>
      <c r="U258" s="225"/>
      <c r="V258" s="225"/>
      <c r="W258" s="225"/>
      <c r="X258" s="225"/>
      <c r="Y258" s="225"/>
      <c r="Z258" s="225"/>
    </row>
    <row r="259" spans="1:26" ht="18" customHeight="1">
      <c r="A259" s="225"/>
      <c r="B259" s="236" t="s">
        <v>655</v>
      </c>
      <c r="C259" s="37" t="s">
        <v>13</v>
      </c>
      <c r="D259" s="235">
        <v>120000</v>
      </c>
      <c r="E259" s="225"/>
      <c r="F259" s="225"/>
      <c r="G259" s="225"/>
      <c r="H259" s="225"/>
      <c r="I259" s="225"/>
      <c r="J259" s="225"/>
      <c r="K259" s="225"/>
      <c r="L259" s="225"/>
      <c r="M259" s="225"/>
      <c r="N259" s="225"/>
      <c r="O259" s="225"/>
      <c r="P259" s="225"/>
      <c r="Q259" s="225"/>
      <c r="R259" s="225"/>
      <c r="S259" s="225"/>
      <c r="T259" s="225"/>
      <c r="U259" s="225"/>
      <c r="V259" s="225"/>
      <c r="W259" s="225"/>
      <c r="X259" s="225"/>
      <c r="Y259" s="225"/>
      <c r="Z259" s="225"/>
    </row>
    <row r="260" spans="1:26" ht="18" customHeight="1">
      <c r="A260" s="225"/>
      <c r="B260" s="234" t="s">
        <v>656</v>
      </c>
      <c r="C260" s="237" t="s">
        <v>5</v>
      </c>
      <c r="D260" s="235">
        <v>41700</v>
      </c>
      <c r="E260" s="225"/>
      <c r="F260" s="225"/>
      <c r="G260" s="225"/>
      <c r="H260" s="225"/>
      <c r="I260" s="225"/>
      <c r="J260" s="225"/>
      <c r="K260" s="225"/>
      <c r="L260" s="225"/>
      <c r="M260" s="225"/>
      <c r="N260" s="225"/>
      <c r="O260" s="225"/>
      <c r="P260" s="225"/>
      <c r="Q260" s="225"/>
      <c r="R260" s="225"/>
      <c r="S260" s="225"/>
      <c r="T260" s="225"/>
      <c r="U260" s="225"/>
      <c r="V260" s="225"/>
      <c r="W260" s="225"/>
      <c r="X260" s="225"/>
      <c r="Y260" s="225"/>
      <c r="Z260" s="225"/>
    </row>
    <row r="261" spans="1:26" ht="18" customHeight="1">
      <c r="A261" s="225"/>
      <c r="B261" s="236" t="s">
        <v>657</v>
      </c>
      <c r="C261" s="237" t="s">
        <v>5</v>
      </c>
      <c r="D261" s="235">
        <v>42000</v>
      </c>
      <c r="E261" s="225"/>
      <c r="F261" s="225"/>
      <c r="G261" s="225"/>
      <c r="H261" s="225"/>
      <c r="I261" s="225"/>
      <c r="J261" s="225"/>
      <c r="K261" s="225"/>
      <c r="L261" s="225"/>
      <c r="M261" s="225"/>
      <c r="N261" s="225"/>
      <c r="O261" s="225"/>
      <c r="P261" s="225"/>
      <c r="Q261" s="225"/>
      <c r="R261" s="225"/>
      <c r="S261" s="225"/>
      <c r="T261" s="225"/>
      <c r="U261" s="225"/>
      <c r="V261" s="225"/>
      <c r="W261" s="225"/>
      <c r="X261" s="225"/>
      <c r="Y261" s="225"/>
      <c r="Z261" s="225"/>
    </row>
    <row r="262" spans="1:26" ht="18" customHeight="1">
      <c r="A262" s="225"/>
      <c r="B262" s="243" t="s">
        <v>658</v>
      </c>
      <c r="C262" s="237" t="s">
        <v>5</v>
      </c>
      <c r="D262" s="235">
        <v>8052</v>
      </c>
      <c r="E262" s="225"/>
      <c r="F262" s="225"/>
      <c r="G262" s="225"/>
      <c r="H262" s="225"/>
      <c r="I262" s="225"/>
      <c r="J262" s="225"/>
      <c r="K262" s="225"/>
      <c r="L262" s="225"/>
      <c r="M262" s="225"/>
      <c r="N262" s="225"/>
      <c r="O262" s="225"/>
      <c r="P262" s="225"/>
      <c r="Q262" s="225"/>
      <c r="R262" s="225"/>
      <c r="S262" s="225"/>
      <c r="T262" s="225"/>
      <c r="U262" s="225"/>
      <c r="V262" s="225"/>
      <c r="W262" s="225"/>
      <c r="X262" s="225"/>
      <c r="Y262" s="225"/>
      <c r="Z262" s="225"/>
    </row>
    <row r="263" spans="1:26" ht="18" customHeight="1">
      <c r="A263" s="225"/>
      <c r="B263" s="243" t="s">
        <v>659</v>
      </c>
      <c r="C263" s="237" t="s">
        <v>5</v>
      </c>
      <c r="D263" s="235">
        <v>79900</v>
      </c>
      <c r="E263" s="225"/>
      <c r="F263" s="225"/>
      <c r="G263" s="225"/>
      <c r="H263" s="225"/>
      <c r="I263" s="225"/>
      <c r="J263" s="225"/>
      <c r="K263" s="225"/>
      <c r="L263" s="225"/>
      <c r="M263" s="225"/>
      <c r="N263" s="225"/>
      <c r="O263" s="225"/>
      <c r="P263" s="225"/>
      <c r="Q263" s="225"/>
      <c r="R263" s="225"/>
      <c r="S263" s="225"/>
      <c r="T263" s="225"/>
      <c r="U263" s="225"/>
      <c r="V263" s="225"/>
      <c r="W263" s="225"/>
      <c r="X263" s="225"/>
      <c r="Y263" s="225"/>
      <c r="Z263" s="225"/>
    </row>
    <row r="264" spans="1:26" ht="18" customHeight="1">
      <c r="A264" s="225"/>
      <c r="B264" s="243" t="s">
        <v>660</v>
      </c>
      <c r="C264" s="237" t="s">
        <v>5</v>
      </c>
      <c r="D264" s="235">
        <v>89900</v>
      </c>
      <c r="E264" s="225"/>
      <c r="F264" s="225"/>
      <c r="G264" s="225"/>
      <c r="H264" s="225"/>
      <c r="I264" s="225"/>
      <c r="J264" s="225"/>
      <c r="K264" s="225"/>
      <c r="L264" s="225"/>
      <c r="M264" s="225"/>
      <c r="N264" s="225"/>
      <c r="O264" s="225"/>
      <c r="P264" s="225"/>
      <c r="Q264" s="225"/>
      <c r="R264" s="225"/>
      <c r="S264" s="225"/>
      <c r="T264" s="225"/>
      <c r="U264" s="225"/>
      <c r="V264" s="225"/>
      <c r="W264" s="225"/>
      <c r="X264" s="225"/>
      <c r="Y264" s="225"/>
      <c r="Z264" s="225"/>
    </row>
    <row r="265" spans="1:26" ht="14.25" customHeight="1">
      <c r="A265" s="225"/>
      <c r="B265" s="243" t="s">
        <v>661</v>
      </c>
      <c r="C265" s="237" t="s">
        <v>5</v>
      </c>
      <c r="D265" s="235">
        <v>227171</v>
      </c>
      <c r="E265" s="225"/>
      <c r="F265" s="225"/>
      <c r="G265" s="225"/>
      <c r="H265" s="225"/>
      <c r="I265" s="225"/>
      <c r="J265" s="225"/>
      <c r="K265" s="225"/>
      <c r="L265" s="225"/>
      <c r="M265" s="225"/>
      <c r="N265" s="225"/>
      <c r="O265" s="225"/>
      <c r="P265" s="225"/>
      <c r="Q265" s="225"/>
      <c r="R265" s="225"/>
      <c r="S265" s="225"/>
      <c r="T265" s="225"/>
      <c r="U265" s="225"/>
      <c r="V265" s="225"/>
      <c r="W265" s="225"/>
      <c r="X265" s="225"/>
      <c r="Y265" s="225"/>
      <c r="Z265" s="225"/>
    </row>
    <row r="266" spans="1:26" ht="18" customHeight="1">
      <c r="A266" s="225"/>
      <c r="B266" s="243" t="s">
        <v>662</v>
      </c>
      <c r="C266" s="237" t="s">
        <v>5</v>
      </c>
      <c r="D266" s="235">
        <v>215271</v>
      </c>
      <c r="E266" s="225"/>
      <c r="F266" s="225"/>
      <c r="G266" s="225"/>
      <c r="H266" s="225"/>
      <c r="I266" s="225"/>
      <c r="J266" s="225"/>
      <c r="K266" s="225"/>
      <c r="L266" s="225"/>
      <c r="M266" s="225"/>
      <c r="N266" s="225"/>
      <c r="O266" s="225"/>
      <c r="P266" s="225"/>
      <c r="Q266" s="225"/>
      <c r="R266" s="225"/>
      <c r="S266" s="225"/>
      <c r="T266" s="225"/>
      <c r="U266" s="225"/>
      <c r="V266" s="225"/>
      <c r="W266" s="225"/>
      <c r="X266" s="225"/>
      <c r="Y266" s="225"/>
      <c r="Z266" s="225"/>
    </row>
    <row r="267" spans="1:26" ht="14.25" customHeight="1">
      <c r="A267" s="225"/>
      <c r="B267" s="243" t="s">
        <v>663</v>
      </c>
      <c r="C267" s="237" t="s">
        <v>5</v>
      </c>
      <c r="D267" s="235">
        <v>215271</v>
      </c>
      <c r="E267" s="225"/>
      <c r="F267" s="225"/>
      <c r="G267" s="225"/>
      <c r="H267" s="225"/>
      <c r="I267" s="225"/>
      <c r="J267" s="225"/>
      <c r="K267" s="225"/>
      <c r="L267" s="225"/>
      <c r="M267" s="225"/>
      <c r="N267" s="225"/>
      <c r="O267" s="225"/>
      <c r="P267" s="225"/>
      <c r="Q267" s="225"/>
      <c r="R267" s="225"/>
      <c r="S267" s="225"/>
      <c r="T267" s="225"/>
      <c r="U267" s="225"/>
      <c r="V267" s="225"/>
      <c r="W267" s="225"/>
      <c r="X267" s="225"/>
      <c r="Y267" s="225"/>
      <c r="Z267" s="225"/>
    </row>
    <row r="268" spans="1:26" ht="51" customHeight="1">
      <c r="A268" s="225"/>
      <c r="B268" s="238" t="s">
        <v>664</v>
      </c>
      <c r="C268" s="237" t="s">
        <v>5</v>
      </c>
      <c r="D268" s="235">
        <v>450000</v>
      </c>
      <c r="E268" s="225"/>
      <c r="F268" s="225"/>
      <c r="G268" s="225"/>
      <c r="H268" s="225"/>
      <c r="I268" s="225"/>
      <c r="J268" s="225"/>
      <c r="K268" s="225"/>
      <c r="L268" s="225"/>
      <c r="M268" s="225"/>
      <c r="N268" s="225"/>
      <c r="O268" s="225"/>
      <c r="P268" s="225"/>
      <c r="Q268" s="225"/>
      <c r="R268" s="225"/>
      <c r="S268" s="225"/>
      <c r="T268" s="225"/>
      <c r="U268" s="225"/>
      <c r="V268" s="225"/>
      <c r="W268" s="225"/>
      <c r="X268" s="225"/>
      <c r="Y268" s="225"/>
      <c r="Z268" s="225"/>
    </row>
    <row r="269" spans="1:26" ht="48" customHeight="1">
      <c r="A269" s="225"/>
      <c r="B269" s="238" t="s">
        <v>665</v>
      </c>
      <c r="C269" s="237" t="s">
        <v>5</v>
      </c>
      <c r="D269" s="235">
        <v>313000</v>
      </c>
      <c r="E269" s="225"/>
      <c r="F269" s="225"/>
      <c r="G269" s="225"/>
      <c r="H269" s="225"/>
      <c r="I269" s="225"/>
      <c r="J269" s="225"/>
      <c r="K269" s="225"/>
      <c r="L269" s="225"/>
      <c r="M269" s="225"/>
      <c r="N269" s="225"/>
      <c r="O269" s="225"/>
      <c r="P269" s="225"/>
      <c r="Q269" s="225"/>
      <c r="R269" s="225"/>
      <c r="S269" s="225"/>
      <c r="T269" s="225"/>
      <c r="U269" s="225"/>
      <c r="V269" s="225"/>
      <c r="W269" s="225"/>
      <c r="X269" s="225"/>
      <c r="Y269" s="225"/>
      <c r="Z269" s="225"/>
    </row>
    <row r="270" spans="1:26" ht="48" customHeight="1">
      <c r="A270" s="225"/>
      <c r="B270" s="238" t="s">
        <v>666</v>
      </c>
      <c r="C270" s="237" t="s">
        <v>5</v>
      </c>
      <c r="D270" s="235">
        <v>250000</v>
      </c>
      <c r="E270" s="225"/>
      <c r="F270" s="225"/>
      <c r="G270" s="225"/>
      <c r="H270" s="225"/>
      <c r="I270" s="225"/>
      <c r="J270" s="225"/>
      <c r="K270" s="225"/>
      <c r="L270" s="225"/>
      <c r="M270" s="225"/>
      <c r="N270" s="225"/>
      <c r="O270" s="225"/>
      <c r="P270" s="225"/>
      <c r="Q270" s="225"/>
      <c r="R270" s="225"/>
      <c r="S270" s="225"/>
      <c r="T270" s="225"/>
      <c r="U270" s="225"/>
      <c r="V270" s="225"/>
      <c r="W270" s="225"/>
      <c r="X270" s="225"/>
      <c r="Y270" s="225"/>
      <c r="Z270" s="225"/>
    </row>
    <row r="271" spans="1:26" ht="14.25" customHeight="1">
      <c r="A271" s="225"/>
      <c r="B271" s="238" t="s">
        <v>667</v>
      </c>
      <c r="C271" s="237" t="s">
        <v>5</v>
      </c>
      <c r="D271" s="235">
        <v>75000</v>
      </c>
      <c r="E271" s="225"/>
      <c r="F271" s="225"/>
      <c r="G271" s="225"/>
      <c r="H271" s="225"/>
      <c r="I271" s="225"/>
      <c r="J271" s="225"/>
      <c r="K271" s="225"/>
      <c r="L271" s="225"/>
      <c r="M271" s="225"/>
      <c r="N271" s="225"/>
      <c r="O271" s="225"/>
      <c r="P271" s="225"/>
      <c r="Q271" s="225"/>
      <c r="R271" s="225"/>
      <c r="S271" s="225"/>
      <c r="T271" s="225"/>
      <c r="U271" s="225"/>
      <c r="V271" s="225"/>
      <c r="W271" s="225"/>
      <c r="X271" s="225"/>
      <c r="Y271" s="225"/>
      <c r="Z271" s="225"/>
    </row>
    <row r="272" spans="1:26" ht="14.25" customHeight="1">
      <c r="A272" s="225"/>
      <c r="B272" s="238" t="s">
        <v>668</v>
      </c>
      <c r="C272" s="237" t="s">
        <v>5</v>
      </c>
      <c r="D272" s="235">
        <v>237000</v>
      </c>
      <c r="E272" s="225"/>
      <c r="F272" s="225"/>
      <c r="G272" s="225"/>
      <c r="H272" s="225"/>
      <c r="I272" s="225"/>
      <c r="J272" s="225"/>
      <c r="K272" s="225"/>
      <c r="L272" s="225"/>
      <c r="M272" s="225"/>
      <c r="N272" s="225"/>
      <c r="O272" s="225"/>
      <c r="P272" s="225"/>
      <c r="Q272" s="225"/>
      <c r="R272" s="225"/>
      <c r="S272" s="225"/>
      <c r="T272" s="225"/>
      <c r="U272" s="225"/>
      <c r="V272" s="225"/>
      <c r="W272" s="225"/>
      <c r="X272" s="225"/>
      <c r="Y272" s="225"/>
      <c r="Z272" s="225"/>
    </row>
    <row r="273" spans="1:26" ht="25.5" customHeight="1">
      <c r="A273" s="225"/>
      <c r="B273" s="238" t="s">
        <v>669</v>
      </c>
      <c r="C273" s="237" t="s">
        <v>25</v>
      </c>
      <c r="D273" s="235">
        <v>9200</v>
      </c>
      <c r="E273" s="225"/>
      <c r="F273" s="225"/>
      <c r="G273" s="225"/>
      <c r="H273" s="225"/>
      <c r="I273" s="225"/>
      <c r="J273" s="225"/>
      <c r="K273" s="225"/>
      <c r="L273" s="225"/>
      <c r="M273" s="225"/>
      <c r="N273" s="225"/>
      <c r="O273" s="225"/>
      <c r="P273" s="225"/>
      <c r="Q273" s="225"/>
      <c r="R273" s="225"/>
      <c r="S273" s="225"/>
      <c r="T273" s="225"/>
      <c r="U273" s="225"/>
      <c r="V273" s="225"/>
      <c r="W273" s="225"/>
      <c r="X273" s="225"/>
      <c r="Y273" s="225"/>
      <c r="Z273" s="225"/>
    </row>
    <row r="274" spans="1:26" ht="14.25" customHeight="1">
      <c r="A274" s="225"/>
      <c r="B274" s="238" t="s">
        <v>670</v>
      </c>
      <c r="C274" s="237" t="s">
        <v>400</v>
      </c>
      <c r="D274" s="235">
        <v>59700</v>
      </c>
      <c r="E274" s="225"/>
      <c r="F274" s="225"/>
      <c r="G274" s="225"/>
      <c r="H274" s="225"/>
      <c r="I274" s="225"/>
      <c r="J274" s="225"/>
      <c r="K274" s="225"/>
      <c r="L274" s="225"/>
      <c r="M274" s="225"/>
      <c r="N274" s="225"/>
      <c r="O274" s="225"/>
      <c r="P274" s="225"/>
      <c r="Q274" s="225"/>
      <c r="R274" s="225"/>
      <c r="S274" s="225"/>
      <c r="T274" s="225"/>
      <c r="U274" s="225"/>
      <c r="V274" s="225"/>
      <c r="W274" s="225"/>
      <c r="X274" s="225"/>
      <c r="Y274" s="225"/>
      <c r="Z274" s="225"/>
    </row>
    <row r="275" spans="1:26" ht="14.25" customHeight="1">
      <c r="A275" s="225"/>
      <c r="B275" s="238" t="s">
        <v>671</v>
      </c>
      <c r="C275" s="237" t="s">
        <v>5</v>
      </c>
      <c r="D275" s="235">
        <v>4305</v>
      </c>
      <c r="E275" s="225"/>
      <c r="F275" s="225"/>
      <c r="G275" s="225"/>
      <c r="H275" s="225"/>
      <c r="I275" s="225"/>
      <c r="J275" s="225"/>
      <c r="K275" s="225"/>
      <c r="L275" s="225"/>
      <c r="M275" s="225"/>
      <c r="N275" s="225"/>
      <c r="O275" s="225"/>
      <c r="P275" s="225"/>
      <c r="Q275" s="225"/>
      <c r="R275" s="225"/>
      <c r="S275" s="225"/>
      <c r="T275" s="225"/>
      <c r="U275" s="225"/>
      <c r="V275" s="225"/>
      <c r="W275" s="225"/>
      <c r="X275" s="225"/>
      <c r="Y275" s="225"/>
      <c r="Z275" s="225"/>
    </row>
    <row r="276" spans="1:26" ht="14.25" customHeight="1">
      <c r="A276" s="225"/>
      <c r="B276" s="238" t="s">
        <v>672</v>
      </c>
      <c r="C276" s="237" t="s">
        <v>5</v>
      </c>
      <c r="D276" s="235">
        <v>6720</v>
      </c>
      <c r="E276" s="225"/>
      <c r="F276" s="225"/>
      <c r="G276" s="225"/>
      <c r="H276" s="225"/>
      <c r="I276" s="225"/>
      <c r="J276" s="225"/>
      <c r="K276" s="225"/>
      <c r="L276" s="225"/>
      <c r="M276" s="225"/>
      <c r="N276" s="225"/>
      <c r="O276" s="225"/>
      <c r="P276" s="225"/>
      <c r="Q276" s="225"/>
      <c r="R276" s="225"/>
      <c r="S276" s="225"/>
      <c r="T276" s="225"/>
      <c r="U276" s="225"/>
      <c r="V276" s="225"/>
      <c r="W276" s="225"/>
      <c r="X276" s="225"/>
      <c r="Y276" s="225"/>
      <c r="Z276" s="225"/>
    </row>
    <row r="277" spans="1:26" ht="14.25" customHeight="1">
      <c r="A277" s="225"/>
      <c r="B277" s="238" t="s">
        <v>673</v>
      </c>
      <c r="C277" s="237" t="s">
        <v>25</v>
      </c>
      <c r="D277" s="235">
        <v>4515</v>
      </c>
      <c r="E277" s="225"/>
      <c r="F277" s="225"/>
      <c r="G277" s="225"/>
      <c r="H277" s="225"/>
      <c r="I277" s="225"/>
      <c r="J277" s="225"/>
      <c r="K277" s="225"/>
      <c r="L277" s="225"/>
      <c r="M277" s="225"/>
      <c r="N277" s="225"/>
      <c r="O277" s="225"/>
      <c r="P277" s="225"/>
      <c r="Q277" s="225"/>
      <c r="R277" s="225"/>
      <c r="S277" s="225"/>
      <c r="T277" s="225"/>
      <c r="U277" s="225"/>
      <c r="V277" s="225"/>
      <c r="W277" s="225"/>
      <c r="X277" s="225"/>
      <c r="Y277" s="225"/>
      <c r="Z277" s="225"/>
    </row>
    <row r="278" spans="1:26" ht="14.25" customHeight="1">
      <c r="A278" s="225"/>
      <c r="B278" s="238" t="s">
        <v>674</v>
      </c>
      <c r="C278" s="237" t="s">
        <v>5</v>
      </c>
      <c r="D278" s="235">
        <v>22525</v>
      </c>
      <c r="E278" s="225"/>
      <c r="F278" s="225"/>
      <c r="G278" s="225"/>
      <c r="H278" s="225"/>
      <c r="I278" s="225"/>
      <c r="J278" s="225"/>
      <c r="K278" s="225"/>
      <c r="L278" s="225"/>
      <c r="M278" s="225"/>
      <c r="N278" s="225"/>
      <c r="O278" s="225"/>
      <c r="P278" s="225"/>
      <c r="Q278" s="225"/>
      <c r="R278" s="225"/>
      <c r="S278" s="225"/>
      <c r="T278" s="225"/>
      <c r="U278" s="225"/>
      <c r="V278" s="225"/>
      <c r="W278" s="225"/>
      <c r="X278" s="225"/>
      <c r="Y278" s="225"/>
      <c r="Z278" s="225"/>
    </row>
    <row r="279" spans="1:26" ht="14.25" customHeight="1">
      <c r="A279" s="225"/>
      <c r="B279" s="238" t="s">
        <v>675</v>
      </c>
      <c r="C279" s="237" t="s">
        <v>5</v>
      </c>
      <c r="D279" s="235">
        <v>473</v>
      </c>
      <c r="E279" s="225"/>
      <c r="F279" s="225"/>
      <c r="G279" s="225"/>
      <c r="H279" s="225"/>
      <c r="I279" s="225"/>
      <c r="J279" s="225"/>
      <c r="K279" s="225"/>
      <c r="L279" s="225"/>
      <c r="M279" s="225"/>
      <c r="N279" s="225"/>
      <c r="O279" s="225"/>
      <c r="P279" s="225"/>
      <c r="Q279" s="225"/>
      <c r="R279" s="225"/>
      <c r="S279" s="225"/>
      <c r="T279" s="225"/>
      <c r="U279" s="225"/>
      <c r="V279" s="225"/>
      <c r="W279" s="225"/>
      <c r="X279" s="225"/>
      <c r="Y279" s="225"/>
      <c r="Z279" s="225"/>
    </row>
    <row r="280" spans="1:26" ht="14.25" customHeight="1">
      <c r="A280" s="225"/>
      <c r="B280" s="238" t="s">
        <v>676</v>
      </c>
      <c r="C280" s="237" t="s">
        <v>5</v>
      </c>
      <c r="D280" s="235">
        <v>473</v>
      </c>
      <c r="E280" s="225"/>
      <c r="F280" s="225"/>
      <c r="G280" s="225"/>
      <c r="H280" s="225"/>
      <c r="I280" s="225"/>
      <c r="J280" s="225"/>
      <c r="K280" s="225"/>
      <c r="L280" s="225"/>
      <c r="M280" s="225"/>
      <c r="N280" s="225"/>
      <c r="O280" s="225"/>
      <c r="P280" s="225"/>
      <c r="Q280" s="225"/>
      <c r="R280" s="225"/>
      <c r="S280" s="225"/>
      <c r="T280" s="225"/>
      <c r="U280" s="225"/>
      <c r="V280" s="225"/>
      <c r="W280" s="225"/>
      <c r="X280" s="225"/>
      <c r="Y280" s="225"/>
      <c r="Z280" s="225"/>
    </row>
    <row r="281" spans="1:26" ht="14.25" customHeight="1">
      <c r="A281" s="225"/>
      <c r="B281" s="238" t="s">
        <v>677</v>
      </c>
      <c r="C281" s="237" t="s">
        <v>678</v>
      </c>
      <c r="D281" s="235">
        <v>6195</v>
      </c>
      <c r="E281" s="225"/>
      <c r="F281" s="225"/>
      <c r="G281" s="225"/>
      <c r="H281" s="225"/>
      <c r="I281" s="225"/>
      <c r="J281" s="225"/>
      <c r="K281" s="225"/>
      <c r="L281" s="225"/>
      <c r="M281" s="225"/>
      <c r="N281" s="225"/>
      <c r="O281" s="225"/>
      <c r="P281" s="225"/>
      <c r="Q281" s="225"/>
      <c r="R281" s="225"/>
      <c r="S281" s="225"/>
      <c r="T281" s="225"/>
      <c r="U281" s="225"/>
      <c r="V281" s="225"/>
      <c r="W281" s="225"/>
      <c r="X281" s="225"/>
      <c r="Y281" s="225"/>
      <c r="Z281" s="225"/>
    </row>
    <row r="282" spans="1:26" ht="14.25" customHeight="1">
      <c r="A282" s="225"/>
      <c r="B282" s="238" t="s">
        <v>679</v>
      </c>
      <c r="C282" s="237" t="s">
        <v>400</v>
      </c>
      <c r="D282" s="235">
        <v>11340</v>
      </c>
      <c r="E282" s="225"/>
      <c r="F282" s="225"/>
      <c r="G282" s="225"/>
      <c r="H282" s="225"/>
      <c r="I282" s="225"/>
      <c r="J282" s="225"/>
      <c r="K282" s="225"/>
      <c r="L282" s="225"/>
      <c r="M282" s="225"/>
      <c r="N282" s="225"/>
      <c r="O282" s="225"/>
      <c r="P282" s="225"/>
      <c r="Q282" s="225"/>
      <c r="R282" s="225"/>
      <c r="S282" s="225"/>
      <c r="T282" s="225"/>
      <c r="U282" s="225"/>
      <c r="V282" s="225"/>
      <c r="W282" s="225"/>
      <c r="X282" s="225"/>
      <c r="Y282" s="225"/>
      <c r="Z282" s="225"/>
    </row>
    <row r="283" spans="1:26" ht="14.25" customHeight="1">
      <c r="A283" s="225"/>
      <c r="B283" s="238" t="s">
        <v>680</v>
      </c>
      <c r="C283" s="237" t="s">
        <v>131</v>
      </c>
      <c r="D283" s="235">
        <v>1904</v>
      </c>
      <c r="E283" s="225"/>
      <c r="F283" s="225"/>
      <c r="G283" s="225"/>
      <c r="H283" s="225"/>
      <c r="I283" s="225"/>
      <c r="J283" s="225"/>
      <c r="K283" s="225"/>
      <c r="L283" s="225"/>
      <c r="M283" s="225"/>
      <c r="N283" s="225"/>
      <c r="O283" s="225"/>
      <c r="P283" s="225"/>
      <c r="Q283" s="225"/>
      <c r="R283" s="225"/>
      <c r="S283" s="225"/>
      <c r="T283" s="225"/>
      <c r="U283" s="225"/>
      <c r="V283" s="225"/>
      <c r="W283" s="225"/>
      <c r="X283" s="225"/>
      <c r="Y283" s="225"/>
      <c r="Z283" s="225"/>
    </row>
    <row r="284" spans="1:26" ht="14.25" customHeight="1">
      <c r="A284" s="225"/>
      <c r="B284" s="238" t="s">
        <v>681</v>
      </c>
      <c r="C284" s="237" t="s">
        <v>682</v>
      </c>
      <c r="D284" s="235">
        <v>42900</v>
      </c>
      <c r="E284" s="225"/>
      <c r="F284" s="225"/>
      <c r="G284" s="225"/>
      <c r="H284" s="225"/>
      <c r="I284" s="225"/>
      <c r="J284" s="225"/>
      <c r="K284" s="225"/>
      <c r="L284" s="225"/>
      <c r="M284" s="225"/>
      <c r="N284" s="225"/>
      <c r="O284" s="225"/>
      <c r="P284" s="225"/>
      <c r="Q284" s="225"/>
      <c r="R284" s="225"/>
      <c r="S284" s="225"/>
      <c r="T284" s="225"/>
      <c r="U284" s="225"/>
      <c r="V284" s="225"/>
      <c r="W284" s="225"/>
      <c r="X284" s="225"/>
      <c r="Y284" s="225"/>
      <c r="Z284" s="225"/>
    </row>
    <row r="285" spans="1:26" ht="14.25" customHeight="1">
      <c r="A285" s="225"/>
      <c r="B285" s="238" t="s">
        <v>683</v>
      </c>
      <c r="C285" s="237" t="s">
        <v>9</v>
      </c>
      <c r="D285" s="235">
        <v>12404</v>
      </c>
      <c r="E285" s="225"/>
      <c r="F285" s="225"/>
      <c r="G285" s="225"/>
      <c r="H285" s="225"/>
      <c r="I285" s="225"/>
      <c r="J285" s="225"/>
      <c r="K285" s="225"/>
      <c r="L285" s="225"/>
      <c r="M285" s="225"/>
      <c r="N285" s="225"/>
      <c r="O285" s="225"/>
      <c r="P285" s="225"/>
      <c r="Q285" s="225"/>
      <c r="R285" s="225"/>
      <c r="S285" s="225"/>
      <c r="T285" s="225"/>
      <c r="U285" s="225"/>
      <c r="V285" s="225"/>
      <c r="W285" s="225"/>
      <c r="X285" s="225"/>
      <c r="Y285" s="225"/>
      <c r="Z285" s="225"/>
    </row>
    <row r="286" spans="1:26" ht="14.25" customHeight="1">
      <c r="A286" s="225"/>
      <c r="B286" s="236" t="s">
        <v>684</v>
      </c>
      <c r="C286" s="237" t="s">
        <v>9</v>
      </c>
      <c r="D286" s="235">
        <v>21600</v>
      </c>
      <c r="E286" s="225"/>
      <c r="F286" s="225"/>
      <c r="G286" s="225"/>
      <c r="H286" s="225"/>
      <c r="I286" s="225"/>
      <c r="J286" s="225"/>
      <c r="K286" s="225"/>
      <c r="L286" s="225"/>
      <c r="M286" s="225"/>
      <c r="N286" s="225"/>
      <c r="O286" s="225"/>
      <c r="P286" s="225"/>
      <c r="Q286" s="225"/>
      <c r="R286" s="225"/>
      <c r="S286" s="225"/>
      <c r="T286" s="225"/>
      <c r="U286" s="225"/>
      <c r="V286" s="225"/>
      <c r="W286" s="225"/>
      <c r="X286" s="225"/>
      <c r="Y286" s="225"/>
      <c r="Z286" s="225"/>
    </row>
    <row r="287" spans="1:26" ht="14.25" customHeight="1">
      <c r="A287" s="225"/>
      <c r="B287" s="236" t="s">
        <v>685</v>
      </c>
      <c r="C287" s="237" t="s">
        <v>9</v>
      </c>
      <c r="D287" s="235">
        <v>28000</v>
      </c>
      <c r="E287" s="225"/>
      <c r="F287" s="225"/>
      <c r="G287" s="225"/>
      <c r="H287" s="225"/>
      <c r="I287" s="225"/>
      <c r="J287" s="225"/>
      <c r="K287" s="225"/>
      <c r="L287" s="225"/>
      <c r="M287" s="225"/>
      <c r="N287" s="225"/>
      <c r="O287" s="225"/>
      <c r="P287" s="225"/>
      <c r="Q287" s="225"/>
      <c r="R287" s="225"/>
      <c r="S287" s="225"/>
      <c r="T287" s="225"/>
      <c r="U287" s="225"/>
      <c r="V287" s="225"/>
      <c r="W287" s="225"/>
      <c r="X287" s="225"/>
      <c r="Y287" s="225"/>
      <c r="Z287" s="225"/>
    </row>
    <row r="288" spans="1:26" ht="14.25" customHeight="1">
      <c r="A288" s="225"/>
      <c r="B288" s="238" t="s">
        <v>686</v>
      </c>
      <c r="C288" s="237" t="s">
        <v>5</v>
      </c>
      <c r="D288" s="235">
        <v>151384.66</v>
      </c>
      <c r="E288" s="225"/>
      <c r="F288" s="225"/>
      <c r="G288" s="225"/>
      <c r="H288" s="225"/>
      <c r="I288" s="225"/>
      <c r="J288" s="225"/>
      <c r="K288" s="225"/>
      <c r="L288" s="225"/>
      <c r="M288" s="225"/>
      <c r="N288" s="225"/>
      <c r="O288" s="225"/>
      <c r="P288" s="225"/>
      <c r="Q288" s="225"/>
      <c r="R288" s="225"/>
      <c r="S288" s="225"/>
      <c r="T288" s="225"/>
      <c r="U288" s="225"/>
      <c r="V288" s="225"/>
      <c r="W288" s="225"/>
      <c r="X288" s="225"/>
      <c r="Y288" s="225"/>
      <c r="Z288" s="225"/>
    </row>
    <row r="289" spans="1:26" ht="14.25" customHeight="1">
      <c r="A289" s="225"/>
      <c r="B289" s="240" t="s">
        <v>687</v>
      </c>
      <c r="C289" s="241"/>
      <c r="D289" s="242"/>
      <c r="E289" s="225"/>
      <c r="F289" s="225"/>
      <c r="G289" s="225"/>
      <c r="H289" s="225"/>
      <c r="I289" s="225"/>
      <c r="J289" s="225"/>
      <c r="K289" s="225"/>
      <c r="L289" s="225"/>
      <c r="M289" s="225"/>
      <c r="N289" s="225"/>
      <c r="O289" s="225"/>
      <c r="P289" s="225"/>
      <c r="Q289" s="225"/>
      <c r="R289" s="225"/>
      <c r="S289" s="225"/>
      <c r="T289" s="225"/>
      <c r="U289" s="225"/>
      <c r="V289" s="225"/>
      <c r="W289" s="225"/>
      <c r="X289" s="225"/>
      <c r="Y289" s="225"/>
      <c r="Z289" s="225"/>
    </row>
    <row r="290" spans="1:26" ht="14.25" customHeight="1">
      <c r="A290" s="225"/>
      <c r="B290" s="236" t="s">
        <v>688</v>
      </c>
      <c r="C290" s="237" t="s">
        <v>5</v>
      </c>
      <c r="D290" s="235">
        <v>2631</v>
      </c>
      <c r="E290" s="225"/>
      <c r="F290" s="225"/>
      <c r="G290" s="225"/>
      <c r="H290" s="225"/>
      <c r="I290" s="225"/>
      <c r="J290" s="225"/>
      <c r="K290" s="225"/>
      <c r="L290" s="225"/>
      <c r="M290" s="225"/>
      <c r="N290" s="225"/>
      <c r="O290" s="225"/>
      <c r="P290" s="225"/>
      <c r="Q290" s="225"/>
      <c r="R290" s="225"/>
      <c r="S290" s="225"/>
      <c r="T290" s="225"/>
      <c r="U290" s="225"/>
      <c r="V290" s="225"/>
      <c r="W290" s="225"/>
      <c r="X290" s="225"/>
      <c r="Y290" s="225"/>
      <c r="Z290" s="225"/>
    </row>
    <row r="291" spans="1:26" ht="14.25" customHeight="1">
      <c r="A291" s="225"/>
      <c r="B291" s="236" t="s">
        <v>689</v>
      </c>
      <c r="C291" s="237" t="s">
        <v>5</v>
      </c>
      <c r="D291" s="235">
        <v>2578</v>
      </c>
      <c r="E291" s="225"/>
      <c r="F291" s="225"/>
      <c r="G291" s="225"/>
      <c r="H291" s="225"/>
      <c r="I291" s="225"/>
      <c r="J291" s="225"/>
      <c r="K291" s="225"/>
      <c r="L291" s="225"/>
      <c r="M291" s="225"/>
      <c r="N291" s="225"/>
      <c r="O291" s="225"/>
      <c r="P291" s="225"/>
      <c r="Q291" s="225"/>
      <c r="R291" s="225"/>
      <c r="S291" s="225"/>
      <c r="T291" s="225"/>
      <c r="U291" s="225"/>
      <c r="V291" s="225"/>
      <c r="W291" s="225"/>
      <c r="X291" s="225"/>
      <c r="Y291" s="225"/>
      <c r="Z291" s="225"/>
    </row>
    <row r="292" spans="1:26" ht="14.25" customHeight="1">
      <c r="A292" s="225"/>
      <c r="B292" s="236" t="s">
        <v>690</v>
      </c>
      <c r="C292" s="237" t="s">
        <v>5</v>
      </c>
      <c r="D292" s="235">
        <v>4525</v>
      </c>
      <c r="E292" s="225"/>
      <c r="F292" s="225"/>
      <c r="G292" s="225"/>
      <c r="H292" s="225"/>
      <c r="I292" s="225"/>
      <c r="J292" s="225"/>
      <c r="K292" s="225"/>
      <c r="L292" s="225"/>
      <c r="M292" s="225"/>
      <c r="N292" s="225"/>
      <c r="O292" s="225"/>
      <c r="P292" s="225"/>
      <c r="Q292" s="225"/>
      <c r="R292" s="225"/>
      <c r="S292" s="225"/>
      <c r="T292" s="225"/>
      <c r="U292" s="225"/>
      <c r="V292" s="225"/>
      <c r="W292" s="225"/>
      <c r="X292" s="225"/>
      <c r="Y292" s="225"/>
      <c r="Z292" s="225"/>
    </row>
    <row r="293" spans="1:26" ht="14.25" customHeight="1">
      <c r="A293" s="225"/>
      <c r="B293" s="236" t="s">
        <v>691</v>
      </c>
      <c r="C293" s="237" t="s">
        <v>5</v>
      </c>
      <c r="D293" s="235">
        <v>3857</v>
      </c>
      <c r="E293" s="225"/>
      <c r="F293" s="225"/>
      <c r="G293" s="225"/>
      <c r="H293" s="225"/>
      <c r="I293" s="225"/>
      <c r="J293" s="225"/>
      <c r="K293" s="225"/>
      <c r="L293" s="225"/>
      <c r="M293" s="225"/>
      <c r="N293" s="225"/>
      <c r="O293" s="225"/>
      <c r="P293" s="225"/>
      <c r="Q293" s="225"/>
      <c r="R293" s="225"/>
      <c r="S293" s="225"/>
      <c r="T293" s="225"/>
      <c r="U293" s="225"/>
      <c r="V293" s="225"/>
      <c r="W293" s="225"/>
      <c r="X293" s="225"/>
      <c r="Y293" s="225"/>
      <c r="Z293" s="225"/>
    </row>
    <row r="294" spans="1:26" ht="14.25" customHeight="1">
      <c r="A294" s="225"/>
      <c r="B294" s="234" t="s">
        <v>692</v>
      </c>
      <c r="C294" s="237" t="s">
        <v>5</v>
      </c>
      <c r="D294" s="235">
        <v>25500</v>
      </c>
      <c r="E294" s="225"/>
      <c r="F294" s="225"/>
      <c r="G294" s="225"/>
      <c r="H294" s="225"/>
      <c r="I294" s="225"/>
      <c r="J294" s="225"/>
      <c r="K294" s="225"/>
      <c r="L294" s="225"/>
      <c r="M294" s="225"/>
      <c r="N294" s="225"/>
      <c r="O294" s="225"/>
      <c r="P294" s="225"/>
      <c r="Q294" s="225"/>
      <c r="R294" s="225"/>
      <c r="S294" s="225"/>
      <c r="T294" s="225"/>
      <c r="U294" s="225"/>
      <c r="V294" s="225"/>
      <c r="W294" s="225"/>
      <c r="X294" s="225"/>
      <c r="Y294" s="225"/>
      <c r="Z294" s="225"/>
    </row>
    <row r="295" spans="1:26" ht="14.25" customHeight="1">
      <c r="A295" s="225"/>
      <c r="B295" s="234" t="s">
        <v>693</v>
      </c>
      <c r="C295" s="237" t="s">
        <v>5</v>
      </c>
      <c r="D295" s="235">
        <v>10000</v>
      </c>
      <c r="E295" s="225"/>
      <c r="F295" s="225"/>
      <c r="G295" s="225"/>
      <c r="H295" s="225"/>
      <c r="I295" s="225"/>
      <c r="J295" s="225"/>
      <c r="K295" s="225"/>
      <c r="L295" s="225"/>
      <c r="M295" s="225"/>
      <c r="N295" s="225"/>
      <c r="O295" s="225"/>
      <c r="P295" s="225"/>
      <c r="Q295" s="225"/>
      <c r="R295" s="225"/>
      <c r="S295" s="225"/>
      <c r="T295" s="225"/>
      <c r="U295" s="225"/>
      <c r="V295" s="225"/>
      <c r="W295" s="225"/>
      <c r="X295" s="225"/>
      <c r="Y295" s="225"/>
      <c r="Z295" s="225"/>
    </row>
    <row r="296" spans="1:26" ht="14.25" customHeight="1">
      <c r="A296" s="225"/>
      <c r="B296" s="234" t="s">
        <v>694</v>
      </c>
      <c r="C296" s="237" t="s">
        <v>5</v>
      </c>
      <c r="D296" s="235">
        <v>25500</v>
      </c>
      <c r="E296" s="225"/>
      <c r="F296" s="225"/>
      <c r="G296" s="225"/>
      <c r="H296" s="225"/>
      <c r="I296" s="225"/>
      <c r="J296" s="225"/>
      <c r="K296" s="225"/>
      <c r="L296" s="225"/>
      <c r="M296" s="225"/>
      <c r="N296" s="225"/>
      <c r="O296" s="225"/>
      <c r="P296" s="225"/>
      <c r="Q296" s="225"/>
      <c r="R296" s="225"/>
      <c r="S296" s="225"/>
      <c r="T296" s="225"/>
      <c r="U296" s="225"/>
      <c r="V296" s="225"/>
      <c r="W296" s="225"/>
      <c r="X296" s="225"/>
      <c r="Y296" s="225"/>
      <c r="Z296" s="225"/>
    </row>
    <row r="297" spans="1:26" ht="14.25" customHeight="1">
      <c r="A297" s="225"/>
      <c r="B297" s="234" t="s">
        <v>695</v>
      </c>
      <c r="C297" s="237" t="s">
        <v>5</v>
      </c>
      <c r="D297" s="235">
        <v>67320</v>
      </c>
      <c r="E297" s="225"/>
      <c r="F297" s="225"/>
      <c r="G297" s="225"/>
      <c r="H297" s="225"/>
      <c r="I297" s="225"/>
      <c r="J297" s="225"/>
      <c r="K297" s="225"/>
      <c r="L297" s="225"/>
      <c r="M297" s="225"/>
      <c r="N297" s="225"/>
      <c r="O297" s="225"/>
      <c r="P297" s="225"/>
      <c r="Q297" s="225"/>
      <c r="R297" s="225"/>
      <c r="S297" s="225"/>
      <c r="T297" s="225"/>
      <c r="U297" s="225"/>
      <c r="V297" s="225"/>
      <c r="W297" s="225"/>
      <c r="X297" s="225"/>
      <c r="Y297" s="225"/>
      <c r="Z297" s="225"/>
    </row>
    <row r="298" spans="1:26" ht="18" customHeight="1">
      <c r="A298" s="225"/>
      <c r="B298" s="234" t="s">
        <v>696</v>
      </c>
      <c r="C298" s="237" t="s">
        <v>5</v>
      </c>
      <c r="D298" s="235">
        <v>77720</v>
      </c>
      <c r="E298" s="225"/>
      <c r="F298" s="225"/>
      <c r="G298" s="225"/>
      <c r="H298" s="225"/>
      <c r="I298" s="225"/>
      <c r="J298" s="225"/>
      <c r="K298" s="225"/>
      <c r="L298" s="225"/>
      <c r="M298" s="225"/>
      <c r="N298" s="225"/>
      <c r="O298" s="225"/>
      <c r="P298" s="225"/>
      <c r="Q298" s="225"/>
      <c r="R298" s="225"/>
      <c r="S298" s="225"/>
      <c r="T298" s="225"/>
      <c r="U298" s="225"/>
      <c r="V298" s="225"/>
      <c r="W298" s="225"/>
      <c r="X298" s="225"/>
      <c r="Y298" s="225"/>
      <c r="Z298" s="225"/>
    </row>
    <row r="299" spans="1:26" ht="18" customHeight="1">
      <c r="A299" s="225"/>
      <c r="B299" s="236" t="s">
        <v>697</v>
      </c>
      <c r="C299" s="237" t="s">
        <v>25</v>
      </c>
      <c r="D299" s="235">
        <v>2572</v>
      </c>
      <c r="E299" s="225"/>
      <c r="F299" s="225"/>
      <c r="G299" s="225"/>
      <c r="H299" s="225"/>
      <c r="I299" s="225"/>
      <c r="J299" s="225"/>
      <c r="K299" s="225"/>
      <c r="L299" s="225"/>
      <c r="M299" s="225"/>
      <c r="N299" s="225"/>
      <c r="O299" s="225"/>
      <c r="P299" s="225"/>
      <c r="Q299" s="225"/>
      <c r="R299" s="225"/>
      <c r="S299" s="225"/>
      <c r="T299" s="225"/>
      <c r="U299" s="225"/>
      <c r="V299" s="225"/>
      <c r="W299" s="225"/>
      <c r="X299" s="225"/>
      <c r="Y299" s="225"/>
      <c r="Z299" s="225"/>
    </row>
    <row r="300" spans="1:26" ht="18" customHeight="1">
      <c r="A300" s="225"/>
      <c r="B300" s="236" t="s">
        <v>698</v>
      </c>
      <c r="C300" s="237" t="s">
        <v>5</v>
      </c>
      <c r="D300" s="235">
        <v>101220</v>
      </c>
      <c r="E300" s="225"/>
      <c r="F300" s="225"/>
      <c r="G300" s="244"/>
      <c r="H300" s="225"/>
      <c r="I300" s="225"/>
      <c r="J300" s="225"/>
      <c r="K300" s="225"/>
      <c r="L300" s="225"/>
      <c r="M300" s="225"/>
      <c r="N300" s="225"/>
      <c r="O300" s="225"/>
      <c r="P300" s="225"/>
      <c r="Q300" s="225"/>
      <c r="R300" s="225"/>
      <c r="S300" s="225"/>
      <c r="T300" s="225"/>
      <c r="U300" s="225"/>
      <c r="V300" s="225"/>
      <c r="W300" s="225"/>
      <c r="X300" s="225"/>
      <c r="Y300" s="225"/>
      <c r="Z300" s="225"/>
    </row>
    <row r="301" spans="1:26" ht="18" customHeight="1">
      <c r="A301" s="225"/>
      <c r="B301" s="240" t="s">
        <v>699</v>
      </c>
      <c r="C301" s="241"/>
      <c r="D301" s="242"/>
      <c r="E301" s="225"/>
      <c r="F301" s="225"/>
      <c r="G301" s="225"/>
      <c r="H301" s="225"/>
      <c r="I301" s="225"/>
      <c r="J301" s="225"/>
      <c r="K301" s="225"/>
      <c r="L301" s="225"/>
      <c r="M301" s="225"/>
      <c r="N301" s="225"/>
      <c r="O301" s="225"/>
      <c r="P301" s="225"/>
      <c r="Q301" s="225"/>
      <c r="R301" s="225"/>
      <c r="S301" s="225"/>
      <c r="T301" s="225"/>
      <c r="U301" s="225"/>
      <c r="V301" s="225"/>
      <c r="W301" s="225"/>
      <c r="X301" s="225"/>
      <c r="Y301" s="225"/>
      <c r="Z301" s="225"/>
    </row>
    <row r="302" spans="1:26" ht="18" customHeight="1">
      <c r="A302" s="225"/>
      <c r="B302" s="236" t="s">
        <v>700</v>
      </c>
      <c r="C302" s="37" t="s">
        <v>131</v>
      </c>
      <c r="D302" s="235">
        <v>8704</v>
      </c>
      <c r="E302" s="225"/>
      <c r="F302" s="225"/>
      <c r="G302" s="225"/>
      <c r="H302" s="225"/>
      <c r="I302" s="225"/>
      <c r="J302" s="225"/>
      <c r="K302" s="225"/>
      <c r="L302" s="225"/>
      <c r="M302" s="225"/>
      <c r="N302" s="225"/>
      <c r="O302" s="225"/>
      <c r="P302" s="225"/>
      <c r="Q302" s="225"/>
      <c r="R302" s="225"/>
      <c r="S302" s="225"/>
      <c r="T302" s="225"/>
      <c r="U302" s="225"/>
      <c r="V302" s="225"/>
      <c r="W302" s="225"/>
      <c r="X302" s="225"/>
      <c r="Y302" s="225"/>
      <c r="Z302" s="225"/>
    </row>
    <row r="303" spans="1:26" ht="18" customHeight="1">
      <c r="A303" s="225"/>
      <c r="B303" s="236" t="s">
        <v>701</v>
      </c>
      <c r="C303" s="37" t="s">
        <v>390</v>
      </c>
      <c r="D303" s="235">
        <v>5316</v>
      </c>
      <c r="E303" s="225"/>
      <c r="F303" s="225"/>
      <c r="G303" s="225"/>
      <c r="H303" s="225"/>
      <c r="I303" s="225"/>
      <c r="J303" s="225"/>
      <c r="K303" s="225"/>
      <c r="L303" s="225"/>
      <c r="M303" s="225"/>
      <c r="N303" s="225"/>
      <c r="O303" s="225"/>
      <c r="P303" s="225"/>
      <c r="Q303" s="225"/>
      <c r="R303" s="225"/>
      <c r="S303" s="225"/>
      <c r="T303" s="225"/>
      <c r="U303" s="225"/>
      <c r="V303" s="225"/>
      <c r="W303" s="225"/>
      <c r="X303" s="225"/>
      <c r="Y303" s="225"/>
      <c r="Z303" s="225"/>
    </row>
    <row r="304" spans="1:26" ht="18" customHeight="1">
      <c r="A304" s="225"/>
      <c r="B304" s="236" t="s">
        <v>702</v>
      </c>
      <c r="C304" s="37" t="s">
        <v>131</v>
      </c>
      <c r="D304" s="235">
        <v>2950</v>
      </c>
      <c r="E304" s="225"/>
      <c r="F304" s="225"/>
      <c r="G304" s="225"/>
      <c r="H304" s="225"/>
      <c r="I304" s="225"/>
      <c r="J304" s="225"/>
      <c r="K304" s="225"/>
      <c r="L304" s="225"/>
      <c r="M304" s="225"/>
      <c r="N304" s="225"/>
      <c r="O304" s="225"/>
      <c r="P304" s="225"/>
      <c r="Q304" s="225"/>
      <c r="R304" s="225"/>
      <c r="S304" s="225"/>
      <c r="T304" s="225"/>
      <c r="U304" s="225"/>
      <c r="V304" s="225"/>
      <c r="W304" s="225"/>
      <c r="X304" s="225"/>
      <c r="Y304" s="225"/>
      <c r="Z304" s="225"/>
    </row>
    <row r="305" spans="1:26" ht="18" customHeight="1">
      <c r="A305" s="225"/>
      <c r="B305" s="236" t="s">
        <v>703</v>
      </c>
      <c r="C305" s="37" t="s">
        <v>5</v>
      </c>
      <c r="D305" s="235">
        <v>7400</v>
      </c>
      <c r="E305" s="225"/>
      <c r="F305" s="225"/>
      <c r="G305" s="225"/>
      <c r="H305" s="225"/>
      <c r="I305" s="225"/>
      <c r="J305" s="225"/>
      <c r="K305" s="225"/>
      <c r="L305" s="225"/>
      <c r="M305" s="225"/>
      <c r="N305" s="225"/>
      <c r="O305" s="225"/>
      <c r="P305" s="225"/>
      <c r="Q305" s="225"/>
      <c r="R305" s="225"/>
      <c r="S305" s="225"/>
      <c r="T305" s="225"/>
      <c r="U305" s="225"/>
      <c r="V305" s="225"/>
      <c r="W305" s="225"/>
      <c r="X305" s="225"/>
      <c r="Y305" s="225"/>
      <c r="Z305" s="225"/>
    </row>
    <row r="306" spans="1:26" ht="18" customHeight="1">
      <c r="A306" s="225"/>
      <c r="B306" s="236" t="s">
        <v>704</v>
      </c>
      <c r="C306" s="37" t="s">
        <v>131</v>
      </c>
      <c r="D306" s="235">
        <v>7500</v>
      </c>
      <c r="E306" s="225"/>
      <c r="F306" s="225"/>
      <c r="G306" s="225"/>
      <c r="H306" s="225"/>
      <c r="I306" s="225"/>
      <c r="J306" s="225"/>
      <c r="K306" s="225"/>
      <c r="L306" s="225"/>
      <c r="M306" s="225"/>
      <c r="N306" s="225"/>
      <c r="O306" s="225"/>
      <c r="P306" s="225"/>
      <c r="Q306" s="225"/>
      <c r="R306" s="225"/>
      <c r="S306" s="225"/>
      <c r="T306" s="225"/>
      <c r="U306" s="225"/>
      <c r="V306" s="225"/>
      <c r="W306" s="225"/>
      <c r="X306" s="225"/>
      <c r="Y306" s="225"/>
      <c r="Z306" s="225"/>
    </row>
    <row r="307" spans="1:26" ht="18" customHeight="1">
      <c r="A307" s="225"/>
      <c r="B307" s="236" t="s">
        <v>705</v>
      </c>
      <c r="C307" s="37" t="s">
        <v>131</v>
      </c>
      <c r="D307" s="235">
        <v>3450</v>
      </c>
      <c r="E307" s="225"/>
      <c r="F307" s="225"/>
      <c r="G307" s="225"/>
      <c r="H307" s="225"/>
      <c r="I307" s="225"/>
      <c r="J307" s="225"/>
      <c r="K307" s="225"/>
      <c r="L307" s="225"/>
      <c r="M307" s="225"/>
      <c r="N307" s="225"/>
      <c r="O307" s="225"/>
      <c r="P307" s="225"/>
      <c r="Q307" s="225"/>
      <c r="R307" s="225"/>
      <c r="S307" s="225"/>
      <c r="T307" s="225"/>
      <c r="U307" s="225"/>
      <c r="V307" s="225"/>
      <c r="W307" s="225"/>
      <c r="X307" s="225"/>
      <c r="Y307" s="225"/>
      <c r="Z307" s="225"/>
    </row>
    <row r="308" spans="1:26" ht="18" customHeight="1">
      <c r="A308" s="225"/>
      <c r="B308" s="236" t="s">
        <v>706</v>
      </c>
      <c r="C308" s="37" t="s">
        <v>5</v>
      </c>
      <c r="D308" s="235">
        <v>21720</v>
      </c>
      <c r="E308" s="225"/>
      <c r="F308" s="225"/>
      <c r="G308" s="225"/>
      <c r="H308" s="225"/>
      <c r="I308" s="225"/>
      <c r="J308" s="225"/>
      <c r="K308" s="225"/>
      <c r="L308" s="225"/>
      <c r="M308" s="225"/>
      <c r="N308" s="225"/>
      <c r="O308" s="225"/>
      <c r="P308" s="225"/>
      <c r="Q308" s="225"/>
      <c r="R308" s="225"/>
      <c r="S308" s="225"/>
      <c r="T308" s="225"/>
      <c r="U308" s="225"/>
      <c r="V308" s="225"/>
      <c r="W308" s="225"/>
      <c r="X308" s="225"/>
      <c r="Y308" s="225"/>
      <c r="Z308" s="225"/>
    </row>
    <row r="309" spans="1:26" ht="18" customHeight="1">
      <c r="A309" s="225"/>
      <c r="B309" s="236" t="s">
        <v>707</v>
      </c>
      <c r="C309" s="37" t="s">
        <v>131</v>
      </c>
      <c r="D309" s="235">
        <v>4200</v>
      </c>
      <c r="E309" s="225"/>
      <c r="F309" s="225"/>
      <c r="G309" s="225"/>
      <c r="H309" s="225"/>
      <c r="I309" s="225"/>
      <c r="J309" s="225"/>
      <c r="K309" s="225"/>
      <c r="L309" s="225"/>
      <c r="M309" s="225"/>
      <c r="N309" s="225"/>
      <c r="O309" s="225"/>
      <c r="P309" s="225"/>
      <c r="Q309" s="225"/>
      <c r="R309" s="225"/>
      <c r="S309" s="225"/>
      <c r="T309" s="225"/>
      <c r="U309" s="225"/>
      <c r="V309" s="225"/>
      <c r="W309" s="225"/>
      <c r="X309" s="225"/>
      <c r="Y309" s="225"/>
      <c r="Z309" s="225"/>
    </row>
    <row r="310" spans="1:26" ht="18" customHeight="1">
      <c r="A310" s="225"/>
      <c r="B310" s="234" t="s">
        <v>708</v>
      </c>
      <c r="C310" s="37" t="s">
        <v>131</v>
      </c>
      <c r="D310" s="235">
        <v>2790</v>
      </c>
      <c r="E310" s="225"/>
      <c r="F310" s="225"/>
      <c r="G310" s="225"/>
      <c r="H310" s="225"/>
      <c r="I310" s="225"/>
      <c r="J310" s="225"/>
      <c r="K310" s="225"/>
      <c r="L310" s="225"/>
      <c r="M310" s="225"/>
      <c r="N310" s="225"/>
      <c r="O310" s="225"/>
      <c r="P310" s="225"/>
      <c r="Q310" s="225"/>
      <c r="R310" s="225"/>
      <c r="S310" s="225"/>
      <c r="T310" s="225"/>
      <c r="U310" s="225"/>
      <c r="V310" s="225"/>
      <c r="W310" s="225"/>
      <c r="X310" s="225"/>
      <c r="Y310" s="225"/>
      <c r="Z310" s="225"/>
    </row>
    <row r="311" spans="1:26" ht="18" customHeight="1">
      <c r="A311" s="225"/>
      <c r="B311" s="236" t="s">
        <v>709</v>
      </c>
      <c r="C311" s="37" t="s">
        <v>131</v>
      </c>
      <c r="D311" s="235">
        <v>3700</v>
      </c>
      <c r="E311" s="225"/>
      <c r="F311" s="225"/>
      <c r="G311" s="225"/>
      <c r="H311" s="225"/>
      <c r="I311" s="225"/>
      <c r="J311" s="225"/>
      <c r="K311" s="225"/>
      <c r="L311" s="225"/>
      <c r="M311" s="225"/>
      <c r="N311" s="225"/>
      <c r="O311" s="225"/>
      <c r="P311" s="225"/>
      <c r="Q311" s="225"/>
      <c r="R311" s="225"/>
      <c r="S311" s="225"/>
      <c r="T311" s="225"/>
      <c r="U311" s="225"/>
      <c r="V311" s="225"/>
      <c r="W311" s="225"/>
      <c r="X311" s="225"/>
      <c r="Y311" s="225"/>
      <c r="Z311" s="225"/>
    </row>
    <row r="312" spans="1:26" ht="18" customHeight="1">
      <c r="A312" s="225"/>
      <c r="B312" s="236" t="s">
        <v>710</v>
      </c>
      <c r="C312" s="37" t="s">
        <v>131</v>
      </c>
      <c r="D312" s="235">
        <v>3900</v>
      </c>
      <c r="E312" s="225"/>
      <c r="F312" s="225"/>
      <c r="G312" s="225"/>
      <c r="H312" s="225"/>
      <c r="I312" s="225"/>
      <c r="J312" s="225"/>
      <c r="K312" s="225"/>
      <c r="L312" s="225"/>
      <c r="M312" s="225"/>
      <c r="N312" s="225"/>
      <c r="O312" s="225"/>
      <c r="P312" s="225"/>
      <c r="Q312" s="225"/>
      <c r="R312" s="225"/>
      <c r="S312" s="225"/>
      <c r="T312" s="225"/>
      <c r="U312" s="225"/>
      <c r="V312" s="225"/>
      <c r="W312" s="225"/>
      <c r="X312" s="225"/>
      <c r="Y312" s="225"/>
      <c r="Z312" s="225"/>
    </row>
    <row r="313" spans="1:26" ht="18" customHeight="1">
      <c r="A313" s="225"/>
      <c r="B313" s="236" t="s">
        <v>711</v>
      </c>
      <c r="C313" s="37" t="s">
        <v>5</v>
      </c>
      <c r="D313" s="235">
        <v>93479</v>
      </c>
      <c r="E313" s="225"/>
      <c r="F313" s="225"/>
      <c r="G313" s="225"/>
      <c r="H313" s="225"/>
      <c r="I313" s="225"/>
      <c r="J313" s="225"/>
      <c r="K313" s="225"/>
      <c r="L313" s="225"/>
      <c r="M313" s="225"/>
      <c r="N313" s="225"/>
      <c r="O313" s="225"/>
      <c r="P313" s="225"/>
      <c r="Q313" s="225"/>
      <c r="R313" s="225"/>
      <c r="S313" s="225"/>
      <c r="T313" s="225"/>
      <c r="U313" s="225"/>
      <c r="V313" s="225"/>
      <c r="W313" s="225"/>
      <c r="X313" s="225"/>
      <c r="Y313" s="225"/>
      <c r="Z313" s="225"/>
    </row>
    <row r="314" spans="1:26" ht="18" customHeight="1">
      <c r="A314" s="225"/>
      <c r="B314" s="234" t="s">
        <v>712</v>
      </c>
      <c r="C314" s="37" t="s">
        <v>5</v>
      </c>
      <c r="D314" s="235">
        <v>81200</v>
      </c>
      <c r="E314" s="225"/>
      <c r="F314" s="225"/>
      <c r="G314" s="225"/>
      <c r="H314" s="225"/>
      <c r="I314" s="225"/>
      <c r="J314" s="225"/>
      <c r="K314" s="225"/>
      <c r="L314" s="225"/>
      <c r="M314" s="225"/>
      <c r="N314" s="225"/>
      <c r="O314" s="225"/>
      <c r="P314" s="225"/>
      <c r="Q314" s="225"/>
      <c r="R314" s="225"/>
      <c r="S314" s="225"/>
      <c r="T314" s="225"/>
      <c r="U314" s="225"/>
      <c r="V314" s="225"/>
      <c r="W314" s="225"/>
      <c r="X314" s="225"/>
      <c r="Y314" s="225"/>
      <c r="Z314" s="225"/>
    </row>
    <row r="315" spans="1:26" ht="18" customHeight="1">
      <c r="A315" s="225"/>
      <c r="B315" s="236" t="s">
        <v>713</v>
      </c>
      <c r="C315" s="237" t="s">
        <v>5</v>
      </c>
      <c r="D315" s="235">
        <v>96287.659999999989</v>
      </c>
      <c r="E315" s="225"/>
      <c r="F315" s="225"/>
      <c r="G315" s="225"/>
      <c r="H315" s="225"/>
      <c r="I315" s="225"/>
      <c r="J315" s="225"/>
      <c r="K315" s="225"/>
      <c r="L315" s="225"/>
      <c r="M315" s="225"/>
      <c r="N315" s="225"/>
      <c r="O315" s="225"/>
      <c r="P315" s="225"/>
      <c r="Q315" s="225"/>
      <c r="R315" s="225"/>
      <c r="S315" s="225"/>
      <c r="T315" s="225"/>
      <c r="U315" s="225"/>
      <c r="V315" s="225"/>
      <c r="W315" s="225"/>
      <c r="X315" s="225"/>
      <c r="Y315" s="225"/>
      <c r="Z315" s="225"/>
    </row>
    <row r="316" spans="1:26" ht="18" customHeight="1">
      <c r="A316" s="225"/>
      <c r="B316" s="234" t="s">
        <v>714</v>
      </c>
      <c r="C316" s="237" t="s">
        <v>5</v>
      </c>
      <c r="D316" s="235">
        <v>89920</v>
      </c>
      <c r="E316" s="225"/>
      <c r="F316" s="225"/>
      <c r="G316" s="225"/>
      <c r="H316" s="225"/>
      <c r="I316" s="225"/>
      <c r="J316" s="225"/>
      <c r="K316" s="225"/>
      <c r="L316" s="225"/>
      <c r="M316" s="225"/>
      <c r="N316" s="225"/>
      <c r="O316" s="225"/>
      <c r="P316" s="225"/>
      <c r="Q316" s="225"/>
      <c r="R316" s="225"/>
      <c r="S316" s="225"/>
      <c r="T316" s="225"/>
      <c r="U316" s="225"/>
      <c r="V316" s="225"/>
      <c r="W316" s="225"/>
      <c r="X316" s="225"/>
      <c r="Y316" s="225"/>
      <c r="Z316" s="225"/>
    </row>
    <row r="317" spans="1:26" ht="18" customHeight="1">
      <c r="A317" s="225"/>
      <c r="B317" s="234" t="s">
        <v>715</v>
      </c>
      <c r="C317" s="237" t="s">
        <v>5</v>
      </c>
      <c r="D317" s="235">
        <v>130200</v>
      </c>
      <c r="E317" s="225"/>
      <c r="F317" s="225"/>
      <c r="G317" s="225"/>
      <c r="H317" s="225"/>
      <c r="I317" s="225"/>
      <c r="J317" s="225"/>
      <c r="K317" s="225"/>
      <c r="L317" s="225"/>
      <c r="M317" s="225"/>
      <c r="N317" s="225"/>
      <c r="O317" s="225"/>
      <c r="P317" s="225"/>
      <c r="Q317" s="225"/>
      <c r="R317" s="225"/>
      <c r="S317" s="225"/>
      <c r="T317" s="225"/>
      <c r="U317" s="225"/>
      <c r="V317" s="225"/>
      <c r="W317" s="225"/>
      <c r="X317" s="225"/>
      <c r="Y317" s="225"/>
      <c r="Z317" s="225"/>
    </row>
    <row r="318" spans="1:26" ht="18" customHeight="1">
      <c r="A318" s="225"/>
      <c r="B318" s="236" t="s">
        <v>716</v>
      </c>
      <c r="C318" s="237" t="s">
        <v>5</v>
      </c>
      <c r="D318" s="235">
        <v>145597.69</v>
      </c>
      <c r="E318" s="225"/>
      <c r="F318" s="225"/>
      <c r="G318" s="225"/>
      <c r="H318" s="225"/>
      <c r="I318" s="225"/>
      <c r="J318" s="225"/>
      <c r="K318" s="225"/>
      <c r="L318" s="225"/>
      <c r="M318" s="225"/>
      <c r="N318" s="225"/>
      <c r="O318" s="225"/>
      <c r="P318" s="225"/>
      <c r="Q318" s="225"/>
      <c r="R318" s="225"/>
      <c r="S318" s="225"/>
      <c r="T318" s="225"/>
      <c r="U318" s="225"/>
      <c r="V318" s="225"/>
      <c r="W318" s="225"/>
      <c r="X318" s="225"/>
      <c r="Y318" s="225"/>
      <c r="Z318" s="225"/>
    </row>
    <row r="319" spans="1:26" ht="18" customHeight="1">
      <c r="A319" s="225"/>
      <c r="B319" s="236" t="s">
        <v>717</v>
      </c>
      <c r="C319" s="237" t="s">
        <v>5</v>
      </c>
      <c r="D319" s="235">
        <v>150625.44</v>
      </c>
      <c r="E319" s="225"/>
      <c r="F319" s="225"/>
      <c r="G319" s="225"/>
      <c r="H319" s="225"/>
      <c r="I319" s="225"/>
      <c r="J319" s="225"/>
      <c r="K319" s="225"/>
      <c r="L319" s="225"/>
      <c r="M319" s="225"/>
      <c r="N319" s="225"/>
      <c r="O319" s="225"/>
      <c r="P319" s="225"/>
      <c r="Q319" s="225"/>
      <c r="R319" s="225"/>
      <c r="S319" s="225"/>
      <c r="T319" s="225"/>
      <c r="U319" s="225"/>
      <c r="V319" s="225"/>
      <c r="W319" s="225"/>
      <c r="X319" s="225"/>
      <c r="Y319" s="225"/>
      <c r="Z319" s="225"/>
    </row>
    <row r="320" spans="1:26" ht="18" customHeight="1">
      <c r="A320" s="225"/>
      <c r="B320" s="236" t="s">
        <v>718</v>
      </c>
      <c r="C320" s="237" t="s">
        <v>5</v>
      </c>
      <c r="D320" s="235">
        <v>182498.4</v>
      </c>
      <c r="E320" s="225"/>
      <c r="F320" s="225"/>
      <c r="G320" s="225"/>
      <c r="H320" s="225"/>
      <c r="I320" s="225"/>
      <c r="J320" s="225"/>
      <c r="K320" s="225"/>
      <c r="L320" s="225"/>
      <c r="M320" s="225"/>
      <c r="N320" s="225"/>
      <c r="O320" s="225"/>
      <c r="P320" s="225"/>
      <c r="Q320" s="225"/>
      <c r="R320" s="225"/>
      <c r="S320" s="225"/>
      <c r="T320" s="225"/>
      <c r="U320" s="225"/>
      <c r="V320" s="225"/>
      <c r="W320" s="225"/>
      <c r="X320" s="225"/>
      <c r="Y320" s="225"/>
      <c r="Z320" s="225"/>
    </row>
    <row r="321" spans="1:26" ht="18" customHeight="1">
      <c r="A321" s="225"/>
      <c r="B321" s="236" t="s">
        <v>719</v>
      </c>
      <c r="C321" s="237" t="s">
        <v>5</v>
      </c>
      <c r="D321" s="235">
        <v>216941.75999999998</v>
      </c>
      <c r="E321" s="225"/>
      <c r="F321" s="225"/>
      <c r="G321" s="225"/>
      <c r="H321" s="225"/>
      <c r="I321" s="225"/>
      <c r="J321" s="225"/>
      <c r="K321" s="225"/>
      <c r="L321" s="225"/>
      <c r="M321" s="225"/>
      <c r="N321" s="225"/>
      <c r="O321" s="225"/>
      <c r="P321" s="225"/>
      <c r="Q321" s="225"/>
      <c r="R321" s="225"/>
      <c r="S321" s="225"/>
      <c r="T321" s="225"/>
      <c r="U321" s="225"/>
      <c r="V321" s="225"/>
      <c r="W321" s="225"/>
      <c r="X321" s="225"/>
      <c r="Y321" s="225"/>
      <c r="Z321" s="225"/>
    </row>
    <row r="322" spans="1:26" ht="18" customHeight="1">
      <c r="A322" s="225"/>
      <c r="B322" s="236" t="s">
        <v>720</v>
      </c>
      <c r="C322" s="237" t="s">
        <v>5</v>
      </c>
      <c r="D322" s="235">
        <v>254983.67999999999</v>
      </c>
      <c r="E322" s="225"/>
      <c r="F322" s="225"/>
      <c r="G322" s="225"/>
      <c r="H322" s="225"/>
      <c r="I322" s="225"/>
      <c r="J322" s="225"/>
      <c r="K322" s="225"/>
      <c r="L322" s="225"/>
      <c r="M322" s="225"/>
      <c r="N322" s="225"/>
      <c r="O322" s="225"/>
      <c r="P322" s="225"/>
      <c r="Q322" s="225"/>
      <c r="R322" s="225"/>
      <c r="S322" s="225"/>
      <c r="T322" s="225"/>
      <c r="U322" s="225"/>
      <c r="V322" s="225"/>
      <c r="W322" s="225"/>
      <c r="X322" s="225"/>
      <c r="Y322" s="225"/>
      <c r="Z322" s="225"/>
    </row>
    <row r="323" spans="1:26" ht="18" customHeight="1">
      <c r="A323" s="225"/>
      <c r="B323" s="240" t="s">
        <v>721</v>
      </c>
      <c r="C323" s="241"/>
      <c r="D323" s="242"/>
      <c r="E323" s="225"/>
      <c r="F323" s="225"/>
      <c r="G323" s="225"/>
      <c r="H323" s="225"/>
      <c r="I323" s="225"/>
      <c r="J323" s="225"/>
      <c r="K323" s="225"/>
      <c r="L323" s="225"/>
      <c r="M323" s="225"/>
      <c r="N323" s="225"/>
      <c r="O323" s="225"/>
      <c r="P323" s="225"/>
      <c r="Q323" s="225"/>
      <c r="R323" s="225"/>
      <c r="S323" s="225"/>
      <c r="T323" s="225"/>
      <c r="U323" s="225"/>
      <c r="V323" s="225"/>
      <c r="W323" s="225"/>
      <c r="X323" s="225"/>
      <c r="Y323" s="225"/>
      <c r="Z323" s="225"/>
    </row>
    <row r="324" spans="1:26" ht="18" customHeight="1">
      <c r="A324" s="225"/>
      <c r="B324" s="236" t="s">
        <v>722</v>
      </c>
      <c r="C324" s="37" t="s">
        <v>5</v>
      </c>
      <c r="D324" s="235">
        <v>229900</v>
      </c>
      <c r="E324" s="225"/>
      <c r="F324" s="225"/>
      <c r="G324" s="225"/>
      <c r="H324" s="225"/>
      <c r="I324" s="225"/>
      <c r="J324" s="225"/>
      <c r="K324" s="225"/>
      <c r="L324" s="225"/>
      <c r="M324" s="225"/>
      <c r="N324" s="225"/>
      <c r="O324" s="225"/>
      <c r="P324" s="225"/>
      <c r="Q324" s="225"/>
      <c r="R324" s="225"/>
      <c r="S324" s="225"/>
      <c r="T324" s="225"/>
      <c r="U324" s="225"/>
      <c r="V324" s="225"/>
      <c r="W324" s="225"/>
      <c r="X324" s="225"/>
      <c r="Y324" s="225"/>
      <c r="Z324" s="225"/>
    </row>
    <row r="325" spans="1:26" ht="24" customHeight="1">
      <c r="A325" s="225"/>
      <c r="B325" s="238" t="s">
        <v>723</v>
      </c>
      <c r="C325" s="37" t="s">
        <v>5</v>
      </c>
      <c r="D325" s="235">
        <v>129900</v>
      </c>
      <c r="E325" s="225"/>
      <c r="F325" s="225"/>
      <c r="G325" s="225"/>
      <c r="H325" s="225"/>
      <c r="I325" s="225"/>
      <c r="J325" s="225"/>
      <c r="K325" s="225"/>
      <c r="L325" s="225"/>
      <c r="M325" s="225"/>
      <c r="N325" s="225"/>
      <c r="O325" s="225"/>
      <c r="P325" s="225"/>
      <c r="Q325" s="225"/>
      <c r="R325" s="225"/>
      <c r="S325" s="225"/>
      <c r="T325" s="225"/>
      <c r="U325" s="225"/>
      <c r="V325" s="225"/>
      <c r="W325" s="225"/>
      <c r="X325" s="225"/>
      <c r="Y325" s="225"/>
      <c r="Z325" s="225"/>
    </row>
    <row r="326" spans="1:26" ht="18" customHeight="1">
      <c r="A326" s="225"/>
      <c r="B326" s="236" t="s">
        <v>724</v>
      </c>
      <c r="C326" s="37" t="s">
        <v>5</v>
      </c>
      <c r="D326" s="235">
        <v>179900</v>
      </c>
      <c r="E326" s="225"/>
      <c r="F326" s="225"/>
      <c r="G326" s="225"/>
      <c r="H326" s="225"/>
      <c r="I326" s="225"/>
      <c r="J326" s="225"/>
      <c r="K326" s="225"/>
      <c r="L326" s="225"/>
      <c r="M326" s="225"/>
      <c r="N326" s="225"/>
      <c r="O326" s="225"/>
      <c r="P326" s="225"/>
      <c r="Q326" s="225"/>
      <c r="R326" s="225"/>
      <c r="S326" s="225"/>
      <c r="T326" s="225"/>
      <c r="U326" s="225"/>
      <c r="V326" s="225"/>
      <c r="W326" s="225"/>
      <c r="X326" s="225"/>
      <c r="Y326" s="225"/>
      <c r="Z326" s="225"/>
    </row>
    <row r="327" spans="1:26" ht="18" customHeight="1">
      <c r="A327" s="225"/>
      <c r="B327" s="234" t="s">
        <v>725</v>
      </c>
      <c r="C327" s="37" t="s">
        <v>5</v>
      </c>
      <c r="D327" s="235">
        <v>519000</v>
      </c>
      <c r="E327" s="225"/>
      <c r="F327" s="225"/>
      <c r="G327" s="225"/>
      <c r="H327" s="225"/>
      <c r="I327" s="225"/>
      <c r="J327" s="225"/>
      <c r="K327" s="225"/>
      <c r="L327" s="225"/>
      <c r="M327" s="225"/>
      <c r="N327" s="225"/>
      <c r="O327" s="225"/>
      <c r="P327" s="225"/>
      <c r="Q327" s="225"/>
      <c r="R327" s="225"/>
      <c r="S327" s="225"/>
      <c r="T327" s="225"/>
      <c r="U327" s="225"/>
      <c r="V327" s="225"/>
      <c r="W327" s="225"/>
      <c r="X327" s="225"/>
      <c r="Y327" s="225"/>
      <c r="Z327" s="225"/>
    </row>
    <row r="328" spans="1:26" ht="18" customHeight="1">
      <c r="A328" s="225"/>
      <c r="B328" s="234" t="s">
        <v>725</v>
      </c>
      <c r="C328" s="37" t="s">
        <v>5</v>
      </c>
      <c r="D328" s="235">
        <v>589000</v>
      </c>
      <c r="E328" s="225"/>
      <c r="F328" s="225"/>
      <c r="G328" s="225"/>
      <c r="H328" s="225"/>
      <c r="I328" s="225"/>
      <c r="J328" s="225"/>
      <c r="K328" s="225"/>
      <c r="L328" s="225"/>
      <c r="M328" s="225"/>
      <c r="N328" s="225"/>
      <c r="O328" s="225"/>
      <c r="P328" s="225"/>
      <c r="Q328" s="225"/>
      <c r="R328" s="225"/>
      <c r="S328" s="225"/>
      <c r="T328" s="225"/>
      <c r="U328" s="225"/>
      <c r="V328" s="225"/>
      <c r="W328" s="225"/>
      <c r="X328" s="225"/>
      <c r="Y328" s="225"/>
      <c r="Z328" s="225"/>
    </row>
    <row r="329" spans="1:26" ht="18" customHeight="1">
      <c r="A329" s="225"/>
      <c r="B329" s="234" t="s">
        <v>726</v>
      </c>
      <c r="C329" s="37" t="s">
        <v>5</v>
      </c>
      <c r="D329" s="235">
        <v>875900</v>
      </c>
      <c r="E329" s="225"/>
      <c r="F329" s="225"/>
      <c r="G329" s="225"/>
      <c r="H329" s="225"/>
      <c r="I329" s="225"/>
      <c r="J329" s="225"/>
      <c r="K329" s="225"/>
      <c r="L329" s="225"/>
      <c r="M329" s="225"/>
      <c r="N329" s="225"/>
      <c r="O329" s="225"/>
      <c r="P329" s="225"/>
      <c r="Q329" s="225"/>
      <c r="R329" s="225"/>
      <c r="S329" s="225"/>
      <c r="T329" s="225"/>
      <c r="U329" s="225"/>
      <c r="V329" s="225"/>
      <c r="W329" s="225"/>
      <c r="X329" s="225"/>
      <c r="Y329" s="225"/>
      <c r="Z329" s="225"/>
    </row>
    <row r="330" spans="1:26" ht="18" customHeight="1">
      <c r="A330" s="225"/>
      <c r="B330" s="234" t="s">
        <v>726</v>
      </c>
      <c r="C330" s="37" t="s">
        <v>5</v>
      </c>
      <c r="D330" s="235">
        <v>869900</v>
      </c>
      <c r="E330" s="225"/>
      <c r="F330" s="225"/>
      <c r="G330" s="225"/>
      <c r="H330" s="225"/>
      <c r="I330" s="225"/>
      <c r="J330" s="225"/>
      <c r="K330" s="225"/>
      <c r="L330" s="225"/>
      <c r="M330" s="225"/>
      <c r="N330" s="225"/>
      <c r="O330" s="225"/>
      <c r="P330" s="225"/>
      <c r="Q330" s="225"/>
      <c r="R330" s="225"/>
      <c r="S330" s="225"/>
      <c r="T330" s="225"/>
      <c r="U330" s="225"/>
      <c r="V330" s="225"/>
      <c r="W330" s="225"/>
      <c r="X330" s="225"/>
      <c r="Y330" s="225"/>
      <c r="Z330" s="225"/>
    </row>
    <row r="331" spans="1:26" ht="18" customHeight="1">
      <c r="A331" s="225"/>
      <c r="B331" s="236" t="s">
        <v>727</v>
      </c>
      <c r="C331" s="37" t="s">
        <v>5</v>
      </c>
      <c r="D331" s="235">
        <v>1073900</v>
      </c>
      <c r="E331" s="225"/>
      <c r="F331" s="225"/>
      <c r="G331" s="225"/>
      <c r="H331" s="225"/>
      <c r="I331" s="225"/>
      <c r="J331" s="225"/>
      <c r="K331" s="225"/>
      <c r="L331" s="225"/>
      <c r="M331" s="225"/>
      <c r="N331" s="225"/>
      <c r="O331" s="225"/>
      <c r="P331" s="225"/>
      <c r="Q331" s="225"/>
      <c r="R331" s="225"/>
      <c r="S331" s="225"/>
      <c r="T331" s="225"/>
      <c r="U331" s="225"/>
      <c r="V331" s="225"/>
      <c r="W331" s="225"/>
      <c r="X331" s="225"/>
      <c r="Y331" s="225"/>
      <c r="Z331" s="225"/>
    </row>
    <row r="332" spans="1:26" ht="18" customHeight="1">
      <c r="A332" s="225"/>
      <c r="B332" s="236" t="s">
        <v>728</v>
      </c>
      <c r="C332" s="37" t="s">
        <v>5</v>
      </c>
      <c r="D332" s="235">
        <v>614900</v>
      </c>
      <c r="E332" s="225"/>
      <c r="F332" s="225"/>
      <c r="G332" s="225"/>
      <c r="H332" s="225"/>
      <c r="I332" s="225"/>
      <c r="J332" s="225"/>
      <c r="K332" s="225"/>
      <c r="L332" s="225"/>
      <c r="M332" s="225"/>
      <c r="N332" s="225"/>
      <c r="O332" s="225"/>
      <c r="P332" s="225"/>
      <c r="Q332" s="225"/>
      <c r="R332" s="225"/>
      <c r="S332" s="225"/>
      <c r="T332" s="225"/>
      <c r="U332" s="225"/>
      <c r="V332" s="225"/>
      <c r="W332" s="225"/>
      <c r="X332" s="225"/>
      <c r="Y332" s="225"/>
      <c r="Z332" s="225"/>
    </row>
    <row r="333" spans="1:26" ht="18" customHeight="1">
      <c r="A333" s="225"/>
      <c r="B333" s="236" t="s">
        <v>729</v>
      </c>
      <c r="C333" s="37" t="s">
        <v>25</v>
      </c>
      <c r="D333" s="235">
        <v>13679</v>
      </c>
      <c r="E333" s="225"/>
      <c r="F333" s="225"/>
      <c r="G333" s="225"/>
      <c r="H333" s="225"/>
      <c r="I333" s="225"/>
      <c r="J333" s="225"/>
      <c r="K333" s="225"/>
      <c r="L333" s="225"/>
      <c r="M333" s="225"/>
      <c r="N333" s="225"/>
      <c r="O333" s="225"/>
      <c r="P333" s="225"/>
      <c r="Q333" s="225"/>
      <c r="R333" s="225"/>
      <c r="S333" s="225"/>
      <c r="T333" s="225"/>
      <c r="U333" s="225"/>
      <c r="V333" s="225"/>
      <c r="W333" s="225"/>
      <c r="X333" s="225"/>
      <c r="Y333" s="225"/>
      <c r="Z333" s="225"/>
    </row>
    <row r="334" spans="1:26" ht="18" customHeight="1">
      <c r="A334" s="225"/>
      <c r="B334" s="240" t="s">
        <v>730</v>
      </c>
      <c r="C334" s="241"/>
      <c r="D334" s="242"/>
      <c r="E334" s="225"/>
      <c r="F334" s="225"/>
      <c r="G334" s="225"/>
      <c r="H334" s="225"/>
      <c r="I334" s="225"/>
      <c r="J334" s="225"/>
      <c r="K334" s="225"/>
      <c r="L334" s="225"/>
      <c r="M334" s="225"/>
      <c r="N334" s="225"/>
      <c r="O334" s="225"/>
      <c r="P334" s="225"/>
      <c r="Q334" s="225"/>
      <c r="R334" s="225"/>
      <c r="S334" s="225"/>
      <c r="T334" s="225"/>
      <c r="U334" s="225"/>
      <c r="V334" s="225"/>
      <c r="W334" s="225"/>
      <c r="X334" s="225"/>
      <c r="Y334" s="225"/>
      <c r="Z334" s="225"/>
    </row>
    <row r="335" spans="1:26" ht="18" customHeight="1">
      <c r="A335" s="225"/>
      <c r="B335" s="236" t="s">
        <v>731</v>
      </c>
      <c r="C335" s="237" t="s">
        <v>5</v>
      </c>
      <c r="D335" s="235">
        <v>518</v>
      </c>
      <c r="E335" s="225"/>
      <c r="F335" s="225"/>
      <c r="G335" s="225"/>
      <c r="H335" s="225"/>
      <c r="I335" s="225"/>
      <c r="J335" s="225"/>
      <c r="K335" s="225"/>
      <c r="L335" s="225"/>
      <c r="M335" s="225"/>
      <c r="N335" s="225"/>
      <c r="O335" s="225"/>
      <c r="P335" s="225"/>
      <c r="Q335" s="225"/>
      <c r="R335" s="225"/>
      <c r="S335" s="225"/>
      <c r="T335" s="225"/>
      <c r="U335" s="225"/>
      <c r="V335" s="225"/>
      <c r="W335" s="225"/>
      <c r="X335" s="225"/>
      <c r="Y335" s="225"/>
      <c r="Z335" s="225"/>
    </row>
    <row r="336" spans="1:26" ht="18" customHeight="1">
      <c r="A336" s="225"/>
      <c r="B336" s="236" t="s">
        <v>732</v>
      </c>
      <c r="C336" s="237" t="s">
        <v>5</v>
      </c>
      <c r="D336" s="235">
        <v>933</v>
      </c>
      <c r="E336" s="225"/>
      <c r="F336" s="225"/>
      <c r="G336" s="225"/>
      <c r="H336" s="225"/>
      <c r="I336" s="225"/>
      <c r="J336" s="225"/>
      <c r="K336" s="225"/>
      <c r="L336" s="225"/>
      <c r="M336" s="225"/>
      <c r="N336" s="225"/>
      <c r="O336" s="225"/>
      <c r="P336" s="225"/>
      <c r="Q336" s="225"/>
      <c r="R336" s="225"/>
      <c r="S336" s="225"/>
      <c r="T336" s="225"/>
      <c r="U336" s="225"/>
      <c r="V336" s="225"/>
      <c r="W336" s="225"/>
      <c r="X336" s="225"/>
      <c r="Y336" s="225"/>
      <c r="Z336" s="225"/>
    </row>
    <row r="337" spans="1:26" ht="18" customHeight="1">
      <c r="A337" s="225"/>
      <c r="B337" s="236" t="s">
        <v>733</v>
      </c>
      <c r="C337" s="237" t="s">
        <v>5</v>
      </c>
      <c r="D337" s="235">
        <v>2081</v>
      </c>
      <c r="E337" s="225"/>
      <c r="F337" s="225"/>
      <c r="G337" s="225"/>
      <c r="H337" s="225"/>
      <c r="I337" s="225"/>
      <c r="J337" s="225"/>
      <c r="K337" s="225"/>
      <c r="L337" s="225"/>
      <c r="M337" s="225"/>
      <c r="N337" s="225"/>
      <c r="O337" s="225"/>
      <c r="P337" s="225"/>
      <c r="Q337" s="225"/>
      <c r="R337" s="225"/>
      <c r="S337" s="225"/>
      <c r="T337" s="225"/>
      <c r="U337" s="225"/>
      <c r="V337" s="225"/>
      <c r="W337" s="225"/>
      <c r="X337" s="225"/>
      <c r="Y337" s="225"/>
      <c r="Z337" s="225"/>
    </row>
    <row r="338" spans="1:26" ht="18" customHeight="1">
      <c r="A338" s="225"/>
      <c r="B338" s="236" t="s">
        <v>734</v>
      </c>
      <c r="C338" s="237" t="s">
        <v>5</v>
      </c>
      <c r="D338" s="235">
        <v>5748</v>
      </c>
      <c r="E338" s="225"/>
      <c r="F338" s="225"/>
      <c r="G338" s="225"/>
      <c r="H338" s="225"/>
      <c r="I338" s="225"/>
      <c r="J338" s="225"/>
      <c r="K338" s="225"/>
      <c r="L338" s="225"/>
      <c r="M338" s="225"/>
      <c r="N338" s="225"/>
      <c r="O338" s="225"/>
      <c r="P338" s="225"/>
      <c r="Q338" s="225"/>
      <c r="R338" s="225"/>
      <c r="S338" s="225"/>
      <c r="T338" s="225"/>
      <c r="U338" s="225"/>
      <c r="V338" s="225"/>
      <c r="W338" s="225"/>
      <c r="X338" s="225"/>
      <c r="Y338" s="225"/>
      <c r="Z338" s="225"/>
    </row>
    <row r="339" spans="1:26" ht="18" customHeight="1">
      <c r="A339" s="225"/>
      <c r="B339" s="236" t="s">
        <v>735</v>
      </c>
      <c r="C339" s="237" t="s">
        <v>5</v>
      </c>
      <c r="D339" s="235">
        <v>3400</v>
      </c>
      <c r="E339" s="225"/>
      <c r="F339" s="225"/>
      <c r="G339" s="225"/>
      <c r="H339" s="225"/>
      <c r="I339" s="225"/>
      <c r="J339" s="225"/>
      <c r="K339" s="225"/>
      <c r="L339" s="225"/>
      <c r="M339" s="225"/>
      <c r="N339" s="225"/>
      <c r="O339" s="225"/>
      <c r="P339" s="225"/>
      <c r="Q339" s="225"/>
      <c r="R339" s="225"/>
      <c r="S339" s="225"/>
      <c r="T339" s="225"/>
      <c r="U339" s="225"/>
      <c r="V339" s="225"/>
      <c r="W339" s="225"/>
      <c r="X339" s="225"/>
      <c r="Y339" s="225"/>
      <c r="Z339" s="225"/>
    </row>
    <row r="340" spans="1:26" ht="18" customHeight="1">
      <c r="A340" s="225"/>
      <c r="B340" s="236" t="s">
        <v>736</v>
      </c>
      <c r="C340" s="237" t="s">
        <v>5</v>
      </c>
      <c r="D340" s="235">
        <v>10235</v>
      </c>
      <c r="E340" s="225"/>
      <c r="F340" s="225"/>
      <c r="G340" s="225"/>
      <c r="H340" s="225"/>
      <c r="I340" s="225"/>
      <c r="J340" s="225"/>
      <c r="K340" s="225"/>
      <c r="L340" s="225"/>
      <c r="M340" s="225"/>
      <c r="N340" s="225"/>
      <c r="O340" s="225"/>
      <c r="P340" s="225"/>
      <c r="Q340" s="225"/>
      <c r="R340" s="225"/>
      <c r="S340" s="225"/>
      <c r="T340" s="225"/>
      <c r="U340" s="225"/>
      <c r="V340" s="225"/>
      <c r="W340" s="225"/>
      <c r="X340" s="225"/>
      <c r="Y340" s="225"/>
      <c r="Z340" s="225"/>
    </row>
    <row r="341" spans="1:26" ht="18" customHeight="1">
      <c r="A341" s="225"/>
      <c r="B341" s="236" t="s">
        <v>737</v>
      </c>
      <c r="C341" s="237" t="s">
        <v>5</v>
      </c>
      <c r="D341" s="235">
        <v>458</v>
      </c>
      <c r="E341" s="225"/>
      <c r="F341" s="225"/>
      <c r="G341" s="225"/>
      <c r="H341" s="225"/>
      <c r="I341" s="225"/>
      <c r="J341" s="225"/>
      <c r="K341" s="225"/>
      <c r="L341" s="225"/>
      <c r="M341" s="225"/>
      <c r="N341" s="225"/>
      <c r="O341" s="225"/>
      <c r="P341" s="225"/>
      <c r="Q341" s="225"/>
      <c r="R341" s="225"/>
      <c r="S341" s="225"/>
      <c r="T341" s="225"/>
      <c r="U341" s="225"/>
      <c r="V341" s="225"/>
      <c r="W341" s="225"/>
      <c r="X341" s="225"/>
      <c r="Y341" s="225"/>
      <c r="Z341" s="225"/>
    </row>
    <row r="342" spans="1:26" ht="18" customHeight="1">
      <c r="A342" s="225"/>
      <c r="B342" s="236" t="s">
        <v>738</v>
      </c>
      <c r="C342" s="237" t="s">
        <v>5</v>
      </c>
      <c r="D342" s="235">
        <v>832</v>
      </c>
      <c r="E342" s="225"/>
      <c r="F342" s="225"/>
      <c r="G342" s="225"/>
      <c r="H342" s="225"/>
      <c r="I342" s="225"/>
      <c r="J342" s="225"/>
      <c r="K342" s="225"/>
      <c r="L342" s="225"/>
      <c r="M342" s="225"/>
      <c r="N342" s="225"/>
      <c r="O342" s="225"/>
      <c r="P342" s="225"/>
      <c r="Q342" s="225"/>
      <c r="R342" s="225"/>
      <c r="S342" s="225"/>
      <c r="T342" s="225"/>
      <c r="U342" s="225"/>
      <c r="V342" s="225"/>
      <c r="W342" s="225"/>
      <c r="X342" s="225"/>
      <c r="Y342" s="225"/>
      <c r="Z342" s="225"/>
    </row>
    <row r="343" spans="1:26" ht="18" customHeight="1">
      <c r="A343" s="225"/>
      <c r="B343" s="236" t="s">
        <v>739</v>
      </c>
      <c r="C343" s="237" t="s">
        <v>5</v>
      </c>
      <c r="D343" s="235">
        <v>1738</v>
      </c>
      <c r="E343" s="225"/>
      <c r="F343" s="225"/>
      <c r="G343" s="225"/>
      <c r="H343" s="225"/>
      <c r="I343" s="225"/>
      <c r="J343" s="225"/>
      <c r="K343" s="225"/>
      <c r="L343" s="225"/>
      <c r="M343" s="225"/>
      <c r="N343" s="225"/>
      <c r="O343" s="225"/>
      <c r="P343" s="225"/>
      <c r="Q343" s="225"/>
      <c r="R343" s="225"/>
      <c r="S343" s="225"/>
      <c r="T343" s="225"/>
      <c r="U343" s="225"/>
      <c r="V343" s="225"/>
      <c r="W343" s="225"/>
      <c r="X343" s="225"/>
      <c r="Y343" s="225"/>
      <c r="Z343" s="225"/>
    </row>
    <row r="344" spans="1:26" ht="18" customHeight="1">
      <c r="A344" s="225"/>
      <c r="B344" s="236" t="s">
        <v>740</v>
      </c>
      <c r="C344" s="237" t="s">
        <v>5</v>
      </c>
      <c r="D344" s="235">
        <v>4282</v>
      </c>
      <c r="E344" s="225"/>
      <c r="F344" s="225"/>
      <c r="G344" s="225"/>
      <c r="H344" s="225"/>
      <c r="I344" s="225"/>
      <c r="J344" s="225"/>
      <c r="K344" s="225"/>
      <c r="L344" s="225"/>
      <c r="M344" s="225"/>
      <c r="N344" s="225"/>
      <c r="O344" s="225"/>
      <c r="P344" s="225"/>
      <c r="Q344" s="225"/>
      <c r="R344" s="225"/>
      <c r="S344" s="225"/>
      <c r="T344" s="225"/>
      <c r="U344" s="225"/>
      <c r="V344" s="225"/>
      <c r="W344" s="225"/>
      <c r="X344" s="225"/>
      <c r="Y344" s="225"/>
      <c r="Z344" s="225"/>
    </row>
    <row r="345" spans="1:26" ht="18" customHeight="1">
      <c r="A345" s="225"/>
      <c r="B345" s="236" t="s">
        <v>741</v>
      </c>
      <c r="C345" s="237" t="s">
        <v>5</v>
      </c>
      <c r="D345" s="235">
        <v>3656</v>
      </c>
      <c r="E345" s="225"/>
      <c r="F345" s="225"/>
      <c r="G345" s="225"/>
      <c r="H345" s="225"/>
      <c r="I345" s="225"/>
      <c r="J345" s="225"/>
      <c r="K345" s="225"/>
      <c r="L345" s="225"/>
      <c r="M345" s="225"/>
      <c r="N345" s="225"/>
      <c r="O345" s="225"/>
      <c r="P345" s="225"/>
      <c r="Q345" s="225"/>
      <c r="R345" s="225"/>
      <c r="S345" s="225"/>
      <c r="T345" s="225"/>
      <c r="U345" s="225"/>
      <c r="V345" s="225"/>
      <c r="W345" s="225"/>
      <c r="X345" s="225"/>
      <c r="Y345" s="225"/>
      <c r="Z345" s="225"/>
    </row>
    <row r="346" spans="1:26" ht="18" customHeight="1">
      <c r="A346" s="225"/>
      <c r="B346" s="236" t="s">
        <v>742</v>
      </c>
      <c r="C346" s="237" t="s">
        <v>5</v>
      </c>
      <c r="D346" s="235">
        <v>6119</v>
      </c>
      <c r="E346" s="225"/>
      <c r="F346" s="225"/>
      <c r="G346" s="225"/>
      <c r="H346" s="225"/>
      <c r="I346" s="225"/>
      <c r="J346" s="225"/>
      <c r="K346" s="225"/>
      <c r="L346" s="225"/>
      <c r="M346" s="225"/>
      <c r="N346" s="225"/>
      <c r="O346" s="225"/>
      <c r="P346" s="225"/>
      <c r="Q346" s="225"/>
      <c r="R346" s="225"/>
      <c r="S346" s="225"/>
      <c r="T346" s="225"/>
      <c r="U346" s="225"/>
      <c r="V346" s="225"/>
      <c r="W346" s="225"/>
      <c r="X346" s="225"/>
      <c r="Y346" s="225"/>
      <c r="Z346" s="225"/>
    </row>
    <row r="347" spans="1:26" ht="18" customHeight="1">
      <c r="A347" s="225"/>
      <c r="B347" s="236" t="s">
        <v>743</v>
      </c>
      <c r="C347" s="237" t="s">
        <v>5</v>
      </c>
      <c r="D347" s="235">
        <v>1283</v>
      </c>
      <c r="E347" s="225"/>
      <c r="F347" s="225"/>
      <c r="G347" s="225"/>
      <c r="H347" s="225"/>
      <c r="I347" s="225"/>
      <c r="J347" s="225"/>
      <c r="K347" s="225"/>
      <c r="L347" s="225"/>
      <c r="M347" s="225"/>
      <c r="N347" s="225"/>
      <c r="O347" s="225"/>
      <c r="P347" s="225"/>
      <c r="Q347" s="225"/>
      <c r="R347" s="225"/>
      <c r="S347" s="225"/>
      <c r="T347" s="225"/>
      <c r="U347" s="225"/>
      <c r="V347" s="225"/>
      <c r="W347" s="225"/>
      <c r="X347" s="225"/>
      <c r="Y347" s="225"/>
      <c r="Z347" s="225"/>
    </row>
    <row r="348" spans="1:26" ht="18" customHeight="1">
      <c r="A348" s="225"/>
      <c r="B348" s="236" t="s">
        <v>744</v>
      </c>
      <c r="C348" s="237" t="s">
        <v>5</v>
      </c>
      <c r="D348" s="235">
        <v>1283</v>
      </c>
      <c r="E348" s="225"/>
      <c r="F348" s="225"/>
      <c r="G348" s="225"/>
      <c r="H348" s="225"/>
      <c r="I348" s="225"/>
      <c r="J348" s="225"/>
      <c r="K348" s="225"/>
      <c r="L348" s="225"/>
      <c r="M348" s="225"/>
      <c r="N348" s="225"/>
      <c r="O348" s="225"/>
      <c r="P348" s="225"/>
      <c r="Q348" s="225"/>
      <c r="R348" s="225"/>
      <c r="S348" s="225"/>
      <c r="T348" s="225"/>
      <c r="U348" s="225"/>
      <c r="V348" s="225"/>
      <c r="W348" s="225"/>
      <c r="X348" s="225"/>
      <c r="Y348" s="225"/>
      <c r="Z348" s="225"/>
    </row>
    <row r="349" spans="1:26" ht="18" customHeight="1">
      <c r="A349" s="225"/>
      <c r="B349" s="236" t="s">
        <v>745</v>
      </c>
      <c r="C349" s="237" t="s">
        <v>5</v>
      </c>
      <c r="D349" s="235">
        <v>5819</v>
      </c>
      <c r="E349" s="225"/>
      <c r="F349" s="225"/>
      <c r="G349" s="225"/>
      <c r="H349" s="225"/>
      <c r="I349" s="225"/>
      <c r="J349" s="225"/>
      <c r="K349" s="225"/>
      <c r="L349" s="225"/>
      <c r="M349" s="225"/>
      <c r="N349" s="225"/>
      <c r="O349" s="225"/>
      <c r="P349" s="225"/>
      <c r="Q349" s="225"/>
      <c r="R349" s="225"/>
      <c r="S349" s="225"/>
      <c r="T349" s="225"/>
      <c r="U349" s="225"/>
      <c r="V349" s="225"/>
      <c r="W349" s="225"/>
      <c r="X349" s="225"/>
      <c r="Y349" s="225"/>
      <c r="Z349" s="225"/>
    </row>
    <row r="350" spans="1:26" ht="18" customHeight="1">
      <c r="A350" s="225"/>
      <c r="B350" s="236" t="s">
        <v>746</v>
      </c>
      <c r="C350" s="237" t="s">
        <v>5</v>
      </c>
      <c r="D350" s="235">
        <v>5819</v>
      </c>
      <c r="E350" s="225"/>
      <c r="F350" s="225"/>
      <c r="G350" s="225"/>
      <c r="H350" s="225"/>
      <c r="I350" s="225"/>
      <c r="J350" s="225"/>
      <c r="K350" s="225"/>
      <c r="L350" s="225"/>
      <c r="M350" s="225"/>
      <c r="N350" s="225"/>
      <c r="O350" s="225"/>
      <c r="P350" s="225"/>
      <c r="Q350" s="225"/>
      <c r="R350" s="225"/>
      <c r="S350" s="225"/>
      <c r="T350" s="225"/>
      <c r="U350" s="225"/>
      <c r="V350" s="225"/>
      <c r="W350" s="225"/>
      <c r="X350" s="225"/>
      <c r="Y350" s="225"/>
      <c r="Z350" s="225"/>
    </row>
    <row r="351" spans="1:26" ht="18" customHeight="1">
      <c r="A351" s="225"/>
      <c r="B351" s="236" t="s">
        <v>747</v>
      </c>
      <c r="C351" s="237" t="s">
        <v>5</v>
      </c>
      <c r="D351" s="235">
        <v>5819</v>
      </c>
      <c r="E351" s="225"/>
      <c r="F351" s="225"/>
      <c r="G351" s="225"/>
      <c r="H351" s="225"/>
      <c r="I351" s="225"/>
      <c r="J351" s="225"/>
      <c r="K351" s="225"/>
      <c r="L351" s="225"/>
      <c r="M351" s="225"/>
      <c r="N351" s="225"/>
      <c r="O351" s="225"/>
      <c r="P351" s="225"/>
      <c r="Q351" s="225"/>
      <c r="R351" s="225"/>
      <c r="S351" s="225"/>
      <c r="T351" s="225"/>
      <c r="U351" s="225"/>
      <c r="V351" s="225"/>
      <c r="W351" s="225"/>
      <c r="X351" s="225"/>
      <c r="Y351" s="225"/>
      <c r="Z351" s="225"/>
    </row>
    <row r="352" spans="1:26" ht="18" customHeight="1">
      <c r="A352" s="225"/>
      <c r="B352" s="236" t="s">
        <v>748</v>
      </c>
      <c r="C352" s="237" t="s">
        <v>5</v>
      </c>
      <c r="D352" s="235">
        <v>20956</v>
      </c>
      <c r="E352" s="225"/>
      <c r="F352" s="225"/>
      <c r="G352" s="225"/>
      <c r="H352" s="225"/>
      <c r="I352" s="225"/>
      <c r="J352" s="225"/>
      <c r="K352" s="225"/>
      <c r="L352" s="225"/>
      <c r="M352" s="225"/>
      <c r="N352" s="225"/>
      <c r="O352" s="225"/>
      <c r="P352" s="225"/>
      <c r="Q352" s="225"/>
      <c r="R352" s="225"/>
      <c r="S352" s="225"/>
      <c r="T352" s="225"/>
      <c r="U352" s="225"/>
      <c r="V352" s="225"/>
      <c r="W352" s="225"/>
      <c r="X352" s="225"/>
      <c r="Y352" s="225"/>
      <c r="Z352" s="225"/>
    </row>
    <row r="353" spans="1:26" ht="18" customHeight="1">
      <c r="A353" s="225"/>
      <c r="B353" s="236" t="s">
        <v>749</v>
      </c>
      <c r="C353" s="237" t="s">
        <v>5</v>
      </c>
      <c r="D353" s="235">
        <v>645</v>
      </c>
      <c r="E353" s="225"/>
      <c r="F353" s="225"/>
      <c r="G353" s="225"/>
      <c r="H353" s="225"/>
      <c r="I353" s="225"/>
      <c r="J353" s="225"/>
      <c r="K353" s="225"/>
      <c r="L353" s="225"/>
      <c r="M353" s="225"/>
      <c r="N353" s="225"/>
      <c r="O353" s="225"/>
      <c r="P353" s="225"/>
      <c r="Q353" s="225"/>
      <c r="R353" s="225"/>
      <c r="S353" s="225"/>
      <c r="T353" s="225"/>
      <c r="U353" s="225"/>
      <c r="V353" s="225"/>
      <c r="W353" s="225"/>
      <c r="X353" s="225"/>
      <c r="Y353" s="225"/>
      <c r="Z353" s="225"/>
    </row>
    <row r="354" spans="1:26" ht="18" customHeight="1">
      <c r="A354" s="225"/>
      <c r="B354" s="236" t="s">
        <v>750</v>
      </c>
      <c r="C354" s="237" t="s">
        <v>5</v>
      </c>
      <c r="D354" s="235">
        <v>666</v>
      </c>
      <c r="E354" s="225"/>
      <c r="F354" s="225"/>
      <c r="G354" s="225"/>
      <c r="H354" s="225"/>
      <c r="I354" s="225"/>
      <c r="J354" s="225"/>
      <c r="K354" s="225"/>
      <c r="L354" s="225"/>
      <c r="M354" s="225"/>
      <c r="N354" s="225"/>
      <c r="O354" s="225"/>
      <c r="P354" s="225"/>
      <c r="Q354" s="225"/>
      <c r="R354" s="225"/>
      <c r="S354" s="225"/>
      <c r="T354" s="225"/>
      <c r="U354" s="225"/>
      <c r="V354" s="225"/>
      <c r="W354" s="225"/>
      <c r="X354" s="225"/>
      <c r="Y354" s="225"/>
      <c r="Z354" s="225"/>
    </row>
    <row r="355" spans="1:26" ht="18" customHeight="1">
      <c r="A355" s="225"/>
      <c r="B355" s="236" t="s">
        <v>751</v>
      </c>
      <c r="C355" s="237" t="s">
        <v>5</v>
      </c>
      <c r="D355" s="235">
        <v>1066</v>
      </c>
      <c r="E355" s="225"/>
      <c r="F355" s="225"/>
      <c r="G355" s="225"/>
      <c r="H355" s="225"/>
      <c r="I355" s="225"/>
      <c r="J355" s="225"/>
      <c r="K355" s="225"/>
      <c r="L355" s="225"/>
      <c r="M355" s="225"/>
      <c r="N355" s="225"/>
      <c r="O355" s="225"/>
      <c r="P355" s="225"/>
      <c r="Q355" s="225"/>
      <c r="R355" s="225"/>
      <c r="S355" s="225"/>
      <c r="T355" s="225"/>
      <c r="U355" s="225"/>
      <c r="V355" s="225"/>
      <c r="W355" s="225"/>
      <c r="X355" s="225"/>
      <c r="Y355" s="225"/>
      <c r="Z355" s="225"/>
    </row>
    <row r="356" spans="1:26" ht="18" customHeight="1">
      <c r="A356" s="225"/>
      <c r="B356" s="236" t="s">
        <v>752</v>
      </c>
      <c r="C356" s="237" t="s">
        <v>5</v>
      </c>
      <c r="D356" s="235">
        <v>1800</v>
      </c>
      <c r="E356" s="225"/>
      <c r="F356" s="225"/>
      <c r="G356" s="225"/>
      <c r="H356" s="225"/>
      <c r="I356" s="225"/>
      <c r="J356" s="225"/>
      <c r="K356" s="225"/>
      <c r="L356" s="225"/>
      <c r="M356" s="225"/>
      <c r="N356" s="225"/>
      <c r="O356" s="225"/>
      <c r="P356" s="225"/>
      <c r="Q356" s="225"/>
      <c r="R356" s="225"/>
      <c r="S356" s="225"/>
      <c r="T356" s="225"/>
      <c r="U356" s="225"/>
      <c r="V356" s="225"/>
      <c r="W356" s="225"/>
      <c r="X356" s="225"/>
      <c r="Y356" s="225"/>
      <c r="Z356" s="225"/>
    </row>
    <row r="357" spans="1:26" ht="18" customHeight="1">
      <c r="A357" s="225"/>
      <c r="B357" s="236" t="s">
        <v>753</v>
      </c>
      <c r="C357" s="237" t="s">
        <v>5</v>
      </c>
      <c r="D357" s="235">
        <v>7474</v>
      </c>
      <c r="E357" s="225"/>
      <c r="F357" s="225"/>
      <c r="G357" s="225"/>
      <c r="H357" s="225"/>
      <c r="I357" s="225"/>
      <c r="J357" s="225"/>
      <c r="K357" s="225"/>
      <c r="L357" s="225"/>
      <c r="M357" s="225"/>
      <c r="N357" s="225"/>
      <c r="O357" s="225"/>
      <c r="P357" s="225"/>
      <c r="Q357" s="225"/>
      <c r="R357" s="225"/>
      <c r="S357" s="225"/>
      <c r="T357" s="225"/>
      <c r="U357" s="225"/>
      <c r="V357" s="225"/>
      <c r="W357" s="225"/>
      <c r="X357" s="225"/>
      <c r="Y357" s="225"/>
      <c r="Z357" s="225"/>
    </row>
    <row r="358" spans="1:26" ht="18" customHeight="1">
      <c r="A358" s="225"/>
      <c r="B358" s="236" t="s">
        <v>754</v>
      </c>
      <c r="C358" s="237" t="s">
        <v>5</v>
      </c>
      <c r="D358" s="235">
        <v>12250</v>
      </c>
      <c r="E358" s="225"/>
      <c r="F358" s="225"/>
      <c r="G358" s="225"/>
      <c r="H358" s="225"/>
      <c r="I358" s="225"/>
      <c r="J358" s="225"/>
      <c r="K358" s="225"/>
      <c r="L358" s="225"/>
      <c r="M358" s="225"/>
      <c r="N358" s="225"/>
      <c r="O358" s="225"/>
      <c r="P358" s="225"/>
      <c r="Q358" s="225"/>
      <c r="R358" s="225"/>
      <c r="S358" s="225"/>
      <c r="T358" s="225"/>
      <c r="U358" s="225"/>
      <c r="V358" s="225"/>
      <c r="W358" s="225"/>
      <c r="X358" s="225"/>
      <c r="Y358" s="225"/>
      <c r="Z358" s="225"/>
    </row>
    <row r="359" spans="1:26" ht="18" customHeight="1">
      <c r="A359" s="225"/>
      <c r="B359" s="236" t="s">
        <v>755</v>
      </c>
      <c r="C359" s="237" t="s">
        <v>5</v>
      </c>
      <c r="D359" s="235">
        <v>1100</v>
      </c>
      <c r="E359" s="225"/>
      <c r="F359" s="225"/>
      <c r="G359" s="225"/>
      <c r="H359" s="225"/>
      <c r="I359" s="225"/>
      <c r="J359" s="225"/>
      <c r="K359" s="225"/>
      <c r="L359" s="225"/>
      <c r="M359" s="225"/>
      <c r="N359" s="225"/>
      <c r="O359" s="225"/>
      <c r="P359" s="225"/>
      <c r="Q359" s="225"/>
      <c r="R359" s="225"/>
      <c r="S359" s="225"/>
      <c r="T359" s="225"/>
      <c r="U359" s="225"/>
      <c r="V359" s="225"/>
      <c r="W359" s="225"/>
      <c r="X359" s="225"/>
      <c r="Y359" s="225"/>
      <c r="Z359" s="225"/>
    </row>
    <row r="360" spans="1:26" ht="18" customHeight="1">
      <c r="A360" s="225"/>
      <c r="B360" s="236" t="s">
        <v>756</v>
      </c>
      <c r="C360" s="237" t="s">
        <v>5</v>
      </c>
      <c r="D360" s="235">
        <v>1758</v>
      </c>
      <c r="E360" s="225"/>
      <c r="F360" s="225"/>
      <c r="G360" s="225"/>
      <c r="H360" s="225"/>
      <c r="I360" s="225"/>
      <c r="J360" s="225"/>
      <c r="K360" s="225"/>
      <c r="L360" s="225"/>
      <c r="M360" s="225"/>
      <c r="N360" s="225"/>
      <c r="O360" s="225"/>
      <c r="P360" s="225"/>
      <c r="Q360" s="225"/>
      <c r="R360" s="225"/>
      <c r="S360" s="225"/>
      <c r="T360" s="225"/>
      <c r="U360" s="225"/>
      <c r="V360" s="225"/>
      <c r="W360" s="225"/>
      <c r="X360" s="225"/>
      <c r="Y360" s="225"/>
      <c r="Z360" s="225"/>
    </row>
    <row r="361" spans="1:26" ht="18" customHeight="1">
      <c r="A361" s="225"/>
      <c r="B361" s="236" t="s">
        <v>757</v>
      </c>
      <c r="C361" s="237" t="s">
        <v>5</v>
      </c>
      <c r="D361" s="235">
        <v>3348</v>
      </c>
      <c r="E361" s="225"/>
      <c r="F361" s="225"/>
      <c r="G361" s="225"/>
      <c r="H361" s="225"/>
      <c r="I361" s="225"/>
      <c r="J361" s="225"/>
      <c r="K361" s="225"/>
      <c r="L361" s="225"/>
      <c r="M361" s="225"/>
      <c r="N361" s="225"/>
      <c r="O361" s="225"/>
      <c r="P361" s="225"/>
      <c r="Q361" s="225"/>
      <c r="R361" s="225"/>
      <c r="S361" s="225"/>
      <c r="T361" s="225"/>
      <c r="U361" s="225"/>
      <c r="V361" s="225"/>
      <c r="W361" s="225"/>
      <c r="X361" s="225"/>
      <c r="Y361" s="225"/>
      <c r="Z361" s="225"/>
    </row>
    <row r="362" spans="1:26" ht="18" customHeight="1">
      <c r="A362" s="225"/>
      <c r="B362" s="236" t="s">
        <v>758</v>
      </c>
      <c r="C362" s="237" t="s">
        <v>5</v>
      </c>
      <c r="D362" s="235">
        <v>8115</v>
      </c>
      <c r="E362" s="225"/>
      <c r="F362" s="225"/>
      <c r="G362" s="225"/>
      <c r="H362" s="225"/>
      <c r="I362" s="225"/>
      <c r="J362" s="225"/>
      <c r="K362" s="225"/>
      <c r="L362" s="225"/>
      <c r="M362" s="225"/>
      <c r="N362" s="225"/>
      <c r="O362" s="225"/>
      <c r="P362" s="225"/>
      <c r="Q362" s="225"/>
      <c r="R362" s="225"/>
      <c r="S362" s="225"/>
      <c r="T362" s="225"/>
      <c r="U362" s="225"/>
      <c r="V362" s="225"/>
      <c r="W362" s="225"/>
      <c r="X362" s="225"/>
      <c r="Y362" s="225"/>
      <c r="Z362" s="225"/>
    </row>
    <row r="363" spans="1:26" ht="18" customHeight="1">
      <c r="A363" s="225"/>
      <c r="B363" s="236" t="s">
        <v>759</v>
      </c>
      <c r="C363" s="237" t="s">
        <v>5</v>
      </c>
      <c r="D363" s="235">
        <v>13421</v>
      </c>
      <c r="E363" s="225"/>
      <c r="F363" s="225"/>
      <c r="G363" s="225"/>
      <c r="H363" s="225"/>
      <c r="I363" s="225"/>
      <c r="J363" s="225"/>
      <c r="K363" s="225"/>
      <c r="L363" s="225"/>
      <c r="M363" s="225"/>
      <c r="N363" s="225"/>
      <c r="O363" s="225"/>
      <c r="P363" s="225"/>
      <c r="Q363" s="225"/>
      <c r="R363" s="225"/>
      <c r="S363" s="225"/>
      <c r="T363" s="225"/>
      <c r="U363" s="225"/>
      <c r="V363" s="225"/>
      <c r="W363" s="225"/>
      <c r="X363" s="225"/>
      <c r="Y363" s="225"/>
      <c r="Z363" s="225"/>
    </row>
    <row r="364" spans="1:26" ht="18" customHeight="1">
      <c r="A364" s="225"/>
      <c r="B364" s="236" t="s">
        <v>760</v>
      </c>
      <c r="C364" s="237" t="s">
        <v>5</v>
      </c>
      <c r="D364" s="235">
        <v>59028</v>
      </c>
      <c r="E364" s="225"/>
      <c r="F364" s="225"/>
      <c r="G364" s="225"/>
      <c r="H364" s="225"/>
      <c r="I364" s="225"/>
      <c r="J364" s="225"/>
      <c r="K364" s="225"/>
      <c r="L364" s="225"/>
      <c r="M364" s="225"/>
      <c r="N364" s="225"/>
      <c r="O364" s="225"/>
      <c r="P364" s="225"/>
      <c r="Q364" s="225"/>
      <c r="R364" s="225"/>
      <c r="S364" s="225"/>
      <c r="T364" s="225"/>
      <c r="U364" s="225"/>
      <c r="V364" s="225"/>
      <c r="W364" s="225"/>
      <c r="X364" s="225"/>
      <c r="Y364" s="225"/>
      <c r="Z364" s="225"/>
    </row>
    <row r="365" spans="1:26" ht="18" customHeight="1">
      <c r="A365" s="225"/>
      <c r="B365" s="236" t="s">
        <v>761</v>
      </c>
      <c r="C365" s="237" t="s">
        <v>5</v>
      </c>
      <c r="D365" s="235">
        <v>19799</v>
      </c>
      <c r="E365" s="225"/>
      <c r="F365" s="225"/>
      <c r="G365" s="225"/>
      <c r="H365" s="225"/>
      <c r="I365" s="225"/>
      <c r="J365" s="225"/>
      <c r="K365" s="225"/>
      <c r="L365" s="225"/>
      <c r="M365" s="225"/>
      <c r="N365" s="225"/>
      <c r="O365" s="225"/>
      <c r="P365" s="225"/>
      <c r="Q365" s="225"/>
      <c r="R365" s="225"/>
      <c r="S365" s="225"/>
      <c r="T365" s="225"/>
      <c r="U365" s="225"/>
      <c r="V365" s="225"/>
      <c r="W365" s="225"/>
      <c r="X365" s="225"/>
      <c r="Y365" s="225"/>
      <c r="Z365" s="225"/>
    </row>
    <row r="366" spans="1:26" ht="18" customHeight="1">
      <c r="A366" s="225"/>
      <c r="B366" s="236" t="s">
        <v>762</v>
      </c>
      <c r="C366" s="237" t="s">
        <v>5</v>
      </c>
      <c r="D366" s="235">
        <v>22460</v>
      </c>
      <c r="E366" s="225"/>
      <c r="F366" s="225"/>
      <c r="G366" s="225"/>
      <c r="H366" s="225"/>
      <c r="I366" s="225"/>
      <c r="J366" s="225"/>
      <c r="K366" s="225"/>
      <c r="L366" s="225"/>
      <c r="M366" s="225"/>
      <c r="N366" s="225"/>
      <c r="O366" s="225"/>
      <c r="P366" s="225"/>
      <c r="Q366" s="225"/>
      <c r="R366" s="225"/>
      <c r="S366" s="225"/>
      <c r="T366" s="225"/>
      <c r="U366" s="225"/>
      <c r="V366" s="225"/>
      <c r="W366" s="225"/>
      <c r="X366" s="225"/>
      <c r="Y366" s="225"/>
      <c r="Z366" s="225"/>
    </row>
    <row r="367" spans="1:26" ht="18" customHeight="1">
      <c r="A367" s="225"/>
      <c r="B367" s="236" t="s">
        <v>763</v>
      </c>
      <c r="C367" s="237" t="s">
        <v>5</v>
      </c>
      <c r="D367" s="235">
        <v>8702</v>
      </c>
      <c r="E367" s="225"/>
      <c r="F367" s="225"/>
      <c r="G367" s="225"/>
      <c r="H367" s="225"/>
      <c r="I367" s="225"/>
      <c r="J367" s="225"/>
      <c r="K367" s="225"/>
      <c r="L367" s="225"/>
      <c r="M367" s="225"/>
      <c r="N367" s="225"/>
      <c r="O367" s="225"/>
      <c r="P367" s="225"/>
      <c r="Q367" s="225"/>
      <c r="R367" s="225"/>
      <c r="S367" s="225"/>
      <c r="T367" s="225"/>
      <c r="U367" s="225"/>
      <c r="V367" s="225"/>
      <c r="W367" s="225"/>
      <c r="X367" s="225"/>
      <c r="Y367" s="225"/>
      <c r="Z367" s="225"/>
    </row>
    <row r="368" spans="1:26" ht="18" customHeight="1">
      <c r="A368" s="225"/>
      <c r="B368" s="236" t="s">
        <v>764</v>
      </c>
      <c r="C368" s="237" t="s">
        <v>5</v>
      </c>
      <c r="D368" s="235">
        <v>17405</v>
      </c>
      <c r="E368" s="225"/>
      <c r="F368" s="225"/>
      <c r="G368" s="225"/>
      <c r="H368" s="225"/>
      <c r="I368" s="225"/>
      <c r="J368" s="225"/>
      <c r="K368" s="225"/>
      <c r="L368" s="225"/>
      <c r="M368" s="225"/>
      <c r="N368" s="225"/>
      <c r="O368" s="225"/>
      <c r="P368" s="225"/>
      <c r="Q368" s="225"/>
      <c r="R368" s="225"/>
      <c r="S368" s="225"/>
      <c r="T368" s="225"/>
      <c r="U368" s="225"/>
      <c r="V368" s="225"/>
      <c r="W368" s="225"/>
      <c r="X368" s="225"/>
      <c r="Y368" s="225"/>
      <c r="Z368" s="225"/>
    </row>
    <row r="369" spans="1:26" ht="18" customHeight="1">
      <c r="A369" s="225"/>
      <c r="B369" s="236" t="s">
        <v>765</v>
      </c>
      <c r="C369" s="237" t="s">
        <v>5</v>
      </c>
      <c r="D369" s="235">
        <v>21354</v>
      </c>
      <c r="E369" s="225"/>
      <c r="F369" s="225"/>
      <c r="G369" s="225"/>
      <c r="H369" s="225"/>
      <c r="I369" s="225"/>
      <c r="J369" s="225"/>
      <c r="K369" s="225"/>
      <c r="L369" s="225"/>
      <c r="M369" s="225"/>
      <c r="N369" s="225"/>
      <c r="O369" s="225"/>
      <c r="P369" s="225"/>
      <c r="Q369" s="225"/>
      <c r="R369" s="225"/>
      <c r="S369" s="225"/>
      <c r="T369" s="225"/>
      <c r="U369" s="225"/>
      <c r="V369" s="225"/>
      <c r="W369" s="225"/>
      <c r="X369" s="225"/>
      <c r="Y369" s="225"/>
      <c r="Z369" s="225"/>
    </row>
    <row r="370" spans="1:26" ht="18" customHeight="1">
      <c r="A370" s="225"/>
      <c r="B370" s="236" t="s">
        <v>766</v>
      </c>
      <c r="C370" s="237" t="s">
        <v>5</v>
      </c>
      <c r="D370" s="235">
        <v>32260</v>
      </c>
      <c r="E370" s="225"/>
      <c r="F370" s="225"/>
      <c r="G370" s="225"/>
      <c r="H370" s="225"/>
      <c r="I370" s="225"/>
      <c r="J370" s="225"/>
      <c r="K370" s="225"/>
      <c r="L370" s="225"/>
      <c r="M370" s="225"/>
      <c r="N370" s="225"/>
      <c r="O370" s="225"/>
      <c r="P370" s="225"/>
      <c r="Q370" s="225"/>
      <c r="R370" s="225"/>
      <c r="S370" s="225"/>
      <c r="T370" s="225"/>
      <c r="U370" s="225"/>
      <c r="V370" s="225"/>
      <c r="W370" s="225"/>
      <c r="X370" s="225"/>
      <c r="Y370" s="225"/>
      <c r="Z370" s="225"/>
    </row>
    <row r="371" spans="1:26" ht="18" customHeight="1">
      <c r="A371" s="225"/>
      <c r="B371" s="236" t="s">
        <v>767</v>
      </c>
      <c r="C371" s="237" t="s">
        <v>5</v>
      </c>
      <c r="D371" s="235">
        <v>40623</v>
      </c>
      <c r="E371" s="225"/>
      <c r="F371" s="225"/>
      <c r="G371" s="225"/>
      <c r="H371" s="225"/>
      <c r="I371" s="225"/>
      <c r="J371" s="225"/>
      <c r="K371" s="225"/>
      <c r="L371" s="225"/>
      <c r="M371" s="225"/>
      <c r="N371" s="225"/>
      <c r="O371" s="225"/>
      <c r="P371" s="225"/>
      <c r="Q371" s="225"/>
      <c r="R371" s="225"/>
      <c r="S371" s="225"/>
      <c r="T371" s="225"/>
      <c r="U371" s="225"/>
      <c r="V371" s="225"/>
      <c r="W371" s="225"/>
      <c r="X371" s="225"/>
      <c r="Y371" s="225"/>
      <c r="Z371" s="225"/>
    </row>
    <row r="372" spans="1:26" ht="18" customHeight="1">
      <c r="A372" s="225"/>
      <c r="B372" s="236" t="s">
        <v>768</v>
      </c>
      <c r="C372" s="237" t="s">
        <v>5</v>
      </c>
      <c r="D372" s="235">
        <v>380</v>
      </c>
      <c r="E372" s="225"/>
      <c r="F372" s="225"/>
      <c r="G372" s="225"/>
      <c r="H372" s="225"/>
      <c r="I372" s="225"/>
      <c r="J372" s="225"/>
      <c r="K372" s="225"/>
      <c r="L372" s="225"/>
      <c r="M372" s="225"/>
      <c r="N372" s="225"/>
      <c r="O372" s="225"/>
      <c r="P372" s="225"/>
      <c r="Q372" s="225"/>
      <c r="R372" s="225"/>
      <c r="S372" s="225"/>
      <c r="T372" s="225"/>
      <c r="U372" s="225"/>
      <c r="V372" s="225"/>
      <c r="W372" s="225"/>
      <c r="X372" s="225"/>
      <c r="Y372" s="225"/>
      <c r="Z372" s="225"/>
    </row>
    <row r="373" spans="1:26" ht="18" customHeight="1">
      <c r="A373" s="225"/>
      <c r="B373" s="236" t="s">
        <v>769</v>
      </c>
      <c r="C373" s="237" t="s">
        <v>5</v>
      </c>
      <c r="D373" s="235">
        <v>761</v>
      </c>
      <c r="E373" s="225"/>
      <c r="F373" s="225"/>
      <c r="G373" s="225"/>
      <c r="H373" s="225"/>
      <c r="I373" s="225"/>
      <c r="J373" s="225"/>
      <c r="K373" s="225"/>
      <c r="L373" s="225"/>
      <c r="M373" s="225"/>
      <c r="N373" s="225"/>
      <c r="O373" s="225"/>
      <c r="P373" s="225"/>
      <c r="Q373" s="225"/>
      <c r="R373" s="225"/>
      <c r="S373" s="225"/>
      <c r="T373" s="225"/>
      <c r="U373" s="225"/>
      <c r="V373" s="225"/>
      <c r="W373" s="225"/>
      <c r="X373" s="225"/>
      <c r="Y373" s="225"/>
      <c r="Z373" s="225"/>
    </row>
    <row r="374" spans="1:26" ht="18" customHeight="1">
      <c r="A374" s="225"/>
      <c r="B374" s="236" t="s">
        <v>770</v>
      </c>
      <c r="C374" s="237" t="s">
        <v>5</v>
      </c>
      <c r="D374" s="235">
        <v>1275</v>
      </c>
      <c r="E374" s="225"/>
      <c r="F374" s="225"/>
      <c r="G374" s="225"/>
      <c r="H374" s="225"/>
      <c r="I374" s="225"/>
      <c r="J374" s="225"/>
      <c r="K374" s="225"/>
      <c r="L374" s="225"/>
      <c r="M374" s="225"/>
      <c r="N374" s="225"/>
      <c r="O374" s="225"/>
      <c r="P374" s="225"/>
      <c r="Q374" s="225"/>
      <c r="R374" s="225"/>
      <c r="S374" s="225"/>
      <c r="T374" s="225"/>
      <c r="U374" s="225"/>
      <c r="V374" s="225"/>
      <c r="W374" s="225"/>
      <c r="X374" s="225"/>
      <c r="Y374" s="225"/>
      <c r="Z374" s="225"/>
    </row>
    <row r="375" spans="1:26" ht="18" customHeight="1">
      <c r="A375" s="225"/>
      <c r="B375" s="236" t="s">
        <v>771</v>
      </c>
      <c r="C375" s="237" t="s">
        <v>5</v>
      </c>
      <c r="D375" s="235">
        <v>3997</v>
      </c>
      <c r="E375" s="225"/>
      <c r="F375" s="225"/>
      <c r="G375" s="225"/>
      <c r="H375" s="225"/>
      <c r="I375" s="225"/>
      <c r="J375" s="225"/>
      <c r="K375" s="225"/>
      <c r="L375" s="225"/>
      <c r="M375" s="225"/>
      <c r="N375" s="225"/>
      <c r="O375" s="225"/>
      <c r="P375" s="225"/>
      <c r="Q375" s="225"/>
      <c r="R375" s="225"/>
      <c r="S375" s="225"/>
      <c r="T375" s="225"/>
      <c r="U375" s="225"/>
      <c r="V375" s="225"/>
      <c r="W375" s="225"/>
      <c r="X375" s="225"/>
      <c r="Y375" s="225"/>
      <c r="Z375" s="225"/>
    </row>
    <row r="376" spans="1:26" ht="18" customHeight="1">
      <c r="A376" s="225"/>
      <c r="B376" s="236" t="s">
        <v>772</v>
      </c>
      <c r="C376" s="237" t="s">
        <v>5</v>
      </c>
      <c r="D376" s="235">
        <v>6352</v>
      </c>
      <c r="E376" s="225"/>
      <c r="F376" s="225"/>
      <c r="G376" s="225"/>
      <c r="H376" s="225"/>
      <c r="I376" s="225"/>
      <c r="J376" s="225"/>
      <c r="K376" s="225"/>
      <c r="L376" s="225"/>
      <c r="M376" s="225"/>
      <c r="N376" s="225"/>
      <c r="O376" s="225"/>
      <c r="P376" s="225"/>
      <c r="Q376" s="225"/>
      <c r="R376" s="225"/>
      <c r="S376" s="225"/>
      <c r="T376" s="225"/>
      <c r="U376" s="225"/>
      <c r="V376" s="225"/>
      <c r="W376" s="225"/>
      <c r="X376" s="225"/>
      <c r="Y376" s="225"/>
      <c r="Z376" s="225"/>
    </row>
    <row r="377" spans="1:26" ht="18" customHeight="1">
      <c r="A377" s="225"/>
      <c r="B377" s="236" t="s">
        <v>773</v>
      </c>
      <c r="C377" s="237" t="s">
        <v>5</v>
      </c>
      <c r="D377" s="235">
        <v>24300</v>
      </c>
      <c r="E377" s="225"/>
      <c r="F377" s="225"/>
      <c r="G377" s="225"/>
      <c r="H377" s="225"/>
      <c r="I377" s="225"/>
      <c r="J377" s="225"/>
      <c r="K377" s="225"/>
      <c r="L377" s="225"/>
      <c r="M377" s="225"/>
      <c r="N377" s="225"/>
      <c r="O377" s="225"/>
      <c r="P377" s="225"/>
      <c r="Q377" s="225"/>
      <c r="R377" s="225"/>
      <c r="S377" s="225"/>
      <c r="T377" s="225"/>
      <c r="U377" s="225"/>
      <c r="V377" s="225"/>
      <c r="W377" s="225"/>
      <c r="X377" s="225"/>
      <c r="Y377" s="225"/>
      <c r="Z377" s="225"/>
    </row>
    <row r="378" spans="1:26" ht="18" customHeight="1">
      <c r="A378" s="225"/>
      <c r="B378" s="236" t="s">
        <v>774</v>
      </c>
      <c r="C378" s="237" t="s">
        <v>5</v>
      </c>
      <c r="D378" s="235">
        <v>44153</v>
      </c>
      <c r="E378" s="225"/>
      <c r="F378" s="225"/>
      <c r="G378" s="225"/>
      <c r="H378" s="225"/>
      <c r="I378" s="225"/>
      <c r="J378" s="225"/>
      <c r="K378" s="225"/>
      <c r="L378" s="225"/>
      <c r="M378" s="225"/>
      <c r="N378" s="225"/>
      <c r="O378" s="225"/>
      <c r="P378" s="225"/>
      <c r="Q378" s="225"/>
      <c r="R378" s="225"/>
      <c r="S378" s="225"/>
      <c r="T378" s="225"/>
      <c r="U378" s="225"/>
      <c r="V378" s="225"/>
      <c r="W378" s="225"/>
      <c r="X378" s="225"/>
      <c r="Y378" s="225"/>
      <c r="Z378" s="225"/>
    </row>
    <row r="379" spans="1:26" ht="18" customHeight="1">
      <c r="A379" s="225"/>
      <c r="B379" s="236" t="s">
        <v>775</v>
      </c>
      <c r="C379" s="237" t="s">
        <v>5</v>
      </c>
      <c r="D379" s="235">
        <v>878</v>
      </c>
      <c r="E379" s="225"/>
      <c r="F379" s="225"/>
      <c r="G379" s="225"/>
      <c r="H379" s="225"/>
      <c r="I379" s="225"/>
      <c r="J379" s="225"/>
      <c r="K379" s="225"/>
      <c r="L379" s="225"/>
      <c r="M379" s="225"/>
      <c r="N379" s="225"/>
      <c r="O379" s="225"/>
      <c r="P379" s="225"/>
      <c r="Q379" s="225"/>
      <c r="R379" s="225"/>
      <c r="S379" s="225"/>
      <c r="T379" s="225"/>
      <c r="U379" s="225"/>
      <c r="V379" s="225"/>
      <c r="W379" s="225"/>
      <c r="X379" s="225"/>
      <c r="Y379" s="225"/>
      <c r="Z379" s="225"/>
    </row>
    <row r="380" spans="1:26" ht="18" customHeight="1">
      <c r="A380" s="225"/>
      <c r="B380" s="236" t="s">
        <v>776</v>
      </c>
      <c r="C380" s="237" t="s">
        <v>5</v>
      </c>
      <c r="D380" s="235">
        <v>1483</v>
      </c>
      <c r="E380" s="225"/>
      <c r="F380" s="225"/>
      <c r="G380" s="225"/>
      <c r="H380" s="225"/>
      <c r="I380" s="225"/>
      <c r="J380" s="225"/>
      <c r="K380" s="225"/>
      <c r="L380" s="225"/>
      <c r="M380" s="225"/>
      <c r="N380" s="225"/>
      <c r="O380" s="225"/>
      <c r="P380" s="225"/>
      <c r="Q380" s="225"/>
      <c r="R380" s="225"/>
      <c r="S380" s="225"/>
      <c r="T380" s="225"/>
      <c r="U380" s="225"/>
      <c r="V380" s="225"/>
      <c r="W380" s="225"/>
      <c r="X380" s="225"/>
      <c r="Y380" s="225"/>
      <c r="Z380" s="225"/>
    </row>
    <row r="381" spans="1:26" ht="18" customHeight="1">
      <c r="A381" s="225"/>
      <c r="B381" s="236" t="s">
        <v>777</v>
      </c>
      <c r="C381" s="237" t="s">
        <v>5</v>
      </c>
      <c r="D381" s="235">
        <v>2900</v>
      </c>
      <c r="E381" s="225"/>
      <c r="F381" s="225"/>
      <c r="G381" s="225"/>
      <c r="H381" s="225"/>
      <c r="I381" s="225"/>
      <c r="J381" s="225"/>
      <c r="K381" s="225"/>
      <c r="L381" s="225"/>
      <c r="M381" s="225"/>
      <c r="N381" s="225"/>
      <c r="O381" s="225"/>
      <c r="P381" s="225"/>
      <c r="Q381" s="225"/>
      <c r="R381" s="225"/>
      <c r="S381" s="225"/>
      <c r="T381" s="225"/>
      <c r="U381" s="225"/>
      <c r="V381" s="225"/>
      <c r="W381" s="225"/>
      <c r="X381" s="225"/>
      <c r="Y381" s="225"/>
      <c r="Z381" s="225"/>
    </row>
    <row r="382" spans="1:26" ht="18" customHeight="1">
      <c r="A382" s="225"/>
      <c r="B382" s="236" t="s">
        <v>778</v>
      </c>
      <c r="C382" s="237" t="s">
        <v>5</v>
      </c>
      <c r="D382" s="235">
        <v>9829</v>
      </c>
      <c r="E382" s="225"/>
      <c r="F382" s="225"/>
      <c r="G382" s="225"/>
      <c r="H382" s="225"/>
      <c r="I382" s="225"/>
      <c r="J382" s="225"/>
      <c r="K382" s="225"/>
      <c r="L382" s="225"/>
      <c r="M382" s="225"/>
      <c r="N382" s="225"/>
      <c r="O382" s="225"/>
      <c r="P382" s="225"/>
      <c r="Q382" s="225"/>
      <c r="R382" s="225"/>
      <c r="S382" s="225"/>
      <c r="T382" s="225"/>
      <c r="U382" s="225"/>
      <c r="V382" s="225"/>
      <c r="W382" s="225"/>
      <c r="X382" s="225"/>
      <c r="Y382" s="225"/>
      <c r="Z382" s="225"/>
    </row>
    <row r="383" spans="1:26" ht="18" customHeight="1">
      <c r="A383" s="225"/>
      <c r="B383" s="236" t="s">
        <v>779</v>
      </c>
      <c r="C383" s="237" t="s">
        <v>5</v>
      </c>
      <c r="D383" s="235">
        <v>15651</v>
      </c>
      <c r="E383" s="225"/>
      <c r="F383" s="225"/>
      <c r="G383" s="225"/>
      <c r="H383" s="225"/>
      <c r="I383" s="225"/>
      <c r="J383" s="225"/>
      <c r="K383" s="225"/>
      <c r="L383" s="225"/>
      <c r="M383" s="225"/>
      <c r="N383" s="225"/>
      <c r="O383" s="225"/>
      <c r="P383" s="225"/>
      <c r="Q383" s="225"/>
      <c r="R383" s="225"/>
      <c r="S383" s="225"/>
      <c r="T383" s="225"/>
      <c r="U383" s="225"/>
      <c r="V383" s="225"/>
      <c r="W383" s="225"/>
      <c r="X383" s="225"/>
      <c r="Y383" s="225"/>
      <c r="Z383" s="225"/>
    </row>
    <row r="384" spans="1:26" ht="18" customHeight="1">
      <c r="A384" s="225"/>
      <c r="B384" s="236" t="s">
        <v>780</v>
      </c>
      <c r="C384" s="237" t="s">
        <v>5</v>
      </c>
      <c r="D384" s="235">
        <v>37124</v>
      </c>
      <c r="E384" s="225"/>
      <c r="F384" s="225"/>
      <c r="G384" s="225"/>
      <c r="H384" s="225"/>
      <c r="I384" s="225"/>
      <c r="J384" s="225"/>
      <c r="K384" s="225"/>
      <c r="L384" s="225"/>
      <c r="M384" s="225"/>
      <c r="N384" s="225"/>
      <c r="O384" s="225"/>
      <c r="P384" s="225"/>
      <c r="Q384" s="225"/>
      <c r="R384" s="225"/>
      <c r="S384" s="225"/>
      <c r="T384" s="225"/>
      <c r="U384" s="225"/>
      <c r="V384" s="225"/>
      <c r="W384" s="225"/>
      <c r="X384" s="225"/>
      <c r="Y384" s="225"/>
      <c r="Z384" s="225"/>
    </row>
    <row r="385" spans="1:26" ht="18" customHeight="1">
      <c r="A385" s="225"/>
      <c r="B385" s="236" t="s">
        <v>781</v>
      </c>
      <c r="C385" s="237" t="s">
        <v>5</v>
      </c>
      <c r="D385" s="235">
        <v>59024</v>
      </c>
      <c r="E385" s="225"/>
      <c r="F385" s="225"/>
      <c r="G385" s="225"/>
      <c r="H385" s="225"/>
      <c r="I385" s="225"/>
      <c r="J385" s="225"/>
      <c r="K385" s="225"/>
      <c r="L385" s="225"/>
      <c r="M385" s="225"/>
      <c r="N385" s="225"/>
      <c r="O385" s="225"/>
      <c r="P385" s="225"/>
      <c r="Q385" s="225"/>
      <c r="R385" s="225"/>
      <c r="S385" s="225"/>
      <c r="T385" s="225"/>
      <c r="U385" s="225"/>
      <c r="V385" s="225"/>
      <c r="W385" s="225"/>
      <c r="X385" s="225"/>
      <c r="Y385" s="225"/>
      <c r="Z385" s="225"/>
    </row>
    <row r="386" spans="1:26" ht="18" customHeight="1">
      <c r="A386" s="225"/>
      <c r="B386" s="236" t="s">
        <v>782</v>
      </c>
      <c r="C386" s="237" t="s">
        <v>25</v>
      </c>
      <c r="D386" s="235">
        <v>4019</v>
      </c>
      <c r="E386" s="225"/>
      <c r="F386" s="225"/>
      <c r="G386" s="225"/>
      <c r="H386" s="225"/>
      <c r="I386" s="225"/>
      <c r="J386" s="225"/>
      <c r="K386" s="225"/>
      <c r="L386" s="225"/>
      <c r="M386" s="225"/>
      <c r="N386" s="225"/>
      <c r="O386" s="225"/>
      <c r="P386" s="225"/>
      <c r="Q386" s="225"/>
      <c r="R386" s="225"/>
      <c r="S386" s="225"/>
      <c r="T386" s="225"/>
      <c r="U386" s="225"/>
      <c r="V386" s="225"/>
      <c r="W386" s="225"/>
      <c r="X386" s="225"/>
      <c r="Y386" s="225"/>
      <c r="Z386" s="225"/>
    </row>
    <row r="387" spans="1:26" ht="18" customHeight="1">
      <c r="A387" s="225"/>
      <c r="B387" s="236" t="s">
        <v>783</v>
      </c>
      <c r="C387" s="237" t="s">
        <v>25</v>
      </c>
      <c r="D387" s="235">
        <v>2868</v>
      </c>
      <c r="E387" s="225"/>
      <c r="F387" s="225"/>
      <c r="G387" s="225"/>
      <c r="H387" s="225"/>
      <c r="I387" s="225"/>
      <c r="J387" s="225"/>
      <c r="K387" s="225"/>
      <c r="L387" s="225"/>
      <c r="M387" s="225"/>
      <c r="N387" s="225"/>
      <c r="O387" s="225"/>
      <c r="P387" s="225"/>
      <c r="Q387" s="225"/>
      <c r="R387" s="225"/>
      <c r="S387" s="225"/>
      <c r="T387" s="225"/>
      <c r="U387" s="225"/>
      <c r="V387" s="225"/>
      <c r="W387" s="225"/>
      <c r="X387" s="225"/>
      <c r="Y387" s="225"/>
      <c r="Z387" s="225"/>
    </row>
    <row r="388" spans="1:26" ht="18" customHeight="1">
      <c r="A388" s="225"/>
      <c r="B388" s="236" t="s">
        <v>784</v>
      </c>
      <c r="C388" s="237" t="s">
        <v>25</v>
      </c>
      <c r="D388" s="235">
        <v>4019</v>
      </c>
      <c r="E388" s="225"/>
      <c r="F388" s="225"/>
      <c r="G388" s="225"/>
      <c r="H388" s="225"/>
      <c r="I388" s="225"/>
      <c r="J388" s="225"/>
      <c r="K388" s="225"/>
      <c r="L388" s="225"/>
      <c r="M388" s="225"/>
      <c r="N388" s="225"/>
      <c r="O388" s="225"/>
      <c r="P388" s="225"/>
      <c r="Q388" s="225"/>
      <c r="R388" s="225"/>
      <c r="S388" s="225"/>
      <c r="T388" s="225"/>
      <c r="U388" s="225"/>
      <c r="V388" s="225"/>
      <c r="W388" s="225"/>
      <c r="X388" s="225"/>
      <c r="Y388" s="225"/>
      <c r="Z388" s="225"/>
    </row>
    <row r="389" spans="1:26" ht="18" customHeight="1">
      <c r="A389" s="225"/>
      <c r="B389" s="236" t="s">
        <v>785</v>
      </c>
      <c r="C389" s="237" t="s">
        <v>25</v>
      </c>
      <c r="D389" s="235">
        <v>4986</v>
      </c>
      <c r="E389" s="225"/>
      <c r="F389" s="227"/>
      <c r="G389" s="225"/>
      <c r="H389" s="225"/>
      <c r="I389" s="225"/>
      <c r="J389" s="225"/>
      <c r="K389" s="225"/>
      <c r="L389" s="225"/>
      <c r="M389" s="225"/>
      <c r="N389" s="225"/>
      <c r="O389" s="225"/>
      <c r="P389" s="225"/>
      <c r="Q389" s="225"/>
      <c r="R389" s="225"/>
      <c r="S389" s="225"/>
      <c r="T389" s="225"/>
      <c r="U389" s="225"/>
      <c r="V389" s="225"/>
      <c r="W389" s="225"/>
      <c r="X389" s="225"/>
      <c r="Y389" s="225"/>
      <c r="Z389" s="225"/>
    </row>
    <row r="390" spans="1:26" ht="18" customHeight="1">
      <c r="A390" s="225"/>
      <c r="B390" s="236" t="s">
        <v>786</v>
      </c>
      <c r="C390" s="237" t="s">
        <v>25</v>
      </c>
      <c r="D390" s="235">
        <v>11728</v>
      </c>
      <c r="E390" s="225"/>
      <c r="F390" s="225"/>
      <c r="G390" s="225"/>
      <c r="H390" s="225"/>
      <c r="I390" s="225"/>
      <c r="J390" s="225"/>
      <c r="K390" s="225"/>
      <c r="L390" s="225"/>
      <c r="M390" s="225"/>
      <c r="N390" s="225"/>
      <c r="O390" s="225"/>
      <c r="P390" s="225"/>
      <c r="Q390" s="225"/>
      <c r="R390" s="225"/>
      <c r="S390" s="225"/>
      <c r="T390" s="225"/>
      <c r="U390" s="225"/>
      <c r="V390" s="225"/>
      <c r="W390" s="225"/>
      <c r="X390" s="225"/>
      <c r="Y390" s="225"/>
      <c r="Z390" s="225"/>
    </row>
    <row r="391" spans="1:26" ht="18" customHeight="1">
      <c r="A391" s="225"/>
      <c r="B391" s="236" t="s">
        <v>787</v>
      </c>
      <c r="C391" s="237" t="s">
        <v>25</v>
      </c>
      <c r="D391" s="235">
        <v>17986</v>
      </c>
      <c r="E391" s="225"/>
      <c r="F391" s="225"/>
      <c r="G391" s="225"/>
      <c r="H391" s="225"/>
      <c r="I391" s="225"/>
      <c r="J391" s="225"/>
      <c r="K391" s="225"/>
      <c r="L391" s="225"/>
      <c r="M391" s="225"/>
      <c r="N391" s="225"/>
      <c r="O391" s="225"/>
      <c r="P391" s="225"/>
      <c r="Q391" s="225"/>
      <c r="R391" s="225"/>
      <c r="S391" s="225"/>
      <c r="T391" s="225"/>
      <c r="U391" s="225"/>
      <c r="V391" s="225"/>
      <c r="W391" s="225"/>
      <c r="X391" s="225"/>
      <c r="Y391" s="225"/>
      <c r="Z391" s="225"/>
    </row>
    <row r="392" spans="1:26" ht="18" customHeight="1">
      <c r="A392" s="225"/>
      <c r="B392" s="236" t="s">
        <v>788</v>
      </c>
      <c r="C392" s="237" t="s">
        <v>25</v>
      </c>
      <c r="D392" s="235">
        <v>29149</v>
      </c>
      <c r="E392" s="225"/>
      <c r="F392" s="225"/>
      <c r="G392" s="225"/>
      <c r="H392" s="225"/>
      <c r="I392" s="225"/>
      <c r="J392" s="225"/>
      <c r="K392" s="225"/>
      <c r="L392" s="225"/>
      <c r="M392" s="225"/>
      <c r="N392" s="225"/>
      <c r="O392" s="225"/>
      <c r="P392" s="225"/>
      <c r="Q392" s="225"/>
      <c r="R392" s="225"/>
      <c r="S392" s="225"/>
      <c r="T392" s="225"/>
      <c r="U392" s="225"/>
      <c r="V392" s="225"/>
      <c r="W392" s="225"/>
      <c r="X392" s="225"/>
      <c r="Y392" s="225"/>
      <c r="Z392" s="225"/>
    </row>
    <row r="393" spans="1:26" ht="18" customHeight="1">
      <c r="A393" s="225"/>
      <c r="B393" s="236" t="s">
        <v>789</v>
      </c>
      <c r="C393" s="237" t="s">
        <v>25</v>
      </c>
      <c r="D393" s="235">
        <v>38918</v>
      </c>
      <c r="E393" s="225"/>
      <c r="F393" s="225"/>
      <c r="G393" s="225"/>
      <c r="H393" s="225"/>
      <c r="I393" s="225"/>
      <c r="J393" s="225"/>
      <c r="K393" s="225"/>
      <c r="L393" s="225"/>
      <c r="M393" s="225"/>
      <c r="N393" s="225"/>
      <c r="O393" s="225"/>
      <c r="P393" s="225"/>
      <c r="Q393" s="225"/>
      <c r="R393" s="225"/>
      <c r="S393" s="225"/>
      <c r="T393" s="225"/>
      <c r="U393" s="225"/>
      <c r="V393" s="225"/>
      <c r="W393" s="225"/>
      <c r="X393" s="225"/>
      <c r="Y393" s="225"/>
      <c r="Z393" s="225"/>
    </row>
    <row r="394" spans="1:26" ht="18" customHeight="1">
      <c r="A394" s="225"/>
      <c r="B394" s="236" t="s">
        <v>790</v>
      </c>
      <c r="C394" s="237" t="s">
        <v>5</v>
      </c>
      <c r="D394" s="235">
        <v>39274</v>
      </c>
      <c r="E394" s="225"/>
      <c r="F394" s="225"/>
      <c r="G394" s="225"/>
      <c r="H394" s="225"/>
      <c r="I394" s="225"/>
      <c r="J394" s="225"/>
      <c r="K394" s="225"/>
      <c r="L394" s="225"/>
      <c r="M394" s="225"/>
      <c r="N394" s="225"/>
      <c r="O394" s="225"/>
      <c r="P394" s="225"/>
      <c r="Q394" s="225"/>
      <c r="R394" s="225"/>
      <c r="S394" s="225"/>
      <c r="T394" s="225"/>
      <c r="U394" s="225"/>
      <c r="V394" s="225"/>
      <c r="W394" s="225"/>
      <c r="X394" s="225"/>
      <c r="Y394" s="225"/>
      <c r="Z394" s="225"/>
    </row>
    <row r="395" spans="1:26" ht="18" customHeight="1">
      <c r="A395" s="225"/>
      <c r="B395" s="236" t="s">
        <v>791</v>
      </c>
      <c r="C395" s="237" t="s">
        <v>5</v>
      </c>
      <c r="D395" s="235">
        <v>108900</v>
      </c>
      <c r="E395" s="225"/>
      <c r="F395" s="225"/>
      <c r="G395" s="225"/>
      <c r="H395" s="225"/>
      <c r="I395" s="225"/>
      <c r="J395" s="225"/>
      <c r="K395" s="225"/>
      <c r="L395" s="225"/>
      <c r="M395" s="225"/>
      <c r="N395" s="225"/>
      <c r="O395" s="225"/>
      <c r="P395" s="225"/>
      <c r="Q395" s="225"/>
      <c r="R395" s="225"/>
      <c r="S395" s="225"/>
      <c r="T395" s="225"/>
      <c r="U395" s="225"/>
      <c r="V395" s="225"/>
      <c r="W395" s="225"/>
      <c r="X395" s="225"/>
      <c r="Y395" s="225"/>
      <c r="Z395" s="225"/>
    </row>
    <row r="396" spans="1:26" ht="18" customHeight="1">
      <c r="A396" s="225"/>
      <c r="B396" s="234" t="s">
        <v>792</v>
      </c>
      <c r="C396" s="237" t="s">
        <v>5</v>
      </c>
      <c r="D396" s="235">
        <v>78880</v>
      </c>
      <c r="E396" s="225"/>
      <c r="F396" s="225"/>
      <c r="G396" s="225"/>
      <c r="H396" s="225"/>
      <c r="I396" s="225"/>
      <c r="J396" s="225"/>
      <c r="K396" s="225"/>
      <c r="L396" s="225"/>
      <c r="M396" s="225"/>
      <c r="N396" s="225"/>
      <c r="O396" s="225"/>
      <c r="P396" s="225"/>
      <c r="Q396" s="225"/>
      <c r="R396" s="225"/>
      <c r="S396" s="225"/>
      <c r="T396" s="225"/>
      <c r="U396" s="225"/>
      <c r="V396" s="225"/>
      <c r="W396" s="225"/>
      <c r="X396" s="225"/>
      <c r="Y396" s="225"/>
      <c r="Z396" s="225"/>
    </row>
    <row r="397" spans="1:26" ht="18" customHeight="1">
      <c r="A397" s="225"/>
      <c r="B397" s="236" t="s">
        <v>793</v>
      </c>
      <c r="C397" s="237" t="s">
        <v>5</v>
      </c>
      <c r="D397" s="235">
        <v>426</v>
      </c>
      <c r="E397" s="225"/>
      <c r="F397" s="225"/>
      <c r="G397" s="225"/>
      <c r="H397" s="225"/>
      <c r="I397" s="225"/>
      <c r="J397" s="225"/>
      <c r="K397" s="225"/>
      <c r="L397" s="225"/>
      <c r="M397" s="225"/>
      <c r="N397" s="225"/>
      <c r="O397" s="225"/>
      <c r="P397" s="225"/>
      <c r="Q397" s="225"/>
      <c r="R397" s="225"/>
      <c r="S397" s="225"/>
      <c r="T397" s="225"/>
      <c r="U397" s="225"/>
      <c r="V397" s="225"/>
      <c r="W397" s="225"/>
      <c r="X397" s="225"/>
      <c r="Y397" s="225"/>
      <c r="Z397" s="225"/>
    </row>
    <row r="398" spans="1:26" ht="18" customHeight="1">
      <c r="A398" s="225"/>
      <c r="B398" s="236" t="s">
        <v>794</v>
      </c>
      <c r="C398" s="237" t="s">
        <v>5</v>
      </c>
      <c r="D398" s="235">
        <v>672</v>
      </c>
      <c r="E398" s="225"/>
      <c r="F398" s="225"/>
      <c r="G398" s="225"/>
      <c r="H398" s="225"/>
      <c r="I398" s="225"/>
      <c r="J398" s="225"/>
      <c r="K398" s="225"/>
      <c r="L398" s="225"/>
      <c r="M398" s="225"/>
      <c r="N398" s="225"/>
      <c r="O398" s="225"/>
      <c r="P398" s="225"/>
      <c r="Q398" s="225"/>
      <c r="R398" s="225"/>
      <c r="S398" s="225"/>
      <c r="T398" s="225"/>
      <c r="U398" s="225"/>
      <c r="V398" s="225"/>
      <c r="W398" s="225"/>
      <c r="X398" s="225"/>
      <c r="Y398" s="225"/>
      <c r="Z398" s="225"/>
    </row>
    <row r="399" spans="1:26" ht="18" customHeight="1">
      <c r="A399" s="225"/>
      <c r="B399" s="236" t="s">
        <v>795</v>
      </c>
      <c r="C399" s="237" t="s">
        <v>5</v>
      </c>
      <c r="D399" s="235">
        <v>1100</v>
      </c>
      <c r="E399" s="225"/>
      <c r="F399" s="225"/>
      <c r="G399" s="225"/>
      <c r="H399" s="225"/>
      <c r="I399" s="225"/>
      <c r="J399" s="225"/>
      <c r="K399" s="225"/>
      <c r="L399" s="225"/>
      <c r="M399" s="225"/>
      <c r="N399" s="225"/>
      <c r="O399" s="225"/>
      <c r="P399" s="225"/>
      <c r="Q399" s="225"/>
      <c r="R399" s="225"/>
      <c r="S399" s="225"/>
      <c r="T399" s="225"/>
      <c r="U399" s="225"/>
      <c r="V399" s="225"/>
      <c r="W399" s="225"/>
      <c r="X399" s="225"/>
      <c r="Y399" s="225"/>
      <c r="Z399" s="225"/>
    </row>
    <row r="400" spans="1:26" ht="18" customHeight="1">
      <c r="A400" s="225"/>
      <c r="B400" s="236" t="s">
        <v>796</v>
      </c>
      <c r="C400" s="237" t="s">
        <v>5</v>
      </c>
      <c r="D400" s="235">
        <v>2750</v>
      </c>
      <c r="E400" s="225"/>
      <c r="F400" s="225"/>
      <c r="G400" s="225"/>
      <c r="H400" s="225"/>
      <c r="I400" s="225"/>
      <c r="J400" s="225"/>
      <c r="K400" s="225"/>
      <c r="L400" s="225"/>
      <c r="M400" s="225"/>
      <c r="N400" s="225"/>
      <c r="O400" s="225"/>
      <c r="P400" s="225"/>
      <c r="Q400" s="225"/>
      <c r="R400" s="225"/>
      <c r="S400" s="225"/>
      <c r="T400" s="225"/>
      <c r="U400" s="225"/>
      <c r="V400" s="225"/>
      <c r="W400" s="225"/>
      <c r="X400" s="225"/>
      <c r="Y400" s="225"/>
      <c r="Z400" s="225"/>
    </row>
    <row r="401" spans="1:26" ht="18" customHeight="1">
      <c r="A401" s="225"/>
      <c r="B401" s="236" t="s">
        <v>797</v>
      </c>
      <c r="C401" s="237" t="s">
        <v>5</v>
      </c>
      <c r="D401" s="235">
        <v>4506</v>
      </c>
      <c r="E401" s="225"/>
      <c r="F401" s="225"/>
      <c r="G401" s="225"/>
      <c r="H401" s="225"/>
      <c r="I401" s="225"/>
      <c r="J401" s="225"/>
      <c r="K401" s="225"/>
      <c r="L401" s="225"/>
      <c r="M401" s="225"/>
      <c r="N401" s="225"/>
      <c r="O401" s="225"/>
      <c r="P401" s="225"/>
      <c r="Q401" s="225"/>
      <c r="R401" s="225"/>
      <c r="S401" s="225"/>
      <c r="T401" s="225"/>
      <c r="U401" s="225"/>
      <c r="V401" s="225"/>
      <c r="W401" s="225"/>
      <c r="X401" s="225"/>
      <c r="Y401" s="225"/>
      <c r="Z401" s="225"/>
    </row>
    <row r="402" spans="1:26" ht="18" customHeight="1">
      <c r="A402" s="225"/>
      <c r="B402" s="240" t="s">
        <v>798</v>
      </c>
      <c r="C402" s="241"/>
      <c r="D402" s="242"/>
      <c r="E402" s="225"/>
      <c r="F402" s="225"/>
      <c r="G402" s="225"/>
      <c r="H402" s="225"/>
      <c r="I402" s="225"/>
      <c r="J402" s="225"/>
      <c r="K402" s="225"/>
      <c r="L402" s="225"/>
      <c r="M402" s="225"/>
      <c r="N402" s="225"/>
      <c r="O402" s="225"/>
      <c r="P402" s="225"/>
      <c r="Q402" s="225"/>
      <c r="R402" s="225"/>
      <c r="S402" s="225"/>
      <c r="T402" s="225"/>
      <c r="U402" s="225"/>
      <c r="V402" s="225"/>
      <c r="W402" s="225"/>
      <c r="X402" s="225"/>
      <c r="Y402" s="225"/>
      <c r="Z402" s="225"/>
    </row>
    <row r="403" spans="1:26" ht="18" customHeight="1">
      <c r="A403" s="225"/>
      <c r="B403" s="236" t="s">
        <v>799</v>
      </c>
      <c r="C403" s="237" t="s">
        <v>5</v>
      </c>
      <c r="D403" s="235">
        <v>2900</v>
      </c>
      <c r="E403" s="225"/>
      <c r="F403" s="225"/>
      <c r="G403" s="225"/>
      <c r="H403" s="225"/>
      <c r="I403" s="225"/>
      <c r="J403" s="225"/>
      <c r="K403" s="225"/>
      <c r="L403" s="225"/>
      <c r="M403" s="225"/>
      <c r="N403" s="225"/>
      <c r="O403" s="225"/>
      <c r="P403" s="225"/>
      <c r="Q403" s="225"/>
      <c r="R403" s="225"/>
      <c r="S403" s="225"/>
      <c r="T403" s="225"/>
      <c r="U403" s="225"/>
      <c r="V403" s="225"/>
      <c r="W403" s="225"/>
      <c r="X403" s="225"/>
      <c r="Y403" s="225"/>
      <c r="Z403" s="225"/>
    </row>
    <row r="404" spans="1:26" ht="18" customHeight="1">
      <c r="A404" s="225"/>
      <c r="B404" s="236" t="s">
        <v>800</v>
      </c>
      <c r="C404" s="237" t="s">
        <v>5</v>
      </c>
      <c r="D404" s="235">
        <v>3500</v>
      </c>
      <c r="E404" s="225"/>
      <c r="F404" s="225"/>
      <c r="G404" s="225"/>
      <c r="H404" s="225"/>
      <c r="I404" s="225"/>
      <c r="J404" s="225"/>
      <c r="K404" s="225"/>
      <c r="L404" s="225"/>
      <c r="M404" s="225"/>
      <c r="N404" s="225"/>
      <c r="O404" s="225"/>
      <c r="P404" s="225"/>
      <c r="Q404" s="225"/>
      <c r="R404" s="225"/>
      <c r="S404" s="225"/>
      <c r="T404" s="225"/>
      <c r="U404" s="225"/>
      <c r="V404" s="225"/>
      <c r="W404" s="225"/>
      <c r="X404" s="225"/>
      <c r="Y404" s="225"/>
      <c r="Z404" s="225"/>
    </row>
    <row r="405" spans="1:26" ht="18" customHeight="1">
      <c r="A405" s="225"/>
      <c r="B405" s="236" t="s">
        <v>801</v>
      </c>
      <c r="C405" s="237" t="s">
        <v>5</v>
      </c>
      <c r="D405" s="235">
        <v>7158</v>
      </c>
      <c r="E405" s="225"/>
      <c r="F405" s="225"/>
      <c r="G405" s="225"/>
      <c r="H405" s="225"/>
      <c r="I405" s="225"/>
      <c r="J405" s="225"/>
      <c r="K405" s="225"/>
      <c r="L405" s="225"/>
      <c r="M405" s="225"/>
      <c r="N405" s="225"/>
      <c r="O405" s="225"/>
      <c r="P405" s="225"/>
      <c r="Q405" s="225"/>
      <c r="R405" s="225"/>
      <c r="S405" s="225"/>
      <c r="T405" s="225"/>
      <c r="U405" s="225"/>
      <c r="V405" s="225"/>
      <c r="W405" s="225"/>
      <c r="X405" s="225"/>
      <c r="Y405" s="225"/>
      <c r="Z405" s="225"/>
    </row>
    <row r="406" spans="1:26" ht="18" customHeight="1">
      <c r="A406" s="225"/>
      <c r="B406" s="236" t="s">
        <v>802</v>
      </c>
      <c r="C406" s="237" t="s">
        <v>5</v>
      </c>
      <c r="D406" s="235">
        <v>15397</v>
      </c>
      <c r="E406" s="225"/>
      <c r="F406" s="225"/>
      <c r="G406" s="225"/>
      <c r="H406" s="225"/>
      <c r="I406" s="225"/>
      <c r="J406" s="225"/>
      <c r="K406" s="225"/>
      <c r="L406" s="225"/>
      <c r="M406" s="225"/>
      <c r="N406" s="225"/>
      <c r="O406" s="225"/>
      <c r="P406" s="225"/>
      <c r="Q406" s="225"/>
      <c r="R406" s="225"/>
      <c r="S406" s="225"/>
      <c r="T406" s="225"/>
      <c r="U406" s="225"/>
      <c r="V406" s="225"/>
      <c r="W406" s="225"/>
      <c r="X406" s="225"/>
      <c r="Y406" s="225"/>
      <c r="Z406" s="225"/>
    </row>
    <row r="407" spans="1:26" ht="18" customHeight="1">
      <c r="A407" s="225"/>
      <c r="B407" s="236" t="s">
        <v>803</v>
      </c>
      <c r="C407" s="237" t="s">
        <v>5</v>
      </c>
      <c r="D407" s="235">
        <v>22683</v>
      </c>
      <c r="E407" s="225"/>
      <c r="F407" s="225"/>
      <c r="G407" s="225"/>
      <c r="H407" s="225"/>
      <c r="I407" s="225"/>
      <c r="J407" s="225"/>
      <c r="K407" s="225"/>
      <c r="L407" s="225"/>
      <c r="M407" s="225"/>
      <c r="N407" s="225"/>
      <c r="O407" s="225"/>
      <c r="P407" s="225"/>
      <c r="Q407" s="225"/>
      <c r="R407" s="225"/>
      <c r="S407" s="225"/>
      <c r="T407" s="225"/>
      <c r="U407" s="225"/>
      <c r="V407" s="225"/>
      <c r="W407" s="225"/>
      <c r="X407" s="225"/>
      <c r="Y407" s="225"/>
      <c r="Z407" s="225"/>
    </row>
    <row r="408" spans="1:26" ht="18" customHeight="1">
      <c r="A408" s="225"/>
      <c r="B408" s="236" t="s">
        <v>804</v>
      </c>
      <c r="C408" s="237" t="s">
        <v>5</v>
      </c>
      <c r="D408" s="235">
        <v>59583</v>
      </c>
      <c r="E408" s="225"/>
      <c r="F408" s="225"/>
      <c r="G408" s="225"/>
      <c r="H408" s="225"/>
      <c r="I408" s="225"/>
      <c r="J408" s="225"/>
      <c r="K408" s="225"/>
      <c r="L408" s="225"/>
      <c r="M408" s="225"/>
      <c r="N408" s="225"/>
      <c r="O408" s="225"/>
      <c r="P408" s="225"/>
      <c r="Q408" s="225"/>
      <c r="R408" s="225"/>
      <c r="S408" s="225"/>
      <c r="T408" s="225"/>
      <c r="U408" s="225"/>
      <c r="V408" s="225"/>
      <c r="W408" s="225"/>
      <c r="X408" s="225"/>
      <c r="Y408" s="225"/>
      <c r="Z408" s="225"/>
    </row>
    <row r="409" spans="1:26" ht="18" customHeight="1">
      <c r="A409" s="225"/>
      <c r="B409" s="236" t="s">
        <v>805</v>
      </c>
      <c r="C409" s="237" t="s">
        <v>5</v>
      </c>
      <c r="D409" s="235">
        <v>10152</v>
      </c>
      <c r="E409" s="225"/>
      <c r="F409" s="225"/>
      <c r="G409" s="225"/>
      <c r="H409" s="225"/>
      <c r="I409" s="225"/>
      <c r="J409" s="225"/>
      <c r="K409" s="225"/>
      <c r="L409" s="225"/>
      <c r="M409" s="225"/>
      <c r="N409" s="225"/>
      <c r="O409" s="225"/>
      <c r="P409" s="225"/>
      <c r="Q409" s="225"/>
      <c r="R409" s="225"/>
      <c r="S409" s="225"/>
      <c r="T409" s="225"/>
      <c r="U409" s="225"/>
      <c r="V409" s="225"/>
      <c r="W409" s="225"/>
      <c r="X409" s="225"/>
      <c r="Y409" s="225"/>
      <c r="Z409" s="225"/>
    </row>
    <row r="410" spans="1:26" ht="18" customHeight="1">
      <c r="A410" s="225"/>
      <c r="B410" s="236" t="s">
        <v>806</v>
      </c>
      <c r="C410" s="237" t="s">
        <v>5</v>
      </c>
      <c r="D410" s="235">
        <v>4769</v>
      </c>
      <c r="E410" s="225"/>
      <c r="F410" s="225"/>
      <c r="G410" s="225"/>
      <c r="H410" s="225"/>
      <c r="I410" s="225"/>
      <c r="J410" s="225"/>
      <c r="K410" s="225"/>
      <c r="L410" s="225"/>
      <c r="M410" s="225"/>
      <c r="N410" s="225"/>
      <c r="O410" s="225"/>
      <c r="P410" s="225"/>
      <c r="Q410" s="225"/>
      <c r="R410" s="225"/>
      <c r="S410" s="225"/>
      <c r="T410" s="225"/>
      <c r="U410" s="225"/>
      <c r="V410" s="225"/>
      <c r="W410" s="225"/>
      <c r="X410" s="225"/>
      <c r="Y410" s="225"/>
      <c r="Z410" s="225"/>
    </row>
    <row r="411" spans="1:26" ht="18" customHeight="1">
      <c r="A411" s="225"/>
      <c r="B411" s="236" t="s">
        <v>807</v>
      </c>
      <c r="C411" s="237" t="s">
        <v>5</v>
      </c>
      <c r="D411" s="235">
        <v>9068</v>
      </c>
      <c r="E411" s="225"/>
      <c r="F411" s="225"/>
      <c r="G411" s="225"/>
      <c r="H411" s="225"/>
      <c r="I411" s="225"/>
      <c r="J411" s="225"/>
      <c r="K411" s="225"/>
      <c r="L411" s="225"/>
      <c r="M411" s="225"/>
      <c r="N411" s="225"/>
      <c r="O411" s="225"/>
      <c r="P411" s="225"/>
      <c r="Q411" s="225"/>
      <c r="R411" s="225"/>
      <c r="S411" s="225"/>
      <c r="T411" s="225"/>
      <c r="U411" s="225"/>
      <c r="V411" s="225"/>
      <c r="W411" s="225"/>
      <c r="X411" s="225"/>
      <c r="Y411" s="225"/>
      <c r="Z411" s="225"/>
    </row>
    <row r="412" spans="1:26" ht="18" customHeight="1">
      <c r="A412" s="225"/>
      <c r="B412" s="236" t="s">
        <v>808</v>
      </c>
      <c r="C412" s="237" t="s">
        <v>5</v>
      </c>
      <c r="D412" s="235">
        <v>14915</v>
      </c>
      <c r="E412" s="225"/>
      <c r="F412" s="225"/>
      <c r="G412" s="225"/>
      <c r="H412" s="225"/>
      <c r="I412" s="225"/>
      <c r="J412" s="225"/>
      <c r="K412" s="225"/>
      <c r="L412" s="225"/>
      <c r="M412" s="225"/>
      <c r="N412" s="225"/>
      <c r="O412" s="225"/>
      <c r="P412" s="225"/>
      <c r="Q412" s="225"/>
      <c r="R412" s="225"/>
      <c r="S412" s="225"/>
      <c r="T412" s="225"/>
      <c r="U412" s="225"/>
      <c r="V412" s="225"/>
      <c r="W412" s="225"/>
      <c r="X412" s="225"/>
      <c r="Y412" s="225"/>
      <c r="Z412" s="225"/>
    </row>
    <row r="413" spans="1:26" ht="18" customHeight="1">
      <c r="A413" s="225"/>
      <c r="B413" s="236" t="s">
        <v>809</v>
      </c>
      <c r="C413" s="237" t="s">
        <v>5</v>
      </c>
      <c r="D413" s="235">
        <v>144661</v>
      </c>
      <c r="E413" s="225"/>
      <c r="F413" s="225"/>
      <c r="G413" s="225"/>
      <c r="H413" s="225"/>
      <c r="I413" s="225"/>
      <c r="J413" s="225"/>
      <c r="K413" s="225"/>
      <c r="L413" s="225"/>
      <c r="M413" s="225"/>
      <c r="N413" s="225"/>
      <c r="O413" s="225"/>
      <c r="P413" s="225"/>
      <c r="Q413" s="225"/>
      <c r="R413" s="225"/>
      <c r="S413" s="225"/>
      <c r="T413" s="225"/>
      <c r="U413" s="225"/>
      <c r="V413" s="225"/>
      <c r="W413" s="225"/>
      <c r="X413" s="225"/>
      <c r="Y413" s="225"/>
      <c r="Z413" s="225"/>
    </row>
    <row r="414" spans="1:26" ht="18" customHeight="1">
      <c r="A414" s="225"/>
      <c r="B414" s="236" t="s">
        <v>810</v>
      </c>
      <c r="C414" s="237" t="s">
        <v>5</v>
      </c>
      <c r="D414" s="235">
        <v>3379</v>
      </c>
      <c r="E414" s="225"/>
      <c r="F414" s="225"/>
      <c r="G414" s="225"/>
      <c r="H414" s="225"/>
      <c r="I414" s="225"/>
      <c r="J414" s="225"/>
      <c r="K414" s="225"/>
      <c r="L414" s="225"/>
      <c r="M414" s="225"/>
      <c r="N414" s="225"/>
      <c r="O414" s="225"/>
      <c r="P414" s="225"/>
      <c r="Q414" s="225"/>
      <c r="R414" s="225"/>
      <c r="S414" s="225"/>
      <c r="T414" s="225"/>
      <c r="U414" s="225"/>
      <c r="V414" s="225"/>
      <c r="W414" s="225"/>
      <c r="X414" s="225"/>
      <c r="Y414" s="225"/>
      <c r="Z414" s="225"/>
    </row>
    <row r="415" spans="1:26" ht="18" customHeight="1">
      <c r="A415" s="225"/>
      <c r="B415" s="236" t="s">
        <v>811</v>
      </c>
      <c r="C415" s="237" t="s">
        <v>5</v>
      </c>
      <c r="D415" s="235">
        <v>4100</v>
      </c>
      <c r="E415" s="225"/>
      <c r="F415" s="225"/>
      <c r="G415" s="225"/>
      <c r="H415" s="225"/>
      <c r="I415" s="225"/>
      <c r="J415" s="225"/>
      <c r="K415" s="225"/>
      <c r="L415" s="225"/>
      <c r="M415" s="225"/>
      <c r="N415" s="225"/>
      <c r="O415" s="225"/>
      <c r="P415" s="225"/>
      <c r="Q415" s="225"/>
      <c r="R415" s="225"/>
      <c r="S415" s="225"/>
      <c r="T415" s="225"/>
      <c r="U415" s="225"/>
      <c r="V415" s="225"/>
      <c r="W415" s="225"/>
      <c r="X415" s="225"/>
      <c r="Y415" s="225"/>
      <c r="Z415" s="225"/>
    </row>
    <row r="416" spans="1:26" ht="18" customHeight="1">
      <c r="A416" s="225"/>
      <c r="B416" s="236" t="s">
        <v>812</v>
      </c>
      <c r="C416" s="237" t="s">
        <v>5</v>
      </c>
      <c r="D416" s="235">
        <v>8810</v>
      </c>
      <c r="E416" s="225"/>
      <c r="F416" s="225"/>
      <c r="G416" s="225"/>
      <c r="H416" s="225"/>
      <c r="I416" s="225"/>
      <c r="J416" s="225"/>
      <c r="K416" s="225"/>
      <c r="L416" s="225"/>
      <c r="M416" s="225"/>
      <c r="N416" s="225"/>
      <c r="O416" s="225"/>
      <c r="P416" s="225"/>
      <c r="Q416" s="225"/>
      <c r="R416" s="225"/>
      <c r="S416" s="225"/>
      <c r="T416" s="225"/>
      <c r="U416" s="225"/>
      <c r="V416" s="225"/>
      <c r="W416" s="225"/>
      <c r="X416" s="225"/>
      <c r="Y416" s="225"/>
      <c r="Z416" s="225"/>
    </row>
    <row r="417" spans="1:26" ht="18" customHeight="1">
      <c r="A417" s="225"/>
      <c r="B417" s="236" t="s">
        <v>813</v>
      </c>
      <c r="C417" s="237" t="s">
        <v>5</v>
      </c>
      <c r="D417" s="235">
        <v>15375</v>
      </c>
      <c r="E417" s="225"/>
      <c r="F417" s="225"/>
      <c r="G417" s="225"/>
      <c r="H417" s="225"/>
      <c r="I417" s="225"/>
      <c r="J417" s="225"/>
      <c r="K417" s="225"/>
      <c r="L417" s="225"/>
      <c r="M417" s="225"/>
      <c r="N417" s="225"/>
      <c r="O417" s="225"/>
      <c r="P417" s="225"/>
      <c r="Q417" s="225"/>
      <c r="R417" s="225"/>
      <c r="S417" s="225"/>
      <c r="T417" s="225"/>
      <c r="U417" s="225"/>
      <c r="V417" s="225"/>
      <c r="W417" s="225"/>
      <c r="X417" s="225"/>
      <c r="Y417" s="225"/>
      <c r="Z417" s="225"/>
    </row>
    <row r="418" spans="1:26" ht="18" customHeight="1">
      <c r="A418" s="225"/>
      <c r="B418" s="236" t="s">
        <v>814</v>
      </c>
      <c r="C418" s="237" t="s">
        <v>5</v>
      </c>
      <c r="D418" s="235">
        <v>56424</v>
      </c>
      <c r="E418" s="225"/>
      <c r="F418" s="225"/>
      <c r="G418" s="225"/>
      <c r="H418" s="225"/>
      <c r="I418" s="225"/>
      <c r="J418" s="225"/>
      <c r="K418" s="225"/>
      <c r="L418" s="225"/>
      <c r="M418" s="225"/>
      <c r="N418" s="225"/>
      <c r="O418" s="225"/>
      <c r="P418" s="225"/>
      <c r="Q418" s="225"/>
      <c r="R418" s="225"/>
      <c r="S418" s="225"/>
      <c r="T418" s="225"/>
      <c r="U418" s="225"/>
      <c r="V418" s="225"/>
      <c r="W418" s="225"/>
      <c r="X418" s="225"/>
      <c r="Y418" s="225"/>
      <c r="Z418" s="225"/>
    </row>
    <row r="419" spans="1:26" ht="18" customHeight="1">
      <c r="A419" s="225"/>
      <c r="B419" s="236" t="s">
        <v>815</v>
      </c>
      <c r="C419" s="237" t="s">
        <v>5</v>
      </c>
      <c r="D419" s="235">
        <v>3379</v>
      </c>
      <c r="E419" s="225"/>
      <c r="F419" s="225"/>
      <c r="G419" s="225"/>
      <c r="H419" s="225"/>
      <c r="I419" s="225"/>
      <c r="J419" s="225"/>
      <c r="K419" s="225"/>
      <c r="L419" s="225"/>
      <c r="M419" s="225"/>
      <c r="N419" s="225"/>
      <c r="O419" s="225"/>
      <c r="P419" s="225"/>
      <c r="Q419" s="225"/>
      <c r="R419" s="225"/>
      <c r="S419" s="225"/>
      <c r="T419" s="225"/>
      <c r="U419" s="225"/>
      <c r="V419" s="225"/>
      <c r="W419" s="225"/>
      <c r="X419" s="225"/>
      <c r="Y419" s="225"/>
      <c r="Z419" s="225"/>
    </row>
    <row r="420" spans="1:26" ht="18" customHeight="1">
      <c r="A420" s="225"/>
      <c r="B420" s="236" t="s">
        <v>816</v>
      </c>
      <c r="C420" s="237" t="s">
        <v>5</v>
      </c>
      <c r="D420" s="235">
        <v>4100</v>
      </c>
      <c r="E420" s="225"/>
      <c r="F420" s="225"/>
      <c r="G420" s="225"/>
      <c r="H420" s="225"/>
      <c r="I420" s="225"/>
      <c r="J420" s="225"/>
      <c r="K420" s="225"/>
      <c r="L420" s="225"/>
      <c r="M420" s="225"/>
      <c r="N420" s="225"/>
      <c r="O420" s="225"/>
      <c r="P420" s="225"/>
      <c r="Q420" s="225"/>
      <c r="R420" s="225"/>
      <c r="S420" s="225"/>
      <c r="T420" s="225"/>
      <c r="U420" s="225"/>
      <c r="V420" s="225"/>
      <c r="W420" s="225"/>
      <c r="X420" s="225"/>
      <c r="Y420" s="225"/>
      <c r="Z420" s="225"/>
    </row>
    <row r="421" spans="1:26" ht="18" customHeight="1">
      <c r="A421" s="225"/>
      <c r="B421" s="236" t="s">
        <v>817</v>
      </c>
      <c r="C421" s="237" t="s">
        <v>5</v>
      </c>
      <c r="D421" s="235">
        <v>8810</v>
      </c>
      <c r="E421" s="225"/>
      <c r="F421" s="225"/>
      <c r="G421" s="225"/>
      <c r="H421" s="225"/>
      <c r="I421" s="225"/>
      <c r="J421" s="225"/>
      <c r="K421" s="225"/>
      <c r="L421" s="225"/>
      <c r="M421" s="225"/>
      <c r="N421" s="225"/>
      <c r="O421" s="225"/>
      <c r="P421" s="225"/>
      <c r="Q421" s="225"/>
      <c r="R421" s="225"/>
      <c r="S421" s="225"/>
      <c r="T421" s="225"/>
      <c r="U421" s="225"/>
      <c r="V421" s="225"/>
      <c r="W421" s="225"/>
      <c r="X421" s="225"/>
      <c r="Y421" s="225"/>
      <c r="Z421" s="225"/>
    </row>
    <row r="422" spans="1:26" ht="18" customHeight="1">
      <c r="A422" s="225"/>
      <c r="B422" s="236" t="s">
        <v>818</v>
      </c>
      <c r="C422" s="237" t="s">
        <v>5</v>
      </c>
      <c r="D422" s="235">
        <v>15375</v>
      </c>
      <c r="E422" s="225"/>
      <c r="F422" s="225"/>
      <c r="G422" s="225"/>
      <c r="H422" s="225"/>
      <c r="I422" s="225"/>
      <c r="J422" s="225"/>
      <c r="K422" s="225"/>
      <c r="L422" s="225"/>
      <c r="M422" s="225"/>
      <c r="N422" s="225"/>
      <c r="O422" s="225"/>
      <c r="P422" s="225"/>
      <c r="Q422" s="225"/>
      <c r="R422" s="225"/>
      <c r="S422" s="225"/>
      <c r="T422" s="225"/>
      <c r="U422" s="225"/>
      <c r="V422" s="225"/>
      <c r="W422" s="225"/>
      <c r="X422" s="225"/>
      <c r="Y422" s="225"/>
      <c r="Z422" s="225"/>
    </row>
    <row r="423" spans="1:26" ht="18" customHeight="1">
      <c r="A423" s="225"/>
      <c r="B423" s="236" t="s">
        <v>819</v>
      </c>
      <c r="C423" s="237" t="s">
        <v>5</v>
      </c>
      <c r="D423" s="235">
        <v>56424</v>
      </c>
      <c r="E423" s="225"/>
      <c r="F423" s="225"/>
      <c r="G423" s="225"/>
      <c r="H423" s="225"/>
      <c r="I423" s="225"/>
      <c r="J423" s="225"/>
      <c r="K423" s="225"/>
      <c r="L423" s="225"/>
      <c r="M423" s="225"/>
      <c r="N423" s="225"/>
      <c r="O423" s="225"/>
      <c r="P423" s="225"/>
      <c r="Q423" s="225"/>
      <c r="R423" s="225"/>
      <c r="S423" s="225"/>
      <c r="T423" s="225"/>
      <c r="U423" s="225"/>
      <c r="V423" s="225"/>
      <c r="W423" s="225"/>
      <c r="X423" s="225"/>
      <c r="Y423" s="225"/>
      <c r="Z423" s="225"/>
    </row>
    <row r="424" spans="1:26" ht="18" customHeight="1">
      <c r="A424" s="225"/>
      <c r="B424" s="236" t="s">
        <v>820</v>
      </c>
      <c r="C424" s="237" t="s">
        <v>5</v>
      </c>
      <c r="D424" s="235">
        <v>2921</v>
      </c>
      <c r="E424" s="225"/>
      <c r="F424" s="225"/>
      <c r="G424" s="225"/>
      <c r="H424" s="225"/>
      <c r="I424" s="225"/>
      <c r="J424" s="225"/>
      <c r="K424" s="225"/>
      <c r="L424" s="225"/>
      <c r="M424" s="225"/>
      <c r="N424" s="225"/>
      <c r="O424" s="225"/>
      <c r="P424" s="225"/>
      <c r="Q424" s="225"/>
      <c r="R424" s="225"/>
      <c r="S424" s="225"/>
      <c r="T424" s="225"/>
      <c r="U424" s="225"/>
      <c r="V424" s="225"/>
      <c r="W424" s="225"/>
      <c r="X424" s="225"/>
      <c r="Y424" s="225"/>
      <c r="Z424" s="225"/>
    </row>
    <row r="425" spans="1:26" ht="18" customHeight="1">
      <c r="A425" s="225"/>
      <c r="B425" s="236" t="s">
        <v>821</v>
      </c>
      <c r="C425" s="237" t="s">
        <v>5</v>
      </c>
      <c r="D425" s="235">
        <v>3424</v>
      </c>
      <c r="E425" s="225"/>
      <c r="F425" s="225"/>
      <c r="G425" s="225"/>
      <c r="H425" s="225"/>
      <c r="I425" s="225"/>
      <c r="J425" s="225"/>
      <c r="K425" s="225"/>
      <c r="L425" s="225"/>
      <c r="M425" s="225"/>
      <c r="N425" s="225"/>
      <c r="O425" s="225"/>
      <c r="P425" s="225"/>
      <c r="Q425" s="225"/>
      <c r="R425" s="225"/>
      <c r="S425" s="225"/>
      <c r="T425" s="225"/>
      <c r="U425" s="225"/>
      <c r="V425" s="225"/>
      <c r="W425" s="225"/>
      <c r="X425" s="225"/>
      <c r="Y425" s="225"/>
      <c r="Z425" s="225"/>
    </row>
    <row r="426" spans="1:26" ht="18" customHeight="1">
      <c r="A426" s="225"/>
      <c r="B426" s="236" t="s">
        <v>822</v>
      </c>
      <c r="C426" s="237" t="s">
        <v>5</v>
      </c>
      <c r="D426" s="235">
        <v>7931</v>
      </c>
      <c r="E426" s="225"/>
      <c r="F426" s="225"/>
      <c r="G426" s="225"/>
      <c r="H426" s="225"/>
      <c r="I426" s="225"/>
      <c r="J426" s="225"/>
      <c r="K426" s="225"/>
      <c r="L426" s="225"/>
      <c r="M426" s="225"/>
      <c r="N426" s="225"/>
      <c r="O426" s="225"/>
      <c r="P426" s="225"/>
      <c r="Q426" s="225"/>
      <c r="R426" s="225"/>
      <c r="S426" s="225"/>
      <c r="T426" s="225"/>
      <c r="U426" s="225"/>
      <c r="V426" s="225"/>
      <c r="W426" s="225"/>
      <c r="X426" s="225"/>
      <c r="Y426" s="225"/>
      <c r="Z426" s="225"/>
    </row>
    <row r="427" spans="1:26" ht="18" customHeight="1">
      <c r="A427" s="225"/>
      <c r="B427" s="236" t="s">
        <v>823</v>
      </c>
      <c r="C427" s="237" t="s">
        <v>5</v>
      </c>
      <c r="D427" s="235">
        <v>13667</v>
      </c>
      <c r="E427" s="225"/>
      <c r="F427" s="225"/>
      <c r="G427" s="225"/>
      <c r="H427" s="225"/>
      <c r="I427" s="225"/>
      <c r="J427" s="225"/>
      <c r="K427" s="225"/>
      <c r="L427" s="225"/>
      <c r="M427" s="225"/>
      <c r="N427" s="225"/>
      <c r="O427" s="225"/>
      <c r="P427" s="225"/>
      <c r="Q427" s="225"/>
      <c r="R427" s="225"/>
      <c r="S427" s="225"/>
      <c r="T427" s="225"/>
      <c r="U427" s="225"/>
      <c r="V427" s="225"/>
      <c r="W427" s="225"/>
      <c r="X427" s="225"/>
      <c r="Y427" s="225"/>
      <c r="Z427" s="225"/>
    </row>
    <row r="428" spans="1:26" ht="18" customHeight="1">
      <c r="A428" s="225"/>
      <c r="B428" s="236" t="s">
        <v>824</v>
      </c>
      <c r="C428" s="237" t="s">
        <v>5</v>
      </c>
      <c r="D428" s="235">
        <v>116739</v>
      </c>
      <c r="E428" s="225"/>
      <c r="F428" s="225"/>
      <c r="G428" s="225"/>
      <c r="H428" s="225"/>
      <c r="I428" s="225"/>
      <c r="J428" s="225"/>
      <c r="K428" s="225"/>
      <c r="L428" s="225"/>
      <c r="M428" s="225"/>
      <c r="N428" s="225"/>
      <c r="O428" s="225"/>
      <c r="P428" s="225"/>
      <c r="Q428" s="225"/>
      <c r="R428" s="225"/>
      <c r="S428" s="225"/>
      <c r="T428" s="225"/>
      <c r="U428" s="225"/>
      <c r="V428" s="225"/>
      <c r="W428" s="225"/>
      <c r="X428" s="225"/>
      <c r="Y428" s="225"/>
      <c r="Z428" s="225"/>
    </row>
    <row r="429" spans="1:26" ht="18" customHeight="1">
      <c r="A429" s="225"/>
      <c r="B429" s="236" t="s">
        <v>825</v>
      </c>
      <c r="C429" s="237" t="s">
        <v>5</v>
      </c>
      <c r="D429" s="235">
        <v>3569</v>
      </c>
      <c r="E429" s="225"/>
      <c r="F429" s="225"/>
      <c r="G429" s="225"/>
      <c r="H429" s="225"/>
      <c r="I429" s="225"/>
      <c r="J429" s="225"/>
      <c r="K429" s="225"/>
      <c r="L429" s="225"/>
      <c r="M429" s="225"/>
      <c r="N429" s="225"/>
      <c r="O429" s="225"/>
      <c r="P429" s="225"/>
      <c r="Q429" s="225"/>
      <c r="R429" s="225"/>
      <c r="S429" s="225"/>
      <c r="T429" s="225"/>
      <c r="U429" s="225"/>
      <c r="V429" s="225"/>
      <c r="W429" s="225"/>
      <c r="X429" s="225"/>
      <c r="Y429" s="225"/>
      <c r="Z429" s="225"/>
    </row>
    <row r="430" spans="1:26" ht="18" customHeight="1">
      <c r="A430" s="225"/>
      <c r="B430" s="236" t="s">
        <v>826</v>
      </c>
      <c r="C430" s="237" t="s">
        <v>5</v>
      </c>
      <c r="D430" s="235">
        <v>4224</v>
      </c>
      <c r="E430" s="225"/>
      <c r="F430" s="225"/>
      <c r="G430" s="225"/>
      <c r="H430" s="225"/>
      <c r="I430" s="225"/>
      <c r="J430" s="225"/>
      <c r="K430" s="225"/>
      <c r="L430" s="225"/>
      <c r="M430" s="225"/>
      <c r="N430" s="225"/>
      <c r="O430" s="225"/>
      <c r="P430" s="225"/>
      <c r="Q430" s="225"/>
      <c r="R430" s="225"/>
      <c r="S430" s="225"/>
      <c r="T430" s="225"/>
      <c r="U430" s="225"/>
      <c r="V430" s="225"/>
      <c r="W430" s="225"/>
      <c r="X430" s="225"/>
      <c r="Y430" s="225"/>
      <c r="Z430" s="225"/>
    </row>
    <row r="431" spans="1:26" ht="18" customHeight="1">
      <c r="A431" s="225"/>
      <c r="B431" s="236" t="s">
        <v>827</v>
      </c>
      <c r="C431" s="237" t="s">
        <v>5</v>
      </c>
      <c r="D431" s="235">
        <v>9182</v>
      </c>
      <c r="E431" s="225"/>
      <c r="F431" s="225"/>
      <c r="G431" s="225"/>
      <c r="H431" s="225"/>
      <c r="I431" s="225"/>
      <c r="J431" s="225"/>
      <c r="K431" s="225"/>
      <c r="L431" s="225"/>
      <c r="M431" s="225"/>
      <c r="N431" s="225"/>
      <c r="O431" s="225"/>
      <c r="P431" s="225"/>
      <c r="Q431" s="225"/>
      <c r="R431" s="225"/>
      <c r="S431" s="225"/>
      <c r="T431" s="225"/>
      <c r="U431" s="225"/>
      <c r="V431" s="225"/>
      <c r="W431" s="225"/>
      <c r="X431" s="225"/>
      <c r="Y431" s="225"/>
      <c r="Z431" s="225"/>
    </row>
    <row r="432" spans="1:26" ht="18" customHeight="1">
      <c r="A432" s="225"/>
      <c r="B432" s="236" t="s">
        <v>828</v>
      </c>
      <c r="C432" s="237" t="s">
        <v>5</v>
      </c>
      <c r="D432" s="235">
        <v>16848</v>
      </c>
      <c r="E432" s="225"/>
      <c r="F432" s="225"/>
      <c r="G432" s="225"/>
      <c r="H432" s="225"/>
      <c r="I432" s="225"/>
      <c r="J432" s="225"/>
      <c r="K432" s="225"/>
      <c r="L432" s="225"/>
      <c r="M432" s="225"/>
      <c r="N432" s="225"/>
      <c r="O432" s="225"/>
      <c r="P432" s="225"/>
      <c r="Q432" s="225"/>
      <c r="R432" s="225"/>
      <c r="S432" s="225"/>
      <c r="T432" s="225"/>
      <c r="U432" s="225"/>
      <c r="V432" s="225"/>
      <c r="W432" s="225"/>
      <c r="X432" s="225"/>
      <c r="Y432" s="225"/>
      <c r="Z432" s="225"/>
    </row>
    <row r="433" spans="1:26" ht="18" customHeight="1">
      <c r="A433" s="225"/>
      <c r="B433" s="236" t="s">
        <v>829</v>
      </c>
      <c r="C433" s="237" t="s">
        <v>5</v>
      </c>
      <c r="D433" s="235">
        <v>116739</v>
      </c>
      <c r="E433" s="225"/>
      <c r="F433" s="225"/>
      <c r="G433" s="225"/>
      <c r="H433" s="225"/>
      <c r="I433" s="225"/>
      <c r="J433" s="225"/>
      <c r="K433" s="225"/>
      <c r="L433" s="225"/>
      <c r="M433" s="225"/>
      <c r="N433" s="225"/>
      <c r="O433" s="225"/>
      <c r="P433" s="225"/>
      <c r="Q433" s="225"/>
      <c r="R433" s="225"/>
      <c r="S433" s="225"/>
      <c r="T433" s="225"/>
      <c r="U433" s="225"/>
      <c r="V433" s="225"/>
      <c r="W433" s="225"/>
      <c r="X433" s="225"/>
      <c r="Y433" s="225"/>
      <c r="Z433" s="225"/>
    </row>
    <row r="434" spans="1:26" ht="18" customHeight="1">
      <c r="A434" s="225"/>
      <c r="B434" s="236" t="s">
        <v>830</v>
      </c>
      <c r="C434" s="237" t="s">
        <v>5</v>
      </c>
      <c r="D434" s="235">
        <v>125442</v>
      </c>
      <c r="E434" s="225"/>
      <c r="F434" s="225"/>
      <c r="G434" s="225"/>
      <c r="H434" s="225"/>
      <c r="I434" s="225"/>
      <c r="J434" s="225"/>
      <c r="K434" s="225"/>
      <c r="L434" s="225"/>
      <c r="M434" s="225"/>
      <c r="N434" s="225"/>
      <c r="O434" s="225"/>
      <c r="P434" s="225"/>
      <c r="Q434" s="225"/>
      <c r="R434" s="225"/>
      <c r="S434" s="225"/>
      <c r="T434" s="225"/>
      <c r="U434" s="225"/>
      <c r="V434" s="225"/>
      <c r="W434" s="225"/>
      <c r="X434" s="225"/>
      <c r="Y434" s="225"/>
      <c r="Z434" s="225"/>
    </row>
    <row r="435" spans="1:26" ht="18" customHeight="1">
      <c r="A435" s="225"/>
      <c r="B435" s="236" t="s">
        <v>831</v>
      </c>
      <c r="C435" s="237" t="s">
        <v>5</v>
      </c>
      <c r="D435" s="235">
        <v>144994</v>
      </c>
      <c r="E435" s="225"/>
      <c r="F435" s="225"/>
      <c r="G435" s="225"/>
      <c r="H435" s="225"/>
      <c r="I435" s="225"/>
      <c r="J435" s="225"/>
      <c r="K435" s="225"/>
      <c r="L435" s="225"/>
      <c r="M435" s="225"/>
      <c r="N435" s="225"/>
      <c r="O435" s="225"/>
      <c r="P435" s="225"/>
      <c r="Q435" s="225"/>
      <c r="R435" s="225"/>
      <c r="S435" s="225"/>
      <c r="T435" s="225"/>
      <c r="U435" s="225"/>
      <c r="V435" s="225"/>
      <c r="W435" s="225"/>
      <c r="X435" s="225"/>
      <c r="Y435" s="225"/>
      <c r="Z435" s="225"/>
    </row>
    <row r="436" spans="1:26" ht="18" customHeight="1">
      <c r="A436" s="225"/>
      <c r="B436" s="236" t="s">
        <v>832</v>
      </c>
      <c r="C436" s="237" t="s">
        <v>5</v>
      </c>
      <c r="D436" s="235">
        <v>144994</v>
      </c>
      <c r="E436" s="225"/>
      <c r="F436" s="225"/>
      <c r="G436" s="225"/>
      <c r="H436" s="225"/>
      <c r="I436" s="225"/>
      <c r="J436" s="225"/>
      <c r="K436" s="225"/>
      <c r="L436" s="225"/>
      <c r="M436" s="225"/>
      <c r="N436" s="225"/>
      <c r="O436" s="225"/>
      <c r="P436" s="225"/>
      <c r="Q436" s="225"/>
      <c r="R436" s="225"/>
      <c r="S436" s="225"/>
      <c r="T436" s="225"/>
      <c r="U436" s="225"/>
      <c r="V436" s="225"/>
      <c r="W436" s="225"/>
      <c r="X436" s="225"/>
      <c r="Y436" s="225"/>
      <c r="Z436" s="225"/>
    </row>
    <row r="437" spans="1:26" ht="18" customHeight="1">
      <c r="A437" s="225"/>
      <c r="B437" s="236" t="s">
        <v>833</v>
      </c>
      <c r="C437" s="237" t="s">
        <v>5</v>
      </c>
      <c r="D437" s="235">
        <v>163913</v>
      </c>
      <c r="E437" s="225"/>
      <c r="F437" s="225"/>
      <c r="G437" s="225"/>
      <c r="H437" s="225"/>
      <c r="I437" s="225"/>
      <c r="J437" s="225"/>
      <c r="K437" s="225"/>
      <c r="L437" s="225"/>
      <c r="M437" s="225"/>
      <c r="N437" s="225"/>
      <c r="O437" s="225"/>
      <c r="P437" s="225"/>
      <c r="Q437" s="225"/>
      <c r="R437" s="225"/>
      <c r="S437" s="225"/>
      <c r="T437" s="225"/>
      <c r="U437" s="225"/>
      <c r="V437" s="225"/>
      <c r="W437" s="225"/>
      <c r="X437" s="225"/>
      <c r="Y437" s="225"/>
      <c r="Z437" s="225"/>
    </row>
    <row r="438" spans="1:26" ht="18" customHeight="1">
      <c r="A438" s="225"/>
      <c r="B438" s="236" t="s">
        <v>834</v>
      </c>
      <c r="C438" s="237" t="s">
        <v>5</v>
      </c>
      <c r="D438" s="235">
        <v>163913</v>
      </c>
      <c r="E438" s="225"/>
      <c r="F438" s="225"/>
      <c r="G438" s="225"/>
      <c r="H438" s="225"/>
      <c r="I438" s="225"/>
      <c r="J438" s="225"/>
      <c r="K438" s="225"/>
      <c r="L438" s="225"/>
      <c r="M438" s="225"/>
      <c r="N438" s="225"/>
      <c r="O438" s="225"/>
      <c r="P438" s="225"/>
      <c r="Q438" s="225"/>
      <c r="R438" s="225"/>
      <c r="S438" s="225"/>
      <c r="T438" s="225"/>
      <c r="U438" s="225"/>
      <c r="V438" s="225"/>
      <c r="W438" s="225"/>
      <c r="X438" s="225"/>
      <c r="Y438" s="225"/>
      <c r="Z438" s="225"/>
    </row>
    <row r="439" spans="1:26" ht="18" customHeight="1">
      <c r="A439" s="225"/>
      <c r="B439" s="236" t="s">
        <v>835</v>
      </c>
      <c r="C439" s="237" t="s">
        <v>5</v>
      </c>
      <c r="D439" s="235">
        <v>246464</v>
      </c>
      <c r="E439" s="225"/>
      <c r="F439" s="225"/>
      <c r="G439" s="225"/>
      <c r="H439" s="225"/>
      <c r="I439" s="225"/>
      <c r="J439" s="225"/>
      <c r="K439" s="225"/>
      <c r="L439" s="225"/>
      <c r="M439" s="225"/>
      <c r="N439" s="225"/>
      <c r="O439" s="225"/>
      <c r="P439" s="225"/>
      <c r="Q439" s="225"/>
      <c r="R439" s="225"/>
      <c r="S439" s="225"/>
      <c r="T439" s="225"/>
      <c r="U439" s="225"/>
      <c r="V439" s="225"/>
      <c r="W439" s="225"/>
      <c r="X439" s="225"/>
      <c r="Y439" s="225"/>
      <c r="Z439" s="225"/>
    </row>
    <row r="440" spans="1:26" ht="18" customHeight="1">
      <c r="A440" s="225"/>
      <c r="B440" s="236" t="s">
        <v>836</v>
      </c>
      <c r="C440" s="237" t="s">
        <v>5</v>
      </c>
      <c r="D440" s="235">
        <v>246464</v>
      </c>
      <c r="E440" s="225"/>
      <c r="F440" s="225"/>
      <c r="G440" s="225"/>
      <c r="H440" s="225"/>
      <c r="I440" s="225"/>
      <c r="J440" s="225"/>
      <c r="K440" s="225"/>
      <c r="L440" s="225"/>
      <c r="M440" s="225"/>
      <c r="N440" s="225"/>
      <c r="O440" s="225"/>
      <c r="P440" s="225"/>
      <c r="Q440" s="225"/>
      <c r="R440" s="225"/>
      <c r="S440" s="225"/>
      <c r="T440" s="225"/>
      <c r="U440" s="225"/>
      <c r="V440" s="225"/>
      <c r="W440" s="225"/>
      <c r="X440" s="225"/>
      <c r="Y440" s="225"/>
      <c r="Z440" s="225"/>
    </row>
    <row r="441" spans="1:26" ht="18" customHeight="1">
      <c r="A441" s="225"/>
      <c r="B441" s="236" t="s">
        <v>837</v>
      </c>
      <c r="C441" s="237" t="s">
        <v>5</v>
      </c>
      <c r="D441" s="235">
        <v>5999</v>
      </c>
      <c r="E441" s="225"/>
      <c r="F441" s="225"/>
      <c r="G441" s="225"/>
      <c r="H441" s="225"/>
      <c r="I441" s="225"/>
      <c r="J441" s="225"/>
      <c r="K441" s="225"/>
      <c r="L441" s="225"/>
      <c r="M441" s="225"/>
      <c r="N441" s="225"/>
      <c r="O441" s="225"/>
      <c r="P441" s="225"/>
      <c r="Q441" s="225"/>
      <c r="R441" s="225"/>
      <c r="S441" s="225"/>
      <c r="T441" s="225"/>
      <c r="U441" s="225"/>
      <c r="V441" s="225"/>
      <c r="W441" s="225"/>
      <c r="X441" s="225"/>
      <c r="Y441" s="225"/>
      <c r="Z441" s="225"/>
    </row>
    <row r="442" spans="1:26" ht="18" customHeight="1">
      <c r="A442" s="225"/>
      <c r="B442" s="236" t="s">
        <v>838</v>
      </c>
      <c r="C442" s="237" t="s">
        <v>5</v>
      </c>
      <c r="D442" s="235">
        <v>5667</v>
      </c>
      <c r="E442" s="225"/>
      <c r="F442" s="225"/>
      <c r="G442" s="225"/>
      <c r="H442" s="225"/>
      <c r="I442" s="225"/>
      <c r="J442" s="225"/>
      <c r="K442" s="225"/>
      <c r="L442" s="225"/>
      <c r="M442" s="225"/>
      <c r="N442" s="225"/>
      <c r="O442" s="225"/>
      <c r="P442" s="225"/>
      <c r="Q442" s="225"/>
      <c r="R442" s="225"/>
      <c r="S442" s="225"/>
      <c r="T442" s="225"/>
      <c r="U442" s="225"/>
      <c r="V442" s="225"/>
      <c r="W442" s="225"/>
      <c r="X442" s="225"/>
      <c r="Y442" s="225"/>
      <c r="Z442" s="225"/>
    </row>
    <row r="443" spans="1:26" ht="18" customHeight="1">
      <c r="A443" s="225"/>
      <c r="B443" s="236" t="s">
        <v>839</v>
      </c>
      <c r="C443" s="237" t="s">
        <v>5</v>
      </c>
      <c r="D443" s="235">
        <v>1267</v>
      </c>
      <c r="E443" s="225"/>
      <c r="F443" s="225"/>
      <c r="G443" s="225"/>
      <c r="H443" s="225"/>
      <c r="I443" s="225"/>
      <c r="J443" s="225"/>
      <c r="K443" s="225"/>
      <c r="L443" s="225"/>
      <c r="M443" s="225"/>
      <c r="N443" s="225"/>
      <c r="O443" s="225"/>
      <c r="P443" s="225"/>
      <c r="Q443" s="225"/>
      <c r="R443" s="225"/>
      <c r="S443" s="225"/>
      <c r="T443" s="225"/>
      <c r="U443" s="225"/>
      <c r="V443" s="225"/>
      <c r="W443" s="225"/>
      <c r="X443" s="225"/>
      <c r="Y443" s="225"/>
      <c r="Z443" s="225"/>
    </row>
    <row r="444" spans="1:26" ht="18" customHeight="1">
      <c r="A444" s="225"/>
      <c r="B444" s="236" t="s">
        <v>840</v>
      </c>
      <c r="C444" s="237" t="s">
        <v>5</v>
      </c>
      <c r="D444" s="235">
        <v>1609</v>
      </c>
      <c r="E444" s="225"/>
      <c r="F444" s="225"/>
      <c r="G444" s="225"/>
      <c r="H444" s="225"/>
      <c r="I444" s="225"/>
      <c r="J444" s="225"/>
      <c r="K444" s="225"/>
      <c r="L444" s="225"/>
      <c r="M444" s="225"/>
      <c r="N444" s="225"/>
      <c r="O444" s="225"/>
      <c r="P444" s="225"/>
      <c r="Q444" s="225"/>
      <c r="R444" s="225"/>
      <c r="S444" s="225"/>
      <c r="T444" s="225"/>
      <c r="U444" s="225"/>
      <c r="V444" s="225"/>
      <c r="W444" s="225"/>
      <c r="X444" s="225"/>
      <c r="Y444" s="225"/>
      <c r="Z444" s="225"/>
    </row>
    <row r="445" spans="1:26" ht="18" customHeight="1">
      <c r="A445" s="225"/>
      <c r="B445" s="236" t="s">
        <v>841</v>
      </c>
      <c r="C445" s="237" t="s">
        <v>5</v>
      </c>
      <c r="D445" s="235">
        <v>3165</v>
      </c>
      <c r="E445" s="225"/>
      <c r="F445" s="225"/>
      <c r="G445" s="225"/>
      <c r="H445" s="225"/>
      <c r="I445" s="225"/>
      <c r="J445" s="225"/>
      <c r="K445" s="225"/>
      <c r="L445" s="225"/>
      <c r="M445" s="225"/>
      <c r="N445" s="225"/>
      <c r="O445" s="225"/>
      <c r="P445" s="225"/>
      <c r="Q445" s="225"/>
      <c r="R445" s="225"/>
      <c r="S445" s="225"/>
      <c r="T445" s="225"/>
      <c r="U445" s="225"/>
      <c r="V445" s="225"/>
      <c r="W445" s="225"/>
      <c r="X445" s="225"/>
      <c r="Y445" s="225"/>
      <c r="Z445" s="225"/>
    </row>
    <row r="446" spans="1:26" ht="18" customHeight="1">
      <c r="A446" s="225"/>
      <c r="B446" s="236" t="s">
        <v>842</v>
      </c>
      <c r="C446" s="237" t="s">
        <v>5</v>
      </c>
      <c r="D446" s="235">
        <v>6095</v>
      </c>
      <c r="E446" s="225"/>
      <c r="F446" s="225"/>
      <c r="G446" s="225"/>
      <c r="H446" s="225"/>
      <c r="I446" s="225"/>
      <c r="J446" s="225"/>
      <c r="K446" s="225"/>
      <c r="L446" s="225"/>
      <c r="M446" s="225"/>
      <c r="N446" s="225"/>
      <c r="O446" s="225"/>
      <c r="P446" s="225"/>
      <c r="Q446" s="225"/>
      <c r="R446" s="225"/>
      <c r="S446" s="225"/>
      <c r="T446" s="225"/>
      <c r="U446" s="225"/>
      <c r="V446" s="225"/>
      <c r="W446" s="225"/>
      <c r="X446" s="225"/>
      <c r="Y446" s="225"/>
      <c r="Z446" s="225"/>
    </row>
    <row r="447" spans="1:26" ht="18" customHeight="1">
      <c r="A447" s="225"/>
      <c r="B447" s="236" t="s">
        <v>843</v>
      </c>
      <c r="C447" s="237" t="s">
        <v>5</v>
      </c>
      <c r="D447" s="235">
        <v>6985</v>
      </c>
      <c r="E447" s="225"/>
      <c r="F447" s="225"/>
      <c r="G447" s="225"/>
      <c r="H447" s="225"/>
      <c r="I447" s="225"/>
      <c r="J447" s="225"/>
      <c r="K447" s="225"/>
      <c r="L447" s="225"/>
      <c r="M447" s="225"/>
      <c r="N447" s="225"/>
      <c r="O447" s="225"/>
      <c r="P447" s="225"/>
      <c r="Q447" s="225"/>
      <c r="R447" s="225"/>
      <c r="S447" s="225"/>
      <c r="T447" s="225"/>
      <c r="U447" s="225"/>
      <c r="V447" s="225"/>
      <c r="W447" s="225"/>
      <c r="X447" s="225"/>
      <c r="Y447" s="225"/>
      <c r="Z447" s="225"/>
    </row>
    <row r="448" spans="1:26" ht="18" customHeight="1">
      <c r="A448" s="225"/>
      <c r="B448" s="236" t="s">
        <v>844</v>
      </c>
      <c r="C448" s="237" t="s">
        <v>5</v>
      </c>
      <c r="D448" s="235">
        <v>8766</v>
      </c>
      <c r="E448" s="225"/>
      <c r="F448" s="225"/>
      <c r="G448" s="225"/>
      <c r="H448" s="225"/>
      <c r="I448" s="225"/>
      <c r="J448" s="225"/>
      <c r="K448" s="225"/>
      <c r="L448" s="225"/>
      <c r="M448" s="225"/>
      <c r="N448" s="225"/>
      <c r="O448" s="225"/>
      <c r="P448" s="225"/>
      <c r="Q448" s="225"/>
      <c r="R448" s="225"/>
      <c r="S448" s="225"/>
      <c r="T448" s="225"/>
      <c r="U448" s="225"/>
      <c r="V448" s="225"/>
      <c r="W448" s="225"/>
      <c r="X448" s="225"/>
      <c r="Y448" s="225"/>
      <c r="Z448" s="225"/>
    </row>
    <row r="449" spans="1:26" ht="18" customHeight="1">
      <c r="A449" s="225"/>
      <c r="B449" s="236" t="s">
        <v>845</v>
      </c>
      <c r="C449" s="237" t="s">
        <v>5</v>
      </c>
      <c r="D449" s="235">
        <v>18101</v>
      </c>
      <c r="E449" s="225"/>
      <c r="F449" s="225"/>
      <c r="G449" s="225"/>
      <c r="H449" s="225"/>
      <c r="I449" s="225"/>
      <c r="J449" s="225"/>
      <c r="K449" s="225"/>
      <c r="L449" s="225"/>
      <c r="M449" s="225"/>
      <c r="N449" s="225"/>
      <c r="O449" s="225"/>
      <c r="P449" s="225"/>
      <c r="Q449" s="225"/>
      <c r="R449" s="225"/>
      <c r="S449" s="225"/>
      <c r="T449" s="225"/>
      <c r="U449" s="225"/>
      <c r="V449" s="225"/>
      <c r="W449" s="225"/>
      <c r="X449" s="225"/>
      <c r="Y449" s="225"/>
      <c r="Z449" s="225"/>
    </row>
    <row r="450" spans="1:26" ht="18" customHeight="1">
      <c r="A450" s="225"/>
      <c r="B450" s="236" t="s">
        <v>846</v>
      </c>
      <c r="C450" s="237" t="s">
        <v>5</v>
      </c>
      <c r="D450" s="235">
        <v>165880</v>
      </c>
      <c r="E450" s="225"/>
      <c r="F450" s="225"/>
      <c r="G450" s="225"/>
      <c r="H450" s="225"/>
      <c r="I450" s="225"/>
      <c r="J450" s="225"/>
      <c r="K450" s="225"/>
      <c r="L450" s="225"/>
      <c r="M450" s="225"/>
      <c r="N450" s="225"/>
      <c r="O450" s="225"/>
      <c r="P450" s="225"/>
      <c r="Q450" s="225"/>
      <c r="R450" s="225"/>
      <c r="S450" s="225"/>
      <c r="T450" s="225"/>
      <c r="U450" s="225"/>
      <c r="V450" s="225"/>
      <c r="W450" s="225"/>
      <c r="X450" s="225"/>
      <c r="Y450" s="225"/>
      <c r="Z450" s="225"/>
    </row>
    <row r="451" spans="1:26" ht="18" customHeight="1">
      <c r="A451" s="225"/>
      <c r="B451" s="236" t="s">
        <v>847</v>
      </c>
      <c r="C451" s="237" t="s">
        <v>5</v>
      </c>
      <c r="D451" s="235">
        <v>4700</v>
      </c>
      <c r="E451" s="225"/>
      <c r="F451" s="225"/>
      <c r="G451" s="225"/>
      <c r="H451" s="225"/>
      <c r="I451" s="225"/>
      <c r="J451" s="225"/>
      <c r="K451" s="225"/>
      <c r="L451" s="225"/>
      <c r="M451" s="225"/>
      <c r="N451" s="225"/>
      <c r="O451" s="225"/>
      <c r="P451" s="225"/>
      <c r="Q451" s="225"/>
      <c r="R451" s="225"/>
      <c r="S451" s="225"/>
      <c r="T451" s="225"/>
      <c r="U451" s="225"/>
      <c r="V451" s="225"/>
      <c r="W451" s="225"/>
      <c r="X451" s="225"/>
      <c r="Y451" s="225"/>
      <c r="Z451" s="225"/>
    </row>
    <row r="452" spans="1:26" ht="18" customHeight="1">
      <c r="A452" s="225"/>
      <c r="B452" s="236" t="s">
        <v>848</v>
      </c>
      <c r="C452" s="237" t="s">
        <v>5</v>
      </c>
      <c r="D452" s="235">
        <v>16831</v>
      </c>
      <c r="E452" s="225"/>
      <c r="F452" s="225"/>
      <c r="G452" s="225"/>
      <c r="H452" s="225"/>
      <c r="I452" s="225"/>
      <c r="J452" s="225"/>
      <c r="K452" s="225"/>
      <c r="L452" s="225"/>
      <c r="M452" s="225"/>
      <c r="N452" s="225"/>
      <c r="O452" s="225"/>
      <c r="P452" s="225"/>
      <c r="Q452" s="225"/>
      <c r="R452" s="225"/>
      <c r="S452" s="225"/>
      <c r="T452" s="225"/>
      <c r="U452" s="225"/>
      <c r="V452" s="225"/>
      <c r="W452" s="225"/>
      <c r="X452" s="225"/>
      <c r="Y452" s="225"/>
      <c r="Z452" s="225"/>
    </row>
    <row r="453" spans="1:26" ht="18" customHeight="1">
      <c r="A453" s="225"/>
      <c r="B453" s="236" t="s">
        <v>849</v>
      </c>
      <c r="C453" s="237" t="s">
        <v>5</v>
      </c>
      <c r="D453" s="235">
        <v>29090</v>
      </c>
      <c r="E453" s="225"/>
      <c r="F453" s="225"/>
      <c r="G453" s="225"/>
      <c r="H453" s="225"/>
      <c r="I453" s="225"/>
      <c r="J453" s="225"/>
      <c r="K453" s="225"/>
      <c r="L453" s="225"/>
      <c r="M453" s="225"/>
      <c r="N453" s="225"/>
      <c r="O453" s="225"/>
      <c r="P453" s="225"/>
      <c r="Q453" s="225"/>
      <c r="R453" s="225"/>
      <c r="S453" s="225"/>
      <c r="T453" s="225"/>
      <c r="U453" s="225"/>
      <c r="V453" s="225"/>
      <c r="W453" s="225"/>
      <c r="X453" s="225"/>
      <c r="Y453" s="225"/>
      <c r="Z453" s="225"/>
    </row>
    <row r="454" spans="1:26" ht="18" customHeight="1">
      <c r="A454" s="225"/>
      <c r="B454" s="236" t="s">
        <v>850</v>
      </c>
      <c r="C454" s="237" t="s">
        <v>5</v>
      </c>
      <c r="D454" s="235">
        <v>29090</v>
      </c>
      <c r="E454" s="225"/>
      <c r="F454" s="225"/>
      <c r="G454" s="225"/>
      <c r="H454" s="225"/>
      <c r="I454" s="225"/>
      <c r="J454" s="225"/>
      <c r="K454" s="225"/>
      <c r="L454" s="225"/>
      <c r="M454" s="225"/>
      <c r="N454" s="225"/>
      <c r="O454" s="225"/>
      <c r="P454" s="225"/>
      <c r="Q454" s="225"/>
      <c r="R454" s="225"/>
      <c r="S454" s="225"/>
      <c r="T454" s="225"/>
      <c r="U454" s="225"/>
      <c r="V454" s="225"/>
      <c r="W454" s="225"/>
      <c r="X454" s="225"/>
      <c r="Y454" s="225"/>
      <c r="Z454" s="225"/>
    </row>
    <row r="455" spans="1:26" ht="18" customHeight="1">
      <c r="A455" s="225"/>
      <c r="B455" s="236" t="s">
        <v>851</v>
      </c>
      <c r="C455" s="237" t="s">
        <v>5</v>
      </c>
      <c r="D455" s="235">
        <v>165880</v>
      </c>
      <c r="E455" s="225"/>
      <c r="F455" s="225"/>
      <c r="G455" s="225"/>
      <c r="H455" s="225"/>
      <c r="I455" s="225"/>
      <c r="J455" s="225"/>
      <c r="K455" s="225"/>
      <c r="L455" s="225"/>
      <c r="M455" s="225"/>
      <c r="N455" s="225"/>
      <c r="O455" s="225"/>
      <c r="P455" s="225"/>
      <c r="Q455" s="225"/>
      <c r="R455" s="225"/>
      <c r="S455" s="225"/>
      <c r="T455" s="225"/>
      <c r="U455" s="225"/>
      <c r="V455" s="225"/>
      <c r="W455" s="225"/>
      <c r="X455" s="225"/>
      <c r="Y455" s="225"/>
      <c r="Z455" s="225"/>
    </row>
    <row r="456" spans="1:26" ht="18" customHeight="1">
      <c r="A456" s="225"/>
      <c r="B456" s="236" t="s">
        <v>852</v>
      </c>
      <c r="C456" s="237" t="s">
        <v>25</v>
      </c>
      <c r="D456" s="235">
        <v>17590</v>
      </c>
      <c r="E456" s="225"/>
      <c r="F456" s="225"/>
      <c r="G456" s="225"/>
      <c r="H456" s="225"/>
      <c r="I456" s="225"/>
      <c r="J456" s="225"/>
      <c r="K456" s="225"/>
      <c r="L456" s="225"/>
      <c r="M456" s="225"/>
      <c r="N456" s="225"/>
      <c r="O456" s="225"/>
      <c r="P456" s="225"/>
      <c r="Q456" s="225"/>
      <c r="R456" s="225"/>
      <c r="S456" s="225"/>
      <c r="T456" s="225"/>
      <c r="U456" s="225"/>
      <c r="V456" s="225"/>
      <c r="W456" s="225"/>
      <c r="X456" s="225"/>
      <c r="Y456" s="225"/>
      <c r="Z456" s="225"/>
    </row>
    <row r="457" spans="1:26" ht="18" customHeight="1">
      <c r="A457" s="225"/>
      <c r="B457" s="236" t="s">
        <v>853</v>
      </c>
      <c r="C457" s="237" t="s">
        <v>25</v>
      </c>
      <c r="D457" s="235">
        <v>34039</v>
      </c>
      <c r="E457" s="225"/>
      <c r="F457" s="225"/>
      <c r="G457" s="225"/>
      <c r="H457" s="225"/>
      <c r="I457" s="225"/>
      <c r="J457" s="225"/>
      <c r="K457" s="225"/>
      <c r="L457" s="225"/>
      <c r="M457" s="225"/>
      <c r="N457" s="225"/>
      <c r="O457" s="225"/>
      <c r="P457" s="225"/>
      <c r="Q457" s="225"/>
      <c r="R457" s="225"/>
      <c r="S457" s="225"/>
      <c r="T457" s="225"/>
      <c r="U457" s="225"/>
      <c r="V457" s="225"/>
      <c r="W457" s="225"/>
      <c r="X457" s="225"/>
      <c r="Y457" s="225"/>
      <c r="Z457" s="225"/>
    </row>
    <row r="458" spans="1:26" ht="18" customHeight="1">
      <c r="A458" s="225"/>
      <c r="B458" s="236" t="s">
        <v>854</v>
      </c>
      <c r="C458" s="237" t="s">
        <v>25</v>
      </c>
      <c r="D458" s="235">
        <v>48659</v>
      </c>
      <c r="E458" s="225"/>
      <c r="F458" s="225"/>
      <c r="G458" s="225"/>
      <c r="H458" s="225"/>
      <c r="I458" s="225"/>
      <c r="J458" s="225"/>
      <c r="K458" s="225"/>
      <c r="L458" s="225"/>
      <c r="M458" s="225"/>
      <c r="N458" s="225"/>
      <c r="O458" s="225"/>
      <c r="P458" s="225"/>
      <c r="Q458" s="225"/>
      <c r="R458" s="225"/>
      <c r="S458" s="225"/>
      <c r="T458" s="225"/>
      <c r="U458" s="225"/>
      <c r="V458" s="225"/>
      <c r="W458" s="225"/>
      <c r="X458" s="225"/>
      <c r="Y458" s="225"/>
      <c r="Z458" s="225"/>
    </row>
    <row r="459" spans="1:26" ht="18" customHeight="1">
      <c r="A459" s="225"/>
      <c r="B459" s="236" t="s">
        <v>855</v>
      </c>
      <c r="C459" s="237" t="s">
        <v>25</v>
      </c>
      <c r="D459" s="235">
        <v>71068</v>
      </c>
      <c r="E459" s="225"/>
      <c r="F459" s="225"/>
      <c r="G459" s="225"/>
      <c r="H459" s="225"/>
      <c r="I459" s="225"/>
      <c r="J459" s="225"/>
      <c r="K459" s="225"/>
      <c r="L459" s="225"/>
      <c r="M459" s="225"/>
      <c r="N459" s="225"/>
      <c r="O459" s="225"/>
      <c r="P459" s="225"/>
      <c r="Q459" s="225"/>
      <c r="R459" s="225"/>
      <c r="S459" s="225"/>
      <c r="T459" s="225"/>
      <c r="U459" s="225"/>
      <c r="V459" s="225"/>
      <c r="W459" s="225"/>
      <c r="X459" s="225"/>
      <c r="Y459" s="225"/>
      <c r="Z459" s="225"/>
    </row>
    <row r="460" spans="1:26" ht="18" customHeight="1">
      <c r="A460" s="225"/>
      <c r="B460" s="236" t="s">
        <v>856</v>
      </c>
      <c r="C460" s="237" t="s">
        <v>25</v>
      </c>
      <c r="D460" s="235">
        <v>102263</v>
      </c>
      <c r="E460" s="225"/>
      <c r="F460" s="225"/>
      <c r="G460" s="225"/>
      <c r="H460" s="225"/>
      <c r="I460" s="225"/>
      <c r="J460" s="225"/>
      <c r="K460" s="225"/>
      <c r="L460" s="225"/>
      <c r="M460" s="225"/>
      <c r="N460" s="225"/>
      <c r="O460" s="225"/>
      <c r="P460" s="225"/>
      <c r="Q460" s="225"/>
      <c r="R460" s="225"/>
      <c r="S460" s="225"/>
      <c r="T460" s="225"/>
      <c r="U460" s="225"/>
      <c r="V460" s="225"/>
      <c r="W460" s="225"/>
      <c r="X460" s="225"/>
      <c r="Y460" s="225"/>
      <c r="Z460" s="225"/>
    </row>
    <row r="461" spans="1:26" ht="18" customHeight="1">
      <c r="A461" s="225"/>
      <c r="B461" s="236" t="s">
        <v>857</v>
      </c>
      <c r="C461" s="237" t="s">
        <v>25</v>
      </c>
      <c r="D461" s="235">
        <v>153255</v>
      </c>
      <c r="E461" s="225"/>
      <c r="F461" s="225"/>
      <c r="G461" s="225"/>
      <c r="H461" s="225"/>
      <c r="I461" s="225"/>
      <c r="J461" s="225"/>
      <c r="K461" s="225"/>
      <c r="L461" s="225"/>
      <c r="M461" s="225"/>
      <c r="N461" s="225"/>
      <c r="O461" s="225"/>
      <c r="P461" s="225"/>
      <c r="Q461" s="225"/>
      <c r="R461" s="225"/>
      <c r="S461" s="225"/>
      <c r="T461" s="225"/>
      <c r="U461" s="225"/>
      <c r="V461" s="225"/>
      <c r="W461" s="225"/>
      <c r="X461" s="225"/>
      <c r="Y461" s="225"/>
      <c r="Z461" s="225"/>
    </row>
    <row r="462" spans="1:26" ht="18" customHeight="1">
      <c r="A462" s="225"/>
      <c r="B462" s="236" t="s">
        <v>858</v>
      </c>
      <c r="C462" s="237" t="s">
        <v>25</v>
      </c>
      <c r="D462" s="235">
        <v>10080</v>
      </c>
      <c r="E462" s="225"/>
      <c r="F462" s="225"/>
      <c r="G462" s="225"/>
      <c r="H462" s="225"/>
      <c r="I462" s="225"/>
      <c r="J462" s="225"/>
      <c r="K462" s="225"/>
      <c r="L462" s="225"/>
      <c r="M462" s="225"/>
      <c r="N462" s="225"/>
      <c r="O462" s="225"/>
      <c r="P462" s="225"/>
      <c r="Q462" s="225"/>
      <c r="R462" s="225"/>
      <c r="S462" s="225"/>
      <c r="T462" s="225"/>
      <c r="U462" s="225"/>
      <c r="V462" s="225"/>
      <c r="W462" s="225"/>
      <c r="X462" s="225"/>
      <c r="Y462" s="225"/>
      <c r="Z462" s="225"/>
    </row>
    <row r="463" spans="1:26" ht="18" customHeight="1">
      <c r="A463" s="225"/>
      <c r="B463" s="236" t="s">
        <v>859</v>
      </c>
      <c r="C463" s="237" t="s">
        <v>25</v>
      </c>
      <c r="D463" s="235">
        <v>12498</v>
      </c>
      <c r="E463" s="225"/>
      <c r="F463" s="225"/>
      <c r="G463" s="225"/>
      <c r="H463" s="225"/>
      <c r="I463" s="225"/>
      <c r="J463" s="225"/>
      <c r="K463" s="225"/>
      <c r="L463" s="225"/>
      <c r="M463" s="225"/>
      <c r="N463" s="225"/>
      <c r="O463" s="225"/>
      <c r="P463" s="225"/>
      <c r="Q463" s="225"/>
      <c r="R463" s="225"/>
      <c r="S463" s="225"/>
      <c r="T463" s="225"/>
      <c r="U463" s="225"/>
      <c r="V463" s="225"/>
      <c r="W463" s="225"/>
      <c r="X463" s="225"/>
      <c r="Y463" s="225"/>
      <c r="Z463" s="225"/>
    </row>
    <row r="464" spans="1:26" ht="18" customHeight="1">
      <c r="A464" s="225"/>
      <c r="B464" s="236" t="s">
        <v>860</v>
      </c>
      <c r="C464" s="237" t="s">
        <v>25</v>
      </c>
      <c r="D464" s="235">
        <v>18668</v>
      </c>
      <c r="E464" s="225"/>
      <c r="F464" s="225"/>
      <c r="G464" s="225"/>
      <c r="H464" s="225"/>
      <c r="I464" s="225"/>
      <c r="J464" s="225"/>
      <c r="K464" s="225"/>
      <c r="L464" s="225"/>
      <c r="M464" s="225"/>
      <c r="N464" s="225"/>
      <c r="O464" s="225"/>
      <c r="P464" s="225"/>
      <c r="Q464" s="225"/>
      <c r="R464" s="225"/>
      <c r="S464" s="225"/>
      <c r="T464" s="225"/>
      <c r="U464" s="225"/>
      <c r="V464" s="225"/>
      <c r="W464" s="225"/>
      <c r="X464" s="225"/>
      <c r="Y464" s="225"/>
      <c r="Z464" s="225"/>
    </row>
    <row r="465" spans="1:26" ht="18" customHeight="1">
      <c r="A465" s="225"/>
      <c r="B465" s="236" t="s">
        <v>861</v>
      </c>
      <c r="C465" s="237" t="s">
        <v>5</v>
      </c>
      <c r="D465" s="235">
        <v>80000</v>
      </c>
      <c r="E465" s="225"/>
      <c r="F465" s="225"/>
      <c r="G465" s="225"/>
      <c r="H465" s="225"/>
      <c r="I465" s="225"/>
      <c r="J465" s="225"/>
      <c r="K465" s="225"/>
      <c r="L465" s="225"/>
      <c r="M465" s="225"/>
      <c r="N465" s="225"/>
      <c r="O465" s="225"/>
      <c r="P465" s="225"/>
      <c r="Q465" s="225"/>
      <c r="R465" s="225"/>
      <c r="S465" s="225"/>
      <c r="T465" s="225"/>
      <c r="U465" s="225"/>
      <c r="V465" s="225"/>
      <c r="W465" s="225"/>
      <c r="X465" s="225"/>
      <c r="Y465" s="225"/>
      <c r="Z465" s="225"/>
    </row>
    <row r="466" spans="1:26" ht="18" customHeight="1">
      <c r="A466" s="225"/>
      <c r="B466" s="236" t="s">
        <v>862</v>
      </c>
      <c r="C466" s="237" t="s">
        <v>25</v>
      </c>
      <c r="D466" s="235">
        <v>26015</v>
      </c>
      <c r="E466" s="225"/>
      <c r="F466" s="225"/>
      <c r="G466" s="225"/>
      <c r="H466" s="225"/>
      <c r="I466" s="225"/>
      <c r="J466" s="225"/>
      <c r="K466" s="225"/>
      <c r="L466" s="225"/>
      <c r="M466" s="225"/>
      <c r="N466" s="225"/>
      <c r="O466" s="225"/>
      <c r="P466" s="225"/>
      <c r="Q466" s="225"/>
      <c r="R466" s="225"/>
      <c r="S466" s="225"/>
      <c r="T466" s="225"/>
      <c r="U466" s="225"/>
      <c r="V466" s="225"/>
      <c r="W466" s="225"/>
      <c r="X466" s="225"/>
      <c r="Y466" s="225"/>
      <c r="Z466" s="225"/>
    </row>
    <row r="467" spans="1:26" ht="18" customHeight="1">
      <c r="A467" s="225"/>
      <c r="B467" s="236" t="s">
        <v>863</v>
      </c>
      <c r="C467" s="237" t="s">
        <v>25</v>
      </c>
      <c r="D467" s="235">
        <v>55092</v>
      </c>
      <c r="E467" s="225"/>
      <c r="F467" s="227"/>
      <c r="G467" s="225"/>
      <c r="H467" s="225"/>
      <c r="I467" s="225"/>
      <c r="J467" s="225"/>
      <c r="K467" s="225"/>
      <c r="L467" s="225"/>
      <c r="M467" s="225"/>
      <c r="N467" s="225"/>
      <c r="O467" s="225"/>
      <c r="P467" s="225"/>
      <c r="Q467" s="225"/>
      <c r="R467" s="225"/>
      <c r="S467" s="225"/>
      <c r="T467" s="225"/>
      <c r="U467" s="225"/>
      <c r="V467" s="225"/>
      <c r="W467" s="225"/>
      <c r="X467" s="225"/>
      <c r="Y467" s="225"/>
      <c r="Z467" s="225"/>
    </row>
    <row r="468" spans="1:26" ht="18" customHeight="1">
      <c r="A468" s="225"/>
      <c r="B468" s="236" t="s">
        <v>864</v>
      </c>
      <c r="C468" s="237" t="s">
        <v>5</v>
      </c>
      <c r="D468" s="235">
        <v>12624</v>
      </c>
      <c r="E468" s="225"/>
      <c r="F468" s="225"/>
      <c r="G468" s="225"/>
      <c r="H468" s="225"/>
      <c r="I468" s="225"/>
      <c r="J468" s="225"/>
      <c r="K468" s="225"/>
      <c r="L468" s="225"/>
      <c r="M468" s="225"/>
      <c r="N468" s="225"/>
      <c r="O468" s="225"/>
      <c r="P468" s="225"/>
      <c r="Q468" s="225"/>
      <c r="R468" s="225"/>
      <c r="S468" s="225"/>
      <c r="T468" s="225"/>
      <c r="U468" s="225"/>
      <c r="V468" s="225"/>
      <c r="W468" s="225"/>
      <c r="X468" s="225"/>
      <c r="Y468" s="225"/>
      <c r="Z468" s="225"/>
    </row>
    <row r="469" spans="1:26" ht="18" customHeight="1">
      <c r="A469" s="225"/>
      <c r="B469" s="236" t="s">
        <v>865</v>
      </c>
      <c r="C469" s="237" t="s">
        <v>5</v>
      </c>
      <c r="D469" s="235">
        <v>30589</v>
      </c>
      <c r="E469" s="225"/>
      <c r="F469" s="225"/>
      <c r="G469" s="225"/>
      <c r="H469" s="225"/>
      <c r="I469" s="225"/>
      <c r="J469" s="225"/>
      <c r="K469" s="225"/>
      <c r="L469" s="225"/>
      <c r="M469" s="225"/>
      <c r="N469" s="225"/>
      <c r="O469" s="225"/>
      <c r="P469" s="225"/>
      <c r="Q469" s="225"/>
      <c r="R469" s="225"/>
      <c r="S469" s="225"/>
      <c r="T469" s="225"/>
      <c r="U469" s="225"/>
      <c r="V469" s="225"/>
      <c r="W469" s="225"/>
      <c r="X469" s="225"/>
      <c r="Y469" s="225"/>
      <c r="Z469" s="225"/>
    </row>
    <row r="470" spans="1:26" ht="18" customHeight="1">
      <c r="A470" s="225"/>
      <c r="B470" s="236" t="s">
        <v>866</v>
      </c>
      <c r="C470" s="237" t="s">
        <v>5</v>
      </c>
      <c r="D470" s="235">
        <v>51346</v>
      </c>
      <c r="E470" s="225"/>
      <c r="F470" s="225"/>
      <c r="G470" s="225"/>
      <c r="H470" s="225"/>
      <c r="I470" s="225"/>
      <c r="J470" s="225"/>
      <c r="K470" s="225"/>
      <c r="L470" s="225"/>
      <c r="M470" s="225"/>
      <c r="N470" s="225"/>
      <c r="O470" s="225"/>
      <c r="P470" s="225"/>
      <c r="Q470" s="225"/>
      <c r="R470" s="225"/>
      <c r="S470" s="225"/>
      <c r="T470" s="225"/>
      <c r="U470" s="225"/>
      <c r="V470" s="225"/>
      <c r="W470" s="225"/>
      <c r="X470" s="225"/>
      <c r="Y470" s="225"/>
      <c r="Z470" s="225"/>
    </row>
    <row r="471" spans="1:26" ht="18" customHeight="1">
      <c r="A471" s="225"/>
      <c r="B471" s="236" t="s">
        <v>867</v>
      </c>
      <c r="C471" s="237" t="s">
        <v>5</v>
      </c>
      <c r="D471" s="235">
        <v>145846</v>
      </c>
      <c r="E471" s="225"/>
      <c r="F471" s="225"/>
      <c r="G471" s="225"/>
      <c r="H471" s="225"/>
      <c r="I471" s="225"/>
      <c r="J471" s="225"/>
      <c r="K471" s="225"/>
      <c r="L471" s="225"/>
      <c r="M471" s="225"/>
      <c r="N471" s="225"/>
      <c r="O471" s="225"/>
      <c r="P471" s="225"/>
      <c r="Q471" s="225"/>
      <c r="R471" s="225"/>
      <c r="S471" s="225"/>
      <c r="T471" s="225"/>
      <c r="U471" s="225"/>
      <c r="V471" s="225"/>
      <c r="W471" s="225"/>
      <c r="X471" s="225"/>
      <c r="Y471" s="225"/>
      <c r="Z471" s="225"/>
    </row>
    <row r="472" spans="1:26" ht="18" customHeight="1">
      <c r="A472" s="225"/>
      <c r="B472" s="236" t="s">
        <v>868</v>
      </c>
      <c r="C472" s="237" t="s">
        <v>5</v>
      </c>
      <c r="D472" s="235">
        <v>249544</v>
      </c>
      <c r="E472" s="225"/>
      <c r="F472" s="225"/>
      <c r="G472" s="225"/>
      <c r="H472" s="225"/>
      <c r="I472" s="225"/>
      <c r="J472" s="225"/>
      <c r="K472" s="225"/>
      <c r="L472" s="225"/>
      <c r="M472" s="225"/>
      <c r="N472" s="225"/>
      <c r="O472" s="225"/>
      <c r="P472" s="225"/>
      <c r="Q472" s="225"/>
      <c r="R472" s="225"/>
      <c r="S472" s="225"/>
      <c r="T472" s="225"/>
      <c r="U472" s="225"/>
      <c r="V472" s="225"/>
      <c r="W472" s="225"/>
      <c r="X472" s="225"/>
      <c r="Y472" s="225"/>
      <c r="Z472" s="225"/>
    </row>
    <row r="473" spans="1:26" ht="18" customHeight="1">
      <c r="A473" s="225"/>
      <c r="B473" s="236" t="s">
        <v>869</v>
      </c>
      <c r="C473" s="237" t="s">
        <v>5</v>
      </c>
      <c r="D473" s="235">
        <v>331243</v>
      </c>
      <c r="E473" s="225"/>
      <c r="F473" s="225"/>
      <c r="G473" s="225"/>
      <c r="H473" s="225"/>
      <c r="I473" s="225"/>
      <c r="J473" s="225"/>
      <c r="K473" s="225"/>
      <c r="L473" s="225"/>
      <c r="M473" s="225"/>
      <c r="N473" s="225"/>
      <c r="O473" s="225"/>
      <c r="P473" s="225"/>
      <c r="Q473" s="225"/>
      <c r="R473" s="225"/>
      <c r="S473" s="225"/>
      <c r="T473" s="225"/>
      <c r="U473" s="225"/>
      <c r="V473" s="225"/>
      <c r="W473" s="225"/>
      <c r="X473" s="225"/>
      <c r="Y473" s="225"/>
      <c r="Z473" s="225"/>
    </row>
    <row r="474" spans="1:26" ht="18" customHeight="1">
      <c r="A474" s="225"/>
      <c r="B474" s="236" t="s">
        <v>870</v>
      </c>
      <c r="C474" s="237" t="s">
        <v>5</v>
      </c>
      <c r="D474" s="235">
        <v>2412</v>
      </c>
      <c r="E474" s="225"/>
      <c r="F474" s="225"/>
      <c r="G474" s="225"/>
      <c r="H474" s="225"/>
      <c r="I474" s="225"/>
      <c r="J474" s="225"/>
      <c r="K474" s="225"/>
      <c r="L474" s="225"/>
      <c r="M474" s="225"/>
      <c r="N474" s="225"/>
      <c r="O474" s="225"/>
      <c r="P474" s="225"/>
      <c r="Q474" s="225"/>
      <c r="R474" s="225"/>
      <c r="S474" s="225"/>
      <c r="T474" s="225"/>
      <c r="U474" s="225"/>
      <c r="V474" s="225"/>
      <c r="W474" s="225"/>
      <c r="X474" s="225"/>
      <c r="Y474" s="225"/>
      <c r="Z474" s="225"/>
    </row>
    <row r="475" spans="1:26" ht="18" customHeight="1">
      <c r="A475" s="225"/>
      <c r="B475" s="236" t="s">
        <v>871</v>
      </c>
      <c r="C475" s="237" t="s">
        <v>5</v>
      </c>
      <c r="D475" s="235">
        <v>2762</v>
      </c>
      <c r="E475" s="225"/>
      <c r="F475" s="225"/>
      <c r="G475" s="225"/>
      <c r="H475" s="225"/>
      <c r="I475" s="225"/>
      <c r="J475" s="225"/>
      <c r="K475" s="225"/>
      <c r="L475" s="225"/>
      <c r="M475" s="225"/>
      <c r="N475" s="225"/>
      <c r="O475" s="225"/>
      <c r="P475" s="225"/>
      <c r="Q475" s="225"/>
      <c r="R475" s="225"/>
      <c r="S475" s="225"/>
      <c r="T475" s="225"/>
      <c r="U475" s="225"/>
      <c r="V475" s="225"/>
      <c r="W475" s="225"/>
      <c r="X475" s="225"/>
      <c r="Y475" s="225"/>
      <c r="Z475" s="225"/>
    </row>
    <row r="476" spans="1:26" ht="18" customHeight="1">
      <c r="A476" s="225"/>
      <c r="B476" s="236" t="s">
        <v>872</v>
      </c>
      <c r="C476" s="237" t="s">
        <v>5</v>
      </c>
      <c r="D476" s="235">
        <v>3986</v>
      </c>
      <c r="E476" s="225"/>
      <c r="F476" s="225"/>
      <c r="G476" s="225"/>
      <c r="H476" s="225"/>
      <c r="I476" s="225"/>
      <c r="J476" s="225"/>
      <c r="K476" s="225"/>
      <c r="L476" s="225"/>
      <c r="M476" s="225"/>
      <c r="N476" s="225"/>
      <c r="O476" s="225"/>
      <c r="P476" s="225"/>
      <c r="Q476" s="225"/>
      <c r="R476" s="225"/>
      <c r="S476" s="225"/>
      <c r="T476" s="225"/>
      <c r="U476" s="225"/>
      <c r="V476" s="225"/>
      <c r="W476" s="225"/>
      <c r="X476" s="225"/>
      <c r="Y476" s="225"/>
      <c r="Z476" s="225"/>
    </row>
    <row r="477" spans="1:26" ht="18" customHeight="1">
      <c r="A477" s="225"/>
      <c r="B477" s="236" t="s">
        <v>873</v>
      </c>
      <c r="C477" s="237" t="s">
        <v>5</v>
      </c>
      <c r="D477" s="235">
        <v>7962</v>
      </c>
      <c r="E477" s="225"/>
      <c r="F477" s="225"/>
      <c r="G477" s="225"/>
      <c r="H477" s="225"/>
      <c r="I477" s="225"/>
      <c r="J477" s="225"/>
      <c r="K477" s="225"/>
      <c r="L477" s="225"/>
      <c r="M477" s="225"/>
      <c r="N477" s="225"/>
      <c r="O477" s="225"/>
      <c r="P477" s="225"/>
      <c r="Q477" s="225"/>
      <c r="R477" s="225"/>
      <c r="S477" s="225"/>
      <c r="T477" s="225"/>
      <c r="U477" s="225"/>
      <c r="V477" s="225"/>
      <c r="W477" s="225"/>
      <c r="X477" s="225"/>
      <c r="Y477" s="225"/>
      <c r="Z477" s="225"/>
    </row>
    <row r="478" spans="1:26" ht="18" customHeight="1">
      <c r="A478" s="225"/>
      <c r="B478" s="236" t="s">
        <v>874</v>
      </c>
      <c r="C478" s="237" t="s">
        <v>5</v>
      </c>
      <c r="D478" s="235">
        <v>34903</v>
      </c>
      <c r="E478" s="225"/>
      <c r="F478" s="225"/>
      <c r="G478" s="225"/>
      <c r="H478" s="225"/>
      <c r="I478" s="225"/>
      <c r="J478" s="225"/>
      <c r="K478" s="225"/>
      <c r="L478" s="225"/>
      <c r="M478" s="225"/>
      <c r="N478" s="225"/>
      <c r="O478" s="225"/>
      <c r="P478" s="225"/>
      <c r="Q478" s="225"/>
      <c r="R478" s="225"/>
      <c r="S478" s="225"/>
      <c r="T478" s="225"/>
      <c r="U478" s="225"/>
      <c r="V478" s="225"/>
      <c r="W478" s="225"/>
      <c r="X478" s="225"/>
      <c r="Y478" s="225"/>
      <c r="Z478" s="225"/>
    </row>
    <row r="479" spans="1:26" ht="18" customHeight="1">
      <c r="A479" s="225"/>
      <c r="B479" s="236" t="s">
        <v>875</v>
      </c>
      <c r="C479" s="237" t="s">
        <v>5</v>
      </c>
      <c r="D479" s="235">
        <v>7856</v>
      </c>
      <c r="E479" s="225"/>
      <c r="F479" s="225"/>
      <c r="G479" s="225"/>
      <c r="H479" s="225"/>
      <c r="I479" s="225"/>
      <c r="J479" s="225"/>
      <c r="K479" s="225"/>
      <c r="L479" s="225"/>
      <c r="M479" s="225"/>
      <c r="N479" s="225"/>
      <c r="O479" s="225"/>
      <c r="P479" s="225"/>
      <c r="Q479" s="225"/>
      <c r="R479" s="225"/>
      <c r="S479" s="225"/>
      <c r="T479" s="225"/>
      <c r="U479" s="225"/>
      <c r="V479" s="225"/>
      <c r="W479" s="225"/>
      <c r="X479" s="225"/>
      <c r="Y479" s="225"/>
      <c r="Z479" s="225"/>
    </row>
    <row r="480" spans="1:26" ht="18" customHeight="1">
      <c r="A480" s="225"/>
      <c r="B480" s="236" t="s">
        <v>876</v>
      </c>
      <c r="C480" s="237" t="s">
        <v>5</v>
      </c>
      <c r="D480" s="235">
        <v>16136</v>
      </c>
      <c r="E480" s="225"/>
      <c r="F480" s="225"/>
      <c r="G480" s="225"/>
      <c r="H480" s="225"/>
      <c r="I480" s="225"/>
      <c r="J480" s="225"/>
      <c r="K480" s="225"/>
      <c r="L480" s="225"/>
      <c r="M480" s="225"/>
      <c r="N480" s="225"/>
      <c r="O480" s="225"/>
      <c r="P480" s="225"/>
      <c r="Q480" s="225"/>
      <c r="R480" s="225"/>
      <c r="S480" s="225"/>
      <c r="T480" s="225"/>
      <c r="U480" s="225"/>
      <c r="V480" s="225"/>
      <c r="W480" s="225"/>
      <c r="X480" s="225"/>
      <c r="Y480" s="225"/>
      <c r="Z480" s="225"/>
    </row>
    <row r="481" spans="1:26" ht="18" customHeight="1">
      <c r="A481" s="225"/>
      <c r="B481" s="236" t="s">
        <v>877</v>
      </c>
      <c r="C481" s="237" t="s">
        <v>5</v>
      </c>
      <c r="D481" s="235">
        <v>27822</v>
      </c>
      <c r="E481" s="225"/>
      <c r="F481" s="225"/>
      <c r="G481" s="225"/>
      <c r="H481" s="225"/>
      <c r="I481" s="225"/>
      <c r="J481" s="225"/>
      <c r="K481" s="225"/>
      <c r="L481" s="225"/>
      <c r="M481" s="225"/>
      <c r="N481" s="225"/>
      <c r="O481" s="225"/>
      <c r="P481" s="225"/>
      <c r="Q481" s="225"/>
      <c r="R481" s="225"/>
      <c r="S481" s="225"/>
      <c r="T481" s="225"/>
      <c r="U481" s="225"/>
      <c r="V481" s="225"/>
      <c r="W481" s="225"/>
      <c r="X481" s="225"/>
      <c r="Y481" s="225"/>
      <c r="Z481" s="225"/>
    </row>
    <row r="482" spans="1:26" ht="18" customHeight="1">
      <c r="A482" s="225"/>
      <c r="B482" s="236" t="s">
        <v>878</v>
      </c>
      <c r="C482" s="237" t="s">
        <v>5</v>
      </c>
      <c r="D482" s="235">
        <v>15241</v>
      </c>
      <c r="E482" s="225"/>
      <c r="F482" s="225"/>
      <c r="G482" s="225"/>
      <c r="H482" s="225"/>
      <c r="I482" s="225"/>
      <c r="J482" s="225"/>
      <c r="K482" s="225"/>
      <c r="L482" s="225"/>
      <c r="M482" s="225"/>
      <c r="N482" s="225"/>
      <c r="O482" s="225"/>
      <c r="P482" s="225"/>
      <c r="Q482" s="225"/>
      <c r="R482" s="225"/>
      <c r="S482" s="225"/>
      <c r="T482" s="225"/>
      <c r="U482" s="225"/>
      <c r="V482" s="225"/>
      <c r="W482" s="225"/>
      <c r="X482" s="225"/>
      <c r="Y482" s="225"/>
      <c r="Z482" s="225"/>
    </row>
    <row r="483" spans="1:26" ht="18" customHeight="1">
      <c r="A483" s="225"/>
      <c r="B483" s="236" t="s">
        <v>879</v>
      </c>
      <c r="C483" s="237" t="s">
        <v>5</v>
      </c>
      <c r="D483" s="235">
        <v>23882</v>
      </c>
      <c r="E483" s="225"/>
      <c r="F483" s="225"/>
      <c r="G483" s="225"/>
      <c r="H483" s="225"/>
      <c r="I483" s="225"/>
      <c r="J483" s="225"/>
      <c r="K483" s="225"/>
      <c r="L483" s="225"/>
      <c r="M483" s="225"/>
      <c r="N483" s="225"/>
      <c r="O483" s="225"/>
      <c r="P483" s="225"/>
      <c r="Q483" s="225"/>
      <c r="R483" s="225"/>
      <c r="S483" s="225"/>
      <c r="T483" s="225"/>
      <c r="U483" s="225"/>
      <c r="V483" s="225"/>
      <c r="W483" s="225"/>
      <c r="X483" s="225"/>
      <c r="Y483" s="225"/>
      <c r="Z483" s="225"/>
    </row>
    <row r="484" spans="1:26" ht="18" customHeight="1">
      <c r="A484" s="225"/>
      <c r="B484" s="236" t="s">
        <v>880</v>
      </c>
      <c r="C484" s="237" t="s">
        <v>5</v>
      </c>
      <c r="D484" s="235">
        <v>23882</v>
      </c>
      <c r="E484" s="225"/>
      <c r="F484" s="225"/>
      <c r="G484" s="225"/>
      <c r="H484" s="225"/>
      <c r="I484" s="225"/>
      <c r="J484" s="225"/>
      <c r="K484" s="225"/>
      <c r="L484" s="225"/>
      <c r="M484" s="225"/>
      <c r="N484" s="225"/>
      <c r="O484" s="225"/>
      <c r="P484" s="225"/>
      <c r="Q484" s="225"/>
      <c r="R484" s="225"/>
      <c r="S484" s="225"/>
      <c r="T484" s="225"/>
      <c r="U484" s="225"/>
      <c r="V484" s="225"/>
      <c r="W484" s="225"/>
      <c r="X484" s="225"/>
      <c r="Y484" s="225"/>
      <c r="Z484" s="225"/>
    </row>
    <row r="485" spans="1:26" ht="18" customHeight="1">
      <c r="A485" s="225"/>
      <c r="B485" s="236" t="s">
        <v>881</v>
      </c>
      <c r="C485" s="237" t="s">
        <v>25</v>
      </c>
      <c r="D485" s="235">
        <v>8483</v>
      </c>
      <c r="E485" s="225"/>
      <c r="F485" s="225"/>
      <c r="G485" s="225"/>
      <c r="H485" s="225"/>
      <c r="I485" s="225"/>
      <c r="J485" s="225"/>
      <c r="K485" s="225"/>
      <c r="L485" s="225"/>
      <c r="M485" s="225"/>
      <c r="N485" s="225"/>
      <c r="O485" s="225"/>
      <c r="P485" s="225"/>
      <c r="Q485" s="225"/>
      <c r="R485" s="225"/>
      <c r="S485" s="225"/>
      <c r="T485" s="225"/>
      <c r="U485" s="225"/>
      <c r="V485" s="225"/>
      <c r="W485" s="225"/>
      <c r="X485" s="225"/>
      <c r="Y485" s="225"/>
      <c r="Z485" s="225"/>
    </row>
    <row r="486" spans="1:26" ht="18" customHeight="1">
      <c r="A486" s="225"/>
      <c r="B486" s="236" t="s">
        <v>882</v>
      </c>
      <c r="C486" s="237" t="s">
        <v>25</v>
      </c>
      <c r="D486" s="235">
        <v>5883</v>
      </c>
      <c r="E486" s="225"/>
      <c r="F486" s="225"/>
      <c r="G486" s="225"/>
      <c r="H486" s="225"/>
      <c r="I486" s="225"/>
      <c r="J486" s="225"/>
      <c r="K486" s="225"/>
      <c r="L486" s="225"/>
      <c r="M486" s="225"/>
      <c r="N486" s="225"/>
      <c r="O486" s="225"/>
      <c r="P486" s="225"/>
      <c r="Q486" s="225"/>
      <c r="R486" s="225"/>
      <c r="S486" s="225"/>
      <c r="T486" s="225"/>
      <c r="U486" s="225"/>
      <c r="V486" s="225"/>
      <c r="W486" s="225"/>
      <c r="X486" s="225"/>
      <c r="Y486" s="225"/>
      <c r="Z486" s="225"/>
    </row>
    <row r="487" spans="1:26" ht="18" customHeight="1">
      <c r="A487" s="225"/>
      <c r="B487" s="236" t="s">
        <v>883</v>
      </c>
      <c r="C487" s="237" t="s">
        <v>5</v>
      </c>
      <c r="D487" s="235">
        <v>4300</v>
      </c>
      <c r="E487" s="225"/>
      <c r="F487" s="225"/>
      <c r="G487" s="225"/>
      <c r="H487" s="225"/>
      <c r="I487" s="225"/>
      <c r="J487" s="225"/>
      <c r="K487" s="225"/>
      <c r="L487" s="225"/>
      <c r="M487" s="225"/>
      <c r="N487" s="225"/>
      <c r="O487" s="225"/>
      <c r="P487" s="225"/>
      <c r="Q487" s="225"/>
      <c r="R487" s="225"/>
      <c r="S487" s="225"/>
      <c r="T487" s="225"/>
      <c r="U487" s="225"/>
      <c r="V487" s="225"/>
      <c r="W487" s="225"/>
      <c r="X487" s="225"/>
      <c r="Y487" s="225"/>
      <c r="Z487" s="225"/>
    </row>
    <row r="488" spans="1:26" ht="18" customHeight="1">
      <c r="A488" s="225"/>
      <c r="B488" s="236" t="s">
        <v>884</v>
      </c>
      <c r="C488" s="237" t="s">
        <v>5</v>
      </c>
      <c r="D488" s="235">
        <v>2300</v>
      </c>
      <c r="E488" s="225"/>
      <c r="F488" s="225"/>
      <c r="G488" s="225"/>
      <c r="H488" s="225"/>
      <c r="I488" s="225"/>
      <c r="J488" s="225"/>
      <c r="K488" s="225"/>
      <c r="L488" s="225"/>
      <c r="M488" s="225"/>
      <c r="N488" s="225"/>
      <c r="O488" s="225"/>
      <c r="P488" s="225"/>
      <c r="Q488" s="225"/>
      <c r="R488" s="225"/>
      <c r="S488" s="225"/>
      <c r="T488" s="225"/>
      <c r="U488" s="225"/>
      <c r="V488" s="225"/>
      <c r="W488" s="225"/>
      <c r="X488" s="225"/>
      <c r="Y488" s="225"/>
      <c r="Z488" s="225"/>
    </row>
    <row r="489" spans="1:26" ht="18" customHeight="1">
      <c r="A489" s="225"/>
      <c r="B489" s="236" t="s">
        <v>885</v>
      </c>
      <c r="C489" s="237" t="s">
        <v>5</v>
      </c>
      <c r="D489" s="235">
        <v>23800</v>
      </c>
      <c r="E489" s="225"/>
      <c r="F489" s="225"/>
      <c r="G489" s="225"/>
      <c r="H489" s="225"/>
      <c r="I489" s="225"/>
      <c r="J489" s="225"/>
      <c r="K489" s="225"/>
      <c r="L489" s="225"/>
      <c r="M489" s="225"/>
      <c r="N489" s="225"/>
      <c r="O489" s="225"/>
      <c r="P489" s="225"/>
      <c r="Q489" s="225"/>
      <c r="R489" s="225"/>
      <c r="S489" s="225"/>
      <c r="T489" s="225"/>
      <c r="U489" s="225"/>
      <c r="V489" s="225"/>
      <c r="W489" s="225"/>
      <c r="X489" s="225"/>
      <c r="Y489" s="225"/>
      <c r="Z489" s="225"/>
    </row>
    <row r="490" spans="1:26" ht="18" customHeight="1">
      <c r="A490" s="225"/>
      <c r="B490" s="236" t="s">
        <v>886</v>
      </c>
      <c r="C490" s="237" t="s">
        <v>5</v>
      </c>
      <c r="D490" s="235">
        <v>52900</v>
      </c>
      <c r="E490" s="225"/>
      <c r="F490" s="225"/>
      <c r="G490" s="225"/>
      <c r="H490" s="225"/>
      <c r="I490" s="225"/>
      <c r="J490" s="225"/>
      <c r="K490" s="225"/>
      <c r="L490" s="225"/>
      <c r="M490" s="225"/>
      <c r="N490" s="225"/>
      <c r="O490" s="225"/>
      <c r="P490" s="225"/>
      <c r="Q490" s="225"/>
      <c r="R490" s="225"/>
      <c r="S490" s="225"/>
      <c r="T490" s="225"/>
      <c r="U490" s="225"/>
      <c r="V490" s="225"/>
      <c r="W490" s="225"/>
      <c r="X490" s="225"/>
      <c r="Y490" s="225"/>
      <c r="Z490" s="225"/>
    </row>
    <row r="491" spans="1:26" ht="18" customHeight="1">
      <c r="A491" s="225"/>
      <c r="B491" s="236" t="s">
        <v>887</v>
      </c>
      <c r="C491" s="37" t="s">
        <v>5</v>
      </c>
      <c r="D491" s="235">
        <v>200256</v>
      </c>
      <c r="E491" s="225"/>
      <c r="F491" s="225"/>
      <c r="G491" s="225"/>
      <c r="H491" s="225"/>
      <c r="I491" s="225"/>
      <c r="J491" s="225"/>
      <c r="K491" s="225"/>
      <c r="L491" s="225"/>
      <c r="M491" s="225"/>
      <c r="N491" s="225"/>
      <c r="O491" s="225"/>
      <c r="P491" s="225"/>
      <c r="Q491" s="225"/>
      <c r="R491" s="225"/>
      <c r="S491" s="225"/>
      <c r="T491" s="225"/>
      <c r="U491" s="225"/>
      <c r="V491" s="225"/>
      <c r="W491" s="225"/>
      <c r="X491" s="225"/>
      <c r="Y491" s="225"/>
      <c r="Z491" s="225"/>
    </row>
    <row r="492" spans="1:26" ht="14.25" customHeight="1">
      <c r="A492" s="225"/>
      <c r="B492" s="240" t="s">
        <v>888</v>
      </c>
      <c r="C492" s="241"/>
      <c r="D492" s="242"/>
      <c r="E492" s="225"/>
      <c r="F492" s="225"/>
      <c r="G492" s="225"/>
      <c r="H492" s="225"/>
      <c r="I492" s="225"/>
      <c r="J492" s="225"/>
      <c r="K492" s="225"/>
      <c r="L492" s="225"/>
      <c r="M492" s="225"/>
      <c r="N492" s="225"/>
      <c r="O492" s="225"/>
      <c r="P492" s="225"/>
      <c r="Q492" s="225"/>
      <c r="R492" s="225"/>
      <c r="S492" s="225"/>
      <c r="T492" s="225"/>
      <c r="U492" s="225"/>
      <c r="V492" s="225"/>
      <c r="W492" s="225"/>
      <c r="X492" s="225"/>
      <c r="Y492" s="225"/>
      <c r="Z492" s="225"/>
    </row>
    <row r="493" spans="1:26" ht="14.25" customHeight="1">
      <c r="A493" s="225"/>
      <c r="B493" s="236" t="s">
        <v>889</v>
      </c>
      <c r="C493" s="37" t="s">
        <v>5</v>
      </c>
      <c r="D493" s="235">
        <v>600</v>
      </c>
      <c r="E493" s="225"/>
      <c r="F493" s="225"/>
      <c r="G493" s="225"/>
      <c r="H493" s="225"/>
      <c r="I493" s="225"/>
      <c r="J493" s="225"/>
      <c r="K493" s="225"/>
      <c r="L493" s="225"/>
      <c r="M493" s="225"/>
      <c r="N493" s="225"/>
      <c r="O493" s="225"/>
      <c r="P493" s="225"/>
      <c r="Q493" s="225"/>
      <c r="R493" s="225"/>
      <c r="S493" s="225"/>
      <c r="T493" s="225"/>
      <c r="U493" s="225"/>
      <c r="V493" s="225"/>
      <c r="W493" s="225"/>
      <c r="X493" s="225"/>
      <c r="Y493" s="225"/>
      <c r="Z493" s="225"/>
    </row>
    <row r="494" spans="1:26" ht="14.25" customHeight="1">
      <c r="A494" s="225"/>
      <c r="B494" s="236" t="s">
        <v>890</v>
      </c>
      <c r="C494" s="37" t="s">
        <v>5</v>
      </c>
      <c r="D494" s="235">
        <v>20900</v>
      </c>
      <c r="E494" s="225"/>
      <c r="F494" s="225"/>
      <c r="G494" s="225"/>
      <c r="H494" s="225"/>
      <c r="I494" s="225"/>
      <c r="J494" s="225"/>
      <c r="K494" s="225"/>
      <c r="L494" s="225"/>
      <c r="M494" s="225"/>
      <c r="N494" s="225"/>
      <c r="O494" s="225"/>
      <c r="P494" s="225"/>
      <c r="Q494" s="225"/>
      <c r="R494" s="225"/>
      <c r="S494" s="225"/>
      <c r="T494" s="225"/>
      <c r="U494" s="225"/>
      <c r="V494" s="225"/>
      <c r="W494" s="225"/>
      <c r="X494" s="225"/>
      <c r="Y494" s="225"/>
      <c r="Z494" s="225"/>
    </row>
    <row r="495" spans="1:26" ht="14.25" customHeight="1">
      <c r="A495" s="225"/>
      <c r="B495" s="236" t="s">
        <v>891</v>
      </c>
      <c r="C495" s="37" t="s">
        <v>25</v>
      </c>
      <c r="D495" s="235">
        <v>25995</v>
      </c>
      <c r="E495" s="225"/>
      <c r="F495" s="225"/>
      <c r="G495" s="225"/>
      <c r="H495" s="225"/>
      <c r="I495" s="225"/>
      <c r="J495" s="225"/>
      <c r="K495" s="225"/>
      <c r="L495" s="225"/>
      <c r="M495" s="225"/>
      <c r="N495" s="225"/>
      <c r="O495" s="225"/>
      <c r="P495" s="225"/>
      <c r="Q495" s="225"/>
      <c r="R495" s="225"/>
      <c r="S495" s="225"/>
      <c r="T495" s="225"/>
      <c r="U495" s="225"/>
      <c r="V495" s="225"/>
      <c r="W495" s="225"/>
      <c r="X495" s="225"/>
      <c r="Y495" s="225"/>
      <c r="Z495" s="225"/>
    </row>
    <row r="496" spans="1:26" ht="14.25" customHeight="1">
      <c r="A496" s="225"/>
      <c r="B496" s="236" t="s">
        <v>892</v>
      </c>
      <c r="C496" s="37" t="s">
        <v>5</v>
      </c>
      <c r="D496" s="235">
        <v>51500</v>
      </c>
      <c r="E496" s="225"/>
      <c r="F496" s="225"/>
      <c r="G496" s="225"/>
      <c r="H496" s="225"/>
      <c r="I496" s="225"/>
      <c r="J496" s="225"/>
      <c r="K496" s="225"/>
      <c r="L496" s="225"/>
      <c r="M496" s="225"/>
      <c r="N496" s="225"/>
      <c r="O496" s="225"/>
      <c r="P496" s="225"/>
      <c r="Q496" s="225"/>
      <c r="R496" s="225"/>
      <c r="S496" s="225"/>
      <c r="T496" s="225"/>
      <c r="U496" s="225"/>
      <c r="V496" s="225"/>
      <c r="W496" s="225"/>
      <c r="X496" s="225"/>
      <c r="Y496" s="225"/>
      <c r="Z496" s="225"/>
    </row>
    <row r="497" spans="1:26" ht="14.25" customHeight="1">
      <c r="A497" s="225"/>
      <c r="B497" s="236" t="s">
        <v>893</v>
      </c>
      <c r="C497" s="37" t="s">
        <v>5</v>
      </c>
      <c r="D497" s="235">
        <v>209000</v>
      </c>
      <c r="E497" s="225"/>
      <c r="F497" s="225"/>
      <c r="G497" s="225"/>
      <c r="H497" s="225"/>
      <c r="I497" s="225"/>
      <c r="J497" s="225"/>
      <c r="K497" s="225"/>
      <c r="L497" s="225"/>
      <c r="M497" s="225"/>
      <c r="N497" s="225"/>
      <c r="O497" s="225"/>
      <c r="P497" s="225"/>
      <c r="Q497" s="225"/>
      <c r="R497" s="225"/>
      <c r="S497" s="225"/>
      <c r="T497" s="225"/>
      <c r="U497" s="225"/>
      <c r="V497" s="225"/>
      <c r="W497" s="225"/>
      <c r="X497" s="225"/>
      <c r="Y497" s="225"/>
      <c r="Z497" s="225"/>
    </row>
    <row r="498" spans="1:26" ht="14.25" customHeight="1">
      <c r="A498" s="225"/>
      <c r="B498" s="236" t="s">
        <v>894</v>
      </c>
      <c r="C498" s="37" t="s">
        <v>5</v>
      </c>
      <c r="D498" s="235">
        <v>95000</v>
      </c>
      <c r="E498" s="225"/>
      <c r="F498" s="225"/>
      <c r="G498" s="225"/>
      <c r="H498" s="225"/>
      <c r="I498" s="225"/>
      <c r="J498" s="225"/>
      <c r="K498" s="225"/>
      <c r="L498" s="225"/>
      <c r="M498" s="225"/>
      <c r="N498" s="225"/>
      <c r="O498" s="225"/>
      <c r="P498" s="225"/>
      <c r="Q498" s="225"/>
      <c r="R498" s="225"/>
      <c r="S498" s="225"/>
      <c r="T498" s="225"/>
      <c r="U498" s="225"/>
      <c r="V498" s="225"/>
      <c r="W498" s="225"/>
      <c r="X498" s="225"/>
      <c r="Y498" s="225"/>
      <c r="Z498" s="225"/>
    </row>
    <row r="499" spans="1:26" ht="14.25" customHeight="1">
      <c r="A499" s="225"/>
      <c r="B499" s="236" t="s">
        <v>895</v>
      </c>
      <c r="C499" s="37" t="s">
        <v>5</v>
      </c>
      <c r="D499" s="235">
        <v>40000</v>
      </c>
      <c r="E499" s="225"/>
      <c r="F499" s="225"/>
      <c r="G499" s="225"/>
      <c r="H499" s="225"/>
      <c r="I499" s="225"/>
      <c r="J499" s="225"/>
      <c r="K499" s="225"/>
      <c r="L499" s="225"/>
      <c r="M499" s="225"/>
      <c r="N499" s="225"/>
      <c r="O499" s="225"/>
      <c r="P499" s="225"/>
      <c r="Q499" s="225"/>
      <c r="R499" s="225"/>
      <c r="S499" s="225"/>
      <c r="T499" s="225"/>
      <c r="U499" s="225"/>
      <c r="V499" s="225"/>
      <c r="W499" s="225"/>
      <c r="X499" s="225"/>
      <c r="Y499" s="225"/>
      <c r="Z499" s="225"/>
    </row>
    <row r="500" spans="1:26" ht="14.25" customHeight="1">
      <c r="A500" s="225"/>
      <c r="B500" s="236" t="s">
        <v>896</v>
      </c>
      <c r="C500" s="37" t="s">
        <v>5</v>
      </c>
      <c r="D500" s="235">
        <v>105000</v>
      </c>
      <c r="E500" s="225"/>
      <c r="F500" s="225"/>
      <c r="G500" s="225"/>
      <c r="H500" s="225"/>
      <c r="I500" s="225"/>
      <c r="J500" s="225"/>
      <c r="K500" s="225"/>
      <c r="L500" s="225"/>
      <c r="M500" s="225"/>
      <c r="N500" s="225"/>
      <c r="O500" s="225"/>
      <c r="P500" s="225"/>
      <c r="Q500" s="225"/>
      <c r="R500" s="225"/>
      <c r="S500" s="225"/>
      <c r="T500" s="225"/>
      <c r="U500" s="225"/>
      <c r="V500" s="225"/>
      <c r="W500" s="225"/>
      <c r="X500" s="225"/>
      <c r="Y500" s="225"/>
      <c r="Z500" s="225"/>
    </row>
    <row r="501" spans="1:26" ht="14.25" customHeight="1">
      <c r="A501" s="225"/>
      <c r="B501" s="236" t="s">
        <v>897</v>
      </c>
      <c r="C501" s="37" t="s">
        <v>5</v>
      </c>
      <c r="D501" s="235">
        <v>60000</v>
      </c>
      <c r="E501" s="225"/>
      <c r="F501" s="225"/>
      <c r="G501" s="225"/>
      <c r="H501" s="225"/>
      <c r="I501" s="225"/>
      <c r="J501" s="225"/>
      <c r="K501" s="225"/>
      <c r="L501" s="225"/>
      <c r="M501" s="225"/>
      <c r="N501" s="225"/>
      <c r="O501" s="225"/>
      <c r="P501" s="225"/>
      <c r="Q501" s="225"/>
      <c r="R501" s="225"/>
      <c r="S501" s="225"/>
      <c r="T501" s="225"/>
      <c r="U501" s="225"/>
      <c r="V501" s="225"/>
      <c r="W501" s="225"/>
      <c r="X501" s="225"/>
      <c r="Y501" s="225"/>
      <c r="Z501" s="225"/>
    </row>
    <row r="502" spans="1:26" ht="14.25" customHeight="1">
      <c r="A502" s="225"/>
      <c r="B502" s="236" t="s">
        <v>898</v>
      </c>
      <c r="C502" s="37" t="s">
        <v>5</v>
      </c>
      <c r="D502" s="235">
        <v>112000</v>
      </c>
      <c r="E502" s="225"/>
      <c r="F502" s="225"/>
      <c r="G502" s="225"/>
      <c r="H502" s="225"/>
      <c r="I502" s="225"/>
      <c r="J502" s="225"/>
      <c r="K502" s="225"/>
      <c r="L502" s="225"/>
      <c r="M502" s="225"/>
      <c r="N502" s="225"/>
      <c r="O502" s="225"/>
      <c r="P502" s="225"/>
      <c r="Q502" s="225"/>
      <c r="R502" s="225"/>
      <c r="S502" s="225"/>
      <c r="T502" s="225"/>
      <c r="U502" s="225"/>
      <c r="V502" s="225"/>
      <c r="W502" s="225"/>
      <c r="X502" s="225"/>
      <c r="Y502" s="225"/>
      <c r="Z502" s="225"/>
    </row>
    <row r="503" spans="1:26" ht="14.25" customHeight="1">
      <c r="A503" s="225"/>
      <c r="B503" s="236" t="s">
        <v>899</v>
      </c>
      <c r="C503" s="37" t="s">
        <v>5</v>
      </c>
      <c r="D503" s="235">
        <v>65000</v>
      </c>
      <c r="E503" s="225"/>
      <c r="F503" s="225"/>
      <c r="G503" s="225"/>
      <c r="H503" s="225"/>
      <c r="I503" s="225"/>
      <c r="J503" s="225"/>
      <c r="K503" s="225"/>
      <c r="L503" s="225"/>
      <c r="M503" s="225"/>
      <c r="N503" s="225"/>
      <c r="O503" s="225"/>
      <c r="P503" s="225"/>
      <c r="Q503" s="225"/>
      <c r="R503" s="225"/>
      <c r="S503" s="225"/>
      <c r="T503" s="225"/>
      <c r="U503" s="225"/>
      <c r="V503" s="225"/>
      <c r="W503" s="225"/>
      <c r="X503" s="225"/>
      <c r="Y503" s="225"/>
      <c r="Z503" s="225"/>
    </row>
    <row r="504" spans="1:26" ht="14.25" customHeight="1">
      <c r="A504" s="225"/>
      <c r="B504" s="236" t="s">
        <v>900</v>
      </c>
      <c r="C504" s="37" t="s">
        <v>5</v>
      </c>
      <c r="D504" s="235">
        <v>26500</v>
      </c>
      <c r="E504" s="225"/>
      <c r="F504" s="225"/>
      <c r="G504" s="225"/>
      <c r="H504" s="225"/>
      <c r="I504" s="225"/>
      <c r="J504" s="225"/>
      <c r="K504" s="225"/>
      <c r="L504" s="225"/>
      <c r="M504" s="225"/>
      <c r="N504" s="225"/>
      <c r="O504" s="225"/>
      <c r="P504" s="225"/>
      <c r="Q504" s="225"/>
      <c r="R504" s="225"/>
      <c r="S504" s="225"/>
      <c r="T504" s="225"/>
      <c r="U504" s="225"/>
      <c r="V504" s="225"/>
      <c r="W504" s="225"/>
      <c r="X504" s="225"/>
      <c r="Y504" s="225"/>
      <c r="Z504" s="225"/>
    </row>
    <row r="505" spans="1:26" ht="18" customHeight="1">
      <c r="A505" s="225"/>
      <c r="B505" s="240" t="s">
        <v>901</v>
      </c>
      <c r="C505" s="241"/>
      <c r="D505" s="242"/>
      <c r="E505" s="225"/>
      <c r="F505" s="225"/>
      <c r="G505" s="225"/>
      <c r="H505" s="225"/>
      <c r="I505" s="225"/>
      <c r="J505" s="225"/>
      <c r="K505" s="225"/>
      <c r="L505" s="225"/>
      <c r="M505" s="225"/>
      <c r="N505" s="225"/>
      <c r="O505" s="225"/>
      <c r="P505" s="225"/>
      <c r="Q505" s="225"/>
      <c r="R505" s="225"/>
      <c r="S505" s="225"/>
      <c r="T505" s="225"/>
      <c r="U505" s="225"/>
      <c r="V505" s="225"/>
      <c r="W505" s="225"/>
      <c r="X505" s="225"/>
      <c r="Y505" s="225"/>
      <c r="Z505" s="225"/>
    </row>
    <row r="506" spans="1:26" ht="18" customHeight="1">
      <c r="A506" s="225"/>
      <c r="B506" s="236" t="s">
        <v>902</v>
      </c>
      <c r="C506" s="37" t="s">
        <v>5</v>
      </c>
      <c r="D506" s="235">
        <v>235000</v>
      </c>
      <c r="E506" s="225"/>
      <c r="F506" s="225"/>
      <c r="G506" s="225"/>
      <c r="H506" s="225"/>
      <c r="I506" s="225"/>
      <c r="J506" s="225"/>
      <c r="K506" s="225"/>
      <c r="L506" s="225"/>
      <c r="M506" s="225"/>
      <c r="N506" s="225"/>
      <c r="O506" s="225"/>
      <c r="P506" s="225"/>
      <c r="Q506" s="225"/>
      <c r="R506" s="225"/>
      <c r="S506" s="225"/>
      <c r="T506" s="225"/>
      <c r="U506" s="225"/>
      <c r="V506" s="225"/>
      <c r="W506" s="225"/>
      <c r="X506" s="225"/>
      <c r="Y506" s="225"/>
      <c r="Z506" s="225"/>
    </row>
    <row r="507" spans="1:26" ht="18" customHeight="1">
      <c r="A507" s="225"/>
      <c r="B507" s="236" t="s">
        <v>903</v>
      </c>
      <c r="C507" s="37" t="s">
        <v>5</v>
      </c>
      <c r="D507" s="235">
        <v>290000</v>
      </c>
      <c r="E507" s="225"/>
      <c r="F507" s="225"/>
      <c r="G507" s="225"/>
      <c r="H507" s="225"/>
      <c r="I507" s="225"/>
      <c r="J507" s="225"/>
      <c r="K507" s="225"/>
      <c r="L507" s="225"/>
      <c r="M507" s="225"/>
      <c r="N507" s="225"/>
      <c r="O507" s="225"/>
      <c r="P507" s="225"/>
      <c r="Q507" s="225"/>
      <c r="R507" s="225"/>
      <c r="S507" s="225"/>
      <c r="T507" s="225"/>
      <c r="U507" s="225"/>
      <c r="V507" s="225"/>
      <c r="W507" s="225"/>
      <c r="X507" s="225"/>
      <c r="Y507" s="225"/>
      <c r="Z507" s="225"/>
    </row>
    <row r="508" spans="1:26" ht="18" customHeight="1">
      <c r="A508" s="225"/>
      <c r="B508" s="236" t="s">
        <v>904</v>
      </c>
      <c r="C508" s="37" t="s">
        <v>5</v>
      </c>
      <c r="D508" s="235">
        <v>540000</v>
      </c>
      <c r="E508" s="225"/>
      <c r="F508" s="225"/>
      <c r="G508" s="225"/>
      <c r="H508" s="225"/>
      <c r="I508" s="225"/>
      <c r="J508" s="225"/>
      <c r="K508" s="225"/>
      <c r="L508" s="225"/>
      <c r="M508" s="225"/>
      <c r="N508" s="225"/>
      <c r="O508" s="225"/>
      <c r="P508" s="225"/>
      <c r="Q508" s="225"/>
      <c r="R508" s="225"/>
      <c r="S508" s="225"/>
      <c r="T508" s="225"/>
      <c r="U508" s="225"/>
      <c r="V508" s="225"/>
      <c r="W508" s="225"/>
      <c r="X508" s="225"/>
      <c r="Y508" s="225"/>
      <c r="Z508" s="225"/>
    </row>
    <row r="509" spans="1:26" ht="18" customHeight="1">
      <c r="A509" s="225"/>
      <c r="B509" s="236" t="s">
        <v>904</v>
      </c>
      <c r="C509" s="37" t="s">
        <v>5</v>
      </c>
      <c r="D509" s="235">
        <v>18000</v>
      </c>
      <c r="E509" s="225"/>
      <c r="F509" s="225"/>
      <c r="G509" s="225"/>
      <c r="H509" s="225"/>
      <c r="I509" s="225"/>
      <c r="J509" s="225"/>
      <c r="K509" s="225"/>
      <c r="L509" s="225"/>
      <c r="M509" s="225"/>
      <c r="N509" s="225"/>
      <c r="O509" s="225"/>
      <c r="P509" s="225"/>
      <c r="Q509" s="225"/>
      <c r="R509" s="225"/>
      <c r="S509" s="225"/>
      <c r="T509" s="225"/>
      <c r="U509" s="225"/>
      <c r="V509" s="225"/>
      <c r="W509" s="225"/>
      <c r="X509" s="225"/>
      <c r="Y509" s="225"/>
      <c r="Z509" s="225"/>
    </row>
    <row r="510" spans="1:26" ht="18" customHeight="1">
      <c r="A510" s="225"/>
      <c r="B510" s="236" t="s">
        <v>905</v>
      </c>
      <c r="C510" s="37" t="s">
        <v>5</v>
      </c>
      <c r="D510" s="235">
        <v>825000</v>
      </c>
      <c r="E510" s="225"/>
      <c r="F510" s="225"/>
      <c r="G510" s="225"/>
      <c r="H510" s="225"/>
      <c r="I510" s="225"/>
      <c r="J510" s="225"/>
      <c r="K510" s="225"/>
      <c r="L510" s="225"/>
      <c r="M510" s="225"/>
      <c r="N510" s="225"/>
      <c r="O510" s="225"/>
      <c r="P510" s="225"/>
      <c r="Q510" s="225"/>
      <c r="R510" s="225"/>
      <c r="S510" s="225"/>
      <c r="T510" s="225"/>
      <c r="U510" s="225"/>
      <c r="V510" s="225"/>
      <c r="W510" s="225"/>
      <c r="X510" s="225"/>
      <c r="Y510" s="225"/>
      <c r="Z510" s="225"/>
    </row>
    <row r="511" spans="1:26" ht="18" customHeight="1">
      <c r="A511" s="225"/>
      <c r="B511" s="236" t="s">
        <v>906</v>
      </c>
      <c r="C511" s="37" t="s">
        <v>5</v>
      </c>
      <c r="D511" s="235">
        <v>3300000</v>
      </c>
      <c r="E511" s="225"/>
      <c r="F511" s="225"/>
      <c r="G511" s="225"/>
      <c r="H511" s="225"/>
      <c r="I511" s="225"/>
      <c r="J511" s="225"/>
      <c r="K511" s="225"/>
      <c r="L511" s="225"/>
      <c r="M511" s="225"/>
      <c r="N511" s="225"/>
      <c r="O511" s="225"/>
      <c r="P511" s="225"/>
      <c r="Q511" s="225"/>
      <c r="R511" s="225"/>
      <c r="S511" s="225"/>
      <c r="T511" s="225"/>
      <c r="U511" s="225"/>
      <c r="V511" s="225"/>
      <c r="W511" s="225"/>
      <c r="X511" s="225"/>
      <c r="Y511" s="225"/>
      <c r="Z511" s="225"/>
    </row>
    <row r="512" spans="1:26" ht="18" customHeight="1">
      <c r="A512" s="225"/>
      <c r="B512" s="236" t="s">
        <v>907</v>
      </c>
      <c r="C512" s="37" t="s">
        <v>5</v>
      </c>
      <c r="D512" s="235">
        <v>42000</v>
      </c>
      <c r="E512" s="225"/>
      <c r="F512" s="225"/>
      <c r="G512" s="225"/>
      <c r="H512" s="225"/>
      <c r="I512" s="225"/>
      <c r="J512" s="225"/>
      <c r="K512" s="225"/>
      <c r="L512" s="225"/>
      <c r="M512" s="225"/>
      <c r="N512" s="225"/>
      <c r="O512" s="225"/>
      <c r="P512" s="225"/>
      <c r="Q512" s="225"/>
      <c r="R512" s="225"/>
      <c r="S512" s="225"/>
      <c r="T512" s="225"/>
      <c r="U512" s="225"/>
      <c r="V512" s="225"/>
      <c r="W512" s="225"/>
      <c r="X512" s="225"/>
      <c r="Y512" s="225"/>
      <c r="Z512" s="225"/>
    </row>
    <row r="513" spans="1:26" ht="18" customHeight="1">
      <c r="A513" s="225"/>
      <c r="B513" s="236" t="s">
        <v>908</v>
      </c>
      <c r="C513" s="37" t="s">
        <v>5</v>
      </c>
      <c r="D513" s="235">
        <v>525000</v>
      </c>
      <c r="E513" s="225"/>
      <c r="F513" s="225"/>
      <c r="G513" s="225"/>
      <c r="H513" s="225"/>
      <c r="I513" s="225"/>
      <c r="J513" s="225"/>
      <c r="K513" s="225"/>
      <c r="L513" s="225"/>
      <c r="M513" s="225"/>
      <c r="N513" s="225"/>
      <c r="O513" s="225"/>
      <c r="P513" s="225"/>
      <c r="Q513" s="225"/>
      <c r="R513" s="225"/>
      <c r="S513" s="225"/>
      <c r="T513" s="225"/>
      <c r="U513" s="225"/>
      <c r="V513" s="225"/>
      <c r="W513" s="225"/>
      <c r="X513" s="225"/>
      <c r="Y513" s="225"/>
      <c r="Z513" s="225"/>
    </row>
    <row r="514" spans="1:26" ht="18" customHeight="1">
      <c r="A514" s="225"/>
      <c r="B514" s="236" t="s">
        <v>909</v>
      </c>
      <c r="C514" s="37" t="s">
        <v>5</v>
      </c>
      <c r="D514" s="235">
        <v>650000</v>
      </c>
      <c r="E514" s="225"/>
      <c r="F514" s="225"/>
      <c r="G514" s="225"/>
      <c r="H514" s="225"/>
      <c r="I514" s="225"/>
      <c r="J514" s="225"/>
      <c r="K514" s="225"/>
      <c r="L514" s="225"/>
      <c r="M514" s="225"/>
      <c r="N514" s="225"/>
      <c r="O514" s="225"/>
      <c r="P514" s="225"/>
      <c r="Q514" s="225"/>
      <c r="R514" s="225"/>
      <c r="S514" s="225"/>
      <c r="T514" s="225"/>
      <c r="U514" s="225"/>
      <c r="V514" s="225"/>
      <c r="W514" s="225"/>
      <c r="X514" s="225"/>
      <c r="Y514" s="225"/>
      <c r="Z514" s="225"/>
    </row>
    <row r="515" spans="1:26" ht="18" customHeight="1">
      <c r="A515" s="225"/>
      <c r="B515" s="236" t="s">
        <v>910</v>
      </c>
      <c r="C515" s="37" t="s">
        <v>5</v>
      </c>
      <c r="D515" s="235">
        <v>800000</v>
      </c>
      <c r="E515" s="225"/>
      <c r="F515" s="225"/>
      <c r="G515" s="225"/>
      <c r="H515" s="225"/>
      <c r="I515" s="225"/>
      <c r="J515" s="225"/>
      <c r="K515" s="225"/>
      <c r="L515" s="225"/>
      <c r="M515" s="225"/>
      <c r="N515" s="225"/>
      <c r="O515" s="225"/>
      <c r="P515" s="225"/>
      <c r="Q515" s="225"/>
      <c r="R515" s="225"/>
      <c r="S515" s="225"/>
      <c r="T515" s="225"/>
      <c r="U515" s="225"/>
      <c r="V515" s="225"/>
      <c r="W515" s="225"/>
      <c r="X515" s="225"/>
      <c r="Y515" s="225"/>
      <c r="Z515" s="225"/>
    </row>
    <row r="516" spans="1:26" ht="18" customHeight="1">
      <c r="A516" s="225"/>
      <c r="B516" s="236" t="s">
        <v>911</v>
      </c>
      <c r="C516" s="37" t="s">
        <v>5</v>
      </c>
      <c r="D516" s="235">
        <v>1720000</v>
      </c>
      <c r="E516" s="225"/>
      <c r="F516" s="225"/>
      <c r="G516" s="225"/>
      <c r="H516" s="225"/>
      <c r="I516" s="225"/>
      <c r="J516" s="225"/>
      <c r="K516" s="225"/>
      <c r="L516" s="225"/>
      <c r="M516" s="225"/>
      <c r="N516" s="225"/>
      <c r="O516" s="225"/>
      <c r="P516" s="225"/>
      <c r="Q516" s="225"/>
      <c r="R516" s="225"/>
      <c r="S516" s="225"/>
      <c r="T516" s="225"/>
      <c r="U516" s="225"/>
      <c r="V516" s="225"/>
      <c r="W516" s="225"/>
      <c r="X516" s="225"/>
      <c r="Y516" s="225"/>
      <c r="Z516" s="225"/>
    </row>
    <row r="517" spans="1:26" ht="18" customHeight="1">
      <c r="A517" s="225"/>
      <c r="B517" s="236" t="s">
        <v>912</v>
      </c>
      <c r="C517" s="37" t="s">
        <v>5</v>
      </c>
      <c r="D517" s="235">
        <v>303000</v>
      </c>
      <c r="E517" s="225"/>
      <c r="F517" s="225"/>
      <c r="G517" s="225"/>
      <c r="H517" s="225"/>
      <c r="I517" s="225"/>
      <c r="J517" s="225"/>
      <c r="K517" s="225"/>
      <c r="L517" s="225"/>
      <c r="M517" s="225"/>
      <c r="N517" s="225"/>
      <c r="O517" s="225"/>
      <c r="P517" s="225"/>
      <c r="Q517" s="225"/>
      <c r="R517" s="225"/>
      <c r="S517" s="225"/>
      <c r="T517" s="225"/>
      <c r="U517" s="225"/>
      <c r="V517" s="225"/>
      <c r="W517" s="225"/>
      <c r="X517" s="225"/>
      <c r="Y517" s="225"/>
      <c r="Z517" s="225"/>
    </row>
    <row r="518" spans="1:26" ht="18" customHeight="1">
      <c r="A518" s="225"/>
      <c r="B518" s="236" t="s">
        <v>913</v>
      </c>
      <c r="C518" s="37" t="s">
        <v>5</v>
      </c>
      <c r="D518" s="235">
        <v>403000</v>
      </c>
      <c r="E518" s="225"/>
      <c r="F518" s="225"/>
      <c r="G518" s="225"/>
      <c r="H518" s="225"/>
      <c r="I518" s="225"/>
      <c r="J518" s="225"/>
      <c r="K518" s="225"/>
      <c r="L518" s="225"/>
      <c r="M518" s="225"/>
      <c r="N518" s="225"/>
      <c r="O518" s="225"/>
      <c r="P518" s="225"/>
      <c r="Q518" s="225"/>
      <c r="R518" s="225"/>
      <c r="S518" s="225"/>
      <c r="T518" s="225"/>
      <c r="U518" s="225"/>
      <c r="V518" s="225"/>
      <c r="W518" s="225"/>
      <c r="X518" s="225"/>
      <c r="Y518" s="225"/>
      <c r="Z518" s="225"/>
    </row>
    <row r="519" spans="1:26" ht="18" customHeight="1">
      <c r="A519" s="225"/>
      <c r="B519" s="236" t="s">
        <v>914</v>
      </c>
      <c r="C519" s="37" t="s">
        <v>5</v>
      </c>
      <c r="D519" s="235">
        <v>572000</v>
      </c>
      <c r="E519" s="225"/>
      <c r="F519" s="225"/>
      <c r="G519" s="225"/>
      <c r="H519" s="225"/>
      <c r="I519" s="225"/>
      <c r="J519" s="225"/>
      <c r="K519" s="225"/>
      <c r="L519" s="225"/>
      <c r="M519" s="225"/>
      <c r="N519" s="225"/>
      <c r="O519" s="225"/>
      <c r="P519" s="225"/>
      <c r="Q519" s="225"/>
      <c r="R519" s="225"/>
      <c r="S519" s="225"/>
      <c r="T519" s="225"/>
      <c r="U519" s="225"/>
      <c r="V519" s="225"/>
      <c r="W519" s="225"/>
      <c r="X519" s="225"/>
      <c r="Y519" s="225"/>
      <c r="Z519" s="225"/>
    </row>
    <row r="520" spans="1:26" ht="18" customHeight="1">
      <c r="A520" s="225"/>
      <c r="B520" s="236" t="s">
        <v>915</v>
      </c>
      <c r="C520" s="37" t="s">
        <v>5</v>
      </c>
      <c r="D520" s="235">
        <v>1107000</v>
      </c>
      <c r="E520" s="225"/>
      <c r="F520" s="225"/>
      <c r="G520" s="225"/>
      <c r="H520" s="225"/>
      <c r="I520" s="225"/>
      <c r="J520" s="225"/>
      <c r="K520" s="225"/>
      <c r="L520" s="225"/>
      <c r="M520" s="225"/>
      <c r="N520" s="225"/>
      <c r="O520" s="225"/>
      <c r="P520" s="225"/>
      <c r="Q520" s="225"/>
      <c r="R520" s="225"/>
      <c r="S520" s="225"/>
      <c r="T520" s="225"/>
      <c r="U520" s="225"/>
      <c r="V520" s="225"/>
      <c r="W520" s="225"/>
      <c r="X520" s="225"/>
      <c r="Y520" s="225"/>
      <c r="Z520" s="225"/>
    </row>
    <row r="521" spans="1:26" ht="18" customHeight="1">
      <c r="A521" s="225"/>
      <c r="B521" s="236" t="s">
        <v>916</v>
      </c>
      <c r="C521" s="37" t="s">
        <v>5</v>
      </c>
      <c r="D521" s="235">
        <v>1920000</v>
      </c>
      <c r="E521" s="225"/>
      <c r="F521" s="225"/>
      <c r="G521" s="225"/>
      <c r="H521" s="225"/>
      <c r="I521" s="225"/>
      <c r="J521" s="225"/>
      <c r="K521" s="225"/>
      <c r="L521" s="225"/>
      <c r="M521" s="225"/>
      <c r="N521" s="225"/>
      <c r="O521" s="225"/>
      <c r="P521" s="225"/>
      <c r="Q521" s="225"/>
      <c r="R521" s="225"/>
      <c r="S521" s="225"/>
      <c r="T521" s="225"/>
      <c r="U521" s="225"/>
      <c r="V521" s="225"/>
      <c r="W521" s="225"/>
      <c r="X521" s="225"/>
      <c r="Y521" s="225"/>
      <c r="Z521" s="225"/>
    </row>
    <row r="522" spans="1:26" ht="18" customHeight="1">
      <c r="A522" s="225"/>
      <c r="B522" s="236" t="s">
        <v>917</v>
      </c>
      <c r="C522" s="37" t="s">
        <v>5</v>
      </c>
      <c r="D522" s="235">
        <v>395000</v>
      </c>
      <c r="E522" s="225"/>
      <c r="F522" s="225"/>
      <c r="G522" s="225"/>
      <c r="H522" s="225"/>
      <c r="I522" s="225"/>
      <c r="J522" s="225"/>
      <c r="K522" s="225"/>
      <c r="L522" s="225"/>
      <c r="M522" s="225"/>
      <c r="N522" s="225"/>
      <c r="O522" s="225"/>
      <c r="P522" s="225"/>
      <c r="Q522" s="225"/>
      <c r="R522" s="225"/>
      <c r="S522" s="225"/>
      <c r="T522" s="225"/>
      <c r="U522" s="225"/>
      <c r="V522" s="225"/>
      <c r="W522" s="225"/>
      <c r="X522" s="225"/>
      <c r="Y522" s="225"/>
      <c r="Z522" s="225"/>
    </row>
    <row r="523" spans="1:26" ht="18" customHeight="1">
      <c r="A523" s="225"/>
      <c r="B523" s="236" t="s">
        <v>918</v>
      </c>
      <c r="C523" s="37" t="s">
        <v>5</v>
      </c>
      <c r="D523" s="235">
        <v>449000</v>
      </c>
      <c r="E523" s="225"/>
      <c r="F523" s="225"/>
      <c r="G523" s="225"/>
      <c r="H523" s="225"/>
      <c r="I523" s="225"/>
      <c r="J523" s="225"/>
      <c r="K523" s="225"/>
      <c r="L523" s="225"/>
      <c r="M523" s="225"/>
      <c r="N523" s="225"/>
      <c r="O523" s="225"/>
      <c r="P523" s="225"/>
      <c r="Q523" s="225"/>
      <c r="R523" s="225"/>
      <c r="S523" s="225"/>
      <c r="T523" s="225"/>
      <c r="U523" s="225"/>
      <c r="V523" s="225"/>
      <c r="W523" s="225"/>
      <c r="X523" s="225"/>
      <c r="Y523" s="225"/>
      <c r="Z523" s="225"/>
    </row>
    <row r="524" spans="1:26" ht="18" customHeight="1">
      <c r="A524" s="225"/>
      <c r="B524" s="236" t="s">
        <v>919</v>
      </c>
      <c r="C524" s="37" t="s">
        <v>5</v>
      </c>
      <c r="D524" s="235">
        <v>698000</v>
      </c>
      <c r="E524" s="225"/>
      <c r="F524" s="225"/>
      <c r="G524" s="225"/>
      <c r="H524" s="225"/>
      <c r="I524" s="225"/>
      <c r="J524" s="225"/>
      <c r="K524" s="225"/>
      <c r="L524" s="225"/>
      <c r="M524" s="225"/>
      <c r="N524" s="225"/>
      <c r="O524" s="225"/>
      <c r="P524" s="225"/>
      <c r="Q524" s="225"/>
      <c r="R524" s="225"/>
      <c r="S524" s="225"/>
      <c r="T524" s="225"/>
      <c r="U524" s="225"/>
      <c r="V524" s="225"/>
      <c r="W524" s="225"/>
      <c r="X524" s="225"/>
      <c r="Y524" s="225"/>
      <c r="Z524" s="225"/>
    </row>
    <row r="525" spans="1:26" ht="18" customHeight="1">
      <c r="A525" s="225"/>
      <c r="B525" s="238" t="s">
        <v>167</v>
      </c>
      <c r="C525" s="37" t="s">
        <v>5</v>
      </c>
      <c r="D525" s="235">
        <v>8052</v>
      </c>
      <c r="E525" s="225"/>
      <c r="F525" s="225"/>
      <c r="G525" s="225"/>
      <c r="H525" s="225"/>
      <c r="I525" s="225"/>
      <c r="J525" s="225"/>
      <c r="K525" s="225"/>
      <c r="L525" s="225"/>
      <c r="M525" s="225"/>
      <c r="N525" s="225"/>
      <c r="O525" s="225"/>
      <c r="P525" s="225"/>
      <c r="Q525" s="225"/>
      <c r="R525" s="225"/>
      <c r="S525" s="225"/>
      <c r="T525" s="225"/>
      <c r="U525" s="225"/>
      <c r="V525" s="225"/>
      <c r="W525" s="225"/>
      <c r="X525" s="225"/>
      <c r="Y525" s="225"/>
      <c r="Z525" s="225"/>
    </row>
    <row r="526" spans="1:26" ht="18" customHeight="1">
      <c r="A526" s="225"/>
      <c r="B526" s="236" t="s">
        <v>920</v>
      </c>
      <c r="C526" s="37" t="s">
        <v>5</v>
      </c>
      <c r="D526" s="235">
        <v>17479</v>
      </c>
      <c r="E526" s="225"/>
      <c r="F526" s="225"/>
      <c r="G526" s="225"/>
      <c r="H526" s="225"/>
      <c r="I526" s="225"/>
      <c r="J526" s="225"/>
      <c r="K526" s="225"/>
      <c r="L526" s="225"/>
      <c r="M526" s="225"/>
      <c r="N526" s="225"/>
      <c r="O526" s="225"/>
      <c r="P526" s="225"/>
      <c r="Q526" s="225"/>
      <c r="R526" s="225"/>
      <c r="S526" s="225"/>
      <c r="T526" s="225"/>
      <c r="U526" s="225"/>
      <c r="V526" s="225"/>
      <c r="W526" s="225"/>
      <c r="X526" s="225"/>
      <c r="Y526" s="225"/>
      <c r="Z526" s="225"/>
    </row>
    <row r="527" spans="1:26" ht="14.25" customHeight="1">
      <c r="A527" s="225"/>
      <c r="B527" s="245" t="s">
        <v>108</v>
      </c>
      <c r="C527" s="246"/>
      <c r="D527" s="247"/>
      <c r="E527" s="225"/>
      <c r="F527" s="225"/>
      <c r="G527" s="225"/>
      <c r="H527" s="225"/>
      <c r="I527" s="225"/>
      <c r="J527" s="225"/>
      <c r="K527" s="225"/>
      <c r="L527" s="225"/>
      <c r="M527" s="225"/>
      <c r="N527" s="225"/>
      <c r="O527" s="225"/>
      <c r="P527" s="225"/>
      <c r="Q527" s="225"/>
      <c r="R527" s="225"/>
      <c r="S527" s="225"/>
      <c r="T527" s="225"/>
      <c r="U527" s="225"/>
      <c r="V527" s="225"/>
      <c r="W527" s="225"/>
      <c r="X527" s="225"/>
      <c r="Y527" s="225"/>
      <c r="Z527" s="225"/>
    </row>
    <row r="528" spans="1:26" ht="14.25" customHeight="1">
      <c r="A528" s="225"/>
      <c r="B528" s="238" t="s">
        <v>108</v>
      </c>
      <c r="C528" s="23" t="s">
        <v>13</v>
      </c>
      <c r="D528" s="235">
        <v>523076</v>
      </c>
      <c r="E528" s="248" t="s">
        <v>921</v>
      </c>
      <c r="F528" s="225"/>
      <c r="G528" s="225"/>
      <c r="H528" s="225"/>
      <c r="I528" s="225"/>
      <c r="J528" s="225"/>
      <c r="K528" s="225"/>
      <c r="L528" s="225"/>
      <c r="M528" s="225"/>
      <c r="N528" s="225"/>
      <c r="O528" s="225"/>
      <c r="P528" s="225"/>
      <c r="Q528" s="225"/>
      <c r="R528" s="225"/>
      <c r="S528" s="225"/>
      <c r="T528" s="225"/>
      <c r="U528" s="225"/>
      <c r="V528" s="225"/>
      <c r="W528" s="225"/>
      <c r="X528" s="225"/>
      <c r="Y528" s="225"/>
      <c r="Z528" s="225"/>
    </row>
    <row r="529" spans="1:26" ht="14.25" customHeight="1">
      <c r="A529" s="225"/>
      <c r="B529" s="234" t="s">
        <v>109</v>
      </c>
      <c r="C529" s="23" t="s">
        <v>13</v>
      </c>
      <c r="D529" s="249">
        <v>80000</v>
      </c>
      <c r="E529" s="248"/>
      <c r="F529" s="225"/>
      <c r="G529" s="225"/>
      <c r="H529" s="225"/>
      <c r="I529" s="225"/>
      <c r="J529" s="225"/>
      <c r="K529" s="225"/>
      <c r="L529" s="225"/>
      <c r="M529" s="225"/>
      <c r="N529" s="225"/>
      <c r="O529" s="225"/>
      <c r="P529" s="225"/>
      <c r="Q529" s="225"/>
      <c r="R529" s="225"/>
      <c r="S529" s="225"/>
      <c r="T529" s="225"/>
      <c r="U529" s="225"/>
      <c r="V529" s="225"/>
      <c r="W529" s="225"/>
      <c r="X529" s="225"/>
      <c r="Y529" s="225"/>
      <c r="Z529" s="225"/>
    </row>
    <row r="530" spans="1:26" ht="14.25" customHeight="1">
      <c r="A530" s="225"/>
      <c r="B530" s="234" t="s">
        <v>922</v>
      </c>
      <c r="C530" s="23" t="s">
        <v>13</v>
      </c>
      <c r="D530" s="249">
        <v>515806</v>
      </c>
      <c r="E530" s="248" t="s">
        <v>921</v>
      </c>
      <c r="F530" s="225"/>
      <c r="G530" s="225"/>
      <c r="H530" s="225"/>
      <c r="I530" s="225"/>
      <c r="J530" s="225"/>
      <c r="K530" s="225"/>
      <c r="L530" s="225"/>
      <c r="M530" s="225"/>
      <c r="N530" s="225"/>
      <c r="O530" s="225"/>
      <c r="P530" s="225"/>
      <c r="Q530" s="225"/>
      <c r="R530" s="225"/>
      <c r="S530" s="225"/>
      <c r="T530" s="225"/>
      <c r="U530" s="225"/>
      <c r="V530" s="225"/>
      <c r="W530" s="225"/>
      <c r="X530" s="225"/>
      <c r="Y530" s="225"/>
      <c r="Z530" s="225"/>
    </row>
    <row r="531" spans="1:26" ht="14.25" customHeight="1">
      <c r="A531" s="225"/>
      <c r="B531" s="234" t="s">
        <v>923</v>
      </c>
      <c r="C531" s="23" t="s">
        <v>13</v>
      </c>
      <c r="D531" s="250">
        <v>469926</v>
      </c>
      <c r="E531" s="248" t="s">
        <v>921</v>
      </c>
      <c r="F531" s="225"/>
      <c r="G531" s="225"/>
      <c r="H531" s="225"/>
      <c r="I531" s="225"/>
      <c r="J531" s="225"/>
      <c r="K531" s="225"/>
      <c r="L531" s="225"/>
      <c r="M531" s="225"/>
      <c r="N531" s="225"/>
      <c r="O531" s="225"/>
      <c r="P531" s="225"/>
      <c r="Q531" s="225"/>
      <c r="R531" s="225"/>
      <c r="S531" s="225"/>
      <c r="T531" s="225"/>
      <c r="U531" s="225"/>
      <c r="V531" s="225"/>
      <c r="W531" s="225"/>
      <c r="X531" s="225"/>
      <c r="Y531" s="225"/>
      <c r="Z531" s="225"/>
    </row>
    <row r="532" spans="1:26" ht="14.25" customHeight="1">
      <c r="A532" s="225"/>
      <c r="B532" s="251"/>
      <c r="C532" s="225"/>
      <c r="D532" s="252"/>
      <c r="E532" s="225"/>
      <c r="F532" s="225"/>
      <c r="G532" s="225"/>
      <c r="H532" s="225"/>
      <c r="I532" s="225"/>
      <c r="J532" s="225"/>
      <c r="K532" s="225"/>
      <c r="L532" s="225"/>
      <c r="M532" s="225"/>
      <c r="N532" s="225"/>
      <c r="O532" s="225"/>
      <c r="P532" s="225"/>
      <c r="Q532" s="225"/>
      <c r="R532" s="225"/>
      <c r="S532" s="225"/>
      <c r="T532" s="225"/>
      <c r="U532" s="225"/>
      <c r="V532" s="225"/>
      <c r="W532" s="225"/>
      <c r="X532" s="225"/>
      <c r="Y532" s="225"/>
      <c r="Z532" s="225"/>
    </row>
    <row r="533" spans="1:26" ht="14.25" customHeight="1">
      <c r="A533" s="225"/>
      <c r="B533" s="245" t="s">
        <v>74</v>
      </c>
      <c r="C533" s="246"/>
      <c r="D533" s="247"/>
      <c r="E533" s="225"/>
      <c r="F533" s="225"/>
      <c r="G533" s="225"/>
      <c r="H533" s="225"/>
      <c r="I533" s="225"/>
      <c r="J533" s="225"/>
      <c r="K533" s="225"/>
      <c r="L533" s="225"/>
      <c r="M533" s="225"/>
      <c r="N533" s="225"/>
      <c r="O533" s="225"/>
      <c r="P533" s="225"/>
      <c r="Q533" s="225"/>
      <c r="R533" s="225"/>
      <c r="S533" s="225"/>
      <c r="T533" s="225"/>
      <c r="U533" s="225"/>
      <c r="V533" s="225"/>
      <c r="W533" s="225"/>
      <c r="X533" s="225"/>
      <c r="Y533" s="225"/>
      <c r="Z533" s="225"/>
    </row>
    <row r="534" spans="1:26" ht="14.25" customHeight="1">
      <c r="A534" s="225"/>
      <c r="B534" s="238" t="s">
        <v>924</v>
      </c>
      <c r="C534" s="23" t="s">
        <v>5</v>
      </c>
      <c r="D534" s="235">
        <v>520000</v>
      </c>
      <c r="E534" s="225"/>
      <c r="F534" s="225"/>
      <c r="G534" s="225"/>
      <c r="H534" s="225"/>
      <c r="I534" s="225"/>
      <c r="J534" s="225"/>
      <c r="K534" s="225"/>
      <c r="L534" s="225"/>
      <c r="M534" s="225"/>
      <c r="N534" s="225"/>
      <c r="O534" s="225"/>
      <c r="P534" s="225"/>
      <c r="Q534" s="225"/>
      <c r="R534" s="225"/>
      <c r="S534" s="225"/>
      <c r="T534" s="225"/>
      <c r="U534" s="225"/>
      <c r="V534" s="225"/>
      <c r="W534" s="225"/>
      <c r="X534" s="225"/>
      <c r="Y534" s="225"/>
      <c r="Z534" s="225"/>
    </row>
    <row r="535" spans="1:26" ht="14.25" customHeight="1">
      <c r="A535" s="225"/>
      <c r="B535" s="234" t="s">
        <v>925</v>
      </c>
      <c r="C535" s="23" t="s">
        <v>5</v>
      </c>
      <c r="D535" s="249">
        <v>520000</v>
      </c>
      <c r="E535" s="225"/>
      <c r="F535" s="225"/>
      <c r="G535" s="225"/>
      <c r="H535" s="225"/>
      <c r="I535" s="225"/>
      <c r="J535" s="225"/>
      <c r="K535" s="225"/>
      <c r="L535" s="225"/>
      <c r="M535" s="225"/>
      <c r="N535" s="225"/>
      <c r="O535" s="225"/>
      <c r="P535" s="225"/>
      <c r="Q535" s="225"/>
      <c r="R535" s="225"/>
      <c r="S535" s="225"/>
      <c r="T535" s="225"/>
      <c r="U535" s="225"/>
      <c r="V535" s="225"/>
      <c r="W535" s="225"/>
      <c r="X535" s="225"/>
      <c r="Y535" s="225"/>
      <c r="Z535" s="225"/>
    </row>
    <row r="536" spans="1:26" ht="14.25" customHeight="1">
      <c r="A536" s="225"/>
      <c r="B536" s="234" t="s">
        <v>926</v>
      </c>
      <c r="C536" s="23" t="s">
        <v>5</v>
      </c>
      <c r="D536" s="249">
        <v>269900</v>
      </c>
      <c r="E536" s="225"/>
      <c r="F536" s="253" t="s">
        <v>927</v>
      </c>
      <c r="G536" s="225"/>
      <c r="H536" s="225"/>
      <c r="I536" s="225"/>
      <c r="J536" s="225"/>
      <c r="K536" s="225"/>
      <c r="L536" s="225"/>
      <c r="M536" s="225"/>
      <c r="N536" s="225"/>
      <c r="O536" s="225"/>
      <c r="P536" s="225"/>
      <c r="Q536" s="225"/>
      <c r="R536" s="225"/>
      <c r="S536" s="225"/>
      <c r="T536" s="225"/>
      <c r="U536" s="225"/>
      <c r="V536" s="225"/>
      <c r="W536" s="225"/>
      <c r="X536" s="225"/>
      <c r="Y536" s="225"/>
      <c r="Z536" s="225"/>
    </row>
    <row r="537" spans="1:26" ht="14.25" customHeight="1">
      <c r="A537" s="225"/>
      <c r="B537" s="234" t="s">
        <v>928</v>
      </c>
      <c r="C537" s="23" t="s">
        <v>5</v>
      </c>
      <c r="D537" s="249">
        <v>350000</v>
      </c>
      <c r="E537" s="225"/>
      <c r="F537" s="225"/>
      <c r="G537" s="225"/>
      <c r="H537" s="225"/>
      <c r="I537" s="225"/>
      <c r="J537" s="225"/>
      <c r="K537" s="225"/>
      <c r="L537" s="225"/>
      <c r="M537" s="225"/>
      <c r="N537" s="225"/>
      <c r="O537" s="225"/>
      <c r="P537" s="225"/>
      <c r="Q537" s="225"/>
      <c r="R537" s="225"/>
      <c r="S537" s="225"/>
      <c r="T537" s="225"/>
      <c r="U537" s="225"/>
      <c r="V537" s="225"/>
      <c r="W537" s="225"/>
      <c r="X537" s="225"/>
      <c r="Y537" s="225"/>
      <c r="Z537" s="225"/>
    </row>
    <row r="538" spans="1:26" ht="14.25" customHeight="1">
      <c r="A538" s="225"/>
      <c r="B538" s="234" t="s">
        <v>929</v>
      </c>
      <c r="C538" s="23" t="s">
        <v>5</v>
      </c>
      <c r="D538" s="249">
        <v>250000</v>
      </c>
      <c r="E538" s="225"/>
      <c r="F538" s="225"/>
      <c r="G538" s="225"/>
      <c r="H538" s="225"/>
      <c r="I538" s="225"/>
      <c r="J538" s="225"/>
      <c r="K538" s="225"/>
      <c r="L538" s="225"/>
      <c r="M538" s="225"/>
      <c r="N538" s="225"/>
      <c r="O538" s="225"/>
      <c r="P538" s="225"/>
      <c r="Q538" s="225"/>
      <c r="R538" s="225"/>
      <c r="S538" s="225"/>
      <c r="T538" s="225"/>
      <c r="U538" s="225"/>
      <c r="V538" s="225"/>
      <c r="W538" s="225"/>
      <c r="X538" s="225"/>
      <c r="Y538" s="225"/>
      <c r="Z538" s="225"/>
    </row>
    <row r="539" spans="1:26" ht="14.25" customHeight="1">
      <c r="A539" s="225"/>
      <c r="B539" s="245" t="s">
        <v>930</v>
      </c>
      <c r="C539" s="246"/>
      <c r="D539" s="247"/>
      <c r="E539" s="225"/>
      <c r="F539" s="225"/>
      <c r="G539" s="225"/>
      <c r="H539" s="225"/>
      <c r="I539" s="225"/>
      <c r="J539" s="225"/>
      <c r="K539" s="225"/>
      <c r="L539" s="225"/>
      <c r="M539" s="225"/>
      <c r="N539" s="225"/>
      <c r="O539" s="225"/>
      <c r="P539" s="225"/>
      <c r="Q539" s="225"/>
      <c r="R539" s="225"/>
      <c r="S539" s="225"/>
      <c r="T539" s="225"/>
      <c r="U539" s="225"/>
      <c r="V539" s="225"/>
      <c r="W539" s="225"/>
      <c r="X539" s="225"/>
      <c r="Y539" s="225"/>
      <c r="Z539" s="225"/>
    </row>
    <row r="540" spans="1:26" ht="14.25" customHeight="1">
      <c r="A540" s="225"/>
      <c r="B540" s="234" t="s">
        <v>931</v>
      </c>
      <c r="C540" s="23" t="s">
        <v>30</v>
      </c>
      <c r="D540" s="249">
        <v>560000</v>
      </c>
      <c r="E540" s="225"/>
      <c r="F540" s="225"/>
      <c r="G540" s="225"/>
      <c r="H540" s="225"/>
      <c r="I540" s="225"/>
      <c r="J540" s="225"/>
      <c r="K540" s="225"/>
      <c r="L540" s="225"/>
      <c r="M540" s="225"/>
      <c r="N540" s="225"/>
      <c r="O540" s="225"/>
      <c r="P540" s="225"/>
      <c r="Q540" s="225"/>
      <c r="R540" s="225"/>
      <c r="S540" s="225"/>
      <c r="T540" s="225"/>
      <c r="U540" s="225"/>
      <c r="V540" s="225"/>
      <c r="W540" s="225"/>
      <c r="X540" s="225"/>
      <c r="Y540" s="225"/>
      <c r="Z540" s="225"/>
    </row>
    <row r="541" spans="1:26" ht="14.25" customHeight="1">
      <c r="A541" s="225"/>
      <c r="B541" s="234" t="s">
        <v>175</v>
      </c>
      <c r="C541" s="23" t="s">
        <v>9</v>
      </c>
      <c r="D541" s="249">
        <v>90000</v>
      </c>
      <c r="E541" s="225"/>
      <c r="F541" s="225"/>
      <c r="G541" s="225"/>
      <c r="H541" s="225"/>
      <c r="I541" s="225"/>
      <c r="J541" s="225"/>
      <c r="K541" s="225"/>
      <c r="L541" s="225"/>
      <c r="M541" s="225"/>
      <c r="N541" s="225"/>
      <c r="O541" s="225"/>
      <c r="P541" s="225"/>
      <c r="Q541" s="225"/>
      <c r="R541" s="225"/>
      <c r="S541" s="225"/>
      <c r="T541" s="225"/>
      <c r="U541" s="225"/>
      <c r="V541" s="225"/>
      <c r="W541" s="225"/>
      <c r="X541" s="225"/>
      <c r="Y541" s="225"/>
      <c r="Z541" s="225"/>
    </row>
    <row r="542" spans="1:26" ht="14.25" customHeight="1">
      <c r="A542" s="225"/>
      <c r="B542" s="234" t="s">
        <v>141</v>
      </c>
      <c r="C542" s="23" t="s">
        <v>30</v>
      </c>
      <c r="D542" s="249">
        <v>3500</v>
      </c>
      <c r="E542" s="225"/>
      <c r="F542" s="225"/>
      <c r="G542" s="225"/>
      <c r="H542" s="225"/>
      <c r="I542" s="225"/>
      <c r="J542" s="225"/>
      <c r="K542" s="225"/>
      <c r="L542" s="225"/>
      <c r="M542" s="225"/>
      <c r="N542" s="225"/>
      <c r="O542" s="225"/>
      <c r="P542" s="225"/>
      <c r="Q542" s="225"/>
      <c r="R542" s="225"/>
      <c r="S542" s="225"/>
      <c r="T542" s="225"/>
      <c r="U542" s="225"/>
      <c r="V542" s="225"/>
      <c r="W542" s="225"/>
      <c r="X542" s="225"/>
      <c r="Y542" s="225"/>
      <c r="Z542" s="225"/>
    </row>
    <row r="543" spans="1:26" ht="14.25" customHeight="1">
      <c r="A543" s="225"/>
      <c r="B543" s="234" t="s">
        <v>932</v>
      </c>
      <c r="C543" s="23" t="s">
        <v>131</v>
      </c>
      <c r="D543" s="249">
        <v>2000</v>
      </c>
      <c r="E543" s="225"/>
      <c r="F543" s="225"/>
      <c r="G543" s="225"/>
      <c r="H543" s="225"/>
      <c r="I543" s="225"/>
      <c r="J543" s="225"/>
      <c r="K543" s="225"/>
      <c r="L543" s="225"/>
      <c r="M543" s="225"/>
      <c r="N543" s="225"/>
      <c r="O543" s="225"/>
      <c r="P543" s="225"/>
      <c r="Q543" s="225"/>
      <c r="R543" s="225"/>
      <c r="S543" s="225"/>
      <c r="T543" s="225"/>
      <c r="U543" s="225"/>
      <c r="V543" s="225"/>
      <c r="W543" s="225"/>
      <c r="X543" s="225"/>
      <c r="Y543" s="225"/>
      <c r="Z543" s="225"/>
    </row>
    <row r="544" spans="1:26" ht="14.25" customHeight="1">
      <c r="A544" s="225"/>
      <c r="B544" s="234" t="s">
        <v>933</v>
      </c>
      <c r="C544" s="23" t="s">
        <v>30</v>
      </c>
      <c r="D544" s="249">
        <v>3500</v>
      </c>
      <c r="E544" s="225"/>
      <c r="F544" s="225"/>
      <c r="G544" s="225"/>
      <c r="H544" s="225"/>
      <c r="I544" s="225"/>
      <c r="J544" s="225"/>
      <c r="K544" s="225"/>
      <c r="L544" s="225"/>
      <c r="M544" s="225"/>
      <c r="N544" s="225"/>
      <c r="O544" s="225"/>
      <c r="P544" s="225"/>
      <c r="Q544" s="225"/>
      <c r="R544" s="225"/>
      <c r="S544" s="225"/>
      <c r="T544" s="225"/>
      <c r="U544" s="225"/>
      <c r="V544" s="225"/>
      <c r="W544" s="225"/>
      <c r="X544" s="225"/>
      <c r="Y544" s="225"/>
      <c r="Z544" s="225"/>
    </row>
    <row r="545" spans="1:26" ht="14.25" customHeight="1">
      <c r="A545" s="225"/>
      <c r="B545" s="234" t="s">
        <v>137</v>
      </c>
      <c r="C545" s="23" t="s">
        <v>9</v>
      </c>
      <c r="D545" s="249">
        <v>38000</v>
      </c>
      <c r="E545" s="225"/>
      <c r="F545" s="225"/>
      <c r="G545" s="225"/>
      <c r="H545" s="225"/>
      <c r="I545" s="225"/>
      <c r="J545" s="225"/>
      <c r="K545" s="225"/>
      <c r="L545" s="225"/>
      <c r="M545" s="225"/>
      <c r="N545" s="225"/>
      <c r="O545" s="225"/>
      <c r="P545" s="225"/>
      <c r="Q545" s="225"/>
      <c r="R545" s="225"/>
      <c r="S545" s="225"/>
      <c r="T545" s="225"/>
      <c r="U545" s="225"/>
      <c r="V545" s="225"/>
      <c r="W545" s="225"/>
      <c r="X545" s="225"/>
      <c r="Y545" s="225"/>
      <c r="Z545" s="225"/>
    </row>
    <row r="546" spans="1:26" ht="14.25" customHeight="1">
      <c r="A546" s="225"/>
      <c r="B546" s="234" t="s">
        <v>934</v>
      </c>
      <c r="C546" s="23" t="s">
        <v>131</v>
      </c>
      <c r="D546" s="249">
        <v>6800</v>
      </c>
      <c r="E546" s="225"/>
      <c r="F546" s="253" t="s">
        <v>935</v>
      </c>
      <c r="G546" s="225"/>
      <c r="H546" s="225"/>
      <c r="I546" s="225"/>
      <c r="J546" s="225"/>
      <c r="K546" s="225"/>
      <c r="L546" s="225"/>
      <c r="M546" s="225"/>
      <c r="N546" s="225"/>
      <c r="O546" s="225"/>
      <c r="P546" s="225"/>
      <c r="Q546" s="225"/>
      <c r="R546" s="225"/>
      <c r="S546" s="225"/>
      <c r="T546" s="225"/>
      <c r="U546" s="225"/>
      <c r="V546" s="225"/>
      <c r="W546" s="225"/>
      <c r="X546" s="225"/>
      <c r="Y546" s="225"/>
      <c r="Z546" s="225"/>
    </row>
    <row r="547" spans="1:26" ht="14.25" customHeight="1">
      <c r="A547" s="225"/>
      <c r="B547" s="234" t="s">
        <v>936</v>
      </c>
      <c r="C547" s="23" t="s">
        <v>9</v>
      </c>
      <c r="D547" s="249">
        <v>33600</v>
      </c>
      <c r="E547" s="225"/>
      <c r="F547" s="225"/>
      <c r="G547" s="225"/>
      <c r="H547" s="225"/>
      <c r="I547" s="225"/>
      <c r="J547" s="225"/>
      <c r="K547" s="225"/>
      <c r="L547" s="225"/>
      <c r="M547" s="225"/>
      <c r="N547" s="225"/>
      <c r="O547" s="225"/>
      <c r="P547" s="225"/>
      <c r="Q547" s="225"/>
      <c r="R547" s="225"/>
      <c r="S547" s="225"/>
      <c r="T547" s="225"/>
      <c r="U547" s="225"/>
      <c r="V547" s="225"/>
      <c r="W547" s="225"/>
      <c r="X547" s="225"/>
      <c r="Y547" s="225"/>
      <c r="Z547" s="225"/>
    </row>
    <row r="548" spans="1:26" ht="14.25" customHeight="1">
      <c r="A548" s="225"/>
      <c r="B548" s="234" t="s">
        <v>937</v>
      </c>
      <c r="C548" s="23" t="s">
        <v>938</v>
      </c>
      <c r="D548" s="249">
        <v>8768</v>
      </c>
      <c r="E548" s="225"/>
      <c r="F548" s="225"/>
      <c r="G548" s="225"/>
      <c r="H548" s="225"/>
      <c r="I548" s="225"/>
      <c r="J548" s="225"/>
      <c r="K548" s="225"/>
      <c r="L548" s="225"/>
      <c r="M548" s="225"/>
      <c r="N548" s="225"/>
      <c r="O548" s="225"/>
      <c r="P548" s="225"/>
      <c r="Q548" s="225"/>
      <c r="R548" s="225"/>
      <c r="S548" s="225"/>
      <c r="T548" s="225"/>
      <c r="U548" s="225"/>
      <c r="V548" s="225"/>
      <c r="W548" s="225"/>
      <c r="X548" s="225"/>
      <c r="Y548" s="225"/>
      <c r="Z548" s="225"/>
    </row>
    <row r="549" spans="1:26" ht="14.25" customHeight="1">
      <c r="A549" s="225"/>
      <c r="B549" s="234" t="s">
        <v>939</v>
      </c>
      <c r="C549" s="23" t="s">
        <v>938</v>
      </c>
      <c r="D549" s="249">
        <v>1621</v>
      </c>
      <c r="E549" s="225"/>
      <c r="F549" s="225"/>
      <c r="G549" s="225"/>
      <c r="H549" s="225"/>
      <c r="I549" s="225"/>
      <c r="J549" s="225"/>
      <c r="K549" s="225"/>
      <c r="L549" s="225"/>
      <c r="M549" s="225"/>
      <c r="N549" s="225"/>
      <c r="O549" s="225"/>
      <c r="P549" s="225"/>
      <c r="Q549" s="225"/>
      <c r="R549" s="225"/>
      <c r="S549" s="225"/>
      <c r="T549" s="225"/>
      <c r="U549" s="225"/>
      <c r="V549" s="225"/>
      <c r="W549" s="225"/>
      <c r="X549" s="225"/>
      <c r="Y549" s="225"/>
      <c r="Z549" s="225"/>
    </row>
    <row r="550" spans="1:26" ht="14.25" customHeight="1">
      <c r="A550" s="225"/>
      <c r="B550" s="234" t="s">
        <v>940</v>
      </c>
      <c r="C550" s="23" t="s">
        <v>30</v>
      </c>
      <c r="D550" s="249">
        <v>50430</v>
      </c>
      <c r="E550" s="225"/>
      <c r="F550" s="253" t="s">
        <v>941</v>
      </c>
      <c r="G550" s="225"/>
      <c r="H550" s="225"/>
      <c r="I550" s="225"/>
      <c r="J550" s="225"/>
      <c r="K550" s="225"/>
      <c r="L550" s="225"/>
      <c r="M550" s="225"/>
      <c r="N550" s="225"/>
      <c r="O550" s="225"/>
      <c r="P550" s="225"/>
      <c r="Q550" s="225"/>
      <c r="R550" s="225"/>
      <c r="S550" s="225"/>
      <c r="T550" s="225"/>
      <c r="U550" s="225"/>
      <c r="V550" s="225"/>
      <c r="W550" s="225"/>
      <c r="X550" s="225"/>
      <c r="Y550" s="225"/>
      <c r="Z550" s="225"/>
    </row>
    <row r="551" spans="1:26" ht="14.25" customHeight="1">
      <c r="A551" s="225"/>
      <c r="B551" s="234" t="s">
        <v>942</v>
      </c>
      <c r="C551" s="23" t="s">
        <v>131</v>
      </c>
      <c r="D551" s="249">
        <f>(24588*1.19)/25</f>
        <v>1170.3887999999999</v>
      </c>
      <c r="E551" s="225"/>
      <c r="F551" s="225"/>
      <c r="G551" s="225"/>
      <c r="H551" s="225"/>
      <c r="I551" s="225"/>
      <c r="J551" s="225"/>
      <c r="K551" s="225"/>
      <c r="L551" s="225"/>
      <c r="M551" s="225"/>
      <c r="N551" s="225"/>
      <c r="O551" s="225"/>
      <c r="P551" s="225"/>
      <c r="Q551" s="225"/>
      <c r="R551" s="225"/>
      <c r="S551" s="225"/>
      <c r="T551" s="225"/>
      <c r="U551" s="225"/>
      <c r="V551" s="225"/>
      <c r="W551" s="225"/>
      <c r="X551" s="225"/>
      <c r="Y551" s="225"/>
      <c r="Z551" s="225"/>
    </row>
    <row r="552" spans="1:26" ht="14.25" customHeight="1">
      <c r="A552" s="225"/>
      <c r="B552" s="234" t="s">
        <v>943</v>
      </c>
      <c r="C552" s="23" t="s">
        <v>30</v>
      </c>
      <c r="D552" s="249">
        <v>6920</v>
      </c>
      <c r="E552" s="225"/>
      <c r="F552" s="225"/>
      <c r="G552" s="225"/>
      <c r="H552" s="225"/>
      <c r="I552" s="225"/>
      <c r="J552" s="225"/>
      <c r="K552" s="225"/>
      <c r="L552" s="225"/>
      <c r="M552" s="225"/>
      <c r="N552" s="225"/>
      <c r="O552" s="225"/>
      <c r="P552" s="225"/>
      <c r="Q552" s="225"/>
      <c r="R552" s="225"/>
      <c r="S552" s="225"/>
      <c r="T552" s="225"/>
      <c r="U552" s="225"/>
      <c r="V552" s="225"/>
      <c r="W552" s="225"/>
      <c r="X552" s="225"/>
      <c r="Y552" s="225"/>
      <c r="Z552" s="225"/>
    </row>
    <row r="553" spans="1:26" ht="14.25" customHeight="1">
      <c r="A553" s="225"/>
      <c r="B553" s="234" t="s">
        <v>944</v>
      </c>
      <c r="C553" s="23" t="s">
        <v>30</v>
      </c>
      <c r="D553" s="249">
        <v>8720</v>
      </c>
      <c r="E553" s="225"/>
      <c r="F553" s="225"/>
      <c r="G553" s="225"/>
      <c r="H553" s="225"/>
      <c r="I553" s="225"/>
      <c r="J553" s="225"/>
      <c r="K553" s="225"/>
      <c r="L553" s="225"/>
      <c r="M553" s="225"/>
      <c r="N553" s="225"/>
      <c r="O553" s="225"/>
      <c r="P553" s="225"/>
      <c r="Q553" s="225"/>
      <c r="R553" s="225"/>
      <c r="S553" s="225"/>
      <c r="T553" s="225"/>
      <c r="U553" s="225"/>
      <c r="V553" s="225"/>
      <c r="W553" s="225"/>
      <c r="X553" s="225"/>
      <c r="Y553" s="225"/>
      <c r="Z553" s="225"/>
    </row>
    <row r="554" spans="1:26" ht="14.25" customHeight="1">
      <c r="A554" s="225"/>
      <c r="B554" s="234" t="s">
        <v>172</v>
      </c>
      <c r="C554" s="23" t="s">
        <v>131</v>
      </c>
      <c r="D554" s="249">
        <v>6800</v>
      </c>
      <c r="E554" s="225"/>
      <c r="F554" s="225"/>
      <c r="G554" s="225"/>
      <c r="H554" s="225"/>
      <c r="I554" s="225"/>
      <c r="J554" s="225"/>
      <c r="K554" s="225"/>
      <c r="L554" s="225"/>
      <c r="M554" s="225"/>
      <c r="N554" s="225"/>
      <c r="O554" s="225"/>
      <c r="P554" s="225"/>
      <c r="Q554" s="225"/>
      <c r="R554" s="225"/>
      <c r="S554" s="225"/>
      <c r="T554" s="225"/>
      <c r="U554" s="225"/>
      <c r="V554" s="225"/>
      <c r="W554" s="225"/>
      <c r="X554" s="225"/>
      <c r="Y554" s="225"/>
      <c r="Z554" s="225"/>
    </row>
    <row r="555" spans="1:26" ht="14.25" customHeight="1">
      <c r="A555" s="225"/>
      <c r="B555" s="234" t="s">
        <v>945</v>
      </c>
      <c r="C555" s="23" t="s">
        <v>9</v>
      </c>
      <c r="D555" s="249">
        <v>68770</v>
      </c>
      <c r="E555" s="225"/>
      <c r="F555" s="253" t="s">
        <v>946</v>
      </c>
      <c r="G555" s="225"/>
      <c r="H555" s="225"/>
      <c r="I555" s="225"/>
      <c r="J555" s="225"/>
      <c r="K555" s="225"/>
      <c r="L555" s="225"/>
      <c r="M555" s="225"/>
      <c r="N555" s="225"/>
      <c r="O555" s="225"/>
      <c r="P555" s="225"/>
      <c r="Q555" s="225"/>
      <c r="R555" s="225"/>
      <c r="S555" s="225"/>
      <c r="T555" s="225"/>
      <c r="U555" s="225"/>
      <c r="V555" s="225"/>
      <c r="W555" s="225"/>
      <c r="X555" s="225"/>
      <c r="Y555" s="225"/>
      <c r="Z555" s="225"/>
    </row>
    <row r="556" spans="1:26" ht="14.25" customHeight="1">
      <c r="A556" s="225"/>
      <c r="B556" s="234" t="s">
        <v>169</v>
      </c>
      <c r="C556" s="23" t="s">
        <v>5</v>
      </c>
      <c r="D556" s="249">
        <f>24900+9900</f>
        <v>34800</v>
      </c>
      <c r="E556" s="225"/>
      <c r="F556" s="253" t="s">
        <v>947</v>
      </c>
      <c r="G556" s="225"/>
      <c r="H556" s="225"/>
      <c r="I556" s="225"/>
      <c r="J556" s="225"/>
      <c r="K556" s="225"/>
      <c r="L556" s="225"/>
      <c r="M556" s="225"/>
      <c r="N556" s="225"/>
      <c r="O556" s="225"/>
      <c r="P556" s="225"/>
      <c r="Q556" s="225"/>
      <c r="R556" s="225"/>
      <c r="S556" s="225"/>
      <c r="T556" s="225"/>
      <c r="U556" s="225"/>
      <c r="V556" s="225"/>
      <c r="W556" s="225"/>
      <c r="X556" s="225"/>
      <c r="Y556" s="225"/>
      <c r="Z556" s="225"/>
    </row>
    <row r="557" spans="1:26" ht="14.25" customHeight="1">
      <c r="A557" s="225"/>
      <c r="B557" s="234" t="s">
        <v>948</v>
      </c>
      <c r="C557" s="23" t="s">
        <v>9</v>
      </c>
      <c r="D557" s="249">
        <v>65000</v>
      </c>
      <c r="E557" s="225"/>
      <c r="F557" s="225">
        <f>60000*8</f>
        <v>480000</v>
      </c>
      <c r="G557" s="225"/>
      <c r="H557" s="225"/>
      <c r="I557" s="225"/>
      <c r="J557" s="225"/>
      <c r="K557" s="225"/>
      <c r="L557" s="225"/>
      <c r="M557" s="225"/>
      <c r="N557" s="225"/>
      <c r="O557" s="225"/>
      <c r="P557" s="225"/>
      <c r="Q557" s="225"/>
      <c r="R557" s="225"/>
      <c r="S557" s="225"/>
      <c r="T557" s="225"/>
      <c r="U557" s="225"/>
      <c r="V557" s="225"/>
      <c r="W557" s="225"/>
      <c r="X557" s="225"/>
      <c r="Y557" s="225"/>
      <c r="Z557" s="225"/>
    </row>
    <row r="558" spans="1:26" ht="14.25" customHeight="1">
      <c r="A558" s="225"/>
      <c r="B558" s="245" t="s">
        <v>949</v>
      </c>
      <c r="C558" s="246"/>
      <c r="D558" s="247"/>
      <c r="E558" s="225"/>
      <c r="F558" s="225"/>
      <c r="G558" s="225"/>
      <c r="H558" s="225"/>
      <c r="I558" s="225"/>
      <c r="J558" s="225"/>
      <c r="K558" s="225"/>
      <c r="L558" s="225"/>
      <c r="M558" s="225"/>
      <c r="N558" s="225"/>
      <c r="O558" s="225"/>
      <c r="P558" s="225"/>
      <c r="Q558" s="225"/>
      <c r="R558" s="225"/>
      <c r="S558" s="225"/>
      <c r="T558" s="225"/>
      <c r="U558" s="225"/>
      <c r="V558" s="225"/>
      <c r="W558" s="225"/>
      <c r="X558" s="225"/>
      <c r="Y558" s="225"/>
      <c r="Z558" s="225"/>
    </row>
    <row r="559" spans="1:26" ht="14.25" customHeight="1">
      <c r="A559" s="225"/>
      <c r="B559" s="234" t="s">
        <v>158</v>
      </c>
      <c r="C559" s="23" t="s">
        <v>5</v>
      </c>
      <c r="D559" s="249">
        <v>43900</v>
      </c>
      <c r="E559" s="225"/>
      <c r="F559" s="225"/>
      <c r="G559" s="225"/>
      <c r="H559" s="225"/>
      <c r="I559" s="225"/>
      <c r="J559" s="225"/>
      <c r="K559" s="225"/>
      <c r="L559" s="225"/>
      <c r="M559" s="225"/>
      <c r="N559" s="225"/>
      <c r="O559" s="225"/>
      <c r="P559" s="225"/>
      <c r="Q559" s="225"/>
      <c r="R559" s="225"/>
      <c r="S559" s="225"/>
      <c r="T559" s="225"/>
      <c r="U559" s="225"/>
      <c r="V559" s="225"/>
      <c r="W559" s="225"/>
      <c r="X559" s="225"/>
      <c r="Y559" s="225"/>
      <c r="Z559" s="225"/>
    </row>
    <row r="560" spans="1:26" ht="14.25" customHeight="1">
      <c r="A560" s="225"/>
      <c r="B560" s="234" t="s">
        <v>159</v>
      </c>
      <c r="C560" s="23" t="s">
        <v>5</v>
      </c>
      <c r="D560" s="249">
        <v>1900</v>
      </c>
      <c r="E560" s="225"/>
      <c r="F560" s="225"/>
      <c r="G560" s="225"/>
      <c r="H560" s="225"/>
      <c r="I560" s="225"/>
      <c r="J560" s="225"/>
      <c r="K560" s="225"/>
      <c r="L560" s="225"/>
      <c r="M560" s="225"/>
      <c r="N560" s="225"/>
      <c r="O560" s="225"/>
      <c r="P560" s="225"/>
      <c r="Q560" s="225"/>
      <c r="R560" s="225"/>
      <c r="S560" s="225"/>
      <c r="T560" s="225"/>
      <c r="U560" s="225"/>
      <c r="V560" s="225"/>
      <c r="W560" s="225"/>
      <c r="X560" s="225"/>
      <c r="Y560" s="225"/>
      <c r="Z560" s="225"/>
    </row>
    <row r="561" spans="1:26" ht="14.25" customHeight="1">
      <c r="A561" s="225"/>
      <c r="B561" s="234" t="s">
        <v>160</v>
      </c>
      <c r="C561" s="23" t="s">
        <v>5</v>
      </c>
      <c r="D561" s="249">
        <v>58250</v>
      </c>
      <c r="E561" s="225"/>
      <c r="F561" s="225"/>
      <c r="G561" s="225"/>
      <c r="H561" s="225"/>
      <c r="I561" s="225"/>
      <c r="J561" s="225"/>
      <c r="K561" s="225"/>
      <c r="L561" s="225"/>
      <c r="M561" s="225"/>
      <c r="N561" s="225"/>
      <c r="O561" s="225"/>
      <c r="P561" s="225"/>
      <c r="Q561" s="225"/>
      <c r="R561" s="225"/>
      <c r="S561" s="225"/>
      <c r="T561" s="225"/>
      <c r="U561" s="225"/>
      <c r="V561" s="225"/>
      <c r="W561" s="225"/>
      <c r="X561" s="225"/>
      <c r="Y561" s="225"/>
      <c r="Z561" s="225"/>
    </row>
    <row r="562" spans="1:26" ht="14.25" customHeight="1">
      <c r="A562" s="225"/>
      <c r="B562" s="234" t="s">
        <v>950</v>
      </c>
      <c r="C562" s="23" t="s">
        <v>5</v>
      </c>
      <c r="D562" s="249">
        <v>600500</v>
      </c>
      <c r="E562" s="225"/>
      <c r="F562" s="225"/>
      <c r="G562" s="225"/>
      <c r="H562" s="225"/>
      <c r="I562" s="225"/>
      <c r="J562" s="225"/>
      <c r="K562" s="225"/>
      <c r="L562" s="225"/>
      <c r="M562" s="225"/>
      <c r="N562" s="225"/>
      <c r="O562" s="225"/>
      <c r="P562" s="225"/>
      <c r="Q562" s="225"/>
      <c r="R562" s="225"/>
      <c r="S562" s="225"/>
      <c r="T562" s="225"/>
      <c r="U562" s="225"/>
      <c r="V562" s="225"/>
      <c r="W562" s="225"/>
      <c r="X562" s="225"/>
      <c r="Y562" s="225"/>
      <c r="Z562" s="225"/>
    </row>
    <row r="563" spans="1:26" ht="14.25" customHeight="1">
      <c r="A563" s="225"/>
      <c r="B563" s="234" t="s">
        <v>162</v>
      </c>
      <c r="C563" s="23" t="s">
        <v>5</v>
      </c>
      <c r="D563" s="249">
        <v>44900</v>
      </c>
      <c r="E563" s="225"/>
      <c r="F563" s="225"/>
      <c r="G563" s="225"/>
      <c r="H563" s="225"/>
      <c r="I563" s="225"/>
      <c r="J563" s="225"/>
      <c r="K563" s="225"/>
      <c r="L563" s="225"/>
      <c r="M563" s="225"/>
      <c r="N563" s="225"/>
      <c r="O563" s="225"/>
      <c r="P563" s="225"/>
      <c r="Q563" s="225"/>
      <c r="R563" s="225"/>
      <c r="S563" s="225"/>
      <c r="T563" s="225"/>
      <c r="U563" s="225"/>
      <c r="V563" s="225"/>
      <c r="W563" s="225"/>
      <c r="X563" s="225"/>
      <c r="Y563" s="225"/>
      <c r="Z563" s="225"/>
    </row>
    <row r="564" spans="1:26" ht="14.25" customHeight="1">
      <c r="A564" s="225"/>
      <c r="B564" s="234" t="s">
        <v>951</v>
      </c>
      <c r="C564" s="23" t="s">
        <v>5</v>
      </c>
      <c r="D564" s="249">
        <v>11750</v>
      </c>
      <c r="E564" s="225"/>
      <c r="F564" s="225"/>
      <c r="G564" s="225"/>
      <c r="H564" s="225"/>
      <c r="I564" s="225"/>
      <c r="J564" s="225"/>
      <c r="K564" s="225"/>
      <c r="L564" s="225"/>
      <c r="M564" s="225"/>
      <c r="N564" s="225"/>
      <c r="O564" s="225"/>
      <c r="P564" s="225"/>
      <c r="Q564" s="225"/>
      <c r="R564" s="225"/>
      <c r="S564" s="225"/>
      <c r="T564" s="225"/>
      <c r="U564" s="225"/>
      <c r="V564" s="225"/>
      <c r="W564" s="225"/>
      <c r="X564" s="225"/>
      <c r="Y564" s="225"/>
      <c r="Z564" s="225"/>
    </row>
    <row r="565" spans="1:26" ht="14.25" customHeight="1">
      <c r="A565" s="225"/>
      <c r="B565" s="234" t="s">
        <v>952</v>
      </c>
      <c r="C565" s="23" t="s">
        <v>5</v>
      </c>
      <c r="D565" s="249">
        <v>473800</v>
      </c>
      <c r="E565" s="225"/>
      <c r="F565" s="225"/>
      <c r="G565" s="225"/>
      <c r="H565" s="225"/>
      <c r="I565" s="225"/>
      <c r="J565" s="225"/>
      <c r="K565" s="225"/>
      <c r="L565" s="225"/>
      <c r="M565" s="225"/>
      <c r="N565" s="225"/>
      <c r="O565" s="225"/>
      <c r="P565" s="225"/>
      <c r="Q565" s="225"/>
      <c r="R565" s="225"/>
      <c r="S565" s="225"/>
      <c r="T565" s="225"/>
      <c r="U565" s="225"/>
      <c r="V565" s="225"/>
      <c r="W565" s="225"/>
      <c r="X565" s="225"/>
      <c r="Y565" s="225"/>
      <c r="Z565" s="225"/>
    </row>
    <row r="566" spans="1:26" ht="14.25" customHeight="1">
      <c r="A566" s="225"/>
      <c r="B566" s="234" t="s">
        <v>953</v>
      </c>
      <c r="C566" s="23" t="s">
        <v>5</v>
      </c>
      <c r="D566" s="249">
        <v>99900</v>
      </c>
      <c r="E566" s="225"/>
      <c r="F566" s="225"/>
      <c r="G566" s="225"/>
      <c r="H566" s="225"/>
      <c r="I566" s="225"/>
      <c r="J566" s="225"/>
      <c r="K566" s="225"/>
      <c r="L566" s="225"/>
      <c r="M566" s="225"/>
      <c r="N566" s="225"/>
      <c r="O566" s="225"/>
      <c r="P566" s="225"/>
      <c r="Q566" s="225"/>
      <c r="R566" s="225"/>
      <c r="S566" s="225"/>
      <c r="T566" s="225"/>
      <c r="U566" s="225"/>
      <c r="V566" s="225"/>
      <c r="W566" s="225"/>
      <c r="X566" s="225"/>
      <c r="Y566" s="225"/>
      <c r="Z566" s="225"/>
    </row>
    <row r="567" spans="1:26" ht="14.25" customHeight="1">
      <c r="A567" s="225"/>
      <c r="B567" s="234" t="s">
        <v>954</v>
      </c>
      <c r="C567" s="23" t="s">
        <v>5</v>
      </c>
      <c r="D567" s="249">
        <v>90855</v>
      </c>
      <c r="E567" s="225"/>
      <c r="F567" s="225"/>
      <c r="G567" s="225"/>
      <c r="H567" s="225"/>
      <c r="I567" s="225"/>
      <c r="J567" s="225"/>
      <c r="K567" s="225"/>
      <c r="L567" s="225"/>
      <c r="M567" s="225"/>
      <c r="N567" s="225"/>
      <c r="O567" s="225"/>
      <c r="P567" s="225"/>
      <c r="Q567" s="225"/>
      <c r="R567" s="225"/>
      <c r="S567" s="225"/>
      <c r="T567" s="225"/>
      <c r="U567" s="225"/>
      <c r="V567" s="225"/>
      <c r="W567" s="225"/>
      <c r="X567" s="225"/>
      <c r="Y567" s="225"/>
      <c r="Z567" s="225"/>
    </row>
    <row r="568" spans="1:26" ht="14.25" customHeight="1">
      <c r="A568" s="225"/>
      <c r="B568" s="234" t="s">
        <v>955</v>
      </c>
      <c r="C568" s="23" t="s">
        <v>5</v>
      </c>
      <c r="D568" s="249">
        <v>3250</v>
      </c>
      <c r="E568" s="225"/>
      <c r="F568" s="225"/>
      <c r="G568" s="225"/>
      <c r="H568" s="225"/>
      <c r="I568" s="225"/>
      <c r="J568" s="225"/>
      <c r="K568" s="225"/>
      <c r="L568" s="225"/>
      <c r="M568" s="225"/>
      <c r="N568" s="225"/>
      <c r="O568" s="225"/>
      <c r="P568" s="225"/>
      <c r="Q568" s="225"/>
      <c r="R568" s="225"/>
      <c r="S568" s="225"/>
      <c r="T568" s="225"/>
      <c r="U568" s="225"/>
      <c r="V568" s="225"/>
      <c r="W568" s="225"/>
      <c r="X568" s="225"/>
      <c r="Y568" s="225"/>
      <c r="Z568" s="225"/>
    </row>
    <row r="569" spans="1:26" ht="14.25" customHeight="1">
      <c r="A569" s="225"/>
      <c r="B569" s="234" t="s">
        <v>956</v>
      </c>
      <c r="C569" s="23" t="s">
        <v>9</v>
      </c>
      <c r="D569" s="249">
        <v>48500</v>
      </c>
      <c r="E569" s="225"/>
      <c r="F569" s="225"/>
      <c r="G569" s="225"/>
      <c r="H569" s="225"/>
      <c r="I569" s="225"/>
      <c r="J569" s="225"/>
      <c r="K569" s="225"/>
      <c r="L569" s="225"/>
      <c r="M569" s="225"/>
      <c r="N569" s="225"/>
      <c r="O569" s="225"/>
      <c r="P569" s="225"/>
      <c r="Q569" s="225"/>
      <c r="R569" s="225"/>
      <c r="S569" s="225"/>
      <c r="T569" s="225"/>
      <c r="U569" s="225"/>
      <c r="V569" s="225"/>
      <c r="W569" s="225"/>
      <c r="X569" s="225"/>
      <c r="Y569" s="225"/>
      <c r="Z569" s="225"/>
    </row>
    <row r="570" spans="1:26" ht="14.25" customHeight="1">
      <c r="A570" s="225"/>
      <c r="B570" s="234" t="s">
        <v>957</v>
      </c>
      <c r="C570" s="23" t="s">
        <v>5</v>
      </c>
      <c r="D570" s="249">
        <v>20456</v>
      </c>
      <c r="E570" s="225"/>
      <c r="F570" s="225"/>
      <c r="G570" s="225"/>
      <c r="H570" s="225"/>
      <c r="I570" s="225"/>
      <c r="J570" s="225"/>
      <c r="K570" s="225"/>
      <c r="L570" s="225"/>
      <c r="M570" s="225"/>
      <c r="N570" s="225"/>
      <c r="O570" s="225"/>
      <c r="P570" s="225"/>
      <c r="Q570" s="225"/>
      <c r="R570" s="225"/>
      <c r="S570" s="225"/>
      <c r="T570" s="225"/>
      <c r="U570" s="225"/>
      <c r="V570" s="225"/>
      <c r="W570" s="225"/>
      <c r="X570" s="225"/>
      <c r="Y570" s="225"/>
      <c r="Z570" s="225"/>
    </row>
    <row r="571" spans="1:26" ht="14.25" customHeight="1">
      <c r="A571" s="225"/>
      <c r="B571" s="234" t="s">
        <v>958</v>
      </c>
      <c r="C571" s="23" t="s">
        <v>678</v>
      </c>
      <c r="D571" s="249">
        <v>13310</v>
      </c>
      <c r="E571" s="225"/>
      <c r="F571" s="225"/>
      <c r="G571" s="225"/>
      <c r="H571" s="225"/>
      <c r="I571" s="225"/>
      <c r="J571" s="225"/>
      <c r="K571" s="225"/>
      <c r="L571" s="225"/>
      <c r="M571" s="225"/>
      <c r="N571" s="225"/>
      <c r="O571" s="225"/>
      <c r="P571" s="225"/>
      <c r="Q571" s="225"/>
      <c r="R571" s="225"/>
      <c r="S571" s="225"/>
      <c r="T571" s="225"/>
      <c r="U571" s="225"/>
      <c r="V571" s="225"/>
      <c r="W571" s="225"/>
      <c r="X571" s="225"/>
      <c r="Y571" s="225"/>
      <c r="Z571" s="225"/>
    </row>
    <row r="572" spans="1:26" ht="14.25" customHeight="1">
      <c r="A572" s="225"/>
      <c r="B572" s="234" t="s">
        <v>959</v>
      </c>
      <c r="C572" s="23" t="s">
        <v>960</v>
      </c>
      <c r="D572" s="249">
        <v>38200</v>
      </c>
      <c r="E572" s="225"/>
      <c r="F572" s="225"/>
      <c r="G572" s="225"/>
      <c r="H572" s="225"/>
      <c r="I572" s="225"/>
      <c r="J572" s="225"/>
      <c r="K572" s="225"/>
      <c r="L572" s="225"/>
      <c r="M572" s="225"/>
      <c r="N572" s="225"/>
      <c r="O572" s="225"/>
      <c r="P572" s="225"/>
      <c r="Q572" s="225"/>
      <c r="R572" s="225"/>
      <c r="S572" s="225"/>
      <c r="T572" s="225"/>
      <c r="U572" s="225"/>
      <c r="V572" s="225"/>
      <c r="W572" s="225"/>
      <c r="X572" s="225"/>
      <c r="Y572" s="225"/>
      <c r="Z572" s="225"/>
    </row>
    <row r="573" spans="1:26" ht="14.25" customHeight="1">
      <c r="A573" s="225"/>
      <c r="B573" s="234" t="s">
        <v>158</v>
      </c>
      <c r="C573" s="23" t="s">
        <v>5</v>
      </c>
      <c r="D573" s="249">
        <v>43900</v>
      </c>
      <c r="E573" s="225"/>
      <c r="F573" s="225"/>
      <c r="G573" s="225"/>
      <c r="H573" s="225"/>
      <c r="I573" s="225"/>
      <c r="J573" s="225"/>
      <c r="K573" s="225"/>
      <c r="L573" s="225"/>
      <c r="M573" s="225"/>
      <c r="N573" s="225"/>
      <c r="O573" s="225"/>
      <c r="P573" s="225"/>
      <c r="Q573" s="225"/>
      <c r="R573" s="225"/>
      <c r="S573" s="225"/>
      <c r="T573" s="225"/>
      <c r="U573" s="225"/>
      <c r="V573" s="225"/>
      <c r="W573" s="225"/>
      <c r="X573" s="225"/>
      <c r="Y573" s="225"/>
      <c r="Z573" s="225"/>
    </row>
    <row r="574" spans="1:26" ht="14.25" customHeight="1">
      <c r="A574" s="225"/>
      <c r="B574" s="234" t="s">
        <v>961</v>
      </c>
      <c r="C574" s="23" t="s">
        <v>30</v>
      </c>
      <c r="D574" s="249">
        <v>3591</v>
      </c>
      <c r="E574" s="225"/>
      <c r="F574" s="225"/>
      <c r="G574" s="225"/>
      <c r="H574" s="225"/>
      <c r="I574" s="225"/>
      <c r="J574" s="225"/>
      <c r="K574" s="225"/>
      <c r="L574" s="225"/>
      <c r="M574" s="225"/>
      <c r="N574" s="225"/>
      <c r="O574" s="225"/>
      <c r="P574" s="225"/>
      <c r="Q574" s="225"/>
      <c r="R574" s="225"/>
      <c r="S574" s="225"/>
      <c r="T574" s="225"/>
      <c r="U574" s="225"/>
      <c r="V574" s="225"/>
      <c r="W574" s="225"/>
      <c r="X574" s="225"/>
      <c r="Y574" s="225"/>
      <c r="Z574" s="225"/>
    </row>
    <row r="575" spans="1:26" ht="14.25" customHeight="1">
      <c r="A575" s="225"/>
      <c r="B575" s="234" t="s">
        <v>962</v>
      </c>
      <c r="C575" s="23" t="s">
        <v>5</v>
      </c>
      <c r="D575" s="249">
        <v>246000</v>
      </c>
      <c r="E575" s="225"/>
      <c r="F575" s="225"/>
      <c r="G575" s="225"/>
      <c r="H575" s="225"/>
      <c r="I575" s="225"/>
      <c r="J575" s="225"/>
      <c r="K575" s="225"/>
      <c r="L575" s="225"/>
      <c r="M575" s="225"/>
      <c r="N575" s="225"/>
      <c r="O575" s="225"/>
      <c r="P575" s="225"/>
      <c r="Q575" s="225"/>
      <c r="R575" s="225"/>
      <c r="S575" s="225"/>
      <c r="T575" s="225"/>
      <c r="U575" s="225"/>
      <c r="V575" s="225"/>
      <c r="W575" s="225"/>
      <c r="X575" s="225"/>
      <c r="Y575" s="225"/>
      <c r="Z575" s="225"/>
    </row>
    <row r="576" spans="1:26" ht="14.25" customHeight="1">
      <c r="A576" s="225"/>
      <c r="B576" s="234" t="s">
        <v>963</v>
      </c>
      <c r="C576" s="23" t="s">
        <v>131</v>
      </c>
      <c r="D576" s="249">
        <v>115900</v>
      </c>
      <c r="E576" s="225"/>
      <c r="F576" s="225"/>
      <c r="G576" s="225"/>
      <c r="H576" s="225"/>
      <c r="I576" s="225"/>
      <c r="J576" s="225"/>
      <c r="K576" s="225"/>
      <c r="L576" s="225"/>
      <c r="M576" s="225"/>
      <c r="N576" s="225"/>
      <c r="O576" s="225"/>
      <c r="P576" s="225"/>
      <c r="Q576" s="225"/>
      <c r="R576" s="225"/>
      <c r="S576" s="225"/>
      <c r="T576" s="225"/>
      <c r="U576" s="225"/>
      <c r="V576" s="225"/>
      <c r="W576" s="225"/>
      <c r="X576" s="225"/>
      <c r="Y576" s="225"/>
      <c r="Z576" s="225"/>
    </row>
    <row r="577" spans="1:26" ht="14.25" customHeight="1">
      <c r="A577" s="225"/>
      <c r="B577" s="254" t="s">
        <v>964</v>
      </c>
      <c r="C577" s="223" t="s">
        <v>960</v>
      </c>
      <c r="D577" s="255">
        <v>39700</v>
      </c>
      <c r="E577" s="225"/>
      <c r="F577" s="225"/>
      <c r="G577" s="225"/>
      <c r="H577" s="225"/>
      <c r="I577" s="225"/>
      <c r="J577" s="225"/>
      <c r="K577" s="225"/>
      <c r="L577" s="225"/>
      <c r="M577" s="225"/>
      <c r="N577" s="225"/>
      <c r="O577" s="225"/>
      <c r="P577" s="225"/>
      <c r="Q577" s="225"/>
      <c r="R577" s="225"/>
      <c r="S577" s="225"/>
      <c r="T577" s="225"/>
      <c r="U577" s="225"/>
      <c r="V577" s="225"/>
      <c r="W577" s="225"/>
      <c r="X577" s="225"/>
      <c r="Y577" s="225"/>
      <c r="Z577" s="225"/>
    </row>
    <row r="578" spans="1:26" ht="14.25" customHeight="1">
      <c r="A578" s="225"/>
      <c r="B578" s="226"/>
      <c r="C578" s="225"/>
      <c r="D578" s="227"/>
      <c r="E578" s="225"/>
      <c r="F578" s="225"/>
      <c r="G578" s="225"/>
      <c r="H578" s="225"/>
      <c r="I578" s="225"/>
      <c r="J578" s="225"/>
      <c r="K578" s="225"/>
      <c r="L578" s="225"/>
      <c r="M578" s="225"/>
      <c r="N578" s="225"/>
      <c r="O578" s="225"/>
      <c r="P578" s="225"/>
      <c r="Q578" s="225"/>
      <c r="R578" s="225"/>
      <c r="S578" s="225"/>
      <c r="T578" s="225"/>
      <c r="U578" s="225"/>
      <c r="V578" s="225"/>
      <c r="W578" s="225"/>
      <c r="X578" s="225"/>
      <c r="Y578" s="225"/>
      <c r="Z578" s="225"/>
    </row>
    <row r="579" spans="1:26" ht="14.25" customHeight="1">
      <c r="A579" s="225"/>
      <c r="B579" s="226"/>
      <c r="C579" s="225"/>
      <c r="D579" s="227"/>
      <c r="E579" s="225"/>
      <c r="F579" s="225"/>
      <c r="G579" s="225"/>
      <c r="H579" s="225"/>
      <c r="I579" s="225"/>
      <c r="J579" s="225"/>
      <c r="K579" s="225"/>
      <c r="L579" s="225"/>
      <c r="M579" s="225"/>
      <c r="N579" s="225"/>
      <c r="O579" s="225"/>
      <c r="P579" s="225"/>
      <c r="Q579" s="225"/>
      <c r="R579" s="225"/>
      <c r="S579" s="225"/>
      <c r="T579" s="225"/>
      <c r="U579" s="225"/>
      <c r="V579" s="225"/>
      <c r="W579" s="225"/>
      <c r="X579" s="225"/>
      <c r="Y579" s="225"/>
      <c r="Z579" s="225"/>
    </row>
    <row r="580" spans="1:26" ht="14.25" customHeight="1">
      <c r="A580" s="225"/>
      <c r="B580" s="226"/>
      <c r="C580" s="225"/>
      <c r="D580" s="227"/>
      <c r="E580" s="225"/>
      <c r="F580" s="225"/>
      <c r="G580" s="225"/>
      <c r="H580" s="225"/>
      <c r="I580" s="225"/>
      <c r="J580" s="225"/>
      <c r="K580" s="225"/>
      <c r="L580" s="225"/>
      <c r="M580" s="225"/>
      <c r="N580" s="225"/>
      <c r="O580" s="225"/>
      <c r="P580" s="225"/>
      <c r="Q580" s="225"/>
      <c r="R580" s="225"/>
      <c r="S580" s="225"/>
      <c r="T580" s="225"/>
      <c r="U580" s="225"/>
      <c r="V580" s="225"/>
      <c r="W580" s="225"/>
      <c r="X580" s="225"/>
      <c r="Y580" s="225"/>
      <c r="Z580" s="225"/>
    </row>
    <row r="581" spans="1:26" ht="14.25" customHeight="1">
      <c r="A581" s="225"/>
      <c r="B581" s="226"/>
      <c r="C581" s="225"/>
      <c r="D581" s="227"/>
      <c r="E581" s="225"/>
      <c r="F581" s="225"/>
      <c r="G581" s="225"/>
      <c r="H581" s="225"/>
      <c r="I581" s="225"/>
      <c r="J581" s="225"/>
      <c r="K581" s="225"/>
      <c r="L581" s="225"/>
      <c r="M581" s="225"/>
      <c r="N581" s="225"/>
      <c r="O581" s="225"/>
      <c r="P581" s="225"/>
      <c r="Q581" s="225"/>
      <c r="R581" s="225"/>
      <c r="S581" s="225"/>
      <c r="T581" s="225"/>
      <c r="U581" s="225"/>
      <c r="V581" s="225"/>
      <c r="W581" s="225"/>
      <c r="X581" s="225"/>
      <c r="Y581" s="225"/>
      <c r="Z581" s="225"/>
    </row>
    <row r="582" spans="1:26" ht="14.25" customHeight="1">
      <c r="A582" s="225"/>
      <c r="B582" s="226"/>
      <c r="C582" s="225"/>
      <c r="D582" s="227"/>
      <c r="E582" s="225"/>
      <c r="F582" s="225"/>
      <c r="G582" s="225"/>
      <c r="H582" s="225"/>
      <c r="I582" s="225"/>
      <c r="J582" s="225"/>
      <c r="K582" s="225"/>
      <c r="L582" s="225"/>
      <c r="M582" s="225"/>
      <c r="N582" s="225"/>
      <c r="O582" s="225"/>
      <c r="P582" s="225"/>
      <c r="Q582" s="225"/>
      <c r="R582" s="225"/>
      <c r="S582" s="225"/>
      <c r="T582" s="225"/>
      <c r="U582" s="225"/>
      <c r="V582" s="225"/>
      <c r="W582" s="225"/>
      <c r="X582" s="225"/>
      <c r="Y582" s="225"/>
      <c r="Z582" s="225"/>
    </row>
    <row r="583" spans="1:26" ht="14.25" customHeight="1">
      <c r="A583" s="225"/>
      <c r="B583" s="226"/>
      <c r="C583" s="225"/>
      <c r="D583" s="227"/>
      <c r="E583" s="225"/>
      <c r="F583" s="225"/>
      <c r="G583" s="225"/>
      <c r="H583" s="225"/>
      <c r="I583" s="225"/>
      <c r="J583" s="225"/>
      <c r="K583" s="225"/>
      <c r="L583" s="225"/>
      <c r="M583" s="225"/>
      <c r="N583" s="225"/>
      <c r="O583" s="225"/>
      <c r="P583" s="225"/>
      <c r="Q583" s="225"/>
      <c r="R583" s="225"/>
      <c r="S583" s="225"/>
      <c r="T583" s="225"/>
      <c r="U583" s="225"/>
      <c r="V583" s="225"/>
      <c r="W583" s="225"/>
      <c r="X583" s="225"/>
      <c r="Y583" s="225"/>
      <c r="Z583" s="225"/>
    </row>
    <row r="584" spans="1:26" ht="14.25" customHeight="1">
      <c r="A584" s="225"/>
      <c r="B584" s="226"/>
      <c r="C584" s="225"/>
      <c r="D584" s="227"/>
      <c r="E584" s="225"/>
      <c r="F584" s="225"/>
      <c r="G584" s="225"/>
      <c r="H584" s="225"/>
      <c r="I584" s="225"/>
      <c r="J584" s="225"/>
      <c r="K584" s="225"/>
      <c r="L584" s="225"/>
      <c r="M584" s="225"/>
      <c r="N584" s="225"/>
      <c r="O584" s="225"/>
      <c r="P584" s="225"/>
      <c r="Q584" s="225"/>
      <c r="R584" s="225"/>
      <c r="S584" s="225"/>
      <c r="T584" s="225"/>
      <c r="U584" s="225"/>
      <c r="V584" s="225"/>
      <c r="W584" s="225"/>
      <c r="X584" s="225"/>
      <c r="Y584" s="225"/>
      <c r="Z584" s="225"/>
    </row>
    <row r="585" spans="1:26" ht="14.25" customHeight="1">
      <c r="A585" s="225"/>
      <c r="B585" s="226"/>
      <c r="C585" s="225"/>
      <c r="D585" s="227"/>
      <c r="E585" s="225"/>
      <c r="F585" s="225"/>
      <c r="G585" s="225"/>
      <c r="H585" s="225"/>
      <c r="I585" s="225"/>
      <c r="J585" s="225"/>
      <c r="K585" s="225"/>
      <c r="L585" s="225"/>
      <c r="M585" s="225"/>
      <c r="N585" s="225"/>
      <c r="O585" s="225"/>
      <c r="P585" s="225"/>
      <c r="Q585" s="225"/>
      <c r="R585" s="225"/>
      <c r="S585" s="225"/>
      <c r="T585" s="225"/>
      <c r="U585" s="225"/>
      <c r="V585" s="225"/>
      <c r="W585" s="225"/>
      <c r="X585" s="225"/>
      <c r="Y585" s="225"/>
      <c r="Z585" s="225"/>
    </row>
    <row r="586" spans="1:26" ht="14.25" customHeight="1">
      <c r="A586" s="225"/>
      <c r="B586" s="226"/>
      <c r="C586" s="225"/>
      <c r="D586" s="227"/>
      <c r="E586" s="225"/>
      <c r="F586" s="225"/>
      <c r="G586" s="225"/>
      <c r="H586" s="225"/>
      <c r="I586" s="225"/>
      <c r="J586" s="225"/>
      <c r="K586" s="225"/>
      <c r="L586" s="225"/>
      <c r="M586" s="225"/>
      <c r="N586" s="225"/>
      <c r="O586" s="225"/>
      <c r="P586" s="225"/>
      <c r="Q586" s="225"/>
      <c r="R586" s="225"/>
      <c r="S586" s="225"/>
      <c r="T586" s="225"/>
      <c r="U586" s="225"/>
      <c r="V586" s="225"/>
      <c r="W586" s="225"/>
      <c r="X586" s="225"/>
      <c r="Y586" s="225"/>
      <c r="Z586" s="225"/>
    </row>
    <row r="587" spans="1:26" ht="14.25" customHeight="1">
      <c r="A587" s="225"/>
      <c r="B587" s="226"/>
      <c r="C587" s="225"/>
      <c r="D587" s="227"/>
      <c r="E587" s="225"/>
      <c r="F587" s="225"/>
      <c r="G587" s="225"/>
      <c r="H587" s="225"/>
      <c r="I587" s="225"/>
      <c r="J587" s="225"/>
      <c r="K587" s="225"/>
      <c r="L587" s="225"/>
      <c r="M587" s="225"/>
      <c r="N587" s="225"/>
      <c r="O587" s="225"/>
      <c r="P587" s="225"/>
      <c r="Q587" s="225"/>
      <c r="R587" s="225"/>
      <c r="S587" s="225"/>
      <c r="T587" s="225"/>
      <c r="U587" s="225"/>
      <c r="V587" s="225"/>
      <c r="W587" s="225"/>
      <c r="X587" s="225"/>
      <c r="Y587" s="225"/>
      <c r="Z587" s="225"/>
    </row>
    <row r="588" spans="1:26" ht="14.25" customHeight="1">
      <c r="A588" s="225"/>
      <c r="B588" s="226"/>
      <c r="C588" s="225"/>
      <c r="D588" s="227"/>
      <c r="E588" s="225"/>
      <c r="F588" s="225"/>
      <c r="G588" s="225"/>
      <c r="H588" s="225"/>
      <c r="I588" s="225"/>
      <c r="J588" s="225"/>
      <c r="K588" s="225"/>
      <c r="L588" s="225"/>
      <c r="M588" s="225"/>
      <c r="N588" s="225"/>
      <c r="O588" s="225"/>
      <c r="P588" s="225"/>
      <c r="Q588" s="225"/>
      <c r="R588" s="225"/>
      <c r="S588" s="225"/>
      <c r="T588" s="225"/>
      <c r="U588" s="225"/>
      <c r="V588" s="225"/>
      <c r="W588" s="225"/>
      <c r="X588" s="225"/>
      <c r="Y588" s="225"/>
      <c r="Z588" s="225"/>
    </row>
    <row r="589" spans="1:26" ht="14.25" customHeight="1">
      <c r="A589" s="225"/>
      <c r="B589" s="226"/>
      <c r="C589" s="225"/>
      <c r="D589" s="227"/>
      <c r="E589" s="225"/>
      <c r="F589" s="225"/>
      <c r="G589" s="225"/>
      <c r="H589" s="225"/>
      <c r="I589" s="225"/>
      <c r="J589" s="225"/>
      <c r="K589" s="225"/>
      <c r="L589" s="225"/>
      <c r="M589" s="225"/>
      <c r="N589" s="225"/>
      <c r="O589" s="225"/>
      <c r="P589" s="225"/>
      <c r="Q589" s="225"/>
      <c r="R589" s="225"/>
      <c r="S589" s="225"/>
      <c r="T589" s="225"/>
      <c r="U589" s="225"/>
      <c r="V589" s="225"/>
      <c r="W589" s="225"/>
      <c r="X589" s="225"/>
      <c r="Y589" s="225"/>
      <c r="Z589" s="225"/>
    </row>
    <row r="590" spans="1:26" ht="14.25" customHeight="1">
      <c r="A590" s="225"/>
      <c r="B590" s="226"/>
      <c r="C590" s="225"/>
      <c r="D590" s="227"/>
      <c r="E590" s="225"/>
      <c r="F590" s="225"/>
      <c r="G590" s="225"/>
      <c r="H590" s="225"/>
      <c r="I590" s="225"/>
      <c r="J590" s="225"/>
      <c r="K590" s="225"/>
      <c r="L590" s="225"/>
      <c r="M590" s="225"/>
      <c r="N590" s="225"/>
      <c r="O590" s="225"/>
      <c r="P590" s="225"/>
      <c r="Q590" s="225"/>
      <c r="R590" s="225"/>
      <c r="S590" s="225"/>
      <c r="T590" s="225"/>
      <c r="U590" s="225"/>
      <c r="V590" s="225"/>
      <c r="W590" s="225"/>
      <c r="X590" s="225"/>
      <c r="Y590" s="225"/>
      <c r="Z590" s="225"/>
    </row>
    <row r="591" spans="1:26" ht="14.25" customHeight="1">
      <c r="A591" s="225"/>
      <c r="B591" s="226"/>
      <c r="C591" s="225"/>
      <c r="D591" s="227"/>
      <c r="E591" s="225"/>
      <c r="F591" s="225"/>
      <c r="G591" s="225"/>
      <c r="H591" s="225"/>
      <c r="I591" s="225"/>
      <c r="J591" s="225"/>
      <c r="K591" s="225"/>
      <c r="L591" s="225"/>
      <c r="M591" s="225"/>
      <c r="N591" s="225"/>
      <c r="O591" s="225"/>
      <c r="P591" s="225"/>
      <c r="Q591" s="225"/>
      <c r="R591" s="225"/>
      <c r="S591" s="225"/>
      <c r="T591" s="225"/>
      <c r="U591" s="225"/>
      <c r="V591" s="225"/>
      <c r="W591" s="225"/>
      <c r="X591" s="225"/>
      <c r="Y591" s="225"/>
      <c r="Z591" s="225"/>
    </row>
    <row r="592" spans="1:26" ht="14.25" customHeight="1">
      <c r="A592" s="225"/>
      <c r="B592" s="226"/>
      <c r="C592" s="225"/>
      <c r="D592" s="227"/>
      <c r="E592" s="225"/>
      <c r="F592" s="225"/>
      <c r="G592" s="225"/>
      <c r="H592" s="225"/>
      <c r="I592" s="225"/>
      <c r="J592" s="225"/>
      <c r="K592" s="225"/>
      <c r="L592" s="225"/>
      <c r="M592" s="225"/>
      <c r="N592" s="225"/>
      <c r="O592" s="225"/>
      <c r="P592" s="225"/>
      <c r="Q592" s="225"/>
      <c r="R592" s="225"/>
      <c r="S592" s="225"/>
      <c r="T592" s="225"/>
      <c r="U592" s="225"/>
      <c r="V592" s="225"/>
      <c r="W592" s="225"/>
      <c r="X592" s="225"/>
      <c r="Y592" s="225"/>
      <c r="Z592" s="225"/>
    </row>
    <row r="593" spans="1:26" ht="14.25" customHeight="1">
      <c r="A593" s="225"/>
      <c r="B593" s="226"/>
      <c r="C593" s="225"/>
      <c r="D593" s="227"/>
      <c r="E593" s="225"/>
      <c r="F593" s="225"/>
      <c r="G593" s="225"/>
      <c r="H593" s="225"/>
      <c r="I593" s="225"/>
      <c r="J593" s="225"/>
      <c r="K593" s="225"/>
      <c r="L593" s="225"/>
      <c r="M593" s="225"/>
      <c r="N593" s="225"/>
      <c r="O593" s="225"/>
      <c r="P593" s="225"/>
      <c r="Q593" s="225"/>
      <c r="R593" s="225"/>
      <c r="S593" s="225"/>
      <c r="T593" s="225"/>
      <c r="U593" s="225"/>
      <c r="V593" s="225"/>
      <c r="W593" s="225"/>
      <c r="X593" s="225"/>
      <c r="Y593" s="225"/>
      <c r="Z593" s="225"/>
    </row>
    <row r="594" spans="1:26" ht="14.25" customHeight="1">
      <c r="A594" s="225"/>
      <c r="B594" s="226"/>
      <c r="C594" s="225"/>
      <c r="D594" s="227"/>
      <c r="E594" s="225"/>
      <c r="F594" s="225"/>
      <c r="G594" s="225"/>
      <c r="H594" s="225"/>
      <c r="I594" s="225"/>
      <c r="J594" s="225"/>
      <c r="K594" s="225"/>
      <c r="L594" s="225"/>
      <c r="M594" s="225"/>
      <c r="N594" s="225"/>
      <c r="O594" s="225"/>
      <c r="P594" s="225"/>
      <c r="Q594" s="225"/>
      <c r="R594" s="225"/>
      <c r="S594" s="225"/>
      <c r="T594" s="225"/>
      <c r="U594" s="225"/>
      <c r="V594" s="225"/>
      <c r="W594" s="225"/>
      <c r="X594" s="225"/>
      <c r="Y594" s="225"/>
      <c r="Z594" s="225"/>
    </row>
    <row r="595" spans="1:26" ht="14.25" customHeight="1">
      <c r="A595" s="225"/>
      <c r="B595" s="226"/>
      <c r="C595" s="225"/>
      <c r="D595" s="227"/>
      <c r="E595" s="225"/>
      <c r="F595" s="225"/>
      <c r="G595" s="225"/>
      <c r="H595" s="225"/>
      <c r="I595" s="225"/>
      <c r="J595" s="225"/>
      <c r="K595" s="225"/>
      <c r="L595" s="225"/>
      <c r="M595" s="225"/>
      <c r="N595" s="225"/>
      <c r="O595" s="225"/>
      <c r="P595" s="225"/>
      <c r="Q595" s="225"/>
      <c r="R595" s="225"/>
      <c r="S595" s="225"/>
      <c r="T595" s="225"/>
      <c r="U595" s="225"/>
      <c r="V595" s="225"/>
      <c r="W595" s="225"/>
      <c r="X595" s="225"/>
      <c r="Y595" s="225"/>
      <c r="Z595" s="225"/>
    </row>
    <row r="596" spans="1:26" ht="14.25" customHeight="1">
      <c r="A596" s="225"/>
      <c r="B596" s="226"/>
      <c r="C596" s="225"/>
      <c r="D596" s="227"/>
      <c r="E596" s="225"/>
      <c r="F596" s="225"/>
      <c r="G596" s="225"/>
      <c r="H596" s="225"/>
      <c r="I596" s="225"/>
      <c r="J596" s="225"/>
      <c r="K596" s="225"/>
      <c r="L596" s="225"/>
      <c r="M596" s="225"/>
      <c r="N596" s="225"/>
      <c r="O596" s="225"/>
      <c r="P596" s="225"/>
      <c r="Q596" s="225"/>
      <c r="R596" s="225"/>
      <c r="S596" s="225"/>
      <c r="T596" s="225"/>
      <c r="U596" s="225"/>
      <c r="V596" s="225"/>
      <c r="W596" s="225"/>
      <c r="X596" s="225"/>
      <c r="Y596" s="225"/>
      <c r="Z596" s="225"/>
    </row>
    <row r="597" spans="1:26" ht="14.25" customHeight="1">
      <c r="A597" s="225"/>
      <c r="B597" s="226"/>
      <c r="C597" s="225"/>
      <c r="D597" s="227"/>
      <c r="E597" s="225"/>
      <c r="F597" s="225"/>
      <c r="G597" s="225"/>
      <c r="H597" s="225"/>
      <c r="I597" s="225"/>
      <c r="J597" s="225"/>
      <c r="K597" s="225"/>
      <c r="L597" s="225"/>
      <c r="M597" s="225"/>
      <c r="N597" s="225"/>
      <c r="O597" s="225"/>
      <c r="P597" s="225"/>
      <c r="Q597" s="225"/>
      <c r="R597" s="225"/>
      <c r="S597" s="225"/>
      <c r="T597" s="225"/>
      <c r="U597" s="225"/>
      <c r="V597" s="225"/>
      <c r="W597" s="225"/>
      <c r="X597" s="225"/>
      <c r="Y597" s="225"/>
      <c r="Z597" s="225"/>
    </row>
    <row r="598" spans="1:26" ht="14.25" customHeight="1">
      <c r="A598" s="225"/>
      <c r="B598" s="226"/>
      <c r="C598" s="225"/>
      <c r="D598" s="227"/>
      <c r="E598" s="225"/>
      <c r="F598" s="225"/>
      <c r="G598" s="225"/>
      <c r="H598" s="225"/>
      <c r="I598" s="225"/>
      <c r="J598" s="225"/>
      <c r="K598" s="225"/>
      <c r="L598" s="225"/>
      <c r="M598" s="225"/>
      <c r="N598" s="225"/>
      <c r="O598" s="225"/>
      <c r="P598" s="225"/>
      <c r="Q598" s="225"/>
      <c r="R598" s="225"/>
      <c r="S598" s="225"/>
      <c r="T598" s="225"/>
      <c r="U598" s="225"/>
      <c r="V598" s="225"/>
      <c r="W598" s="225"/>
      <c r="X598" s="225"/>
      <c r="Y598" s="225"/>
      <c r="Z598" s="225"/>
    </row>
    <row r="599" spans="1:26" ht="14.25" customHeight="1">
      <c r="A599" s="225"/>
      <c r="B599" s="226"/>
      <c r="C599" s="225"/>
      <c r="D599" s="227"/>
      <c r="E599" s="225"/>
      <c r="F599" s="225"/>
      <c r="G599" s="225"/>
      <c r="H599" s="225"/>
      <c r="I599" s="225"/>
      <c r="J599" s="225"/>
      <c r="K599" s="225"/>
      <c r="L599" s="225"/>
      <c r="M599" s="225"/>
      <c r="N599" s="225"/>
      <c r="O599" s="225"/>
      <c r="P599" s="225"/>
      <c r="Q599" s="225"/>
      <c r="R599" s="225"/>
      <c r="S599" s="225"/>
      <c r="T599" s="225"/>
      <c r="U599" s="225"/>
      <c r="V599" s="225"/>
      <c r="W599" s="225"/>
      <c r="X599" s="225"/>
      <c r="Y599" s="225"/>
      <c r="Z599" s="225"/>
    </row>
    <row r="600" spans="1:26" ht="14.25" customHeight="1">
      <c r="A600" s="225"/>
      <c r="B600" s="226"/>
      <c r="C600" s="225"/>
      <c r="D600" s="227"/>
      <c r="E600" s="225"/>
      <c r="F600" s="225"/>
      <c r="G600" s="225"/>
      <c r="H600" s="225"/>
      <c r="I600" s="225"/>
      <c r="J600" s="225"/>
      <c r="K600" s="225"/>
      <c r="L600" s="225"/>
      <c r="M600" s="225"/>
      <c r="N600" s="225"/>
      <c r="O600" s="225"/>
      <c r="P600" s="225"/>
      <c r="Q600" s="225"/>
      <c r="R600" s="225"/>
      <c r="S600" s="225"/>
      <c r="T600" s="225"/>
      <c r="U600" s="225"/>
      <c r="V600" s="225"/>
      <c r="W600" s="225"/>
      <c r="X600" s="225"/>
      <c r="Y600" s="225"/>
      <c r="Z600" s="225"/>
    </row>
    <row r="601" spans="1:26" ht="14.25" customHeight="1">
      <c r="A601" s="225"/>
      <c r="B601" s="226"/>
      <c r="C601" s="225"/>
      <c r="D601" s="227"/>
      <c r="E601" s="225"/>
      <c r="F601" s="225"/>
      <c r="G601" s="225"/>
      <c r="H601" s="225"/>
      <c r="I601" s="225"/>
      <c r="J601" s="225"/>
      <c r="K601" s="225"/>
      <c r="L601" s="225"/>
      <c r="M601" s="225"/>
      <c r="N601" s="225"/>
      <c r="O601" s="225"/>
      <c r="P601" s="225"/>
      <c r="Q601" s="225"/>
      <c r="R601" s="225"/>
      <c r="S601" s="225"/>
      <c r="T601" s="225"/>
      <c r="U601" s="225"/>
      <c r="V601" s="225"/>
      <c r="W601" s="225"/>
      <c r="X601" s="225"/>
      <c r="Y601" s="225"/>
      <c r="Z601" s="225"/>
    </row>
    <row r="602" spans="1:26" ht="14.25" customHeight="1">
      <c r="A602" s="225"/>
      <c r="B602" s="226"/>
      <c r="C602" s="225"/>
      <c r="D602" s="227"/>
      <c r="E602" s="225"/>
      <c r="F602" s="225"/>
      <c r="G602" s="225"/>
      <c r="H602" s="225"/>
      <c r="I602" s="225"/>
      <c r="J602" s="225"/>
      <c r="K602" s="225"/>
      <c r="L602" s="225"/>
      <c r="M602" s="225"/>
      <c r="N602" s="225"/>
      <c r="O602" s="225"/>
      <c r="P602" s="225"/>
      <c r="Q602" s="225"/>
      <c r="R602" s="225"/>
      <c r="S602" s="225"/>
      <c r="T602" s="225"/>
      <c r="U602" s="225"/>
      <c r="V602" s="225"/>
      <c r="W602" s="225"/>
      <c r="X602" s="225"/>
      <c r="Y602" s="225"/>
      <c r="Z602" s="225"/>
    </row>
    <row r="603" spans="1:26" ht="14.25" customHeight="1">
      <c r="A603" s="225"/>
      <c r="B603" s="226"/>
      <c r="C603" s="225"/>
      <c r="D603" s="227"/>
      <c r="E603" s="225"/>
      <c r="F603" s="225"/>
      <c r="G603" s="225"/>
      <c r="H603" s="225"/>
      <c r="I603" s="225"/>
      <c r="J603" s="225"/>
      <c r="K603" s="225"/>
      <c r="L603" s="225"/>
      <c r="M603" s="225"/>
      <c r="N603" s="225"/>
      <c r="O603" s="225"/>
      <c r="P603" s="225"/>
      <c r="Q603" s="225"/>
      <c r="R603" s="225"/>
      <c r="S603" s="225"/>
      <c r="T603" s="225"/>
      <c r="U603" s="225"/>
      <c r="V603" s="225"/>
      <c r="W603" s="225"/>
      <c r="X603" s="225"/>
      <c r="Y603" s="225"/>
      <c r="Z603" s="225"/>
    </row>
    <row r="604" spans="1:26" ht="14.25" customHeight="1">
      <c r="A604" s="225"/>
      <c r="B604" s="226"/>
      <c r="C604" s="225"/>
      <c r="D604" s="227"/>
      <c r="E604" s="225"/>
      <c r="F604" s="225"/>
      <c r="G604" s="225"/>
      <c r="H604" s="225"/>
      <c r="I604" s="225"/>
      <c r="J604" s="225"/>
      <c r="K604" s="225"/>
      <c r="L604" s="225"/>
      <c r="M604" s="225"/>
      <c r="N604" s="225"/>
      <c r="O604" s="225"/>
      <c r="P604" s="225"/>
      <c r="Q604" s="225"/>
      <c r="R604" s="225"/>
      <c r="S604" s="225"/>
      <c r="T604" s="225"/>
      <c r="U604" s="225"/>
      <c r="V604" s="225"/>
      <c r="W604" s="225"/>
      <c r="X604" s="225"/>
      <c r="Y604" s="225"/>
      <c r="Z604" s="225"/>
    </row>
    <row r="605" spans="1:26" ht="14.25" customHeight="1">
      <c r="A605" s="225"/>
      <c r="B605" s="226"/>
      <c r="C605" s="225"/>
      <c r="D605" s="227"/>
      <c r="E605" s="225"/>
      <c r="F605" s="225"/>
      <c r="G605" s="225"/>
      <c r="H605" s="225"/>
      <c r="I605" s="225"/>
      <c r="J605" s="225"/>
      <c r="K605" s="225"/>
      <c r="L605" s="225"/>
      <c r="M605" s="225"/>
      <c r="N605" s="225"/>
      <c r="O605" s="225"/>
      <c r="P605" s="225"/>
      <c r="Q605" s="225"/>
      <c r="R605" s="225"/>
      <c r="S605" s="225"/>
      <c r="T605" s="225"/>
      <c r="U605" s="225"/>
      <c r="V605" s="225"/>
      <c r="W605" s="225"/>
      <c r="X605" s="225"/>
      <c r="Y605" s="225"/>
      <c r="Z605" s="225"/>
    </row>
    <row r="606" spans="1:26" ht="14.25" customHeight="1">
      <c r="A606" s="225"/>
      <c r="B606" s="226"/>
      <c r="C606" s="225"/>
      <c r="D606" s="227"/>
      <c r="E606" s="225"/>
      <c r="F606" s="225"/>
      <c r="G606" s="225"/>
      <c r="H606" s="225"/>
      <c r="I606" s="225"/>
      <c r="J606" s="225"/>
      <c r="K606" s="225"/>
      <c r="L606" s="225"/>
      <c r="M606" s="225"/>
      <c r="N606" s="225"/>
      <c r="O606" s="225"/>
      <c r="P606" s="225"/>
      <c r="Q606" s="225"/>
      <c r="R606" s="225"/>
      <c r="S606" s="225"/>
      <c r="T606" s="225"/>
      <c r="U606" s="225"/>
      <c r="V606" s="225"/>
      <c r="W606" s="225"/>
      <c r="X606" s="225"/>
      <c r="Y606" s="225"/>
      <c r="Z606" s="225"/>
    </row>
    <row r="607" spans="1:26" ht="14.25" customHeight="1">
      <c r="A607" s="225"/>
      <c r="B607" s="226"/>
      <c r="C607" s="225"/>
      <c r="D607" s="227"/>
      <c r="E607" s="225"/>
      <c r="F607" s="225"/>
      <c r="G607" s="225"/>
      <c r="H607" s="225"/>
      <c r="I607" s="225"/>
      <c r="J607" s="225"/>
      <c r="K607" s="225"/>
      <c r="L607" s="225"/>
      <c r="M607" s="225"/>
      <c r="N607" s="225"/>
      <c r="O607" s="225"/>
      <c r="P607" s="225"/>
      <c r="Q607" s="225"/>
      <c r="R607" s="225"/>
      <c r="S607" s="225"/>
      <c r="T607" s="225"/>
      <c r="U607" s="225"/>
      <c r="V607" s="225"/>
      <c r="W607" s="225"/>
      <c r="X607" s="225"/>
      <c r="Y607" s="225"/>
      <c r="Z607" s="225"/>
    </row>
    <row r="608" spans="1:26" ht="14.25" customHeight="1">
      <c r="A608" s="225"/>
      <c r="B608" s="226"/>
      <c r="C608" s="225"/>
      <c r="D608" s="227"/>
      <c r="E608" s="225"/>
      <c r="F608" s="225"/>
      <c r="G608" s="225"/>
      <c r="H608" s="225"/>
      <c r="I608" s="225"/>
      <c r="J608" s="225"/>
      <c r="K608" s="225"/>
      <c r="L608" s="225"/>
      <c r="M608" s="225"/>
      <c r="N608" s="225"/>
      <c r="O608" s="225"/>
      <c r="P608" s="225"/>
      <c r="Q608" s="225"/>
      <c r="R608" s="225"/>
      <c r="S608" s="225"/>
      <c r="T608" s="225"/>
      <c r="U608" s="225"/>
      <c r="V608" s="225"/>
      <c r="W608" s="225"/>
      <c r="X608" s="225"/>
      <c r="Y608" s="225"/>
      <c r="Z608" s="225"/>
    </row>
    <row r="609" spans="1:26" ht="14.25" customHeight="1">
      <c r="A609" s="225"/>
      <c r="B609" s="226"/>
      <c r="C609" s="225"/>
      <c r="D609" s="227"/>
      <c r="E609" s="225"/>
      <c r="F609" s="225"/>
      <c r="G609" s="225"/>
      <c r="H609" s="225"/>
      <c r="I609" s="225"/>
      <c r="J609" s="225"/>
      <c r="K609" s="225"/>
      <c r="L609" s="225"/>
      <c r="M609" s="225"/>
      <c r="N609" s="225"/>
      <c r="O609" s="225"/>
      <c r="P609" s="225"/>
      <c r="Q609" s="225"/>
      <c r="R609" s="225"/>
      <c r="S609" s="225"/>
      <c r="T609" s="225"/>
      <c r="U609" s="225"/>
      <c r="V609" s="225"/>
      <c r="W609" s="225"/>
      <c r="X609" s="225"/>
      <c r="Y609" s="225"/>
      <c r="Z609" s="225"/>
    </row>
    <row r="610" spans="1:26" ht="14.25" customHeight="1">
      <c r="A610" s="225"/>
      <c r="B610" s="226"/>
      <c r="C610" s="225"/>
      <c r="D610" s="227"/>
      <c r="E610" s="225"/>
      <c r="F610" s="225"/>
      <c r="G610" s="225"/>
      <c r="H610" s="225"/>
      <c r="I610" s="225"/>
      <c r="J610" s="225"/>
      <c r="K610" s="225"/>
      <c r="L610" s="225"/>
      <c r="M610" s="225"/>
      <c r="N610" s="225"/>
      <c r="O610" s="225"/>
      <c r="P610" s="225"/>
      <c r="Q610" s="225"/>
      <c r="R610" s="225"/>
      <c r="S610" s="225"/>
      <c r="T610" s="225"/>
      <c r="U610" s="225"/>
      <c r="V610" s="225"/>
      <c r="W610" s="225"/>
      <c r="X610" s="225"/>
      <c r="Y610" s="225"/>
      <c r="Z610" s="225"/>
    </row>
    <row r="611" spans="1:26" ht="14.25" customHeight="1">
      <c r="A611" s="225"/>
      <c r="B611" s="226"/>
      <c r="C611" s="225"/>
      <c r="D611" s="227"/>
      <c r="E611" s="225"/>
      <c r="F611" s="225"/>
      <c r="G611" s="225"/>
      <c r="H611" s="225"/>
      <c r="I611" s="225"/>
      <c r="J611" s="225"/>
      <c r="K611" s="225"/>
      <c r="L611" s="225"/>
      <c r="M611" s="225"/>
      <c r="N611" s="225"/>
      <c r="O611" s="225"/>
      <c r="P611" s="225"/>
      <c r="Q611" s="225"/>
      <c r="R611" s="225"/>
      <c r="S611" s="225"/>
      <c r="T611" s="225"/>
      <c r="U611" s="225"/>
      <c r="V611" s="225"/>
      <c r="W611" s="225"/>
      <c r="X611" s="225"/>
      <c r="Y611" s="225"/>
      <c r="Z611" s="225"/>
    </row>
    <row r="612" spans="1:26" ht="14.25" customHeight="1">
      <c r="A612" s="225"/>
      <c r="B612" s="226"/>
      <c r="C612" s="225"/>
      <c r="D612" s="227"/>
      <c r="E612" s="225"/>
      <c r="F612" s="225"/>
      <c r="G612" s="225"/>
      <c r="H612" s="225"/>
      <c r="I612" s="225"/>
      <c r="J612" s="225"/>
      <c r="K612" s="225"/>
      <c r="L612" s="225"/>
      <c r="M612" s="225"/>
      <c r="N612" s="225"/>
      <c r="O612" s="225"/>
      <c r="P612" s="225"/>
      <c r="Q612" s="225"/>
      <c r="R612" s="225"/>
      <c r="S612" s="225"/>
      <c r="T612" s="225"/>
      <c r="U612" s="225"/>
      <c r="V612" s="225"/>
      <c r="W612" s="225"/>
      <c r="X612" s="225"/>
      <c r="Y612" s="225"/>
      <c r="Z612" s="225"/>
    </row>
    <row r="613" spans="1:26" ht="14.25" customHeight="1">
      <c r="A613" s="225"/>
      <c r="B613" s="226"/>
      <c r="C613" s="225"/>
      <c r="D613" s="227"/>
      <c r="E613" s="225"/>
      <c r="F613" s="225"/>
      <c r="G613" s="225"/>
      <c r="H613" s="225"/>
      <c r="I613" s="225"/>
      <c r="J613" s="225"/>
      <c r="K613" s="225"/>
      <c r="L613" s="225"/>
      <c r="M613" s="225"/>
      <c r="N613" s="225"/>
      <c r="O613" s="225"/>
      <c r="P613" s="225"/>
      <c r="Q613" s="225"/>
      <c r="R613" s="225"/>
      <c r="S613" s="225"/>
      <c r="T613" s="225"/>
      <c r="U613" s="225"/>
      <c r="V613" s="225"/>
      <c r="W613" s="225"/>
      <c r="X613" s="225"/>
      <c r="Y613" s="225"/>
      <c r="Z613" s="225"/>
    </row>
    <row r="614" spans="1:26" ht="14.25" customHeight="1">
      <c r="A614" s="225"/>
      <c r="B614" s="226"/>
      <c r="C614" s="225"/>
      <c r="D614" s="227"/>
      <c r="E614" s="225"/>
      <c r="F614" s="225"/>
      <c r="G614" s="225"/>
      <c r="H614" s="225"/>
      <c r="I614" s="225"/>
      <c r="J614" s="225"/>
      <c r="K614" s="225"/>
      <c r="L614" s="225"/>
      <c r="M614" s="225"/>
      <c r="N614" s="225"/>
      <c r="O614" s="225"/>
      <c r="P614" s="225"/>
      <c r="Q614" s="225"/>
      <c r="R614" s="225"/>
      <c r="S614" s="225"/>
      <c r="T614" s="225"/>
      <c r="U614" s="225"/>
      <c r="V614" s="225"/>
      <c r="W614" s="225"/>
      <c r="X614" s="225"/>
      <c r="Y614" s="225"/>
      <c r="Z614" s="225"/>
    </row>
    <row r="615" spans="1:26" ht="14.25" customHeight="1">
      <c r="A615" s="225"/>
      <c r="B615" s="226"/>
      <c r="C615" s="225"/>
      <c r="D615" s="227"/>
      <c r="E615" s="225"/>
      <c r="F615" s="225"/>
      <c r="G615" s="225"/>
      <c r="H615" s="225"/>
      <c r="I615" s="225"/>
      <c r="J615" s="225"/>
      <c r="K615" s="225"/>
      <c r="L615" s="225"/>
      <c r="M615" s="225"/>
      <c r="N615" s="225"/>
      <c r="O615" s="225"/>
      <c r="P615" s="225"/>
      <c r="Q615" s="225"/>
      <c r="R615" s="225"/>
      <c r="S615" s="225"/>
      <c r="T615" s="225"/>
      <c r="U615" s="225"/>
      <c r="V615" s="225"/>
      <c r="W615" s="225"/>
      <c r="X615" s="225"/>
      <c r="Y615" s="225"/>
      <c r="Z615" s="225"/>
    </row>
    <row r="616" spans="1:26" ht="14.25" customHeight="1">
      <c r="A616" s="225"/>
      <c r="B616" s="226"/>
      <c r="C616" s="225"/>
      <c r="D616" s="227"/>
      <c r="E616" s="225"/>
      <c r="F616" s="225"/>
      <c r="G616" s="225"/>
      <c r="H616" s="225"/>
      <c r="I616" s="225"/>
      <c r="J616" s="225"/>
      <c r="K616" s="225"/>
      <c r="L616" s="225"/>
      <c r="M616" s="225"/>
      <c r="N616" s="225"/>
      <c r="O616" s="225"/>
      <c r="P616" s="225"/>
      <c r="Q616" s="225"/>
      <c r="R616" s="225"/>
      <c r="S616" s="225"/>
      <c r="T616" s="225"/>
      <c r="U616" s="225"/>
      <c r="V616" s="225"/>
      <c r="W616" s="225"/>
      <c r="X616" s="225"/>
      <c r="Y616" s="225"/>
      <c r="Z616" s="225"/>
    </row>
    <row r="617" spans="1:26" ht="14.25" customHeight="1">
      <c r="A617" s="225"/>
      <c r="B617" s="226"/>
      <c r="C617" s="225"/>
      <c r="D617" s="227"/>
      <c r="E617" s="225"/>
      <c r="F617" s="225"/>
      <c r="G617" s="225"/>
      <c r="H617" s="225"/>
      <c r="I617" s="225"/>
      <c r="J617" s="225"/>
      <c r="K617" s="225"/>
      <c r="L617" s="225"/>
      <c r="M617" s="225"/>
      <c r="N617" s="225"/>
      <c r="O617" s="225"/>
      <c r="P617" s="225"/>
      <c r="Q617" s="225"/>
      <c r="R617" s="225"/>
      <c r="S617" s="225"/>
      <c r="T617" s="225"/>
      <c r="U617" s="225"/>
      <c r="V617" s="225"/>
      <c r="W617" s="225"/>
      <c r="X617" s="225"/>
      <c r="Y617" s="225"/>
      <c r="Z617" s="225"/>
    </row>
    <row r="618" spans="1:26" ht="14.25" customHeight="1">
      <c r="A618" s="225"/>
      <c r="B618" s="226"/>
      <c r="C618" s="225"/>
      <c r="D618" s="227"/>
      <c r="E618" s="225"/>
      <c r="F618" s="225"/>
      <c r="G618" s="225"/>
      <c r="H618" s="225"/>
      <c r="I618" s="225"/>
      <c r="J618" s="225"/>
      <c r="K618" s="225"/>
      <c r="L618" s="225"/>
      <c r="M618" s="225"/>
      <c r="N618" s="225"/>
      <c r="O618" s="225"/>
      <c r="P618" s="225"/>
      <c r="Q618" s="225"/>
      <c r="R618" s="225"/>
      <c r="S618" s="225"/>
      <c r="T618" s="225"/>
      <c r="U618" s="225"/>
      <c r="V618" s="225"/>
      <c r="W618" s="225"/>
      <c r="X618" s="225"/>
      <c r="Y618" s="225"/>
      <c r="Z618" s="225"/>
    </row>
    <row r="619" spans="1:26" ht="14.25" customHeight="1">
      <c r="A619" s="225"/>
      <c r="B619" s="226"/>
      <c r="C619" s="225"/>
      <c r="D619" s="227"/>
      <c r="E619" s="225"/>
      <c r="F619" s="225"/>
      <c r="G619" s="225"/>
      <c r="H619" s="225"/>
      <c r="I619" s="225"/>
      <c r="J619" s="225"/>
      <c r="K619" s="225"/>
      <c r="L619" s="225"/>
      <c r="M619" s="225"/>
      <c r="N619" s="225"/>
      <c r="O619" s="225"/>
      <c r="P619" s="225"/>
      <c r="Q619" s="225"/>
      <c r="R619" s="225"/>
      <c r="S619" s="225"/>
      <c r="T619" s="225"/>
      <c r="U619" s="225"/>
      <c r="V619" s="225"/>
      <c r="W619" s="225"/>
      <c r="X619" s="225"/>
      <c r="Y619" s="225"/>
      <c r="Z619" s="225"/>
    </row>
    <row r="620" spans="1:26" ht="14.25" customHeight="1">
      <c r="A620" s="225"/>
      <c r="B620" s="226"/>
      <c r="C620" s="225"/>
      <c r="D620" s="227"/>
      <c r="E620" s="225"/>
      <c r="F620" s="225"/>
      <c r="G620" s="225"/>
      <c r="H620" s="225"/>
      <c r="I620" s="225"/>
      <c r="J620" s="225"/>
      <c r="K620" s="225"/>
      <c r="L620" s="225"/>
      <c r="M620" s="225"/>
      <c r="N620" s="225"/>
      <c r="O620" s="225"/>
      <c r="P620" s="225"/>
      <c r="Q620" s="225"/>
      <c r="R620" s="225"/>
      <c r="S620" s="225"/>
      <c r="T620" s="225"/>
      <c r="U620" s="225"/>
      <c r="V620" s="225"/>
      <c r="W620" s="225"/>
      <c r="X620" s="225"/>
      <c r="Y620" s="225"/>
      <c r="Z620" s="225"/>
    </row>
    <row r="621" spans="1:26" ht="14.25" customHeight="1">
      <c r="A621" s="225"/>
      <c r="B621" s="226"/>
      <c r="C621" s="225"/>
      <c r="D621" s="227"/>
      <c r="E621" s="225"/>
      <c r="F621" s="225"/>
      <c r="G621" s="225"/>
      <c r="H621" s="225"/>
      <c r="I621" s="225"/>
      <c r="J621" s="225"/>
      <c r="K621" s="225"/>
      <c r="L621" s="225"/>
      <c r="M621" s="225"/>
      <c r="N621" s="225"/>
      <c r="O621" s="225"/>
      <c r="P621" s="225"/>
      <c r="Q621" s="225"/>
      <c r="R621" s="225"/>
      <c r="S621" s="225"/>
      <c r="T621" s="225"/>
      <c r="U621" s="225"/>
      <c r="V621" s="225"/>
      <c r="W621" s="225"/>
      <c r="X621" s="225"/>
      <c r="Y621" s="225"/>
      <c r="Z621" s="225"/>
    </row>
    <row r="622" spans="1:26" ht="14.25" customHeight="1">
      <c r="A622" s="225"/>
      <c r="B622" s="226"/>
      <c r="C622" s="225"/>
      <c r="D622" s="227"/>
      <c r="E622" s="225"/>
      <c r="F622" s="225"/>
      <c r="G622" s="225"/>
      <c r="H622" s="225"/>
      <c r="I622" s="225"/>
      <c r="J622" s="225"/>
      <c r="K622" s="225"/>
      <c r="L622" s="225"/>
      <c r="M622" s="225"/>
      <c r="N622" s="225"/>
      <c r="O622" s="225"/>
      <c r="P622" s="225"/>
      <c r="Q622" s="225"/>
      <c r="R622" s="225"/>
      <c r="S622" s="225"/>
      <c r="T622" s="225"/>
      <c r="U622" s="225"/>
      <c r="V622" s="225"/>
      <c r="W622" s="225"/>
      <c r="X622" s="225"/>
      <c r="Y622" s="225"/>
      <c r="Z622" s="225"/>
    </row>
    <row r="623" spans="1:26" ht="14.25" customHeight="1">
      <c r="A623" s="225"/>
      <c r="B623" s="226"/>
      <c r="C623" s="225"/>
      <c r="D623" s="227"/>
      <c r="E623" s="225"/>
      <c r="F623" s="225"/>
      <c r="G623" s="225"/>
      <c r="H623" s="225"/>
      <c r="I623" s="225"/>
      <c r="J623" s="225"/>
      <c r="K623" s="225"/>
      <c r="L623" s="225"/>
      <c r="M623" s="225"/>
      <c r="N623" s="225"/>
      <c r="O623" s="225"/>
      <c r="P623" s="225"/>
      <c r="Q623" s="225"/>
      <c r="R623" s="225"/>
      <c r="S623" s="225"/>
      <c r="T623" s="225"/>
      <c r="U623" s="225"/>
      <c r="V623" s="225"/>
      <c r="W623" s="225"/>
      <c r="X623" s="225"/>
      <c r="Y623" s="225"/>
      <c r="Z623" s="225"/>
    </row>
    <row r="624" spans="1:26" ht="14.25" customHeight="1">
      <c r="A624" s="225"/>
      <c r="B624" s="226"/>
      <c r="C624" s="225"/>
      <c r="D624" s="227"/>
      <c r="E624" s="225"/>
      <c r="F624" s="225"/>
      <c r="G624" s="225"/>
      <c r="H624" s="225"/>
      <c r="I624" s="225"/>
      <c r="J624" s="225"/>
      <c r="K624" s="225"/>
      <c r="L624" s="225"/>
      <c r="M624" s="225"/>
      <c r="N624" s="225"/>
      <c r="O624" s="225"/>
      <c r="P624" s="225"/>
      <c r="Q624" s="225"/>
      <c r="R624" s="225"/>
      <c r="S624" s="225"/>
      <c r="T624" s="225"/>
      <c r="U624" s="225"/>
      <c r="V624" s="225"/>
      <c r="W624" s="225"/>
      <c r="X624" s="225"/>
      <c r="Y624" s="225"/>
      <c r="Z624" s="225"/>
    </row>
    <row r="625" spans="1:26" ht="14.25" customHeight="1">
      <c r="A625" s="225"/>
      <c r="B625" s="226"/>
      <c r="C625" s="225"/>
      <c r="D625" s="227"/>
      <c r="E625" s="225"/>
      <c r="F625" s="225"/>
      <c r="G625" s="225"/>
      <c r="H625" s="225"/>
      <c r="I625" s="225"/>
      <c r="J625" s="225"/>
      <c r="K625" s="225"/>
      <c r="L625" s="225"/>
      <c r="M625" s="225"/>
      <c r="N625" s="225"/>
      <c r="O625" s="225"/>
      <c r="P625" s="225"/>
      <c r="Q625" s="225"/>
      <c r="R625" s="225"/>
      <c r="S625" s="225"/>
      <c r="T625" s="225"/>
      <c r="U625" s="225"/>
      <c r="V625" s="225"/>
      <c r="W625" s="225"/>
      <c r="X625" s="225"/>
      <c r="Y625" s="225"/>
      <c r="Z625" s="225"/>
    </row>
    <row r="626" spans="1:26" ht="14.25" customHeight="1">
      <c r="A626" s="225"/>
      <c r="B626" s="226"/>
      <c r="C626" s="225"/>
      <c r="D626" s="227"/>
      <c r="E626" s="225"/>
      <c r="F626" s="225"/>
      <c r="G626" s="225"/>
      <c r="H626" s="225"/>
      <c r="I626" s="225"/>
      <c r="J626" s="225"/>
      <c r="K626" s="225"/>
      <c r="L626" s="225"/>
      <c r="M626" s="225"/>
      <c r="N626" s="225"/>
      <c r="O626" s="225"/>
      <c r="P626" s="225"/>
      <c r="Q626" s="225"/>
      <c r="R626" s="225"/>
      <c r="S626" s="225"/>
      <c r="T626" s="225"/>
      <c r="U626" s="225"/>
      <c r="V626" s="225"/>
      <c r="W626" s="225"/>
      <c r="X626" s="225"/>
      <c r="Y626" s="225"/>
      <c r="Z626" s="225"/>
    </row>
    <row r="627" spans="1:26" ht="14.25" customHeight="1">
      <c r="A627" s="225"/>
      <c r="B627" s="226"/>
      <c r="C627" s="225"/>
      <c r="D627" s="227"/>
      <c r="E627" s="225"/>
      <c r="F627" s="225"/>
      <c r="G627" s="225"/>
      <c r="H627" s="225"/>
      <c r="I627" s="225"/>
      <c r="J627" s="225"/>
      <c r="K627" s="225"/>
      <c r="L627" s="225"/>
      <c r="M627" s="225"/>
      <c r="N627" s="225"/>
      <c r="O627" s="225"/>
      <c r="P627" s="225"/>
      <c r="Q627" s="225"/>
      <c r="R627" s="225"/>
      <c r="S627" s="225"/>
      <c r="T627" s="225"/>
      <c r="U627" s="225"/>
      <c r="V627" s="225"/>
      <c r="W627" s="225"/>
      <c r="X627" s="225"/>
      <c r="Y627" s="225"/>
      <c r="Z627" s="225"/>
    </row>
    <row r="628" spans="1:26" ht="14.25" customHeight="1">
      <c r="A628" s="225"/>
      <c r="B628" s="226"/>
      <c r="C628" s="225"/>
      <c r="D628" s="227"/>
      <c r="E628" s="225"/>
      <c r="F628" s="225"/>
      <c r="G628" s="225"/>
      <c r="H628" s="225"/>
      <c r="I628" s="225"/>
      <c r="J628" s="225"/>
      <c r="K628" s="225"/>
      <c r="L628" s="225"/>
      <c r="M628" s="225"/>
      <c r="N628" s="225"/>
      <c r="O628" s="225"/>
      <c r="P628" s="225"/>
      <c r="Q628" s="225"/>
      <c r="R628" s="225"/>
      <c r="S628" s="225"/>
      <c r="T628" s="225"/>
      <c r="U628" s="225"/>
      <c r="V628" s="225"/>
      <c r="W628" s="225"/>
      <c r="X628" s="225"/>
      <c r="Y628" s="225"/>
      <c r="Z628" s="225"/>
    </row>
    <row r="629" spans="1:26" ht="14.25" customHeight="1">
      <c r="A629" s="225"/>
      <c r="B629" s="226"/>
      <c r="C629" s="225"/>
      <c r="D629" s="227"/>
      <c r="E629" s="225"/>
      <c r="F629" s="225"/>
      <c r="G629" s="225"/>
      <c r="H629" s="225"/>
      <c r="I629" s="225"/>
      <c r="J629" s="225"/>
      <c r="K629" s="225"/>
      <c r="L629" s="225"/>
      <c r="M629" s="225"/>
      <c r="N629" s="225"/>
      <c r="O629" s="225"/>
      <c r="P629" s="225"/>
      <c r="Q629" s="225"/>
      <c r="R629" s="225"/>
      <c r="S629" s="225"/>
      <c r="T629" s="225"/>
      <c r="U629" s="225"/>
      <c r="V629" s="225"/>
      <c r="W629" s="225"/>
      <c r="X629" s="225"/>
      <c r="Y629" s="225"/>
      <c r="Z629" s="225"/>
    </row>
    <row r="630" spans="1:26" ht="14.25" customHeight="1">
      <c r="A630" s="225"/>
      <c r="B630" s="226"/>
      <c r="C630" s="225"/>
      <c r="D630" s="227"/>
      <c r="E630" s="225"/>
      <c r="F630" s="225"/>
      <c r="G630" s="225"/>
      <c r="H630" s="225"/>
      <c r="I630" s="225"/>
      <c r="J630" s="225"/>
      <c r="K630" s="225"/>
      <c r="L630" s="225"/>
      <c r="M630" s="225"/>
      <c r="N630" s="225"/>
      <c r="O630" s="225"/>
      <c r="P630" s="225"/>
      <c r="Q630" s="225"/>
      <c r="R630" s="225"/>
      <c r="S630" s="225"/>
      <c r="T630" s="225"/>
      <c r="U630" s="225"/>
      <c r="V630" s="225"/>
      <c r="W630" s="225"/>
      <c r="X630" s="225"/>
      <c r="Y630" s="225"/>
      <c r="Z630" s="225"/>
    </row>
    <row r="631" spans="1:26" ht="14.25" customHeight="1">
      <c r="A631" s="225"/>
      <c r="B631" s="226"/>
      <c r="C631" s="225"/>
      <c r="D631" s="227"/>
      <c r="E631" s="225"/>
      <c r="F631" s="225"/>
      <c r="G631" s="225"/>
      <c r="H631" s="225"/>
      <c r="I631" s="225"/>
      <c r="J631" s="225"/>
      <c r="K631" s="225"/>
      <c r="L631" s="225"/>
      <c r="M631" s="225"/>
      <c r="N631" s="225"/>
      <c r="O631" s="225"/>
      <c r="P631" s="225"/>
      <c r="Q631" s="225"/>
      <c r="R631" s="225"/>
      <c r="S631" s="225"/>
      <c r="T631" s="225"/>
      <c r="U631" s="225"/>
      <c r="V631" s="225"/>
      <c r="W631" s="225"/>
      <c r="X631" s="225"/>
      <c r="Y631" s="225"/>
      <c r="Z631" s="225"/>
    </row>
    <row r="632" spans="1:26" ht="14.25" customHeight="1">
      <c r="A632" s="225"/>
      <c r="B632" s="226"/>
      <c r="C632" s="225"/>
      <c r="D632" s="227"/>
      <c r="E632" s="225"/>
      <c r="F632" s="225"/>
      <c r="G632" s="225"/>
      <c r="H632" s="225"/>
      <c r="I632" s="225"/>
      <c r="J632" s="225"/>
      <c r="K632" s="225"/>
      <c r="L632" s="225"/>
      <c r="M632" s="225"/>
      <c r="N632" s="225"/>
      <c r="O632" s="225"/>
      <c r="P632" s="225"/>
      <c r="Q632" s="225"/>
      <c r="R632" s="225"/>
      <c r="S632" s="225"/>
      <c r="T632" s="225"/>
      <c r="U632" s="225"/>
      <c r="V632" s="225"/>
      <c r="W632" s="225"/>
      <c r="X632" s="225"/>
      <c r="Y632" s="225"/>
      <c r="Z632" s="225"/>
    </row>
    <row r="633" spans="1:26" ht="14.25" customHeight="1">
      <c r="A633" s="225"/>
      <c r="B633" s="226"/>
      <c r="C633" s="225"/>
      <c r="D633" s="227"/>
      <c r="E633" s="225"/>
      <c r="F633" s="225"/>
      <c r="G633" s="225"/>
      <c r="H633" s="225"/>
      <c r="I633" s="225"/>
      <c r="J633" s="225"/>
      <c r="K633" s="225"/>
      <c r="L633" s="225"/>
      <c r="M633" s="225"/>
      <c r="N633" s="225"/>
      <c r="O633" s="225"/>
      <c r="P633" s="225"/>
      <c r="Q633" s="225"/>
      <c r="R633" s="225"/>
      <c r="S633" s="225"/>
      <c r="T633" s="225"/>
      <c r="U633" s="225"/>
      <c r="V633" s="225"/>
      <c r="W633" s="225"/>
      <c r="X633" s="225"/>
      <c r="Y633" s="225"/>
      <c r="Z633" s="225"/>
    </row>
    <row r="634" spans="1:26" ht="14.25" customHeight="1">
      <c r="A634" s="225"/>
      <c r="B634" s="226"/>
      <c r="C634" s="225"/>
      <c r="D634" s="227"/>
      <c r="E634" s="225"/>
      <c r="F634" s="225"/>
      <c r="G634" s="225"/>
      <c r="H634" s="225"/>
      <c r="I634" s="225"/>
      <c r="J634" s="225"/>
      <c r="K634" s="225"/>
      <c r="L634" s="225"/>
      <c r="M634" s="225"/>
      <c r="N634" s="225"/>
      <c r="O634" s="225"/>
      <c r="P634" s="225"/>
      <c r="Q634" s="225"/>
      <c r="R634" s="225"/>
      <c r="S634" s="225"/>
      <c r="T634" s="225"/>
      <c r="U634" s="225"/>
      <c r="V634" s="225"/>
      <c r="W634" s="225"/>
      <c r="X634" s="225"/>
      <c r="Y634" s="225"/>
      <c r="Z634" s="225"/>
    </row>
    <row r="635" spans="1:26" ht="14.25" customHeight="1">
      <c r="A635" s="225"/>
      <c r="B635" s="226"/>
      <c r="C635" s="225"/>
      <c r="D635" s="227"/>
      <c r="E635" s="225"/>
      <c r="F635" s="225"/>
      <c r="G635" s="225"/>
      <c r="H635" s="225"/>
      <c r="I635" s="225"/>
      <c r="J635" s="225"/>
      <c r="K635" s="225"/>
      <c r="L635" s="225"/>
      <c r="M635" s="225"/>
      <c r="N635" s="225"/>
      <c r="O635" s="225"/>
      <c r="P635" s="225"/>
      <c r="Q635" s="225"/>
      <c r="R635" s="225"/>
      <c r="S635" s="225"/>
      <c r="T635" s="225"/>
      <c r="U635" s="225"/>
      <c r="V635" s="225"/>
      <c r="W635" s="225"/>
      <c r="X635" s="225"/>
      <c r="Y635" s="225"/>
      <c r="Z635" s="225"/>
    </row>
    <row r="636" spans="1:26" ht="14.25" customHeight="1">
      <c r="A636" s="225"/>
      <c r="B636" s="226"/>
      <c r="C636" s="225"/>
      <c r="D636" s="227"/>
      <c r="E636" s="225"/>
      <c r="F636" s="225"/>
      <c r="G636" s="225"/>
      <c r="H636" s="225"/>
      <c r="I636" s="225"/>
      <c r="J636" s="225"/>
      <c r="K636" s="225"/>
      <c r="L636" s="225"/>
      <c r="M636" s="225"/>
      <c r="N636" s="225"/>
      <c r="O636" s="225"/>
      <c r="P636" s="225"/>
      <c r="Q636" s="225"/>
      <c r="R636" s="225"/>
      <c r="S636" s="225"/>
      <c r="T636" s="225"/>
      <c r="U636" s="225"/>
      <c r="V636" s="225"/>
      <c r="W636" s="225"/>
      <c r="X636" s="225"/>
      <c r="Y636" s="225"/>
      <c r="Z636" s="225"/>
    </row>
    <row r="637" spans="1:26" ht="14.25" customHeight="1">
      <c r="A637" s="225"/>
      <c r="B637" s="226"/>
      <c r="C637" s="225"/>
      <c r="D637" s="227"/>
      <c r="E637" s="225"/>
      <c r="F637" s="225"/>
      <c r="G637" s="225"/>
      <c r="H637" s="225"/>
      <c r="I637" s="225"/>
      <c r="J637" s="225"/>
      <c r="K637" s="225"/>
      <c r="L637" s="225"/>
      <c r="M637" s="225"/>
      <c r="N637" s="225"/>
      <c r="O637" s="225"/>
      <c r="P637" s="225"/>
      <c r="Q637" s="225"/>
      <c r="R637" s="225"/>
      <c r="S637" s="225"/>
      <c r="T637" s="225"/>
      <c r="U637" s="225"/>
      <c r="V637" s="225"/>
      <c r="W637" s="225"/>
      <c r="X637" s="225"/>
      <c r="Y637" s="225"/>
      <c r="Z637" s="225"/>
    </row>
    <row r="638" spans="1:26" ht="14.25" customHeight="1">
      <c r="A638" s="225"/>
      <c r="B638" s="226"/>
      <c r="C638" s="225"/>
      <c r="D638" s="227"/>
      <c r="E638" s="225"/>
      <c r="F638" s="225"/>
      <c r="G638" s="225"/>
      <c r="H638" s="225"/>
      <c r="I638" s="225"/>
      <c r="J638" s="225"/>
      <c r="K638" s="225"/>
      <c r="L638" s="225"/>
      <c r="M638" s="225"/>
      <c r="N638" s="225"/>
      <c r="O638" s="225"/>
      <c r="P638" s="225"/>
      <c r="Q638" s="225"/>
      <c r="R638" s="225"/>
      <c r="S638" s="225"/>
      <c r="T638" s="225"/>
      <c r="U638" s="225"/>
      <c r="V638" s="225"/>
      <c r="W638" s="225"/>
      <c r="X638" s="225"/>
      <c r="Y638" s="225"/>
      <c r="Z638" s="225"/>
    </row>
    <row r="639" spans="1:26" ht="14.25" customHeight="1">
      <c r="A639" s="225"/>
      <c r="B639" s="226"/>
      <c r="C639" s="225"/>
      <c r="D639" s="227"/>
      <c r="E639" s="225"/>
      <c r="F639" s="225"/>
      <c r="G639" s="225"/>
      <c r="H639" s="225"/>
      <c r="I639" s="225"/>
      <c r="J639" s="225"/>
      <c r="K639" s="225"/>
      <c r="L639" s="225"/>
      <c r="M639" s="225"/>
      <c r="N639" s="225"/>
      <c r="O639" s="225"/>
      <c r="P639" s="225"/>
      <c r="Q639" s="225"/>
      <c r="R639" s="225"/>
      <c r="S639" s="225"/>
      <c r="T639" s="225"/>
      <c r="U639" s="225"/>
      <c r="V639" s="225"/>
      <c r="W639" s="225"/>
      <c r="X639" s="225"/>
      <c r="Y639" s="225"/>
      <c r="Z639" s="225"/>
    </row>
    <row r="640" spans="1:26" ht="14.25" customHeight="1">
      <c r="A640" s="225"/>
      <c r="B640" s="226"/>
      <c r="C640" s="225"/>
      <c r="D640" s="227"/>
      <c r="E640" s="225"/>
      <c r="F640" s="225"/>
      <c r="G640" s="225"/>
      <c r="H640" s="225"/>
      <c r="I640" s="225"/>
      <c r="J640" s="225"/>
      <c r="K640" s="225"/>
      <c r="L640" s="225"/>
      <c r="M640" s="225"/>
      <c r="N640" s="225"/>
      <c r="O640" s="225"/>
      <c r="P640" s="225"/>
      <c r="Q640" s="225"/>
      <c r="R640" s="225"/>
      <c r="S640" s="225"/>
      <c r="T640" s="225"/>
      <c r="U640" s="225"/>
      <c r="V640" s="225"/>
      <c r="W640" s="225"/>
      <c r="X640" s="225"/>
      <c r="Y640" s="225"/>
      <c r="Z640" s="225"/>
    </row>
    <row r="641" spans="1:26" ht="14.25" customHeight="1">
      <c r="A641" s="225"/>
      <c r="B641" s="226"/>
      <c r="C641" s="225"/>
      <c r="D641" s="227"/>
      <c r="E641" s="225"/>
      <c r="F641" s="225"/>
      <c r="G641" s="225"/>
      <c r="H641" s="225"/>
      <c r="I641" s="225"/>
      <c r="J641" s="225"/>
      <c r="K641" s="225"/>
      <c r="L641" s="225"/>
      <c r="M641" s="225"/>
      <c r="N641" s="225"/>
      <c r="O641" s="225"/>
      <c r="P641" s="225"/>
      <c r="Q641" s="225"/>
      <c r="R641" s="225"/>
      <c r="S641" s="225"/>
      <c r="T641" s="225"/>
      <c r="U641" s="225"/>
      <c r="V641" s="225"/>
      <c r="W641" s="225"/>
      <c r="X641" s="225"/>
      <c r="Y641" s="225"/>
      <c r="Z641" s="225"/>
    </row>
    <row r="642" spans="1:26" ht="14.25" customHeight="1">
      <c r="A642" s="225"/>
      <c r="B642" s="226"/>
      <c r="C642" s="225"/>
      <c r="D642" s="227"/>
      <c r="E642" s="225"/>
      <c r="F642" s="225"/>
      <c r="G642" s="225"/>
      <c r="H642" s="225"/>
      <c r="I642" s="225"/>
      <c r="J642" s="225"/>
      <c r="K642" s="225"/>
      <c r="L642" s="225"/>
      <c r="M642" s="225"/>
      <c r="N642" s="225"/>
      <c r="O642" s="225"/>
      <c r="P642" s="225"/>
      <c r="Q642" s="225"/>
      <c r="R642" s="225"/>
      <c r="S642" s="225"/>
      <c r="T642" s="225"/>
      <c r="U642" s="225"/>
      <c r="V642" s="225"/>
      <c r="W642" s="225"/>
      <c r="X642" s="225"/>
      <c r="Y642" s="225"/>
      <c r="Z642" s="225"/>
    </row>
    <row r="643" spans="1:26" ht="14.25" customHeight="1">
      <c r="A643" s="225"/>
      <c r="B643" s="226"/>
      <c r="C643" s="225"/>
      <c r="D643" s="227"/>
      <c r="E643" s="225"/>
      <c r="F643" s="225"/>
      <c r="G643" s="225"/>
      <c r="H643" s="225"/>
      <c r="I643" s="225"/>
      <c r="J643" s="225"/>
      <c r="K643" s="225"/>
      <c r="L643" s="225"/>
      <c r="M643" s="225"/>
      <c r="N643" s="225"/>
      <c r="O643" s="225"/>
      <c r="P643" s="225"/>
      <c r="Q643" s="225"/>
      <c r="R643" s="225"/>
      <c r="S643" s="225"/>
      <c r="T643" s="225"/>
      <c r="U643" s="225"/>
      <c r="V643" s="225"/>
      <c r="W643" s="225"/>
      <c r="X643" s="225"/>
      <c r="Y643" s="225"/>
      <c r="Z643" s="225"/>
    </row>
    <row r="644" spans="1:26" ht="14.25" customHeight="1">
      <c r="A644" s="225"/>
      <c r="B644" s="226"/>
      <c r="C644" s="225"/>
      <c r="D644" s="227"/>
      <c r="E644" s="225"/>
      <c r="F644" s="225"/>
      <c r="G644" s="225"/>
      <c r="H644" s="225"/>
      <c r="I644" s="225"/>
      <c r="J644" s="225"/>
      <c r="K644" s="225"/>
      <c r="L644" s="225"/>
      <c r="M644" s="225"/>
      <c r="N644" s="225"/>
      <c r="O644" s="225"/>
      <c r="P644" s="225"/>
      <c r="Q644" s="225"/>
      <c r="R644" s="225"/>
      <c r="S644" s="225"/>
      <c r="T644" s="225"/>
      <c r="U644" s="225"/>
      <c r="V644" s="225"/>
      <c r="W644" s="225"/>
      <c r="X644" s="225"/>
      <c r="Y644" s="225"/>
      <c r="Z644" s="225"/>
    </row>
    <row r="645" spans="1:26" ht="14.25" customHeight="1">
      <c r="A645" s="225"/>
      <c r="B645" s="226"/>
      <c r="C645" s="225"/>
      <c r="D645" s="227"/>
      <c r="E645" s="225"/>
      <c r="F645" s="225"/>
      <c r="G645" s="225"/>
      <c r="H645" s="225"/>
      <c r="I645" s="225"/>
      <c r="J645" s="225"/>
      <c r="K645" s="225"/>
      <c r="L645" s="225"/>
      <c r="M645" s="225"/>
      <c r="N645" s="225"/>
      <c r="O645" s="225"/>
      <c r="P645" s="225"/>
      <c r="Q645" s="225"/>
      <c r="R645" s="225"/>
      <c r="S645" s="225"/>
      <c r="T645" s="225"/>
      <c r="U645" s="225"/>
      <c r="V645" s="225"/>
      <c r="W645" s="225"/>
      <c r="X645" s="225"/>
      <c r="Y645" s="225"/>
      <c r="Z645" s="225"/>
    </row>
    <row r="646" spans="1:26" ht="14.25" customHeight="1">
      <c r="A646" s="225"/>
      <c r="B646" s="226"/>
      <c r="C646" s="225"/>
      <c r="D646" s="227"/>
      <c r="E646" s="225"/>
      <c r="F646" s="225"/>
      <c r="G646" s="225"/>
      <c r="H646" s="225"/>
      <c r="I646" s="225"/>
      <c r="J646" s="225"/>
      <c r="K646" s="225"/>
      <c r="L646" s="225"/>
      <c r="M646" s="225"/>
      <c r="N646" s="225"/>
      <c r="O646" s="225"/>
      <c r="P646" s="225"/>
      <c r="Q646" s="225"/>
      <c r="R646" s="225"/>
      <c r="S646" s="225"/>
      <c r="T646" s="225"/>
      <c r="U646" s="225"/>
      <c r="V646" s="225"/>
      <c r="W646" s="225"/>
      <c r="X646" s="225"/>
      <c r="Y646" s="225"/>
      <c r="Z646" s="225"/>
    </row>
    <row r="647" spans="1:26" ht="14.25" customHeight="1">
      <c r="A647" s="225"/>
      <c r="B647" s="226"/>
      <c r="C647" s="225"/>
      <c r="D647" s="227"/>
      <c r="E647" s="225"/>
      <c r="F647" s="225"/>
      <c r="G647" s="225"/>
      <c r="H647" s="225"/>
      <c r="I647" s="225"/>
      <c r="J647" s="225"/>
      <c r="K647" s="225"/>
      <c r="L647" s="225"/>
      <c r="M647" s="225"/>
      <c r="N647" s="225"/>
      <c r="O647" s="225"/>
      <c r="P647" s="225"/>
      <c r="Q647" s="225"/>
      <c r="R647" s="225"/>
      <c r="S647" s="225"/>
      <c r="T647" s="225"/>
      <c r="U647" s="225"/>
      <c r="V647" s="225"/>
      <c r="W647" s="225"/>
      <c r="X647" s="225"/>
      <c r="Y647" s="225"/>
      <c r="Z647" s="225"/>
    </row>
    <row r="648" spans="1:26" ht="14.25" customHeight="1">
      <c r="A648" s="225"/>
      <c r="B648" s="226"/>
      <c r="C648" s="225"/>
      <c r="D648" s="227"/>
      <c r="E648" s="225"/>
      <c r="F648" s="225"/>
      <c r="G648" s="225"/>
      <c r="H648" s="225"/>
      <c r="I648" s="225"/>
      <c r="J648" s="225"/>
      <c r="K648" s="225"/>
      <c r="L648" s="225"/>
      <c r="M648" s="225"/>
      <c r="N648" s="225"/>
      <c r="O648" s="225"/>
      <c r="P648" s="225"/>
      <c r="Q648" s="225"/>
      <c r="R648" s="225"/>
      <c r="S648" s="225"/>
      <c r="T648" s="225"/>
      <c r="U648" s="225"/>
      <c r="V648" s="225"/>
      <c r="W648" s="225"/>
      <c r="X648" s="225"/>
      <c r="Y648" s="225"/>
      <c r="Z648" s="225"/>
    </row>
    <row r="649" spans="1:26" ht="14.25" customHeight="1">
      <c r="A649" s="225"/>
      <c r="B649" s="226"/>
      <c r="C649" s="225"/>
      <c r="D649" s="227"/>
      <c r="E649" s="225"/>
      <c r="F649" s="225"/>
      <c r="G649" s="225"/>
      <c r="H649" s="225"/>
      <c r="I649" s="225"/>
      <c r="J649" s="225"/>
      <c r="K649" s="225"/>
      <c r="L649" s="225"/>
      <c r="M649" s="225"/>
      <c r="N649" s="225"/>
      <c r="O649" s="225"/>
      <c r="P649" s="225"/>
      <c r="Q649" s="225"/>
      <c r="R649" s="225"/>
      <c r="S649" s="225"/>
      <c r="T649" s="225"/>
      <c r="U649" s="225"/>
      <c r="V649" s="225"/>
      <c r="W649" s="225"/>
      <c r="X649" s="225"/>
      <c r="Y649" s="225"/>
      <c r="Z649" s="225"/>
    </row>
    <row r="650" spans="1:26" ht="14.25" customHeight="1">
      <c r="A650" s="225"/>
      <c r="B650" s="226"/>
      <c r="C650" s="225"/>
      <c r="D650" s="227"/>
      <c r="E650" s="225"/>
      <c r="F650" s="225"/>
      <c r="G650" s="225"/>
      <c r="H650" s="225"/>
      <c r="I650" s="225"/>
      <c r="J650" s="225"/>
      <c r="K650" s="225"/>
      <c r="L650" s="225"/>
      <c r="M650" s="225"/>
      <c r="N650" s="225"/>
      <c r="O650" s="225"/>
      <c r="P650" s="225"/>
      <c r="Q650" s="225"/>
      <c r="R650" s="225"/>
      <c r="S650" s="225"/>
      <c r="T650" s="225"/>
      <c r="U650" s="225"/>
      <c r="V650" s="225"/>
      <c r="W650" s="225"/>
      <c r="X650" s="225"/>
      <c r="Y650" s="225"/>
      <c r="Z650" s="225"/>
    </row>
    <row r="651" spans="1:26" ht="14.25" customHeight="1">
      <c r="A651" s="225"/>
      <c r="B651" s="226"/>
      <c r="C651" s="225"/>
      <c r="D651" s="227"/>
      <c r="E651" s="225"/>
      <c r="F651" s="225"/>
      <c r="G651" s="225"/>
      <c r="H651" s="225"/>
      <c r="I651" s="225"/>
      <c r="J651" s="225"/>
      <c r="K651" s="225"/>
      <c r="L651" s="225"/>
      <c r="M651" s="225"/>
      <c r="N651" s="225"/>
      <c r="O651" s="225"/>
      <c r="P651" s="225"/>
      <c r="Q651" s="225"/>
      <c r="R651" s="225"/>
      <c r="S651" s="225"/>
      <c r="T651" s="225"/>
      <c r="U651" s="225"/>
      <c r="V651" s="225"/>
      <c r="W651" s="225"/>
      <c r="X651" s="225"/>
      <c r="Y651" s="225"/>
      <c r="Z651" s="225"/>
    </row>
    <row r="652" spans="1:26" ht="14.25" customHeight="1">
      <c r="A652" s="225"/>
      <c r="B652" s="226"/>
      <c r="C652" s="225"/>
      <c r="D652" s="227"/>
      <c r="E652" s="225"/>
      <c r="F652" s="225"/>
      <c r="G652" s="225"/>
      <c r="H652" s="225"/>
      <c r="I652" s="225"/>
      <c r="J652" s="225"/>
      <c r="K652" s="225"/>
      <c r="L652" s="225"/>
      <c r="M652" s="225"/>
      <c r="N652" s="225"/>
      <c r="O652" s="225"/>
      <c r="P652" s="225"/>
      <c r="Q652" s="225"/>
      <c r="R652" s="225"/>
      <c r="S652" s="225"/>
      <c r="T652" s="225"/>
      <c r="U652" s="225"/>
      <c r="V652" s="225"/>
      <c r="W652" s="225"/>
      <c r="X652" s="225"/>
      <c r="Y652" s="225"/>
      <c r="Z652" s="225"/>
    </row>
    <row r="653" spans="1:26" ht="14.25" customHeight="1">
      <c r="A653" s="225"/>
      <c r="B653" s="226"/>
      <c r="C653" s="225"/>
      <c r="D653" s="227"/>
      <c r="E653" s="225"/>
      <c r="F653" s="225"/>
      <c r="G653" s="225"/>
      <c r="H653" s="225"/>
      <c r="I653" s="225"/>
      <c r="J653" s="225"/>
      <c r="K653" s="225"/>
      <c r="L653" s="225"/>
      <c r="M653" s="225"/>
      <c r="N653" s="225"/>
      <c r="O653" s="225"/>
      <c r="P653" s="225"/>
      <c r="Q653" s="225"/>
      <c r="R653" s="225"/>
      <c r="S653" s="225"/>
      <c r="T653" s="225"/>
      <c r="U653" s="225"/>
      <c r="V653" s="225"/>
      <c r="W653" s="225"/>
      <c r="X653" s="225"/>
      <c r="Y653" s="225"/>
      <c r="Z653" s="225"/>
    </row>
    <row r="654" spans="1:26" ht="14.25" customHeight="1">
      <c r="A654" s="225"/>
      <c r="B654" s="226"/>
      <c r="C654" s="225"/>
      <c r="D654" s="227"/>
      <c r="E654" s="225"/>
      <c r="F654" s="225"/>
      <c r="G654" s="225"/>
      <c r="H654" s="225"/>
      <c r="I654" s="225"/>
      <c r="J654" s="225"/>
      <c r="K654" s="225"/>
      <c r="L654" s="225"/>
      <c r="M654" s="225"/>
      <c r="N654" s="225"/>
      <c r="O654" s="225"/>
      <c r="P654" s="225"/>
      <c r="Q654" s="225"/>
      <c r="R654" s="225"/>
      <c r="S654" s="225"/>
      <c r="T654" s="225"/>
      <c r="U654" s="225"/>
      <c r="V654" s="225"/>
      <c r="W654" s="225"/>
      <c r="X654" s="225"/>
      <c r="Y654" s="225"/>
      <c r="Z654" s="225"/>
    </row>
    <row r="655" spans="1:26" ht="14.25" customHeight="1">
      <c r="A655" s="225"/>
      <c r="B655" s="226"/>
      <c r="C655" s="225"/>
      <c r="D655" s="227"/>
      <c r="E655" s="225"/>
      <c r="F655" s="225"/>
      <c r="G655" s="225"/>
      <c r="H655" s="225"/>
      <c r="I655" s="225"/>
      <c r="J655" s="225"/>
      <c r="K655" s="225"/>
      <c r="L655" s="225"/>
      <c r="M655" s="225"/>
      <c r="N655" s="225"/>
      <c r="O655" s="225"/>
      <c r="P655" s="225"/>
      <c r="Q655" s="225"/>
      <c r="R655" s="225"/>
      <c r="S655" s="225"/>
      <c r="T655" s="225"/>
      <c r="U655" s="225"/>
      <c r="V655" s="225"/>
      <c r="W655" s="225"/>
      <c r="X655" s="225"/>
      <c r="Y655" s="225"/>
      <c r="Z655" s="225"/>
    </row>
    <row r="656" spans="1:26" ht="14.25" customHeight="1">
      <c r="A656" s="225"/>
      <c r="B656" s="226"/>
      <c r="C656" s="225"/>
      <c r="D656" s="227"/>
      <c r="E656" s="225"/>
      <c r="F656" s="225"/>
      <c r="G656" s="225"/>
      <c r="H656" s="225"/>
      <c r="I656" s="225"/>
      <c r="J656" s="225"/>
      <c r="K656" s="225"/>
      <c r="L656" s="225"/>
      <c r="M656" s="225"/>
      <c r="N656" s="225"/>
      <c r="O656" s="225"/>
      <c r="P656" s="225"/>
      <c r="Q656" s="225"/>
      <c r="R656" s="225"/>
      <c r="S656" s="225"/>
      <c r="T656" s="225"/>
      <c r="U656" s="225"/>
      <c r="V656" s="225"/>
      <c r="W656" s="225"/>
      <c r="X656" s="225"/>
      <c r="Y656" s="225"/>
      <c r="Z656" s="225"/>
    </row>
    <row r="657" spans="1:26" ht="14.25" customHeight="1">
      <c r="A657" s="225"/>
      <c r="B657" s="226"/>
      <c r="C657" s="225"/>
      <c r="D657" s="227"/>
      <c r="E657" s="225"/>
      <c r="F657" s="225"/>
      <c r="G657" s="225"/>
      <c r="H657" s="225"/>
      <c r="I657" s="225"/>
      <c r="J657" s="225"/>
      <c r="K657" s="225"/>
      <c r="L657" s="225"/>
      <c r="M657" s="225"/>
      <c r="N657" s="225"/>
      <c r="O657" s="225"/>
      <c r="P657" s="225"/>
      <c r="Q657" s="225"/>
      <c r="R657" s="225"/>
      <c r="S657" s="225"/>
      <c r="T657" s="225"/>
      <c r="U657" s="225"/>
      <c r="V657" s="225"/>
      <c r="W657" s="225"/>
      <c r="X657" s="225"/>
      <c r="Y657" s="225"/>
      <c r="Z657" s="225"/>
    </row>
    <row r="658" spans="1:26" ht="14.25" customHeight="1">
      <c r="A658" s="225"/>
      <c r="B658" s="226"/>
      <c r="C658" s="225"/>
      <c r="D658" s="227"/>
      <c r="E658" s="225"/>
      <c r="F658" s="225"/>
      <c r="G658" s="225"/>
      <c r="H658" s="225"/>
      <c r="I658" s="225"/>
      <c r="J658" s="225"/>
      <c r="K658" s="225"/>
      <c r="L658" s="225"/>
      <c r="M658" s="225"/>
      <c r="N658" s="225"/>
      <c r="O658" s="225"/>
      <c r="P658" s="225"/>
      <c r="Q658" s="225"/>
      <c r="R658" s="225"/>
      <c r="S658" s="225"/>
      <c r="T658" s="225"/>
      <c r="U658" s="225"/>
      <c r="V658" s="225"/>
      <c r="W658" s="225"/>
      <c r="X658" s="225"/>
      <c r="Y658" s="225"/>
      <c r="Z658" s="225"/>
    </row>
    <row r="659" spans="1:26" ht="14.25" customHeight="1">
      <c r="A659" s="225"/>
      <c r="B659" s="226"/>
      <c r="C659" s="225"/>
      <c r="D659" s="227"/>
      <c r="E659" s="225"/>
      <c r="F659" s="225"/>
      <c r="G659" s="225"/>
      <c r="H659" s="225"/>
      <c r="I659" s="225"/>
      <c r="J659" s="225"/>
      <c r="K659" s="225"/>
      <c r="L659" s="225"/>
      <c r="M659" s="225"/>
      <c r="N659" s="225"/>
      <c r="O659" s="225"/>
      <c r="P659" s="225"/>
      <c r="Q659" s="225"/>
      <c r="R659" s="225"/>
      <c r="S659" s="225"/>
      <c r="T659" s="225"/>
      <c r="U659" s="225"/>
      <c r="V659" s="225"/>
      <c r="W659" s="225"/>
      <c r="X659" s="225"/>
      <c r="Y659" s="225"/>
      <c r="Z659" s="225"/>
    </row>
    <row r="660" spans="1:26" ht="14.25" customHeight="1">
      <c r="A660" s="225"/>
      <c r="B660" s="226"/>
      <c r="C660" s="225"/>
      <c r="D660" s="227"/>
      <c r="E660" s="225"/>
      <c r="F660" s="225"/>
      <c r="G660" s="225"/>
      <c r="H660" s="225"/>
      <c r="I660" s="225"/>
      <c r="J660" s="225"/>
      <c r="K660" s="225"/>
      <c r="L660" s="225"/>
      <c r="M660" s="225"/>
      <c r="N660" s="225"/>
      <c r="O660" s="225"/>
      <c r="P660" s="225"/>
      <c r="Q660" s="225"/>
      <c r="R660" s="225"/>
      <c r="S660" s="225"/>
      <c r="T660" s="225"/>
      <c r="U660" s="225"/>
      <c r="V660" s="225"/>
      <c r="W660" s="225"/>
      <c r="X660" s="225"/>
      <c r="Y660" s="225"/>
      <c r="Z660" s="225"/>
    </row>
    <row r="661" spans="1:26" ht="14.25" customHeight="1">
      <c r="A661" s="225"/>
      <c r="B661" s="226"/>
      <c r="C661" s="225"/>
      <c r="D661" s="227"/>
      <c r="E661" s="225"/>
      <c r="F661" s="225"/>
      <c r="G661" s="225"/>
      <c r="H661" s="225"/>
      <c r="I661" s="225"/>
      <c r="J661" s="225"/>
      <c r="K661" s="225"/>
      <c r="L661" s="225"/>
      <c r="M661" s="225"/>
      <c r="N661" s="225"/>
      <c r="O661" s="225"/>
      <c r="P661" s="225"/>
      <c r="Q661" s="225"/>
      <c r="R661" s="225"/>
      <c r="S661" s="225"/>
      <c r="T661" s="225"/>
      <c r="U661" s="225"/>
      <c r="V661" s="225"/>
      <c r="W661" s="225"/>
      <c r="X661" s="225"/>
      <c r="Y661" s="225"/>
      <c r="Z661" s="225"/>
    </row>
    <row r="662" spans="1:26" ht="14.25" customHeight="1">
      <c r="A662" s="225"/>
      <c r="B662" s="226"/>
      <c r="C662" s="225"/>
      <c r="D662" s="227"/>
      <c r="E662" s="225"/>
      <c r="F662" s="225"/>
      <c r="G662" s="225"/>
      <c r="H662" s="225"/>
      <c r="I662" s="225"/>
      <c r="J662" s="225"/>
      <c r="K662" s="225"/>
      <c r="L662" s="225"/>
      <c r="M662" s="225"/>
      <c r="N662" s="225"/>
      <c r="O662" s="225"/>
      <c r="P662" s="225"/>
      <c r="Q662" s="225"/>
      <c r="R662" s="225"/>
      <c r="S662" s="225"/>
      <c r="T662" s="225"/>
      <c r="U662" s="225"/>
      <c r="V662" s="225"/>
      <c r="W662" s="225"/>
      <c r="X662" s="225"/>
      <c r="Y662" s="225"/>
      <c r="Z662" s="225"/>
    </row>
    <row r="663" spans="1:26" ht="14.25" customHeight="1">
      <c r="A663" s="225"/>
      <c r="B663" s="226"/>
      <c r="C663" s="225"/>
      <c r="D663" s="227"/>
      <c r="E663" s="225"/>
      <c r="F663" s="225"/>
      <c r="G663" s="225"/>
      <c r="H663" s="225"/>
      <c r="I663" s="225"/>
      <c r="J663" s="225"/>
      <c r="K663" s="225"/>
      <c r="L663" s="225"/>
      <c r="M663" s="225"/>
      <c r="N663" s="225"/>
      <c r="O663" s="225"/>
      <c r="P663" s="225"/>
      <c r="Q663" s="225"/>
      <c r="R663" s="225"/>
      <c r="S663" s="225"/>
      <c r="T663" s="225"/>
      <c r="U663" s="225"/>
      <c r="V663" s="225"/>
      <c r="W663" s="225"/>
      <c r="X663" s="225"/>
      <c r="Y663" s="225"/>
      <c r="Z663" s="225"/>
    </row>
    <row r="664" spans="1:26" ht="14.25" customHeight="1">
      <c r="A664" s="225"/>
      <c r="B664" s="226"/>
      <c r="C664" s="225"/>
      <c r="D664" s="227"/>
      <c r="E664" s="225"/>
      <c r="F664" s="225"/>
      <c r="G664" s="225"/>
      <c r="H664" s="225"/>
      <c r="I664" s="225"/>
      <c r="J664" s="225"/>
      <c r="K664" s="225"/>
      <c r="L664" s="225"/>
      <c r="M664" s="225"/>
      <c r="N664" s="225"/>
      <c r="O664" s="225"/>
      <c r="P664" s="225"/>
      <c r="Q664" s="225"/>
      <c r="R664" s="225"/>
      <c r="S664" s="225"/>
      <c r="T664" s="225"/>
      <c r="U664" s="225"/>
      <c r="V664" s="225"/>
      <c r="W664" s="225"/>
      <c r="X664" s="225"/>
      <c r="Y664" s="225"/>
      <c r="Z664" s="225"/>
    </row>
    <row r="665" spans="1:26" ht="14.25" customHeight="1">
      <c r="A665" s="225"/>
      <c r="B665" s="226"/>
      <c r="C665" s="225"/>
      <c r="D665" s="227"/>
      <c r="E665" s="225"/>
      <c r="F665" s="225"/>
      <c r="G665" s="225"/>
      <c r="H665" s="225"/>
      <c r="I665" s="225"/>
      <c r="J665" s="225"/>
      <c r="K665" s="225"/>
      <c r="L665" s="225"/>
      <c r="M665" s="225"/>
      <c r="N665" s="225"/>
      <c r="O665" s="225"/>
      <c r="P665" s="225"/>
      <c r="Q665" s="225"/>
      <c r="R665" s="225"/>
      <c r="S665" s="225"/>
      <c r="T665" s="225"/>
      <c r="U665" s="225"/>
      <c r="V665" s="225"/>
      <c r="W665" s="225"/>
      <c r="X665" s="225"/>
      <c r="Y665" s="225"/>
      <c r="Z665" s="225"/>
    </row>
    <row r="666" spans="1:26" ht="14.25" customHeight="1">
      <c r="A666" s="225"/>
      <c r="B666" s="226"/>
      <c r="C666" s="225"/>
      <c r="D666" s="227"/>
      <c r="E666" s="225"/>
      <c r="F666" s="225"/>
      <c r="G666" s="225"/>
      <c r="H666" s="225"/>
      <c r="I666" s="225"/>
      <c r="J666" s="225"/>
      <c r="K666" s="225"/>
      <c r="L666" s="225"/>
      <c r="M666" s="225"/>
      <c r="N666" s="225"/>
      <c r="O666" s="225"/>
      <c r="P666" s="225"/>
      <c r="Q666" s="225"/>
      <c r="R666" s="225"/>
      <c r="S666" s="225"/>
      <c r="T666" s="225"/>
      <c r="U666" s="225"/>
      <c r="V666" s="225"/>
      <c r="W666" s="225"/>
      <c r="X666" s="225"/>
      <c r="Y666" s="225"/>
      <c r="Z666" s="225"/>
    </row>
    <row r="667" spans="1:26" ht="14.25" customHeight="1">
      <c r="A667" s="225"/>
      <c r="B667" s="226"/>
      <c r="C667" s="225"/>
      <c r="D667" s="227"/>
      <c r="E667" s="225"/>
      <c r="F667" s="225"/>
      <c r="G667" s="225"/>
      <c r="H667" s="225"/>
      <c r="I667" s="225"/>
      <c r="J667" s="225"/>
      <c r="K667" s="225"/>
      <c r="L667" s="225"/>
      <c r="M667" s="225"/>
      <c r="N667" s="225"/>
      <c r="O667" s="225"/>
      <c r="P667" s="225"/>
      <c r="Q667" s="225"/>
      <c r="R667" s="225"/>
      <c r="S667" s="225"/>
      <c r="T667" s="225"/>
      <c r="U667" s="225"/>
      <c r="V667" s="225"/>
      <c r="W667" s="225"/>
      <c r="X667" s="225"/>
      <c r="Y667" s="225"/>
      <c r="Z667" s="225"/>
    </row>
    <row r="668" spans="1:26" ht="14.25" customHeight="1">
      <c r="A668" s="225"/>
      <c r="B668" s="226"/>
      <c r="C668" s="225"/>
      <c r="D668" s="227"/>
      <c r="E668" s="225"/>
      <c r="F668" s="225"/>
      <c r="G668" s="225"/>
      <c r="H668" s="225"/>
      <c r="I668" s="225"/>
      <c r="J668" s="225"/>
      <c r="K668" s="225"/>
      <c r="L668" s="225"/>
      <c r="M668" s="225"/>
      <c r="N668" s="225"/>
      <c r="O668" s="225"/>
      <c r="P668" s="225"/>
      <c r="Q668" s="225"/>
      <c r="R668" s="225"/>
      <c r="S668" s="225"/>
      <c r="T668" s="225"/>
      <c r="U668" s="225"/>
      <c r="V668" s="225"/>
      <c r="W668" s="225"/>
      <c r="X668" s="225"/>
      <c r="Y668" s="225"/>
      <c r="Z668" s="225"/>
    </row>
    <row r="669" spans="1:26" ht="14.25" customHeight="1">
      <c r="A669" s="225"/>
      <c r="B669" s="226"/>
      <c r="C669" s="225"/>
      <c r="D669" s="227"/>
      <c r="E669" s="225"/>
      <c r="F669" s="225"/>
      <c r="G669" s="225"/>
      <c r="H669" s="225"/>
      <c r="I669" s="225"/>
      <c r="J669" s="225"/>
      <c r="K669" s="225"/>
      <c r="L669" s="225"/>
      <c r="M669" s="225"/>
      <c r="N669" s="225"/>
      <c r="O669" s="225"/>
      <c r="P669" s="225"/>
      <c r="Q669" s="225"/>
      <c r="R669" s="225"/>
      <c r="S669" s="225"/>
      <c r="T669" s="225"/>
      <c r="U669" s="225"/>
      <c r="V669" s="225"/>
      <c r="W669" s="225"/>
      <c r="X669" s="225"/>
      <c r="Y669" s="225"/>
      <c r="Z669" s="225"/>
    </row>
    <row r="670" spans="1:26" ht="14.25" customHeight="1">
      <c r="A670" s="225"/>
      <c r="B670" s="226"/>
      <c r="C670" s="225"/>
      <c r="D670" s="227"/>
      <c r="E670" s="225"/>
      <c r="F670" s="225"/>
      <c r="G670" s="225"/>
      <c r="H670" s="225"/>
      <c r="I670" s="225"/>
      <c r="J670" s="225"/>
      <c r="K670" s="225"/>
      <c r="L670" s="225"/>
      <c r="M670" s="225"/>
      <c r="N670" s="225"/>
      <c r="O670" s="225"/>
      <c r="P670" s="225"/>
      <c r="Q670" s="225"/>
      <c r="R670" s="225"/>
      <c r="S670" s="225"/>
      <c r="T670" s="225"/>
      <c r="U670" s="225"/>
      <c r="V670" s="225"/>
      <c r="W670" s="225"/>
      <c r="X670" s="225"/>
      <c r="Y670" s="225"/>
      <c r="Z670" s="225"/>
    </row>
    <row r="671" spans="1:26" ht="14.25" customHeight="1">
      <c r="A671" s="225"/>
      <c r="B671" s="226"/>
      <c r="C671" s="225"/>
      <c r="D671" s="227"/>
      <c r="E671" s="225"/>
      <c r="F671" s="225"/>
      <c r="G671" s="225"/>
      <c r="H671" s="225"/>
      <c r="I671" s="225"/>
      <c r="J671" s="225"/>
      <c r="K671" s="225"/>
      <c r="L671" s="225"/>
      <c r="M671" s="225"/>
      <c r="N671" s="225"/>
      <c r="O671" s="225"/>
      <c r="P671" s="225"/>
      <c r="Q671" s="225"/>
      <c r="R671" s="225"/>
      <c r="S671" s="225"/>
      <c r="T671" s="225"/>
      <c r="U671" s="225"/>
      <c r="V671" s="225"/>
      <c r="W671" s="225"/>
      <c r="X671" s="225"/>
      <c r="Y671" s="225"/>
      <c r="Z671" s="225"/>
    </row>
    <row r="672" spans="1:26" ht="14.25" customHeight="1">
      <c r="A672" s="225"/>
      <c r="B672" s="226"/>
      <c r="C672" s="225"/>
      <c r="D672" s="227"/>
      <c r="E672" s="225"/>
      <c r="F672" s="225"/>
      <c r="G672" s="225"/>
      <c r="H672" s="225"/>
      <c r="I672" s="225"/>
      <c r="J672" s="225"/>
      <c r="K672" s="225"/>
      <c r="L672" s="225"/>
      <c r="M672" s="225"/>
      <c r="N672" s="225"/>
      <c r="O672" s="225"/>
      <c r="P672" s="225"/>
      <c r="Q672" s="225"/>
      <c r="R672" s="225"/>
      <c r="S672" s="225"/>
      <c r="T672" s="225"/>
      <c r="U672" s="225"/>
      <c r="V672" s="225"/>
      <c r="W672" s="225"/>
      <c r="X672" s="225"/>
      <c r="Y672" s="225"/>
      <c r="Z672" s="225"/>
    </row>
    <row r="673" spans="1:26" ht="14.25" customHeight="1">
      <c r="A673" s="225"/>
      <c r="B673" s="226"/>
      <c r="C673" s="225"/>
      <c r="D673" s="227"/>
      <c r="E673" s="225"/>
      <c r="F673" s="225"/>
      <c r="G673" s="225"/>
      <c r="H673" s="225"/>
      <c r="I673" s="225"/>
      <c r="J673" s="225"/>
      <c r="K673" s="225"/>
      <c r="L673" s="225"/>
      <c r="M673" s="225"/>
      <c r="N673" s="225"/>
      <c r="O673" s="225"/>
      <c r="P673" s="225"/>
      <c r="Q673" s="225"/>
      <c r="R673" s="225"/>
      <c r="S673" s="225"/>
      <c r="T673" s="225"/>
      <c r="U673" s="225"/>
      <c r="V673" s="225"/>
      <c r="W673" s="225"/>
      <c r="X673" s="225"/>
      <c r="Y673" s="225"/>
      <c r="Z673" s="225"/>
    </row>
    <row r="674" spans="1:26" ht="14.25" customHeight="1">
      <c r="A674" s="225"/>
      <c r="B674" s="226"/>
      <c r="C674" s="225"/>
      <c r="D674" s="227"/>
      <c r="E674" s="225"/>
      <c r="F674" s="225"/>
      <c r="G674" s="225"/>
      <c r="H674" s="225"/>
      <c r="I674" s="225"/>
      <c r="J674" s="225"/>
      <c r="K674" s="225"/>
      <c r="L674" s="225"/>
      <c r="M674" s="225"/>
      <c r="N674" s="225"/>
      <c r="O674" s="225"/>
      <c r="P674" s="225"/>
      <c r="Q674" s="225"/>
      <c r="R674" s="225"/>
      <c r="S674" s="225"/>
      <c r="T674" s="225"/>
      <c r="U674" s="225"/>
      <c r="V674" s="225"/>
      <c r="W674" s="225"/>
      <c r="X674" s="225"/>
      <c r="Y674" s="225"/>
      <c r="Z674" s="225"/>
    </row>
    <row r="675" spans="1:26" ht="14.25" customHeight="1">
      <c r="A675" s="225"/>
      <c r="B675" s="226"/>
      <c r="C675" s="225"/>
      <c r="D675" s="227"/>
      <c r="E675" s="225"/>
      <c r="F675" s="225"/>
      <c r="G675" s="225"/>
      <c r="H675" s="225"/>
      <c r="I675" s="225"/>
      <c r="J675" s="225"/>
      <c r="K675" s="225"/>
      <c r="L675" s="225"/>
      <c r="M675" s="225"/>
      <c r="N675" s="225"/>
      <c r="O675" s="225"/>
      <c r="P675" s="225"/>
      <c r="Q675" s="225"/>
      <c r="R675" s="225"/>
      <c r="S675" s="225"/>
      <c r="T675" s="225"/>
      <c r="U675" s="225"/>
      <c r="V675" s="225"/>
      <c r="W675" s="225"/>
      <c r="X675" s="225"/>
      <c r="Y675" s="225"/>
      <c r="Z675" s="225"/>
    </row>
    <row r="676" spans="1:26" ht="14.25" customHeight="1">
      <c r="A676" s="225"/>
      <c r="B676" s="226"/>
      <c r="C676" s="225"/>
      <c r="D676" s="227"/>
      <c r="E676" s="225"/>
      <c r="F676" s="225"/>
      <c r="G676" s="225"/>
      <c r="H676" s="225"/>
      <c r="I676" s="225"/>
      <c r="J676" s="225"/>
      <c r="K676" s="225"/>
      <c r="L676" s="225"/>
      <c r="M676" s="225"/>
      <c r="N676" s="225"/>
      <c r="O676" s="225"/>
      <c r="P676" s="225"/>
      <c r="Q676" s="225"/>
      <c r="R676" s="225"/>
      <c r="S676" s="225"/>
      <c r="T676" s="225"/>
      <c r="U676" s="225"/>
      <c r="V676" s="225"/>
      <c r="W676" s="225"/>
      <c r="X676" s="225"/>
      <c r="Y676" s="225"/>
      <c r="Z676" s="225"/>
    </row>
    <row r="677" spans="1:26" ht="14.25" customHeight="1">
      <c r="A677" s="225"/>
      <c r="B677" s="226"/>
      <c r="C677" s="225"/>
      <c r="D677" s="227"/>
      <c r="E677" s="225"/>
      <c r="F677" s="225"/>
      <c r="G677" s="225"/>
      <c r="H677" s="225"/>
      <c r="I677" s="225"/>
      <c r="J677" s="225"/>
      <c r="K677" s="225"/>
      <c r="L677" s="225"/>
      <c r="M677" s="225"/>
      <c r="N677" s="225"/>
      <c r="O677" s="225"/>
      <c r="P677" s="225"/>
      <c r="Q677" s="225"/>
      <c r="R677" s="225"/>
      <c r="S677" s="225"/>
      <c r="T677" s="225"/>
      <c r="U677" s="225"/>
      <c r="V677" s="225"/>
      <c r="W677" s="225"/>
      <c r="X677" s="225"/>
      <c r="Y677" s="225"/>
      <c r="Z677" s="225"/>
    </row>
    <row r="678" spans="1:26" ht="14.25" customHeight="1">
      <c r="A678" s="225"/>
      <c r="B678" s="226"/>
      <c r="C678" s="225"/>
      <c r="D678" s="227"/>
      <c r="E678" s="225"/>
      <c r="F678" s="225"/>
      <c r="G678" s="225"/>
      <c r="H678" s="225"/>
      <c r="I678" s="225"/>
      <c r="J678" s="225"/>
      <c r="K678" s="225"/>
      <c r="L678" s="225"/>
      <c r="M678" s="225"/>
      <c r="N678" s="225"/>
      <c r="O678" s="225"/>
      <c r="P678" s="225"/>
      <c r="Q678" s="225"/>
      <c r="R678" s="225"/>
      <c r="S678" s="225"/>
      <c r="T678" s="225"/>
      <c r="U678" s="225"/>
      <c r="V678" s="225"/>
      <c r="W678" s="225"/>
      <c r="X678" s="225"/>
      <c r="Y678" s="225"/>
      <c r="Z678" s="225"/>
    </row>
    <row r="679" spans="1:26" ht="14.25" customHeight="1">
      <c r="A679" s="225"/>
      <c r="B679" s="226"/>
      <c r="C679" s="225"/>
      <c r="D679" s="227"/>
      <c r="E679" s="225"/>
      <c r="F679" s="225"/>
      <c r="G679" s="225"/>
      <c r="H679" s="225"/>
      <c r="I679" s="225"/>
      <c r="J679" s="225"/>
      <c r="K679" s="225"/>
      <c r="L679" s="225"/>
      <c r="M679" s="225"/>
      <c r="N679" s="225"/>
      <c r="O679" s="225"/>
      <c r="P679" s="225"/>
      <c r="Q679" s="225"/>
      <c r="R679" s="225"/>
      <c r="S679" s="225"/>
      <c r="T679" s="225"/>
      <c r="U679" s="225"/>
      <c r="V679" s="225"/>
      <c r="W679" s="225"/>
      <c r="X679" s="225"/>
      <c r="Y679" s="225"/>
      <c r="Z679" s="225"/>
    </row>
    <row r="680" spans="1:26" ht="14.25" customHeight="1">
      <c r="A680" s="225"/>
      <c r="B680" s="226"/>
      <c r="C680" s="225"/>
      <c r="D680" s="227"/>
      <c r="E680" s="225"/>
      <c r="F680" s="225"/>
      <c r="G680" s="225"/>
      <c r="H680" s="225"/>
      <c r="I680" s="225"/>
      <c r="J680" s="225"/>
      <c r="K680" s="225"/>
      <c r="L680" s="225"/>
      <c r="M680" s="225"/>
      <c r="N680" s="225"/>
      <c r="O680" s="225"/>
      <c r="P680" s="225"/>
      <c r="Q680" s="225"/>
      <c r="R680" s="225"/>
      <c r="S680" s="225"/>
      <c r="T680" s="225"/>
      <c r="U680" s="225"/>
      <c r="V680" s="225"/>
      <c r="W680" s="225"/>
      <c r="X680" s="225"/>
      <c r="Y680" s="225"/>
      <c r="Z680" s="225"/>
    </row>
    <row r="681" spans="1:26" ht="14.25" customHeight="1">
      <c r="A681" s="225"/>
      <c r="B681" s="226"/>
      <c r="C681" s="225"/>
      <c r="D681" s="227"/>
      <c r="E681" s="225"/>
      <c r="F681" s="225"/>
      <c r="G681" s="225"/>
      <c r="H681" s="225"/>
      <c r="I681" s="225"/>
      <c r="J681" s="225"/>
      <c r="K681" s="225"/>
      <c r="L681" s="225"/>
      <c r="M681" s="225"/>
      <c r="N681" s="225"/>
      <c r="O681" s="225"/>
      <c r="P681" s="225"/>
      <c r="Q681" s="225"/>
      <c r="R681" s="225"/>
      <c r="S681" s="225"/>
      <c r="T681" s="225"/>
      <c r="U681" s="225"/>
      <c r="V681" s="225"/>
      <c r="W681" s="225"/>
      <c r="X681" s="225"/>
      <c r="Y681" s="225"/>
      <c r="Z681" s="225"/>
    </row>
    <row r="682" spans="1:26" ht="14.25" customHeight="1">
      <c r="A682" s="225"/>
      <c r="B682" s="226"/>
      <c r="C682" s="225"/>
      <c r="D682" s="227"/>
      <c r="E682" s="225"/>
      <c r="F682" s="225"/>
      <c r="G682" s="225"/>
      <c r="H682" s="225"/>
      <c r="I682" s="225"/>
      <c r="J682" s="225"/>
      <c r="K682" s="225"/>
      <c r="L682" s="225"/>
      <c r="M682" s="225"/>
      <c r="N682" s="225"/>
      <c r="O682" s="225"/>
      <c r="P682" s="225"/>
      <c r="Q682" s="225"/>
      <c r="R682" s="225"/>
      <c r="S682" s="225"/>
      <c r="T682" s="225"/>
      <c r="U682" s="225"/>
      <c r="V682" s="225"/>
      <c r="W682" s="225"/>
      <c r="X682" s="225"/>
      <c r="Y682" s="225"/>
      <c r="Z682" s="225"/>
    </row>
    <row r="683" spans="1:26" ht="14.25" customHeight="1">
      <c r="A683" s="225"/>
      <c r="B683" s="226"/>
      <c r="C683" s="225"/>
      <c r="D683" s="227"/>
      <c r="E683" s="225"/>
      <c r="F683" s="225"/>
      <c r="G683" s="225"/>
      <c r="H683" s="225"/>
      <c r="I683" s="225"/>
      <c r="J683" s="225"/>
      <c r="K683" s="225"/>
      <c r="L683" s="225"/>
      <c r="M683" s="225"/>
      <c r="N683" s="225"/>
      <c r="O683" s="225"/>
      <c r="P683" s="225"/>
      <c r="Q683" s="225"/>
      <c r="R683" s="225"/>
      <c r="S683" s="225"/>
      <c r="T683" s="225"/>
      <c r="U683" s="225"/>
      <c r="V683" s="225"/>
      <c r="W683" s="225"/>
      <c r="X683" s="225"/>
      <c r="Y683" s="225"/>
      <c r="Z683" s="225"/>
    </row>
    <row r="684" spans="1:26" ht="14.25" customHeight="1">
      <c r="A684" s="225"/>
      <c r="B684" s="226"/>
      <c r="C684" s="225"/>
      <c r="D684" s="227"/>
      <c r="E684" s="225"/>
      <c r="F684" s="225"/>
      <c r="G684" s="225"/>
      <c r="H684" s="225"/>
      <c r="I684" s="225"/>
      <c r="J684" s="225"/>
      <c r="K684" s="225"/>
      <c r="L684" s="225"/>
      <c r="M684" s="225"/>
      <c r="N684" s="225"/>
      <c r="O684" s="225"/>
      <c r="P684" s="225"/>
      <c r="Q684" s="225"/>
      <c r="R684" s="225"/>
      <c r="S684" s="225"/>
      <c r="T684" s="225"/>
      <c r="U684" s="225"/>
      <c r="V684" s="225"/>
      <c r="W684" s="225"/>
      <c r="X684" s="225"/>
      <c r="Y684" s="225"/>
      <c r="Z684" s="225"/>
    </row>
    <row r="685" spans="1:26" ht="14.25" customHeight="1">
      <c r="A685" s="225"/>
      <c r="B685" s="226"/>
      <c r="C685" s="225"/>
      <c r="D685" s="227"/>
      <c r="E685" s="225"/>
      <c r="F685" s="225"/>
      <c r="G685" s="225"/>
      <c r="H685" s="225"/>
      <c r="I685" s="225"/>
      <c r="J685" s="225"/>
      <c r="K685" s="225"/>
      <c r="L685" s="225"/>
      <c r="M685" s="225"/>
      <c r="N685" s="225"/>
      <c r="O685" s="225"/>
      <c r="P685" s="225"/>
      <c r="Q685" s="225"/>
      <c r="R685" s="225"/>
      <c r="S685" s="225"/>
      <c r="T685" s="225"/>
      <c r="U685" s="225"/>
      <c r="V685" s="225"/>
      <c r="W685" s="225"/>
      <c r="X685" s="225"/>
      <c r="Y685" s="225"/>
      <c r="Z685" s="225"/>
    </row>
    <row r="686" spans="1:26" ht="14.25" customHeight="1">
      <c r="A686" s="225"/>
      <c r="B686" s="226"/>
      <c r="C686" s="225"/>
      <c r="D686" s="227"/>
      <c r="E686" s="225"/>
      <c r="F686" s="225"/>
      <c r="G686" s="225"/>
      <c r="H686" s="225"/>
      <c r="I686" s="225"/>
      <c r="J686" s="225"/>
      <c r="K686" s="225"/>
      <c r="L686" s="225"/>
      <c r="M686" s="225"/>
      <c r="N686" s="225"/>
      <c r="O686" s="225"/>
      <c r="P686" s="225"/>
      <c r="Q686" s="225"/>
      <c r="R686" s="225"/>
      <c r="S686" s="225"/>
      <c r="T686" s="225"/>
      <c r="U686" s="225"/>
      <c r="V686" s="225"/>
      <c r="W686" s="225"/>
      <c r="X686" s="225"/>
      <c r="Y686" s="225"/>
      <c r="Z686" s="225"/>
    </row>
    <row r="687" spans="1:26" ht="14.25" customHeight="1">
      <c r="A687" s="225"/>
      <c r="B687" s="226"/>
      <c r="C687" s="225"/>
      <c r="D687" s="227"/>
      <c r="E687" s="225"/>
      <c r="F687" s="225"/>
      <c r="G687" s="225"/>
      <c r="H687" s="225"/>
      <c r="I687" s="225"/>
      <c r="J687" s="225"/>
      <c r="K687" s="225"/>
      <c r="L687" s="225"/>
      <c r="M687" s="225"/>
      <c r="N687" s="225"/>
      <c r="O687" s="225"/>
      <c r="P687" s="225"/>
      <c r="Q687" s="225"/>
      <c r="R687" s="225"/>
      <c r="S687" s="225"/>
      <c r="T687" s="225"/>
      <c r="U687" s="225"/>
      <c r="V687" s="225"/>
      <c r="W687" s="225"/>
      <c r="X687" s="225"/>
      <c r="Y687" s="225"/>
      <c r="Z687" s="225"/>
    </row>
    <row r="688" spans="1:26" ht="14.25" customHeight="1">
      <c r="A688" s="225"/>
      <c r="B688" s="226"/>
      <c r="C688" s="225"/>
      <c r="D688" s="227"/>
      <c r="E688" s="225"/>
      <c r="F688" s="225"/>
      <c r="G688" s="225"/>
      <c r="H688" s="225"/>
      <c r="I688" s="225"/>
      <c r="J688" s="225"/>
      <c r="K688" s="225"/>
      <c r="L688" s="225"/>
      <c r="M688" s="225"/>
      <c r="N688" s="225"/>
      <c r="O688" s="225"/>
      <c r="P688" s="225"/>
      <c r="Q688" s="225"/>
      <c r="R688" s="225"/>
      <c r="S688" s="225"/>
      <c r="T688" s="225"/>
      <c r="U688" s="225"/>
      <c r="V688" s="225"/>
      <c r="W688" s="225"/>
      <c r="X688" s="225"/>
      <c r="Y688" s="225"/>
      <c r="Z688" s="225"/>
    </row>
    <row r="689" spans="1:26" ht="14.25" customHeight="1">
      <c r="A689" s="225"/>
      <c r="B689" s="226"/>
      <c r="C689" s="225"/>
      <c r="D689" s="227"/>
      <c r="E689" s="225"/>
      <c r="F689" s="225"/>
      <c r="G689" s="225"/>
      <c r="H689" s="225"/>
      <c r="I689" s="225"/>
      <c r="J689" s="225"/>
      <c r="K689" s="225"/>
      <c r="L689" s="225"/>
      <c r="M689" s="225"/>
      <c r="N689" s="225"/>
      <c r="O689" s="225"/>
      <c r="P689" s="225"/>
      <c r="Q689" s="225"/>
      <c r="R689" s="225"/>
      <c r="S689" s="225"/>
      <c r="T689" s="225"/>
      <c r="U689" s="225"/>
      <c r="V689" s="225"/>
      <c r="W689" s="225"/>
      <c r="X689" s="225"/>
      <c r="Y689" s="225"/>
      <c r="Z689" s="225"/>
    </row>
    <row r="690" spans="1:26" ht="14.25" customHeight="1">
      <c r="A690" s="225"/>
      <c r="B690" s="226"/>
      <c r="C690" s="225"/>
      <c r="D690" s="227"/>
      <c r="E690" s="225"/>
      <c r="F690" s="225"/>
      <c r="G690" s="225"/>
      <c r="H690" s="225"/>
      <c r="I690" s="225"/>
      <c r="J690" s="225"/>
      <c r="K690" s="225"/>
      <c r="L690" s="225"/>
      <c r="M690" s="225"/>
      <c r="N690" s="225"/>
      <c r="O690" s="225"/>
      <c r="P690" s="225"/>
      <c r="Q690" s="225"/>
      <c r="R690" s="225"/>
      <c r="S690" s="225"/>
      <c r="T690" s="225"/>
      <c r="U690" s="225"/>
      <c r="V690" s="225"/>
      <c r="W690" s="225"/>
      <c r="X690" s="225"/>
      <c r="Y690" s="225"/>
      <c r="Z690" s="225"/>
    </row>
    <row r="691" spans="1:26" ht="14.25" customHeight="1">
      <c r="A691" s="225"/>
      <c r="B691" s="226"/>
      <c r="C691" s="225"/>
      <c r="D691" s="227"/>
      <c r="E691" s="225"/>
      <c r="F691" s="225"/>
      <c r="G691" s="225"/>
      <c r="H691" s="225"/>
      <c r="I691" s="225"/>
      <c r="J691" s="225"/>
      <c r="K691" s="225"/>
      <c r="L691" s="225"/>
      <c r="M691" s="225"/>
      <c r="N691" s="225"/>
      <c r="O691" s="225"/>
      <c r="P691" s="225"/>
      <c r="Q691" s="225"/>
      <c r="R691" s="225"/>
      <c r="S691" s="225"/>
      <c r="T691" s="225"/>
      <c r="U691" s="225"/>
      <c r="V691" s="225"/>
      <c r="W691" s="225"/>
      <c r="X691" s="225"/>
      <c r="Y691" s="225"/>
      <c r="Z691" s="225"/>
    </row>
    <row r="692" spans="1:26" ht="14.25" customHeight="1">
      <c r="A692" s="225"/>
      <c r="B692" s="226"/>
      <c r="C692" s="225"/>
      <c r="D692" s="227"/>
      <c r="E692" s="225"/>
      <c r="F692" s="225"/>
      <c r="G692" s="225"/>
      <c r="H692" s="225"/>
      <c r="I692" s="225"/>
      <c r="J692" s="225"/>
      <c r="K692" s="225"/>
      <c r="L692" s="225"/>
      <c r="M692" s="225"/>
      <c r="N692" s="225"/>
      <c r="O692" s="225"/>
      <c r="P692" s="225"/>
      <c r="Q692" s="225"/>
      <c r="R692" s="225"/>
      <c r="S692" s="225"/>
      <c r="T692" s="225"/>
      <c r="U692" s="225"/>
      <c r="V692" s="225"/>
      <c r="W692" s="225"/>
      <c r="X692" s="225"/>
      <c r="Y692" s="225"/>
      <c r="Z692" s="225"/>
    </row>
    <row r="693" spans="1:26" ht="14.25" customHeight="1">
      <c r="A693" s="225"/>
      <c r="B693" s="226"/>
      <c r="C693" s="225"/>
      <c r="D693" s="227"/>
      <c r="E693" s="225"/>
      <c r="F693" s="225"/>
      <c r="G693" s="225"/>
      <c r="H693" s="225"/>
      <c r="I693" s="225"/>
      <c r="J693" s="225"/>
      <c r="K693" s="225"/>
      <c r="L693" s="225"/>
      <c r="M693" s="225"/>
      <c r="N693" s="225"/>
      <c r="O693" s="225"/>
      <c r="P693" s="225"/>
      <c r="Q693" s="225"/>
      <c r="R693" s="225"/>
      <c r="S693" s="225"/>
      <c r="T693" s="225"/>
      <c r="U693" s="225"/>
      <c r="V693" s="225"/>
      <c r="W693" s="225"/>
      <c r="X693" s="225"/>
      <c r="Y693" s="225"/>
      <c r="Z693" s="225"/>
    </row>
    <row r="694" spans="1:26" ht="14.25" customHeight="1">
      <c r="A694" s="225"/>
      <c r="B694" s="226"/>
      <c r="C694" s="225"/>
      <c r="D694" s="227"/>
      <c r="E694" s="225"/>
      <c r="F694" s="225"/>
      <c r="G694" s="225"/>
      <c r="H694" s="225"/>
      <c r="I694" s="225"/>
      <c r="J694" s="225"/>
      <c r="K694" s="225"/>
      <c r="L694" s="225"/>
      <c r="M694" s="225"/>
      <c r="N694" s="225"/>
      <c r="O694" s="225"/>
      <c r="P694" s="225"/>
      <c r="Q694" s="225"/>
      <c r="R694" s="225"/>
      <c r="S694" s="225"/>
      <c r="T694" s="225"/>
      <c r="U694" s="225"/>
      <c r="V694" s="225"/>
      <c r="W694" s="225"/>
      <c r="X694" s="225"/>
      <c r="Y694" s="225"/>
      <c r="Z694" s="225"/>
    </row>
    <row r="695" spans="1:26" ht="14.25" customHeight="1">
      <c r="A695" s="225"/>
      <c r="B695" s="226"/>
      <c r="C695" s="225"/>
      <c r="D695" s="227"/>
      <c r="E695" s="225"/>
      <c r="F695" s="225"/>
      <c r="G695" s="225"/>
      <c r="H695" s="225"/>
      <c r="I695" s="225"/>
      <c r="J695" s="225"/>
      <c r="K695" s="225"/>
      <c r="L695" s="225"/>
      <c r="M695" s="225"/>
      <c r="N695" s="225"/>
      <c r="O695" s="225"/>
      <c r="P695" s="225"/>
      <c r="Q695" s="225"/>
      <c r="R695" s="225"/>
      <c r="S695" s="225"/>
      <c r="T695" s="225"/>
      <c r="U695" s="225"/>
      <c r="V695" s="225"/>
      <c r="W695" s="225"/>
      <c r="X695" s="225"/>
      <c r="Y695" s="225"/>
      <c r="Z695" s="225"/>
    </row>
    <row r="696" spans="1:26" ht="14.25" customHeight="1">
      <c r="A696" s="225"/>
      <c r="B696" s="226"/>
      <c r="C696" s="225"/>
      <c r="D696" s="227"/>
      <c r="E696" s="225"/>
      <c r="F696" s="225"/>
      <c r="G696" s="225"/>
      <c r="H696" s="225"/>
      <c r="I696" s="225"/>
      <c r="J696" s="225"/>
      <c r="K696" s="225"/>
      <c r="L696" s="225"/>
      <c r="M696" s="225"/>
      <c r="N696" s="225"/>
      <c r="O696" s="225"/>
      <c r="P696" s="225"/>
      <c r="Q696" s="225"/>
      <c r="R696" s="225"/>
      <c r="S696" s="225"/>
      <c r="T696" s="225"/>
      <c r="U696" s="225"/>
      <c r="V696" s="225"/>
      <c r="W696" s="225"/>
      <c r="X696" s="225"/>
      <c r="Y696" s="225"/>
      <c r="Z696" s="225"/>
    </row>
    <row r="697" spans="1:26" ht="14.25" customHeight="1">
      <c r="A697" s="225"/>
      <c r="B697" s="226"/>
      <c r="C697" s="225"/>
      <c r="D697" s="227"/>
      <c r="E697" s="225"/>
      <c r="F697" s="225"/>
      <c r="G697" s="225"/>
      <c r="H697" s="225"/>
      <c r="I697" s="225"/>
      <c r="J697" s="225"/>
      <c r="K697" s="225"/>
      <c r="L697" s="225"/>
      <c r="M697" s="225"/>
      <c r="N697" s="225"/>
      <c r="O697" s="225"/>
      <c r="P697" s="225"/>
      <c r="Q697" s="225"/>
      <c r="R697" s="225"/>
      <c r="S697" s="225"/>
      <c r="T697" s="225"/>
      <c r="U697" s="225"/>
      <c r="V697" s="225"/>
      <c r="W697" s="225"/>
      <c r="X697" s="225"/>
      <c r="Y697" s="225"/>
      <c r="Z697" s="225"/>
    </row>
    <row r="698" spans="1:26" ht="14.25" customHeight="1">
      <c r="A698" s="225"/>
      <c r="B698" s="226"/>
      <c r="C698" s="225"/>
      <c r="D698" s="227"/>
      <c r="E698" s="225"/>
      <c r="F698" s="225"/>
      <c r="G698" s="225"/>
      <c r="H698" s="225"/>
      <c r="I698" s="225"/>
      <c r="J698" s="225"/>
      <c r="K698" s="225"/>
      <c r="L698" s="225"/>
      <c r="M698" s="225"/>
      <c r="N698" s="225"/>
      <c r="O698" s="225"/>
      <c r="P698" s="225"/>
      <c r="Q698" s="225"/>
      <c r="R698" s="225"/>
      <c r="S698" s="225"/>
      <c r="T698" s="225"/>
      <c r="U698" s="225"/>
      <c r="V698" s="225"/>
      <c r="W698" s="225"/>
      <c r="X698" s="225"/>
      <c r="Y698" s="225"/>
      <c r="Z698" s="225"/>
    </row>
    <row r="699" spans="1:26" ht="14.25" customHeight="1">
      <c r="A699" s="225"/>
      <c r="B699" s="226"/>
      <c r="C699" s="225"/>
      <c r="D699" s="227"/>
      <c r="E699" s="225"/>
      <c r="F699" s="225"/>
      <c r="G699" s="225"/>
      <c r="H699" s="225"/>
      <c r="I699" s="225"/>
      <c r="J699" s="225"/>
      <c r="K699" s="225"/>
      <c r="L699" s="225"/>
      <c r="M699" s="225"/>
      <c r="N699" s="225"/>
      <c r="O699" s="225"/>
      <c r="P699" s="225"/>
      <c r="Q699" s="225"/>
      <c r="R699" s="225"/>
      <c r="S699" s="225"/>
      <c r="T699" s="225"/>
      <c r="U699" s="225"/>
      <c r="V699" s="225"/>
      <c r="W699" s="225"/>
      <c r="X699" s="225"/>
      <c r="Y699" s="225"/>
      <c r="Z699" s="225"/>
    </row>
    <row r="700" spans="1:26" ht="14.25" customHeight="1">
      <c r="A700" s="225"/>
      <c r="B700" s="226"/>
      <c r="C700" s="225"/>
      <c r="D700" s="227"/>
      <c r="E700" s="225"/>
      <c r="F700" s="225"/>
      <c r="G700" s="225"/>
      <c r="H700" s="225"/>
      <c r="I700" s="225"/>
      <c r="J700" s="225"/>
      <c r="K700" s="225"/>
      <c r="L700" s="225"/>
      <c r="M700" s="225"/>
      <c r="N700" s="225"/>
      <c r="O700" s="225"/>
      <c r="P700" s="225"/>
      <c r="Q700" s="225"/>
      <c r="R700" s="225"/>
      <c r="S700" s="225"/>
      <c r="T700" s="225"/>
      <c r="U700" s="225"/>
      <c r="V700" s="225"/>
      <c r="W700" s="225"/>
      <c r="X700" s="225"/>
      <c r="Y700" s="225"/>
      <c r="Z700" s="225"/>
    </row>
    <row r="701" spans="1:26" ht="14.25" customHeight="1">
      <c r="A701" s="225"/>
      <c r="B701" s="226"/>
      <c r="C701" s="225"/>
      <c r="D701" s="227"/>
      <c r="E701" s="225"/>
      <c r="F701" s="225"/>
      <c r="G701" s="225"/>
      <c r="H701" s="225"/>
      <c r="I701" s="225"/>
      <c r="J701" s="225"/>
      <c r="K701" s="225"/>
      <c r="L701" s="225"/>
      <c r="M701" s="225"/>
      <c r="N701" s="225"/>
      <c r="O701" s="225"/>
      <c r="P701" s="225"/>
      <c r="Q701" s="225"/>
      <c r="R701" s="225"/>
      <c r="S701" s="225"/>
      <c r="T701" s="225"/>
      <c r="U701" s="225"/>
      <c r="V701" s="225"/>
      <c r="W701" s="225"/>
      <c r="X701" s="225"/>
      <c r="Y701" s="225"/>
      <c r="Z701" s="225"/>
    </row>
    <row r="702" spans="1:26" ht="14.25" customHeight="1">
      <c r="A702" s="225"/>
      <c r="B702" s="226"/>
      <c r="C702" s="225"/>
      <c r="D702" s="227"/>
      <c r="E702" s="225"/>
      <c r="F702" s="225"/>
      <c r="G702" s="225"/>
      <c r="H702" s="225"/>
      <c r="I702" s="225"/>
      <c r="J702" s="225"/>
      <c r="K702" s="225"/>
      <c r="L702" s="225"/>
      <c r="M702" s="225"/>
      <c r="N702" s="225"/>
      <c r="O702" s="225"/>
      <c r="P702" s="225"/>
      <c r="Q702" s="225"/>
      <c r="R702" s="225"/>
      <c r="S702" s="225"/>
      <c r="T702" s="225"/>
      <c r="U702" s="225"/>
      <c r="V702" s="225"/>
      <c r="W702" s="225"/>
      <c r="X702" s="225"/>
      <c r="Y702" s="225"/>
      <c r="Z702" s="225"/>
    </row>
    <row r="703" spans="1:26" ht="14.25" customHeight="1">
      <c r="A703" s="225"/>
      <c r="B703" s="226"/>
      <c r="C703" s="225"/>
      <c r="D703" s="227"/>
      <c r="E703" s="225"/>
      <c r="F703" s="225"/>
      <c r="G703" s="225"/>
      <c r="H703" s="225"/>
      <c r="I703" s="225"/>
      <c r="J703" s="225"/>
      <c r="K703" s="225"/>
      <c r="L703" s="225"/>
      <c r="M703" s="225"/>
      <c r="N703" s="225"/>
      <c r="O703" s="225"/>
      <c r="P703" s="225"/>
      <c r="Q703" s="225"/>
      <c r="R703" s="225"/>
      <c r="S703" s="225"/>
      <c r="T703" s="225"/>
      <c r="U703" s="225"/>
      <c r="V703" s="225"/>
      <c r="W703" s="225"/>
      <c r="X703" s="225"/>
      <c r="Y703" s="225"/>
      <c r="Z703" s="225"/>
    </row>
    <row r="704" spans="1:26" ht="14.25" customHeight="1">
      <c r="A704" s="225"/>
      <c r="B704" s="226"/>
      <c r="C704" s="225"/>
      <c r="D704" s="227"/>
      <c r="E704" s="225"/>
      <c r="F704" s="225"/>
      <c r="G704" s="225"/>
      <c r="H704" s="225"/>
      <c r="I704" s="225"/>
      <c r="J704" s="225"/>
      <c r="K704" s="225"/>
      <c r="L704" s="225"/>
      <c r="M704" s="225"/>
      <c r="N704" s="225"/>
      <c r="O704" s="225"/>
      <c r="P704" s="225"/>
      <c r="Q704" s="225"/>
      <c r="R704" s="225"/>
      <c r="S704" s="225"/>
      <c r="T704" s="225"/>
      <c r="U704" s="225"/>
      <c r="V704" s="225"/>
      <c r="W704" s="225"/>
      <c r="X704" s="225"/>
      <c r="Y704" s="225"/>
      <c r="Z704" s="225"/>
    </row>
    <row r="705" spans="1:26" ht="14.25" customHeight="1">
      <c r="A705" s="225"/>
      <c r="B705" s="226"/>
      <c r="C705" s="225"/>
      <c r="D705" s="227"/>
      <c r="E705" s="225"/>
      <c r="F705" s="225"/>
      <c r="G705" s="225"/>
      <c r="H705" s="225"/>
      <c r="I705" s="225"/>
      <c r="J705" s="225"/>
      <c r="K705" s="225"/>
      <c r="L705" s="225"/>
      <c r="M705" s="225"/>
      <c r="N705" s="225"/>
      <c r="O705" s="225"/>
      <c r="P705" s="225"/>
      <c r="Q705" s="225"/>
      <c r="R705" s="225"/>
      <c r="S705" s="225"/>
      <c r="T705" s="225"/>
      <c r="U705" s="225"/>
      <c r="V705" s="225"/>
      <c r="W705" s="225"/>
      <c r="X705" s="225"/>
      <c r="Y705" s="225"/>
      <c r="Z705" s="225"/>
    </row>
    <row r="706" spans="1:26" ht="14.25" customHeight="1">
      <c r="A706" s="225"/>
      <c r="B706" s="226"/>
      <c r="C706" s="225"/>
      <c r="D706" s="227"/>
      <c r="E706" s="225"/>
      <c r="F706" s="225"/>
      <c r="G706" s="225"/>
      <c r="H706" s="225"/>
      <c r="I706" s="225"/>
      <c r="J706" s="225"/>
      <c r="K706" s="225"/>
      <c r="L706" s="225"/>
      <c r="M706" s="225"/>
      <c r="N706" s="225"/>
      <c r="O706" s="225"/>
      <c r="P706" s="225"/>
      <c r="Q706" s="225"/>
      <c r="R706" s="225"/>
      <c r="S706" s="225"/>
      <c r="T706" s="225"/>
      <c r="U706" s="225"/>
      <c r="V706" s="225"/>
      <c r="W706" s="225"/>
      <c r="X706" s="225"/>
      <c r="Y706" s="225"/>
      <c r="Z706" s="225"/>
    </row>
    <row r="707" spans="1:26" ht="14.25" customHeight="1">
      <c r="A707" s="225"/>
      <c r="B707" s="226"/>
      <c r="C707" s="225"/>
      <c r="D707" s="227"/>
      <c r="E707" s="225"/>
      <c r="F707" s="225"/>
      <c r="G707" s="225"/>
      <c r="H707" s="225"/>
      <c r="I707" s="225"/>
      <c r="J707" s="225"/>
      <c r="K707" s="225"/>
      <c r="L707" s="225"/>
      <c r="M707" s="225"/>
      <c r="N707" s="225"/>
      <c r="O707" s="225"/>
      <c r="P707" s="225"/>
      <c r="Q707" s="225"/>
      <c r="R707" s="225"/>
      <c r="S707" s="225"/>
      <c r="T707" s="225"/>
      <c r="U707" s="225"/>
      <c r="V707" s="225"/>
      <c r="W707" s="225"/>
      <c r="X707" s="225"/>
      <c r="Y707" s="225"/>
      <c r="Z707" s="225"/>
    </row>
    <row r="708" spans="1:26" ht="14.25" customHeight="1">
      <c r="A708" s="225"/>
      <c r="B708" s="226"/>
      <c r="C708" s="225"/>
      <c r="D708" s="227"/>
      <c r="E708" s="225"/>
      <c r="F708" s="225"/>
      <c r="G708" s="225"/>
      <c r="H708" s="225"/>
      <c r="I708" s="225"/>
      <c r="J708" s="225"/>
      <c r="K708" s="225"/>
      <c r="L708" s="225"/>
      <c r="M708" s="225"/>
      <c r="N708" s="225"/>
      <c r="O708" s="225"/>
      <c r="P708" s="225"/>
      <c r="Q708" s="225"/>
      <c r="R708" s="225"/>
      <c r="S708" s="225"/>
      <c r="T708" s="225"/>
      <c r="U708" s="225"/>
      <c r="V708" s="225"/>
      <c r="W708" s="225"/>
      <c r="X708" s="225"/>
      <c r="Y708" s="225"/>
      <c r="Z708" s="225"/>
    </row>
    <row r="709" spans="1:26" ht="14.25" customHeight="1">
      <c r="A709" s="225"/>
      <c r="B709" s="226"/>
      <c r="C709" s="225"/>
      <c r="D709" s="227"/>
      <c r="E709" s="225"/>
      <c r="F709" s="225"/>
      <c r="G709" s="225"/>
      <c r="H709" s="225"/>
      <c r="I709" s="225"/>
      <c r="J709" s="225"/>
      <c r="K709" s="225"/>
      <c r="L709" s="225"/>
      <c r="M709" s="225"/>
      <c r="N709" s="225"/>
      <c r="O709" s="225"/>
      <c r="P709" s="225"/>
      <c r="Q709" s="225"/>
      <c r="R709" s="225"/>
      <c r="S709" s="225"/>
      <c r="T709" s="225"/>
      <c r="U709" s="225"/>
      <c r="V709" s="225"/>
      <c r="W709" s="225"/>
      <c r="X709" s="225"/>
      <c r="Y709" s="225"/>
      <c r="Z709" s="225"/>
    </row>
    <row r="710" spans="1:26" ht="14.25" customHeight="1">
      <c r="A710" s="225"/>
      <c r="B710" s="226"/>
      <c r="C710" s="225"/>
      <c r="D710" s="227"/>
      <c r="E710" s="225"/>
      <c r="F710" s="225"/>
      <c r="G710" s="225"/>
      <c r="H710" s="225"/>
      <c r="I710" s="225"/>
      <c r="J710" s="225"/>
      <c r="K710" s="225"/>
      <c r="L710" s="225"/>
      <c r="M710" s="225"/>
      <c r="N710" s="225"/>
      <c r="O710" s="225"/>
      <c r="P710" s="225"/>
      <c r="Q710" s="225"/>
      <c r="R710" s="225"/>
      <c r="S710" s="225"/>
      <c r="T710" s="225"/>
      <c r="U710" s="225"/>
      <c r="V710" s="225"/>
      <c r="W710" s="225"/>
      <c r="X710" s="225"/>
      <c r="Y710" s="225"/>
      <c r="Z710" s="225"/>
    </row>
    <row r="711" spans="1:26" ht="14.25" customHeight="1">
      <c r="A711" s="225"/>
      <c r="B711" s="226"/>
      <c r="C711" s="225"/>
      <c r="D711" s="227"/>
      <c r="E711" s="225"/>
      <c r="F711" s="225"/>
      <c r="G711" s="225"/>
      <c r="H711" s="225"/>
      <c r="I711" s="225"/>
      <c r="J711" s="225"/>
      <c r="K711" s="225"/>
      <c r="L711" s="225"/>
      <c r="M711" s="225"/>
      <c r="N711" s="225"/>
      <c r="O711" s="225"/>
      <c r="P711" s="225"/>
      <c r="Q711" s="225"/>
      <c r="R711" s="225"/>
      <c r="S711" s="225"/>
      <c r="T711" s="225"/>
      <c r="U711" s="225"/>
      <c r="V711" s="225"/>
      <c r="W711" s="225"/>
      <c r="X711" s="225"/>
      <c r="Y711" s="225"/>
      <c r="Z711" s="225"/>
    </row>
    <row r="712" spans="1:26" ht="14.25" customHeight="1">
      <c r="A712" s="225"/>
      <c r="B712" s="226"/>
      <c r="C712" s="225"/>
      <c r="D712" s="227"/>
      <c r="E712" s="225"/>
      <c r="F712" s="225"/>
      <c r="G712" s="225"/>
      <c r="H712" s="225"/>
      <c r="I712" s="225"/>
      <c r="J712" s="225"/>
      <c r="K712" s="225"/>
      <c r="L712" s="225"/>
      <c r="M712" s="225"/>
      <c r="N712" s="225"/>
      <c r="O712" s="225"/>
      <c r="P712" s="225"/>
      <c r="Q712" s="225"/>
      <c r="R712" s="225"/>
      <c r="S712" s="225"/>
      <c r="T712" s="225"/>
      <c r="U712" s="225"/>
      <c r="V712" s="225"/>
      <c r="W712" s="225"/>
      <c r="X712" s="225"/>
      <c r="Y712" s="225"/>
      <c r="Z712" s="225"/>
    </row>
    <row r="713" spans="1:26" ht="14.25" customHeight="1">
      <c r="A713" s="225"/>
      <c r="B713" s="226"/>
      <c r="C713" s="225"/>
      <c r="D713" s="227"/>
      <c r="E713" s="225"/>
      <c r="F713" s="225"/>
      <c r="G713" s="225"/>
      <c r="H713" s="225"/>
      <c r="I713" s="225"/>
      <c r="J713" s="225"/>
      <c r="K713" s="225"/>
      <c r="L713" s="225"/>
      <c r="M713" s="225"/>
      <c r="N713" s="225"/>
      <c r="O713" s="225"/>
      <c r="P713" s="225"/>
      <c r="Q713" s="225"/>
      <c r="R713" s="225"/>
      <c r="S713" s="225"/>
      <c r="T713" s="225"/>
      <c r="U713" s="225"/>
      <c r="V713" s="225"/>
      <c r="W713" s="225"/>
      <c r="X713" s="225"/>
      <c r="Y713" s="225"/>
      <c r="Z713" s="225"/>
    </row>
    <row r="714" spans="1:26" ht="14.25" customHeight="1">
      <c r="A714" s="225"/>
      <c r="B714" s="226"/>
      <c r="C714" s="225"/>
      <c r="D714" s="227"/>
      <c r="E714" s="225"/>
      <c r="F714" s="225"/>
      <c r="G714" s="225"/>
      <c r="H714" s="225"/>
      <c r="I714" s="225"/>
      <c r="J714" s="225"/>
      <c r="K714" s="225"/>
      <c r="L714" s="225"/>
      <c r="M714" s="225"/>
      <c r="N714" s="225"/>
      <c r="O714" s="225"/>
      <c r="P714" s="225"/>
      <c r="Q714" s="225"/>
      <c r="R714" s="225"/>
      <c r="S714" s="225"/>
      <c r="T714" s="225"/>
      <c r="U714" s="225"/>
      <c r="V714" s="225"/>
      <c r="W714" s="225"/>
      <c r="X714" s="225"/>
      <c r="Y714" s="225"/>
      <c r="Z714" s="225"/>
    </row>
    <row r="715" spans="1:26" ht="14.25" customHeight="1">
      <c r="A715" s="225"/>
      <c r="B715" s="226"/>
      <c r="C715" s="225"/>
      <c r="D715" s="227"/>
      <c r="E715" s="225"/>
      <c r="F715" s="225"/>
      <c r="G715" s="225"/>
      <c r="H715" s="225"/>
      <c r="I715" s="225"/>
      <c r="J715" s="225"/>
      <c r="K715" s="225"/>
      <c r="L715" s="225"/>
      <c r="M715" s="225"/>
      <c r="N715" s="225"/>
      <c r="O715" s="225"/>
      <c r="P715" s="225"/>
      <c r="Q715" s="225"/>
      <c r="R715" s="225"/>
      <c r="S715" s="225"/>
      <c r="T715" s="225"/>
      <c r="U715" s="225"/>
      <c r="V715" s="225"/>
      <c r="W715" s="225"/>
      <c r="X715" s="225"/>
      <c r="Y715" s="225"/>
      <c r="Z715" s="225"/>
    </row>
    <row r="716" spans="1:26" ht="14.25" customHeight="1">
      <c r="A716" s="225"/>
      <c r="B716" s="226"/>
      <c r="C716" s="225"/>
      <c r="D716" s="227"/>
      <c r="E716" s="225"/>
      <c r="F716" s="225"/>
      <c r="G716" s="225"/>
      <c r="H716" s="225"/>
      <c r="I716" s="225"/>
      <c r="J716" s="225"/>
      <c r="K716" s="225"/>
      <c r="L716" s="225"/>
      <c r="M716" s="225"/>
      <c r="N716" s="225"/>
      <c r="O716" s="225"/>
      <c r="P716" s="225"/>
      <c r="Q716" s="225"/>
      <c r="R716" s="225"/>
      <c r="S716" s="225"/>
      <c r="T716" s="225"/>
      <c r="U716" s="225"/>
      <c r="V716" s="225"/>
      <c r="W716" s="225"/>
      <c r="X716" s="225"/>
      <c r="Y716" s="225"/>
      <c r="Z716" s="225"/>
    </row>
    <row r="717" spans="1:26" ht="14.25" customHeight="1">
      <c r="A717" s="225"/>
      <c r="B717" s="226"/>
      <c r="C717" s="225"/>
      <c r="D717" s="227"/>
      <c r="E717" s="225"/>
      <c r="F717" s="225"/>
      <c r="G717" s="225"/>
      <c r="H717" s="225"/>
      <c r="I717" s="225"/>
      <c r="J717" s="225"/>
      <c r="K717" s="225"/>
      <c r="L717" s="225"/>
      <c r="M717" s="225"/>
      <c r="N717" s="225"/>
      <c r="O717" s="225"/>
      <c r="P717" s="225"/>
      <c r="Q717" s="225"/>
      <c r="R717" s="225"/>
      <c r="S717" s="225"/>
      <c r="T717" s="225"/>
      <c r="U717" s="225"/>
      <c r="V717" s="225"/>
      <c r="W717" s="225"/>
      <c r="X717" s="225"/>
      <c r="Y717" s="225"/>
      <c r="Z717" s="225"/>
    </row>
    <row r="718" spans="1:26" ht="14.25" customHeight="1">
      <c r="A718" s="225"/>
      <c r="B718" s="226"/>
      <c r="C718" s="225"/>
      <c r="D718" s="227"/>
      <c r="E718" s="225"/>
      <c r="F718" s="225"/>
      <c r="G718" s="225"/>
      <c r="H718" s="225"/>
      <c r="I718" s="225"/>
      <c r="J718" s="225"/>
      <c r="K718" s="225"/>
      <c r="L718" s="225"/>
      <c r="M718" s="225"/>
      <c r="N718" s="225"/>
      <c r="O718" s="225"/>
      <c r="P718" s="225"/>
      <c r="Q718" s="225"/>
      <c r="R718" s="225"/>
      <c r="S718" s="225"/>
      <c r="T718" s="225"/>
      <c r="U718" s="225"/>
      <c r="V718" s="225"/>
      <c r="W718" s="225"/>
      <c r="X718" s="225"/>
      <c r="Y718" s="225"/>
      <c r="Z718" s="225"/>
    </row>
    <row r="719" spans="1:26" ht="14.25" customHeight="1">
      <c r="A719" s="225"/>
      <c r="B719" s="226"/>
      <c r="C719" s="225"/>
      <c r="D719" s="227"/>
      <c r="E719" s="225"/>
      <c r="F719" s="225"/>
      <c r="G719" s="225"/>
      <c r="H719" s="225"/>
      <c r="I719" s="225"/>
      <c r="J719" s="225"/>
      <c r="K719" s="225"/>
      <c r="L719" s="225"/>
      <c r="M719" s="225"/>
      <c r="N719" s="225"/>
      <c r="O719" s="225"/>
      <c r="P719" s="225"/>
      <c r="Q719" s="225"/>
      <c r="R719" s="225"/>
      <c r="S719" s="225"/>
      <c r="T719" s="225"/>
      <c r="U719" s="225"/>
      <c r="V719" s="225"/>
      <c r="W719" s="225"/>
      <c r="X719" s="225"/>
      <c r="Y719" s="225"/>
      <c r="Z719" s="225"/>
    </row>
    <row r="720" spans="1:26" ht="14.25" customHeight="1">
      <c r="A720" s="225"/>
      <c r="B720" s="226"/>
      <c r="C720" s="225"/>
      <c r="D720" s="227"/>
      <c r="E720" s="225"/>
      <c r="F720" s="225"/>
      <c r="G720" s="225"/>
      <c r="H720" s="225"/>
      <c r="I720" s="225"/>
      <c r="J720" s="225"/>
      <c r="K720" s="225"/>
      <c r="L720" s="225"/>
      <c r="M720" s="225"/>
      <c r="N720" s="225"/>
      <c r="O720" s="225"/>
      <c r="P720" s="225"/>
      <c r="Q720" s="225"/>
      <c r="R720" s="225"/>
      <c r="S720" s="225"/>
      <c r="T720" s="225"/>
      <c r="U720" s="225"/>
      <c r="V720" s="225"/>
      <c r="W720" s="225"/>
      <c r="X720" s="225"/>
      <c r="Y720" s="225"/>
      <c r="Z720" s="225"/>
    </row>
    <row r="721" spans="1:26" ht="14.25" customHeight="1">
      <c r="A721" s="225"/>
      <c r="B721" s="226"/>
      <c r="C721" s="225"/>
      <c r="D721" s="227"/>
      <c r="E721" s="225"/>
      <c r="F721" s="225"/>
      <c r="G721" s="225"/>
      <c r="H721" s="225"/>
      <c r="I721" s="225"/>
      <c r="J721" s="225"/>
      <c r="K721" s="225"/>
      <c r="L721" s="225"/>
      <c r="M721" s="225"/>
      <c r="N721" s="225"/>
      <c r="O721" s="225"/>
      <c r="P721" s="225"/>
      <c r="Q721" s="225"/>
      <c r="R721" s="225"/>
      <c r="S721" s="225"/>
      <c r="T721" s="225"/>
      <c r="U721" s="225"/>
      <c r="V721" s="225"/>
      <c r="W721" s="225"/>
      <c r="X721" s="225"/>
      <c r="Y721" s="225"/>
      <c r="Z721" s="225"/>
    </row>
    <row r="722" spans="1:26" ht="14.25" customHeight="1">
      <c r="A722" s="225"/>
      <c r="B722" s="226"/>
      <c r="C722" s="225"/>
      <c r="D722" s="227"/>
      <c r="E722" s="225"/>
      <c r="F722" s="225"/>
      <c r="G722" s="225"/>
      <c r="H722" s="225"/>
      <c r="I722" s="225"/>
      <c r="J722" s="225"/>
      <c r="K722" s="225"/>
      <c r="L722" s="225"/>
      <c r="M722" s="225"/>
      <c r="N722" s="225"/>
      <c r="O722" s="225"/>
      <c r="P722" s="225"/>
      <c r="Q722" s="225"/>
      <c r="R722" s="225"/>
      <c r="S722" s="225"/>
      <c r="T722" s="225"/>
      <c r="U722" s="225"/>
      <c r="V722" s="225"/>
      <c r="W722" s="225"/>
      <c r="X722" s="225"/>
      <c r="Y722" s="225"/>
      <c r="Z722" s="225"/>
    </row>
    <row r="723" spans="1:26" ht="14.25" customHeight="1">
      <c r="A723" s="225"/>
      <c r="B723" s="226"/>
      <c r="C723" s="225"/>
      <c r="D723" s="227"/>
      <c r="E723" s="225"/>
      <c r="F723" s="225"/>
      <c r="G723" s="225"/>
      <c r="H723" s="225"/>
      <c r="I723" s="225"/>
      <c r="J723" s="225"/>
      <c r="K723" s="225"/>
      <c r="L723" s="225"/>
      <c r="M723" s="225"/>
      <c r="N723" s="225"/>
      <c r="O723" s="225"/>
      <c r="P723" s="225"/>
      <c r="Q723" s="225"/>
      <c r="R723" s="225"/>
      <c r="S723" s="225"/>
      <c r="T723" s="225"/>
      <c r="U723" s="225"/>
      <c r="V723" s="225"/>
      <c r="W723" s="225"/>
      <c r="X723" s="225"/>
      <c r="Y723" s="225"/>
      <c r="Z723" s="225"/>
    </row>
    <row r="724" spans="1:26" ht="14.25" customHeight="1">
      <c r="A724" s="225"/>
      <c r="B724" s="226"/>
      <c r="C724" s="225"/>
      <c r="D724" s="227"/>
      <c r="E724" s="225"/>
      <c r="F724" s="225"/>
      <c r="G724" s="225"/>
      <c r="H724" s="225"/>
      <c r="I724" s="225"/>
      <c r="J724" s="225"/>
      <c r="K724" s="225"/>
      <c r="L724" s="225"/>
      <c r="M724" s="225"/>
      <c r="N724" s="225"/>
      <c r="O724" s="225"/>
      <c r="P724" s="225"/>
      <c r="Q724" s="225"/>
      <c r="R724" s="225"/>
      <c r="S724" s="225"/>
      <c r="T724" s="225"/>
      <c r="U724" s="225"/>
      <c r="V724" s="225"/>
      <c r="W724" s="225"/>
      <c r="X724" s="225"/>
      <c r="Y724" s="225"/>
      <c r="Z724" s="225"/>
    </row>
    <row r="725" spans="1:26" ht="14.25" customHeight="1">
      <c r="A725" s="225"/>
      <c r="B725" s="226"/>
      <c r="C725" s="225"/>
      <c r="D725" s="227"/>
      <c r="E725" s="225"/>
      <c r="F725" s="225"/>
      <c r="G725" s="225"/>
      <c r="H725" s="225"/>
      <c r="I725" s="225"/>
      <c r="J725" s="225"/>
      <c r="K725" s="225"/>
      <c r="L725" s="225"/>
      <c r="M725" s="225"/>
      <c r="N725" s="225"/>
      <c r="O725" s="225"/>
      <c r="P725" s="225"/>
      <c r="Q725" s="225"/>
      <c r="R725" s="225"/>
      <c r="S725" s="225"/>
      <c r="T725" s="225"/>
      <c r="U725" s="225"/>
      <c r="V725" s="225"/>
      <c r="W725" s="225"/>
      <c r="X725" s="225"/>
      <c r="Y725" s="225"/>
      <c r="Z725" s="225"/>
    </row>
    <row r="726" spans="1:26" ht="14.25" customHeight="1">
      <c r="A726" s="225"/>
      <c r="B726" s="226"/>
      <c r="C726" s="225"/>
      <c r="D726" s="227"/>
      <c r="E726" s="225"/>
      <c r="F726" s="225"/>
      <c r="G726" s="225"/>
      <c r="H726" s="225"/>
      <c r="I726" s="225"/>
      <c r="J726" s="225"/>
      <c r="K726" s="225"/>
      <c r="L726" s="225"/>
      <c r="M726" s="225"/>
      <c r="N726" s="225"/>
      <c r="O726" s="225"/>
      <c r="P726" s="225"/>
      <c r="Q726" s="225"/>
      <c r="R726" s="225"/>
      <c r="S726" s="225"/>
      <c r="T726" s="225"/>
      <c r="U726" s="225"/>
      <c r="V726" s="225"/>
      <c r="W726" s="225"/>
      <c r="X726" s="225"/>
      <c r="Y726" s="225"/>
      <c r="Z726" s="225"/>
    </row>
    <row r="727" spans="1:26" ht="14.25" customHeight="1">
      <c r="A727" s="225"/>
      <c r="B727" s="226"/>
      <c r="C727" s="225"/>
      <c r="D727" s="227"/>
      <c r="E727" s="225"/>
      <c r="F727" s="225"/>
      <c r="G727" s="225"/>
      <c r="H727" s="225"/>
      <c r="I727" s="225"/>
      <c r="J727" s="225"/>
      <c r="K727" s="225"/>
      <c r="L727" s="225"/>
      <c r="M727" s="225"/>
      <c r="N727" s="225"/>
      <c r="O727" s="225"/>
      <c r="P727" s="225"/>
      <c r="Q727" s="225"/>
      <c r="R727" s="225"/>
      <c r="S727" s="225"/>
      <c r="T727" s="225"/>
      <c r="U727" s="225"/>
      <c r="V727" s="225"/>
      <c r="W727" s="225"/>
      <c r="X727" s="225"/>
      <c r="Y727" s="225"/>
      <c r="Z727" s="225"/>
    </row>
    <row r="728" spans="1:26" ht="14.25" customHeight="1">
      <c r="A728" s="225"/>
      <c r="B728" s="226"/>
      <c r="C728" s="225"/>
      <c r="D728" s="227"/>
      <c r="E728" s="225"/>
      <c r="F728" s="225"/>
      <c r="G728" s="225"/>
      <c r="H728" s="225"/>
      <c r="I728" s="225"/>
      <c r="J728" s="225"/>
      <c r="K728" s="225"/>
      <c r="L728" s="225"/>
      <c r="M728" s="225"/>
      <c r="N728" s="225"/>
      <c r="O728" s="225"/>
      <c r="P728" s="225"/>
      <c r="Q728" s="225"/>
      <c r="R728" s="225"/>
      <c r="S728" s="225"/>
      <c r="T728" s="225"/>
      <c r="U728" s="225"/>
      <c r="V728" s="225"/>
      <c r="W728" s="225"/>
      <c r="X728" s="225"/>
      <c r="Y728" s="225"/>
      <c r="Z728" s="225"/>
    </row>
    <row r="729" spans="1:26" ht="14.25" customHeight="1">
      <c r="A729" s="225"/>
      <c r="B729" s="226"/>
      <c r="C729" s="225"/>
      <c r="D729" s="227"/>
      <c r="E729" s="225"/>
      <c r="F729" s="225"/>
      <c r="G729" s="225"/>
      <c r="H729" s="225"/>
      <c r="I729" s="225"/>
      <c r="J729" s="225"/>
      <c r="K729" s="225"/>
      <c r="L729" s="225"/>
      <c r="M729" s="225"/>
      <c r="N729" s="225"/>
      <c r="O729" s="225"/>
      <c r="P729" s="225"/>
      <c r="Q729" s="225"/>
      <c r="R729" s="225"/>
      <c r="S729" s="225"/>
      <c r="T729" s="225"/>
      <c r="U729" s="225"/>
      <c r="V729" s="225"/>
      <c r="W729" s="225"/>
      <c r="X729" s="225"/>
      <c r="Y729" s="225"/>
      <c r="Z729" s="225"/>
    </row>
    <row r="730" spans="1:26" ht="14.25" customHeight="1">
      <c r="A730" s="225"/>
      <c r="B730" s="226"/>
      <c r="C730" s="225"/>
      <c r="D730" s="227"/>
      <c r="E730" s="225"/>
      <c r="F730" s="225"/>
      <c r="G730" s="225"/>
      <c r="H730" s="225"/>
      <c r="I730" s="225"/>
      <c r="J730" s="225"/>
      <c r="K730" s="225"/>
      <c r="L730" s="225"/>
      <c r="M730" s="225"/>
      <c r="N730" s="225"/>
      <c r="O730" s="225"/>
      <c r="P730" s="225"/>
      <c r="Q730" s="225"/>
      <c r="R730" s="225"/>
      <c r="S730" s="225"/>
      <c r="T730" s="225"/>
      <c r="U730" s="225"/>
      <c r="V730" s="225"/>
      <c r="W730" s="225"/>
      <c r="X730" s="225"/>
      <c r="Y730" s="225"/>
      <c r="Z730" s="225"/>
    </row>
    <row r="731" spans="1:26" ht="14.25" customHeight="1">
      <c r="A731" s="225"/>
      <c r="B731" s="226"/>
      <c r="C731" s="225"/>
      <c r="D731" s="227"/>
      <c r="E731" s="225"/>
      <c r="F731" s="225"/>
      <c r="G731" s="225"/>
      <c r="H731" s="225"/>
      <c r="I731" s="225"/>
      <c r="J731" s="225"/>
      <c r="K731" s="225"/>
      <c r="L731" s="225"/>
      <c r="M731" s="225"/>
      <c r="N731" s="225"/>
      <c r="O731" s="225"/>
      <c r="P731" s="225"/>
      <c r="Q731" s="225"/>
      <c r="R731" s="225"/>
      <c r="S731" s="225"/>
      <c r="T731" s="225"/>
      <c r="U731" s="225"/>
      <c r="V731" s="225"/>
      <c r="W731" s="225"/>
      <c r="X731" s="225"/>
      <c r="Y731" s="225"/>
      <c r="Z731" s="225"/>
    </row>
    <row r="732" spans="1:26" ht="14.25" customHeight="1">
      <c r="A732" s="225"/>
      <c r="B732" s="226"/>
      <c r="C732" s="225"/>
      <c r="D732" s="227"/>
      <c r="E732" s="225"/>
      <c r="F732" s="225"/>
      <c r="G732" s="225"/>
      <c r="H732" s="225"/>
      <c r="I732" s="225"/>
      <c r="J732" s="225"/>
      <c r="K732" s="225"/>
      <c r="L732" s="225"/>
      <c r="M732" s="225"/>
      <c r="N732" s="225"/>
      <c r="O732" s="225"/>
      <c r="P732" s="225"/>
      <c r="Q732" s="225"/>
      <c r="R732" s="225"/>
      <c r="S732" s="225"/>
      <c r="T732" s="225"/>
      <c r="U732" s="225"/>
      <c r="V732" s="225"/>
      <c r="W732" s="225"/>
      <c r="X732" s="225"/>
      <c r="Y732" s="225"/>
      <c r="Z732" s="225"/>
    </row>
    <row r="733" spans="1:26" ht="14.25" customHeight="1">
      <c r="A733" s="225"/>
      <c r="B733" s="226"/>
      <c r="C733" s="225"/>
      <c r="D733" s="227"/>
      <c r="E733" s="225"/>
      <c r="F733" s="225"/>
      <c r="G733" s="225"/>
      <c r="H733" s="225"/>
      <c r="I733" s="225"/>
      <c r="J733" s="225"/>
      <c r="K733" s="225"/>
      <c r="L733" s="225"/>
      <c r="M733" s="225"/>
      <c r="N733" s="225"/>
      <c r="O733" s="225"/>
      <c r="P733" s="225"/>
      <c r="Q733" s="225"/>
      <c r="R733" s="225"/>
      <c r="S733" s="225"/>
      <c r="T733" s="225"/>
      <c r="U733" s="225"/>
      <c r="V733" s="225"/>
      <c r="W733" s="225"/>
      <c r="X733" s="225"/>
      <c r="Y733" s="225"/>
      <c r="Z733" s="225"/>
    </row>
    <row r="734" spans="1:26" ht="14.25" customHeight="1">
      <c r="A734" s="225"/>
      <c r="B734" s="226"/>
      <c r="C734" s="225"/>
      <c r="D734" s="227"/>
      <c r="E734" s="225"/>
      <c r="F734" s="225"/>
      <c r="G734" s="225"/>
      <c r="H734" s="225"/>
      <c r="I734" s="225"/>
      <c r="J734" s="225"/>
      <c r="K734" s="225"/>
      <c r="L734" s="225"/>
      <c r="M734" s="225"/>
      <c r="N734" s="225"/>
      <c r="O734" s="225"/>
      <c r="P734" s="225"/>
      <c r="Q734" s="225"/>
      <c r="R734" s="225"/>
      <c r="S734" s="225"/>
      <c r="T734" s="225"/>
      <c r="U734" s="225"/>
      <c r="V734" s="225"/>
      <c r="W734" s="225"/>
      <c r="X734" s="225"/>
      <c r="Y734" s="225"/>
      <c r="Z734" s="225"/>
    </row>
    <row r="735" spans="1:26" ht="14.25" customHeight="1">
      <c r="A735" s="225"/>
      <c r="B735" s="226"/>
      <c r="C735" s="225"/>
      <c r="D735" s="227"/>
      <c r="E735" s="225"/>
      <c r="F735" s="225"/>
      <c r="G735" s="225"/>
      <c r="H735" s="225"/>
      <c r="I735" s="225"/>
      <c r="J735" s="225"/>
      <c r="K735" s="225"/>
      <c r="L735" s="225"/>
      <c r="M735" s="225"/>
      <c r="N735" s="225"/>
      <c r="O735" s="225"/>
      <c r="P735" s="225"/>
      <c r="Q735" s="225"/>
      <c r="R735" s="225"/>
      <c r="S735" s="225"/>
      <c r="T735" s="225"/>
      <c r="U735" s="225"/>
      <c r="V735" s="225"/>
      <c r="W735" s="225"/>
      <c r="X735" s="225"/>
      <c r="Y735" s="225"/>
      <c r="Z735" s="225"/>
    </row>
    <row r="736" spans="1:26" ht="14.25" customHeight="1">
      <c r="A736" s="225"/>
      <c r="B736" s="226"/>
      <c r="C736" s="225"/>
      <c r="D736" s="227"/>
      <c r="E736" s="225"/>
      <c r="F736" s="225"/>
      <c r="G736" s="225"/>
      <c r="H736" s="225"/>
      <c r="I736" s="225"/>
      <c r="J736" s="225"/>
      <c r="K736" s="225"/>
      <c r="L736" s="225"/>
      <c r="M736" s="225"/>
      <c r="N736" s="225"/>
      <c r="O736" s="225"/>
      <c r="P736" s="225"/>
      <c r="Q736" s="225"/>
      <c r="R736" s="225"/>
      <c r="S736" s="225"/>
      <c r="T736" s="225"/>
      <c r="U736" s="225"/>
      <c r="V736" s="225"/>
      <c r="W736" s="225"/>
      <c r="X736" s="225"/>
      <c r="Y736" s="225"/>
      <c r="Z736" s="225"/>
    </row>
    <row r="737" spans="1:26" ht="14.25" customHeight="1">
      <c r="A737" s="225"/>
      <c r="B737" s="226"/>
      <c r="C737" s="225"/>
      <c r="D737" s="227"/>
      <c r="E737" s="225"/>
      <c r="F737" s="225"/>
      <c r="G737" s="225"/>
      <c r="H737" s="225"/>
      <c r="I737" s="225"/>
      <c r="J737" s="225"/>
      <c r="K737" s="225"/>
      <c r="L737" s="225"/>
      <c r="M737" s="225"/>
      <c r="N737" s="225"/>
      <c r="O737" s="225"/>
      <c r="P737" s="225"/>
      <c r="Q737" s="225"/>
      <c r="R737" s="225"/>
      <c r="S737" s="225"/>
      <c r="T737" s="225"/>
      <c r="U737" s="225"/>
      <c r="V737" s="225"/>
      <c r="W737" s="225"/>
      <c r="X737" s="225"/>
      <c r="Y737" s="225"/>
      <c r="Z737" s="225"/>
    </row>
    <row r="738" spans="1:26" ht="14.25" customHeight="1">
      <c r="A738" s="225"/>
      <c r="B738" s="226"/>
      <c r="C738" s="225"/>
      <c r="D738" s="227"/>
      <c r="E738" s="225"/>
      <c r="F738" s="225"/>
      <c r="G738" s="225"/>
      <c r="H738" s="225"/>
      <c r="I738" s="225"/>
      <c r="J738" s="225"/>
      <c r="K738" s="225"/>
      <c r="L738" s="225"/>
      <c r="M738" s="225"/>
      <c r="N738" s="225"/>
      <c r="O738" s="225"/>
      <c r="P738" s="225"/>
      <c r="Q738" s="225"/>
      <c r="R738" s="225"/>
      <c r="S738" s="225"/>
      <c r="T738" s="225"/>
      <c r="U738" s="225"/>
      <c r="V738" s="225"/>
      <c r="W738" s="225"/>
      <c r="X738" s="225"/>
      <c r="Y738" s="225"/>
      <c r="Z738" s="225"/>
    </row>
    <row r="739" spans="1:26" ht="14.25" customHeight="1">
      <c r="A739" s="225"/>
      <c r="B739" s="226"/>
      <c r="C739" s="225"/>
      <c r="D739" s="227"/>
      <c r="E739" s="225"/>
      <c r="F739" s="225"/>
      <c r="G739" s="225"/>
      <c r="H739" s="225"/>
      <c r="I739" s="225"/>
      <c r="J739" s="225"/>
      <c r="K739" s="225"/>
      <c r="L739" s="225"/>
      <c r="M739" s="225"/>
      <c r="N739" s="225"/>
      <c r="O739" s="225"/>
      <c r="P739" s="225"/>
      <c r="Q739" s="225"/>
      <c r="R739" s="225"/>
      <c r="S739" s="225"/>
      <c r="T739" s="225"/>
      <c r="U739" s="225"/>
      <c r="V739" s="225"/>
      <c r="W739" s="225"/>
      <c r="X739" s="225"/>
      <c r="Y739" s="225"/>
      <c r="Z739" s="225"/>
    </row>
    <row r="740" spans="1:26" ht="14.25" customHeight="1">
      <c r="A740" s="225"/>
      <c r="B740" s="226"/>
      <c r="C740" s="225"/>
      <c r="D740" s="227"/>
      <c r="E740" s="225"/>
      <c r="F740" s="225"/>
      <c r="G740" s="225"/>
      <c r="H740" s="225"/>
      <c r="I740" s="225"/>
      <c r="J740" s="225"/>
      <c r="K740" s="225"/>
      <c r="L740" s="225"/>
      <c r="M740" s="225"/>
      <c r="N740" s="225"/>
      <c r="O740" s="225"/>
      <c r="P740" s="225"/>
      <c r="Q740" s="225"/>
      <c r="R740" s="225"/>
      <c r="S740" s="225"/>
      <c r="T740" s="225"/>
      <c r="U740" s="225"/>
      <c r="V740" s="225"/>
      <c r="W740" s="225"/>
      <c r="X740" s="225"/>
      <c r="Y740" s="225"/>
      <c r="Z740" s="225"/>
    </row>
    <row r="741" spans="1:26" ht="14.25" customHeight="1">
      <c r="A741" s="225"/>
      <c r="B741" s="226"/>
      <c r="C741" s="225"/>
      <c r="D741" s="227"/>
      <c r="E741" s="225"/>
      <c r="F741" s="225"/>
      <c r="G741" s="225"/>
      <c r="H741" s="225"/>
      <c r="I741" s="225"/>
      <c r="J741" s="225"/>
      <c r="K741" s="225"/>
      <c r="L741" s="225"/>
      <c r="M741" s="225"/>
      <c r="N741" s="225"/>
      <c r="O741" s="225"/>
      <c r="P741" s="225"/>
      <c r="Q741" s="225"/>
      <c r="R741" s="225"/>
      <c r="S741" s="225"/>
      <c r="T741" s="225"/>
      <c r="U741" s="225"/>
      <c r="V741" s="225"/>
      <c r="W741" s="225"/>
      <c r="X741" s="225"/>
      <c r="Y741" s="225"/>
      <c r="Z741" s="225"/>
    </row>
    <row r="742" spans="1:26" ht="14.25" customHeight="1">
      <c r="A742" s="225"/>
      <c r="B742" s="226"/>
      <c r="C742" s="225"/>
      <c r="D742" s="227"/>
      <c r="E742" s="225"/>
      <c r="F742" s="225"/>
      <c r="G742" s="225"/>
      <c r="H742" s="225"/>
      <c r="I742" s="225"/>
      <c r="J742" s="225"/>
      <c r="K742" s="225"/>
      <c r="L742" s="225"/>
      <c r="M742" s="225"/>
      <c r="N742" s="225"/>
      <c r="O742" s="225"/>
      <c r="P742" s="225"/>
      <c r="Q742" s="225"/>
      <c r="R742" s="225"/>
      <c r="S742" s="225"/>
      <c r="T742" s="225"/>
      <c r="U742" s="225"/>
      <c r="V742" s="225"/>
      <c r="W742" s="225"/>
      <c r="X742" s="225"/>
      <c r="Y742" s="225"/>
      <c r="Z742" s="225"/>
    </row>
    <row r="743" spans="1:26" ht="14.25" customHeight="1">
      <c r="A743" s="225"/>
      <c r="B743" s="226"/>
      <c r="C743" s="225"/>
      <c r="D743" s="227"/>
      <c r="E743" s="225"/>
      <c r="F743" s="225"/>
      <c r="G743" s="225"/>
      <c r="H743" s="225"/>
      <c r="I743" s="225"/>
      <c r="J743" s="225"/>
      <c r="K743" s="225"/>
      <c r="L743" s="225"/>
      <c r="M743" s="225"/>
      <c r="N743" s="225"/>
      <c r="O743" s="225"/>
      <c r="P743" s="225"/>
      <c r="Q743" s="225"/>
      <c r="R743" s="225"/>
      <c r="S743" s="225"/>
      <c r="T743" s="225"/>
      <c r="U743" s="225"/>
      <c r="V743" s="225"/>
      <c r="W743" s="225"/>
      <c r="X743" s="225"/>
      <c r="Y743" s="225"/>
      <c r="Z743" s="225"/>
    </row>
    <row r="744" spans="1:26" ht="14.25" customHeight="1">
      <c r="A744" s="225"/>
      <c r="B744" s="226"/>
      <c r="C744" s="225"/>
      <c r="D744" s="227"/>
      <c r="E744" s="225"/>
      <c r="F744" s="225"/>
      <c r="G744" s="225"/>
      <c r="H744" s="225"/>
      <c r="I744" s="225"/>
      <c r="J744" s="225"/>
      <c r="K744" s="225"/>
      <c r="L744" s="225"/>
      <c r="M744" s="225"/>
      <c r="N744" s="225"/>
      <c r="O744" s="225"/>
      <c r="P744" s="225"/>
      <c r="Q744" s="225"/>
      <c r="R744" s="225"/>
      <c r="S744" s="225"/>
      <c r="T744" s="225"/>
      <c r="U744" s="225"/>
      <c r="V744" s="225"/>
      <c r="W744" s="225"/>
      <c r="X744" s="225"/>
      <c r="Y744" s="225"/>
      <c r="Z744" s="225"/>
    </row>
    <row r="745" spans="1:26" ht="14.25" customHeight="1">
      <c r="A745" s="225"/>
      <c r="B745" s="226"/>
      <c r="C745" s="225"/>
      <c r="D745" s="227"/>
      <c r="E745" s="225"/>
      <c r="F745" s="225"/>
      <c r="G745" s="225"/>
      <c r="H745" s="225"/>
      <c r="I745" s="225"/>
      <c r="J745" s="225"/>
      <c r="K745" s="225"/>
      <c r="L745" s="225"/>
      <c r="M745" s="225"/>
      <c r="N745" s="225"/>
      <c r="O745" s="225"/>
      <c r="P745" s="225"/>
      <c r="Q745" s="225"/>
      <c r="R745" s="225"/>
      <c r="S745" s="225"/>
      <c r="T745" s="225"/>
      <c r="U745" s="225"/>
      <c r="V745" s="225"/>
      <c r="W745" s="225"/>
      <c r="X745" s="225"/>
      <c r="Y745" s="225"/>
      <c r="Z745" s="225"/>
    </row>
    <row r="746" spans="1:26" ht="14.25" customHeight="1">
      <c r="A746" s="225"/>
      <c r="B746" s="226"/>
      <c r="C746" s="225"/>
      <c r="D746" s="227"/>
      <c r="E746" s="225"/>
      <c r="F746" s="225"/>
      <c r="G746" s="225"/>
      <c r="H746" s="225"/>
      <c r="I746" s="225"/>
      <c r="J746" s="225"/>
      <c r="K746" s="225"/>
      <c r="L746" s="225"/>
      <c r="M746" s="225"/>
      <c r="N746" s="225"/>
      <c r="O746" s="225"/>
      <c r="P746" s="225"/>
      <c r="Q746" s="225"/>
      <c r="R746" s="225"/>
      <c r="S746" s="225"/>
      <c r="T746" s="225"/>
      <c r="U746" s="225"/>
      <c r="V746" s="225"/>
      <c r="W746" s="225"/>
      <c r="X746" s="225"/>
      <c r="Y746" s="225"/>
      <c r="Z746" s="225"/>
    </row>
    <row r="747" spans="1:26" ht="14.25" customHeight="1">
      <c r="A747" s="225"/>
      <c r="B747" s="226"/>
      <c r="C747" s="225"/>
      <c r="D747" s="227"/>
      <c r="E747" s="225"/>
      <c r="F747" s="225"/>
      <c r="G747" s="225"/>
      <c r="H747" s="225"/>
      <c r="I747" s="225"/>
      <c r="J747" s="225"/>
      <c r="K747" s="225"/>
      <c r="L747" s="225"/>
      <c r="M747" s="225"/>
      <c r="N747" s="225"/>
      <c r="O747" s="225"/>
      <c r="P747" s="225"/>
      <c r="Q747" s="225"/>
      <c r="R747" s="225"/>
      <c r="S747" s="225"/>
      <c r="T747" s="225"/>
      <c r="U747" s="225"/>
      <c r="V747" s="225"/>
      <c r="W747" s="225"/>
      <c r="X747" s="225"/>
      <c r="Y747" s="225"/>
      <c r="Z747" s="225"/>
    </row>
    <row r="748" spans="1:26" ht="14.25" customHeight="1">
      <c r="A748" s="225"/>
      <c r="B748" s="226"/>
      <c r="C748" s="225"/>
      <c r="D748" s="227"/>
      <c r="E748" s="225"/>
      <c r="F748" s="225"/>
      <c r="G748" s="225"/>
      <c r="H748" s="225"/>
      <c r="I748" s="225"/>
      <c r="J748" s="225"/>
      <c r="K748" s="225"/>
      <c r="L748" s="225"/>
      <c r="M748" s="225"/>
      <c r="N748" s="225"/>
      <c r="O748" s="225"/>
      <c r="P748" s="225"/>
      <c r="Q748" s="225"/>
      <c r="R748" s="225"/>
      <c r="S748" s="225"/>
      <c r="T748" s="225"/>
      <c r="U748" s="225"/>
      <c r="V748" s="225"/>
      <c r="W748" s="225"/>
      <c r="X748" s="225"/>
      <c r="Y748" s="225"/>
      <c r="Z748" s="225"/>
    </row>
    <row r="749" spans="1:26" ht="14.25" customHeight="1">
      <c r="A749" s="225"/>
      <c r="B749" s="226"/>
      <c r="C749" s="225"/>
      <c r="D749" s="227"/>
      <c r="E749" s="225"/>
      <c r="F749" s="225"/>
      <c r="G749" s="225"/>
      <c r="H749" s="225"/>
      <c r="I749" s="225"/>
      <c r="J749" s="225"/>
      <c r="K749" s="225"/>
      <c r="L749" s="225"/>
      <c r="M749" s="225"/>
      <c r="N749" s="225"/>
      <c r="O749" s="225"/>
      <c r="P749" s="225"/>
      <c r="Q749" s="225"/>
      <c r="R749" s="225"/>
      <c r="S749" s="225"/>
      <c r="T749" s="225"/>
      <c r="U749" s="225"/>
      <c r="V749" s="225"/>
      <c r="W749" s="225"/>
      <c r="X749" s="225"/>
      <c r="Y749" s="225"/>
      <c r="Z749" s="225"/>
    </row>
    <row r="750" spans="1:26" ht="14.25" customHeight="1">
      <c r="A750" s="225"/>
      <c r="B750" s="226"/>
      <c r="C750" s="225"/>
      <c r="D750" s="227"/>
      <c r="E750" s="225"/>
      <c r="F750" s="225"/>
      <c r="G750" s="225"/>
      <c r="H750" s="225"/>
      <c r="I750" s="225"/>
      <c r="J750" s="225"/>
      <c r="K750" s="225"/>
      <c r="L750" s="225"/>
      <c r="M750" s="225"/>
      <c r="N750" s="225"/>
      <c r="O750" s="225"/>
      <c r="P750" s="225"/>
      <c r="Q750" s="225"/>
      <c r="R750" s="225"/>
      <c r="S750" s="225"/>
      <c r="T750" s="225"/>
      <c r="U750" s="225"/>
      <c r="V750" s="225"/>
      <c r="W750" s="225"/>
      <c r="X750" s="225"/>
      <c r="Y750" s="225"/>
      <c r="Z750" s="225"/>
    </row>
    <row r="751" spans="1:26" ht="14.25" customHeight="1">
      <c r="A751" s="225"/>
      <c r="B751" s="226"/>
      <c r="C751" s="225"/>
      <c r="D751" s="227"/>
      <c r="E751" s="225"/>
      <c r="F751" s="225"/>
      <c r="G751" s="225"/>
      <c r="H751" s="225"/>
      <c r="I751" s="225"/>
      <c r="J751" s="225"/>
      <c r="K751" s="225"/>
      <c r="L751" s="225"/>
      <c r="M751" s="225"/>
      <c r="N751" s="225"/>
      <c r="O751" s="225"/>
      <c r="P751" s="225"/>
      <c r="Q751" s="225"/>
      <c r="R751" s="225"/>
      <c r="S751" s="225"/>
      <c r="T751" s="225"/>
      <c r="U751" s="225"/>
      <c r="V751" s="225"/>
      <c r="W751" s="225"/>
      <c r="X751" s="225"/>
      <c r="Y751" s="225"/>
      <c r="Z751" s="225"/>
    </row>
    <row r="752" spans="1:26" ht="14.25" customHeight="1">
      <c r="A752" s="225"/>
      <c r="B752" s="226"/>
      <c r="C752" s="225"/>
      <c r="D752" s="227"/>
      <c r="E752" s="225"/>
      <c r="F752" s="225"/>
      <c r="G752" s="225"/>
      <c r="H752" s="225"/>
      <c r="I752" s="225"/>
      <c r="J752" s="225"/>
      <c r="K752" s="225"/>
      <c r="L752" s="225"/>
      <c r="M752" s="225"/>
      <c r="N752" s="225"/>
      <c r="O752" s="225"/>
      <c r="P752" s="225"/>
      <c r="Q752" s="225"/>
      <c r="R752" s="225"/>
      <c r="S752" s="225"/>
      <c r="T752" s="225"/>
      <c r="U752" s="225"/>
      <c r="V752" s="225"/>
      <c r="W752" s="225"/>
      <c r="X752" s="225"/>
      <c r="Y752" s="225"/>
      <c r="Z752" s="225"/>
    </row>
    <row r="753" spans="1:26" ht="14.25" customHeight="1">
      <c r="A753" s="225"/>
      <c r="B753" s="226"/>
      <c r="C753" s="225"/>
      <c r="D753" s="227"/>
      <c r="E753" s="225"/>
      <c r="F753" s="225"/>
      <c r="G753" s="225"/>
      <c r="H753" s="225"/>
      <c r="I753" s="225"/>
      <c r="J753" s="225"/>
      <c r="K753" s="225"/>
      <c r="L753" s="225"/>
      <c r="M753" s="225"/>
      <c r="N753" s="225"/>
      <c r="O753" s="225"/>
      <c r="P753" s="225"/>
      <c r="Q753" s="225"/>
      <c r="R753" s="225"/>
      <c r="S753" s="225"/>
      <c r="T753" s="225"/>
      <c r="U753" s="225"/>
      <c r="V753" s="225"/>
      <c r="W753" s="225"/>
      <c r="X753" s="225"/>
      <c r="Y753" s="225"/>
      <c r="Z753" s="225"/>
    </row>
    <row r="754" spans="1:26" ht="14.25" customHeight="1">
      <c r="A754" s="225"/>
      <c r="B754" s="226"/>
      <c r="C754" s="225"/>
      <c r="D754" s="227"/>
      <c r="E754" s="225"/>
      <c r="F754" s="225"/>
      <c r="G754" s="225"/>
      <c r="H754" s="225"/>
      <c r="I754" s="225"/>
      <c r="J754" s="225"/>
      <c r="K754" s="225"/>
      <c r="L754" s="225"/>
      <c r="M754" s="225"/>
      <c r="N754" s="225"/>
      <c r="O754" s="225"/>
      <c r="P754" s="225"/>
      <c r="Q754" s="225"/>
      <c r="R754" s="225"/>
      <c r="S754" s="225"/>
      <c r="T754" s="225"/>
      <c r="U754" s="225"/>
      <c r="V754" s="225"/>
      <c r="W754" s="225"/>
      <c r="X754" s="225"/>
      <c r="Y754" s="225"/>
      <c r="Z754" s="225"/>
    </row>
    <row r="755" spans="1:26" ht="14.25" customHeight="1">
      <c r="A755" s="225"/>
      <c r="B755" s="226"/>
      <c r="C755" s="225"/>
      <c r="D755" s="227"/>
      <c r="E755" s="225"/>
      <c r="F755" s="225"/>
      <c r="G755" s="225"/>
      <c r="H755" s="225"/>
      <c r="I755" s="225"/>
      <c r="J755" s="225"/>
      <c r="K755" s="225"/>
      <c r="L755" s="225"/>
      <c r="M755" s="225"/>
      <c r="N755" s="225"/>
      <c r="O755" s="225"/>
      <c r="P755" s="225"/>
      <c r="Q755" s="225"/>
      <c r="R755" s="225"/>
      <c r="S755" s="225"/>
      <c r="T755" s="225"/>
      <c r="U755" s="225"/>
      <c r="V755" s="225"/>
      <c r="W755" s="225"/>
      <c r="X755" s="225"/>
      <c r="Y755" s="225"/>
      <c r="Z755" s="225"/>
    </row>
    <row r="756" spans="1:26" ht="14.25" customHeight="1">
      <c r="A756" s="225"/>
      <c r="B756" s="226"/>
      <c r="C756" s="225"/>
      <c r="D756" s="227"/>
      <c r="E756" s="225"/>
      <c r="F756" s="225"/>
      <c r="G756" s="225"/>
      <c r="H756" s="225"/>
      <c r="I756" s="225"/>
      <c r="J756" s="225"/>
      <c r="K756" s="225"/>
      <c r="L756" s="225"/>
      <c r="M756" s="225"/>
      <c r="N756" s="225"/>
      <c r="O756" s="225"/>
      <c r="P756" s="225"/>
      <c r="Q756" s="225"/>
      <c r="R756" s="225"/>
      <c r="S756" s="225"/>
      <c r="T756" s="225"/>
      <c r="U756" s="225"/>
      <c r="V756" s="225"/>
      <c r="W756" s="225"/>
      <c r="X756" s="225"/>
      <c r="Y756" s="225"/>
      <c r="Z756" s="225"/>
    </row>
    <row r="757" spans="1:26" ht="14.25" customHeight="1">
      <c r="A757" s="225"/>
      <c r="B757" s="226"/>
      <c r="C757" s="225"/>
      <c r="D757" s="227"/>
      <c r="E757" s="225"/>
      <c r="F757" s="225"/>
      <c r="G757" s="225"/>
      <c r="H757" s="225"/>
      <c r="I757" s="225"/>
      <c r="J757" s="225"/>
      <c r="K757" s="225"/>
      <c r="L757" s="225"/>
      <c r="M757" s="225"/>
      <c r="N757" s="225"/>
      <c r="O757" s="225"/>
      <c r="P757" s="225"/>
      <c r="Q757" s="225"/>
      <c r="R757" s="225"/>
      <c r="S757" s="225"/>
      <c r="T757" s="225"/>
      <c r="U757" s="225"/>
      <c r="V757" s="225"/>
      <c r="W757" s="225"/>
      <c r="X757" s="225"/>
      <c r="Y757" s="225"/>
      <c r="Z757" s="225"/>
    </row>
    <row r="758" spans="1:26" ht="14.25" customHeight="1">
      <c r="A758" s="225"/>
      <c r="B758" s="226"/>
      <c r="C758" s="225"/>
      <c r="D758" s="227"/>
      <c r="E758" s="225"/>
      <c r="F758" s="225"/>
      <c r="G758" s="225"/>
      <c r="H758" s="225"/>
      <c r="I758" s="225"/>
      <c r="J758" s="225"/>
      <c r="K758" s="225"/>
      <c r="L758" s="225"/>
      <c r="M758" s="225"/>
      <c r="N758" s="225"/>
      <c r="O758" s="225"/>
      <c r="P758" s="225"/>
      <c r="Q758" s="225"/>
      <c r="R758" s="225"/>
      <c r="S758" s="225"/>
      <c r="T758" s="225"/>
      <c r="U758" s="225"/>
      <c r="V758" s="225"/>
      <c r="W758" s="225"/>
      <c r="X758" s="225"/>
      <c r="Y758" s="225"/>
      <c r="Z758" s="225"/>
    </row>
    <row r="759" spans="1:26" ht="14.25" customHeight="1">
      <c r="A759" s="225"/>
      <c r="B759" s="226"/>
      <c r="C759" s="225"/>
      <c r="D759" s="227"/>
      <c r="E759" s="225"/>
      <c r="F759" s="225"/>
      <c r="G759" s="225"/>
      <c r="H759" s="225"/>
      <c r="I759" s="225"/>
      <c r="J759" s="225"/>
      <c r="K759" s="225"/>
      <c r="L759" s="225"/>
      <c r="M759" s="225"/>
      <c r="N759" s="225"/>
      <c r="O759" s="225"/>
      <c r="P759" s="225"/>
      <c r="Q759" s="225"/>
      <c r="R759" s="225"/>
      <c r="S759" s="225"/>
      <c r="T759" s="225"/>
      <c r="U759" s="225"/>
      <c r="V759" s="225"/>
      <c r="W759" s="225"/>
      <c r="X759" s="225"/>
      <c r="Y759" s="225"/>
      <c r="Z759" s="225"/>
    </row>
    <row r="760" spans="1:26" ht="14.25" customHeight="1">
      <c r="A760" s="225"/>
      <c r="B760" s="226"/>
      <c r="C760" s="225"/>
      <c r="D760" s="227"/>
      <c r="E760" s="225"/>
      <c r="F760" s="225"/>
      <c r="G760" s="225"/>
      <c r="H760" s="225"/>
      <c r="I760" s="225"/>
      <c r="J760" s="225"/>
      <c r="K760" s="225"/>
      <c r="L760" s="225"/>
      <c r="M760" s="225"/>
      <c r="N760" s="225"/>
      <c r="O760" s="225"/>
      <c r="P760" s="225"/>
      <c r="Q760" s="225"/>
      <c r="R760" s="225"/>
      <c r="S760" s="225"/>
      <c r="T760" s="225"/>
      <c r="U760" s="225"/>
      <c r="V760" s="225"/>
      <c r="W760" s="225"/>
      <c r="X760" s="225"/>
      <c r="Y760" s="225"/>
      <c r="Z760" s="225"/>
    </row>
    <row r="761" spans="1:26" ht="14.25" customHeight="1">
      <c r="A761" s="225"/>
      <c r="B761" s="226"/>
      <c r="C761" s="225"/>
      <c r="D761" s="227"/>
      <c r="E761" s="225"/>
      <c r="F761" s="225"/>
      <c r="G761" s="225"/>
      <c r="H761" s="225"/>
      <c r="I761" s="225"/>
      <c r="J761" s="225"/>
      <c r="K761" s="225"/>
      <c r="L761" s="225"/>
      <c r="M761" s="225"/>
      <c r="N761" s="225"/>
      <c r="O761" s="225"/>
      <c r="P761" s="225"/>
      <c r="Q761" s="225"/>
      <c r="R761" s="225"/>
      <c r="S761" s="225"/>
      <c r="T761" s="225"/>
      <c r="U761" s="225"/>
      <c r="V761" s="225"/>
      <c r="W761" s="225"/>
      <c r="X761" s="225"/>
      <c r="Y761" s="225"/>
      <c r="Z761" s="225"/>
    </row>
    <row r="762" spans="1:26" ht="14.25" customHeight="1">
      <c r="A762" s="225"/>
      <c r="B762" s="226"/>
      <c r="C762" s="225"/>
      <c r="D762" s="227"/>
      <c r="E762" s="225"/>
      <c r="F762" s="225"/>
      <c r="G762" s="225"/>
      <c r="H762" s="225"/>
      <c r="I762" s="225"/>
      <c r="J762" s="225"/>
      <c r="K762" s="225"/>
      <c r="L762" s="225"/>
      <c r="M762" s="225"/>
      <c r="N762" s="225"/>
      <c r="O762" s="225"/>
      <c r="P762" s="225"/>
      <c r="Q762" s="225"/>
      <c r="R762" s="225"/>
      <c r="S762" s="225"/>
      <c r="T762" s="225"/>
      <c r="U762" s="225"/>
      <c r="V762" s="225"/>
      <c r="W762" s="225"/>
      <c r="X762" s="225"/>
      <c r="Y762" s="225"/>
      <c r="Z762" s="225"/>
    </row>
    <row r="763" spans="1:26" ht="14.25" customHeight="1">
      <c r="A763" s="225"/>
      <c r="B763" s="226"/>
      <c r="C763" s="225"/>
      <c r="D763" s="227"/>
      <c r="E763" s="225"/>
      <c r="F763" s="225"/>
      <c r="G763" s="225"/>
      <c r="H763" s="225"/>
      <c r="I763" s="225"/>
      <c r="J763" s="225"/>
      <c r="K763" s="225"/>
      <c r="L763" s="225"/>
      <c r="M763" s="225"/>
      <c r="N763" s="225"/>
      <c r="O763" s="225"/>
      <c r="P763" s="225"/>
      <c r="Q763" s="225"/>
      <c r="R763" s="225"/>
      <c r="S763" s="225"/>
      <c r="T763" s="225"/>
      <c r="U763" s="225"/>
      <c r="V763" s="225"/>
      <c r="W763" s="225"/>
      <c r="X763" s="225"/>
      <c r="Y763" s="225"/>
      <c r="Z763" s="225"/>
    </row>
    <row r="764" spans="1:26" ht="14.25" customHeight="1">
      <c r="A764" s="225"/>
      <c r="B764" s="226"/>
      <c r="C764" s="225"/>
      <c r="D764" s="227"/>
      <c r="E764" s="225"/>
      <c r="F764" s="225"/>
      <c r="G764" s="225"/>
      <c r="H764" s="225"/>
      <c r="I764" s="225"/>
      <c r="J764" s="225"/>
      <c r="K764" s="225"/>
      <c r="L764" s="225"/>
      <c r="M764" s="225"/>
      <c r="N764" s="225"/>
      <c r="O764" s="225"/>
      <c r="P764" s="225"/>
      <c r="Q764" s="225"/>
      <c r="R764" s="225"/>
      <c r="S764" s="225"/>
      <c r="T764" s="225"/>
      <c r="U764" s="225"/>
      <c r="V764" s="225"/>
      <c r="W764" s="225"/>
      <c r="X764" s="225"/>
      <c r="Y764" s="225"/>
      <c r="Z764" s="225"/>
    </row>
    <row r="765" spans="1:26" ht="14.25" customHeight="1">
      <c r="A765" s="225"/>
      <c r="B765" s="226"/>
      <c r="C765" s="225"/>
      <c r="D765" s="227"/>
      <c r="E765" s="225"/>
      <c r="F765" s="225"/>
      <c r="G765" s="225"/>
      <c r="H765" s="225"/>
      <c r="I765" s="225"/>
      <c r="J765" s="225"/>
      <c r="K765" s="225"/>
      <c r="L765" s="225"/>
      <c r="M765" s="225"/>
      <c r="N765" s="225"/>
      <c r="O765" s="225"/>
      <c r="P765" s="225"/>
      <c r="Q765" s="225"/>
      <c r="R765" s="225"/>
      <c r="S765" s="225"/>
      <c r="T765" s="225"/>
      <c r="U765" s="225"/>
      <c r="V765" s="225"/>
      <c r="W765" s="225"/>
      <c r="X765" s="225"/>
      <c r="Y765" s="225"/>
      <c r="Z765" s="225"/>
    </row>
    <row r="766" spans="1:26" ht="14.25" customHeight="1">
      <c r="A766" s="225"/>
      <c r="B766" s="226"/>
      <c r="C766" s="225"/>
      <c r="D766" s="227"/>
      <c r="E766" s="225"/>
      <c r="F766" s="225"/>
      <c r="G766" s="225"/>
      <c r="H766" s="225"/>
      <c r="I766" s="225"/>
      <c r="J766" s="225"/>
      <c r="K766" s="225"/>
      <c r="L766" s="225"/>
      <c r="M766" s="225"/>
      <c r="N766" s="225"/>
      <c r="O766" s="225"/>
      <c r="P766" s="225"/>
      <c r="Q766" s="225"/>
      <c r="R766" s="225"/>
      <c r="S766" s="225"/>
      <c r="T766" s="225"/>
      <c r="U766" s="225"/>
      <c r="V766" s="225"/>
      <c r="W766" s="225"/>
      <c r="X766" s="225"/>
      <c r="Y766" s="225"/>
      <c r="Z766" s="225"/>
    </row>
    <row r="767" spans="1:26" ht="14.25" customHeight="1">
      <c r="A767" s="225"/>
      <c r="B767" s="226"/>
      <c r="C767" s="225"/>
      <c r="D767" s="227"/>
      <c r="E767" s="225"/>
      <c r="F767" s="225"/>
      <c r="G767" s="225"/>
      <c r="H767" s="225"/>
      <c r="I767" s="225"/>
      <c r="J767" s="225"/>
      <c r="K767" s="225"/>
      <c r="L767" s="225"/>
      <c r="M767" s="225"/>
      <c r="N767" s="225"/>
      <c r="O767" s="225"/>
      <c r="P767" s="225"/>
      <c r="Q767" s="225"/>
      <c r="R767" s="225"/>
      <c r="S767" s="225"/>
      <c r="T767" s="225"/>
      <c r="U767" s="225"/>
      <c r="V767" s="225"/>
      <c r="W767" s="225"/>
      <c r="X767" s="225"/>
      <c r="Y767" s="225"/>
      <c r="Z767" s="225"/>
    </row>
    <row r="768" spans="1:26" ht="14.25" customHeight="1">
      <c r="A768" s="225"/>
      <c r="B768" s="226"/>
      <c r="C768" s="225"/>
      <c r="D768" s="227"/>
      <c r="E768" s="225"/>
      <c r="F768" s="225"/>
      <c r="G768" s="225"/>
      <c r="H768" s="225"/>
      <c r="I768" s="225"/>
      <c r="J768" s="225"/>
      <c r="K768" s="225"/>
      <c r="L768" s="225"/>
      <c r="M768" s="225"/>
      <c r="N768" s="225"/>
      <c r="O768" s="225"/>
      <c r="P768" s="225"/>
      <c r="Q768" s="225"/>
      <c r="R768" s="225"/>
      <c r="S768" s="225"/>
      <c r="T768" s="225"/>
      <c r="U768" s="225"/>
      <c r="V768" s="225"/>
      <c r="W768" s="225"/>
      <c r="X768" s="225"/>
      <c r="Y768" s="225"/>
      <c r="Z768" s="225"/>
    </row>
    <row r="769" spans="1:26" ht="14.25" customHeight="1">
      <c r="A769" s="225"/>
      <c r="B769" s="226"/>
      <c r="C769" s="225"/>
      <c r="D769" s="227"/>
      <c r="E769" s="225"/>
      <c r="F769" s="225"/>
      <c r="G769" s="225"/>
      <c r="H769" s="225"/>
      <c r="I769" s="225"/>
      <c r="J769" s="225"/>
      <c r="K769" s="225"/>
      <c r="L769" s="225"/>
      <c r="M769" s="225"/>
      <c r="N769" s="225"/>
      <c r="O769" s="225"/>
      <c r="P769" s="225"/>
      <c r="Q769" s="225"/>
      <c r="R769" s="225"/>
      <c r="S769" s="225"/>
      <c r="T769" s="225"/>
      <c r="U769" s="225"/>
      <c r="V769" s="225"/>
      <c r="W769" s="225"/>
      <c r="X769" s="225"/>
      <c r="Y769" s="225"/>
      <c r="Z769" s="225"/>
    </row>
    <row r="770" spans="1:26" ht="14.25" customHeight="1">
      <c r="A770" s="225"/>
      <c r="B770" s="226"/>
      <c r="C770" s="225"/>
      <c r="D770" s="227"/>
      <c r="E770" s="225"/>
      <c r="F770" s="225"/>
      <c r="G770" s="225"/>
      <c r="H770" s="225"/>
      <c r="I770" s="225"/>
      <c r="J770" s="225"/>
      <c r="K770" s="225"/>
      <c r="L770" s="225"/>
      <c r="M770" s="225"/>
      <c r="N770" s="225"/>
      <c r="O770" s="225"/>
      <c r="P770" s="225"/>
      <c r="Q770" s="225"/>
      <c r="R770" s="225"/>
      <c r="S770" s="225"/>
      <c r="T770" s="225"/>
      <c r="U770" s="225"/>
      <c r="V770" s="225"/>
      <c r="W770" s="225"/>
      <c r="X770" s="225"/>
      <c r="Y770" s="225"/>
      <c r="Z770" s="225"/>
    </row>
    <row r="771" spans="1:26" ht="14.25" customHeight="1">
      <c r="A771" s="225"/>
      <c r="B771" s="226"/>
      <c r="C771" s="225"/>
      <c r="D771" s="227"/>
      <c r="E771" s="225"/>
      <c r="F771" s="225"/>
      <c r="G771" s="225"/>
      <c r="H771" s="225"/>
      <c r="I771" s="225"/>
      <c r="J771" s="225"/>
      <c r="K771" s="225"/>
      <c r="L771" s="225"/>
      <c r="M771" s="225"/>
      <c r="N771" s="225"/>
      <c r="O771" s="225"/>
      <c r="P771" s="225"/>
      <c r="Q771" s="225"/>
      <c r="R771" s="225"/>
      <c r="S771" s="225"/>
      <c r="T771" s="225"/>
      <c r="U771" s="225"/>
      <c r="V771" s="225"/>
      <c r="W771" s="225"/>
      <c r="X771" s="225"/>
      <c r="Y771" s="225"/>
      <c r="Z771" s="225"/>
    </row>
    <row r="772" spans="1:26" ht="14.25" customHeight="1">
      <c r="A772" s="225"/>
      <c r="B772" s="226"/>
      <c r="C772" s="225"/>
      <c r="D772" s="227"/>
      <c r="E772" s="225"/>
      <c r="F772" s="225"/>
      <c r="G772" s="225"/>
      <c r="H772" s="225"/>
      <c r="I772" s="225"/>
      <c r="J772" s="225"/>
      <c r="K772" s="225"/>
      <c r="L772" s="225"/>
      <c r="M772" s="225"/>
      <c r="N772" s="225"/>
      <c r="O772" s="225"/>
      <c r="P772" s="225"/>
      <c r="Q772" s="225"/>
      <c r="R772" s="225"/>
      <c r="S772" s="225"/>
      <c r="T772" s="225"/>
      <c r="U772" s="225"/>
      <c r="V772" s="225"/>
      <c r="W772" s="225"/>
      <c r="X772" s="225"/>
      <c r="Y772" s="225"/>
      <c r="Z772" s="225"/>
    </row>
    <row r="773" spans="1:26" ht="14.25" customHeight="1">
      <c r="A773" s="225"/>
      <c r="B773" s="226"/>
      <c r="C773" s="225"/>
      <c r="D773" s="227"/>
      <c r="E773" s="225"/>
      <c r="F773" s="225"/>
      <c r="G773" s="225"/>
      <c r="H773" s="225"/>
      <c r="I773" s="225"/>
      <c r="J773" s="225"/>
      <c r="K773" s="225"/>
      <c r="L773" s="225"/>
      <c r="M773" s="225"/>
      <c r="N773" s="225"/>
      <c r="O773" s="225"/>
      <c r="P773" s="225"/>
      <c r="Q773" s="225"/>
      <c r="R773" s="225"/>
      <c r="S773" s="225"/>
      <c r="T773" s="225"/>
      <c r="U773" s="225"/>
      <c r="V773" s="225"/>
      <c r="W773" s="225"/>
      <c r="X773" s="225"/>
      <c r="Y773" s="225"/>
      <c r="Z773" s="225"/>
    </row>
    <row r="774" spans="1:26" ht="14.25" customHeight="1">
      <c r="A774" s="225"/>
      <c r="B774" s="226"/>
      <c r="C774" s="225"/>
      <c r="D774" s="227"/>
      <c r="E774" s="225"/>
      <c r="F774" s="225"/>
      <c r="G774" s="225"/>
      <c r="H774" s="225"/>
      <c r="I774" s="225"/>
      <c r="J774" s="225"/>
      <c r="K774" s="225"/>
      <c r="L774" s="225"/>
      <c r="M774" s="225"/>
      <c r="N774" s="225"/>
      <c r="O774" s="225"/>
      <c r="P774" s="225"/>
      <c r="Q774" s="225"/>
      <c r="R774" s="225"/>
      <c r="S774" s="225"/>
      <c r="T774" s="225"/>
      <c r="U774" s="225"/>
      <c r="V774" s="225"/>
      <c r="W774" s="225"/>
      <c r="X774" s="225"/>
      <c r="Y774" s="225"/>
      <c r="Z774" s="225"/>
    </row>
    <row r="775" spans="1:26" ht="14.25" customHeight="1">
      <c r="A775" s="225"/>
      <c r="B775" s="226"/>
      <c r="C775" s="225"/>
      <c r="D775" s="227"/>
      <c r="E775" s="225"/>
      <c r="F775" s="225"/>
      <c r="G775" s="225"/>
      <c r="H775" s="225"/>
      <c r="I775" s="225"/>
      <c r="J775" s="225"/>
      <c r="K775" s="225"/>
      <c r="L775" s="225"/>
      <c r="M775" s="225"/>
      <c r="N775" s="225"/>
      <c r="O775" s="225"/>
      <c r="P775" s="225"/>
      <c r="Q775" s="225"/>
      <c r="R775" s="225"/>
      <c r="S775" s="225"/>
      <c r="T775" s="225"/>
      <c r="U775" s="225"/>
      <c r="V775" s="225"/>
      <c r="W775" s="225"/>
      <c r="X775" s="225"/>
      <c r="Y775" s="225"/>
      <c r="Z775" s="225"/>
    </row>
    <row r="776" spans="1:26" ht="14.25" customHeight="1">
      <c r="A776" s="225"/>
      <c r="B776" s="226"/>
      <c r="C776" s="225"/>
      <c r="D776" s="227"/>
      <c r="E776" s="225"/>
      <c r="F776" s="225"/>
      <c r="G776" s="225"/>
      <c r="H776" s="225"/>
      <c r="I776" s="225"/>
      <c r="J776" s="225"/>
      <c r="K776" s="225"/>
      <c r="L776" s="225"/>
      <c r="M776" s="225"/>
      <c r="N776" s="225"/>
      <c r="O776" s="225"/>
      <c r="P776" s="225"/>
      <c r="Q776" s="225"/>
      <c r="R776" s="225"/>
      <c r="S776" s="225"/>
      <c r="T776" s="225"/>
      <c r="U776" s="225"/>
      <c r="V776" s="225"/>
      <c r="W776" s="225"/>
      <c r="X776" s="225"/>
      <c r="Y776" s="225"/>
      <c r="Z776" s="225"/>
    </row>
    <row r="777" spans="1:26" ht="14.25" customHeight="1">
      <c r="A777" s="225"/>
      <c r="B777" s="226"/>
      <c r="C777" s="225"/>
      <c r="D777" s="227"/>
      <c r="E777" s="225"/>
      <c r="F777" s="225"/>
      <c r="G777" s="225"/>
      <c r="H777" s="225"/>
      <c r="I777" s="225"/>
      <c r="J777" s="225"/>
      <c r="K777" s="225"/>
      <c r="L777" s="225"/>
      <c r="M777" s="225"/>
      <c r="N777" s="225"/>
      <c r="O777" s="225"/>
      <c r="P777" s="225"/>
      <c r="Q777" s="225"/>
      <c r="R777" s="225"/>
      <c r="S777" s="225"/>
      <c r="T777" s="225"/>
      <c r="U777" s="225"/>
      <c r="V777" s="225"/>
      <c r="W777" s="225"/>
      <c r="X777" s="225"/>
      <c r="Y777" s="225"/>
      <c r="Z777" s="225"/>
    </row>
    <row r="778" spans="1:26" ht="14.25" customHeight="1">
      <c r="A778" s="225"/>
      <c r="B778" s="226"/>
      <c r="C778" s="225"/>
      <c r="D778" s="227"/>
      <c r="E778" s="225"/>
      <c r="F778" s="225"/>
      <c r="G778" s="225"/>
      <c r="H778" s="225"/>
      <c r="I778" s="225"/>
      <c r="J778" s="225"/>
      <c r="K778" s="225"/>
      <c r="L778" s="225"/>
      <c r="M778" s="225"/>
      <c r="N778" s="225"/>
      <c r="O778" s="225"/>
      <c r="P778" s="225"/>
      <c r="Q778" s="225"/>
      <c r="R778" s="225"/>
      <c r="S778" s="225"/>
      <c r="T778" s="225"/>
      <c r="U778" s="225"/>
      <c r="V778" s="225"/>
      <c r="W778" s="225"/>
      <c r="X778" s="225"/>
      <c r="Y778" s="225"/>
      <c r="Z778" s="225"/>
    </row>
    <row r="779" spans="1:26" ht="14.25" customHeight="1">
      <c r="A779" s="225"/>
      <c r="B779" s="226"/>
      <c r="C779" s="225"/>
      <c r="D779" s="227"/>
      <c r="E779" s="225"/>
      <c r="F779" s="225"/>
      <c r="G779" s="225"/>
      <c r="H779" s="225"/>
      <c r="I779" s="225"/>
      <c r="J779" s="225"/>
      <c r="K779" s="225"/>
      <c r="L779" s="225"/>
      <c r="M779" s="225"/>
      <c r="N779" s="225"/>
      <c r="O779" s="225"/>
      <c r="P779" s="225"/>
      <c r="Q779" s="225"/>
      <c r="R779" s="225"/>
      <c r="S779" s="225"/>
      <c r="T779" s="225"/>
      <c r="U779" s="225"/>
      <c r="V779" s="225"/>
      <c r="W779" s="225"/>
      <c r="X779" s="225"/>
      <c r="Y779" s="225"/>
      <c r="Z779" s="225"/>
    </row>
    <row r="780" spans="1:26" ht="14.25" customHeight="1">
      <c r="A780" s="225"/>
      <c r="B780" s="226"/>
      <c r="C780" s="225"/>
      <c r="D780" s="227"/>
      <c r="E780" s="225"/>
      <c r="F780" s="225"/>
      <c r="G780" s="225"/>
      <c r="H780" s="225"/>
      <c r="I780" s="225"/>
      <c r="J780" s="225"/>
      <c r="K780" s="225"/>
      <c r="L780" s="225"/>
      <c r="M780" s="225"/>
      <c r="N780" s="225"/>
      <c r="O780" s="225"/>
      <c r="P780" s="225"/>
      <c r="Q780" s="225"/>
      <c r="R780" s="225"/>
      <c r="S780" s="225"/>
      <c r="T780" s="225"/>
      <c r="U780" s="225"/>
      <c r="V780" s="225"/>
      <c r="W780" s="225"/>
      <c r="X780" s="225"/>
      <c r="Y780" s="225"/>
      <c r="Z780" s="225"/>
    </row>
    <row r="781" spans="1:26" ht="14.25" customHeight="1">
      <c r="A781" s="225"/>
      <c r="B781" s="226"/>
      <c r="C781" s="225"/>
      <c r="D781" s="227"/>
      <c r="E781" s="225"/>
      <c r="F781" s="225"/>
      <c r="G781" s="225"/>
      <c r="H781" s="225"/>
      <c r="I781" s="225"/>
      <c r="J781" s="225"/>
      <c r="K781" s="225"/>
      <c r="L781" s="225"/>
      <c r="M781" s="225"/>
      <c r="N781" s="225"/>
      <c r="O781" s="225"/>
      <c r="P781" s="225"/>
      <c r="Q781" s="225"/>
      <c r="R781" s="225"/>
      <c r="S781" s="225"/>
      <c r="T781" s="225"/>
      <c r="U781" s="225"/>
      <c r="V781" s="225"/>
      <c r="W781" s="225"/>
      <c r="X781" s="225"/>
      <c r="Y781" s="225"/>
      <c r="Z781" s="225"/>
    </row>
    <row r="782" spans="1:26" ht="14.25" customHeight="1">
      <c r="A782" s="225"/>
      <c r="B782" s="226"/>
      <c r="C782" s="225"/>
      <c r="D782" s="227"/>
      <c r="E782" s="225"/>
      <c r="F782" s="225"/>
      <c r="G782" s="225"/>
      <c r="H782" s="225"/>
      <c r="I782" s="225"/>
      <c r="J782" s="225"/>
      <c r="K782" s="225"/>
      <c r="L782" s="225"/>
      <c r="M782" s="225"/>
      <c r="N782" s="225"/>
      <c r="O782" s="225"/>
      <c r="P782" s="225"/>
      <c r="Q782" s="225"/>
      <c r="R782" s="225"/>
      <c r="S782" s="225"/>
      <c r="T782" s="225"/>
      <c r="U782" s="225"/>
      <c r="V782" s="225"/>
      <c r="W782" s="225"/>
      <c r="X782" s="225"/>
      <c r="Y782" s="225"/>
      <c r="Z782" s="225"/>
    </row>
    <row r="783" spans="1:26" ht="14.25" customHeight="1">
      <c r="A783" s="225"/>
      <c r="B783" s="226"/>
      <c r="C783" s="225"/>
      <c r="D783" s="227"/>
      <c r="E783" s="225"/>
      <c r="F783" s="225"/>
      <c r="G783" s="225"/>
      <c r="H783" s="225"/>
      <c r="I783" s="225"/>
      <c r="J783" s="225"/>
      <c r="K783" s="225"/>
      <c r="L783" s="225"/>
      <c r="M783" s="225"/>
      <c r="N783" s="225"/>
      <c r="O783" s="225"/>
      <c r="P783" s="225"/>
      <c r="Q783" s="225"/>
      <c r="R783" s="225"/>
      <c r="S783" s="225"/>
      <c r="T783" s="225"/>
      <c r="U783" s="225"/>
      <c r="V783" s="225"/>
      <c r="W783" s="225"/>
      <c r="X783" s="225"/>
      <c r="Y783" s="225"/>
      <c r="Z783" s="225"/>
    </row>
    <row r="784" spans="1:26" ht="14.25" customHeight="1">
      <c r="A784" s="225"/>
      <c r="B784" s="226"/>
      <c r="C784" s="225"/>
      <c r="D784" s="227"/>
      <c r="E784" s="225"/>
      <c r="F784" s="225"/>
      <c r="G784" s="225"/>
      <c r="H784" s="225"/>
      <c r="I784" s="225"/>
      <c r="J784" s="225"/>
      <c r="K784" s="225"/>
      <c r="L784" s="225"/>
      <c r="M784" s="225"/>
      <c r="N784" s="225"/>
      <c r="O784" s="225"/>
      <c r="P784" s="225"/>
      <c r="Q784" s="225"/>
      <c r="R784" s="225"/>
      <c r="S784" s="225"/>
      <c r="T784" s="225"/>
      <c r="U784" s="225"/>
      <c r="V784" s="225"/>
      <c r="W784" s="225"/>
      <c r="X784" s="225"/>
      <c r="Y784" s="225"/>
      <c r="Z784" s="225"/>
    </row>
    <row r="785" spans="1:26" ht="14.25" customHeight="1">
      <c r="A785" s="225"/>
      <c r="B785" s="226"/>
      <c r="C785" s="225"/>
      <c r="D785" s="227"/>
      <c r="E785" s="225"/>
      <c r="F785" s="225"/>
      <c r="G785" s="225"/>
      <c r="H785" s="225"/>
      <c r="I785" s="225"/>
      <c r="J785" s="225"/>
      <c r="K785" s="225"/>
      <c r="L785" s="225"/>
      <c r="M785" s="225"/>
      <c r="N785" s="225"/>
      <c r="O785" s="225"/>
      <c r="P785" s="225"/>
      <c r="Q785" s="225"/>
      <c r="R785" s="225"/>
      <c r="S785" s="225"/>
      <c r="T785" s="225"/>
      <c r="U785" s="225"/>
      <c r="V785" s="225"/>
      <c r="W785" s="225"/>
      <c r="X785" s="225"/>
      <c r="Y785" s="225"/>
      <c r="Z785" s="225"/>
    </row>
    <row r="786" spans="1:26" ht="14.25" customHeight="1">
      <c r="A786" s="225"/>
      <c r="B786" s="226"/>
      <c r="C786" s="225"/>
      <c r="D786" s="227"/>
      <c r="E786" s="225"/>
      <c r="F786" s="225"/>
      <c r="G786" s="225"/>
      <c r="H786" s="225"/>
      <c r="I786" s="225"/>
      <c r="J786" s="225"/>
      <c r="K786" s="225"/>
      <c r="L786" s="225"/>
      <c r="M786" s="225"/>
      <c r="N786" s="225"/>
      <c r="O786" s="225"/>
      <c r="P786" s="225"/>
      <c r="Q786" s="225"/>
      <c r="R786" s="225"/>
      <c r="S786" s="225"/>
      <c r="T786" s="225"/>
      <c r="U786" s="225"/>
      <c r="V786" s="225"/>
      <c r="W786" s="225"/>
      <c r="X786" s="225"/>
      <c r="Y786" s="225"/>
      <c r="Z786" s="225"/>
    </row>
    <row r="787" spans="1:26" ht="14.25" customHeight="1">
      <c r="A787" s="225"/>
      <c r="B787" s="226"/>
      <c r="C787" s="225"/>
      <c r="D787" s="227"/>
      <c r="E787" s="225"/>
      <c r="F787" s="225"/>
      <c r="G787" s="225"/>
      <c r="H787" s="225"/>
      <c r="I787" s="225"/>
      <c r="J787" s="225"/>
      <c r="K787" s="225"/>
      <c r="L787" s="225"/>
      <c r="M787" s="225"/>
      <c r="N787" s="225"/>
      <c r="O787" s="225"/>
      <c r="P787" s="225"/>
      <c r="Q787" s="225"/>
      <c r="R787" s="225"/>
      <c r="S787" s="225"/>
      <c r="T787" s="225"/>
      <c r="U787" s="225"/>
      <c r="V787" s="225"/>
      <c r="W787" s="225"/>
      <c r="X787" s="225"/>
      <c r="Y787" s="225"/>
      <c r="Z787" s="225"/>
    </row>
    <row r="788" spans="1:26" ht="14.25" customHeight="1">
      <c r="A788" s="225"/>
      <c r="B788" s="226"/>
      <c r="C788" s="225"/>
      <c r="D788" s="227"/>
      <c r="E788" s="225"/>
      <c r="F788" s="225"/>
      <c r="G788" s="225"/>
      <c r="H788" s="225"/>
      <c r="I788" s="225"/>
      <c r="J788" s="225"/>
      <c r="K788" s="225"/>
      <c r="L788" s="225"/>
      <c r="M788" s="225"/>
      <c r="N788" s="225"/>
      <c r="O788" s="225"/>
      <c r="P788" s="225"/>
      <c r="Q788" s="225"/>
      <c r="R788" s="225"/>
      <c r="S788" s="225"/>
      <c r="T788" s="225"/>
      <c r="U788" s="225"/>
      <c r="V788" s="225"/>
      <c r="W788" s="225"/>
      <c r="X788" s="225"/>
      <c r="Y788" s="225"/>
      <c r="Z788" s="225"/>
    </row>
    <row r="789" spans="1:26" ht="14.25" customHeight="1">
      <c r="A789" s="225"/>
      <c r="B789" s="226"/>
      <c r="C789" s="225"/>
      <c r="D789" s="227"/>
      <c r="E789" s="225"/>
      <c r="F789" s="225"/>
      <c r="G789" s="225"/>
      <c r="H789" s="225"/>
      <c r="I789" s="225"/>
      <c r="J789" s="225"/>
      <c r="K789" s="225"/>
      <c r="L789" s="225"/>
      <c r="M789" s="225"/>
      <c r="N789" s="225"/>
      <c r="O789" s="225"/>
      <c r="P789" s="225"/>
      <c r="Q789" s="225"/>
      <c r="R789" s="225"/>
      <c r="S789" s="225"/>
      <c r="T789" s="225"/>
      <c r="U789" s="225"/>
      <c r="V789" s="225"/>
      <c r="W789" s="225"/>
      <c r="X789" s="225"/>
      <c r="Y789" s="225"/>
      <c r="Z789" s="225"/>
    </row>
    <row r="790" spans="1:26" ht="14.25" customHeight="1">
      <c r="A790" s="225"/>
      <c r="B790" s="226"/>
      <c r="C790" s="225"/>
      <c r="D790" s="227"/>
      <c r="E790" s="225"/>
      <c r="F790" s="225"/>
      <c r="G790" s="225"/>
      <c r="H790" s="225"/>
      <c r="I790" s="225"/>
      <c r="J790" s="225"/>
      <c r="K790" s="225"/>
      <c r="L790" s="225"/>
      <c r="M790" s="225"/>
      <c r="N790" s="225"/>
      <c r="O790" s="225"/>
      <c r="P790" s="225"/>
      <c r="Q790" s="225"/>
      <c r="R790" s="225"/>
      <c r="S790" s="225"/>
      <c r="T790" s="225"/>
      <c r="U790" s="225"/>
      <c r="V790" s="225"/>
      <c r="W790" s="225"/>
      <c r="X790" s="225"/>
      <c r="Y790" s="225"/>
      <c r="Z790" s="225"/>
    </row>
    <row r="791" spans="1:26" ht="14.25" customHeight="1">
      <c r="A791" s="225"/>
      <c r="B791" s="226"/>
      <c r="C791" s="225"/>
      <c r="D791" s="227"/>
      <c r="E791" s="225"/>
      <c r="F791" s="225"/>
      <c r="G791" s="225"/>
      <c r="H791" s="225"/>
      <c r="I791" s="225"/>
      <c r="J791" s="225"/>
      <c r="K791" s="225"/>
      <c r="L791" s="225"/>
      <c r="M791" s="225"/>
      <c r="N791" s="225"/>
      <c r="O791" s="225"/>
      <c r="P791" s="225"/>
      <c r="Q791" s="225"/>
      <c r="R791" s="225"/>
      <c r="S791" s="225"/>
      <c r="T791" s="225"/>
      <c r="U791" s="225"/>
      <c r="V791" s="225"/>
      <c r="W791" s="225"/>
      <c r="X791" s="225"/>
      <c r="Y791" s="225"/>
      <c r="Z791" s="225"/>
    </row>
    <row r="792" spans="1:26" ht="14.25" customHeight="1">
      <c r="A792" s="225"/>
      <c r="B792" s="226"/>
      <c r="C792" s="225"/>
      <c r="D792" s="227"/>
      <c r="E792" s="225"/>
      <c r="F792" s="225"/>
      <c r="G792" s="225"/>
      <c r="H792" s="225"/>
      <c r="I792" s="225"/>
      <c r="J792" s="225"/>
      <c r="K792" s="225"/>
      <c r="L792" s="225"/>
      <c r="M792" s="225"/>
      <c r="N792" s="225"/>
      <c r="O792" s="225"/>
      <c r="P792" s="225"/>
      <c r="Q792" s="225"/>
      <c r="R792" s="225"/>
      <c r="S792" s="225"/>
      <c r="T792" s="225"/>
      <c r="U792" s="225"/>
      <c r="V792" s="225"/>
      <c r="W792" s="225"/>
      <c r="X792" s="225"/>
      <c r="Y792" s="225"/>
      <c r="Z792" s="225"/>
    </row>
    <row r="793" spans="1:26" ht="14.25" customHeight="1">
      <c r="A793" s="225"/>
      <c r="B793" s="226"/>
      <c r="C793" s="225"/>
      <c r="D793" s="227"/>
      <c r="E793" s="225"/>
      <c r="F793" s="225"/>
      <c r="G793" s="225"/>
      <c r="H793" s="225"/>
      <c r="I793" s="225"/>
      <c r="J793" s="225"/>
      <c r="K793" s="225"/>
      <c r="L793" s="225"/>
      <c r="M793" s="225"/>
      <c r="N793" s="225"/>
      <c r="O793" s="225"/>
      <c r="P793" s="225"/>
      <c r="Q793" s="225"/>
      <c r="R793" s="225"/>
      <c r="S793" s="225"/>
      <c r="T793" s="225"/>
      <c r="U793" s="225"/>
      <c r="V793" s="225"/>
      <c r="W793" s="225"/>
      <c r="X793" s="225"/>
      <c r="Y793" s="225"/>
      <c r="Z793" s="225"/>
    </row>
    <row r="794" spans="1:26" ht="14.25" customHeight="1">
      <c r="A794" s="225"/>
      <c r="B794" s="226"/>
      <c r="C794" s="225"/>
      <c r="D794" s="227"/>
      <c r="E794" s="225"/>
      <c r="F794" s="225"/>
      <c r="G794" s="225"/>
      <c r="H794" s="225"/>
      <c r="I794" s="225"/>
      <c r="J794" s="225"/>
      <c r="K794" s="225"/>
      <c r="L794" s="225"/>
      <c r="M794" s="225"/>
      <c r="N794" s="225"/>
      <c r="O794" s="225"/>
      <c r="P794" s="225"/>
      <c r="Q794" s="225"/>
      <c r="R794" s="225"/>
      <c r="S794" s="225"/>
      <c r="T794" s="225"/>
      <c r="U794" s="225"/>
      <c r="V794" s="225"/>
      <c r="W794" s="225"/>
      <c r="X794" s="225"/>
      <c r="Y794" s="225"/>
      <c r="Z794" s="225"/>
    </row>
    <row r="795" spans="1:26" ht="14.25" customHeight="1">
      <c r="A795" s="225"/>
      <c r="B795" s="226"/>
      <c r="C795" s="225"/>
      <c r="D795" s="227"/>
      <c r="E795" s="225"/>
      <c r="F795" s="225"/>
      <c r="G795" s="225"/>
      <c r="H795" s="225"/>
      <c r="I795" s="225"/>
      <c r="J795" s="225"/>
      <c r="K795" s="225"/>
      <c r="L795" s="225"/>
      <c r="M795" s="225"/>
      <c r="N795" s="225"/>
      <c r="O795" s="225"/>
      <c r="P795" s="225"/>
      <c r="Q795" s="225"/>
      <c r="R795" s="225"/>
      <c r="S795" s="225"/>
      <c r="T795" s="225"/>
      <c r="U795" s="225"/>
      <c r="V795" s="225"/>
      <c r="W795" s="225"/>
      <c r="X795" s="225"/>
      <c r="Y795" s="225"/>
      <c r="Z795" s="225"/>
    </row>
    <row r="796" spans="1:26" ht="14.25" customHeight="1">
      <c r="A796" s="225"/>
      <c r="B796" s="226"/>
      <c r="C796" s="225"/>
      <c r="D796" s="227"/>
      <c r="E796" s="225"/>
      <c r="F796" s="225"/>
      <c r="G796" s="225"/>
      <c r="H796" s="225"/>
      <c r="I796" s="225"/>
      <c r="J796" s="225"/>
      <c r="K796" s="225"/>
      <c r="L796" s="225"/>
      <c r="M796" s="225"/>
      <c r="N796" s="225"/>
      <c r="O796" s="225"/>
      <c r="P796" s="225"/>
      <c r="Q796" s="225"/>
      <c r="R796" s="225"/>
      <c r="S796" s="225"/>
      <c r="T796" s="225"/>
      <c r="U796" s="225"/>
      <c r="V796" s="225"/>
      <c r="W796" s="225"/>
      <c r="X796" s="225"/>
      <c r="Y796" s="225"/>
      <c r="Z796" s="225"/>
    </row>
    <row r="797" spans="1:26" ht="14.25" customHeight="1">
      <c r="A797" s="225"/>
      <c r="B797" s="226"/>
      <c r="C797" s="225"/>
      <c r="D797" s="227"/>
      <c r="E797" s="225"/>
      <c r="F797" s="225"/>
      <c r="G797" s="225"/>
      <c r="H797" s="225"/>
      <c r="I797" s="225"/>
      <c r="J797" s="225"/>
      <c r="K797" s="225"/>
      <c r="L797" s="225"/>
      <c r="M797" s="225"/>
      <c r="N797" s="225"/>
      <c r="O797" s="225"/>
      <c r="P797" s="225"/>
      <c r="Q797" s="225"/>
      <c r="R797" s="225"/>
      <c r="S797" s="225"/>
      <c r="T797" s="225"/>
      <c r="U797" s="225"/>
      <c r="V797" s="225"/>
      <c r="W797" s="225"/>
      <c r="X797" s="225"/>
      <c r="Y797" s="225"/>
      <c r="Z797" s="225"/>
    </row>
    <row r="798" spans="1:26" ht="14.25" customHeight="1">
      <c r="A798" s="225"/>
      <c r="B798" s="226"/>
      <c r="C798" s="225"/>
      <c r="D798" s="227"/>
      <c r="E798" s="225"/>
      <c r="F798" s="225"/>
      <c r="G798" s="225"/>
      <c r="H798" s="225"/>
      <c r="I798" s="225"/>
      <c r="J798" s="225"/>
      <c r="K798" s="225"/>
      <c r="L798" s="225"/>
      <c r="M798" s="225"/>
      <c r="N798" s="225"/>
      <c r="O798" s="225"/>
      <c r="P798" s="225"/>
      <c r="Q798" s="225"/>
      <c r="R798" s="225"/>
      <c r="S798" s="225"/>
      <c r="T798" s="225"/>
      <c r="U798" s="225"/>
      <c r="V798" s="225"/>
      <c r="W798" s="225"/>
      <c r="X798" s="225"/>
      <c r="Y798" s="225"/>
      <c r="Z798" s="225"/>
    </row>
    <row r="799" spans="1:26" ht="14.25" customHeight="1">
      <c r="A799" s="225"/>
      <c r="B799" s="226"/>
      <c r="C799" s="225"/>
      <c r="D799" s="227"/>
      <c r="E799" s="225"/>
      <c r="F799" s="225"/>
      <c r="G799" s="225"/>
      <c r="H799" s="225"/>
      <c r="I799" s="225"/>
      <c r="J799" s="225"/>
      <c r="K799" s="225"/>
      <c r="L799" s="225"/>
      <c r="M799" s="225"/>
      <c r="N799" s="225"/>
      <c r="O799" s="225"/>
      <c r="P799" s="225"/>
      <c r="Q799" s="225"/>
      <c r="R799" s="225"/>
      <c r="S799" s="225"/>
      <c r="T799" s="225"/>
      <c r="U799" s="225"/>
      <c r="V799" s="225"/>
      <c r="W799" s="225"/>
      <c r="X799" s="225"/>
      <c r="Y799" s="225"/>
      <c r="Z799" s="225"/>
    </row>
    <row r="800" spans="1:26" ht="14.25" customHeight="1">
      <c r="A800" s="225"/>
      <c r="B800" s="226"/>
      <c r="C800" s="225"/>
      <c r="D800" s="227"/>
      <c r="E800" s="225"/>
      <c r="F800" s="225"/>
      <c r="G800" s="225"/>
      <c r="H800" s="225"/>
      <c r="I800" s="225"/>
      <c r="J800" s="225"/>
      <c r="K800" s="225"/>
      <c r="L800" s="225"/>
      <c r="M800" s="225"/>
      <c r="N800" s="225"/>
      <c r="O800" s="225"/>
      <c r="P800" s="225"/>
      <c r="Q800" s="225"/>
      <c r="R800" s="225"/>
      <c r="S800" s="225"/>
      <c r="T800" s="225"/>
      <c r="U800" s="225"/>
      <c r="V800" s="225"/>
      <c r="W800" s="225"/>
      <c r="X800" s="225"/>
      <c r="Y800" s="225"/>
      <c r="Z800" s="225"/>
    </row>
    <row r="801" spans="1:26" ht="14.25" customHeight="1">
      <c r="A801" s="225"/>
      <c r="B801" s="226"/>
      <c r="C801" s="225"/>
      <c r="D801" s="227"/>
      <c r="E801" s="225"/>
      <c r="F801" s="225"/>
      <c r="G801" s="225"/>
      <c r="H801" s="225"/>
      <c r="I801" s="225"/>
      <c r="J801" s="225"/>
      <c r="K801" s="225"/>
      <c r="L801" s="225"/>
      <c r="M801" s="225"/>
      <c r="N801" s="225"/>
      <c r="O801" s="225"/>
      <c r="P801" s="225"/>
      <c r="Q801" s="225"/>
      <c r="R801" s="225"/>
      <c r="S801" s="225"/>
      <c r="T801" s="225"/>
      <c r="U801" s="225"/>
      <c r="V801" s="225"/>
      <c r="W801" s="225"/>
      <c r="X801" s="225"/>
      <c r="Y801" s="225"/>
      <c r="Z801" s="225"/>
    </row>
    <row r="802" spans="1:26" ht="14.25" customHeight="1">
      <c r="A802" s="225"/>
      <c r="B802" s="226"/>
      <c r="C802" s="225"/>
      <c r="D802" s="227"/>
      <c r="E802" s="225"/>
      <c r="F802" s="225"/>
      <c r="G802" s="225"/>
      <c r="H802" s="225"/>
      <c r="I802" s="225"/>
      <c r="J802" s="225"/>
      <c r="K802" s="225"/>
      <c r="L802" s="225"/>
      <c r="M802" s="225"/>
      <c r="N802" s="225"/>
      <c r="O802" s="225"/>
      <c r="P802" s="225"/>
      <c r="Q802" s="225"/>
      <c r="R802" s="225"/>
      <c r="S802" s="225"/>
      <c r="T802" s="225"/>
      <c r="U802" s="225"/>
      <c r="V802" s="225"/>
      <c r="W802" s="225"/>
      <c r="X802" s="225"/>
      <c r="Y802" s="225"/>
      <c r="Z802" s="225"/>
    </row>
    <row r="803" spans="1:26" ht="14.25" customHeight="1">
      <c r="A803" s="225"/>
      <c r="B803" s="226"/>
      <c r="C803" s="225"/>
      <c r="D803" s="227"/>
      <c r="E803" s="225"/>
      <c r="F803" s="225"/>
      <c r="G803" s="225"/>
      <c r="H803" s="225"/>
      <c r="I803" s="225"/>
      <c r="J803" s="225"/>
      <c r="K803" s="225"/>
      <c r="L803" s="225"/>
      <c r="M803" s="225"/>
      <c r="N803" s="225"/>
      <c r="O803" s="225"/>
      <c r="P803" s="225"/>
      <c r="Q803" s="225"/>
      <c r="R803" s="225"/>
      <c r="S803" s="225"/>
      <c r="T803" s="225"/>
      <c r="U803" s="225"/>
      <c r="V803" s="225"/>
      <c r="W803" s="225"/>
      <c r="X803" s="225"/>
      <c r="Y803" s="225"/>
      <c r="Z803" s="225"/>
    </row>
    <row r="804" spans="1:26" ht="14.25" customHeight="1">
      <c r="A804" s="225"/>
      <c r="B804" s="226"/>
      <c r="C804" s="225"/>
      <c r="D804" s="227"/>
      <c r="E804" s="225"/>
      <c r="F804" s="225"/>
      <c r="G804" s="225"/>
      <c r="H804" s="225"/>
      <c r="I804" s="225"/>
      <c r="J804" s="225"/>
      <c r="K804" s="225"/>
      <c r="L804" s="225"/>
      <c r="M804" s="225"/>
      <c r="N804" s="225"/>
      <c r="O804" s="225"/>
      <c r="P804" s="225"/>
      <c r="Q804" s="225"/>
      <c r="R804" s="225"/>
      <c r="S804" s="225"/>
      <c r="T804" s="225"/>
      <c r="U804" s="225"/>
      <c r="V804" s="225"/>
      <c r="W804" s="225"/>
      <c r="X804" s="225"/>
      <c r="Y804" s="225"/>
      <c r="Z804" s="225"/>
    </row>
    <row r="805" spans="1:26" ht="14.25" customHeight="1">
      <c r="A805" s="225"/>
      <c r="B805" s="226"/>
      <c r="C805" s="225"/>
      <c r="D805" s="227"/>
      <c r="E805" s="225"/>
      <c r="F805" s="225"/>
      <c r="G805" s="225"/>
      <c r="H805" s="225"/>
      <c r="I805" s="225"/>
      <c r="J805" s="225"/>
      <c r="K805" s="225"/>
      <c r="L805" s="225"/>
      <c r="M805" s="225"/>
      <c r="N805" s="225"/>
      <c r="O805" s="225"/>
      <c r="P805" s="225"/>
      <c r="Q805" s="225"/>
      <c r="R805" s="225"/>
      <c r="S805" s="225"/>
      <c r="T805" s="225"/>
      <c r="U805" s="225"/>
      <c r="V805" s="225"/>
      <c r="W805" s="225"/>
      <c r="X805" s="225"/>
      <c r="Y805" s="225"/>
      <c r="Z805" s="225"/>
    </row>
    <row r="806" spans="1:26" ht="14.25" customHeight="1">
      <c r="A806" s="225"/>
      <c r="B806" s="226"/>
      <c r="C806" s="225"/>
      <c r="D806" s="227"/>
      <c r="E806" s="225"/>
      <c r="F806" s="225"/>
      <c r="G806" s="225"/>
      <c r="H806" s="225"/>
      <c r="I806" s="225"/>
      <c r="J806" s="225"/>
      <c r="K806" s="225"/>
      <c r="L806" s="225"/>
      <c r="M806" s="225"/>
      <c r="N806" s="225"/>
      <c r="O806" s="225"/>
      <c r="P806" s="225"/>
      <c r="Q806" s="225"/>
      <c r="R806" s="225"/>
      <c r="S806" s="225"/>
      <c r="T806" s="225"/>
      <c r="U806" s="225"/>
      <c r="V806" s="225"/>
      <c r="W806" s="225"/>
      <c r="X806" s="225"/>
      <c r="Y806" s="225"/>
      <c r="Z806" s="225"/>
    </row>
    <row r="807" spans="1:26" ht="14.25" customHeight="1">
      <c r="A807" s="225"/>
      <c r="B807" s="226"/>
      <c r="C807" s="225"/>
      <c r="D807" s="227"/>
      <c r="E807" s="225"/>
      <c r="F807" s="225"/>
      <c r="G807" s="225"/>
      <c r="H807" s="225"/>
      <c r="I807" s="225"/>
      <c r="J807" s="225"/>
      <c r="K807" s="225"/>
      <c r="L807" s="225"/>
      <c r="M807" s="225"/>
      <c r="N807" s="225"/>
      <c r="O807" s="225"/>
      <c r="P807" s="225"/>
      <c r="Q807" s="225"/>
      <c r="R807" s="225"/>
      <c r="S807" s="225"/>
      <c r="T807" s="225"/>
      <c r="U807" s="225"/>
      <c r="V807" s="225"/>
      <c r="W807" s="225"/>
      <c r="X807" s="225"/>
      <c r="Y807" s="225"/>
      <c r="Z807" s="225"/>
    </row>
    <row r="808" spans="1:26" ht="14.25" customHeight="1">
      <c r="A808" s="225"/>
      <c r="B808" s="226"/>
      <c r="C808" s="225"/>
      <c r="D808" s="227"/>
      <c r="E808" s="225"/>
      <c r="F808" s="225"/>
      <c r="G808" s="225"/>
      <c r="H808" s="225"/>
      <c r="I808" s="225"/>
      <c r="J808" s="225"/>
      <c r="K808" s="225"/>
      <c r="L808" s="225"/>
      <c r="M808" s="225"/>
      <c r="N808" s="225"/>
      <c r="O808" s="225"/>
      <c r="P808" s="225"/>
      <c r="Q808" s="225"/>
      <c r="R808" s="225"/>
      <c r="S808" s="225"/>
      <c r="T808" s="225"/>
      <c r="U808" s="225"/>
      <c r="V808" s="225"/>
      <c r="W808" s="225"/>
      <c r="X808" s="225"/>
      <c r="Y808" s="225"/>
      <c r="Z808" s="225"/>
    </row>
    <row r="809" spans="1:26" ht="14.25" customHeight="1">
      <c r="A809" s="225"/>
      <c r="B809" s="226"/>
      <c r="C809" s="225"/>
      <c r="D809" s="227"/>
      <c r="E809" s="225"/>
      <c r="F809" s="225"/>
      <c r="G809" s="225"/>
      <c r="H809" s="225"/>
      <c r="I809" s="225"/>
      <c r="J809" s="225"/>
      <c r="K809" s="225"/>
      <c r="L809" s="225"/>
      <c r="M809" s="225"/>
      <c r="N809" s="225"/>
      <c r="O809" s="225"/>
      <c r="P809" s="225"/>
      <c r="Q809" s="225"/>
      <c r="R809" s="225"/>
      <c r="S809" s="225"/>
      <c r="T809" s="225"/>
      <c r="U809" s="225"/>
      <c r="V809" s="225"/>
      <c r="W809" s="225"/>
      <c r="X809" s="225"/>
      <c r="Y809" s="225"/>
      <c r="Z809" s="225"/>
    </row>
    <row r="810" spans="1:26" ht="14.25" customHeight="1">
      <c r="A810" s="225"/>
      <c r="B810" s="226"/>
      <c r="C810" s="225"/>
      <c r="D810" s="227"/>
      <c r="E810" s="225"/>
      <c r="F810" s="225"/>
      <c r="G810" s="225"/>
      <c r="H810" s="225"/>
      <c r="I810" s="225"/>
      <c r="J810" s="225"/>
      <c r="K810" s="225"/>
      <c r="L810" s="225"/>
      <c r="M810" s="225"/>
      <c r="N810" s="225"/>
      <c r="O810" s="225"/>
      <c r="P810" s="225"/>
      <c r="Q810" s="225"/>
      <c r="R810" s="225"/>
      <c r="S810" s="225"/>
      <c r="T810" s="225"/>
      <c r="U810" s="225"/>
      <c r="V810" s="225"/>
      <c r="W810" s="225"/>
      <c r="X810" s="225"/>
      <c r="Y810" s="225"/>
      <c r="Z810" s="225"/>
    </row>
    <row r="811" spans="1:26" ht="14.25" customHeight="1">
      <c r="A811" s="225"/>
      <c r="B811" s="226"/>
      <c r="C811" s="225"/>
      <c r="D811" s="227"/>
      <c r="E811" s="225"/>
      <c r="F811" s="225"/>
      <c r="G811" s="225"/>
      <c r="H811" s="225"/>
      <c r="I811" s="225"/>
      <c r="J811" s="225"/>
      <c r="K811" s="225"/>
      <c r="L811" s="225"/>
      <c r="M811" s="225"/>
      <c r="N811" s="225"/>
      <c r="O811" s="225"/>
      <c r="P811" s="225"/>
      <c r="Q811" s="225"/>
      <c r="R811" s="225"/>
      <c r="S811" s="225"/>
      <c r="T811" s="225"/>
      <c r="U811" s="225"/>
      <c r="V811" s="225"/>
      <c r="W811" s="225"/>
      <c r="X811" s="225"/>
      <c r="Y811" s="225"/>
      <c r="Z811" s="225"/>
    </row>
    <row r="812" spans="1:26" ht="14.25" customHeight="1">
      <c r="A812" s="225"/>
      <c r="B812" s="226"/>
      <c r="C812" s="225"/>
      <c r="D812" s="227"/>
      <c r="E812" s="225"/>
      <c r="F812" s="225"/>
      <c r="G812" s="225"/>
      <c r="H812" s="225"/>
      <c r="I812" s="225"/>
      <c r="J812" s="225"/>
      <c r="K812" s="225"/>
      <c r="L812" s="225"/>
      <c r="M812" s="225"/>
      <c r="N812" s="225"/>
      <c r="O812" s="225"/>
      <c r="P812" s="225"/>
      <c r="Q812" s="225"/>
      <c r="R812" s="225"/>
      <c r="S812" s="225"/>
      <c r="T812" s="225"/>
      <c r="U812" s="225"/>
      <c r="V812" s="225"/>
      <c r="W812" s="225"/>
      <c r="X812" s="225"/>
      <c r="Y812" s="225"/>
      <c r="Z812" s="225"/>
    </row>
    <row r="813" spans="1:26" ht="14.25" customHeight="1">
      <c r="A813" s="225"/>
      <c r="B813" s="226"/>
      <c r="C813" s="225"/>
      <c r="D813" s="227"/>
      <c r="E813" s="225"/>
      <c r="F813" s="225"/>
      <c r="G813" s="225"/>
      <c r="H813" s="225"/>
      <c r="I813" s="225"/>
      <c r="J813" s="225"/>
      <c r="K813" s="225"/>
      <c r="L813" s="225"/>
      <c r="M813" s="225"/>
      <c r="N813" s="225"/>
      <c r="O813" s="225"/>
      <c r="P813" s="225"/>
      <c r="Q813" s="225"/>
      <c r="R813" s="225"/>
      <c r="S813" s="225"/>
      <c r="T813" s="225"/>
      <c r="U813" s="225"/>
      <c r="V813" s="225"/>
      <c r="W813" s="225"/>
      <c r="X813" s="225"/>
      <c r="Y813" s="225"/>
      <c r="Z813" s="225"/>
    </row>
    <row r="814" spans="1:26" ht="14.25" customHeight="1">
      <c r="A814" s="225"/>
      <c r="B814" s="226"/>
      <c r="C814" s="225"/>
      <c r="D814" s="227"/>
      <c r="E814" s="225"/>
      <c r="F814" s="225"/>
      <c r="G814" s="225"/>
      <c r="H814" s="225"/>
      <c r="I814" s="225"/>
      <c r="J814" s="225"/>
      <c r="K814" s="225"/>
      <c r="L814" s="225"/>
      <c r="M814" s="225"/>
      <c r="N814" s="225"/>
      <c r="O814" s="225"/>
      <c r="P814" s="225"/>
      <c r="Q814" s="225"/>
      <c r="R814" s="225"/>
      <c r="S814" s="225"/>
      <c r="T814" s="225"/>
      <c r="U814" s="225"/>
      <c r="V814" s="225"/>
      <c r="W814" s="225"/>
      <c r="X814" s="225"/>
      <c r="Y814" s="225"/>
      <c r="Z814" s="225"/>
    </row>
    <row r="815" spans="1:26" ht="14.25" customHeight="1">
      <c r="A815" s="225"/>
      <c r="B815" s="226"/>
      <c r="C815" s="225"/>
      <c r="D815" s="227"/>
      <c r="E815" s="225"/>
      <c r="F815" s="225"/>
      <c r="G815" s="225"/>
      <c r="H815" s="225"/>
      <c r="I815" s="225"/>
      <c r="J815" s="225"/>
      <c r="K815" s="225"/>
      <c r="L815" s="225"/>
      <c r="M815" s="225"/>
      <c r="N815" s="225"/>
      <c r="O815" s="225"/>
      <c r="P815" s="225"/>
      <c r="Q815" s="225"/>
      <c r="R815" s="225"/>
      <c r="S815" s="225"/>
      <c r="T815" s="225"/>
      <c r="U815" s="225"/>
      <c r="V815" s="225"/>
      <c r="W815" s="225"/>
      <c r="X815" s="225"/>
      <c r="Y815" s="225"/>
      <c r="Z815" s="225"/>
    </row>
    <row r="816" spans="1:26" ht="14.25" customHeight="1">
      <c r="A816" s="225"/>
      <c r="B816" s="226"/>
      <c r="C816" s="225"/>
      <c r="D816" s="227"/>
      <c r="E816" s="225"/>
      <c r="F816" s="225"/>
      <c r="G816" s="225"/>
      <c r="H816" s="225"/>
      <c r="I816" s="225"/>
      <c r="J816" s="225"/>
      <c r="K816" s="225"/>
      <c r="L816" s="225"/>
      <c r="M816" s="225"/>
      <c r="N816" s="225"/>
      <c r="O816" s="225"/>
      <c r="P816" s="225"/>
      <c r="Q816" s="225"/>
      <c r="R816" s="225"/>
      <c r="S816" s="225"/>
      <c r="T816" s="225"/>
      <c r="U816" s="225"/>
      <c r="V816" s="225"/>
      <c r="W816" s="225"/>
      <c r="X816" s="225"/>
      <c r="Y816" s="225"/>
      <c r="Z816" s="225"/>
    </row>
    <row r="817" spans="1:26" ht="14.25" customHeight="1">
      <c r="A817" s="225"/>
      <c r="B817" s="226"/>
      <c r="C817" s="225"/>
      <c r="D817" s="227"/>
      <c r="E817" s="225"/>
      <c r="F817" s="225"/>
      <c r="G817" s="225"/>
      <c r="H817" s="225"/>
      <c r="I817" s="225"/>
      <c r="J817" s="225"/>
      <c r="K817" s="225"/>
      <c r="L817" s="225"/>
      <c r="M817" s="225"/>
      <c r="N817" s="225"/>
      <c r="O817" s="225"/>
      <c r="P817" s="225"/>
      <c r="Q817" s="225"/>
      <c r="R817" s="225"/>
      <c r="S817" s="225"/>
      <c r="T817" s="225"/>
      <c r="U817" s="225"/>
      <c r="V817" s="225"/>
      <c r="W817" s="225"/>
      <c r="X817" s="225"/>
      <c r="Y817" s="225"/>
      <c r="Z817" s="225"/>
    </row>
    <row r="818" spans="1:26" ht="14.25" customHeight="1">
      <c r="A818" s="225"/>
      <c r="B818" s="226"/>
      <c r="C818" s="225"/>
      <c r="D818" s="227"/>
      <c r="E818" s="225"/>
      <c r="F818" s="225"/>
      <c r="G818" s="225"/>
      <c r="H818" s="225"/>
      <c r="I818" s="225"/>
      <c r="J818" s="225"/>
      <c r="K818" s="225"/>
      <c r="L818" s="225"/>
      <c r="M818" s="225"/>
      <c r="N818" s="225"/>
      <c r="O818" s="225"/>
      <c r="P818" s="225"/>
      <c r="Q818" s="225"/>
      <c r="R818" s="225"/>
      <c r="S818" s="225"/>
      <c r="T818" s="225"/>
      <c r="U818" s="225"/>
      <c r="V818" s="225"/>
      <c r="W818" s="225"/>
      <c r="X818" s="225"/>
      <c r="Y818" s="225"/>
      <c r="Z818" s="225"/>
    </row>
    <row r="819" spans="1:26" ht="14.25" customHeight="1">
      <c r="A819" s="225"/>
      <c r="B819" s="226"/>
      <c r="C819" s="225"/>
      <c r="D819" s="227"/>
      <c r="E819" s="225"/>
      <c r="F819" s="225"/>
      <c r="G819" s="225"/>
      <c r="H819" s="225"/>
      <c r="I819" s="225"/>
      <c r="J819" s="225"/>
      <c r="K819" s="225"/>
      <c r="L819" s="225"/>
      <c r="M819" s="225"/>
      <c r="N819" s="225"/>
      <c r="O819" s="225"/>
      <c r="P819" s="225"/>
      <c r="Q819" s="225"/>
      <c r="R819" s="225"/>
      <c r="S819" s="225"/>
      <c r="T819" s="225"/>
      <c r="U819" s="225"/>
      <c r="V819" s="225"/>
      <c r="W819" s="225"/>
      <c r="X819" s="225"/>
      <c r="Y819" s="225"/>
      <c r="Z819" s="225"/>
    </row>
    <row r="820" spans="1:26" ht="14.25" customHeight="1">
      <c r="A820" s="225"/>
      <c r="B820" s="226"/>
      <c r="C820" s="225"/>
      <c r="D820" s="227"/>
      <c r="E820" s="225"/>
      <c r="F820" s="225"/>
      <c r="G820" s="225"/>
      <c r="H820" s="225"/>
      <c r="I820" s="225"/>
      <c r="J820" s="225"/>
      <c r="K820" s="225"/>
      <c r="L820" s="225"/>
      <c r="M820" s="225"/>
      <c r="N820" s="225"/>
      <c r="O820" s="225"/>
      <c r="P820" s="225"/>
      <c r="Q820" s="225"/>
      <c r="R820" s="225"/>
      <c r="S820" s="225"/>
      <c r="T820" s="225"/>
      <c r="U820" s="225"/>
      <c r="V820" s="225"/>
      <c r="W820" s="225"/>
      <c r="X820" s="225"/>
      <c r="Y820" s="225"/>
      <c r="Z820" s="225"/>
    </row>
    <row r="821" spans="1:26" ht="14.25" customHeight="1">
      <c r="A821" s="225"/>
      <c r="B821" s="226"/>
      <c r="C821" s="225"/>
      <c r="D821" s="227"/>
      <c r="E821" s="225"/>
      <c r="F821" s="225"/>
      <c r="G821" s="225"/>
      <c r="H821" s="225"/>
      <c r="I821" s="225"/>
      <c r="J821" s="225"/>
      <c r="K821" s="225"/>
      <c r="L821" s="225"/>
      <c r="M821" s="225"/>
      <c r="N821" s="225"/>
      <c r="O821" s="225"/>
      <c r="P821" s="225"/>
      <c r="Q821" s="225"/>
      <c r="R821" s="225"/>
      <c r="S821" s="225"/>
      <c r="T821" s="225"/>
      <c r="U821" s="225"/>
      <c r="V821" s="225"/>
      <c r="W821" s="225"/>
      <c r="X821" s="225"/>
      <c r="Y821" s="225"/>
      <c r="Z821" s="225"/>
    </row>
    <row r="822" spans="1:26" ht="14.25" customHeight="1">
      <c r="A822" s="225"/>
      <c r="B822" s="226"/>
      <c r="C822" s="225"/>
      <c r="D822" s="227"/>
      <c r="E822" s="225"/>
      <c r="F822" s="225"/>
      <c r="G822" s="225"/>
      <c r="H822" s="225"/>
      <c r="I822" s="225"/>
      <c r="J822" s="225"/>
      <c r="K822" s="225"/>
      <c r="L822" s="225"/>
      <c r="M822" s="225"/>
      <c r="N822" s="225"/>
      <c r="O822" s="225"/>
      <c r="P822" s="225"/>
      <c r="Q822" s="225"/>
      <c r="R822" s="225"/>
      <c r="S822" s="225"/>
      <c r="T822" s="225"/>
      <c r="U822" s="225"/>
      <c r="V822" s="225"/>
      <c r="W822" s="225"/>
      <c r="X822" s="225"/>
      <c r="Y822" s="225"/>
      <c r="Z822" s="225"/>
    </row>
    <row r="823" spans="1:26" ht="14.25" customHeight="1">
      <c r="A823" s="225"/>
      <c r="B823" s="226"/>
      <c r="C823" s="225"/>
      <c r="D823" s="227"/>
      <c r="E823" s="225"/>
      <c r="F823" s="225"/>
      <c r="G823" s="225"/>
      <c r="H823" s="225"/>
      <c r="I823" s="225"/>
      <c r="J823" s="225"/>
      <c r="K823" s="225"/>
      <c r="L823" s="225"/>
      <c r="M823" s="225"/>
      <c r="N823" s="225"/>
      <c r="O823" s="225"/>
      <c r="P823" s="225"/>
      <c r="Q823" s="225"/>
      <c r="R823" s="225"/>
      <c r="S823" s="225"/>
      <c r="T823" s="225"/>
      <c r="U823" s="225"/>
      <c r="V823" s="225"/>
      <c r="W823" s="225"/>
      <c r="X823" s="225"/>
      <c r="Y823" s="225"/>
      <c r="Z823" s="225"/>
    </row>
    <row r="824" spans="1:26" ht="14.25" customHeight="1">
      <c r="A824" s="225"/>
      <c r="B824" s="226"/>
      <c r="C824" s="225"/>
      <c r="D824" s="227"/>
      <c r="E824" s="225"/>
      <c r="F824" s="225"/>
      <c r="G824" s="225"/>
      <c r="H824" s="225"/>
      <c r="I824" s="225"/>
      <c r="J824" s="225"/>
      <c r="K824" s="225"/>
      <c r="L824" s="225"/>
      <c r="M824" s="225"/>
      <c r="N824" s="225"/>
      <c r="O824" s="225"/>
      <c r="P824" s="225"/>
      <c r="Q824" s="225"/>
      <c r="R824" s="225"/>
      <c r="S824" s="225"/>
      <c r="T824" s="225"/>
      <c r="U824" s="225"/>
      <c r="V824" s="225"/>
      <c r="W824" s="225"/>
      <c r="X824" s="225"/>
      <c r="Y824" s="225"/>
      <c r="Z824" s="225"/>
    </row>
    <row r="825" spans="1:26" ht="14.25" customHeight="1">
      <c r="A825" s="225"/>
      <c r="B825" s="226"/>
      <c r="C825" s="225"/>
      <c r="D825" s="227"/>
      <c r="E825" s="225"/>
      <c r="F825" s="225"/>
      <c r="G825" s="225"/>
      <c r="H825" s="225"/>
      <c r="I825" s="225"/>
      <c r="J825" s="225"/>
      <c r="K825" s="225"/>
      <c r="L825" s="225"/>
      <c r="M825" s="225"/>
      <c r="N825" s="225"/>
      <c r="O825" s="225"/>
      <c r="P825" s="225"/>
      <c r="Q825" s="225"/>
      <c r="R825" s="225"/>
      <c r="S825" s="225"/>
      <c r="T825" s="225"/>
      <c r="U825" s="225"/>
      <c r="V825" s="225"/>
      <c r="W825" s="225"/>
      <c r="X825" s="225"/>
      <c r="Y825" s="225"/>
      <c r="Z825" s="225"/>
    </row>
    <row r="826" spans="1:26" ht="14.25" customHeight="1">
      <c r="A826" s="225"/>
      <c r="B826" s="226"/>
      <c r="C826" s="225"/>
      <c r="D826" s="227"/>
      <c r="E826" s="225"/>
      <c r="F826" s="225"/>
      <c r="G826" s="225"/>
      <c r="H826" s="225"/>
      <c r="I826" s="225"/>
      <c r="J826" s="225"/>
      <c r="K826" s="225"/>
      <c r="L826" s="225"/>
      <c r="M826" s="225"/>
      <c r="N826" s="225"/>
      <c r="O826" s="225"/>
      <c r="P826" s="225"/>
      <c r="Q826" s="225"/>
      <c r="R826" s="225"/>
      <c r="S826" s="225"/>
      <c r="T826" s="225"/>
      <c r="U826" s="225"/>
      <c r="V826" s="225"/>
      <c r="W826" s="225"/>
      <c r="X826" s="225"/>
      <c r="Y826" s="225"/>
      <c r="Z826" s="225"/>
    </row>
    <row r="827" spans="1:26" ht="14.25" customHeight="1">
      <c r="A827" s="225"/>
      <c r="B827" s="226"/>
      <c r="C827" s="225"/>
      <c r="D827" s="227"/>
      <c r="E827" s="225"/>
      <c r="F827" s="225"/>
      <c r="G827" s="225"/>
      <c r="H827" s="225"/>
      <c r="I827" s="225"/>
      <c r="J827" s="225"/>
      <c r="K827" s="225"/>
      <c r="L827" s="225"/>
      <c r="M827" s="225"/>
      <c r="N827" s="225"/>
      <c r="O827" s="225"/>
      <c r="P827" s="225"/>
      <c r="Q827" s="225"/>
      <c r="R827" s="225"/>
      <c r="S827" s="225"/>
      <c r="T827" s="225"/>
      <c r="U827" s="225"/>
      <c r="V827" s="225"/>
      <c r="W827" s="225"/>
      <c r="X827" s="225"/>
      <c r="Y827" s="225"/>
      <c r="Z827" s="225"/>
    </row>
    <row r="828" spans="1:26" ht="14.25" customHeight="1">
      <c r="A828" s="225"/>
      <c r="B828" s="226"/>
      <c r="C828" s="225"/>
      <c r="D828" s="227"/>
      <c r="E828" s="225"/>
      <c r="F828" s="225"/>
      <c r="G828" s="225"/>
      <c r="H828" s="225"/>
      <c r="I828" s="225"/>
      <c r="J828" s="225"/>
      <c r="K828" s="225"/>
      <c r="L828" s="225"/>
      <c r="M828" s="225"/>
      <c r="N828" s="225"/>
      <c r="O828" s="225"/>
      <c r="P828" s="225"/>
      <c r="Q828" s="225"/>
      <c r="R828" s="225"/>
      <c r="S828" s="225"/>
      <c r="T828" s="225"/>
      <c r="U828" s="225"/>
      <c r="V828" s="225"/>
      <c r="W828" s="225"/>
      <c r="X828" s="225"/>
      <c r="Y828" s="225"/>
      <c r="Z828" s="225"/>
    </row>
    <row r="829" spans="1:26" ht="14.25" customHeight="1">
      <c r="A829" s="225"/>
      <c r="B829" s="226"/>
      <c r="C829" s="225"/>
      <c r="D829" s="227"/>
      <c r="E829" s="225"/>
      <c r="F829" s="225"/>
      <c r="G829" s="225"/>
      <c r="H829" s="225"/>
      <c r="I829" s="225"/>
      <c r="J829" s="225"/>
      <c r="K829" s="225"/>
      <c r="L829" s="225"/>
      <c r="M829" s="225"/>
      <c r="N829" s="225"/>
      <c r="O829" s="225"/>
      <c r="P829" s="225"/>
      <c r="Q829" s="225"/>
      <c r="R829" s="225"/>
      <c r="S829" s="225"/>
      <c r="T829" s="225"/>
      <c r="U829" s="225"/>
      <c r="V829" s="225"/>
      <c r="W829" s="225"/>
      <c r="X829" s="225"/>
      <c r="Y829" s="225"/>
      <c r="Z829" s="225"/>
    </row>
    <row r="830" spans="1:26" ht="14.25" customHeight="1">
      <c r="A830" s="225"/>
      <c r="B830" s="226"/>
      <c r="C830" s="225"/>
      <c r="D830" s="227"/>
      <c r="E830" s="225"/>
      <c r="F830" s="225"/>
      <c r="G830" s="225"/>
      <c r="H830" s="225"/>
      <c r="I830" s="225"/>
      <c r="J830" s="225"/>
      <c r="K830" s="225"/>
      <c r="L830" s="225"/>
      <c r="M830" s="225"/>
      <c r="N830" s="225"/>
      <c r="O830" s="225"/>
      <c r="P830" s="225"/>
      <c r="Q830" s="225"/>
      <c r="R830" s="225"/>
      <c r="S830" s="225"/>
      <c r="T830" s="225"/>
      <c r="U830" s="225"/>
      <c r="V830" s="225"/>
      <c r="W830" s="225"/>
      <c r="X830" s="225"/>
      <c r="Y830" s="225"/>
      <c r="Z830" s="225"/>
    </row>
    <row r="831" spans="1:26" ht="14.25" customHeight="1">
      <c r="A831" s="225"/>
      <c r="B831" s="226"/>
      <c r="C831" s="225"/>
      <c r="D831" s="227"/>
      <c r="E831" s="225"/>
      <c r="F831" s="225"/>
      <c r="G831" s="225"/>
      <c r="H831" s="225"/>
      <c r="I831" s="225"/>
      <c r="J831" s="225"/>
      <c r="K831" s="225"/>
      <c r="L831" s="225"/>
      <c r="M831" s="225"/>
      <c r="N831" s="225"/>
      <c r="O831" s="225"/>
      <c r="P831" s="225"/>
      <c r="Q831" s="225"/>
      <c r="R831" s="225"/>
      <c r="S831" s="225"/>
      <c r="T831" s="225"/>
      <c r="U831" s="225"/>
      <c r="V831" s="225"/>
      <c r="W831" s="225"/>
      <c r="X831" s="225"/>
      <c r="Y831" s="225"/>
      <c r="Z831" s="225"/>
    </row>
    <row r="832" spans="1:26" ht="14.25" customHeight="1">
      <c r="A832" s="225"/>
      <c r="B832" s="226"/>
      <c r="C832" s="225"/>
      <c r="D832" s="227"/>
      <c r="E832" s="225"/>
      <c r="F832" s="225"/>
      <c r="G832" s="225"/>
      <c r="H832" s="225"/>
      <c r="I832" s="225"/>
      <c r="J832" s="225"/>
      <c r="K832" s="225"/>
      <c r="L832" s="225"/>
      <c r="M832" s="225"/>
      <c r="N832" s="225"/>
      <c r="O832" s="225"/>
      <c r="P832" s="225"/>
      <c r="Q832" s="225"/>
      <c r="R832" s="225"/>
      <c r="S832" s="225"/>
      <c r="T832" s="225"/>
      <c r="U832" s="225"/>
      <c r="V832" s="225"/>
      <c r="W832" s="225"/>
      <c r="X832" s="225"/>
      <c r="Y832" s="225"/>
      <c r="Z832" s="225"/>
    </row>
    <row r="833" spans="1:26" ht="14.25" customHeight="1">
      <c r="A833" s="225"/>
      <c r="B833" s="226"/>
      <c r="C833" s="225"/>
      <c r="D833" s="227"/>
      <c r="E833" s="225"/>
      <c r="F833" s="225"/>
      <c r="G833" s="225"/>
      <c r="H833" s="225"/>
      <c r="I833" s="225"/>
      <c r="J833" s="225"/>
      <c r="K833" s="225"/>
      <c r="L833" s="225"/>
      <c r="M833" s="225"/>
      <c r="N833" s="225"/>
      <c r="O833" s="225"/>
      <c r="P833" s="225"/>
      <c r="Q833" s="225"/>
      <c r="R833" s="225"/>
      <c r="S833" s="225"/>
      <c r="T833" s="225"/>
      <c r="U833" s="225"/>
      <c r="V833" s="225"/>
      <c r="W833" s="225"/>
      <c r="X833" s="225"/>
      <c r="Y833" s="225"/>
      <c r="Z833" s="225"/>
    </row>
    <row r="834" spans="1:26" ht="14.25" customHeight="1">
      <c r="A834" s="225"/>
      <c r="B834" s="226"/>
      <c r="C834" s="225"/>
      <c r="D834" s="227"/>
      <c r="E834" s="225"/>
      <c r="F834" s="225"/>
      <c r="G834" s="225"/>
      <c r="H834" s="225"/>
      <c r="I834" s="225"/>
      <c r="J834" s="225"/>
      <c r="K834" s="225"/>
      <c r="L834" s="225"/>
      <c r="M834" s="225"/>
      <c r="N834" s="225"/>
      <c r="O834" s="225"/>
      <c r="P834" s="225"/>
      <c r="Q834" s="225"/>
      <c r="R834" s="225"/>
      <c r="S834" s="225"/>
      <c r="T834" s="225"/>
      <c r="U834" s="225"/>
      <c r="V834" s="225"/>
      <c r="W834" s="225"/>
      <c r="X834" s="225"/>
      <c r="Y834" s="225"/>
      <c r="Z834" s="225"/>
    </row>
    <row r="835" spans="1:26" ht="14.25" customHeight="1">
      <c r="A835" s="225"/>
      <c r="B835" s="226"/>
      <c r="C835" s="225"/>
      <c r="D835" s="227"/>
      <c r="E835" s="225"/>
      <c r="F835" s="225"/>
      <c r="G835" s="225"/>
      <c r="H835" s="225"/>
      <c r="I835" s="225"/>
      <c r="J835" s="225"/>
      <c r="K835" s="225"/>
      <c r="L835" s="225"/>
      <c r="M835" s="225"/>
      <c r="N835" s="225"/>
      <c r="O835" s="225"/>
      <c r="P835" s="225"/>
      <c r="Q835" s="225"/>
      <c r="R835" s="225"/>
      <c r="S835" s="225"/>
      <c r="T835" s="225"/>
      <c r="U835" s="225"/>
      <c r="V835" s="225"/>
      <c r="W835" s="225"/>
      <c r="X835" s="225"/>
      <c r="Y835" s="225"/>
      <c r="Z835" s="225"/>
    </row>
    <row r="836" spans="1:26" ht="14.25" customHeight="1">
      <c r="A836" s="225"/>
      <c r="B836" s="226"/>
      <c r="C836" s="225"/>
      <c r="D836" s="227"/>
      <c r="E836" s="225"/>
      <c r="F836" s="225"/>
      <c r="G836" s="225"/>
      <c r="H836" s="225"/>
      <c r="I836" s="225"/>
      <c r="J836" s="225"/>
      <c r="K836" s="225"/>
      <c r="L836" s="225"/>
      <c r="M836" s="225"/>
      <c r="N836" s="225"/>
      <c r="O836" s="225"/>
      <c r="P836" s="225"/>
      <c r="Q836" s="225"/>
      <c r="R836" s="225"/>
      <c r="S836" s="225"/>
      <c r="T836" s="225"/>
      <c r="U836" s="225"/>
      <c r="V836" s="225"/>
      <c r="W836" s="225"/>
      <c r="X836" s="225"/>
      <c r="Y836" s="225"/>
      <c r="Z836" s="225"/>
    </row>
    <row r="837" spans="1:26" ht="14.25" customHeight="1">
      <c r="A837" s="225"/>
      <c r="B837" s="226"/>
      <c r="C837" s="225"/>
      <c r="D837" s="227"/>
      <c r="E837" s="225"/>
      <c r="F837" s="225"/>
      <c r="G837" s="225"/>
      <c r="H837" s="225"/>
      <c r="I837" s="225"/>
      <c r="J837" s="225"/>
      <c r="K837" s="225"/>
      <c r="L837" s="225"/>
      <c r="M837" s="225"/>
      <c r="N837" s="225"/>
      <c r="O837" s="225"/>
      <c r="P837" s="225"/>
      <c r="Q837" s="225"/>
      <c r="R837" s="225"/>
      <c r="S837" s="225"/>
      <c r="T837" s="225"/>
      <c r="U837" s="225"/>
      <c r="V837" s="225"/>
      <c r="W837" s="225"/>
      <c r="X837" s="225"/>
      <c r="Y837" s="225"/>
      <c r="Z837" s="225"/>
    </row>
    <row r="838" spans="1:26" ht="14.25" customHeight="1">
      <c r="A838" s="225"/>
      <c r="B838" s="226"/>
      <c r="C838" s="225"/>
      <c r="D838" s="227"/>
      <c r="E838" s="225"/>
      <c r="F838" s="225"/>
      <c r="G838" s="225"/>
      <c r="H838" s="225"/>
      <c r="I838" s="225"/>
      <c r="J838" s="225"/>
      <c r="K838" s="225"/>
      <c r="L838" s="225"/>
      <c r="M838" s="225"/>
      <c r="N838" s="225"/>
      <c r="O838" s="225"/>
      <c r="P838" s="225"/>
      <c r="Q838" s="225"/>
      <c r="R838" s="225"/>
      <c r="S838" s="225"/>
      <c r="T838" s="225"/>
      <c r="U838" s="225"/>
      <c r="V838" s="225"/>
      <c r="W838" s="225"/>
      <c r="X838" s="225"/>
      <c r="Y838" s="225"/>
      <c r="Z838" s="225"/>
    </row>
    <row r="839" spans="1:26" ht="14.25" customHeight="1">
      <c r="A839" s="225"/>
      <c r="B839" s="226"/>
      <c r="C839" s="225"/>
      <c r="D839" s="227"/>
      <c r="E839" s="225"/>
      <c r="F839" s="225"/>
      <c r="G839" s="225"/>
      <c r="H839" s="225"/>
      <c r="I839" s="225"/>
      <c r="J839" s="225"/>
      <c r="K839" s="225"/>
      <c r="L839" s="225"/>
      <c r="M839" s="225"/>
      <c r="N839" s="225"/>
      <c r="O839" s="225"/>
      <c r="P839" s="225"/>
      <c r="Q839" s="225"/>
      <c r="R839" s="225"/>
      <c r="S839" s="225"/>
      <c r="T839" s="225"/>
      <c r="U839" s="225"/>
      <c r="V839" s="225"/>
      <c r="W839" s="225"/>
      <c r="X839" s="225"/>
      <c r="Y839" s="225"/>
      <c r="Z839" s="225"/>
    </row>
    <row r="840" spans="1:26" ht="14.25" customHeight="1">
      <c r="A840" s="225"/>
      <c r="B840" s="226"/>
      <c r="C840" s="225"/>
      <c r="D840" s="227"/>
      <c r="E840" s="225"/>
      <c r="F840" s="225"/>
      <c r="G840" s="225"/>
      <c r="H840" s="225"/>
      <c r="I840" s="225"/>
      <c r="J840" s="225"/>
      <c r="K840" s="225"/>
      <c r="L840" s="225"/>
      <c r="M840" s="225"/>
      <c r="N840" s="225"/>
      <c r="O840" s="225"/>
      <c r="P840" s="225"/>
      <c r="Q840" s="225"/>
      <c r="R840" s="225"/>
      <c r="S840" s="225"/>
      <c r="T840" s="225"/>
      <c r="U840" s="225"/>
      <c r="V840" s="225"/>
      <c r="W840" s="225"/>
      <c r="X840" s="225"/>
      <c r="Y840" s="225"/>
      <c r="Z840" s="225"/>
    </row>
    <row r="841" spans="1:26" ht="14.25" customHeight="1">
      <c r="A841" s="225"/>
      <c r="B841" s="226"/>
      <c r="C841" s="225"/>
      <c r="D841" s="227"/>
      <c r="E841" s="225"/>
      <c r="F841" s="225"/>
      <c r="G841" s="225"/>
      <c r="H841" s="225"/>
      <c r="I841" s="225"/>
      <c r="J841" s="225"/>
      <c r="K841" s="225"/>
      <c r="L841" s="225"/>
      <c r="M841" s="225"/>
      <c r="N841" s="225"/>
      <c r="O841" s="225"/>
      <c r="P841" s="225"/>
      <c r="Q841" s="225"/>
      <c r="R841" s="225"/>
      <c r="S841" s="225"/>
      <c r="T841" s="225"/>
      <c r="U841" s="225"/>
      <c r="V841" s="225"/>
      <c r="W841" s="225"/>
      <c r="X841" s="225"/>
      <c r="Y841" s="225"/>
      <c r="Z841" s="225"/>
    </row>
    <row r="842" spans="1:26" ht="14.25" customHeight="1">
      <c r="A842" s="225"/>
      <c r="B842" s="226"/>
      <c r="C842" s="225"/>
      <c r="D842" s="227"/>
      <c r="E842" s="225"/>
      <c r="F842" s="225"/>
      <c r="G842" s="225"/>
      <c r="H842" s="225"/>
      <c r="I842" s="225"/>
      <c r="J842" s="225"/>
      <c r="K842" s="225"/>
      <c r="L842" s="225"/>
      <c r="M842" s="225"/>
      <c r="N842" s="225"/>
      <c r="O842" s="225"/>
      <c r="P842" s="225"/>
      <c r="Q842" s="225"/>
      <c r="R842" s="225"/>
      <c r="S842" s="225"/>
      <c r="T842" s="225"/>
      <c r="U842" s="225"/>
      <c r="V842" s="225"/>
      <c r="W842" s="225"/>
      <c r="X842" s="225"/>
      <c r="Y842" s="225"/>
      <c r="Z842" s="225"/>
    </row>
    <row r="843" spans="1:26" ht="14.25" customHeight="1">
      <c r="A843" s="225"/>
      <c r="B843" s="226"/>
      <c r="C843" s="225"/>
      <c r="D843" s="227"/>
      <c r="E843" s="225"/>
      <c r="F843" s="225"/>
      <c r="G843" s="225"/>
      <c r="H843" s="225"/>
      <c r="I843" s="225"/>
      <c r="J843" s="225"/>
      <c r="K843" s="225"/>
      <c r="L843" s="225"/>
      <c r="M843" s="225"/>
      <c r="N843" s="225"/>
      <c r="O843" s="225"/>
      <c r="P843" s="225"/>
      <c r="Q843" s="225"/>
      <c r="R843" s="225"/>
      <c r="S843" s="225"/>
      <c r="T843" s="225"/>
      <c r="U843" s="225"/>
      <c r="V843" s="225"/>
      <c r="W843" s="225"/>
      <c r="X843" s="225"/>
      <c r="Y843" s="225"/>
      <c r="Z843" s="225"/>
    </row>
    <row r="844" spans="1:26" ht="14.25" customHeight="1">
      <c r="A844" s="225"/>
      <c r="B844" s="226"/>
      <c r="C844" s="225"/>
      <c r="D844" s="227"/>
      <c r="E844" s="225"/>
      <c r="F844" s="225"/>
      <c r="G844" s="225"/>
      <c r="H844" s="225"/>
      <c r="I844" s="225"/>
      <c r="J844" s="225"/>
      <c r="K844" s="225"/>
      <c r="L844" s="225"/>
      <c r="M844" s="225"/>
      <c r="N844" s="225"/>
      <c r="O844" s="225"/>
      <c r="P844" s="225"/>
      <c r="Q844" s="225"/>
      <c r="R844" s="225"/>
      <c r="S844" s="225"/>
      <c r="T844" s="225"/>
      <c r="U844" s="225"/>
      <c r="V844" s="225"/>
      <c r="W844" s="225"/>
      <c r="X844" s="225"/>
      <c r="Y844" s="225"/>
      <c r="Z844" s="225"/>
    </row>
    <row r="845" spans="1:26" ht="14.25" customHeight="1">
      <c r="A845" s="225"/>
      <c r="B845" s="226"/>
      <c r="C845" s="225"/>
      <c r="D845" s="227"/>
      <c r="E845" s="225"/>
      <c r="F845" s="225"/>
      <c r="G845" s="225"/>
      <c r="H845" s="225"/>
      <c r="I845" s="225"/>
      <c r="J845" s="225"/>
      <c r="K845" s="225"/>
      <c r="L845" s="225"/>
      <c r="M845" s="225"/>
      <c r="N845" s="225"/>
      <c r="O845" s="225"/>
      <c r="P845" s="225"/>
      <c r="Q845" s="225"/>
      <c r="R845" s="225"/>
      <c r="S845" s="225"/>
      <c r="T845" s="225"/>
      <c r="U845" s="225"/>
      <c r="V845" s="225"/>
      <c r="W845" s="225"/>
      <c r="X845" s="225"/>
      <c r="Y845" s="225"/>
      <c r="Z845" s="225"/>
    </row>
    <row r="846" spans="1:26" ht="14.25" customHeight="1">
      <c r="A846" s="225"/>
      <c r="B846" s="226"/>
      <c r="C846" s="225"/>
      <c r="D846" s="227"/>
      <c r="E846" s="225"/>
      <c r="F846" s="225"/>
      <c r="G846" s="225"/>
      <c r="H846" s="225"/>
      <c r="I846" s="225"/>
      <c r="J846" s="225"/>
      <c r="K846" s="225"/>
      <c r="L846" s="225"/>
      <c r="M846" s="225"/>
      <c r="N846" s="225"/>
      <c r="O846" s="225"/>
      <c r="P846" s="225"/>
      <c r="Q846" s="225"/>
      <c r="R846" s="225"/>
      <c r="S846" s="225"/>
      <c r="T846" s="225"/>
      <c r="U846" s="225"/>
      <c r="V846" s="225"/>
      <c r="W846" s="225"/>
      <c r="X846" s="225"/>
      <c r="Y846" s="225"/>
      <c r="Z846" s="225"/>
    </row>
    <row r="847" spans="1:26" ht="14.25" customHeight="1">
      <c r="A847" s="225"/>
      <c r="B847" s="226"/>
      <c r="C847" s="225"/>
      <c r="D847" s="227"/>
      <c r="E847" s="225"/>
      <c r="F847" s="225"/>
      <c r="G847" s="225"/>
      <c r="H847" s="225"/>
      <c r="I847" s="225"/>
      <c r="J847" s="225"/>
      <c r="K847" s="225"/>
      <c r="L847" s="225"/>
      <c r="M847" s="225"/>
      <c r="N847" s="225"/>
      <c r="O847" s="225"/>
      <c r="P847" s="225"/>
      <c r="Q847" s="225"/>
      <c r="R847" s="225"/>
      <c r="S847" s="225"/>
      <c r="T847" s="225"/>
      <c r="U847" s="225"/>
      <c r="V847" s="225"/>
      <c r="W847" s="225"/>
      <c r="X847" s="225"/>
      <c r="Y847" s="225"/>
      <c r="Z847" s="225"/>
    </row>
    <row r="848" spans="1:26" ht="14.25" customHeight="1">
      <c r="A848" s="225"/>
      <c r="B848" s="226"/>
      <c r="C848" s="225"/>
      <c r="D848" s="227"/>
      <c r="E848" s="225"/>
      <c r="F848" s="225"/>
      <c r="G848" s="225"/>
      <c r="H848" s="225"/>
      <c r="I848" s="225"/>
      <c r="J848" s="225"/>
      <c r="K848" s="225"/>
      <c r="L848" s="225"/>
      <c r="M848" s="225"/>
      <c r="N848" s="225"/>
      <c r="O848" s="225"/>
      <c r="P848" s="225"/>
      <c r="Q848" s="225"/>
      <c r="R848" s="225"/>
      <c r="S848" s="225"/>
      <c r="T848" s="225"/>
      <c r="U848" s="225"/>
      <c r="V848" s="225"/>
      <c r="W848" s="225"/>
      <c r="X848" s="225"/>
      <c r="Y848" s="225"/>
      <c r="Z848" s="225"/>
    </row>
    <row r="849" spans="1:26" ht="14.25" customHeight="1">
      <c r="A849" s="225"/>
      <c r="B849" s="226"/>
      <c r="C849" s="225"/>
      <c r="D849" s="227"/>
      <c r="E849" s="225"/>
      <c r="F849" s="225"/>
      <c r="G849" s="225"/>
      <c r="H849" s="225"/>
      <c r="I849" s="225"/>
      <c r="J849" s="225"/>
      <c r="K849" s="225"/>
      <c r="L849" s="225"/>
      <c r="M849" s="225"/>
      <c r="N849" s="225"/>
      <c r="O849" s="225"/>
      <c r="P849" s="225"/>
      <c r="Q849" s="225"/>
      <c r="R849" s="225"/>
      <c r="S849" s="225"/>
      <c r="T849" s="225"/>
      <c r="U849" s="225"/>
      <c r="V849" s="225"/>
      <c r="W849" s="225"/>
      <c r="X849" s="225"/>
      <c r="Y849" s="225"/>
      <c r="Z849" s="225"/>
    </row>
    <row r="850" spans="1:26" ht="14.25" customHeight="1">
      <c r="A850" s="225"/>
      <c r="B850" s="226"/>
      <c r="C850" s="225"/>
      <c r="D850" s="227"/>
      <c r="E850" s="225"/>
      <c r="F850" s="225"/>
      <c r="G850" s="225"/>
      <c r="H850" s="225"/>
      <c r="I850" s="225"/>
      <c r="J850" s="225"/>
      <c r="K850" s="225"/>
      <c r="L850" s="225"/>
      <c r="M850" s="225"/>
      <c r="N850" s="225"/>
      <c r="O850" s="225"/>
      <c r="P850" s="225"/>
      <c r="Q850" s="225"/>
      <c r="R850" s="225"/>
      <c r="S850" s="225"/>
      <c r="T850" s="225"/>
      <c r="U850" s="225"/>
      <c r="V850" s="225"/>
      <c r="W850" s="225"/>
      <c r="X850" s="225"/>
      <c r="Y850" s="225"/>
      <c r="Z850" s="225"/>
    </row>
    <row r="851" spans="1:26" ht="14.25" customHeight="1">
      <c r="A851" s="225"/>
      <c r="B851" s="226"/>
      <c r="C851" s="225"/>
      <c r="D851" s="227"/>
      <c r="E851" s="225"/>
      <c r="F851" s="225"/>
      <c r="G851" s="225"/>
      <c r="H851" s="225"/>
      <c r="I851" s="225"/>
      <c r="J851" s="225"/>
      <c r="K851" s="225"/>
      <c r="L851" s="225"/>
      <c r="M851" s="225"/>
      <c r="N851" s="225"/>
      <c r="O851" s="225"/>
      <c r="P851" s="225"/>
      <c r="Q851" s="225"/>
      <c r="R851" s="225"/>
      <c r="S851" s="225"/>
      <c r="T851" s="225"/>
      <c r="U851" s="225"/>
      <c r="V851" s="225"/>
      <c r="W851" s="225"/>
      <c r="X851" s="225"/>
      <c r="Y851" s="225"/>
      <c r="Z851" s="225"/>
    </row>
    <row r="852" spans="1:26" ht="14.25" customHeight="1">
      <c r="A852" s="225"/>
      <c r="B852" s="226"/>
      <c r="C852" s="225"/>
      <c r="D852" s="227"/>
      <c r="E852" s="225"/>
      <c r="F852" s="225"/>
      <c r="G852" s="225"/>
      <c r="H852" s="225"/>
      <c r="I852" s="225"/>
      <c r="J852" s="225"/>
      <c r="K852" s="225"/>
      <c r="L852" s="225"/>
      <c r="M852" s="225"/>
      <c r="N852" s="225"/>
      <c r="O852" s="225"/>
      <c r="P852" s="225"/>
      <c r="Q852" s="225"/>
      <c r="R852" s="225"/>
      <c r="S852" s="225"/>
      <c r="T852" s="225"/>
      <c r="U852" s="225"/>
      <c r="V852" s="225"/>
      <c r="W852" s="225"/>
      <c r="X852" s="225"/>
      <c r="Y852" s="225"/>
      <c r="Z852" s="225"/>
    </row>
    <row r="853" spans="1:26" ht="14.25" customHeight="1">
      <c r="A853" s="225"/>
      <c r="B853" s="226"/>
      <c r="C853" s="225"/>
      <c r="D853" s="227"/>
      <c r="E853" s="225"/>
      <c r="F853" s="225"/>
      <c r="G853" s="225"/>
      <c r="H853" s="225"/>
      <c r="I853" s="225"/>
      <c r="J853" s="225"/>
      <c r="K853" s="225"/>
      <c r="L853" s="225"/>
      <c r="M853" s="225"/>
      <c r="N853" s="225"/>
      <c r="O853" s="225"/>
      <c r="P853" s="225"/>
      <c r="Q853" s="225"/>
      <c r="R853" s="225"/>
      <c r="S853" s="225"/>
      <c r="T853" s="225"/>
      <c r="U853" s="225"/>
      <c r="V853" s="225"/>
      <c r="W853" s="225"/>
      <c r="X853" s="225"/>
      <c r="Y853" s="225"/>
      <c r="Z853" s="225"/>
    </row>
    <row r="854" spans="1:26" ht="14.25" customHeight="1">
      <c r="A854" s="225"/>
      <c r="B854" s="226"/>
      <c r="C854" s="225"/>
      <c r="D854" s="227"/>
      <c r="E854" s="225"/>
      <c r="F854" s="225"/>
      <c r="G854" s="225"/>
      <c r="H854" s="225"/>
      <c r="I854" s="225"/>
      <c r="J854" s="225"/>
      <c r="K854" s="225"/>
      <c r="L854" s="225"/>
      <c r="M854" s="225"/>
      <c r="N854" s="225"/>
      <c r="O854" s="225"/>
      <c r="P854" s="225"/>
      <c r="Q854" s="225"/>
      <c r="R854" s="225"/>
      <c r="S854" s="225"/>
      <c r="T854" s="225"/>
      <c r="U854" s="225"/>
      <c r="V854" s="225"/>
      <c r="W854" s="225"/>
      <c r="X854" s="225"/>
      <c r="Y854" s="225"/>
      <c r="Z854" s="225"/>
    </row>
    <row r="855" spans="1:26" ht="14.25" customHeight="1">
      <c r="A855" s="225"/>
      <c r="B855" s="226"/>
      <c r="C855" s="225"/>
      <c r="D855" s="227"/>
      <c r="E855" s="225"/>
      <c r="F855" s="225"/>
      <c r="G855" s="225"/>
      <c r="H855" s="225"/>
      <c r="I855" s="225"/>
      <c r="J855" s="225"/>
      <c r="K855" s="225"/>
      <c r="L855" s="225"/>
      <c r="M855" s="225"/>
      <c r="N855" s="225"/>
      <c r="O855" s="225"/>
      <c r="P855" s="225"/>
      <c r="Q855" s="225"/>
      <c r="R855" s="225"/>
      <c r="S855" s="225"/>
      <c r="T855" s="225"/>
      <c r="U855" s="225"/>
      <c r="V855" s="225"/>
      <c r="W855" s="225"/>
      <c r="X855" s="225"/>
      <c r="Y855" s="225"/>
      <c r="Z855" s="225"/>
    </row>
    <row r="856" spans="1:26" ht="14.25" customHeight="1">
      <c r="A856" s="225"/>
      <c r="B856" s="226"/>
      <c r="C856" s="225"/>
      <c r="D856" s="227"/>
      <c r="E856" s="225"/>
      <c r="F856" s="225"/>
      <c r="G856" s="225"/>
      <c r="H856" s="225"/>
      <c r="I856" s="225"/>
      <c r="J856" s="225"/>
      <c r="K856" s="225"/>
      <c r="L856" s="225"/>
      <c r="M856" s="225"/>
      <c r="N856" s="225"/>
      <c r="O856" s="225"/>
      <c r="P856" s="225"/>
      <c r="Q856" s="225"/>
      <c r="R856" s="225"/>
      <c r="S856" s="225"/>
      <c r="T856" s="225"/>
      <c r="U856" s="225"/>
      <c r="V856" s="225"/>
      <c r="W856" s="225"/>
      <c r="X856" s="225"/>
      <c r="Y856" s="225"/>
      <c r="Z856" s="225"/>
    </row>
    <row r="857" spans="1:26" ht="14.25" customHeight="1">
      <c r="A857" s="225"/>
      <c r="B857" s="226"/>
      <c r="C857" s="225"/>
      <c r="D857" s="227"/>
      <c r="E857" s="225"/>
      <c r="F857" s="225"/>
      <c r="G857" s="225"/>
      <c r="H857" s="225"/>
      <c r="I857" s="225"/>
      <c r="J857" s="225"/>
      <c r="K857" s="225"/>
      <c r="L857" s="225"/>
      <c r="M857" s="225"/>
      <c r="N857" s="225"/>
      <c r="O857" s="225"/>
      <c r="P857" s="225"/>
      <c r="Q857" s="225"/>
      <c r="R857" s="225"/>
      <c r="S857" s="225"/>
      <c r="T857" s="225"/>
      <c r="U857" s="225"/>
      <c r="V857" s="225"/>
      <c r="W857" s="225"/>
      <c r="X857" s="225"/>
      <c r="Y857" s="225"/>
      <c r="Z857" s="225"/>
    </row>
    <row r="858" spans="1:26" ht="14.25" customHeight="1">
      <c r="A858" s="225"/>
      <c r="B858" s="226"/>
      <c r="C858" s="225"/>
      <c r="D858" s="227"/>
      <c r="E858" s="225"/>
      <c r="F858" s="225"/>
      <c r="G858" s="225"/>
      <c r="H858" s="225"/>
      <c r="I858" s="225"/>
      <c r="J858" s="225"/>
      <c r="K858" s="225"/>
      <c r="L858" s="225"/>
      <c r="M858" s="225"/>
      <c r="N858" s="225"/>
      <c r="O858" s="225"/>
      <c r="P858" s="225"/>
      <c r="Q858" s="225"/>
      <c r="R858" s="225"/>
      <c r="S858" s="225"/>
      <c r="T858" s="225"/>
      <c r="U858" s="225"/>
      <c r="V858" s="225"/>
      <c r="W858" s="225"/>
      <c r="X858" s="225"/>
      <c r="Y858" s="225"/>
      <c r="Z858" s="225"/>
    </row>
    <row r="859" spans="1:26" ht="14.25" customHeight="1">
      <c r="A859" s="225"/>
      <c r="B859" s="226"/>
      <c r="C859" s="225"/>
      <c r="D859" s="227"/>
      <c r="E859" s="225"/>
      <c r="F859" s="225"/>
      <c r="G859" s="225"/>
      <c r="H859" s="225"/>
      <c r="I859" s="225"/>
      <c r="J859" s="225"/>
      <c r="K859" s="225"/>
      <c r="L859" s="225"/>
      <c r="M859" s="225"/>
      <c r="N859" s="225"/>
      <c r="O859" s="225"/>
      <c r="P859" s="225"/>
      <c r="Q859" s="225"/>
      <c r="R859" s="225"/>
      <c r="S859" s="225"/>
      <c r="T859" s="225"/>
      <c r="U859" s="225"/>
      <c r="V859" s="225"/>
      <c r="W859" s="225"/>
      <c r="X859" s="225"/>
      <c r="Y859" s="225"/>
      <c r="Z859" s="225"/>
    </row>
    <row r="860" spans="1:26" ht="14.25" customHeight="1">
      <c r="A860" s="225"/>
      <c r="B860" s="226"/>
      <c r="C860" s="225"/>
      <c r="D860" s="227"/>
      <c r="E860" s="225"/>
      <c r="F860" s="225"/>
      <c r="G860" s="225"/>
      <c r="H860" s="225"/>
      <c r="I860" s="225"/>
      <c r="J860" s="225"/>
      <c r="K860" s="225"/>
      <c r="L860" s="225"/>
      <c r="M860" s="225"/>
      <c r="N860" s="225"/>
      <c r="O860" s="225"/>
      <c r="P860" s="225"/>
      <c r="Q860" s="225"/>
      <c r="R860" s="225"/>
      <c r="S860" s="225"/>
      <c r="T860" s="225"/>
      <c r="U860" s="225"/>
      <c r="V860" s="225"/>
      <c r="W860" s="225"/>
      <c r="X860" s="225"/>
      <c r="Y860" s="225"/>
      <c r="Z860" s="225"/>
    </row>
    <row r="861" spans="1:26" ht="14.25" customHeight="1">
      <c r="A861" s="225"/>
      <c r="B861" s="226"/>
      <c r="C861" s="225"/>
      <c r="D861" s="227"/>
      <c r="E861" s="225"/>
      <c r="F861" s="225"/>
      <c r="G861" s="225"/>
      <c r="H861" s="225"/>
      <c r="I861" s="225"/>
      <c r="J861" s="225"/>
      <c r="K861" s="225"/>
      <c r="L861" s="225"/>
      <c r="M861" s="225"/>
      <c r="N861" s="225"/>
      <c r="O861" s="225"/>
      <c r="P861" s="225"/>
      <c r="Q861" s="225"/>
      <c r="R861" s="225"/>
      <c r="S861" s="225"/>
      <c r="T861" s="225"/>
      <c r="U861" s="225"/>
      <c r="V861" s="225"/>
      <c r="W861" s="225"/>
      <c r="X861" s="225"/>
      <c r="Y861" s="225"/>
      <c r="Z861" s="225"/>
    </row>
    <row r="862" spans="1:26" ht="14.25" customHeight="1">
      <c r="A862" s="225"/>
      <c r="B862" s="226"/>
      <c r="C862" s="225"/>
      <c r="D862" s="227"/>
      <c r="E862" s="225"/>
      <c r="F862" s="225"/>
      <c r="G862" s="225"/>
      <c r="H862" s="225"/>
      <c r="I862" s="225"/>
      <c r="J862" s="225"/>
      <c r="K862" s="225"/>
      <c r="L862" s="225"/>
      <c r="M862" s="225"/>
      <c r="N862" s="225"/>
      <c r="O862" s="225"/>
      <c r="P862" s="225"/>
      <c r="Q862" s="225"/>
      <c r="R862" s="225"/>
      <c r="S862" s="225"/>
      <c r="T862" s="225"/>
      <c r="U862" s="225"/>
      <c r="V862" s="225"/>
      <c r="W862" s="225"/>
      <c r="X862" s="225"/>
      <c r="Y862" s="225"/>
      <c r="Z862" s="225"/>
    </row>
    <row r="863" spans="1:26" ht="14.25" customHeight="1">
      <c r="A863" s="225"/>
      <c r="B863" s="226"/>
      <c r="C863" s="225"/>
      <c r="D863" s="227"/>
      <c r="E863" s="225"/>
      <c r="F863" s="225"/>
      <c r="G863" s="225"/>
      <c r="H863" s="225"/>
      <c r="I863" s="225"/>
      <c r="J863" s="225"/>
      <c r="K863" s="225"/>
      <c r="L863" s="225"/>
      <c r="M863" s="225"/>
      <c r="N863" s="225"/>
      <c r="O863" s="225"/>
      <c r="P863" s="225"/>
      <c r="Q863" s="225"/>
      <c r="R863" s="225"/>
      <c r="S863" s="225"/>
      <c r="T863" s="225"/>
      <c r="U863" s="225"/>
      <c r="V863" s="225"/>
      <c r="W863" s="225"/>
      <c r="X863" s="225"/>
      <c r="Y863" s="225"/>
      <c r="Z863" s="225"/>
    </row>
    <row r="864" spans="1:26" ht="14.25" customHeight="1">
      <c r="A864" s="225"/>
      <c r="B864" s="226"/>
      <c r="C864" s="225"/>
      <c r="D864" s="227"/>
      <c r="E864" s="225"/>
      <c r="F864" s="225"/>
      <c r="G864" s="225"/>
      <c r="H864" s="225"/>
      <c r="I864" s="225"/>
      <c r="J864" s="225"/>
      <c r="K864" s="225"/>
      <c r="L864" s="225"/>
      <c r="M864" s="225"/>
      <c r="N864" s="225"/>
      <c r="O864" s="225"/>
      <c r="P864" s="225"/>
      <c r="Q864" s="225"/>
      <c r="R864" s="225"/>
      <c r="S864" s="225"/>
      <c r="T864" s="225"/>
      <c r="U864" s="225"/>
      <c r="V864" s="225"/>
      <c r="W864" s="225"/>
      <c r="X864" s="225"/>
      <c r="Y864" s="225"/>
      <c r="Z864" s="225"/>
    </row>
    <row r="865" spans="1:26" ht="14.25" customHeight="1">
      <c r="A865" s="225"/>
      <c r="B865" s="226"/>
      <c r="C865" s="225"/>
      <c r="D865" s="227"/>
      <c r="E865" s="225"/>
      <c r="F865" s="225"/>
      <c r="G865" s="225"/>
      <c r="H865" s="225"/>
      <c r="I865" s="225"/>
      <c r="J865" s="225"/>
      <c r="K865" s="225"/>
      <c r="L865" s="225"/>
      <c r="M865" s="225"/>
      <c r="N865" s="225"/>
      <c r="O865" s="225"/>
      <c r="P865" s="225"/>
      <c r="Q865" s="225"/>
      <c r="R865" s="225"/>
      <c r="S865" s="225"/>
      <c r="T865" s="225"/>
      <c r="U865" s="225"/>
      <c r="V865" s="225"/>
      <c r="W865" s="225"/>
      <c r="X865" s="225"/>
      <c r="Y865" s="225"/>
      <c r="Z865" s="225"/>
    </row>
    <row r="866" spans="1:26" ht="14.25" customHeight="1">
      <c r="A866" s="225"/>
      <c r="B866" s="226"/>
      <c r="C866" s="225"/>
      <c r="D866" s="227"/>
      <c r="E866" s="225"/>
      <c r="F866" s="225"/>
      <c r="G866" s="225"/>
      <c r="H866" s="225"/>
      <c r="I866" s="225"/>
      <c r="J866" s="225"/>
      <c r="K866" s="225"/>
      <c r="L866" s="225"/>
      <c r="M866" s="225"/>
      <c r="N866" s="225"/>
      <c r="O866" s="225"/>
      <c r="P866" s="225"/>
      <c r="Q866" s="225"/>
      <c r="R866" s="225"/>
      <c r="S866" s="225"/>
      <c r="T866" s="225"/>
      <c r="U866" s="225"/>
      <c r="V866" s="225"/>
      <c r="W866" s="225"/>
      <c r="X866" s="225"/>
      <c r="Y866" s="225"/>
      <c r="Z866" s="225"/>
    </row>
    <row r="867" spans="1:26" ht="14.25" customHeight="1">
      <c r="A867" s="225"/>
      <c r="B867" s="226"/>
      <c r="C867" s="225"/>
      <c r="D867" s="227"/>
      <c r="E867" s="225"/>
      <c r="F867" s="225"/>
      <c r="G867" s="225"/>
      <c r="H867" s="225"/>
      <c r="I867" s="225"/>
      <c r="J867" s="225"/>
      <c r="K867" s="225"/>
      <c r="L867" s="225"/>
      <c r="M867" s="225"/>
      <c r="N867" s="225"/>
      <c r="O867" s="225"/>
      <c r="P867" s="225"/>
      <c r="Q867" s="225"/>
      <c r="R867" s="225"/>
      <c r="S867" s="225"/>
      <c r="T867" s="225"/>
      <c r="U867" s="225"/>
      <c r="V867" s="225"/>
      <c r="W867" s="225"/>
      <c r="X867" s="225"/>
      <c r="Y867" s="225"/>
      <c r="Z867" s="225"/>
    </row>
    <row r="868" spans="1:26" ht="14.25" customHeight="1">
      <c r="A868" s="225"/>
      <c r="B868" s="226"/>
      <c r="C868" s="225"/>
      <c r="D868" s="227"/>
      <c r="E868" s="225"/>
      <c r="F868" s="225"/>
      <c r="G868" s="225"/>
      <c r="H868" s="225"/>
      <c r="I868" s="225"/>
      <c r="J868" s="225"/>
      <c r="K868" s="225"/>
      <c r="L868" s="225"/>
      <c r="M868" s="225"/>
      <c r="N868" s="225"/>
      <c r="O868" s="225"/>
      <c r="P868" s="225"/>
      <c r="Q868" s="225"/>
      <c r="R868" s="225"/>
      <c r="S868" s="225"/>
      <c r="T868" s="225"/>
      <c r="U868" s="225"/>
      <c r="V868" s="225"/>
      <c r="W868" s="225"/>
      <c r="X868" s="225"/>
      <c r="Y868" s="225"/>
      <c r="Z868" s="225"/>
    </row>
    <row r="869" spans="1:26" ht="14.25" customHeight="1">
      <c r="A869" s="225"/>
      <c r="B869" s="226"/>
      <c r="C869" s="225"/>
      <c r="D869" s="227"/>
      <c r="E869" s="225"/>
      <c r="F869" s="225"/>
      <c r="G869" s="225"/>
      <c r="H869" s="225"/>
      <c r="I869" s="225"/>
      <c r="J869" s="225"/>
      <c r="K869" s="225"/>
      <c r="L869" s="225"/>
      <c r="M869" s="225"/>
      <c r="N869" s="225"/>
      <c r="O869" s="225"/>
      <c r="P869" s="225"/>
      <c r="Q869" s="225"/>
      <c r="R869" s="225"/>
      <c r="S869" s="225"/>
      <c r="T869" s="225"/>
      <c r="U869" s="225"/>
      <c r="V869" s="225"/>
      <c r="W869" s="225"/>
      <c r="X869" s="225"/>
      <c r="Y869" s="225"/>
      <c r="Z869" s="225"/>
    </row>
    <row r="870" spans="1:26" ht="14.25" customHeight="1">
      <c r="A870" s="225"/>
      <c r="B870" s="226"/>
      <c r="C870" s="225"/>
      <c r="D870" s="227"/>
      <c r="E870" s="225"/>
      <c r="F870" s="225"/>
      <c r="G870" s="225"/>
      <c r="H870" s="225"/>
      <c r="I870" s="225"/>
      <c r="J870" s="225"/>
      <c r="K870" s="225"/>
      <c r="L870" s="225"/>
      <c r="M870" s="225"/>
      <c r="N870" s="225"/>
      <c r="O870" s="225"/>
      <c r="P870" s="225"/>
      <c r="Q870" s="225"/>
      <c r="R870" s="225"/>
      <c r="S870" s="225"/>
      <c r="T870" s="225"/>
      <c r="U870" s="225"/>
      <c r="V870" s="225"/>
      <c r="W870" s="225"/>
      <c r="X870" s="225"/>
      <c r="Y870" s="225"/>
      <c r="Z870" s="225"/>
    </row>
    <row r="871" spans="1:26" ht="14.25" customHeight="1">
      <c r="A871" s="225"/>
      <c r="B871" s="226"/>
      <c r="C871" s="225"/>
      <c r="D871" s="227"/>
      <c r="E871" s="225"/>
      <c r="F871" s="225"/>
      <c r="G871" s="225"/>
      <c r="H871" s="225"/>
      <c r="I871" s="225"/>
      <c r="J871" s="225"/>
      <c r="K871" s="225"/>
      <c r="L871" s="225"/>
      <c r="M871" s="225"/>
      <c r="N871" s="225"/>
      <c r="O871" s="225"/>
      <c r="P871" s="225"/>
      <c r="Q871" s="225"/>
      <c r="R871" s="225"/>
      <c r="S871" s="225"/>
      <c r="T871" s="225"/>
      <c r="U871" s="225"/>
      <c r="V871" s="225"/>
      <c r="W871" s="225"/>
      <c r="X871" s="225"/>
      <c r="Y871" s="225"/>
      <c r="Z871" s="225"/>
    </row>
    <row r="872" spans="1:26" ht="14.25" customHeight="1">
      <c r="A872" s="225"/>
      <c r="B872" s="226"/>
      <c r="C872" s="225"/>
      <c r="D872" s="227"/>
      <c r="E872" s="225"/>
      <c r="F872" s="225"/>
      <c r="G872" s="225"/>
      <c r="H872" s="225"/>
      <c r="I872" s="225"/>
      <c r="J872" s="225"/>
      <c r="K872" s="225"/>
      <c r="L872" s="225"/>
      <c r="M872" s="225"/>
      <c r="N872" s="225"/>
      <c r="O872" s="225"/>
      <c r="P872" s="225"/>
      <c r="Q872" s="225"/>
      <c r="R872" s="225"/>
      <c r="S872" s="225"/>
      <c r="T872" s="225"/>
      <c r="U872" s="225"/>
      <c r="V872" s="225"/>
      <c r="W872" s="225"/>
      <c r="X872" s="225"/>
      <c r="Y872" s="225"/>
      <c r="Z872" s="225"/>
    </row>
    <row r="873" spans="1:26" ht="14.25" customHeight="1">
      <c r="A873" s="225"/>
      <c r="B873" s="226"/>
      <c r="C873" s="225"/>
      <c r="D873" s="227"/>
      <c r="E873" s="225"/>
      <c r="F873" s="225"/>
      <c r="G873" s="225"/>
      <c r="H873" s="225"/>
      <c r="I873" s="225"/>
      <c r="J873" s="225"/>
      <c r="K873" s="225"/>
      <c r="L873" s="225"/>
      <c r="M873" s="225"/>
      <c r="N873" s="225"/>
      <c r="O873" s="225"/>
      <c r="P873" s="225"/>
      <c r="Q873" s="225"/>
      <c r="R873" s="225"/>
      <c r="S873" s="225"/>
      <c r="T873" s="225"/>
      <c r="U873" s="225"/>
      <c r="V873" s="225"/>
      <c r="W873" s="225"/>
      <c r="X873" s="225"/>
      <c r="Y873" s="225"/>
      <c r="Z873" s="225"/>
    </row>
    <row r="874" spans="1:26" ht="14.25" customHeight="1">
      <c r="A874" s="225"/>
      <c r="B874" s="226"/>
      <c r="C874" s="225"/>
      <c r="D874" s="227"/>
      <c r="E874" s="225"/>
      <c r="F874" s="225"/>
      <c r="G874" s="225"/>
      <c r="H874" s="225"/>
      <c r="I874" s="225"/>
      <c r="J874" s="225"/>
      <c r="K874" s="225"/>
      <c r="L874" s="225"/>
      <c r="M874" s="225"/>
      <c r="N874" s="225"/>
      <c r="O874" s="225"/>
      <c r="P874" s="225"/>
      <c r="Q874" s="225"/>
      <c r="R874" s="225"/>
      <c r="S874" s="225"/>
      <c r="T874" s="225"/>
      <c r="U874" s="225"/>
      <c r="V874" s="225"/>
      <c r="W874" s="225"/>
      <c r="X874" s="225"/>
      <c r="Y874" s="225"/>
      <c r="Z874" s="225"/>
    </row>
    <row r="875" spans="1:26" ht="14.25" customHeight="1">
      <c r="A875" s="225"/>
      <c r="B875" s="226"/>
      <c r="C875" s="225"/>
      <c r="D875" s="227"/>
      <c r="E875" s="225"/>
      <c r="F875" s="225"/>
      <c r="G875" s="225"/>
      <c r="H875" s="225"/>
      <c r="I875" s="225"/>
      <c r="J875" s="225"/>
      <c r="K875" s="225"/>
      <c r="L875" s="225"/>
      <c r="M875" s="225"/>
      <c r="N875" s="225"/>
      <c r="O875" s="225"/>
      <c r="P875" s="225"/>
      <c r="Q875" s="225"/>
      <c r="R875" s="225"/>
      <c r="S875" s="225"/>
      <c r="T875" s="225"/>
      <c r="U875" s="225"/>
      <c r="V875" s="225"/>
      <c r="W875" s="225"/>
      <c r="X875" s="225"/>
      <c r="Y875" s="225"/>
      <c r="Z875" s="225"/>
    </row>
    <row r="876" spans="1:26" ht="14.25" customHeight="1">
      <c r="A876" s="225"/>
      <c r="B876" s="226"/>
      <c r="C876" s="225"/>
      <c r="D876" s="227"/>
      <c r="E876" s="225"/>
      <c r="F876" s="225"/>
      <c r="G876" s="225"/>
      <c r="H876" s="225"/>
      <c r="I876" s="225"/>
      <c r="J876" s="225"/>
      <c r="K876" s="225"/>
      <c r="L876" s="225"/>
      <c r="M876" s="225"/>
      <c r="N876" s="225"/>
      <c r="O876" s="225"/>
      <c r="P876" s="225"/>
      <c r="Q876" s="225"/>
      <c r="R876" s="225"/>
      <c r="S876" s="225"/>
      <c r="T876" s="225"/>
      <c r="U876" s="225"/>
      <c r="V876" s="225"/>
      <c r="W876" s="225"/>
      <c r="X876" s="225"/>
      <c r="Y876" s="225"/>
      <c r="Z876" s="225"/>
    </row>
    <row r="877" spans="1:26" ht="14.25" customHeight="1">
      <c r="A877" s="225"/>
      <c r="B877" s="226"/>
      <c r="C877" s="225"/>
      <c r="D877" s="227"/>
      <c r="E877" s="225"/>
      <c r="F877" s="225"/>
      <c r="G877" s="225"/>
      <c r="H877" s="225"/>
      <c r="I877" s="225"/>
      <c r="J877" s="225"/>
      <c r="K877" s="225"/>
      <c r="L877" s="225"/>
      <c r="M877" s="225"/>
      <c r="N877" s="225"/>
      <c r="O877" s="225"/>
      <c r="P877" s="225"/>
      <c r="Q877" s="225"/>
      <c r="R877" s="225"/>
      <c r="S877" s="225"/>
      <c r="T877" s="225"/>
      <c r="U877" s="225"/>
      <c r="V877" s="225"/>
      <c r="W877" s="225"/>
      <c r="X877" s="225"/>
      <c r="Y877" s="225"/>
      <c r="Z877" s="225"/>
    </row>
    <row r="878" spans="1:26" ht="14.25" customHeight="1">
      <c r="A878" s="225"/>
      <c r="B878" s="226"/>
      <c r="C878" s="225"/>
      <c r="D878" s="227"/>
      <c r="E878" s="225"/>
      <c r="F878" s="225"/>
      <c r="G878" s="225"/>
      <c r="H878" s="225"/>
      <c r="I878" s="225"/>
      <c r="J878" s="225"/>
      <c r="K878" s="225"/>
      <c r="L878" s="225"/>
      <c r="M878" s="225"/>
      <c r="N878" s="225"/>
      <c r="O878" s="225"/>
      <c r="P878" s="225"/>
      <c r="Q878" s="225"/>
      <c r="R878" s="225"/>
      <c r="S878" s="225"/>
      <c r="T878" s="225"/>
      <c r="U878" s="225"/>
      <c r="V878" s="225"/>
      <c r="W878" s="225"/>
      <c r="X878" s="225"/>
      <c r="Y878" s="225"/>
      <c r="Z878" s="225"/>
    </row>
    <row r="879" spans="1:26" ht="14.25" customHeight="1">
      <c r="A879" s="225"/>
      <c r="B879" s="226"/>
      <c r="C879" s="225"/>
      <c r="D879" s="227"/>
      <c r="E879" s="225"/>
      <c r="F879" s="225"/>
      <c r="G879" s="225"/>
      <c r="H879" s="225"/>
      <c r="I879" s="225"/>
      <c r="J879" s="225"/>
      <c r="K879" s="225"/>
      <c r="L879" s="225"/>
      <c r="M879" s="225"/>
      <c r="N879" s="225"/>
      <c r="O879" s="225"/>
      <c r="P879" s="225"/>
      <c r="Q879" s="225"/>
      <c r="R879" s="225"/>
      <c r="S879" s="225"/>
      <c r="T879" s="225"/>
      <c r="U879" s="225"/>
      <c r="V879" s="225"/>
      <c r="W879" s="225"/>
      <c r="X879" s="225"/>
      <c r="Y879" s="225"/>
      <c r="Z879" s="225"/>
    </row>
    <row r="880" spans="1:26" ht="14.25" customHeight="1">
      <c r="A880" s="225"/>
      <c r="B880" s="226"/>
      <c r="C880" s="225"/>
      <c r="D880" s="227"/>
      <c r="E880" s="225"/>
      <c r="F880" s="225"/>
      <c r="G880" s="225"/>
      <c r="H880" s="225"/>
      <c r="I880" s="225"/>
      <c r="J880" s="225"/>
      <c r="K880" s="225"/>
      <c r="L880" s="225"/>
      <c r="M880" s="225"/>
      <c r="N880" s="225"/>
      <c r="O880" s="225"/>
      <c r="P880" s="225"/>
      <c r="Q880" s="225"/>
      <c r="R880" s="225"/>
      <c r="S880" s="225"/>
      <c r="T880" s="225"/>
      <c r="U880" s="225"/>
      <c r="V880" s="225"/>
      <c r="W880" s="225"/>
      <c r="X880" s="225"/>
      <c r="Y880" s="225"/>
      <c r="Z880" s="225"/>
    </row>
    <row r="881" spans="1:26" ht="14.25" customHeight="1">
      <c r="A881" s="225"/>
      <c r="B881" s="226"/>
      <c r="C881" s="225"/>
      <c r="D881" s="227"/>
      <c r="E881" s="225"/>
      <c r="F881" s="225"/>
      <c r="G881" s="225"/>
      <c r="H881" s="225"/>
      <c r="I881" s="225"/>
      <c r="J881" s="225"/>
      <c r="K881" s="225"/>
      <c r="L881" s="225"/>
      <c r="M881" s="225"/>
      <c r="N881" s="225"/>
      <c r="O881" s="225"/>
      <c r="P881" s="225"/>
      <c r="Q881" s="225"/>
      <c r="R881" s="225"/>
      <c r="S881" s="225"/>
      <c r="T881" s="225"/>
      <c r="U881" s="225"/>
      <c r="V881" s="225"/>
      <c r="W881" s="225"/>
      <c r="X881" s="225"/>
      <c r="Y881" s="225"/>
      <c r="Z881" s="225"/>
    </row>
    <row r="882" spans="1:26" ht="14.25" customHeight="1">
      <c r="A882" s="225"/>
      <c r="B882" s="226"/>
      <c r="C882" s="225"/>
      <c r="D882" s="227"/>
      <c r="E882" s="225"/>
      <c r="F882" s="225"/>
      <c r="G882" s="225"/>
      <c r="H882" s="225"/>
      <c r="I882" s="225"/>
      <c r="J882" s="225"/>
      <c r="K882" s="225"/>
      <c r="L882" s="225"/>
      <c r="M882" s="225"/>
      <c r="N882" s="225"/>
      <c r="O882" s="225"/>
      <c r="P882" s="225"/>
      <c r="Q882" s="225"/>
      <c r="R882" s="225"/>
      <c r="S882" s="225"/>
      <c r="T882" s="225"/>
      <c r="U882" s="225"/>
      <c r="V882" s="225"/>
      <c r="W882" s="225"/>
      <c r="X882" s="225"/>
      <c r="Y882" s="225"/>
      <c r="Z882" s="225"/>
    </row>
    <row r="883" spans="1:26" ht="14.25" customHeight="1">
      <c r="A883" s="225"/>
      <c r="B883" s="226"/>
      <c r="C883" s="225"/>
      <c r="D883" s="227"/>
      <c r="E883" s="225"/>
      <c r="F883" s="225"/>
      <c r="G883" s="225"/>
      <c r="H883" s="225"/>
      <c r="I883" s="225"/>
      <c r="J883" s="225"/>
      <c r="K883" s="225"/>
      <c r="L883" s="225"/>
      <c r="M883" s="225"/>
      <c r="N883" s="225"/>
      <c r="O883" s="225"/>
      <c r="P883" s="225"/>
      <c r="Q883" s="225"/>
      <c r="R883" s="225"/>
      <c r="S883" s="225"/>
      <c r="T883" s="225"/>
      <c r="U883" s="225"/>
      <c r="V883" s="225"/>
      <c r="W883" s="225"/>
      <c r="X883" s="225"/>
      <c r="Y883" s="225"/>
      <c r="Z883" s="225"/>
    </row>
    <row r="884" spans="1:26" ht="14.25" customHeight="1">
      <c r="A884" s="225"/>
      <c r="B884" s="226"/>
      <c r="C884" s="225"/>
      <c r="D884" s="227"/>
      <c r="E884" s="225"/>
      <c r="F884" s="225"/>
      <c r="G884" s="225"/>
      <c r="H884" s="225"/>
      <c r="I884" s="225"/>
      <c r="J884" s="225"/>
      <c r="K884" s="225"/>
      <c r="L884" s="225"/>
      <c r="M884" s="225"/>
      <c r="N884" s="225"/>
      <c r="O884" s="225"/>
      <c r="P884" s="225"/>
      <c r="Q884" s="225"/>
      <c r="R884" s="225"/>
      <c r="S884" s="225"/>
      <c r="T884" s="225"/>
      <c r="U884" s="225"/>
      <c r="V884" s="225"/>
      <c r="W884" s="225"/>
      <c r="X884" s="225"/>
      <c r="Y884" s="225"/>
      <c r="Z884" s="225"/>
    </row>
    <row r="885" spans="1:26" ht="14.25" customHeight="1">
      <c r="A885" s="225"/>
      <c r="B885" s="226"/>
      <c r="C885" s="225"/>
      <c r="D885" s="227"/>
      <c r="E885" s="225"/>
      <c r="F885" s="225"/>
      <c r="G885" s="225"/>
      <c r="H885" s="225"/>
      <c r="I885" s="225"/>
      <c r="J885" s="225"/>
      <c r="K885" s="225"/>
      <c r="L885" s="225"/>
      <c r="M885" s="225"/>
      <c r="N885" s="225"/>
      <c r="O885" s="225"/>
      <c r="P885" s="225"/>
      <c r="Q885" s="225"/>
      <c r="R885" s="225"/>
      <c r="S885" s="225"/>
      <c r="T885" s="225"/>
      <c r="U885" s="225"/>
      <c r="V885" s="225"/>
      <c r="W885" s="225"/>
      <c r="X885" s="225"/>
      <c r="Y885" s="225"/>
      <c r="Z885" s="225"/>
    </row>
    <row r="886" spans="1:26" ht="14.25" customHeight="1">
      <c r="A886" s="225"/>
      <c r="B886" s="226"/>
      <c r="C886" s="225"/>
      <c r="D886" s="227"/>
      <c r="E886" s="225"/>
      <c r="F886" s="225"/>
      <c r="G886" s="225"/>
      <c r="H886" s="225"/>
      <c r="I886" s="225"/>
      <c r="J886" s="225"/>
      <c r="K886" s="225"/>
      <c r="L886" s="225"/>
      <c r="M886" s="225"/>
      <c r="N886" s="225"/>
      <c r="O886" s="225"/>
      <c r="P886" s="225"/>
      <c r="Q886" s="225"/>
      <c r="R886" s="225"/>
      <c r="S886" s="225"/>
      <c r="T886" s="225"/>
      <c r="U886" s="225"/>
      <c r="V886" s="225"/>
      <c r="W886" s="225"/>
      <c r="X886" s="225"/>
      <c r="Y886" s="225"/>
      <c r="Z886" s="225"/>
    </row>
    <row r="887" spans="1:26" ht="14.25" customHeight="1">
      <c r="A887" s="225"/>
      <c r="B887" s="226"/>
      <c r="C887" s="225"/>
      <c r="D887" s="227"/>
      <c r="E887" s="225"/>
      <c r="F887" s="225"/>
      <c r="G887" s="225"/>
      <c r="H887" s="225"/>
      <c r="I887" s="225"/>
      <c r="J887" s="225"/>
      <c r="K887" s="225"/>
      <c r="L887" s="225"/>
      <c r="M887" s="225"/>
      <c r="N887" s="225"/>
      <c r="O887" s="225"/>
      <c r="P887" s="225"/>
      <c r="Q887" s="225"/>
      <c r="R887" s="225"/>
      <c r="S887" s="225"/>
      <c r="T887" s="225"/>
      <c r="U887" s="225"/>
      <c r="V887" s="225"/>
      <c r="W887" s="225"/>
      <c r="X887" s="225"/>
      <c r="Y887" s="225"/>
      <c r="Z887" s="225"/>
    </row>
    <row r="888" spans="1:26" ht="14.25" customHeight="1">
      <c r="A888" s="225"/>
      <c r="B888" s="226"/>
      <c r="C888" s="225"/>
      <c r="D888" s="227"/>
      <c r="E888" s="225"/>
      <c r="F888" s="225"/>
      <c r="G888" s="225"/>
      <c r="H888" s="225"/>
      <c r="I888" s="225"/>
      <c r="J888" s="225"/>
      <c r="K888" s="225"/>
      <c r="L888" s="225"/>
      <c r="M888" s="225"/>
      <c r="N888" s="225"/>
      <c r="O888" s="225"/>
      <c r="P888" s="225"/>
      <c r="Q888" s="225"/>
      <c r="R888" s="225"/>
      <c r="S888" s="225"/>
      <c r="T888" s="225"/>
      <c r="U888" s="225"/>
      <c r="V888" s="225"/>
      <c r="W888" s="225"/>
      <c r="X888" s="225"/>
      <c r="Y888" s="225"/>
      <c r="Z888" s="225"/>
    </row>
    <row r="889" spans="1:26" ht="14.25" customHeight="1">
      <c r="A889" s="225"/>
      <c r="B889" s="226"/>
      <c r="C889" s="225"/>
      <c r="D889" s="227"/>
      <c r="E889" s="225"/>
      <c r="F889" s="225"/>
      <c r="G889" s="225"/>
      <c r="H889" s="225"/>
      <c r="I889" s="225"/>
      <c r="J889" s="225"/>
      <c r="K889" s="225"/>
      <c r="L889" s="225"/>
      <c r="M889" s="225"/>
      <c r="N889" s="225"/>
      <c r="O889" s="225"/>
      <c r="P889" s="225"/>
      <c r="Q889" s="225"/>
      <c r="R889" s="225"/>
      <c r="S889" s="225"/>
      <c r="T889" s="225"/>
      <c r="U889" s="225"/>
      <c r="V889" s="225"/>
      <c r="W889" s="225"/>
      <c r="X889" s="225"/>
      <c r="Y889" s="225"/>
      <c r="Z889" s="225"/>
    </row>
    <row r="890" spans="1:26" ht="14.25" customHeight="1">
      <c r="A890" s="225"/>
      <c r="B890" s="226"/>
      <c r="C890" s="225"/>
      <c r="D890" s="227"/>
      <c r="E890" s="225"/>
      <c r="F890" s="225"/>
      <c r="G890" s="225"/>
      <c r="H890" s="225"/>
      <c r="I890" s="225"/>
      <c r="J890" s="225"/>
      <c r="K890" s="225"/>
      <c r="L890" s="225"/>
      <c r="M890" s="225"/>
      <c r="N890" s="225"/>
      <c r="O890" s="225"/>
      <c r="P890" s="225"/>
      <c r="Q890" s="225"/>
      <c r="R890" s="225"/>
      <c r="S890" s="225"/>
      <c r="T890" s="225"/>
      <c r="U890" s="225"/>
      <c r="V890" s="225"/>
      <c r="W890" s="225"/>
      <c r="X890" s="225"/>
      <c r="Y890" s="225"/>
      <c r="Z890" s="225"/>
    </row>
    <row r="891" spans="1:26" ht="14.25" customHeight="1">
      <c r="A891" s="225"/>
      <c r="B891" s="226"/>
      <c r="C891" s="225"/>
      <c r="D891" s="227"/>
      <c r="E891" s="225"/>
      <c r="F891" s="225"/>
      <c r="G891" s="225"/>
      <c r="H891" s="225"/>
      <c r="I891" s="225"/>
      <c r="J891" s="225"/>
      <c r="K891" s="225"/>
      <c r="L891" s="225"/>
      <c r="M891" s="225"/>
      <c r="N891" s="225"/>
      <c r="O891" s="225"/>
      <c r="P891" s="225"/>
      <c r="Q891" s="225"/>
      <c r="R891" s="225"/>
      <c r="S891" s="225"/>
      <c r="T891" s="225"/>
      <c r="U891" s="225"/>
      <c r="V891" s="225"/>
      <c r="W891" s="225"/>
      <c r="X891" s="225"/>
      <c r="Y891" s="225"/>
      <c r="Z891" s="225"/>
    </row>
    <row r="892" spans="1:26" ht="14.25" customHeight="1">
      <c r="A892" s="225"/>
      <c r="B892" s="226"/>
      <c r="C892" s="225"/>
      <c r="D892" s="227"/>
      <c r="E892" s="225"/>
      <c r="F892" s="225"/>
      <c r="G892" s="225"/>
      <c r="H892" s="225"/>
      <c r="I892" s="225"/>
      <c r="J892" s="225"/>
      <c r="K892" s="225"/>
      <c r="L892" s="225"/>
      <c r="M892" s="225"/>
      <c r="N892" s="225"/>
      <c r="O892" s="225"/>
      <c r="P892" s="225"/>
      <c r="Q892" s="225"/>
      <c r="R892" s="225"/>
      <c r="S892" s="225"/>
      <c r="T892" s="225"/>
      <c r="U892" s="225"/>
      <c r="V892" s="225"/>
      <c r="W892" s="225"/>
      <c r="X892" s="225"/>
      <c r="Y892" s="225"/>
      <c r="Z892" s="225"/>
    </row>
    <row r="893" spans="1:26" ht="14.25" customHeight="1">
      <c r="A893" s="225"/>
      <c r="B893" s="226"/>
      <c r="C893" s="225"/>
      <c r="D893" s="227"/>
      <c r="E893" s="225"/>
      <c r="F893" s="225"/>
      <c r="G893" s="225"/>
      <c r="H893" s="225"/>
      <c r="I893" s="225"/>
      <c r="J893" s="225"/>
      <c r="K893" s="225"/>
      <c r="L893" s="225"/>
      <c r="M893" s="225"/>
      <c r="N893" s="225"/>
      <c r="O893" s="225"/>
      <c r="P893" s="225"/>
      <c r="Q893" s="225"/>
      <c r="R893" s="225"/>
      <c r="S893" s="225"/>
      <c r="T893" s="225"/>
      <c r="U893" s="225"/>
      <c r="V893" s="225"/>
      <c r="W893" s="225"/>
      <c r="X893" s="225"/>
      <c r="Y893" s="225"/>
      <c r="Z893" s="225"/>
    </row>
    <row r="894" spans="1:26" ht="14.25" customHeight="1">
      <c r="A894" s="225"/>
      <c r="B894" s="226"/>
      <c r="C894" s="225"/>
      <c r="D894" s="227"/>
      <c r="E894" s="225"/>
      <c r="F894" s="225"/>
      <c r="G894" s="225"/>
      <c r="H894" s="225"/>
      <c r="I894" s="225"/>
      <c r="J894" s="225"/>
      <c r="K894" s="225"/>
      <c r="L894" s="225"/>
      <c r="M894" s="225"/>
      <c r="N894" s="225"/>
      <c r="O894" s="225"/>
      <c r="P894" s="225"/>
      <c r="Q894" s="225"/>
      <c r="R894" s="225"/>
      <c r="S894" s="225"/>
      <c r="T894" s="225"/>
      <c r="U894" s="225"/>
      <c r="V894" s="225"/>
      <c r="W894" s="225"/>
      <c r="X894" s="225"/>
      <c r="Y894" s="225"/>
      <c r="Z894" s="225"/>
    </row>
    <row r="895" spans="1:26" ht="14.25" customHeight="1">
      <c r="A895" s="225"/>
      <c r="B895" s="226"/>
      <c r="C895" s="225"/>
      <c r="D895" s="227"/>
      <c r="E895" s="225"/>
      <c r="F895" s="225"/>
      <c r="G895" s="225"/>
      <c r="H895" s="225"/>
      <c r="I895" s="225"/>
      <c r="J895" s="225"/>
      <c r="K895" s="225"/>
      <c r="L895" s="225"/>
      <c r="M895" s="225"/>
      <c r="N895" s="225"/>
      <c r="O895" s="225"/>
      <c r="P895" s="225"/>
      <c r="Q895" s="225"/>
      <c r="R895" s="225"/>
      <c r="S895" s="225"/>
      <c r="T895" s="225"/>
      <c r="U895" s="225"/>
      <c r="V895" s="225"/>
      <c r="W895" s="225"/>
      <c r="X895" s="225"/>
      <c r="Y895" s="225"/>
      <c r="Z895" s="225"/>
    </row>
    <row r="896" spans="1:26" ht="14.25" customHeight="1">
      <c r="A896" s="225"/>
      <c r="B896" s="226"/>
      <c r="C896" s="225"/>
      <c r="D896" s="227"/>
      <c r="E896" s="225"/>
      <c r="F896" s="225"/>
      <c r="G896" s="225"/>
      <c r="H896" s="225"/>
      <c r="I896" s="225"/>
      <c r="J896" s="225"/>
      <c r="K896" s="225"/>
      <c r="L896" s="225"/>
      <c r="M896" s="225"/>
      <c r="N896" s="225"/>
      <c r="O896" s="225"/>
      <c r="P896" s="225"/>
      <c r="Q896" s="225"/>
      <c r="R896" s="225"/>
      <c r="S896" s="225"/>
      <c r="T896" s="225"/>
      <c r="U896" s="225"/>
      <c r="V896" s="225"/>
      <c r="W896" s="225"/>
      <c r="X896" s="225"/>
      <c r="Y896" s="225"/>
      <c r="Z896" s="225"/>
    </row>
    <row r="897" spans="1:26" ht="14.25" customHeight="1">
      <c r="A897" s="225"/>
      <c r="B897" s="226"/>
      <c r="C897" s="225"/>
      <c r="D897" s="227"/>
      <c r="E897" s="225"/>
      <c r="F897" s="225"/>
      <c r="G897" s="225"/>
      <c r="H897" s="225"/>
      <c r="I897" s="225"/>
      <c r="J897" s="225"/>
      <c r="K897" s="225"/>
      <c r="L897" s="225"/>
      <c r="M897" s="225"/>
      <c r="N897" s="225"/>
      <c r="O897" s="225"/>
      <c r="P897" s="225"/>
      <c r="Q897" s="225"/>
      <c r="R897" s="225"/>
      <c r="S897" s="225"/>
      <c r="T897" s="225"/>
      <c r="U897" s="225"/>
      <c r="V897" s="225"/>
      <c r="W897" s="225"/>
      <c r="X897" s="225"/>
      <c r="Y897" s="225"/>
      <c r="Z897" s="225"/>
    </row>
    <row r="898" spans="1:26" ht="14.25" customHeight="1">
      <c r="A898" s="225"/>
      <c r="B898" s="226"/>
      <c r="C898" s="225"/>
      <c r="D898" s="227"/>
      <c r="E898" s="225"/>
      <c r="F898" s="225"/>
      <c r="G898" s="225"/>
      <c r="H898" s="225"/>
      <c r="I898" s="225"/>
      <c r="J898" s="225"/>
      <c r="K898" s="225"/>
      <c r="L898" s="225"/>
      <c r="M898" s="225"/>
      <c r="N898" s="225"/>
      <c r="O898" s="225"/>
      <c r="P898" s="225"/>
      <c r="Q898" s="225"/>
      <c r="R898" s="225"/>
      <c r="S898" s="225"/>
      <c r="T898" s="225"/>
      <c r="U898" s="225"/>
      <c r="V898" s="225"/>
      <c r="W898" s="225"/>
      <c r="X898" s="225"/>
      <c r="Y898" s="225"/>
      <c r="Z898" s="225"/>
    </row>
    <row r="899" spans="1:26" ht="14.25" customHeight="1">
      <c r="A899" s="225"/>
      <c r="B899" s="226"/>
      <c r="C899" s="225"/>
      <c r="D899" s="227"/>
      <c r="E899" s="225"/>
      <c r="F899" s="225"/>
      <c r="G899" s="225"/>
      <c r="H899" s="225"/>
      <c r="I899" s="225"/>
      <c r="J899" s="225"/>
      <c r="K899" s="225"/>
      <c r="L899" s="225"/>
      <c r="M899" s="225"/>
      <c r="N899" s="225"/>
      <c r="O899" s="225"/>
      <c r="P899" s="225"/>
      <c r="Q899" s="225"/>
      <c r="R899" s="225"/>
      <c r="S899" s="225"/>
      <c r="T899" s="225"/>
      <c r="U899" s="225"/>
      <c r="V899" s="225"/>
      <c r="W899" s="225"/>
      <c r="X899" s="225"/>
      <c r="Y899" s="225"/>
      <c r="Z899" s="225"/>
    </row>
    <row r="900" spans="1:26" ht="14.25" customHeight="1">
      <c r="A900" s="225"/>
      <c r="B900" s="226"/>
      <c r="C900" s="225"/>
      <c r="D900" s="227"/>
      <c r="E900" s="225"/>
      <c r="F900" s="225"/>
      <c r="G900" s="225"/>
      <c r="H900" s="225"/>
      <c r="I900" s="225"/>
      <c r="J900" s="225"/>
      <c r="K900" s="225"/>
      <c r="L900" s="225"/>
      <c r="M900" s="225"/>
      <c r="N900" s="225"/>
      <c r="O900" s="225"/>
      <c r="P900" s="225"/>
      <c r="Q900" s="225"/>
      <c r="R900" s="225"/>
      <c r="S900" s="225"/>
      <c r="T900" s="225"/>
      <c r="U900" s="225"/>
      <c r="V900" s="225"/>
      <c r="W900" s="225"/>
      <c r="X900" s="225"/>
      <c r="Y900" s="225"/>
      <c r="Z900" s="225"/>
    </row>
    <row r="901" spans="1:26" ht="14.25" customHeight="1">
      <c r="A901" s="225"/>
      <c r="B901" s="226"/>
      <c r="C901" s="225"/>
      <c r="D901" s="227"/>
      <c r="E901" s="225"/>
      <c r="F901" s="225"/>
      <c r="G901" s="225"/>
      <c r="H901" s="225"/>
      <c r="I901" s="225"/>
      <c r="J901" s="225"/>
      <c r="K901" s="225"/>
      <c r="L901" s="225"/>
      <c r="M901" s="225"/>
      <c r="N901" s="225"/>
      <c r="O901" s="225"/>
      <c r="P901" s="225"/>
      <c r="Q901" s="225"/>
      <c r="R901" s="225"/>
      <c r="S901" s="225"/>
      <c r="T901" s="225"/>
      <c r="U901" s="225"/>
      <c r="V901" s="225"/>
      <c r="W901" s="225"/>
      <c r="X901" s="225"/>
      <c r="Y901" s="225"/>
      <c r="Z901" s="225"/>
    </row>
    <row r="902" spans="1:26" ht="14.25" customHeight="1">
      <c r="A902" s="225"/>
      <c r="B902" s="226"/>
      <c r="C902" s="225"/>
      <c r="D902" s="227"/>
      <c r="E902" s="225"/>
      <c r="F902" s="225"/>
      <c r="G902" s="225"/>
      <c r="H902" s="225"/>
      <c r="I902" s="225"/>
      <c r="J902" s="225"/>
      <c r="K902" s="225"/>
      <c r="L902" s="225"/>
      <c r="M902" s="225"/>
      <c r="N902" s="225"/>
      <c r="O902" s="225"/>
      <c r="P902" s="225"/>
      <c r="Q902" s="225"/>
      <c r="R902" s="225"/>
      <c r="S902" s="225"/>
      <c r="T902" s="225"/>
      <c r="U902" s="225"/>
      <c r="V902" s="225"/>
      <c r="W902" s="225"/>
      <c r="X902" s="225"/>
      <c r="Y902" s="225"/>
      <c r="Z902" s="225"/>
    </row>
    <row r="903" spans="1:26" ht="14.25" customHeight="1">
      <c r="A903" s="225"/>
      <c r="B903" s="226"/>
      <c r="C903" s="225"/>
      <c r="D903" s="227"/>
      <c r="E903" s="225"/>
      <c r="F903" s="225"/>
      <c r="G903" s="225"/>
      <c r="H903" s="225"/>
      <c r="I903" s="225"/>
      <c r="J903" s="225"/>
      <c r="K903" s="225"/>
      <c r="L903" s="225"/>
      <c r="M903" s="225"/>
      <c r="N903" s="225"/>
      <c r="O903" s="225"/>
      <c r="P903" s="225"/>
      <c r="Q903" s="225"/>
      <c r="R903" s="225"/>
      <c r="S903" s="225"/>
      <c r="T903" s="225"/>
      <c r="U903" s="225"/>
      <c r="V903" s="225"/>
      <c r="W903" s="225"/>
      <c r="X903" s="225"/>
      <c r="Y903" s="225"/>
      <c r="Z903" s="225"/>
    </row>
    <row r="904" spans="1:26" ht="14.25" customHeight="1">
      <c r="A904" s="225"/>
      <c r="B904" s="226"/>
      <c r="C904" s="225"/>
      <c r="D904" s="227"/>
      <c r="E904" s="225"/>
      <c r="F904" s="225"/>
      <c r="G904" s="225"/>
      <c r="H904" s="225"/>
      <c r="I904" s="225"/>
      <c r="J904" s="225"/>
      <c r="K904" s="225"/>
      <c r="L904" s="225"/>
      <c r="M904" s="225"/>
      <c r="N904" s="225"/>
      <c r="O904" s="225"/>
      <c r="P904" s="225"/>
      <c r="Q904" s="225"/>
      <c r="R904" s="225"/>
      <c r="S904" s="225"/>
      <c r="T904" s="225"/>
      <c r="U904" s="225"/>
      <c r="V904" s="225"/>
      <c r="W904" s="225"/>
      <c r="X904" s="225"/>
      <c r="Y904" s="225"/>
      <c r="Z904" s="225"/>
    </row>
    <row r="905" spans="1:26" ht="14.25" customHeight="1">
      <c r="A905" s="225"/>
      <c r="B905" s="226"/>
      <c r="C905" s="225"/>
      <c r="D905" s="227"/>
      <c r="E905" s="225"/>
      <c r="F905" s="225"/>
      <c r="G905" s="225"/>
      <c r="H905" s="225"/>
      <c r="I905" s="225"/>
      <c r="J905" s="225"/>
      <c r="K905" s="225"/>
      <c r="L905" s="225"/>
      <c r="M905" s="225"/>
      <c r="N905" s="225"/>
      <c r="O905" s="225"/>
      <c r="P905" s="225"/>
      <c r="Q905" s="225"/>
      <c r="R905" s="225"/>
      <c r="S905" s="225"/>
      <c r="T905" s="225"/>
      <c r="U905" s="225"/>
      <c r="V905" s="225"/>
      <c r="W905" s="225"/>
      <c r="X905" s="225"/>
      <c r="Y905" s="225"/>
      <c r="Z905" s="225"/>
    </row>
    <row r="906" spans="1:26" ht="14.25" customHeight="1">
      <c r="A906" s="225"/>
      <c r="B906" s="226"/>
      <c r="C906" s="225"/>
      <c r="D906" s="227"/>
      <c r="E906" s="225"/>
      <c r="F906" s="225"/>
      <c r="G906" s="225"/>
      <c r="H906" s="225"/>
      <c r="I906" s="225"/>
      <c r="J906" s="225"/>
      <c r="K906" s="225"/>
      <c r="L906" s="225"/>
      <c r="M906" s="225"/>
      <c r="N906" s="225"/>
      <c r="O906" s="225"/>
      <c r="P906" s="225"/>
      <c r="Q906" s="225"/>
      <c r="R906" s="225"/>
      <c r="S906" s="225"/>
      <c r="T906" s="225"/>
      <c r="U906" s="225"/>
      <c r="V906" s="225"/>
      <c r="W906" s="225"/>
      <c r="X906" s="225"/>
      <c r="Y906" s="225"/>
      <c r="Z906" s="225"/>
    </row>
    <row r="907" spans="1:26" ht="14.25" customHeight="1">
      <c r="A907" s="225"/>
      <c r="B907" s="226"/>
      <c r="C907" s="225"/>
      <c r="D907" s="227"/>
      <c r="E907" s="225"/>
      <c r="F907" s="225"/>
      <c r="G907" s="225"/>
      <c r="H907" s="225"/>
      <c r="I907" s="225"/>
      <c r="J907" s="225"/>
      <c r="K907" s="225"/>
      <c r="L907" s="225"/>
      <c r="M907" s="225"/>
      <c r="N907" s="225"/>
      <c r="O907" s="225"/>
      <c r="P907" s="225"/>
      <c r="Q907" s="225"/>
      <c r="R907" s="225"/>
      <c r="S907" s="225"/>
      <c r="T907" s="225"/>
      <c r="U907" s="225"/>
      <c r="V907" s="225"/>
      <c r="W907" s="225"/>
      <c r="X907" s="225"/>
      <c r="Y907" s="225"/>
      <c r="Z907" s="225"/>
    </row>
    <row r="908" spans="1:26" ht="14.25" customHeight="1">
      <c r="A908" s="225"/>
      <c r="B908" s="226"/>
      <c r="C908" s="225"/>
      <c r="D908" s="227"/>
      <c r="E908" s="225"/>
      <c r="F908" s="225"/>
      <c r="G908" s="225"/>
      <c r="H908" s="225"/>
      <c r="I908" s="225"/>
      <c r="J908" s="225"/>
      <c r="K908" s="225"/>
      <c r="L908" s="225"/>
      <c r="M908" s="225"/>
      <c r="N908" s="225"/>
      <c r="O908" s="225"/>
      <c r="P908" s="225"/>
      <c r="Q908" s="225"/>
      <c r="R908" s="225"/>
      <c r="S908" s="225"/>
      <c r="T908" s="225"/>
      <c r="U908" s="225"/>
      <c r="V908" s="225"/>
      <c r="W908" s="225"/>
      <c r="X908" s="225"/>
      <c r="Y908" s="225"/>
      <c r="Z908" s="225"/>
    </row>
    <row r="909" spans="1:26" ht="14.25" customHeight="1">
      <c r="A909" s="225"/>
      <c r="B909" s="226"/>
      <c r="C909" s="225"/>
      <c r="D909" s="227"/>
      <c r="E909" s="225"/>
      <c r="F909" s="225"/>
      <c r="G909" s="225"/>
      <c r="H909" s="225"/>
      <c r="I909" s="225"/>
      <c r="J909" s="225"/>
      <c r="K909" s="225"/>
      <c r="L909" s="225"/>
      <c r="M909" s="225"/>
      <c r="N909" s="225"/>
      <c r="O909" s="225"/>
      <c r="P909" s="225"/>
      <c r="Q909" s="225"/>
      <c r="R909" s="225"/>
      <c r="S909" s="225"/>
      <c r="T909" s="225"/>
      <c r="U909" s="225"/>
      <c r="V909" s="225"/>
      <c r="W909" s="225"/>
      <c r="X909" s="225"/>
      <c r="Y909" s="225"/>
      <c r="Z909" s="225"/>
    </row>
    <row r="910" spans="1:26" ht="14.25" customHeight="1">
      <c r="A910" s="225"/>
      <c r="B910" s="226"/>
      <c r="C910" s="225"/>
      <c r="D910" s="227"/>
      <c r="E910" s="225"/>
      <c r="F910" s="225"/>
      <c r="G910" s="225"/>
      <c r="H910" s="225"/>
      <c r="I910" s="225"/>
      <c r="J910" s="225"/>
      <c r="K910" s="225"/>
      <c r="L910" s="225"/>
      <c r="M910" s="225"/>
      <c r="N910" s="225"/>
      <c r="O910" s="225"/>
      <c r="P910" s="225"/>
      <c r="Q910" s="225"/>
      <c r="R910" s="225"/>
      <c r="S910" s="225"/>
      <c r="T910" s="225"/>
      <c r="U910" s="225"/>
      <c r="V910" s="225"/>
      <c r="W910" s="225"/>
      <c r="X910" s="225"/>
      <c r="Y910" s="225"/>
      <c r="Z910" s="225"/>
    </row>
    <row r="911" spans="1:26" ht="14.25" customHeight="1">
      <c r="A911" s="225"/>
      <c r="B911" s="226"/>
      <c r="C911" s="225"/>
      <c r="D911" s="227"/>
      <c r="E911" s="225"/>
      <c r="F911" s="225"/>
      <c r="G911" s="225"/>
      <c r="H911" s="225"/>
      <c r="I911" s="225"/>
      <c r="J911" s="225"/>
      <c r="K911" s="225"/>
      <c r="L911" s="225"/>
      <c r="M911" s="225"/>
      <c r="N911" s="225"/>
      <c r="O911" s="225"/>
      <c r="P911" s="225"/>
      <c r="Q911" s="225"/>
      <c r="R911" s="225"/>
      <c r="S911" s="225"/>
      <c r="T911" s="225"/>
      <c r="U911" s="225"/>
      <c r="V911" s="225"/>
      <c r="W911" s="225"/>
      <c r="X911" s="225"/>
      <c r="Y911" s="225"/>
      <c r="Z911" s="225"/>
    </row>
    <row r="912" spans="1:26" ht="14.25" customHeight="1">
      <c r="A912" s="225"/>
      <c r="B912" s="226"/>
      <c r="C912" s="225"/>
      <c r="D912" s="227"/>
      <c r="E912" s="225"/>
      <c r="F912" s="225"/>
      <c r="G912" s="225"/>
      <c r="H912" s="225"/>
      <c r="I912" s="225"/>
      <c r="J912" s="225"/>
      <c r="K912" s="225"/>
      <c r="L912" s="225"/>
      <c r="M912" s="225"/>
      <c r="N912" s="225"/>
      <c r="O912" s="225"/>
      <c r="P912" s="225"/>
      <c r="Q912" s="225"/>
      <c r="R912" s="225"/>
      <c r="S912" s="225"/>
      <c r="T912" s="225"/>
      <c r="U912" s="225"/>
      <c r="V912" s="225"/>
      <c r="W912" s="225"/>
      <c r="X912" s="225"/>
      <c r="Y912" s="225"/>
      <c r="Z912" s="225"/>
    </row>
    <row r="913" spans="1:26" ht="14.25" customHeight="1">
      <c r="A913" s="225"/>
      <c r="B913" s="226"/>
      <c r="C913" s="225"/>
      <c r="D913" s="227"/>
      <c r="E913" s="225"/>
      <c r="F913" s="225"/>
      <c r="G913" s="225"/>
      <c r="H913" s="225"/>
      <c r="I913" s="225"/>
      <c r="J913" s="225"/>
      <c r="K913" s="225"/>
      <c r="L913" s="225"/>
      <c r="M913" s="225"/>
      <c r="N913" s="225"/>
      <c r="O913" s="225"/>
      <c r="P913" s="225"/>
      <c r="Q913" s="225"/>
      <c r="R913" s="225"/>
      <c r="S913" s="225"/>
      <c r="T913" s="225"/>
      <c r="U913" s="225"/>
      <c r="V913" s="225"/>
      <c r="W913" s="225"/>
      <c r="X913" s="225"/>
      <c r="Y913" s="225"/>
      <c r="Z913" s="225"/>
    </row>
    <row r="914" spans="1:26" ht="14.25" customHeight="1">
      <c r="A914" s="225"/>
      <c r="B914" s="226"/>
      <c r="C914" s="225"/>
      <c r="D914" s="227"/>
      <c r="E914" s="225"/>
      <c r="F914" s="225"/>
      <c r="G914" s="225"/>
      <c r="H914" s="225"/>
      <c r="I914" s="225"/>
      <c r="J914" s="225"/>
      <c r="K914" s="225"/>
      <c r="L914" s="225"/>
      <c r="M914" s="225"/>
      <c r="N914" s="225"/>
      <c r="O914" s="225"/>
      <c r="P914" s="225"/>
      <c r="Q914" s="225"/>
      <c r="R914" s="225"/>
      <c r="S914" s="225"/>
      <c r="T914" s="225"/>
      <c r="U914" s="225"/>
      <c r="V914" s="225"/>
      <c r="W914" s="225"/>
      <c r="X914" s="225"/>
      <c r="Y914" s="225"/>
      <c r="Z914" s="225"/>
    </row>
    <row r="915" spans="1:26" ht="14.25" customHeight="1">
      <c r="A915" s="225"/>
      <c r="B915" s="226"/>
      <c r="C915" s="225"/>
      <c r="D915" s="227"/>
      <c r="E915" s="225"/>
      <c r="F915" s="225"/>
      <c r="G915" s="225"/>
      <c r="H915" s="225"/>
      <c r="I915" s="225"/>
      <c r="J915" s="225"/>
      <c r="K915" s="225"/>
      <c r="L915" s="225"/>
      <c r="M915" s="225"/>
      <c r="N915" s="225"/>
      <c r="O915" s="225"/>
      <c r="P915" s="225"/>
      <c r="Q915" s="225"/>
      <c r="R915" s="225"/>
      <c r="S915" s="225"/>
      <c r="T915" s="225"/>
      <c r="U915" s="225"/>
      <c r="V915" s="225"/>
      <c r="W915" s="225"/>
      <c r="X915" s="225"/>
      <c r="Y915" s="225"/>
      <c r="Z915" s="225"/>
    </row>
    <row r="916" spans="1:26" ht="14.25" customHeight="1">
      <c r="A916" s="225"/>
      <c r="B916" s="226"/>
      <c r="C916" s="225"/>
      <c r="D916" s="227"/>
      <c r="E916" s="225"/>
      <c r="F916" s="225"/>
      <c r="G916" s="225"/>
      <c r="H916" s="225"/>
      <c r="I916" s="225"/>
      <c r="J916" s="225"/>
      <c r="K916" s="225"/>
      <c r="L916" s="225"/>
      <c r="M916" s="225"/>
      <c r="N916" s="225"/>
      <c r="O916" s="225"/>
      <c r="P916" s="225"/>
      <c r="Q916" s="225"/>
      <c r="R916" s="225"/>
      <c r="S916" s="225"/>
      <c r="T916" s="225"/>
      <c r="U916" s="225"/>
      <c r="V916" s="225"/>
      <c r="W916" s="225"/>
      <c r="X916" s="225"/>
      <c r="Y916" s="225"/>
      <c r="Z916" s="225"/>
    </row>
    <row r="917" spans="1:26" ht="14.25" customHeight="1">
      <c r="A917" s="225"/>
      <c r="B917" s="226"/>
      <c r="C917" s="225"/>
      <c r="D917" s="227"/>
      <c r="E917" s="225"/>
      <c r="F917" s="225"/>
      <c r="G917" s="225"/>
      <c r="H917" s="225"/>
      <c r="I917" s="225"/>
      <c r="J917" s="225"/>
      <c r="K917" s="225"/>
      <c r="L917" s="225"/>
      <c r="M917" s="225"/>
      <c r="N917" s="225"/>
      <c r="O917" s="225"/>
      <c r="P917" s="225"/>
      <c r="Q917" s="225"/>
      <c r="R917" s="225"/>
      <c r="S917" s="225"/>
      <c r="T917" s="225"/>
      <c r="U917" s="225"/>
      <c r="V917" s="225"/>
      <c r="W917" s="225"/>
      <c r="X917" s="225"/>
      <c r="Y917" s="225"/>
      <c r="Z917" s="225"/>
    </row>
    <row r="918" spans="1:26" ht="14.25" customHeight="1">
      <c r="A918" s="225"/>
      <c r="B918" s="226"/>
      <c r="C918" s="225"/>
      <c r="D918" s="227"/>
      <c r="E918" s="225"/>
      <c r="F918" s="225"/>
      <c r="G918" s="225"/>
      <c r="H918" s="225"/>
      <c r="I918" s="225"/>
      <c r="J918" s="225"/>
      <c r="K918" s="225"/>
      <c r="L918" s="225"/>
      <c r="M918" s="225"/>
      <c r="N918" s="225"/>
      <c r="O918" s="225"/>
      <c r="P918" s="225"/>
      <c r="Q918" s="225"/>
      <c r="R918" s="225"/>
      <c r="S918" s="225"/>
      <c r="T918" s="225"/>
      <c r="U918" s="225"/>
      <c r="V918" s="225"/>
      <c r="W918" s="225"/>
      <c r="X918" s="225"/>
      <c r="Y918" s="225"/>
      <c r="Z918" s="225"/>
    </row>
    <row r="919" spans="1:26" ht="14.25" customHeight="1">
      <c r="A919" s="225"/>
      <c r="B919" s="226"/>
      <c r="C919" s="225"/>
      <c r="D919" s="227"/>
      <c r="E919" s="225"/>
      <c r="F919" s="225"/>
      <c r="G919" s="225"/>
      <c r="H919" s="225"/>
      <c r="I919" s="225"/>
      <c r="J919" s="225"/>
      <c r="K919" s="225"/>
      <c r="L919" s="225"/>
      <c r="M919" s="225"/>
      <c r="N919" s="225"/>
      <c r="O919" s="225"/>
      <c r="P919" s="225"/>
      <c r="Q919" s="225"/>
      <c r="R919" s="225"/>
      <c r="S919" s="225"/>
      <c r="T919" s="225"/>
      <c r="U919" s="225"/>
      <c r="V919" s="225"/>
      <c r="W919" s="225"/>
      <c r="X919" s="225"/>
      <c r="Y919" s="225"/>
      <c r="Z919" s="225"/>
    </row>
    <row r="920" spans="1:26" ht="14.25" customHeight="1">
      <c r="A920" s="225"/>
      <c r="B920" s="226"/>
      <c r="C920" s="225"/>
      <c r="D920" s="227"/>
      <c r="E920" s="225"/>
      <c r="F920" s="225"/>
      <c r="G920" s="225"/>
      <c r="H920" s="225"/>
      <c r="I920" s="225"/>
      <c r="J920" s="225"/>
      <c r="K920" s="225"/>
      <c r="L920" s="225"/>
      <c r="M920" s="225"/>
      <c r="N920" s="225"/>
      <c r="O920" s="225"/>
      <c r="P920" s="225"/>
      <c r="Q920" s="225"/>
      <c r="R920" s="225"/>
      <c r="S920" s="225"/>
      <c r="T920" s="225"/>
      <c r="U920" s="225"/>
      <c r="V920" s="225"/>
      <c r="W920" s="225"/>
      <c r="X920" s="225"/>
      <c r="Y920" s="225"/>
      <c r="Z920" s="225"/>
    </row>
    <row r="921" spans="1:26" ht="14.25" customHeight="1">
      <c r="A921" s="225"/>
      <c r="B921" s="226"/>
      <c r="C921" s="225"/>
      <c r="D921" s="227"/>
      <c r="E921" s="225"/>
      <c r="F921" s="225"/>
      <c r="G921" s="225"/>
      <c r="H921" s="225"/>
      <c r="I921" s="225"/>
      <c r="J921" s="225"/>
      <c r="K921" s="225"/>
      <c r="L921" s="225"/>
      <c r="M921" s="225"/>
      <c r="N921" s="225"/>
      <c r="O921" s="225"/>
      <c r="P921" s="225"/>
      <c r="Q921" s="225"/>
      <c r="R921" s="225"/>
      <c r="S921" s="225"/>
      <c r="T921" s="225"/>
      <c r="U921" s="225"/>
      <c r="V921" s="225"/>
      <c r="W921" s="225"/>
      <c r="X921" s="225"/>
      <c r="Y921" s="225"/>
      <c r="Z921" s="225"/>
    </row>
    <row r="922" spans="1:26" ht="14.25" customHeight="1">
      <c r="A922" s="225"/>
      <c r="B922" s="226"/>
      <c r="C922" s="225"/>
      <c r="D922" s="227"/>
      <c r="E922" s="225"/>
      <c r="F922" s="225"/>
      <c r="G922" s="225"/>
      <c r="H922" s="225"/>
      <c r="I922" s="225"/>
      <c r="J922" s="225"/>
      <c r="K922" s="225"/>
      <c r="L922" s="225"/>
      <c r="M922" s="225"/>
      <c r="N922" s="225"/>
      <c r="O922" s="225"/>
      <c r="P922" s="225"/>
      <c r="Q922" s="225"/>
      <c r="R922" s="225"/>
      <c r="S922" s="225"/>
      <c r="T922" s="225"/>
      <c r="U922" s="225"/>
      <c r="V922" s="225"/>
      <c r="W922" s="225"/>
      <c r="X922" s="225"/>
      <c r="Y922" s="225"/>
      <c r="Z922" s="225"/>
    </row>
    <row r="923" spans="1:26" ht="14.25" customHeight="1">
      <c r="A923" s="225"/>
      <c r="B923" s="226"/>
      <c r="C923" s="225"/>
      <c r="D923" s="227"/>
      <c r="E923" s="225"/>
      <c r="F923" s="225"/>
      <c r="G923" s="225"/>
      <c r="H923" s="225"/>
      <c r="I923" s="225"/>
      <c r="J923" s="225"/>
      <c r="K923" s="225"/>
      <c r="L923" s="225"/>
      <c r="M923" s="225"/>
      <c r="N923" s="225"/>
      <c r="O923" s="225"/>
      <c r="P923" s="225"/>
      <c r="Q923" s="225"/>
      <c r="R923" s="225"/>
      <c r="S923" s="225"/>
      <c r="T923" s="225"/>
      <c r="U923" s="225"/>
      <c r="V923" s="225"/>
      <c r="W923" s="225"/>
      <c r="X923" s="225"/>
      <c r="Y923" s="225"/>
      <c r="Z923" s="225"/>
    </row>
    <row r="924" spans="1:26" ht="14.25" customHeight="1">
      <c r="A924" s="225"/>
      <c r="B924" s="226"/>
      <c r="C924" s="225"/>
      <c r="D924" s="227"/>
      <c r="E924" s="225"/>
      <c r="F924" s="225"/>
      <c r="G924" s="225"/>
      <c r="H924" s="225"/>
      <c r="I924" s="225"/>
      <c r="J924" s="225"/>
      <c r="K924" s="225"/>
      <c r="L924" s="225"/>
      <c r="M924" s="225"/>
      <c r="N924" s="225"/>
      <c r="O924" s="225"/>
      <c r="P924" s="225"/>
      <c r="Q924" s="225"/>
      <c r="R924" s="225"/>
      <c r="S924" s="225"/>
      <c r="T924" s="225"/>
      <c r="U924" s="225"/>
      <c r="V924" s="225"/>
      <c r="W924" s="225"/>
      <c r="X924" s="225"/>
      <c r="Y924" s="225"/>
      <c r="Z924" s="225"/>
    </row>
    <row r="925" spans="1:26" ht="14.25" customHeight="1">
      <c r="A925" s="225"/>
      <c r="B925" s="226"/>
      <c r="C925" s="225"/>
      <c r="D925" s="227"/>
      <c r="E925" s="225"/>
      <c r="F925" s="225"/>
      <c r="G925" s="225"/>
      <c r="H925" s="225"/>
      <c r="I925" s="225"/>
      <c r="J925" s="225"/>
      <c r="K925" s="225"/>
      <c r="L925" s="225"/>
      <c r="M925" s="225"/>
      <c r="N925" s="225"/>
      <c r="O925" s="225"/>
      <c r="P925" s="225"/>
      <c r="Q925" s="225"/>
      <c r="R925" s="225"/>
      <c r="S925" s="225"/>
      <c r="T925" s="225"/>
      <c r="U925" s="225"/>
      <c r="V925" s="225"/>
      <c r="W925" s="225"/>
      <c r="X925" s="225"/>
      <c r="Y925" s="225"/>
      <c r="Z925" s="225"/>
    </row>
    <row r="926" spans="1:26" ht="14.25" customHeight="1">
      <c r="A926" s="225"/>
      <c r="B926" s="226"/>
      <c r="C926" s="225"/>
      <c r="D926" s="227"/>
      <c r="E926" s="225"/>
      <c r="F926" s="225"/>
      <c r="G926" s="225"/>
      <c r="H926" s="225"/>
      <c r="I926" s="225"/>
      <c r="J926" s="225"/>
      <c r="K926" s="225"/>
      <c r="L926" s="225"/>
      <c r="M926" s="225"/>
      <c r="N926" s="225"/>
      <c r="O926" s="225"/>
      <c r="P926" s="225"/>
      <c r="Q926" s="225"/>
      <c r="R926" s="225"/>
      <c r="S926" s="225"/>
      <c r="T926" s="225"/>
      <c r="U926" s="225"/>
      <c r="V926" s="225"/>
      <c r="W926" s="225"/>
      <c r="X926" s="225"/>
      <c r="Y926" s="225"/>
      <c r="Z926" s="225"/>
    </row>
    <row r="927" spans="1:26" ht="14.25" customHeight="1">
      <c r="A927" s="225"/>
      <c r="B927" s="226"/>
      <c r="C927" s="225"/>
      <c r="D927" s="227"/>
      <c r="E927" s="225"/>
      <c r="F927" s="225"/>
      <c r="G927" s="225"/>
      <c r="H927" s="225"/>
      <c r="I927" s="225"/>
      <c r="J927" s="225"/>
      <c r="K927" s="225"/>
      <c r="L927" s="225"/>
      <c r="M927" s="225"/>
      <c r="N927" s="225"/>
      <c r="O927" s="225"/>
      <c r="P927" s="225"/>
      <c r="Q927" s="225"/>
      <c r="R927" s="225"/>
      <c r="S927" s="225"/>
      <c r="T927" s="225"/>
      <c r="U927" s="225"/>
      <c r="V927" s="225"/>
      <c r="W927" s="225"/>
      <c r="X927" s="225"/>
      <c r="Y927" s="225"/>
      <c r="Z927" s="225"/>
    </row>
    <row r="928" spans="1:26" ht="14.25" customHeight="1">
      <c r="A928" s="225"/>
      <c r="B928" s="226"/>
      <c r="C928" s="225"/>
      <c r="D928" s="227"/>
      <c r="E928" s="225"/>
      <c r="F928" s="225"/>
      <c r="G928" s="225"/>
      <c r="H928" s="225"/>
      <c r="I928" s="225"/>
      <c r="J928" s="225"/>
      <c r="K928" s="225"/>
      <c r="L928" s="225"/>
      <c r="M928" s="225"/>
      <c r="N928" s="225"/>
      <c r="O928" s="225"/>
      <c r="P928" s="225"/>
      <c r="Q928" s="225"/>
      <c r="R928" s="225"/>
      <c r="S928" s="225"/>
      <c r="T928" s="225"/>
      <c r="U928" s="225"/>
      <c r="V928" s="225"/>
      <c r="W928" s="225"/>
      <c r="X928" s="225"/>
      <c r="Y928" s="225"/>
      <c r="Z928" s="225"/>
    </row>
    <row r="929" spans="1:26" ht="14.25" customHeight="1">
      <c r="A929" s="225"/>
      <c r="B929" s="226"/>
      <c r="C929" s="225"/>
      <c r="D929" s="227"/>
      <c r="E929" s="225"/>
      <c r="F929" s="225"/>
      <c r="G929" s="225"/>
      <c r="H929" s="225"/>
      <c r="I929" s="225"/>
      <c r="J929" s="225"/>
      <c r="K929" s="225"/>
      <c r="L929" s="225"/>
      <c r="M929" s="225"/>
      <c r="N929" s="225"/>
      <c r="O929" s="225"/>
      <c r="P929" s="225"/>
      <c r="Q929" s="225"/>
      <c r="R929" s="225"/>
      <c r="S929" s="225"/>
      <c r="T929" s="225"/>
      <c r="U929" s="225"/>
      <c r="V929" s="225"/>
      <c r="W929" s="225"/>
      <c r="X929" s="225"/>
      <c r="Y929" s="225"/>
      <c r="Z929" s="225"/>
    </row>
    <row r="930" spans="1:26" ht="14.25" customHeight="1">
      <c r="A930" s="225"/>
      <c r="B930" s="226"/>
      <c r="C930" s="225"/>
      <c r="D930" s="227"/>
      <c r="E930" s="225"/>
      <c r="F930" s="225"/>
      <c r="G930" s="225"/>
      <c r="H930" s="225"/>
      <c r="I930" s="225"/>
      <c r="J930" s="225"/>
      <c r="K930" s="225"/>
      <c r="L930" s="225"/>
      <c r="M930" s="225"/>
      <c r="N930" s="225"/>
      <c r="O930" s="225"/>
      <c r="P930" s="225"/>
      <c r="Q930" s="225"/>
      <c r="R930" s="225"/>
      <c r="S930" s="225"/>
      <c r="T930" s="225"/>
      <c r="U930" s="225"/>
      <c r="V930" s="225"/>
      <c r="W930" s="225"/>
      <c r="X930" s="225"/>
      <c r="Y930" s="225"/>
      <c r="Z930" s="225"/>
    </row>
    <row r="931" spans="1:26" ht="14.25" customHeight="1">
      <c r="A931" s="225"/>
      <c r="B931" s="226"/>
      <c r="C931" s="225"/>
      <c r="D931" s="227"/>
      <c r="E931" s="225"/>
      <c r="F931" s="225"/>
      <c r="G931" s="225"/>
      <c r="H931" s="225"/>
      <c r="I931" s="225"/>
      <c r="J931" s="225"/>
      <c r="K931" s="225"/>
      <c r="L931" s="225"/>
      <c r="M931" s="225"/>
      <c r="N931" s="225"/>
      <c r="O931" s="225"/>
      <c r="P931" s="225"/>
      <c r="Q931" s="225"/>
      <c r="R931" s="225"/>
      <c r="S931" s="225"/>
      <c r="T931" s="225"/>
      <c r="U931" s="225"/>
      <c r="V931" s="225"/>
      <c r="W931" s="225"/>
      <c r="X931" s="225"/>
      <c r="Y931" s="225"/>
      <c r="Z931" s="225"/>
    </row>
    <row r="932" spans="1:26" ht="14.25" customHeight="1">
      <c r="A932" s="225"/>
      <c r="B932" s="226"/>
      <c r="C932" s="225"/>
      <c r="D932" s="227"/>
      <c r="E932" s="225"/>
      <c r="F932" s="225"/>
      <c r="G932" s="225"/>
      <c r="H932" s="225"/>
      <c r="I932" s="225"/>
      <c r="J932" s="225"/>
      <c r="K932" s="225"/>
      <c r="L932" s="225"/>
      <c r="M932" s="225"/>
      <c r="N932" s="225"/>
      <c r="O932" s="225"/>
      <c r="P932" s="225"/>
      <c r="Q932" s="225"/>
      <c r="R932" s="225"/>
      <c r="S932" s="225"/>
      <c r="T932" s="225"/>
      <c r="U932" s="225"/>
      <c r="V932" s="225"/>
      <c r="W932" s="225"/>
      <c r="X932" s="225"/>
      <c r="Y932" s="225"/>
      <c r="Z932" s="225"/>
    </row>
    <row r="933" spans="1:26" ht="14.25" customHeight="1">
      <c r="A933" s="225"/>
      <c r="B933" s="226"/>
      <c r="C933" s="225"/>
      <c r="D933" s="227"/>
      <c r="E933" s="225"/>
      <c r="F933" s="225"/>
      <c r="G933" s="225"/>
      <c r="H933" s="225"/>
      <c r="I933" s="225"/>
      <c r="J933" s="225"/>
      <c r="K933" s="225"/>
      <c r="L933" s="225"/>
      <c r="M933" s="225"/>
      <c r="N933" s="225"/>
      <c r="O933" s="225"/>
      <c r="P933" s="225"/>
      <c r="Q933" s="225"/>
      <c r="R933" s="225"/>
      <c r="S933" s="225"/>
      <c r="T933" s="225"/>
      <c r="U933" s="225"/>
      <c r="V933" s="225"/>
      <c r="W933" s="225"/>
      <c r="X933" s="225"/>
      <c r="Y933" s="225"/>
      <c r="Z933" s="225"/>
    </row>
    <row r="934" spans="1:26" ht="14.25" customHeight="1">
      <c r="A934" s="225"/>
      <c r="B934" s="226"/>
      <c r="C934" s="225"/>
      <c r="D934" s="227"/>
      <c r="E934" s="225"/>
      <c r="F934" s="225"/>
      <c r="G934" s="225"/>
      <c r="H934" s="225"/>
      <c r="I934" s="225"/>
      <c r="J934" s="225"/>
      <c r="K934" s="225"/>
      <c r="L934" s="225"/>
      <c r="M934" s="225"/>
      <c r="N934" s="225"/>
      <c r="O934" s="225"/>
      <c r="P934" s="225"/>
      <c r="Q934" s="225"/>
      <c r="R934" s="225"/>
      <c r="S934" s="225"/>
      <c r="T934" s="225"/>
      <c r="U934" s="225"/>
      <c r="V934" s="225"/>
      <c r="W934" s="225"/>
      <c r="X934" s="225"/>
      <c r="Y934" s="225"/>
      <c r="Z934" s="225"/>
    </row>
    <row r="935" spans="1:26" ht="14.25" customHeight="1">
      <c r="A935" s="225"/>
      <c r="B935" s="226"/>
      <c r="C935" s="225"/>
      <c r="D935" s="227"/>
      <c r="E935" s="225"/>
      <c r="F935" s="225"/>
      <c r="G935" s="225"/>
      <c r="H935" s="225"/>
      <c r="I935" s="225"/>
      <c r="J935" s="225"/>
      <c r="K935" s="225"/>
      <c r="L935" s="225"/>
      <c r="M935" s="225"/>
      <c r="N935" s="225"/>
      <c r="O935" s="225"/>
      <c r="P935" s="225"/>
      <c r="Q935" s="225"/>
      <c r="R935" s="225"/>
      <c r="S935" s="225"/>
      <c r="T935" s="225"/>
      <c r="U935" s="225"/>
      <c r="V935" s="225"/>
      <c r="W935" s="225"/>
      <c r="X935" s="225"/>
      <c r="Y935" s="225"/>
      <c r="Z935" s="225"/>
    </row>
    <row r="936" spans="1:26" ht="14.25" customHeight="1">
      <c r="A936" s="225"/>
      <c r="B936" s="226"/>
      <c r="C936" s="225"/>
      <c r="D936" s="227"/>
      <c r="E936" s="225"/>
      <c r="F936" s="225"/>
      <c r="G936" s="225"/>
      <c r="H936" s="225"/>
      <c r="I936" s="225"/>
      <c r="J936" s="225"/>
      <c r="K936" s="225"/>
      <c r="L936" s="225"/>
      <c r="M936" s="225"/>
      <c r="N936" s="225"/>
      <c r="O936" s="225"/>
      <c r="P936" s="225"/>
      <c r="Q936" s="225"/>
      <c r="R936" s="225"/>
      <c r="S936" s="225"/>
      <c r="T936" s="225"/>
      <c r="U936" s="225"/>
      <c r="V936" s="225"/>
      <c r="W936" s="225"/>
      <c r="X936" s="225"/>
      <c r="Y936" s="225"/>
      <c r="Z936" s="225"/>
    </row>
    <row r="937" spans="1:26" ht="14.25" customHeight="1">
      <c r="A937" s="225"/>
      <c r="B937" s="226"/>
      <c r="C937" s="225"/>
      <c r="D937" s="227"/>
      <c r="E937" s="225"/>
      <c r="F937" s="225"/>
      <c r="G937" s="225"/>
      <c r="H937" s="225"/>
      <c r="I937" s="225"/>
      <c r="J937" s="225"/>
      <c r="K937" s="225"/>
      <c r="L937" s="225"/>
      <c r="M937" s="225"/>
      <c r="N937" s="225"/>
      <c r="O937" s="225"/>
      <c r="P937" s="225"/>
      <c r="Q937" s="225"/>
      <c r="R937" s="225"/>
      <c r="S937" s="225"/>
      <c r="T937" s="225"/>
      <c r="U937" s="225"/>
      <c r="V937" s="225"/>
      <c r="W937" s="225"/>
      <c r="X937" s="225"/>
      <c r="Y937" s="225"/>
      <c r="Z937" s="225"/>
    </row>
    <row r="938" spans="1:26" ht="14.25" customHeight="1">
      <c r="A938" s="225"/>
      <c r="B938" s="226"/>
      <c r="C938" s="225"/>
      <c r="D938" s="227"/>
      <c r="E938" s="225"/>
      <c r="F938" s="225"/>
      <c r="G938" s="225"/>
      <c r="H938" s="225"/>
      <c r="I938" s="225"/>
      <c r="J938" s="225"/>
      <c r="K938" s="225"/>
      <c r="L938" s="225"/>
      <c r="M938" s="225"/>
      <c r="N938" s="225"/>
      <c r="O938" s="225"/>
      <c r="P938" s="225"/>
      <c r="Q938" s="225"/>
      <c r="R938" s="225"/>
      <c r="S938" s="225"/>
      <c r="T938" s="225"/>
      <c r="U938" s="225"/>
      <c r="V938" s="225"/>
      <c r="W938" s="225"/>
      <c r="X938" s="225"/>
      <c r="Y938" s="225"/>
      <c r="Z938" s="225"/>
    </row>
    <row r="939" spans="1:26" ht="14.25" customHeight="1">
      <c r="A939" s="225"/>
      <c r="B939" s="226"/>
      <c r="C939" s="225"/>
      <c r="D939" s="227"/>
      <c r="E939" s="225"/>
      <c r="F939" s="225"/>
      <c r="G939" s="225"/>
      <c r="H939" s="225"/>
      <c r="I939" s="225"/>
      <c r="J939" s="225"/>
      <c r="K939" s="225"/>
      <c r="L939" s="225"/>
      <c r="M939" s="225"/>
      <c r="N939" s="225"/>
      <c r="O939" s="225"/>
      <c r="P939" s="225"/>
      <c r="Q939" s="225"/>
      <c r="R939" s="225"/>
      <c r="S939" s="225"/>
      <c r="T939" s="225"/>
      <c r="U939" s="225"/>
      <c r="V939" s="225"/>
      <c r="W939" s="225"/>
      <c r="X939" s="225"/>
      <c r="Y939" s="225"/>
      <c r="Z939" s="225"/>
    </row>
    <row r="940" spans="1:26" ht="14.25" customHeight="1">
      <c r="A940" s="225"/>
      <c r="B940" s="226"/>
      <c r="C940" s="225"/>
      <c r="D940" s="227"/>
      <c r="E940" s="225"/>
      <c r="F940" s="225"/>
      <c r="G940" s="225"/>
      <c r="H940" s="225"/>
      <c r="I940" s="225"/>
      <c r="J940" s="225"/>
      <c r="K940" s="225"/>
      <c r="L940" s="225"/>
      <c r="M940" s="225"/>
      <c r="N940" s="225"/>
      <c r="O940" s="225"/>
      <c r="P940" s="225"/>
      <c r="Q940" s="225"/>
      <c r="R940" s="225"/>
      <c r="S940" s="225"/>
      <c r="T940" s="225"/>
      <c r="U940" s="225"/>
      <c r="V940" s="225"/>
      <c r="W940" s="225"/>
      <c r="X940" s="225"/>
      <c r="Y940" s="225"/>
      <c r="Z940" s="225"/>
    </row>
    <row r="941" spans="1:26" ht="14.25" customHeight="1">
      <c r="A941" s="225"/>
      <c r="B941" s="226"/>
      <c r="C941" s="225"/>
      <c r="D941" s="227"/>
      <c r="E941" s="225"/>
      <c r="F941" s="225"/>
      <c r="G941" s="225"/>
      <c r="H941" s="225"/>
      <c r="I941" s="225"/>
      <c r="J941" s="225"/>
      <c r="K941" s="225"/>
      <c r="L941" s="225"/>
      <c r="M941" s="225"/>
      <c r="N941" s="225"/>
      <c r="O941" s="225"/>
      <c r="P941" s="225"/>
      <c r="Q941" s="225"/>
      <c r="R941" s="225"/>
      <c r="S941" s="225"/>
      <c r="T941" s="225"/>
      <c r="U941" s="225"/>
      <c r="V941" s="225"/>
      <c r="W941" s="225"/>
      <c r="X941" s="225"/>
      <c r="Y941" s="225"/>
      <c r="Z941" s="225"/>
    </row>
    <row r="942" spans="1:26" ht="14.25" customHeight="1">
      <c r="A942" s="225"/>
      <c r="B942" s="226"/>
      <c r="C942" s="225"/>
      <c r="D942" s="227"/>
      <c r="E942" s="225"/>
      <c r="F942" s="225"/>
      <c r="G942" s="225"/>
      <c r="H942" s="225"/>
      <c r="I942" s="225"/>
      <c r="J942" s="225"/>
      <c r="K942" s="225"/>
      <c r="L942" s="225"/>
      <c r="M942" s="225"/>
      <c r="N942" s="225"/>
      <c r="O942" s="225"/>
      <c r="P942" s="225"/>
      <c r="Q942" s="225"/>
      <c r="R942" s="225"/>
      <c r="S942" s="225"/>
      <c r="T942" s="225"/>
      <c r="U942" s="225"/>
      <c r="V942" s="225"/>
      <c r="W942" s="225"/>
      <c r="X942" s="225"/>
      <c r="Y942" s="225"/>
      <c r="Z942" s="225"/>
    </row>
    <row r="943" spans="1:26" ht="14.25" customHeight="1">
      <c r="A943" s="225"/>
      <c r="B943" s="226"/>
      <c r="C943" s="225"/>
      <c r="D943" s="227"/>
      <c r="E943" s="225"/>
      <c r="F943" s="225"/>
      <c r="G943" s="225"/>
      <c r="H943" s="225"/>
      <c r="I943" s="225"/>
      <c r="J943" s="225"/>
      <c r="K943" s="225"/>
      <c r="L943" s="225"/>
      <c r="M943" s="225"/>
      <c r="N943" s="225"/>
      <c r="O943" s="225"/>
      <c r="P943" s="225"/>
      <c r="Q943" s="225"/>
      <c r="R943" s="225"/>
      <c r="S943" s="225"/>
      <c r="T943" s="225"/>
      <c r="U943" s="225"/>
      <c r="V943" s="225"/>
      <c r="W943" s="225"/>
      <c r="X943" s="225"/>
      <c r="Y943" s="225"/>
      <c r="Z943" s="225"/>
    </row>
    <row r="944" spans="1:26" ht="14.25" customHeight="1">
      <c r="A944" s="225"/>
      <c r="B944" s="226"/>
      <c r="C944" s="225"/>
      <c r="D944" s="227"/>
      <c r="E944" s="225"/>
      <c r="F944" s="225"/>
      <c r="G944" s="225"/>
      <c r="H944" s="225"/>
      <c r="I944" s="225"/>
      <c r="J944" s="225"/>
      <c r="K944" s="225"/>
      <c r="L944" s="225"/>
      <c r="M944" s="225"/>
      <c r="N944" s="225"/>
      <c r="O944" s="225"/>
      <c r="P944" s="225"/>
      <c r="Q944" s="225"/>
      <c r="R944" s="225"/>
      <c r="S944" s="225"/>
      <c r="T944" s="225"/>
      <c r="U944" s="225"/>
      <c r="V944" s="225"/>
      <c r="W944" s="225"/>
      <c r="X944" s="225"/>
      <c r="Y944" s="225"/>
      <c r="Z944" s="225"/>
    </row>
    <row r="945" spans="1:26" ht="14.25" customHeight="1">
      <c r="A945" s="225"/>
      <c r="B945" s="226"/>
      <c r="C945" s="225"/>
      <c r="D945" s="227"/>
      <c r="E945" s="225"/>
      <c r="F945" s="225"/>
      <c r="G945" s="225"/>
      <c r="H945" s="225"/>
      <c r="I945" s="225"/>
      <c r="J945" s="225"/>
      <c r="K945" s="225"/>
      <c r="L945" s="225"/>
      <c r="M945" s="225"/>
      <c r="N945" s="225"/>
      <c r="O945" s="225"/>
      <c r="P945" s="225"/>
      <c r="Q945" s="225"/>
      <c r="R945" s="225"/>
      <c r="S945" s="225"/>
      <c r="T945" s="225"/>
      <c r="U945" s="225"/>
      <c r="V945" s="225"/>
      <c r="W945" s="225"/>
      <c r="X945" s="225"/>
      <c r="Y945" s="225"/>
      <c r="Z945" s="225"/>
    </row>
    <row r="946" spans="1:26" ht="14.25" customHeight="1">
      <c r="A946" s="225"/>
      <c r="B946" s="226"/>
      <c r="C946" s="225"/>
      <c r="D946" s="227"/>
      <c r="E946" s="225"/>
      <c r="F946" s="225"/>
      <c r="G946" s="225"/>
      <c r="H946" s="225"/>
      <c r="I946" s="225"/>
      <c r="J946" s="225"/>
      <c r="K946" s="225"/>
      <c r="L946" s="225"/>
      <c r="M946" s="225"/>
      <c r="N946" s="225"/>
      <c r="O946" s="225"/>
      <c r="P946" s="225"/>
      <c r="Q946" s="225"/>
      <c r="R946" s="225"/>
      <c r="S946" s="225"/>
      <c r="T946" s="225"/>
      <c r="U946" s="225"/>
      <c r="V946" s="225"/>
      <c r="W946" s="225"/>
      <c r="X946" s="225"/>
      <c r="Y946" s="225"/>
      <c r="Z946" s="225"/>
    </row>
    <row r="947" spans="1:26" ht="14.25" customHeight="1">
      <c r="A947" s="225"/>
      <c r="B947" s="226"/>
      <c r="C947" s="225"/>
      <c r="D947" s="227"/>
      <c r="E947" s="225"/>
      <c r="F947" s="225"/>
      <c r="G947" s="225"/>
      <c r="H947" s="225"/>
      <c r="I947" s="225"/>
      <c r="J947" s="225"/>
      <c r="K947" s="225"/>
      <c r="L947" s="225"/>
      <c r="M947" s="225"/>
      <c r="N947" s="225"/>
      <c r="O947" s="225"/>
      <c r="P947" s="225"/>
      <c r="Q947" s="225"/>
      <c r="R947" s="225"/>
      <c r="S947" s="225"/>
      <c r="T947" s="225"/>
      <c r="U947" s="225"/>
      <c r="V947" s="225"/>
      <c r="W947" s="225"/>
      <c r="X947" s="225"/>
      <c r="Y947" s="225"/>
      <c r="Z947" s="225"/>
    </row>
    <row r="948" spans="1:26" ht="14.25" customHeight="1">
      <c r="A948" s="225"/>
      <c r="B948" s="226"/>
      <c r="C948" s="225"/>
      <c r="D948" s="227"/>
      <c r="E948" s="225"/>
      <c r="F948" s="225"/>
      <c r="G948" s="225"/>
      <c r="H948" s="225"/>
      <c r="I948" s="225"/>
      <c r="J948" s="225"/>
      <c r="K948" s="225"/>
      <c r="L948" s="225"/>
      <c r="M948" s="225"/>
      <c r="N948" s="225"/>
      <c r="O948" s="225"/>
      <c r="P948" s="225"/>
      <c r="Q948" s="225"/>
      <c r="R948" s="225"/>
      <c r="S948" s="225"/>
      <c r="T948" s="225"/>
      <c r="U948" s="225"/>
      <c r="V948" s="225"/>
      <c r="W948" s="225"/>
      <c r="X948" s="225"/>
      <c r="Y948" s="225"/>
      <c r="Z948" s="225"/>
    </row>
    <row r="949" spans="1:26" ht="14.25" customHeight="1">
      <c r="A949" s="225"/>
      <c r="B949" s="226"/>
      <c r="C949" s="225"/>
      <c r="D949" s="227"/>
      <c r="E949" s="225"/>
      <c r="F949" s="225"/>
      <c r="G949" s="225"/>
      <c r="H949" s="225"/>
      <c r="I949" s="225"/>
      <c r="J949" s="225"/>
      <c r="K949" s="225"/>
      <c r="L949" s="225"/>
      <c r="M949" s="225"/>
      <c r="N949" s="225"/>
      <c r="O949" s="225"/>
      <c r="P949" s="225"/>
      <c r="Q949" s="225"/>
      <c r="R949" s="225"/>
      <c r="S949" s="225"/>
      <c r="T949" s="225"/>
      <c r="U949" s="225"/>
      <c r="V949" s="225"/>
      <c r="W949" s="225"/>
      <c r="X949" s="225"/>
      <c r="Y949" s="225"/>
      <c r="Z949" s="225"/>
    </row>
    <row r="950" spans="1:26" ht="14.25" customHeight="1">
      <c r="A950" s="225"/>
      <c r="B950" s="226"/>
      <c r="C950" s="225"/>
      <c r="D950" s="227"/>
      <c r="E950" s="225"/>
      <c r="F950" s="225"/>
      <c r="G950" s="225"/>
      <c r="H950" s="225"/>
      <c r="I950" s="225"/>
      <c r="J950" s="225"/>
      <c r="K950" s="225"/>
      <c r="L950" s="225"/>
      <c r="M950" s="225"/>
      <c r="N950" s="225"/>
      <c r="O950" s="225"/>
      <c r="P950" s="225"/>
      <c r="Q950" s="225"/>
      <c r="R950" s="225"/>
      <c r="S950" s="225"/>
      <c r="T950" s="225"/>
      <c r="U950" s="225"/>
      <c r="V950" s="225"/>
      <c r="W950" s="225"/>
      <c r="X950" s="225"/>
      <c r="Y950" s="225"/>
      <c r="Z950" s="225"/>
    </row>
    <row r="951" spans="1:26" ht="14.25" customHeight="1">
      <c r="A951" s="225"/>
      <c r="B951" s="226"/>
      <c r="C951" s="225"/>
      <c r="D951" s="227"/>
      <c r="E951" s="225"/>
      <c r="F951" s="225"/>
      <c r="G951" s="225"/>
      <c r="H951" s="225"/>
      <c r="I951" s="225"/>
      <c r="J951" s="225"/>
      <c r="K951" s="225"/>
      <c r="L951" s="225"/>
      <c r="M951" s="225"/>
      <c r="N951" s="225"/>
      <c r="O951" s="225"/>
      <c r="P951" s="225"/>
      <c r="Q951" s="225"/>
      <c r="R951" s="225"/>
      <c r="S951" s="225"/>
      <c r="T951" s="225"/>
      <c r="U951" s="225"/>
      <c r="V951" s="225"/>
      <c r="W951" s="225"/>
      <c r="X951" s="225"/>
      <c r="Y951" s="225"/>
      <c r="Z951" s="225"/>
    </row>
    <row r="952" spans="1:26" ht="14.25" customHeight="1">
      <c r="A952" s="225"/>
      <c r="B952" s="226"/>
      <c r="C952" s="225"/>
      <c r="D952" s="227"/>
      <c r="E952" s="225"/>
      <c r="F952" s="225"/>
      <c r="G952" s="225"/>
      <c r="H952" s="225"/>
      <c r="I952" s="225"/>
      <c r="J952" s="225"/>
      <c r="K952" s="225"/>
      <c r="L952" s="225"/>
      <c r="M952" s="225"/>
      <c r="N952" s="225"/>
      <c r="O952" s="225"/>
      <c r="P952" s="225"/>
      <c r="Q952" s="225"/>
      <c r="R952" s="225"/>
      <c r="S952" s="225"/>
      <c r="T952" s="225"/>
      <c r="U952" s="225"/>
      <c r="V952" s="225"/>
      <c r="W952" s="225"/>
      <c r="X952" s="225"/>
      <c r="Y952" s="225"/>
      <c r="Z952" s="225"/>
    </row>
    <row r="953" spans="1:26" ht="14.25" customHeight="1">
      <c r="A953" s="225"/>
      <c r="B953" s="226"/>
      <c r="C953" s="225"/>
      <c r="D953" s="227"/>
      <c r="E953" s="225"/>
      <c r="F953" s="225"/>
      <c r="G953" s="225"/>
      <c r="H953" s="225"/>
      <c r="I953" s="225"/>
      <c r="J953" s="225"/>
      <c r="K953" s="225"/>
      <c r="L953" s="225"/>
      <c r="M953" s="225"/>
      <c r="N953" s="225"/>
      <c r="O953" s="225"/>
      <c r="P953" s="225"/>
      <c r="Q953" s="225"/>
      <c r="R953" s="225"/>
      <c r="S953" s="225"/>
      <c r="T953" s="225"/>
      <c r="U953" s="225"/>
      <c r="V953" s="225"/>
      <c r="W953" s="225"/>
      <c r="X953" s="225"/>
      <c r="Y953" s="225"/>
      <c r="Z953" s="225"/>
    </row>
    <row r="954" spans="1:26" ht="14.25" customHeight="1">
      <c r="A954" s="225"/>
      <c r="B954" s="226"/>
      <c r="C954" s="225"/>
      <c r="D954" s="227"/>
      <c r="E954" s="225"/>
      <c r="F954" s="225"/>
      <c r="G954" s="225"/>
      <c r="H954" s="225"/>
      <c r="I954" s="225"/>
      <c r="J954" s="225"/>
      <c r="K954" s="225"/>
      <c r="L954" s="225"/>
      <c r="M954" s="225"/>
      <c r="N954" s="225"/>
      <c r="O954" s="225"/>
      <c r="P954" s="225"/>
      <c r="Q954" s="225"/>
      <c r="R954" s="225"/>
      <c r="S954" s="225"/>
      <c r="T954" s="225"/>
      <c r="U954" s="225"/>
      <c r="V954" s="225"/>
      <c r="W954" s="225"/>
      <c r="X954" s="225"/>
      <c r="Y954" s="225"/>
      <c r="Z954" s="225"/>
    </row>
    <row r="955" spans="1:26" ht="14.25" customHeight="1">
      <c r="A955" s="225"/>
      <c r="B955" s="226"/>
      <c r="C955" s="225"/>
      <c r="D955" s="227"/>
      <c r="E955" s="225"/>
      <c r="F955" s="225"/>
      <c r="G955" s="225"/>
      <c r="H955" s="225"/>
      <c r="I955" s="225"/>
      <c r="J955" s="225"/>
      <c r="K955" s="225"/>
      <c r="L955" s="225"/>
      <c r="M955" s="225"/>
      <c r="N955" s="225"/>
      <c r="O955" s="225"/>
      <c r="P955" s="225"/>
      <c r="Q955" s="225"/>
      <c r="R955" s="225"/>
      <c r="S955" s="225"/>
      <c r="T955" s="225"/>
      <c r="U955" s="225"/>
      <c r="V955" s="225"/>
      <c r="W955" s="225"/>
      <c r="X955" s="225"/>
      <c r="Y955" s="225"/>
      <c r="Z955" s="225"/>
    </row>
    <row r="956" spans="1:26" ht="14.25" customHeight="1">
      <c r="A956" s="225"/>
      <c r="B956" s="226"/>
      <c r="C956" s="225"/>
      <c r="D956" s="227"/>
      <c r="E956" s="225"/>
      <c r="F956" s="225"/>
      <c r="G956" s="225"/>
      <c r="H956" s="225"/>
      <c r="I956" s="225"/>
      <c r="J956" s="225"/>
      <c r="K956" s="225"/>
      <c r="L956" s="225"/>
      <c r="M956" s="225"/>
      <c r="N956" s="225"/>
      <c r="O956" s="225"/>
      <c r="P956" s="225"/>
      <c r="Q956" s="225"/>
      <c r="R956" s="225"/>
      <c r="S956" s="225"/>
      <c r="T956" s="225"/>
      <c r="U956" s="225"/>
      <c r="V956" s="225"/>
      <c r="W956" s="225"/>
      <c r="X956" s="225"/>
      <c r="Y956" s="225"/>
      <c r="Z956" s="225"/>
    </row>
    <row r="957" spans="1:26" ht="14.25" customHeight="1">
      <c r="A957" s="225"/>
      <c r="B957" s="226"/>
      <c r="C957" s="225"/>
      <c r="D957" s="227"/>
      <c r="E957" s="225"/>
      <c r="F957" s="225"/>
      <c r="G957" s="225"/>
      <c r="H957" s="225"/>
      <c r="I957" s="225"/>
      <c r="J957" s="225"/>
      <c r="K957" s="225"/>
      <c r="L957" s="225"/>
      <c r="M957" s="225"/>
      <c r="N957" s="225"/>
      <c r="O957" s="225"/>
      <c r="P957" s="225"/>
      <c r="Q957" s="225"/>
      <c r="R957" s="225"/>
      <c r="S957" s="225"/>
      <c r="T957" s="225"/>
      <c r="U957" s="225"/>
      <c r="V957" s="225"/>
      <c r="W957" s="225"/>
      <c r="X957" s="225"/>
      <c r="Y957" s="225"/>
      <c r="Z957" s="225"/>
    </row>
    <row r="958" spans="1:26" ht="14.25" customHeight="1">
      <c r="A958" s="225"/>
      <c r="B958" s="226"/>
      <c r="C958" s="225"/>
      <c r="D958" s="227"/>
      <c r="E958" s="225"/>
      <c r="F958" s="225"/>
      <c r="G958" s="225"/>
      <c r="H958" s="225"/>
      <c r="I958" s="225"/>
      <c r="J958" s="225"/>
      <c r="K958" s="225"/>
      <c r="L958" s="225"/>
      <c r="M958" s="225"/>
      <c r="N958" s="225"/>
      <c r="O958" s="225"/>
      <c r="P958" s="225"/>
      <c r="Q958" s="225"/>
      <c r="R958" s="225"/>
      <c r="S958" s="225"/>
      <c r="T958" s="225"/>
      <c r="U958" s="225"/>
      <c r="V958" s="225"/>
      <c r="W958" s="225"/>
      <c r="X958" s="225"/>
      <c r="Y958" s="225"/>
      <c r="Z958" s="225"/>
    </row>
    <row r="959" spans="1:26" ht="14.25" customHeight="1">
      <c r="A959" s="225"/>
      <c r="B959" s="226"/>
      <c r="C959" s="225"/>
      <c r="D959" s="227"/>
      <c r="E959" s="225"/>
      <c r="F959" s="225"/>
      <c r="G959" s="225"/>
      <c r="H959" s="225"/>
      <c r="I959" s="225"/>
      <c r="J959" s="225"/>
      <c r="K959" s="225"/>
      <c r="L959" s="225"/>
      <c r="M959" s="225"/>
      <c r="N959" s="225"/>
      <c r="O959" s="225"/>
      <c r="P959" s="225"/>
      <c r="Q959" s="225"/>
      <c r="R959" s="225"/>
      <c r="S959" s="225"/>
      <c r="T959" s="225"/>
      <c r="U959" s="225"/>
      <c r="V959" s="225"/>
      <c r="W959" s="225"/>
      <c r="X959" s="225"/>
      <c r="Y959" s="225"/>
      <c r="Z959" s="225"/>
    </row>
    <row r="960" spans="1:26" ht="14.25" customHeight="1">
      <c r="A960" s="225"/>
      <c r="B960" s="226"/>
      <c r="C960" s="225"/>
      <c r="D960" s="227"/>
      <c r="E960" s="225"/>
      <c r="F960" s="225"/>
      <c r="G960" s="225"/>
      <c r="H960" s="225"/>
      <c r="I960" s="225"/>
      <c r="J960" s="225"/>
      <c r="K960" s="225"/>
      <c r="L960" s="225"/>
      <c r="M960" s="225"/>
      <c r="N960" s="225"/>
      <c r="O960" s="225"/>
      <c r="P960" s="225"/>
      <c r="Q960" s="225"/>
      <c r="R960" s="225"/>
      <c r="S960" s="225"/>
      <c r="T960" s="225"/>
      <c r="U960" s="225"/>
      <c r="V960" s="225"/>
      <c r="W960" s="225"/>
      <c r="X960" s="225"/>
      <c r="Y960" s="225"/>
      <c r="Z960" s="225"/>
    </row>
    <row r="961" spans="1:26" ht="14.25" customHeight="1">
      <c r="A961" s="225"/>
      <c r="B961" s="226"/>
      <c r="C961" s="225"/>
      <c r="D961" s="227"/>
      <c r="E961" s="225"/>
      <c r="F961" s="225"/>
      <c r="G961" s="225"/>
      <c r="H961" s="225"/>
      <c r="I961" s="225"/>
      <c r="J961" s="225"/>
      <c r="K961" s="225"/>
      <c r="L961" s="225"/>
      <c r="M961" s="225"/>
      <c r="N961" s="225"/>
      <c r="O961" s="225"/>
      <c r="P961" s="225"/>
      <c r="Q961" s="225"/>
      <c r="R961" s="225"/>
      <c r="S961" s="225"/>
      <c r="T961" s="225"/>
      <c r="U961" s="225"/>
      <c r="V961" s="225"/>
      <c r="W961" s="225"/>
      <c r="X961" s="225"/>
      <c r="Y961" s="225"/>
      <c r="Z961" s="225"/>
    </row>
    <row r="962" spans="1:26" ht="14.25" customHeight="1">
      <c r="A962" s="225"/>
      <c r="B962" s="226"/>
      <c r="C962" s="225"/>
      <c r="D962" s="227"/>
      <c r="E962" s="225"/>
      <c r="F962" s="225"/>
      <c r="G962" s="225"/>
      <c r="H962" s="225"/>
      <c r="I962" s="225"/>
      <c r="J962" s="225"/>
      <c r="K962" s="225"/>
      <c r="L962" s="225"/>
      <c r="M962" s="225"/>
      <c r="N962" s="225"/>
      <c r="O962" s="225"/>
      <c r="P962" s="225"/>
      <c r="Q962" s="225"/>
      <c r="R962" s="225"/>
      <c r="S962" s="225"/>
      <c r="T962" s="225"/>
      <c r="U962" s="225"/>
      <c r="V962" s="225"/>
      <c r="W962" s="225"/>
      <c r="X962" s="225"/>
      <c r="Y962" s="225"/>
      <c r="Z962" s="225"/>
    </row>
    <row r="963" spans="1:26" ht="14.25" customHeight="1">
      <c r="A963" s="225"/>
      <c r="B963" s="226"/>
      <c r="C963" s="225"/>
      <c r="D963" s="227"/>
      <c r="E963" s="225"/>
      <c r="F963" s="225"/>
      <c r="G963" s="225"/>
      <c r="H963" s="225"/>
      <c r="I963" s="225"/>
      <c r="J963" s="225"/>
      <c r="K963" s="225"/>
      <c r="L963" s="225"/>
      <c r="M963" s="225"/>
      <c r="N963" s="225"/>
      <c r="O963" s="225"/>
      <c r="P963" s="225"/>
      <c r="Q963" s="225"/>
      <c r="R963" s="225"/>
      <c r="S963" s="225"/>
      <c r="T963" s="225"/>
      <c r="U963" s="225"/>
      <c r="V963" s="225"/>
      <c r="W963" s="225"/>
      <c r="X963" s="225"/>
      <c r="Y963" s="225"/>
      <c r="Z963" s="225"/>
    </row>
    <row r="964" spans="1:26" ht="14.25" customHeight="1">
      <c r="A964" s="225"/>
      <c r="B964" s="226"/>
      <c r="C964" s="225"/>
      <c r="D964" s="227"/>
      <c r="E964" s="225"/>
      <c r="F964" s="225"/>
      <c r="G964" s="225"/>
      <c r="H964" s="225"/>
      <c r="I964" s="225"/>
      <c r="J964" s="225"/>
      <c r="K964" s="225"/>
      <c r="L964" s="225"/>
      <c r="M964" s="225"/>
      <c r="N964" s="225"/>
      <c r="O964" s="225"/>
      <c r="P964" s="225"/>
      <c r="Q964" s="225"/>
      <c r="R964" s="225"/>
      <c r="S964" s="225"/>
      <c r="T964" s="225"/>
      <c r="U964" s="225"/>
      <c r="V964" s="225"/>
      <c r="W964" s="225"/>
      <c r="X964" s="225"/>
      <c r="Y964" s="225"/>
      <c r="Z964" s="225"/>
    </row>
    <row r="965" spans="1:26" ht="14.25" customHeight="1">
      <c r="A965" s="225"/>
      <c r="B965" s="226"/>
      <c r="C965" s="225"/>
      <c r="D965" s="227"/>
      <c r="E965" s="225"/>
      <c r="F965" s="225"/>
      <c r="G965" s="225"/>
      <c r="H965" s="225"/>
      <c r="I965" s="225"/>
      <c r="J965" s="225"/>
      <c r="K965" s="225"/>
      <c r="L965" s="225"/>
      <c r="M965" s="225"/>
      <c r="N965" s="225"/>
      <c r="O965" s="225"/>
      <c r="P965" s="225"/>
      <c r="Q965" s="225"/>
      <c r="R965" s="225"/>
      <c r="S965" s="225"/>
      <c r="T965" s="225"/>
      <c r="U965" s="225"/>
      <c r="V965" s="225"/>
      <c r="W965" s="225"/>
      <c r="X965" s="225"/>
      <c r="Y965" s="225"/>
      <c r="Z965" s="225"/>
    </row>
    <row r="966" spans="1:26" ht="14.25" customHeight="1">
      <c r="A966" s="225"/>
      <c r="B966" s="226"/>
      <c r="C966" s="225"/>
      <c r="D966" s="227"/>
      <c r="E966" s="225"/>
      <c r="F966" s="225"/>
      <c r="G966" s="225"/>
      <c r="H966" s="225"/>
      <c r="I966" s="225"/>
      <c r="J966" s="225"/>
      <c r="K966" s="225"/>
      <c r="L966" s="225"/>
      <c r="M966" s="225"/>
      <c r="N966" s="225"/>
      <c r="O966" s="225"/>
      <c r="P966" s="225"/>
      <c r="Q966" s="225"/>
      <c r="R966" s="225"/>
      <c r="S966" s="225"/>
      <c r="T966" s="225"/>
      <c r="U966" s="225"/>
      <c r="V966" s="225"/>
      <c r="W966" s="225"/>
      <c r="X966" s="225"/>
      <c r="Y966" s="225"/>
      <c r="Z966" s="225"/>
    </row>
    <row r="967" spans="1:26" ht="14.25" customHeight="1">
      <c r="A967" s="225"/>
      <c r="B967" s="226"/>
      <c r="C967" s="225"/>
      <c r="D967" s="227"/>
      <c r="E967" s="225"/>
      <c r="F967" s="225"/>
      <c r="G967" s="225"/>
      <c r="H967" s="225"/>
      <c r="I967" s="225"/>
      <c r="J967" s="225"/>
      <c r="K967" s="225"/>
      <c r="L967" s="225"/>
      <c r="M967" s="225"/>
      <c r="N967" s="225"/>
      <c r="O967" s="225"/>
      <c r="P967" s="225"/>
      <c r="Q967" s="225"/>
      <c r="R967" s="225"/>
      <c r="S967" s="225"/>
      <c r="T967" s="225"/>
      <c r="U967" s="225"/>
      <c r="V967" s="225"/>
      <c r="W967" s="225"/>
      <c r="X967" s="225"/>
      <c r="Y967" s="225"/>
      <c r="Z967" s="225"/>
    </row>
    <row r="968" spans="1:26" ht="14.25" customHeight="1">
      <c r="A968" s="225"/>
      <c r="B968" s="226"/>
      <c r="C968" s="225"/>
      <c r="D968" s="227"/>
      <c r="E968" s="225"/>
      <c r="F968" s="225"/>
      <c r="G968" s="225"/>
      <c r="H968" s="225"/>
      <c r="I968" s="225"/>
      <c r="J968" s="225"/>
      <c r="K968" s="225"/>
      <c r="L968" s="225"/>
      <c r="M968" s="225"/>
      <c r="N968" s="225"/>
      <c r="O968" s="225"/>
      <c r="P968" s="225"/>
      <c r="Q968" s="225"/>
      <c r="R968" s="225"/>
      <c r="S968" s="225"/>
      <c r="T968" s="225"/>
      <c r="U968" s="225"/>
      <c r="V968" s="225"/>
      <c r="W968" s="225"/>
      <c r="X968" s="225"/>
      <c r="Y968" s="225"/>
      <c r="Z968" s="225"/>
    </row>
    <row r="969" spans="1:26" ht="14.25" customHeight="1">
      <c r="A969" s="225"/>
      <c r="B969" s="226"/>
      <c r="C969" s="225"/>
      <c r="D969" s="227"/>
      <c r="E969" s="225"/>
      <c r="F969" s="225"/>
      <c r="G969" s="225"/>
      <c r="H969" s="225"/>
      <c r="I969" s="225"/>
      <c r="J969" s="225"/>
      <c r="K969" s="225"/>
      <c r="L969" s="225"/>
      <c r="M969" s="225"/>
      <c r="N969" s="225"/>
      <c r="O969" s="225"/>
      <c r="P969" s="225"/>
      <c r="Q969" s="225"/>
      <c r="R969" s="225"/>
      <c r="S969" s="225"/>
      <c r="T969" s="225"/>
      <c r="U969" s="225"/>
      <c r="V969" s="225"/>
      <c r="W969" s="225"/>
      <c r="X969" s="225"/>
      <c r="Y969" s="225"/>
      <c r="Z969" s="225"/>
    </row>
    <row r="970" spans="1:26" ht="14.25" customHeight="1">
      <c r="A970" s="225"/>
      <c r="B970" s="226"/>
      <c r="C970" s="225"/>
      <c r="D970" s="227"/>
      <c r="E970" s="225"/>
      <c r="F970" s="225"/>
      <c r="G970" s="225"/>
      <c r="H970" s="225"/>
      <c r="I970" s="225"/>
      <c r="J970" s="225"/>
      <c r="K970" s="225"/>
      <c r="L970" s="225"/>
      <c r="M970" s="225"/>
      <c r="N970" s="225"/>
      <c r="O970" s="225"/>
      <c r="P970" s="225"/>
      <c r="Q970" s="225"/>
      <c r="R970" s="225"/>
      <c r="S970" s="225"/>
      <c r="T970" s="225"/>
      <c r="U970" s="225"/>
      <c r="V970" s="225"/>
      <c r="W970" s="225"/>
      <c r="X970" s="225"/>
      <c r="Y970" s="225"/>
      <c r="Z970" s="225"/>
    </row>
    <row r="971" spans="1:26" ht="14.25" customHeight="1">
      <c r="A971" s="225"/>
      <c r="B971" s="226"/>
      <c r="C971" s="225"/>
      <c r="D971" s="227"/>
      <c r="E971" s="225"/>
      <c r="F971" s="225"/>
      <c r="G971" s="225"/>
      <c r="H971" s="225"/>
      <c r="I971" s="225"/>
      <c r="J971" s="225"/>
      <c r="K971" s="225"/>
      <c r="L971" s="225"/>
      <c r="M971" s="225"/>
      <c r="N971" s="225"/>
      <c r="O971" s="225"/>
      <c r="P971" s="225"/>
      <c r="Q971" s="225"/>
      <c r="R971" s="225"/>
      <c r="S971" s="225"/>
      <c r="T971" s="225"/>
      <c r="U971" s="225"/>
      <c r="V971" s="225"/>
      <c r="W971" s="225"/>
      <c r="X971" s="225"/>
      <c r="Y971" s="225"/>
      <c r="Z971" s="225"/>
    </row>
    <row r="972" spans="1:26" ht="14.25" customHeight="1">
      <c r="A972" s="225"/>
      <c r="B972" s="226"/>
      <c r="C972" s="225"/>
      <c r="D972" s="227"/>
      <c r="E972" s="225"/>
      <c r="F972" s="225"/>
      <c r="G972" s="225"/>
      <c r="H972" s="225"/>
      <c r="I972" s="225"/>
      <c r="J972" s="225"/>
      <c r="K972" s="225"/>
      <c r="L972" s="225"/>
      <c r="M972" s="225"/>
      <c r="N972" s="225"/>
      <c r="O972" s="225"/>
      <c r="P972" s="225"/>
      <c r="Q972" s="225"/>
      <c r="R972" s="225"/>
      <c r="S972" s="225"/>
      <c r="T972" s="225"/>
      <c r="U972" s="225"/>
      <c r="V972" s="225"/>
      <c r="W972" s="225"/>
      <c r="X972" s="225"/>
      <c r="Y972" s="225"/>
      <c r="Z972" s="225"/>
    </row>
    <row r="973" spans="1:26" ht="14.25" customHeight="1">
      <c r="A973" s="225"/>
      <c r="B973" s="226"/>
      <c r="C973" s="225"/>
      <c r="D973" s="227"/>
      <c r="E973" s="225"/>
      <c r="F973" s="225"/>
      <c r="G973" s="225"/>
      <c r="H973" s="225"/>
      <c r="I973" s="225"/>
      <c r="J973" s="225"/>
      <c r="K973" s="225"/>
      <c r="L973" s="225"/>
      <c r="M973" s="225"/>
      <c r="N973" s="225"/>
      <c r="O973" s="225"/>
      <c r="P973" s="225"/>
      <c r="Q973" s="225"/>
      <c r="R973" s="225"/>
      <c r="S973" s="225"/>
      <c r="T973" s="225"/>
      <c r="U973" s="225"/>
      <c r="V973" s="225"/>
      <c r="W973" s="225"/>
      <c r="X973" s="225"/>
      <c r="Y973" s="225"/>
      <c r="Z973" s="225"/>
    </row>
    <row r="974" spans="1:26" ht="14.25" customHeight="1">
      <c r="A974" s="225"/>
      <c r="B974" s="226"/>
      <c r="C974" s="225"/>
      <c r="D974" s="227"/>
      <c r="E974" s="225"/>
      <c r="F974" s="225"/>
      <c r="G974" s="225"/>
      <c r="H974" s="225"/>
      <c r="I974" s="225"/>
      <c r="J974" s="225"/>
      <c r="K974" s="225"/>
      <c r="L974" s="225"/>
      <c r="M974" s="225"/>
      <c r="N974" s="225"/>
      <c r="O974" s="225"/>
      <c r="P974" s="225"/>
      <c r="Q974" s="225"/>
      <c r="R974" s="225"/>
      <c r="S974" s="225"/>
      <c r="T974" s="225"/>
      <c r="U974" s="225"/>
      <c r="V974" s="225"/>
      <c r="W974" s="225"/>
      <c r="X974" s="225"/>
      <c r="Y974" s="225"/>
      <c r="Z974" s="225"/>
    </row>
    <row r="975" spans="1:26" ht="14.25" customHeight="1">
      <c r="A975" s="225"/>
      <c r="B975" s="226"/>
      <c r="C975" s="225"/>
      <c r="D975" s="227"/>
      <c r="E975" s="225"/>
      <c r="F975" s="225"/>
      <c r="G975" s="225"/>
      <c r="H975" s="225"/>
      <c r="I975" s="225"/>
      <c r="J975" s="225"/>
      <c r="K975" s="225"/>
      <c r="L975" s="225"/>
      <c r="M975" s="225"/>
      <c r="N975" s="225"/>
      <c r="O975" s="225"/>
      <c r="P975" s="225"/>
      <c r="Q975" s="225"/>
      <c r="R975" s="225"/>
      <c r="S975" s="225"/>
      <c r="T975" s="225"/>
      <c r="U975" s="225"/>
      <c r="V975" s="225"/>
      <c r="W975" s="225"/>
      <c r="X975" s="225"/>
      <c r="Y975" s="225"/>
      <c r="Z975" s="225"/>
    </row>
    <row r="976" spans="1:26" ht="14.25" customHeight="1">
      <c r="A976" s="225"/>
      <c r="B976" s="226"/>
      <c r="C976" s="225"/>
      <c r="D976" s="227"/>
      <c r="E976" s="225"/>
      <c r="F976" s="225"/>
      <c r="G976" s="225"/>
      <c r="H976" s="225"/>
      <c r="I976" s="225"/>
      <c r="J976" s="225"/>
      <c r="K976" s="225"/>
      <c r="L976" s="225"/>
      <c r="M976" s="225"/>
      <c r="N976" s="225"/>
      <c r="O976" s="225"/>
      <c r="P976" s="225"/>
      <c r="Q976" s="225"/>
      <c r="R976" s="225"/>
      <c r="S976" s="225"/>
      <c r="T976" s="225"/>
      <c r="U976" s="225"/>
      <c r="V976" s="225"/>
      <c r="W976" s="225"/>
      <c r="X976" s="225"/>
      <c r="Y976" s="225"/>
      <c r="Z976" s="225"/>
    </row>
    <row r="977" spans="1:26" ht="14.25" customHeight="1">
      <c r="A977" s="225"/>
      <c r="B977" s="226"/>
      <c r="C977" s="225"/>
      <c r="D977" s="227"/>
      <c r="E977" s="225"/>
      <c r="F977" s="225"/>
      <c r="G977" s="225"/>
      <c r="H977" s="225"/>
      <c r="I977" s="225"/>
      <c r="J977" s="225"/>
      <c r="K977" s="225"/>
      <c r="L977" s="225"/>
      <c r="M977" s="225"/>
      <c r="N977" s="225"/>
      <c r="O977" s="225"/>
      <c r="P977" s="225"/>
      <c r="Q977" s="225"/>
      <c r="R977" s="225"/>
      <c r="S977" s="225"/>
      <c r="T977" s="225"/>
      <c r="U977" s="225"/>
      <c r="V977" s="225"/>
      <c r="W977" s="225"/>
      <c r="X977" s="225"/>
      <c r="Y977" s="225"/>
      <c r="Z977" s="225"/>
    </row>
    <row r="978" spans="1:26" ht="14.25" customHeight="1">
      <c r="A978" s="225"/>
      <c r="B978" s="226"/>
      <c r="C978" s="225"/>
      <c r="D978" s="227"/>
      <c r="E978" s="225"/>
      <c r="F978" s="225"/>
      <c r="G978" s="225"/>
      <c r="H978" s="225"/>
      <c r="I978" s="225"/>
      <c r="J978" s="225"/>
      <c r="K978" s="225"/>
      <c r="L978" s="225"/>
      <c r="M978" s="225"/>
      <c r="N978" s="225"/>
      <c r="O978" s="225"/>
      <c r="P978" s="225"/>
      <c r="Q978" s="225"/>
      <c r="R978" s="225"/>
      <c r="S978" s="225"/>
      <c r="T978" s="225"/>
      <c r="U978" s="225"/>
      <c r="V978" s="225"/>
      <c r="W978" s="225"/>
      <c r="X978" s="225"/>
      <c r="Y978" s="225"/>
      <c r="Z978" s="225"/>
    </row>
    <row r="979" spans="1:26" ht="14.25" customHeight="1">
      <c r="A979" s="225"/>
      <c r="B979" s="226"/>
      <c r="C979" s="225"/>
      <c r="D979" s="227"/>
      <c r="E979" s="225"/>
      <c r="F979" s="225"/>
      <c r="G979" s="225"/>
      <c r="H979" s="225"/>
      <c r="I979" s="225"/>
      <c r="J979" s="225"/>
      <c r="K979" s="225"/>
      <c r="L979" s="225"/>
      <c r="M979" s="225"/>
      <c r="N979" s="225"/>
      <c r="O979" s="225"/>
      <c r="P979" s="225"/>
      <c r="Q979" s="225"/>
      <c r="R979" s="225"/>
      <c r="S979" s="225"/>
      <c r="T979" s="225"/>
      <c r="U979" s="225"/>
      <c r="V979" s="225"/>
      <c r="W979" s="225"/>
      <c r="X979" s="225"/>
      <c r="Y979" s="225"/>
      <c r="Z979" s="225"/>
    </row>
    <row r="980" spans="1:26" ht="14.25" customHeight="1">
      <c r="A980" s="225"/>
      <c r="B980" s="226"/>
      <c r="C980" s="225"/>
      <c r="D980" s="227"/>
      <c r="E980" s="225"/>
      <c r="F980" s="225"/>
      <c r="G980" s="225"/>
      <c r="H980" s="225"/>
      <c r="I980" s="225"/>
      <c r="J980" s="225"/>
      <c r="K980" s="225"/>
      <c r="L980" s="225"/>
      <c r="M980" s="225"/>
      <c r="N980" s="225"/>
      <c r="O980" s="225"/>
      <c r="P980" s="225"/>
      <c r="Q980" s="225"/>
      <c r="R980" s="225"/>
      <c r="S980" s="225"/>
      <c r="T980" s="225"/>
      <c r="U980" s="225"/>
      <c r="V980" s="225"/>
      <c r="W980" s="225"/>
      <c r="X980" s="225"/>
      <c r="Y980" s="225"/>
      <c r="Z980" s="225"/>
    </row>
    <row r="981" spans="1:26" ht="14.25" customHeight="1">
      <c r="A981" s="225"/>
      <c r="B981" s="226"/>
      <c r="C981" s="225"/>
      <c r="D981" s="227"/>
      <c r="E981" s="225"/>
      <c r="F981" s="225"/>
      <c r="G981" s="225"/>
      <c r="H981" s="225"/>
      <c r="I981" s="225"/>
      <c r="J981" s="225"/>
      <c r="K981" s="225"/>
      <c r="L981" s="225"/>
      <c r="M981" s="225"/>
      <c r="N981" s="225"/>
      <c r="O981" s="225"/>
      <c r="P981" s="225"/>
      <c r="Q981" s="225"/>
      <c r="R981" s="225"/>
      <c r="S981" s="225"/>
      <c r="T981" s="225"/>
      <c r="U981" s="225"/>
      <c r="V981" s="225"/>
      <c r="W981" s="225"/>
      <c r="X981" s="225"/>
      <c r="Y981" s="225"/>
      <c r="Z981" s="225"/>
    </row>
    <row r="982" spans="1:26" ht="14.25" customHeight="1">
      <c r="A982" s="225"/>
      <c r="B982" s="226"/>
      <c r="C982" s="225"/>
      <c r="D982" s="227"/>
      <c r="E982" s="225"/>
      <c r="F982" s="225"/>
      <c r="G982" s="225"/>
      <c r="H982" s="225"/>
      <c r="I982" s="225"/>
      <c r="J982" s="225"/>
      <c r="K982" s="225"/>
      <c r="L982" s="225"/>
      <c r="M982" s="225"/>
      <c r="N982" s="225"/>
      <c r="O982" s="225"/>
      <c r="P982" s="225"/>
      <c r="Q982" s="225"/>
      <c r="R982" s="225"/>
      <c r="S982" s="225"/>
      <c r="T982" s="225"/>
      <c r="U982" s="225"/>
      <c r="V982" s="225"/>
      <c r="W982" s="225"/>
      <c r="X982" s="225"/>
      <c r="Y982" s="225"/>
      <c r="Z982" s="225"/>
    </row>
    <row r="983" spans="1:26" ht="14.25" customHeight="1">
      <c r="A983" s="225"/>
      <c r="B983" s="226"/>
      <c r="C983" s="225"/>
      <c r="D983" s="227"/>
      <c r="E983" s="225"/>
      <c r="F983" s="225"/>
      <c r="G983" s="225"/>
      <c r="H983" s="225"/>
      <c r="I983" s="225"/>
      <c r="J983" s="225"/>
      <c r="K983" s="225"/>
      <c r="L983" s="225"/>
      <c r="M983" s="225"/>
      <c r="N983" s="225"/>
      <c r="O983" s="225"/>
      <c r="P983" s="225"/>
      <c r="Q983" s="225"/>
      <c r="R983" s="225"/>
      <c r="S983" s="225"/>
      <c r="T983" s="225"/>
      <c r="U983" s="225"/>
      <c r="V983" s="225"/>
      <c r="W983" s="225"/>
      <c r="X983" s="225"/>
      <c r="Y983" s="225"/>
      <c r="Z983" s="225"/>
    </row>
    <row r="984" spans="1:26" ht="14.25" customHeight="1">
      <c r="A984" s="225"/>
      <c r="B984" s="226"/>
      <c r="C984" s="225"/>
      <c r="D984" s="227"/>
      <c r="E984" s="225"/>
      <c r="F984" s="225"/>
      <c r="G984" s="225"/>
      <c r="H984" s="225"/>
      <c r="I984" s="225"/>
      <c r="J984" s="225"/>
      <c r="K984" s="225"/>
      <c r="L984" s="225"/>
      <c r="M984" s="225"/>
      <c r="N984" s="225"/>
      <c r="O984" s="225"/>
      <c r="P984" s="225"/>
      <c r="Q984" s="225"/>
      <c r="R984" s="225"/>
      <c r="S984" s="225"/>
      <c r="T984" s="225"/>
      <c r="U984" s="225"/>
      <c r="V984" s="225"/>
      <c r="W984" s="225"/>
      <c r="X984" s="225"/>
      <c r="Y984" s="225"/>
      <c r="Z984" s="225"/>
    </row>
    <row r="985" spans="1:26" ht="14.25" customHeight="1">
      <c r="A985" s="225"/>
      <c r="B985" s="226"/>
      <c r="C985" s="225"/>
      <c r="D985" s="227"/>
      <c r="E985" s="225"/>
      <c r="F985" s="225"/>
      <c r="G985" s="225"/>
      <c r="H985" s="225"/>
      <c r="I985" s="225"/>
      <c r="J985" s="225"/>
      <c r="K985" s="225"/>
      <c r="L985" s="225"/>
      <c r="M985" s="225"/>
      <c r="N985" s="225"/>
      <c r="O985" s="225"/>
      <c r="P985" s="225"/>
      <c r="Q985" s="225"/>
      <c r="R985" s="225"/>
      <c r="S985" s="225"/>
      <c r="T985" s="225"/>
      <c r="U985" s="225"/>
      <c r="V985" s="225"/>
      <c r="W985" s="225"/>
      <c r="X985" s="225"/>
      <c r="Y985" s="225"/>
      <c r="Z985" s="225"/>
    </row>
    <row r="986" spans="1:26" ht="14.25" customHeight="1">
      <c r="A986" s="225"/>
      <c r="B986" s="226"/>
      <c r="C986" s="225"/>
      <c r="D986" s="227"/>
      <c r="E986" s="225"/>
      <c r="F986" s="225"/>
      <c r="G986" s="225"/>
      <c r="H986" s="225"/>
      <c r="I986" s="225"/>
      <c r="J986" s="225"/>
      <c r="K986" s="225"/>
      <c r="L986" s="225"/>
      <c r="M986" s="225"/>
      <c r="N986" s="225"/>
      <c r="O986" s="225"/>
      <c r="P986" s="225"/>
      <c r="Q986" s="225"/>
      <c r="R986" s="225"/>
      <c r="S986" s="225"/>
      <c r="T986" s="225"/>
      <c r="U986" s="225"/>
      <c r="V986" s="225"/>
      <c r="W986" s="225"/>
      <c r="X986" s="225"/>
      <c r="Y986" s="225"/>
      <c r="Z986" s="225"/>
    </row>
    <row r="987" spans="1:26" ht="14.25" customHeight="1">
      <c r="A987" s="225"/>
      <c r="B987" s="226"/>
      <c r="C987" s="225"/>
      <c r="D987" s="227"/>
      <c r="E987" s="225"/>
      <c r="F987" s="225"/>
      <c r="G987" s="225"/>
      <c r="H987" s="225"/>
      <c r="I987" s="225"/>
      <c r="J987" s="225"/>
      <c r="K987" s="225"/>
      <c r="L987" s="225"/>
      <c r="M987" s="225"/>
      <c r="N987" s="225"/>
      <c r="O987" s="225"/>
      <c r="P987" s="225"/>
      <c r="Q987" s="225"/>
      <c r="R987" s="225"/>
      <c r="S987" s="225"/>
      <c r="T987" s="225"/>
      <c r="U987" s="225"/>
      <c r="V987" s="225"/>
      <c r="W987" s="225"/>
      <c r="X987" s="225"/>
      <c r="Y987" s="225"/>
      <c r="Z987" s="225"/>
    </row>
    <row r="988" spans="1:26" ht="14.25" customHeight="1">
      <c r="A988" s="225"/>
      <c r="B988" s="226"/>
      <c r="C988" s="225"/>
      <c r="D988" s="227"/>
      <c r="E988" s="225"/>
      <c r="F988" s="225"/>
      <c r="G988" s="225"/>
      <c r="H988" s="225"/>
      <c r="I988" s="225"/>
      <c r="J988" s="225"/>
      <c r="K988" s="225"/>
      <c r="L988" s="225"/>
      <c r="M988" s="225"/>
      <c r="N988" s="225"/>
      <c r="O988" s="225"/>
      <c r="P988" s="225"/>
      <c r="Q988" s="225"/>
      <c r="R988" s="225"/>
      <c r="S988" s="225"/>
      <c r="T988" s="225"/>
      <c r="U988" s="225"/>
      <c r="V988" s="225"/>
      <c r="W988" s="225"/>
      <c r="X988" s="225"/>
      <c r="Y988" s="225"/>
      <c r="Z988" s="225"/>
    </row>
    <row r="989" spans="1:26" ht="14.25" customHeight="1">
      <c r="A989" s="225"/>
      <c r="B989" s="226"/>
      <c r="C989" s="225"/>
      <c r="D989" s="227"/>
      <c r="E989" s="225"/>
      <c r="F989" s="225"/>
      <c r="G989" s="225"/>
      <c r="H989" s="225"/>
      <c r="I989" s="225"/>
      <c r="J989" s="225"/>
      <c r="K989" s="225"/>
      <c r="L989" s="225"/>
      <c r="M989" s="225"/>
      <c r="N989" s="225"/>
      <c r="O989" s="225"/>
      <c r="P989" s="225"/>
      <c r="Q989" s="225"/>
      <c r="R989" s="225"/>
      <c r="S989" s="225"/>
      <c r="T989" s="225"/>
      <c r="U989" s="225"/>
      <c r="V989" s="225"/>
      <c r="W989" s="225"/>
      <c r="X989" s="225"/>
      <c r="Y989" s="225"/>
      <c r="Z989" s="225"/>
    </row>
    <row r="990" spans="1:26" ht="14.25" customHeight="1">
      <c r="A990" s="225"/>
      <c r="B990" s="226"/>
      <c r="C990" s="225"/>
      <c r="D990" s="227"/>
      <c r="E990" s="225"/>
      <c r="F990" s="225"/>
      <c r="G990" s="225"/>
      <c r="H990" s="225"/>
      <c r="I990" s="225"/>
      <c r="J990" s="225"/>
      <c r="K990" s="225"/>
      <c r="L990" s="225"/>
      <c r="M990" s="225"/>
      <c r="N990" s="225"/>
      <c r="O990" s="225"/>
      <c r="P990" s="225"/>
      <c r="Q990" s="225"/>
      <c r="R990" s="225"/>
      <c r="S990" s="225"/>
      <c r="T990" s="225"/>
      <c r="U990" s="225"/>
      <c r="V990" s="225"/>
      <c r="W990" s="225"/>
      <c r="X990" s="225"/>
      <c r="Y990" s="225"/>
      <c r="Z990" s="225"/>
    </row>
    <row r="991" spans="1:26" ht="14.25" customHeight="1">
      <c r="A991" s="225"/>
      <c r="B991" s="226"/>
      <c r="C991" s="225"/>
      <c r="D991" s="227"/>
      <c r="E991" s="225"/>
      <c r="F991" s="225"/>
      <c r="G991" s="225"/>
      <c r="H991" s="225"/>
      <c r="I991" s="225"/>
      <c r="J991" s="225"/>
      <c r="K991" s="225"/>
      <c r="L991" s="225"/>
      <c r="M991" s="225"/>
      <c r="N991" s="225"/>
      <c r="O991" s="225"/>
      <c r="P991" s="225"/>
      <c r="Q991" s="225"/>
      <c r="R991" s="225"/>
      <c r="S991" s="225"/>
      <c r="T991" s="225"/>
      <c r="U991" s="225"/>
      <c r="V991" s="225"/>
      <c r="W991" s="225"/>
      <c r="X991" s="225"/>
      <c r="Y991" s="225"/>
      <c r="Z991" s="225"/>
    </row>
    <row r="992" spans="1:26" ht="14.25" customHeight="1">
      <c r="A992" s="225"/>
      <c r="B992" s="226"/>
      <c r="C992" s="225"/>
      <c r="D992" s="227"/>
      <c r="E992" s="225"/>
      <c r="F992" s="225"/>
      <c r="G992" s="225"/>
      <c r="H992" s="225"/>
      <c r="I992" s="225"/>
      <c r="J992" s="225"/>
      <c r="K992" s="225"/>
      <c r="L992" s="225"/>
      <c r="M992" s="225"/>
      <c r="N992" s="225"/>
      <c r="O992" s="225"/>
      <c r="P992" s="225"/>
      <c r="Q992" s="225"/>
      <c r="R992" s="225"/>
      <c r="S992" s="225"/>
      <c r="T992" s="225"/>
      <c r="U992" s="225"/>
      <c r="V992" s="225"/>
      <c r="W992" s="225"/>
      <c r="X992" s="225"/>
      <c r="Y992" s="225"/>
      <c r="Z992" s="225"/>
    </row>
    <row r="993" spans="1:26" ht="14.25" customHeight="1">
      <c r="A993" s="225"/>
      <c r="B993" s="226"/>
      <c r="C993" s="225"/>
      <c r="D993" s="227"/>
      <c r="E993" s="225"/>
      <c r="F993" s="225"/>
      <c r="G993" s="225"/>
      <c r="H993" s="225"/>
      <c r="I993" s="225"/>
      <c r="J993" s="225"/>
      <c r="K993" s="225"/>
      <c r="L993" s="225"/>
      <c r="M993" s="225"/>
      <c r="N993" s="225"/>
      <c r="O993" s="225"/>
      <c r="P993" s="225"/>
      <c r="Q993" s="225"/>
      <c r="R993" s="225"/>
      <c r="S993" s="225"/>
      <c r="T993" s="225"/>
      <c r="U993" s="225"/>
      <c r="V993" s="225"/>
      <c r="W993" s="225"/>
      <c r="X993" s="225"/>
      <c r="Y993" s="225"/>
      <c r="Z993" s="225"/>
    </row>
    <row r="994" spans="1:26" ht="14.25" customHeight="1">
      <c r="A994" s="225"/>
      <c r="B994" s="226"/>
      <c r="C994" s="225"/>
      <c r="D994" s="227"/>
      <c r="E994" s="225"/>
      <c r="F994" s="225"/>
      <c r="G994" s="225"/>
      <c r="H994" s="225"/>
      <c r="I994" s="225"/>
      <c r="J994" s="225"/>
      <c r="K994" s="225"/>
      <c r="L994" s="225"/>
      <c r="M994" s="225"/>
      <c r="N994" s="225"/>
      <c r="O994" s="225"/>
      <c r="P994" s="225"/>
      <c r="Q994" s="225"/>
      <c r="R994" s="225"/>
      <c r="S994" s="225"/>
      <c r="T994" s="225"/>
      <c r="U994" s="225"/>
      <c r="V994" s="225"/>
      <c r="W994" s="225"/>
      <c r="X994" s="225"/>
      <c r="Y994" s="225"/>
      <c r="Z994" s="225"/>
    </row>
    <row r="995" spans="1:26" ht="14.25" customHeight="1">
      <c r="A995" s="225"/>
      <c r="B995" s="226"/>
      <c r="C995" s="225"/>
      <c r="D995" s="227"/>
      <c r="E995" s="225"/>
      <c r="F995" s="225"/>
      <c r="G995" s="225"/>
      <c r="H995" s="225"/>
      <c r="I995" s="225"/>
      <c r="J995" s="225"/>
      <c r="K995" s="225"/>
      <c r="L995" s="225"/>
      <c r="M995" s="225"/>
      <c r="N995" s="225"/>
      <c r="O995" s="225"/>
      <c r="P995" s="225"/>
      <c r="Q995" s="225"/>
      <c r="R995" s="225"/>
      <c r="S995" s="225"/>
      <c r="T995" s="225"/>
      <c r="U995" s="225"/>
      <c r="V995" s="225"/>
      <c r="W995" s="225"/>
      <c r="X995" s="225"/>
      <c r="Y995" s="225"/>
      <c r="Z995" s="225"/>
    </row>
    <row r="996" spans="1:26" ht="14.25" customHeight="1">
      <c r="A996" s="225"/>
      <c r="B996" s="226"/>
      <c r="C996" s="225"/>
      <c r="D996" s="227"/>
      <c r="E996" s="225"/>
      <c r="F996" s="225"/>
      <c r="G996" s="225"/>
      <c r="H996" s="225"/>
      <c r="I996" s="225"/>
      <c r="J996" s="225"/>
      <c r="K996" s="225"/>
      <c r="L996" s="225"/>
      <c r="M996" s="225"/>
      <c r="N996" s="225"/>
      <c r="O996" s="225"/>
      <c r="P996" s="225"/>
      <c r="Q996" s="225"/>
      <c r="R996" s="225"/>
      <c r="S996" s="225"/>
      <c r="T996" s="225"/>
      <c r="U996" s="225"/>
      <c r="V996" s="225"/>
      <c r="W996" s="225"/>
      <c r="X996" s="225"/>
      <c r="Y996" s="225"/>
      <c r="Z996" s="225"/>
    </row>
    <row r="997" spans="1:26" ht="14.25" customHeight="1">
      <c r="A997" s="225"/>
      <c r="B997" s="226"/>
      <c r="C997" s="225"/>
      <c r="D997" s="227"/>
      <c r="E997" s="225"/>
      <c r="F997" s="225"/>
      <c r="G997" s="225"/>
      <c r="H997" s="225"/>
      <c r="I997" s="225"/>
      <c r="J997" s="225"/>
      <c r="K997" s="225"/>
      <c r="L997" s="225"/>
      <c r="M997" s="225"/>
      <c r="N997" s="225"/>
      <c r="O997" s="225"/>
      <c r="P997" s="225"/>
      <c r="Q997" s="225"/>
      <c r="R997" s="225"/>
      <c r="S997" s="225"/>
      <c r="T997" s="225"/>
      <c r="U997" s="225"/>
      <c r="V997" s="225"/>
      <c r="W997" s="225"/>
      <c r="X997" s="225"/>
      <c r="Y997" s="225"/>
      <c r="Z997" s="225"/>
    </row>
    <row r="998" spans="1:26" ht="14.25" customHeight="1">
      <c r="A998" s="225"/>
      <c r="B998" s="226"/>
      <c r="C998" s="225"/>
      <c r="D998" s="227"/>
      <c r="E998" s="225"/>
      <c r="F998" s="225"/>
      <c r="G998" s="225"/>
      <c r="H998" s="225"/>
      <c r="I998" s="225"/>
      <c r="J998" s="225"/>
      <c r="K998" s="225"/>
      <c r="L998" s="225"/>
      <c r="M998" s="225"/>
      <c r="N998" s="225"/>
      <c r="O998" s="225"/>
      <c r="P998" s="225"/>
      <c r="Q998" s="225"/>
      <c r="R998" s="225"/>
      <c r="S998" s="225"/>
      <c r="T998" s="225"/>
      <c r="U998" s="225"/>
      <c r="V998" s="225"/>
      <c r="W998" s="225"/>
      <c r="X998" s="225"/>
      <c r="Y998" s="225"/>
      <c r="Z998" s="225"/>
    </row>
    <row r="999" spans="1:26" ht="14.25" customHeight="1">
      <c r="A999" s="225"/>
      <c r="B999" s="226"/>
      <c r="C999" s="225"/>
      <c r="D999" s="227"/>
      <c r="E999" s="225"/>
      <c r="F999" s="225"/>
      <c r="G999" s="225"/>
      <c r="H999" s="225"/>
      <c r="I999" s="225"/>
      <c r="J999" s="225"/>
      <c r="K999" s="225"/>
      <c r="L999" s="225"/>
      <c r="M999" s="225"/>
      <c r="N999" s="225"/>
      <c r="O999" s="225"/>
      <c r="P999" s="225"/>
      <c r="Q999" s="225"/>
      <c r="R999" s="225"/>
      <c r="S999" s="225"/>
      <c r="T999" s="225"/>
      <c r="U999" s="225"/>
      <c r="V999" s="225"/>
      <c r="W999" s="225"/>
      <c r="X999" s="225"/>
      <c r="Y999" s="225"/>
      <c r="Z999" s="225"/>
    </row>
    <row r="1000" spans="1:26" ht="14.25" customHeight="1">
      <c r="A1000" s="225"/>
      <c r="B1000" s="226"/>
      <c r="C1000" s="225"/>
      <c r="D1000" s="227"/>
      <c r="E1000" s="225"/>
      <c r="F1000" s="225"/>
      <c r="G1000" s="225"/>
      <c r="H1000" s="225"/>
      <c r="I1000" s="225"/>
      <c r="J1000" s="225"/>
      <c r="K1000" s="225"/>
      <c r="L1000" s="225"/>
      <c r="M1000" s="225"/>
      <c r="N1000" s="225"/>
      <c r="O1000" s="225"/>
      <c r="P1000" s="225"/>
      <c r="Q1000" s="225"/>
      <c r="R1000" s="225"/>
      <c r="S1000" s="225"/>
      <c r="T1000" s="225"/>
      <c r="U1000" s="225"/>
      <c r="V1000" s="225"/>
      <c r="W1000" s="225"/>
      <c r="X1000" s="225"/>
      <c r="Y1000" s="225"/>
      <c r="Z1000" s="225"/>
    </row>
  </sheetData>
  <mergeCells count="2">
    <mergeCell ref="B2:D2"/>
    <mergeCell ref="B3:D3"/>
  </mergeCells>
  <hyperlinks>
    <hyperlink ref="F546" r:id="rId1" xr:uid="{00000000-0004-0000-0D00-000000000000}"/>
    <hyperlink ref="F550" r:id="rId2" xr:uid="{00000000-0004-0000-0D00-000001000000}"/>
    <hyperlink ref="F555" r:id="rId3" xr:uid="{00000000-0004-0000-0D00-000002000000}"/>
    <hyperlink ref="F556" r:id="rId4" xr:uid="{00000000-0004-0000-0D00-000003000000}"/>
  </hyperlinks>
  <printOptions horizontalCentered="1"/>
  <pageMargins left="0.70866141732283472" right="0.70866141732283472" top="0.78740157480314965" bottom="0.74803149606299213" header="0" footer="0"/>
  <pageSetup orientation="portrait" r:id="rId5"/>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fitToPage="1"/>
  </sheetPr>
  <dimension ref="A1:Z1000"/>
  <sheetViews>
    <sheetView topLeftCell="A4" workbookViewId="0">
      <selection activeCell="C8" sqref="C8"/>
    </sheetView>
  </sheetViews>
  <sheetFormatPr baseColWidth="10" defaultColWidth="14.42578125" defaultRowHeight="15" customHeight="1"/>
  <cols>
    <col min="1" max="1" width="3.28515625" customWidth="1"/>
    <col min="2" max="2" width="44.42578125" customWidth="1"/>
    <col min="3" max="3" width="14.85546875" customWidth="1"/>
    <col min="4" max="4" width="17" customWidth="1"/>
    <col min="5" max="5" width="16.7109375" customWidth="1"/>
    <col min="6" max="6" width="12.85546875" customWidth="1"/>
    <col min="7" max="7" width="10.42578125" customWidth="1"/>
    <col min="8" max="8" width="14.85546875" customWidth="1"/>
    <col min="9" max="9" width="70.85546875" customWidth="1"/>
    <col min="10" max="26" width="11.42578125" customWidth="1"/>
  </cols>
  <sheetData>
    <row r="1" spans="1:26" ht="14.25" customHeight="1">
      <c r="A1" s="258"/>
      <c r="B1" s="259"/>
      <c r="C1" s="259"/>
      <c r="D1" s="259"/>
      <c r="E1" s="259"/>
      <c r="F1" s="258"/>
      <c r="G1" s="258"/>
      <c r="H1" s="260"/>
      <c r="I1" s="258"/>
      <c r="J1" s="258"/>
      <c r="K1" s="258"/>
      <c r="L1" s="258"/>
      <c r="M1" s="258"/>
      <c r="N1" s="258"/>
      <c r="O1" s="258"/>
      <c r="P1" s="258"/>
      <c r="Q1" s="258"/>
      <c r="R1" s="258"/>
      <c r="S1" s="258"/>
      <c r="T1" s="258"/>
      <c r="U1" s="258"/>
      <c r="V1" s="258"/>
      <c r="W1" s="258"/>
      <c r="X1" s="258"/>
      <c r="Y1" s="258"/>
      <c r="Z1" s="258"/>
    </row>
    <row r="2" spans="1:26" ht="14.25" customHeight="1">
      <c r="A2" s="261"/>
      <c r="B2" s="855" t="s">
        <v>982</v>
      </c>
      <c r="C2" s="581"/>
      <c r="D2" s="581"/>
      <c r="E2" s="581"/>
      <c r="F2" s="856"/>
      <c r="G2" s="857" t="s">
        <v>983</v>
      </c>
      <c r="H2" s="586"/>
      <c r="I2" s="261"/>
      <c r="J2" s="261"/>
      <c r="K2" s="261"/>
      <c r="L2" s="261"/>
      <c r="M2" s="261"/>
      <c r="N2" s="261"/>
      <c r="O2" s="261"/>
      <c r="P2" s="261"/>
      <c r="Q2" s="261"/>
      <c r="R2" s="261"/>
      <c r="S2" s="261"/>
      <c r="T2" s="261"/>
      <c r="U2" s="261"/>
      <c r="V2" s="261"/>
      <c r="W2" s="261"/>
      <c r="X2" s="261"/>
      <c r="Y2" s="261"/>
      <c r="Z2" s="261"/>
    </row>
    <row r="3" spans="1:26" ht="14.25" customHeight="1">
      <c r="A3" s="261"/>
      <c r="B3" s="860" t="e">
        <f>+#REF!</f>
        <v>#REF!</v>
      </c>
      <c r="C3" s="581"/>
      <c r="D3" s="581"/>
      <c r="E3" s="581"/>
      <c r="F3" s="856"/>
      <c r="G3" s="634"/>
      <c r="H3" s="858"/>
      <c r="I3" s="261"/>
      <c r="J3" s="261"/>
      <c r="K3" s="261"/>
      <c r="L3" s="261"/>
      <c r="M3" s="261"/>
      <c r="N3" s="261"/>
      <c r="O3" s="261"/>
      <c r="P3" s="261"/>
      <c r="Q3" s="261"/>
      <c r="R3" s="261"/>
      <c r="S3" s="261"/>
      <c r="T3" s="261"/>
      <c r="U3" s="261"/>
      <c r="V3" s="261"/>
      <c r="W3" s="261"/>
      <c r="X3" s="261"/>
      <c r="Y3" s="261"/>
      <c r="Z3" s="261"/>
    </row>
    <row r="4" spans="1:26" ht="45.75" customHeight="1">
      <c r="A4" s="261"/>
      <c r="B4" s="860" t="s">
        <v>984</v>
      </c>
      <c r="C4" s="581"/>
      <c r="D4" s="581"/>
      <c r="E4" s="581"/>
      <c r="F4" s="579"/>
      <c r="G4" s="634"/>
      <c r="H4" s="858"/>
      <c r="I4" s="261"/>
      <c r="J4" s="261"/>
      <c r="K4" s="261"/>
      <c r="L4" s="261"/>
      <c r="M4" s="261"/>
      <c r="N4" s="261"/>
      <c r="O4" s="261"/>
      <c r="P4" s="261"/>
      <c r="Q4" s="261"/>
      <c r="R4" s="261"/>
      <c r="S4" s="261"/>
      <c r="T4" s="261"/>
      <c r="U4" s="261"/>
      <c r="V4" s="261"/>
      <c r="W4" s="261"/>
      <c r="X4" s="261"/>
      <c r="Y4" s="261"/>
      <c r="Z4" s="261"/>
    </row>
    <row r="5" spans="1:26" ht="8.25" customHeight="1">
      <c r="A5" s="258"/>
      <c r="B5" s="262"/>
      <c r="C5" s="262"/>
      <c r="D5" s="262"/>
      <c r="E5" s="262"/>
      <c r="F5" s="263"/>
      <c r="G5" s="634"/>
      <c r="H5" s="858"/>
      <c r="I5" s="258"/>
      <c r="J5" s="258"/>
      <c r="K5" s="258"/>
      <c r="L5" s="258"/>
      <c r="M5" s="258"/>
      <c r="N5" s="258"/>
      <c r="O5" s="258"/>
      <c r="P5" s="258"/>
      <c r="Q5" s="258"/>
      <c r="R5" s="258"/>
      <c r="S5" s="258"/>
      <c r="T5" s="258"/>
      <c r="U5" s="258"/>
      <c r="V5" s="258"/>
      <c r="W5" s="258"/>
      <c r="X5" s="258"/>
      <c r="Y5" s="258"/>
      <c r="Z5" s="258"/>
    </row>
    <row r="6" spans="1:26" ht="14.25" customHeight="1">
      <c r="A6" s="261"/>
      <c r="B6" s="855" t="s">
        <v>985</v>
      </c>
      <c r="C6" s="581"/>
      <c r="D6" s="581"/>
      <c r="E6" s="581"/>
      <c r="F6" s="856"/>
      <c r="G6" s="859"/>
      <c r="H6" s="630"/>
      <c r="I6" s="264"/>
      <c r="J6" s="261"/>
      <c r="K6" s="261"/>
      <c r="L6" s="261"/>
      <c r="M6" s="261"/>
      <c r="N6" s="261"/>
      <c r="O6" s="261"/>
      <c r="P6" s="261"/>
      <c r="Q6" s="261"/>
      <c r="R6" s="261"/>
      <c r="S6" s="261"/>
      <c r="T6" s="261"/>
      <c r="U6" s="261"/>
      <c r="V6" s="261"/>
      <c r="W6" s="261"/>
      <c r="X6" s="261"/>
      <c r="Y6" s="261"/>
      <c r="Z6" s="261"/>
    </row>
    <row r="7" spans="1:26" ht="14.25" customHeight="1">
      <c r="A7" s="258"/>
      <c r="B7" s="259"/>
      <c r="C7" s="259"/>
      <c r="D7" s="259"/>
      <c r="E7" s="259"/>
      <c r="F7" s="258"/>
      <c r="G7" s="258"/>
      <c r="H7" s="260"/>
      <c r="I7" s="258"/>
      <c r="J7" s="258"/>
      <c r="K7" s="258"/>
      <c r="L7" s="258"/>
      <c r="M7" s="258"/>
      <c r="N7" s="258"/>
      <c r="O7" s="258"/>
      <c r="P7" s="258"/>
      <c r="Q7" s="258"/>
      <c r="R7" s="258"/>
      <c r="S7" s="258"/>
      <c r="T7" s="258"/>
      <c r="U7" s="258"/>
      <c r="V7" s="258"/>
      <c r="W7" s="258"/>
      <c r="X7" s="258"/>
      <c r="Y7" s="258"/>
      <c r="Z7" s="258"/>
    </row>
    <row r="8" spans="1:26" ht="14.25" customHeight="1">
      <c r="A8" s="258"/>
      <c r="B8" s="265" t="s">
        <v>986</v>
      </c>
      <c r="C8" s="266">
        <f ca="1">+'FORM-INTER'!I27</f>
        <v>78161341</v>
      </c>
      <c r="D8" s="851">
        <f ca="1">+IFERROR(C8/C19,"")</f>
        <v>54.907861608710924</v>
      </c>
      <c r="E8" s="579"/>
      <c r="F8" s="258"/>
      <c r="G8" s="258"/>
      <c r="H8" s="260"/>
      <c r="I8" s="258"/>
      <c r="J8" s="258"/>
      <c r="K8" s="258"/>
      <c r="L8" s="258"/>
      <c r="M8" s="258"/>
      <c r="N8" s="258"/>
      <c r="O8" s="258"/>
      <c r="P8" s="258"/>
      <c r="Q8" s="258"/>
      <c r="R8" s="258"/>
      <c r="S8" s="258"/>
      <c r="T8" s="258"/>
      <c r="U8" s="258"/>
      <c r="V8" s="258"/>
      <c r="W8" s="258"/>
      <c r="X8" s="258"/>
      <c r="Y8" s="258"/>
      <c r="Z8" s="258"/>
    </row>
    <row r="9" spans="1:26" ht="14.25" customHeight="1">
      <c r="A9" s="258"/>
      <c r="B9" s="265" t="s">
        <v>987</v>
      </c>
      <c r="C9" s="267">
        <f>+'FORM-INTER'!I8/30</f>
        <v>6</v>
      </c>
      <c r="D9" s="852">
        <f>+IFERROR(C9*30,"")</f>
        <v>180</v>
      </c>
      <c r="E9" s="579"/>
      <c r="F9" s="258"/>
      <c r="G9" s="258"/>
      <c r="H9" s="260"/>
      <c r="I9" s="248" t="s">
        <v>988</v>
      </c>
      <c r="J9" s="258"/>
      <c r="K9" s="258"/>
      <c r="L9" s="258"/>
      <c r="M9" s="258"/>
      <c r="N9" s="258"/>
      <c r="O9" s="258"/>
      <c r="P9" s="258"/>
      <c r="Q9" s="258"/>
      <c r="R9" s="258"/>
      <c r="S9" s="258"/>
      <c r="T9" s="258"/>
      <c r="U9" s="258"/>
      <c r="V9" s="258"/>
      <c r="W9" s="258"/>
      <c r="X9" s="258"/>
      <c r="Y9" s="258"/>
      <c r="Z9" s="258"/>
    </row>
    <row r="10" spans="1:26" ht="14.25" customHeight="1">
      <c r="A10" s="258"/>
      <c r="B10" s="265" t="s">
        <v>989</v>
      </c>
      <c r="C10" s="268">
        <v>0</v>
      </c>
      <c r="D10" s="853">
        <f ca="1">+IFERROR(C10*C8,"")</f>
        <v>0</v>
      </c>
      <c r="E10" s="579"/>
      <c r="F10" s="258"/>
      <c r="G10" s="258"/>
      <c r="H10" s="260"/>
      <c r="I10" s="269" t="s">
        <v>990</v>
      </c>
      <c r="J10" s="258"/>
      <c r="K10" s="258"/>
      <c r="L10" s="258"/>
      <c r="M10" s="258"/>
      <c r="N10" s="258"/>
      <c r="O10" s="258"/>
      <c r="P10" s="258"/>
      <c r="Q10" s="258"/>
      <c r="R10" s="258"/>
      <c r="S10" s="258"/>
      <c r="T10" s="258"/>
      <c r="U10" s="258"/>
      <c r="V10" s="258"/>
      <c r="W10" s="258"/>
      <c r="X10" s="258"/>
      <c r="Y10" s="258"/>
      <c r="Z10" s="258"/>
    </row>
    <row r="11" spans="1:26" ht="14.25" customHeight="1">
      <c r="A11" s="258"/>
      <c r="B11" s="270"/>
      <c r="C11" s="271"/>
      <c r="D11" s="271"/>
      <c r="E11" s="259"/>
      <c r="F11" s="258"/>
      <c r="G11" s="258"/>
      <c r="H11" s="260"/>
      <c r="I11" s="258"/>
      <c r="J11" s="258"/>
      <c r="K11" s="258"/>
      <c r="L11" s="258"/>
      <c r="M11" s="258"/>
      <c r="N11" s="258"/>
      <c r="O11" s="258"/>
      <c r="P11" s="258"/>
      <c r="Q11" s="258"/>
      <c r="R11" s="258"/>
      <c r="S11" s="258"/>
      <c r="T11" s="258"/>
      <c r="U11" s="258"/>
      <c r="V11" s="258"/>
      <c r="W11" s="258"/>
      <c r="X11" s="258"/>
      <c r="Y11" s="258"/>
      <c r="Z11" s="258"/>
    </row>
    <row r="12" spans="1:26" ht="14.25" customHeight="1">
      <c r="A12" s="261"/>
      <c r="B12" s="847" t="s">
        <v>991</v>
      </c>
      <c r="C12" s="854" t="s">
        <v>992</v>
      </c>
      <c r="D12" s="581"/>
      <c r="E12" s="579"/>
      <c r="F12" s="847" t="s">
        <v>993</v>
      </c>
      <c r="G12" s="847" t="s">
        <v>994</v>
      </c>
      <c r="H12" s="849" t="s">
        <v>995</v>
      </c>
      <c r="I12" s="261"/>
      <c r="J12" s="261"/>
      <c r="K12" s="261"/>
      <c r="L12" s="261"/>
      <c r="M12" s="261"/>
      <c r="N12" s="261"/>
      <c r="O12" s="261"/>
      <c r="P12" s="261"/>
      <c r="Q12" s="261"/>
      <c r="R12" s="261"/>
      <c r="S12" s="261"/>
      <c r="T12" s="261"/>
      <c r="U12" s="261"/>
      <c r="V12" s="261"/>
      <c r="W12" s="261"/>
      <c r="X12" s="261"/>
      <c r="Y12" s="261"/>
      <c r="Z12" s="261"/>
    </row>
    <row r="13" spans="1:26" ht="14.25" customHeight="1">
      <c r="A13" s="272"/>
      <c r="B13" s="848"/>
      <c r="C13" s="273" t="s">
        <v>388</v>
      </c>
      <c r="D13" s="273" t="s">
        <v>996</v>
      </c>
      <c r="E13" s="273" t="s">
        <v>389</v>
      </c>
      <c r="F13" s="848"/>
      <c r="G13" s="848"/>
      <c r="H13" s="848"/>
      <c r="I13" s="272"/>
      <c r="J13" s="272"/>
      <c r="K13" s="272"/>
      <c r="L13" s="272"/>
      <c r="M13" s="272"/>
      <c r="N13" s="272"/>
      <c r="O13" s="272"/>
      <c r="P13" s="272"/>
      <c r="Q13" s="272"/>
      <c r="R13" s="272"/>
      <c r="S13" s="272"/>
      <c r="T13" s="272"/>
      <c r="U13" s="272"/>
      <c r="V13" s="272"/>
      <c r="W13" s="272"/>
      <c r="X13" s="272"/>
      <c r="Y13" s="272"/>
      <c r="Z13" s="272"/>
    </row>
    <row r="14" spans="1:26" ht="14.25" customHeight="1">
      <c r="A14" s="258"/>
      <c r="B14" s="265" t="s">
        <v>997</v>
      </c>
      <c r="C14" s="274">
        <v>0.2</v>
      </c>
      <c r="D14" s="275">
        <f ca="1">+$C$8</f>
        <v>78161341</v>
      </c>
      <c r="E14" s="275">
        <f t="shared" ref="E14:E17" ca="1" si="0">+IFERROR(C14*D14,"")</f>
        <v>15632268.200000001</v>
      </c>
      <c r="F14" s="276">
        <f t="shared" ref="F14:F15" si="1">+IFERROR($D$9+180,"")</f>
        <v>360</v>
      </c>
      <c r="G14" s="277">
        <v>2E-3</v>
      </c>
      <c r="H14" s="278">
        <f t="shared" ref="H14:H17" ca="1" si="2">+IFERROR(G14*E14*F14/360,"")</f>
        <v>31264.536400000005</v>
      </c>
      <c r="I14" s="269" t="str">
        <f>+"EL % DEL VALOR ASEGURADO NO DEBE SER MENOR AL "&amp;C14*100&amp;"%"&amp;" DEL VALOR DEL CONTRATO"</f>
        <v>EL % DEL VALOR ASEGURADO NO DEBE SER MENOR AL 20% DEL VALOR DEL CONTRATO</v>
      </c>
      <c r="J14" s="279"/>
      <c r="K14" s="258"/>
      <c r="L14" s="258"/>
      <c r="M14" s="258"/>
      <c r="N14" s="258"/>
      <c r="O14" s="258"/>
      <c r="P14" s="258"/>
      <c r="Q14" s="258"/>
      <c r="R14" s="258"/>
      <c r="S14" s="258"/>
      <c r="T14" s="258"/>
      <c r="U14" s="258"/>
      <c r="V14" s="258"/>
      <c r="W14" s="258"/>
      <c r="X14" s="258"/>
      <c r="Y14" s="258"/>
      <c r="Z14" s="258"/>
    </row>
    <row r="15" spans="1:26" ht="14.25" customHeight="1">
      <c r="A15" s="258"/>
      <c r="B15" s="265" t="s">
        <v>998</v>
      </c>
      <c r="C15" s="274">
        <v>1</v>
      </c>
      <c r="D15" s="275">
        <f ca="1">+$D$10</f>
        <v>0</v>
      </c>
      <c r="E15" s="275">
        <f t="shared" ca="1" si="0"/>
        <v>0</v>
      </c>
      <c r="F15" s="276">
        <f t="shared" si="1"/>
        <v>360</v>
      </c>
      <c r="G15" s="277">
        <v>1.5E-3</v>
      </c>
      <c r="H15" s="278">
        <f t="shared" ca="1" si="2"/>
        <v>0</v>
      </c>
      <c r="I15" s="269" t="str">
        <f>+"EL % DEL VALOR ASEGURADO NO DEBE SER MENOR AL "&amp;C15*100&amp;"%"&amp;" DEL VALOR DEL ANTICIPO"</f>
        <v>EL % DEL VALOR ASEGURADO NO DEBE SER MENOR AL 100% DEL VALOR DEL ANTICIPO</v>
      </c>
      <c r="J15" s="279"/>
      <c r="K15" s="258"/>
      <c r="L15" s="258"/>
      <c r="M15" s="258"/>
      <c r="N15" s="258"/>
      <c r="O15" s="258"/>
      <c r="P15" s="258"/>
      <c r="Q15" s="258"/>
      <c r="R15" s="258"/>
      <c r="S15" s="258"/>
      <c r="T15" s="258"/>
      <c r="U15" s="258"/>
      <c r="V15" s="258"/>
      <c r="W15" s="258"/>
      <c r="X15" s="258"/>
      <c r="Y15" s="258"/>
      <c r="Z15" s="258"/>
    </row>
    <row r="16" spans="1:26" ht="14.25" customHeight="1">
      <c r="A16" s="258"/>
      <c r="B16" s="265" t="s">
        <v>999</v>
      </c>
      <c r="C16" s="274">
        <v>0.2</v>
      </c>
      <c r="D16" s="275">
        <f t="shared" ref="D16:D17" ca="1" si="3">+$C$8</f>
        <v>78161341</v>
      </c>
      <c r="E16" s="275">
        <f t="shared" ca="1" si="0"/>
        <v>15632268.200000001</v>
      </c>
      <c r="F16" s="276">
        <f>+IFERROR($D$9+1080,"")</f>
        <v>1260</v>
      </c>
      <c r="G16" s="277">
        <v>1.5E-3</v>
      </c>
      <c r="H16" s="278">
        <f t="shared" ca="1" si="2"/>
        <v>82069.408049999998</v>
      </c>
      <c r="I16" s="269" t="str">
        <f t="shared" ref="I16:I17" si="4">+"EL % DEL VALOR ASEGURADO NO DEBE SER MENOR AL "&amp;C16*100&amp;"%"&amp;" DEL VALOR DEL CONTRATO"</f>
        <v>EL % DEL VALOR ASEGURADO NO DEBE SER MENOR AL 20% DEL VALOR DEL CONTRATO</v>
      </c>
      <c r="J16" s="279"/>
      <c r="K16" s="258"/>
      <c r="L16" s="258"/>
      <c r="M16" s="258"/>
      <c r="N16" s="258"/>
      <c r="O16" s="258"/>
      <c r="P16" s="258"/>
      <c r="Q16" s="258"/>
      <c r="R16" s="258"/>
      <c r="S16" s="258"/>
      <c r="T16" s="258"/>
      <c r="U16" s="258"/>
      <c r="V16" s="258"/>
      <c r="W16" s="258"/>
      <c r="X16" s="258"/>
      <c r="Y16" s="258"/>
      <c r="Z16" s="258"/>
    </row>
    <row r="17" spans="1:26" ht="14.25" customHeight="1">
      <c r="A17" s="258"/>
      <c r="B17" s="265" t="s">
        <v>1000</v>
      </c>
      <c r="C17" s="274">
        <v>0.2</v>
      </c>
      <c r="D17" s="275">
        <f t="shared" ca="1" si="3"/>
        <v>78161341</v>
      </c>
      <c r="E17" s="275">
        <f t="shared" ca="1" si="0"/>
        <v>15632268.200000001</v>
      </c>
      <c r="F17" s="276">
        <f ca="1">+IF($C$8="","",1800)</f>
        <v>1800</v>
      </c>
      <c r="G17" s="277">
        <v>2.2000000000000001E-3</v>
      </c>
      <c r="H17" s="278">
        <f t="shared" ca="1" si="2"/>
        <v>171954.95020000002</v>
      </c>
      <c r="I17" s="269" t="str">
        <f t="shared" si="4"/>
        <v>EL % DEL VALOR ASEGURADO NO DEBE SER MENOR AL 20% DEL VALOR DEL CONTRATO</v>
      </c>
      <c r="J17" s="279"/>
      <c r="K17" s="258"/>
      <c r="L17" s="258"/>
      <c r="M17" s="258"/>
      <c r="N17" s="258"/>
      <c r="O17" s="258"/>
      <c r="P17" s="258"/>
      <c r="Q17" s="258"/>
      <c r="R17" s="258"/>
      <c r="S17" s="258"/>
      <c r="T17" s="258"/>
      <c r="U17" s="258"/>
      <c r="V17" s="258"/>
      <c r="W17" s="258"/>
      <c r="X17" s="258"/>
      <c r="Y17" s="258"/>
      <c r="Z17" s="258"/>
    </row>
    <row r="18" spans="1:26" ht="14.25" customHeight="1">
      <c r="A18" s="261"/>
      <c r="B18" s="280" t="s">
        <v>1001</v>
      </c>
      <c r="C18" s="281" t="s">
        <v>387</v>
      </c>
      <c r="D18" s="850" t="s">
        <v>1002</v>
      </c>
      <c r="E18" s="579"/>
      <c r="F18" s="282" t="s">
        <v>1003</v>
      </c>
      <c r="G18" s="281" t="s">
        <v>1004</v>
      </c>
      <c r="H18" s="283" t="s">
        <v>995</v>
      </c>
      <c r="I18" s="269"/>
      <c r="J18" s="261"/>
      <c r="K18" s="261"/>
      <c r="L18" s="261"/>
      <c r="M18" s="261"/>
      <c r="N18" s="261"/>
      <c r="O18" s="261"/>
      <c r="P18" s="261"/>
      <c r="Q18" s="261"/>
      <c r="R18" s="261"/>
      <c r="S18" s="261"/>
      <c r="T18" s="261"/>
      <c r="U18" s="261"/>
      <c r="V18" s="261"/>
      <c r="W18" s="261"/>
      <c r="X18" s="261"/>
      <c r="Y18" s="261"/>
      <c r="Z18" s="261"/>
    </row>
    <row r="19" spans="1:26" ht="14.25" customHeight="1">
      <c r="A19" s="258"/>
      <c r="B19" s="284">
        <f ca="1">IF(C8="","",IF(D8&lt;=1500,200,IF(D8&lt;=2500,300,IF(D8&lt;=5000,400,IF(D8&lt;=10000,500,"5%")))))</f>
        <v>200</v>
      </c>
      <c r="C19" s="285">
        <v>1423500</v>
      </c>
      <c r="D19" s="844">
        <f ca="1">+IFERROR(IF(D8&gt;10000,D8+5%,B19*C19),"")</f>
        <v>284700000</v>
      </c>
      <c r="E19" s="579"/>
      <c r="F19" s="286">
        <f>+$C$9</f>
        <v>6</v>
      </c>
      <c r="G19" s="287">
        <v>2E-3</v>
      </c>
      <c r="H19" s="288">
        <f ca="1">+IFERROR(G19*F19*D19/12,"")</f>
        <v>284700</v>
      </c>
      <c r="I19" s="258"/>
      <c r="J19" s="279"/>
      <c r="K19" s="258"/>
      <c r="L19" s="258"/>
      <c r="M19" s="258"/>
      <c r="N19" s="258"/>
      <c r="O19" s="258"/>
      <c r="P19" s="258"/>
      <c r="Q19" s="258"/>
      <c r="R19" s="258"/>
      <c r="S19" s="258"/>
      <c r="T19" s="258"/>
      <c r="U19" s="258"/>
      <c r="V19" s="258"/>
      <c r="W19" s="258"/>
      <c r="X19" s="258"/>
      <c r="Y19" s="258"/>
      <c r="Z19" s="258"/>
    </row>
    <row r="20" spans="1:26" ht="14.25" customHeight="1">
      <c r="A20" s="258"/>
      <c r="B20" s="845" t="s">
        <v>1005</v>
      </c>
      <c r="C20" s="581"/>
      <c r="D20" s="581"/>
      <c r="E20" s="581"/>
      <c r="F20" s="581"/>
      <c r="G20" s="579"/>
      <c r="H20" s="288">
        <f ca="1">ROUND(IF(SUM(H14:H17,H19)=0,"",SUM(H14:H17,H19)),0)</f>
        <v>569989</v>
      </c>
      <c r="I20" s="258"/>
      <c r="J20" s="258"/>
      <c r="K20" s="258"/>
      <c r="L20" s="258"/>
      <c r="M20" s="258"/>
      <c r="N20" s="258"/>
      <c r="O20" s="258"/>
      <c r="P20" s="258"/>
      <c r="Q20" s="258"/>
      <c r="R20" s="258"/>
      <c r="S20" s="258"/>
      <c r="T20" s="258"/>
      <c r="U20" s="258"/>
      <c r="V20" s="258"/>
      <c r="W20" s="258"/>
      <c r="X20" s="258"/>
      <c r="Y20" s="258"/>
      <c r="Z20" s="258"/>
    </row>
    <row r="21" spans="1:26" ht="14.25" customHeight="1">
      <c r="A21" s="258"/>
      <c r="B21" s="845" t="s">
        <v>1006</v>
      </c>
      <c r="C21" s="581"/>
      <c r="D21" s="581"/>
      <c r="E21" s="581"/>
      <c r="F21" s="581"/>
      <c r="G21" s="579"/>
      <c r="H21" s="288">
        <f ca="1">+IF(H20="","",20000)</f>
        <v>20000</v>
      </c>
      <c r="I21" s="258"/>
      <c r="J21" s="258"/>
      <c r="K21" s="258"/>
      <c r="L21" s="258"/>
      <c r="M21" s="258"/>
      <c r="N21" s="258"/>
      <c r="O21" s="258"/>
      <c r="P21" s="258"/>
      <c r="Q21" s="258"/>
      <c r="R21" s="258"/>
      <c r="S21" s="258"/>
      <c r="T21" s="258"/>
      <c r="U21" s="258"/>
      <c r="V21" s="258"/>
      <c r="W21" s="258"/>
      <c r="X21" s="258"/>
      <c r="Y21" s="258"/>
      <c r="Z21" s="258"/>
    </row>
    <row r="22" spans="1:26" ht="14.25" customHeight="1">
      <c r="A22" s="258"/>
      <c r="B22" s="845" t="s">
        <v>1007</v>
      </c>
      <c r="C22" s="581"/>
      <c r="D22" s="581"/>
      <c r="E22" s="581"/>
      <c r="F22" s="581"/>
      <c r="G22" s="579"/>
      <c r="H22" s="288">
        <f ca="1">ROUND(IFERROR((H20+H21)*0.19,""),0)</f>
        <v>112098</v>
      </c>
      <c r="I22" s="258"/>
      <c r="J22" s="258"/>
      <c r="K22" s="258"/>
      <c r="L22" s="258"/>
      <c r="M22" s="258"/>
      <c r="N22" s="258"/>
      <c r="O22" s="258"/>
      <c r="P22" s="258"/>
      <c r="Q22" s="258"/>
      <c r="R22" s="258"/>
      <c r="S22" s="258"/>
      <c r="T22" s="258"/>
      <c r="U22" s="258"/>
      <c r="V22" s="258"/>
      <c r="W22" s="258"/>
      <c r="X22" s="258"/>
      <c r="Y22" s="258"/>
      <c r="Z22" s="258"/>
    </row>
    <row r="23" spans="1:26" ht="14.25" customHeight="1">
      <c r="A23" s="258"/>
      <c r="B23" s="845" t="s">
        <v>1008</v>
      </c>
      <c r="C23" s="581"/>
      <c r="D23" s="581"/>
      <c r="E23" s="581"/>
      <c r="F23" s="581"/>
      <c r="G23" s="579"/>
      <c r="H23" s="288">
        <f ca="1">ROUND(IF(H20="","",SUM(H20:H22)),0)</f>
        <v>702087</v>
      </c>
      <c r="I23" s="258"/>
      <c r="J23" s="258"/>
      <c r="K23" s="258"/>
      <c r="L23" s="258"/>
      <c r="M23" s="258"/>
      <c r="N23" s="258"/>
      <c r="O23" s="258"/>
      <c r="P23" s="258"/>
      <c r="Q23" s="258"/>
      <c r="R23" s="258"/>
      <c r="S23" s="258"/>
      <c r="T23" s="258"/>
      <c r="U23" s="258"/>
      <c r="V23" s="258"/>
      <c r="W23" s="258"/>
      <c r="X23" s="258"/>
      <c r="Y23" s="258"/>
      <c r="Z23" s="258"/>
    </row>
    <row r="24" spans="1:26" ht="14.25" customHeight="1">
      <c r="A24" s="258"/>
      <c r="B24" s="845" t="s">
        <v>1009</v>
      </c>
      <c r="C24" s="581"/>
      <c r="D24" s="581"/>
      <c r="E24" s="581"/>
      <c r="F24" s="581"/>
      <c r="G24" s="579"/>
      <c r="H24" s="277" t="str">
        <f ca="1">+IFERROR(ROUND(H23/#REF!,4),"")</f>
        <v/>
      </c>
      <c r="I24" s="258"/>
      <c r="J24" s="258"/>
      <c r="K24" s="258"/>
      <c r="L24" s="258"/>
      <c r="M24" s="258"/>
      <c r="N24" s="258"/>
      <c r="O24" s="258"/>
      <c r="P24" s="258"/>
      <c r="Q24" s="258"/>
      <c r="R24" s="258"/>
      <c r="S24" s="258"/>
      <c r="T24" s="258"/>
      <c r="U24" s="258"/>
      <c r="V24" s="258"/>
      <c r="W24" s="258"/>
      <c r="X24" s="258"/>
      <c r="Y24" s="258"/>
      <c r="Z24" s="258"/>
    </row>
    <row r="25" spans="1:26" ht="14.25" customHeight="1">
      <c r="A25" s="258"/>
      <c r="B25" s="289"/>
      <c r="C25" s="289"/>
      <c r="D25" s="289"/>
      <c r="E25" s="289"/>
      <c r="F25" s="289"/>
      <c r="G25" s="289"/>
      <c r="H25" s="279">
        <v>1.8025794395328941E-2</v>
      </c>
      <c r="I25" s="258"/>
      <c r="J25" s="258"/>
      <c r="K25" s="258"/>
      <c r="L25" s="258"/>
      <c r="M25" s="258"/>
      <c r="N25" s="258"/>
      <c r="O25" s="258"/>
      <c r="P25" s="258"/>
      <c r="Q25" s="258"/>
      <c r="R25" s="258"/>
      <c r="S25" s="258"/>
      <c r="T25" s="258"/>
      <c r="U25" s="258"/>
      <c r="V25" s="258"/>
      <c r="W25" s="258"/>
      <c r="X25" s="258"/>
      <c r="Y25" s="258"/>
      <c r="Z25" s="258"/>
    </row>
    <row r="26" spans="1:26" ht="14.25" customHeight="1">
      <c r="A26" s="258"/>
      <c r="B26" s="289"/>
      <c r="C26" s="289"/>
      <c r="D26" s="289"/>
      <c r="E26" s="289"/>
      <c r="F26" s="289"/>
      <c r="G26" s="289"/>
      <c r="H26" s="279"/>
      <c r="I26" s="258"/>
      <c r="J26" s="258"/>
      <c r="K26" s="258"/>
      <c r="L26" s="258"/>
      <c r="M26" s="258"/>
      <c r="N26" s="258"/>
      <c r="O26" s="258"/>
      <c r="P26" s="258"/>
      <c r="Q26" s="258"/>
      <c r="R26" s="258"/>
      <c r="S26" s="258"/>
      <c r="T26" s="258"/>
      <c r="U26" s="258"/>
      <c r="V26" s="258"/>
      <c r="W26" s="258"/>
      <c r="X26" s="258"/>
      <c r="Y26" s="258"/>
      <c r="Z26" s="258"/>
    </row>
    <row r="27" spans="1:26" ht="14.25" customHeight="1">
      <c r="A27" s="258"/>
      <c r="B27" s="846"/>
      <c r="C27" s="578"/>
      <c r="D27" s="578"/>
      <c r="E27" s="578"/>
      <c r="F27" s="578"/>
      <c r="G27" s="578"/>
      <c r="H27" s="578"/>
      <c r="I27" s="258"/>
      <c r="J27" s="258"/>
      <c r="K27" s="258"/>
      <c r="L27" s="258"/>
      <c r="M27" s="258"/>
      <c r="N27" s="258"/>
      <c r="O27" s="258"/>
      <c r="P27" s="258"/>
      <c r="Q27" s="258"/>
      <c r="R27" s="258"/>
      <c r="S27" s="258"/>
      <c r="T27" s="258"/>
      <c r="U27" s="258"/>
      <c r="V27" s="258"/>
      <c r="W27" s="258"/>
      <c r="X27" s="258"/>
      <c r="Y27" s="258"/>
      <c r="Z27" s="258"/>
    </row>
    <row r="28" spans="1:26" ht="14.25" customHeight="1">
      <c r="A28" s="258"/>
      <c r="B28" s="843"/>
      <c r="C28" s="578"/>
      <c r="D28" s="578"/>
      <c r="E28" s="578"/>
      <c r="F28" s="578"/>
      <c r="G28" s="578"/>
      <c r="H28" s="578"/>
      <c r="I28" s="258"/>
      <c r="J28" s="258"/>
      <c r="K28" s="258"/>
      <c r="L28" s="258"/>
      <c r="M28" s="258"/>
      <c r="N28" s="258"/>
      <c r="O28" s="258"/>
      <c r="P28" s="258"/>
      <c r="Q28" s="258"/>
      <c r="R28" s="258"/>
      <c r="S28" s="258"/>
      <c r="T28" s="258"/>
      <c r="U28" s="258"/>
      <c r="V28" s="258"/>
      <c r="W28" s="258"/>
      <c r="X28" s="258"/>
      <c r="Y28" s="258"/>
      <c r="Z28" s="258"/>
    </row>
    <row r="29" spans="1:26" ht="14.25" customHeight="1">
      <c r="A29" s="258"/>
      <c r="B29" s="843"/>
      <c r="C29" s="578"/>
      <c r="D29" s="578"/>
      <c r="E29" s="578"/>
      <c r="F29" s="578"/>
      <c r="G29" s="578"/>
      <c r="H29" s="578"/>
      <c r="I29" s="258"/>
      <c r="J29" s="258"/>
      <c r="K29" s="258"/>
      <c r="L29" s="258"/>
      <c r="M29" s="258"/>
      <c r="N29" s="258"/>
      <c r="O29" s="258"/>
      <c r="P29" s="258"/>
      <c r="Q29" s="258"/>
      <c r="R29" s="258"/>
      <c r="S29" s="258"/>
      <c r="T29" s="258"/>
      <c r="U29" s="258"/>
      <c r="V29" s="258"/>
      <c r="W29" s="258"/>
      <c r="X29" s="258"/>
      <c r="Y29" s="258"/>
      <c r="Z29" s="258"/>
    </row>
    <row r="30" spans="1:26" ht="14.25" customHeight="1">
      <c r="A30" s="258"/>
      <c r="B30" s="843"/>
      <c r="C30" s="578"/>
      <c r="D30" s="578"/>
      <c r="E30" s="578"/>
      <c r="F30" s="578"/>
      <c r="G30" s="578"/>
      <c r="H30" s="578"/>
      <c r="I30" s="258"/>
      <c r="J30" s="258"/>
      <c r="K30" s="258"/>
      <c r="L30" s="258"/>
      <c r="M30" s="258"/>
      <c r="N30" s="258"/>
      <c r="O30" s="258"/>
      <c r="P30" s="258"/>
      <c r="Q30" s="258"/>
      <c r="R30" s="258"/>
      <c r="S30" s="258"/>
      <c r="T30" s="258"/>
      <c r="U30" s="258"/>
      <c r="V30" s="258"/>
      <c r="W30" s="258"/>
      <c r="X30" s="258"/>
      <c r="Y30" s="258"/>
      <c r="Z30" s="258"/>
    </row>
    <row r="31" spans="1:26" ht="14.25" customHeight="1">
      <c r="A31" s="258"/>
      <c r="B31" s="272"/>
      <c r="C31" s="259"/>
      <c r="D31" s="259"/>
      <c r="E31" s="259"/>
      <c r="F31" s="258"/>
      <c r="G31" s="258"/>
      <c r="H31" s="260"/>
      <c r="I31" s="258"/>
      <c r="J31" s="258"/>
      <c r="K31" s="258"/>
      <c r="L31" s="258"/>
      <c r="M31" s="258"/>
      <c r="N31" s="258"/>
      <c r="O31" s="258"/>
      <c r="P31" s="258"/>
      <c r="Q31" s="258"/>
      <c r="R31" s="258"/>
      <c r="S31" s="258"/>
      <c r="T31" s="258"/>
      <c r="U31" s="258"/>
      <c r="V31" s="258"/>
      <c r="W31" s="258"/>
      <c r="X31" s="258"/>
      <c r="Y31" s="258"/>
      <c r="Z31" s="258"/>
    </row>
    <row r="32" spans="1:26" ht="14.25" customHeight="1">
      <c r="A32" s="258"/>
      <c r="B32" s="272"/>
      <c r="C32" s="259"/>
      <c r="D32" s="259"/>
      <c r="E32" s="259"/>
      <c r="F32" s="258"/>
      <c r="G32" s="258"/>
      <c r="H32" s="260"/>
      <c r="I32" s="258"/>
      <c r="J32" s="258"/>
      <c r="K32" s="258"/>
      <c r="L32" s="258"/>
      <c r="M32" s="258"/>
      <c r="N32" s="258"/>
      <c r="O32" s="258"/>
      <c r="P32" s="258"/>
      <c r="Q32" s="258"/>
      <c r="R32" s="258"/>
      <c r="S32" s="258"/>
      <c r="T32" s="258"/>
      <c r="U32" s="258"/>
      <c r="V32" s="258"/>
      <c r="W32" s="258"/>
      <c r="X32" s="258"/>
      <c r="Y32" s="258"/>
      <c r="Z32" s="258"/>
    </row>
    <row r="33" spans="1:26" ht="14.25" customHeight="1">
      <c r="A33" s="258"/>
      <c r="B33" s="259"/>
      <c r="C33" s="259"/>
      <c r="D33" s="259"/>
      <c r="E33" s="259"/>
      <c r="F33" s="258"/>
      <c r="G33" s="258"/>
      <c r="H33" s="260"/>
      <c r="I33" s="258"/>
      <c r="J33" s="258"/>
      <c r="K33" s="258"/>
      <c r="L33" s="258"/>
      <c r="M33" s="258"/>
      <c r="N33" s="258"/>
      <c r="O33" s="258"/>
      <c r="P33" s="258"/>
      <c r="Q33" s="258"/>
      <c r="R33" s="258"/>
      <c r="S33" s="258"/>
      <c r="T33" s="258"/>
      <c r="U33" s="258"/>
      <c r="V33" s="258"/>
      <c r="W33" s="258"/>
      <c r="X33" s="258"/>
      <c r="Y33" s="258"/>
      <c r="Z33" s="258"/>
    </row>
    <row r="34" spans="1:26" ht="14.25" customHeight="1">
      <c r="A34" s="258"/>
      <c r="B34" s="259"/>
      <c r="C34" s="259"/>
      <c r="D34" s="259"/>
      <c r="E34" s="259"/>
      <c r="F34" s="258"/>
      <c r="G34" s="258"/>
      <c r="H34" s="260"/>
      <c r="I34" s="258"/>
      <c r="J34" s="258"/>
      <c r="K34" s="258"/>
      <c r="L34" s="258"/>
      <c r="M34" s="258"/>
      <c r="N34" s="258"/>
      <c r="O34" s="258"/>
      <c r="P34" s="258"/>
      <c r="Q34" s="258"/>
      <c r="R34" s="258"/>
      <c r="S34" s="258"/>
      <c r="T34" s="258"/>
      <c r="U34" s="258"/>
      <c r="V34" s="258"/>
      <c r="W34" s="258"/>
      <c r="X34" s="258"/>
      <c r="Y34" s="258"/>
      <c r="Z34" s="258"/>
    </row>
    <row r="35" spans="1:26" ht="14.25" customHeight="1">
      <c r="A35" s="258"/>
      <c r="B35" s="259"/>
      <c r="C35" s="259"/>
      <c r="D35" s="259"/>
      <c r="E35" s="259"/>
      <c r="F35" s="258"/>
      <c r="G35" s="258"/>
      <c r="H35" s="260"/>
      <c r="I35" s="258"/>
      <c r="J35" s="258"/>
      <c r="K35" s="258"/>
      <c r="L35" s="258"/>
      <c r="M35" s="258"/>
      <c r="N35" s="258"/>
      <c r="O35" s="258"/>
      <c r="P35" s="258"/>
      <c r="Q35" s="258"/>
      <c r="R35" s="258"/>
      <c r="S35" s="258"/>
      <c r="T35" s="258"/>
      <c r="U35" s="258"/>
      <c r="V35" s="258"/>
      <c r="W35" s="258"/>
      <c r="X35" s="258"/>
      <c r="Y35" s="258"/>
      <c r="Z35" s="258"/>
    </row>
    <row r="36" spans="1:26" ht="14.25" customHeight="1">
      <c r="A36" s="258"/>
      <c r="B36" s="259"/>
      <c r="C36" s="259"/>
      <c r="D36" s="259"/>
      <c r="E36" s="259"/>
      <c r="F36" s="258"/>
      <c r="G36" s="258"/>
      <c r="H36" s="260"/>
      <c r="I36" s="258"/>
      <c r="J36" s="258"/>
      <c r="K36" s="258"/>
      <c r="L36" s="258"/>
      <c r="M36" s="258"/>
      <c r="N36" s="258"/>
      <c r="O36" s="258"/>
      <c r="P36" s="258"/>
      <c r="Q36" s="258"/>
      <c r="R36" s="258"/>
      <c r="S36" s="258"/>
      <c r="T36" s="258"/>
      <c r="U36" s="258"/>
      <c r="V36" s="258"/>
      <c r="W36" s="258"/>
      <c r="X36" s="258"/>
      <c r="Y36" s="258"/>
      <c r="Z36" s="258"/>
    </row>
    <row r="37" spans="1:26" ht="14.25" customHeight="1">
      <c r="A37" s="258"/>
      <c r="B37" s="259"/>
      <c r="C37" s="259"/>
      <c r="D37" s="259"/>
      <c r="E37" s="259"/>
      <c r="F37" s="258"/>
      <c r="G37" s="258"/>
      <c r="H37" s="260"/>
      <c r="I37" s="258"/>
      <c r="J37" s="258"/>
      <c r="K37" s="258"/>
      <c r="L37" s="258"/>
      <c r="M37" s="258"/>
      <c r="N37" s="258"/>
      <c r="O37" s="258"/>
      <c r="P37" s="258"/>
      <c r="Q37" s="258"/>
      <c r="R37" s="258"/>
      <c r="S37" s="258"/>
      <c r="T37" s="258"/>
      <c r="U37" s="258"/>
      <c r="V37" s="258"/>
      <c r="W37" s="258"/>
      <c r="X37" s="258"/>
      <c r="Y37" s="258"/>
      <c r="Z37" s="258"/>
    </row>
    <row r="38" spans="1:26" ht="14.25" customHeight="1">
      <c r="A38" s="258"/>
      <c r="B38" s="259"/>
      <c r="C38" s="259"/>
      <c r="D38" s="259"/>
      <c r="E38" s="259"/>
      <c r="F38" s="258"/>
      <c r="G38" s="258"/>
      <c r="H38" s="260"/>
      <c r="I38" s="258"/>
      <c r="J38" s="258"/>
      <c r="K38" s="258"/>
      <c r="L38" s="258"/>
      <c r="M38" s="258"/>
      <c r="N38" s="258"/>
      <c r="O38" s="258"/>
      <c r="P38" s="258"/>
      <c r="Q38" s="258"/>
      <c r="R38" s="258"/>
      <c r="S38" s="258"/>
      <c r="T38" s="258"/>
      <c r="U38" s="258"/>
      <c r="V38" s="258"/>
      <c r="W38" s="258"/>
      <c r="X38" s="258"/>
      <c r="Y38" s="258"/>
      <c r="Z38" s="258"/>
    </row>
    <row r="39" spans="1:26" ht="14.25" customHeight="1">
      <c r="A39" s="258"/>
      <c r="B39" s="259"/>
      <c r="C39" s="259"/>
      <c r="D39" s="259"/>
      <c r="E39" s="259"/>
      <c r="F39" s="258"/>
      <c r="G39" s="258"/>
      <c r="H39" s="260"/>
      <c r="I39" s="258"/>
      <c r="J39" s="258"/>
      <c r="K39" s="258"/>
      <c r="L39" s="258"/>
      <c r="M39" s="258"/>
      <c r="N39" s="258"/>
      <c r="O39" s="258"/>
      <c r="P39" s="258"/>
      <c r="Q39" s="258"/>
      <c r="R39" s="258"/>
      <c r="S39" s="258"/>
      <c r="T39" s="258"/>
      <c r="U39" s="258"/>
      <c r="V39" s="258"/>
      <c r="W39" s="258"/>
      <c r="X39" s="258"/>
      <c r="Y39" s="258"/>
      <c r="Z39" s="258"/>
    </row>
    <row r="40" spans="1:26" ht="14.25" customHeight="1">
      <c r="A40" s="258"/>
      <c r="B40" s="259"/>
      <c r="C40" s="259"/>
      <c r="D40" s="259"/>
      <c r="E40" s="259"/>
      <c r="F40" s="258"/>
      <c r="G40" s="258"/>
      <c r="H40" s="260"/>
      <c r="I40" s="258"/>
      <c r="J40" s="258"/>
      <c r="K40" s="258"/>
      <c r="L40" s="258"/>
      <c r="M40" s="258"/>
      <c r="N40" s="258"/>
      <c r="O40" s="258"/>
      <c r="P40" s="258"/>
      <c r="Q40" s="258"/>
      <c r="R40" s="258"/>
      <c r="S40" s="258"/>
      <c r="T40" s="258"/>
      <c r="U40" s="258"/>
      <c r="V40" s="258"/>
      <c r="W40" s="258"/>
      <c r="X40" s="258"/>
      <c r="Y40" s="258"/>
      <c r="Z40" s="258"/>
    </row>
    <row r="41" spans="1:26" ht="14.25" customHeight="1">
      <c r="A41" s="258"/>
      <c r="B41" s="259"/>
      <c r="C41" s="259"/>
      <c r="D41" s="259"/>
      <c r="E41" s="259"/>
      <c r="F41" s="258"/>
      <c r="G41" s="258"/>
      <c r="H41" s="260"/>
      <c r="I41" s="258"/>
      <c r="J41" s="258"/>
      <c r="K41" s="258"/>
      <c r="L41" s="258"/>
      <c r="M41" s="258"/>
      <c r="N41" s="258"/>
      <c r="O41" s="258"/>
      <c r="P41" s="258"/>
      <c r="Q41" s="258"/>
      <c r="R41" s="258"/>
      <c r="S41" s="258"/>
      <c r="T41" s="258"/>
      <c r="U41" s="258"/>
      <c r="V41" s="258"/>
      <c r="W41" s="258"/>
      <c r="X41" s="258"/>
      <c r="Y41" s="258"/>
      <c r="Z41" s="258"/>
    </row>
    <row r="42" spans="1:26" ht="14.25" customHeight="1">
      <c r="A42" s="258"/>
      <c r="B42" s="259"/>
      <c r="C42" s="259"/>
      <c r="D42" s="259"/>
      <c r="E42" s="259"/>
      <c r="F42" s="258"/>
      <c r="G42" s="258"/>
      <c r="H42" s="260"/>
      <c r="I42" s="258"/>
      <c r="J42" s="258"/>
      <c r="K42" s="258"/>
      <c r="L42" s="258"/>
      <c r="M42" s="258"/>
      <c r="N42" s="258"/>
      <c r="O42" s="258"/>
      <c r="P42" s="258"/>
      <c r="Q42" s="258"/>
      <c r="R42" s="258"/>
      <c r="S42" s="258"/>
      <c r="T42" s="258"/>
      <c r="U42" s="258"/>
      <c r="V42" s="258"/>
      <c r="W42" s="258"/>
      <c r="X42" s="258"/>
      <c r="Y42" s="258"/>
      <c r="Z42" s="258"/>
    </row>
    <row r="43" spans="1:26" ht="14.25" customHeight="1">
      <c r="A43" s="258"/>
      <c r="B43" s="259"/>
      <c r="C43" s="259"/>
      <c r="D43" s="259"/>
      <c r="E43" s="259"/>
      <c r="F43" s="258"/>
      <c r="G43" s="258"/>
      <c r="H43" s="260"/>
      <c r="I43" s="258"/>
      <c r="J43" s="258"/>
      <c r="K43" s="258"/>
      <c r="L43" s="258"/>
      <c r="M43" s="258"/>
      <c r="N43" s="258"/>
      <c r="O43" s="258"/>
      <c r="P43" s="258"/>
      <c r="Q43" s="258"/>
      <c r="R43" s="258"/>
      <c r="S43" s="258"/>
      <c r="T43" s="258"/>
      <c r="U43" s="258"/>
      <c r="V43" s="258"/>
      <c r="W43" s="258"/>
      <c r="X43" s="258"/>
      <c r="Y43" s="258"/>
      <c r="Z43" s="258"/>
    </row>
    <row r="44" spans="1:26" ht="14.25" customHeight="1">
      <c r="A44" s="258"/>
      <c r="B44" s="259"/>
      <c r="C44" s="259"/>
      <c r="D44" s="259"/>
      <c r="E44" s="259"/>
      <c r="F44" s="258"/>
      <c r="G44" s="258"/>
      <c r="H44" s="260"/>
      <c r="I44" s="258"/>
      <c r="J44" s="258"/>
      <c r="K44" s="258"/>
      <c r="L44" s="258"/>
      <c r="M44" s="258"/>
      <c r="N44" s="258"/>
      <c r="O44" s="258"/>
      <c r="P44" s="258"/>
      <c r="Q44" s="258"/>
      <c r="R44" s="258"/>
      <c r="S44" s="258"/>
      <c r="T44" s="258"/>
      <c r="U44" s="258"/>
      <c r="V44" s="258"/>
      <c r="W44" s="258"/>
      <c r="X44" s="258"/>
      <c r="Y44" s="258"/>
      <c r="Z44" s="258"/>
    </row>
    <row r="45" spans="1:26" ht="14.25" customHeight="1">
      <c r="A45" s="258"/>
      <c r="B45" s="259"/>
      <c r="C45" s="259"/>
      <c r="D45" s="259"/>
      <c r="E45" s="259"/>
      <c r="F45" s="258"/>
      <c r="G45" s="258"/>
      <c r="H45" s="260"/>
      <c r="I45" s="258"/>
      <c r="J45" s="258"/>
      <c r="K45" s="258"/>
      <c r="L45" s="258"/>
      <c r="M45" s="258"/>
      <c r="N45" s="258"/>
      <c r="O45" s="258"/>
      <c r="P45" s="258"/>
      <c r="Q45" s="258"/>
      <c r="R45" s="258"/>
      <c r="S45" s="258"/>
      <c r="T45" s="258"/>
      <c r="U45" s="258"/>
      <c r="V45" s="258"/>
      <c r="W45" s="258"/>
      <c r="X45" s="258"/>
      <c r="Y45" s="258"/>
      <c r="Z45" s="258"/>
    </row>
    <row r="46" spans="1:26" ht="14.25" customHeight="1">
      <c r="A46" s="258"/>
      <c r="B46" s="259"/>
      <c r="C46" s="259"/>
      <c r="D46" s="259"/>
      <c r="E46" s="259"/>
      <c r="F46" s="258"/>
      <c r="G46" s="258"/>
      <c r="H46" s="260"/>
      <c r="I46" s="258"/>
      <c r="J46" s="258"/>
      <c r="K46" s="258"/>
      <c r="L46" s="258"/>
      <c r="M46" s="258"/>
      <c r="N46" s="258"/>
      <c r="O46" s="258"/>
      <c r="P46" s="258"/>
      <c r="Q46" s="258"/>
      <c r="R46" s="258"/>
      <c r="S46" s="258"/>
      <c r="T46" s="258"/>
      <c r="U46" s="258"/>
      <c r="V46" s="258"/>
      <c r="W46" s="258"/>
      <c r="X46" s="258"/>
      <c r="Y46" s="258"/>
      <c r="Z46" s="258"/>
    </row>
    <row r="47" spans="1:26" ht="14.25" customHeight="1">
      <c r="A47" s="258"/>
      <c r="B47" s="259"/>
      <c r="C47" s="259"/>
      <c r="D47" s="259"/>
      <c r="E47" s="259"/>
      <c r="F47" s="258"/>
      <c r="G47" s="258"/>
      <c r="H47" s="260"/>
      <c r="I47" s="258"/>
      <c r="J47" s="258"/>
      <c r="K47" s="258"/>
      <c r="L47" s="258"/>
      <c r="M47" s="258"/>
      <c r="N47" s="258"/>
      <c r="O47" s="258"/>
      <c r="P47" s="258"/>
      <c r="Q47" s="258"/>
      <c r="R47" s="258"/>
      <c r="S47" s="258"/>
      <c r="T47" s="258"/>
      <c r="U47" s="258"/>
      <c r="V47" s="258"/>
      <c r="W47" s="258"/>
      <c r="X47" s="258"/>
      <c r="Y47" s="258"/>
      <c r="Z47" s="258"/>
    </row>
    <row r="48" spans="1:26" ht="14.25" customHeight="1">
      <c r="A48" s="258"/>
      <c r="B48" s="259"/>
      <c r="C48" s="259"/>
      <c r="D48" s="259"/>
      <c r="E48" s="259"/>
      <c r="F48" s="258"/>
      <c r="G48" s="258"/>
      <c r="H48" s="260"/>
      <c r="I48" s="258"/>
      <c r="J48" s="258"/>
      <c r="K48" s="258"/>
      <c r="L48" s="258"/>
      <c r="M48" s="258"/>
      <c r="N48" s="258"/>
      <c r="O48" s="258"/>
      <c r="P48" s="258"/>
      <c r="Q48" s="258"/>
      <c r="R48" s="258"/>
      <c r="S48" s="258"/>
      <c r="T48" s="258"/>
      <c r="U48" s="258"/>
      <c r="V48" s="258"/>
      <c r="W48" s="258"/>
      <c r="X48" s="258"/>
      <c r="Y48" s="258"/>
      <c r="Z48" s="258"/>
    </row>
    <row r="49" spans="1:26" ht="14.25" customHeight="1">
      <c r="A49" s="258"/>
      <c r="B49" s="259"/>
      <c r="C49" s="259"/>
      <c r="D49" s="259"/>
      <c r="E49" s="259"/>
      <c r="F49" s="258"/>
      <c r="G49" s="258"/>
      <c r="H49" s="260"/>
      <c r="I49" s="258"/>
      <c r="J49" s="258"/>
      <c r="K49" s="258"/>
      <c r="L49" s="258"/>
      <c r="M49" s="258"/>
      <c r="N49" s="258"/>
      <c r="O49" s="258"/>
      <c r="P49" s="258"/>
      <c r="Q49" s="258"/>
      <c r="R49" s="258"/>
      <c r="S49" s="258"/>
      <c r="T49" s="258"/>
      <c r="U49" s="258"/>
      <c r="V49" s="258"/>
      <c r="W49" s="258"/>
      <c r="X49" s="258"/>
      <c r="Y49" s="258"/>
      <c r="Z49" s="258"/>
    </row>
    <row r="50" spans="1:26" ht="14.25" customHeight="1">
      <c r="A50" s="258"/>
      <c r="B50" s="259"/>
      <c r="C50" s="259"/>
      <c r="D50" s="259"/>
      <c r="E50" s="259"/>
      <c r="F50" s="258"/>
      <c r="G50" s="258"/>
      <c r="H50" s="260"/>
      <c r="I50" s="258"/>
      <c r="J50" s="258"/>
      <c r="K50" s="258"/>
      <c r="L50" s="258"/>
      <c r="M50" s="258"/>
      <c r="N50" s="258"/>
      <c r="O50" s="258"/>
      <c r="P50" s="258"/>
      <c r="Q50" s="258"/>
      <c r="R50" s="258"/>
      <c r="S50" s="258"/>
      <c r="T50" s="258"/>
      <c r="U50" s="258"/>
      <c r="V50" s="258"/>
      <c r="W50" s="258"/>
      <c r="X50" s="258"/>
      <c r="Y50" s="258"/>
      <c r="Z50" s="258"/>
    </row>
    <row r="51" spans="1:26" ht="14.25" customHeight="1">
      <c r="A51" s="258"/>
      <c r="B51" s="259"/>
      <c r="C51" s="259"/>
      <c r="D51" s="259"/>
      <c r="E51" s="259"/>
      <c r="F51" s="258"/>
      <c r="G51" s="258"/>
      <c r="H51" s="260"/>
      <c r="I51" s="258"/>
      <c r="J51" s="258"/>
      <c r="K51" s="258"/>
      <c r="L51" s="258"/>
      <c r="M51" s="258"/>
      <c r="N51" s="258"/>
      <c r="O51" s="258"/>
      <c r="P51" s="258"/>
      <c r="Q51" s="258"/>
      <c r="R51" s="258"/>
      <c r="S51" s="258"/>
      <c r="T51" s="258"/>
      <c r="U51" s="258"/>
      <c r="V51" s="258"/>
      <c r="W51" s="258"/>
      <c r="X51" s="258"/>
      <c r="Y51" s="258"/>
      <c r="Z51" s="258"/>
    </row>
    <row r="52" spans="1:26" ht="14.25" customHeight="1">
      <c r="A52" s="258"/>
      <c r="B52" s="259"/>
      <c r="C52" s="259"/>
      <c r="D52" s="259"/>
      <c r="E52" s="259"/>
      <c r="F52" s="258"/>
      <c r="G52" s="258"/>
      <c r="H52" s="260"/>
      <c r="I52" s="258"/>
      <c r="J52" s="258"/>
      <c r="K52" s="258"/>
      <c r="L52" s="258"/>
      <c r="M52" s="258"/>
      <c r="N52" s="258"/>
      <c r="O52" s="258"/>
      <c r="P52" s="258"/>
      <c r="Q52" s="258"/>
      <c r="R52" s="258"/>
      <c r="S52" s="258"/>
      <c r="T52" s="258"/>
      <c r="U52" s="258"/>
      <c r="V52" s="258"/>
      <c r="W52" s="258"/>
      <c r="X52" s="258"/>
      <c r="Y52" s="258"/>
      <c r="Z52" s="258"/>
    </row>
    <row r="53" spans="1:26" ht="14.25" customHeight="1">
      <c r="A53" s="258"/>
      <c r="B53" s="259"/>
      <c r="C53" s="259"/>
      <c r="D53" s="259"/>
      <c r="E53" s="259"/>
      <c r="F53" s="258"/>
      <c r="G53" s="258"/>
      <c r="H53" s="260"/>
      <c r="I53" s="258"/>
      <c r="J53" s="258"/>
      <c r="K53" s="258"/>
      <c r="L53" s="258"/>
      <c r="M53" s="258"/>
      <c r="N53" s="258"/>
      <c r="O53" s="258"/>
      <c r="P53" s="258"/>
      <c r="Q53" s="258"/>
      <c r="R53" s="258"/>
      <c r="S53" s="258"/>
      <c r="T53" s="258"/>
      <c r="U53" s="258"/>
      <c r="V53" s="258"/>
      <c r="W53" s="258"/>
      <c r="X53" s="258"/>
      <c r="Y53" s="258"/>
      <c r="Z53" s="258"/>
    </row>
    <row r="54" spans="1:26" ht="14.25" customHeight="1">
      <c r="A54" s="258"/>
      <c r="B54" s="259"/>
      <c r="C54" s="259"/>
      <c r="D54" s="259"/>
      <c r="E54" s="259"/>
      <c r="F54" s="258"/>
      <c r="G54" s="258"/>
      <c r="H54" s="260"/>
      <c r="I54" s="258"/>
      <c r="J54" s="258"/>
      <c r="K54" s="258"/>
      <c r="L54" s="258"/>
      <c r="M54" s="258"/>
      <c r="N54" s="258"/>
      <c r="O54" s="258"/>
      <c r="P54" s="258"/>
      <c r="Q54" s="258"/>
      <c r="R54" s="258"/>
      <c r="S54" s="258"/>
      <c r="T54" s="258"/>
      <c r="U54" s="258"/>
      <c r="V54" s="258"/>
      <c r="W54" s="258"/>
      <c r="X54" s="258"/>
      <c r="Y54" s="258"/>
      <c r="Z54" s="258"/>
    </row>
    <row r="55" spans="1:26" ht="14.25" customHeight="1">
      <c r="A55" s="258"/>
      <c r="B55" s="259"/>
      <c r="C55" s="259"/>
      <c r="D55" s="259"/>
      <c r="E55" s="259"/>
      <c r="F55" s="258"/>
      <c r="G55" s="258"/>
      <c r="H55" s="260"/>
      <c r="I55" s="258"/>
      <c r="J55" s="258"/>
      <c r="K55" s="258"/>
      <c r="L55" s="258"/>
      <c r="M55" s="258"/>
      <c r="N55" s="258"/>
      <c r="O55" s="258"/>
      <c r="P55" s="258"/>
      <c r="Q55" s="258"/>
      <c r="R55" s="258"/>
      <c r="S55" s="258"/>
      <c r="T55" s="258"/>
      <c r="U55" s="258"/>
      <c r="V55" s="258"/>
      <c r="W55" s="258"/>
      <c r="X55" s="258"/>
      <c r="Y55" s="258"/>
      <c r="Z55" s="258"/>
    </row>
    <row r="56" spans="1:26" ht="14.25" customHeight="1">
      <c r="A56" s="258"/>
      <c r="B56" s="259"/>
      <c r="C56" s="259"/>
      <c r="D56" s="259"/>
      <c r="E56" s="259"/>
      <c r="F56" s="258"/>
      <c r="G56" s="258"/>
      <c r="H56" s="260"/>
      <c r="I56" s="258"/>
      <c r="J56" s="258"/>
      <c r="K56" s="258"/>
      <c r="L56" s="258"/>
      <c r="M56" s="258"/>
      <c r="N56" s="258"/>
      <c r="O56" s="258"/>
      <c r="P56" s="258"/>
      <c r="Q56" s="258"/>
      <c r="R56" s="258"/>
      <c r="S56" s="258"/>
      <c r="T56" s="258"/>
      <c r="U56" s="258"/>
      <c r="V56" s="258"/>
      <c r="W56" s="258"/>
      <c r="X56" s="258"/>
      <c r="Y56" s="258"/>
      <c r="Z56" s="258"/>
    </row>
    <row r="57" spans="1:26" ht="14.25" customHeight="1">
      <c r="A57" s="258"/>
      <c r="B57" s="259"/>
      <c r="C57" s="259"/>
      <c r="D57" s="259"/>
      <c r="E57" s="259"/>
      <c r="F57" s="258"/>
      <c r="G57" s="258"/>
      <c r="H57" s="260"/>
      <c r="I57" s="258"/>
      <c r="J57" s="258"/>
      <c r="K57" s="258"/>
      <c r="L57" s="258"/>
      <c r="M57" s="258"/>
      <c r="N57" s="258"/>
      <c r="O57" s="258"/>
      <c r="P57" s="258"/>
      <c r="Q57" s="258"/>
      <c r="R57" s="258"/>
      <c r="S57" s="258"/>
      <c r="T57" s="258"/>
      <c r="U57" s="258"/>
      <c r="V57" s="258"/>
      <c r="W57" s="258"/>
      <c r="X57" s="258"/>
      <c r="Y57" s="258"/>
      <c r="Z57" s="258"/>
    </row>
    <row r="58" spans="1:26" ht="14.25" customHeight="1">
      <c r="A58" s="258"/>
      <c r="B58" s="259"/>
      <c r="C58" s="259"/>
      <c r="D58" s="259"/>
      <c r="E58" s="259"/>
      <c r="F58" s="258"/>
      <c r="G58" s="258"/>
      <c r="H58" s="260"/>
      <c r="I58" s="258"/>
      <c r="J58" s="258"/>
      <c r="K58" s="258"/>
      <c r="L58" s="258"/>
      <c r="M58" s="258"/>
      <c r="N58" s="258"/>
      <c r="O58" s="258"/>
      <c r="P58" s="258"/>
      <c r="Q58" s="258"/>
      <c r="R58" s="258"/>
      <c r="S58" s="258"/>
      <c r="T58" s="258"/>
      <c r="U58" s="258"/>
      <c r="V58" s="258"/>
      <c r="W58" s="258"/>
      <c r="X58" s="258"/>
      <c r="Y58" s="258"/>
      <c r="Z58" s="258"/>
    </row>
    <row r="59" spans="1:26" ht="14.25" customHeight="1">
      <c r="A59" s="258"/>
      <c r="B59" s="259"/>
      <c r="C59" s="259"/>
      <c r="D59" s="259"/>
      <c r="E59" s="259"/>
      <c r="F59" s="258"/>
      <c r="G59" s="258"/>
      <c r="H59" s="260"/>
      <c r="I59" s="258"/>
      <c r="J59" s="258"/>
      <c r="K59" s="258"/>
      <c r="L59" s="258"/>
      <c r="M59" s="258"/>
      <c r="N59" s="258"/>
      <c r="O59" s="258"/>
      <c r="P59" s="258"/>
      <c r="Q59" s="258"/>
      <c r="R59" s="258"/>
      <c r="S59" s="258"/>
      <c r="T59" s="258"/>
      <c r="U59" s="258"/>
      <c r="V59" s="258"/>
      <c r="W59" s="258"/>
      <c r="X59" s="258"/>
      <c r="Y59" s="258"/>
      <c r="Z59" s="258"/>
    </row>
    <row r="60" spans="1:26" ht="14.25" customHeight="1">
      <c r="A60" s="258"/>
      <c r="B60" s="259"/>
      <c r="C60" s="259"/>
      <c r="D60" s="259"/>
      <c r="E60" s="259"/>
      <c r="F60" s="258"/>
      <c r="G60" s="258"/>
      <c r="H60" s="260"/>
      <c r="I60" s="258"/>
      <c r="J60" s="258"/>
      <c r="K60" s="258"/>
      <c r="L60" s="258"/>
      <c r="M60" s="258"/>
      <c r="N60" s="258"/>
      <c r="O60" s="258"/>
      <c r="P60" s="258"/>
      <c r="Q60" s="258"/>
      <c r="R60" s="258"/>
      <c r="S60" s="258"/>
      <c r="T60" s="258"/>
      <c r="U60" s="258"/>
      <c r="V60" s="258"/>
      <c r="W60" s="258"/>
      <c r="X60" s="258"/>
      <c r="Y60" s="258"/>
      <c r="Z60" s="258"/>
    </row>
    <row r="61" spans="1:26" ht="14.25" customHeight="1">
      <c r="A61" s="258"/>
      <c r="B61" s="259"/>
      <c r="C61" s="259"/>
      <c r="D61" s="259"/>
      <c r="E61" s="259"/>
      <c r="F61" s="258"/>
      <c r="G61" s="258"/>
      <c r="H61" s="260"/>
      <c r="I61" s="258"/>
      <c r="J61" s="258"/>
      <c r="K61" s="258"/>
      <c r="L61" s="258"/>
      <c r="M61" s="258"/>
      <c r="N61" s="258"/>
      <c r="O61" s="258"/>
      <c r="P61" s="258"/>
      <c r="Q61" s="258"/>
      <c r="R61" s="258"/>
      <c r="S61" s="258"/>
      <c r="T61" s="258"/>
      <c r="U61" s="258"/>
      <c r="V61" s="258"/>
      <c r="W61" s="258"/>
      <c r="X61" s="258"/>
      <c r="Y61" s="258"/>
      <c r="Z61" s="258"/>
    </row>
    <row r="62" spans="1:26" ht="14.25" customHeight="1">
      <c r="A62" s="258"/>
      <c r="B62" s="259"/>
      <c r="C62" s="259"/>
      <c r="D62" s="259"/>
      <c r="E62" s="259"/>
      <c r="F62" s="258"/>
      <c r="G62" s="258"/>
      <c r="H62" s="260"/>
      <c r="I62" s="258"/>
      <c r="J62" s="258"/>
      <c r="K62" s="258"/>
      <c r="L62" s="258"/>
      <c r="M62" s="258"/>
      <c r="N62" s="258"/>
      <c r="O62" s="258"/>
      <c r="P62" s="258"/>
      <c r="Q62" s="258"/>
      <c r="R62" s="258"/>
      <c r="S62" s="258"/>
      <c r="T62" s="258"/>
      <c r="U62" s="258"/>
      <c r="V62" s="258"/>
      <c r="W62" s="258"/>
      <c r="X62" s="258"/>
      <c r="Y62" s="258"/>
      <c r="Z62" s="258"/>
    </row>
    <row r="63" spans="1:26" ht="14.25" customHeight="1">
      <c r="A63" s="258"/>
      <c r="B63" s="259"/>
      <c r="C63" s="259"/>
      <c r="D63" s="259"/>
      <c r="E63" s="259"/>
      <c r="F63" s="258"/>
      <c r="G63" s="258"/>
      <c r="H63" s="260"/>
      <c r="I63" s="258"/>
      <c r="J63" s="258"/>
      <c r="K63" s="258"/>
      <c r="L63" s="258"/>
      <c r="M63" s="258"/>
      <c r="N63" s="258"/>
      <c r="O63" s="258"/>
      <c r="P63" s="258"/>
      <c r="Q63" s="258"/>
      <c r="R63" s="258"/>
      <c r="S63" s="258"/>
      <c r="T63" s="258"/>
      <c r="U63" s="258"/>
      <c r="V63" s="258"/>
      <c r="W63" s="258"/>
      <c r="X63" s="258"/>
      <c r="Y63" s="258"/>
      <c r="Z63" s="258"/>
    </row>
    <row r="64" spans="1:26" ht="14.25" customHeight="1">
      <c r="A64" s="258"/>
      <c r="B64" s="259"/>
      <c r="C64" s="259"/>
      <c r="D64" s="259"/>
      <c r="E64" s="259"/>
      <c r="F64" s="258"/>
      <c r="G64" s="258"/>
      <c r="H64" s="260"/>
      <c r="I64" s="258"/>
      <c r="J64" s="258"/>
      <c r="K64" s="258"/>
      <c r="L64" s="258"/>
      <c r="M64" s="258"/>
      <c r="N64" s="258"/>
      <c r="O64" s="258"/>
      <c r="P64" s="258"/>
      <c r="Q64" s="258"/>
      <c r="R64" s="258"/>
      <c r="S64" s="258"/>
      <c r="T64" s="258"/>
      <c r="U64" s="258"/>
      <c r="V64" s="258"/>
      <c r="W64" s="258"/>
      <c r="X64" s="258"/>
      <c r="Y64" s="258"/>
      <c r="Z64" s="258"/>
    </row>
    <row r="65" spans="1:26" ht="14.25" customHeight="1">
      <c r="A65" s="258"/>
      <c r="B65" s="259"/>
      <c r="C65" s="259"/>
      <c r="D65" s="259"/>
      <c r="E65" s="259"/>
      <c r="F65" s="258"/>
      <c r="G65" s="258"/>
      <c r="H65" s="260"/>
      <c r="I65" s="258"/>
      <c r="J65" s="258"/>
      <c r="K65" s="258"/>
      <c r="L65" s="258"/>
      <c r="M65" s="258"/>
      <c r="N65" s="258"/>
      <c r="O65" s="258"/>
      <c r="P65" s="258"/>
      <c r="Q65" s="258"/>
      <c r="R65" s="258"/>
      <c r="S65" s="258"/>
      <c r="T65" s="258"/>
      <c r="U65" s="258"/>
      <c r="V65" s="258"/>
      <c r="W65" s="258"/>
      <c r="X65" s="258"/>
      <c r="Y65" s="258"/>
      <c r="Z65" s="258"/>
    </row>
    <row r="66" spans="1:26" ht="14.25" customHeight="1">
      <c r="A66" s="258"/>
      <c r="B66" s="259"/>
      <c r="C66" s="259"/>
      <c r="D66" s="259"/>
      <c r="E66" s="259"/>
      <c r="F66" s="258"/>
      <c r="G66" s="258"/>
      <c r="H66" s="260"/>
      <c r="I66" s="258"/>
      <c r="J66" s="258"/>
      <c r="K66" s="258"/>
      <c r="L66" s="258"/>
      <c r="M66" s="258"/>
      <c r="N66" s="258"/>
      <c r="O66" s="258"/>
      <c r="P66" s="258"/>
      <c r="Q66" s="258"/>
      <c r="R66" s="258"/>
      <c r="S66" s="258"/>
      <c r="T66" s="258"/>
      <c r="U66" s="258"/>
      <c r="V66" s="258"/>
      <c r="W66" s="258"/>
      <c r="X66" s="258"/>
      <c r="Y66" s="258"/>
      <c r="Z66" s="258"/>
    </row>
    <row r="67" spans="1:26" ht="14.25" customHeight="1">
      <c r="A67" s="258"/>
      <c r="B67" s="259"/>
      <c r="C67" s="259"/>
      <c r="D67" s="259"/>
      <c r="E67" s="259"/>
      <c r="F67" s="258"/>
      <c r="G67" s="258"/>
      <c r="H67" s="260"/>
      <c r="I67" s="258"/>
      <c r="J67" s="258"/>
      <c r="K67" s="258"/>
      <c r="L67" s="258"/>
      <c r="M67" s="258"/>
      <c r="N67" s="258"/>
      <c r="O67" s="258"/>
      <c r="P67" s="258"/>
      <c r="Q67" s="258"/>
      <c r="R67" s="258"/>
      <c r="S67" s="258"/>
      <c r="T67" s="258"/>
      <c r="U67" s="258"/>
      <c r="V67" s="258"/>
      <c r="W67" s="258"/>
      <c r="X67" s="258"/>
      <c r="Y67" s="258"/>
      <c r="Z67" s="258"/>
    </row>
    <row r="68" spans="1:26" ht="14.25" customHeight="1">
      <c r="A68" s="258"/>
      <c r="B68" s="259"/>
      <c r="C68" s="259"/>
      <c r="D68" s="259"/>
      <c r="E68" s="259"/>
      <c r="F68" s="258"/>
      <c r="G68" s="258"/>
      <c r="H68" s="260"/>
      <c r="I68" s="258"/>
      <c r="J68" s="258"/>
      <c r="K68" s="258"/>
      <c r="L68" s="258"/>
      <c r="M68" s="258"/>
      <c r="N68" s="258"/>
      <c r="O68" s="258"/>
      <c r="P68" s="258"/>
      <c r="Q68" s="258"/>
      <c r="R68" s="258"/>
      <c r="S68" s="258"/>
      <c r="T68" s="258"/>
      <c r="U68" s="258"/>
      <c r="V68" s="258"/>
      <c r="W68" s="258"/>
      <c r="X68" s="258"/>
      <c r="Y68" s="258"/>
      <c r="Z68" s="258"/>
    </row>
    <row r="69" spans="1:26" ht="14.25" customHeight="1">
      <c r="A69" s="258"/>
      <c r="B69" s="259"/>
      <c r="C69" s="259"/>
      <c r="D69" s="259"/>
      <c r="E69" s="259"/>
      <c r="F69" s="258"/>
      <c r="G69" s="258"/>
      <c r="H69" s="260"/>
      <c r="I69" s="258"/>
      <c r="J69" s="258"/>
      <c r="K69" s="258"/>
      <c r="L69" s="258"/>
      <c r="M69" s="258"/>
      <c r="N69" s="258"/>
      <c r="O69" s="258"/>
      <c r="P69" s="258"/>
      <c r="Q69" s="258"/>
      <c r="R69" s="258"/>
      <c r="S69" s="258"/>
      <c r="T69" s="258"/>
      <c r="U69" s="258"/>
      <c r="V69" s="258"/>
      <c r="W69" s="258"/>
      <c r="X69" s="258"/>
      <c r="Y69" s="258"/>
      <c r="Z69" s="258"/>
    </row>
    <row r="70" spans="1:26" ht="14.25" customHeight="1">
      <c r="A70" s="258"/>
      <c r="B70" s="259"/>
      <c r="C70" s="259"/>
      <c r="D70" s="259"/>
      <c r="E70" s="259"/>
      <c r="F70" s="258"/>
      <c r="G70" s="258"/>
      <c r="H70" s="260"/>
      <c r="I70" s="258"/>
      <c r="J70" s="258"/>
      <c r="K70" s="258"/>
      <c r="L70" s="258"/>
      <c r="M70" s="258"/>
      <c r="N70" s="258"/>
      <c r="O70" s="258"/>
      <c r="P70" s="258"/>
      <c r="Q70" s="258"/>
      <c r="R70" s="258"/>
      <c r="S70" s="258"/>
      <c r="T70" s="258"/>
      <c r="U70" s="258"/>
      <c r="V70" s="258"/>
      <c r="W70" s="258"/>
      <c r="X70" s="258"/>
      <c r="Y70" s="258"/>
      <c r="Z70" s="258"/>
    </row>
    <row r="71" spans="1:26" ht="14.25" customHeight="1">
      <c r="A71" s="258"/>
      <c r="B71" s="259"/>
      <c r="C71" s="259"/>
      <c r="D71" s="259"/>
      <c r="E71" s="259"/>
      <c r="F71" s="258"/>
      <c r="G71" s="258"/>
      <c r="H71" s="260"/>
      <c r="I71" s="258"/>
      <c r="J71" s="258"/>
      <c r="K71" s="258"/>
      <c r="L71" s="258"/>
      <c r="M71" s="258"/>
      <c r="N71" s="258"/>
      <c r="O71" s="258"/>
      <c r="P71" s="258"/>
      <c r="Q71" s="258"/>
      <c r="R71" s="258"/>
      <c r="S71" s="258"/>
      <c r="T71" s="258"/>
      <c r="U71" s="258"/>
      <c r="V71" s="258"/>
      <c r="W71" s="258"/>
      <c r="X71" s="258"/>
      <c r="Y71" s="258"/>
      <c r="Z71" s="258"/>
    </row>
    <row r="72" spans="1:26" ht="14.25" customHeight="1">
      <c r="A72" s="258"/>
      <c r="B72" s="259"/>
      <c r="C72" s="259"/>
      <c r="D72" s="259"/>
      <c r="E72" s="259"/>
      <c r="F72" s="258"/>
      <c r="G72" s="258"/>
      <c r="H72" s="260"/>
      <c r="I72" s="258"/>
      <c r="J72" s="258"/>
      <c r="K72" s="258"/>
      <c r="L72" s="258"/>
      <c r="M72" s="258"/>
      <c r="N72" s="258"/>
      <c r="O72" s="258"/>
      <c r="P72" s="258"/>
      <c r="Q72" s="258"/>
      <c r="R72" s="258"/>
      <c r="S72" s="258"/>
      <c r="T72" s="258"/>
      <c r="U72" s="258"/>
      <c r="V72" s="258"/>
      <c r="W72" s="258"/>
      <c r="X72" s="258"/>
      <c r="Y72" s="258"/>
      <c r="Z72" s="258"/>
    </row>
    <row r="73" spans="1:26" ht="14.25" customHeight="1">
      <c r="A73" s="258"/>
      <c r="B73" s="259"/>
      <c r="C73" s="259"/>
      <c r="D73" s="259"/>
      <c r="E73" s="259"/>
      <c r="F73" s="258"/>
      <c r="G73" s="258"/>
      <c r="H73" s="260"/>
      <c r="I73" s="258"/>
      <c r="J73" s="258"/>
      <c r="K73" s="258"/>
      <c r="L73" s="258"/>
      <c r="M73" s="258"/>
      <c r="N73" s="258"/>
      <c r="O73" s="258"/>
      <c r="P73" s="258"/>
      <c r="Q73" s="258"/>
      <c r="R73" s="258"/>
      <c r="S73" s="258"/>
      <c r="T73" s="258"/>
      <c r="U73" s="258"/>
      <c r="V73" s="258"/>
      <c r="W73" s="258"/>
      <c r="X73" s="258"/>
      <c r="Y73" s="258"/>
      <c r="Z73" s="258"/>
    </row>
    <row r="74" spans="1:26" ht="14.25" customHeight="1">
      <c r="A74" s="258"/>
      <c r="B74" s="259"/>
      <c r="C74" s="259"/>
      <c r="D74" s="259"/>
      <c r="E74" s="259"/>
      <c r="F74" s="258"/>
      <c r="G74" s="258"/>
      <c r="H74" s="260"/>
      <c r="I74" s="258"/>
      <c r="J74" s="258"/>
      <c r="K74" s="258"/>
      <c r="L74" s="258"/>
      <c r="M74" s="258"/>
      <c r="N74" s="258"/>
      <c r="O74" s="258"/>
      <c r="P74" s="258"/>
      <c r="Q74" s="258"/>
      <c r="R74" s="258"/>
      <c r="S74" s="258"/>
      <c r="T74" s="258"/>
      <c r="U74" s="258"/>
      <c r="V74" s="258"/>
      <c r="W74" s="258"/>
      <c r="X74" s="258"/>
      <c r="Y74" s="258"/>
      <c r="Z74" s="258"/>
    </row>
    <row r="75" spans="1:26" ht="14.25" customHeight="1">
      <c r="A75" s="258"/>
      <c r="B75" s="259"/>
      <c r="C75" s="259"/>
      <c r="D75" s="259"/>
      <c r="E75" s="259"/>
      <c r="F75" s="258"/>
      <c r="G75" s="258"/>
      <c r="H75" s="260"/>
      <c r="I75" s="258"/>
      <c r="J75" s="258"/>
      <c r="K75" s="258"/>
      <c r="L75" s="258"/>
      <c r="M75" s="258"/>
      <c r="N75" s="258"/>
      <c r="O75" s="258"/>
      <c r="P75" s="258"/>
      <c r="Q75" s="258"/>
      <c r="R75" s="258"/>
      <c r="S75" s="258"/>
      <c r="T75" s="258"/>
      <c r="U75" s="258"/>
      <c r="V75" s="258"/>
      <c r="W75" s="258"/>
      <c r="X75" s="258"/>
      <c r="Y75" s="258"/>
      <c r="Z75" s="258"/>
    </row>
    <row r="76" spans="1:26" ht="14.25" customHeight="1">
      <c r="A76" s="258"/>
      <c r="B76" s="259"/>
      <c r="C76" s="259"/>
      <c r="D76" s="259"/>
      <c r="E76" s="259"/>
      <c r="F76" s="258"/>
      <c r="G76" s="258"/>
      <c r="H76" s="260"/>
      <c r="I76" s="258"/>
      <c r="J76" s="258"/>
      <c r="K76" s="258"/>
      <c r="L76" s="258"/>
      <c r="M76" s="258"/>
      <c r="N76" s="258"/>
      <c r="O76" s="258"/>
      <c r="P76" s="258"/>
      <c r="Q76" s="258"/>
      <c r="R76" s="258"/>
      <c r="S76" s="258"/>
      <c r="T76" s="258"/>
      <c r="U76" s="258"/>
      <c r="V76" s="258"/>
      <c r="W76" s="258"/>
      <c r="X76" s="258"/>
      <c r="Y76" s="258"/>
      <c r="Z76" s="258"/>
    </row>
    <row r="77" spans="1:26" ht="14.25" customHeight="1">
      <c r="A77" s="258"/>
      <c r="B77" s="259"/>
      <c r="C77" s="259"/>
      <c r="D77" s="259"/>
      <c r="E77" s="259"/>
      <c r="F77" s="258"/>
      <c r="G77" s="258"/>
      <c r="H77" s="260"/>
      <c r="I77" s="258"/>
      <c r="J77" s="258"/>
      <c r="K77" s="258"/>
      <c r="L77" s="258"/>
      <c r="M77" s="258"/>
      <c r="N77" s="258"/>
      <c r="O77" s="258"/>
      <c r="P77" s="258"/>
      <c r="Q77" s="258"/>
      <c r="R77" s="258"/>
      <c r="S77" s="258"/>
      <c r="T77" s="258"/>
      <c r="U77" s="258"/>
      <c r="V77" s="258"/>
      <c r="W77" s="258"/>
      <c r="X77" s="258"/>
      <c r="Y77" s="258"/>
      <c r="Z77" s="258"/>
    </row>
    <row r="78" spans="1:26" ht="14.25" customHeight="1">
      <c r="A78" s="258"/>
      <c r="B78" s="259"/>
      <c r="C78" s="259"/>
      <c r="D78" s="259"/>
      <c r="E78" s="259"/>
      <c r="F78" s="258"/>
      <c r="G78" s="258"/>
      <c r="H78" s="260"/>
      <c r="I78" s="258"/>
      <c r="J78" s="258"/>
      <c r="K78" s="258"/>
      <c r="L78" s="258"/>
      <c r="M78" s="258"/>
      <c r="N78" s="258"/>
      <c r="O78" s="258"/>
      <c r="P78" s="258"/>
      <c r="Q78" s="258"/>
      <c r="R78" s="258"/>
      <c r="S78" s="258"/>
      <c r="T78" s="258"/>
      <c r="U78" s="258"/>
      <c r="V78" s="258"/>
      <c r="W78" s="258"/>
      <c r="X78" s="258"/>
      <c r="Y78" s="258"/>
      <c r="Z78" s="258"/>
    </row>
    <row r="79" spans="1:26" ht="14.25" customHeight="1">
      <c r="A79" s="258"/>
      <c r="B79" s="259"/>
      <c r="C79" s="259"/>
      <c r="D79" s="259"/>
      <c r="E79" s="259"/>
      <c r="F79" s="258"/>
      <c r="G79" s="258"/>
      <c r="H79" s="260"/>
      <c r="I79" s="258"/>
      <c r="J79" s="258"/>
      <c r="K79" s="258"/>
      <c r="L79" s="258"/>
      <c r="M79" s="258"/>
      <c r="N79" s="258"/>
      <c r="O79" s="258"/>
      <c r="P79" s="258"/>
      <c r="Q79" s="258"/>
      <c r="R79" s="258"/>
      <c r="S79" s="258"/>
      <c r="T79" s="258"/>
      <c r="U79" s="258"/>
      <c r="V79" s="258"/>
      <c r="W79" s="258"/>
      <c r="X79" s="258"/>
      <c r="Y79" s="258"/>
      <c r="Z79" s="258"/>
    </row>
    <row r="80" spans="1:26" ht="14.25" customHeight="1">
      <c r="A80" s="258"/>
      <c r="B80" s="259"/>
      <c r="C80" s="259"/>
      <c r="D80" s="259"/>
      <c r="E80" s="259"/>
      <c r="F80" s="258"/>
      <c r="G80" s="258"/>
      <c r="H80" s="260"/>
      <c r="I80" s="258"/>
      <c r="J80" s="258"/>
      <c r="K80" s="258"/>
      <c r="L80" s="258"/>
      <c r="M80" s="258"/>
      <c r="N80" s="258"/>
      <c r="O80" s="258"/>
      <c r="P80" s="258"/>
      <c r="Q80" s="258"/>
      <c r="R80" s="258"/>
      <c r="S80" s="258"/>
      <c r="T80" s="258"/>
      <c r="U80" s="258"/>
      <c r="V80" s="258"/>
      <c r="W80" s="258"/>
      <c r="X80" s="258"/>
      <c r="Y80" s="258"/>
      <c r="Z80" s="258"/>
    </row>
    <row r="81" spans="1:26" ht="14.25" customHeight="1">
      <c r="A81" s="258"/>
      <c r="B81" s="259"/>
      <c r="C81" s="259"/>
      <c r="D81" s="259"/>
      <c r="E81" s="259"/>
      <c r="F81" s="258"/>
      <c r="G81" s="258"/>
      <c r="H81" s="260"/>
      <c r="I81" s="258"/>
      <c r="J81" s="258"/>
      <c r="K81" s="258"/>
      <c r="L81" s="258"/>
      <c r="M81" s="258"/>
      <c r="N81" s="258"/>
      <c r="O81" s="258"/>
      <c r="P81" s="258"/>
      <c r="Q81" s="258"/>
      <c r="R81" s="258"/>
      <c r="S81" s="258"/>
      <c r="T81" s="258"/>
      <c r="U81" s="258"/>
      <c r="V81" s="258"/>
      <c r="W81" s="258"/>
      <c r="X81" s="258"/>
      <c r="Y81" s="258"/>
      <c r="Z81" s="258"/>
    </row>
    <row r="82" spans="1:26" ht="14.25" customHeight="1">
      <c r="A82" s="258"/>
      <c r="B82" s="259"/>
      <c r="C82" s="259"/>
      <c r="D82" s="259"/>
      <c r="E82" s="259"/>
      <c r="F82" s="258"/>
      <c r="G82" s="258"/>
      <c r="H82" s="260"/>
      <c r="I82" s="258"/>
      <c r="J82" s="258"/>
      <c r="K82" s="258"/>
      <c r="L82" s="258"/>
      <c r="M82" s="258"/>
      <c r="N82" s="258"/>
      <c r="O82" s="258"/>
      <c r="P82" s="258"/>
      <c r="Q82" s="258"/>
      <c r="R82" s="258"/>
      <c r="S82" s="258"/>
      <c r="T82" s="258"/>
      <c r="U82" s="258"/>
      <c r="V82" s="258"/>
      <c r="W82" s="258"/>
      <c r="X82" s="258"/>
      <c r="Y82" s="258"/>
      <c r="Z82" s="258"/>
    </row>
    <row r="83" spans="1:26" ht="14.25" customHeight="1">
      <c r="A83" s="258"/>
      <c r="B83" s="259"/>
      <c r="C83" s="259"/>
      <c r="D83" s="259"/>
      <c r="E83" s="259"/>
      <c r="F83" s="258"/>
      <c r="G83" s="258"/>
      <c r="H83" s="260"/>
      <c r="I83" s="258"/>
      <c r="J83" s="258"/>
      <c r="K83" s="258"/>
      <c r="L83" s="258"/>
      <c r="M83" s="258"/>
      <c r="N83" s="258"/>
      <c r="O83" s="258"/>
      <c r="P83" s="258"/>
      <c r="Q83" s="258"/>
      <c r="R83" s="258"/>
      <c r="S83" s="258"/>
      <c r="T83" s="258"/>
      <c r="U83" s="258"/>
      <c r="V83" s="258"/>
      <c r="W83" s="258"/>
      <c r="X83" s="258"/>
      <c r="Y83" s="258"/>
      <c r="Z83" s="258"/>
    </row>
    <row r="84" spans="1:26" ht="14.25" customHeight="1">
      <c r="A84" s="258"/>
      <c r="B84" s="259"/>
      <c r="C84" s="259"/>
      <c r="D84" s="259"/>
      <c r="E84" s="259"/>
      <c r="F84" s="258"/>
      <c r="G84" s="258"/>
      <c r="H84" s="260"/>
      <c r="I84" s="258"/>
      <c r="J84" s="258"/>
      <c r="K84" s="258"/>
      <c r="L84" s="258"/>
      <c r="M84" s="258"/>
      <c r="N84" s="258"/>
      <c r="O84" s="258"/>
      <c r="P84" s="258"/>
      <c r="Q84" s="258"/>
      <c r="R84" s="258"/>
      <c r="S84" s="258"/>
      <c r="T84" s="258"/>
      <c r="U84" s="258"/>
      <c r="V84" s="258"/>
      <c r="W84" s="258"/>
      <c r="X84" s="258"/>
      <c r="Y84" s="258"/>
      <c r="Z84" s="258"/>
    </row>
    <row r="85" spans="1:26" ht="14.25" customHeight="1">
      <c r="A85" s="258"/>
      <c r="B85" s="259"/>
      <c r="C85" s="259"/>
      <c r="D85" s="259"/>
      <c r="E85" s="259"/>
      <c r="F85" s="258"/>
      <c r="G85" s="258"/>
      <c r="H85" s="260"/>
      <c r="I85" s="258"/>
      <c r="J85" s="258"/>
      <c r="K85" s="258"/>
      <c r="L85" s="258"/>
      <c r="M85" s="258"/>
      <c r="N85" s="258"/>
      <c r="O85" s="258"/>
      <c r="P85" s="258"/>
      <c r="Q85" s="258"/>
      <c r="R85" s="258"/>
      <c r="S85" s="258"/>
      <c r="T85" s="258"/>
      <c r="U85" s="258"/>
      <c r="V85" s="258"/>
      <c r="W85" s="258"/>
      <c r="X85" s="258"/>
      <c r="Y85" s="258"/>
      <c r="Z85" s="258"/>
    </row>
    <row r="86" spans="1:26" ht="14.25" customHeight="1">
      <c r="A86" s="258"/>
      <c r="B86" s="259"/>
      <c r="C86" s="259"/>
      <c r="D86" s="259"/>
      <c r="E86" s="259"/>
      <c r="F86" s="258"/>
      <c r="G86" s="258"/>
      <c r="H86" s="260"/>
      <c r="I86" s="258"/>
      <c r="J86" s="258"/>
      <c r="K86" s="258"/>
      <c r="L86" s="258"/>
      <c r="M86" s="258"/>
      <c r="N86" s="258"/>
      <c r="O86" s="258"/>
      <c r="P86" s="258"/>
      <c r="Q86" s="258"/>
      <c r="R86" s="258"/>
      <c r="S86" s="258"/>
      <c r="T86" s="258"/>
      <c r="U86" s="258"/>
      <c r="V86" s="258"/>
      <c r="W86" s="258"/>
      <c r="X86" s="258"/>
      <c r="Y86" s="258"/>
      <c r="Z86" s="258"/>
    </row>
    <row r="87" spans="1:26" ht="14.25" customHeight="1">
      <c r="A87" s="258"/>
      <c r="B87" s="259"/>
      <c r="C87" s="259"/>
      <c r="D87" s="259"/>
      <c r="E87" s="259"/>
      <c r="F87" s="258"/>
      <c r="G87" s="258"/>
      <c r="H87" s="260"/>
      <c r="I87" s="258"/>
      <c r="J87" s="258"/>
      <c r="K87" s="258"/>
      <c r="L87" s="258"/>
      <c r="M87" s="258"/>
      <c r="N87" s="258"/>
      <c r="O87" s="258"/>
      <c r="P87" s="258"/>
      <c r="Q87" s="258"/>
      <c r="R87" s="258"/>
      <c r="S87" s="258"/>
      <c r="T87" s="258"/>
      <c r="U87" s="258"/>
      <c r="V87" s="258"/>
      <c r="W87" s="258"/>
      <c r="X87" s="258"/>
      <c r="Y87" s="258"/>
      <c r="Z87" s="258"/>
    </row>
    <row r="88" spans="1:26" ht="14.25" customHeight="1">
      <c r="A88" s="258"/>
      <c r="B88" s="259"/>
      <c r="C88" s="259"/>
      <c r="D88" s="259"/>
      <c r="E88" s="259"/>
      <c r="F88" s="258"/>
      <c r="G88" s="258"/>
      <c r="H88" s="260"/>
      <c r="I88" s="258"/>
      <c r="J88" s="258"/>
      <c r="K88" s="258"/>
      <c r="L88" s="258"/>
      <c r="M88" s="258"/>
      <c r="N88" s="258"/>
      <c r="O88" s="258"/>
      <c r="P88" s="258"/>
      <c r="Q88" s="258"/>
      <c r="R88" s="258"/>
      <c r="S88" s="258"/>
      <c r="T88" s="258"/>
      <c r="U88" s="258"/>
      <c r="V88" s="258"/>
      <c r="W88" s="258"/>
      <c r="X88" s="258"/>
      <c r="Y88" s="258"/>
      <c r="Z88" s="258"/>
    </row>
    <row r="89" spans="1:26" ht="14.25" customHeight="1">
      <c r="A89" s="258"/>
      <c r="B89" s="259"/>
      <c r="C89" s="259"/>
      <c r="D89" s="259"/>
      <c r="E89" s="259"/>
      <c r="F89" s="258"/>
      <c r="G89" s="258"/>
      <c r="H89" s="260"/>
      <c r="I89" s="258"/>
      <c r="J89" s="258"/>
      <c r="K89" s="258"/>
      <c r="L89" s="258"/>
      <c r="M89" s="258"/>
      <c r="N89" s="258"/>
      <c r="O89" s="258"/>
      <c r="P89" s="258"/>
      <c r="Q89" s="258"/>
      <c r="R89" s="258"/>
      <c r="S89" s="258"/>
      <c r="T89" s="258"/>
      <c r="U89" s="258"/>
      <c r="V89" s="258"/>
      <c r="W89" s="258"/>
      <c r="X89" s="258"/>
      <c r="Y89" s="258"/>
      <c r="Z89" s="258"/>
    </row>
    <row r="90" spans="1:26" ht="14.25" customHeight="1">
      <c r="A90" s="258"/>
      <c r="B90" s="259"/>
      <c r="C90" s="259"/>
      <c r="D90" s="259"/>
      <c r="E90" s="259"/>
      <c r="F90" s="258"/>
      <c r="G90" s="258"/>
      <c r="H90" s="260"/>
      <c r="I90" s="258"/>
      <c r="J90" s="258"/>
      <c r="K90" s="258"/>
      <c r="L90" s="258"/>
      <c r="M90" s="258"/>
      <c r="N90" s="258"/>
      <c r="O90" s="258"/>
      <c r="P90" s="258"/>
      <c r="Q90" s="258"/>
      <c r="R90" s="258"/>
      <c r="S90" s="258"/>
      <c r="T90" s="258"/>
      <c r="U90" s="258"/>
      <c r="V90" s="258"/>
      <c r="W90" s="258"/>
      <c r="X90" s="258"/>
      <c r="Y90" s="258"/>
      <c r="Z90" s="258"/>
    </row>
    <row r="91" spans="1:26" ht="14.25" customHeight="1">
      <c r="A91" s="258"/>
      <c r="B91" s="259"/>
      <c r="C91" s="259"/>
      <c r="D91" s="259"/>
      <c r="E91" s="259"/>
      <c r="F91" s="258"/>
      <c r="G91" s="258"/>
      <c r="H91" s="260"/>
      <c r="I91" s="258"/>
      <c r="J91" s="258"/>
      <c r="K91" s="258"/>
      <c r="L91" s="258"/>
      <c r="M91" s="258"/>
      <c r="N91" s="258"/>
      <c r="O91" s="258"/>
      <c r="P91" s="258"/>
      <c r="Q91" s="258"/>
      <c r="R91" s="258"/>
      <c r="S91" s="258"/>
      <c r="T91" s="258"/>
      <c r="U91" s="258"/>
      <c r="V91" s="258"/>
      <c r="W91" s="258"/>
      <c r="X91" s="258"/>
      <c r="Y91" s="258"/>
      <c r="Z91" s="258"/>
    </row>
    <row r="92" spans="1:26" ht="14.25" customHeight="1">
      <c r="A92" s="258"/>
      <c r="B92" s="259"/>
      <c r="C92" s="259"/>
      <c r="D92" s="259"/>
      <c r="E92" s="259"/>
      <c r="F92" s="258"/>
      <c r="G92" s="258"/>
      <c r="H92" s="260"/>
      <c r="I92" s="258"/>
      <c r="J92" s="258"/>
      <c r="K92" s="258"/>
      <c r="L92" s="258"/>
      <c r="M92" s="258"/>
      <c r="N92" s="258"/>
      <c r="O92" s="258"/>
      <c r="P92" s="258"/>
      <c r="Q92" s="258"/>
      <c r="R92" s="258"/>
      <c r="S92" s="258"/>
      <c r="T92" s="258"/>
      <c r="U92" s="258"/>
      <c r="V92" s="258"/>
      <c r="W92" s="258"/>
      <c r="X92" s="258"/>
      <c r="Y92" s="258"/>
      <c r="Z92" s="258"/>
    </row>
    <row r="93" spans="1:26" ht="14.25" customHeight="1">
      <c r="A93" s="258"/>
      <c r="B93" s="259"/>
      <c r="C93" s="259"/>
      <c r="D93" s="259"/>
      <c r="E93" s="259"/>
      <c r="F93" s="258"/>
      <c r="G93" s="258"/>
      <c r="H93" s="260"/>
      <c r="I93" s="258"/>
      <c r="J93" s="258"/>
      <c r="K93" s="258"/>
      <c r="L93" s="258"/>
      <c r="M93" s="258"/>
      <c r="N93" s="258"/>
      <c r="O93" s="258"/>
      <c r="P93" s="258"/>
      <c r="Q93" s="258"/>
      <c r="R93" s="258"/>
      <c r="S93" s="258"/>
      <c r="T93" s="258"/>
      <c r="U93" s="258"/>
      <c r="V93" s="258"/>
      <c r="W93" s="258"/>
      <c r="X93" s="258"/>
      <c r="Y93" s="258"/>
      <c r="Z93" s="258"/>
    </row>
    <row r="94" spans="1:26" ht="14.25" customHeight="1">
      <c r="A94" s="258"/>
      <c r="B94" s="259"/>
      <c r="C94" s="259"/>
      <c r="D94" s="259"/>
      <c r="E94" s="259"/>
      <c r="F94" s="258"/>
      <c r="G94" s="258"/>
      <c r="H94" s="260"/>
      <c r="I94" s="258"/>
      <c r="J94" s="258"/>
      <c r="K94" s="258"/>
      <c r="L94" s="258"/>
      <c r="M94" s="258"/>
      <c r="N94" s="258"/>
      <c r="O94" s="258"/>
      <c r="P94" s="258"/>
      <c r="Q94" s="258"/>
      <c r="R94" s="258"/>
      <c r="S94" s="258"/>
      <c r="T94" s="258"/>
      <c r="U94" s="258"/>
      <c r="V94" s="258"/>
      <c r="W94" s="258"/>
      <c r="X94" s="258"/>
      <c r="Y94" s="258"/>
      <c r="Z94" s="258"/>
    </row>
    <row r="95" spans="1:26" ht="14.25" customHeight="1">
      <c r="A95" s="258"/>
      <c r="B95" s="259"/>
      <c r="C95" s="259"/>
      <c r="D95" s="259"/>
      <c r="E95" s="259"/>
      <c r="F95" s="258"/>
      <c r="G95" s="258"/>
      <c r="H95" s="260"/>
      <c r="I95" s="258"/>
      <c r="J95" s="258"/>
      <c r="K95" s="258"/>
      <c r="L95" s="258"/>
      <c r="M95" s="258"/>
      <c r="N95" s="258"/>
      <c r="O95" s="258"/>
      <c r="P95" s="258"/>
      <c r="Q95" s="258"/>
      <c r="R95" s="258"/>
      <c r="S95" s="258"/>
      <c r="T95" s="258"/>
      <c r="U95" s="258"/>
      <c r="V95" s="258"/>
      <c r="W95" s="258"/>
      <c r="X95" s="258"/>
      <c r="Y95" s="258"/>
      <c r="Z95" s="258"/>
    </row>
    <row r="96" spans="1:26" ht="14.25" customHeight="1">
      <c r="A96" s="258"/>
      <c r="B96" s="259"/>
      <c r="C96" s="259"/>
      <c r="D96" s="259"/>
      <c r="E96" s="259"/>
      <c r="F96" s="258"/>
      <c r="G96" s="258"/>
      <c r="H96" s="260"/>
      <c r="I96" s="258"/>
      <c r="J96" s="258"/>
      <c r="K96" s="258"/>
      <c r="L96" s="258"/>
      <c r="M96" s="258"/>
      <c r="N96" s="258"/>
      <c r="O96" s="258"/>
      <c r="P96" s="258"/>
      <c r="Q96" s="258"/>
      <c r="R96" s="258"/>
      <c r="S96" s="258"/>
      <c r="T96" s="258"/>
      <c r="U96" s="258"/>
      <c r="V96" s="258"/>
      <c r="W96" s="258"/>
      <c r="X96" s="258"/>
      <c r="Y96" s="258"/>
      <c r="Z96" s="258"/>
    </row>
    <row r="97" spans="1:26" ht="14.25" customHeight="1">
      <c r="A97" s="258"/>
      <c r="B97" s="259"/>
      <c r="C97" s="259"/>
      <c r="D97" s="259"/>
      <c r="E97" s="259"/>
      <c r="F97" s="258"/>
      <c r="G97" s="258"/>
      <c r="H97" s="260"/>
      <c r="I97" s="258"/>
      <c r="J97" s="258"/>
      <c r="K97" s="258"/>
      <c r="L97" s="258"/>
      <c r="M97" s="258"/>
      <c r="N97" s="258"/>
      <c r="O97" s="258"/>
      <c r="P97" s="258"/>
      <c r="Q97" s="258"/>
      <c r="R97" s="258"/>
      <c r="S97" s="258"/>
      <c r="T97" s="258"/>
      <c r="U97" s="258"/>
      <c r="V97" s="258"/>
      <c r="W97" s="258"/>
      <c r="X97" s="258"/>
      <c r="Y97" s="258"/>
      <c r="Z97" s="258"/>
    </row>
    <row r="98" spans="1:26" ht="14.25" customHeight="1">
      <c r="A98" s="258"/>
      <c r="B98" s="259"/>
      <c r="C98" s="259"/>
      <c r="D98" s="259"/>
      <c r="E98" s="259"/>
      <c r="F98" s="258"/>
      <c r="G98" s="258"/>
      <c r="H98" s="260"/>
      <c r="I98" s="258"/>
      <c r="J98" s="258"/>
      <c r="K98" s="258"/>
      <c r="L98" s="258"/>
      <c r="M98" s="258"/>
      <c r="N98" s="258"/>
      <c r="O98" s="258"/>
      <c r="P98" s="258"/>
      <c r="Q98" s="258"/>
      <c r="R98" s="258"/>
      <c r="S98" s="258"/>
      <c r="T98" s="258"/>
      <c r="U98" s="258"/>
      <c r="V98" s="258"/>
      <c r="W98" s="258"/>
      <c r="X98" s="258"/>
      <c r="Y98" s="258"/>
      <c r="Z98" s="258"/>
    </row>
    <row r="99" spans="1:26" ht="14.25" customHeight="1">
      <c r="A99" s="258"/>
      <c r="B99" s="259"/>
      <c r="C99" s="259"/>
      <c r="D99" s="259"/>
      <c r="E99" s="259"/>
      <c r="F99" s="258"/>
      <c r="G99" s="258"/>
      <c r="H99" s="260"/>
      <c r="I99" s="258"/>
      <c r="J99" s="258"/>
      <c r="K99" s="258"/>
      <c r="L99" s="258"/>
      <c r="M99" s="258"/>
      <c r="N99" s="258"/>
      <c r="O99" s="258"/>
      <c r="P99" s="258"/>
      <c r="Q99" s="258"/>
      <c r="R99" s="258"/>
      <c r="S99" s="258"/>
      <c r="T99" s="258"/>
      <c r="U99" s="258"/>
      <c r="V99" s="258"/>
      <c r="W99" s="258"/>
      <c r="X99" s="258"/>
      <c r="Y99" s="258"/>
      <c r="Z99" s="258"/>
    </row>
    <row r="100" spans="1:26" ht="14.25" customHeight="1">
      <c r="A100" s="258"/>
      <c r="B100" s="259"/>
      <c r="C100" s="259"/>
      <c r="D100" s="259"/>
      <c r="E100" s="259"/>
      <c r="F100" s="258"/>
      <c r="G100" s="258"/>
      <c r="H100" s="260"/>
      <c r="I100" s="258"/>
      <c r="J100" s="258"/>
      <c r="K100" s="258"/>
      <c r="L100" s="258"/>
      <c r="M100" s="258"/>
      <c r="N100" s="258"/>
      <c r="O100" s="258"/>
      <c r="P100" s="258"/>
      <c r="Q100" s="258"/>
      <c r="R100" s="258"/>
      <c r="S100" s="258"/>
      <c r="T100" s="258"/>
      <c r="U100" s="258"/>
      <c r="V100" s="258"/>
      <c r="W100" s="258"/>
      <c r="X100" s="258"/>
      <c r="Y100" s="258"/>
      <c r="Z100" s="258"/>
    </row>
    <row r="101" spans="1:26" ht="14.25" customHeight="1">
      <c r="A101" s="258"/>
      <c r="B101" s="259"/>
      <c r="C101" s="259"/>
      <c r="D101" s="259"/>
      <c r="E101" s="259"/>
      <c r="F101" s="258"/>
      <c r="G101" s="258"/>
      <c r="H101" s="260"/>
      <c r="I101" s="258"/>
      <c r="J101" s="258"/>
      <c r="K101" s="258"/>
      <c r="L101" s="258"/>
      <c r="M101" s="258"/>
      <c r="N101" s="258"/>
      <c r="O101" s="258"/>
      <c r="P101" s="258"/>
      <c r="Q101" s="258"/>
      <c r="R101" s="258"/>
      <c r="S101" s="258"/>
      <c r="T101" s="258"/>
      <c r="U101" s="258"/>
      <c r="V101" s="258"/>
      <c r="W101" s="258"/>
      <c r="X101" s="258"/>
      <c r="Y101" s="258"/>
      <c r="Z101" s="258"/>
    </row>
    <row r="102" spans="1:26" ht="14.25" customHeight="1">
      <c r="A102" s="258"/>
      <c r="B102" s="259"/>
      <c r="C102" s="259"/>
      <c r="D102" s="259"/>
      <c r="E102" s="259"/>
      <c r="F102" s="258"/>
      <c r="G102" s="258"/>
      <c r="H102" s="260"/>
      <c r="I102" s="258"/>
      <c r="J102" s="258"/>
      <c r="K102" s="258"/>
      <c r="L102" s="258"/>
      <c r="M102" s="258"/>
      <c r="N102" s="258"/>
      <c r="O102" s="258"/>
      <c r="P102" s="258"/>
      <c r="Q102" s="258"/>
      <c r="R102" s="258"/>
      <c r="S102" s="258"/>
      <c r="T102" s="258"/>
      <c r="U102" s="258"/>
      <c r="V102" s="258"/>
      <c r="W102" s="258"/>
      <c r="X102" s="258"/>
      <c r="Y102" s="258"/>
      <c r="Z102" s="258"/>
    </row>
    <row r="103" spans="1:26" ht="14.25" customHeight="1">
      <c r="A103" s="258"/>
      <c r="B103" s="259"/>
      <c r="C103" s="259"/>
      <c r="D103" s="259"/>
      <c r="E103" s="259"/>
      <c r="F103" s="258"/>
      <c r="G103" s="258"/>
      <c r="H103" s="260"/>
      <c r="I103" s="258"/>
      <c r="J103" s="258"/>
      <c r="K103" s="258"/>
      <c r="L103" s="258"/>
      <c r="M103" s="258"/>
      <c r="N103" s="258"/>
      <c r="O103" s="258"/>
      <c r="P103" s="258"/>
      <c r="Q103" s="258"/>
      <c r="R103" s="258"/>
      <c r="S103" s="258"/>
      <c r="T103" s="258"/>
      <c r="U103" s="258"/>
      <c r="V103" s="258"/>
      <c r="W103" s="258"/>
      <c r="X103" s="258"/>
      <c r="Y103" s="258"/>
      <c r="Z103" s="258"/>
    </row>
    <row r="104" spans="1:26" ht="14.25" customHeight="1">
      <c r="A104" s="258"/>
      <c r="B104" s="259"/>
      <c r="C104" s="259"/>
      <c r="D104" s="259"/>
      <c r="E104" s="259"/>
      <c r="F104" s="258"/>
      <c r="G104" s="258"/>
      <c r="H104" s="260"/>
      <c r="I104" s="258"/>
      <c r="J104" s="258"/>
      <c r="K104" s="258"/>
      <c r="L104" s="258"/>
      <c r="M104" s="258"/>
      <c r="N104" s="258"/>
      <c r="O104" s="258"/>
      <c r="P104" s="258"/>
      <c r="Q104" s="258"/>
      <c r="R104" s="258"/>
      <c r="S104" s="258"/>
      <c r="T104" s="258"/>
      <c r="U104" s="258"/>
      <c r="V104" s="258"/>
      <c r="W104" s="258"/>
      <c r="X104" s="258"/>
      <c r="Y104" s="258"/>
      <c r="Z104" s="258"/>
    </row>
    <row r="105" spans="1:26" ht="14.25" customHeight="1">
      <c r="A105" s="258"/>
      <c r="B105" s="259"/>
      <c r="C105" s="259"/>
      <c r="D105" s="259"/>
      <c r="E105" s="259"/>
      <c r="F105" s="258"/>
      <c r="G105" s="258"/>
      <c r="H105" s="260"/>
      <c r="I105" s="258"/>
      <c r="J105" s="258"/>
      <c r="K105" s="258"/>
      <c r="L105" s="258"/>
      <c r="M105" s="258"/>
      <c r="N105" s="258"/>
      <c r="O105" s="258"/>
      <c r="P105" s="258"/>
      <c r="Q105" s="258"/>
      <c r="R105" s="258"/>
      <c r="S105" s="258"/>
      <c r="T105" s="258"/>
      <c r="U105" s="258"/>
      <c r="V105" s="258"/>
      <c r="W105" s="258"/>
      <c r="X105" s="258"/>
      <c r="Y105" s="258"/>
      <c r="Z105" s="258"/>
    </row>
    <row r="106" spans="1:26" ht="14.25" customHeight="1">
      <c r="A106" s="258"/>
      <c r="B106" s="259"/>
      <c r="C106" s="259"/>
      <c r="D106" s="259"/>
      <c r="E106" s="259"/>
      <c r="F106" s="258"/>
      <c r="G106" s="258"/>
      <c r="H106" s="260"/>
      <c r="I106" s="258"/>
      <c r="J106" s="258"/>
      <c r="K106" s="258"/>
      <c r="L106" s="258"/>
      <c r="M106" s="258"/>
      <c r="N106" s="258"/>
      <c r="O106" s="258"/>
      <c r="P106" s="258"/>
      <c r="Q106" s="258"/>
      <c r="R106" s="258"/>
      <c r="S106" s="258"/>
      <c r="T106" s="258"/>
      <c r="U106" s="258"/>
      <c r="V106" s="258"/>
      <c r="W106" s="258"/>
      <c r="X106" s="258"/>
      <c r="Y106" s="258"/>
      <c r="Z106" s="258"/>
    </row>
    <row r="107" spans="1:26" ht="14.25" customHeight="1">
      <c r="A107" s="258"/>
      <c r="B107" s="259"/>
      <c r="C107" s="259"/>
      <c r="D107" s="259"/>
      <c r="E107" s="259"/>
      <c r="F107" s="258"/>
      <c r="G107" s="258"/>
      <c r="H107" s="260"/>
      <c r="I107" s="258"/>
      <c r="J107" s="258"/>
      <c r="K107" s="258"/>
      <c r="L107" s="258"/>
      <c r="M107" s="258"/>
      <c r="N107" s="258"/>
      <c r="O107" s="258"/>
      <c r="P107" s="258"/>
      <c r="Q107" s="258"/>
      <c r="R107" s="258"/>
      <c r="S107" s="258"/>
      <c r="T107" s="258"/>
      <c r="U107" s="258"/>
      <c r="V107" s="258"/>
      <c r="W107" s="258"/>
      <c r="X107" s="258"/>
      <c r="Y107" s="258"/>
      <c r="Z107" s="258"/>
    </row>
    <row r="108" spans="1:26" ht="14.25" customHeight="1">
      <c r="A108" s="258"/>
      <c r="B108" s="259"/>
      <c r="C108" s="259"/>
      <c r="D108" s="259"/>
      <c r="E108" s="259"/>
      <c r="F108" s="258"/>
      <c r="G108" s="258"/>
      <c r="H108" s="260"/>
      <c r="I108" s="258"/>
      <c r="J108" s="258"/>
      <c r="K108" s="258"/>
      <c r="L108" s="258"/>
      <c r="M108" s="258"/>
      <c r="N108" s="258"/>
      <c r="O108" s="258"/>
      <c r="P108" s="258"/>
      <c r="Q108" s="258"/>
      <c r="R108" s="258"/>
      <c r="S108" s="258"/>
      <c r="T108" s="258"/>
      <c r="U108" s="258"/>
      <c r="V108" s="258"/>
      <c r="W108" s="258"/>
      <c r="X108" s="258"/>
      <c r="Y108" s="258"/>
      <c r="Z108" s="258"/>
    </row>
    <row r="109" spans="1:26" ht="14.25" customHeight="1">
      <c r="A109" s="258"/>
      <c r="B109" s="259"/>
      <c r="C109" s="259"/>
      <c r="D109" s="259"/>
      <c r="E109" s="259"/>
      <c r="F109" s="258"/>
      <c r="G109" s="258"/>
      <c r="H109" s="260"/>
      <c r="I109" s="258"/>
      <c r="J109" s="258"/>
      <c r="K109" s="258"/>
      <c r="L109" s="258"/>
      <c r="M109" s="258"/>
      <c r="N109" s="258"/>
      <c r="O109" s="258"/>
      <c r="P109" s="258"/>
      <c r="Q109" s="258"/>
      <c r="R109" s="258"/>
      <c r="S109" s="258"/>
      <c r="T109" s="258"/>
      <c r="U109" s="258"/>
      <c r="V109" s="258"/>
      <c r="W109" s="258"/>
      <c r="X109" s="258"/>
      <c r="Y109" s="258"/>
      <c r="Z109" s="258"/>
    </row>
    <row r="110" spans="1:26" ht="14.25" customHeight="1">
      <c r="A110" s="258"/>
      <c r="B110" s="259"/>
      <c r="C110" s="259"/>
      <c r="D110" s="259"/>
      <c r="E110" s="259"/>
      <c r="F110" s="258"/>
      <c r="G110" s="258"/>
      <c r="H110" s="260"/>
      <c r="I110" s="258"/>
      <c r="J110" s="258"/>
      <c r="K110" s="258"/>
      <c r="L110" s="258"/>
      <c r="M110" s="258"/>
      <c r="N110" s="258"/>
      <c r="O110" s="258"/>
      <c r="P110" s="258"/>
      <c r="Q110" s="258"/>
      <c r="R110" s="258"/>
      <c r="S110" s="258"/>
      <c r="T110" s="258"/>
      <c r="U110" s="258"/>
      <c r="V110" s="258"/>
      <c r="W110" s="258"/>
      <c r="X110" s="258"/>
      <c r="Y110" s="258"/>
      <c r="Z110" s="258"/>
    </row>
    <row r="111" spans="1:26" ht="14.25" customHeight="1">
      <c r="A111" s="258"/>
      <c r="B111" s="259"/>
      <c r="C111" s="259"/>
      <c r="D111" s="259"/>
      <c r="E111" s="259"/>
      <c r="F111" s="258"/>
      <c r="G111" s="258"/>
      <c r="H111" s="260"/>
      <c r="I111" s="258"/>
      <c r="J111" s="258"/>
      <c r="K111" s="258"/>
      <c r="L111" s="258"/>
      <c r="M111" s="258"/>
      <c r="N111" s="258"/>
      <c r="O111" s="258"/>
      <c r="P111" s="258"/>
      <c r="Q111" s="258"/>
      <c r="R111" s="258"/>
      <c r="S111" s="258"/>
      <c r="T111" s="258"/>
      <c r="U111" s="258"/>
      <c r="V111" s="258"/>
      <c r="W111" s="258"/>
      <c r="X111" s="258"/>
      <c r="Y111" s="258"/>
      <c r="Z111" s="258"/>
    </row>
    <row r="112" spans="1:26" ht="14.25" customHeight="1">
      <c r="A112" s="258"/>
      <c r="B112" s="259"/>
      <c r="C112" s="259"/>
      <c r="D112" s="259"/>
      <c r="E112" s="259"/>
      <c r="F112" s="258"/>
      <c r="G112" s="258"/>
      <c r="H112" s="260"/>
      <c r="I112" s="258"/>
      <c r="J112" s="258"/>
      <c r="K112" s="258"/>
      <c r="L112" s="258"/>
      <c r="M112" s="258"/>
      <c r="N112" s="258"/>
      <c r="O112" s="258"/>
      <c r="P112" s="258"/>
      <c r="Q112" s="258"/>
      <c r="R112" s="258"/>
      <c r="S112" s="258"/>
      <c r="T112" s="258"/>
      <c r="U112" s="258"/>
      <c r="V112" s="258"/>
      <c r="W112" s="258"/>
      <c r="X112" s="258"/>
      <c r="Y112" s="258"/>
      <c r="Z112" s="258"/>
    </row>
    <row r="113" spans="1:26" ht="14.25" customHeight="1">
      <c r="A113" s="258"/>
      <c r="B113" s="259"/>
      <c r="C113" s="259"/>
      <c r="D113" s="259"/>
      <c r="E113" s="259"/>
      <c r="F113" s="258"/>
      <c r="G113" s="258"/>
      <c r="H113" s="260"/>
      <c r="I113" s="258"/>
      <c r="J113" s="258"/>
      <c r="K113" s="258"/>
      <c r="L113" s="258"/>
      <c r="M113" s="258"/>
      <c r="N113" s="258"/>
      <c r="O113" s="258"/>
      <c r="P113" s="258"/>
      <c r="Q113" s="258"/>
      <c r="R113" s="258"/>
      <c r="S113" s="258"/>
      <c r="T113" s="258"/>
      <c r="U113" s="258"/>
      <c r="V113" s="258"/>
      <c r="W113" s="258"/>
      <c r="X113" s="258"/>
      <c r="Y113" s="258"/>
      <c r="Z113" s="258"/>
    </row>
    <row r="114" spans="1:26" ht="14.25" customHeight="1">
      <c r="A114" s="258"/>
      <c r="B114" s="259"/>
      <c r="C114" s="259"/>
      <c r="D114" s="259"/>
      <c r="E114" s="259"/>
      <c r="F114" s="258"/>
      <c r="G114" s="258"/>
      <c r="H114" s="260"/>
      <c r="I114" s="258"/>
      <c r="J114" s="258"/>
      <c r="K114" s="258"/>
      <c r="L114" s="258"/>
      <c r="M114" s="258"/>
      <c r="N114" s="258"/>
      <c r="O114" s="258"/>
      <c r="P114" s="258"/>
      <c r="Q114" s="258"/>
      <c r="R114" s="258"/>
      <c r="S114" s="258"/>
      <c r="T114" s="258"/>
      <c r="U114" s="258"/>
      <c r="V114" s="258"/>
      <c r="W114" s="258"/>
      <c r="X114" s="258"/>
      <c r="Y114" s="258"/>
      <c r="Z114" s="258"/>
    </row>
    <row r="115" spans="1:26" ht="14.25" customHeight="1">
      <c r="A115" s="258"/>
      <c r="B115" s="259"/>
      <c r="C115" s="259"/>
      <c r="D115" s="259"/>
      <c r="E115" s="259"/>
      <c r="F115" s="258"/>
      <c r="G115" s="258"/>
      <c r="H115" s="260"/>
      <c r="I115" s="258"/>
      <c r="J115" s="258"/>
      <c r="K115" s="258"/>
      <c r="L115" s="258"/>
      <c r="M115" s="258"/>
      <c r="N115" s="258"/>
      <c r="O115" s="258"/>
      <c r="P115" s="258"/>
      <c r="Q115" s="258"/>
      <c r="R115" s="258"/>
      <c r="S115" s="258"/>
      <c r="T115" s="258"/>
      <c r="U115" s="258"/>
      <c r="V115" s="258"/>
      <c r="W115" s="258"/>
      <c r="X115" s="258"/>
      <c r="Y115" s="258"/>
      <c r="Z115" s="258"/>
    </row>
    <row r="116" spans="1:26" ht="14.25" customHeight="1">
      <c r="A116" s="258"/>
      <c r="B116" s="259"/>
      <c r="C116" s="259"/>
      <c r="D116" s="259"/>
      <c r="E116" s="259"/>
      <c r="F116" s="258"/>
      <c r="G116" s="258"/>
      <c r="H116" s="260"/>
      <c r="I116" s="258"/>
      <c r="J116" s="258"/>
      <c r="K116" s="258"/>
      <c r="L116" s="258"/>
      <c r="M116" s="258"/>
      <c r="N116" s="258"/>
      <c r="O116" s="258"/>
      <c r="P116" s="258"/>
      <c r="Q116" s="258"/>
      <c r="R116" s="258"/>
      <c r="S116" s="258"/>
      <c r="T116" s="258"/>
      <c r="U116" s="258"/>
      <c r="V116" s="258"/>
      <c r="W116" s="258"/>
      <c r="X116" s="258"/>
      <c r="Y116" s="258"/>
      <c r="Z116" s="258"/>
    </row>
    <row r="117" spans="1:26" ht="14.25" customHeight="1">
      <c r="A117" s="258"/>
      <c r="B117" s="259"/>
      <c r="C117" s="259"/>
      <c r="D117" s="259"/>
      <c r="E117" s="259"/>
      <c r="F117" s="258"/>
      <c r="G117" s="258"/>
      <c r="H117" s="260"/>
      <c r="I117" s="258"/>
      <c r="J117" s="258"/>
      <c r="K117" s="258"/>
      <c r="L117" s="258"/>
      <c r="M117" s="258"/>
      <c r="N117" s="258"/>
      <c r="O117" s="258"/>
      <c r="P117" s="258"/>
      <c r="Q117" s="258"/>
      <c r="R117" s="258"/>
      <c r="S117" s="258"/>
      <c r="T117" s="258"/>
      <c r="U117" s="258"/>
      <c r="V117" s="258"/>
      <c r="W117" s="258"/>
      <c r="X117" s="258"/>
      <c r="Y117" s="258"/>
      <c r="Z117" s="258"/>
    </row>
    <row r="118" spans="1:26" ht="14.25" customHeight="1">
      <c r="A118" s="258"/>
      <c r="B118" s="259"/>
      <c r="C118" s="259"/>
      <c r="D118" s="259"/>
      <c r="E118" s="259"/>
      <c r="F118" s="258"/>
      <c r="G118" s="258"/>
      <c r="H118" s="260"/>
      <c r="I118" s="258"/>
      <c r="J118" s="258"/>
      <c r="K118" s="258"/>
      <c r="L118" s="258"/>
      <c r="M118" s="258"/>
      <c r="N118" s="258"/>
      <c r="O118" s="258"/>
      <c r="P118" s="258"/>
      <c r="Q118" s="258"/>
      <c r="R118" s="258"/>
      <c r="S118" s="258"/>
      <c r="T118" s="258"/>
      <c r="U118" s="258"/>
      <c r="V118" s="258"/>
      <c r="W118" s="258"/>
      <c r="X118" s="258"/>
      <c r="Y118" s="258"/>
      <c r="Z118" s="258"/>
    </row>
    <row r="119" spans="1:26" ht="14.25" customHeight="1">
      <c r="A119" s="258"/>
      <c r="B119" s="259"/>
      <c r="C119" s="259"/>
      <c r="D119" s="259"/>
      <c r="E119" s="259"/>
      <c r="F119" s="258"/>
      <c r="G119" s="258"/>
      <c r="H119" s="260"/>
      <c r="I119" s="258"/>
      <c r="J119" s="258"/>
      <c r="K119" s="258"/>
      <c r="L119" s="258"/>
      <c r="M119" s="258"/>
      <c r="N119" s="258"/>
      <c r="O119" s="258"/>
      <c r="P119" s="258"/>
      <c r="Q119" s="258"/>
      <c r="R119" s="258"/>
      <c r="S119" s="258"/>
      <c r="T119" s="258"/>
      <c r="U119" s="258"/>
      <c r="V119" s="258"/>
      <c r="W119" s="258"/>
      <c r="X119" s="258"/>
      <c r="Y119" s="258"/>
      <c r="Z119" s="258"/>
    </row>
    <row r="120" spans="1:26" ht="14.25" customHeight="1">
      <c r="A120" s="258"/>
      <c r="B120" s="259"/>
      <c r="C120" s="259"/>
      <c r="D120" s="259"/>
      <c r="E120" s="259"/>
      <c r="F120" s="258"/>
      <c r="G120" s="258"/>
      <c r="H120" s="260"/>
      <c r="I120" s="258"/>
      <c r="J120" s="258"/>
      <c r="K120" s="258"/>
      <c r="L120" s="258"/>
      <c r="M120" s="258"/>
      <c r="N120" s="258"/>
      <c r="O120" s="258"/>
      <c r="P120" s="258"/>
      <c r="Q120" s="258"/>
      <c r="R120" s="258"/>
      <c r="S120" s="258"/>
      <c r="T120" s="258"/>
      <c r="U120" s="258"/>
      <c r="V120" s="258"/>
      <c r="W120" s="258"/>
      <c r="X120" s="258"/>
      <c r="Y120" s="258"/>
      <c r="Z120" s="258"/>
    </row>
    <row r="121" spans="1:26" ht="14.25" customHeight="1">
      <c r="A121" s="258"/>
      <c r="B121" s="259"/>
      <c r="C121" s="259"/>
      <c r="D121" s="259"/>
      <c r="E121" s="259"/>
      <c r="F121" s="258"/>
      <c r="G121" s="258"/>
      <c r="H121" s="260"/>
      <c r="I121" s="258"/>
      <c r="J121" s="258"/>
      <c r="K121" s="258"/>
      <c r="L121" s="258"/>
      <c r="M121" s="258"/>
      <c r="N121" s="258"/>
      <c r="O121" s="258"/>
      <c r="P121" s="258"/>
      <c r="Q121" s="258"/>
      <c r="R121" s="258"/>
      <c r="S121" s="258"/>
      <c r="T121" s="258"/>
      <c r="U121" s="258"/>
      <c r="V121" s="258"/>
      <c r="W121" s="258"/>
      <c r="X121" s="258"/>
      <c r="Y121" s="258"/>
      <c r="Z121" s="258"/>
    </row>
    <row r="122" spans="1:26" ht="14.25" customHeight="1">
      <c r="A122" s="258"/>
      <c r="B122" s="259"/>
      <c r="C122" s="259"/>
      <c r="D122" s="259"/>
      <c r="E122" s="259"/>
      <c r="F122" s="258"/>
      <c r="G122" s="258"/>
      <c r="H122" s="260"/>
      <c r="I122" s="258"/>
      <c r="J122" s="258"/>
      <c r="K122" s="258"/>
      <c r="L122" s="258"/>
      <c r="M122" s="258"/>
      <c r="N122" s="258"/>
      <c r="O122" s="258"/>
      <c r="P122" s="258"/>
      <c r="Q122" s="258"/>
      <c r="R122" s="258"/>
      <c r="S122" s="258"/>
      <c r="T122" s="258"/>
      <c r="U122" s="258"/>
      <c r="V122" s="258"/>
      <c r="W122" s="258"/>
      <c r="X122" s="258"/>
      <c r="Y122" s="258"/>
      <c r="Z122" s="258"/>
    </row>
    <row r="123" spans="1:26" ht="14.25" customHeight="1">
      <c r="A123" s="258"/>
      <c r="B123" s="259"/>
      <c r="C123" s="259"/>
      <c r="D123" s="259"/>
      <c r="E123" s="259"/>
      <c r="F123" s="258"/>
      <c r="G123" s="258"/>
      <c r="H123" s="260"/>
      <c r="I123" s="258"/>
      <c r="J123" s="258"/>
      <c r="K123" s="258"/>
      <c r="L123" s="258"/>
      <c r="M123" s="258"/>
      <c r="N123" s="258"/>
      <c r="O123" s="258"/>
      <c r="P123" s="258"/>
      <c r="Q123" s="258"/>
      <c r="R123" s="258"/>
      <c r="S123" s="258"/>
      <c r="T123" s="258"/>
      <c r="U123" s="258"/>
      <c r="V123" s="258"/>
      <c r="W123" s="258"/>
      <c r="X123" s="258"/>
      <c r="Y123" s="258"/>
      <c r="Z123" s="258"/>
    </row>
    <row r="124" spans="1:26" ht="14.25" customHeight="1">
      <c r="A124" s="258"/>
      <c r="B124" s="259"/>
      <c r="C124" s="259"/>
      <c r="D124" s="259"/>
      <c r="E124" s="259"/>
      <c r="F124" s="258"/>
      <c r="G124" s="258"/>
      <c r="H124" s="260"/>
      <c r="I124" s="258"/>
      <c r="J124" s="258"/>
      <c r="K124" s="258"/>
      <c r="L124" s="258"/>
      <c r="M124" s="258"/>
      <c r="N124" s="258"/>
      <c r="O124" s="258"/>
      <c r="P124" s="258"/>
      <c r="Q124" s="258"/>
      <c r="R124" s="258"/>
      <c r="S124" s="258"/>
      <c r="T124" s="258"/>
      <c r="U124" s="258"/>
      <c r="V124" s="258"/>
      <c r="W124" s="258"/>
      <c r="X124" s="258"/>
      <c r="Y124" s="258"/>
      <c r="Z124" s="258"/>
    </row>
    <row r="125" spans="1:26" ht="14.25" customHeight="1">
      <c r="A125" s="258"/>
      <c r="B125" s="259"/>
      <c r="C125" s="259"/>
      <c r="D125" s="259"/>
      <c r="E125" s="259"/>
      <c r="F125" s="258"/>
      <c r="G125" s="258"/>
      <c r="H125" s="260"/>
      <c r="I125" s="258"/>
      <c r="J125" s="258"/>
      <c r="K125" s="258"/>
      <c r="L125" s="258"/>
      <c r="M125" s="258"/>
      <c r="N125" s="258"/>
      <c r="O125" s="258"/>
      <c r="P125" s="258"/>
      <c r="Q125" s="258"/>
      <c r="R125" s="258"/>
      <c r="S125" s="258"/>
      <c r="T125" s="258"/>
      <c r="U125" s="258"/>
      <c r="V125" s="258"/>
      <c r="W125" s="258"/>
      <c r="X125" s="258"/>
      <c r="Y125" s="258"/>
      <c r="Z125" s="258"/>
    </row>
    <row r="126" spans="1:26" ht="14.25" customHeight="1">
      <c r="A126" s="258"/>
      <c r="B126" s="259"/>
      <c r="C126" s="259"/>
      <c r="D126" s="259"/>
      <c r="E126" s="259"/>
      <c r="F126" s="258"/>
      <c r="G126" s="258"/>
      <c r="H126" s="260"/>
      <c r="I126" s="258"/>
      <c r="J126" s="258"/>
      <c r="K126" s="258"/>
      <c r="L126" s="258"/>
      <c r="M126" s="258"/>
      <c r="N126" s="258"/>
      <c r="O126" s="258"/>
      <c r="P126" s="258"/>
      <c r="Q126" s="258"/>
      <c r="R126" s="258"/>
      <c r="S126" s="258"/>
      <c r="T126" s="258"/>
      <c r="U126" s="258"/>
      <c r="V126" s="258"/>
      <c r="W126" s="258"/>
      <c r="X126" s="258"/>
      <c r="Y126" s="258"/>
      <c r="Z126" s="258"/>
    </row>
    <row r="127" spans="1:26" ht="14.25" customHeight="1">
      <c r="A127" s="258"/>
      <c r="B127" s="259"/>
      <c r="C127" s="259"/>
      <c r="D127" s="259"/>
      <c r="E127" s="259"/>
      <c r="F127" s="258"/>
      <c r="G127" s="258"/>
      <c r="H127" s="260"/>
      <c r="I127" s="258"/>
      <c r="J127" s="258"/>
      <c r="K127" s="258"/>
      <c r="L127" s="258"/>
      <c r="M127" s="258"/>
      <c r="N127" s="258"/>
      <c r="O127" s="258"/>
      <c r="P127" s="258"/>
      <c r="Q127" s="258"/>
      <c r="R127" s="258"/>
      <c r="S127" s="258"/>
      <c r="T127" s="258"/>
      <c r="U127" s="258"/>
      <c r="V127" s="258"/>
      <c r="W127" s="258"/>
      <c r="X127" s="258"/>
      <c r="Y127" s="258"/>
      <c r="Z127" s="258"/>
    </row>
    <row r="128" spans="1:26" ht="14.25" customHeight="1">
      <c r="A128" s="258"/>
      <c r="B128" s="259"/>
      <c r="C128" s="259"/>
      <c r="D128" s="259"/>
      <c r="E128" s="259"/>
      <c r="F128" s="258"/>
      <c r="G128" s="258"/>
      <c r="H128" s="260"/>
      <c r="I128" s="258"/>
      <c r="J128" s="258"/>
      <c r="K128" s="258"/>
      <c r="L128" s="258"/>
      <c r="M128" s="258"/>
      <c r="N128" s="258"/>
      <c r="O128" s="258"/>
      <c r="P128" s="258"/>
      <c r="Q128" s="258"/>
      <c r="R128" s="258"/>
      <c r="S128" s="258"/>
      <c r="T128" s="258"/>
      <c r="U128" s="258"/>
      <c r="V128" s="258"/>
      <c r="W128" s="258"/>
      <c r="X128" s="258"/>
      <c r="Y128" s="258"/>
      <c r="Z128" s="258"/>
    </row>
    <row r="129" spans="1:26" ht="14.25" customHeight="1">
      <c r="A129" s="258"/>
      <c r="B129" s="259"/>
      <c r="C129" s="259"/>
      <c r="D129" s="259"/>
      <c r="E129" s="259"/>
      <c r="F129" s="258"/>
      <c r="G129" s="258"/>
      <c r="H129" s="260"/>
      <c r="I129" s="258"/>
      <c r="J129" s="258"/>
      <c r="K129" s="258"/>
      <c r="L129" s="258"/>
      <c r="M129" s="258"/>
      <c r="N129" s="258"/>
      <c r="O129" s="258"/>
      <c r="P129" s="258"/>
      <c r="Q129" s="258"/>
      <c r="R129" s="258"/>
      <c r="S129" s="258"/>
      <c r="T129" s="258"/>
      <c r="U129" s="258"/>
      <c r="V129" s="258"/>
      <c r="W129" s="258"/>
      <c r="X129" s="258"/>
      <c r="Y129" s="258"/>
      <c r="Z129" s="258"/>
    </row>
    <row r="130" spans="1:26" ht="14.25" customHeight="1">
      <c r="A130" s="258"/>
      <c r="B130" s="259"/>
      <c r="C130" s="259"/>
      <c r="D130" s="259"/>
      <c r="E130" s="259"/>
      <c r="F130" s="258"/>
      <c r="G130" s="258"/>
      <c r="H130" s="260"/>
      <c r="I130" s="258"/>
      <c r="J130" s="258"/>
      <c r="K130" s="258"/>
      <c r="L130" s="258"/>
      <c r="M130" s="258"/>
      <c r="N130" s="258"/>
      <c r="O130" s="258"/>
      <c r="P130" s="258"/>
      <c r="Q130" s="258"/>
      <c r="R130" s="258"/>
      <c r="S130" s="258"/>
      <c r="T130" s="258"/>
      <c r="U130" s="258"/>
      <c r="V130" s="258"/>
      <c r="W130" s="258"/>
      <c r="X130" s="258"/>
      <c r="Y130" s="258"/>
      <c r="Z130" s="258"/>
    </row>
    <row r="131" spans="1:26" ht="14.25" customHeight="1">
      <c r="A131" s="258"/>
      <c r="B131" s="259"/>
      <c r="C131" s="259"/>
      <c r="D131" s="259"/>
      <c r="E131" s="259"/>
      <c r="F131" s="258"/>
      <c r="G131" s="258"/>
      <c r="H131" s="260"/>
      <c r="I131" s="258"/>
      <c r="J131" s="258"/>
      <c r="K131" s="258"/>
      <c r="L131" s="258"/>
      <c r="M131" s="258"/>
      <c r="N131" s="258"/>
      <c r="O131" s="258"/>
      <c r="P131" s="258"/>
      <c r="Q131" s="258"/>
      <c r="R131" s="258"/>
      <c r="S131" s="258"/>
      <c r="T131" s="258"/>
      <c r="U131" s="258"/>
      <c r="V131" s="258"/>
      <c r="W131" s="258"/>
      <c r="X131" s="258"/>
      <c r="Y131" s="258"/>
      <c r="Z131" s="258"/>
    </row>
    <row r="132" spans="1:26" ht="14.25" customHeight="1">
      <c r="A132" s="258"/>
      <c r="B132" s="259"/>
      <c r="C132" s="259"/>
      <c r="D132" s="259"/>
      <c r="E132" s="259"/>
      <c r="F132" s="258"/>
      <c r="G132" s="258"/>
      <c r="H132" s="260"/>
      <c r="I132" s="258"/>
      <c r="J132" s="258"/>
      <c r="K132" s="258"/>
      <c r="L132" s="258"/>
      <c r="M132" s="258"/>
      <c r="N132" s="258"/>
      <c r="O132" s="258"/>
      <c r="P132" s="258"/>
      <c r="Q132" s="258"/>
      <c r="R132" s="258"/>
      <c r="S132" s="258"/>
      <c r="T132" s="258"/>
      <c r="U132" s="258"/>
      <c r="V132" s="258"/>
      <c r="W132" s="258"/>
      <c r="X132" s="258"/>
      <c r="Y132" s="258"/>
      <c r="Z132" s="258"/>
    </row>
    <row r="133" spans="1:26" ht="14.25" customHeight="1">
      <c r="A133" s="258"/>
      <c r="B133" s="259"/>
      <c r="C133" s="259"/>
      <c r="D133" s="259"/>
      <c r="E133" s="259"/>
      <c r="F133" s="258"/>
      <c r="G133" s="258"/>
      <c r="H133" s="260"/>
      <c r="I133" s="258"/>
      <c r="J133" s="258"/>
      <c r="K133" s="258"/>
      <c r="L133" s="258"/>
      <c r="M133" s="258"/>
      <c r="N133" s="258"/>
      <c r="O133" s="258"/>
      <c r="P133" s="258"/>
      <c r="Q133" s="258"/>
      <c r="R133" s="258"/>
      <c r="S133" s="258"/>
      <c r="T133" s="258"/>
      <c r="U133" s="258"/>
      <c r="V133" s="258"/>
      <c r="W133" s="258"/>
      <c r="X133" s="258"/>
      <c r="Y133" s="258"/>
      <c r="Z133" s="258"/>
    </row>
    <row r="134" spans="1:26" ht="14.25" customHeight="1">
      <c r="A134" s="258"/>
      <c r="B134" s="259"/>
      <c r="C134" s="259"/>
      <c r="D134" s="259"/>
      <c r="E134" s="259"/>
      <c r="F134" s="258"/>
      <c r="G134" s="258"/>
      <c r="H134" s="260"/>
      <c r="I134" s="258"/>
      <c r="J134" s="258"/>
      <c r="K134" s="258"/>
      <c r="L134" s="258"/>
      <c r="M134" s="258"/>
      <c r="N134" s="258"/>
      <c r="O134" s="258"/>
      <c r="P134" s="258"/>
      <c r="Q134" s="258"/>
      <c r="R134" s="258"/>
      <c r="S134" s="258"/>
      <c r="T134" s="258"/>
      <c r="U134" s="258"/>
      <c r="V134" s="258"/>
      <c r="W134" s="258"/>
      <c r="X134" s="258"/>
      <c r="Y134" s="258"/>
      <c r="Z134" s="258"/>
    </row>
    <row r="135" spans="1:26" ht="14.25" customHeight="1">
      <c r="A135" s="258"/>
      <c r="B135" s="259"/>
      <c r="C135" s="259"/>
      <c r="D135" s="259"/>
      <c r="E135" s="259"/>
      <c r="F135" s="258"/>
      <c r="G135" s="258"/>
      <c r="H135" s="260"/>
      <c r="I135" s="258"/>
      <c r="J135" s="258"/>
      <c r="K135" s="258"/>
      <c r="L135" s="258"/>
      <c r="M135" s="258"/>
      <c r="N135" s="258"/>
      <c r="O135" s="258"/>
      <c r="P135" s="258"/>
      <c r="Q135" s="258"/>
      <c r="R135" s="258"/>
      <c r="S135" s="258"/>
      <c r="T135" s="258"/>
      <c r="U135" s="258"/>
      <c r="V135" s="258"/>
      <c r="W135" s="258"/>
      <c r="X135" s="258"/>
      <c r="Y135" s="258"/>
      <c r="Z135" s="258"/>
    </row>
    <row r="136" spans="1:26" ht="14.25" customHeight="1">
      <c r="A136" s="258"/>
      <c r="B136" s="259"/>
      <c r="C136" s="259"/>
      <c r="D136" s="259"/>
      <c r="E136" s="259"/>
      <c r="F136" s="258"/>
      <c r="G136" s="258"/>
      <c r="H136" s="260"/>
      <c r="I136" s="258"/>
      <c r="J136" s="258"/>
      <c r="K136" s="258"/>
      <c r="L136" s="258"/>
      <c r="M136" s="258"/>
      <c r="N136" s="258"/>
      <c r="O136" s="258"/>
      <c r="P136" s="258"/>
      <c r="Q136" s="258"/>
      <c r="R136" s="258"/>
      <c r="S136" s="258"/>
      <c r="T136" s="258"/>
      <c r="U136" s="258"/>
      <c r="V136" s="258"/>
      <c r="W136" s="258"/>
      <c r="X136" s="258"/>
      <c r="Y136" s="258"/>
      <c r="Z136" s="258"/>
    </row>
    <row r="137" spans="1:26" ht="14.25" customHeight="1">
      <c r="A137" s="258"/>
      <c r="B137" s="259"/>
      <c r="C137" s="259"/>
      <c r="D137" s="259"/>
      <c r="E137" s="259"/>
      <c r="F137" s="258"/>
      <c r="G137" s="258"/>
      <c r="H137" s="260"/>
      <c r="I137" s="258"/>
      <c r="J137" s="258"/>
      <c r="K137" s="258"/>
      <c r="L137" s="258"/>
      <c r="M137" s="258"/>
      <c r="N137" s="258"/>
      <c r="O137" s="258"/>
      <c r="P137" s="258"/>
      <c r="Q137" s="258"/>
      <c r="R137" s="258"/>
      <c r="S137" s="258"/>
      <c r="T137" s="258"/>
      <c r="U137" s="258"/>
      <c r="V137" s="258"/>
      <c r="W137" s="258"/>
      <c r="X137" s="258"/>
      <c r="Y137" s="258"/>
      <c r="Z137" s="258"/>
    </row>
    <row r="138" spans="1:26" ht="14.25" customHeight="1">
      <c r="A138" s="258"/>
      <c r="B138" s="259"/>
      <c r="C138" s="259"/>
      <c r="D138" s="259"/>
      <c r="E138" s="259"/>
      <c r="F138" s="258"/>
      <c r="G138" s="258"/>
      <c r="H138" s="260"/>
      <c r="I138" s="258"/>
      <c r="J138" s="258"/>
      <c r="K138" s="258"/>
      <c r="L138" s="258"/>
      <c r="M138" s="258"/>
      <c r="N138" s="258"/>
      <c r="O138" s="258"/>
      <c r="P138" s="258"/>
      <c r="Q138" s="258"/>
      <c r="R138" s="258"/>
      <c r="S138" s="258"/>
      <c r="T138" s="258"/>
      <c r="U138" s="258"/>
      <c r="V138" s="258"/>
      <c r="W138" s="258"/>
      <c r="X138" s="258"/>
      <c r="Y138" s="258"/>
      <c r="Z138" s="258"/>
    </row>
    <row r="139" spans="1:26" ht="14.25" customHeight="1">
      <c r="A139" s="258"/>
      <c r="B139" s="259"/>
      <c r="C139" s="259"/>
      <c r="D139" s="259"/>
      <c r="E139" s="259"/>
      <c r="F139" s="258"/>
      <c r="G139" s="258"/>
      <c r="H139" s="260"/>
      <c r="I139" s="258"/>
      <c r="J139" s="258"/>
      <c r="K139" s="258"/>
      <c r="L139" s="258"/>
      <c r="M139" s="258"/>
      <c r="N139" s="258"/>
      <c r="O139" s="258"/>
      <c r="P139" s="258"/>
      <c r="Q139" s="258"/>
      <c r="R139" s="258"/>
      <c r="S139" s="258"/>
      <c r="T139" s="258"/>
      <c r="U139" s="258"/>
      <c r="V139" s="258"/>
      <c r="W139" s="258"/>
      <c r="X139" s="258"/>
      <c r="Y139" s="258"/>
      <c r="Z139" s="258"/>
    </row>
    <row r="140" spans="1:26" ht="14.25" customHeight="1">
      <c r="A140" s="258"/>
      <c r="B140" s="259"/>
      <c r="C140" s="259"/>
      <c r="D140" s="259"/>
      <c r="E140" s="259"/>
      <c r="F140" s="258"/>
      <c r="G140" s="258"/>
      <c r="H140" s="260"/>
      <c r="I140" s="258"/>
      <c r="J140" s="258"/>
      <c r="K140" s="258"/>
      <c r="L140" s="258"/>
      <c r="M140" s="258"/>
      <c r="N140" s="258"/>
      <c r="O140" s="258"/>
      <c r="P140" s="258"/>
      <c r="Q140" s="258"/>
      <c r="R140" s="258"/>
      <c r="S140" s="258"/>
      <c r="T140" s="258"/>
      <c r="U140" s="258"/>
      <c r="V140" s="258"/>
      <c r="W140" s="258"/>
      <c r="X140" s="258"/>
      <c r="Y140" s="258"/>
      <c r="Z140" s="258"/>
    </row>
    <row r="141" spans="1:26" ht="14.25" customHeight="1">
      <c r="A141" s="258"/>
      <c r="B141" s="259"/>
      <c r="C141" s="259"/>
      <c r="D141" s="259"/>
      <c r="E141" s="259"/>
      <c r="F141" s="258"/>
      <c r="G141" s="258"/>
      <c r="H141" s="260"/>
      <c r="I141" s="258"/>
      <c r="J141" s="258"/>
      <c r="K141" s="258"/>
      <c r="L141" s="258"/>
      <c r="M141" s="258"/>
      <c r="N141" s="258"/>
      <c r="O141" s="258"/>
      <c r="P141" s="258"/>
      <c r="Q141" s="258"/>
      <c r="R141" s="258"/>
      <c r="S141" s="258"/>
      <c r="T141" s="258"/>
      <c r="U141" s="258"/>
      <c r="V141" s="258"/>
      <c r="W141" s="258"/>
      <c r="X141" s="258"/>
      <c r="Y141" s="258"/>
      <c r="Z141" s="258"/>
    </row>
    <row r="142" spans="1:26" ht="14.25" customHeight="1">
      <c r="A142" s="258"/>
      <c r="B142" s="259"/>
      <c r="C142" s="259"/>
      <c r="D142" s="259"/>
      <c r="E142" s="259"/>
      <c r="F142" s="258"/>
      <c r="G142" s="258"/>
      <c r="H142" s="260"/>
      <c r="I142" s="258"/>
      <c r="J142" s="258"/>
      <c r="K142" s="258"/>
      <c r="L142" s="258"/>
      <c r="M142" s="258"/>
      <c r="N142" s="258"/>
      <c r="O142" s="258"/>
      <c r="P142" s="258"/>
      <c r="Q142" s="258"/>
      <c r="R142" s="258"/>
      <c r="S142" s="258"/>
      <c r="T142" s="258"/>
      <c r="U142" s="258"/>
      <c r="V142" s="258"/>
      <c r="W142" s="258"/>
      <c r="X142" s="258"/>
      <c r="Y142" s="258"/>
      <c r="Z142" s="258"/>
    </row>
    <row r="143" spans="1:26" ht="14.25" customHeight="1">
      <c r="A143" s="258"/>
      <c r="B143" s="259"/>
      <c r="C143" s="259"/>
      <c r="D143" s="259"/>
      <c r="E143" s="259"/>
      <c r="F143" s="258"/>
      <c r="G143" s="258"/>
      <c r="H143" s="260"/>
      <c r="I143" s="258"/>
      <c r="J143" s="258"/>
      <c r="K143" s="258"/>
      <c r="L143" s="258"/>
      <c r="M143" s="258"/>
      <c r="N143" s="258"/>
      <c r="O143" s="258"/>
      <c r="P143" s="258"/>
      <c r="Q143" s="258"/>
      <c r="R143" s="258"/>
      <c r="S143" s="258"/>
      <c r="T143" s="258"/>
      <c r="U143" s="258"/>
      <c r="V143" s="258"/>
      <c r="W143" s="258"/>
      <c r="X143" s="258"/>
      <c r="Y143" s="258"/>
      <c r="Z143" s="258"/>
    </row>
    <row r="144" spans="1:26" ht="14.25" customHeight="1">
      <c r="A144" s="258"/>
      <c r="B144" s="259"/>
      <c r="C144" s="259"/>
      <c r="D144" s="259"/>
      <c r="E144" s="259"/>
      <c r="F144" s="258"/>
      <c r="G144" s="258"/>
      <c r="H144" s="260"/>
      <c r="I144" s="258"/>
      <c r="J144" s="258"/>
      <c r="K144" s="258"/>
      <c r="L144" s="258"/>
      <c r="M144" s="258"/>
      <c r="N144" s="258"/>
      <c r="O144" s="258"/>
      <c r="P144" s="258"/>
      <c r="Q144" s="258"/>
      <c r="R144" s="258"/>
      <c r="S144" s="258"/>
      <c r="T144" s="258"/>
      <c r="U144" s="258"/>
      <c r="V144" s="258"/>
      <c r="W144" s="258"/>
      <c r="X144" s="258"/>
      <c r="Y144" s="258"/>
      <c r="Z144" s="258"/>
    </row>
    <row r="145" spans="1:26" ht="14.25" customHeight="1">
      <c r="A145" s="258"/>
      <c r="B145" s="259"/>
      <c r="C145" s="259"/>
      <c r="D145" s="259"/>
      <c r="E145" s="259"/>
      <c r="F145" s="258"/>
      <c r="G145" s="258"/>
      <c r="H145" s="260"/>
      <c r="I145" s="258"/>
      <c r="J145" s="258"/>
      <c r="K145" s="258"/>
      <c r="L145" s="258"/>
      <c r="M145" s="258"/>
      <c r="N145" s="258"/>
      <c r="O145" s="258"/>
      <c r="P145" s="258"/>
      <c r="Q145" s="258"/>
      <c r="R145" s="258"/>
      <c r="S145" s="258"/>
      <c r="T145" s="258"/>
      <c r="U145" s="258"/>
      <c r="V145" s="258"/>
      <c r="W145" s="258"/>
      <c r="X145" s="258"/>
      <c r="Y145" s="258"/>
      <c r="Z145" s="258"/>
    </row>
    <row r="146" spans="1:26" ht="14.25" customHeight="1">
      <c r="A146" s="258"/>
      <c r="B146" s="259"/>
      <c r="C146" s="259"/>
      <c r="D146" s="259"/>
      <c r="E146" s="259"/>
      <c r="F146" s="258"/>
      <c r="G146" s="258"/>
      <c r="H146" s="260"/>
      <c r="I146" s="258"/>
      <c r="J146" s="258"/>
      <c r="K146" s="258"/>
      <c r="L146" s="258"/>
      <c r="M146" s="258"/>
      <c r="N146" s="258"/>
      <c r="O146" s="258"/>
      <c r="P146" s="258"/>
      <c r="Q146" s="258"/>
      <c r="R146" s="258"/>
      <c r="S146" s="258"/>
      <c r="T146" s="258"/>
      <c r="U146" s="258"/>
      <c r="V146" s="258"/>
      <c r="W146" s="258"/>
      <c r="X146" s="258"/>
      <c r="Y146" s="258"/>
      <c r="Z146" s="258"/>
    </row>
    <row r="147" spans="1:26" ht="14.25" customHeight="1">
      <c r="A147" s="258"/>
      <c r="B147" s="259"/>
      <c r="C147" s="259"/>
      <c r="D147" s="259"/>
      <c r="E147" s="259"/>
      <c r="F147" s="258"/>
      <c r="G147" s="258"/>
      <c r="H147" s="260"/>
      <c r="I147" s="258"/>
      <c r="J147" s="258"/>
      <c r="K147" s="258"/>
      <c r="L147" s="258"/>
      <c r="M147" s="258"/>
      <c r="N147" s="258"/>
      <c r="O147" s="258"/>
      <c r="P147" s="258"/>
      <c r="Q147" s="258"/>
      <c r="R147" s="258"/>
      <c r="S147" s="258"/>
      <c r="T147" s="258"/>
      <c r="U147" s="258"/>
      <c r="V147" s="258"/>
      <c r="W147" s="258"/>
      <c r="X147" s="258"/>
      <c r="Y147" s="258"/>
      <c r="Z147" s="258"/>
    </row>
    <row r="148" spans="1:26" ht="14.25" customHeight="1">
      <c r="A148" s="258"/>
      <c r="B148" s="259"/>
      <c r="C148" s="259"/>
      <c r="D148" s="259"/>
      <c r="E148" s="259"/>
      <c r="F148" s="258"/>
      <c r="G148" s="258"/>
      <c r="H148" s="260"/>
      <c r="I148" s="258"/>
      <c r="J148" s="258"/>
      <c r="K148" s="258"/>
      <c r="L148" s="258"/>
      <c r="M148" s="258"/>
      <c r="N148" s="258"/>
      <c r="O148" s="258"/>
      <c r="P148" s="258"/>
      <c r="Q148" s="258"/>
      <c r="R148" s="258"/>
      <c r="S148" s="258"/>
      <c r="T148" s="258"/>
      <c r="U148" s="258"/>
      <c r="V148" s="258"/>
      <c r="W148" s="258"/>
      <c r="X148" s="258"/>
      <c r="Y148" s="258"/>
      <c r="Z148" s="258"/>
    </row>
    <row r="149" spans="1:26" ht="14.25" customHeight="1">
      <c r="A149" s="258"/>
      <c r="B149" s="259"/>
      <c r="C149" s="259"/>
      <c r="D149" s="259"/>
      <c r="E149" s="259"/>
      <c r="F149" s="258"/>
      <c r="G149" s="258"/>
      <c r="H149" s="260"/>
      <c r="I149" s="258"/>
      <c r="J149" s="258"/>
      <c r="K149" s="258"/>
      <c r="L149" s="258"/>
      <c r="M149" s="258"/>
      <c r="N149" s="258"/>
      <c r="O149" s="258"/>
      <c r="P149" s="258"/>
      <c r="Q149" s="258"/>
      <c r="R149" s="258"/>
      <c r="S149" s="258"/>
      <c r="T149" s="258"/>
      <c r="U149" s="258"/>
      <c r="V149" s="258"/>
      <c r="W149" s="258"/>
      <c r="X149" s="258"/>
      <c r="Y149" s="258"/>
      <c r="Z149" s="258"/>
    </row>
    <row r="150" spans="1:26" ht="14.25" customHeight="1">
      <c r="A150" s="258"/>
      <c r="B150" s="259"/>
      <c r="C150" s="259"/>
      <c r="D150" s="259"/>
      <c r="E150" s="259"/>
      <c r="F150" s="258"/>
      <c r="G150" s="258"/>
      <c r="H150" s="260"/>
      <c r="I150" s="258"/>
      <c r="J150" s="258"/>
      <c r="K150" s="258"/>
      <c r="L150" s="258"/>
      <c r="M150" s="258"/>
      <c r="N150" s="258"/>
      <c r="O150" s="258"/>
      <c r="P150" s="258"/>
      <c r="Q150" s="258"/>
      <c r="R150" s="258"/>
      <c r="S150" s="258"/>
      <c r="T150" s="258"/>
      <c r="U150" s="258"/>
      <c r="V150" s="258"/>
      <c r="W150" s="258"/>
      <c r="X150" s="258"/>
      <c r="Y150" s="258"/>
      <c r="Z150" s="258"/>
    </row>
    <row r="151" spans="1:26" ht="14.25" customHeight="1">
      <c r="A151" s="258"/>
      <c r="B151" s="259"/>
      <c r="C151" s="259"/>
      <c r="D151" s="259"/>
      <c r="E151" s="259"/>
      <c r="F151" s="258"/>
      <c r="G151" s="258"/>
      <c r="H151" s="260"/>
      <c r="I151" s="258"/>
      <c r="J151" s="258"/>
      <c r="K151" s="258"/>
      <c r="L151" s="258"/>
      <c r="M151" s="258"/>
      <c r="N151" s="258"/>
      <c r="O151" s="258"/>
      <c r="P151" s="258"/>
      <c r="Q151" s="258"/>
      <c r="R151" s="258"/>
      <c r="S151" s="258"/>
      <c r="T151" s="258"/>
      <c r="U151" s="258"/>
      <c r="V151" s="258"/>
      <c r="W151" s="258"/>
      <c r="X151" s="258"/>
      <c r="Y151" s="258"/>
      <c r="Z151" s="258"/>
    </row>
    <row r="152" spans="1:26" ht="14.25" customHeight="1">
      <c r="A152" s="258"/>
      <c r="B152" s="259"/>
      <c r="C152" s="259"/>
      <c r="D152" s="259"/>
      <c r="E152" s="259"/>
      <c r="F152" s="258"/>
      <c r="G152" s="258"/>
      <c r="H152" s="260"/>
      <c r="I152" s="258"/>
      <c r="J152" s="258"/>
      <c r="K152" s="258"/>
      <c r="L152" s="258"/>
      <c r="M152" s="258"/>
      <c r="N152" s="258"/>
      <c r="O152" s="258"/>
      <c r="P152" s="258"/>
      <c r="Q152" s="258"/>
      <c r="R152" s="258"/>
      <c r="S152" s="258"/>
      <c r="T152" s="258"/>
      <c r="U152" s="258"/>
      <c r="V152" s="258"/>
      <c r="W152" s="258"/>
      <c r="X152" s="258"/>
      <c r="Y152" s="258"/>
      <c r="Z152" s="258"/>
    </row>
    <row r="153" spans="1:26" ht="14.25" customHeight="1">
      <c r="A153" s="258"/>
      <c r="B153" s="259"/>
      <c r="C153" s="259"/>
      <c r="D153" s="259"/>
      <c r="E153" s="259"/>
      <c r="F153" s="258"/>
      <c r="G153" s="258"/>
      <c r="H153" s="260"/>
      <c r="I153" s="258"/>
      <c r="J153" s="258"/>
      <c r="K153" s="258"/>
      <c r="L153" s="258"/>
      <c r="M153" s="258"/>
      <c r="N153" s="258"/>
      <c r="O153" s="258"/>
      <c r="P153" s="258"/>
      <c r="Q153" s="258"/>
      <c r="R153" s="258"/>
      <c r="S153" s="258"/>
      <c r="T153" s="258"/>
      <c r="U153" s="258"/>
      <c r="V153" s="258"/>
      <c r="W153" s="258"/>
      <c r="X153" s="258"/>
      <c r="Y153" s="258"/>
      <c r="Z153" s="258"/>
    </row>
    <row r="154" spans="1:26" ht="14.25" customHeight="1">
      <c r="A154" s="258"/>
      <c r="B154" s="259"/>
      <c r="C154" s="259"/>
      <c r="D154" s="259"/>
      <c r="E154" s="259"/>
      <c r="F154" s="258"/>
      <c r="G154" s="258"/>
      <c r="H154" s="260"/>
      <c r="I154" s="258"/>
      <c r="J154" s="258"/>
      <c r="K154" s="258"/>
      <c r="L154" s="258"/>
      <c r="M154" s="258"/>
      <c r="N154" s="258"/>
      <c r="O154" s="258"/>
      <c r="P154" s="258"/>
      <c r="Q154" s="258"/>
      <c r="R154" s="258"/>
      <c r="S154" s="258"/>
      <c r="T154" s="258"/>
      <c r="U154" s="258"/>
      <c r="V154" s="258"/>
      <c r="W154" s="258"/>
      <c r="X154" s="258"/>
      <c r="Y154" s="258"/>
      <c r="Z154" s="258"/>
    </row>
    <row r="155" spans="1:26" ht="14.25" customHeight="1">
      <c r="A155" s="258"/>
      <c r="B155" s="259"/>
      <c r="C155" s="259"/>
      <c r="D155" s="259"/>
      <c r="E155" s="259"/>
      <c r="F155" s="258"/>
      <c r="G155" s="258"/>
      <c r="H155" s="260"/>
      <c r="I155" s="258"/>
      <c r="J155" s="258"/>
      <c r="K155" s="258"/>
      <c r="L155" s="258"/>
      <c r="M155" s="258"/>
      <c r="N155" s="258"/>
      <c r="O155" s="258"/>
      <c r="P155" s="258"/>
      <c r="Q155" s="258"/>
      <c r="R155" s="258"/>
      <c r="S155" s="258"/>
      <c r="T155" s="258"/>
      <c r="U155" s="258"/>
      <c r="V155" s="258"/>
      <c r="W155" s="258"/>
      <c r="X155" s="258"/>
      <c r="Y155" s="258"/>
      <c r="Z155" s="258"/>
    </row>
    <row r="156" spans="1:26" ht="14.25" customHeight="1">
      <c r="A156" s="258"/>
      <c r="B156" s="259"/>
      <c r="C156" s="259"/>
      <c r="D156" s="259"/>
      <c r="E156" s="259"/>
      <c r="F156" s="258"/>
      <c r="G156" s="258"/>
      <c r="H156" s="260"/>
      <c r="I156" s="258"/>
      <c r="J156" s="258"/>
      <c r="K156" s="258"/>
      <c r="L156" s="258"/>
      <c r="M156" s="258"/>
      <c r="N156" s="258"/>
      <c r="O156" s="258"/>
      <c r="P156" s="258"/>
      <c r="Q156" s="258"/>
      <c r="R156" s="258"/>
      <c r="S156" s="258"/>
      <c r="T156" s="258"/>
      <c r="U156" s="258"/>
      <c r="V156" s="258"/>
      <c r="W156" s="258"/>
      <c r="X156" s="258"/>
      <c r="Y156" s="258"/>
      <c r="Z156" s="258"/>
    </row>
    <row r="157" spans="1:26" ht="14.25" customHeight="1">
      <c r="A157" s="258"/>
      <c r="B157" s="259"/>
      <c r="C157" s="259"/>
      <c r="D157" s="259"/>
      <c r="E157" s="259"/>
      <c r="F157" s="258"/>
      <c r="G157" s="258"/>
      <c r="H157" s="260"/>
      <c r="I157" s="258"/>
      <c r="J157" s="258"/>
      <c r="K157" s="258"/>
      <c r="L157" s="258"/>
      <c r="M157" s="258"/>
      <c r="N157" s="258"/>
      <c r="O157" s="258"/>
      <c r="P157" s="258"/>
      <c r="Q157" s="258"/>
      <c r="R157" s="258"/>
      <c r="S157" s="258"/>
      <c r="T157" s="258"/>
      <c r="U157" s="258"/>
      <c r="V157" s="258"/>
      <c r="W157" s="258"/>
      <c r="X157" s="258"/>
      <c r="Y157" s="258"/>
      <c r="Z157" s="258"/>
    </row>
    <row r="158" spans="1:26" ht="14.25" customHeight="1">
      <c r="A158" s="258"/>
      <c r="B158" s="259"/>
      <c r="C158" s="259"/>
      <c r="D158" s="259"/>
      <c r="E158" s="259"/>
      <c r="F158" s="258"/>
      <c r="G158" s="258"/>
      <c r="H158" s="260"/>
      <c r="I158" s="258"/>
      <c r="J158" s="258"/>
      <c r="K158" s="258"/>
      <c r="L158" s="258"/>
      <c r="M158" s="258"/>
      <c r="N158" s="258"/>
      <c r="O158" s="258"/>
      <c r="P158" s="258"/>
      <c r="Q158" s="258"/>
      <c r="R158" s="258"/>
      <c r="S158" s="258"/>
      <c r="T158" s="258"/>
      <c r="U158" s="258"/>
      <c r="V158" s="258"/>
      <c r="W158" s="258"/>
      <c r="X158" s="258"/>
      <c r="Y158" s="258"/>
      <c r="Z158" s="258"/>
    </row>
    <row r="159" spans="1:26" ht="14.25" customHeight="1">
      <c r="A159" s="258"/>
      <c r="B159" s="259"/>
      <c r="C159" s="259"/>
      <c r="D159" s="259"/>
      <c r="E159" s="259"/>
      <c r="F159" s="258"/>
      <c r="G159" s="258"/>
      <c r="H159" s="260"/>
      <c r="I159" s="258"/>
      <c r="J159" s="258"/>
      <c r="K159" s="258"/>
      <c r="L159" s="258"/>
      <c r="M159" s="258"/>
      <c r="N159" s="258"/>
      <c r="O159" s="258"/>
      <c r="P159" s="258"/>
      <c r="Q159" s="258"/>
      <c r="R159" s="258"/>
      <c r="S159" s="258"/>
      <c r="T159" s="258"/>
      <c r="U159" s="258"/>
      <c r="V159" s="258"/>
      <c r="W159" s="258"/>
      <c r="X159" s="258"/>
      <c r="Y159" s="258"/>
      <c r="Z159" s="258"/>
    </row>
    <row r="160" spans="1:26" ht="14.25" customHeight="1">
      <c r="A160" s="258"/>
      <c r="B160" s="259"/>
      <c r="C160" s="259"/>
      <c r="D160" s="259"/>
      <c r="E160" s="259"/>
      <c r="F160" s="258"/>
      <c r="G160" s="258"/>
      <c r="H160" s="260"/>
      <c r="I160" s="258"/>
      <c r="J160" s="258"/>
      <c r="K160" s="258"/>
      <c r="L160" s="258"/>
      <c r="M160" s="258"/>
      <c r="N160" s="258"/>
      <c r="O160" s="258"/>
      <c r="P160" s="258"/>
      <c r="Q160" s="258"/>
      <c r="R160" s="258"/>
      <c r="S160" s="258"/>
      <c r="T160" s="258"/>
      <c r="U160" s="258"/>
      <c r="V160" s="258"/>
      <c r="W160" s="258"/>
      <c r="X160" s="258"/>
      <c r="Y160" s="258"/>
      <c r="Z160" s="258"/>
    </row>
    <row r="161" spans="1:26" ht="14.25" customHeight="1">
      <c r="A161" s="258"/>
      <c r="B161" s="259"/>
      <c r="C161" s="259"/>
      <c r="D161" s="259"/>
      <c r="E161" s="259"/>
      <c r="F161" s="258"/>
      <c r="G161" s="258"/>
      <c r="H161" s="260"/>
      <c r="I161" s="258"/>
      <c r="J161" s="258"/>
      <c r="K161" s="258"/>
      <c r="L161" s="258"/>
      <c r="M161" s="258"/>
      <c r="N161" s="258"/>
      <c r="O161" s="258"/>
      <c r="P161" s="258"/>
      <c r="Q161" s="258"/>
      <c r="R161" s="258"/>
      <c r="S161" s="258"/>
      <c r="T161" s="258"/>
      <c r="U161" s="258"/>
      <c r="V161" s="258"/>
      <c r="W161" s="258"/>
      <c r="X161" s="258"/>
      <c r="Y161" s="258"/>
      <c r="Z161" s="258"/>
    </row>
    <row r="162" spans="1:26" ht="14.25" customHeight="1">
      <c r="A162" s="258"/>
      <c r="B162" s="259"/>
      <c r="C162" s="259"/>
      <c r="D162" s="259"/>
      <c r="E162" s="259"/>
      <c r="F162" s="258"/>
      <c r="G162" s="258"/>
      <c r="H162" s="260"/>
      <c r="I162" s="258"/>
      <c r="J162" s="258"/>
      <c r="K162" s="258"/>
      <c r="L162" s="258"/>
      <c r="M162" s="258"/>
      <c r="N162" s="258"/>
      <c r="O162" s="258"/>
      <c r="P162" s="258"/>
      <c r="Q162" s="258"/>
      <c r="R162" s="258"/>
      <c r="S162" s="258"/>
      <c r="T162" s="258"/>
      <c r="U162" s="258"/>
      <c r="V162" s="258"/>
      <c r="W162" s="258"/>
      <c r="X162" s="258"/>
      <c r="Y162" s="258"/>
      <c r="Z162" s="258"/>
    </row>
    <row r="163" spans="1:26" ht="14.25" customHeight="1">
      <c r="A163" s="258"/>
      <c r="B163" s="259"/>
      <c r="C163" s="259"/>
      <c r="D163" s="259"/>
      <c r="E163" s="259"/>
      <c r="F163" s="258"/>
      <c r="G163" s="258"/>
      <c r="H163" s="260"/>
      <c r="I163" s="258"/>
      <c r="J163" s="258"/>
      <c r="K163" s="258"/>
      <c r="L163" s="258"/>
      <c r="M163" s="258"/>
      <c r="N163" s="258"/>
      <c r="O163" s="258"/>
      <c r="P163" s="258"/>
      <c r="Q163" s="258"/>
      <c r="R163" s="258"/>
      <c r="S163" s="258"/>
      <c r="T163" s="258"/>
      <c r="U163" s="258"/>
      <c r="V163" s="258"/>
      <c r="W163" s="258"/>
      <c r="X163" s="258"/>
      <c r="Y163" s="258"/>
      <c r="Z163" s="258"/>
    </row>
    <row r="164" spans="1:26" ht="14.25" customHeight="1">
      <c r="A164" s="258"/>
      <c r="B164" s="259"/>
      <c r="C164" s="259"/>
      <c r="D164" s="259"/>
      <c r="E164" s="259"/>
      <c r="F164" s="258"/>
      <c r="G164" s="258"/>
      <c r="H164" s="260"/>
      <c r="I164" s="258"/>
      <c r="J164" s="258"/>
      <c r="K164" s="258"/>
      <c r="L164" s="258"/>
      <c r="M164" s="258"/>
      <c r="N164" s="258"/>
      <c r="O164" s="258"/>
      <c r="P164" s="258"/>
      <c r="Q164" s="258"/>
      <c r="R164" s="258"/>
      <c r="S164" s="258"/>
      <c r="T164" s="258"/>
      <c r="U164" s="258"/>
      <c r="V164" s="258"/>
      <c r="W164" s="258"/>
      <c r="X164" s="258"/>
      <c r="Y164" s="258"/>
      <c r="Z164" s="258"/>
    </row>
    <row r="165" spans="1:26" ht="14.25" customHeight="1">
      <c r="A165" s="258"/>
      <c r="B165" s="259"/>
      <c r="C165" s="259"/>
      <c r="D165" s="259"/>
      <c r="E165" s="259"/>
      <c r="F165" s="258"/>
      <c r="G165" s="258"/>
      <c r="H165" s="260"/>
      <c r="I165" s="258"/>
      <c r="J165" s="258"/>
      <c r="K165" s="258"/>
      <c r="L165" s="258"/>
      <c r="M165" s="258"/>
      <c r="N165" s="258"/>
      <c r="O165" s="258"/>
      <c r="P165" s="258"/>
      <c r="Q165" s="258"/>
      <c r="R165" s="258"/>
      <c r="S165" s="258"/>
      <c r="T165" s="258"/>
      <c r="U165" s="258"/>
      <c r="V165" s="258"/>
      <c r="W165" s="258"/>
      <c r="X165" s="258"/>
      <c r="Y165" s="258"/>
      <c r="Z165" s="258"/>
    </row>
    <row r="166" spans="1:26" ht="14.25" customHeight="1">
      <c r="A166" s="258"/>
      <c r="B166" s="259"/>
      <c r="C166" s="259"/>
      <c r="D166" s="259"/>
      <c r="E166" s="259"/>
      <c r="F166" s="258"/>
      <c r="G166" s="258"/>
      <c r="H166" s="260"/>
      <c r="I166" s="258"/>
      <c r="J166" s="258"/>
      <c r="K166" s="258"/>
      <c r="L166" s="258"/>
      <c r="M166" s="258"/>
      <c r="N166" s="258"/>
      <c r="O166" s="258"/>
      <c r="P166" s="258"/>
      <c r="Q166" s="258"/>
      <c r="R166" s="258"/>
      <c r="S166" s="258"/>
      <c r="T166" s="258"/>
      <c r="U166" s="258"/>
      <c r="V166" s="258"/>
      <c r="W166" s="258"/>
      <c r="X166" s="258"/>
      <c r="Y166" s="258"/>
      <c r="Z166" s="258"/>
    </row>
    <row r="167" spans="1:26" ht="14.25" customHeight="1">
      <c r="A167" s="258"/>
      <c r="B167" s="259"/>
      <c r="C167" s="259"/>
      <c r="D167" s="259"/>
      <c r="E167" s="259"/>
      <c r="F167" s="258"/>
      <c r="G167" s="258"/>
      <c r="H167" s="260"/>
      <c r="I167" s="258"/>
      <c r="J167" s="258"/>
      <c r="K167" s="258"/>
      <c r="L167" s="258"/>
      <c r="M167" s="258"/>
      <c r="N167" s="258"/>
      <c r="O167" s="258"/>
      <c r="P167" s="258"/>
      <c r="Q167" s="258"/>
      <c r="R167" s="258"/>
      <c r="S167" s="258"/>
      <c r="T167" s="258"/>
      <c r="U167" s="258"/>
      <c r="V167" s="258"/>
      <c r="W167" s="258"/>
      <c r="X167" s="258"/>
      <c r="Y167" s="258"/>
      <c r="Z167" s="258"/>
    </row>
    <row r="168" spans="1:26" ht="14.25" customHeight="1">
      <c r="A168" s="258"/>
      <c r="B168" s="259"/>
      <c r="C168" s="259"/>
      <c r="D168" s="259"/>
      <c r="E168" s="259"/>
      <c r="F168" s="258"/>
      <c r="G168" s="258"/>
      <c r="H168" s="260"/>
      <c r="I168" s="258"/>
      <c r="J168" s="258"/>
      <c r="K168" s="258"/>
      <c r="L168" s="258"/>
      <c r="M168" s="258"/>
      <c r="N168" s="258"/>
      <c r="O168" s="258"/>
      <c r="P168" s="258"/>
      <c r="Q168" s="258"/>
      <c r="R168" s="258"/>
      <c r="S168" s="258"/>
      <c r="T168" s="258"/>
      <c r="U168" s="258"/>
      <c r="V168" s="258"/>
      <c r="W168" s="258"/>
      <c r="X168" s="258"/>
      <c r="Y168" s="258"/>
      <c r="Z168" s="258"/>
    </row>
    <row r="169" spans="1:26" ht="14.25" customHeight="1">
      <c r="A169" s="258"/>
      <c r="B169" s="259"/>
      <c r="C169" s="259"/>
      <c r="D169" s="259"/>
      <c r="E169" s="259"/>
      <c r="F169" s="258"/>
      <c r="G169" s="258"/>
      <c r="H169" s="260"/>
      <c r="I169" s="258"/>
      <c r="J169" s="258"/>
      <c r="K169" s="258"/>
      <c r="L169" s="258"/>
      <c r="M169" s="258"/>
      <c r="N169" s="258"/>
      <c r="O169" s="258"/>
      <c r="P169" s="258"/>
      <c r="Q169" s="258"/>
      <c r="R169" s="258"/>
      <c r="S169" s="258"/>
      <c r="T169" s="258"/>
      <c r="U169" s="258"/>
      <c r="V169" s="258"/>
      <c r="W169" s="258"/>
      <c r="X169" s="258"/>
      <c r="Y169" s="258"/>
      <c r="Z169" s="258"/>
    </row>
    <row r="170" spans="1:26" ht="14.25" customHeight="1">
      <c r="A170" s="258"/>
      <c r="B170" s="259"/>
      <c r="C170" s="259"/>
      <c r="D170" s="259"/>
      <c r="E170" s="259"/>
      <c r="F170" s="258"/>
      <c r="G170" s="258"/>
      <c r="H170" s="260"/>
      <c r="I170" s="258"/>
      <c r="J170" s="258"/>
      <c r="K170" s="258"/>
      <c r="L170" s="258"/>
      <c r="M170" s="258"/>
      <c r="N170" s="258"/>
      <c r="O170" s="258"/>
      <c r="P170" s="258"/>
      <c r="Q170" s="258"/>
      <c r="R170" s="258"/>
      <c r="S170" s="258"/>
      <c r="T170" s="258"/>
      <c r="U170" s="258"/>
      <c r="V170" s="258"/>
      <c r="W170" s="258"/>
      <c r="X170" s="258"/>
      <c r="Y170" s="258"/>
      <c r="Z170" s="258"/>
    </row>
    <row r="171" spans="1:26" ht="14.25" customHeight="1">
      <c r="A171" s="258"/>
      <c r="B171" s="259"/>
      <c r="C171" s="259"/>
      <c r="D171" s="259"/>
      <c r="E171" s="259"/>
      <c r="F171" s="258"/>
      <c r="G171" s="258"/>
      <c r="H171" s="260"/>
      <c r="I171" s="258"/>
      <c r="J171" s="258"/>
      <c r="K171" s="258"/>
      <c r="L171" s="258"/>
      <c r="M171" s="258"/>
      <c r="N171" s="258"/>
      <c r="O171" s="258"/>
      <c r="P171" s="258"/>
      <c r="Q171" s="258"/>
      <c r="R171" s="258"/>
      <c r="S171" s="258"/>
      <c r="T171" s="258"/>
      <c r="U171" s="258"/>
      <c r="V171" s="258"/>
      <c r="W171" s="258"/>
      <c r="X171" s="258"/>
      <c r="Y171" s="258"/>
      <c r="Z171" s="258"/>
    </row>
    <row r="172" spans="1:26" ht="14.25" customHeight="1">
      <c r="A172" s="258"/>
      <c r="B172" s="259"/>
      <c r="C172" s="259"/>
      <c r="D172" s="259"/>
      <c r="E172" s="259"/>
      <c r="F172" s="258"/>
      <c r="G172" s="258"/>
      <c r="H172" s="260"/>
      <c r="I172" s="258"/>
      <c r="J172" s="258"/>
      <c r="K172" s="258"/>
      <c r="L172" s="258"/>
      <c r="M172" s="258"/>
      <c r="N172" s="258"/>
      <c r="O172" s="258"/>
      <c r="P172" s="258"/>
      <c r="Q172" s="258"/>
      <c r="R172" s="258"/>
      <c r="S172" s="258"/>
      <c r="T172" s="258"/>
      <c r="U172" s="258"/>
      <c r="V172" s="258"/>
      <c r="W172" s="258"/>
      <c r="X172" s="258"/>
      <c r="Y172" s="258"/>
      <c r="Z172" s="258"/>
    </row>
    <row r="173" spans="1:26" ht="14.25" customHeight="1">
      <c r="A173" s="258"/>
      <c r="B173" s="259"/>
      <c r="C173" s="259"/>
      <c r="D173" s="259"/>
      <c r="E173" s="259"/>
      <c r="F173" s="258"/>
      <c r="G173" s="258"/>
      <c r="H173" s="260"/>
      <c r="I173" s="258"/>
      <c r="J173" s="258"/>
      <c r="K173" s="258"/>
      <c r="L173" s="258"/>
      <c r="M173" s="258"/>
      <c r="N173" s="258"/>
      <c r="O173" s="258"/>
      <c r="P173" s="258"/>
      <c r="Q173" s="258"/>
      <c r="R173" s="258"/>
      <c r="S173" s="258"/>
      <c r="T173" s="258"/>
      <c r="U173" s="258"/>
      <c r="V173" s="258"/>
      <c r="W173" s="258"/>
      <c r="X173" s="258"/>
      <c r="Y173" s="258"/>
      <c r="Z173" s="258"/>
    </row>
    <row r="174" spans="1:26" ht="14.25" customHeight="1">
      <c r="A174" s="258"/>
      <c r="B174" s="259"/>
      <c r="C174" s="259"/>
      <c r="D174" s="259"/>
      <c r="E174" s="259"/>
      <c r="F174" s="258"/>
      <c r="G174" s="258"/>
      <c r="H174" s="260"/>
      <c r="I174" s="258"/>
      <c r="J174" s="258"/>
      <c r="K174" s="258"/>
      <c r="L174" s="258"/>
      <c r="M174" s="258"/>
      <c r="N174" s="258"/>
      <c r="O174" s="258"/>
      <c r="P174" s="258"/>
      <c r="Q174" s="258"/>
      <c r="R174" s="258"/>
      <c r="S174" s="258"/>
      <c r="T174" s="258"/>
      <c r="U174" s="258"/>
      <c r="V174" s="258"/>
      <c r="W174" s="258"/>
      <c r="X174" s="258"/>
      <c r="Y174" s="258"/>
      <c r="Z174" s="258"/>
    </row>
    <row r="175" spans="1:26" ht="14.25" customHeight="1">
      <c r="A175" s="258"/>
      <c r="B175" s="259"/>
      <c r="C175" s="259"/>
      <c r="D175" s="259"/>
      <c r="E175" s="259"/>
      <c r="F175" s="258"/>
      <c r="G175" s="258"/>
      <c r="H175" s="260"/>
      <c r="I175" s="258"/>
      <c r="J175" s="258"/>
      <c r="K175" s="258"/>
      <c r="L175" s="258"/>
      <c r="M175" s="258"/>
      <c r="N175" s="258"/>
      <c r="O175" s="258"/>
      <c r="P175" s="258"/>
      <c r="Q175" s="258"/>
      <c r="R175" s="258"/>
      <c r="S175" s="258"/>
      <c r="T175" s="258"/>
      <c r="U175" s="258"/>
      <c r="V175" s="258"/>
      <c r="W175" s="258"/>
      <c r="X175" s="258"/>
      <c r="Y175" s="258"/>
      <c r="Z175" s="258"/>
    </row>
    <row r="176" spans="1:26" ht="14.25" customHeight="1">
      <c r="A176" s="258"/>
      <c r="B176" s="259"/>
      <c r="C176" s="259"/>
      <c r="D176" s="259"/>
      <c r="E176" s="259"/>
      <c r="F176" s="258"/>
      <c r="G176" s="258"/>
      <c r="H176" s="260"/>
      <c r="I176" s="258"/>
      <c r="J176" s="258"/>
      <c r="K176" s="258"/>
      <c r="L176" s="258"/>
      <c r="M176" s="258"/>
      <c r="N176" s="258"/>
      <c r="O176" s="258"/>
      <c r="P176" s="258"/>
      <c r="Q176" s="258"/>
      <c r="R176" s="258"/>
      <c r="S176" s="258"/>
      <c r="T176" s="258"/>
      <c r="U176" s="258"/>
      <c r="V176" s="258"/>
      <c r="W176" s="258"/>
      <c r="X176" s="258"/>
      <c r="Y176" s="258"/>
      <c r="Z176" s="258"/>
    </row>
    <row r="177" spans="1:26" ht="14.25" customHeight="1">
      <c r="A177" s="258"/>
      <c r="B177" s="259"/>
      <c r="C177" s="259"/>
      <c r="D177" s="259"/>
      <c r="E177" s="259"/>
      <c r="F177" s="258"/>
      <c r="G177" s="258"/>
      <c r="H177" s="260"/>
      <c r="I177" s="258"/>
      <c r="J177" s="258"/>
      <c r="K177" s="258"/>
      <c r="L177" s="258"/>
      <c r="M177" s="258"/>
      <c r="N177" s="258"/>
      <c r="O177" s="258"/>
      <c r="P177" s="258"/>
      <c r="Q177" s="258"/>
      <c r="R177" s="258"/>
      <c r="S177" s="258"/>
      <c r="T177" s="258"/>
      <c r="U177" s="258"/>
      <c r="V177" s="258"/>
      <c r="W177" s="258"/>
      <c r="X177" s="258"/>
      <c r="Y177" s="258"/>
      <c r="Z177" s="258"/>
    </row>
    <row r="178" spans="1:26" ht="14.25" customHeight="1">
      <c r="A178" s="258"/>
      <c r="B178" s="259"/>
      <c r="C178" s="259"/>
      <c r="D178" s="259"/>
      <c r="E178" s="259"/>
      <c r="F178" s="258"/>
      <c r="G178" s="258"/>
      <c r="H178" s="260"/>
      <c r="I178" s="258"/>
      <c r="J178" s="258"/>
      <c r="K178" s="258"/>
      <c r="L178" s="258"/>
      <c r="M178" s="258"/>
      <c r="N178" s="258"/>
      <c r="O178" s="258"/>
      <c r="P178" s="258"/>
      <c r="Q178" s="258"/>
      <c r="R178" s="258"/>
      <c r="S178" s="258"/>
      <c r="T178" s="258"/>
      <c r="U178" s="258"/>
      <c r="V178" s="258"/>
      <c r="W178" s="258"/>
      <c r="X178" s="258"/>
      <c r="Y178" s="258"/>
      <c r="Z178" s="258"/>
    </row>
    <row r="179" spans="1:26" ht="14.25" customHeight="1">
      <c r="A179" s="258"/>
      <c r="B179" s="259"/>
      <c r="C179" s="259"/>
      <c r="D179" s="259"/>
      <c r="E179" s="259"/>
      <c r="F179" s="258"/>
      <c r="G179" s="258"/>
      <c r="H179" s="260"/>
      <c r="I179" s="258"/>
      <c r="J179" s="258"/>
      <c r="K179" s="258"/>
      <c r="L179" s="258"/>
      <c r="M179" s="258"/>
      <c r="N179" s="258"/>
      <c r="O179" s="258"/>
      <c r="P179" s="258"/>
      <c r="Q179" s="258"/>
      <c r="R179" s="258"/>
      <c r="S179" s="258"/>
      <c r="T179" s="258"/>
      <c r="U179" s="258"/>
      <c r="V179" s="258"/>
      <c r="W179" s="258"/>
      <c r="X179" s="258"/>
      <c r="Y179" s="258"/>
      <c r="Z179" s="258"/>
    </row>
    <row r="180" spans="1:26" ht="14.25" customHeight="1">
      <c r="A180" s="258"/>
      <c r="B180" s="259"/>
      <c r="C180" s="259"/>
      <c r="D180" s="259"/>
      <c r="E180" s="259"/>
      <c r="F180" s="258"/>
      <c r="G180" s="258"/>
      <c r="H180" s="260"/>
      <c r="I180" s="258"/>
      <c r="J180" s="258"/>
      <c r="K180" s="258"/>
      <c r="L180" s="258"/>
      <c r="M180" s="258"/>
      <c r="N180" s="258"/>
      <c r="O180" s="258"/>
      <c r="P180" s="258"/>
      <c r="Q180" s="258"/>
      <c r="R180" s="258"/>
      <c r="S180" s="258"/>
      <c r="T180" s="258"/>
      <c r="U180" s="258"/>
      <c r="V180" s="258"/>
      <c r="W180" s="258"/>
      <c r="X180" s="258"/>
      <c r="Y180" s="258"/>
      <c r="Z180" s="258"/>
    </row>
    <row r="181" spans="1:26" ht="14.25" customHeight="1">
      <c r="A181" s="258"/>
      <c r="B181" s="259"/>
      <c r="C181" s="259"/>
      <c r="D181" s="259"/>
      <c r="E181" s="259"/>
      <c r="F181" s="258"/>
      <c r="G181" s="258"/>
      <c r="H181" s="260"/>
      <c r="I181" s="258"/>
      <c r="J181" s="258"/>
      <c r="K181" s="258"/>
      <c r="L181" s="258"/>
      <c r="M181" s="258"/>
      <c r="N181" s="258"/>
      <c r="O181" s="258"/>
      <c r="P181" s="258"/>
      <c r="Q181" s="258"/>
      <c r="R181" s="258"/>
      <c r="S181" s="258"/>
      <c r="T181" s="258"/>
      <c r="U181" s="258"/>
      <c r="V181" s="258"/>
      <c r="W181" s="258"/>
      <c r="X181" s="258"/>
      <c r="Y181" s="258"/>
      <c r="Z181" s="258"/>
    </row>
    <row r="182" spans="1:26" ht="14.25" customHeight="1">
      <c r="A182" s="258"/>
      <c r="B182" s="259"/>
      <c r="C182" s="259"/>
      <c r="D182" s="259"/>
      <c r="E182" s="259"/>
      <c r="F182" s="258"/>
      <c r="G182" s="258"/>
      <c r="H182" s="260"/>
      <c r="I182" s="258"/>
      <c r="J182" s="258"/>
      <c r="K182" s="258"/>
      <c r="L182" s="258"/>
      <c r="M182" s="258"/>
      <c r="N182" s="258"/>
      <c r="O182" s="258"/>
      <c r="P182" s="258"/>
      <c r="Q182" s="258"/>
      <c r="R182" s="258"/>
      <c r="S182" s="258"/>
      <c r="T182" s="258"/>
      <c r="U182" s="258"/>
      <c r="V182" s="258"/>
      <c r="W182" s="258"/>
      <c r="X182" s="258"/>
      <c r="Y182" s="258"/>
      <c r="Z182" s="258"/>
    </row>
    <row r="183" spans="1:26" ht="14.25" customHeight="1">
      <c r="A183" s="258"/>
      <c r="B183" s="259"/>
      <c r="C183" s="259"/>
      <c r="D183" s="259"/>
      <c r="E183" s="259"/>
      <c r="F183" s="258"/>
      <c r="G183" s="258"/>
      <c r="H183" s="260"/>
      <c r="I183" s="258"/>
      <c r="J183" s="258"/>
      <c r="K183" s="258"/>
      <c r="L183" s="258"/>
      <c r="M183" s="258"/>
      <c r="N183" s="258"/>
      <c r="O183" s="258"/>
      <c r="P183" s="258"/>
      <c r="Q183" s="258"/>
      <c r="R183" s="258"/>
      <c r="S183" s="258"/>
      <c r="T183" s="258"/>
      <c r="U183" s="258"/>
      <c r="V183" s="258"/>
      <c r="W183" s="258"/>
      <c r="X183" s="258"/>
      <c r="Y183" s="258"/>
      <c r="Z183" s="258"/>
    </row>
    <row r="184" spans="1:26" ht="14.25" customHeight="1">
      <c r="A184" s="258"/>
      <c r="B184" s="259"/>
      <c r="C184" s="259"/>
      <c r="D184" s="259"/>
      <c r="E184" s="259"/>
      <c r="F184" s="258"/>
      <c r="G184" s="258"/>
      <c r="H184" s="260"/>
      <c r="I184" s="258"/>
      <c r="J184" s="258"/>
      <c r="K184" s="258"/>
      <c r="L184" s="258"/>
      <c r="M184" s="258"/>
      <c r="N184" s="258"/>
      <c r="O184" s="258"/>
      <c r="P184" s="258"/>
      <c r="Q184" s="258"/>
      <c r="R184" s="258"/>
      <c r="S184" s="258"/>
      <c r="T184" s="258"/>
      <c r="U184" s="258"/>
      <c r="V184" s="258"/>
      <c r="W184" s="258"/>
      <c r="X184" s="258"/>
      <c r="Y184" s="258"/>
      <c r="Z184" s="258"/>
    </row>
    <row r="185" spans="1:26" ht="14.25" customHeight="1">
      <c r="A185" s="258"/>
      <c r="B185" s="259"/>
      <c r="C185" s="259"/>
      <c r="D185" s="259"/>
      <c r="E185" s="259"/>
      <c r="F185" s="258"/>
      <c r="G185" s="258"/>
      <c r="H185" s="260"/>
      <c r="I185" s="258"/>
      <c r="J185" s="258"/>
      <c r="K185" s="258"/>
      <c r="L185" s="258"/>
      <c r="M185" s="258"/>
      <c r="N185" s="258"/>
      <c r="O185" s="258"/>
      <c r="P185" s="258"/>
      <c r="Q185" s="258"/>
      <c r="R185" s="258"/>
      <c r="S185" s="258"/>
      <c r="T185" s="258"/>
      <c r="U185" s="258"/>
      <c r="V185" s="258"/>
      <c r="W185" s="258"/>
      <c r="X185" s="258"/>
      <c r="Y185" s="258"/>
      <c r="Z185" s="258"/>
    </row>
    <row r="186" spans="1:26" ht="14.25" customHeight="1">
      <c r="A186" s="258"/>
      <c r="B186" s="259"/>
      <c r="C186" s="259"/>
      <c r="D186" s="259"/>
      <c r="E186" s="259"/>
      <c r="F186" s="258"/>
      <c r="G186" s="258"/>
      <c r="H186" s="260"/>
      <c r="I186" s="258"/>
      <c r="J186" s="258"/>
      <c r="K186" s="258"/>
      <c r="L186" s="258"/>
      <c r="M186" s="258"/>
      <c r="N186" s="258"/>
      <c r="O186" s="258"/>
      <c r="P186" s="258"/>
      <c r="Q186" s="258"/>
      <c r="R186" s="258"/>
      <c r="S186" s="258"/>
      <c r="T186" s="258"/>
      <c r="U186" s="258"/>
      <c r="V186" s="258"/>
      <c r="W186" s="258"/>
      <c r="X186" s="258"/>
      <c r="Y186" s="258"/>
      <c r="Z186" s="258"/>
    </row>
    <row r="187" spans="1:26" ht="14.25" customHeight="1">
      <c r="A187" s="258"/>
      <c r="B187" s="259"/>
      <c r="C187" s="259"/>
      <c r="D187" s="259"/>
      <c r="E187" s="259"/>
      <c r="F187" s="258"/>
      <c r="G187" s="258"/>
      <c r="H187" s="260"/>
      <c r="I187" s="258"/>
      <c r="J187" s="258"/>
      <c r="K187" s="258"/>
      <c r="L187" s="258"/>
      <c r="M187" s="258"/>
      <c r="N187" s="258"/>
      <c r="O187" s="258"/>
      <c r="P187" s="258"/>
      <c r="Q187" s="258"/>
      <c r="R187" s="258"/>
      <c r="S187" s="258"/>
      <c r="T187" s="258"/>
      <c r="U187" s="258"/>
      <c r="V187" s="258"/>
      <c r="W187" s="258"/>
      <c r="X187" s="258"/>
      <c r="Y187" s="258"/>
      <c r="Z187" s="258"/>
    </row>
    <row r="188" spans="1:26" ht="14.25" customHeight="1">
      <c r="A188" s="258"/>
      <c r="B188" s="259"/>
      <c r="C188" s="259"/>
      <c r="D188" s="259"/>
      <c r="E188" s="259"/>
      <c r="F188" s="258"/>
      <c r="G188" s="258"/>
      <c r="H188" s="260"/>
      <c r="I188" s="258"/>
      <c r="J188" s="258"/>
      <c r="K188" s="258"/>
      <c r="L188" s="258"/>
      <c r="M188" s="258"/>
      <c r="N188" s="258"/>
      <c r="O188" s="258"/>
      <c r="P188" s="258"/>
      <c r="Q188" s="258"/>
      <c r="R188" s="258"/>
      <c r="S188" s="258"/>
      <c r="T188" s="258"/>
      <c r="U188" s="258"/>
      <c r="V188" s="258"/>
      <c r="W188" s="258"/>
      <c r="X188" s="258"/>
      <c r="Y188" s="258"/>
      <c r="Z188" s="258"/>
    </row>
    <row r="189" spans="1:26" ht="14.25" customHeight="1">
      <c r="A189" s="258"/>
      <c r="B189" s="259"/>
      <c r="C189" s="259"/>
      <c r="D189" s="259"/>
      <c r="E189" s="259"/>
      <c r="F189" s="258"/>
      <c r="G189" s="258"/>
      <c r="H189" s="260"/>
      <c r="I189" s="258"/>
      <c r="J189" s="258"/>
      <c r="K189" s="258"/>
      <c r="L189" s="258"/>
      <c r="M189" s="258"/>
      <c r="N189" s="258"/>
      <c r="O189" s="258"/>
      <c r="P189" s="258"/>
      <c r="Q189" s="258"/>
      <c r="R189" s="258"/>
      <c r="S189" s="258"/>
      <c r="T189" s="258"/>
      <c r="U189" s="258"/>
      <c r="V189" s="258"/>
      <c r="W189" s="258"/>
      <c r="X189" s="258"/>
      <c r="Y189" s="258"/>
      <c r="Z189" s="258"/>
    </row>
    <row r="190" spans="1:26" ht="14.25" customHeight="1">
      <c r="A190" s="258"/>
      <c r="B190" s="259"/>
      <c r="C190" s="259"/>
      <c r="D190" s="259"/>
      <c r="E190" s="259"/>
      <c r="F190" s="258"/>
      <c r="G190" s="258"/>
      <c r="H190" s="260"/>
      <c r="I190" s="258"/>
      <c r="J190" s="258"/>
      <c r="K190" s="258"/>
      <c r="L190" s="258"/>
      <c r="M190" s="258"/>
      <c r="N190" s="258"/>
      <c r="O190" s="258"/>
      <c r="P190" s="258"/>
      <c r="Q190" s="258"/>
      <c r="R190" s="258"/>
      <c r="S190" s="258"/>
      <c r="T190" s="258"/>
      <c r="U190" s="258"/>
      <c r="V190" s="258"/>
      <c r="W190" s="258"/>
      <c r="X190" s="258"/>
      <c r="Y190" s="258"/>
      <c r="Z190" s="258"/>
    </row>
    <row r="191" spans="1:26" ht="14.25" customHeight="1">
      <c r="A191" s="258"/>
      <c r="B191" s="259"/>
      <c r="C191" s="259"/>
      <c r="D191" s="259"/>
      <c r="E191" s="259"/>
      <c r="F191" s="258"/>
      <c r="G191" s="258"/>
      <c r="H191" s="260"/>
      <c r="I191" s="258"/>
      <c r="J191" s="258"/>
      <c r="K191" s="258"/>
      <c r="L191" s="258"/>
      <c r="M191" s="258"/>
      <c r="N191" s="258"/>
      <c r="O191" s="258"/>
      <c r="P191" s="258"/>
      <c r="Q191" s="258"/>
      <c r="R191" s="258"/>
      <c r="S191" s="258"/>
      <c r="T191" s="258"/>
      <c r="U191" s="258"/>
      <c r="V191" s="258"/>
      <c r="W191" s="258"/>
      <c r="X191" s="258"/>
      <c r="Y191" s="258"/>
      <c r="Z191" s="258"/>
    </row>
    <row r="192" spans="1:26" ht="14.25" customHeight="1">
      <c r="A192" s="258"/>
      <c r="B192" s="259"/>
      <c r="C192" s="259"/>
      <c r="D192" s="259"/>
      <c r="E192" s="259"/>
      <c r="F192" s="258"/>
      <c r="G192" s="258"/>
      <c r="H192" s="260"/>
      <c r="I192" s="258"/>
      <c r="J192" s="258"/>
      <c r="K192" s="258"/>
      <c r="L192" s="258"/>
      <c r="M192" s="258"/>
      <c r="N192" s="258"/>
      <c r="O192" s="258"/>
      <c r="P192" s="258"/>
      <c r="Q192" s="258"/>
      <c r="R192" s="258"/>
      <c r="S192" s="258"/>
      <c r="T192" s="258"/>
      <c r="U192" s="258"/>
      <c r="V192" s="258"/>
      <c r="W192" s="258"/>
      <c r="X192" s="258"/>
      <c r="Y192" s="258"/>
      <c r="Z192" s="258"/>
    </row>
    <row r="193" spans="1:26" ht="14.25" customHeight="1">
      <c r="A193" s="258"/>
      <c r="B193" s="259"/>
      <c r="C193" s="259"/>
      <c r="D193" s="259"/>
      <c r="E193" s="259"/>
      <c r="F193" s="258"/>
      <c r="G193" s="258"/>
      <c r="H193" s="260"/>
      <c r="I193" s="258"/>
      <c r="J193" s="258"/>
      <c r="K193" s="258"/>
      <c r="L193" s="258"/>
      <c r="M193" s="258"/>
      <c r="N193" s="258"/>
      <c r="O193" s="258"/>
      <c r="P193" s="258"/>
      <c r="Q193" s="258"/>
      <c r="R193" s="258"/>
      <c r="S193" s="258"/>
      <c r="T193" s="258"/>
      <c r="U193" s="258"/>
      <c r="V193" s="258"/>
      <c r="W193" s="258"/>
      <c r="X193" s="258"/>
      <c r="Y193" s="258"/>
      <c r="Z193" s="258"/>
    </row>
    <row r="194" spans="1:26" ht="14.25" customHeight="1">
      <c r="A194" s="258"/>
      <c r="B194" s="259"/>
      <c r="C194" s="259"/>
      <c r="D194" s="259"/>
      <c r="E194" s="259"/>
      <c r="F194" s="258"/>
      <c r="G194" s="258"/>
      <c r="H194" s="260"/>
      <c r="I194" s="258"/>
      <c r="J194" s="258"/>
      <c r="K194" s="258"/>
      <c r="L194" s="258"/>
      <c r="M194" s="258"/>
      <c r="N194" s="258"/>
      <c r="O194" s="258"/>
      <c r="P194" s="258"/>
      <c r="Q194" s="258"/>
      <c r="R194" s="258"/>
      <c r="S194" s="258"/>
      <c r="T194" s="258"/>
      <c r="U194" s="258"/>
      <c r="V194" s="258"/>
      <c r="W194" s="258"/>
      <c r="X194" s="258"/>
      <c r="Y194" s="258"/>
      <c r="Z194" s="258"/>
    </row>
    <row r="195" spans="1:26" ht="14.25" customHeight="1">
      <c r="A195" s="258"/>
      <c r="B195" s="259"/>
      <c r="C195" s="259"/>
      <c r="D195" s="259"/>
      <c r="E195" s="259"/>
      <c r="F195" s="258"/>
      <c r="G195" s="258"/>
      <c r="H195" s="260"/>
      <c r="I195" s="258"/>
      <c r="J195" s="258"/>
      <c r="K195" s="258"/>
      <c r="L195" s="258"/>
      <c r="M195" s="258"/>
      <c r="N195" s="258"/>
      <c r="O195" s="258"/>
      <c r="P195" s="258"/>
      <c r="Q195" s="258"/>
      <c r="R195" s="258"/>
      <c r="S195" s="258"/>
      <c r="T195" s="258"/>
      <c r="U195" s="258"/>
      <c r="V195" s="258"/>
      <c r="W195" s="258"/>
      <c r="X195" s="258"/>
      <c r="Y195" s="258"/>
      <c r="Z195" s="258"/>
    </row>
    <row r="196" spans="1:26" ht="14.25" customHeight="1">
      <c r="A196" s="258"/>
      <c r="B196" s="259"/>
      <c r="C196" s="259"/>
      <c r="D196" s="259"/>
      <c r="E196" s="259"/>
      <c r="F196" s="258"/>
      <c r="G196" s="258"/>
      <c r="H196" s="260"/>
      <c r="I196" s="258"/>
      <c r="J196" s="258"/>
      <c r="K196" s="258"/>
      <c r="L196" s="258"/>
      <c r="M196" s="258"/>
      <c r="N196" s="258"/>
      <c r="O196" s="258"/>
      <c r="P196" s="258"/>
      <c r="Q196" s="258"/>
      <c r="R196" s="258"/>
      <c r="S196" s="258"/>
      <c r="T196" s="258"/>
      <c r="U196" s="258"/>
      <c r="V196" s="258"/>
      <c r="W196" s="258"/>
      <c r="X196" s="258"/>
      <c r="Y196" s="258"/>
      <c r="Z196" s="258"/>
    </row>
    <row r="197" spans="1:26" ht="14.25" customHeight="1">
      <c r="A197" s="258"/>
      <c r="B197" s="259"/>
      <c r="C197" s="259"/>
      <c r="D197" s="259"/>
      <c r="E197" s="259"/>
      <c r="F197" s="258"/>
      <c r="G197" s="258"/>
      <c r="H197" s="260"/>
      <c r="I197" s="258"/>
      <c r="J197" s="258"/>
      <c r="K197" s="258"/>
      <c r="L197" s="258"/>
      <c r="M197" s="258"/>
      <c r="N197" s="258"/>
      <c r="O197" s="258"/>
      <c r="P197" s="258"/>
      <c r="Q197" s="258"/>
      <c r="R197" s="258"/>
      <c r="S197" s="258"/>
      <c r="T197" s="258"/>
      <c r="U197" s="258"/>
      <c r="V197" s="258"/>
      <c r="W197" s="258"/>
      <c r="X197" s="258"/>
      <c r="Y197" s="258"/>
      <c r="Z197" s="258"/>
    </row>
    <row r="198" spans="1:26" ht="14.25" customHeight="1">
      <c r="A198" s="258"/>
      <c r="B198" s="259"/>
      <c r="C198" s="259"/>
      <c r="D198" s="259"/>
      <c r="E198" s="259"/>
      <c r="F198" s="258"/>
      <c r="G198" s="258"/>
      <c r="H198" s="260"/>
      <c r="I198" s="258"/>
      <c r="J198" s="258"/>
      <c r="K198" s="258"/>
      <c r="L198" s="258"/>
      <c r="M198" s="258"/>
      <c r="N198" s="258"/>
      <c r="O198" s="258"/>
      <c r="P198" s="258"/>
      <c r="Q198" s="258"/>
      <c r="R198" s="258"/>
      <c r="S198" s="258"/>
      <c r="T198" s="258"/>
      <c r="U198" s="258"/>
      <c r="V198" s="258"/>
      <c r="W198" s="258"/>
      <c r="X198" s="258"/>
      <c r="Y198" s="258"/>
      <c r="Z198" s="258"/>
    </row>
    <row r="199" spans="1:26" ht="14.25" customHeight="1">
      <c r="A199" s="258"/>
      <c r="B199" s="259"/>
      <c r="C199" s="259"/>
      <c r="D199" s="259"/>
      <c r="E199" s="259"/>
      <c r="F199" s="258"/>
      <c r="G199" s="258"/>
      <c r="H199" s="260"/>
      <c r="I199" s="258"/>
      <c r="J199" s="258"/>
      <c r="K199" s="258"/>
      <c r="L199" s="258"/>
      <c r="M199" s="258"/>
      <c r="N199" s="258"/>
      <c r="O199" s="258"/>
      <c r="P199" s="258"/>
      <c r="Q199" s="258"/>
      <c r="R199" s="258"/>
      <c r="S199" s="258"/>
      <c r="T199" s="258"/>
      <c r="U199" s="258"/>
      <c r="V199" s="258"/>
      <c r="W199" s="258"/>
      <c r="X199" s="258"/>
      <c r="Y199" s="258"/>
      <c r="Z199" s="258"/>
    </row>
    <row r="200" spans="1:26" ht="14.25" customHeight="1">
      <c r="A200" s="258"/>
      <c r="B200" s="259"/>
      <c r="C200" s="259"/>
      <c r="D200" s="259"/>
      <c r="E200" s="259"/>
      <c r="F200" s="258"/>
      <c r="G200" s="258"/>
      <c r="H200" s="260"/>
      <c r="I200" s="258"/>
      <c r="J200" s="258"/>
      <c r="K200" s="258"/>
      <c r="L200" s="258"/>
      <c r="M200" s="258"/>
      <c r="N200" s="258"/>
      <c r="O200" s="258"/>
      <c r="P200" s="258"/>
      <c r="Q200" s="258"/>
      <c r="R200" s="258"/>
      <c r="S200" s="258"/>
      <c r="T200" s="258"/>
      <c r="U200" s="258"/>
      <c r="V200" s="258"/>
      <c r="W200" s="258"/>
      <c r="X200" s="258"/>
      <c r="Y200" s="258"/>
      <c r="Z200" s="258"/>
    </row>
    <row r="201" spans="1:26" ht="14.25" customHeight="1">
      <c r="A201" s="258"/>
      <c r="B201" s="259"/>
      <c r="C201" s="259"/>
      <c r="D201" s="259"/>
      <c r="E201" s="259"/>
      <c r="F201" s="258"/>
      <c r="G201" s="258"/>
      <c r="H201" s="260"/>
      <c r="I201" s="258"/>
      <c r="J201" s="258"/>
      <c r="K201" s="258"/>
      <c r="L201" s="258"/>
      <c r="M201" s="258"/>
      <c r="N201" s="258"/>
      <c r="O201" s="258"/>
      <c r="P201" s="258"/>
      <c r="Q201" s="258"/>
      <c r="R201" s="258"/>
      <c r="S201" s="258"/>
      <c r="T201" s="258"/>
      <c r="U201" s="258"/>
      <c r="V201" s="258"/>
      <c r="W201" s="258"/>
      <c r="X201" s="258"/>
      <c r="Y201" s="258"/>
      <c r="Z201" s="258"/>
    </row>
    <row r="202" spans="1:26" ht="14.25" customHeight="1">
      <c r="A202" s="258"/>
      <c r="B202" s="259"/>
      <c r="C202" s="259"/>
      <c r="D202" s="259"/>
      <c r="E202" s="259"/>
      <c r="F202" s="258"/>
      <c r="G202" s="258"/>
      <c r="H202" s="260"/>
      <c r="I202" s="258"/>
      <c r="J202" s="258"/>
      <c r="K202" s="258"/>
      <c r="L202" s="258"/>
      <c r="M202" s="258"/>
      <c r="N202" s="258"/>
      <c r="O202" s="258"/>
      <c r="P202" s="258"/>
      <c r="Q202" s="258"/>
      <c r="R202" s="258"/>
      <c r="S202" s="258"/>
      <c r="T202" s="258"/>
      <c r="U202" s="258"/>
      <c r="V202" s="258"/>
      <c r="W202" s="258"/>
      <c r="X202" s="258"/>
      <c r="Y202" s="258"/>
      <c r="Z202" s="258"/>
    </row>
    <row r="203" spans="1:26" ht="14.25" customHeight="1">
      <c r="A203" s="258"/>
      <c r="B203" s="259"/>
      <c r="C203" s="259"/>
      <c r="D203" s="259"/>
      <c r="E203" s="259"/>
      <c r="F203" s="258"/>
      <c r="G203" s="258"/>
      <c r="H203" s="260"/>
      <c r="I203" s="258"/>
      <c r="J203" s="258"/>
      <c r="K203" s="258"/>
      <c r="L203" s="258"/>
      <c r="M203" s="258"/>
      <c r="N203" s="258"/>
      <c r="O203" s="258"/>
      <c r="P203" s="258"/>
      <c r="Q203" s="258"/>
      <c r="R203" s="258"/>
      <c r="S203" s="258"/>
      <c r="T203" s="258"/>
      <c r="U203" s="258"/>
      <c r="V203" s="258"/>
      <c r="W203" s="258"/>
      <c r="X203" s="258"/>
      <c r="Y203" s="258"/>
      <c r="Z203" s="258"/>
    </row>
    <row r="204" spans="1:26" ht="14.25" customHeight="1">
      <c r="A204" s="258"/>
      <c r="B204" s="259"/>
      <c r="C204" s="259"/>
      <c r="D204" s="259"/>
      <c r="E204" s="259"/>
      <c r="F204" s="258"/>
      <c r="G204" s="258"/>
      <c r="H204" s="260"/>
      <c r="I204" s="258"/>
      <c r="J204" s="258"/>
      <c r="K204" s="258"/>
      <c r="L204" s="258"/>
      <c r="M204" s="258"/>
      <c r="N204" s="258"/>
      <c r="O204" s="258"/>
      <c r="P204" s="258"/>
      <c r="Q204" s="258"/>
      <c r="R204" s="258"/>
      <c r="S204" s="258"/>
      <c r="T204" s="258"/>
      <c r="U204" s="258"/>
      <c r="V204" s="258"/>
      <c r="W204" s="258"/>
      <c r="X204" s="258"/>
      <c r="Y204" s="258"/>
      <c r="Z204" s="258"/>
    </row>
    <row r="205" spans="1:26" ht="14.25" customHeight="1">
      <c r="A205" s="258"/>
      <c r="B205" s="259"/>
      <c r="C205" s="259"/>
      <c r="D205" s="259"/>
      <c r="E205" s="259"/>
      <c r="F205" s="258"/>
      <c r="G205" s="258"/>
      <c r="H205" s="260"/>
      <c r="I205" s="258"/>
      <c r="J205" s="258"/>
      <c r="K205" s="258"/>
      <c r="L205" s="258"/>
      <c r="M205" s="258"/>
      <c r="N205" s="258"/>
      <c r="O205" s="258"/>
      <c r="P205" s="258"/>
      <c r="Q205" s="258"/>
      <c r="R205" s="258"/>
      <c r="S205" s="258"/>
      <c r="T205" s="258"/>
      <c r="U205" s="258"/>
      <c r="V205" s="258"/>
      <c r="W205" s="258"/>
      <c r="X205" s="258"/>
      <c r="Y205" s="258"/>
      <c r="Z205" s="258"/>
    </row>
    <row r="206" spans="1:26" ht="14.25" customHeight="1">
      <c r="A206" s="258"/>
      <c r="B206" s="259"/>
      <c r="C206" s="259"/>
      <c r="D206" s="259"/>
      <c r="E206" s="259"/>
      <c r="F206" s="258"/>
      <c r="G206" s="258"/>
      <c r="H206" s="260"/>
      <c r="I206" s="258"/>
      <c r="J206" s="258"/>
      <c r="K206" s="258"/>
      <c r="L206" s="258"/>
      <c r="M206" s="258"/>
      <c r="N206" s="258"/>
      <c r="O206" s="258"/>
      <c r="P206" s="258"/>
      <c r="Q206" s="258"/>
      <c r="R206" s="258"/>
      <c r="S206" s="258"/>
      <c r="T206" s="258"/>
      <c r="U206" s="258"/>
      <c r="V206" s="258"/>
      <c r="W206" s="258"/>
      <c r="X206" s="258"/>
      <c r="Y206" s="258"/>
      <c r="Z206" s="258"/>
    </row>
    <row r="207" spans="1:26" ht="14.25" customHeight="1">
      <c r="A207" s="258"/>
      <c r="B207" s="259"/>
      <c r="C207" s="259"/>
      <c r="D207" s="259"/>
      <c r="E207" s="259"/>
      <c r="F207" s="258"/>
      <c r="G207" s="258"/>
      <c r="H207" s="260"/>
      <c r="I207" s="258"/>
      <c r="J207" s="258"/>
      <c r="K207" s="258"/>
      <c r="L207" s="258"/>
      <c r="M207" s="258"/>
      <c r="N207" s="258"/>
      <c r="O207" s="258"/>
      <c r="P207" s="258"/>
      <c r="Q207" s="258"/>
      <c r="R207" s="258"/>
      <c r="S207" s="258"/>
      <c r="T207" s="258"/>
      <c r="U207" s="258"/>
      <c r="V207" s="258"/>
      <c r="W207" s="258"/>
      <c r="X207" s="258"/>
      <c r="Y207" s="258"/>
      <c r="Z207" s="258"/>
    </row>
    <row r="208" spans="1:26" ht="14.25" customHeight="1">
      <c r="A208" s="258"/>
      <c r="B208" s="259"/>
      <c r="C208" s="259"/>
      <c r="D208" s="259"/>
      <c r="E208" s="259"/>
      <c r="F208" s="258"/>
      <c r="G208" s="258"/>
      <c r="H208" s="260"/>
      <c r="I208" s="258"/>
      <c r="J208" s="258"/>
      <c r="K208" s="258"/>
      <c r="L208" s="258"/>
      <c r="M208" s="258"/>
      <c r="N208" s="258"/>
      <c r="O208" s="258"/>
      <c r="P208" s="258"/>
      <c r="Q208" s="258"/>
      <c r="R208" s="258"/>
      <c r="S208" s="258"/>
      <c r="T208" s="258"/>
      <c r="U208" s="258"/>
      <c r="V208" s="258"/>
      <c r="W208" s="258"/>
      <c r="X208" s="258"/>
      <c r="Y208" s="258"/>
      <c r="Z208" s="258"/>
    </row>
    <row r="209" spans="1:26" ht="14.25" customHeight="1">
      <c r="A209" s="258"/>
      <c r="B209" s="259"/>
      <c r="C209" s="259"/>
      <c r="D209" s="259"/>
      <c r="E209" s="259"/>
      <c r="F209" s="258"/>
      <c r="G209" s="258"/>
      <c r="H209" s="260"/>
      <c r="I209" s="258"/>
      <c r="J209" s="258"/>
      <c r="K209" s="258"/>
      <c r="L209" s="258"/>
      <c r="M209" s="258"/>
      <c r="N209" s="258"/>
      <c r="O209" s="258"/>
      <c r="P209" s="258"/>
      <c r="Q209" s="258"/>
      <c r="R209" s="258"/>
      <c r="S209" s="258"/>
      <c r="T209" s="258"/>
      <c r="U209" s="258"/>
      <c r="V209" s="258"/>
      <c r="W209" s="258"/>
      <c r="X209" s="258"/>
      <c r="Y209" s="258"/>
      <c r="Z209" s="258"/>
    </row>
    <row r="210" spans="1:26" ht="14.25" customHeight="1">
      <c r="A210" s="258"/>
      <c r="B210" s="259"/>
      <c r="C210" s="259"/>
      <c r="D210" s="259"/>
      <c r="E210" s="259"/>
      <c r="F210" s="258"/>
      <c r="G210" s="258"/>
      <c r="H210" s="260"/>
      <c r="I210" s="258"/>
      <c r="J210" s="258"/>
      <c r="K210" s="258"/>
      <c r="L210" s="258"/>
      <c r="M210" s="258"/>
      <c r="N210" s="258"/>
      <c r="O210" s="258"/>
      <c r="P210" s="258"/>
      <c r="Q210" s="258"/>
      <c r="R210" s="258"/>
      <c r="S210" s="258"/>
      <c r="T210" s="258"/>
      <c r="U210" s="258"/>
      <c r="V210" s="258"/>
      <c r="W210" s="258"/>
      <c r="X210" s="258"/>
      <c r="Y210" s="258"/>
      <c r="Z210" s="258"/>
    </row>
    <row r="211" spans="1:26" ht="14.25" customHeight="1">
      <c r="A211" s="258"/>
      <c r="B211" s="259"/>
      <c r="C211" s="259"/>
      <c r="D211" s="259"/>
      <c r="E211" s="259"/>
      <c r="F211" s="258"/>
      <c r="G211" s="258"/>
      <c r="H211" s="260"/>
      <c r="I211" s="258"/>
      <c r="J211" s="258"/>
      <c r="K211" s="258"/>
      <c r="L211" s="258"/>
      <c r="M211" s="258"/>
      <c r="N211" s="258"/>
      <c r="O211" s="258"/>
      <c r="P211" s="258"/>
      <c r="Q211" s="258"/>
      <c r="R211" s="258"/>
      <c r="S211" s="258"/>
      <c r="T211" s="258"/>
      <c r="U211" s="258"/>
      <c r="V211" s="258"/>
      <c r="W211" s="258"/>
      <c r="X211" s="258"/>
      <c r="Y211" s="258"/>
      <c r="Z211" s="258"/>
    </row>
    <row r="212" spans="1:26" ht="14.25" customHeight="1">
      <c r="A212" s="258"/>
      <c r="B212" s="259"/>
      <c r="C212" s="259"/>
      <c r="D212" s="259"/>
      <c r="E212" s="259"/>
      <c r="F212" s="258"/>
      <c r="G212" s="258"/>
      <c r="H212" s="260"/>
      <c r="I212" s="258"/>
      <c r="J212" s="258"/>
      <c r="K212" s="258"/>
      <c r="L212" s="258"/>
      <c r="M212" s="258"/>
      <c r="N212" s="258"/>
      <c r="O212" s="258"/>
      <c r="P212" s="258"/>
      <c r="Q212" s="258"/>
      <c r="R212" s="258"/>
      <c r="S212" s="258"/>
      <c r="T212" s="258"/>
      <c r="U212" s="258"/>
      <c r="V212" s="258"/>
      <c r="W212" s="258"/>
      <c r="X212" s="258"/>
      <c r="Y212" s="258"/>
      <c r="Z212" s="258"/>
    </row>
    <row r="213" spans="1:26" ht="14.25" customHeight="1">
      <c r="A213" s="258"/>
      <c r="B213" s="259"/>
      <c r="C213" s="259"/>
      <c r="D213" s="259"/>
      <c r="E213" s="259"/>
      <c r="F213" s="258"/>
      <c r="G213" s="258"/>
      <c r="H213" s="260"/>
      <c r="I213" s="258"/>
      <c r="J213" s="258"/>
      <c r="K213" s="258"/>
      <c r="L213" s="258"/>
      <c r="M213" s="258"/>
      <c r="N213" s="258"/>
      <c r="O213" s="258"/>
      <c r="P213" s="258"/>
      <c r="Q213" s="258"/>
      <c r="R213" s="258"/>
      <c r="S213" s="258"/>
      <c r="T213" s="258"/>
      <c r="U213" s="258"/>
      <c r="V213" s="258"/>
      <c r="W213" s="258"/>
      <c r="X213" s="258"/>
      <c r="Y213" s="258"/>
      <c r="Z213" s="258"/>
    </row>
    <row r="214" spans="1:26" ht="14.25" customHeight="1">
      <c r="A214" s="258"/>
      <c r="B214" s="259"/>
      <c r="C214" s="259"/>
      <c r="D214" s="259"/>
      <c r="E214" s="259"/>
      <c r="F214" s="258"/>
      <c r="G214" s="258"/>
      <c r="H214" s="260"/>
      <c r="I214" s="258"/>
      <c r="J214" s="258"/>
      <c r="K214" s="258"/>
      <c r="L214" s="258"/>
      <c r="M214" s="258"/>
      <c r="N214" s="258"/>
      <c r="O214" s="258"/>
      <c r="P214" s="258"/>
      <c r="Q214" s="258"/>
      <c r="R214" s="258"/>
      <c r="S214" s="258"/>
      <c r="T214" s="258"/>
      <c r="U214" s="258"/>
      <c r="V214" s="258"/>
      <c r="W214" s="258"/>
      <c r="X214" s="258"/>
      <c r="Y214" s="258"/>
      <c r="Z214" s="258"/>
    </row>
    <row r="215" spans="1:26" ht="14.25" customHeight="1">
      <c r="A215" s="258"/>
      <c r="B215" s="259"/>
      <c r="C215" s="259"/>
      <c r="D215" s="259"/>
      <c r="E215" s="259"/>
      <c r="F215" s="258"/>
      <c r="G215" s="258"/>
      <c r="H215" s="260"/>
      <c r="I215" s="258"/>
      <c r="J215" s="258"/>
      <c r="K215" s="258"/>
      <c r="L215" s="258"/>
      <c r="M215" s="258"/>
      <c r="N215" s="258"/>
      <c r="O215" s="258"/>
      <c r="P215" s="258"/>
      <c r="Q215" s="258"/>
      <c r="R215" s="258"/>
      <c r="S215" s="258"/>
      <c r="T215" s="258"/>
      <c r="U215" s="258"/>
      <c r="V215" s="258"/>
      <c r="W215" s="258"/>
      <c r="X215" s="258"/>
      <c r="Y215" s="258"/>
      <c r="Z215" s="258"/>
    </row>
    <row r="216" spans="1:26" ht="14.25" customHeight="1">
      <c r="A216" s="258"/>
      <c r="B216" s="259"/>
      <c r="C216" s="259"/>
      <c r="D216" s="259"/>
      <c r="E216" s="259"/>
      <c r="F216" s="258"/>
      <c r="G216" s="258"/>
      <c r="H216" s="260"/>
      <c r="I216" s="258"/>
      <c r="J216" s="258"/>
      <c r="K216" s="258"/>
      <c r="L216" s="258"/>
      <c r="M216" s="258"/>
      <c r="N216" s="258"/>
      <c r="O216" s="258"/>
      <c r="P216" s="258"/>
      <c r="Q216" s="258"/>
      <c r="R216" s="258"/>
      <c r="S216" s="258"/>
      <c r="T216" s="258"/>
      <c r="U216" s="258"/>
      <c r="V216" s="258"/>
      <c r="W216" s="258"/>
      <c r="X216" s="258"/>
      <c r="Y216" s="258"/>
      <c r="Z216" s="258"/>
    </row>
    <row r="217" spans="1:26" ht="14.25" customHeight="1">
      <c r="A217" s="258"/>
      <c r="B217" s="259"/>
      <c r="C217" s="259"/>
      <c r="D217" s="259"/>
      <c r="E217" s="259"/>
      <c r="F217" s="258"/>
      <c r="G217" s="258"/>
      <c r="H217" s="260"/>
      <c r="I217" s="258"/>
      <c r="J217" s="258"/>
      <c r="K217" s="258"/>
      <c r="L217" s="258"/>
      <c r="M217" s="258"/>
      <c r="N217" s="258"/>
      <c r="O217" s="258"/>
      <c r="P217" s="258"/>
      <c r="Q217" s="258"/>
      <c r="R217" s="258"/>
      <c r="S217" s="258"/>
      <c r="T217" s="258"/>
      <c r="U217" s="258"/>
      <c r="V217" s="258"/>
      <c r="W217" s="258"/>
      <c r="X217" s="258"/>
      <c r="Y217" s="258"/>
      <c r="Z217" s="258"/>
    </row>
    <row r="218" spans="1:26" ht="14.25" customHeight="1">
      <c r="A218" s="258"/>
      <c r="B218" s="259"/>
      <c r="C218" s="259"/>
      <c r="D218" s="259"/>
      <c r="E218" s="259"/>
      <c r="F218" s="258"/>
      <c r="G218" s="258"/>
      <c r="H218" s="260"/>
      <c r="I218" s="258"/>
      <c r="J218" s="258"/>
      <c r="K218" s="258"/>
      <c r="L218" s="258"/>
      <c r="M218" s="258"/>
      <c r="N218" s="258"/>
      <c r="O218" s="258"/>
      <c r="P218" s="258"/>
      <c r="Q218" s="258"/>
      <c r="R218" s="258"/>
      <c r="S218" s="258"/>
      <c r="T218" s="258"/>
      <c r="U218" s="258"/>
      <c r="V218" s="258"/>
      <c r="W218" s="258"/>
      <c r="X218" s="258"/>
      <c r="Y218" s="258"/>
      <c r="Z218" s="258"/>
    </row>
    <row r="219" spans="1:26" ht="14.25" customHeight="1">
      <c r="A219" s="258"/>
      <c r="B219" s="259"/>
      <c r="C219" s="259"/>
      <c r="D219" s="259"/>
      <c r="E219" s="259"/>
      <c r="F219" s="258"/>
      <c r="G219" s="258"/>
      <c r="H219" s="260"/>
      <c r="I219" s="258"/>
      <c r="J219" s="258"/>
      <c r="K219" s="258"/>
      <c r="L219" s="258"/>
      <c r="M219" s="258"/>
      <c r="N219" s="258"/>
      <c r="O219" s="258"/>
      <c r="P219" s="258"/>
      <c r="Q219" s="258"/>
      <c r="R219" s="258"/>
      <c r="S219" s="258"/>
      <c r="T219" s="258"/>
      <c r="U219" s="258"/>
      <c r="V219" s="258"/>
      <c r="W219" s="258"/>
      <c r="X219" s="258"/>
      <c r="Y219" s="258"/>
      <c r="Z219" s="258"/>
    </row>
    <row r="220" spans="1:26" ht="14.25" customHeight="1">
      <c r="A220" s="258"/>
      <c r="B220" s="259"/>
      <c r="C220" s="259"/>
      <c r="D220" s="259"/>
      <c r="E220" s="259"/>
      <c r="F220" s="258"/>
      <c r="G220" s="258"/>
      <c r="H220" s="260"/>
      <c r="I220" s="258"/>
      <c r="J220" s="258"/>
      <c r="K220" s="258"/>
      <c r="L220" s="258"/>
      <c r="M220" s="258"/>
      <c r="N220" s="258"/>
      <c r="O220" s="258"/>
      <c r="P220" s="258"/>
      <c r="Q220" s="258"/>
      <c r="R220" s="258"/>
      <c r="S220" s="258"/>
      <c r="T220" s="258"/>
      <c r="U220" s="258"/>
      <c r="V220" s="258"/>
      <c r="W220" s="258"/>
      <c r="X220" s="258"/>
      <c r="Y220" s="258"/>
      <c r="Z220" s="258"/>
    </row>
    <row r="221" spans="1:26" ht="14.25" customHeight="1">
      <c r="A221" s="258"/>
      <c r="B221" s="259"/>
      <c r="C221" s="259"/>
      <c r="D221" s="259"/>
      <c r="E221" s="259"/>
      <c r="F221" s="258"/>
      <c r="G221" s="258"/>
      <c r="H221" s="260"/>
      <c r="I221" s="258"/>
      <c r="J221" s="258"/>
      <c r="K221" s="258"/>
      <c r="L221" s="258"/>
      <c r="M221" s="258"/>
      <c r="N221" s="258"/>
      <c r="O221" s="258"/>
      <c r="P221" s="258"/>
      <c r="Q221" s="258"/>
      <c r="R221" s="258"/>
      <c r="S221" s="258"/>
      <c r="T221" s="258"/>
      <c r="U221" s="258"/>
      <c r="V221" s="258"/>
      <c r="W221" s="258"/>
      <c r="X221" s="258"/>
      <c r="Y221" s="258"/>
      <c r="Z221" s="258"/>
    </row>
    <row r="222" spans="1:26" ht="14.25" customHeight="1">
      <c r="A222" s="258"/>
      <c r="B222" s="259"/>
      <c r="C222" s="259"/>
      <c r="D222" s="259"/>
      <c r="E222" s="259"/>
      <c r="F222" s="258"/>
      <c r="G222" s="258"/>
      <c r="H222" s="260"/>
      <c r="I222" s="258"/>
      <c r="J222" s="258"/>
      <c r="K222" s="258"/>
      <c r="L222" s="258"/>
      <c r="M222" s="258"/>
      <c r="N222" s="258"/>
      <c r="O222" s="258"/>
      <c r="P222" s="258"/>
      <c r="Q222" s="258"/>
      <c r="R222" s="258"/>
      <c r="S222" s="258"/>
      <c r="T222" s="258"/>
      <c r="U222" s="258"/>
      <c r="V222" s="258"/>
      <c r="W222" s="258"/>
      <c r="X222" s="258"/>
      <c r="Y222" s="258"/>
      <c r="Z222" s="258"/>
    </row>
    <row r="223" spans="1:26" ht="14.25" customHeight="1">
      <c r="A223" s="258"/>
      <c r="B223" s="259"/>
      <c r="C223" s="259"/>
      <c r="D223" s="259"/>
      <c r="E223" s="259"/>
      <c r="F223" s="258"/>
      <c r="G223" s="258"/>
      <c r="H223" s="260"/>
      <c r="I223" s="258"/>
      <c r="J223" s="258"/>
      <c r="K223" s="258"/>
      <c r="L223" s="258"/>
      <c r="M223" s="258"/>
      <c r="N223" s="258"/>
      <c r="O223" s="258"/>
      <c r="P223" s="258"/>
      <c r="Q223" s="258"/>
      <c r="R223" s="258"/>
      <c r="S223" s="258"/>
      <c r="T223" s="258"/>
      <c r="U223" s="258"/>
      <c r="V223" s="258"/>
      <c r="W223" s="258"/>
      <c r="X223" s="258"/>
      <c r="Y223" s="258"/>
      <c r="Z223" s="258"/>
    </row>
    <row r="224" spans="1:26" ht="14.25" customHeight="1">
      <c r="A224" s="258"/>
      <c r="B224" s="259"/>
      <c r="C224" s="259"/>
      <c r="D224" s="259"/>
      <c r="E224" s="259"/>
      <c r="F224" s="258"/>
      <c r="G224" s="258"/>
      <c r="H224" s="260"/>
      <c r="I224" s="258"/>
      <c r="J224" s="258"/>
      <c r="K224" s="258"/>
      <c r="L224" s="258"/>
      <c r="M224" s="258"/>
      <c r="N224" s="258"/>
      <c r="O224" s="258"/>
      <c r="P224" s="258"/>
      <c r="Q224" s="258"/>
      <c r="R224" s="258"/>
      <c r="S224" s="258"/>
      <c r="T224" s="258"/>
      <c r="U224" s="258"/>
      <c r="V224" s="258"/>
      <c r="W224" s="258"/>
      <c r="X224" s="258"/>
      <c r="Y224" s="258"/>
      <c r="Z224" s="258"/>
    </row>
    <row r="225" spans="1:26" ht="14.25" customHeight="1">
      <c r="A225" s="258"/>
      <c r="B225" s="259"/>
      <c r="C225" s="259"/>
      <c r="D225" s="259"/>
      <c r="E225" s="259"/>
      <c r="F225" s="258"/>
      <c r="G225" s="258"/>
      <c r="H225" s="260"/>
      <c r="I225" s="258"/>
      <c r="J225" s="258"/>
      <c r="K225" s="258"/>
      <c r="L225" s="258"/>
      <c r="M225" s="258"/>
      <c r="N225" s="258"/>
      <c r="O225" s="258"/>
      <c r="P225" s="258"/>
      <c r="Q225" s="258"/>
      <c r="R225" s="258"/>
      <c r="S225" s="258"/>
      <c r="T225" s="258"/>
      <c r="U225" s="258"/>
      <c r="V225" s="258"/>
      <c r="W225" s="258"/>
      <c r="X225" s="258"/>
      <c r="Y225" s="258"/>
      <c r="Z225" s="258"/>
    </row>
    <row r="226" spans="1:26" ht="14.25" customHeight="1">
      <c r="A226" s="258"/>
      <c r="B226" s="259"/>
      <c r="C226" s="259"/>
      <c r="D226" s="259"/>
      <c r="E226" s="259"/>
      <c r="F226" s="258"/>
      <c r="G226" s="258"/>
      <c r="H226" s="260"/>
      <c r="I226" s="258"/>
      <c r="J226" s="258"/>
      <c r="K226" s="258"/>
      <c r="L226" s="258"/>
      <c r="M226" s="258"/>
      <c r="N226" s="258"/>
      <c r="O226" s="258"/>
      <c r="P226" s="258"/>
      <c r="Q226" s="258"/>
      <c r="R226" s="258"/>
      <c r="S226" s="258"/>
      <c r="T226" s="258"/>
      <c r="U226" s="258"/>
      <c r="V226" s="258"/>
      <c r="W226" s="258"/>
      <c r="X226" s="258"/>
      <c r="Y226" s="258"/>
      <c r="Z226" s="258"/>
    </row>
    <row r="227" spans="1:26" ht="14.25" customHeight="1">
      <c r="A227" s="258"/>
      <c r="B227" s="259"/>
      <c r="C227" s="259"/>
      <c r="D227" s="259"/>
      <c r="E227" s="259"/>
      <c r="F227" s="258"/>
      <c r="G227" s="258"/>
      <c r="H227" s="260"/>
      <c r="I227" s="258"/>
      <c r="J227" s="258"/>
      <c r="K227" s="258"/>
      <c r="L227" s="258"/>
      <c r="M227" s="258"/>
      <c r="N227" s="258"/>
      <c r="O227" s="258"/>
      <c r="P227" s="258"/>
      <c r="Q227" s="258"/>
      <c r="R227" s="258"/>
      <c r="S227" s="258"/>
      <c r="T227" s="258"/>
      <c r="U227" s="258"/>
      <c r="V227" s="258"/>
      <c r="W227" s="258"/>
      <c r="X227" s="258"/>
      <c r="Y227" s="258"/>
      <c r="Z227" s="258"/>
    </row>
    <row r="228" spans="1:26" ht="14.25" customHeight="1">
      <c r="A228" s="258"/>
      <c r="B228" s="259"/>
      <c r="C228" s="259"/>
      <c r="D228" s="259"/>
      <c r="E228" s="259"/>
      <c r="F228" s="258"/>
      <c r="G228" s="258"/>
      <c r="H228" s="260"/>
      <c r="I228" s="258"/>
      <c r="J228" s="258"/>
      <c r="K228" s="258"/>
      <c r="L228" s="258"/>
      <c r="M228" s="258"/>
      <c r="N228" s="258"/>
      <c r="O228" s="258"/>
      <c r="P228" s="258"/>
      <c r="Q228" s="258"/>
      <c r="R228" s="258"/>
      <c r="S228" s="258"/>
      <c r="T228" s="258"/>
      <c r="U228" s="258"/>
      <c r="V228" s="258"/>
      <c r="W228" s="258"/>
      <c r="X228" s="258"/>
      <c r="Y228" s="258"/>
      <c r="Z228" s="258"/>
    </row>
    <row r="229" spans="1:26" ht="14.25" customHeight="1">
      <c r="A229" s="258"/>
      <c r="B229" s="259"/>
      <c r="C229" s="259"/>
      <c r="D229" s="259"/>
      <c r="E229" s="259"/>
      <c r="F229" s="258"/>
      <c r="G229" s="258"/>
      <c r="H229" s="260"/>
      <c r="I229" s="258"/>
      <c r="J229" s="258"/>
      <c r="K229" s="258"/>
      <c r="L229" s="258"/>
      <c r="M229" s="258"/>
      <c r="N229" s="258"/>
      <c r="O229" s="258"/>
      <c r="P229" s="258"/>
      <c r="Q229" s="258"/>
      <c r="R229" s="258"/>
      <c r="S229" s="258"/>
      <c r="T229" s="258"/>
      <c r="U229" s="258"/>
      <c r="V229" s="258"/>
      <c r="W229" s="258"/>
      <c r="X229" s="258"/>
      <c r="Y229" s="258"/>
      <c r="Z229" s="258"/>
    </row>
    <row r="230" spans="1:26" ht="14.25" customHeight="1">
      <c r="A230" s="258"/>
      <c r="B230" s="259"/>
      <c r="C230" s="259"/>
      <c r="D230" s="259"/>
      <c r="E230" s="259"/>
      <c r="F230" s="258"/>
      <c r="G230" s="258"/>
      <c r="H230" s="260"/>
      <c r="I230" s="258"/>
      <c r="J230" s="258"/>
      <c r="K230" s="258"/>
      <c r="L230" s="258"/>
      <c r="M230" s="258"/>
      <c r="N230" s="258"/>
      <c r="O230" s="258"/>
      <c r="P230" s="258"/>
      <c r="Q230" s="258"/>
      <c r="R230" s="258"/>
      <c r="S230" s="258"/>
      <c r="T230" s="258"/>
      <c r="U230" s="258"/>
      <c r="V230" s="258"/>
      <c r="W230" s="258"/>
      <c r="X230" s="258"/>
      <c r="Y230" s="258"/>
      <c r="Z230" s="258"/>
    </row>
    <row r="231" spans="1:26" ht="14.25" customHeight="1">
      <c r="A231" s="258"/>
      <c r="B231" s="259"/>
      <c r="C231" s="259"/>
      <c r="D231" s="259"/>
      <c r="E231" s="259"/>
      <c r="F231" s="258"/>
      <c r="G231" s="258"/>
      <c r="H231" s="260"/>
      <c r="I231" s="258"/>
      <c r="J231" s="258"/>
      <c r="K231" s="258"/>
      <c r="L231" s="258"/>
      <c r="M231" s="258"/>
      <c r="N231" s="258"/>
      <c r="O231" s="258"/>
      <c r="P231" s="258"/>
      <c r="Q231" s="258"/>
      <c r="R231" s="258"/>
      <c r="S231" s="258"/>
      <c r="T231" s="258"/>
      <c r="U231" s="258"/>
      <c r="V231" s="258"/>
      <c r="W231" s="258"/>
      <c r="X231" s="258"/>
      <c r="Y231" s="258"/>
      <c r="Z231" s="258"/>
    </row>
    <row r="232" spans="1:26" ht="14.25" customHeight="1">
      <c r="A232" s="258"/>
      <c r="B232" s="259"/>
      <c r="C232" s="259"/>
      <c r="D232" s="259"/>
      <c r="E232" s="259"/>
      <c r="F232" s="258"/>
      <c r="G232" s="258"/>
      <c r="H232" s="260"/>
      <c r="I232" s="258"/>
      <c r="J232" s="258"/>
      <c r="K232" s="258"/>
      <c r="L232" s="258"/>
      <c r="M232" s="258"/>
      <c r="N232" s="258"/>
      <c r="O232" s="258"/>
      <c r="P232" s="258"/>
      <c r="Q232" s="258"/>
      <c r="R232" s="258"/>
      <c r="S232" s="258"/>
      <c r="T232" s="258"/>
      <c r="U232" s="258"/>
      <c r="V232" s="258"/>
      <c r="W232" s="258"/>
      <c r="X232" s="258"/>
      <c r="Y232" s="258"/>
      <c r="Z232" s="258"/>
    </row>
    <row r="233" spans="1:26" ht="14.25" customHeight="1">
      <c r="A233" s="258"/>
      <c r="B233" s="259"/>
      <c r="C233" s="259"/>
      <c r="D233" s="259"/>
      <c r="E233" s="259"/>
      <c r="F233" s="258"/>
      <c r="G233" s="258"/>
      <c r="H233" s="260"/>
      <c r="I233" s="258"/>
      <c r="J233" s="258"/>
      <c r="K233" s="258"/>
      <c r="L233" s="258"/>
      <c r="M233" s="258"/>
      <c r="N233" s="258"/>
      <c r="O233" s="258"/>
      <c r="P233" s="258"/>
      <c r="Q233" s="258"/>
      <c r="R233" s="258"/>
      <c r="S233" s="258"/>
      <c r="T233" s="258"/>
      <c r="U233" s="258"/>
      <c r="V233" s="258"/>
      <c r="W233" s="258"/>
      <c r="X233" s="258"/>
      <c r="Y233" s="258"/>
      <c r="Z233" s="258"/>
    </row>
    <row r="234" spans="1:26" ht="14.25" customHeight="1">
      <c r="A234" s="258"/>
      <c r="B234" s="259"/>
      <c r="C234" s="259"/>
      <c r="D234" s="259"/>
      <c r="E234" s="259"/>
      <c r="F234" s="258"/>
      <c r="G234" s="258"/>
      <c r="H234" s="260"/>
      <c r="I234" s="258"/>
      <c r="J234" s="258"/>
      <c r="K234" s="258"/>
      <c r="L234" s="258"/>
      <c r="M234" s="258"/>
      <c r="N234" s="258"/>
      <c r="O234" s="258"/>
      <c r="P234" s="258"/>
      <c r="Q234" s="258"/>
      <c r="R234" s="258"/>
      <c r="S234" s="258"/>
      <c r="T234" s="258"/>
      <c r="U234" s="258"/>
      <c r="V234" s="258"/>
      <c r="W234" s="258"/>
      <c r="X234" s="258"/>
      <c r="Y234" s="258"/>
      <c r="Z234" s="258"/>
    </row>
    <row r="235" spans="1:26" ht="14.25" customHeight="1">
      <c r="A235" s="258"/>
      <c r="B235" s="259"/>
      <c r="C235" s="259"/>
      <c r="D235" s="259"/>
      <c r="E235" s="259"/>
      <c r="F235" s="258"/>
      <c r="G235" s="258"/>
      <c r="H235" s="260"/>
      <c r="I235" s="258"/>
      <c r="J235" s="258"/>
      <c r="K235" s="258"/>
      <c r="L235" s="258"/>
      <c r="M235" s="258"/>
      <c r="N235" s="258"/>
      <c r="O235" s="258"/>
      <c r="P235" s="258"/>
      <c r="Q235" s="258"/>
      <c r="R235" s="258"/>
      <c r="S235" s="258"/>
      <c r="T235" s="258"/>
      <c r="U235" s="258"/>
      <c r="V235" s="258"/>
      <c r="W235" s="258"/>
      <c r="X235" s="258"/>
      <c r="Y235" s="258"/>
      <c r="Z235" s="258"/>
    </row>
    <row r="236" spans="1:26" ht="14.25" customHeight="1">
      <c r="A236" s="258"/>
      <c r="B236" s="259"/>
      <c r="C236" s="259"/>
      <c r="D236" s="259"/>
      <c r="E236" s="259"/>
      <c r="F236" s="258"/>
      <c r="G236" s="258"/>
      <c r="H236" s="260"/>
      <c r="I236" s="258"/>
      <c r="J236" s="258"/>
      <c r="K236" s="258"/>
      <c r="L236" s="258"/>
      <c r="M236" s="258"/>
      <c r="N236" s="258"/>
      <c r="O236" s="258"/>
      <c r="P236" s="258"/>
      <c r="Q236" s="258"/>
      <c r="R236" s="258"/>
      <c r="S236" s="258"/>
      <c r="T236" s="258"/>
      <c r="U236" s="258"/>
      <c r="V236" s="258"/>
      <c r="W236" s="258"/>
      <c r="X236" s="258"/>
      <c r="Y236" s="258"/>
      <c r="Z236" s="258"/>
    </row>
    <row r="237" spans="1:26" ht="14.25" customHeight="1">
      <c r="A237" s="258"/>
      <c r="B237" s="259"/>
      <c r="C237" s="259"/>
      <c r="D237" s="259"/>
      <c r="E237" s="259"/>
      <c r="F237" s="258"/>
      <c r="G237" s="258"/>
      <c r="H237" s="260"/>
      <c r="I237" s="258"/>
      <c r="J237" s="258"/>
      <c r="K237" s="258"/>
      <c r="L237" s="258"/>
      <c r="M237" s="258"/>
      <c r="N237" s="258"/>
      <c r="O237" s="258"/>
      <c r="P237" s="258"/>
      <c r="Q237" s="258"/>
      <c r="R237" s="258"/>
      <c r="S237" s="258"/>
      <c r="T237" s="258"/>
      <c r="U237" s="258"/>
      <c r="V237" s="258"/>
      <c r="W237" s="258"/>
      <c r="X237" s="258"/>
      <c r="Y237" s="258"/>
      <c r="Z237" s="258"/>
    </row>
    <row r="238" spans="1:26" ht="14.25" customHeight="1">
      <c r="A238" s="258"/>
      <c r="B238" s="259"/>
      <c r="C238" s="259"/>
      <c r="D238" s="259"/>
      <c r="E238" s="259"/>
      <c r="F238" s="258"/>
      <c r="G238" s="258"/>
      <c r="H238" s="260"/>
      <c r="I238" s="258"/>
      <c r="J238" s="258"/>
      <c r="K238" s="258"/>
      <c r="L238" s="258"/>
      <c r="M238" s="258"/>
      <c r="N238" s="258"/>
      <c r="O238" s="258"/>
      <c r="P238" s="258"/>
      <c r="Q238" s="258"/>
      <c r="R238" s="258"/>
      <c r="S238" s="258"/>
      <c r="T238" s="258"/>
      <c r="U238" s="258"/>
      <c r="V238" s="258"/>
      <c r="W238" s="258"/>
      <c r="X238" s="258"/>
      <c r="Y238" s="258"/>
      <c r="Z238" s="258"/>
    </row>
    <row r="239" spans="1:26" ht="14.25" customHeight="1">
      <c r="A239" s="258"/>
      <c r="B239" s="259"/>
      <c r="C239" s="259"/>
      <c r="D239" s="259"/>
      <c r="E239" s="259"/>
      <c r="F239" s="258"/>
      <c r="G239" s="258"/>
      <c r="H239" s="260"/>
      <c r="I239" s="258"/>
      <c r="J239" s="258"/>
      <c r="K239" s="258"/>
      <c r="L239" s="258"/>
      <c r="M239" s="258"/>
      <c r="N239" s="258"/>
      <c r="O239" s="258"/>
      <c r="P239" s="258"/>
      <c r="Q239" s="258"/>
      <c r="R239" s="258"/>
      <c r="S239" s="258"/>
      <c r="T239" s="258"/>
      <c r="U239" s="258"/>
      <c r="V239" s="258"/>
      <c r="W239" s="258"/>
      <c r="X239" s="258"/>
      <c r="Y239" s="258"/>
      <c r="Z239" s="258"/>
    </row>
    <row r="240" spans="1:26" ht="14.25" customHeight="1">
      <c r="A240" s="258"/>
      <c r="B240" s="259"/>
      <c r="C240" s="259"/>
      <c r="D240" s="259"/>
      <c r="E240" s="259"/>
      <c r="F240" s="258"/>
      <c r="G240" s="258"/>
      <c r="H240" s="260"/>
      <c r="I240" s="258"/>
      <c r="J240" s="258"/>
      <c r="K240" s="258"/>
      <c r="L240" s="258"/>
      <c r="M240" s="258"/>
      <c r="N240" s="258"/>
      <c r="O240" s="258"/>
      <c r="P240" s="258"/>
      <c r="Q240" s="258"/>
      <c r="R240" s="258"/>
      <c r="S240" s="258"/>
      <c r="T240" s="258"/>
      <c r="U240" s="258"/>
      <c r="V240" s="258"/>
      <c r="W240" s="258"/>
      <c r="X240" s="258"/>
      <c r="Y240" s="258"/>
      <c r="Z240" s="258"/>
    </row>
    <row r="241" spans="1:26" ht="14.25" customHeight="1">
      <c r="A241" s="258"/>
      <c r="B241" s="259"/>
      <c r="C241" s="259"/>
      <c r="D241" s="259"/>
      <c r="E241" s="259"/>
      <c r="F241" s="258"/>
      <c r="G241" s="258"/>
      <c r="H241" s="260"/>
      <c r="I241" s="258"/>
      <c r="J241" s="258"/>
      <c r="K241" s="258"/>
      <c r="L241" s="258"/>
      <c r="M241" s="258"/>
      <c r="N241" s="258"/>
      <c r="O241" s="258"/>
      <c r="P241" s="258"/>
      <c r="Q241" s="258"/>
      <c r="R241" s="258"/>
      <c r="S241" s="258"/>
      <c r="T241" s="258"/>
      <c r="U241" s="258"/>
      <c r="V241" s="258"/>
      <c r="W241" s="258"/>
      <c r="X241" s="258"/>
      <c r="Y241" s="258"/>
      <c r="Z241" s="258"/>
    </row>
    <row r="242" spans="1:26" ht="14.25" customHeight="1">
      <c r="A242" s="258"/>
      <c r="B242" s="259"/>
      <c r="C242" s="259"/>
      <c r="D242" s="259"/>
      <c r="E242" s="259"/>
      <c r="F242" s="258"/>
      <c r="G242" s="258"/>
      <c r="H242" s="260"/>
      <c r="I242" s="258"/>
      <c r="J242" s="258"/>
      <c r="K242" s="258"/>
      <c r="L242" s="258"/>
      <c r="M242" s="258"/>
      <c r="N242" s="258"/>
      <c r="O242" s="258"/>
      <c r="P242" s="258"/>
      <c r="Q242" s="258"/>
      <c r="R242" s="258"/>
      <c r="S242" s="258"/>
      <c r="T242" s="258"/>
      <c r="U242" s="258"/>
      <c r="V242" s="258"/>
      <c r="W242" s="258"/>
      <c r="X242" s="258"/>
      <c r="Y242" s="258"/>
      <c r="Z242" s="258"/>
    </row>
    <row r="243" spans="1:26" ht="14.25" customHeight="1">
      <c r="A243" s="258"/>
      <c r="B243" s="259"/>
      <c r="C243" s="259"/>
      <c r="D243" s="259"/>
      <c r="E243" s="259"/>
      <c r="F243" s="258"/>
      <c r="G243" s="258"/>
      <c r="H243" s="260"/>
      <c r="I243" s="258"/>
      <c r="J243" s="258"/>
      <c r="K243" s="258"/>
      <c r="L243" s="258"/>
      <c r="M243" s="258"/>
      <c r="N243" s="258"/>
      <c r="O243" s="258"/>
      <c r="P243" s="258"/>
      <c r="Q243" s="258"/>
      <c r="R243" s="258"/>
      <c r="S243" s="258"/>
      <c r="T243" s="258"/>
      <c r="U243" s="258"/>
      <c r="V243" s="258"/>
      <c r="W243" s="258"/>
      <c r="X243" s="258"/>
      <c r="Y243" s="258"/>
      <c r="Z243" s="258"/>
    </row>
    <row r="244" spans="1:26" ht="14.25" customHeight="1">
      <c r="A244" s="258"/>
      <c r="B244" s="259"/>
      <c r="C244" s="259"/>
      <c r="D244" s="259"/>
      <c r="E244" s="259"/>
      <c r="F244" s="258"/>
      <c r="G244" s="258"/>
      <c r="H244" s="260"/>
      <c r="I244" s="258"/>
      <c r="J244" s="258"/>
      <c r="K244" s="258"/>
      <c r="L244" s="258"/>
      <c r="M244" s="258"/>
      <c r="N244" s="258"/>
      <c r="O244" s="258"/>
      <c r="P244" s="258"/>
      <c r="Q244" s="258"/>
      <c r="R244" s="258"/>
      <c r="S244" s="258"/>
      <c r="T244" s="258"/>
      <c r="U244" s="258"/>
      <c r="V244" s="258"/>
      <c r="W244" s="258"/>
      <c r="X244" s="258"/>
      <c r="Y244" s="258"/>
      <c r="Z244" s="258"/>
    </row>
    <row r="245" spans="1:26" ht="14.25" customHeight="1">
      <c r="A245" s="258"/>
      <c r="B245" s="259"/>
      <c r="C245" s="259"/>
      <c r="D245" s="259"/>
      <c r="E245" s="259"/>
      <c r="F245" s="258"/>
      <c r="G245" s="258"/>
      <c r="H245" s="260"/>
      <c r="I245" s="258"/>
      <c r="J245" s="258"/>
      <c r="K245" s="258"/>
      <c r="L245" s="258"/>
      <c r="M245" s="258"/>
      <c r="N245" s="258"/>
      <c r="O245" s="258"/>
      <c r="P245" s="258"/>
      <c r="Q245" s="258"/>
      <c r="R245" s="258"/>
      <c r="S245" s="258"/>
      <c r="T245" s="258"/>
      <c r="U245" s="258"/>
      <c r="V245" s="258"/>
      <c r="W245" s="258"/>
      <c r="X245" s="258"/>
      <c r="Y245" s="258"/>
      <c r="Z245" s="258"/>
    </row>
    <row r="246" spans="1:26" ht="14.25" customHeight="1">
      <c r="A246" s="258"/>
      <c r="B246" s="259"/>
      <c r="C246" s="259"/>
      <c r="D246" s="259"/>
      <c r="E246" s="259"/>
      <c r="F246" s="258"/>
      <c r="G246" s="258"/>
      <c r="H246" s="260"/>
      <c r="I246" s="258"/>
      <c r="J246" s="258"/>
      <c r="K246" s="258"/>
      <c r="L246" s="258"/>
      <c r="M246" s="258"/>
      <c r="N246" s="258"/>
      <c r="O246" s="258"/>
      <c r="P246" s="258"/>
      <c r="Q246" s="258"/>
      <c r="R246" s="258"/>
      <c r="S246" s="258"/>
      <c r="T246" s="258"/>
      <c r="U246" s="258"/>
      <c r="V246" s="258"/>
      <c r="W246" s="258"/>
      <c r="X246" s="258"/>
      <c r="Y246" s="258"/>
      <c r="Z246" s="258"/>
    </row>
    <row r="247" spans="1:26" ht="14.25" customHeight="1">
      <c r="A247" s="258"/>
      <c r="B247" s="259"/>
      <c r="C247" s="259"/>
      <c r="D247" s="259"/>
      <c r="E247" s="259"/>
      <c r="F247" s="258"/>
      <c r="G247" s="258"/>
      <c r="H247" s="260"/>
      <c r="I247" s="258"/>
      <c r="J247" s="258"/>
      <c r="K247" s="258"/>
      <c r="L247" s="258"/>
      <c r="M247" s="258"/>
      <c r="N247" s="258"/>
      <c r="O247" s="258"/>
      <c r="P247" s="258"/>
      <c r="Q247" s="258"/>
      <c r="R247" s="258"/>
      <c r="S247" s="258"/>
      <c r="T247" s="258"/>
      <c r="U247" s="258"/>
      <c r="V247" s="258"/>
      <c r="W247" s="258"/>
      <c r="X247" s="258"/>
      <c r="Y247" s="258"/>
      <c r="Z247" s="258"/>
    </row>
    <row r="248" spans="1:26" ht="14.25" customHeight="1">
      <c r="A248" s="258"/>
      <c r="B248" s="259"/>
      <c r="C248" s="259"/>
      <c r="D248" s="259"/>
      <c r="E248" s="259"/>
      <c r="F248" s="258"/>
      <c r="G248" s="258"/>
      <c r="H248" s="260"/>
      <c r="I248" s="258"/>
      <c r="J248" s="258"/>
      <c r="K248" s="258"/>
      <c r="L248" s="258"/>
      <c r="M248" s="258"/>
      <c r="N248" s="258"/>
      <c r="O248" s="258"/>
      <c r="P248" s="258"/>
      <c r="Q248" s="258"/>
      <c r="R248" s="258"/>
      <c r="S248" s="258"/>
      <c r="T248" s="258"/>
      <c r="U248" s="258"/>
      <c r="V248" s="258"/>
      <c r="W248" s="258"/>
      <c r="X248" s="258"/>
      <c r="Y248" s="258"/>
      <c r="Z248" s="258"/>
    </row>
    <row r="249" spans="1:26" ht="14.25" customHeight="1">
      <c r="A249" s="258"/>
      <c r="B249" s="259"/>
      <c r="C249" s="259"/>
      <c r="D249" s="259"/>
      <c r="E249" s="259"/>
      <c r="F249" s="258"/>
      <c r="G249" s="258"/>
      <c r="H249" s="260"/>
      <c r="I249" s="258"/>
      <c r="J249" s="258"/>
      <c r="K249" s="258"/>
      <c r="L249" s="258"/>
      <c r="M249" s="258"/>
      <c r="N249" s="258"/>
      <c r="O249" s="258"/>
      <c r="P249" s="258"/>
      <c r="Q249" s="258"/>
      <c r="R249" s="258"/>
      <c r="S249" s="258"/>
      <c r="T249" s="258"/>
      <c r="U249" s="258"/>
      <c r="V249" s="258"/>
      <c r="W249" s="258"/>
      <c r="X249" s="258"/>
      <c r="Y249" s="258"/>
      <c r="Z249" s="258"/>
    </row>
    <row r="250" spans="1:26" ht="14.25" customHeight="1">
      <c r="A250" s="258"/>
      <c r="B250" s="259"/>
      <c r="C250" s="259"/>
      <c r="D250" s="259"/>
      <c r="E250" s="259"/>
      <c r="F250" s="258"/>
      <c r="G250" s="258"/>
      <c r="H250" s="260"/>
      <c r="I250" s="258"/>
      <c r="J250" s="258"/>
      <c r="K250" s="258"/>
      <c r="L250" s="258"/>
      <c r="M250" s="258"/>
      <c r="N250" s="258"/>
      <c r="O250" s="258"/>
      <c r="P250" s="258"/>
      <c r="Q250" s="258"/>
      <c r="R250" s="258"/>
      <c r="S250" s="258"/>
      <c r="T250" s="258"/>
      <c r="U250" s="258"/>
      <c r="V250" s="258"/>
      <c r="W250" s="258"/>
      <c r="X250" s="258"/>
      <c r="Y250" s="258"/>
      <c r="Z250" s="258"/>
    </row>
    <row r="251" spans="1:26" ht="14.25" customHeight="1">
      <c r="A251" s="258"/>
      <c r="B251" s="259"/>
      <c r="C251" s="259"/>
      <c r="D251" s="259"/>
      <c r="E251" s="259"/>
      <c r="F251" s="258"/>
      <c r="G251" s="258"/>
      <c r="H251" s="260"/>
      <c r="I251" s="258"/>
      <c r="J251" s="258"/>
      <c r="K251" s="258"/>
      <c r="L251" s="258"/>
      <c r="M251" s="258"/>
      <c r="N251" s="258"/>
      <c r="O251" s="258"/>
      <c r="P251" s="258"/>
      <c r="Q251" s="258"/>
      <c r="R251" s="258"/>
      <c r="S251" s="258"/>
      <c r="T251" s="258"/>
      <c r="U251" s="258"/>
      <c r="V251" s="258"/>
      <c r="W251" s="258"/>
      <c r="X251" s="258"/>
      <c r="Y251" s="258"/>
      <c r="Z251" s="258"/>
    </row>
    <row r="252" spans="1:26" ht="14.25" customHeight="1">
      <c r="A252" s="258"/>
      <c r="B252" s="259"/>
      <c r="C252" s="259"/>
      <c r="D252" s="259"/>
      <c r="E252" s="259"/>
      <c r="F252" s="258"/>
      <c r="G252" s="258"/>
      <c r="H252" s="260"/>
      <c r="I252" s="258"/>
      <c r="J252" s="258"/>
      <c r="K252" s="258"/>
      <c r="L252" s="258"/>
      <c r="M252" s="258"/>
      <c r="N252" s="258"/>
      <c r="O252" s="258"/>
      <c r="P252" s="258"/>
      <c r="Q252" s="258"/>
      <c r="R252" s="258"/>
      <c r="S252" s="258"/>
      <c r="T252" s="258"/>
      <c r="U252" s="258"/>
      <c r="V252" s="258"/>
      <c r="W252" s="258"/>
      <c r="X252" s="258"/>
      <c r="Y252" s="258"/>
      <c r="Z252" s="258"/>
    </row>
    <row r="253" spans="1:26" ht="14.25" customHeight="1">
      <c r="A253" s="258"/>
      <c r="B253" s="259"/>
      <c r="C253" s="259"/>
      <c r="D253" s="259"/>
      <c r="E253" s="259"/>
      <c r="F253" s="258"/>
      <c r="G253" s="258"/>
      <c r="H253" s="260"/>
      <c r="I253" s="258"/>
      <c r="J253" s="258"/>
      <c r="K253" s="258"/>
      <c r="L253" s="258"/>
      <c r="M253" s="258"/>
      <c r="N253" s="258"/>
      <c r="O253" s="258"/>
      <c r="P253" s="258"/>
      <c r="Q253" s="258"/>
      <c r="R253" s="258"/>
      <c r="S253" s="258"/>
      <c r="T253" s="258"/>
      <c r="U253" s="258"/>
      <c r="V253" s="258"/>
      <c r="W253" s="258"/>
      <c r="X253" s="258"/>
      <c r="Y253" s="258"/>
      <c r="Z253" s="258"/>
    </row>
    <row r="254" spans="1:26" ht="14.25" customHeight="1">
      <c r="A254" s="258"/>
      <c r="B254" s="259"/>
      <c r="C254" s="259"/>
      <c r="D254" s="259"/>
      <c r="E254" s="259"/>
      <c r="F254" s="258"/>
      <c r="G254" s="258"/>
      <c r="H254" s="260"/>
      <c r="I254" s="258"/>
      <c r="J254" s="258"/>
      <c r="K254" s="258"/>
      <c r="L254" s="258"/>
      <c r="M254" s="258"/>
      <c r="N254" s="258"/>
      <c r="O254" s="258"/>
      <c r="P254" s="258"/>
      <c r="Q254" s="258"/>
      <c r="R254" s="258"/>
      <c r="S254" s="258"/>
      <c r="T254" s="258"/>
      <c r="U254" s="258"/>
      <c r="V254" s="258"/>
      <c r="W254" s="258"/>
      <c r="X254" s="258"/>
      <c r="Y254" s="258"/>
      <c r="Z254" s="258"/>
    </row>
    <row r="255" spans="1:26" ht="14.25" customHeight="1">
      <c r="A255" s="258"/>
      <c r="B255" s="259"/>
      <c r="C255" s="259"/>
      <c r="D255" s="259"/>
      <c r="E255" s="259"/>
      <c r="F255" s="258"/>
      <c r="G255" s="258"/>
      <c r="H255" s="260"/>
      <c r="I255" s="258"/>
      <c r="J255" s="258"/>
      <c r="K255" s="258"/>
      <c r="L255" s="258"/>
      <c r="M255" s="258"/>
      <c r="N255" s="258"/>
      <c r="O255" s="258"/>
      <c r="P255" s="258"/>
      <c r="Q255" s="258"/>
      <c r="R255" s="258"/>
      <c r="S255" s="258"/>
      <c r="T255" s="258"/>
      <c r="U255" s="258"/>
      <c r="V255" s="258"/>
      <c r="W255" s="258"/>
      <c r="X255" s="258"/>
      <c r="Y255" s="258"/>
      <c r="Z255" s="258"/>
    </row>
    <row r="256" spans="1:26" ht="14.25" customHeight="1">
      <c r="A256" s="258"/>
      <c r="B256" s="259"/>
      <c r="C256" s="259"/>
      <c r="D256" s="259"/>
      <c r="E256" s="259"/>
      <c r="F256" s="258"/>
      <c r="G256" s="258"/>
      <c r="H256" s="260"/>
      <c r="I256" s="258"/>
      <c r="J256" s="258"/>
      <c r="K256" s="258"/>
      <c r="L256" s="258"/>
      <c r="M256" s="258"/>
      <c r="N256" s="258"/>
      <c r="O256" s="258"/>
      <c r="P256" s="258"/>
      <c r="Q256" s="258"/>
      <c r="R256" s="258"/>
      <c r="S256" s="258"/>
      <c r="T256" s="258"/>
      <c r="U256" s="258"/>
      <c r="V256" s="258"/>
      <c r="W256" s="258"/>
      <c r="X256" s="258"/>
      <c r="Y256" s="258"/>
      <c r="Z256" s="258"/>
    </row>
    <row r="257" spans="1:26" ht="14.25" customHeight="1">
      <c r="A257" s="258"/>
      <c r="B257" s="259"/>
      <c r="C257" s="259"/>
      <c r="D257" s="259"/>
      <c r="E257" s="259"/>
      <c r="F257" s="258"/>
      <c r="G257" s="258"/>
      <c r="H257" s="260"/>
      <c r="I257" s="258"/>
      <c r="J257" s="258"/>
      <c r="K257" s="258"/>
      <c r="L257" s="258"/>
      <c r="M257" s="258"/>
      <c r="N257" s="258"/>
      <c r="O257" s="258"/>
      <c r="P257" s="258"/>
      <c r="Q257" s="258"/>
      <c r="R257" s="258"/>
      <c r="S257" s="258"/>
      <c r="T257" s="258"/>
      <c r="U257" s="258"/>
      <c r="V257" s="258"/>
      <c r="W257" s="258"/>
      <c r="X257" s="258"/>
      <c r="Y257" s="258"/>
      <c r="Z257" s="258"/>
    </row>
    <row r="258" spans="1:26" ht="14.25" customHeight="1">
      <c r="A258" s="258"/>
      <c r="B258" s="259"/>
      <c r="C258" s="259"/>
      <c r="D258" s="259"/>
      <c r="E258" s="259"/>
      <c r="F258" s="258"/>
      <c r="G258" s="258"/>
      <c r="H258" s="260"/>
      <c r="I258" s="258"/>
      <c r="J258" s="258"/>
      <c r="K258" s="258"/>
      <c r="L258" s="258"/>
      <c r="M258" s="258"/>
      <c r="N258" s="258"/>
      <c r="O258" s="258"/>
      <c r="P258" s="258"/>
      <c r="Q258" s="258"/>
      <c r="R258" s="258"/>
      <c r="S258" s="258"/>
      <c r="T258" s="258"/>
      <c r="U258" s="258"/>
      <c r="V258" s="258"/>
      <c r="W258" s="258"/>
      <c r="X258" s="258"/>
      <c r="Y258" s="258"/>
      <c r="Z258" s="258"/>
    </row>
    <row r="259" spans="1:26" ht="14.25" customHeight="1">
      <c r="A259" s="258"/>
      <c r="B259" s="259"/>
      <c r="C259" s="259"/>
      <c r="D259" s="259"/>
      <c r="E259" s="259"/>
      <c r="F259" s="258"/>
      <c r="G259" s="258"/>
      <c r="H259" s="260"/>
      <c r="I259" s="258"/>
      <c r="J259" s="258"/>
      <c r="K259" s="258"/>
      <c r="L259" s="258"/>
      <c r="M259" s="258"/>
      <c r="N259" s="258"/>
      <c r="O259" s="258"/>
      <c r="P259" s="258"/>
      <c r="Q259" s="258"/>
      <c r="R259" s="258"/>
      <c r="S259" s="258"/>
      <c r="T259" s="258"/>
      <c r="U259" s="258"/>
      <c r="V259" s="258"/>
      <c r="W259" s="258"/>
      <c r="X259" s="258"/>
      <c r="Y259" s="258"/>
      <c r="Z259" s="258"/>
    </row>
    <row r="260" spans="1:26" ht="14.25" customHeight="1">
      <c r="A260" s="258"/>
      <c r="B260" s="259"/>
      <c r="C260" s="259"/>
      <c r="D260" s="259"/>
      <c r="E260" s="259"/>
      <c r="F260" s="258"/>
      <c r="G260" s="258"/>
      <c r="H260" s="260"/>
      <c r="I260" s="258"/>
      <c r="J260" s="258"/>
      <c r="K260" s="258"/>
      <c r="L260" s="258"/>
      <c r="M260" s="258"/>
      <c r="N260" s="258"/>
      <c r="O260" s="258"/>
      <c r="P260" s="258"/>
      <c r="Q260" s="258"/>
      <c r="R260" s="258"/>
      <c r="S260" s="258"/>
      <c r="T260" s="258"/>
      <c r="U260" s="258"/>
      <c r="V260" s="258"/>
      <c r="W260" s="258"/>
      <c r="X260" s="258"/>
      <c r="Y260" s="258"/>
      <c r="Z260" s="258"/>
    </row>
    <row r="261" spans="1:26" ht="14.25" customHeight="1">
      <c r="A261" s="258"/>
      <c r="B261" s="259"/>
      <c r="C261" s="259"/>
      <c r="D261" s="259"/>
      <c r="E261" s="259"/>
      <c r="F261" s="258"/>
      <c r="G261" s="258"/>
      <c r="H261" s="260"/>
      <c r="I261" s="258"/>
      <c r="J261" s="258"/>
      <c r="K261" s="258"/>
      <c r="L261" s="258"/>
      <c r="M261" s="258"/>
      <c r="N261" s="258"/>
      <c r="O261" s="258"/>
      <c r="P261" s="258"/>
      <c r="Q261" s="258"/>
      <c r="R261" s="258"/>
      <c r="S261" s="258"/>
      <c r="T261" s="258"/>
      <c r="U261" s="258"/>
      <c r="V261" s="258"/>
      <c r="W261" s="258"/>
      <c r="X261" s="258"/>
      <c r="Y261" s="258"/>
      <c r="Z261" s="258"/>
    </row>
    <row r="262" spans="1:26" ht="14.25" customHeight="1">
      <c r="A262" s="258"/>
      <c r="B262" s="259"/>
      <c r="C262" s="259"/>
      <c r="D262" s="259"/>
      <c r="E262" s="259"/>
      <c r="F262" s="258"/>
      <c r="G262" s="258"/>
      <c r="H262" s="260"/>
      <c r="I262" s="258"/>
      <c r="J262" s="258"/>
      <c r="K262" s="258"/>
      <c r="L262" s="258"/>
      <c r="M262" s="258"/>
      <c r="N262" s="258"/>
      <c r="O262" s="258"/>
      <c r="P262" s="258"/>
      <c r="Q262" s="258"/>
      <c r="R262" s="258"/>
      <c r="S262" s="258"/>
      <c r="T262" s="258"/>
      <c r="U262" s="258"/>
      <c r="V262" s="258"/>
      <c r="W262" s="258"/>
      <c r="X262" s="258"/>
      <c r="Y262" s="258"/>
      <c r="Z262" s="258"/>
    </row>
    <row r="263" spans="1:26" ht="14.25" customHeight="1">
      <c r="A263" s="258"/>
      <c r="B263" s="259"/>
      <c r="C263" s="259"/>
      <c r="D263" s="259"/>
      <c r="E263" s="259"/>
      <c r="F263" s="258"/>
      <c r="G263" s="258"/>
      <c r="H263" s="260"/>
      <c r="I263" s="258"/>
      <c r="J263" s="258"/>
      <c r="K263" s="258"/>
      <c r="L263" s="258"/>
      <c r="M263" s="258"/>
      <c r="N263" s="258"/>
      <c r="O263" s="258"/>
      <c r="P263" s="258"/>
      <c r="Q263" s="258"/>
      <c r="R263" s="258"/>
      <c r="S263" s="258"/>
      <c r="T263" s="258"/>
      <c r="U263" s="258"/>
      <c r="V263" s="258"/>
      <c r="W263" s="258"/>
      <c r="X263" s="258"/>
      <c r="Y263" s="258"/>
      <c r="Z263" s="258"/>
    </row>
    <row r="264" spans="1:26" ht="14.25" customHeight="1">
      <c r="A264" s="258"/>
      <c r="B264" s="259"/>
      <c r="C264" s="259"/>
      <c r="D264" s="259"/>
      <c r="E264" s="259"/>
      <c r="F264" s="258"/>
      <c r="G264" s="258"/>
      <c r="H264" s="260"/>
      <c r="I264" s="258"/>
      <c r="J264" s="258"/>
      <c r="K264" s="258"/>
      <c r="L264" s="258"/>
      <c r="M264" s="258"/>
      <c r="N264" s="258"/>
      <c r="O264" s="258"/>
      <c r="P264" s="258"/>
      <c r="Q264" s="258"/>
      <c r="R264" s="258"/>
      <c r="S264" s="258"/>
      <c r="T264" s="258"/>
      <c r="U264" s="258"/>
      <c r="V264" s="258"/>
      <c r="W264" s="258"/>
      <c r="X264" s="258"/>
      <c r="Y264" s="258"/>
      <c r="Z264" s="258"/>
    </row>
    <row r="265" spans="1:26" ht="14.25" customHeight="1">
      <c r="A265" s="258"/>
      <c r="B265" s="259"/>
      <c r="C265" s="259"/>
      <c r="D265" s="259"/>
      <c r="E265" s="259"/>
      <c r="F265" s="258"/>
      <c r="G265" s="258"/>
      <c r="H265" s="260"/>
      <c r="I265" s="258"/>
      <c r="J265" s="258"/>
      <c r="K265" s="258"/>
      <c r="L265" s="258"/>
      <c r="M265" s="258"/>
      <c r="N265" s="258"/>
      <c r="O265" s="258"/>
      <c r="P265" s="258"/>
      <c r="Q265" s="258"/>
      <c r="R265" s="258"/>
      <c r="S265" s="258"/>
      <c r="T265" s="258"/>
      <c r="U265" s="258"/>
      <c r="V265" s="258"/>
      <c r="W265" s="258"/>
      <c r="X265" s="258"/>
      <c r="Y265" s="258"/>
      <c r="Z265" s="258"/>
    </row>
    <row r="266" spans="1:26" ht="14.25" customHeight="1">
      <c r="A266" s="258"/>
      <c r="B266" s="259"/>
      <c r="C266" s="259"/>
      <c r="D266" s="259"/>
      <c r="E266" s="259"/>
      <c r="F266" s="258"/>
      <c r="G266" s="258"/>
      <c r="H266" s="260"/>
      <c r="I266" s="258"/>
      <c r="J266" s="258"/>
      <c r="K266" s="258"/>
      <c r="L266" s="258"/>
      <c r="M266" s="258"/>
      <c r="N266" s="258"/>
      <c r="O266" s="258"/>
      <c r="P266" s="258"/>
      <c r="Q266" s="258"/>
      <c r="R266" s="258"/>
      <c r="S266" s="258"/>
      <c r="T266" s="258"/>
      <c r="U266" s="258"/>
      <c r="V266" s="258"/>
      <c r="W266" s="258"/>
      <c r="X266" s="258"/>
      <c r="Y266" s="258"/>
      <c r="Z266" s="258"/>
    </row>
    <row r="267" spans="1:26" ht="14.25" customHeight="1">
      <c r="A267" s="258"/>
      <c r="B267" s="259"/>
      <c r="C267" s="259"/>
      <c r="D267" s="259"/>
      <c r="E267" s="259"/>
      <c r="F267" s="258"/>
      <c r="G267" s="258"/>
      <c r="H267" s="260"/>
      <c r="I267" s="258"/>
      <c r="J267" s="258"/>
      <c r="K267" s="258"/>
      <c r="L267" s="258"/>
      <c r="M267" s="258"/>
      <c r="N267" s="258"/>
      <c r="O267" s="258"/>
      <c r="P267" s="258"/>
      <c r="Q267" s="258"/>
      <c r="R267" s="258"/>
      <c r="S267" s="258"/>
      <c r="T267" s="258"/>
      <c r="U267" s="258"/>
      <c r="V267" s="258"/>
      <c r="W267" s="258"/>
      <c r="X267" s="258"/>
      <c r="Y267" s="258"/>
      <c r="Z267" s="258"/>
    </row>
    <row r="268" spans="1:26" ht="14.25" customHeight="1">
      <c r="A268" s="258"/>
      <c r="B268" s="259"/>
      <c r="C268" s="259"/>
      <c r="D268" s="259"/>
      <c r="E268" s="259"/>
      <c r="F268" s="258"/>
      <c r="G268" s="258"/>
      <c r="H268" s="260"/>
      <c r="I268" s="258"/>
      <c r="J268" s="258"/>
      <c r="K268" s="258"/>
      <c r="L268" s="258"/>
      <c r="M268" s="258"/>
      <c r="N268" s="258"/>
      <c r="O268" s="258"/>
      <c r="P268" s="258"/>
      <c r="Q268" s="258"/>
      <c r="R268" s="258"/>
      <c r="S268" s="258"/>
      <c r="T268" s="258"/>
      <c r="U268" s="258"/>
      <c r="V268" s="258"/>
      <c r="W268" s="258"/>
      <c r="X268" s="258"/>
      <c r="Y268" s="258"/>
      <c r="Z268" s="258"/>
    </row>
    <row r="269" spans="1:26" ht="14.25" customHeight="1">
      <c r="A269" s="258"/>
      <c r="B269" s="259"/>
      <c r="C269" s="259"/>
      <c r="D269" s="259"/>
      <c r="E269" s="259"/>
      <c r="F269" s="258"/>
      <c r="G269" s="258"/>
      <c r="H269" s="260"/>
      <c r="I269" s="258"/>
      <c r="J269" s="258"/>
      <c r="K269" s="258"/>
      <c r="L269" s="258"/>
      <c r="M269" s="258"/>
      <c r="N269" s="258"/>
      <c r="O269" s="258"/>
      <c r="P269" s="258"/>
      <c r="Q269" s="258"/>
      <c r="R269" s="258"/>
      <c r="S269" s="258"/>
      <c r="T269" s="258"/>
      <c r="U269" s="258"/>
      <c r="V269" s="258"/>
      <c r="W269" s="258"/>
      <c r="X269" s="258"/>
      <c r="Y269" s="258"/>
      <c r="Z269" s="258"/>
    </row>
    <row r="270" spans="1:26" ht="14.25" customHeight="1">
      <c r="A270" s="258"/>
      <c r="B270" s="259"/>
      <c r="C270" s="259"/>
      <c r="D270" s="259"/>
      <c r="E270" s="259"/>
      <c r="F270" s="258"/>
      <c r="G270" s="258"/>
      <c r="H270" s="260"/>
      <c r="I270" s="258"/>
      <c r="J270" s="258"/>
      <c r="K270" s="258"/>
      <c r="L270" s="258"/>
      <c r="M270" s="258"/>
      <c r="N270" s="258"/>
      <c r="O270" s="258"/>
      <c r="P270" s="258"/>
      <c r="Q270" s="258"/>
      <c r="R270" s="258"/>
      <c r="S270" s="258"/>
      <c r="T270" s="258"/>
      <c r="U270" s="258"/>
      <c r="V270" s="258"/>
      <c r="W270" s="258"/>
      <c r="X270" s="258"/>
      <c r="Y270" s="258"/>
      <c r="Z270" s="258"/>
    </row>
    <row r="271" spans="1:26" ht="14.25" customHeight="1">
      <c r="A271" s="258"/>
      <c r="B271" s="259"/>
      <c r="C271" s="259"/>
      <c r="D271" s="259"/>
      <c r="E271" s="259"/>
      <c r="F271" s="258"/>
      <c r="G271" s="258"/>
      <c r="H271" s="260"/>
      <c r="I271" s="258"/>
      <c r="J271" s="258"/>
      <c r="K271" s="258"/>
      <c r="L271" s="258"/>
      <c r="M271" s="258"/>
      <c r="N271" s="258"/>
      <c r="O271" s="258"/>
      <c r="P271" s="258"/>
      <c r="Q271" s="258"/>
      <c r="R271" s="258"/>
      <c r="S271" s="258"/>
      <c r="T271" s="258"/>
      <c r="U271" s="258"/>
      <c r="V271" s="258"/>
      <c r="W271" s="258"/>
      <c r="X271" s="258"/>
      <c r="Y271" s="258"/>
      <c r="Z271" s="258"/>
    </row>
    <row r="272" spans="1:26" ht="14.25" customHeight="1">
      <c r="A272" s="258"/>
      <c r="B272" s="259"/>
      <c r="C272" s="259"/>
      <c r="D272" s="259"/>
      <c r="E272" s="259"/>
      <c r="F272" s="258"/>
      <c r="G272" s="258"/>
      <c r="H272" s="260"/>
      <c r="I272" s="258"/>
      <c r="J272" s="258"/>
      <c r="K272" s="258"/>
      <c r="L272" s="258"/>
      <c r="M272" s="258"/>
      <c r="N272" s="258"/>
      <c r="O272" s="258"/>
      <c r="P272" s="258"/>
      <c r="Q272" s="258"/>
      <c r="R272" s="258"/>
      <c r="S272" s="258"/>
      <c r="T272" s="258"/>
      <c r="U272" s="258"/>
      <c r="V272" s="258"/>
      <c r="W272" s="258"/>
      <c r="X272" s="258"/>
      <c r="Y272" s="258"/>
      <c r="Z272" s="258"/>
    </row>
    <row r="273" spans="1:26" ht="14.25" customHeight="1">
      <c r="A273" s="258"/>
      <c r="B273" s="259"/>
      <c r="C273" s="259"/>
      <c r="D273" s="259"/>
      <c r="E273" s="259"/>
      <c r="F273" s="258"/>
      <c r="G273" s="258"/>
      <c r="H273" s="260"/>
      <c r="I273" s="258"/>
      <c r="J273" s="258"/>
      <c r="K273" s="258"/>
      <c r="L273" s="258"/>
      <c r="M273" s="258"/>
      <c r="N273" s="258"/>
      <c r="O273" s="258"/>
      <c r="P273" s="258"/>
      <c r="Q273" s="258"/>
      <c r="R273" s="258"/>
      <c r="S273" s="258"/>
      <c r="T273" s="258"/>
      <c r="U273" s="258"/>
      <c r="V273" s="258"/>
      <c r="W273" s="258"/>
      <c r="X273" s="258"/>
      <c r="Y273" s="258"/>
      <c r="Z273" s="258"/>
    </row>
    <row r="274" spans="1:26" ht="14.25" customHeight="1">
      <c r="A274" s="258"/>
      <c r="B274" s="259"/>
      <c r="C274" s="259"/>
      <c r="D274" s="259"/>
      <c r="E274" s="259"/>
      <c r="F274" s="258"/>
      <c r="G274" s="258"/>
      <c r="H274" s="260"/>
      <c r="I274" s="258"/>
      <c r="J274" s="258"/>
      <c r="K274" s="258"/>
      <c r="L274" s="258"/>
      <c r="M274" s="258"/>
      <c r="N274" s="258"/>
      <c r="O274" s="258"/>
      <c r="P274" s="258"/>
      <c r="Q274" s="258"/>
      <c r="R274" s="258"/>
      <c r="S274" s="258"/>
      <c r="T274" s="258"/>
      <c r="U274" s="258"/>
      <c r="V274" s="258"/>
      <c r="W274" s="258"/>
      <c r="X274" s="258"/>
      <c r="Y274" s="258"/>
      <c r="Z274" s="258"/>
    </row>
    <row r="275" spans="1:26" ht="14.25" customHeight="1">
      <c r="A275" s="258"/>
      <c r="B275" s="259"/>
      <c r="C275" s="259"/>
      <c r="D275" s="259"/>
      <c r="E275" s="259"/>
      <c r="F275" s="258"/>
      <c r="G275" s="258"/>
      <c r="H275" s="260"/>
      <c r="I275" s="258"/>
      <c r="J275" s="258"/>
      <c r="K275" s="258"/>
      <c r="L275" s="258"/>
      <c r="M275" s="258"/>
      <c r="N275" s="258"/>
      <c r="O275" s="258"/>
      <c r="P275" s="258"/>
      <c r="Q275" s="258"/>
      <c r="R275" s="258"/>
      <c r="S275" s="258"/>
      <c r="T275" s="258"/>
      <c r="U275" s="258"/>
      <c r="V275" s="258"/>
      <c r="W275" s="258"/>
      <c r="X275" s="258"/>
      <c r="Y275" s="258"/>
      <c r="Z275" s="258"/>
    </row>
    <row r="276" spans="1:26" ht="14.25" customHeight="1">
      <c r="A276" s="258"/>
      <c r="B276" s="259"/>
      <c r="C276" s="259"/>
      <c r="D276" s="259"/>
      <c r="E276" s="259"/>
      <c r="F276" s="258"/>
      <c r="G276" s="258"/>
      <c r="H276" s="260"/>
      <c r="I276" s="258"/>
      <c r="J276" s="258"/>
      <c r="K276" s="258"/>
      <c r="L276" s="258"/>
      <c r="M276" s="258"/>
      <c r="N276" s="258"/>
      <c r="O276" s="258"/>
      <c r="P276" s="258"/>
      <c r="Q276" s="258"/>
      <c r="R276" s="258"/>
      <c r="S276" s="258"/>
      <c r="T276" s="258"/>
      <c r="U276" s="258"/>
      <c r="V276" s="258"/>
      <c r="W276" s="258"/>
      <c r="X276" s="258"/>
      <c r="Y276" s="258"/>
      <c r="Z276" s="258"/>
    </row>
    <row r="277" spans="1:26" ht="14.25" customHeight="1">
      <c r="A277" s="258"/>
      <c r="B277" s="259"/>
      <c r="C277" s="259"/>
      <c r="D277" s="259"/>
      <c r="E277" s="259"/>
      <c r="F277" s="258"/>
      <c r="G277" s="258"/>
      <c r="H277" s="260"/>
      <c r="I277" s="258"/>
      <c r="J277" s="258"/>
      <c r="K277" s="258"/>
      <c r="L277" s="258"/>
      <c r="M277" s="258"/>
      <c r="N277" s="258"/>
      <c r="O277" s="258"/>
      <c r="P277" s="258"/>
      <c r="Q277" s="258"/>
      <c r="R277" s="258"/>
      <c r="S277" s="258"/>
      <c r="T277" s="258"/>
      <c r="U277" s="258"/>
      <c r="V277" s="258"/>
      <c r="W277" s="258"/>
      <c r="X277" s="258"/>
      <c r="Y277" s="258"/>
      <c r="Z277" s="258"/>
    </row>
    <row r="278" spans="1:26" ht="14.25" customHeight="1">
      <c r="A278" s="258"/>
      <c r="B278" s="259"/>
      <c r="C278" s="259"/>
      <c r="D278" s="259"/>
      <c r="E278" s="259"/>
      <c r="F278" s="258"/>
      <c r="G278" s="258"/>
      <c r="H278" s="260"/>
      <c r="I278" s="258"/>
      <c r="J278" s="258"/>
      <c r="K278" s="258"/>
      <c r="L278" s="258"/>
      <c r="M278" s="258"/>
      <c r="N278" s="258"/>
      <c r="O278" s="258"/>
      <c r="P278" s="258"/>
      <c r="Q278" s="258"/>
      <c r="R278" s="258"/>
      <c r="S278" s="258"/>
      <c r="T278" s="258"/>
      <c r="U278" s="258"/>
      <c r="V278" s="258"/>
      <c r="W278" s="258"/>
      <c r="X278" s="258"/>
      <c r="Y278" s="258"/>
      <c r="Z278" s="258"/>
    </row>
    <row r="279" spans="1:26" ht="14.25" customHeight="1">
      <c r="A279" s="258"/>
      <c r="B279" s="259"/>
      <c r="C279" s="259"/>
      <c r="D279" s="259"/>
      <c r="E279" s="259"/>
      <c r="F279" s="258"/>
      <c r="G279" s="258"/>
      <c r="H279" s="260"/>
      <c r="I279" s="258"/>
      <c r="J279" s="258"/>
      <c r="K279" s="258"/>
      <c r="L279" s="258"/>
      <c r="M279" s="258"/>
      <c r="N279" s="258"/>
      <c r="O279" s="258"/>
      <c r="P279" s="258"/>
      <c r="Q279" s="258"/>
      <c r="R279" s="258"/>
      <c r="S279" s="258"/>
      <c r="T279" s="258"/>
      <c r="U279" s="258"/>
      <c r="V279" s="258"/>
      <c r="W279" s="258"/>
      <c r="X279" s="258"/>
      <c r="Y279" s="258"/>
      <c r="Z279" s="258"/>
    </row>
    <row r="280" spans="1:26" ht="14.25" customHeight="1">
      <c r="A280" s="258"/>
      <c r="B280" s="259"/>
      <c r="C280" s="259"/>
      <c r="D280" s="259"/>
      <c r="E280" s="259"/>
      <c r="F280" s="258"/>
      <c r="G280" s="258"/>
      <c r="H280" s="260"/>
      <c r="I280" s="258"/>
      <c r="J280" s="258"/>
      <c r="K280" s="258"/>
      <c r="L280" s="258"/>
      <c r="M280" s="258"/>
      <c r="N280" s="258"/>
      <c r="O280" s="258"/>
      <c r="P280" s="258"/>
      <c r="Q280" s="258"/>
      <c r="R280" s="258"/>
      <c r="S280" s="258"/>
      <c r="T280" s="258"/>
      <c r="U280" s="258"/>
      <c r="V280" s="258"/>
      <c r="W280" s="258"/>
      <c r="X280" s="258"/>
      <c r="Y280" s="258"/>
      <c r="Z280" s="258"/>
    </row>
    <row r="281" spans="1:26" ht="14.25" customHeight="1">
      <c r="A281" s="258"/>
      <c r="B281" s="259"/>
      <c r="C281" s="259"/>
      <c r="D281" s="259"/>
      <c r="E281" s="259"/>
      <c r="F281" s="258"/>
      <c r="G281" s="258"/>
      <c r="H281" s="260"/>
      <c r="I281" s="258"/>
      <c r="J281" s="258"/>
      <c r="K281" s="258"/>
      <c r="L281" s="258"/>
      <c r="M281" s="258"/>
      <c r="N281" s="258"/>
      <c r="O281" s="258"/>
      <c r="P281" s="258"/>
      <c r="Q281" s="258"/>
      <c r="R281" s="258"/>
      <c r="S281" s="258"/>
      <c r="T281" s="258"/>
      <c r="U281" s="258"/>
      <c r="V281" s="258"/>
      <c r="W281" s="258"/>
      <c r="X281" s="258"/>
      <c r="Y281" s="258"/>
      <c r="Z281" s="258"/>
    </row>
    <row r="282" spans="1:26" ht="14.25" customHeight="1">
      <c r="A282" s="258"/>
      <c r="B282" s="259"/>
      <c r="C282" s="259"/>
      <c r="D282" s="259"/>
      <c r="E282" s="259"/>
      <c r="F282" s="258"/>
      <c r="G282" s="258"/>
      <c r="H282" s="260"/>
      <c r="I282" s="258"/>
      <c r="J282" s="258"/>
      <c r="K282" s="258"/>
      <c r="L282" s="258"/>
      <c r="M282" s="258"/>
      <c r="N282" s="258"/>
      <c r="O282" s="258"/>
      <c r="P282" s="258"/>
      <c r="Q282" s="258"/>
      <c r="R282" s="258"/>
      <c r="S282" s="258"/>
      <c r="T282" s="258"/>
      <c r="U282" s="258"/>
      <c r="V282" s="258"/>
      <c r="W282" s="258"/>
      <c r="X282" s="258"/>
      <c r="Y282" s="258"/>
      <c r="Z282" s="258"/>
    </row>
    <row r="283" spans="1:26" ht="14.25" customHeight="1">
      <c r="A283" s="258"/>
      <c r="B283" s="259"/>
      <c r="C283" s="259"/>
      <c r="D283" s="259"/>
      <c r="E283" s="259"/>
      <c r="F283" s="258"/>
      <c r="G283" s="258"/>
      <c r="H283" s="260"/>
      <c r="I283" s="258"/>
      <c r="J283" s="258"/>
      <c r="K283" s="258"/>
      <c r="L283" s="258"/>
      <c r="M283" s="258"/>
      <c r="N283" s="258"/>
      <c r="O283" s="258"/>
      <c r="P283" s="258"/>
      <c r="Q283" s="258"/>
      <c r="R283" s="258"/>
      <c r="S283" s="258"/>
      <c r="T283" s="258"/>
      <c r="U283" s="258"/>
      <c r="V283" s="258"/>
      <c r="W283" s="258"/>
      <c r="X283" s="258"/>
      <c r="Y283" s="258"/>
      <c r="Z283" s="258"/>
    </row>
    <row r="284" spans="1:26" ht="14.25" customHeight="1">
      <c r="A284" s="258"/>
      <c r="B284" s="259"/>
      <c r="C284" s="259"/>
      <c r="D284" s="259"/>
      <c r="E284" s="259"/>
      <c r="F284" s="258"/>
      <c r="G284" s="258"/>
      <c r="H284" s="260"/>
      <c r="I284" s="258"/>
      <c r="J284" s="258"/>
      <c r="K284" s="258"/>
      <c r="L284" s="258"/>
      <c r="M284" s="258"/>
      <c r="N284" s="258"/>
      <c r="O284" s="258"/>
      <c r="P284" s="258"/>
      <c r="Q284" s="258"/>
      <c r="R284" s="258"/>
      <c r="S284" s="258"/>
      <c r="T284" s="258"/>
      <c r="U284" s="258"/>
      <c r="V284" s="258"/>
      <c r="W284" s="258"/>
      <c r="X284" s="258"/>
      <c r="Y284" s="258"/>
      <c r="Z284" s="258"/>
    </row>
    <row r="285" spans="1:26" ht="14.25" customHeight="1">
      <c r="A285" s="258"/>
      <c r="B285" s="259"/>
      <c r="C285" s="259"/>
      <c r="D285" s="259"/>
      <c r="E285" s="259"/>
      <c r="F285" s="258"/>
      <c r="G285" s="258"/>
      <c r="H285" s="260"/>
      <c r="I285" s="258"/>
      <c r="J285" s="258"/>
      <c r="K285" s="258"/>
      <c r="L285" s="258"/>
      <c r="M285" s="258"/>
      <c r="N285" s="258"/>
      <c r="O285" s="258"/>
      <c r="P285" s="258"/>
      <c r="Q285" s="258"/>
      <c r="R285" s="258"/>
      <c r="S285" s="258"/>
      <c r="T285" s="258"/>
      <c r="U285" s="258"/>
      <c r="V285" s="258"/>
      <c r="W285" s="258"/>
      <c r="X285" s="258"/>
      <c r="Y285" s="258"/>
      <c r="Z285" s="258"/>
    </row>
    <row r="286" spans="1:26" ht="14.25" customHeight="1">
      <c r="A286" s="258"/>
      <c r="B286" s="259"/>
      <c r="C286" s="259"/>
      <c r="D286" s="259"/>
      <c r="E286" s="259"/>
      <c r="F286" s="258"/>
      <c r="G286" s="258"/>
      <c r="H286" s="260"/>
      <c r="I286" s="258"/>
      <c r="J286" s="258"/>
      <c r="K286" s="258"/>
      <c r="L286" s="258"/>
      <c r="M286" s="258"/>
      <c r="N286" s="258"/>
      <c r="O286" s="258"/>
      <c r="P286" s="258"/>
      <c r="Q286" s="258"/>
      <c r="R286" s="258"/>
      <c r="S286" s="258"/>
      <c r="T286" s="258"/>
      <c r="U286" s="258"/>
      <c r="V286" s="258"/>
      <c r="W286" s="258"/>
      <c r="X286" s="258"/>
      <c r="Y286" s="258"/>
      <c r="Z286" s="258"/>
    </row>
    <row r="287" spans="1:26" ht="14.25" customHeight="1">
      <c r="A287" s="258"/>
      <c r="B287" s="259"/>
      <c r="C287" s="259"/>
      <c r="D287" s="259"/>
      <c r="E287" s="259"/>
      <c r="F287" s="258"/>
      <c r="G287" s="258"/>
      <c r="H287" s="260"/>
      <c r="I287" s="258"/>
      <c r="J287" s="258"/>
      <c r="K287" s="258"/>
      <c r="L287" s="258"/>
      <c r="M287" s="258"/>
      <c r="N287" s="258"/>
      <c r="O287" s="258"/>
      <c r="P287" s="258"/>
      <c r="Q287" s="258"/>
      <c r="R287" s="258"/>
      <c r="S287" s="258"/>
      <c r="T287" s="258"/>
      <c r="U287" s="258"/>
      <c r="V287" s="258"/>
      <c r="W287" s="258"/>
      <c r="X287" s="258"/>
      <c r="Y287" s="258"/>
      <c r="Z287" s="258"/>
    </row>
    <row r="288" spans="1:26" ht="14.25" customHeight="1">
      <c r="A288" s="258"/>
      <c r="B288" s="259"/>
      <c r="C288" s="259"/>
      <c r="D288" s="259"/>
      <c r="E288" s="259"/>
      <c r="F288" s="258"/>
      <c r="G288" s="258"/>
      <c r="H288" s="260"/>
      <c r="I288" s="258"/>
      <c r="J288" s="258"/>
      <c r="K288" s="258"/>
      <c r="L288" s="258"/>
      <c r="M288" s="258"/>
      <c r="N288" s="258"/>
      <c r="O288" s="258"/>
      <c r="P288" s="258"/>
      <c r="Q288" s="258"/>
      <c r="R288" s="258"/>
      <c r="S288" s="258"/>
      <c r="T288" s="258"/>
      <c r="U288" s="258"/>
      <c r="V288" s="258"/>
      <c r="W288" s="258"/>
      <c r="X288" s="258"/>
      <c r="Y288" s="258"/>
      <c r="Z288" s="258"/>
    </row>
    <row r="289" spans="1:26" ht="14.25" customHeight="1">
      <c r="A289" s="258"/>
      <c r="B289" s="259"/>
      <c r="C289" s="259"/>
      <c r="D289" s="259"/>
      <c r="E289" s="259"/>
      <c r="F289" s="258"/>
      <c r="G289" s="258"/>
      <c r="H289" s="260"/>
      <c r="I289" s="258"/>
      <c r="J289" s="258"/>
      <c r="K289" s="258"/>
      <c r="L289" s="258"/>
      <c r="M289" s="258"/>
      <c r="N289" s="258"/>
      <c r="O289" s="258"/>
      <c r="P289" s="258"/>
      <c r="Q289" s="258"/>
      <c r="R289" s="258"/>
      <c r="S289" s="258"/>
      <c r="T289" s="258"/>
      <c r="U289" s="258"/>
      <c r="V289" s="258"/>
      <c r="W289" s="258"/>
      <c r="X289" s="258"/>
      <c r="Y289" s="258"/>
      <c r="Z289" s="258"/>
    </row>
    <row r="290" spans="1:26" ht="14.25" customHeight="1">
      <c r="A290" s="258"/>
      <c r="B290" s="259"/>
      <c r="C290" s="259"/>
      <c r="D290" s="259"/>
      <c r="E290" s="259"/>
      <c r="F290" s="258"/>
      <c r="G290" s="258"/>
      <c r="H290" s="260"/>
      <c r="I290" s="258"/>
      <c r="J290" s="258"/>
      <c r="K290" s="258"/>
      <c r="L290" s="258"/>
      <c r="M290" s="258"/>
      <c r="N290" s="258"/>
      <c r="O290" s="258"/>
      <c r="P290" s="258"/>
      <c r="Q290" s="258"/>
      <c r="R290" s="258"/>
      <c r="S290" s="258"/>
      <c r="T290" s="258"/>
      <c r="U290" s="258"/>
      <c r="V290" s="258"/>
      <c r="W290" s="258"/>
      <c r="X290" s="258"/>
      <c r="Y290" s="258"/>
      <c r="Z290" s="258"/>
    </row>
    <row r="291" spans="1:26" ht="14.25" customHeight="1">
      <c r="A291" s="258"/>
      <c r="B291" s="259"/>
      <c r="C291" s="259"/>
      <c r="D291" s="259"/>
      <c r="E291" s="259"/>
      <c r="F291" s="258"/>
      <c r="G291" s="258"/>
      <c r="H291" s="260"/>
      <c r="I291" s="258"/>
      <c r="J291" s="258"/>
      <c r="K291" s="258"/>
      <c r="L291" s="258"/>
      <c r="M291" s="258"/>
      <c r="N291" s="258"/>
      <c r="O291" s="258"/>
      <c r="P291" s="258"/>
      <c r="Q291" s="258"/>
      <c r="R291" s="258"/>
      <c r="S291" s="258"/>
      <c r="T291" s="258"/>
      <c r="U291" s="258"/>
      <c r="V291" s="258"/>
      <c r="W291" s="258"/>
      <c r="X291" s="258"/>
      <c r="Y291" s="258"/>
      <c r="Z291" s="258"/>
    </row>
    <row r="292" spans="1:26" ht="14.25" customHeight="1">
      <c r="A292" s="258"/>
      <c r="B292" s="259"/>
      <c r="C292" s="259"/>
      <c r="D292" s="259"/>
      <c r="E292" s="259"/>
      <c r="F292" s="258"/>
      <c r="G292" s="258"/>
      <c r="H292" s="260"/>
      <c r="I292" s="258"/>
      <c r="J292" s="258"/>
      <c r="K292" s="258"/>
      <c r="L292" s="258"/>
      <c r="M292" s="258"/>
      <c r="N292" s="258"/>
      <c r="O292" s="258"/>
      <c r="P292" s="258"/>
      <c r="Q292" s="258"/>
      <c r="R292" s="258"/>
      <c r="S292" s="258"/>
      <c r="T292" s="258"/>
      <c r="U292" s="258"/>
      <c r="V292" s="258"/>
      <c r="W292" s="258"/>
      <c r="X292" s="258"/>
      <c r="Y292" s="258"/>
      <c r="Z292" s="258"/>
    </row>
    <row r="293" spans="1:26" ht="14.25" customHeight="1">
      <c r="A293" s="258"/>
      <c r="B293" s="259"/>
      <c r="C293" s="259"/>
      <c r="D293" s="259"/>
      <c r="E293" s="259"/>
      <c r="F293" s="258"/>
      <c r="G293" s="258"/>
      <c r="H293" s="260"/>
      <c r="I293" s="258"/>
      <c r="J293" s="258"/>
      <c r="K293" s="258"/>
      <c r="L293" s="258"/>
      <c r="M293" s="258"/>
      <c r="N293" s="258"/>
      <c r="O293" s="258"/>
      <c r="P293" s="258"/>
      <c r="Q293" s="258"/>
      <c r="R293" s="258"/>
      <c r="S293" s="258"/>
      <c r="T293" s="258"/>
      <c r="U293" s="258"/>
      <c r="V293" s="258"/>
      <c r="W293" s="258"/>
      <c r="X293" s="258"/>
      <c r="Y293" s="258"/>
      <c r="Z293" s="258"/>
    </row>
    <row r="294" spans="1:26" ht="14.25" customHeight="1">
      <c r="A294" s="258"/>
      <c r="B294" s="259"/>
      <c r="C294" s="259"/>
      <c r="D294" s="259"/>
      <c r="E294" s="259"/>
      <c r="F294" s="258"/>
      <c r="G294" s="258"/>
      <c r="H294" s="260"/>
      <c r="I294" s="258"/>
      <c r="J294" s="258"/>
      <c r="K294" s="258"/>
      <c r="L294" s="258"/>
      <c r="M294" s="258"/>
      <c r="N294" s="258"/>
      <c r="O294" s="258"/>
      <c r="P294" s="258"/>
      <c r="Q294" s="258"/>
      <c r="R294" s="258"/>
      <c r="S294" s="258"/>
      <c r="T294" s="258"/>
      <c r="U294" s="258"/>
      <c r="V294" s="258"/>
      <c r="W294" s="258"/>
      <c r="X294" s="258"/>
      <c r="Y294" s="258"/>
      <c r="Z294" s="258"/>
    </row>
    <row r="295" spans="1:26" ht="14.25" customHeight="1">
      <c r="A295" s="258"/>
      <c r="B295" s="259"/>
      <c r="C295" s="259"/>
      <c r="D295" s="259"/>
      <c r="E295" s="259"/>
      <c r="F295" s="258"/>
      <c r="G295" s="258"/>
      <c r="H295" s="260"/>
      <c r="I295" s="258"/>
      <c r="J295" s="258"/>
      <c r="K295" s="258"/>
      <c r="L295" s="258"/>
      <c r="M295" s="258"/>
      <c r="N295" s="258"/>
      <c r="O295" s="258"/>
      <c r="P295" s="258"/>
      <c r="Q295" s="258"/>
      <c r="R295" s="258"/>
      <c r="S295" s="258"/>
      <c r="T295" s="258"/>
      <c r="U295" s="258"/>
      <c r="V295" s="258"/>
      <c r="W295" s="258"/>
      <c r="X295" s="258"/>
      <c r="Y295" s="258"/>
      <c r="Z295" s="258"/>
    </row>
    <row r="296" spans="1:26" ht="14.25" customHeight="1">
      <c r="A296" s="258"/>
      <c r="B296" s="259"/>
      <c r="C296" s="259"/>
      <c r="D296" s="259"/>
      <c r="E296" s="259"/>
      <c r="F296" s="258"/>
      <c r="G296" s="258"/>
      <c r="H296" s="260"/>
      <c r="I296" s="258"/>
      <c r="J296" s="258"/>
      <c r="K296" s="258"/>
      <c r="L296" s="258"/>
      <c r="M296" s="258"/>
      <c r="N296" s="258"/>
      <c r="O296" s="258"/>
      <c r="P296" s="258"/>
      <c r="Q296" s="258"/>
      <c r="R296" s="258"/>
      <c r="S296" s="258"/>
      <c r="T296" s="258"/>
      <c r="U296" s="258"/>
      <c r="V296" s="258"/>
      <c r="W296" s="258"/>
      <c r="X296" s="258"/>
      <c r="Y296" s="258"/>
      <c r="Z296" s="258"/>
    </row>
    <row r="297" spans="1:26" ht="14.25" customHeight="1">
      <c r="A297" s="258"/>
      <c r="B297" s="259"/>
      <c r="C297" s="259"/>
      <c r="D297" s="259"/>
      <c r="E297" s="259"/>
      <c r="F297" s="258"/>
      <c r="G297" s="258"/>
      <c r="H297" s="260"/>
      <c r="I297" s="258"/>
      <c r="J297" s="258"/>
      <c r="K297" s="258"/>
      <c r="L297" s="258"/>
      <c r="M297" s="258"/>
      <c r="N297" s="258"/>
      <c r="O297" s="258"/>
      <c r="P297" s="258"/>
      <c r="Q297" s="258"/>
      <c r="R297" s="258"/>
      <c r="S297" s="258"/>
      <c r="T297" s="258"/>
      <c r="U297" s="258"/>
      <c r="V297" s="258"/>
      <c r="W297" s="258"/>
      <c r="X297" s="258"/>
      <c r="Y297" s="258"/>
      <c r="Z297" s="258"/>
    </row>
    <row r="298" spans="1:26" ht="14.25" customHeight="1">
      <c r="A298" s="258"/>
      <c r="B298" s="259"/>
      <c r="C298" s="259"/>
      <c r="D298" s="259"/>
      <c r="E298" s="259"/>
      <c r="F298" s="258"/>
      <c r="G298" s="258"/>
      <c r="H298" s="260"/>
      <c r="I298" s="258"/>
      <c r="J298" s="258"/>
      <c r="K298" s="258"/>
      <c r="L298" s="258"/>
      <c r="M298" s="258"/>
      <c r="N298" s="258"/>
      <c r="O298" s="258"/>
      <c r="P298" s="258"/>
      <c r="Q298" s="258"/>
      <c r="R298" s="258"/>
      <c r="S298" s="258"/>
      <c r="T298" s="258"/>
      <c r="U298" s="258"/>
      <c r="V298" s="258"/>
      <c r="W298" s="258"/>
      <c r="X298" s="258"/>
      <c r="Y298" s="258"/>
      <c r="Z298" s="258"/>
    </row>
    <row r="299" spans="1:26" ht="14.25" customHeight="1">
      <c r="A299" s="258"/>
      <c r="B299" s="259"/>
      <c r="C299" s="259"/>
      <c r="D299" s="259"/>
      <c r="E299" s="259"/>
      <c r="F299" s="258"/>
      <c r="G299" s="258"/>
      <c r="H299" s="260"/>
      <c r="I299" s="258"/>
      <c r="J299" s="258"/>
      <c r="K299" s="258"/>
      <c r="L299" s="258"/>
      <c r="M299" s="258"/>
      <c r="N299" s="258"/>
      <c r="O299" s="258"/>
      <c r="P299" s="258"/>
      <c r="Q299" s="258"/>
      <c r="R299" s="258"/>
      <c r="S299" s="258"/>
      <c r="T299" s="258"/>
      <c r="U299" s="258"/>
      <c r="V299" s="258"/>
      <c r="W299" s="258"/>
      <c r="X299" s="258"/>
      <c r="Y299" s="258"/>
      <c r="Z299" s="258"/>
    </row>
    <row r="300" spans="1:26" ht="14.25" customHeight="1">
      <c r="A300" s="258"/>
      <c r="B300" s="259"/>
      <c r="C300" s="259"/>
      <c r="D300" s="259"/>
      <c r="E300" s="259"/>
      <c r="F300" s="258"/>
      <c r="G300" s="258"/>
      <c r="H300" s="260"/>
      <c r="I300" s="258"/>
      <c r="J300" s="258"/>
      <c r="K300" s="258"/>
      <c r="L300" s="258"/>
      <c r="M300" s="258"/>
      <c r="N300" s="258"/>
      <c r="O300" s="258"/>
      <c r="P300" s="258"/>
      <c r="Q300" s="258"/>
      <c r="R300" s="258"/>
      <c r="S300" s="258"/>
      <c r="T300" s="258"/>
      <c r="U300" s="258"/>
      <c r="V300" s="258"/>
      <c r="W300" s="258"/>
      <c r="X300" s="258"/>
      <c r="Y300" s="258"/>
      <c r="Z300" s="258"/>
    </row>
    <row r="301" spans="1:26" ht="14.25" customHeight="1">
      <c r="A301" s="258"/>
      <c r="B301" s="259"/>
      <c r="C301" s="259"/>
      <c r="D301" s="259"/>
      <c r="E301" s="259"/>
      <c r="F301" s="258"/>
      <c r="G301" s="258"/>
      <c r="H301" s="260"/>
      <c r="I301" s="258"/>
      <c r="J301" s="258"/>
      <c r="K301" s="258"/>
      <c r="L301" s="258"/>
      <c r="M301" s="258"/>
      <c r="N301" s="258"/>
      <c r="O301" s="258"/>
      <c r="P301" s="258"/>
      <c r="Q301" s="258"/>
      <c r="R301" s="258"/>
      <c r="S301" s="258"/>
      <c r="T301" s="258"/>
      <c r="U301" s="258"/>
      <c r="V301" s="258"/>
      <c r="W301" s="258"/>
      <c r="X301" s="258"/>
      <c r="Y301" s="258"/>
      <c r="Z301" s="258"/>
    </row>
    <row r="302" spans="1:26" ht="14.25" customHeight="1">
      <c r="A302" s="258"/>
      <c r="B302" s="259"/>
      <c r="C302" s="259"/>
      <c r="D302" s="259"/>
      <c r="E302" s="259"/>
      <c r="F302" s="258"/>
      <c r="G302" s="258"/>
      <c r="H302" s="260"/>
      <c r="I302" s="258"/>
      <c r="J302" s="258"/>
      <c r="K302" s="258"/>
      <c r="L302" s="258"/>
      <c r="M302" s="258"/>
      <c r="N302" s="258"/>
      <c r="O302" s="258"/>
      <c r="P302" s="258"/>
      <c r="Q302" s="258"/>
      <c r="R302" s="258"/>
      <c r="S302" s="258"/>
      <c r="T302" s="258"/>
      <c r="U302" s="258"/>
      <c r="V302" s="258"/>
      <c r="W302" s="258"/>
      <c r="X302" s="258"/>
      <c r="Y302" s="258"/>
      <c r="Z302" s="258"/>
    </row>
    <row r="303" spans="1:26" ht="14.25" customHeight="1">
      <c r="A303" s="258"/>
      <c r="B303" s="259"/>
      <c r="C303" s="259"/>
      <c r="D303" s="259"/>
      <c r="E303" s="259"/>
      <c r="F303" s="258"/>
      <c r="G303" s="258"/>
      <c r="H303" s="260"/>
      <c r="I303" s="258"/>
      <c r="J303" s="258"/>
      <c r="K303" s="258"/>
      <c r="L303" s="258"/>
      <c r="M303" s="258"/>
      <c r="N303" s="258"/>
      <c r="O303" s="258"/>
      <c r="P303" s="258"/>
      <c r="Q303" s="258"/>
      <c r="R303" s="258"/>
      <c r="S303" s="258"/>
      <c r="T303" s="258"/>
      <c r="U303" s="258"/>
      <c r="V303" s="258"/>
      <c r="W303" s="258"/>
      <c r="X303" s="258"/>
      <c r="Y303" s="258"/>
      <c r="Z303" s="258"/>
    </row>
    <row r="304" spans="1:26" ht="14.25" customHeight="1">
      <c r="A304" s="258"/>
      <c r="B304" s="259"/>
      <c r="C304" s="259"/>
      <c r="D304" s="259"/>
      <c r="E304" s="259"/>
      <c r="F304" s="258"/>
      <c r="G304" s="258"/>
      <c r="H304" s="260"/>
      <c r="I304" s="258"/>
      <c r="J304" s="258"/>
      <c r="K304" s="258"/>
      <c r="L304" s="258"/>
      <c r="M304" s="258"/>
      <c r="N304" s="258"/>
      <c r="O304" s="258"/>
      <c r="P304" s="258"/>
      <c r="Q304" s="258"/>
      <c r="R304" s="258"/>
      <c r="S304" s="258"/>
      <c r="T304" s="258"/>
      <c r="U304" s="258"/>
      <c r="V304" s="258"/>
      <c r="W304" s="258"/>
      <c r="X304" s="258"/>
      <c r="Y304" s="258"/>
      <c r="Z304" s="258"/>
    </row>
    <row r="305" spans="1:26" ht="14.25" customHeight="1">
      <c r="A305" s="258"/>
      <c r="B305" s="259"/>
      <c r="C305" s="259"/>
      <c r="D305" s="259"/>
      <c r="E305" s="259"/>
      <c r="F305" s="258"/>
      <c r="G305" s="258"/>
      <c r="H305" s="260"/>
      <c r="I305" s="258"/>
      <c r="J305" s="258"/>
      <c r="K305" s="258"/>
      <c r="L305" s="258"/>
      <c r="M305" s="258"/>
      <c r="N305" s="258"/>
      <c r="O305" s="258"/>
      <c r="P305" s="258"/>
      <c r="Q305" s="258"/>
      <c r="R305" s="258"/>
      <c r="S305" s="258"/>
      <c r="T305" s="258"/>
      <c r="U305" s="258"/>
      <c r="V305" s="258"/>
      <c r="W305" s="258"/>
      <c r="X305" s="258"/>
      <c r="Y305" s="258"/>
      <c r="Z305" s="258"/>
    </row>
    <row r="306" spans="1:26" ht="14.25" customHeight="1">
      <c r="A306" s="258"/>
      <c r="B306" s="259"/>
      <c r="C306" s="259"/>
      <c r="D306" s="259"/>
      <c r="E306" s="259"/>
      <c r="F306" s="258"/>
      <c r="G306" s="258"/>
      <c r="H306" s="260"/>
      <c r="I306" s="258"/>
      <c r="J306" s="258"/>
      <c r="K306" s="258"/>
      <c r="L306" s="258"/>
      <c r="M306" s="258"/>
      <c r="N306" s="258"/>
      <c r="O306" s="258"/>
      <c r="P306" s="258"/>
      <c r="Q306" s="258"/>
      <c r="R306" s="258"/>
      <c r="S306" s="258"/>
      <c r="T306" s="258"/>
      <c r="U306" s="258"/>
      <c r="V306" s="258"/>
      <c r="W306" s="258"/>
      <c r="X306" s="258"/>
      <c r="Y306" s="258"/>
      <c r="Z306" s="258"/>
    </row>
    <row r="307" spans="1:26" ht="14.25" customHeight="1">
      <c r="A307" s="258"/>
      <c r="B307" s="259"/>
      <c r="C307" s="259"/>
      <c r="D307" s="259"/>
      <c r="E307" s="259"/>
      <c r="F307" s="258"/>
      <c r="G307" s="258"/>
      <c r="H307" s="260"/>
      <c r="I307" s="258"/>
      <c r="J307" s="258"/>
      <c r="K307" s="258"/>
      <c r="L307" s="258"/>
      <c r="M307" s="258"/>
      <c r="N307" s="258"/>
      <c r="O307" s="258"/>
      <c r="P307" s="258"/>
      <c r="Q307" s="258"/>
      <c r="R307" s="258"/>
      <c r="S307" s="258"/>
      <c r="T307" s="258"/>
      <c r="U307" s="258"/>
      <c r="V307" s="258"/>
      <c r="W307" s="258"/>
      <c r="X307" s="258"/>
      <c r="Y307" s="258"/>
      <c r="Z307" s="258"/>
    </row>
    <row r="308" spans="1:26" ht="14.25" customHeight="1">
      <c r="A308" s="258"/>
      <c r="B308" s="259"/>
      <c r="C308" s="259"/>
      <c r="D308" s="259"/>
      <c r="E308" s="259"/>
      <c r="F308" s="258"/>
      <c r="G308" s="258"/>
      <c r="H308" s="260"/>
      <c r="I308" s="258"/>
      <c r="J308" s="258"/>
      <c r="K308" s="258"/>
      <c r="L308" s="258"/>
      <c r="M308" s="258"/>
      <c r="N308" s="258"/>
      <c r="O308" s="258"/>
      <c r="P308" s="258"/>
      <c r="Q308" s="258"/>
      <c r="R308" s="258"/>
      <c r="S308" s="258"/>
      <c r="T308" s="258"/>
      <c r="U308" s="258"/>
      <c r="V308" s="258"/>
      <c r="W308" s="258"/>
      <c r="X308" s="258"/>
      <c r="Y308" s="258"/>
      <c r="Z308" s="258"/>
    </row>
    <row r="309" spans="1:26" ht="14.25" customHeight="1">
      <c r="A309" s="258"/>
      <c r="B309" s="259"/>
      <c r="C309" s="259"/>
      <c r="D309" s="259"/>
      <c r="E309" s="259"/>
      <c r="F309" s="258"/>
      <c r="G309" s="258"/>
      <c r="H309" s="260"/>
      <c r="I309" s="258"/>
      <c r="J309" s="258"/>
      <c r="K309" s="258"/>
      <c r="L309" s="258"/>
      <c r="M309" s="258"/>
      <c r="N309" s="258"/>
      <c r="O309" s="258"/>
      <c r="P309" s="258"/>
      <c r="Q309" s="258"/>
      <c r="R309" s="258"/>
      <c r="S309" s="258"/>
      <c r="T309" s="258"/>
      <c r="U309" s="258"/>
      <c r="V309" s="258"/>
      <c r="W309" s="258"/>
      <c r="X309" s="258"/>
      <c r="Y309" s="258"/>
      <c r="Z309" s="258"/>
    </row>
    <row r="310" spans="1:26" ht="14.25" customHeight="1">
      <c r="A310" s="258"/>
      <c r="B310" s="259"/>
      <c r="C310" s="259"/>
      <c r="D310" s="259"/>
      <c r="E310" s="259"/>
      <c r="F310" s="258"/>
      <c r="G310" s="258"/>
      <c r="H310" s="260"/>
      <c r="I310" s="258"/>
      <c r="J310" s="258"/>
      <c r="K310" s="258"/>
      <c r="L310" s="258"/>
      <c r="M310" s="258"/>
      <c r="N310" s="258"/>
      <c r="O310" s="258"/>
      <c r="P310" s="258"/>
      <c r="Q310" s="258"/>
      <c r="R310" s="258"/>
      <c r="S310" s="258"/>
      <c r="T310" s="258"/>
      <c r="U310" s="258"/>
      <c r="V310" s="258"/>
      <c r="W310" s="258"/>
      <c r="X310" s="258"/>
      <c r="Y310" s="258"/>
      <c r="Z310" s="258"/>
    </row>
    <row r="311" spans="1:26" ht="14.25" customHeight="1">
      <c r="A311" s="258"/>
      <c r="B311" s="259"/>
      <c r="C311" s="259"/>
      <c r="D311" s="259"/>
      <c r="E311" s="259"/>
      <c r="F311" s="258"/>
      <c r="G311" s="258"/>
      <c r="H311" s="260"/>
      <c r="I311" s="258"/>
      <c r="J311" s="258"/>
      <c r="K311" s="258"/>
      <c r="L311" s="258"/>
      <c r="M311" s="258"/>
      <c r="N311" s="258"/>
      <c r="O311" s="258"/>
      <c r="P311" s="258"/>
      <c r="Q311" s="258"/>
      <c r="R311" s="258"/>
      <c r="S311" s="258"/>
      <c r="T311" s="258"/>
      <c r="U311" s="258"/>
      <c r="V311" s="258"/>
      <c r="W311" s="258"/>
      <c r="X311" s="258"/>
      <c r="Y311" s="258"/>
      <c r="Z311" s="258"/>
    </row>
    <row r="312" spans="1:26" ht="14.25" customHeight="1">
      <c r="A312" s="258"/>
      <c r="B312" s="259"/>
      <c r="C312" s="259"/>
      <c r="D312" s="259"/>
      <c r="E312" s="259"/>
      <c r="F312" s="258"/>
      <c r="G312" s="258"/>
      <c r="H312" s="260"/>
      <c r="I312" s="258"/>
      <c r="J312" s="258"/>
      <c r="K312" s="258"/>
      <c r="L312" s="258"/>
      <c r="M312" s="258"/>
      <c r="N312" s="258"/>
      <c r="O312" s="258"/>
      <c r="P312" s="258"/>
      <c r="Q312" s="258"/>
      <c r="R312" s="258"/>
      <c r="S312" s="258"/>
      <c r="T312" s="258"/>
      <c r="U312" s="258"/>
      <c r="V312" s="258"/>
      <c r="W312" s="258"/>
      <c r="X312" s="258"/>
      <c r="Y312" s="258"/>
      <c r="Z312" s="258"/>
    </row>
    <row r="313" spans="1:26" ht="14.25" customHeight="1">
      <c r="A313" s="258"/>
      <c r="B313" s="259"/>
      <c r="C313" s="259"/>
      <c r="D313" s="259"/>
      <c r="E313" s="259"/>
      <c r="F313" s="258"/>
      <c r="G313" s="258"/>
      <c r="H313" s="260"/>
      <c r="I313" s="258"/>
      <c r="J313" s="258"/>
      <c r="K313" s="258"/>
      <c r="L313" s="258"/>
      <c r="M313" s="258"/>
      <c r="N313" s="258"/>
      <c r="O313" s="258"/>
      <c r="P313" s="258"/>
      <c r="Q313" s="258"/>
      <c r="R313" s="258"/>
      <c r="S313" s="258"/>
      <c r="T313" s="258"/>
      <c r="U313" s="258"/>
      <c r="V313" s="258"/>
      <c r="W313" s="258"/>
      <c r="X313" s="258"/>
      <c r="Y313" s="258"/>
      <c r="Z313" s="258"/>
    </row>
    <row r="314" spans="1:26" ht="14.25" customHeight="1">
      <c r="A314" s="258"/>
      <c r="B314" s="259"/>
      <c r="C314" s="259"/>
      <c r="D314" s="259"/>
      <c r="E314" s="259"/>
      <c r="F314" s="258"/>
      <c r="G314" s="258"/>
      <c r="H314" s="260"/>
      <c r="I314" s="258"/>
      <c r="J314" s="258"/>
      <c r="K314" s="258"/>
      <c r="L314" s="258"/>
      <c r="M314" s="258"/>
      <c r="N314" s="258"/>
      <c r="O314" s="258"/>
      <c r="P314" s="258"/>
      <c r="Q314" s="258"/>
      <c r="R314" s="258"/>
      <c r="S314" s="258"/>
      <c r="T314" s="258"/>
      <c r="U314" s="258"/>
      <c r="V314" s="258"/>
      <c r="W314" s="258"/>
      <c r="X314" s="258"/>
      <c r="Y314" s="258"/>
      <c r="Z314" s="258"/>
    </row>
    <row r="315" spans="1:26" ht="14.25" customHeight="1">
      <c r="A315" s="258"/>
      <c r="B315" s="259"/>
      <c r="C315" s="259"/>
      <c r="D315" s="259"/>
      <c r="E315" s="259"/>
      <c r="F315" s="258"/>
      <c r="G315" s="258"/>
      <c r="H315" s="260"/>
      <c r="I315" s="258"/>
      <c r="J315" s="258"/>
      <c r="K315" s="258"/>
      <c r="L315" s="258"/>
      <c r="M315" s="258"/>
      <c r="N315" s="258"/>
      <c r="O315" s="258"/>
      <c r="P315" s="258"/>
      <c r="Q315" s="258"/>
      <c r="R315" s="258"/>
      <c r="S315" s="258"/>
      <c r="T315" s="258"/>
      <c r="U315" s="258"/>
      <c r="V315" s="258"/>
      <c r="W315" s="258"/>
      <c r="X315" s="258"/>
      <c r="Y315" s="258"/>
      <c r="Z315" s="258"/>
    </row>
    <row r="316" spans="1:26" ht="14.25" customHeight="1">
      <c r="A316" s="258"/>
      <c r="B316" s="259"/>
      <c r="C316" s="259"/>
      <c r="D316" s="259"/>
      <c r="E316" s="259"/>
      <c r="F316" s="258"/>
      <c r="G316" s="258"/>
      <c r="H316" s="260"/>
      <c r="I316" s="258"/>
      <c r="J316" s="258"/>
      <c r="K316" s="258"/>
      <c r="L316" s="258"/>
      <c r="M316" s="258"/>
      <c r="N316" s="258"/>
      <c r="O316" s="258"/>
      <c r="P316" s="258"/>
      <c r="Q316" s="258"/>
      <c r="R316" s="258"/>
      <c r="S316" s="258"/>
      <c r="T316" s="258"/>
      <c r="U316" s="258"/>
      <c r="V316" s="258"/>
      <c r="W316" s="258"/>
      <c r="X316" s="258"/>
      <c r="Y316" s="258"/>
      <c r="Z316" s="258"/>
    </row>
    <row r="317" spans="1:26" ht="14.25" customHeight="1">
      <c r="A317" s="258"/>
      <c r="B317" s="259"/>
      <c r="C317" s="259"/>
      <c r="D317" s="259"/>
      <c r="E317" s="259"/>
      <c r="F317" s="258"/>
      <c r="G317" s="258"/>
      <c r="H317" s="260"/>
      <c r="I317" s="258"/>
      <c r="J317" s="258"/>
      <c r="K317" s="258"/>
      <c r="L317" s="258"/>
      <c r="M317" s="258"/>
      <c r="N317" s="258"/>
      <c r="O317" s="258"/>
      <c r="P317" s="258"/>
      <c r="Q317" s="258"/>
      <c r="R317" s="258"/>
      <c r="S317" s="258"/>
      <c r="T317" s="258"/>
      <c r="U317" s="258"/>
      <c r="V317" s="258"/>
      <c r="W317" s="258"/>
      <c r="X317" s="258"/>
      <c r="Y317" s="258"/>
      <c r="Z317" s="258"/>
    </row>
    <row r="318" spans="1:26" ht="14.25" customHeight="1">
      <c r="A318" s="258"/>
      <c r="B318" s="259"/>
      <c r="C318" s="259"/>
      <c r="D318" s="259"/>
      <c r="E318" s="259"/>
      <c r="F318" s="258"/>
      <c r="G318" s="258"/>
      <c r="H318" s="260"/>
      <c r="I318" s="258"/>
      <c r="J318" s="258"/>
      <c r="K318" s="258"/>
      <c r="L318" s="258"/>
      <c r="M318" s="258"/>
      <c r="N318" s="258"/>
      <c r="O318" s="258"/>
      <c r="P318" s="258"/>
      <c r="Q318" s="258"/>
      <c r="R318" s="258"/>
      <c r="S318" s="258"/>
      <c r="T318" s="258"/>
      <c r="U318" s="258"/>
      <c r="V318" s="258"/>
      <c r="W318" s="258"/>
      <c r="X318" s="258"/>
      <c r="Y318" s="258"/>
      <c r="Z318" s="258"/>
    </row>
    <row r="319" spans="1:26" ht="14.25" customHeight="1">
      <c r="A319" s="258"/>
      <c r="B319" s="259"/>
      <c r="C319" s="259"/>
      <c r="D319" s="259"/>
      <c r="E319" s="259"/>
      <c r="F319" s="258"/>
      <c r="G319" s="258"/>
      <c r="H319" s="260"/>
      <c r="I319" s="258"/>
      <c r="J319" s="258"/>
      <c r="K319" s="258"/>
      <c r="L319" s="258"/>
      <c r="M319" s="258"/>
      <c r="N319" s="258"/>
      <c r="O319" s="258"/>
      <c r="P319" s="258"/>
      <c r="Q319" s="258"/>
      <c r="R319" s="258"/>
      <c r="S319" s="258"/>
      <c r="T319" s="258"/>
      <c r="U319" s="258"/>
      <c r="V319" s="258"/>
      <c r="W319" s="258"/>
      <c r="X319" s="258"/>
      <c r="Y319" s="258"/>
      <c r="Z319" s="258"/>
    </row>
    <row r="320" spans="1:26" ht="14.25" customHeight="1">
      <c r="A320" s="258"/>
      <c r="B320" s="259"/>
      <c r="C320" s="259"/>
      <c r="D320" s="259"/>
      <c r="E320" s="259"/>
      <c r="F320" s="258"/>
      <c r="G320" s="258"/>
      <c r="H320" s="260"/>
      <c r="I320" s="258"/>
      <c r="J320" s="258"/>
      <c r="K320" s="258"/>
      <c r="L320" s="258"/>
      <c r="M320" s="258"/>
      <c r="N320" s="258"/>
      <c r="O320" s="258"/>
      <c r="P320" s="258"/>
      <c r="Q320" s="258"/>
      <c r="R320" s="258"/>
      <c r="S320" s="258"/>
      <c r="T320" s="258"/>
      <c r="U320" s="258"/>
      <c r="V320" s="258"/>
      <c r="W320" s="258"/>
      <c r="X320" s="258"/>
      <c r="Y320" s="258"/>
      <c r="Z320" s="258"/>
    </row>
    <row r="321" spans="1:26" ht="14.25" customHeight="1">
      <c r="A321" s="258"/>
      <c r="B321" s="259"/>
      <c r="C321" s="259"/>
      <c r="D321" s="259"/>
      <c r="E321" s="259"/>
      <c r="F321" s="258"/>
      <c r="G321" s="258"/>
      <c r="H321" s="260"/>
      <c r="I321" s="258"/>
      <c r="J321" s="258"/>
      <c r="K321" s="258"/>
      <c r="L321" s="258"/>
      <c r="M321" s="258"/>
      <c r="N321" s="258"/>
      <c r="O321" s="258"/>
      <c r="P321" s="258"/>
      <c r="Q321" s="258"/>
      <c r="R321" s="258"/>
      <c r="S321" s="258"/>
      <c r="T321" s="258"/>
      <c r="U321" s="258"/>
      <c r="V321" s="258"/>
      <c r="W321" s="258"/>
      <c r="X321" s="258"/>
      <c r="Y321" s="258"/>
      <c r="Z321" s="258"/>
    </row>
    <row r="322" spans="1:26" ht="14.25" customHeight="1">
      <c r="A322" s="258"/>
      <c r="B322" s="259"/>
      <c r="C322" s="259"/>
      <c r="D322" s="259"/>
      <c r="E322" s="259"/>
      <c r="F322" s="258"/>
      <c r="G322" s="258"/>
      <c r="H322" s="260"/>
      <c r="I322" s="258"/>
      <c r="J322" s="258"/>
      <c r="K322" s="258"/>
      <c r="L322" s="258"/>
      <c r="M322" s="258"/>
      <c r="N322" s="258"/>
      <c r="O322" s="258"/>
      <c r="P322" s="258"/>
      <c r="Q322" s="258"/>
      <c r="R322" s="258"/>
      <c r="S322" s="258"/>
      <c r="T322" s="258"/>
      <c r="U322" s="258"/>
      <c r="V322" s="258"/>
      <c r="W322" s="258"/>
      <c r="X322" s="258"/>
      <c r="Y322" s="258"/>
      <c r="Z322" s="258"/>
    </row>
    <row r="323" spans="1:26" ht="14.25" customHeight="1">
      <c r="A323" s="258"/>
      <c r="B323" s="259"/>
      <c r="C323" s="259"/>
      <c r="D323" s="259"/>
      <c r="E323" s="259"/>
      <c r="F323" s="258"/>
      <c r="G323" s="258"/>
      <c r="H323" s="260"/>
      <c r="I323" s="258"/>
      <c r="J323" s="258"/>
      <c r="K323" s="258"/>
      <c r="L323" s="258"/>
      <c r="M323" s="258"/>
      <c r="N323" s="258"/>
      <c r="O323" s="258"/>
      <c r="P323" s="258"/>
      <c r="Q323" s="258"/>
      <c r="R323" s="258"/>
      <c r="S323" s="258"/>
      <c r="T323" s="258"/>
      <c r="U323" s="258"/>
      <c r="V323" s="258"/>
      <c r="W323" s="258"/>
      <c r="X323" s="258"/>
      <c r="Y323" s="258"/>
      <c r="Z323" s="258"/>
    </row>
    <row r="324" spans="1:26" ht="14.25" customHeight="1">
      <c r="A324" s="258"/>
      <c r="B324" s="259"/>
      <c r="C324" s="259"/>
      <c r="D324" s="259"/>
      <c r="E324" s="259"/>
      <c r="F324" s="258"/>
      <c r="G324" s="258"/>
      <c r="H324" s="260"/>
      <c r="I324" s="258"/>
      <c r="J324" s="258"/>
      <c r="K324" s="258"/>
      <c r="L324" s="258"/>
      <c r="M324" s="258"/>
      <c r="N324" s="258"/>
      <c r="O324" s="258"/>
      <c r="P324" s="258"/>
      <c r="Q324" s="258"/>
      <c r="R324" s="258"/>
      <c r="S324" s="258"/>
      <c r="T324" s="258"/>
      <c r="U324" s="258"/>
      <c r="V324" s="258"/>
      <c r="W324" s="258"/>
      <c r="X324" s="258"/>
      <c r="Y324" s="258"/>
      <c r="Z324" s="258"/>
    </row>
    <row r="325" spans="1:26" ht="14.25" customHeight="1">
      <c r="A325" s="258"/>
      <c r="B325" s="259"/>
      <c r="C325" s="259"/>
      <c r="D325" s="259"/>
      <c r="E325" s="259"/>
      <c r="F325" s="258"/>
      <c r="G325" s="258"/>
      <c r="H325" s="260"/>
      <c r="I325" s="258"/>
      <c r="J325" s="258"/>
      <c r="K325" s="258"/>
      <c r="L325" s="258"/>
      <c r="M325" s="258"/>
      <c r="N325" s="258"/>
      <c r="O325" s="258"/>
      <c r="P325" s="258"/>
      <c r="Q325" s="258"/>
      <c r="R325" s="258"/>
      <c r="S325" s="258"/>
      <c r="T325" s="258"/>
      <c r="U325" s="258"/>
      <c r="V325" s="258"/>
      <c r="W325" s="258"/>
      <c r="X325" s="258"/>
      <c r="Y325" s="258"/>
      <c r="Z325" s="258"/>
    </row>
    <row r="326" spans="1:26" ht="14.25" customHeight="1">
      <c r="A326" s="258"/>
      <c r="B326" s="259"/>
      <c r="C326" s="259"/>
      <c r="D326" s="259"/>
      <c r="E326" s="259"/>
      <c r="F326" s="258"/>
      <c r="G326" s="258"/>
      <c r="H326" s="260"/>
      <c r="I326" s="258"/>
      <c r="J326" s="258"/>
      <c r="K326" s="258"/>
      <c r="L326" s="258"/>
      <c r="M326" s="258"/>
      <c r="N326" s="258"/>
      <c r="O326" s="258"/>
      <c r="P326" s="258"/>
      <c r="Q326" s="258"/>
      <c r="R326" s="258"/>
      <c r="S326" s="258"/>
      <c r="T326" s="258"/>
      <c r="U326" s="258"/>
      <c r="V326" s="258"/>
      <c r="W326" s="258"/>
      <c r="X326" s="258"/>
      <c r="Y326" s="258"/>
      <c r="Z326" s="258"/>
    </row>
    <row r="327" spans="1:26" ht="14.25" customHeight="1">
      <c r="A327" s="258"/>
      <c r="B327" s="259"/>
      <c r="C327" s="259"/>
      <c r="D327" s="259"/>
      <c r="E327" s="259"/>
      <c r="F327" s="258"/>
      <c r="G327" s="258"/>
      <c r="H327" s="260"/>
      <c r="I327" s="258"/>
      <c r="J327" s="258"/>
      <c r="K327" s="258"/>
      <c r="L327" s="258"/>
      <c r="M327" s="258"/>
      <c r="N327" s="258"/>
      <c r="O327" s="258"/>
      <c r="P327" s="258"/>
      <c r="Q327" s="258"/>
      <c r="R327" s="258"/>
      <c r="S327" s="258"/>
      <c r="T327" s="258"/>
      <c r="U327" s="258"/>
      <c r="V327" s="258"/>
      <c r="W327" s="258"/>
      <c r="X327" s="258"/>
      <c r="Y327" s="258"/>
      <c r="Z327" s="258"/>
    </row>
    <row r="328" spans="1:26" ht="14.25" customHeight="1">
      <c r="A328" s="258"/>
      <c r="B328" s="259"/>
      <c r="C328" s="259"/>
      <c r="D328" s="259"/>
      <c r="E328" s="259"/>
      <c r="F328" s="258"/>
      <c r="G328" s="258"/>
      <c r="H328" s="260"/>
      <c r="I328" s="258"/>
      <c r="J328" s="258"/>
      <c r="K328" s="258"/>
      <c r="L328" s="258"/>
      <c r="M328" s="258"/>
      <c r="N328" s="258"/>
      <c r="O328" s="258"/>
      <c r="P328" s="258"/>
      <c r="Q328" s="258"/>
      <c r="R328" s="258"/>
      <c r="S328" s="258"/>
      <c r="T328" s="258"/>
      <c r="U328" s="258"/>
      <c r="V328" s="258"/>
      <c r="W328" s="258"/>
      <c r="X328" s="258"/>
      <c r="Y328" s="258"/>
      <c r="Z328" s="258"/>
    </row>
    <row r="329" spans="1:26" ht="14.25" customHeight="1">
      <c r="A329" s="258"/>
      <c r="B329" s="259"/>
      <c r="C329" s="259"/>
      <c r="D329" s="259"/>
      <c r="E329" s="259"/>
      <c r="F329" s="258"/>
      <c r="G329" s="258"/>
      <c r="H329" s="260"/>
      <c r="I329" s="258"/>
      <c r="J329" s="258"/>
      <c r="K329" s="258"/>
      <c r="L329" s="258"/>
      <c r="M329" s="258"/>
      <c r="N329" s="258"/>
      <c r="O329" s="258"/>
      <c r="P329" s="258"/>
      <c r="Q329" s="258"/>
      <c r="R329" s="258"/>
      <c r="S329" s="258"/>
      <c r="T329" s="258"/>
      <c r="U329" s="258"/>
      <c r="V329" s="258"/>
      <c r="W329" s="258"/>
      <c r="X329" s="258"/>
      <c r="Y329" s="258"/>
      <c r="Z329" s="258"/>
    </row>
    <row r="330" spans="1:26" ht="14.25" customHeight="1">
      <c r="A330" s="258"/>
      <c r="B330" s="259"/>
      <c r="C330" s="259"/>
      <c r="D330" s="259"/>
      <c r="E330" s="259"/>
      <c r="F330" s="258"/>
      <c r="G330" s="258"/>
      <c r="H330" s="260"/>
      <c r="I330" s="258"/>
      <c r="J330" s="258"/>
      <c r="K330" s="258"/>
      <c r="L330" s="258"/>
      <c r="M330" s="258"/>
      <c r="N330" s="258"/>
      <c r="O330" s="258"/>
      <c r="P330" s="258"/>
      <c r="Q330" s="258"/>
      <c r="R330" s="258"/>
      <c r="S330" s="258"/>
      <c r="T330" s="258"/>
      <c r="U330" s="258"/>
      <c r="V330" s="258"/>
      <c r="W330" s="258"/>
      <c r="X330" s="258"/>
      <c r="Y330" s="258"/>
      <c r="Z330" s="258"/>
    </row>
    <row r="331" spans="1:26" ht="14.25" customHeight="1">
      <c r="A331" s="258"/>
      <c r="B331" s="259"/>
      <c r="C331" s="259"/>
      <c r="D331" s="259"/>
      <c r="E331" s="259"/>
      <c r="F331" s="258"/>
      <c r="G331" s="258"/>
      <c r="H331" s="260"/>
      <c r="I331" s="258"/>
      <c r="J331" s="258"/>
      <c r="K331" s="258"/>
      <c r="L331" s="258"/>
      <c r="M331" s="258"/>
      <c r="N331" s="258"/>
      <c r="O331" s="258"/>
      <c r="P331" s="258"/>
      <c r="Q331" s="258"/>
      <c r="R331" s="258"/>
      <c r="S331" s="258"/>
      <c r="T331" s="258"/>
      <c r="U331" s="258"/>
      <c r="V331" s="258"/>
      <c r="W331" s="258"/>
      <c r="X331" s="258"/>
      <c r="Y331" s="258"/>
      <c r="Z331" s="258"/>
    </row>
    <row r="332" spans="1:26" ht="14.25" customHeight="1">
      <c r="A332" s="258"/>
      <c r="B332" s="259"/>
      <c r="C332" s="259"/>
      <c r="D332" s="259"/>
      <c r="E332" s="259"/>
      <c r="F332" s="258"/>
      <c r="G332" s="258"/>
      <c r="H332" s="260"/>
      <c r="I332" s="258"/>
      <c r="J332" s="258"/>
      <c r="K332" s="258"/>
      <c r="L332" s="258"/>
      <c r="M332" s="258"/>
      <c r="N332" s="258"/>
      <c r="O332" s="258"/>
      <c r="P332" s="258"/>
      <c r="Q332" s="258"/>
      <c r="R332" s="258"/>
      <c r="S332" s="258"/>
      <c r="T332" s="258"/>
      <c r="U332" s="258"/>
      <c r="V332" s="258"/>
      <c r="W332" s="258"/>
      <c r="X332" s="258"/>
      <c r="Y332" s="258"/>
      <c r="Z332" s="258"/>
    </row>
    <row r="333" spans="1:26" ht="14.25" customHeight="1">
      <c r="A333" s="258"/>
      <c r="B333" s="259"/>
      <c r="C333" s="259"/>
      <c r="D333" s="259"/>
      <c r="E333" s="259"/>
      <c r="F333" s="258"/>
      <c r="G333" s="258"/>
      <c r="H333" s="260"/>
      <c r="I333" s="258"/>
      <c r="J333" s="258"/>
      <c r="K333" s="258"/>
      <c r="L333" s="258"/>
      <c r="M333" s="258"/>
      <c r="N333" s="258"/>
      <c r="O333" s="258"/>
      <c r="P333" s="258"/>
      <c r="Q333" s="258"/>
      <c r="R333" s="258"/>
      <c r="S333" s="258"/>
      <c r="T333" s="258"/>
      <c r="U333" s="258"/>
      <c r="V333" s="258"/>
      <c r="W333" s="258"/>
      <c r="X333" s="258"/>
      <c r="Y333" s="258"/>
      <c r="Z333" s="258"/>
    </row>
    <row r="334" spans="1:26" ht="14.25" customHeight="1">
      <c r="A334" s="258"/>
      <c r="B334" s="259"/>
      <c r="C334" s="259"/>
      <c r="D334" s="259"/>
      <c r="E334" s="259"/>
      <c r="F334" s="258"/>
      <c r="G334" s="258"/>
      <c r="H334" s="260"/>
      <c r="I334" s="258"/>
      <c r="J334" s="258"/>
      <c r="K334" s="258"/>
      <c r="L334" s="258"/>
      <c r="M334" s="258"/>
      <c r="N334" s="258"/>
      <c r="O334" s="258"/>
      <c r="P334" s="258"/>
      <c r="Q334" s="258"/>
      <c r="R334" s="258"/>
      <c r="S334" s="258"/>
      <c r="T334" s="258"/>
      <c r="U334" s="258"/>
      <c r="V334" s="258"/>
      <c r="W334" s="258"/>
      <c r="X334" s="258"/>
      <c r="Y334" s="258"/>
      <c r="Z334" s="258"/>
    </row>
    <row r="335" spans="1:26" ht="14.25" customHeight="1">
      <c r="A335" s="258"/>
      <c r="B335" s="259"/>
      <c r="C335" s="259"/>
      <c r="D335" s="259"/>
      <c r="E335" s="259"/>
      <c r="F335" s="258"/>
      <c r="G335" s="258"/>
      <c r="H335" s="260"/>
      <c r="I335" s="258"/>
      <c r="J335" s="258"/>
      <c r="K335" s="258"/>
      <c r="L335" s="258"/>
      <c r="M335" s="258"/>
      <c r="N335" s="258"/>
      <c r="O335" s="258"/>
      <c r="P335" s="258"/>
      <c r="Q335" s="258"/>
      <c r="R335" s="258"/>
      <c r="S335" s="258"/>
      <c r="T335" s="258"/>
      <c r="U335" s="258"/>
      <c r="V335" s="258"/>
      <c r="W335" s="258"/>
      <c r="X335" s="258"/>
      <c r="Y335" s="258"/>
      <c r="Z335" s="258"/>
    </row>
    <row r="336" spans="1:26" ht="14.25" customHeight="1">
      <c r="A336" s="258"/>
      <c r="B336" s="259"/>
      <c r="C336" s="259"/>
      <c r="D336" s="259"/>
      <c r="E336" s="259"/>
      <c r="F336" s="258"/>
      <c r="G336" s="258"/>
      <c r="H336" s="260"/>
      <c r="I336" s="258"/>
      <c r="J336" s="258"/>
      <c r="K336" s="258"/>
      <c r="L336" s="258"/>
      <c r="M336" s="258"/>
      <c r="N336" s="258"/>
      <c r="O336" s="258"/>
      <c r="P336" s="258"/>
      <c r="Q336" s="258"/>
      <c r="R336" s="258"/>
      <c r="S336" s="258"/>
      <c r="T336" s="258"/>
      <c r="U336" s="258"/>
      <c r="V336" s="258"/>
      <c r="W336" s="258"/>
      <c r="X336" s="258"/>
      <c r="Y336" s="258"/>
      <c r="Z336" s="258"/>
    </row>
    <row r="337" spans="1:26" ht="14.25" customHeight="1">
      <c r="A337" s="258"/>
      <c r="B337" s="259"/>
      <c r="C337" s="259"/>
      <c r="D337" s="259"/>
      <c r="E337" s="259"/>
      <c r="F337" s="258"/>
      <c r="G337" s="258"/>
      <c r="H337" s="260"/>
      <c r="I337" s="258"/>
      <c r="J337" s="258"/>
      <c r="K337" s="258"/>
      <c r="L337" s="258"/>
      <c r="M337" s="258"/>
      <c r="N337" s="258"/>
      <c r="O337" s="258"/>
      <c r="P337" s="258"/>
      <c r="Q337" s="258"/>
      <c r="R337" s="258"/>
      <c r="S337" s="258"/>
      <c r="T337" s="258"/>
      <c r="U337" s="258"/>
      <c r="V337" s="258"/>
      <c r="W337" s="258"/>
      <c r="X337" s="258"/>
      <c r="Y337" s="258"/>
      <c r="Z337" s="258"/>
    </row>
    <row r="338" spans="1:26" ht="14.25" customHeight="1">
      <c r="A338" s="258"/>
      <c r="B338" s="259"/>
      <c r="C338" s="259"/>
      <c r="D338" s="259"/>
      <c r="E338" s="259"/>
      <c r="F338" s="258"/>
      <c r="G338" s="258"/>
      <c r="H338" s="260"/>
      <c r="I338" s="258"/>
      <c r="J338" s="258"/>
      <c r="K338" s="258"/>
      <c r="L338" s="258"/>
      <c r="M338" s="258"/>
      <c r="N338" s="258"/>
      <c r="O338" s="258"/>
      <c r="P338" s="258"/>
      <c r="Q338" s="258"/>
      <c r="R338" s="258"/>
      <c r="S338" s="258"/>
      <c r="T338" s="258"/>
      <c r="U338" s="258"/>
      <c r="V338" s="258"/>
      <c r="W338" s="258"/>
      <c r="X338" s="258"/>
      <c r="Y338" s="258"/>
      <c r="Z338" s="258"/>
    </row>
    <row r="339" spans="1:26" ht="14.25" customHeight="1">
      <c r="A339" s="258"/>
      <c r="B339" s="259"/>
      <c r="C339" s="259"/>
      <c r="D339" s="259"/>
      <c r="E339" s="259"/>
      <c r="F339" s="258"/>
      <c r="G339" s="258"/>
      <c r="H339" s="260"/>
      <c r="I339" s="258"/>
      <c r="J339" s="258"/>
      <c r="K339" s="258"/>
      <c r="L339" s="258"/>
      <c r="M339" s="258"/>
      <c r="N339" s="258"/>
      <c r="O339" s="258"/>
      <c r="P339" s="258"/>
      <c r="Q339" s="258"/>
      <c r="R339" s="258"/>
      <c r="S339" s="258"/>
      <c r="T339" s="258"/>
      <c r="U339" s="258"/>
      <c r="V339" s="258"/>
      <c r="W339" s="258"/>
      <c r="X339" s="258"/>
      <c r="Y339" s="258"/>
      <c r="Z339" s="258"/>
    </row>
    <row r="340" spans="1:26" ht="14.25" customHeight="1">
      <c r="A340" s="258"/>
      <c r="B340" s="259"/>
      <c r="C340" s="259"/>
      <c r="D340" s="259"/>
      <c r="E340" s="259"/>
      <c r="F340" s="258"/>
      <c r="G340" s="258"/>
      <c r="H340" s="260"/>
      <c r="I340" s="258"/>
      <c r="J340" s="258"/>
      <c r="K340" s="258"/>
      <c r="L340" s="258"/>
      <c r="M340" s="258"/>
      <c r="N340" s="258"/>
      <c r="O340" s="258"/>
      <c r="P340" s="258"/>
      <c r="Q340" s="258"/>
      <c r="R340" s="258"/>
      <c r="S340" s="258"/>
      <c r="T340" s="258"/>
      <c r="U340" s="258"/>
      <c r="V340" s="258"/>
      <c r="W340" s="258"/>
      <c r="X340" s="258"/>
      <c r="Y340" s="258"/>
      <c r="Z340" s="258"/>
    </row>
    <row r="341" spans="1:26" ht="14.25" customHeight="1">
      <c r="A341" s="258"/>
      <c r="B341" s="259"/>
      <c r="C341" s="259"/>
      <c r="D341" s="259"/>
      <c r="E341" s="259"/>
      <c r="F341" s="258"/>
      <c r="G341" s="258"/>
      <c r="H341" s="260"/>
      <c r="I341" s="258"/>
      <c r="J341" s="258"/>
      <c r="K341" s="258"/>
      <c r="L341" s="258"/>
      <c r="M341" s="258"/>
      <c r="N341" s="258"/>
      <c r="O341" s="258"/>
      <c r="P341" s="258"/>
      <c r="Q341" s="258"/>
      <c r="R341" s="258"/>
      <c r="S341" s="258"/>
      <c r="T341" s="258"/>
      <c r="U341" s="258"/>
      <c r="V341" s="258"/>
      <c r="W341" s="258"/>
      <c r="X341" s="258"/>
      <c r="Y341" s="258"/>
      <c r="Z341" s="258"/>
    </row>
    <row r="342" spans="1:26" ht="14.25" customHeight="1">
      <c r="A342" s="258"/>
      <c r="B342" s="259"/>
      <c r="C342" s="259"/>
      <c r="D342" s="259"/>
      <c r="E342" s="259"/>
      <c r="F342" s="258"/>
      <c r="G342" s="258"/>
      <c r="H342" s="260"/>
      <c r="I342" s="258"/>
      <c r="J342" s="258"/>
      <c r="K342" s="258"/>
      <c r="L342" s="258"/>
      <c r="M342" s="258"/>
      <c r="N342" s="258"/>
      <c r="O342" s="258"/>
      <c r="P342" s="258"/>
      <c r="Q342" s="258"/>
      <c r="R342" s="258"/>
      <c r="S342" s="258"/>
      <c r="T342" s="258"/>
      <c r="U342" s="258"/>
      <c r="V342" s="258"/>
      <c r="W342" s="258"/>
      <c r="X342" s="258"/>
      <c r="Y342" s="258"/>
      <c r="Z342" s="258"/>
    </row>
    <row r="343" spans="1:26" ht="14.25" customHeight="1">
      <c r="A343" s="258"/>
      <c r="B343" s="259"/>
      <c r="C343" s="259"/>
      <c r="D343" s="259"/>
      <c r="E343" s="259"/>
      <c r="F343" s="258"/>
      <c r="G343" s="258"/>
      <c r="H343" s="260"/>
      <c r="I343" s="258"/>
      <c r="J343" s="258"/>
      <c r="K343" s="258"/>
      <c r="L343" s="258"/>
      <c r="M343" s="258"/>
      <c r="N343" s="258"/>
      <c r="O343" s="258"/>
      <c r="P343" s="258"/>
      <c r="Q343" s="258"/>
      <c r="R343" s="258"/>
      <c r="S343" s="258"/>
      <c r="T343" s="258"/>
      <c r="U343" s="258"/>
      <c r="V343" s="258"/>
      <c r="W343" s="258"/>
      <c r="X343" s="258"/>
      <c r="Y343" s="258"/>
      <c r="Z343" s="258"/>
    </row>
    <row r="344" spans="1:26" ht="14.25" customHeight="1">
      <c r="A344" s="258"/>
      <c r="B344" s="259"/>
      <c r="C344" s="259"/>
      <c r="D344" s="259"/>
      <c r="E344" s="259"/>
      <c r="F344" s="258"/>
      <c r="G344" s="258"/>
      <c r="H344" s="260"/>
      <c r="I344" s="258"/>
      <c r="J344" s="258"/>
      <c r="K344" s="258"/>
      <c r="L344" s="258"/>
      <c r="M344" s="258"/>
      <c r="N344" s="258"/>
      <c r="O344" s="258"/>
      <c r="P344" s="258"/>
      <c r="Q344" s="258"/>
      <c r="R344" s="258"/>
      <c r="S344" s="258"/>
      <c r="T344" s="258"/>
      <c r="U344" s="258"/>
      <c r="V344" s="258"/>
      <c r="W344" s="258"/>
      <c r="X344" s="258"/>
      <c r="Y344" s="258"/>
      <c r="Z344" s="258"/>
    </row>
    <row r="345" spans="1:26" ht="14.25" customHeight="1">
      <c r="A345" s="258"/>
      <c r="B345" s="259"/>
      <c r="C345" s="259"/>
      <c r="D345" s="259"/>
      <c r="E345" s="259"/>
      <c r="F345" s="258"/>
      <c r="G345" s="258"/>
      <c r="H345" s="260"/>
      <c r="I345" s="258"/>
      <c r="J345" s="258"/>
      <c r="K345" s="258"/>
      <c r="L345" s="258"/>
      <c r="M345" s="258"/>
      <c r="N345" s="258"/>
      <c r="O345" s="258"/>
      <c r="P345" s="258"/>
      <c r="Q345" s="258"/>
      <c r="R345" s="258"/>
      <c r="S345" s="258"/>
      <c r="T345" s="258"/>
      <c r="U345" s="258"/>
      <c r="V345" s="258"/>
      <c r="W345" s="258"/>
      <c r="X345" s="258"/>
      <c r="Y345" s="258"/>
      <c r="Z345" s="258"/>
    </row>
    <row r="346" spans="1:26" ht="14.25" customHeight="1">
      <c r="A346" s="258"/>
      <c r="B346" s="259"/>
      <c r="C346" s="259"/>
      <c r="D346" s="259"/>
      <c r="E346" s="259"/>
      <c r="F346" s="258"/>
      <c r="G346" s="258"/>
      <c r="H346" s="260"/>
      <c r="I346" s="258"/>
      <c r="J346" s="258"/>
      <c r="K346" s="258"/>
      <c r="L346" s="258"/>
      <c r="M346" s="258"/>
      <c r="N346" s="258"/>
      <c r="O346" s="258"/>
      <c r="P346" s="258"/>
      <c r="Q346" s="258"/>
      <c r="R346" s="258"/>
      <c r="S346" s="258"/>
      <c r="T346" s="258"/>
      <c r="U346" s="258"/>
      <c r="V346" s="258"/>
      <c r="W346" s="258"/>
      <c r="X346" s="258"/>
      <c r="Y346" s="258"/>
      <c r="Z346" s="258"/>
    </row>
    <row r="347" spans="1:26" ht="14.25" customHeight="1">
      <c r="A347" s="258"/>
      <c r="B347" s="259"/>
      <c r="C347" s="259"/>
      <c r="D347" s="259"/>
      <c r="E347" s="259"/>
      <c r="F347" s="258"/>
      <c r="G347" s="258"/>
      <c r="H347" s="260"/>
      <c r="I347" s="258"/>
      <c r="J347" s="258"/>
      <c r="K347" s="258"/>
      <c r="L347" s="258"/>
      <c r="M347" s="258"/>
      <c r="N347" s="258"/>
      <c r="O347" s="258"/>
      <c r="P347" s="258"/>
      <c r="Q347" s="258"/>
      <c r="R347" s="258"/>
      <c r="S347" s="258"/>
      <c r="T347" s="258"/>
      <c r="U347" s="258"/>
      <c r="V347" s="258"/>
      <c r="W347" s="258"/>
      <c r="X347" s="258"/>
      <c r="Y347" s="258"/>
      <c r="Z347" s="258"/>
    </row>
    <row r="348" spans="1:26" ht="14.25" customHeight="1">
      <c r="A348" s="258"/>
      <c r="B348" s="259"/>
      <c r="C348" s="259"/>
      <c r="D348" s="259"/>
      <c r="E348" s="259"/>
      <c r="F348" s="258"/>
      <c r="G348" s="258"/>
      <c r="H348" s="260"/>
      <c r="I348" s="258"/>
      <c r="J348" s="258"/>
      <c r="K348" s="258"/>
      <c r="L348" s="258"/>
      <c r="M348" s="258"/>
      <c r="N348" s="258"/>
      <c r="O348" s="258"/>
      <c r="P348" s="258"/>
      <c r="Q348" s="258"/>
      <c r="R348" s="258"/>
      <c r="S348" s="258"/>
      <c r="T348" s="258"/>
      <c r="U348" s="258"/>
      <c r="V348" s="258"/>
      <c r="W348" s="258"/>
      <c r="X348" s="258"/>
      <c r="Y348" s="258"/>
      <c r="Z348" s="258"/>
    </row>
    <row r="349" spans="1:26" ht="14.25" customHeight="1">
      <c r="A349" s="258"/>
      <c r="B349" s="259"/>
      <c r="C349" s="259"/>
      <c r="D349" s="259"/>
      <c r="E349" s="259"/>
      <c r="F349" s="258"/>
      <c r="G349" s="258"/>
      <c r="H349" s="260"/>
      <c r="I349" s="258"/>
      <c r="J349" s="258"/>
      <c r="K349" s="258"/>
      <c r="L349" s="258"/>
      <c r="M349" s="258"/>
      <c r="N349" s="258"/>
      <c r="O349" s="258"/>
      <c r="P349" s="258"/>
      <c r="Q349" s="258"/>
      <c r="R349" s="258"/>
      <c r="S349" s="258"/>
      <c r="T349" s="258"/>
      <c r="U349" s="258"/>
      <c r="V349" s="258"/>
      <c r="W349" s="258"/>
      <c r="X349" s="258"/>
      <c r="Y349" s="258"/>
      <c r="Z349" s="258"/>
    </row>
    <row r="350" spans="1:26" ht="14.25" customHeight="1">
      <c r="A350" s="258"/>
      <c r="B350" s="259"/>
      <c r="C350" s="259"/>
      <c r="D350" s="259"/>
      <c r="E350" s="259"/>
      <c r="F350" s="258"/>
      <c r="G350" s="258"/>
      <c r="H350" s="260"/>
      <c r="I350" s="258"/>
      <c r="J350" s="258"/>
      <c r="K350" s="258"/>
      <c r="L350" s="258"/>
      <c r="M350" s="258"/>
      <c r="N350" s="258"/>
      <c r="O350" s="258"/>
      <c r="P350" s="258"/>
      <c r="Q350" s="258"/>
      <c r="R350" s="258"/>
      <c r="S350" s="258"/>
      <c r="T350" s="258"/>
      <c r="U350" s="258"/>
      <c r="V350" s="258"/>
      <c r="W350" s="258"/>
      <c r="X350" s="258"/>
      <c r="Y350" s="258"/>
      <c r="Z350" s="258"/>
    </row>
    <row r="351" spans="1:26" ht="14.25" customHeight="1">
      <c r="A351" s="258"/>
      <c r="B351" s="259"/>
      <c r="C351" s="259"/>
      <c r="D351" s="259"/>
      <c r="E351" s="259"/>
      <c r="F351" s="258"/>
      <c r="G351" s="258"/>
      <c r="H351" s="260"/>
      <c r="I351" s="258"/>
      <c r="J351" s="258"/>
      <c r="K351" s="258"/>
      <c r="L351" s="258"/>
      <c r="M351" s="258"/>
      <c r="N351" s="258"/>
      <c r="O351" s="258"/>
      <c r="P351" s="258"/>
      <c r="Q351" s="258"/>
      <c r="R351" s="258"/>
      <c r="S351" s="258"/>
      <c r="T351" s="258"/>
      <c r="U351" s="258"/>
      <c r="V351" s="258"/>
      <c r="W351" s="258"/>
      <c r="X351" s="258"/>
      <c r="Y351" s="258"/>
      <c r="Z351" s="258"/>
    </row>
    <row r="352" spans="1:26" ht="14.25" customHeight="1">
      <c r="A352" s="258"/>
      <c r="B352" s="259"/>
      <c r="C352" s="259"/>
      <c r="D352" s="259"/>
      <c r="E352" s="259"/>
      <c r="F352" s="258"/>
      <c r="G352" s="258"/>
      <c r="H352" s="260"/>
      <c r="I352" s="258"/>
      <c r="J352" s="258"/>
      <c r="K352" s="258"/>
      <c r="L352" s="258"/>
      <c r="M352" s="258"/>
      <c r="N352" s="258"/>
      <c r="O352" s="258"/>
      <c r="P352" s="258"/>
      <c r="Q352" s="258"/>
      <c r="R352" s="258"/>
      <c r="S352" s="258"/>
      <c r="T352" s="258"/>
      <c r="U352" s="258"/>
      <c r="V352" s="258"/>
      <c r="W352" s="258"/>
      <c r="X352" s="258"/>
      <c r="Y352" s="258"/>
      <c r="Z352" s="258"/>
    </row>
    <row r="353" spans="1:26" ht="14.25" customHeight="1">
      <c r="A353" s="258"/>
      <c r="B353" s="259"/>
      <c r="C353" s="259"/>
      <c r="D353" s="259"/>
      <c r="E353" s="259"/>
      <c r="F353" s="258"/>
      <c r="G353" s="258"/>
      <c r="H353" s="260"/>
      <c r="I353" s="258"/>
      <c r="J353" s="258"/>
      <c r="K353" s="258"/>
      <c r="L353" s="258"/>
      <c r="M353" s="258"/>
      <c r="N353" s="258"/>
      <c r="O353" s="258"/>
      <c r="P353" s="258"/>
      <c r="Q353" s="258"/>
      <c r="R353" s="258"/>
      <c r="S353" s="258"/>
      <c r="T353" s="258"/>
      <c r="U353" s="258"/>
      <c r="V353" s="258"/>
      <c r="W353" s="258"/>
      <c r="X353" s="258"/>
      <c r="Y353" s="258"/>
      <c r="Z353" s="258"/>
    </row>
    <row r="354" spans="1:26" ht="14.25" customHeight="1">
      <c r="A354" s="258"/>
      <c r="B354" s="259"/>
      <c r="C354" s="259"/>
      <c r="D354" s="259"/>
      <c r="E354" s="259"/>
      <c r="F354" s="258"/>
      <c r="G354" s="258"/>
      <c r="H354" s="260"/>
      <c r="I354" s="258"/>
      <c r="J354" s="258"/>
      <c r="K354" s="258"/>
      <c r="L354" s="258"/>
      <c r="M354" s="258"/>
      <c r="N354" s="258"/>
      <c r="O354" s="258"/>
      <c r="P354" s="258"/>
      <c r="Q354" s="258"/>
      <c r="R354" s="258"/>
      <c r="S354" s="258"/>
      <c r="T354" s="258"/>
      <c r="U354" s="258"/>
      <c r="V354" s="258"/>
      <c r="W354" s="258"/>
      <c r="X354" s="258"/>
      <c r="Y354" s="258"/>
      <c r="Z354" s="258"/>
    </row>
    <row r="355" spans="1:26" ht="14.25" customHeight="1">
      <c r="A355" s="258"/>
      <c r="B355" s="259"/>
      <c r="C355" s="259"/>
      <c r="D355" s="259"/>
      <c r="E355" s="259"/>
      <c r="F355" s="258"/>
      <c r="G355" s="258"/>
      <c r="H355" s="260"/>
      <c r="I355" s="258"/>
      <c r="J355" s="258"/>
      <c r="K355" s="258"/>
      <c r="L355" s="258"/>
      <c r="M355" s="258"/>
      <c r="N355" s="258"/>
      <c r="O355" s="258"/>
      <c r="P355" s="258"/>
      <c r="Q355" s="258"/>
      <c r="R355" s="258"/>
      <c r="S355" s="258"/>
      <c r="T355" s="258"/>
      <c r="U355" s="258"/>
      <c r="V355" s="258"/>
      <c r="W355" s="258"/>
      <c r="X355" s="258"/>
      <c r="Y355" s="258"/>
      <c r="Z355" s="258"/>
    </row>
    <row r="356" spans="1:26" ht="14.25" customHeight="1">
      <c r="A356" s="258"/>
      <c r="B356" s="259"/>
      <c r="C356" s="259"/>
      <c r="D356" s="259"/>
      <c r="E356" s="259"/>
      <c r="F356" s="258"/>
      <c r="G356" s="258"/>
      <c r="H356" s="260"/>
      <c r="I356" s="258"/>
      <c r="J356" s="258"/>
      <c r="K356" s="258"/>
      <c r="L356" s="258"/>
      <c r="M356" s="258"/>
      <c r="N356" s="258"/>
      <c r="O356" s="258"/>
      <c r="P356" s="258"/>
      <c r="Q356" s="258"/>
      <c r="R356" s="258"/>
      <c r="S356" s="258"/>
      <c r="T356" s="258"/>
      <c r="U356" s="258"/>
      <c r="V356" s="258"/>
      <c r="W356" s="258"/>
      <c r="X356" s="258"/>
      <c r="Y356" s="258"/>
      <c r="Z356" s="258"/>
    </row>
    <row r="357" spans="1:26" ht="14.25" customHeight="1">
      <c r="A357" s="258"/>
      <c r="B357" s="259"/>
      <c r="C357" s="259"/>
      <c r="D357" s="259"/>
      <c r="E357" s="259"/>
      <c r="F357" s="258"/>
      <c r="G357" s="258"/>
      <c r="H357" s="260"/>
      <c r="I357" s="258"/>
      <c r="J357" s="258"/>
      <c r="K357" s="258"/>
      <c r="L357" s="258"/>
      <c r="M357" s="258"/>
      <c r="N357" s="258"/>
      <c r="O357" s="258"/>
      <c r="P357" s="258"/>
      <c r="Q357" s="258"/>
      <c r="R357" s="258"/>
      <c r="S357" s="258"/>
      <c r="T357" s="258"/>
      <c r="U357" s="258"/>
      <c r="V357" s="258"/>
      <c r="W357" s="258"/>
      <c r="X357" s="258"/>
      <c r="Y357" s="258"/>
      <c r="Z357" s="258"/>
    </row>
    <row r="358" spans="1:26" ht="14.25" customHeight="1">
      <c r="A358" s="258"/>
      <c r="B358" s="259"/>
      <c r="C358" s="259"/>
      <c r="D358" s="259"/>
      <c r="E358" s="259"/>
      <c r="F358" s="258"/>
      <c r="G358" s="258"/>
      <c r="H358" s="260"/>
      <c r="I358" s="258"/>
      <c r="J358" s="258"/>
      <c r="K358" s="258"/>
      <c r="L358" s="258"/>
      <c r="M358" s="258"/>
      <c r="N358" s="258"/>
      <c r="O358" s="258"/>
      <c r="P358" s="258"/>
      <c r="Q358" s="258"/>
      <c r="R358" s="258"/>
      <c r="S358" s="258"/>
      <c r="T358" s="258"/>
      <c r="U358" s="258"/>
      <c r="V358" s="258"/>
      <c r="W358" s="258"/>
      <c r="X358" s="258"/>
      <c r="Y358" s="258"/>
      <c r="Z358" s="258"/>
    </row>
    <row r="359" spans="1:26" ht="14.25" customHeight="1">
      <c r="A359" s="258"/>
      <c r="B359" s="259"/>
      <c r="C359" s="259"/>
      <c r="D359" s="259"/>
      <c r="E359" s="259"/>
      <c r="F359" s="258"/>
      <c r="G359" s="258"/>
      <c r="H359" s="260"/>
      <c r="I359" s="258"/>
      <c r="J359" s="258"/>
      <c r="K359" s="258"/>
      <c r="L359" s="258"/>
      <c r="M359" s="258"/>
      <c r="N359" s="258"/>
      <c r="O359" s="258"/>
      <c r="P359" s="258"/>
      <c r="Q359" s="258"/>
      <c r="R359" s="258"/>
      <c r="S359" s="258"/>
      <c r="T359" s="258"/>
      <c r="U359" s="258"/>
      <c r="V359" s="258"/>
      <c r="W359" s="258"/>
      <c r="X359" s="258"/>
      <c r="Y359" s="258"/>
      <c r="Z359" s="258"/>
    </row>
    <row r="360" spans="1:26" ht="14.25" customHeight="1">
      <c r="A360" s="258"/>
      <c r="B360" s="259"/>
      <c r="C360" s="259"/>
      <c r="D360" s="259"/>
      <c r="E360" s="259"/>
      <c r="F360" s="258"/>
      <c r="G360" s="258"/>
      <c r="H360" s="260"/>
      <c r="I360" s="258"/>
      <c r="J360" s="258"/>
      <c r="K360" s="258"/>
      <c r="L360" s="258"/>
      <c r="M360" s="258"/>
      <c r="N360" s="258"/>
      <c r="O360" s="258"/>
      <c r="P360" s="258"/>
      <c r="Q360" s="258"/>
      <c r="R360" s="258"/>
      <c r="S360" s="258"/>
      <c r="T360" s="258"/>
      <c r="U360" s="258"/>
      <c r="V360" s="258"/>
      <c r="W360" s="258"/>
      <c r="X360" s="258"/>
      <c r="Y360" s="258"/>
      <c r="Z360" s="258"/>
    </row>
    <row r="361" spans="1:26" ht="14.25" customHeight="1">
      <c r="A361" s="258"/>
      <c r="B361" s="259"/>
      <c r="C361" s="259"/>
      <c r="D361" s="259"/>
      <c r="E361" s="259"/>
      <c r="F361" s="258"/>
      <c r="G361" s="258"/>
      <c r="H361" s="260"/>
      <c r="I361" s="258"/>
      <c r="J361" s="258"/>
      <c r="K361" s="258"/>
      <c r="L361" s="258"/>
      <c r="M361" s="258"/>
      <c r="N361" s="258"/>
      <c r="O361" s="258"/>
      <c r="P361" s="258"/>
      <c r="Q361" s="258"/>
      <c r="R361" s="258"/>
      <c r="S361" s="258"/>
      <c r="T361" s="258"/>
      <c r="U361" s="258"/>
      <c r="V361" s="258"/>
      <c r="W361" s="258"/>
      <c r="X361" s="258"/>
      <c r="Y361" s="258"/>
      <c r="Z361" s="258"/>
    </row>
    <row r="362" spans="1:26" ht="14.25" customHeight="1">
      <c r="A362" s="258"/>
      <c r="B362" s="259"/>
      <c r="C362" s="259"/>
      <c r="D362" s="259"/>
      <c r="E362" s="259"/>
      <c r="F362" s="258"/>
      <c r="G362" s="258"/>
      <c r="H362" s="260"/>
      <c r="I362" s="258"/>
      <c r="J362" s="258"/>
      <c r="K362" s="258"/>
      <c r="L362" s="258"/>
      <c r="M362" s="258"/>
      <c r="N362" s="258"/>
      <c r="O362" s="258"/>
      <c r="P362" s="258"/>
      <c r="Q362" s="258"/>
      <c r="R362" s="258"/>
      <c r="S362" s="258"/>
      <c r="T362" s="258"/>
      <c r="U362" s="258"/>
      <c r="V362" s="258"/>
      <c r="W362" s="258"/>
      <c r="X362" s="258"/>
      <c r="Y362" s="258"/>
      <c r="Z362" s="258"/>
    </row>
    <row r="363" spans="1:26" ht="14.25" customHeight="1">
      <c r="A363" s="258"/>
      <c r="B363" s="259"/>
      <c r="C363" s="259"/>
      <c r="D363" s="259"/>
      <c r="E363" s="259"/>
      <c r="F363" s="258"/>
      <c r="G363" s="258"/>
      <c r="H363" s="260"/>
      <c r="I363" s="258"/>
      <c r="J363" s="258"/>
      <c r="K363" s="258"/>
      <c r="L363" s="258"/>
      <c r="M363" s="258"/>
      <c r="N363" s="258"/>
      <c r="O363" s="258"/>
      <c r="P363" s="258"/>
      <c r="Q363" s="258"/>
      <c r="R363" s="258"/>
      <c r="S363" s="258"/>
      <c r="T363" s="258"/>
      <c r="U363" s="258"/>
      <c r="V363" s="258"/>
      <c r="W363" s="258"/>
      <c r="X363" s="258"/>
      <c r="Y363" s="258"/>
      <c r="Z363" s="258"/>
    </row>
    <row r="364" spans="1:26" ht="14.25" customHeight="1">
      <c r="A364" s="258"/>
      <c r="B364" s="259"/>
      <c r="C364" s="259"/>
      <c r="D364" s="259"/>
      <c r="E364" s="259"/>
      <c r="F364" s="258"/>
      <c r="G364" s="258"/>
      <c r="H364" s="260"/>
      <c r="I364" s="258"/>
      <c r="J364" s="258"/>
      <c r="K364" s="258"/>
      <c r="L364" s="258"/>
      <c r="M364" s="258"/>
      <c r="N364" s="258"/>
      <c r="O364" s="258"/>
      <c r="P364" s="258"/>
      <c r="Q364" s="258"/>
      <c r="R364" s="258"/>
      <c r="S364" s="258"/>
      <c r="T364" s="258"/>
      <c r="U364" s="258"/>
      <c r="V364" s="258"/>
      <c r="W364" s="258"/>
      <c r="X364" s="258"/>
      <c r="Y364" s="258"/>
      <c r="Z364" s="258"/>
    </row>
    <row r="365" spans="1:26" ht="14.25" customHeight="1">
      <c r="A365" s="258"/>
      <c r="B365" s="259"/>
      <c r="C365" s="259"/>
      <c r="D365" s="259"/>
      <c r="E365" s="259"/>
      <c r="F365" s="258"/>
      <c r="G365" s="258"/>
      <c r="H365" s="260"/>
      <c r="I365" s="258"/>
      <c r="J365" s="258"/>
      <c r="K365" s="258"/>
      <c r="L365" s="258"/>
      <c r="M365" s="258"/>
      <c r="N365" s="258"/>
      <c r="O365" s="258"/>
      <c r="P365" s="258"/>
      <c r="Q365" s="258"/>
      <c r="R365" s="258"/>
      <c r="S365" s="258"/>
      <c r="T365" s="258"/>
      <c r="U365" s="258"/>
      <c r="V365" s="258"/>
      <c r="W365" s="258"/>
      <c r="X365" s="258"/>
      <c r="Y365" s="258"/>
      <c r="Z365" s="258"/>
    </row>
    <row r="366" spans="1:26" ht="14.25" customHeight="1">
      <c r="A366" s="258"/>
      <c r="B366" s="259"/>
      <c r="C366" s="259"/>
      <c r="D366" s="259"/>
      <c r="E366" s="259"/>
      <c r="F366" s="258"/>
      <c r="G366" s="258"/>
      <c r="H366" s="260"/>
      <c r="I366" s="258"/>
      <c r="J366" s="258"/>
      <c r="K366" s="258"/>
      <c r="L366" s="258"/>
      <c r="M366" s="258"/>
      <c r="N366" s="258"/>
      <c r="O366" s="258"/>
      <c r="P366" s="258"/>
      <c r="Q366" s="258"/>
      <c r="R366" s="258"/>
      <c r="S366" s="258"/>
      <c r="T366" s="258"/>
      <c r="U366" s="258"/>
      <c r="V366" s="258"/>
      <c r="W366" s="258"/>
      <c r="X366" s="258"/>
      <c r="Y366" s="258"/>
      <c r="Z366" s="258"/>
    </row>
    <row r="367" spans="1:26" ht="14.25" customHeight="1">
      <c r="A367" s="258"/>
      <c r="B367" s="259"/>
      <c r="C367" s="259"/>
      <c r="D367" s="259"/>
      <c r="E367" s="259"/>
      <c r="F367" s="258"/>
      <c r="G367" s="258"/>
      <c r="H367" s="260"/>
      <c r="I367" s="258"/>
      <c r="J367" s="258"/>
      <c r="K367" s="258"/>
      <c r="L367" s="258"/>
      <c r="M367" s="258"/>
      <c r="N367" s="258"/>
      <c r="O367" s="258"/>
      <c r="P367" s="258"/>
      <c r="Q367" s="258"/>
      <c r="R367" s="258"/>
      <c r="S367" s="258"/>
      <c r="T367" s="258"/>
      <c r="U367" s="258"/>
      <c r="V367" s="258"/>
      <c r="W367" s="258"/>
      <c r="X367" s="258"/>
      <c r="Y367" s="258"/>
      <c r="Z367" s="258"/>
    </row>
    <row r="368" spans="1:26" ht="14.25" customHeight="1">
      <c r="A368" s="258"/>
      <c r="B368" s="259"/>
      <c r="C368" s="259"/>
      <c r="D368" s="259"/>
      <c r="E368" s="259"/>
      <c r="F368" s="258"/>
      <c r="G368" s="258"/>
      <c r="H368" s="260"/>
      <c r="I368" s="258"/>
      <c r="J368" s="258"/>
      <c r="K368" s="258"/>
      <c r="L368" s="258"/>
      <c r="M368" s="258"/>
      <c r="N368" s="258"/>
      <c r="O368" s="258"/>
      <c r="P368" s="258"/>
      <c r="Q368" s="258"/>
      <c r="R368" s="258"/>
      <c r="S368" s="258"/>
      <c r="T368" s="258"/>
      <c r="U368" s="258"/>
      <c r="V368" s="258"/>
      <c r="W368" s="258"/>
      <c r="X368" s="258"/>
      <c r="Y368" s="258"/>
      <c r="Z368" s="258"/>
    </row>
    <row r="369" spans="1:26" ht="14.25" customHeight="1">
      <c r="A369" s="258"/>
      <c r="B369" s="259"/>
      <c r="C369" s="259"/>
      <c r="D369" s="259"/>
      <c r="E369" s="259"/>
      <c r="F369" s="258"/>
      <c r="G369" s="258"/>
      <c r="H369" s="260"/>
      <c r="I369" s="258"/>
      <c r="J369" s="258"/>
      <c r="K369" s="258"/>
      <c r="L369" s="258"/>
      <c r="M369" s="258"/>
      <c r="N369" s="258"/>
      <c r="O369" s="258"/>
      <c r="P369" s="258"/>
      <c r="Q369" s="258"/>
      <c r="R369" s="258"/>
      <c r="S369" s="258"/>
      <c r="T369" s="258"/>
      <c r="U369" s="258"/>
      <c r="V369" s="258"/>
      <c r="W369" s="258"/>
      <c r="X369" s="258"/>
      <c r="Y369" s="258"/>
      <c r="Z369" s="258"/>
    </row>
    <row r="370" spans="1:26" ht="14.25" customHeight="1">
      <c r="A370" s="258"/>
      <c r="B370" s="259"/>
      <c r="C370" s="259"/>
      <c r="D370" s="259"/>
      <c r="E370" s="259"/>
      <c r="F370" s="258"/>
      <c r="G370" s="258"/>
      <c r="H370" s="260"/>
      <c r="I370" s="258"/>
      <c r="J370" s="258"/>
      <c r="K370" s="258"/>
      <c r="L370" s="258"/>
      <c r="M370" s="258"/>
      <c r="N370" s="258"/>
      <c r="O370" s="258"/>
      <c r="P370" s="258"/>
      <c r="Q370" s="258"/>
      <c r="R370" s="258"/>
      <c r="S370" s="258"/>
      <c r="T370" s="258"/>
      <c r="U370" s="258"/>
      <c r="V370" s="258"/>
      <c r="W370" s="258"/>
      <c r="X370" s="258"/>
      <c r="Y370" s="258"/>
      <c r="Z370" s="258"/>
    </row>
    <row r="371" spans="1:26" ht="14.25" customHeight="1">
      <c r="A371" s="258"/>
      <c r="B371" s="259"/>
      <c r="C371" s="259"/>
      <c r="D371" s="259"/>
      <c r="E371" s="259"/>
      <c r="F371" s="258"/>
      <c r="G371" s="258"/>
      <c r="H371" s="260"/>
      <c r="I371" s="258"/>
      <c r="J371" s="258"/>
      <c r="K371" s="258"/>
      <c r="L371" s="258"/>
      <c r="M371" s="258"/>
      <c r="N371" s="258"/>
      <c r="O371" s="258"/>
      <c r="P371" s="258"/>
      <c r="Q371" s="258"/>
      <c r="R371" s="258"/>
      <c r="S371" s="258"/>
      <c r="T371" s="258"/>
      <c r="U371" s="258"/>
      <c r="V371" s="258"/>
      <c r="W371" s="258"/>
      <c r="X371" s="258"/>
      <c r="Y371" s="258"/>
      <c r="Z371" s="258"/>
    </row>
    <row r="372" spans="1:26" ht="14.25" customHeight="1">
      <c r="A372" s="258"/>
      <c r="B372" s="259"/>
      <c r="C372" s="259"/>
      <c r="D372" s="259"/>
      <c r="E372" s="259"/>
      <c r="F372" s="258"/>
      <c r="G372" s="258"/>
      <c r="H372" s="260"/>
      <c r="I372" s="258"/>
      <c r="J372" s="258"/>
      <c r="K372" s="258"/>
      <c r="L372" s="258"/>
      <c r="M372" s="258"/>
      <c r="N372" s="258"/>
      <c r="O372" s="258"/>
      <c r="P372" s="258"/>
      <c r="Q372" s="258"/>
      <c r="R372" s="258"/>
      <c r="S372" s="258"/>
      <c r="T372" s="258"/>
      <c r="U372" s="258"/>
      <c r="V372" s="258"/>
      <c r="W372" s="258"/>
      <c r="X372" s="258"/>
      <c r="Y372" s="258"/>
      <c r="Z372" s="258"/>
    </row>
    <row r="373" spans="1:26" ht="14.25" customHeight="1">
      <c r="A373" s="258"/>
      <c r="B373" s="259"/>
      <c r="C373" s="259"/>
      <c r="D373" s="259"/>
      <c r="E373" s="259"/>
      <c r="F373" s="258"/>
      <c r="G373" s="258"/>
      <c r="H373" s="260"/>
      <c r="I373" s="258"/>
      <c r="J373" s="258"/>
      <c r="K373" s="258"/>
      <c r="L373" s="258"/>
      <c r="M373" s="258"/>
      <c r="N373" s="258"/>
      <c r="O373" s="258"/>
      <c r="P373" s="258"/>
      <c r="Q373" s="258"/>
      <c r="R373" s="258"/>
      <c r="S373" s="258"/>
      <c r="T373" s="258"/>
      <c r="U373" s="258"/>
      <c r="V373" s="258"/>
      <c r="W373" s="258"/>
      <c r="X373" s="258"/>
      <c r="Y373" s="258"/>
      <c r="Z373" s="258"/>
    </row>
    <row r="374" spans="1:26" ht="14.25" customHeight="1">
      <c r="A374" s="258"/>
      <c r="B374" s="259"/>
      <c r="C374" s="259"/>
      <c r="D374" s="259"/>
      <c r="E374" s="259"/>
      <c r="F374" s="258"/>
      <c r="G374" s="258"/>
      <c r="H374" s="260"/>
      <c r="I374" s="258"/>
      <c r="J374" s="258"/>
      <c r="K374" s="258"/>
      <c r="L374" s="258"/>
      <c r="M374" s="258"/>
      <c r="N374" s="258"/>
      <c r="O374" s="258"/>
      <c r="P374" s="258"/>
      <c r="Q374" s="258"/>
      <c r="R374" s="258"/>
      <c r="S374" s="258"/>
      <c r="T374" s="258"/>
      <c r="U374" s="258"/>
      <c r="V374" s="258"/>
      <c r="W374" s="258"/>
      <c r="X374" s="258"/>
      <c r="Y374" s="258"/>
      <c r="Z374" s="258"/>
    </row>
    <row r="375" spans="1:26" ht="14.25" customHeight="1">
      <c r="A375" s="258"/>
      <c r="B375" s="259"/>
      <c r="C375" s="259"/>
      <c r="D375" s="259"/>
      <c r="E375" s="259"/>
      <c r="F375" s="258"/>
      <c r="G375" s="258"/>
      <c r="H375" s="260"/>
      <c r="I375" s="258"/>
      <c r="J375" s="258"/>
      <c r="K375" s="258"/>
      <c r="L375" s="258"/>
      <c r="M375" s="258"/>
      <c r="N375" s="258"/>
      <c r="O375" s="258"/>
      <c r="P375" s="258"/>
      <c r="Q375" s="258"/>
      <c r="R375" s="258"/>
      <c r="S375" s="258"/>
      <c r="T375" s="258"/>
      <c r="U375" s="258"/>
      <c r="V375" s="258"/>
      <c r="W375" s="258"/>
      <c r="X375" s="258"/>
      <c r="Y375" s="258"/>
      <c r="Z375" s="258"/>
    </row>
    <row r="376" spans="1:26" ht="14.25" customHeight="1">
      <c r="A376" s="258"/>
      <c r="B376" s="259"/>
      <c r="C376" s="259"/>
      <c r="D376" s="259"/>
      <c r="E376" s="259"/>
      <c r="F376" s="258"/>
      <c r="G376" s="258"/>
      <c r="H376" s="260"/>
      <c r="I376" s="258"/>
      <c r="J376" s="258"/>
      <c r="K376" s="258"/>
      <c r="L376" s="258"/>
      <c r="M376" s="258"/>
      <c r="N376" s="258"/>
      <c r="O376" s="258"/>
      <c r="P376" s="258"/>
      <c r="Q376" s="258"/>
      <c r="R376" s="258"/>
      <c r="S376" s="258"/>
      <c r="T376" s="258"/>
      <c r="U376" s="258"/>
      <c r="V376" s="258"/>
      <c r="W376" s="258"/>
      <c r="X376" s="258"/>
      <c r="Y376" s="258"/>
      <c r="Z376" s="258"/>
    </row>
    <row r="377" spans="1:26" ht="14.25" customHeight="1">
      <c r="A377" s="258"/>
      <c r="B377" s="259"/>
      <c r="C377" s="259"/>
      <c r="D377" s="259"/>
      <c r="E377" s="259"/>
      <c r="F377" s="258"/>
      <c r="G377" s="258"/>
      <c r="H377" s="260"/>
      <c r="I377" s="258"/>
      <c r="J377" s="258"/>
      <c r="K377" s="258"/>
      <c r="L377" s="258"/>
      <c r="M377" s="258"/>
      <c r="N377" s="258"/>
      <c r="O377" s="258"/>
      <c r="P377" s="258"/>
      <c r="Q377" s="258"/>
      <c r="R377" s="258"/>
      <c r="S377" s="258"/>
      <c r="T377" s="258"/>
      <c r="U377" s="258"/>
      <c r="V377" s="258"/>
      <c r="W377" s="258"/>
      <c r="X377" s="258"/>
      <c r="Y377" s="258"/>
      <c r="Z377" s="258"/>
    </row>
    <row r="378" spans="1:26" ht="14.25" customHeight="1">
      <c r="A378" s="258"/>
      <c r="B378" s="259"/>
      <c r="C378" s="259"/>
      <c r="D378" s="259"/>
      <c r="E378" s="259"/>
      <c r="F378" s="258"/>
      <c r="G378" s="258"/>
      <c r="H378" s="260"/>
      <c r="I378" s="258"/>
      <c r="J378" s="258"/>
      <c r="K378" s="258"/>
      <c r="L378" s="258"/>
      <c r="M378" s="258"/>
      <c r="N378" s="258"/>
      <c r="O378" s="258"/>
      <c r="P378" s="258"/>
      <c r="Q378" s="258"/>
      <c r="R378" s="258"/>
      <c r="S378" s="258"/>
      <c r="T378" s="258"/>
      <c r="U378" s="258"/>
      <c r="V378" s="258"/>
      <c r="W378" s="258"/>
      <c r="X378" s="258"/>
      <c r="Y378" s="258"/>
      <c r="Z378" s="258"/>
    </row>
    <row r="379" spans="1:26" ht="14.25" customHeight="1">
      <c r="A379" s="258"/>
      <c r="B379" s="259"/>
      <c r="C379" s="259"/>
      <c r="D379" s="259"/>
      <c r="E379" s="259"/>
      <c r="F379" s="258"/>
      <c r="G379" s="258"/>
      <c r="H379" s="260"/>
      <c r="I379" s="258"/>
      <c r="J379" s="258"/>
      <c r="K379" s="258"/>
      <c r="L379" s="258"/>
      <c r="M379" s="258"/>
      <c r="N379" s="258"/>
      <c r="O379" s="258"/>
      <c r="P379" s="258"/>
      <c r="Q379" s="258"/>
      <c r="R379" s="258"/>
      <c r="S379" s="258"/>
      <c r="T379" s="258"/>
      <c r="U379" s="258"/>
      <c r="V379" s="258"/>
      <c r="W379" s="258"/>
      <c r="X379" s="258"/>
      <c r="Y379" s="258"/>
      <c r="Z379" s="258"/>
    </row>
    <row r="380" spans="1:26" ht="14.25" customHeight="1">
      <c r="A380" s="258"/>
      <c r="B380" s="259"/>
      <c r="C380" s="259"/>
      <c r="D380" s="259"/>
      <c r="E380" s="259"/>
      <c r="F380" s="258"/>
      <c r="G380" s="258"/>
      <c r="H380" s="260"/>
      <c r="I380" s="258"/>
      <c r="J380" s="258"/>
      <c r="K380" s="258"/>
      <c r="L380" s="258"/>
      <c r="M380" s="258"/>
      <c r="N380" s="258"/>
      <c r="O380" s="258"/>
      <c r="P380" s="258"/>
      <c r="Q380" s="258"/>
      <c r="R380" s="258"/>
      <c r="S380" s="258"/>
      <c r="T380" s="258"/>
      <c r="U380" s="258"/>
      <c r="V380" s="258"/>
      <c r="W380" s="258"/>
      <c r="X380" s="258"/>
      <c r="Y380" s="258"/>
      <c r="Z380" s="258"/>
    </row>
    <row r="381" spans="1:26" ht="14.25" customHeight="1">
      <c r="A381" s="258"/>
      <c r="B381" s="259"/>
      <c r="C381" s="259"/>
      <c r="D381" s="259"/>
      <c r="E381" s="259"/>
      <c r="F381" s="258"/>
      <c r="G381" s="258"/>
      <c r="H381" s="260"/>
      <c r="I381" s="258"/>
      <c r="J381" s="258"/>
      <c r="K381" s="258"/>
      <c r="L381" s="258"/>
      <c r="M381" s="258"/>
      <c r="N381" s="258"/>
      <c r="O381" s="258"/>
      <c r="P381" s="258"/>
      <c r="Q381" s="258"/>
      <c r="R381" s="258"/>
      <c r="S381" s="258"/>
      <c r="T381" s="258"/>
      <c r="U381" s="258"/>
      <c r="V381" s="258"/>
      <c r="W381" s="258"/>
      <c r="X381" s="258"/>
      <c r="Y381" s="258"/>
      <c r="Z381" s="258"/>
    </row>
    <row r="382" spans="1:26" ht="14.25" customHeight="1">
      <c r="A382" s="258"/>
      <c r="B382" s="259"/>
      <c r="C382" s="259"/>
      <c r="D382" s="259"/>
      <c r="E382" s="259"/>
      <c r="F382" s="258"/>
      <c r="G382" s="258"/>
      <c r="H382" s="260"/>
      <c r="I382" s="258"/>
      <c r="J382" s="258"/>
      <c r="K382" s="258"/>
      <c r="L382" s="258"/>
      <c r="M382" s="258"/>
      <c r="N382" s="258"/>
      <c r="O382" s="258"/>
      <c r="P382" s="258"/>
      <c r="Q382" s="258"/>
      <c r="R382" s="258"/>
      <c r="S382" s="258"/>
      <c r="T382" s="258"/>
      <c r="U382" s="258"/>
      <c r="V382" s="258"/>
      <c r="W382" s="258"/>
      <c r="X382" s="258"/>
      <c r="Y382" s="258"/>
      <c r="Z382" s="258"/>
    </row>
    <row r="383" spans="1:26" ht="14.25" customHeight="1">
      <c r="A383" s="258"/>
      <c r="B383" s="259"/>
      <c r="C383" s="259"/>
      <c r="D383" s="259"/>
      <c r="E383" s="259"/>
      <c r="F383" s="258"/>
      <c r="G383" s="258"/>
      <c r="H383" s="260"/>
      <c r="I383" s="258"/>
      <c r="J383" s="258"/>
      <c r="K383" s="258"/>
      <c r="L383" s="258"/>
      <c r="M383" s="258"/>
      <c r="N383" s="258"/>
      <c r="O383" s="258"/>
      <c r="P383" s="258"/>
      <c r="Q383" s="258"/>
      <c r="R383" s="258"/>
      <c r="S383" s="258"/>
      <c r="T383" s="258"/>
      <c r="U383" s="258"/>
      <c r="V383" s="258"/>
      <c r="W383" s="258"/>
      <c r="X383" s="258"/>
      <c r="Y383" s="258"/>
      <c r="Z383" s="258"/>
    </row>
    <row r="384" spans="1:26" ht="14.25" customHeight="1">
      <c r="A384" s="258"/>
      <c r="B384" s="259"/>
      <c r="C384" s="259"/>
      <c r="D384" s="259"/>
      <c r="E384" s="259"/>
      <c r="F384" s="258"/>
      <c r="G384" s="258"/>
      <c r="H384" s="260"/>
      <c r="I384" s="258"/>
      <c r="J384" s="258"/>
      <c r="K384" s="258"/>
      <c r="L384" s="258"/>
      <c r="M384" s="258"/>
      <c r="N384" s="258"/>
      <c r="O384" s="258"/>
      <c r="P384" s="258"/>
      <c r="Q384" s="258"/>
      <c r="R384" s="258"/>
      <c r="S384" s="258"/>
      <c r="T384" s="258"/>
      <c r="U384" s="258"/>
      <c r="V384" s="258"/>
      <c r="W384" s="258"/>
      <c r="X384" s="258"/>
      <c r="Y384" s="258"/>
      <c r="Z384" s="258"/>
    </row>
    <row r="385" spans="1:26" ht="14.25" customHeight="1">
      <c r="A385" s="258"/>
      <c r="B385" s="259"/>
      <c r="C385" s="259"/>
      <c r="D385" s="259"/>
      <c r="E385" s="259"/>
      <c r="F385" s="258"/>
      <c r="G385" s="258"/>
      <c r="H385" s="260"/>
      <c r="I385" s="258"/>
      <c r="J385" s="258"/>
      <c r="K385" s="258"/>
      <c r="L385" s="258"/>
      <c r="M385" s="258"/>
      <c r="N385" s="258"/>
      <c r="O385" s="258"/>
      <c r="P385" s="258"/>
      <c r="Q385" s="258"/>
      <c r="R385" s="258"/>
      <c r="S385" s="258"/>
      <c r="T385" s="258"/>
      <c r="U385" s="258"/>
      <c r="V385" s="258"/>
      <c r="W385" s="258"/>
      <c r="X385" s="258"/>
      <c r="Y385" s="258"/>
      <c r="Z385" s="258"/>
    </row>
    <row r="386" spans="1:26" ht="14.25" customHeight="1">
      <c r="A386" s="258"/>
      <c r="B386" s="259"/>
      <c r="C386" s="259"/>
      <c r="D386" s="259"/>
      <c r="E386" s="259"/>
      <c r="F386" s="258"/>
      <c r="G386" s="258"/>
      <c r="H386" s="260"/>
      <c r="I386" s="258"/>
      <c r="J386" s="258"/>
      <c r="K386" s="258"/>
      <c r="L386" s="258"/>
      <c r="M386" s="258"/>
      <c r="N386" s="258"/>
      <c r="O386" s="258"/>
      <c r="P386" s="258"/>
      <c r="Q386" s="258"/>
      <c r="R386" s="258"/>
      <c r="S386" s="258"/>
      <c r="T386" s="258"/>
      <c r="U386" s="258"/>
      <c r="V386" s="258"/>
      <c r="W386" s="258"/>
      <c r="X386" s="258"/>
      <c r="Y386" s="258"/>
      <c r="Z386" s="258"/>
    </row>
    <row r="387" spans="1:26" ht="14.25" customHeight="1">
      <c r="A387" s="258"/>
      <c r="B387" s="259"/>
      <c r="C387" s="259"/>
      <c r="D387" s="259"/>
      <c r="E387" s="259"/>
      <c r="F387" s="258"/>
      <c r="G387" s="258"/>
      <c r="H387" s="260"/>
      <c r="I387" s="258"/>
      <c r="J387" s="258"/>
      <c r="K387" s="258"/>
      <c r="L387" s="258"/>
      <c r="M387" s="258"/>
      <c r="N387" s="258"/>
      <c r="O387" s="258"/>
      <c r="P387" s="258"/>
      <c r="Q387" s="258"/>
      <c r="R387" s="258"/>
      <c r="S387" s="258"/>
      <c r="T387" s="258"/>
      <c r="U387" s="258"/>
      <c r="V387" s="258"/>
      <c r="W387" s="258"/>
      <c r="X387" s="258"/>
      <c r="Y387" s="258"/>
      <c r="Z387" s="258"/>
    </row>
    <row r="388" spans="1:26" ht="14.25" customHeight="1">
      <c r="A388" s="258"/>
      <c r="B388" s="259"/>
      <c r="C388" s="259"/>
      <c r="D388" s="259"/>
      <c r="E388" s="259"/>
      <c r="F388" s="258"/>
      <c r="G388" s="258"/>
      <c r="H388" s="260"/>
      <c r="I388" s="258"/>
      <c r="J388" s="258"/>
      <c r="K388" s="258"/>
      <c r="L388" s="258"/>
      <c r="M388" s="258"/>
      <c r="N388" s="258"/>
      <c r="O388" s="258"/>
      <c r="P388" s="258"/>
      <c r="Q388" s="258"/>
      <c r="R388" s="258"/>
      <c r="S388" s="258"/>
      <c r="T388" s="258"/>
      <c r="U388" s="258"/>
      <c r="V388" s="258"/>
      <c r="W388" s="258"/>
      <c r="X388" s="258"/>
      <c r="Y388" s="258"/>
      <c r="Z388" s="258"/>
    </row>
    <row r="389" spans="1:26" ht="14.25" customHeight="1">
      <c r="A389" s="258"/>
      <c r="B389" s="259"/>
      <c r="C389" s="259"/>
      <c r="D389" s="259"/>
      <c r="E389" s="259"/>
      <c r="F389" s="258"/>
      <c r="G389" s="258"/>
      <c r="H389" s="260"/>
      <c r="I389" s="258"/>
      <c r="J389" s="258"/>
      <c r="K389" s="258"/>
      <c r="L389" s="258"/>
      <c r="M389" s="258"/>
      <c r="N389" s="258"/>
      <c r="O389" s="258"/>
      <c r="P389" s="258"/>
      <c r="Q389" s="258"/>
      <c r="R389" s="258"/>
      <c r="S389" s="258"/>
      <c r="T389" s="258"/>
      <c r="U389" s="258"/>
      <c r="V389" s="258"/>
      <c r="W389" s="258"/>
      <c r="X389" s="258"/>
      <c r="Y389" s="258"/>
      <c r="Z389" s="258"/>
    </row>
    <row r="390" spans="1:26" ht="14.25" customHeight="1">
      <c r="A390" s="258"/>
      <c r="B390" s="259"/>
      <c r="C390" s="259"/>
      <c r="D390" s="259"/>
      <c r="E390" s="259"/>
      <c r="F390" s="258"/>
      <c r="G390" s="258"/>
      <c r="H390" s="260"/>
      <c r="I390" s="258"/>
      <c r="J390" s="258"/>
      <c r="K390" s="258"/>
      <c r="L390" s="258"/>
      <c r="M390" s="258"/>
      <c r="N390" s="258"/>
      <c r="O390" s="258"/>
      <c r="P390" s="258"/>
      <c r="Q390" s="258"/>
      <c r="R390" s="258"/>
      <c r="S390" s="258"/>
      <c r="T390" s="258"/>
      <c r="U390" s="258"/>
      <c r="V390" s="258"/>
      <c r="W390" s="258"/>
      <c r="X390" s="258"/>
      <c r="Y390" s="258"/>
      <c r="Z390" s="258"/>
    </row>
    <row r="391" spans="1:26" ht="14.25" customHeight="1">
      <c r="A391" s="258"/>
      <c r="B391" s="259"/>
      <c r="C391" s="259"/>
      <c r="D391" s="259"/>
      <c r="E391" s="259"/>
      <c r="F391" s="258"/>
      <c r="G391" s="258"/>
      <c r="H391" s="260"/>
      <c r="I391" s="258"/>
      <c r="J391" s="258"/>
      <c r="K391" s="258"/>
      <c r="L391" s="258"/>
      <c r="M391" s="258"/>
      <c r="N391" s="258"/>
      <c r="O391" s="258"/>
      <c r="P391" s="258"/>
      <c r="Q391" s="258"/>
      <c r="R391" s="258"/>
      <c r="S391" s="258"/>
      <c r="T391" s="258"/>
      <c r="U391" s="258"/>
      <c r="V391" s="258"/>
      <c r="W391" s="258"/>
      <c r="X391" s="258"/>
      <c r="Y391" s="258"/>
      <c r="Z391" s="258"/>
    </row>
    <row r="392" spans="1:26" ht="14.25" customHeight="1">
      <c r="A392" s="258"/>
      <c r="B392" s="259"/>
      <c r="C392" s="259"/>
      <c r="D392" s="259"/>
      <c r="E392" s="259"/>
      <c r="F392" s="258"/>
      <c r="G392" s="258"/>
      <c r="H392" s="260"/>
      <c r="I392" s="258"/>
      <c r="J392" s="258"/>
      <c r="K392" s="258"/>
      <c r="L392" s="258"/>
      <c r="M392" s="258"/>
      <c r="N392" s="258"/>
      <c r="O392" s="258"/>
      <c r="P392" s="258"/>
      <c r="Q392" s="258"/>
      <c r="R392" s="258"/>
      <c r="S392" s="258"/>
      <c r="T392" s="258"/>
      <c r="U392" s="258"/>
      <c r="V392" s="258"/>
      <c r="W392" s="258"/>
      <c r="X392" s="258"/>
      <c r="Y392" s="258"/>
      <c r="Z392" s="258"/>
    </row>
    <row r="393" spans="1:26" ht="14.25" customHeight="1">
      <c r="A393" s="258"/>
      <c r="B393" s="259"/>
      <c r="C393" s="259"/>
      <c r="D393" s="259"/>
      <c r="E393" s="259"/>
      <c r="F393" s="258"/>
      <c r="G393" s="258"/>
      <c r="H393" s="260"/>
      <c r="I393" s="258"/>
      <c r="J393" s="258"/>
      <c r="K393" s="258"/>
      <c r="L393" s="258"/>
      <c r="M393" s="258"/>
      <c r="N393" s="258"/>
      <c r="O393" s="258"/>
      <c r="P393" s="258"/>
      <c r="Q393" s="258"/>
      <c r="R393" s="258"/>
      <c r="S393" s="258"/>
      <c r="T393" s="258"/>
      <c r="U393" s="258"/>
      <c r="V393" s="258"/>
      <c r="W393" s="258"/>
      <c r="X393" s="258"/>
      <c r="Y393" s="258"/>
      <c r="Z393" s="258"/>
    </row>
    <row r="394" spans="1:26" ht="14.25" customHeight="1">
      <c r="A394" s="258"/>
      <c r="B394" s="259"/>
      <c r="C394" s="259"/>
      <c r="D394" s="259"/>
      <c r="E394" s="259"/>
      <c r="F394" s="258"/>
      <c r="G394" s="258"/>
      <c r="H394" s="260"/>
      <c r="I394" s="258"/>
      <c r="J394" s="258"/>
      <c r="K394" s="258"/>
      <c r="L394" s="258"/>
      <c r="M394" s="258"/>
      <c r="N394" s="258"/>
      <c r="O394" s="258"/>
      <c r="P394" s="258"/>
      <c r="Q394" s="258"/>
      <c r="R394" s="258"/>
      <c r="S394" s="258"/>
      <c r="T394" s="258"/>
      <c r="U394" s="258"/>
      <c r="V394" s="258"/>
      <c r="W394" s="258"/>
      <c r="X394" s="258"/>
      <c r="Y394" s="258"/>
      <c r="Z394" s="258"/>
    </row>
    <row r="395" spans="1:26" ht="14.25" customHeight="1">
      <c r="A395" s="258"/>
      <c r="B395" s="259"/>
      <c r="C395" s="259"/>
      <c r="D395" s="259"/>
      <c r="E395" s="259"/>
      <c r="F395" s="258"/>
      <c r="G395" s="258"/>
      <c r="H395" s="260"/>
      <c r="I395" s="258"/>
      <c r="J395" s="258"/>
      <c r="K395" s="258"/>
      <c r="L395" s="258"/>
      <c r="M395" s="258"/>
      <c r="N395" s="258"/>
      <c r="O395" s="258"/>
      <c r="P395" s="258"/>
      <c r="Q395" s="258"/>
      <c r="R395" s="258"/>
      <c r="S395" s="258"/>
      <c r="T395" s="258"/>
      <c r="U395" s="258"/>
      <c r="V395" s="258"/>
      <c r="W395" s="258"/>
      <c r="X395" s="258"/>
      <c r="Y395" s="258"/>
      <c r="Z395" s="258"/>
    </row>
    <row r="396" spans="1:26" ht="14.25" customHeight="1">
      <c r="A396" s="258"/>
      <c r="B396" s="259"/>
      <c r="C396" s="259"/>
      <c r="D396" s="259"/>
      <c r="E396" s="259"/>
      <c r="F396" s="258"/>
      <c r="G396" s="258"/>
      <c r="H396" s="260"/>
      <c r="I396" s="258"/>
      <c r="J396" s="258"/>
      <c r="K396" s="258"/>
      <c r="L396" s="258"/>
      <c r="M396" s="258"/>
      <c r="N396" s="258"/>
      <c r="O396" s="258"/>
      <c r="P396" s="258"/>
      <c r="Q396" s="258"/>
      <c r="R396" s="258"/>
      <c r="S396" s="258"/>
      <c r="T396" s="258"/>
      <c r="U396" s="258"/>
      <c r="V396" s="258"/>
      <c r="W396" s="258"/>
      <c r="X396" s="258"/>
      <c r="Y396" s="258"/>
      <c r="Z396" s="258"/>
    </row>
    <row r="397" spans="1:26" ht="14.25" customHeight="1">
      <c r="A397" s="258"/>
      <c r="B397" s="259"/>
      <c r="C397" s="259"/>
      <c r="D397" s="259"/>
      <c r="E397" s="259"/>
      <c r="F397" s="258"/>
      <c r="G397" s="258"/>
      <c r="H397" s="260"/>
      <c r="I397" s="258"/>
      <c r="J397" s="258"/>
      <c r="K397" s="258"/>
      <c r="L397" s="258"/>
      <c r="M397" s="258"/>
      <c r="N397" s="258"/>
      <c r="O397" s="258"/>
      <c r="P397" s="258"/>
      <c r="Q397" s="258"/>
      <c r="R397" s="258"/>
      <c r="S397" s="258"/>
      <c r="T397" s="258"/>
      <c r="U397" s="258"/>
      <c r="V397" s="258"/>
      <c r="W397" s="258"/>
      <c r="X397" s="258"/>
      <c r="Y397" s="258"/>
      <c r="Z397" s="258"/>
    </row>
    <row r="398" spans="1:26" ht="14.25" customHeight="1">
      <c r="A398" s="258"/>
      <c r="B398" s="259"/>
      <c r="C398" s="259"/>
      <c r="D398" s="259"/>
      <c r="E398" s="259"/>
      <c r="F398" s="258"/>
      <c r="G398" s="258"/>
      <c r="H398" s="260"/>
      <c r="I398" s="258"/>
      <c r="J398" s="258"/>
      <c r="K398" s="258"/>
      <c r="L398" s="258"/>
      <c r="M398" s="258"/>
      <c r="N398" s="258"/>
      <c r="O398" s="258"/>
      <c r="P398" s="258"/>
      <c r="Q398" s="258"/>
      <c r="R398" s="258"/>
      <c r="S398" s="258"/>
      <c r="T398" s="258"/>
      <c r="U398" s="258"/>
      <c r="V398" s="258"/>
      <c r="W398" s="258"/>
      <c r="X398" s="258"/>
      <c r="Y398" s="258"/>
      <c r="Z398" s="258"/>
    </row>
    <row r="399" spans="1:26" ht="14.25" customHeight="1">
      <c r="A399" s="258"/>
      <c r="B399" s="259"/>
      <c r="C399" s="259"/>
      <c r="D399" s="259"/>
      <c r="E399" s="259"/>
      <c r="F399" s="258"/>
      <c r="G399" s="258"/>
      <c r="H399" s="260"/>
      <c r="I399" s="258"/>
      <c r="J399" s="258"/>
      <c r="K399" s="258"/>
      <c r="L399" s="258"/>
      <c r="M399" s="258"/>
      <c r="N399" s="258"/>
      <c r="O399" s="258"/>
      <c r="P399" s="258"/>
      <c r="Q399" s="258"/>
      <c r="R399" s="258"/>
      <c r="S399" s="258"/>
      <c r="T399" s="258"/>
      <c r="U399" s="258"/>
      <c r="V399" s="258"/>
      <c r="W399" s="258"/>
      <c r="X399" s="258"/>
      <c r="Y399" s="258"/>
      <c r="Z399" s="258"/>
    </row>
    <row r="400" spans="1:26" ht="14.25" customHeight="1">
      <c r="A400" s="258"/>
      <c r="B400" s="259"/>
      <c r="C400" s="259"/>
      <c r="D400" s="259"/>
      <c r="E400" s="259"/>
      <c r="F400" s="258"/>
      <c r="G400" s="258"/>
      <c r="H400" s="260"/>
      <c r="I400" s="258"/>
      <c r="J400" s="258"/>
      <c r="K400" s="258"/>
      <c r="L400" s="258"/>
      <c r="M400" s="258"/>
      <c r="N400" s="258"/>
      <c r="O400" s="258"/>
      <c r="P400" s="258"/>
      <c r="Q400" s="258"/>
      <c r="R400" s="258"/>
      <c r="S400" s="258"/>
      <c r="T400" s="258"/>
      <c r="U400" s="258"/>
      <c r="V400" s="258"/>
      <c r="W400" s="258"/>
      <c r="X400" s="258"/>
      <c r="Y400" s="258"/>
      <c r="Z400" s="258"/>
    </row>
    <row r="401" spans="1:26" ht="14.25" customHeight="1">
      <c r="A401" s="258"/>
      <c r="B401" s="259"/>
      <c r="C401" s="259"/>
      <c r="D401" s="259"/>
      <c r="E401" s="259"/>
      <c r="F401" s="258"/>
      <c r="G401" s="258"/>
      <c r="H401" s="260"/>
      <c r="I401" s="258"/>
      <c r="J401" s="258"/>
      <c r="K401" s="258"/>
      <c r="L401" s="258"/>
      <c r="M401" s="258"/>
      <c r="N401" s="258"/>
      <c r="O401" s="258"/>
      <c r="P401" s="258"/>
      <c r="Q401" s="258"/>
      <c r="R401" s="258"/>
      <c r="S401" s="258"/>
      <c r="T401" s="258"/>
      <c r="U401" s="258"/>
      <c r="V401" s="258"/>
      <c r="W401" s="258"/>
      <c r="X401" s="258"/>
      <c r="Y401" s="258"/>
      <c r="Z401" s="258"/>
    </row>
    <row r="402" spans="1:26" ht="14.25" customHeight="1">
      <c r="A402" s="258"/>
      <c r="B402" s="259"/>
      <c r="C402" s="259"/>
      <c r="D402" s="259"/>
      <c r="E402" s="259"/>
      <c r="F402" s="258"/>
      <c r="G402" s="258"/>
      <c r="H402" s="260"/>
      <c r="I402" s="258"/>
      <c r="J402" s="258"/>
      <c r="K402" s="258"/>
      <c r="L402" s="258"/>
      <c r="M402" s="258"/>
      <c r="N402" s="258"/>
      <c r="O402" s="258"/>
      <c r="P402" s="258"/>
      <c r="Q402" s="258"/>
      <c r="R402" s="258"/>
      <c r="S402" s="258"/>
      <c r="T402" s="258"/>
      <c r="U402" s="258"/>
      <c r="V402" s="258"/>
      <c r="W402" s="258"/>
      <c r="X402" s="258"/>
      <c r="Y402" s="258"/>
      <c r="Z402" s="258"/>
    </row>
    <row r="403" spans="1:26" ht="14.25" customHeight="1">
      <c r="A403" s="258"/>
      <c r="B403" s="259"/>
      <c r="C403" s="259"/>
      <c r="D403" s="259"/>
      <c r="E403" s="259"/>
      <c r="F403" s="258"/>
      <c r="G403" s="258"/>
      <c r="H403" s="260"/>
      <c r="I403" s="258"/>
      <c r="J403" s="258"/>
      <c r="K403" s="258"/>
      <c r="L403" s="258"/>
      <c r="M403" s="258"/>
      <c r="N403" s="258"/>
      <c r="O403" s="258"/>
      <c r="P403" s="258"/>
      <c r="Q403" s="258"/>
      <c r="R403" s="258"/>
      <c r="S403" s="258"/>
      <c r="T403" s="258"/>
      <c r="U403" s="258"/>
      <c r="V403" s="258"/>
      <c r="W403" s="258"/>
      <c r="X403" s="258"/>
      <c r="Y403" s="258"/>
      <c r="Z403" s="258"/>
    </row>
    <row r="404" spans="1:26" ht="14.25" customHeight="1">
      <c r="A404" s="258"/>
      <c r="B404" s="259"/>
      <c r="C404" s="259"/>
      <c r="D404" s="259"/>
      <c r="E404" s="259"/>
      <c r="F404" s="258"/>
      <c r="G404" s="258"/>
      <c r="H404" s="260"/>
      <c r="I404" s="258"/>
      <c r="J404" s="258"/>
      <c r="K404" s="258"/>
      <c r="L404" s="258"/>
      <c r="M404" s="258"/>
      <c r="N404" s="258"/>
      <c r="O404" s="258"/>
      <c r="P404" s="258"/>
      <c r="Q404" s="258"/>
      <c r="R404" s="258"/>
      <c r="S404" s="258"/>
      <c r="T404" s="258"/>
      <c r="U404" s="258"/>
      <c r="V404" s="258"/>
      <c r="W404" s="258"/>
      <c r="X404" s="258"/>
      <c r="Y404" s="258"/>
      <c r="Z404" s="258"/>
    </row>
    <row r="405" spans="1:26" ht="14.25" customHeight="1">
      <c r="A405" s="258"/>
      <c r="B405" s="259"/>
      <c r="C405" s="259"/>
      <c r="D405" s="259"/>
      <c r="E405" s="259"/>
      <c r="F405" s="258"/>
      <c r="G405" s="258"/>
      <c r="H405" s="260"/>
      <c r="I405" s="258"/>
      <c r="J405" s="258"/>
      <c r="K405" s="258"/>
      <c r="L405" s="258"/>
      <c r="M405" s="258"/>
      <c r="N405" s="258"/>
      <c r="O405" s="258"/>
      <c r="P405" s="258"/>
      <c r="Q405" s="258"/>
      <c r="R405" s="258"/>
      <c r="S405" s="258"/>
      <c r="T405" s="258"/>
      <c r="U405" s="258"/>
      <c r="V405" s="258"/>
      <c r="W405" s="258"/>
      <c r="X405" s="258"/>
      <c r="Y405" s="258"/>
      <c r="Z405" s="258"/>
    </row>
    <row r="406" spans="1:26" ht="14.25" customHeight="1">
      <c r="A406" s="258"/>
      <c r="B406" s="259"/>
      <c r="C406" s="259"/>
      <c r="D406" s="259"/>
      <c r="E406" s="259"/>
      <c r="F406" s="258"/>
      <c r="G406" s="258"/>
      <c r="H406" s="260"/>
      <c r="I406" s="258"/>
      <c r="J406" s="258"/>
      <c r="K406" s="258"/>
      <c r="L406" s="258"/>
      <c r="M406" s="258"/>
      <c r="N406" s="258"/>
      <c r="O406" s="258"/>
      <c r="P406" s="258"/>
      <c r="Q406" s="258"/>
      <c r="R406" s="258"/>
      <c r="S406" s="258"/>
      <c r="T406" s="258"/>
      <c r="U406" s="258"/>
      <c r="V406" s="258"/>
      <c r="W406" s="258"/>
      <c r="X406" s="258"/>
      <c r="Y406" s="258"/>
      <c r="Z406" s="258"/>
    </row>
    <row r="407" spans="1:26" ht="14.25" customHeight="1">
      <c r="A407" s="258"/>
      <c r="B407" s="259"/>
      <c r="C407" s="259"/>
      <c r="D407" s="259"/>
      <c r="E407" s="259"/>
      <c r="F407" s="258"/>
      <c r="G407" s="258"/>
      <c r="H407" s="260"/>
      <c r="I407" s="258"/>
      <c r="J407" s="258"/>
      <c r="K407" s="258"/>
      <c r="L407" s="258"/>
      <c r="M407" s="258"/>
      <c r="N407" s="258"/>
      <c r="O407" s="258"/>
      <c r="P407" s="258"/>
      <c r="Q407" s="258"/>
      <c r="R407" s="258"/>
      <c r="S407" s="258"/>
      <c r="T407" s="258"/>
      <c r="U407" s="258"/>
      <c r="V407" s="258"/>
      <c r="W407" s="258"/>
      <c r="X407" s="258"/>
      <c r="Y407" s="258"/>
      <c r="Z407" s="258"/>
    </row>
    <row r="408" spans="1:26" ht="14.25" customHeight="1">
      <c r="A408" s="258"/>
      <c r="B408" s="259"/>
      <c r="C408" s="259"/>
      <c r="D408" s="259"/>
      <c r="E408" s="259"/>
      <c r="F408" s="258"/>
      <c r="G408" s="258"/>
      <c r="H408" s="260"/>
      <c r="I408" s="258"/>
      <c r="J408" s="258"/>
      <c r="K408" s="258"/>
      <c r="L408" s="258"/>
      <c r="M408" s="258"/>
      <c r="N408" s="258"/>
      <c r="O408" s="258"/>
      <c r="P408" s="258"/>
      <c r="Q408" s="258"/>
      <c r="R408" s="258"/>
      <c r="S408" s="258"/>
      <c r="T408" s="258"/>
      <c r="U408" s="258"/>
      <c r="V408" s="258"/>
      <c r="W408" s="258"/>
      <c r="X408" s="258"/>
      <c r="Y408" s="258"/>
      <c r="Z408" s="258"/>
    </row>
    <row r="409" spans="1:26" ht="14.25" customHeight="1">
      <c r="A409" s="258"/>
      <c r="B409" s="259"/>
      <c r="C409" s="259"/>
      <c r="D409" s="259"/>
      <c r="E409" s="259"/>
      <c r="F409" s="258"/>
      <c r="G409" s="258"/>
      <c r="H409" s="260"/>
      <c r="I409" s="258"/>
      <c r="J409" s="258"/>
      <c r="K409" s="258"/>
      <c r="L409" s="258"/>
      <c r="M409" s="258"/>
      <c r="N409" s="258"/>
      <c r="O409" s="258"/>
      <c r="P409" s="258"/>
      <c r="Q409" s="258"/>
      <c r="R409" s="258"/>
      <c r="S409" s="258"/>
      <c r="T409" s="258"/>
      <c r="U409" s="258"/>
      <c r="V409" s="258"/>
      <c r="W409" s="258"/>
      <c r="X409" s="258"/>
      <c r="Y409" s="258"/>
      <c r="Z409" s="258"/>
    </row>
    <row r="410" spans="1:26" ht="14.25" customHeight="1">
      <c r="A410" s="258"/>
      <c r="B410" s="259"/>
      <c r="C410" s="259"/>
      <c r="D410" s="259"/>
      <c r="E410" s="259"/>
      <c r="F410" s="258"/>
      <c r="G410" s="258"/>
      <c r="H410" s="260"/>
      <c r="I410" s="258"/>
      <c r="J410" s="258"/>
      <c r="K410" s="258"/>
      <c r="L410" s="258"/>
      <c r="M410" s="258"/>
      <c r="N410" s="258"/>
      <c r="O410" s="258"/>
      <c r="P410" s="258"/>
      <c r="Q410" s="258"/>
      <c r="R410" s="258"/>
      <c r="S410" s="258"/>
      <c r="T410" s="258"/>
      <c r="U410" s="258"/>
      <c r="V410" s="258"/>
      <c r="W410" s="258"/>
      <c r="X410" s="258"/>
      <c r="Y410" s="258"/>
      <c r="Z410" s="258"/>
    </row>
    <row r="411" spans="1:26" ht="14.25" customHeight="1">
      <c r="A411" s="258"/>
      <c r="B411" s="259"/>
      <c r="C411" s="259"/>
      <c r="D411" s="259"/>
      <c r="E411" s="259"/>
      <c r="F411" s="258"/>
      <c r="G411" s="258"/>
      <c r="H411" s="260"/>
      <c r="I411" s="258"/>
      <c r="J411" s="258"/>
      <c r="K411" s="258"/>
      <c r="L411" s="258"/>
      <c r="M411" s="258"/>
      <c r="N411" s="258"/>
      <c r="O411" s="258"/>
      <c r="P411" s="258"/>
      <c r="Q411" s="258"/>
      <c r="R411" s="258"/>
      <c r="S411" s="258"/>
      <c r="T411" s="258"/>
      <c r="U411" s="258"/>
      <c r="V411" s="258"/>
      <c r="W411" s="258"/>
      <c r="X411" s="258"/>
      <c r="Y411" s="258"/>
      <c r="Z411" s="258"/>
    </row>
    <row r="412" spans="1:26" ht="14.25" customHeight="1">
      <c r="A412" s="258"/>
      <c r="B412" s="259"/>
      <c r="C412" s="259"/>
      <c r="D412" s="259"/>
      <c r="E412" s="259"/>
      <c r="F412" s="258"/>
      <c r="G412" s="258"/>
      <c r="H412" s="260"/>
      <c r="I412" s="258"/>
      <c r="J412" s="258"/>
      <c r="K412" s="258"/>
      <c r="L412" s="258"/>
      <c r="M412" s="258"/>
      <c r="N412" s="258"/>
      <c r="O412" s="258"/>
      <c r="P412" s="258"/>
      <c r="Q412" s="258"/>
      <c r="R412" s="258"/>
      <c r="S412" s="258"/>
      <c r="T412" s="258"/>
      <c r="U412" s="258"/>
      <c r="V412" s="258"/>
      <c r="W412" s="258"/>
      <c r="X412" s="258"/>
      <c r="Y412" s="258"/>
      <c r="Z412" s="258"/>
    </row>
    <row r="413" spans="1:26" ht="14.25" customHeight="1">
      <c r="A413" s="258"/>
      <c r="B413" s="259"/>
      <c r="C413" s="259"/>
      <c r="D413" s="259"/>
      <c r="E413" s="259"/>
      <c r="F413" s="258"/>
      <c r="G413" s="258"/>
      <c r="H413" s="260"/>
      <c r="I413" s="258"/>
      <c r="J413" s="258"/>
      <c r="K413" s="258"/>
      <c r="L413" s="258"/>
      <c r="M413" s="258"/>
      <c r="N413" s="258"/>
      <c r="O413" s="258"/>
      <c r="P413" s="258"/>
      <c r="Q413" s="258"/>
      <c r="R413" s="258"/>
      <c r="S413" s="258"/>
      <c r="T413" s="258"/>
      <c r="U413" s="258"/>
      <c r="V413" s="258"/>
      <c r="W413" s="258"/>
      <c r="X413" s="258"/>
      <c r="Y413" s="258"/>
      <c r="Z413" s="258"/>
    </row>
    <row r="414" spans="1:26" ht="14.25" customHeight="1">
      <c r="A414" s="258"/>
      <c r="B414" s="259"/>
      <c r="C414" s="259"/>
      <c r="D414" s="259"/>
      <c r="E414" s="259"/>
      <c r="F414" s="258"/>
      <c r="G414" s="258"/>
      <c r="H414" s="260"/>
      <c r="I414" s="258"/>
      <c r="J414" s="258"/>
      <c r="K414" s="258"/>
      <c r="L414" s="258"/>
      <c r="M414" s="258"/>
      <c r="N414" s="258"/>
      <c r="O414" s="258"/>
      <c r="P414" s="258"/>
      <c r="Q414" s="258"/>
      <c r="R414" s="258"/>
      <c r="S414" s="258"/>
      <c r="T414" s="258"/>
      <c r="U414" s="258"/>
      <c r="V414" s="258"/>
      <c r="W414" s="258"/>
      <c r="X414" s="258"/>
      <c r="Y414" s="258"/>
      <c r="Z414" s="258"/>
    </row>
    <row r="415" spans="1:26" ht="14.25" customHeight="1">
      <c r="A415" s="258"/>
      <c r="B415" s="259"/>
      <c r="C415" s="259"/>
      <c r="D415" s="259"/>
      <c r="E415" s="259"/>
      <c r="F415" s="258"/>
      <c r="G415" s="258"/>
      <c r="H415" s="260"/>
      <c r="I415" s="258"/>
      <c r="J415" s="258"/>
      <c r="K415" s="258"/>
      <c r="L415" s="258"/>
      <c r="M415" s="258"/>
      <c r="N415" s="258"/>
      <c r="O415" s="258"/>
      <c r="P415" s="258"/>
      <c r="Q415" s="258"/>
      <c r="R415" s="258"/>
      <c r="S415" s="258"/>
      <c r="T415" s="258"/>
      <c r="U415" s="258"/>
      <c r="V415" s="258"/>
      <c r="W415" s="258"/>
      <c r="X415" s="258"/>
      <c r="Y415" s="258"/>
      <c r="Z415" s="258"/>
    </row>
    <row r="416" spans="1:26" ht="14.25" customHeight="1">
      <c r="A416" s="258"/>
      <c r="B416" s="259"/>
      <c r="C416" s="259"/>
      <c r="D416" s="259"/>
      <c r="E416" s="259"/>
      <c r="F416" s="258"/>
      <c r="G416" s="258"/>
      <c r="H416" s="260"/>
      <c r="I416" s="258"/>
      <c r="J416" s="258"/>
      <c r="K416" s="258"/>
      <c r="L416" s="258"/>
      <c r="M416" s="258"/>
      <c r="N416" s="258"/>
      <c r="O416" s="258"/>
      <c r="P416" s="258"/>
      <c r="Q416" s="258"/>
      <c r="R416" s="258"/>
      <c r="S416" s="258"/>
      <c r="T416" s="258"/>
      <c r="U416" s="258"/>
      <c r="V416" s="258"/>
      <c r="W416" s="258"/>
      <c r="X416" s="258"/>
      <c r="Y416" s="258"/>
      <c r="Z416" s="258"/>
    </row>
    <row r="417" spans="1:26" ht="14.25" customHeight="1">
      <c r="A417" s="258"/>
      <c r="B417" s="259"/>
      <c r="C417" s="259"/>
      <c r="D417" s="259"/>
      <c r="E417" s="259"/>
      <c r="F417" s="258"/>
      <c r="G417" s="258"/>
      <c r="H417" s="260"/>
      <c r="I417" s="258"/>
      <c r="J417" s="258"/>
      <c r="K417" s="258"/>
      <c r="L417" s="258"/>
      <c r="M417" s="258"/>
      <c r="N417" s="258"/>
      <c r="O417" s="258"/>
      <c r="P417" s="258"/>
      <c r="Q417" s="258"/>
      <c r="R417" s="258"/>
      <c r="S417" s="258"/>
      <c r="T417" s="258"/>
      <c r="U417" s="258"/>
      <c r="V417" s="258"/>
      <c r="W417" s="258"/>
      <c r="X417" s="258"/>
      <c r="Y417" s="258"/>
      <c r="Z417" s="258"/>
    </row>
    <row r="418" spans="1:26" ht="14.25" customHeight="1">
      <c r="A418" s="258"/>
      <c r="B418" s="259"/>
      <c r="C418" s="259"/>
      <c r="D418" s="259"/>
      <c r="E418" s="259"/>
      <c r="F418" s="258"/>
      <c r="G418" s="258"/>
      <c r="H418" s="260"/>
      <c r="I418" s="258"/>
      <c r="J418" s="258"/>
      <c r="K418" s="258"/>
      <c r="L418" s="258"/>
      <c r="M418" s="258"/>
      <c r="N418" s="258"/>
      <c r="O418" s="258"/>
      <c r="P418" s="258"/>
      <c r="Q418" s="258"/>
      <c r="R418" s="258"/>
      <c r="S418" s="258"/>
      <c r="T418" s="258"/>
      <c r="U418" s="258"/>
      <c r="V418" s="258"/>
      <c r="W418" s="258"/>
      <c r="X418" s="258"/>
      <c r="Y418" s="258"/>
      <c r="Z418" s="258"/>
    </row>
    <row r="419" spans="1:26" ht="14.25" customHeight="1">
      <c r="A419" s="258"/>
      <c r="B419" s="259"/>
      <c r="C419" s="259"/>
      <c r="D419" s="259"/>
      <c r="E419" s="259"/>
      <c r="F419" s="258"/>
      <c r="G419" s="258"/>
      <c r="H419" s="260"/>
      <c r="I419" s="258"/>
      <c r="J419" s="258"/>
      <c r="K419" s="258"/>
      <c r="L419" s="258"/>
      <c r="M419" s="258"/>
      <c r="N419" s="258"/>
      <c r="O419" s="258"/>
      <c r="P419" s="258"/>
      <c r="Q419" s="258"/>
      <c r="R419" s="258"/>
      <c r="S419" s="258"/>
      <c r="T419" s="258"/>
      <c r="U419" s="258"/>
      <c r="V419" s="258"/>
      <c r="W419" s="258"/>
      <c r="X419" s="258"/>
      <c r="Y419" s="258"/>
      <c r="Z419" s="258"/>
    </row>
    <row r="420" spans="1:26" ht="14.25" customHeight="1">
      <c r="A420" s="258"/>
      <c r="B420" s="259"/>
      <c r="C420" s="259"/>
      <c r="D420" s="259"/>
      <c r="E420" s="259"/>
      <c r="F420" s="258"/>
      <c r="G420" s="258"/>
      <c r="H420" s="260"/>
      <c r="I420" s="258"/>
      <c r="J420" s="258"/>
      <c r="K420" s="258"/>
      <c r="L420" s="258"/>
      <c r="M420" s="258"/>
      <c r="N420" s="258"/>
      <c r="O420" s="258"/>
      <c r="P420" s="258"/>
      <c r="Q420" s="258"/>
      <c r="R420" s="258"/>
      <c r="S420" s="258"/>
      <c r="T420" s="258"/>
      <c r="U420" s="258"/>
      <c r="V420" s="258"/>
      <c r="W420" s="258"/>
      <c r="X420" s="258"/>
      <c r="Y420" s="258"/>
      <c r="Z420" s="258"/>
    </row>
    <row r="421" spans="1:26" ht="14.25" customHeight="1">
      <c r="A421" s="258"/>
      <c r="B421" s="259"/>
      <c r="C421" s="259"/>
      <c r="D421" s="259"/>
      <c r="E421" s="259"/>
      <c r="F421" s="258"/>
      <c r="G421" s="258"/>
      <c r="H421" s="260"/>
      <c r="I421" s="258"/>
      <c r="J421" s="258"/>
      <c r="K421" s="258"/>
      <c r="L421" s="258"/>
      <c r="M421" s="258"/>
      <c r="N421" s="258"/>
      <c r="O421" s="258"/>
      <c r="P421" s="258"/>
      <c r="Q421" s="258"/>
      <c r="R421" s="258"/>
      <c r="S421" s="258"/>
      <c r="T421" s="258"/>
      <c r="U421" s="258"/>
      <c r="V421" s="258"/>
      <c r="W421" s="258"/>
      <c r="X421" s="258"/>
      <c r="Y421" s="258"/>
      <c r="Z421" s="258"/>
    </row>
    <row r="422" spans="1:26" ht="14.25" customHeight="1">
      <c r="A422" s="258"/>
      <c r="B422" s="259"/>
      <c r="C422" s="259"/>
      <c r="D422" s="259"/>
      <c r="E422" s="259"/>
      <c r="F422" s="258"/>
      <c r="G422" s="258"/>
      <c r="H422" s="260"/>
      <c r="I422" s="258"/>
      <c r="J422" s="258"/>
      <c r="K422" s="258"/>
      <c r="L422" s="258"/>
      <c r="M422" s="258"/>
      <c r="N422" s="258"/>
      <c r="O422" s="258"/>
      <c r="P422" s="258"/>
      <c r="Q422" s="258"/>
      <c r="R422" s="258"/>
      <c r="S422" s="258"/>
      <c r="T422" s="258"/>
      <c r="U422" s="258"/>
      <c r="V422" s="258"/>
      <c r="W422" s="258"/>
      <c r="X422" s="258"/>
      <c r="Y422" s="258"/>
      <c r="Z422" s="258"/>
    </row>
    <row r="423" spans="1:26" ht="14.25" customHeight="1">
      <c r="A423" s="258"/>
      <c r="B423" s="259"/>
      <c r="C423" s="259"/>
      <c r="D423" s="259"/>
      <c r="E423" s="259"/>
      <c r="F423" s="258"/>
      <c r="G423" s="258"/>
      <c r="H423" s="260"/>
      <c r="I423" s="258"/>
      <c r="J423" s="258"/>
      <c r="K423" s="258"/>
      <c r="L423" s="258"/>
      <c r="M423" s="258"/>
      <c r="N423" s="258"/>
      <c r="O423" s="258"/>
      <c r="P423" s="258"/>
      <c r="Q423" s="258"/>
      <c r="R423" s="258"/>
      <c r="S423" s="258"/>
      <c r="T423" s="258"/>
      <c r="U423" s="258"/>
      <c r="V423" s="258"/>
      <c r="W423" s="258"/>
      <c r="X423" s="258"/>
      <c r="Y423" s="258"/>
      <c r="Z423" s="258"/>
    </row>
    <row r="424" spans="1:26" ht="14.25" customHeight="1">
      <c r="A424" s="258"/>
      <c r="B424" s="259"/>
      <c r="C424" s="259"/>
      <c r="D424" s="259"/>
      <c r="E424" s="259"/>
      <c r="F424" s="258"/>
      <c r="G424" s="258"/>
      <c r="H424" s="260"/>
      <c r="I424" s="258"/>
      <c r="J424" s="258"/>
      <c r="K424" s="258"/>
      <c r="L424" s="258"/>
      <c r="M424" s="258"/>
      <c r="N424" s="258"/>
      <c r="O424" s="258"/>
      <c r="P424" s="258"/>
      <c r="Q424" s="258"/>
      <c r="R424" s="258"/>
      <c r="S424" s="258"/>
      <c r="T424" s="258"/>
      <c r="U424" s="258"/>
      <c r="V424" s="258"/>
      <c r="W424" s="258"/>
      <c r="X424" s="258"/>
      <c r="Y424" s="258"/>
      <c r="Z424" s="258"/>
    </row>
    <row r="425" spans="1:26" ht="14.25" customHeight="1">
      <c r="A425" s="258"/>
      <c r="B425" s="259"/>
      <c r="C425" s="259"/>
      <c r="D425" s="259"/>
      <c r="E425" s="259"/>
      <c r="F425" s="258"/>
      <c r="G425" s="258"/>
      <c r="H425" s="260"/>
      <c r="I425" s="258"/>
      <c r="J425" s="258"/>
      <c r="K425" s="258"/>
      <c r="L425" s="258"/>
      <c r="M425" s="258"/>
      <c r="N425" s="258"/>
      <c r="O425" s="258"/>
      <c r="P425" s="258"/>
      <c r="Q425" s="258"/>
      <c r="R425" s="258"/>
      <c r="S425" s="258"/>
      <c r="T425" s="258"/>
      <c r="U425" s="258"/>
      <c r="V425" s="258"/>
      <c r="W425" s="258"/>
      <c r="X425" s="258"/>
      <c r="Y425" s="258"/>
      <c r="Z425" s="258"/>
    </row>
    <row r="426" spans="1:26" ht="14.25" customHeight="1">
      <c r="A426" s="258"/>
      <c r="B426" s="259"/>
      <c r="C426" s="259"/>
      <c r="D426" s="259"/>
      <c r="E426" s="259"/>
      <c r="F426" s="258"/>
      <c r="G426" s="258"/>
      <c r="H426" s="260"/>
      <c r="I426" s="258"/>
      <c r="J426" s="258"/>
      <c r="K426" s="258"/>
      <c r="L426" s="258"/>
      <c r="M426" s="258"/>
      <c r="N426" s="258"/>
      <c r="O426" s="258"/>
      <c r="P426" s="258"/>
      <c r="Q426" s="258"/>
      <c r="R426" s="258"/>
      <c r="S426" s="258"/>
      <c r="T426" s="258"/>
      <c r="U426" s="258"/>
      <c r="V426" s="258"/>
      <c r="W426" s="258"/>
      <c r="X426" s="258"/>
      <c r="Y426" s="258"/>
      <c r="Z426" s="258"/>
    </row>
    <row r="427" spans="1:26" ht="14.25" customHeight="1">
      <c r="A427" s="258"/>
      <c r="B427" s="259"/>
      <c r="C427" s="259"/>
      <c r="D427" s="259"/>
      <c r="E427" s="259"/>
      <c r="F427" s="258"/>
      <c r="G427" s="258"/>
      <c r="H427" s="260"/>
      <c r="I427" s="258"/>
      <c r="J427" s="258"/>
      <c r="K427" s="258"/>
      <c r="L427" s="258"/>
      <c r="M427" s="258"/>
      <c r="N427" s="258"/>
      <c r="O427" s="258"/>
      <c r="P427" s="258"/>
      <c r="Q427" s="258"/>
      <c r="R427" s="258"/>
      <c r="S427" s="258"/>
      <c r="T427" s="258"/>
      <c r="U427" s="258"/>
      <c r="V427" s="258"/>
      <c r="W427" s="258"/>
      <c r="X427" s="258"/>
      <c r="Y427" s="258"/>
      <c r="Z427" s="258"/>
    </row>
    <row r="428" spans="1:26" ht="14.25" customHeight="1">
      <c r="A428" s="258"/>
      <c r="B428" s="259"/>
      <c r="C428" s="259"/>
      <c r="D428" s="259"/>
      <c r="E428" s="259"/>
      <c r="F428" s="258"/>
      <c r="G428" s="258"/>
      <c r="H428" s="260"/>
      <c r="I428" s="258"/>
      <c r="J428" s="258"/>
      <c r="K428" s="258"/>
      <c r="L428" s="258"/>
      <c r="M428" s="258"/>
      <c r="N428" s="258"/>
      <c r="O428" s="258"/>
      <c r="P428" s="258"/>
      <c r="Q428" s="258"/>
      <c r="R428" s="258"/>
      <c r="S428" s="258"/>
      <c r="T428" s="258"/>
      <c r="U428" s="258"/>
      <c r="V428" s="258"/>
      <c r="W428" s="258"/>
      <c r="X428" s="258"/>
      <c r="Y428" s="258"/>
      <c r="Z428" s="258"/>
    </row>
    <row r="429" spans="1:26" ht="14.25" customHeight="1">
      <c r="A429" s="258"/>
      <c r="B429" s="259"/>
      <c r="C429" s="259"/>
      <c r="D429" s="259"/>
      <c r="E429" s="259"/>
      <c r="F429" s="258"/>
      <c r="G429" s="258"/>
      <c r="H429" s="260"/>
      <c r="I429" s="258"/>
      <c r="J429" s="258"/>
      <c r="K429" s="258"/>
      <c r="L429" s="258"/>
      <c r="M429" s="258"/>
      <c r="N429" s="258"/>
      <c r="O429" s="258"/>
      <c r="P429" s="258"/>
      <c r="Q429" s="258"/>
      <c r="R429" s="258"/>
      <c r="S429" s="258"/>
      <c r="T429" s="258"/>
      <c r="U429" s="258"/>
      <c r="V429" s="258"/>
      <c r="W429" s="258"/>
      <c r="X429" s="258"/>
      <c r="Y429" s="258"/>
      <c r="Z429" s="258"/>
    </row>
    <row r="430" spans="1:26" ht="14.25" customHeight="1">
      <c r="A430" s="258"/>
      <c r="B430" s="259"/>
      <c r="C430" s="259"/>
      <c r="D430" s="259"/>
      <c r="E430" s="259"/>
      <c r="F430" s="258"/>
      <c r="G430" s="258"/>
      <c r="H430" s="260"/>
      <c r="I430" s="258"/>
      <c r="J430" s="258"/>
      <c r="K430" s="258"/>
      <c r="L430" s="258"/>
      <c r="M430" s="258"/>
      <c r="N430" s="258"/>
      <c r="O430" s="258"/>
      <c r="P430" s="258"/>
      <c r="Q430" s="258"/>
      <c r="R430" s="258"/>
      <c r="S430" s="258"/>
      <c r="T430" s="258"/>
      <c r="U430" s="258"/>
      <c r="V430" s="258"/>
      <c r="W430" s="258"/>
      <c r="X430" s="258"/>
      <c r="Y430" s="258"/>
      <c r="Z430" s="258"/>
    </row>
    <row r="431" spans="1:26" ht="14.25" customHeight="1">
      <c r="A431" s="258"/>
      <c r="B431" s="259"/>
      <c r="C431" s="259"/>
      <c r="D431" s="259"/>
      <c r="E431" s="259"/>
      <c r="F431" s="258"/>
      <c r="G431" s="258"/>
      <c r="H431" s="260"/>
      <c r="I431" s="258"/>
      <c r="J431" s="258"/>
      <c r="K431" s="258"/>
      <c r="L431" s="258"/>
      <c r="M431" s="258"/>
      <c r="N431" s="258"/>
      <c r="O431" s="258"/>
      <c r="P431" s="258"/>
      <c r="Q431" s="258"/>
      <c r="R431" s="258"/>
      <c r="S431" s="258"/>
      <c r="T431" s="258"/>
      <c r="U431" s="258"/>
      <c r="V431" s="258"/>
      <c r="W431" s="258"/>
      <c r="X431" s="258"/>
      <c r="Y431" s="258"/>
      <c r="Z431" s="258"/>
    </row>
    <row r="432" spans="1:26" ht="14.25" customHeight="1">
      <c r="A432" s="258"/>
      <c r="B432" s="259"/>
      <c r="C432" s="259"/>
      <c r="D432" s="259"/>
      <c r="E432" s="259"/>
      <c r="F432" s="258"/>
      <c r="G432" s="258"/>
      <c r="H432" s="260"/>
      <c r="I432" s="258"/>
      <c r="J432" s="258"/>
      <c r="K432" s="258"/>
      <c r="L432" s="258"/>
      <c r="M432" s="258"/>
      <c r="N432" s="258"/>
      <c r="O432" s="258"/>
      <c r="P432" s="258"/>
      <c r="Q432" s="258"/>
      <c r="R432" s="258"/>
      <c r="S432" s="258"/>
      <c r="T432" s="258"/>
      <c r="U432" s="258"/>
      <c r="V432" s="258"/>
      <c r="W432" s="258"/>
      <c r="X432" s="258"/>
      <c r="Y432" s="258"/>
      <c r="Z432" s="258"/>
    </row>
    <row r="433" spans="1:26" ht="14.25" customHeight="1">
      <c r="A433" s="258"/>
      <c r="B433" s="259"/>
      <c r="C433" s="259"/>
      <c r="D433" s="259"/>
      <c r="E433" s="259"/>
      <c r="F433" s="258"/>
      <c r="G433" s="258"/>
      <c r="H433" s="260"/>
      <c r="I433" s="258"/>
      <c r="J433" s="258"/>
      <c r="K433" s="258"/>
      <c r="L433" s="258"/>
      <c r="M433" s="258"/>
      <c r="N433" s="258"/>
      <c r="O433" s="258"/>
      <c r="P433" s="258"/>
      <c r="Q433" s="258"/>
      <c r="R433" s="258"/>
      <c r="S433" s="258"/>
      <c r="T433" s="258"/>
      <c r="U433" s="258"/>
      <c r="V433" s="258"/>
      <c r="W433" s="258"/>
      <c r="X433" s="258"/>
      <c r="Y433" s="258"/>
      <c r="Z433" s="258"/>
    </row>
    <row r="434" spans="1:26" ht="14.25" customHeight="1">
      <c r="A434" s="258"/>
      <c r="B434" s="259"/>
      <c r="C434" s="259"/>
      <c r="D434" s="259"/>
      <c r="E434" s="259"/>
      <c r="F434" s="258"/>
      <c r="G434" s="258"/>
      <c r="H434" s="260"/>
      <c r="I434" s="258"/>
      <c r="J434" s="258"/>
      <c r="K434" s="258"/>
      <c r="L434" s="258"/>
      <c r="M434" s="258"/>
      <c r="N434" s="258"/>
      <c r="O434" s="258"/>
      <c r="P434" s="258"/>
      <c r="Q434" s="258"/>
      <c r="R434" s="258"/>
      <c r="S434" s="258"/>
      <c r="T434" s="258"/>
      <c r="U434" s="258"/>
      <c r="V434" s="258"/>
      <c r="W434" s="258"/>
      <c r="X434" s="258"/>
      <c r="Y434" s="258"/>
      <c r="Z434" s="258"/>
    </row>
    <row r="435" spans="1:26" ht="14.25" customHeight="1">
      <c r="A435" s="258"/>
      <c r="B435" s="259"/>
      <c r="C435" s="259"/>
      <c r="D435" s="259"/>
      <c r="E435" s="259"/>
      <c r="F435" s="258"/>
      <c r="G435" s="258"/>
      <c r="H435" s="260"/>
      <c r="I435" s="258"/>
      <c r="J435" s="258"/>
      <c r="K435" s="258"/>
      <c r="L435" s="258"/>
      <c r="M435" s="258"/>
      <c r="N435" s="258"/>
      <c r="O435" s="258"/>
      <c r="P435" s="258"/>
      <c r="Q435" s="258"/>
      <c r="R435" s="258"/>
      <c r="S435" s="258"/>
      <c r="T435" s="258"/>
      <c r="U435" s="258"/>
      <c r="V435" s="258"/>
      <c r="W435" s="258"/>
      <c r="X435" s="258"/>
      <c r="Y435" s="258"/>
      <c r="Z435" s="258"/>
    </row>
    <row r="436" spans="1:26" ht="14.25" customHeight="1">
      <c r="A436" s="258"/>
      <c r="B436" s="259"/>
      <c r="C436" s="259"/>
      <c r="D436" s="259"/>
      <c r="E436" s="259"/>
      <c r="F436" s="258"/>
      <c r="G436" s="258"/>
      <c r="H436" s="260"/>
      <c r="I436" s="258"/>
      <c r="J436" s="258"/>
      <c r="K436" s="258"/>
      <c r="L436" s="258"/>
      <c r="M436" s="258"/>
      <c r="N436" s="258"/>
      <c r="O436" s="258"/>
      <c r="P436" s="258"/>
      <c r="Q436" s="258"/>
      <c r="R436" s="258"/>
      <c r="S436" s="258"/>
      <c r="T436" s="258"/>
      <c r="U436" s="258"/>
      <c r="V436" s="258"/>
      <c r="W436" s="258"/>
      <c r="X436" s="258"/>
      <c r="Y436" s="258"/>
      <c r="Z436" s="258"/>
    </row>
    <row r="437" spans="1:26" ht="14.25" customHeight="1">
      <c r="A437" s="258"/>
      <c r="B437" s="259"/>
      <c r="C437" s="259"/>
      <c r="D437" s="259"/>
      <c r="E437" s="259"/>
      <c r="F437" s="258"/>
      <c r="G437" s="258"/>
      <c r="H437" s="260"/>
      <c r="I437" s="258"/>
      <c r="J437" s="258"/>
      <c r="K437" s="258"/>
      <c r="L437" s="258"/>
      <c r="M437" s="258"/>
      <c r="N437" s="258"/>
      <c r="O437" s="258"/>
      <c r="P437" s="258"/>
      <c r="Q437" s="258"/>
      <c r="R437" s="258"/>
      <c r="S437" s="258"/>
      <c r="T437" s="258"/>
      <c r="U437" s="258"/>
      <c r="V437" s="258"/>
      <c r="W437" s="258"/>
      <c r="X437" s="258"/>
      <c r="Y437" s="258"/>
      <c r="Z437" s="258"/>
    </row>
    <row r="438" spans="1:26" ht="14.25" customHeight="1">
      <c r="A438" s="258"/>
      <c r="B438" s="259"/>
      <c r="C438" s="259"/>
      <c r="D438" s="259"/>
      <c r="E438" s="259"/>
      <c r="F438" s="258"/>
      <c r="G438" s="258"/>
      <c r="H438" s="260"/>
      <c r="I438" s="258"/>
      <c r="J438" s="258"/>
      <c r="K438" s="258"/>
      <c r="L438" s="258"/>
      <c r="M438" s="258"/>
      <c r="N438" s="258"/>
      <c r="O438" s="258"/>
      <c r="P438" s="258"/>
      <c r="Q438" s="258"/>
      <c r="R438" s="258"/>
      <c r="S438" s="258"/>
      <c r="T438" s="258"/>
      <c r="U438" s="258"/>
      <c r="V438" s="258"/>
      <c r="W438" s="258"/>
      <c r="X438" s="258"/>
      <c r="Y438" s="258"/>
      <c r="Z438" s="258"/>
    </row>
    <row r="439" spans="1:26" ht="14.25" customHeight="1">
      <c r="A439" s="258"/>
      <c r="B439" s="259"/>
      <c r="C439" s="259"/>
      <c r="D439" s="259"/>
      <c r="E439" s="259"/>
      <c r="F439" s="258"/>
      <c r="G439" s="258"/>
      <c r="H439" s="260"/>
      <c r="I439" s="258"/>
      <c r="J439" s="258"/>
      <c r="K439" s="258"/>
      <c r="L439" s="258"/>
      <c r="M439" s="258"/>
      <c r="N439" s="258"/>
      <c r="O439" s="258"/>
      <c r="P439" s="258"/>
      <c r="Q439" s="258"/>
      <c r="R439" s="258"/>
      <c r="S439" s="258"/>
      <c r="T439" s="258"/>
      <c r="U439" s="258"/>
      <c r="V439" s="258"/>
      <c r="W439" s="258"/>
      <c r="X439" s="258"/>
      <c r="Y439" s="258"/>
      <c r="Z439" s="258"/>
    </row>
    <row r="440" spans="1:26" ht="14.25" customHeight="1">
      <c r="A440" s="258"/>
      <c r="B440" s="259"/>
      <c r="C440" s="259"/>
      <c r="D440" s="259"/>
      <c r="E440" s="259"/>
      <c r="F440" s="258"/>
      <c r="G440" s="258"/>
      <c r="H440" s="260"/>
      <c r="I440" s="258"/>
      <c r="J440" s="258"/>
      <c r="K440" s="258"/>
      <c r="L440" s="258"/>
      <c r="M440" s="258"/>
      <c r="N440" s="258"/>
      <c r="O440" s="258"/>
      <c r="P440" s="258"/>
      <c r="Q440" s="258"/>
      <c r="R440" s="258"/>
      <c r="S440" s="258"/>
      <c r="T440" s="258"/>
      <c r="U440" s="258"/>
      <c r="V440" s="258"/>
      <c r="W440" s="258"/>
      <c r="X440" s="258"/>
      <c r="Y440" s="258"/>
      <c r="Z440" s="258"/>
    </row>
    <row r="441" spans="1:26" ht="14.25" customHeight="1">
      <c r="A441" s="258"/>
      <c r="B441" s="259"/>
      <c r="C441" s="259"/>
      <c r="D441" s="259"/>
      <c r="E441" s="259"/>
      <c r="F441" s="258"/>
      <c r="G441" s="258"/>
      <c r="H441" s="260"/>
      <c r="I441" s="258"/>
      <c r="J441" s="258"/>
      <c r="K441" s="258"/>
      <c r="L441" s="258"/>
      <c r="M441" s="258"/>
      <c r="N441" s="258"/>
      <c r="O441" s="258"/>
      <c r="P441" s="258"/>
      <c r="Q441" s="258"/>
      <c r="R441" s="258"/>
      <c r="S441" s="258"/>
      <c r="T441" s="258"/>
      <c r="U441" s="258"/>
      <c r="V441" s="258"/>
      <c r="W441" s="258"/>
      <c r="X441" s="258"/>
      <c r="Y441" s="258"/>
      <c r="Z441" s="258"/>
    </row>
    <row r="442" spans="1:26" ht="14.25" customHeight="1">
      <c r="A442" s="258"/>
      <c r="B442" s="259"/>
      <c r="C442" s="259"/>
      <c r="D442" s="259"/>
      <c r="E442" s="259"/>
      <c r="F442" s="258"/>
      <c r="G442" s="258"/>
      <c r="H442" s="260"/>
      <c r="I442" s="258"/>
      <c r="J442" s="258"/>
      <c r="K442" s="258"/>
      <c r="L442" s="258"/>
      <c r="M442" s="258"/>
      <c r="N442" s="258"/>
      <c r="O442" s="258"/>
      <c r="P442" s="258"/>
      <c r="Q442" s="258"/>
      <c r="R442" s="258"/>
      <c r="S442" s="258"/>
      <c r="T442" s="258"/>
      <c r="U442" s="258"/>
      <c r="V442" s="258"/>
      <c r="W442" s="258"/>
      <c r="X442" s="258"/>
      <c r="Y442" s="258"/>
      <c r="Z442" s="258"/>
    </row>
    <row r="443" spans="1:26" ht="14.25" customHeight="1">
      <c r="A443" s="258"/>
      <c r="B443" s="259"/>
      <c r="C443" s="259"/>
      <c r="D443" s="259"/>
      <c r="E443" s="259"/>
      <c r="F443" s="258"/>
      <c r="G443" s="258"/>
      <c r="H443" s="260"/>
      <c r="I443" s="258"/>
      <c r="J443" s="258"/>
      <c r="K443" s="258"/>
      <c r="L443" s="258"/>
      <c r="M443" s="258"/>
      <c r="N443" s="258"/>
      <c r="O443" s="258"/>
      <c r="P443" s="258"/>
      <c r="Q443" s="258"/>
      <c r="R443" s="258"/>
      <c r="S443" s="258"/>
      <c r="T443" s="258"/>
      <c r="U443" s="258"/>
      <c r="V443" s="258"/>
      <c r="W443" s="258"/>
      <c r="X443" s="258"/>
      <c r="Y443" s="258"/>
      <c r="Z443" s="258"/>
    </row>
    <row r="444" spans="1:26" ht="14.25" customHeight="1">
      <c r="A444" s="258"/>
      <c r="B444" s="259"/>
      <c r="C444" s="259"/>
      <c r="D444" s="259"/>
      <c r="E444" s="259"/>
      <c r="F444" s="258"/>
      <c r="G444" s="258"/>
      <c r="H444" s="260"/>
      <c r="I444" s="258"/>
      <c r="J444" s="258"/>
      <c r="K444" s="258"/>
      <c r="L444" s="258"/>
      <c r="M444" s="258"/>
      <c r="N444" s="258"/>
      <c r="O444" s="258"/>
      <c r="P444" s="258"/>
      <c r="Q444" s="258"/>
      <c r="R444" s="258"/>
      <c r="S444" s="258"/>
      <c r="T444" s="258"/>
      <c r="U444" s="258"/>
      <c r="V444" s="258"/>
      <c r="W444" s="258"/>
      <c r="X444" s="258"/>
      <c r="Y444" s="258"/>
      <c r="Z444" s="258"/>
    </row>
    <row r="445" spans="1:26" ht="14.25" customHeight="1">
      <c r="A445" s="258"/>
      <c r="B445" s="259"/>
      <c r="C445" s="259"/>
      <c r="D445" s="259"/>
      <c r="E445" s="259"/>
      <c r="F445" s="258"/>
      <c r="G445" s="258"/>
      <c r="H445" s="260"/>
      <c r="I445" s="258"/>
      <c r="J445" s="258"/>
      <c r="K445" s="258"/>
      <c r="L445" s="258"/>
      <c r="M445" s="258"/>
      <c r="N445" s="258"/>
      <c r="O445" s="258"/>
      <c r="P445" s="258"/>
      <c r="Q445" s="258"/>
      <c r="R445" s="258"/>
      <c r="S445" s="258"/>
      <c r="T445" s="258"/>
      <c r="U445" s="258"/>
      <c r="V445" s="258"/>
      <c r="W445" s="258"/>
      <c r="X445" s="258"/>
      <c r="Y445" s="258"/>
      <c r="Z445" s="258"/>
    </row>
    <row r="446" spans="1:26" ht="14.25" customHeight="1">
      <c r="A446" s="258"/>
      <c r="B446" s="259"/>
      <c r="C446" s="259"/>
      <c r="D446" s="259"/>
      <c r="E446" s="259"/>
      <c r="F446" s="258"/>
      <c r="G446" s="258"/>
      <c r="H446" s="260"/>
      <c r="I446" s="258"/>
      <c r="J446" s="258"/>
      <c r="K446" s="258"/>
      <c r="L446" s="258"/>
      <c r="M446" s="258"/>
      <c r="N446" s="258"/>
      <c r="O446" s="258"/>
      <c r="P446" s="258"/>
      <c r="Q446" s="258"/>
      <c r="R446" s="258"/>
      <c r="S446" s="258"/>
      <c r="T446" s="258"/>
      <c r="U446" s="258"/>
      <c r="V446" s="258"/>
      <c r="W446" s="258"/>
      <c r="X446" s="258"/>
      <c r="Y446" s="258"/>
      <c r="Z446" s="258"/>
    </row>
    <row r="447" spans="1:26" ht="14.25" customHeight="1">
      <c r="A447" s="258"/>
      <c r="B447" s="259"/>
      <c r="C447" s="259"/>
      <c r="D447" s="259"/>
      <c r="E447" s="259"/>
      <c r="F447" s="258"/>
      <c r="G447" s="258"/>
      <c r="H447" s="260"/>
      <c r="I447" s="258"/>
      <c r="J447" s="258"/>
      <c r="K447" s="258"/>
      <c r="L447" s="258"/>
      <c r="M447" s="258"/>
      <c r="N447" s="258"/>
      <c r="O447" s="258"/>
      <c r="P447" s="258"/>
      <c r="Q447" s="258"/>
      <c r="R447" s="258"/>
      <c r="S447" s="258"/>
      <c r="T447" s="258"/>
      <c r="U447" s="258"/>
      <c r="V447" s="258"/>
      <c r="W447" s="258"/>
      <c r="X447" s="258"/>
      <c r="Y447" s="258"/>
      <c r="Z447" s="258"/>
    </row>
    <row r="448" spans="1:26" ht="14.25" customHeight="1">
      <c r="A448" s="258"/>
      <c r="B448" s="259"/>
      <c r="C448" s="259"/>
      <c r="D448" s="259"/>
      <c r="E448" s="259"/>
      <c r="F448" s="258"/>
      <c r="G448" s="258"/>
      <c r="H448" s="260"/>
      <c r="I448" s="258"/>
      <c r="J448" s="258"/>
      <c r="K448" s="258"/>
      <c r="L448" s="258"/>
      <c r="M448" s="258"/>
      <c r="N448" s="258"/>
      <c r="O448" s="258"/>
      <c r="P448" s="258"/>
      <c r="Q448" s="258"/>
      <c r="R448" s="258"/>
      <c r="S448" s="258"/>
      <c r="T448" s="258"/>
      <c r="U448" s="258"/>
      <c r="V448" s="258"/>
      <c r="W448" s="258"/>
      <c r="X448" s="258"/>
      <c r="Y448" s="258"/>
      <c r="Z448" s="258"/>
    </row>
    <row r="449" spans="1:26" ht="14.25" customHeight="1">
      <c r="A449" s="258"/>
      <c r="B449" s="259"/>
      <c r="C449" s="259"/>
      <c r="D449" s="259"/>
      <c r="E449" s="259"/>
      <c r="F449" s="258"/>
      <c r="G449" s="258"/>
      <c r="H449" s="260"/>
      <c r="I449" s="258"/>
      <c r="J449" s="258"/>
      <c r="K449" s="258"/>
      <c r="L449" s="258"/>
      <c r="M449" s="258"/>
      <c r="N449" s="258"/>
      <c r="O449" s="258"/>
      <c r="P449" s="258"/>
      <c r="Q449" s="258"/>
      <c r="R449" s="258"/>
      <c r="S449" s="258"/>
      <c r="T449" s="258"/>
      <c r="U449" s="258"/>
      <c r="V449" s="258"/>
      <c r="W449" s="258"/>
      <c r="X449" s="258"/>
      <c r="Y449" s="258"/>
      <c r="Z449" s="258"/>
    </row>
    <row r="450" spans="1:26" ht="14.25" customHeight="1">
      <c r="A450" s="258"/>
      <c r="B450" s="259"/>
      <c r="C450" s="259"/>
      <c r="D450" s="259"/>
      <c r="E450" s="259"/>
      <c r="F450" s="258"/>
      <c r="G450" s="258"/>
      <c r="H450" s="260"/>
      <c r="I450" s="258"/>
      <c r="J450" s="258"/>
      <c r="K450" s="258"/>
      <c r="L450" s="258"/>
      <c r="M450" s="258"/>
      <c r="N450" s="258"/>
      <c r="O450" s="258"/>
      <c r="P450" s="258"/>
      <c r="Q450" s="258"/>
      <c r="R450" s="258"/>
      <c r="S450" s="258"/>
      <c r="T450" s="258"/>
      <c r="U450" s="258"/>
      <c r="V450" s="258"/>
      <c r="W450" s="258"/>
      <c r="X450" s="258"/>
      <c r="Y450" s="258"/>
      <c r="Z450" s="258"/>
    </row>
    <row r="451" spans="1:26" ht="14.25" customHeight="1">
      <c r="A451" s="258"/>
      <c r="B451" s="259"/>
      <c r="C451" s="259"/>
      <c r="D451" s="259"/>
      <c r="E451" s="259"/>
      <c r="F451" s="258"/>
      <c r="G451" s="258"/>
      <c r="H451" s="260"/>
      <c r="I451" s="258"/>
      <c r="J451" s="258"/>
      <c r="K451" s="258"/>
      <c r="L451" s="258"/>
      <c r="M451" s="258"/>
      <c r="N451" s="258"/>
      <c r="O451" s="258"/>
      <c r="P451" s="258"/>
      <c r="Q451" s="258"/>
      <c r="R451" s="258"/>
      <c r="S451" s="258"/>
      <c r="T451" s="258"/>
      <c r="U451" s="258"/>
      <c r="V451" s="258"/>
      <c r="W451" s="258"/>
      <c r="X451" s="258"/>
      <c r="Y451" s="258"/>
      <c r="Z451" s="258"/>
    </row>
    <row r="452" spans="1:26" ht="14.25" customHeight="1">
      <c r="A452" s="258"/>
      <c r="B452" s="259"/>
      <c r="C452" s="259"/>
      <c r="D452" s="259"/>
      <c r="E452" s="259"/>
      <c r="F452" s="258"/>
      <c r="G452" s="258"/>
      <c r="H452" s="260"/>
      <c r="I452" s="258"/>
      <c r="J452" s="258"/>
      <c r="K452" s="258"/>
      <c r="L452" s="258"/>
      <c r="M452" s="258"/>
      <c r="N452" s="258"/>
      <c r="O452" s="258"/>
      <c r="P452" s="258"/>
      <c r="Q452" s="258"/>
      <c r="R452" s="258"/>
      <c r="S452" s="258"/>
      <c r="T452" s="258"/>
      <c r="U452" s="258"/>
      <c r="V452" s="258"/>
      <c r="W452" s="258"/>
      <c r="X452" s="258"/>
      <c r="Y452" s="258"/>
      <c r="Z452" s="258"/>
    </row>
    <row r="453" spans="1:26" ht="14.25" customHeight="1">
      <c r="A453" s="258"/>
      <c r="B453" s="259"/>
      <c r="C453" s="259"/>
      <c r="D453" s="259"/>
      <c r="E453" s="259"/>
      <c r="F453" s="258"/>
      <c r="G453" s="258"/>
      <c r="H453" s="260"/>
      <c r="I453" s="258"/>
      <c r="J453" s="258"/>
      <c r="K453" s="258"/>
      <c r="L453" s="258"/>
      <c r="M453" s="258"/>
      <c r="N453" s="258"/>
      <c r="O453" s="258"/>
      <c r="P453" s="258"/>
      <c r="Q453" s="258"/>
      <c r="R453" s="258"/>
      <c r="S453" s="258"/>
      <c r="T453" s="258"/>
      <c r="U453" s="258"/>
      <c r="V453" s="258"/>
      <c r="W453" s="258"/>
      <c r="X453" s="258"/>
      <c r="Y453" s="258"/>
      <c r="Z453" s="258"/>
    </row>
    <row r="454" spans="1:26" ht="14.25" customHeight="1">
      <c r="A454" s="258"/>
      <c r="B454" s="259"/>
      <c r="C454" s="259"/>
      <c r="D454" s="259"/>
      <c r="E454" s="259"/>
      <c r="F454" s="258"/>
      <c r="G454" s="258"/>
      <c r="H454" s="260"/>
      <c r="I454" s="258"/>
      <c r="J454" s="258"/>
      <c r="K454" s="258"/>
      <c r="L454" s="258"/>
      <c r="M454" s="258"/>
      <c r="N454" s="258"/>
      <c r="O454" s="258"/>
      <c r="P454" s="258"/>
      <c r="Q454" s="258"/>
      <c r="R454" s="258"/>
      <c r="S454" s="258"/>
      <c r="T454" s="258"/>
      <c r="U454" s="258"/>
      <c r="V454" s="258"/>
      <c r="W454" s="258"/>
      <c r="X454" s="258"/>
      <c r="Y454" s="258"/>
      <c r="Z454" s="258"/>
    </row>
    <row r="455" spans="1:26" ht="14.25" customHeight="1">
      <c r="A455" s="258"/>
      <c r="B455" s="259"/>
      <c r="C455" s="259"/>
      <c r="D455" s="259"/>
      <c r="E455" s="259"/>
      <c r="F455" s="258"/>
      <c r="G455" s="258"/>
      <c r="H455" s="260"/>
      <c r="I455" s="258"/>
      <c r="J455" s="258"/>
      <c r="K455" s="258"/>
      <c r="L455" s="258"/>
      <c r="M455" s="258"/>
      <c r="N455" s="258"/>
      <c r="O455" s="258"/>
      <c r="P455" s="258"/>
      <c r="Q455" s="258"/>
      <c r="R455" s="258"/>
      <c r="S455" s="258"/>
      <c r="T455" s="258"/>
      <c r="U455" s="258"/>
      <c r="V455" s="258"/>
      <c r="W455" s="258"/>
      <c r="X455" s="258"/>
      <c r="Y455" s="258"/>
      <c r="Z455" s="258"/>
    </row>
    <row r="456" spans="1:26" ht="14.25" customHeight="1">
      <c r="A456" s="258"/>
      <c r="B456" s="259"/>
      <c r="C456" s="259"/>
      <c r="D456" s="259"/>
      <c r="E456" s="259"/>
      <c r="F456" s="258"/>
      <c r="G456" s="258"/>
      <c r="H456" s="260"/>
      <c r="I456" s="258"/>
      <c r="J456" s="258"/>
      <c r="K456" s="258"/>
      <c r="L456" s="258"/>
      <c r="M456" s="258"/>
      <c r="N456" s="258"/>
      <c r="O456" s="258"/>
      <c r="P456" s="258"/>
      <c r="Q456" s="258"/>
      <c r="R456" s="258"/>
      <c r="S456" s="258"/>
      <c r="T456" s="258"/>
      <c r="U456" s="258"/>
      <c r="V456" s="258"/>
      <c r="W456" s="258"/>
      <c r="X456" s="258"/>
      <c r="Y456" s="258"/>
      <c r="Z456" s="258"/>
    </row>
    <row r="457" spans="1:26" ht="14.25" customHeight="1">
      <c r="A457" s="258"/>
      <c r="B457" s="259"/>
      <c r="C457" s="259"/>
      <c r="D457" s="259"/>
      <c r="E457" s="259"/>
      <c r="F457" s="258"/>
      <c r="G457" s="258"/>
      <c r="H457" s="260"/>
      <c r="I457" s="258"/>
      <c r="J457" s="258"/>
      <c r="K457" s="258"/>
      <c r="L457" s="258"/>
      <c r="M457" s="258"/>
      <c r="N457" s="258"/>
      <c r="O457" s="258"/>
      <c r="P457" s="258"/>
      <c r="Q457" s="258"/>
      <c r="R457" s="258"/>
      <c r="S457" s="258"/>
      <c r="T457" s="258"/>
      <c r="U457" s="258"/>
      <c r="V457" s="258"/>
      <c r="W457" s="258"/>
      <c r="X457" s="258"/>
      <c r="Y457" s="258"/>
      <c r="Z457" s="258"/>
    </row>
    <row r="458" spans="1:26" ht="14.25" customHeight="1">
      <c r="A458" s="258"/>
      <c r="B458" s="259"/>
      <c r="C458" s="259"/>
      <c r="D458" s="259"/>
      <c r="E458" s="259"/>
      <c r="F458" s="258"/>
      <c r="G458" s="258"/>
      <c r="H458" s="260"/>
      <c r="I458" s="258"/>
      <c r="J458" s="258"/>
      <c r="K458" s="258"/>
      <c r="L458" s="258"/>
      <c r="M458" s="258"/>
      <c r="N458" s="258"/>
      <c r="O458" s="258"/>
      <c r="P458" s="258"/>
      <c r="Q458" s="258"/>
      <c r="R458" s="258"/>
      <c r="S458" s="258"/>
      <c r="T458" s="258"/>
      <c r="U458" s="258"/>
      <c r="V458" s="258"/>
      <c r="W458" s="258"/>
      <c r="X458" s="258"/>
      <c r="Y458" s="258"/>
      <c r="Z458" s="258"/>
    </row>
    <row r="459" spans="1:26" ht="14.25" customHeight="1">
      <c r="A459" s="258"/>
      <c r="B459" s="259"/>
      <c r="C459" s="259"/>
      <c r="D459" s="259"/>
      <c r="E459" s="259"/>
      <c r="F459" s="258"/>
      <c r="G459" s="258"/>
      <c r="H459" s="260"/>
      <c r="I459" s="258"/>
      <c r="J459" s="258"/>
      <c r="K459" s="258"/>
      <c r="L459" s="258"/>
      <c r="M459" s="258"/>
      <c r="N459" s="258"/>
      <c r="O459" s="258"/>
      <c r="P459" s="258"/>
      <c r="Q459" s="258"/>
      <c r="R459" s="258"/>
      <c r="S459" s="258"/>
      <c r="T459" s="258"/>
      <c r="U459" s="258"/>
      <c r="V459" s="258"/>
      <c r="W459" s="258"/>
      <c r="X459" s="258"/>
      <c r="Y459" s="258"/>
      <c r="Z459" s="258"/>
    </row>
    <row r="460" spans="1:26" ht="14.25" customHeight="1">
      <c r="A460" s="258"/>
      <c r="B460" s="259"/>
      <c r="C460" s="259"/>
      <c r="D460" s="259"/>
      <c r="E460" s="259"/>
      <c r="F460" s="258"/>
      <c r="G460" s="258"/>
      <c r="H460" s="260"/>
      <c r="I460" s="258"/>
      <c r="J460" s="258"/>
      <c r="K460" s="258"/>
      <c r="L460" s="258"/>
      <c r="M460" s="258"/>
      <c r="N460" s="258"/>
      <c r="O460" s="258"/>
      <c r="P460" s="258"/>
      <c r="Q460" s="258"/>
      <c r="R460" s="258"/>
      <c r="S460" s="258"/>
      <c r="T460" s="258"/>
      <c r="U460" s="258"/>
      <c r="V460" s="258"/>
      <c r="W460" s="258"/>
      <c r="X460" s="258"/>
      <c r="Y460" s="258"/>
      <c r="Z460" s="258"/>
    </row>
    <row r="461" spans="1:26" ht="14.25" customHeight="1">
      <c r="A461" s="258"/>
      <c r="B461" s="259"/>
      <c r="C461" s="259"/>
      <c r="D461" s="259"/>
      <c r="E461" s="259"/>
      <c r="F461" s="258"/>
      <c r="G461" s="258"/>
      <c r="H461" s="260"/>
      <c r="I461" s="258"/>
      <c r="J461" s="258"/>
      <c r="K461" s="258"/>
      <c r="L461" s="258"/>
      <c r="M461" s="258"/>
      <c r="N461" s="258"/>
      <c r="O461" s="258"/>
      <c r="P461" s="258"/>
      <c r="Q461" s="258"/>
      <c r="R461" s="258"/>
      <c r="S461" s="258"/>
      <c r="T461" s="258"/>
      <c r="U461" s="258"/>
      <c r="V461" s="258"/>
      <c r="W461" s="258"/>
      <c r="X461" s="258"/>
      <c r="Y461" s="258"/>
      <c r="Z461" s="258"/>
    </row>
    <row r="462" spans="1:26" ht="14.25" customHeight="1">
      <c r="A462" s="258"/>
      <c r="B462" s="259"/>
      <c r="C462" s="259"/>
      <c r="D462" s="259"/>
      <c r="E462" s="259"/>
      <c r="F462" s="258"/>
      <c r="G462" s="258"/>
      <c r="H462" s="260"/>
      <c r="I462" s="258"/>
      <c r="J462" s="258"/>
      <c r="K462" s="258"/>
      <c r="L462" s="258"/>
      <c r="M462" s="258"/>
      <c r="N462" s="258"/>
      <c r="O462" s="258"/>
      <c r="P462" s="258"/>
      <c r="Q462" s="258"/>
      <c r="R462" s="258"/>
      <c r="S462" s="258"/>
      <c r="T462" s="258"/>
      <c r="U462" s="258"/>
      <c r="V462" s="258"/>
      <c r="W462" s="258"/>
      <c r="X462" s="258"/>
      <c r="Y462" s="258"/>
      <c r="Z462" s="258"/>
    </row>
    <row r="463" spans="1:26" ht="14.25" customHeight="1">
      <c r="A463" s="258"/>
      <c r="B463" s="259"/>
      <c r="C463" s="259"/>
      <c r="D463" s="259"/>
      <c r="E463" s="259"/>
      <c r="F463" s="258"/>
      <c r="G463" s="258"/>
      <c r="H463" s="260"/>
      <c r="I463" s="258"/>
      <c r="J463" s="258"/>
      <c r="K463" s="258"/>
      <c r="L463" s="258"/>
      <c r="M463" s="258"/>
      <c r="N463" s="258"/>
      <c r="O463" s="258"/>
      <c r="P463" s="258"/>
      <c r="Q463" s="258"/>
      <c r="R463" s="258"/>
      <c r="S463" s="258"/>
      <c r="T463" s="258"/>
      <c r="U463" s="258"/>
      <c r="V463" s="258"/>
      <c r="W463" s="258"/>
      <c r="X463" s="258"/>
      <c r="Y463" s="258"/>
      <c r="Z463" s="258"/>
    </row>
    <row r="464" spans="1:26" ht="14.25" customHeight="1">
      <c r="A464" s="258"/>
      <c r="B464" s="259"/>
      <c r="C464" s="259"/>
      <c r="D464" s="259"/>
      <c r="E464" s="259"/>
      <c r="F464" s="258"/>
      <c r="G464" s="258"/>
      <c r="H464" s="260"/>
      <c r="I464" s="258"/>
      <c r="J464" s="258"/>
      <c r="K464" s="258"/>
      <c r="L464" s="258"/>
      <c r="M464" s="258"/>
      <c r="N464" s="258"/>
      <c r="O464" s="258"/>
      <c r="P464" s="258"/>
      <c r="Q464" s="258"/>
      <c r="R464" s="258"/>
      <c r="S464" s="258"/>
      <c r="T464" s="258"/>
      <c r="U464" s="258"/>
      <c r="V464" s="258"/>
      <c r="W464" s="258"/>
      <c r="X464" s="258"/>
      <c r="Y464" s="258"/>
      <c r="Z464" s="258"/>
    </row>
    <row r="465" spans="1:26" ht="14.25" customHeight="1">
      <c r="A465" s="258"/>
      <c r="B465" s="259"/>
      <c r="C465" s="259"/>
      <c r="D465" s="259"/>
      <c r="E465" s="259"/>
      <c r="F465" s="258"/>
      <c r="G465" s="258"/>
      <c r="H465" s="260"/>
      <c r="I465" s="258"/>
      <c r="J465" s="258"/>
      <c r="K465" s="258"/>
      <c r="L465" s="258"/>
      <c r="M465" s="258"/>
      <c r="N465" s="258"/>
      <c r="O465" s="258"/>
      <c r="P465" s="258"/>
      <c r="Q465" s="258"/>
      <c r="R465" s="258"/>
      <c r="S465" s="258"/>
      <c r="T465" s="258"/>
      <c r="U465" s="258"/>
      <c r="V465" s="258"/>
      <c r="W465" s="258"/>
      <c r="X465" s="258"/>
      <c r="Y465" s="258"/>
      <c r="Z465" s="258"/>
    </row>
    <row r="466" spans="1:26" ht="14.25" customHeight="1">
      <c r="A466" s="258"/>
      <c r="B466" s="259"/>
      <c r="C466" s="259"/>
      <c r="D466" s="259"/>
      <c r="E466" s="259"/>
      <c r="F466" s="258"/>
      <c r="G466" s="258"/>
      <c r="H466" s="260"/>
      <c r="I466" s="258"/>
      <c r="J466" s="258"/>
      <c r="K466" s="258"/>
      <c r="L466" s="258"/>
      <c r="M466" s="258"/>
      <c r="N466" s="258"/>
      <c r="O466" s="258"/>
      <c r="P466" s="258"/>
      <c r="Q466" s="258"/>
      <c r="R466" s="258"/>
      <c r="S466" s="258"/>
      <c r="T466" s="258"/>
      <c r="U466" s="258"/>
      <c r="V466" s="258"/>
      <c r="W466" s="258"/>
      <c r="X466" s="258"/>
      <c r="Y466" s="258"/>
      <c r="Z466" s="258"/>
    </row>
    <row r="467" spans="1:26" ht="14.25" customHeight="1">
      <c r="A467" s="258"/>
      <c r="B467" s="259"/>
      <c r="C467" s="259"/>
      <c r="D467" s="259"/>
      <c r="E467" s="259"/>
      <c r="F467" s="258"/>
      <c r="G467" s="258"/>
      <c r="H467" s="260"/>
      <c r="I467" s="258"/>
      <c r="J467" s="258"/>
      <c r="K467" s="258"/>
      <c r="L467" s="258"/>
      <c r="M467" s="258"/>
      <c r="N467" s="258"/>
      <c r="O467" s="258"/>
      <c r="P467" s="258"/>
      <c r="Q467" s="258"/>
      <c r="R467" s="258"/>
      <c r="S467" s="258"/>
      <c r="T467" s="258"/>
      <c r="U467" s="258"/>
      <c r="V467" s="258"/>
      <c r="W467" s="258"/>
      <c r="X467" s="258"/>
      <c r="Y467" s="258"/>
      <c r="Z467" s="258"/>
    </row>
    <row r="468" spans="1:26" ht="14.25" customHeight="1">
      <c r="A468" s="258"/>
      <c r="B468" s="259"/>
      <c r="C468" s="259"/>
      <c r="D468" s="259"/>
      <c r="E468" s="259"/>
      <c r="F468" s="258"/>
      <c r="G468" s="258"/>
      <c r="H468" s="260"/>
      <c r="I468" s="258"/>
      <c r="J468" s="258"/>
      <c r="K468" s="258"/>
      <c r="L468" s="258"/>
      <c r="M468" s="258"/>
      <c r="N468" s="258"/>
      <c r="O468" s="258"/>
      <c r="P468" s="258"/>
      <c r="Q468" s="258"/>
      <c r="R468" s="258"/>
      <c r="S468" s="258"/>
      <c r="T468" s="258"/>
      <c r="U468" s="258"/>
      <c r="V468" s="258"/>
      <c r="W468" s="258"/>
      <c r="X468" s="258"/>
      <c r="Y468" s="258"/>
      <c r="Z468" s="258"/>
    </row>
    <row r="469" spans="1:26" ht="14.25" customHeight="1">
      <c r="A469" s="258"/>
      <c r="B469" s="259"/>
      <c r="C469" s="259"/>
      <c r="D469" s="259"/>
      <c r="E469" s="259"/>
      <c r="F469" s="258"/>
      <c r="G469" s="258"/>
      <c r="H469" s="260"/>
      <c r="I469" s="258"/>
      <c r="J469" s="258"/>
      <c r="K469" s="258"/>
      <c r="L469" s="258"/>
      <c r="M469" s="258"/>
      <c r="N469" s="258"/>
      <c r="O469" s="258"/>
      <c r="P469" s="258"/>
      <c r="Q469" s="258"/>
      <c r="R469" s="258"/>
      <c r="S469" s="258"/>
      <c r="T469" s="258"/>
      <c r="U469" s="258"/>
      <c r="V469" s="258"/>
      <c r="W469" s="258"/>
      <c r="X469" s="258"/>
      <c r="Y469" s="258"/>
      <c r="Z469" s="258"/>
    </row>
    <row r="470" spans="1:26" ht="14.25" customHeight="1">
      <c r="A470" s="258"/>
      <c r="B470" s="259"/>
      <c r="C470" s="259"/>
      <c r="D470" s="259"/>
      <c r="E470" s="259"/>
      <c r="F470" s="258"/>
      <c r="G470" s="258"/>
      <c r="H470" s="260"/>
      <c r="I470" s="258"/>
      <c r="J470" s="258"/>
      <c r="K470" s="258"/>
      <c r="L470" s="258"/>
      <c r="M470" s="258"/>
      <c r="N470" s="258"/>
      <c r="O470" s="258"/>
      <c r="P470" s="258"/>
      <c r="Q470" s="258"/>
      <c r="R470" s="258"/>
      <c r="S470" s="258"/>
      <c r="T470" s="258"/>
      <c r="U470" s="258"/>
      <c r="V470" s="258"/>
      <c r="W470" s="258"/>
      <c r="X470" s="258"/>
      <c r="Y470" s="258"/>
      <c r="Z470" s="258"/>
    </row>
    <row r="471" spans="1:26" ht="14.25" customHeight="1">
      <c r="A471" s="258"/>
      <c r="B471" s="259"/>
      <c r="C471" s="259"/>
      <c r="D471" s="259"/>
      <c r="E471" s="259"/>
      <c r="F471" s="258"/>
      <c r="G471" s="258"/>
      <c r="H471" s="260"/>
      <c r="I471" s="258"/>
      <c r="J471" s="258"/>
      <c r="K471" s="258"/>
      <c r="L471" s="258"/>
      <c r="M471" s="258"/>
      <c r="N471" s="258"/>
      <c r="O471" s="258"/>
      <c r="P471" s="258"/>
      <c r="Q471" s="258"/>
      <c r="R471" s="258"/>
      <c r="S471" s="258"/>
      <c r="T471" s="258"/>
      <c r="U471" s="258"/>
      <c r="V471" s="258"/>
      <c r="W471" s="258"/>
      <c r="X471" s="258"/>
      <c r="Y471" s="258"/>
      <c r="Z471" s="258"/>
    </row>
    <row r="472" spans="1:26" ht="14.25" customHeight="1">
      <c r="A472" s="258"/>
      <c r="B472" s="259"/>
      <c r="C472" s="259"/>
      <c r="D472" s="259"/>
      <c r="E472" s="259"/>
      <c r="F472" s="258"/>
      <c r="G472" s="258"/>
      <c r="H472" s="260"/>
      <c r="I472" s="258"/>
      <c r="J472" s="258"/>
      <c r="K472" s="258"/>
      <c r="L472" s="258"/>
      <c r="M472" s="258"/>
      <c r="N472" s="258"/>
      <c r="O472" s="258"/>
      <c r="P472" s="258"/>
      <c r="Q472" s="258"/>
      <c r="R472" s="258"/>
      <c r="S472" s="258"/>
      <c r="T472" s="258"/>
      <c r="U472" s="258"/>
      <c r="V472" s="258"/>
      <c r="W472" s="258"/>
      <c r="X472" s="258"/>
      <c r="Y472" s="258"/>
      <c r="Z472" s="258"/>
    </row>
    <row r="473" spans="1:26" ht="14.25" customHeight="1">
      <c r="A473" s="258"/>
      <c r="B473" s="259"/>
      <c r="C473" s="259"/>
      <c r="D473" s="259"/>
      <c r="E473" s="259"/>
      <c r="F473" s="258"/>
      <c r="G473" s="258"/>
      <c r="H473" s="260"/>
      <c r="I473" s="258"/>
      <c r="J473" s="258"/>
      <c r="K473" s="258"/>
      <c r="L473" s="258"/>
      <c r="M473" s="258"/>
      <c r="N473" s="258"/>
      <c r="O473" s="258"/>
      <c r="P473" s="258"/>
      <c r="Q473" s="258"/>
      <c r="R473" s="258"/>
      <c r="S473" s="258"/>
      <c r="T473" s="258"/>
      <c r="U473" s="258"/>
      <c r="V473" s="258"/>
      <c r="W473" s="258"/>
      <c r="X473" s="258"/>
      <c r="Y473" s="258"/>
      <c r="Z473" s="258"/>
    </row>
    <row r="474" spans="1:26" ht="14.25" customHeight="1">
      <c r="A474" s="258"/>
      <c r="B474" s="259"/>
      <c r="C474" s="259"/>
      <c r="D474" s="259"/>
      <c r="E474" s="259"/>
      <c r="F474" s="258"/>
      <c r="G474" s="258"/>
      <c r="H474" s="260"/>
      <c r="I474" s="258"/>
      <c r="J474" s="258"/>
      <c r="K474" s="258"/>
      <c r="L474" s="258"/>
      <c r="M474" s="258"/>
      <c r="N474" s="258"/>
      <c r="O474" s="258"/>
      <c r="P474" s="258"/>
      <c r="Q474" s="258"/>
      <c r="R474" s="258"/>
      <c r="S474" s="258"/>
      <c r="T474" s="258"/>
      <c r="U474" s="258"/>
      <c r="V474" s="258"/>
      <c r="W474" s="258"/>
      <c r="X474" s="258"/>
      <c r="Y474" s="258"/>
      <c r="Z474" s="258"/>
    </row>
    <row r="475" spans="1:26" ht="14.25" customHeight="1">
      <c r="A475" s="258"/>
      <c r="B475" s="259"/>
      <c r="C475" s="259"/>
      <c r="D475" s="259"/>
      <c r="E475" s="259"/>
      <c r="F475" s="258"/>
      <c r="G475" s="258"/>
      <c r="H475" s="260"/>
      <c r="I475" s="258"/>
      <c r="J475" s="258"/>
      <c r="K475" s="258"/>
      <c r="L475" s="258"/>
      <c r="M475" s="258"/>
      <c r="N475" s="258"/>
      <c r="O475" s="258"/>
      <c r="P475" s="258"/>
      <c r="Q475" s="258"/>
      <c r="R475" s="258"/>
      <c r="S475" s="258"/>
      <c r="T475" s="258"/>
      <c r="U475" s="258"/>
      <c r="V475" s="258"/>
      <c r="W475" s="258"/>
      <c r="X475" s="258"/>
      <c r="Y475" s="258"/>
      <c r="Z475" s="258"/>
    </row>
    <row r="476" spans="1:26" ht="14.25" customHeight="1">
      <c r="A476" s="258"/>
      <c r="B476" s="259"/>
      <c r="C476" s="259"/>
      <c r="D476" s="259"/>
      <c r="E476" s="259"/>
      <c r="F476" s="258"/>
      <c r="G476" s="258"/>
      <c r="H476" s="260"/>
      <c r="I476" s="258"/>
      <c r="J476" s="258"/>
      <c r="K476" s="258"/>
      <c r="L476" s="258"/>
      <c r="M476" s="258"/>
      <c r="N476" s="258"/>
      <c r="O476" s="258"/>
      <c r="P476" s="258"/>
      <c r="Q476" s="258"/>
      <c r="R476" s="258"/>
      <c r="S476" s="258"/>
      <c r="T476" s="258"/>
      <c r="U476" s="258"/>
      <c r="V476" s="258"/>
      <c r="W476" s="258"/>
      <c r="X476" s="258"/>
      <c r="Y476" s="258"/>
      <c r="Z476" s="258"/>
    </row>
    <row r="477" spans="1:26" ht="14.25" customHeight="1">
      <c r="A477" s="258"/>
      <c r="B477" s="259"/>
      <c r="C477" s="259"/>
      <c r="D477" s="259"/>
      <c r="E477" s="259"/>
      <c r="F477" s="258"/>
      <c r="G477" s="258"/>
      <c r="H477" s="260"/>
      <c r="I477" s="258"/>
      <c r="J477" s="258"/>
      <c r="K477" s="258"/>
      <c r="L477" s="258"/>
      <c r="M477" s="258"/>
      <c r="N477" s="258"/>
      <c r="O477" s="258"/>
      <c r="P477" s="258"/>
      <c r="Q477" s="258"/>
      <c r="R477" s="258"/>
      <c r="S477" s="258"/>
      <c r="T477" s="258"/>
      <c r="U477" s="258"/>
      <c r="V477" s="258"/>
      <c r="W477" s="258"/>
      <c r="X477" s="258"/>
      <c r="Y477" s="258"/>
      <c r="Z477" s="258"/>
    </row>
    <row r="478" spans="1:26" ht="14.25" customHeight="1">
      <c r="A478" s="258"/>
      <c r="B478" s="259"/>
      <c r="C478" s="259"/>
      <c r="D478" s="259"/>
      <c r="E478" s="259"/>
      <c r="F478" s="258"/>
      <c r="G478" s="258"/>
      <c r="H478" s="260"/>
      <c r="I478" s="258"/>
      <c r="J478" s="258"/>
      <c r="K478" s="258"/>
      <c r="L478" s="258"/>
      <c r="M478" s="258"/>
      <c r="N478" s="258"/>
      <c r="O478" s="258"/>
      <c r="P478" s="258"/>
      <c r="Q478" s="258"/>
      <c r="R478" s="258"/>
      <c r="S478" s="258"/>
      <c r="T478" s="258"/>
      <c r="U478" s="258"/>
      <c r="V478" s="258"/>
      <c r="W478" s="258"/>
      <c r="X478" s="258"/>
      <c r="Y478" s="258"/>
      <c r="Z478" s="258"/>
    </row>
    <row r="479" spans="1:26" ht="14.25" customHeight="1">
      <c r="A479" s="258"/>
      <c r="B479" s="259"/>
      <c r="C479" s="259"/>
      <c r="D479" s="259"/>
      <c r="E479" s="259"/>
      <c r="F479" s="258"/>
      <c r="G479" s="258"/>
      <c r="H479" s="260"/>
      <c r="I479" s="258"/>
      <c r="J479" s="258"/>
      <c r="K479" s="258"/>
      <c r="L479" s="258"/>
      <c r="M479" s="258"/>
      <c r="N479" s="258"/>
      <c r="O479" s="258"/>
      <c r="P479" s="258"/>
      <c r="Q479" s="258"/>
      <c r="R479" s="258"/>
      <c r="S479" s="258"/>
      <c r="T479" s="258"/>
      <c r="U479" s="258"/>
      <c r="V479" s="258"/>
      <c r="W479" s="258"/>
      <c r="X479" s="258"/>
      <c r="Y479" s="258"/>
      <c r="Z479" s="258"/>
    </row>
    <row r="480" spans="1:26" ht="14.25" customHeight="1">
      <c r="A480" s="258"/>
      <c r="B480" s="259"/>
      <c r="C480" s="259"/>
      <c r="D480" s="259"/>
      <c r="E480" s="259"/>
      <c r="F480" s="258"/>
      <c r="G480" s="258"/>
      <c r="H480" s="260"/>
      <c r="I480" s="258"/>
      <c r="J480" s="258"/>
      <c r="K480" s="258"/>
      <c r="L480" s="258"/>
      <c r="M480" s="258"/>
      <c r="N480" s="258"/>
      <c r="O480" s="258"/>
      <c r="P480" s="258"/>
      <c r="Q480" s="258"/>
      <c r="R480" s="258"/>
      <c r="S480" s="258"/>
      <c r="T480" s="258"/>
      <c r="U480" s="258"/>
      <c r="V480" s="258"/>
      <c r="W480" s="258"/>
      <c r="X480" s="258"/>
      <c r="Y480" s="258"/>
      <c r="Z480" s="258"/>
    </row>
    <row r="481" spans="1:26" ht="14.25" customHeight="1">
      <c r="A481" s="258"/>
      <c r="B481" s="259"/>
      <c r="C481" s="259"/>
      <c r="D481" s="259"/>
      <c r="E481" s="259"/>
      <c r="F481" s="258"/>
      <c r="G481" s="258"/>
      <c r="H481" s="260"/>
      <c r="I481" s="258"/>
      <c r="J481" s="258"/>
      <c r="K481" s="258"/>
      <c r="L481" s="258"/>
      <c r="M481" s="258"/>
      <c r="N481" s="258"/>
      <c r="O481" s="258"/>
      <c r="P481" s="258"/>
      <c r="Q481" s="258"/>
      <c r="R481" s="258"/>
      <c r="S481" s="258"/>
      <c r="T481" s="258"/>
      <c r="U481" s="258"/>
      <c r="V481" s="258"/>
      <c r="W481" s="258"/>
      <c r="X481" s="258"/>
      <c r="Y481" s="258"/>
      <c r="Z481" s="258"/>
    </row>
    <row r="482" spans="1:26" ht="14.25" customHeight="1">
      <c r="A482" s="258"/>
      <c r="B482" s="259"/>
      <c r="C482" s="259"/>
      <c r="D482" s="259"/>
      <c r="E482" s="259"/>
      <c r="F482" s="258"/>
      <c r="G482" s="258"/>
      <c r="H482" s="260"/>
      <c r="I482" s="258"/>
      <c r="J482" s="258"/>
      <c r="K482" s="258"/>
      <c r="L482" s="258"/>
      <c r="M482" s="258"/>
      <c r="N482" s="258"/>
      <c r="O482" s="258"/>
      <c r="P482" s="258"/>
      <c r="Q482" s="258"/>
      <c r="R482" s="258"/>
      <c r="S482" s="258"/>
      <c r="T482" s="258"/>
      <c r="U482" s="258"/>
      <c r="V482" s="258"/>
      <c r="W482" s="258"/>
      <c r="X482" s="258"/>
      <c r="Y482" s="258"/>
      <c r="Z482" s="258"/>
    </row>
    <row r="483" spans="1:26" ht="14.25" customHeight="1">
      <c r="A483" s="258"/>
      <c r="B483" s="259"/>
      <c r="C483" s="259"/>
      <c r="D483" s="259"/>
      <c r="E483" s="259"/>
      <c r="F483" s="258"/>
      <c r="G483" s="258"/>
      <c r="H483" s="260"/>
      <c r="I483" s="258"/>
      <c r="J483" s="258"/>
      <c r="K483" s="258"/>
      <c r="L483" s="258"/>
      <c r="M483" s="258"/>
      <c r="N483" s="258"/>
      <c r="O483" s="258"/>
      <c r="P483" s="258"/>
      <c r="Q483" s="258"/>
      <c r="R483" s="258"/>
      <c r="S483" s="258"/>
      <c r="T483" s="258"/>
      <c r="U483" s="258"/>
      <c r="V483" s="258"/>
      <c r="W483" s="258"/>
      <c r="X483" s="258"/>
      <c r="Y483" s="258"/>
      <c r="Z483" s="258"/>
    </row>
    <row r="484" spans="1:26" ht="14.25" customHeight="1">
      <c r="A484" s="258"/>
      <c r="B484" s="259"/>
      <c r="C484" s="259"/>
      <c r="D484" s="259"/>
      <c r="E484" s="259"/>
      <c r="F484" s="258"/>
      <c r="G484" s="258"/>
      <c r="H484" s="260"/>
      <c r="I484" s="258"/>
      <c r="J484" s="258"/>
      <c r="K484" s="258"/>
      <c r="L484" s="258"/>
      <c r="M484" s="258"/>
      <c r="N484" s="258"/>
      <c r="O484" s="258"/>
      <c r="P484" s="258"/>
      <c r="Q484" s="258"/>
      <c r="R484" s="258"/>
      <c r="S484" s="258"/>
      <c r="T484" s="258"/>
      <c r="U484" s="258"/>
      <c r="V484" s="258"/>
      <c r="W484" s="258"/>
      <c r="X484" s="258"/>
      <c r="Y484" s="258"/>
      <c r="Z484" s="258"/>
    </row>
    <row r="485" spans="1:26" ht="14.25" customHeight="1">
      <c r="A485" s="258"/>
      <c r="B485" s="259"/>
      <c r="C485" s="259"/>
      <c r="D485" s="259"/>
      <c r="E485" s="259"/>
      <c r="F485" s="258"/>
      <c r="G485" s="258"/>
      <c r="H485" s="260"/>
      <c r="I485" s="258"/>
      <c r="J485" s="258"/>
      <c r="K485" s="258"/>
      <c r="L485" s="258"/>
      <c r="M485" s="258"/>
      <c r="N485" s="258"/>
      <c r="O485" s="258"/>
      <c r="P485" s="258"/>
      <c r="Q485" s="258"/>
      <c r="R485" s="258"/>
      <c r="S485" s="258"/>
      <c r="T485" s="258"/>
      <c r="U485" s="258"/>
      <c r="V485" s="258"/>
      <c r="W485" s="258"/>
      <c r="X485" s="258"/>
      <c r="Y485" s="258"/>
      <c r="Z485" s="258"/>
    </row>
    <row r="486" spans="1:26" ht="14.25" customHeight="1">
      <c r="A486" s="258"/>
      <c r="B486" s="259"/>
      <c r="C486" s="259"/>
      <c r="D486" s="259"/>
      <c r="E486" s="259"/>
      <c r="F486" s="258"/>
      <c r="G486" s="258"/>
      <c r="H486" s="260"/>
      <c r="I486" s="258"/>
      <c r="J486" s="258"/>
      <c r="K486" s="258"/>
      <c r="L486" s="258"/>
      <c r="M486" s="258"/>
      <c r="N486" s="258"/>
      <c r="O486" s="258"/>
      <c r="P486" s="258"/>
      <c r="Q486" s="258"/>
      <c r="R486" s="258"/>
      <c r="S486" s="258"/>
      <c r="T486" s="258"/>
      <c r="U486" s="258"/>
      <c r="V486" s="258"/>
      <c r="W486" s="258"/>
      <c r="X486" s="258"/>
      <c r="Y486" s="258"/>
      <c r="Z486" s="258"/>
    </row>
    <row r="487" spans="1:26" ht="14.25" customHeight="1">
      <c r="A487" s="258"/>
      <c r="B487" s="259"/>
      <c r="C487" s="259"/>
      <c r="D487" s="259"/>
      <c r="E487" s="259"/>
      <c r="F487" s="258"/>
      <c r="G487" s="258"/>
      <c r="H487" s="260"/>
      <c r="I487" s="258"/>
      <c r="J487" s="258"/>
      <c r="K487" s="258"/>
      <c r="L487" s="258"/>
      <c r="M487" s="258"/>
      <c r="N487" s="258"/>
      <c r="O487" s="258"/>
      <c r="P487" s="258"/>
      <c r="Q487" s="258"/>
      <c r="R487" s="258"/>
      <c r="S487" s="258"/>
      <c r="T487" s="258"/>
      <c r="U487" s="258"/>
      <c r="V487" s="258"/>
      <c r="W487" s="258"/>
      <c r="X487" s="258"/>
      <c r="Y487" s="258"/>
      <c r="Z487" s="258"/>
    </row>
    <row r="488" spans="1:26" ht="14.25" customHeight="1">
      <c r="A488" s="258"/>
      <c r="B488" s="259"/>
      <c r="C488" s="259"/>
      <c r="D488" s="259"/>
      <c r="E488" s="259"/>
      <c r="F488" s="258"/>
      <c r="G488" s="258"/>
      <c r="H488" s="260"/>
      <c r="I488" s="258"/>
      <c r="J488" s="258"/>
      <c r="K488" s="258"/>
      <c r="L488" s="258"/>
      <c r="M488" s="258"/>
      <c r="N488" s="258"/>
      <c r="O488" s="258"/>
      <c r="P488" s="258"/>
      <c r="Q488" s="258"/>
      <c r="R488" s="258"/>
      <c r="S488" s="258"/>
      <c r="T488" s="258"/>
      <c r="U488" s="258"/>
      <c r="V488" s="258"/>
      <c r="W488" s="258"/>
      <c r="X488" s="258"/>
      <c r="Y488" s="258"/>
      <c r="Z488" s="258"/>
    </row>
    <row r="489" spans="1:26" ht="14.25" customHeight="1">
      <c r="A489" s="258"/>
      <c r="B489" s="259"/>
      <c r="C489" s="259"/>
      <c r="D489" s="259"/>
      <c r="E489" s="259"/>
      <c r="F489" s="258"/>
      <c r="G489" s="258"/>
      <c r="H489" s="260"/>
      <c r="I489" s="258"/>
      <c r="J489" s="258"/>
      <c r="K489" s="258"/>
      <c r="L489" s="258"/>
      <c r="M489" s="258"/>
      <c r="N489" s="258"/>
      <c r="O489" s="258"/>
      <c r="P489" s="258"/>
      <c r="Q489" s="258"/>
      <c r="R489" s="258"/>
      <c r="S489" s="258"/>
      <c r="T489" s="258"/>
      <c r="U489" s="258"/>
      <c r="V489" s="258"/>
      <c r="W489" s="258"/>
      <c r="X489" s="258"/>
      <c r="Y489" s="258"/>
      <c r="Z489" s="258"/>
    </row>
    <row r="490" spans="1:26" ht="14.25" customHeight="1">
      <c r="A490" s="258"/>
      <c r="B490" s="259"/>
      <c r="C490" s="259"/>
      <c r="D490" s="259"/>
      <c r="E490" s="259"/>
      <c r="F490" s="258"/>
      <c r="G490" s="258"/>
      <c r="H490" s="260"/>
      <c r="I490" s="258"/>
      <c r="J490" s="258"/>
      <c r="K490" s="258"/>
      <c r="L490" s="258"/>
      <c r="M490" s="258"/>
      <c r="N490" s="258"/>
      <c r="O490" s="258"/>
      <c r="P490" s="258"/>
      <c r="Q490" s="258"/>
      <c r="R490" s="258"/>
      <c r="S490" s="258"/>
      <c r="T490" s="258"/>
      <c r="U490" s="258"/>
      <c r="V490" s="258"/>
      <c r="W490" s="258"/>
      <c r="X490" s="258"/>
      <c r="Y490" s="258"/>
      <c r="Z490" s="258"/>
    </row>
    <row r="491" spans="1:26" ht="14.25" customHeight="1">
      <c r="A491" s="258"/>
      <c r="B491" s="259"/>
      <c r="C491" s="259"/>
      <c r="D491" s="259"/>
      <c r="E491" s="259"/>
      <c r="F491" s="258"/>
      <c r="G491" s="258"/>
      <c r="H491" s="260"/>
      <c r="I491" s="258"/>
      <c r="J491" s="258"/>
      <c r="K491" s="258"/>
      <c r="L491" s="258"/>
      <c r="M491" s="258"/>
      <c r="N491" s="258"/>
      <c r="O491" s="258"/>
      <c r="P491" s="258"/>
      <c r="Q491" s="258"/>
      <c r="R491" s="258"/>
      <c r="S491" s="258"/>
      <c r="T491" s="258"/>
      <c r="U491" s="258"/>
      <c r="V491" s="258"/>
      <c r="W491" s="258"/>
      <c r="X491" s="258"/>
      <c r="Y491" s="258"/>
      <c r="Z491" s="258"/>
    </row>
    <row r="492" spans="1:26" ht="14.25" customHeight="1">
      <c r="A492" s="258"/>
      <c r="B492" s="259"/>
      <c r="C492" s="259"/>
      <c r="D492" s="259"/>
      <c r="E492" s="259"/>
      <c r="F492" s="258"/>
      <c r="G492" s="258"/>
      <c r="H492" s="260"/>
      <c r="I492" s="258"/>
      <c r="J492" s="258"/>
      <c r="K492" s="258"/>
      <c r="L492" s="258"/>
      <c r="M492" s="258"/>
      <c r="N492" s="258"/>
      <c r="O492" s="258"/>
      <c r="P492" s="258"/>
      <c r="Q492" s="258"/>
      <c r="R492" s="258"/>
      <c r="S492" s="258"/>
      <c r="T492" s="258"/>
      <c r="U492" s="258"/>
      <c r="V492" s="258"/>
      <c r="W492" s="258"/>
      <c r="X492" s="258"/>
      <c r="Y492" s="258"/>
      <c r="Z492" s="258"/>
    </row>
    <row r="493" spans="1:26" ht="14.25" customHeight="1">
      <c r="A493" s="258"/>
      <c r="B493" s="259"/>
      <c r="C493" s="259"/>
      <c r="D493" s="259"/>
      <c r="E493" s="259"/>
      <c r="F493" s="258"/>
      <c r="G493" s="258"/>
      <c r="H493" s="260"/>
      <c r="I493" s="258"/>
      <c r="J493" s="258"/>
      <c r="K493" s="258"/>
      <c r="L493" s="258"/>
      <c r="M493" s="258"/>
      <c r="N493" s="258"/>
      <c r="O493" s="258"/>
      <c r="P493" s="258"/>
      <c r="Q493" s="258"/>
      <c r="R493" s="258"/>
      <c r="S493" s="258"/>
      <c r="T493" s="258"/>
      <c r="U493" s="258"/>
      <c r="V493" s="258"/>
      <c r="W493" s="258"/>
      <c r="X493" s="258"/>
      <c r="Y493" s="258"/>
      <c r="Z493" s="258"/>
    </row>
    <row r="494" spans="1:26" ht="14.25" customHeight="1">
      <c r="A494" s="258"/>
      <c r="B494" s="259"/>
      <c r="C494" s="259"/>
      <c r="D494" s="259"/>
      <c r="E494" s="259"/>
      <c r="F494" s="258"/>
      <c r="G494" s="258"/>
      <c r="H494" s="260"/>
      <c r="I494" s="258"/>
      <c r="J494" s="258"/>
      <c r="K494" s="258"/>
      <c r="L494" s="258"/>
      <c r="M494" s="258"/>
      <c r="N494" s="258"/>
      <c r="O494" s="258"/>
      <c r="P494" s="258"/>
      <c r="Q494" s="258"/>
      <c r="R494" s="258"/>
      <c r="S494" s="258"/>
      <c r="T494" s="258"/>
      <c r="U494" s="258"/>
      <c r="V494" s="258"/>
      <c r="W494" s="258"/>
      <c r="X494" s="258"/>
      <c r="Y494" s="258"/>
      <c r="Z494" s="258"/>
    </row>
    <row r="495" spans="1:26" ht="14.25" customHeight="1">
      <c r="A495" s="258"/>
      <c r="B495" s="259"/>
      <c r="C495" s="259"/>
      <c r="D495" s="259"/>
      <c r="E495" s="259"/>
      <c r="F495" s="258"/>
      <c r="G495" s="258"/>
      <c r="H495" s="260"/>
      <c r="I495" s="258"/>
      <c r="J495" s="258"/>
      <c r="K495" s="258"/>
      <c r="L495" s="258"/>
      <c r="M495" s="258"/>
      <c r="N495" s="258"/>
      <c r="O495" s="258"/>
      <c r="P495" s="258"/>
      <c r="Q495" s="258"/>
      <c r="R495" s="258"/>
      <c r="S495" s="258"/>
      <c r="T495" s="258"/>
      <c r="U495" s="258"/>
      <c r="V495" s="258"/>
      <c r="W495" s="258"/>
      <c r="X495" s="258"/>
      <c r="Y495" s="258"/>
      <c r="Z495" s="258"/>
    </row>
    <row r="496" spans="1:26" ht="14.25" customHeight="1">
      <c r="A496" s="258"/>
      <c r="B496" s="259"/>
      <c r="C496" s="259"/>
      <c r="D496" s="259"/>
      <c r="E496" s="259"/>
      <c r="F496" s="258"/>
      <c r="G496" s="258"/>
      <c r="H496" s="260"/>
      <c r="I496" s="258"/>
      <c r="J496" s="258"/>
      <c r="K496" s="258"/>
      <c r="L496" s="258"/>
      <c r="M496" s="258"/>
      <c r="N496" s="258"/>
      <c r="O496" s="258"/>
      <c r="P496" s="258"/>
      <c r="Q496" s="258"/>
      <c r="R496" s="258"/>
      <c r="S496" s="258"/>
      <c r="T496" s="258"/>
      <c r="U496" s="258"/>
      <c r="V496" s="258"/>
      <c r="W496" s="258"/>
      <c r="X496" s="258"/>
      <c r="Y496" s="258"/>
      <c r="Z496" s="258"/>
    </row>
    <row r="497" spans="1:26" ht="14.25" customHeight="1">
      <c r="A497" s="258"/>
      <c r="B497" s="259"/>
      <c r="C497" s="259"/>
      <c r="D497" s="259"/>
      <c r="E497" s="259"/>
      <c r="F497" s="258"/>
      <c r="G497" s="258"/>
      <c r="H497" s="260"/>
      <c r="I497" s="258"/>
      <c r="J497" s="258"/>
      <c r="K497" s="258"/>
      <c r="L497" s="258"/>
      <c r="M497" s="258"/>
      <c r="N497" s="258"/>
      <c r="O497" s="258"/>
      <c r="P497" s="258"/>
      <c r="Q497" s="258"/>
      <c r="R497" s="258"/>
      <c r="S497" s="258"/>
      <c r="T497" s="258"/>
      <c r="U497" s="258"/>
      <c r="V497" s="258"/>
      <c r="W497" s="258"/>
      <c r="X497" s="258"/>
      <c r="Y497" s="258"/>
      <c r="Z497" s="258"/>
    </row>
    <row r="498" spans="1:26" ht="14.25" customHeight="1">
      <c r="A498" s="258"/>
      <c r="B498" s="259"/>
      <c r="C498" s="259"/>
      <c r="D498" s="259"/>
      <c r="E498" s="259"/>
      <c r="F498" s="258"/>
      <c r="G498" s="258"/>
      <c r="H498" s="260"/>
      <c r="I498" s="258"/>
      <c r="J498" s="258"/>
      <c r="K498" s="258"/>
      <c r="L498" s="258"/>
      <c r="M498" s="258"/>
      <c r="N498" s="258"/>
      <c r="O498" s="258"/>
      <c r="P498" s="258"/>
      <c r="Q498" s="258"/>
      <c r="R498" s="258"/>
      <c r="S498" s="258"/>
      <c r="T498" s="258"/>
      <c r="U498" s="258"/>
      <c r="V498" s="258"/>
      <c r="W498" s="258"/>
      <c r="X498" s="258"/>
      <c r="Y498" s="258"/>
      <c r="Z498" s="258"/>
    </row>
    <row r="499" spans="1:26" ht="14.25" customHeight="1">
      <c r="A499" s="258"/>
      <c r="B499" s="259"/>
      <c r="C499" s="259"/>
      <c r="D499" s="259"/>
      <c r="E499" s="259"/>
      <c r="F499" s="258"/>
      <c r="G499" s="258"/>
      <c r="H499" s="260"/>
      <c r="I499" s="258"/>
      <c r="J499" s="258"/>
      <c r="K499" s="258"/>
      <c r="L499" s="258"/>
      <c r="M499" s="258"/>
      <c r="N499" s="258"/>
      <c r="O499" s="258"/>
      <c r="P499" s="258"/>
      <c r="Q499" s="258"/>
      <c r="R499" s="258"/>
      <c r="S499" s="258"/>
      <c r="T499" s="258"/>
      <c r="U499" s="258"/>
      <c r="V499" s="258"/>
      <c r="W499" s="258"/>
      <c r="X499" s="258"/>
      <c r="Y499" s="258"/>
      <c r="Z499" s="258"/>
    </row>
    <row r="500" spans="1:26" ht="14.25" customHeight="1">
      <c r="A500" s="258"/>
      <c r="B500" s="259"/>
      <c r="C500" s="259"/>
      <c r="D500" s="259"/>
      <c r="E500" s="259"/>
      <c r="F500" s="258"/>
      <c r="G500" s="258"/>
      <c r="H500" s="260"/>
      <c r="I500" s="258"/>
      <c r="J500" s="258"/>
      <c r="K500" s="258"/>
      <c r="L500" s="258"/>
      <c r="M500" s="258"/>
      <c r="N500" s="258"/>
      <c r="O500" s="258"/>
      <c r="P500" s="258"/>
      <c r="Q500" s="258"/>
      <c r="R500" s="258"/>
      <c r="S500" s="258"/>
      <c r="T500" s="258"/>
      <c r="U500" s="258"/>
      <c r="V500" s="258"/>
      <c r="W500" s="258"/>
      <c r="X500" s="258"/>
      <c r="Y500" s="258"/>
      <c r="Z500" s="258"/>
    </row>
    <row r="501" spans="1:26" ht="14.25" customHeight="1">
      <c r="A501" s="258"/>
      <c r="B501" s="259"/>
      <c r="C501" s="259"/>
      <c r="D501" s="259"/>
      <c r="E501" s="259"/>
      <c r="F501" s="258"/>
      <c r="G501" s="258"/>
      <c r="H501" s="260"/>
      <c r="I501" s="258"/>
      <c r="J501" s="258"/>
      <c r="K501" s="258"/>
      <c r="L501" s="258"/>
      <c r="M501" s="258"/>
      <c r="N501" s="258"/>
      <c r="O501" s="258"/>
      <c r="P501" s="258"/>
      <c r="Q501" s="258"/>
      <c r="R501" s="258"/>
      <c r="S501" s="258"/>
      <c r="T501" s="258"/>
      <c r="U501" s="258"/>
      <c r="V501" s="258"/>
      <c r="W501" s="258"/>
      <c r="X501" s="258"/>
      <c r="Y501" s="258"/>
      <c r="Z501" s="258"/>
    </row>
    <row r="502" spans="1:26" ht="14.25" customHeight="1">
      <c r="A502" s="258"/>
      <c r="B502" s="259"/>
      <c r="C502" s="259"/>
      <c r="D502" s="259"/>
      <c r="E502" s="259"/>
      <c r="F502" s="258"/>
      <c r="G502" s="258"/>
      <c r="H502" s="260"/>
      <c r="I502" s="258"/>
      <c r="J502" s="258"/>
      <c r="K502" s="258"/>
      <c r="L502" s="258"/>
      <c r="M502" s="258"/>
      <c r="N502" s="258"/>
      <c r="O502" s="258"/>
      <c r="P502" s="258"/>
      <c r="Q502" s="258"/>
      <c r="R502" s="258"/>
      <c r="S502" s="258"/>
      <c r="T502" s="258"/>
      <c r="U502" s="258"/>
      <c r="V502" s="258"/>
      <c r="W502" s="258"/>
      <c r="X502" s="258"/>
      <c r="Y502" s="258"/>
      <c r="Z502" s="258"/>
    </row>
    <row r="503" spans="1:26" ht="14.25" customHeight="1">
      <c r="A503" s="258"/>
      <c r="B503" s="259"/>
      <c r="C503" s="259"/>
      <c r="D503" s="259"/>
      <c r="E503" s="259"/>
      <c r="F503" s="258"/>
      <c r="G503" s="258"/>
      <c r="H503" s="260"/>
      <c r="I503" s="258"/>
      <c r="J503" s="258"/>
      <c r="K503" s="258"/>
      <c r="L503" s="258"/>
      <c r="M503" s="258"/>
      <c r="N503" s="258"/>
      <c r="O503" s="258"/>
      <c r="P503" s="258"/>
      <c r="Q503" s="258"/>
      <c r="R503" s="258"/>
      <c r="S503" s="258"/>
      <c r="T503" s="258"/>
      <c r="U503" s="258"/>
      <c r="V503" s="258"/>
      <c r="W503" s="258"/>
      <c r="X503" s="258"/>
      <c r="Y503" s="258"/>
      <c r="Z503" s="258"/>
    </row>
    <row r="504" spans="1:26" ht="14.25" customHeight="1">
      <c r="A504" s="258"/>
      <c r="B504" s="259"/>
      <c r="C504" s="259"/>
      <c r="D504" s="259"/>
      <c r="E504" s="259"/>
      <c r="F504" s="258"/>
      <c r="G504" s="258"/>
      <c r="H504" s="260"/>
      <c r="I504" s="258"/>
      <c r="J504" s="258"/>
      <c r="K504" s="258"/>
      <c r="L504" s="258"/>
      <c r="M504" s="258"/>
      <c r="N504" s="258"/>
      <c r="O504" s="258"/>
      <c r="P504" s="258"/>
      <c r="Q504" s="258"/>
      <c r="R504" s="258"/>
      <c r="S504" s="258"/>
      <c r="T504" s="258"/>
      <c r="U504" s="258"/>
      <c r="V504" s="258"/>
      <c r="W504" s="258"/>
      <c r="X504" s="258"/>
      <c r="Y504" s="258"/>
      <c r="Z504" s="258"/>
    </row>
    <row r="505" spans="1:26" ht="14.25" customHeight="1">
      <c r="A505" s="258"/>
      <c r="B505" s="259"/>
      <c r="C505" s="259"/>
      <c r="D505" s="259"/>
      <c r="E505" s="259"/>
      <c r="F505" s="258"/>
      <c r="G505" s="258"/>
      <c r="H505" s="260"/>
      <c r="I505" s="258"/>
      <c r="J505" s="258"/>
      <c r="K505" s="258"/>
      <c r="L505" s="258"/>
      <c r="M505" s="258"/>
      <c r="N505" s="258"/>
      <c r="O505" s="258"/>
      <c r="P505" s="258"/>
      <c r="Q505" s="258"/>
      <c r="R505" s="258"/>
      <c r="S505" s="258"/>
      <c r="T505" s="258"/>
      <c r="U505" s="258"/>
      <c r="V505" s="258"/>
      <c r="W505" s="258"/>
      <c r="X505" s="258"/>
      <c r="Y505" s="258"/>
      <c r="Z505" s="258"/>
    </row>
    <row r="506" spans="1:26" ht="14.25" customHeight="1">
      <c r="A506" s="258"/>
      <c r="B506" s="259"/>
      <c r="C506" s="259"/>
      <c r="D506" s="259"/>
      <c r="E506" s="259"/>
      <c r="F506" s="258"/>
      <c r="G506" s="258"/>
      <c r="H506" s="260"/>
      <c r="I506" s="258"/>
      <c r="J506" s="258"/>
      <c r="K506" s="258"/>
      <c r="L506" s="258"/>
      <c r="M506" s="258"/>
      <c r="N506" s="258"/>
      <c r="O506" s="258"/>
      <c r="P506" s="258"/>
      <c r="Q506" s="258"/>
      <c r="R506" s="258"/>
      <c r="S506" s="258"/>
      <c r="T506" s="258"/>
      <c r="U506" s="258"/>
      <c r="V506" s="258"/>
      <c r="W506" s="258"/>
      <c r="X506" s="258"/>
      <c r="Y506" s="258"/>
      <c r="Z506" s="258"/>
    </row>
    <row r="507" spans="1:26" ht="14.25" customHeight="1">
      <c r="A507" s="258"/>
      <c r="B507" s="259"/>
      <c r="C507" s="259"/>
      <c r="D507" s="259"/>
      <c r="E507" s="259"/>
      <c r="F507" s="258"/>
      <c r="G507" s="258"/>
      <c r="H507" s="260"/>
      <c r="I507" s="258"/>
      <c r="J507" s="258"/>
      <c r="K507" s="258"/>
      <c r="L507" s="258"/>
      <c r="M507" s="258"/>
      <c r="N507" s="258"/>
      <c r="O507" s="258"/>
      <c r="P507" s="258"/>
      <c r="Q507" s="258"/>
      <c r="R507" s="258"/>
      <c r="S507" s="258"/>
      <c r="T507" s="258"/>
      <c r="U507" s="258"/>
      <c r="V507" s="258"/>
      <c r="W507" s="258"/>
      <c r="X507" s="258"/>
      <c r="Y507" s="258"/>
      <c r="Z507" s="258"/>
    </row>
    <row r="508" spans="1:26" ht="14.25" customHeight="1">
      <c r="A508" s="258"/>
      <c r="B508" s="259"/>
      <c r="C508" s="259"/>
      <c r="D508" s="259"/>
      <c r="E508" s="259"/>
      <c r="F508" s="258"/>
      <c r="G508" s="258"/>
      <c r="H508" s="260"/>
      <c r="I508" s="258"/>
      <c r="J508" s="258"/>
      <c r="K508" s="258"/>
      <c r="L508" s="258"/>
      <c r="M508" s="258"/>
      <c r="N508" s="258"/>
      <c r="O508" s="258"/>
      <c r="P508" s="258"/>
      <c r="Q508" s="258"/>
      <c r="R508" s="258"/>
      <c r="S508" s="258"/>
      <c r="T508" s="258"/>
      <c r="U508" s="258"/>
      <c r="V508" s="258"/>
      <c r="W508" s="258"/>
      <c r="X508" s="258"/>
      <c r="Y508" s="258"/>
      <c r="Z508" s="258"/>
    </row>
    <row r="509" spans="1:26" ht="14.25" customHeight="1">
      <c r="A509" s="258"/>
      <c r="B509" s="259"/>
      <c r="C509" s="259"/>
      <c r="D509" s="259"/>
      <c r="E509" s="259"/>
      <c r="F509" s="258"/>
      <c r="G509" s="258"/>
      <c r="H509" s="260"/>
      <c r="I509" s="258"/>
      <c r="J509" s="258"/>
      <c r="K509" s="258"/>
      <c r="L509" s="258"/>
      <c r="M509" s="258"/>
      <c r="N509" s="258"/>
      <c r="O509" s="258"/>
      <c r="P509" s="258"/>
      <c r="Q509" s="258"/>
      <c r="R509" s="258"/>
      <c r="S509" s="258"/>
      <c r="T509" s="258"/>
      <c r="U509" s="258"/>
      <c r="V509" s="258"/>
      <c r="W509" s="258"/>
      <c r="X509" s="258"/>
      <c r="Y509" s="258"/>
      <c r="Z509" s="258"/>
    </row>
    <row r="510" spans="1:26" ht="14.25" customHeight="1">
      <c r="A510" s="258"/>
      <c r="B510" s="259"/>
      <c r="C510" s="259"/>
      <c r="D510" s="259"/>
      <c r="E510" s="259"/>
      <c r="F510" s="258"/>
      <c r="G510" s="258"/>
      <c r="H510" s="260"/>
      <c r="I510" s="258"/>
      <c r="J510" s="258"/>
      <c r="K510" s="258"/>
      <c r="L510" s="258"/>
      <c r="M510" s="258"/>
      <c r="N510" s="258"/>
      <c r="O510" s="258"/>
      <c r="P510" s="258"/>
      <c r="Q510" s="258"/>
      <c r="R510" s="258"/>
      <c r="S510" s="258"/>
      <c r="T510" s="258"/>
      <c r="U510" s="258"/>
      <c r="V510" s="258"/>
      <c r="W510" s="258"/>
      <c r="X510" s="258"/>
      <c r="Y510" s="258"/>
      <c r="Z510" s="258"/>
    </row>
    <row r="511" spans="1:26" ht="14.25" customHeight="1">
      <c r="A511" s="258"/>
      <c r="B511" s="259"/>
      <c r="C511" s="259"/>
      <c r="D511" s="259"/>
      <c r="E511" s="259"/>
      <c r="F511" s="258"/>
      <c r="G511" s="258"/>
      <c r="H511" s="260"/>
      <c r="I511" s="258"/>
      <c r="J511" s="258"/>
      <c r="K511" s="258"/>
      <c r="L511" s="258"/>
      <c r="M511" s="258"/>
      <c r="N511" s="258"/>
      <c r="O511" s="258"/>
      <c r="P511" s="258"/>
      <c r="Q511" s="258"/>
      <c r="R511" s="258"/>
      <c r="S511" s="258"/>
      <c r="T511" s="258"/>
      <c r="U511" s="258"/>
      <c r="V511" s="258"/>
      <c r="W511" s="258"/>
      <c r="X511" s="258"/>
      <c r="Y511" s="258"/>
      <c r="Z511" s="258"/>
    </row>
    <row r="512" spans="1:26" ht="14.25" customHeight="1">
      <c r="A512" s="258"/>
      <c r="B512" s="259"/>
      <c r="C512" s="259"/>
      <c r="D512" s="259"/>
      <c r="E512" s="259"/>
      <c r="F512" s="258"/>
      <c r="G512" s="258"/>
      <c r="H512" s="260"/>
      <c r="I512" s="258"/>
      <c r="J512" s="258"/>
      <c r="K512" s="258"/>
      <c r="L512" s="258"/>
      <c r="M512" s="258"/>
      <c r="N512" s="258"/>
      <c r="O512" s="258"/>
      <c r="P512" s="258"/>
      <c r="Q512" s="258"/>
      <c r="R512" s="258"/>
      <c r="S512" s="258"/>
      <c r="T512" s="258"/>
      <c r="U512" s="258"/>
      <c r="V512" s="258"/>
      <c r="W512" s="258"/>
      <c r="X512" s="258"/>
      <c r="Y512" s="258"/>
      <c r="Z512" s="258"/>
    </row>
    <row r="513" spans="1:26" ht="14.25" customHeight="1">
      <c r="A513" s="258"/>
      <c r="B513" s="259"/>
      <c r="C513" s="259"/>
      <c r="D513" s="259"/>
      <c r="E513" s="259"/>
      <c r="F513" s="258"/>
      <c r="G513" s="258"/>
      <c r="H513" s="260"/>
      <c r="I513" s="258"/>
      <c r="J513" s="258"/>
      <c r="K513" s="258"/>
      <c r="L513" s="258"/>
      <c r="M513" s="258"/>
      <c r="N513" s="258"/>
      <c r="O513" s="258"/>
      <c r="P513" s="258"/>
      <c r="Q513" s="258"/>
      <c r="R513" s="258"/>
      <c r="S513" s="258"/>
      <c r="T513" s="258"/>
      <c r="U513" s="258"/>
      <c r="V513" s="258"/>
      <c r="W513" s="258"/>
      <c r="X513" s="258"/>
      <c r="Y513" s="258"/>
      <c r="Z513" s="258"/>
    </row>
    <row r="514" spans="1:26" ht="14.25" customHeight="1">
      <c r="A514" s="258"/>
      <c r="B514" s="259"/>
      <c r="C514" s="259"/>
      <c r="D514" s="259"/>
      <c r="E514" s="259"/>
      <c r="F514" s="258"/>
      <c r="G514" s="258"/>
      <c r="H514" s="260"/>
      <c r="I514" s="258"/>
      <c r="J514" s="258"/>
      <c r="K514" s="258"/>
      <c r="L514" s="258"/>
      <c r="M514" s="258"/>
      <c r="N514" s="258"/>
      <c r="O514" s="258"/>
      <c r="P514" s="258"/>
      <c r="Q514" s="258"/>
      <c r="R514" s="258"/>
      <c r="S514" s="258"/>
      <c r="T514" s="258"/>
      <c r="U514" s="258"/>
      <c r="V514" s="258"/>
      <c r="W514" s="258"/>
      <c r="X514" s="258"/>
      <c r="Y514" s="258"/>
      <c r="Z514" s="258"/>
    </row>
    <row r="515" spans="1:26" ht="14.25" customHeight="1">
      <c r="A515" s="258"/>
      <c r="B515" s="259"/>
      <c r="C515" s="259"/>
      <c r="D515" s="259"/>
      <c r="E515" s="259"/>
      <c r="F515" s="258"/>
      <c r="G515" s="258"/>
      <c r="H515" s="260"/>
      <c r="I515" s="258"/>
      <c r="J515" s="258"/>
      <c r="K515" s="258"/>
      <c r="L515" s="258"/>
      <c r="M515" s="258"/>
      <c r="N515" s="258"/>
      <c r="O515" s="258"/>
      <c r="P515" s="258"/>
      <c r="Q515" s="258"/>
      <c r="R515" s="258"/>
      <c r="S515" s="258"/>
      <c r="T515" s="258"/>
      <c r="U515" s="258"/>
      <c r="V515" s="258"/>
      <c r="W515" s="258"/>
      <c r="X515" s="258"/>
      <c r="Y515" s="258"/>
      <c r="Z515" s="258"/>
    </row>
    <row r="516" spans="1:26" ht="14.25" customHeight="1">
      <c r="A516" s="258"/>
      <c r="B516" s="259"/>
      <c r="C516" s="259"/>
      <c r="D516" s="259"/>
      <c r="E516" s="259"/>
      <c r="F516" s="258"/>
      <c r="G516" s="258"/>
      <c r="H516" s="260"/>
      <c r="I516" s="258"/>
      <c r="J516" s="258"/>
      <c r="K516" s="258"/>
      <c r="L516" s="258"/>
      <c r="M516" s="258"/>
      <c r="N516" s="258"/>
      <c r="O516" s="258"/>
      <c r="P516" s="258"/>
      <c r="Q516" s="258"/>
      <c r="R516" s="258"/>
      <c r="S516" s="258"/>
      <c r="T516" s="258"/>
      <c r="U516" s="258"/>
      <c r="V516" s="258"/>
      <c r="W516" s="258"/>
      <c r="X516" s="258"/>
      <c r="Y516" s="258"/>
      <c r="Z516" s="258"/>
    </row>
    <row r="517" spans="1:26" ht="14.25" customHeight="1">
      <c r="A517" s="258"/>
      <c r="B517" s="259"/>
      <c r="C517" s="259"/>
      <c r="D517" s="259"/>
      <c r="E517" s="259"/>
      <c r="F517" s="258"/>
      <c r="G517" s="258"/>
      <c r="H517" s="260"/>
      <c r="I517" s="258"/>
      <c r="J517" s="258"/>
      <c r="K517" s="258"/>
      <c r="L517" s="258"/>
      <c r="M517" s="258"/>
      <c r="N517" s="258"/>
      <c r="O517" s="258"/>
      <c r="P517" s="258"/>
      <c r="Q517" s="258"/>
      <c r="R517" s="258"/>
      <c r="S517" s="258"/>
      <c r="T517" s="258"/>
      <c r="U517" s="258"/>
      <c r="V517" s="258"/>
      <c r="W517" s="258"/>
      <c r="X517" s="258"/>
      <c r="Y517" s="258"/>
      <c r="Z517" s="258"/>
    </row>
    <row r="518" spans="1:26" ht="14.25" customHeight="1">
      <c r="A518" s="258"/>
      <c r="B518" s="259"/>
      <c r="C518" s="259"/>
      <c r="D518" s="259"/>
      <c r="E518" s="259"/>
      <c r="F518" s="258"/>
      <c r="G518" s="258"/>
      <c r="H518" s="260"/>
      <c r="I518" s="258"/>
      <c r="J518" s="258"/>
      <c r="K518" s="258"/>
      <c r="L518" s="258"/>
      <c r="M518" s="258"/>
      <c r="N518" s="258"/>
      <c r="O518" s="258"/>
      <c r="P518" s="258"/>
      <c r="Q518" s="258"/>
      <c r="R518" s="258"/>
      <c r="S518" s="258"/>
      <c r="T518" s="258"/>
      <c r="U518" s="258"/>
      <c r="V518" s="258"/>
      <c r="W518" s="258"/>
      <c r="X518" s="258"/>
      <c r="Y518" s="258"/>
      <c r="Z518" s="258"/>
    </row>
    <row r="519" spans="1:26" ht="14.25" customHeight="1">
      <c r="A519" s="258"/>
      <c r="B519" s="259"/>
      <c r="C519" s="259"/>
      <c r="D519" s="259"/>
      <c r="E519" s="259"/>
      <c r="F519" s="258"/>
      <c r="G519" s="258"/>
      <c r="H519" s="260"/>
      <c r="I519" s="258"/>
      <c r="J519" s="258"/>
      <c r="K519" s="258"/>
      <c r="L519" s="258"/>
      <c r="M519" s="258"/>
      <c r="N519" s="258"/>
      <c r="O519" s="258"/>
      <c r="P519" s="258"/>
      <c r="Q519" s="258"/>
      <c r="R519" s="258"/>
      <c r="S519" s="258"/>
      <c r="T519" s="258"/>
      <c r="U519" s="258"/>
      <c r="V519" s="258"/>
      <c r="W519" s="258"/>
      <c r="X519" s="258"/>
      <c r="Y519" s="258"/>
      <c r="Z519" s="258"/>
    </row>
    <row r="520" spans="1:26" ht="14.25" customHeight="1">
      <c r="A520" s="258"/>
      <c r="B520" s="259"/>
      <c r="C520" s="259"/>
      <c r="D520" s="259"/>
      <c r="E520" s="259"/>
      <c r="F520" s="258"/>
      <c r="G520" s="258"/>
      <c r="H520" s="260"/>
      <c r="I520" s="258"/>
      <c r="J520" s="258"/>
      <c r="K520" s="258"/>
      <c r="L520" s="258"/>
      <c r="M520" s="258"/>
      <c r="N520" s="258"/>
      <c r="O520" s="258"/>
      <c r="P520" s="258"/>
      <c r="Q520" s="258"/>
      <c r="R520" s="258"/>
      <c r="S520" s="258"/>
      <c r="T520" s="258"/>
      <c r="U520" s="258"/>
      <c r="V520" s="258"/>
      <c r="W520" s="258"/>
      <c r="X520" s="258"/>
      <c r="Y520" s="258"/>
      <c r="Z520" s="258"/>
    </row>
    <row r="521" spans="1:26" ht="14.25" customHeight="1">
      <c r="A521" s="258"/>
      <c r="B521" s="259"/>
      <c r="C521" s="259"/>
      <c r="D521" s="259"/>
      <c r="E521" s="259"/>
      <c r="F521" s="258"/>
      <c r="G521" s="258"/>
      <c r="H521" s="260"/>
      <c r="I521" s="258"/>
      <c r="J521" s="258"/>
      <c r="K521" s="258"/>
      <c r="L521" s="258"/>
      <c r="M521" s="258"/>
      <c r="N521" s="258"/>
      <c r="O521" s="258"/>
      <c r="P521" s="258"/>
      <c r="Q521" s="258"/>
      <c r="R521" s="258"/>
      <c r="S521" s="258"/>
      <c r="T521" s="258"/>
      <c r="U521" s="258"/>
      <c r="V521" s="258"/>
      <c r="W521" s="258"/>
      <c r="X521" s="258"/>
      <c r="Y521" s="258"/>
      <c r="Z521" s="258"/>
    </row>
    <row r="522" spans="1:26" ht="14.25" customHeight="1">
      <c r="A522" s="258"/>
      <c r="B522" s="259"/>
      <c r="C522" s="259"/>
      <c r="D522" s="259"/>
      <c r="E522" s="259"/>
      <c r="F522" s="258"/>
      <c r="G522" s="258"/>
      <c r="H522" s="260"/>
      <c r="I522" s="258"/>
      <c r="J522" s="258"/>
      <c r="K522" s="258"/>
      <c r="L522" s="258"/>
      <c r="M522" s="258"/>
      <c r="N522" s="258"/>
      <c r="O522" s="258"/>
      <c r="P522" s="258"/>
      <c r="Q522" s="258"/>
      <c r="R522" s="258"/>
      <c r="S522" s="258"/>
      <c r="T522" s="258"/>
      <c r="U522" s="258"/>
      <c r="V522" s="258"/>
      <c r="W522" s="258"/>
      <c r="X522" s="258"/>
      <c r="Y522" s="258"/>
      <c r="Z522" s="258"/>
    </row>
    <row r="523" spans="1:26" ht="14.25" customHeight="1">
      <c r="A523" s="258"/>
      <c r="B523" s="259"/>
      <c r="C523" s="259"/>
      <c r="D523" s="259"/>
      <c r="E523" s="259"/>
      <c r="F523" s="258"/>
      <c r="G523" s="258"/>
      <c r="H523" s="260"/>
      <c r="I523" s="258"/>
      <c r="J523" s="258"/>
      <c r="K523" s="258"/>
      <c r="L523" s="258"/>
      <c r="M523" s="258"/>
      <c r="N523" s="258"/>
      <c r="O523" s="258"/>
      <c r="P523" s="258"/>
      <c r="Q523" s="258"/>
      <c r="R523" s="258"/>
      <c r="S523" s="258"/>
      <c r="T523" s="258"/>
      <c r="U523" s="258"/>
      <c r="V523" s="258"/>
      <c r="W523" s="258"/>
      <c r="X523" s="258"/>
      <c r="Y523" s="258"/>
      <c r="Z523" s="258"/>
    </row>
    <row r="524" spans="1:26" ht="14.25" customHeight="1">
      <c r="A524" s="258"/>
      <c r="B524" s="259"/>
      <c r="C524" s="259"/>
      <c r="D524" s="259"/>
      <c r="E524" s="259"/>
      <c r="F524" s="258"/>
      <c r="G524" s="258"/>
      <c r="H524" s="260"/>
      <c r="I524" s="258"/>
      <c r="J524" s="258"/>
      <c r="K524" s="258"/>
      <c r="L524" s="258"/>
      <c r="M524" s="258"/>
      <c r="N524" s="258"/>
      <c r="O524" s="258"/>
      <c r="P524" s="258"/>
      <c r="Q524" s="258"/>
      <c r="R524" s="258"/>
      <c r="S524" s="258"/>
      <c r="T524" s="258"/>
      <c r="U524" s="258"/>
      <c r="V524" s="258"/>
      <c r="W524" s="258"/>
      <c r="X524" s="258"/>
      <c r="Y524" s="258"/>
      <c r="Z524" s="258"/>
    </row>
    <row r="525" spans="1:26" ht="14.25" customHeight="1">
      <c r="A525" s="258"/>
      <c r="B525" s="259"/>
      <c r="C525" s="259"/>
      <c r="D525" s="259"/>
      <c r="E525" s="259"/>
      <c r="F525" s="258"/>
      <c r="G525" s="258"/>
      <c r="H525" s="260"/>
      <c r="I525" s="258"/>
      <c r="J525" s="258"/>
      <c r="K525" s="258"/>
      <c r="L525" s="258"/>
      <c r="M525" s="258"/>
      <c r="N525" s="258"/>
      <c r="O525" s="258"/>
      <c r="P525" s="258"/>
      <c r="Q525" s="258"/>
      <c r="R525" s="258"/>
      <c r="S525" s="258"/>
      <c r="T525" s="258"/>
      <c r="U525" s="258"/>
      <c r="V525" s="258"/>
      <c r="W525" s="258"/>
      <c r="X525" s="258"/>
      <c r="Y525" s="258"/>
      <c r="Z525" s="258"/>
    </row>
    <row r="526" spans="1:26" ht="14.25" customHeight="1">
      <c r="A526" s="258"/>
      <c r="B526" s="259"/>
      <c r="C526" s="259"/>
      <c r="D526" s="259"/>
      <c r="E526" s="259"/>
      <c r="F526" s="258"/>
      <c r="G526" s="258"/>
      <c r="H526" s="260"/>
      <c r="I526" s="258"/>
      <c r="J526" s="258"/>
      <c r="K526" s="258"/>
      <c r="L526" s="258"/>
      <c r="M526" s="258"/>
      <c r="N526" s="258"/>
      <c r="O526" s="258"/>
      <c r="P526" s="258"/>
      <c r="Q526" s="258"/>
      <c r="R526" s="258"/>
      <c r="S526" s="258"/>
      <c r="T526" s="258"/>
      <c r="U526" s="258"/>
      <c r="V526" s="258"/>
      <c r="W526" s="258"/>
      <c r="X526" s="258"/>
      <c r="Y526" s="258"/>
      <c r="Z526" s="258"/>
    </row>
    <row r="527" spans="1:26" ht="14.25" customHeight="1">
      <c r="A527" s="258"/>
      <c r="B527" s="259"/>
      <c r="C527" s="259"/>
      <c r="D527" s="259"/>
      <c r="E527" s="259"/>
      <c r="F527" s="258"/>
      <c r="G527" s="258"/>
      <c r="H527" s="260"/>
      <c r="I527" s="258"/>
      <c r="J527" s="258"/>
      <c r="K527" s="258"/>
      <c r="L527" s="258"/>
      <c r="M527" s="258"/>
      <c r="N527" s="258"/>
      <c r="O527" s="258"/>
      <c r="P527" s="258"/>
      <c r="Q527" s="258"/>
      <c r="R527" s="258"/>
      <c r="S527" s="258"/>
      <c r="T527" s="258"/>
      <c r="U527" s="258"/>
      <c r="V527" s="258"/>
      <c r="W527" s="258"/>
      <c r="X527" s="258"/>
      <c r="Y527" s="258"/>
      <c r="Z527" s="258"/>
    </row>
    <row r="528" spans="1:26" ht="14.25" customHeight="1">
      <c r="A528" s="258"/>
      <c r="B528" s="259"/>
      <c r="C528" s="259"/>
      <c r="D528" s="259"/>
      <c r="E528" s="259"/>
      <c r="F528" s="258"/>
      <c r="G528" s="258"/>
      <c r="H528" s="260"/>
      <c r="I528" s="258"/>
      <c r="J528" s="258"/>
      <c r="K528" s="258"/>
      <c r="L528" s="258"/>
      <c r="M528" s="258"/>
      <c r="N528" s="258"/>
      <c r="O528" s="258"/>
      <c r="P528" s="258"/>
      <c r="Q528" s="258"/>
      <c r="R528" s="258"/>
      <c r="S528" s="258"/>
      <c r="T528" s="258"/>
      <c r="U528" s="258"/>
      <c r="V528" s="258"/>
      <c r="W528" s="258"/>
      <c r="X528" s="258"/>
      <c r="Y528" s="258"/>
      <c r="Z528" s="258"/>
    </row>
    <row r="529" spans="1:26" ht="14.25" customHeight="1">
      <c r="A529" s="258"/>
      <c r="B529" s="259"/>
      <c r="C529" s="259"/>
      <c r="D529" s="259"/>
      <c r="E529" s="259"/>
      <c r="F529" s="258"/>
      <c r="G529" s="258"/>
      <c r="H529" s="260"/>
      <c r="I529" s="258"/>
      <c r="J529" s="258"/>
      <c r="K529" s="258"/>
      <c r="L529" s="258"/>
      <c r="M529" s="258"/>
      <c r="N529" s="258"/>
      <c r="O529" s="258"/>
      <c r="P529" s="258"/>
      <c r="Q529" s="258"/>
      <c r="R529" s="258"/>
      <c r="S529" s="258"/>
      <c r="T529" s="258"/>
      <c r="U529" s="258"/>
      <c r="V529" s="258"/>
      <c r="W529" s="258"/>
      <c r="X529" s="258"/>
      <c r="Y529" s="258"/>
      <c r="Z529" s="258"/>
    </row>
    <row r="530" spans="1:26" ht="14.25" customHeight="1">
      <c r="A530" s="258"/>
      <c r="B530" s="259"/>
      <c r="C530" s="259"/>
      <c r="D530" s="259"/>
      <c r="E530" s="259"/>
      <c r="F530" s="258"/>
      <c r="G530" s="258"/>
      <c r="H530" s="260"/>
      <c r="I530" s="258"/>
      <c r="J530" s="258"/>
      <c r="K530" s="258"/>
      <c r="L530" s="258"/>
      <c r="M530" s="258"/>
      <c r="N530" s="258"/>
      <c r="O530" s="258"/>
      <c r="P530" s="258"/>
      <c r="Q530" s="258"/>
      <c r="R530" s="258"/>
      <c r="S530" s="258"/>
      <c r="T530" s="258"/>
      <c r="U530" s="258"/>
      <c r="V530" s="258"/>
      <c r="W530" s="258"/>
      <c r="X530" s="258"/>
      <c r="Y530" s="258"/>
      <c r="Z530" s="258"/>
    </row>
    <row r="531" spans="1:26" ht="14.25" customHeight="1">
      <c r="A531" s="258"/>
      <c r="B531" s="259"/>
      <c r="C531" s="259"/>
      <c r="D531" s="259"/>
      <c r="E531" s="259"/>
      <c r="F531" s="258"/>
      <c r="G531" s="258"/>
      <c r="H531" s="260"/>
      <c r="I531" s="258"/>
      <c r="J531" s="258"/>
      <c r="K531" s="258"/>
      <c r="L531" s="258"/>
      <c r="M531" s="258"/>
      <c r="N531" s="258"/>
      <c r="O531" s="258"/>
      <c r="P531" s="258"/>
      <c r="Q531" s="258"/>
      <c r="R531" s="258"/>
      <c r="S531" s="258"/>
      <c r="T531" s="258"/>
      <c r="U531" s="258"/>
      <c r="V531" s="258"/>
      <c r="W531" s="258"/>
      <c r="X531" s="258"/>
      <c r="Y531" s="258"/>
      <c r="Z531" s="258"/>
    </row>
    <row r="532" spans="1:26" ht="14.25" customHeight="1">
      <c r="A532" s="258"/>
      <c r="B532" s="259"/>
      <c r="C532" s="259"/>
      <c r="D532" s="259"/>
      <c r="E532" s="259"/>
      <c r="F532" s="258"/>
      <c r="G532" s="258"/>
      <c r="H532" s="260"/>
      <c r="I532" s="258"/>
      <c r="J532" s="258"/>
      <c r="K532" s="258"/>
      <c r="L532" s="258"/>
      <c r="M532" s="258"/>
      <c r="N532" s="258"/>
      <c r="O532" s="258"/>
      <c r="P532" s="258"/>
      <c r="Q532" s="258"/>
      <c r="R532" s="258"/>
      <c r="S532" s="258"/>
      <c r="T532" s="258"/>
      <c r="U532" s="258"/>
      <c r="V532" s="258"/>
      <c r="W532" s="258"/>
      <c r="X532" s="258"/>
      <c r="Y532" s="258"/>
      <c r="Z532" s="258"/>
    </row>
    <row r="533" spans="1:26" ht="14.25" customHeight="1">
      <c r="A533" s="258"/>
      <c r="B533" s="259"/>
      <c r="C533" s="259"/>
      <c r="D533" s="259"/>
      <c r="E533" s="259"/>
      <c r="F533" s="258"/>
      <c r="G533" s="258"/>
      <c r="H533" s="260"/>
      <c r="I533" s="258"/>
      <c r="J533" s="258"/>
      <c r="K533" s="258"/>
      <c r="L533" s="258"/>
      <c r="M533" s="258"/>
      <c r="N533" s="258"/>
      <c r="O533" s="258"/>
      <c r="P533" s="258"/>
      <c r="Q533" s="258"/>
      <c r="R533" s="258"/>
      <c r="S533" s="258"/>
      <c r="T533" s="258"/>
      <c r="U533" s="258"/>
      <c r="V533" s="258"/>
      <c r="W533" s="258"/>
      <c r="X533" s="258"/>
      <c r="Y533" s="258"/>
      <c r="Z533" s="258"/>
    </row>
    <row r="534" spans="1:26" ht="14.25" customHeight="1">
      <c r="A534" s="258"/>
      <c r="B534" s="259"/>
      <c r="C534" s="259"/>
      <c r="D534" s="259"/>
      <c r="E534" s="259"/>
      <c r="F534" s="258"/>
      <c r="G534" s="258"/>
      <c r="H534" s="260"/>
      <c r="I534" s="258"/>
      <c r="J534" s="258"/>
      <c r="K534" s="258"/>
      <c r="L534" s="258"/>
      <c r="M534" s="258"/>
      <c r="N534" s="258"/>
      <c r="O534" s="258"/>
      <c r="P534" s="258"/>
      <c r="Q534" s="258"/>
      <c r="R534" s="258"/>
      <c r="S534" s="258"/>
      <c r="T534" s="258"/>
      <c r="U534" s="258"/>
      <c r="V534" s="258"/>
      <c r="W534" s="258"/>
      <c r="X534" s="258"/>
      <c r="Y534" s="258"/>
      <c r="Z534" s="258"/>
    </row>
    <row r="535" spans="1:26" ht="14.25" customHeight="1">
      <c r="A535" s="258"/>
      <c r="B535" s="259"/>
      <c r="C535" s="259"/>
      <c r="D535" s="259"/>
      <c r="E535" s="259"/>
      <c r="F535" s="258"/>
      <c r="G535" s="258"/>
      <c r="H535" s="260"/>
      <c r="I535" s="258"/>
      <c r="J535" s="258"/>
      <c r="K535" s="258"/>
      <c r="L535" s="258"/>
      <c r="M535" s="258"/>
      <c r="N535" s="258"/>
      <c r="O535" s="258"/>
      <c r="P535" s="258"/>
      <c r="Q535" s="258"/>
      <c r="R535" s="258"/>
      <c r="S535" s="258"/>
      <c r="T535" s="258"/>
      <c r="U535" s="258"/>
      <c r="V535" s="258"/>
      <c r="W535" s="258"/>
      <c r="X535" s="258"/>
      <c r="Y535" s="258"/>
      <c r="Z535" s="258"/>
    </row>
    <row r="536" spans="1:26" ht="14.25" customHeight="1">
      <c r="A536" s="258"/>
      <c r="B536" s="259"/>
      <c r="C536" s="259"/>
      <c r="D536" s="259"/>
      <c r="E536" s="259"/>
      <c r="F536" s="258"/>
      <c r="G536" s="258"/>
      <c r="H536" s="260"/>
      <c r="I536" s="258"/>
      <c r="J536" s="258"/>
      <c r="K536" s="258"/>
      <c r="L536" s="258"/>
      <c r="M536" s="258"/>
      <c r="N536" s="258"/>
      <c r="O536" s="258"/>
      <c r="P536" s="258"/>
      <c r="Q536" s="258"/>
      <c r="R536" s="258"/>
      <c r="S536" s="258"/>
      <c r="T536" s="258"/>
      <c r="U536" s="258"/>
      <c r="V536" s="258"/>
      <c r="W536" s="258"/>
      <c r="X536" s="258"/>
      <c r="Y536" s="258"/>
      <c r="Z536" s="258"/>
    </row>
    <row r="537" spans="1:26" ht="14.25" customHeight="1">
      <c r="A537" s="258"/>
      <c r="B537" s="259"/>
      <c r="C537" s="259"/>
      <c r="D537" s="259"/>
      <c r="E537" s="259"/>
      <c r="F537" s="258"/>
      <c r="G537" s="258"/>
      <c r="H537" s="260"/>
      <c r="I537" s="258"/>
      <c r="J537" s="258"/>
      <c r="K537" s="258"/>
      <c r="L537" s="258"/>
      <c r="M537" s="258"/>
      <c r="N537" s="258"/>
      <c r="O537" s="258"/>
      <c r="P537" s="258"/>
      <c r="Q537" s="258"/>
      <c r="R537" s="258"/>
      <c r="S537" s="258"/>
      <c r="T537" s="258"/>
      <c r="U537" s="258"/>
      <c r="V537" s="258"/>
      <c r="W537" s="258"/>
      <c r="X537" s="258"/>
      <c r="Y537" s="258"/>
      <c r="Z537" s="258"/>
    </row>
    <row r="538" spans="1:26" ht="14.25" customHeight="1">
      <c r="A538" s="258"/>
      <c r="B538" s="259"/>
      <c r="C538" s="259"/>
      <c r="D538" s="259"/>
      <c r="E538" s="259"/>
      <c r="F538" s="258"/>
      <c r="G538" s="258"/>
      <c r="H538" s="260"/>
      <c r="I538" s="258"/>
      <c r="J538" s="258"/>
      <c r="K538" s="258"/>
      <c r="L538" s="258"/>
      <c r="M538" s="258"/>
      <c r="N538" s="258"/>
      <c r="O538" s="258"/>
      <c r="P538" s="258"/>
      <c r="Q538" s="258"/>
      <c r="R538" s="258"/>
      <c r="S538" s="258"/>
      <c r="T538" s="258"/>
      <c r="U538" s="258"/>
      <c r="V538" s="258"/>
      <c r="W538" s="258"/>
      <c r="X538" s="258"/>
      <c r="Y538" s="258"/>
      <c r="Z538" s="258"/>
    </row>
    <row r="539" spans="1:26" ht="14.25" customHeight="1">
      <c r="A539" s="258"/>
      <c r="B539" s="259"/>
      <c r="C539" s="259"/>
      <c r="D539" s="259"/>
      <c r="E539" s="259"/>
      <c r="F539" s="258"/>
      <c r="G539" s="258"/>
      <c r="H539" s="260"/>
      <c r="I539" s="258"/>
      <c r="J539" s="258"/>
      <c r="K539" s="258"/>
      <c r="L539" s="258"/>
      <c r="M539" s="258"/>
      <c r="N539" s="258"/>
      <c r="O539" s="258"/>
      <c r="P539" s="258"/>
      <c r="Q539" s="258"/>
      <c r="R539" s="258"/>
      <c r="S539" s="258"/>
      <c r="T539" s="258"/>
      <c r="U539" s="258"/>
      <c r="V539" s="258"/>
      <c r="W539" s="258"/>
      <c r="X539" s="258"/>
      <c r="Y539" s="258"/>
      <c r="Z539" s="258"/>
    </row>
    <row r="540" spans="1:26" ht="14.25" customHeight="1">
      <c r="A540" s="258"/>
      <c r="B540" s="259"/>
      <c r="C540" s="259"/>
      <c r="D540" s="259"/>
      <c r="E540" s="259"/>
      <c r="F540" s="258"/>
      <c r="G540" s="258"/>
      <c r="H540" s="260"/>
      <c r="I540" s="258"/>
      <c r="J540" s="258"/>
      <c r="K540" s="258"/>
      <c r="L540" s="258"/>
      <c r="M540" s="258"/>
      <c r="N540" s="258"/>
      <c r="O540" s="258"/>
      <c r="P540" s="258"/>
      <c r="Q540" s="258"/>
      <c r="R540" s="258"/>
      <c r="S540" s="258"/>
      <c r="T540" s="258"/>
      <c r="U540" s="258"/>
      <c r="V540" s="258"/>
      <c r="W540" s="258"/>
      <c r="X540" s="258"/>
      <c r="Y540" s="258"/>
      <c r="Z540" s="258"/>
    </row>
    <row r="541" spans="1:26" ht="14.25" customHeight="1">
      <c r="A541" s="258"/>
      <c r="B541" s="259"/>
      <c r="C541" s="259"/>
      <c r="D541" s="259"/>
      <c r="E541" s="259"/>
      <c r="F541" s="258"/>
      <c r="G541" s="258"/>
      <c r="H541" s="260"/>
      <c r="I541" s="258"/>
      <c r="J541" s="258"/>
      <c r="K541" s="258"/>
      <c r="L541" s="258"/>
      <c r="M541" s="258"/>
      <c r="N541" s="258"/>
      <c r="O541" s="258"/>
      <c r="P541" s="258"/>
      <c r="Q541" s="258"/>
      <c r="R541" s="258"/>
      <c r="S541" s="258"/>
      <c r="T541" s="258"/>
      <c r="U541" s="258"/>
      <c r="V541" s="258"/>
      <c r="W541" s="258"/>
      <c r="X541" s="258"/>
      <c r="Y541" s="258"/>
      <c r="Z541" s="258"/>
    </row>
    <row r="542" spans="1:26" ht="14.25" customHeight="1">
      <c r="A542" s="258"/>
      <c r="B542" s="259"/>
      <c r="C542" s="259"/>
      <c r="D542" s="259"/>
      <c r="E542" s="259"/>
      <c r="F542" s="258"/>
      <c r="G542" s="258"/>
      <c r="H542" s="260"/>
      <c r="I542" s="258"/>
      <c r="J542" s="258"/>
      <c r="K542" s="258"/>
      <c r="L542" s="258"/>
      <c r="M542" s="258"/>
      <c r="N542" s="258"/>
      <c r="O542" s="258"/>
      <c r="P542" s="258"/>
      <c r="Q542" s="258"/>
      <c r="R542" s="258"/>
      <c r="S542" s="258"/>
      <c r="T542" s="258"/>
      <c r="U542" s="258"/>
      <c r="V542" s="258"/>
      <c r="W542" s="258"/>
      <c r="X542" s="258"/>
      <c r="Y542" s="258"/>
      <c r="Z542" s="258"/>
    </row>
    <row r="543" spans="1:26" ht="14.25" customHeight="1">
      <c r="A543" s="258"/>
      <c r="B543" s="259"/>
      <c r="C543" s="259"/>
      <c r="D543" s="259"/>
      <c r="E543" s="259"/>
      <c r="F543" s="258"/>
      <c r="G543" s="258"/>
      <c r="H543" s="260"/>
      <c r="I543" s="258"/>
      <c r="J543" s="258"/>
      <c r="K543" s="258"/>
      <c r="L543" s="258"/>
      <c r="M543" s="258"/>
      <c r="N543" s="258"/>
      <c r="O543" s="258"/>
      <c r="P543" s="258"/>
      <c r="Q543" s="258"/>
      <c r="R543" s="258"/>
      <c r="S543" s="258"/>
      <c r="T543" s="258"/>
      <c r="U543" s="258"/>
      <c r="V543" s="258"/>
      <c r="W543" s="258"/>
      <c r="X543" s="258"/>
      <c r="Y543" s="258"/>
      <c r="Z543" s="258"/>
    </row>
    <row r="544" spans="1:26" ht="14.25" customHeight="1">
      <c r="A544" s="258"/>
      <c r="B544" s="259"/>
      <c r="C544" s="259"/>
      <c r="D544" s="259"/>
      <c r="E544" s="259"/>
      <c r="F544" s="258"/>
      <c r="G544" s="258"/>
      <c r="H544" s="260"/>
      <c r="I544" s="258"/>
      <c r="J544" s="258"/>
      <c r="K544" s="258"/>
      <c r="L544" s="258"/>
      <c r="M544" s="258"/>
      <c r="N544" s="258"/>
      <c r="O544" s="258"/>
      <c r="P544" s="258"/>
      <c r="Q544" s="258"/>
      <c r="R544" s="258"/>
      <c r="S544" s="258"/>
      <c r="T544" s="258"/>
      <c r="U544" s="258"/>
      <c r="V544" s="258"/>
      <c r="W544" s="258"/>
      <c r="X544" s="258"/>
      <c r="Y544" s="258"/>
      <c r="Z544" s="258"/>
    </row>
    <row r="545" spans="1:26" ht="14.25" customHeight="1">
      <c r="A545" s="258"/>
      <c r="B545" s="259"/>
      <c r="C545" s="259"/>
      <c r="D545" s="259"/>
      <c r="E545" s="259"/>
      <c r="F545" s="258"/>
      <c r="G545" s="258"/>
      <c r="H545" s="260"/>
      <c r="I545" s="258"/>
      <c r="J545" s="258"/>
      <c r="K545" s="258"/>
      <c r="L545" s="258"/>
      <c r="M545" s="258"/>
      <c r="N545" s="258"/>
      <c r="O545" s="258"/>
      <c r="P545" s="258"/>
      <c r="Q545" s="258"/>
      <c r="R545" s="258"/>
      <c r="S545" s="258"/>
      <c r="T545" s="258"/>
      <c r="U545" s="258"/>
      <c r="V545" s="258"/>
      <c r="W545" s="258"/>
      <c r="X545" s="258"/>
      <c r="Y545" s="258"/>
      <c r="Z545" s="258"/>
    </row>
    <row r="546" spans="1:26" ht="14.25" customHeight="1">
      <c r="A546" s="258"/>
      <c r="B546" s="259"/>
      <c r="C546" s="259"/>
      <c r="D546" s="259"/>
      <c r="E546" s="259"/>
      <c r="F546" s="258"/>
      <c r="G546" s="258"/>
      <c r="H546" s="260"/>
      <c r="I546" s="258"/>
      <c r="J546" s="258"/>
      <c r="K546" s="258"/>
      <c r="L546" s="258"/>
      <c r="M546" s="258"/>
      <c r="N546" s="258"/>
      <c r="O546" s="258"/>
      <c r="P546" s="258"/>
      <c r="Q546" s="258"/>
      <c r="R546" s="258"/>
      <c r="S546" s="258"/>
      <c r="T546" s="258"/>
      <c r="U546" s="258"/>
      <c r="V546" s="258"/>
      <c r="W546" s="258"/>
      <c r="X546" s="258"/>
      <c r="Y546" s="258"/>
      <c r="Z546" s="258"/>
    </row>
    <row r="547" spans="1:26" ht="14.25" customHeight="1">
      <c r="A547" s="258"/>
      <c r="B547" s="259"/>
      <c r="C547" s="259"/>
      <c r="D547" s="259"/>
      <c r="E547" s="259"/>
      <c r="F547" s="258"/>
      <c r="G547" s="258"/>
      <c r="H547" s="260"/>
      <c r="I547" s="258"/>
      <c r="J547" s="258"/>
      <c r="K547" s="258"/>
      <c r="L547" s="258"/>
      <c r="M547" s="258"/>
      <c r="N547" s="258"/>
      <c r="O547" s="258"/>
      <c r="P547" s="258"/>
      <c r="Q547" s="258"/>
      <c r="R547" s="258"/>
      <c r="S547" s="258"/>
      <c r="T547" s="258"/>
      <c r="U547" s="258"/>
      <c r="V547" s="258"/>
      <c r="W547" s="258"/>
      <c r="X547" s="258"/>
      <c r="Y547" s="258"/>
      <c r="Z547" s="258"/>
    </row>
    <row r="548" spans="1:26" ht="14.25" customHeight="1">
      <c r="A548" s="258"/>
      <c r="B548" s="259"/>
      <c r="C548" s="259"/>
      <c r="D548" s="259"/>
      <c r="E548" s="259"/>
      <c r="F548" s="258"/>
      <c r="G548" s="258"/>
      <c r="H548" s="260"/>
      <c r="I548" s="258"/>
      <c r="J548" s="258"/>
      <c r="K548" s="258"/>
      <c r="L548" s="258"/>
      <c r="M548" s="258"/>
      <c r="N548" s="258"/>
      <c r="O548" s="258"/>
      <c r="P548" s="258"/>
      <c r="Q548" s="258"/>
      <c r="R548" s="258"/>
      <c r="S548" s="258"/>
      <c r="T548" s="258"/>
      <c r="U548" s="258"/>
      <c r="V548" s="258"/>
      <c r="W548" s="258"/>
      <c r="X548" s="258"/>
      <c r="Y548" s="258"/>
      <c r="Z548" s="258"/>
    </row>
    <row r="549" spans="1:26" ht="14.25" customHeight="1">
      <c r="A549" s="258"/>
      <c r="B549" s="259"/>
      <c r="C549" s="259"/>
      <c r="D549" s="259"/>
      <c r="E549" s="259"/>
      <c r="F549" s="258"/>
      <c r="G549" s="258"/>
      <c r="H549" s="260"/>
      <c r="I549" s="258"/>
      <c r="J549" s="258"/>
      <c r="K549" s="258"/>
      <c r="L549" s="258"/>
      <c r="M549" s="258"/>
      <c r="N549" s="258"/>
      <c r="O549" s="258"/>
      <c r="P549" s="258"/>
      <c r="Q549" s="258"/>
      <c r="R549" s="258"/>
      <c r="S549" s="258"/>
      <c r="T549" s="258"/>
      <c r="U549" s="258"/>
      <c r="V549" s="258"/>
      <c r="W549" s="258"/>
      <c r="X549" s="258"/>
      <c r="Y549" s="258"/>
      <c r="Z549" s="258"/>
    </row>
    <row r="550" spans="1:26" ht="14.25" customHeight="1">
      <c r="A550" s="258"/>
      <c r="B550" s="259"/>
      <c r="C550" s="259"/>
      <c r="D550" s="259"/>
      <c r="E550" s="259"/>
      <c r="F550" s="258"/>
      <c r="G550" s="258"/>
      <c r="H550" s="260"/>
      <c r="I550" s="258"/>
      <c r="J550" s="258"/>
      <c r="K550" s="258"/>
      <c r="L550" s="258"/>
      <c r="M550" s="258"/>
      <c r="N550" s="258"/>
      <c r="O550" s="258"/>
      <c r="P550" s="258"/>
      <c r="Q550" s="258"/>
      <c r="R550" s="258"/>
      <c r="S550" s="258"/>
      <c r="T550" s="258"/>
      <c r="U550" s="258"/>
      <c r="V550" s="258"/>
      <c r="W550" s="258"/>
      <c r="X550" s="258"/>
      <c r="Y550" s="258"/>
      <c r="Z550" s="258"/>
    </row>
    <row r="551" spans="1:26" ht="14.25" customHeight="1">
      <c r="A551" s="258"/>
      <c r="B551" s="259"/>
      <c r="C551" s="259"/>
      <c r="D551" s="259"/>
      <c r="E551" s="259"/>
      <c r="F551" s="258"/>
      <c r="G551" s="258"/>
      <c r="H551" s="260"/>
      <c r="I551" s="258"/>
      <c r="J551" s="258"/>
      <c r="K551" s="258"/>
      <c r="L551" s="258"/>
      <c r="M551" s="258"/>
      <c r="N551" s="258"/>
      <c r="O551" s="258"/>
      <c r="P551" s="258"/>
      <c r="Q551" s="258"/>
      <c r="R551" s="258"/>
      <c r="S551" s="258"/>
      <c r="T551" s="258"/>
      <c r="U551" s="258"/>
      <c r="V551" s="258"/>
      <c r="W551" s="258"/>
      <c r="X551" s="258"/>
      <c r="Y551" s="258"/>
      <c r="Z551" s="258"/>
    </row>
    <row r="552" spans="1:26" ht="14.25" customHeight="1">
      <c r="A552" s="258"/>
      <c r="B552" s="259"/>
      <c r="C552" s="259"/>
      <c r="D552" s="259"/>
      <c r="E552" s="259"/>
      <c r="F552" s="258"/>
      <c r="G552" s="258"/>
      <c r="H552" s="260"/>
      <c r="I552" s="258"/>
      <c r="J552" s="258"/>
      <c r="K552" s="258"/>
      <c r="L552" s="258"/>
      <c r="M552" s="258"/>
      <c r="N552" s="258"/>
      <c r="O552" s="258"/>
      <c r="P552" s="258"/>
      <c r="Q552" s="258"/>
      <c r="R552" s="258"/>
      <c r="S552" s="258"/>
      <c r="T552" s="258"/>
      <c r="U552" s="258"/>
      <c r="V552" s="258"/>
      <c r="W552" s="258"/>
      <c r="X552" s="258"/>
      <c r="Y552" s="258"/>
      <c r="Z552" s="258"/>
    </row>
    <row r="553" spans="1:26" ht="14.25" customHeight="1">
      <c r="A553" s="258"/>
      <c r="B553" s="259"/>
      <c r="C553" s="259"/>
      <c r="D553" s="259"/>
      <c r="E553" s="259"/>
      <c r="F553" s="258"/>
      <c r="G553" s="258"/>
      <c r="H553" s="260"/>
      <c r="I553" s="258"/>
      <c r="J553" s="258"/>
      <c r="K553" s="258"/>
      <c r="L553" s="258"/>
      <c r="M553" s="258"/>
      <c r="N553" s="258"/>
      <c r="O553" s="258"/>
      <c r="P553" s="258"/>
      <c r="Q553" s="258"/>
      <c r="R553" s="258"/>
      <c r="S553" s="258"/>
      <c r="T553" s="258"/>
      <c r="U553" s="258"/>
      <c r="V553" s="258"/>
      <c r="W553" s="258"/>
      <c r="X553" s="258"/>
      <c r="Y553" s="258"/>
      <c r="Z553" s="258"/>
    </row>
    <row r="554" spans="1:26" ht="14.25" customHeight="1">
      <c r="A554" s="258"/>
      <c r="B554" s="259"/>
      <c r="C554" s="259"/>
      <c r="D554" s="259"/>
      <c r="E554" s="259"/>
      <c r="F554" s="258"/>
      <c r="G554" s="258"/>
      <c r="H554" s="260"/>
      <c r="I554" s="258"/>
      <c r="J554" s="258"/>
      <c r="K554" s="258"/>
      <c r="L554" s="258"/>
      <c r="M554" s="258"/>
      <c r="N554" s="258"/>
      <c r="O554" s="258"/>
      <c r="P554" s="258"/>
      <c r="Q554" s="258"/>
      <c r="R554" s="258"/>
      <c r="S554" s="258"/>
      <c r="T554" s="258"/>
      <c r="U554" s="258"/>
      <c r="V554" s="258"/>
      <c r="W554" s="258"/>
      <c r="X554" s="258"/>
      <c r="Y554" s="258"/>
      <c r="Z554" s="258"/>
    </row>
    <row r="555" spans="1:26" ht="14.25" customHeight="1">
      <c r="A555" s="258"/>
      <c r="B555" s="259"/>
      <c r="C555" s="259"/>
      <c r="D555" s="259"/>
      <c r="E555" s="259"/>
      <c r="F555" s="258"/>
      <c r="G555" s="258"/>
      <c r="H555" s="260"/>
      <c r="I555" s="258"/>
      <c r="J555" s="258"/>
      <c r="K555" s="258"/>
      <c r="L555" s="258"/>
      <c r="M555" s="258"/>
      <c r="N555" s="258"/>
      <c r="O555" s="258"/>
      <c r="P555" s="258"/>
      <c r="Q555" s="258"/>
      <c r="R555" s="258"/>
      <c r="S555" s="258"/>
      <c r="T555" s="258"/>
      <c r="U555" s="258"/>
      <c r="V555" s="258"/>
      <c r="W555" s="258"/>
      <c r="X555" s="258"/>
      <c r="Y555" s="258"/>
      <c r="Z555" s="258"/>
    </row>
    <row r="556" spans="1:26" ht="14.25" customHeight="1">
      <c r="A556" s="258"/>
      <c r="B556" s="259"/>
      <c r="C556" s="259"/>
      <c r="D556" s="259"/>
      <c r="E556" s="259"/>
      <c r="F556" s="258"/>
      <c r="G556" s="258"/>
      <c r="H556" s="260"/>
      <c r="I556" s="258"/>
      <c r="J556" s="258"/>
      <c r="K556" s="258"/>
      <c r="L556" s="258"/>
      <c r="M556" s="258"/>
      <c r="N556" s="258"/>
      <c r="O556" s="258"/>
      <c r="P556" s="258"/>
      <c r="Q556" s="258"/>
      <c r="R556" s="258"/>
      <c r="S556" s="258"/>
      <c r="T556" s="258"/>
      <c r="U556" s="258"/>
      <c r="V556" s="258"/>
      <c r="W556" s="258"/>
      <c r="X556" s="258"/>
      <c r="Y556" s="258"/>
      <c r="Z556" s="258"/>
    </row>
    <row r="557" spans="1:26" ht="14.25" customHeight="1">
      <c r="A557" s="258"/>
      <c r="B557" s="259"/>
      <c r="C557" s="259"/>
      <c r="D557" s="259"/>
      <c r="E557" s="259"/>
      <c r="F557" s="258"/>
      <c r="G557" s="258"/>
      <c r="H557" s="260"/>
      <c r="I557" s="258"/>
      <c r="J557" s="258"/>
      <c r="K557" s="258"/>
      <c r="L557" s="258"/>
      <c r="M557" s="258"/>
      <c r="N557" s="258"/>
      <c r="O557" s="258"/>
      <c r="P557" s="258"/>
      <c r="Q557" s="258"/>
      <c r="R557" s="258"/>
      <c r="S557" s="258"/>
      <c r="T557" s="258"/>
      <c r="U557" s="258"/>
      <c r="V557" s="258"/>
      <c r="W557" s="258"/>
      <c r="X557" s="258"/>
      <c r="Y557" s="258"/>
      <c r="Z557" s="258"/>
    </row>
    <row r="558" spans="1:26" ht="14.25" customHeight="1">
      <c r="A558" s="258"/>
      <c r="B558" s="259"/>
      <c r="C558" s="259"/>
      <c r="D558" s="259"/>
      <c r="E558" s="259"/>
      <c r="F558" s="258"/>
      <c r="G558" s="258"/>
      <c r="H558" s="260"/>
      <c r="I558" s="258"/>
      <c r="J558" s="258"/>
      <c r="K558" s="258"/>
      <c r="L558" s="258"/>
      <c r="M558" s="258"/>
      <c r="N558" s="258"/>
      <c r="O558" s="258"/>
      <c r="P558" s="258"/>
      <c r="Q558" s="258"/>
      <c r="R558" s="258"/>
      <c r="S558" s="258"/>
      <c r="T558" s="258"/>
      <c r="U558" s="258"/>
      <c r="V558" s="258"/>
      <c r="W558" s="258"/>
      <c r="X558" s="258"/>
      <c r="Y558" s="258"/>
      <c r="Z558" s="258"/>
    </row>
    <row r="559" spans="1:26" ht="14.25" customHeight="1">
      <c r="A559" s="258"/>
      <c r="B559" s="259"/>
      <c r="C559" s="259"/>
      <c r="D559" s="259"/>
      <c r="E559" s="259"/>
      <c r="F559" s="258"/>
      <c r="G559" s="258"/>
      <c r="H559" s="260"/>
      <c r="I559" s="258"/>
      <c r="J559" s="258"/>
      <c r="K559" s="258"/>
      <c r="L559" s="258"/>
      <c r="M559" s="258"/>
      <c r="N559" s="258"/>
      <c r="O559" s="258"/>
      <c r="P559" s="258"/>
      <c r="Q559" s="258"/>
      <c r="R559" s="258"/>
      <c r="S559" s="258"/>
      <c r="T559" s="258"/>
      <c r="U559" s="258"/>
      <c r="V559" s="258"/>
      <c r="W559" s="258"/>
      <c r="X559" s="258"/>
      <c r="Y559" s="258"/>
      <c r="Z559" s="258"/>
    </row>
    <row r="560" spans="1:26" ht="14.25" customHeight="1">
      <c r="A560" s="258"/>
      <c r="B560" s="259"/>
      <c r="C560" s="259"/>
      <c r="D560" s="259"/>
      <c r="E560" s="259"/>
      <c r="F560" s="258"/>
      <c r="G560" s="258"/>
      <c r="H560" s="260"/>
      <c r="I560" s="258"/>
      <c r="J560" s="258"/>
      <c r="K560" s="258"/>
      <c r="L560" s="258"/>
      <c r="M560" s="258"/>
      <c r="N560" s="258"/>
      <c r="O560" s="258"/>
      <c r="P560" s="258"/>
      <c r="Q560" s="258"/>
      <c r="R560" s="258"/>
      <c r="S560" s="258"/>
      <c r="T560" s="258"/>
      <c r="U560" s="258"/>
      <c r="V560" s="258"/>
      <c r="W560" s="258"/>
      <c r="X560" s="258"/>
      <c r="Y560" s="258"/>
      <c r="Z560" s="258"/>
    </row>
    <row r="561" spans="1:26" ht="14.25" customHeight="1">
      <c r="A561" s="258"/>
      <c r="B561" s="259"/>
      <c r="C561" s="259"/>
      <c r="D561" s="259"/>
      <c r="E561" s="259"/>
      <c r="F561" s="258"/>
      <c r="G561" s="258"/>
      <c r="H561" s="260"/>
      <c r="I561" s="258"/>
      <c r="J561" s="258"/>
      <c r="K561" s="258"/>
      <c r="L561" s="258"/>
      <c r="M561" s="258"/>
      <c r="N561" s="258"/>
      <c r="O561" s="258"/>
      <c r="P561" s="258"/>
      <c r="Q561" s="258"/>
      <c r="R561" s="258"/>
      <c r="S561" s="258"/>
      <c r="T561" s="258"/>
      <c r="U561" s="258"/>
      <c r="V561" s="258"/>
      <c r="W561" s="258"/>
      <c r="X561" s="258"/>
      <c r="Y561" s="258"/>
      <c r="Z561" s="258"/>
    </row>
    <row r="562" spans="1:26" ht="14.25" customHeight="1">
      <c r="A562" s="258"/>
      <c r="B562" s="259"/>
      <c r="C562" s="259"/>
      <c r="D562" s="259"/>
      <c r="E562" s="259"/>
      <c r="F562" s="258"/>
      <c r="G562" s="258"/>
      <c r="H562" s="260"/>
      <c r="I562" s="258"/>
      <c r="J562" s="258"/>
      <c r="K562" s="258"/>
      <c r="L562" s="258"/>
      <c r="M562" s="258"/>
      <c r="N562" s="258"/>
      <c r="O562" s="258"/>
      <c r="P562" s="258"/>
      <c r="Q562" s="258"/>
      <c r="R562" s="258"/>
      <c r="S562" s="258"/>
      <c r="T562" s="258"/>
      <c r="U562" s="258"/>
      <c r="V562" s="258"/>
      <c r="W562" s="258"/>
      <c r="X562" s="258"/>
      <c r="Y562" s="258"/>
      <c r="Z562" s="258"/>
    </row>
    <row r="563" spans="1:26" ht="14.25" customHeight="1">
      <c r="A563" s="258"/>
      <c r="B563" s="259"/>
      <c r="C563" s="259"/>
      <c r="D563" s="259"/>
      <c r="E563" s="259"/>
      <c r="F563" s="258"/>
      <c r="G563" s="258"/>
      <c r="H563" s="260"/>
      <c r="I563" s="258"/>
      <c r="J563" s="258"/>
      <c r="K563" s="258"/>
      <c r="L563" s="258"/>
      <c r="M563" s="258"/>
      <c r="N563" s="258"/>
      <c r="O563" s="258"/>
      <c r="P563" s="258"/>
      <c r="Q563" s="258"/>
      <c r="R563" s="258"/>
      <c r="S563" s="258"/>
      <c r="T563" s="258"/>
      <c r="U563" s="258"/>
      <c r="V563" s="258"/>
      <c r="W563" s="258"/>
      <c r="X563" s="258"/>
      <c r="Y563" s="258"/>
      <c r="Z563" s="258"/>
    </row>
    <row r="564" spans="1:26" ht="14.25" customHeight="1">
      <c r="A564" s="258"/>
      <c r="B564" s="259"/>
      <c r="C564" s="259"/>
      <c r="D564" s="259"/>
      <c r="E564" s="259"/>
      <c r="F564" s="258"/>
      <c r="G564" s="258"/>
      <c r="H564" s="260"/>
      <c r="I564" s="258"/>
      <c r="J564" s="258"/>
      <c r="K564" s="258"/>
      <c r="L564" s="258"/>
      <c r="M564" s="258"/>
      <c r="N564" s="258"/>
      <c r="O564" s="258"/>
      <c r="P564" s="258"/>
      <c r="Q564" s="258"/>
      <c r="R564" s="258"/>
      <c r="S564" s="258"/>
      <c r="T564" s="258"/>
      <c r="U564" s="258"/>
      <c r="V564" s="258"/>
      <c r="W564" s="258"/>
      <c r="X564" s="258"/>
      <c r="Y564" s="258"/>
      <c r="Z564" s="258"/>
    </row>
    <row r="565" spans="1:26" ht="14.25" customHeight="1">
      <c r="A565" s="258"/>
      <c r="B565" s="259"/>
      <c r="C565" s="259"/>
      <c r="D565" s="259"/>
      <c r="E565" s="259"/>
      <c r="F565" s="258"/>
      <c r="G565" s="258"/>
      <c r="H565" s="260"/>
      <c r="I565" s="258"/>
      <c r="J565" s="258"/>
      <c r="K565" s="258"/>
      <c r="L565" s="258"/>
      <c r="M565" s="258"/>
      <c r="N565" s="258"/>
      <c r="O565" s="258"/>
      <c r="P565" s="258"/>
      <c r="Q565" s="258"/>
      <c r="R565" s="258"/>
      <c r="S565" s="258"/>
      <c r="T565" s="258"/>
      <c r="U565" s="258"/>
      <c r="V565" s="258"/>
      <c r="W565" s="258"/>
      <c r="X565" s="258"/>
      <c r="Y565" s="258"/>
      <c r="Z565" s="258"/>
    </row>
    <row r="566" spans="1:26" ht="14.25" customHeight="1">
      <c r="A566" s="258"/>
      <c r="B566" s="259"/>
      <c r="C566" s="259"/>
      <c r="D566" s="259"/>
      <c r="E566" s="259"/>
      <c r="F566" s="258"/>
      <c r="G566" s="258"/>
      <c r="H566" s="260"/>
      <c r="I566" s="258"/>
      <c r="J566" s="258"/>
      <c r="K566" s="258"/>
      <c r="L566" s="258"/>
      <c r="M566" s="258"/>
      <c r="N566" s="258"/>
      <c r="O566" s="258"/>
      <c r="P566" s="258"/>
      <c r="Q566" s="258"/>
      <c r="R566" s="258"/>
      <c r="S566" s="258"/>
      <c r="T566" s="258"/>
      <c r="U566" s="258"/>
      <c r="V566" s="258"/>
      <c r="W566" s="258"/>
      <c r="X566" s="258"/>
      <c r="Y566" s="258"/>
      <c r="Z566" s="258"/>
    </row>
    <row r="567" spans="1:26" ht="14.25" customHeight="1">
      <c r="A567" s="258"/>
      <c r="B567" s="259"/>
      <c r="C567" s="259"/>
      <c r="D567" s="259"/>
      <c r="E567" s="259"/>
      <c r="F567" s="258"/>
      <c r="G567" s="258"/>
      <c r="H567" s="260"/>
      <c r="I567" s="258"/>
      <c r="J567" s="258"/>
      <c r="K567" s="258"/>
      <c r="L567" s="258"/>
      <c r="M567" s="258"/>
      <c r="N567" s="258"/>
      <c r="O567" s="258"/>
      <c r="P567" s="258"/>
      <c r="Q567" s="258"/>
      <c r="R567" s="258"/>
      <c r="S567" s="258"/>
      <c r="T567" s="258"/>
      <c r="U567" s="258"/>
      <c r="V567" s="258"/>
      <c r="W567" s="258"/>
      <c r="X567" s="258"/>
      <c r="Y567" s="258"/>
      <c r="Z567" s="258"/>
    </row>
    <row r="568" spans="1:26" ht="14.25" customHeight="1">
      <c r="A568" s="258"/>
      <c r="B568" s="259"/>
      <c r="C568" s="259"/>
      <c r="D568" s="259"/>
      <c r="E568" s="259"/>
      <c r="F568" s="258"/>
      <c r="G568" s="258"/>
      <c r="H568" s="260"/>
      <c r="I568" s="258"/>
      <c r="J568" s="258"/>
      <c r="K568" s="258"/>
      <c r="L568" s="258"/>
      <c r="M568" s="258"/>
      <c r="N568" s="258"/>
      <c r="O568" s="258"/>
      <c r="P568" s="258"/>
      <c r="Q568" s="258"/>
      <c r="R568" s="258"/>
      <c r="S568" s="258"/>
      <c r="T568" s="258"/>
      <c r="U568" s="258"/>
      <c r="V568" s="258"/>
      <c r="W568" s="258"/>
      <c r="X568" s="258"/>
      <c r="Y568" s="258"/>
      <c r="Z568" s="258"/>
    </row>
    <row r="569" spans="1:26" ht="14.25" customHeight="1">
      <c r="A569" s="258"/>
      <c r="B569" s="259"/>
      <c r="C569" s="259"/>
      <c r="D569" s="259"/>
      <c r="E569" s="259"/>
      <c r="F569" s="258"/>
      <c r="G569" s="258"/>
      <c r="H569" s="260"/>
      <c r="I569" s="258"/>
      <c r="J569" s="258"/>
      <c r="K569" s="258"/>
      <c r="L569" s="258"/>
      <c r="M569" s="258"/>
      <c r="N569" s="258"/>
      <c r="O569" s="258"/>
      <c r="P569" s="258"/>
      <c r="Q569" s="258"/>
      <c r="R569" s="258"/>
      <c r="S569" s="258"/>
      <c r="T569" s="258"/>
      <c r="U569" s="258"/>
      <c r="V569" s="258"/>
      <c r="W569" s="258"/>
      <c r="X569" s="258"/>
      <c r="Y569" s="258"/>
      <c r="Z569" s="258"/>
    </row>
    <row r="570" spans="1:26" ht="14.25" customHeight="1">
      <c r="A570" s="258"/>
      <c r="B570" s="259"/>
      <c r="C570" s="259"/>
      <c r="D570" s="259"/>
      <c r="E570" s="259"/>
      <c r="F570" s="258"/>
      <c r="G570" s="258"/>
      <c r="H570" s="260"/>
      <c r="I570" s="258"/>
      <c r="J570" s="258"/>
      <c r="K570" s="258"/>
      <c r="L570" s="258"/>
      <c r="M570" s="258"/>
      <c r="N570" s="258"/>
      <c r="O570" s="258"/>
      <c r="P570" s="258"/>
      <c r="Q570" s="258"/>
      <c r="R570" s="258"/>
      <c r="S570" s="258"/>
      <c r="T570" s="258"/>
      <c r="U570" s="258"/>
      <c r="V570" s="258"/>
      <c r="W570" s="258"/>
      <c r="X570" s="258"/>
      <c r="Y570" s="258"/>
      <c r="Z570" s="258"/>
    </row>
    <row r="571" spans="1:26" ht="14.25" customHeight="1">
      <c r="A571" s="258"/>
      <c r="B571" s="259"/>
      <c r="C571" s="259"/>
      <c r="D571" s="259"/>
      <c r="E571" s="259"/>
      <c r="F571" s="258"/>
      <c r="G571" s="258"/>
      <c r="H571" s="260"/>
      <c r="I571" s="258"/>
      <c r="J571" s="258"/>
      <c r="K571" s="258"/>
      <c r="L571" s="258"/>
      <c r="M571" s="258"/>
      <c r="N571" s="258"/>
      <c r="O571" s="258"/>
      <c r="P571" s="258"/>
      <c r="Q571" s="258"/>
      <c r="R571" s="258"/>
      <c r="S571" s="258"/>
      <c r="T571" s="258"/>
      <c r="U571" s="258"/>
      <c r="V571" s="258"/>
      <c r="W571" s="258"/>
      <c r="X571" s="258"/>
      <c r="Y571" s="258"/>
      <c r="Z571" s="258"/>
    </row>
    <row r="572" spans="1:26" ht="14.25" customHeight="1">
      <c r="A572" s="258"/>
      <c r="B572" s="259"/>
      <c r="C572" s="259"/>
      <c r="D572" s="259"/>
      <c r="E572" s="259"/>
      <c r="F572" s="258"/>
      <c r="G572" s="258"/>
      <c r="H572" s="260"/>
      <c r="I572" s="258"/>
      <c r="J572" s="258"/>
      <c r="K572" s="258"/>
      <c r="L572" s="258"/>
      <c r="M572" s="258"/>
      <c r="N572" s="258"/>
      <c r="O572" s="258"/>
      <c r="P572" s="258"/>
      <c r="Q572" s="258"/>
      <c r="R572" s="258"/>
      <c r="S572" s="258"/>
      <c r="T572" s="258"/>
      <c r="U572" s="258"/>
      <c r="V572" s="258"/>
      <c r="W572" s="258"/>
      <c r="X572" s="258"/>
      <c r="Y572" s="258"/>
      <c r="Z572" s="258"/>
    </row>
    <row r="573" spans="1:26" ht="14.25" customHeight="1">
      <c r="A573" s="258"/>
      <c r="B573" s="259"/>
      <c r="C573" s="259"/>
      <c r="D573" s="259"/>
      <c r="E573" s="259"/>
      <c r="F573" s="258"/>
      <c r="G573" s="258"/>
      <c r="H573" s="260"/>
      <c r="I573" s="258"/>
      <c r="J573" s="258"/>
      <c r="K573" s="258"/>
      <c r="L573" s="258"/>
      <c r="M573" s="258"/>
      <c r="N573" s="258"/>
      <c r="O573" s="258"/>
      <c r="P573" s="258"/>
      <c r="Q573" s="258"/>
      <c r="R573" s="258"/>
      <c r="S573" s="258"/>
      <c r="T573" s="258"/>
      <c r="U573" s="258"/>
      <c r="V573" s="258"/>
      <c r="W573" s="258"/>
      <c r="X573" s="258"/>
      <c r="Y573" s="258"/>
      <c r="Z573" s="258"/>
    </row>
    <row r="574" spans="1:26" ht="14.25" customHeight="1">
      <c r="A574" s="258"/>
      <c r="B574" s="259"/>
      <c r="C574" s="259"/>
      <c r="D574" s="259"/>
      <c r="E574" s="259"/>
      <c r="F574" s="258"/>
      <c r="G574" s="258"/>
      <c r="H574" s="260"/>
      <c r="I574" s="258"/>
      <c r="J574" s="258"/>
      <c r="K574" s="258"/>
      <c r="L574" s="258"/>
      <c r="M574" s="258"/>
      <c r="N574" s="258"/>
      <c r="O574" s="258"/>
      <c r="P574" s="258"/>
      <c r="Q574" s="258"/>
      <c r="R574" s="258"/>
      <c r="S574" s="258"/>
      <c r="T574" s="258"/>
      <c r="U574" s="258"/>
      <c r="V574" s="258"/>
      <c r="W574" s="258"/>
      <c r="X574" s="258"/>
      <c r="Y574" s="258"/>
      <c r="Z574" s="258"/>
    </row>
    <row r="575" spans="1:26" ht="14.25" customHeight="1">
      <c r="A575" s="258"/>
      <c r="B575" s="259"/>
      <c r="C575" s="259"/>
      <c r="D575" s="259"/>
      <c r="E575" s="259"/>
      <c r="F575" s="258"/>
      <c r="G575" s="258"/>
      <c r="H575" s="260"/>
      <c r="I575" s="258"/>
      <c r="J575" s="258"/>
      <c r="K575" s="258"/>
      <c r="L575" s="258"/>
      <c r="M575" s="258"/>
      <c r="N575" s="258"/>
      <c r="O575" s="258"/>
      <c r="P575" s="258"/>
      <c r="Q575" s="258"/>
      <c r="R575" s="258"/>
      <c r="S575" s="258"/>
      <c r="T575" s="258"/>
      <c r="U575" s="258"/>
      <c r="V575" s="258"/>
      <c r="W575" s="258"/>
      <c r="X575" s="258"/>
      <c r="Y575" s="258"/>
      <c r="Z575" s="258"/>
    </row>
    <row r="576" spans="1:26" ht="14.25" customHeight="1">
      <c r="A576" s="258"/>
      <c r="B576" s="259"/>
      <c r="C576" s="259"/>
      <c r="D576" s="259"/>
      <c r="E576" s="259"/>
      <c r="F576" s="258"/>
      <c r="G576" s="258"/>
      <c r="H576" s="260"/>
      <c r="I576" s="258"/>
      <c r="J576" s="258"/>
      <c r="K576" s="258"/>
      <c r="L576" s="258"/>
      <c r="M576" s="258"/>
      <c r="N576" s="258"/>
      <c r="O576" s="258"/>
      <c r="P576" s="258"/>
      <c r="Q576" s="258"/>
      <c r="R576" s="258"/>
      <c r="S576" s="258"/>
      <c r="T576" s="258"/>
      <c r="U576" s="258"/>
      <c r="V576" s="258"/>
      <c r="W576" s="258"/>
      <c r="X576" s="258"/>
      <c r="Y576" s="258"/>
      <c r="Z576" s="258"/>
    </row>
    <row r="577" spans="1:26" ht="14.25" customHeight="1">
      <c r="A577" s="258"/>
      <c r="B577" s="259"/>
      <c r="C577" s="259"/>
      <c r="D577" s="259"/>
      <c r="E577" s="259"/>
      <c r="F577" s="258"/>
      <c r="G577" s="258"/>
      <c r="H577" s="260"/>
      <c r="I577" s="258"/>
      <c r="J577" s="258"/>
      <c r="K577" s="258"/>
      <c r="L577" s="258"/>
      <c r="M577" s="258"/>
      <c r="N577" s="258"/>
      <c r="O577" s="258"/>
      <c r="P577" s="258"/>
      <c r="Q577" s="258"/>
      <c r="R577" s="258"/>
      <c r="S577" s="258"/>
      <c r="T577" s="258"/>
      <c r="U577" s="258"/>
      <c r="V577" s="258"/>
      <c r="W577" s="258"/>
      <c r="X577" s="258"/>
      <c r="Y577" s="258"/>
      <c r="Z577" s="258"/>
    </row>
    <row r="578" spans="1:26" ht="14.25" customHeight="1">
      <c r="A578" s="258"/>
      <c r="B578" s="259"/>
      <c r="C578" s="259"/>
      <c r="D578" s="259"/>
      <c r="E578" s="259"/>
      <c r="F578" s="258"/>
      <c r="G578" s="258"/>
      <c r="H578" s="260"/>
      <c r="I578" s="258"/>
      <c r="J578" s="258"/>
      <c r="K578" s="258"/>
      <c r="L578" s="258"/>
      <c r="M578" s="258"/>
      <c r="N578" s="258"/>
      <c r="O578" s="258"/>
      <c r="P578" s="258"/>
      <c r="Q578" s="258"/>
      <c r="R578" s="258"/>
      <c r="S578" s="258"/>
      <c r="T578" s="258"/>
      <c r="U578" s="258"/>
      <c r="V578" s="258"/>
      <c r="W578" s="258"/>
      <c r="X578" s="258"/>
      <c r="Y578" s="258"/>
      <c r="Z578" s="258"/>
    </row>
    <row r="579" spans="1:26" ht="14.25" customHeight="1">
      <c r="A579" s="258"/>
      <c r="B579" s="259"/>
      <c r="C579" s="259"/>
      <c r="D579" s="259"/>
      <c r="E579" s="259"/>
      <c r="F579" s="258"/>
      <c r="G579" s="258"/>
      <c r="H579" s="260"/>
      <c r="I579" s="258"/>
      <c r="J579" s="258"/>
      <c r="K579" s="258"/>
      <c r="L579" s="258"/>
      <c r="M579" s="258"/>
      <c r="N579" s="258"/>
      <c r="O579" s="258"/>
      <c r="P579" s="258"/>
      <c r="Q579" s="258"/>
      <c r="R579" s="258"/>
      <c r="S579" s="258"/>
      <c r="T579" s="258"/>
      <c r="U579" s="258"/>
      <c r="V579" s="258"/>
      <c r="W579" s="258"/>
      <c r="X579" s="258"/>
      <c r="Y579" s="258"/>
      <c r="Z579" s="258"/>
    </row>
    <row r="580" spans="1:26" ht="14.25" customHeight="1">
      <c r="A580" s="258"/>
      <c r="B580" s="259"/>
      <c r="C580" s="259"/>
      <c r="D580" s="259"/>
      <c r="E580" s="259"/>
      <c r="F580" s="258"/>
      <c r="G580" s="258"/>
      <c r="H580" s="260"/>
      <c r="I580" s="258"/>
      <c r="J580" s="258"/>
      <c r="K580" s="258"/>
      <c r="L580" s="258"/>
      <c r="M580" s="258"/>
      <c r="N580" s="258"/>
      <c r="O580" s="258"/>
      <c r="P580" s="258"/>
      <c r="Q580" s="258"/>
      <c r="R580" s="258"/>
      <c r="S580" s="258"/>
      <c r="T580" s="258"/>
      <c r="U580" s="258"/>
      <c r="V580" s="258"/>
      <c r="W580" s="258"/>
      <c r="X580" s="258"/>
      <c r="Y580" s="258"/>
      <c r="Z580" s="258"/>
    </row>
    <row r="581" spans="1:26" ht="14.25" customHeight="1">
      <c r="A581" s="258"/>
      <c r="B581" s="259"/>
      <c r="C581" s="259"/>
      <c r="D581" s="259"/>
      <c r="E581" s="259"/>
      <c r="F581" s="258"/>
      <c r="G581" s="258"/>
      <c r="H581" s="260"/>
      <c r="I581" s="258"/>
      <c r="J581" s="258"/>
      <c r="K581" s="258"/>
      <c r="L581" s="258"/>
      <c r="M581" s="258"/>
      <c r="N581" s="258"/>
      <c r="O581" s="258"/>
      <c r="P581" s="258"/>
      <c r="Q581" s="258"/>
      <c r="R581" s="258"/>
      <c r="S581" s="258"/>
      <c r="T581" s="258"/>
      <c r="U581" s="258"/>
      <c r="V581" s="258"/>
      <c r="W581" s="258"/>
      <c r="X581" s="258"/>
      <c r="Y581" s="258"/>
      <c r="Z581" s="258"/>
    </row>
    <row r="582" spans="1:26" ht="14.25" customHeight="1">
      <c r="A582" s="258"/>
      <c r="B582" s="259"/>
      <c r="C582" s="259"/>
      <c r="D582" s="259"/>
      <c r="E582" s="259"/>
      <c r="F582" s="258"/>
      <c r="G582" s="258"/>
      <c r="H582" s="260"/>
      <c r="I582" s="258"/>
      <c r="J582" s="258"/>
      <c r="K582" s="258"/>
      <c r="L582" s="258"/>
      <c r="M582" s="258"/>
      <c r="N582" s="258"/>
      <c r="O582" s="258"/>
      <c r="P582" s="258"/>
      <c r="Q582" s="258"/>
      <c r="R582" s="258"/>
      <c r="S582" s="258"/>
      <c r="T582" s="258"/>
      <c r="U582" s="258"/>
      <c r="V582" s="258"/>
      <c r="W582" s="258"/>
      <c r="X582" s="258"/>
      <c r="Y582" s="258"/>
      <c r="Z582" s="258"/>
    </row>
    <row r="583" spans="1:26" ht="14.25" customHeight="1">
      <c r="A583" s="258"/>
      <c r="B583" s="259"/>
      <c r="C583" s="259"/>
      <c r="D583" s="259"/>
      <c r="E583" s="259"/>
      <c r="F583" s="258"/>
      <c r="G583" s="258"/>
      <c r="H583" s="260"/>
      <c r="I583" s="258"/>
      <c r="J583" s="258"/>
      <c r="K583" s="258"/>
      <c r="L583" s="258"/>
      <c r="M583" s="258"/>
      <c r="N583" s="258"/>
      <c r="O583" s="258"/>
      <c r="P583" s="258"/>
      <c r="Q583" s="258"/>
      <c r="R583" s="258"/>
      <c r="S583" s="258"/>
      <c r="T583" s="258"/>
      <c r="U583" s="258"/>
      <c r="V583" s="258"/>
      <c r="W583" s="258"/>
      <c r="X583" s="258"/>
      <c r="Y583" s="258"/>
      <c r="Z583" s="258"/>
    </row>
    <row r="584" spans="1:26" ht="14.25" customHeight="1">
      <c r="A584" s="258"/>
      <c r="B584" s="259"/>
      <c r="C584" s="259"/>
      <c r="D584" s="259"/>
      <c r="E584" s="259"/>
      <c r="F584" s="258"/>
      <c r="G584" s="258"/>
      <c r="H584" s="260"/>
      <c r="I584" s="258"/>
      <c r="J584" s="258"/>
      <c r="K584" s="258"/>
      <c r="L584" s="258"/>
      <c r="M584" s="258"/>
      <c r="N584" s="258"/>
      <c r="O584" s="258"/>
      <c r="P584" s="258"/>
      <c r="Q584" s="258"/>
      <c r="R584" s="258"/>
      <c r="S584" s="258"/>
      <c r="T584" s="258"/>
      <c r="U584" s="258"/>
      <c r="V584" s="258"/>
      <c r="W584" s="258"/>
      <c r="X584" s="258"/>
      <c r="Y584" s="258"/>
      <c r="Z584" s="258"/>
    </row>
    <row r="585" spans="1:26" ht="14.25" customHeight="1">
      <c r="A585" s="258"/>
      <c r="B585" s="259"/>
      <c r="C585" s="259"/>
      <c r="D585" s="259"/>
      <c r="E585" s="259"/>
      <c r="F585" s="258"/>
      <c r="G585" s="258"/>
      <c r="H585" s="260"/>
      <c r="I585" s="258"/>
      <c r="J585" s="258"/>
      <c r="K585" s="258"/>
      <c r="L585" s="258"/>
      <c r="M585" s="258"/>
      <c r="N585" s="258"/>
      <c r="O585" s="258"/>
      <c r="P585" s="258"/>
      <c r="Q585" s="258"/>
      <c r="R585" s="258"/>
      <c r="S585" s="258"/>
      <c r="T585" s="258"/>
      <c r="U585" s="258"/>
      <c r="V585" s="258"/>
      <c r="W585" s="258"/>
      <c r="X585" s="258"/>
      <c r="Y585" s="258"/>
      <c r="Z585" s="258"/>
    </row>
    <row r="586" spans="1:26" ht="14.25" customHeight="1">
      <c r="A586" s="258"/>
      <c r="B586" s="259"/>
      <c r="C586" s="259"/>
      <c r="D586" s="259"/>
      <c r="E586" s="259"/>
      <c r="F586" s="258"/>
      <c r="G586" s="258"/>
      <c r="H586" s="260"/>
      <c r="I586" s="258"/>
      <c r="J586" s="258"/>
      <c r="K586" s="258"/>
      <c r="L586" s="258"/>
      <c r="M586" s="258"/>
      <c r="N586" s="258"/>
      <c r="O586" s="258"/>
      <c r="P586" s="258"/>
      <c r="Q586" s="258"/>
      <c r="R586" s="258"/>
      <c r="S586" s="258"/>
      <c r="T586" s="258"/>
      <c r="U586" s="258"/>
      <c r="V586" s="258"/>
      <c r="W586" s="258"/>
      <c r="X586" s="258"/>
      <c r="Y586" s="258"/>
      <c r="Z586" s="258"/>
    </row>
    <row r="587" spans="1:26" ht="14.25" customHeight="1">
      <c r="A587" s="258"/>
      <c r="B587" s="259"/>
      <c r="C587" s="259"/>
      <c r="D587" s="259"/>
      <c r="E587" s="259"/>
      <c r="F587" s="258"/>
      <c r="G587" s="258"/>
      <c r="H587" s="260"/>
      <c r="I587" s="258"/>
      <c r="J587" s="258"/>
      <c r="K587" s="258"/>
      <c r="L587" s="258"/>
      <c r="M587" s="258"/>
      <c r="N587" s="258"/>
      <c r="O587" s="258"/>
      <c r="P587" s="258"/>
      <c r="Q587" s="258"/>
      <c r="R587" s="258"/>
      <c r="S587" s="258"/>
      <c r="T587" s="258"/>
      <c r="U587" s="258"/>
      <c r="V587" s="258"/>
      <c r="W587" s="258"/>
      <c r="X587" s="258"/>
      <c r="Y587" s="258"/>
      <c r="Z587" s="258"/>
    </row>
    <row r="588" spans="1:26" ht="14.25" customHeight="1">
      <c r="A588" s="258"/>
      <c r="B588" s="259"/>
      <c r="C588" s="259"/>
      <c r="D588" s="259"/>
      <c r="E588" s="259"/>
      <c r="F588" s="258"/>
      <c r="G588" s="258"/>
      <c r="H588" s="260"/>
      <c r="I588" s="258"/>
      <c r="J588" s="258"/>
      <c r="K588" s="258"/>
      <c r="L588" s="258"/>
      <c r="M588" s="258"/>
      <c r="N588" s="258"/>
      <c r="O588" s="258"/>
      <c r="P588" s="258"/>
      <c r="Q588" s="258"/>
      <c r="R588" s="258"/>
      <c r="S588" s="258"/>
      <c r="T588" s="258"/>
      <c r="U588" s="258"/>
      <c r="V588" s="258"/>
      <c r="W588" s="258"/>
      <c r="X588" s="258"/>
      <c r="Y588" s="258"/>
      <c r="Z588" s="258"/>
    </row>
    <row r="589" spans="1:26" ht="14.25" customHeight="1">
      <c r="A589" s="258"/>
      <c r="B589" s="259"/>
      <c r="C589" s="259"/>
      <c r="D589" s="259"/>
      <c r="E589" s="259"/>
      <c r="F589" s="258"/>
      <c r="G589" s="258"/>
      <c r="H589" s="260"/>
      <c r="I589" s="258"/>
      <c r="J589" s="258"/>
      <c r="K589" s="258"/>
      <c r="L589" s="258"/>
      <c r="M589" s="258"/>
      <c r="N589" s="258"/>
      <c r="O589" s="258"/>
      <c r="P589" s="258"/>
      <c r="Q589" s="258"/>
      <c r="R589" s="258"/>
      <c r="S589" s="258"/>
      <c r="T589" s="258"/>
      <c r="U589" s="258"/>
      <c r="V589" s="258"/>
      <c r="W589" s="258"/>
      <c r="X589" s="258"/>
      <c r="Y589" s="258"/>
      <c r="Z589" s="258"/>
    </row>
    <row r="590" spans="1:26" ht="14.25" customHeight="1">
      <c r="A590" s="258"/>
      <c r="B590" s="259"/>
      <c r="C590" s="259"/>
      <c r="D590" s="259"/>
      <c r="E590" s="259"/>
      <c r="F590" s="258"/>
      <c r="G590" s="258"/>
      <c r="H590" s="260"/>
      <c r="I590" s="258"/>
      <c r="J590" s="258"/>
      <c r="K590" s="258"/>
      <c r="L590" s="258"/>
      <c r="M590" s="258"/>
      <c r="N590" s="258"/>
      <c r="O590" s="258"/>
      <c r="P590" s="258"/>
      <c r="Q590" s="258"/>
      <c r="R590" s="258"/>
      <c r="S590" s="258"/>
      <c r="T590" s="258"/>
      <c r="U590" s="258"/>
      <c r="V590" s="258"/>
      <c r="W590" s="258"/>
      <c r="X590" s="258"/>
      <c r="Y590" s="258"/>
      <c r="Z590" s="258"/>
    </row>
    <row r="591" spans="1:26" ht="14.25" customHeight="1">
      <c r="A591" s="258"/>
      <c r="B591" s="259"/>
      <c r="C591" s="259"/>
      <c r="D591" s="259"/>
      <c r="E591" s="259"/>
      <c r="F591" s="258"/>
      <c r="G591" s="258"/>
      <c r="H591" s="260"/>
      <c r="I591" s="258"/>
      <c r="J591" s="258"/>
      <c r="K591" s="258"/>
      <c r="L591" s="258"/>
      <c r="M591" s="258"/>
      <c r="N591" s="258"/>
      <c r="O591" s="258"/>
      <c r="P591" s="258"/>
      <c r="Q591" s="258"/>
      <c r="R591" s="258"/>
      <c r="S591" s="258"/>
      <c r="T591" s="258"/>
      <c r="U591" s="258"/>
      <c r="V591" s="258"/>
      <c r="W591" s="258"/>
      <c r="X591" s="258"/>
      <c r="Y591" s="258"/>
      <c r="Z591" s="258"/>
    </row>
    <row r="592" spans="1:26" ht="14.25" customHeight="1">
      <c r="A592" s="258"/>
      <c r="B592" s="259"/>
      <c r="C592" s="259"/>
      <c r="D592" s="259"/>
      <c r="E592" s="259"/>
      <c r="F592" s="258"/>
      <c r="G592" s="258"/>
      <c r="H592" s="260"/>
      <c r="I592" s="258"/>
      <c r="J592" s="258"/>
      <c r="K592" s="258"/>
      <c r="L592" s="258"/>
      <c r="M592" s="258"/>
      <c r="N592" s="258"/>
      <c r="O592" s="258"/>
      <c r="P592" s="258"/>
      <c r="Q592" s="258"/>
      <c r="R592" s="258"/>
      <c r="S592" s="258"/>
      <c r="T592" s="258"/>
      <c r="U592" s="258"/>
      <c r="V592" s="258"/>
      <c r="W592" s="258"/>
      <c r="X592" s="258"/>
      <c r="Y592" s="258"/>
      <c r="Z592" s="258"/>
    </row>
    <row r="593" spans="1:26" ht="14.25" customHeight="1">
      <c r="A593" s="258"/>
      <c r="B593" s="259"/>
      <c r="C593" s="259"/>
      <c r="D593" s="259"/>
      <c r="E593" s="259"/>
      <c r="F593" s="258"/>
      <c r="G593" s="258"/>
      <c r="H593" s="260"/>
      <c r="I593" s="258"/>
      <c r="J593" s="258"/>
      <c r="K593" s="258"/>
      <c r="L593" s="258"/>
      <c r="M593" s="258"/>
      <c r="N593" s="258"/>
      <c r="O593" s="258"/>
      <c r="P593" s="258"/>
      <c r="Q593" s="258"/>
      <c r="R593" s="258"/>
      <c r="S593" s="258"/>
      <c r="T593" s="258"/>
      <c r="U593" s="258"/>
      <c r="V593" s="258"/>
      <c r="W593" s="258"/>
      <c r="X593" s="258"/>
      <c r="Y593" s="258"/>
      <c r="Z593" s="258"/>
    </row>
    <row r="594" spans="1:26" ht="14.25" customHeight="1">
      <c r="A594" s="258"/>
      <c r="B594" s="259"/>
      <c r="C594" s="259"/>
      <c r="D594" s="259"/>
      <c r="E594" s="259"/>
      <c r="F594" s="258"/>
      <c r="G594" s="258"/>
      <c r="H594" s="260"/>
      <c r="I594" s="258"/>
      <c r="J594" s="258"/>
      <c r="K594" s="258"/>
      <c r="L594" s="258"/>
      <c r="M594" s="258"/>
      <c r="N594" s="258"/>
      <c r="O594" s="258"/>
      <c r="P594" s="258"/>
      <c r="Q594" s="258"/>
      <c r="R594" s="258"/>
      <c r="S594" s="258"/>
      <c r="T594" s="258"/>
      <c r="U594" s="258"/>
      <c r="V594" s="258"/>
      <c r="W594" s="258"/>
      <c r="X594" s="258"/>
      <c r="Y594" s="258"/>
      <c r="Z594" s="258"/>
    </row>
    <row r="595" spans="1:26" ht="14.25" customHeight="1">
      <c r="A595" s="258"/>
      <c r="B595" s="259"/>
      <c r="C595" s="259"/>
      <c r="D595" s="259"/>
      <c r="E595" s="259"/>
      <c r="F595" s="258"/>
      <c r="G595" s="258"/>
      <c r="H595" s="260"/>
      <c r="I595" s="258"/>
      <c r="J595" s="258"/>
      <c r="K595" s="258"/>
      <c r="L595" s="258"/>
      <c r="M595" s="258"/>
      <c r="N595" s="258"/>
      <c r="O595" s="258"/>
      <c r="P595" s="258"/>
      <c r="Q595" s="258"/>
      <c r="R595" s="258"/>
      <c r="S595" s="258"/>
      <c r="T595" s="258"/>
      <c r="U595" s="258"/>
      <c r="V595" s="258"/>
      <c r="W595" s="258"/>
      <c r="X595" s="258"/>
      <c r="Y595" s="258"/>
      <c r="Z595" s="258"/>
    </row>
    <row r="596" spans="1:26" ht="14.25" customHeight="1">
      <c r="A596" s="258"/>
      <c r="B596" s="259"/>
      <c r="C596" s="259"/>
      <c r="D596" s="259"/>
      <c r="E596" s="259"/>
      <c r="F596" s="258"/>
      <c r="G596" s="258"/>
      <c r="H596" s="260"/>
      <c r="I596" s="258"/>
      <c r="J596" s="258"/>
      <c r="K596" s="258"/>
      <c r="L596" s="258"/>
      <c r="M596" s="258"/>
      <c r="N596" s="258"/>
      <c r="O596" s="258"/>
      <c r="P596" s="258"/>
      <c r="Q596" s="258"/>
      <c r="R596" s="258"/>
      <c r="S596" s="258"/>
      <c r="T596" s="258"/>
      <c r="U596" s="258"/>
      <c r="V596" s="258"/>
      <c r="W596" s="258"/>
      <c r="X596" s="258"/>
      <c r="Y596" s="258"/>
      <c r="Z596" s="258"/>
    </row>
    <row r="597" spans="1:26" ht="14.25" customHeight="1">
      <c r="A597" s="258"/>
      <c r="B597" s="259"/>
      <c r="C597" s="259"/>
      <c r="D597" s="259"/>
      <c r="E597" s="259"/>
      <c r="F597" s="258"/>
      <c r="G597" s="258"/>
      <c r="H597" s="260"/>
      <c r="I597" s="258"/>
      <c r="J597" s="258"/>
      <c r="K597" s="258"/>
      <c r="L597" s="258"/>
      <c r="M597" s="258"/>
      <c r="N597" s="258"/>
      <c r="O597" s="258"/>
      <c r="P597" s="258"/>
      <c r="Q597" s="258"/>
      <c r="R597" s="258"/>
      <c r="S597" s="258"/>
      <c r="T597" s="258"/>
      <c r="U597" s="258"/>
      <c r="V597" s="258"/>
      <c r="W597" s="258"/>
      <c r="X597" s="258"/>
      <c r="Y597" s="258"/>
      <c r="Z597" s="258"/>
    </row>
    <row r="598" spans="1:26" ht="14.25" customHeight="1">
      <c r="A598" s="258"/>
      <c r="B598" s="259"/>
      <c r="C598" s="259"/>
      <c r="D598" s="259"/>
      <c r="E598" s="259"/>
      <c r="F598" s="258"/>
      <c r="G598" s="258"/>
      <c r="H598" s="260"/>
      <c r="I598" s="258"/>
      <c r="J598" s="258"/>
      <c r="K598" s="258"/>
      <c r="L598" s="258"/>
      <c r="M598" s="258"/>
      <c r="N598" s="258"/>
      <c r="O598" s="258"/>
      <c r="P598" s="258"/>
      <c r="Q598" s="258"/>
      <c r="R598" s="258"/>
      <c r="S598" s="258"/>
      <c r="T598" s="258"/>
      <c r="U598" s="258"/>
      <c r="V598" s="258"/>
      <c r="W598" s="258"/>
      <c r="X598" s="258"/>
      <c r="Y598" s="258"/>
      <c r="Z598" s="258"/>
    </row>
    <row r="599" spans="1:26" ht="14.25" customHeight="1">
      <c r="A599" s="258"/>
      <c r="B599" s="259"/>
      <c r="C599" s="259"/>
      <c r="D599" s="259"/>
      <c r="E599" s="259"/>
      <c r="F599" s="258"/>
      <c r="G599" s="258"/>
      <c r="H599" s="260"/>
      <c r="I599" s="258"/>
      <c r="J599" s="258"/>
      <c r="K599" s="258"/>
      <c r="L599" s="258"/>
      <c r="M599" s="258"/>
      <c r="N599" s="258"/>
      <c r="O599" s="258"/>
      <c r="P599" s="258"/>
      <c r="Q599" s="258"/>
      <c r="R599" s="258"/>
      <c r="S599" s="258"/>
      <c r="T599" s="258"/>
      <c r="U599" s="258"/>
      <c r="V599" s="258"/>
      <c r="W599" s="258"/>
      <c r="X599" s="258"/>
      <c r="Y599" s="258"/>
      <c r="Z599" s="258"/>
    </row>
    <row r="600" spans="1:26" ht="14.25" customHeight="1">
      <c r="A600" s="258"/>
      <c r="B600" s="259"/>
      <c r="C600" s="259"/>
      <c r="D600" s="259"/>
      <c r="E600" s="259"/>
      <c r="F600" s="258"/>
      <c r="G600" s="258"/>
      <c r="H600" s="260"/>
      <c r="I600" s="258"/>
      <c r="J600" s="258"/>
      <c r="K600" s="258"/>
      <c r="L600" s="258"/>
      <c r="M600" s="258"/>
      <c r="N600" s="258"/>
      <c r="O600" s="258"/>
      <c r="P600" s="258"/>
      <c r="Q600" s="258"/>
      <c r="R600" s="258"/>
      <c r="S600" s="258"/>
      <c r="T600" s="258"/>
      <c r="U600" s="258"/>
      <c r="V600" s="258"/>
      <c r="W600" s="258"/>
      <c r="X600" s="258"/>
      <c r="Y600" s="258"/>
      <c r="Z600" s="258"/>
    </row>
    <row r="601" spans="1:26" ht="14.25" customHeight="1">
      <c r="A601" s="258"/>
      <c r="B601" s="259"/>
      <c r="C601" s="259"/>
      <c r="D601" s="259"/>
      <c r="E601" s="259"/>
      <c r="F601" s="258"/>
      <c r="G601" s="258"/>
      <c r="H601" s="260"/>
      <c r="I601" s="258"/>
      <c r="J601" s="258"/>
      <c r="K601" s="258"/>
      <c r="L601" s="258"/>
      <c r="M601" s="258"/>
      <c r="N601" s="258"/>
      <c r="O601" s="258"/>
      <c r="P601" s="258"/>
      <c r="Q601" s="258"/>
      <c r="R601" s="258"/>
      <c r="S601" s="258"/>
      <c r="T601" s="258"/>
      <c r="U601" s="258"/>
      <c r="V601" s="258"/>
      <c r="W601" s="258"/>
      <c r="X601" s="258"/>
      <c r="Y601" s="258"/>
      <c r="Z601" s="258"/>
    </row>
    <row r="602" spans="1:26" ht="14.25" customHeight="1">
      <c r="A602" s="258"/>
      <c r="B602" s="259"/>
      <c r="C602" s="259"/>
      <c r="D602" s="259"/>
      <c r="E602" s="259"/>
      <c r="F602" s="258"/>
      <c r="G602" s="258"/>
      <c r="H602" s="260"/>
      <c r="I602" s="258"/>
      <c r="J602" s="258"/>
      <c r="K602" s="258"/>
      <c r="L602" s="258"/>
      <c r="M602" s="258"/>
      <c r="N602" s="258"/>
      <c r="O602" s="258"/>
      <c r="P602" s="258"/>
      <c r="Q602" s="258"/>
      <c r="R602" s="258"/>
      <c r="S602" s="258"/>
      <c r="T602" s="258"/>
      <c r="U602" s="258"/>
      <c r="V602" s="258"/>
      <c r="W602" s="258"/>
      <c r="X602" s="258"/>
      <c r="Y602" s="258"/>
      <c r="Z602" s="258"/>
    </row>
    <row r="603" spans="1:26" ht="14.25" customHeight="1">
      <c r="A603" s="258"/>
      <c r="B603" s="259"/>
      <c r="C603" s="259"/>
      <c r="D603" s="259"/>
      <c r="E603" s="259"/>
      <c r="F603" s="258"/>
      <c r="G603" s="258"/>
      <c r="H603" s="260"/>
      <c r="I603" s="258"/>
      <c r="J603" s="258"/>
      <c r="K603" s="258"/>
      <c r="L603" s="258"/>
      <c r="M603" s="258"/>
      <c r="N603" s="258"/>
      <c r="O603" s="258"/>
      <c r="P603" s="258"/>
      <c r="Q603" s="258"/>
      <c r="R603" s="258"/>
      <c r="S603" s="258"/>
      <c r="T603" s="258"/>
      <c r="U603" s="258"/>
      <c r="V603" s="258"/>
      <c r="W603" s="258"/>
      <c r="X603" s="258"/>
      <c r="Y603" s="258"/>
      <c r="Z603" s="258"/>
    </row>
    <row r="604" spans="1:26" ht="14.25" customHeight="1">
      <c r="A604" s="258"/>
      <c r="B604" s="259"/>
      <c r="C604" s="259"/>
      <c r="D604" s="259"/>
      <c r="E604" s="259"/>
      <c r="F604" s="258"/>
      <c r="G604" s="258"/>
      <c r="H604" s="260"/>
      <c r="I604" s="258"/>
      <c r="J604" s="258"/>
      <c r="K604" s="258"/>
      <c r="L604" s="258"/>
      <c r="M604" s="258"/>
      <c r="N604" s="258"/>
      <c r="O604" s="258"/>
      <c r="P604" s="258"/>
      <c r="Q604" s="258"/>
      <c r="R604" s="258"/>
      <c r="S604" s="258"/>
      <c r="T604" s="258"/>
      <c r="U604" s="258"/>
      <c r="V604" s="258"/>
      <c r="W604" s="258"/>
      <c r="X604" s="258"/>
      <c r="Y604" s="258"/>
      <c r="Z604" s="258"/>
    </row>
    <row r="605" spans="1:26" ht="14.25" customHeight="1">
      <c r="A605" s="258"/>
      <c r="B605" s="259"/>
      <c r="C605" s="259"/>
      <c r="D605" s="259"/>
      <c r="E605" s="259"/>
      <c r="F605" s="258"/>
      <c r="G605" s="258"/>
      <c r="H605" s="260"/>
      <c r="I605" s="258"/>
      <c r="J605" s="258"/>
      <c r="K605" s="258"/>
      <c r="L605" s="258"/>
      <c r="M605" s="258"/>
      <c r="N605" s="258"/>
      <c r="O605" s="258"/>
      <c r="P605" s="258"/>
      <c r="Q605" s="258"/>
      <c r="R605" s="258"/>
      <c r="S605" s="258"/>
      <c r="T605" s="258"/>
      <c r="U605" s="258"/>
      <c r="V605" s="258"/>
      <c r="W605" s="258"/>
      <c r="X605" s="258"/>
      <c r="Y605" s="258"/>
      <c r="Z605" s="258"/>
    </row>
    <row r="606" spans="1:26" ht="14.25" customHeight="1">
      <c r="A606" s="258"/>
      <c r="B606" s="259"/>
      <c r="C606" s="259"/>
      <c r="D606" s="259"/>
      <c r="E606" s="259"/>
      <c r="F606" s="258"/>
      <c r="G606" s="258"/>
      <c r="H606" s="260"/>
      <c r="I606" s="258"/>
      <c r="J606" s="258"/>
      <c r="K606" s="258"/>
      <c r="L606" s="258"/>
      <c r="M606" s="258"/>
      <c r="N606" s="258"/>
      <c r="O606" s="258"/>
      <c r="P606" s="258"/>
      <c r="Q606" s="258"/>
      <c r="R606" s="258"/>
      <c r="S606" s="258"/>
      <c r="T606" s="258"/>
      <c r="U606" s="258"/>
      <c r="V606" s="258"/>
      <c r="W606" s="258"/>
      <c r="X606" s="258"/>
      <c r="Y606" s="258"/>
      <c r="Z606" s="258"/>
    </row>
    <row r="607" spans="1:26" ht="14.25" customHeight="1">
      <c r="A607" s="258"/>
      <c r="B607" s="259"/>
      <c r="C607" s="259"/>
      <c r="D607" s="259"/>
      <c r="E607" s="259"/>
      <c r="F607" s="258"/>
      <c r="G607" s="258"/>
      <c r="H607" s="260"/>
      <c r="I607" s="258"/>
      <c r="J607" s="258"/>
      <c r="K607" s="258"/>
      <c r="L607" s="258"/>
      <c r="M607" s="258"/>
      <c r="N607" s="258"/>
      <c r="O607" s="258"/>
      <c r="P607" s="258"/>
      <c r="Q607" s="258"/>
      <c r="R607" s="258"/>
      <c r="S607" s="258"/>
      <c r="T607" s="258"/>
      <c r="U607" s="258"/>
      <c r="V607" s="258"/>
      <c r="W607" s="258"/>
      <c r="X607" s="258"/>
      <c r="Y607" s="258"/>
      <c r="Z607" s="258"/>
    </row>
    <row r="608" spans="1:26" ht="14.25" customHeight="1">
      <c r="A608" s="258"/>
      <c r="B608" s="259"/>
      <c r="C608" s="259"/>
      <c r="D608" s="259"/>
      <c r="E608" s="259"/>
      <c r="F608" s="258"/>
      <c r="G608" s="258"/>
      <c r="H608" s="260"/>
      <c r="I608" s="258"/>
      <c r="J608" s="258"/>
      <c r="K608" s="258"/>
      <c r="L608" s="258"/>
      <c r="M608" s="258"/>
      <c r="N608" s="258"/>
      <c r="O608" s="258"/>
      <c r="P608" s="258"/>
      <c r="Q608" s="258"/>
      <c r="R608" s="258"/>
      <c r="S608" s="258"/>
      <c r="T608" s="258"/>
      <c r="U608" s="258"/>
      <c r="V608" s="258"/>
      <c r="W608" s="258"/>
      <c r="X608" s="258"/>
      <c r="Y608" s="258"/>
      <c r="Z608" s="258"/>
    </row>
    <row r="609" spans="1:26" ht="14.25" customHeight="1">
      <c r="A609" s="258"/>
      <c r="B609" s="259"/>
      <c r="C609" s="259"/>
      <c r="D609" s="259"/>
      <c r="E609" s="259"/>
      <c r="F609" s="258"/>
      <c r="G609" s="258"/>
      <c r="H609" s="260"/>
      <c r="I609" s="258"/>
      <c r="J609" s="258"/>
      <c r="K609" s="258"/>
      <c r="L609" s="258"/>
      <c r="M609" s="258"/>
      <c r="N609" s="258"/>
      <c r="O609" s="258"/>
      <c r="P609" s="258"/>
      <c r="Q609" s="258"/>
      <c r="R609" s="258"/>
      <c r="S609" s="258"/>
      <c r="T609" s="258"/>
      <c r="U609" s="258"/>
      <c r="V609" s="258"/>
      <c r="W609" s="258"/>
      <c r="X609" s="258"/>
      <c r="Y609" s="258"/>
      <c r="Z609" s="258"/>
    </row>
    <row r="610" spans="1:26" ht="14.25" customHeight="1">
      <c r="A610" s="258"/>
      <c r="B610" s="259"/>
      <c r="C610" s="259"/>
      <c r="D610" s="259"/>
      <c r="E610" s="259"/>
      <c r="F610" s="258"/>
      <c r="G610" s="258"/>
      <c r="H610" s="260"/>
      <c r="I610" s="258"/>
      <c r="J610" s="258"/>
      <c r="K610" s="258"/>
      <c r="L610" s="258"/>
      <c r="M610" s="258"/>
      <c r="N610" s="258"/>
      <c r="O610" s="258"/>
      <c r="P610" s="258"/>
      <c r="Q610" s="258"/>
      <c r="R610" s="258"/>
      <c r="S610" s="258"/>
      <c r="T610" s="258"/>
      <c r="U610" s="258"/>
      <c r="V610" s="258"/>
      <c r="W610" s="258"/>
      <c r="X610" s="258"/>
      <c r="Y610" s="258"/>
      <c r="Z610" s="258"/>
    </row>
    <row r="611" spans="1:26" ht="14.25" customHeight="1">
      <c r="A611" s="258"/>
      <c r="B611" s="259"/>
      <c r="C611" s="259"/>
      <c r="D611" s="259"/>
      <c r="E611" s="259"/>
      <c r="F611" s="258"/>
      <c r="G611" s="258"/>
      <c r="H611" s="260"/>
      <c r="I611" s="258"/>
      <c r="J611" s="258"/>
      <c r="K611" s="258"/>
      <c r="L611" s="258"/>
      <c r="M611" s="258"/>
      <c r="N611" s="258"/>
      <c r="O611" s="258"/>
      <c r="P611" s="258"/>
      <c r="Q611" s="258"/>
      <c r="R611" s="258"/>
      <c r="S611" s="258"/>
      <c r="T611" s="258"/>
      <c r="U611" s="258"/>
      <c r="V611" s="258"/>
      <c r="W611" s="258"/>
      <c r="X611" s="258"/>
      <c r="Y611" s="258"/>
      <c r="Z611" s="258"/>
    </row>
    <row r="612" spans="1:26" ht="14.25" customHeight="1">
      <c r="A612" s="258"/>
      <c r="B612" s="259"/>
      <c r="C612" s="259"/>
      <c r="D612" s="259"/>
      <c r="E612" s="259"/>
      <c r="F612" s="258"/>
      <c r="G612" s="258"/>
      <c r="H612" s="260"/>
      <c r="I612" s="258"/>
      <c r="J612" s="258"/>
      <c r="K612" s="258"/>
      <c r="L612" s="258"/>
      <c r="M612" s="258"/>
      <c r="N612" s="258"/>
      <c r="O612" s="258"/>
      <c r="P612" s="258"/>
      <c r="Q612" s="258"/>
      <c r="R612" s="258"/>
      <c r="S612" s="258"/>
      <c r="T612" s="258"/>
      <c r="U612" s="258"/>
      <c r="V612" s="258"/>
      <c r="W612" s="258"/>
      <c r="X612" s="258"/>
      <c r="Y612" s="258"/>
      <c r="Z612" s="258"/>
    </row>
    <row r="613" spans="1:26" ht="14.25" customHeight="1">
      <c r="A613" s="258"/>
      <c r="B613" s="259"/>
      <c r="C613" s="259"/>
      <c r="D613" s="259"/>
      <c r="E613" s="259"/>
      <c r="F613" s="258"/>
      <c r="G613" s="258"/>
      <c r="H613" s="260"/>
      <c r="I613" s="258"/>
      <c r="J613" s="258"/>
      <c r="K613" s="258"/>
      <c r="L613" s="258"/>
      <c r="M613" s="258"/>
      <c r="N613" s="258"/>
      <c r="O613" s="258"/>
      <c r="P613" s="258"/>
      <c r="Q613" s="258"/>
      <c r="R613" s="258"/>
      <c r="S613" s="258"/>
      <c r="T613" s="258"/>
      <c r="U613" s="258"/>
      <c r="V613" s="258"/>
      <c r="W613" s="258"/>
      <c r="X613" s="258"/>
      <c r="Y613" s="258"/>
      <c r="Z613" s="258"/>
    </row>
    <row r="614" spans="1:26" ht="14.25" customHeight="1">
      <c r="A614" s="258"/>
      <c r="B614" s="259"/>
      <c r="C614" s="259"/>
      <c r="D614" s="259"/>
      <c r="E614" s="259"/>
      <c r="F614" s="258"/>
      <c r="G614" s="258"/>
      <c r="H614" s="260"/>
      <c r="I614" s="258"/>
      <c r="J614" s="258"/>
      <c r="K614" s="258"/>
      <c r="L614" s="258"/>
      <c r="M614" s="258"/>
      <c r="N614" s="258"/>
      <c r="O614" s="258"/>
      <c r="P614" s="258"/>
      <c r="Q614" s="258"/>
      <c r="R614" s="258"/>
      <c r="S614" s="258"/>
      <c r="T614" s="258"/>
      <c r="U614" s="258"/>
      <c r="V614" s="258"/>
      <c r="W614" s="258"/>
      <c r="X614" s="258"/>
      <c r="Y614" s="258"/>
      <c r="Z614" s="258"/>
    </row>
    <row r="615" spans="1:26" ht="14.25" customHeight="1">
      <c r="A615" s="258"/>
      <c r="B615" s="259"/>
      <c r="C615" s="259"/>
      <c r="D615" s="259"/>
      <c r="E615" s="259"/>
      <c r="F615" s="258"/>
      <c r="G615" s="258"/>
      <c r="H615" s="260"/>
      <c r="I615" s="258"/>
      <c r="J615" s="258"/>
      <c r="K615" s="258"/>
      <c r="L615" s="258"/>
      <c r="M615" s="258"/>
      <c r="N615" s="258"/>
      <c r="O615" s="258"/>
      <c r="P615" s="258"/>
      <c r="Q615" s="258"/>
      <c r="R615" s="258"/>
      <c r="S615" s="258"/>
      <c r="T615" s="258"/>
      <c r="U615" s="258"/>
      <c r="V615" s="258"/>
      <c r="W615" s="258"/>
      <c r="X615" s="258"/>
      <c r="Y615" s="258"/>
      <c r="Z615" s="258"/>
    </row>
    <row r="616" spans="1:26" ht="14.25" customHeight="1">
      <c r="A616" s="258"/>
      <c r="B616" s="259"/>
      <c r="C616" s="259"/>
      <c r="D616" s="259"/>
      <c r="E616" s="259"/>
      <c r="F616" s="258"/>
      <c r="G616" s="258"/>
      <c r="H616" s="260"/>
      <c r="I616" s="258"/>
      <c r="J616" s="258"/>
      <c r="K616" s="258"/>
      <c r="L616" s="258"/>
      <c r="M616" s="258"/>
      <c r="N616" s="258"/>
      <c r="O616" s="258"/>
      <c r="P616" s="258"/>
      <c r="Q616" s="258"/>
      <c r="R616" s="258"/>
      <c r="S616" s="258"/>
      <c r="T616" s="258"/>
      <c r="U616" s="258"/>
      <c r="V616" s="258"/>
      <c r="W616" s="258"/>
      <c r="X616" s="258"/>
      <c r="Y616" s="258"/>
      <c r="Z616" s="258"/>
    </row>
    <row r="617" spans="1:26" ht="14.25" customHeight="1">
      <c r="A617" s="258"/>
      <c r="B617" s="259"/>
      <c r="C617" s="259"/>
      <c r="D617" s="259"/>
      <c r="E617" s="259"/>
      <c r="F617" s="258"/>
      <c r="G617" s="258"/>
      <c r="H617" s="260"/>
      <c r="I617" s="258"/>
      <c r="J617" s="258"/>
      <c r="K617" s="258"/>
      <c r="L617" s="258"/>
      <c r="M617" s="258"/>
      <c r="N617" s="258"/>
      <c r="O617" s="258"/>
      <c r="P617" s="258"/>
      <c r="Q617" s="258"/>
      <c r="R617" s="258"/>
      <c r="S617" s="258"/>
      <c r="T617" s="258"/>
      <c r="U617" s="258"/>
      <c r="V617" s="258"/>
      <c r="W617" s="258"/>
      <c r="X617" s="258"/>
      <c r="Y617" s="258"/>
      <c r="Z617" s="258"/>
    </row>
    <row r="618" spans="1:26" ht="14.25" customHeight="1">
      <c r="A618" s="258"/>
      <c r="B618" s="259"/>
      <c r="C618" s="259"/>
      <c r="D618" s="259"/>
      <c r="E618" s="259"/>
      <c r="F618" s="258"/>
      <c r="G618" s="258"/>
      <c r="H618" s="260"/>
      <c r="I618" s="258"/>
      <c r="J618" s="258"/>
      <c r="K618" s="258"/>
      <c r="L618" s="258"/>
      <c r="M618" s="258"/>
      <c r="N618" s="258"/>
      <c r="O618" s="258"/>
      <c r="P618" s="258"/>
      <c r="Q618" s="258"/>
      <c r="R618" s="258"/>
      <c r="S618" s="258"/>
      <c r="T618" s="258"/>
      <c r="U618" s="258"/>
      <c r="V618" s="258"/>
      <c r="W618" s="258"/>
      <c r="X618" s="258"/>
      <c r="Y618" s="258"/>
      <c r="Z618" s="258"/>
    </row>
    <row r="619" spans="1:26" ht="14.25" customHeight="1">
      <c r="A619" s="258"/>
      <c r="B619" s="259"/>
      <c r="C619" s="259"/>
      <c r="D619" s="259"/>
      <c r="E619" s="259"/>
      <c r="F619" s="258"/>
      <c r="G619" s="258"/>
      <c r="H619" s="260"/>
      <c r="I619" s="258"/>
      <c r="J619" s="258"/>
      <c r="K619" s="258"/>
      <c r="L619" s="258"/>
      <c r="M619" s="258"/>
      <c r="N619" s="258"/>
      <c r="O619" s="258"/>
      <c r="P619" s="258"/>
      <c r="Q619" s="258"/>
      <c r="R619" s="258"/>
      <c r="S619" s="258"/>
      <c r="T619" s="258"/>
      <c r="U619" s="258"/>
      <c r="V619" s="258"/>
      <c r="W619" s="258"/>
      <c r="X619" s="258"/>
      <c r="Y619" s="258"/>
      <c r="Z619" s="258"/>
    </row>
    <row r="620" spans="1:26" ht="14.25" customHeight="1">
      <c r="A620" s="258"/>
      <c r="B620" s="259"/>
      <c r="C620" s="259"/>
      <c r="D620" s="259"/>
      <c r="E620" s="259"/>
      <c r="F620" s="258"/>
      <c r="G620" s="258"/>
      <c r="H620" s="260"/>
      <c r="I620" s="258"/>
      <c r="J620" s="258"/>
      <c r="K620" s="258"/>
      <c r="L620" s="258"/>
      <c r="M620" s="258"/>
      <c r="N620" s="258"/>
      <c r="O620" s="258"/>
      <c r="P620" s="258"/>
      <c r="Q620" s="258"/>
      <c r="R620" s="258"/>
      <c r="S620" s="258"/>
      <c r="T620" s="258"/>
      <c r="U620" s="258"/>
      <c r="V620" s="258"/>
      <c r="W620" s="258"/>
      <c r="X620" s="258"/>
      <c r="Y620" s="258"/>
      <c r="Z620" s="258"/>
    </row>
    <row r="621" spans="1:26" ht="14.25" customHeight="1">
      <c r="A621" s="258"/>
      <c r="B621" s="259"/>
      <c r="C621" s="259"/>
      <c r="D621" s="259"/>
      <c r="E621" s="259"/>
      <c r="F621" s="258"/>
      <c r="G621" s="258"/>
      <c r="H621" s="260"/>
      <c r="I621" s="258"/>
      <c r="J621" s="258"/>
      <c r="K621" s="258"/>
      <c r="L621" s="258"/>
      <c r="M621" s="258"/>
      <c r="N621" s="258"/>
      <c r="O621" s="258"/>
      <c r="P621" s="258"/>
      <c r="Q621" s="258"/>
      <c r="R621" s="258"/>
      <c r="S621" s="258"/>
      <c r="T621" s="258"/>
      <c r="U621" s="258"/>
      <c r="V621" s="258"/>
      <c r="W621" s="258"/>
      <c r="X621" s="258"/>
      <c r="Y621" s="258"/>
      <c r="Z621" s="258"/>
    </row>
    <row r="622" spans="1:26" ht="14.25" customHeight="1">
      <c r="A622" s="258"/>
      <c r="B622" s="259"/>
      <c r="C622" s="259"/>
      <c r="D622" s="259"/>
      <c r="E622" s="259"/>
      <c r="F622" s="258"/>
      <c r="G622" s="258"/>
      <c r="H622" s="260"/>
      <c r="I622" s="258"/>
      <c r="J622" s="258"/>
      <c r="K622" s="258"/>
      <c r="L622" s="258"/>
      <c r="M622" s="258"/>
      <c r="N622" s="258"/>
      <c r="O622" s="258"/>
      <c r="P622" s="258"/>
      <c r="Q622" s="258"/>
      <c r="R622" s="258"/>
      <c r="S622" s="258"/>
      <c r="T622" s="258"/>
      <c r="U622" s="258"/>
      <c r="V622" s="258"/>
      <c r="W622" s="258"/>
      <c r="X622" s="258"/>
      <c r="Y622" s="258"/>
      <c r="Z622" s="258"/>
    </row>
    <row r="623" spans="1:26" ht="14.25" customHeight="1">
      <c r="A623" s="258"/>
      <c r="B623" s="259"/>
      <c r="C623" s="259"/>
      <c r="D623" s="259"/>
      <c r="E623" s="259"/>
      <c r="F623" s="258"/>
      <c r="G623" s="258"/>
      <c r="H623" s="260"/>
      <c r="I623" s="258"/>
      <c r="J623" s="258"/>
      <c r="K623" s="258"/>
      <c r="L623" s="258"/>
      <c r="M623" s="258"/>
      <c r="N623" s="258"/>
      <c r="O623" s="258"/>
      <c r="P623" s="258"/>
      <c r="Q623" s="258"/>
      <c r="R623" s="258"/>
      <c r="S623" s="258"/>
      <c r="T623" s="258"/>
      <c r="U623" s="258"/>
      <c r="V623" s="258"/>
      <c r="W623" s="258"/>
      <c r="X623" s="258"/>
      <c r="Y623" s="258"/>
      <c r="Z623" s="258"/>
    </row>
    <row r="624" spans="1:26" ht="14.25" customHeight="1">
      <c r="A624" s="258"/>
      <c r="B624" s="259"/>
      <c r="C624" s="259"/>
      <c r="D624" s="259"/>
      <c r="E624" s="259"/>
      <c r="F624" s="258"/>
      <c r="G624" s="258"/>
      <c r="H624" s="260"/>
      <c r="I624" s="258"/>
      <c r="J624" s="258"/>
      <c r="K624" s="258"/>
      <c r="L624" s="258"/>
      <c r="M624" s="258"/>
      <c r="N624" s="258"/>
      <c r="O624" s="258"/>
      <c r="P624" s="258"/>
      <c r="Q624" s="258"/>
      <c r="R624" s="258"/>
      <c r="S624" s="258"/>
      <c r="T624" s="258"/>
      <c r="U624" s="258"/>
      <c r="V624" s="258"/>
      <c r="W624" s="258"/>
      <c r="X624" s="258"/>
      <c r="Y624" s="258"/>
      <c r="Z624" s="258"/>
    </row>
    <row r="625" spans="1:26" ht="14.25" customHeight="1">
      <c r="A625" s="258"/>
      <c r="B625" s="259"/>
      <c r="C625" s="259"/>
      <c r="D625" s="259"/>
      <c r="E625" s="259"/>
      <c r="F625" s="258"/>
      <c r="G625" s="258"/>
      <c r="H625" s="260"/>
      <c r="I625" s="258"/>
      <c r="J625" s="258"/>
      <c r="K625" s="258"/>
      <c r="L625" s="258"/>
      <c r="M625" s="258"/>
      <c r="N625" s="258"/>
      <c r="O625" s="258"/>
      <c r="P625" s="258"/>
      <c r="Q625" s="258"/>
      <c r="R625" s="258"/>
      <c r="S625" s="258"/>
      <c r="T625" s="258"/>
      <c r="U625" s="258"/>
      <c r="V625" s="258"/>
      <c r="W625" s="258"/>
      <c r="X625" s="258"/>
      <c r="Y625" s="258"/>
      <c r="Z625" s="258"/>
    </row>
    <row r="626" spans="1:26" ht="14.25" customHeight="1">
      <c r="A626" s="258"/>
      <c r="B626" s="259"/>
      <c r="C626" s="259"/>
      <c r="D626" s="259"/>
      <c r="E626" s="259"/>
      <c r="F626" s="258"/>
      <c r="G626" s="258"/>
      <c r="H626" s="260"/>
      <c r="I626" s="258"/>
      <c r="J626" s="258"/>
      <c r="K626" s="258"/>
      <c r="L626" s="258"/>
      <c r="M626" s="258"/>
      <c r="N626" s="258"/>
      <c r="O626" s="258"/>
      <c r="P626" s="258"/>
      <c r="Q626" s="258"/>
      <c r="R626" s="258"/>
      <c r="S626" s="258"/>
      <c r="T626" s="258"/>
      <c r="U626" s="258"/>
      <c r="V626" s="258"/>
      <c r="W626" s="258"/>
      <c r="X626" s="258"/>
      <c r="Y626" s="258"/>
      <c r="Z626" s="258"/>
    </row>
    <row r="627" spans="1:26" ht="14.25" customHeight="1">
      <c r="A627" s="258"/>
      <c r="B627" s="259"/>
      <c r="C627" s="259"/>
      <c r="D627" s="259"/>
      <c r="E627" s="259"/>
      <c r="F627" s="258"/>
      <c r="G627" s="258"/>
      <c r="H627" s="260"/>
      <c r="I627" s="258"/>
      <c r="J627" s="258"/>
      <c r="K627" s="258"/>
      <c r="L627" s="258"/>
      <c r="M627" s="258"/>
      <c r="N627" s="258"/>
      <c r="O627" s="258"/>
      <c r="P627" s="258"/>
      <c r="Q627" s="258"/>
      <c r="R627" s="258"/>
      <c r="S627" s="258"/>
      <c r="T627" s="258"/>
      <c r="U627" s="258"/>
      <c r="V627" s="258"/>
      <c r="W627" s="258"/>
      <c r="X627" s="258"/>
      <c r="Y627" s="258"/>
      <c r="Z627" s="258"/>
    </row>
    <row r="628" spans="1:26" ht="14.25" customHeight="1">
      <c r="A628" s="258"/>
      <c r="B628" s="259"/>
      <c r="C628" s="259"/>
      <c r="D628" s="259"/>
      <c r="E628" s="259"/>
      <c r="F628" s="258"/>
      <c r="G628" s="258"/>
      <c r="H628" s="260"/>
      <c r="I628" s="258"/>
      <c r="J628" s="258"/>
      <c r="K628" s="258"/>
      <c r="L628" s="258"/>
      <c r="M628" s="258"/>
      <c r="N628" s="258"/>
      <c r="O628" s="258"/>
      <c r="P628" s="258"/>
      <c r="Q628" s="258"/>
      <c r="R628" s="258"/>
      <c r="S628" s="258"/>
      <c r="T628" s="258"/>
      <c r="U628" s="258"/>
      <c r="V628" s="258"/>
      <c r="W628" s="258"/>
      <c r="X628" s="258"/>
      <c r="Y628" s="258"/>
      <c r="Z628" s="258"/>
    </row>
    <row r="629" spans="1:26" ht="14.25" customHeight="1">
      <c r="A629" s="258"/>
      <c r="B629" s="259"/>
      <c r="C629" s="259"/>
      <c r="D629" s="259"/>
      <c r="E629" s="259"/>
      <c r="F629" s="258"/>
      <c r="G629" s="258"/>
      <c r="H629" s="260"/>
      <c r="I629" s="258"/>
      <c r="J629" s="258"/>
      <c r="K629" s="258"/>
      <c r="L629" s="258"/>
      <c r="M629" s="258"/>
      <c r="N629" s="258"/>
      <c r="O629" s="258"/>
      <c r="P629" s="258"/>
      <c r="Q629" s="258"/>
      <c r="R629" s="258"/>
      <c r="S629" s="258"/>
      <c r="T629" s="258"/>
      <c r="U629" s="258"/>
      <c r="V629" s="258"/>
      <c r="W629" s="258"/>
      <c r="X629" s="258"/>
      <c r="Y629" s="258"/>
      <c r="Z629" s="258"/>
    </row>
    <row r="630" spans="1:26" ht="14.25" customHeight="1">
      <c r="A630" s="258"/>
      <c r="B630" s="259"/>
      <c r="C630" s="259"/>
      <c r="D630" s="259"/>
      <c r="E630" s="259"/>
      <c r="F630" s="258"/>
      <c r="G630" s="258"/>
      <c r="H630" s="260"/>
      <c r="I630" s="258"/>
      <c r="J630" s="258"/>
      <c r="K630" s="258"/>
      <c r="L630" s="258"/>
      <c r="M630" s="258"/>
      <c r="N630" s="258"/>
      <c r="O630" s="258"/>
      <c r="P630" s="258"/>
      <c r="Q630" s="258"/>
      <c r="R630" s="258"/>
      <c r="S630" s="258"/>
      <c r="T630" s="258"/>
      <c r="U630" s="258"/>
      <c r="V630" s="258"/>
      <c r="W630" s="258"/>
      <c r="X630" s="258"/>
      <c r="Y630" s="258"/>
      <c r="Z630" s="258"/>
    </row>
    <row r="631" spans="1:26" ht="14.25" customHeight="1">
      <c r="A631" s="258"/>
      <c r="B631" s="259"/>
      <c r="C631" s="259"/>
      <c r="D631" s="259"/>
      <c r="E631" s="259"/>
      <c r="F631" s="258"/>
      <c r="G631" s="258"/>
      <c r="H631" s="260"/>
      <c r="I631" s="258"/>
      <c r="J631" s="258"/>
      <c r="K631" s="258"/>
      <c r="L631" s="258"/>
      <c r="M631" s="258"/>
      <c r="N631" s="258"/>
      <c r="O631" s="258"/>
      <c r="P631" s="258"/>
      <c r="Q631" s="258"/>
      <c r="R631" s="258"/>
      <c r="S631" s="258"/>
      <c r="T631" s="258"/>
      <c r="U631" s="258"/>
      <c r="V631" s="258"/>
      <c r="W631" s="258"/>
      <c r="X631" s="258"/>
      <c r="Y631" s="258"/>
      <c r="Z631" s="258"/>
    </row>
    <row r="632" spans="1:26" ht="14.25" customHeight="1">
      <c r="A632" s="258"/>
      <c r="B632" s="259"/>
      <c r="C632" s="259"/>
      <c r="D632" s="259"/>
      <c r="E632" s="259"/>
      <c r="F632" s="258"/>
      <c r="G632" s="258"/>
      <c r="H632" s="260"/>
      <c r="I632" s="258"/>
      <c r="J632" s="258"/>
      <c r="K632" s="258"/>
      <c r="L632" s="258"/>
      <c r="M632" s="258"/>
      <c r="N632" s="258"/>
      <c r="O632" s="258"/>
      <c r="P632" s="258"/>
      <c r="Q632" s="258"/>
      <c r="R632" s="258"/>
      <c r="S632" s="258"/>
      <c r="T632" s="258"/>
      <c r="U632" s="258"/>
      <c r="V632" s="258"/>
      <c r="W632" s="258"/>
      <c r="X632" s="258"/>
      <c r="Y632" s="258"/>
      <c r="Z632" s="258"/>
    </row>
    <row r="633" spans="1:26" ht="14.25" customHeight="1">
      <c r="A633" s="258"/>
      <c r="B633" s="259"/>
      <c r="C633" s="259"/>
      <c r="D633" s="259"/>
      <c r="E633" s="259"/>
      <c r="F633" s="258"/>
      <c r="G633" s="258"/>
      <c r="H633" s="260"/>
      <c r="I633" s="258"/>
      <c r="J633" s="258"/>
      <c r="K633" s="258"/>
      <c r="L633" s="258"/>
      <c r="M633" s="258"/>
      <c r="N633" s="258"/>
      <c r="O633" s="258"/>
      <c r="P633" s="258"/>
      <c r="Q633" s="258"/>
      <c r="R633" s="258"/>
      <c r="S633" s="258"/>
      <c r="T633" s="258"/>
      <c r="U633" s="258"/>
      <c r="V633" s="258"/>
      <c r="W633" s="258"/>
      <c r="X633" s="258"/>
      <c r="Y633" s="258"/>
      <c r="Z633" s="258"/>
    </row>
    <row r="634" spans="1:26" ht="14.25" customHeight="1">
      <c r="A634" s="258"/>
      <c r="B634" s="259"/>
      <c r="C634" s="259"/>
      <c r="D634" s="259"/>
      <c r="E634" s="259"/>
      <c r="F634" s="258"/>
      <c r="G634" s="258"/>
      <c r="H634" s="260"/>
      <c r="I634" s="258"/>
      <c r="J634" s="258"/>
      <c r="K634" s="258"/>
      <c r="L634" s="258"/>
      <c r="M634" s="258"/>
      <c r="N634" s="258"/>
      <c r="O634" s="258"/>
      <c r="P634" s="258"/>
      <c r="Q634" s="258"/>
      <c r="R634" s="258"/>
      <c r="S634" s="258"/>
      <c r="T634" s="258"/>
      <c r="U634" s="258"/>
      <c r="V634" s="258"/>
      <c r="W634" s="258"/>
      <c r="X634" s="258"/>
      <c r="Y634" s="258"/>
      <c r="Z634" s="258"/>
    </row>
    <row r="635" spans="1:26" ht="14.25" customHeight="1">
      <c r="A635" s="258"/>
      <c r="B635" s="259"/>
      <c r="C635" s="259"/>
      <c r="D635" s="259"/>
      <c r="E635" s="259"/>
      <c r="F635" s="258"/>
      <c r="G635" s="258"/>
      <c r="H635" s="260"/>
      <c r="I635" s="258"/>
      <c r="J635" s="258"/>
      <c r="K635" s="258"/>
      <c r="L635" s="258"/>
      <c r="M635" s="258"/>
      <c r="N635" s="258"/>
      <c r="O635" s="258"/>
      <c r="P635" s="258"/>
      <c r="Q635" s="258"/>
      <c r="R635" s="258"/>
      <c r="S635" s="258"/>
      <c r="T635" s="258"/>
      <c r="U635" s="258"/>
      <c r="V635" s="258"/>
      <c r="W635" s="258"/>
      <c r="X635" s="258"/>
      <c r="Y635" s="258"/>
      <c r="Z635" s="258"/>
    </row>
    <row r="636" spans="1:26" ht="14.25" customHeight="1">
      <c r="A636" s="258"/>
      <c r="B636" s="259"/>
      <c r="C636" s="259"/>
      <c r="D636" s="259"/>
      <c r="E636" s="259"/>
      <c r="F636" s="258"/>
      <c r="G636" s="258"/>
      <c r="H636" s="260"/>
      <c r="I636" s="258"/>
      <c r="J636" s="258"/>
      <c r="K636" s="258"/>
      <c r="L636" s="258"/>
      <c r="M636" s="258"/>
      <c r="N636" s="258"/>
      <c r="O636" s="258"/>
      <c r="P636" s="258"/>
      <c r="Q636" s="258"/>
      <c r="R636" s="258"/>
      <c r="S636" s="258"/>
      <c r="T636" s="258"/>
      <c r="U636" s="258"/>
      <c r="V636" s="258"/>
      <c r="W636" s="258"/>
      <c r="X636" s="258"/>
      <c r="Y636" s="258"/>
      <c r="Z636" s="258"/>
    </row>
    <row r="637" spans="1:26" ht="14.25" customHeight="1">
      <c r="A637" s="258"/>
      <c r="B637" s="259"/>
      <c r="C637" s="259"/>
      <c r="D637" s="259"/>
      <c r="E637" s="259"/>
      <c r="F637" s="258"/>
      <c r="G637" s="258"/>
      <c r="H637" s="260"/>
      <c r="I637" s="258"/>
      <c r="J637" s="258"/>
      <c r="K637" s="258"/>
      <c r="L637" s="258"/>
      <c r="M637" s="258"/>
      <c r="N637" s="258"/>
      <c r="O637" s="258"/>
      <c r="P637" s="258"/>
      <c r="Q637" s="258"/>
      <c r="R637" s="258"/>
      <c r="S637" s="258"/>
      <c r="T637" s="258"/>
      <c r="U637" s="258"/>
      <c r="V637" s="258"/>
      <c r="W637" s="258"/>
      <c r="X637" s="258"/>
      <c r="Y637" s="258"/>
      <c r="Z637" s="258"/>
    </row>
    <row r="638" spans="1:26" ht="14.25" customHeight="1">
      <c r="A638" s="258"/>
      <c r="B638" s="259"/>
      <c r="C638" s="259"/>
      <c r="D638" s="259"/>
      <c r="E638" s="259"/>
      <c r="F638" s="258"/>
      <c r="G638" s="258"/>
      <c r="H638" s="260"/>
      <c r="I638" s="258"/>
      <c r="J638" s="258"/>
      <c r="K638" s="258"/>
      <c r="L638" s="258"/>
      <c r="M638" s="258"/>
      <c r="N638" s="258"/>
      <c r="O638" s="258"/>
      <c r="P638" s="258"/>
      <c r="Q638" s="258"/>
      <c r="R638" s="258"/>
      <c r="S638" s="258"/>
      <c r="T638" s="258"/>
      <c r="U638" s="258"/>
      <c r="V638" s="258"/>
      <c r="W638" s="258"/>
      <c r="X638" s="258"/>
      <c r="Y638" s="258"/>
      <c r="Z638" s="258"/>
    </row>
    <row r="639" spans="1:26" ht="14.25" customHeight="1">
      <c r="A639" s="258"/>
      <c r="B639" s="259"/>
      <c r="C639" s="259"/>
      <c r="D639" s="259"/>
      <c r="E639" s="259"/>
      <c r="F639" s="258"/>
      <c r="G639" s="258"/>
      <c r="H639" s="260"/>
      <c r="I639" s="258"/>
      <c r="J639" s="258"/>
      <c r="K639" s="258"/>
      <c r="L639" s="258"/>
      <c r="M639" s="258"/>
      <c r="N639" s="258"/>
      <c r="O639" s="258"/>
      <c r="P639" s="258"/>
      <c r="Q639" s="258"/>
      <c r="R639" s="258"/>
      <c r="S639" s="258"/>
      <c r="T639" s="258"/>
      <c r="U639" s="258"/>
      <c r="V639" s="258"/>
      <c r="W639" s="258"/>
      <c r="X639" s="258"/>
      <c r="Y639" s="258"/>
      <c r="Z639" s="258"/>
    </row>
    <row r="640" spans="1:26" ht="14.25" customHeight="1">
      <c r="A640" s="258"/>
      <c r="B640" s="259"/>
      <c r="C640" s="259"/>
      <c r="D640" s="259"/>
      <c r="E640" s="259"/>
      <c r="F640" s="258"/>
      <c r="G640" s="258"/>
      <c r="H640" s="260"/>
      <c r="I640" s="258"/>
      <c r="J640" s="258"/>
      <c r="K640" s="258"/>
      <c r="L640" s="258"/>
      <c r="M640" s="258"/>
      <c r="N640" s="258"/>
      <c r="O640" s="258"/>
      <c r="P640" s="258"/>
      <c r="Q640" s="258"/>
      <c r="R640" s="258"/>
      <c r="S640" s="258"/>
      <c r="T640" s="258"/>
      <c r="U640" s="258"/>
      <c r="V640" s="258"/>
      <c r="W640" s="258"/>
      <c r="X640" s="258"/>
      <c r="Y640" s="258"/>
      <c r="Z640" s="258"/>
    </row>
    <row r="641" spans="1:26" ht="14.25" customHeight="1">
      <c r="A641" s="258"/>
      <c r="B641" s="259"/>
      <c r="C641" s="259"/>
      <c r="D641" s="259"/>
      <c r="E641" s="259"/>
      <c r="F641" s="258"/>
      <c r="G641" s="258"/>
      <c r="H641" s="260"/>
      <c r="I641" s="258"/>
      <c r="J641" s="258"/>
      <c r="K641" s="258"/>
      <c r="L641" s="258"/>
      <c r="M641" s="258"/>
      <c r="N641" s="258"/>
      <c r="O641" s="258"/>
      <c r="P641" s="258"/>
      <c r="Q641" s="258"/>
      <c r="R641" s="258"/>
      <c r="S641" s="258"/>
      <c r="T641" s="258"/>
      <c r="U641" s="258"/>
      <c r="V641" s="258"/>
      <c r="W641" s="258"/>
      <c r="X641" s="258"/>
      <c r="Y641" s="258"/>
      <c r="Z641" s="258"/>
    </row>
    <row r="642" spans="1:26" ht="14.25" customHeight="1">
      <c r="A642" s="258"/>
      <c r="B642" s="259"/>
      <c r="C642" s="259"/>
      <c r="D642" s="259"/>
      <c r="E642" s="259"/>
      <c r="F642" s="258"/>
      <c r="G642" s="258"/>
      <c r="H642" s="260"/>
      <c r="I642" s="258"/>
      <c r="J642" s="258"/>
      <c r="K642" s="258"/>
      <c r="L642" s="258"/>
      <c r="M642" s="258"/>
      <c r="N642" s="258"/>
      <c r="O642" s="258"/>
      <c r="P642" s="258"/>
      <c r="Q642" s="258"/>
      <c r="R642" s="258"/>
      <c r="S642" s="258"/>
      <c r="T642" s="258"/>
      <c r="U642" s="258"/>
      <c r="V642" s="258"/>
      <c r="W642" s="258"/>
      <c r="X642" s="258"/>
      <c r="Y642" s="258"/>
      <c r="Z642" s="258"/>
    </row>
    <row r="643" spans="1:26" ht="14.25" customHeight="1">
      <c r="A643" s="258"/>
      <c r="B643" s="259"/>
      <c r="C643" s="259"/>
      <c r="D643" s="259"/>
      <c r="E643" s="259"/>
      <c r="F643" s="258"/>
      <c r="G643" s="258"/>
      <c r="H643" s="260"/>
      <c r="I643" s="258"/>
      <c r="J643" s="258"/>
      <c r="K643" s="258"/>
      <c r="L643" s="258"/>
      <c r="M643" s="258"/>
      <c r="N643" s="258"/>
      <c r="O643" s="258"/>
      <c r="P643" s="258"/>
      <c r="Q643" s="258"/>
      <c r="R643" s="258"/>
      <c r="S643" s="258"/>
      <c r="T643" s="258"/>
      <c r="U643" s="258"/>
      <c r="V643" s="258"/>
      <c r="W643" s="258"/>
      <c r="X643" s="258"/>
      <c r="Y643" s="258"/>
      <c r="Z643" s="258"/>
    </row>
    <row r="644" spans="1:26" ht="14.25" customHeight="1">
      <c r="A644" s="258"/>
      <c r="B644" s="259"/>
      <c r="C644" s="259"/>
      <c r="D644" s="259"/>
      <c r="E644" s="259"/>
      <c r="F644" s="258"/>
      <c r="G644" s="258"/>
      <c r="H644" s="260"/>
      <c r="I644" s="258"/>
      <c r="J644" s="258"/>
      <c r="K644" s="258"/>
      <c r="L644" s="258"/>
      <c r="M644" s="258"/>
      <c r="N644" s="258"/>
      <c r="O644" s="258"/>
      <c r="P644" s="258"/>
      <c r="Q644" s="258"/>
      <c r="R644" s="258"/>
      <c r="S644" s="258"/>
      <c r="T644" s="258"/>
      <c r="U644" s="258"/>
      <c r="V644" s="258"/>
      <c r="W644" s="258"/>
      <c r="X644" s="258"/>
      <c r="Y644" s="258"/>
      <c r="Z644" s="258"/>
    </row>
    <row r="645" spans="1:26" ht="14.25" customHeight="1">
      <c r="A645" s="258"/>
      <c r="B645" s="259"/>
      <c r="C645" s="259"/>
      <c r="D645" s="259"/>
      <c r="E645" s="259"/>
      <c r="F645" s="258"/>
      <c r="G645" s="258"/>
      <c r="H645" s="260"/>
      <c r="I645" s="258"/>
      <c r="J645" s="258"/>
      <c r="K645" s="258"/>
      <c r="L645" s="258"/>
      <c r="M645" s="258"/>
      <c r="N645" s="258"/>
      <c r="O645" s="258"/>
      <c r="P645" s="258"/>
      <c r="Q645" s="258"/>
      <c r="R645" s="258"/>
      <c r="S645" s="258"/>
      <c r="T645" s="258"/>
      <c r="U645" s="258"/>
      <c r="V645" s="258"/>
      <c r="W645" s="258"/>
      <c r="X645" s="258"/>
      <c r="Y645" s="258"/>
      <c r="Z645" s="258"/>
    </row>
    <row r="646" spans="1:26" ht="14.25" customHeight="1">
      <c r="A646" s="258"/>
      <c r="B646" s="259"/>
      <c r="C646" s="259"/>
      <c r="D646" s="259"/>
      <c r="E646" s="259"/>
      <c r="F646" s="258"/>
      <c r="G646" s="258"/>
      <c r="H646" s="260"/>
      <c r="I646" s="258"/>
      <c r="J646" s="258"/>
      <c r="K646" s="258"/>
      <c r="L646" s="258"/>
      <c r="M646" s="258"/>
      <c r="N646" s="258"/>
      <c r="O646" s="258"/>
      <c r="P646" s="258"/>
      <c r="Q646" s="258"/>
      <c r="R646" s="258"/>
      <c r="S646" s="258"/>
      <c r="T646" s="258"/>
      <c r="U646" s="258"/>
      <c r="V646" s="258"/>
      <c r="W646" s="258"/>
      <c r="X646" s="258"/>
      <c r="Y646" s="258"/>
      <c r="Z646" s="258"/>
    </row>
    <row r="647" spans="1:26" ht="14.25" customHeight="1">
      <c r="A647" s="258"/>
      <c r="B647" s="259"/>
      <c r="C647" s="259"/>
      <c r="D647" s="259"/>
      <c r="E647" s="259"/>
      <c r="F647" s="258"/>
      <c r="G647" s="258"/>
      <c r="H647" s="260"/>
      <c r="I647" s="258"/>
      <c r="J647" s="258"/>
      <c r="K647" s="258"/>
      <c r="L647" s="258"/>
      <c r="M647" s="258"/>
      <c r="N647" s="258"/>
      <c r="O647" s="258"/>
      <c r="P647" s="258"/>
      <c r="Q647" s="258"/>
      <c r="R647" s="258"/>
      <c r="S647" s="258"/>
      <c r="T647" s="258"/>
      <c r="U647" s="258"/>
      <c r="V647" s="258"/>
      <c r="W647" s="258"/>
      <c r="X647" s="258"/>
      <c r="Y647" s="258"/>
      <c r="Z647" s="258"/>
    </row>
    <row r="648" spans="1:26" ht="14.25" customHeight="1">
      <c r="A648" s="258"/>
      <c r="B648" s="259"/>
      <c r="C648" s="259"/>
      <c r="D648" s="259"/>
      <c r="E648" s="259"/>
      <c r="F648" s="258"/>
      <c r="G648" s="258"/>
      <c r="H648" s="260"/>
      <c r="I648" s="258"/>
      <c r="J648" s="258"/>
      <c r="K648" s="258"/>
      <c r="L648" s="258"/>
      <c r="M648" s="258"/>
      <c r="N648" s="258"/>
      <c r="O648" s="258"/>
      <c r="P648" s="258"/>
      <c r="Q648" s="258"/>
      <c r="R648" s="258"/>
      <c r="S648" s="258"/>
      <c r="T648" s="258"/>
      <c r="U648" s="258"/>
      <c r="V648" s="258"/>
      <c r="W648" s="258"/>
      <c r="X648" s="258"/>
      <c r="Y648" s="258"/>
      <c r="Z648" s="258"/>
    </row>
    <row r="649" spans="1:26" ht="14.25" customHeight="1">
      <c r="A649" s="258"/>
      <c r="B649" s="259"/>
      <c r="C649" s="259"/>
      <c r="D649" s="259"/>
      <c r="E649" s="259"/>
      <c r="F649" s="258"/>
      <c r="G649" s="258"/>
      <c r="H649" s="260"/>
      <c r="I649" s="258"/>
      <c r="J649" s="258"/>
      <c r="K649" s="258"/>
      <c r="L649" s="258"/>
      <c r="M649" s="258"/>
      <c r="N649" s="258"/>
      <c r="O649" s="258"/>
      <c r="P649" s="258"/>
      <c r="Q649" s="258"/>
      <c r="R649" s="258"/>
      <c r="S649" s="258"/>
      <c r="T649" s="258"/>
      <c r="U649" s="258"/>
      <c r="V649" s="258"/>
      <c r="W649" s="258"/>
      <c r="X649" s="258"/>
      <c r="Y649" s="258"/>
      <c r="Z649" s="258"/>
    </row>
    <row r="650" spans="1:26" ht="14.25" customHeight="1">
      <c r="A650" s="258"/>
      <c r="B650" s="259"/>
      <c r="C650" s="259"/>
      <c r="D650" s="259"/>
      <c r="E650" s="259"/>
      <c r="F650" s="258"/>
      <c r="G650" s="258"/>
      <c r="H650" s="260"/>
      <c r="I650" s="258"/>
      <c r="J650" s="258"/>
      <c r="K650" s="258"/>
      <c r="L650" s="258"/>
      <c r="M650" s="258"/>
      <c r="N650" s="258"/>
      <c r="O650" s="258"/>
      <c r="P650" s="258"/>
      <c r="Q650" s="258"/>
      <c r="R650" s="258"/>
      <c r="S650" s="258"/>
      <c r="T650" s="258"/>
      <c r="U650" s="258"/>
      <c r="V650" s="258"/>
      <c r="W650" s="258"/>
      <c r="X650" s="258"/>
      <c r="Y650" s="258"/>
      <c r="Z650" s="258"/>
    </row>
    <row r="651" spans="1:26" ht="14.25" customHeight="1">
      <c r="A651" s="258"/>
      <c r="B651" s="259"/>
      <c r="C651" s="259"/>
      <c r="D651" s="259"/>
      <c r="E651" s="259"/>
      <c r="F651" s="258"/>
      <c r="G651" s="258"/>
      <c r="H651" s="260"/>
      <c r="I651" s="258"/>
      <c r="J651" s="258"/>
      <c r="K651" s="258"/>
      <c r="L651" s="258"/>
      <c r="M651" s="258"/>
      <c r="N651" s="258"/>
      <c r="O651" s="258"/>
      <c r="P651" s="258"/>
      <c r="Q651" s="258"/>
      <c r="R651" s="258"/>
      <c r="S651" s="258"/>
      <c r="T651" s="258"/>
      <c r="U651" s="258"/>
      <c r="V651" s="258"/>
      <c r="W651" s="258"/>
      <c r="X651" s="258"/>
      <c r="Y651" s="258"/>
      <c r="Z651" s="258"/>
    </row>
    <row r="652" spans="1:26" ht="14.25" customHeight="1">
      <c r="A652" s="258"/>
      <c r="B652" s="259"/>
      <c r="C652" s="259"/>
      <c r="D652" s="259"/>
      <c r="E652" s="259"/>
      <c r="F652" s="258"/>
      <c r="G652" s="258"/>
      <c r="H652" s="260"/>
      <c r="I652" s="258"/>
      <c r="J652" s="258"/>
      <c r="K652" s="258"/>
      <c r="L652" s="258"/>
      <c r="M652" s="258"/>
      <c r="N652" s="258"/>
      <c r="O652" s="258"/>
      <c r="P652" s="258"/>
      <c r="Q652" s="258"/>
      <c r="R652" s="258"/>
      <c r="S652" s="258"/>
      <c r="T652" s="258"/>
      <c r="U652" s="258"/>
      <c r="V652" s="258"/>
      <c r="W652" s="258"/>
      <c r="X652" s="258"/>
      <c r="Y652" s="258"/>
      <c r="Z652" s="258"/>
    </row>
    <row r="653" spans="1:26" ht="14.25" customHeight="1">
      <c r="A653" s="258"/>
      <c r="B653" s="259"/>
      <c r="C653" s="259"/>
      <c r="D653" s="259"/>
      <c r="E653" s="259"/>
      <c r="F653" s="258"/>
      <c r="G653" s="258"/>
      <c r="H653" s="260"/>
      <c r="I653" s="258"/>
      <c r="J653" s="258"/>
      <c r="K653" s="258"/>
      <c r="L653" s="258"/>
      <c r="M653" s="258"/>
      <c r="N653" s="258"/>
      <c r="O653" s="258"/>
      <c r="P653" s="258"/>
      <c r="Q653" s="258"/>
      <c r="R653" s="258"/>
      <c r="S653" s="258"/>
      <c r="T653" s="258"/>
      <c r="U653" s="258"/>
      <c r="V653" s="258"/>
      <c r="W653" s="258"/>
      <c r="X653" s="258"/>
      <c r="Y653" s="258"/>
      <c r="Z653" s="258"/>
    </row>
    <row r="654" spans="1:26" ht="14.25" customHeight="1">
      <c r="A654" s="258"/>
      <c r="B654" s="259"/>
      <c r="C654" s="259"/>
      <c r="D654" s="259"/>
      <c r="E654" s="259"/>
      <c r="F654" s="258"/>
      <c r="G654" s="258"/>
      <c r="H654" s="260"/>
      <c r="I654" s="258"/>
      <c r="J654" s="258"/>
      <c r="K654" s="258"/>
      <c r="L654" s="258"/>
      <c r="M654" s="258"/>
      <c r="N654" s="258"/>
      <c r="O654" s="258"/>
      <c r="P654" s="258"/>
      <c r="Q654" s="258"/>
      <c r="R654" s="258"/>
      <c r="S654" s="258"/>
      <c r="T654" s="258"/>
      <c r="U654" s="258"/>
      <c r="V654" s="258"/>
      <c r="W654" s="258"/>
      <c r="X654" s="258"/>
      <c r="Y654" s="258"/>
      <c r="Z654" s="258"/>
    </row>
    <row r="655" spans="1:26" ht="14.25" customHeight="1">
      <c r="A655" s="258"/>
      <c r="B655" s="259"/>
      <c r="C655" s="259"/>
      <c r="D655" s="259"/>
      <c r="E655" s="259"/>
      <c r="F655" s="258"/>
      <c r="G655" s="258"/>
      <c r="H655" s="260"/>
      <c r="I655" s="258"/>
      <c r="J655" s="258"/>
      <c r="K655" s="258"/>
      <c r="L655" s="258"/>
      <c r="M655" s="258"/>
      <c r="N655" s="258"/>
      <c r="O655" s="258"/>
      <c r="P655" s="258"/>
      <c r="Q655" s="258"/>
      <c r="R655" s="258"/>
      <c r="S655" s="258"/>
      <c r="T655" s="258"/>
      <c r="U655" s="258"/>
      <c r="V655" s="258"/>
      <c r="W655" s="258"/>
      <c r="X655" s="258"/>
      <c r="Y655" s="258"/>
      <c r="Z655" s="258"/>
    </row>
    <row r="656" spans="1:26" ht="14.25" customHeight="1">
      <c r="A656" s="258"/>
      <c r="B656" s="259"/>
      <c r="C656" s="259"/>
      <c r="D656" s="259"/>
      <c r="E656" s="259"/>
      <c r="F656" s="258"/>
      <c r="G656" s="258"/>
      <c r="H656" s="260"/>
      <c r="I656" s="258"/>
      <c r="J656" s="258"/>
      <c r="K656" s="258"/>
      <c r="L656" s="258"/>
      <c r="M656" s="258"/>
      <c r="N656" s="258"/>
      <c r="O656" s="258"/>
      <c r="P656" s="258"/>
      <c r="Q656" s="258"/>
      <c r="R656" s="258"/>
      <c r="S656" s="258"/>
      <c r="T656" s="258"/>
      <c r="U656" s="258"/>
      <c r="V656" s="258"/>
      <c r="W656" s="258"/>
      <c r="X656" s="258"/>
      <c r="Y656" s="258"/>
      <c r="Z656" s="258"/>
    </row>
    <row r="657" spans="1:26" ht="14.25" customHeight="1">
      <c r="A657" s="258"/>
      <c r="B657" s="259"/>
      <c r="C657" s="259"/>
      <c r="D657" s="259"/>
      <c r="E657" s="259"/>
      <c r="F657" s="258"/>
      <c r="G657" s="258"/>
      <c r="H657" s="260"/>
      <c r="I657" s="258"/>
      <c r="J657" s="258"/>
      <c r="K657" s="258"/>
      <c r="L657" s="258"/>
      <c r="M657" s="258"/>
      <c r="N657" s="258"/>
      <c r="O657" s="258"/>
      <c r="P657" s="258"/>
      <c r="Q657" s="258"/>
      <c r="R657" s="258"/>
      <c r="S657" s="258"/>
      <c r="T657" s="258"/>
      <c r="U657" s="258"/>
      <c r="V657" s="258"/>
      <c r="W657" s="258"/>
      <c r="X657" s="258"/>
      <c r="Y657" s="258"/>
      <c r="Z657" s="258"/>
    </row>
    <row r="658" spans="1:26" ht="14.25" customHeight="1">
      <c r="A658" s="258"/>
      <c r="B658" s="259"/>
      <c r="C658" s="259"/>
      <c r="D658" s="259"/>
      <c r="E658" s="259"/>
      <c r="F658" s="258"/>
      <c r="G658" s="258"/>
      <c r="H658" s="260"/>
      <c r="I658" s="258"/>
      <c r="J658" s="258"/>
      <c r="K658" s="258"/>
      <c r="L658" s="258"/>
      <c r="M658" s="258"/>
      <c r="N658" s="258"/>
      <c r="O658" s="258"/>
      <c r="P658" s="258"/>
      <c r="Q658" s="258"/>
      <c r="R658" s="258"/>
      <c r="S658" s="258"/>
      <c r="T658" s="258"/>
      <c r="U658" s="258"/>
      <c r="V658" s="258"/>
      <c r="W658" s="258"/>
      <c r="X658" s="258"/>
      <c r="Y658" s="258"/>
      <c r="Z658" s="258"/>
    </row>
    <row r="659" spans="1:26" ht="14.25" customHeight="1">
      <c r="A659" s="258"/>
      <c r="B659" s="259"/>
      <c r="C659" s="259"/>
      <c r="D659" s="259"/>
      <c r="E659" s="259"/>
      <c r="F659" s="258"/>
      <c r="G659" s="258"/>
      <c r="H659" s="260"/>
      <c r="I659" s="258"/>
      <c r="J659" s="258"/>
      <c r="K659" s="258"/>
      <c r="L659" s="258"/>
      <c r="M659" s="258"/>
      <c r="N659" s="258"/>
      <c r="O659" s="258"/>
      <c r="P659" s="258"/>
      <c r="Q659" s="258"/>
      <c r="R659" s="258"/>
      <c r="S659" s="258"/>
      <c r="T659" s="258"/>
      <c r="U659" s="258"/>
      <c r="V659" s="258"/>
      <c r="W659" s="258"/>
      <c r="X659" s="258"/>
      <c r="Y659" s="258"/>
      <c r="Z659" s="258"/>
    </row>
    <row r="660" spans="1:26" ht="14.25" customHeight="1">
      <c r="A660" s="258"/>
      <c r="B660" s="259"/>
      <c r="C660" s="259"/>
      <c r="D660" s="259"/>
      <c r="E660" s="259"/>
      <c r="F660" s="258"/>
      <c r="G660" s="258"/>
      <c r="H660" s="260"/>
      <c r="I660" s="258"/>
      <c r="J660" s="258"/>
      <c r="K660" s="258"/>
      <c r="L660" s="258"/>
      <c r="M660" s="258"/>
      <c r="N660" s="258"/>
      <c r="O660" s="258"/>
      <c r="P660" s="258"/>
      <c r="Q660" s="258"/>
      <c r="R660" s="258"/>
      <c r="S660" s="258"/>
      <c r="T660" s="258"/>
      <c r="U660" s="258"/>
      <c r="V660" s="258"/>
      <c r="W660" s="258"/>
      <c r="X660" s="258"/>
      <c r="Y660" s="258"/>
      <c r="Z660" s="258"/>
    </row>
    <row r="661" spans="1:26" ht="14.25" customHeight="1">
      <c r="A661" s="258"/>
      <c r="B661" s="259"/>
      <c r="C661" s="259"/>
      <c r="D661" s="259"/>
      <c r="E661" s="259"/>
      <c r="F661" s="258"/>
      <c r="G661" s="258"/>
      <c r="H661" s="260"/>
      <c r="I661" s="258"/>
      <c r="J661" s="258"/>
      <c r="K661" s="258"/>
      <c r="L661" s="258"/>
      <c r="M661" s="258"/>
      <c r="N661" s="258"/>
      <c r="O661" s="258"/>
      <c r="P661" s="258"/>
      <c r="Q661" s="258"/>
      <c r="R661" s="258"/>
      <c r="S661" s="258"/>
      <c r="T661" s="258"/>
      <c r="U661" s="258"/>
      <c r="V661" s="258"/>
      <c r="W661" s="258"/>
      <c r="X661" s="258"/>
      <c r="Y661" s="258"/>
      <c r="Z661" s="258"/>
    </row>
    <row r="662" spans="1:26" ht="14.25" customHeight="1">
      <c r="A662" s="258"/>
      <c r="B662" s="259"/>
      <c r="C662" s="259"/>
      <c r="D662" s="259"/>
      <c r="E662" s="259"/>
      <c r="F662" s="258"/>
      <c r="G662" s="258"/>
      <c r="H662" s="260"/>
      <c r="I662" s="258"/>
      <c r="J662" s="258"/>
      <c r="K662" s="258"/>
      <c r="L662" s="258"/>
      <c r="M662" s="258"/>
      <c r="N662" s="258"/>
      <c r="O662" s="258"/>
      <c r="P662" s="258"/>
      <c r="Q662" s="258"/>
      <c r="R662" s="258"/>
      <c r="S662" s="258"/>
      <c r="T662" s="258"/>
      <c r="U662" s="258"/>
      <c r="V662" s="258"/>
      <c r="W662" s="258"/>
      <c r="X662" s="258"/>
      <c r="Y662" s="258"/>
      <c r="Z662" s="258"/>
    </row>
    <row r="663" spans="1:26" ht="14.25" customHeight="1">
      <c r="A663" s="258"/>
      <c r="B663" s="259"/>
      <c r="C663" s="259"/>
      <c r="D663" s="259"/>
      <c r="E663" s="259"/>
      <c r="F663" s="258"/>
      <c r="G663" s="258"/>
      <c r="H663" s="260"/>
      <c r="I663" s="258"/>
      <c r="J663" s="258"/>
      <c r="K663" s="258"/>
      <c r="L663" s="258"/>
      <c r="M663" s="258"/>
      <c r="N663" s="258"/>
      <c r="O663" s="258"/>
      <c r="P663" s="258"/>
      <c r="Q663" s="258"/>
      <c r="R663" s="258"/>
      <c r="S663" s="258"/>
      <c r="T663" s="258"/>
      <c r="U663" s="258"/>
      <c r="V663" s="258"/>
      <c r="W663" s="258"/>
      <c r="X663" s="258"/>
      <c r="Y663" s="258"/>
      <c r="Z663" s="258"/>
    </row>
    <row r="664" spans="1:26" ht="14.25" customHeight="1">
      <c r="A664" s="258"/>
      <c r="B664" s="259"/>
      <c r="C664" s="259"/>
      <c r="D664" s="259"/>
      <c r="E664" s="259"/>
      <c r="F664" s="258"/>
      <c r="G664" s="258"/>
      <c r="H664" s="260"/>
      <c r="I664" s="258"/>
      <c r="J664" s="258"/>
      <c r="K664" s="258"/>
      <c r="L664" s="258"/>
      <c r="M664" s="258"/>
      <c r="N664" s="258"/>
      <c r="O664" s="258"/>
      <c r="P664" s="258"/>
      <c r="Q664" s="258"/>
      <c r="R664" s="258"/>
      <c r="S664" s="258"/>
      <c r="T664" s="258"/>
      <c r="U664" s="258"/>
      <c r="V664" s="258"/>
      <c r="W664" s="258"/>
      <c r="X664" s="258"/>
      <c r="Y664" s="258"/>
      <c r="Z664" s="258"/>
    </row>
    <row r="665" spans="1:26" ht="14.25" customHeight="1">
      <c r="A665" s="258"/>
      <c r="B665" s="259"/>
      <c r="C665" s="259"/>
      <c r="D665" s="259"/>
      <c r="E665" s="259"/>
      <c r="F665" s="258"/>
      <c r="G665" s="258"/>
      <c r="H665" s="260"/>
      <c r="I665" s="258"/>
      <c r="J665" s="258"/>
      <c r="K665" s="258"/>
      <c r="L665" s="258"/>
      <c r="M665" s="258"/>
      <c r="N665" s="258"/>
      <c r="O665" s="258"/>
      <c r="P665" s="258"/>
      <c r="Q665" s="258"/>
      <c r="R665" s="258"/>
      <c r="S665" s="258"/>
      <c r="T665" s="258"/>
      <c r="U665" s="258"/>
      <c r="V665" s="258"/>
      <c r="W665" s="258"/>
      <c r="X665" s="258"/>
      <c r="Y665" s="258"/>
      <c r="Z665" s="258"/>
    </row>
    <row r="666" spans="1:26" ht="14.25" customHeight="1">
      <c r="A666" s="258"/>
      <c r="B666" s="259"/>
      <c r="C666" s="259"/>
      <c r="D666" s="259"/>
      <c r="E666" s="259"/>
      <c r="F666" s="258"/>
      <c r="G666" s="258"/>
      <c r="H666" s="260"/>
      <c r="I666" s="258"/>
      <c r="J666" s="258"/>
      <c r="K666" s="258"/>
      <c r="L666" s="258"/>
      <c r="M666" s="258"/>
      <c r="N666" s="258"/>
      <c r="O666" s="258"/>
      <c r="P666" s="258"/>
      <c r="Q666" s="258"/>
      <c r="R666" s="258"/>
      <c r="S666" s="258"/>
      <c r="T666" s="258"/>
      <c r="U666" s="258"/>
      <c r="V666" s="258"/>
      <c r="W666" s="258"/>
      <c r="X666" s="258"/>
      <c r="Y666" s="258"/>
      <c r="Z666" s="258"/>
    </row>
    <row r="667" spans="1:26" ht="14.25" customHeight="1">
      <c r="A667" s="258"/>
      <c r="B667" s="259"/>
      <c r="C667" s="259"/>
      <c r="D667" s="259"/>
      <c r="E667" s="259"/>
      <c r="F667" s="258"/>
      <c r="G667" s="258"/>
      <c r="H667" s="260"/>
      <c r="I667" s="258"/>
      <c r="J667" s="258"/>
      <c r="K667" s="258"/>
      <c r="L667" s="258"/>
      <c r="M667" s="258"/>
      <c r="N667" s="258"/>
      <c r="O667" s="258"/>
      <c r="P667" s="258"/>
      <c r="Q667" s="258"/>
      <c r="R667" s="258"/>
      <c r="S667" s="258"/>
      <c r="T667" s="258"/>
      <c r="U667" s="258"/>
      <c r="V667" s="258"/>
      <c r="W667" s="258"/>
      <c r="X667" s="258"/>
      <c r="Y667" s="258"/>
      <c r="Z667" s="258"/>
    </row>
    <row r="668" spans="1:26" ht="14.25" customHeight="1">
      <c r="A668" s="258"/>
      <c r="B668" s="259"/>
      <c r="C668" s="259"/>
      <c r="D668" s="259"/>
      <c r="E668" s="259"/>
      <c r="F668" s="258"/>
      <c r="G668" s="258"/>
      <c r="H668" s="260"/>
      <c r="I668" s="258"/>
      <c r="J668" s="258"/>
      <c r="K668" s="258"/>
      <c r="L668" s="258"/>
      <c r="M668" s="258"/>
      <c r="N668" s="258"/>
      <c r="O668" s="258"/>
      <c r="P668" s="258"/>
      <c r="Q668" s="258"/>
      <c r="R668" s="258"/>
      <c r="S668" s="258"/>
      <c r="T668" s="258"/>
      <c r="U668" s="258"/>
      <c r="V668" s="258"/>
      <c r="W668" s="258"/>
      <c r="X668" s="258"/>
      <c r="Y668" s="258"/>
      <c r="Z668" s="258"/>
    </row>
    <row r="669" spans="1:26" ht="14.25" customHeight="1">
      <c r="A669" s="258"/>
      <c r="B669" s="259"/>
      <c r="C669" s="259"/>
      <c r="D669" s="259"/>
      <c r="E669" s="259"/>
      <c r="F669" s="258"/>
      <c r="G669" s="258"/>
      <c r="H669" s="260"/>
      <c r="I669" s="258"/>
      <c r="J669" s="258"/>
      <c r="K669" s="258"/>
      <c r="L669" s="258"/>
      <c r="M669" s="258"/>
      <c r="N669" s="258"/>
      <c r="O669" s="258"/>
      <c r="P669" s="258"/>
      <c r="Q669" s="258"/>
      <c r="R669" s="258"/>
      <c r="S669" s="258"/>
      <c r="T669" s="258"/>
      <c r="U669" s="258"/>
      <c r="V669" s="258"/>
      <c r="W669" s="258"/>
      <c r="X669" s="258"/>
      <c r="Y669" s="258"/>
      <c r="Z669" s="258"/>
    </row>
    <row r="670" spans="1:26" ht="14.25" customHeight="1">
      <c r="A670" s="258"/>
      <c r="B670" s="259"/>
      <c r="C670" s="259"/>
      <c r="D670" s="259"/>
      <c r="E670" s="259"/>
      <c r="F670" s="258"/>
      <c r="G670" s="258"/>
      <c r="H670" s="260"/>
      <c r="I670" s="258"/>
      <c r="J670" s="258"/>
      <c r="K670" s="258"/>
      <c r="L670" s="258"/>
      <c r="M670" s="258"/>
      <c r="N670" s="258"/>
      <c r="O670" s="258"/>
      <c r="P670" s="258"/>
      <c r="Q670" s="258"/>
      <c r="R670" s="258"/>
      <c r="S670" s="258"/>
      <c r="T670" s="258"/>
      <c r="U670" s="258"/>
      <c r="V670" s="258"/>
      <c r="W670" s="258"/>
      <c r="X670" s="258"/>
      <c r="Y670" s="258"/>
      <c r="Z670" s="258"/>
    </row>
    <row r="671" spans="1:26" ht="14.25" customHeight="1">
      <c r="A671" s="258"/>
      <c r="B671" s="259"/>
      <c r="C671" s="259"/>
      <c r="D671" s="259"/>
      <c r="E671" s="259"/>
      <c r="F671" s="258"/>
      <c r="G671" s="258"/>
      <c r="H671" s="260"/>
      <c r="I671" s="258"/>
      <c r="J671" s="258"/>
      <c r="K671" s="258"/>
      <c r="L671" s="258"/>
      <c r="M671" s="258"/>
      <c r="N671" s="258"/>
      <c r="O671" s="258"/>
      <c r="P671" s="258"/>
      <c r="Q671" s="258"/>
      <c r="R671" s="258"/>
      <c r="S671" s="258"/>
      <c r="T671" s="258"/>
      <c r="U671" s="258"/>
      <c r="V671" s="258"/>
      <c r="W671" s="258"/>
      <c r="X671" s="258"/>
      <c r="Y671" s="258"/>
      <c r="Z671" s="258"/>
    </row>
    <row r="672" spans="1:26" ht="14.25" customHeight="1">
      <c r="A672" s="258"/>
      <c r="B672" s="259"/>
      <c r="C672" s="259"/>
      <c r="D672" s="259"/>
      <c r="E672" s="259"/>
      <c r="F672" s="258"/>
      <c r="G672" s="258"/>
      <c r="H672" s="260"/>
      <c r="I672" s="258"/>
      <c r="J672" s="258"/>
      <c r="K672" s="258"/>
      <c r="L672" s="258"/>
      <c r="M672" s="258"/>
      <c r="N672" s="258"/>
      <c r="O672" s="258"/>
      <c r="P672" s="258"/>
      <c r="Q672" s="258"/>
      <c r="R672" s="258"/>
      <c r="S672" s="258"/>
      <c r="T672" s="258"/>
      <c r="U672" s="258"/>
      <c r="V672" s="258"/>
      <c r="W672" s="258"/>
      <c r="X672" s="258"/>
      <c r="Y672" s="258"/>
      <c r="Z672" s="258"/>
    </row>
    <row r="673" spans="1:26" ht="14.25" customHeight="1">
      <c r="A673" s="258"/>
      <c r="B673" s="259"/>
      <c r="C673" s="259"/>
      <c r="D673" s="259"/>
      <c r="E673" s="259"/>
      <c r="F673" s="258"/>
      <c r="G673" s="258"/>
      <c r="H673" s="260"/>
      <c r="I673" s="258"/>
      <c r="J673" s="258"/>
      <c r="K673" s="258"/>
      <c r="L673" s="258"/>
      <c r="M673" s="258"/>
      <c r="N673" s="258"/>
      <c r="O673" s="258"/>
      <c r="P673" s="258"/>
      <c r="Q673" s="258"/>
      <c r="R673" s="258"/>
      <c r="S673" s="258"/>
      <c r="T673" s="258"/>
      <c r="U673" s="258"/>
      <c r="V673" s="258"/>
      <c r="W673" s="258"/>
      <c r="X673" s="258"/>
      <c r="Y673" s="258"/>
      <c r="Z673" s="258"/>
    </row>
    <row r="674" spans="1:26" ht="14.25" customHeight="1">
      <c r="A674" s="258"/>
      <c r="B674" s="259"/>
      <c r="C674" s="259"/>
      <c r="D674" s="259"/>
      <c r="E674" s="259"/>
      <c r="F674" s="258"/>
      <c r="G674" s="258"/>
      <c r="H674" s="260"/>
      <c r="I674" s="258"/>
      <c r="J674" s="258"/>
      <c r="K674" s="258"/>
      <c r="L674" s="258"/>
      <c r="M674" s="258"/>
      <c r="N674" s="258"/>
      <c r="O674" s="258"/>
      <c r="P674" s="258"/>
      <c r="Q674" s="258"/>
      <c r="R674" s="258"/>
      <c r="S674" s="258"/>
      <c r="T674" s="258"/>
      <c r="U674" s="258"/>
      <c r="V674" s="258"/>
      <c r="W674" s="258"/>
      <c r="X674" s="258"/>
      <c r="Y674" s="258"/>
      <c r="Z674" s="258"/>
    </row>
    <row r="675" spans="1:26" ht="14.25" customHeight="1">
      <c r="A675" s="258"/>
      <c r="B675" s="259"/>
      <c r="C675" s="259"/>
      <c r="D675" s="259"/>
      <c r="E675" s="259"/>
      <c r="F675" s="258"/>
      <c r="G675" s="258"/>
      <c r="H675" s="260"/>
      <c r="I675" s="258"/>
      <c r="J675" s="258"/>
      <c r="K675" s="258"/>
      <c r="L675" s="258"/>
      <c r="M675" s="258"/>
      <c r="N675" s="258"/>
      <c r="O675" s="258"/>
      <c r="P675" s="258"/>
      <c r="Q675" s="258"/>
      <c r="R675" s="258"/>
      <c r="S675" s="258"/>
      <c r="T675" s="258"/>
      <c r="U675" s="258"/>
      <c r="V675" s="258"/>
      <c r="W675" s="258"/>
      <c r="X675" s="258"/>
      <c r="Y675" s="258"/>
      <c r="Z675" s="258"/>
    </row>
    <row r="676" spans="1:26" ht="14.25" customHeight="1">
      <c r="A676" s="258"/>
      <c r="B676" s="259"/>
      <c r="C676" s="259"/>
      <c r="D676" s="259"/>
      <c r="E676" s="259"/>
      <c r="F676" s="258"/>
      <c r="G676" s="258"/>
      <c r="H676" s="260"/>
      <c r="I676" s="258"/>
      <c r="J676" s="258"/>
      <c r="K676" s="258"/>
      <c r="L676" s="258"/>
      <c r="M676" s="258"/>
      <c r="N676" s="258"/>
      <c r="O676" s="258"/>
      <c r="P676" s="258"/>
      <c r="Q676" s="258"/>
      <c r="R676" s="258"/>
      <c r="S676" s="258"/>
      <c r="T676" s="258"/>
      <c r="U676" s="258"/>
      <c r="V676" s="258"/>
      <c r="W676" s="258"/>
      <c r="X676" s="258"/>
      <c r="Y676" s="258"/>
      <c r="Z676" s="258"/>
    </row>
    <row r="677" spans="1:26" ht="14.25" customHeight="1">
      <c r="A677" s="258"/>
      <c r="B677" s="259"/>
      <c r="C677" s="259"/>
      <c r="D677" s="259"/>
      <c r="E677" s="259"/>
      <c r="F677" s="258"/>
      <c r="G677" s="258"/>
      <c r="H677" s="260"/>
      <c r="I677" s="258"/>
      <c r="J677" s="258"/>
      <c r="K677" s="258"/>
      <c r="L677" s="258"/>
      <c r="M677" s="258"/>
      <c r="N677" s="258"/>
      <c r="O677" s="258"/>
      <c r="P677" s="258"/>
      <c r="Q677" s="258"/>
      <c r="R677" s="258"/>
      <c r="S677" s="258"/>
      <c r="T677" s="258"/>
      <c r="U677" s="258"/>
      <c r="V677" s="258"/>
      <c r="W677" s="258"/>
      <c r="X677" s="258"/>
      <c r="Y677" s="258"/>
      <c r="Z677" s="258"/>
    </row>
    <row r="678" spans="1:26" ht="14.25" customHeight="1">
      <c r="A678" s="258"/>
      <c r="B678" s="259"/>
      <c r="C678" s="259"/>
      <c r="D678" s="259"/>
      <c r="E678" s="259"/>
      <c r="F678" s="258"/>
      <c r="G678" s="258"/>
      <c r="H678" s="260"/>
      <c r="I678" s="258"/>
      <c r="J678" s="258"/>
      <c r="K678" s="258"/>
      <c r="L678" s="258"/>
      <c r="M678" s="258"/>
      <c r="N678" s="258"/>
      <c r="O678" s="258"/>
      <c r="P678" s="258"/>
      <c r="Q678" s="258"/>
      <c r="R678" s="258"/>
      <c r="S678" s="258"/>
      <c r="T678" s="258"/>
      <c r="U678" s="258"/>
      <c r="V678" s="258"/>
      <c r="W678" s="258"/>
      <c r="X678" s="258"/>
      <c r="Y678" s="258"/>
      <c r="Z678" s="258"/>
    </row>
    <row r="679" spans="1:26" ht="14.25" customHeight="1">
      <c r="A679" s="258"/>
      <c r="B679" s="259"/>
      <c r="C679" s="259"/>
      <c r="D679" s="259"/>
      <c r="E679" s="259"/>
      <c r="F679" s="258"/>
      <c r="G679" s="258"/>
      <c r="H679" s="260"/>
      <c r="I679" s="258"/>
      <c r="J679" s="258"/>
      <c r="K679" s="258"/>
      <c r="L679" s="258"/>
      <c r="M679" s="258"/>
      <c r="N679" s="258"/>
      <c r="O679" s="258"/>
      <c r="P679" s="258"/>
      <c r="Q679" s="258"/>
      <c r="R679" s="258"/>
      <c r="S679" s="258"/>
      <c r="T679" s="258"/>
      <c r="U679" s="258"/>
      <c r="V679" s="258"/>
      <c r="W679" s="258"/>
      <c r="X679" s="258"/>
      <c r="Y679" s="258"/>
      <c r="Z679" s="258"/>
    </row>
    <row r="680" spans="1:26" ht="14.25" customHeight="1">
      <c r="A680" s="258"/>
      <c r="B680" s="259"/>
      <c r="C680" s="259"/>
      <c r="D680" s="259"/>
      <c r="E680" s="259"/>
      <c r="F680" s="258"/>
      <c r="G680" s="258"/>
      <c r="H680" s="260"/>
      <c r="I680" s="258"/>
      <c r="J680" s="258"/>
      <c r="K680" s="258"/>
      <c r="L680" s="258"/>
      <c r="M680" s="258"/>
      <c r="N680" s="258"/>
      <c r="O680" s="258"/>
      <c r="P680" s="258"/>
      <c r="Q680" s="258"/>
      <c r="R680" s="258"/>
      <c r="S680" s="258"/>
      <c r="T680" s="258"/>
      <c r="U680" s="258"/>
      <c r="V680" s="258"/>
      <c r="W680" s="258"/>
      <c r="X680" s="258"/>
      <c r="Y680" s="258"/>
      <c r="Z680" s="258"/>
    </row>
    <row r="681" spans="1:26" ht="14.25" customHeight="1">
      <c r="A681" s="258"/>
      <c r="B681" s="259"/>
      <c r="C681" s="259"/>
      <c r="D681" s="259"/>
      <c r="E681" s="259"/>
      <c r="F681" s="258"/>
      <c r="G681" s="258"/>
      <c r="H681" s="260"/>
      <c r="I681" s="258"/>
      <c r="J681" s="258"/>
      <c r="K681" s="258"/>
      <c r="L681" s="258"/>
      <c r="M681" s="258"/>
      <c r="N681" s="258"/>
      <c r="O681" s="258"/>
      <c r="P681" s="258"/>
      <c r="Q681" s="258"/>
      <c r="R681" s="258"/>
      <c r="S681" s="258"/>
      <c r="T681" s="258"/>
      <c r="U681" s="258"/>
      <c r="V681" s="258"/>
      <c r="W681" s="258"/>
      <c r="X681" s="258"/>
      <c r="Y681" s="258"/>
      <c r="Z681" s="258"/>
    </row>
    <row r="682" spans="1:26" ht="14.25" customHeight="1">
      <c r="A682" s="258"/>
      <c r="B682" s="259"/>
      <c r="C682" s="259"/>
      <c r="D682" s="259"/>
      <c r="E682" s="259"/>
      <c r="F682" s="258"/>
      <c r="G682" s="258"/>
      <c r="H682" s="260"/>
      <c r="I682" s="258"/>
      <c r="J682" s="258"/>
      <c r="K682" s="258"/>
      <c r="L682" s="258"/>
      <c r="M682" s="258"/>
      <c r="N682" s="258"/>
      <c r="O682" s="258"/>
      <c r="P682" s="258"/>
      <c r="Q682" s="258"/>
      <c r="R682" s="258"/>
      <c r="S682" s="258"/>
      <c r="T682" s="258"/>
      <c r="U682" s="258"/>
      <c r="V682" s="258"/>
      <c r="W682" s="258"/>
      <c r="X682" s="258"/>
      <c r="Y682" s="258"/>
      <c r="Z682" s="258"/>
    </row>
    <row r="683" spans="1:26" ht="14.25" customHeight="1">
      <c r="A683" s="258"/>
      <c r="B683" s="259"/>
      <c r="C683" s="259"/>
      <c r="D683" s="259"/>
      <c r="E683" s="259"/>
      <c r="F683" s="258"/>
      <c r="G683" s="258"/>
      <c r="H683" s="260"/>
      <c r="I683" s="258"/>
      <c r="J683" s="258"/>
      <c r="K683" s="258"/>
      <c r="L683" s="258"/>
      <c r="M683" s="258"/>
      <c r="N683" s="258"/>
      <c r="O683" s="258"/>
      <c r="P683" s="258"/>
      <c r="Q683" s="258"/>
      <c r="R683" s="258"/>
      <c r="S683" s="258"/>
      <c r="T683" s="258"/>
      <c r="U683" s="258"/>
      <c r="V683" s="258"/>
      <c r="W683" s="258"/>
      <c r="X683" s="258"/>
      <c r="Y683" s="258"/>
      <c r="Z683" s="258"/>
    </row>
    <row r="684" spans="1:26" ht="14.25" customHeight="1">
      <c r="A684" s="258"/>
      <c r="B684" s="259"/>
      <c r="C684" s="259"/>
      <c r="D684" s="259"/>
      <c r="E684" s="259"/>
      <c r="F684" s="258"/>
      <c r="G684" s="258"/>
      <c r="H684" s="260"/>
      <c r="I684" s="258"/>
      <c r="J684" s="258"/>
      <c r="K684" s="258"/>
      <c r="L684" s="258"/>
      <c r="M684" s="258"/>
      <c r="N684" s="258"/>
      <c r="O684" s="258"/>
      <c r="P684" s="258"/>
      <c r="Q684" s="258"/>
      <c r="R684" s="258"/>
      <c r="S684" s="258"/>
      <c r="T684" s="258"/>
      <c r="U684" s="258"/>
      <c r="V684" s="258"/>
      <c r="W684" s="258"/>
      <c r="X684" s="258"/>
      <c r="Y684" s="258"/>
      <c r="Z684" s="258"/>
    </row>
    <row r="685" spans="1:26" ht="14.25" customHeight="1">
      <c r="A685" s="258"/>
      <c r="B685" s="259"/>
      <c r="C685" s="259"/>
      <c r="D685" s="259"/>
      <c r="E685" s="259"/>
      <c r="F685" s="258"/>
      <c r="G685" s="258"/>
      <c r="H685" s="260"/>
      <c r="I685" s="258"/>
      <c r="J685" s="258"/>
      <c r="K685" s="258"/>
      <c r="L685" s="258"/>
      <c r="M685" s="258"/>
      <c r="N685" s="258"/>
      <c r="O685" s="258"/>
      <c r="P685" s="258"/>
      <c r="Q685" s="258"/>
      <c r="R685" s="258"/>
      <c r="S685" s="258"/>
      <c r="T685" s="258"/>
      <c r="U685" s="258"/>
      <c r="V685" s="258"/>
      <c r="W685" s="258"/>
      <c r="X685" s="258"/>
      <c r="Y685" s="258"/>
      <c r="Z685" s="258"/>
    </row>
    <row r="686" spans="1:26" ht="14.25" customHeight="1">
      <c r="A686" s="258"/>
      <c r="B686" s="259"/>
      <c r="C686" s="259"/>
      <c r="D686" s="259"/>
      <c r="E686" s="259"/>
      <c r="F686" s="258"/>
      <c r="G686" s="258"/>
      <c r="H686" s="260"/>
      <c r="I686" s="258"/>
      <c r="J686" s="258"/>
      <c r="K686" s="258"/>
      <c r="L686" s="258"/>
      <c r="M686" s="258"/>
      <c r="N686" s="258"/>
      <c r="O686" s="258"/>
      <c r="P686" s="258"/>
      <c r="Q686" s="258"/>
      <c r="R686" s="258"/>
      <c r="S686" s="258"/>
      <c r="T686" s="258"/>
      <c r="U686" s="258"/>
      <c r="V686" s="258"/>
      <c r="W686" s="258"/>
      <c r="X686" s="258"/>
      <c r="Y686" s="258"/>
      <c r="Z686" s="258"/>
    </row>
    <row r="687" spans="1:26" ht="14.25" customHeight="1">
      <c r="A687" s="258"/>
      <c r="B687" s="259"/>
      <c r="C687" s="259"/>
      <c r="D687" s="259"/>
      <c r="E687" s="259"/>
      <c r="F687" s="258"/>
      <c r="G687" s="258"/>
      <c r="H687" s="260"/>
      <c r="I687" s="258"/>
      <c r="J687" s="258"/>
      <c r="K687" s="258"/>
      <c r="L687" s="258"/>
      <c r="M687" s="258"/>
      <c r="N687" s="258"/>
      <c r="O687" s="258"/>
      <c r="P687" s="258"/>
      <c r="Q687" s="258"/>
      <c r="R687" s="258"/>
      <c r="S687" s="258"/>
      <c r="T687" s="258"/>
      <c r="U687" s="258"/>
      <c r="V687" s="258"/>
      <c r="W687" s="258"/>
      <c r="X687" s="258"/>
      <c r="Y687" s="258"/>
      <c r="Z687" s="258"/>
    </row>
    <row r="688" spans="1:26" ht="14.25" customHeight="1">
      <c r="A688" s="258"/>
      <c r="B688" s="259"/>
      <c r="C688" s="259"/>
      <c r="D688" s="259"/>
      <c r="E688" s="259"/>
      <c r="F688" s="258"/>
      <c r="G688" s="258"/>
      <c r="H688" s="260"/>
      <c r="I688" s="258"/>
      <c r="J688" s="258"/>
      <c r="K688" s="258"/>
      <c r="L688" s="258"/>
      <c r="M688" s="258"/>
      <c r="N688" s="258"/>
      <c r="O688" s="258"/>
      <c r="P688" s="258"/>
      <c r="Q688" s="258"/>
      <c r="R688" s="258"/>
      <c r="S688" s="258"/>
      <c r="T688" s="258"/>
      <c r="U688" s="258"/>
      <c r="V688" s="258"/>
      <c r="W688" s="258"/>
      <c r="X688" s="258"/>
      <c r="Y688" s="258"/>
      <c r="Z688" s="258"/>
    </row>
    <row r="689" spans="1:26" ht="14.25" customHeight="1">
      <c r="A689" s="258"/>
      <c r="B689" s="259"/>
      <c r="C689" s="259"/>
      <c r="D689" s="259"/>
      <c r="E689" s="259"/>
      <c r="F689" s="258"/>
      <c r="G689" s="258"/>
      <c r="H689" s="260"/>
      <c r="I689" s="258"/>
      <c r="J689" s="258"/>
      <c r="K689" s="258"/>
      <c r="L689" s="258"/>
      <c r="M689" s="258"/>
      <c r="N689" s="258"/>
      <c r="O689" s="258"/>
      <c r="P689" s="258"/>
      <c r="Q689" s="258"/>
      <c r="R689" s="258"/>
      <c r="S689" s="258"/>
      <c r="T689" s="258"/>
      <c r="U689" s="258"/>
      <c r="V689" s="258"/>
      <c r="W689" s="258"/>
      <c r="X689" s="258"/>
      <c r="Y689" s="258"/>
      <c r="Z689" s="258"/>
    </row>
    <row r="690" spans="1:26" ht="14.25" customHeight="1">
      <c r="A690" s="258"/>
      <c r="B690" s="259"/>
      <c r="C690" s="259"/>
      <c r="D690" s="259"/>
      <c r="E690" s="259"/>
      <c r="F690" s="258"/>
      <c r="G690" s="258"/>
      <c r="H690" s="260"/>
      <c r="I690" s="258"/>
      <c r="J690" s="258"/>
      <c r="K690" s="258"/>
      <c r="L690" s="258"/>
      <c r="M690" s="258"/>
      <c r="N690" s="258"/>
      <c r="O690" s="258"/>
      <c r="P690" s="258"/>
      <c r="Q690" s="258"/>
      <c r="R690" s="258"/>
      <c r="S690" s="258"/>
      <c r="T690" s="258"/>
      <c r="U690" s="258"/>
      <c r="V690" s="258"/>
      <c r="W690" s="258"/>
      <c r="X690" s="258"/>
      <c r="Y690" s="258"/>
      <c r="Z690" s="258"/>
    </row>
    <row r="691" spans="1:26" ht="14.25" customHeight="1">
      <c r="A691" s="258"/>
      <c r="B691" s="259"/>
      <c r="C691" s="259"/>
      <c r="D691" s="259"/>
      <c r="E691" s="259"/>
      <c r="F691" s="258"/>
      <c r="G691" s="258"/>
      <c r="H691" s="260"/>
      <c r="I691" s="258"/>
      <c r="J691" s="258"/>
      <c r="K691" s="258"/>
      <c r="L691" s="258"/>
      <c r="M691" s="258"/>
      <c r="N691" s="258"/>
      <c r="O691" s="258"/>
      <c r="P691" s="258"/>
      <c r="Q691" s="258"/>
      <c r="R691" s="258"/>
      <c r="S691" s="258"/>
      <c r="T691" s="258"/>
      <c r="U691" s="258"/>
      <c r="V691" s="258"/>
      <c r="W691" s="258"/>
      <c r="X691" s="258"/>
      <c r="Y691" s="258"/>
      <c r="Z691" s="258"/>
    </row>
    <row r="692" spans="1:26" ht="14.25" customHeight="1">
      <c r="A692" s="258"/>
      <c r="B692" s="259"/>
      <c r="C692" s="259"/>
      <c r="D692" s="259"/>
      <c r="E692" s="259"/>
      <c r="F692" s="258"/>
      <c r="G692" s="258"/>
      <c r="H692" s="260"/>
      <c r="I692" s="258"/>
      <c r="J692" s="258"/>
      <c r="K692" s="258"/>
      <c r="L692" s="258"/>
      <c r="M692" s="258"/>
      <c r="N692" s="258"/>
      <c r="O692" s="258"/>
      <c r="P692" s="258"/>
      <c r="Q692" s="258"/>
      <c r="R692" s="258"/>
      <c r="S692" s="258"/>
      <c r="T692" s="258"/>
      <c r="U692" s="258"/>
      <c r="V692" s="258"/>
      <c r="W692" s="258"/>
      <c r="X692" s="258"/>
      <c r="Y692" s="258"/>
      <c r="Z692" s="258"/>
    </row>
    <row r="693" spans="1:26" ht="14.25" customHeight="1">
      <c r="A693" s="258"/>
      <c r="B693" s="259"/>
      <c r="C693" s="259"/>
      <c r="D693" s="259"/>
      <c r="E693" s="259"/>
      <c r="F693" s="258"/>
      <c r="G693" s="258"/>
      <c r="H693" s="260"/>
      <c r="I693" s="258"/>
      <c r="J693" s="258"/>
      <c r="K693" s="258"/>
      <c r="L693" s="258"/>
      <c r="M693" s="258"/>
      <c r="N693" s="258"/>
      <c r="O693" s="258"/>
      <c r="P693" s="258"/>
      <c r="Q693" s="258"/>
      <c r="R693" s="258"/>
      <c r="S693" s="258"/>
      <c r="T693" s="258"/>
      <c r="U693" s="258"/>
      <c r="V693" s="258"/>
      <c r="W693" s="258"/>
      <c r="X693" s="258"/>
      <c r="Y693" s="258"/>
      <c r="Z693" s="258"/>
    </row>
    <row r="694" spans="1:26" ht="14.25" customHeight="1">
      <c r="A694" s="258"/>
      <c r="B694" s="259"/>
      <c r="C694" s="259"/>
      <c r="D694" s="259"/>
      <c r="E694" s="259"/>
      <c r="F694" s="258"/>
      <c r="G694" s="258"/>
      <c r="H694" s="260"/>
      <c r="I694" s="258"/>
      <c r="J694" s="258"/>
      <c r="K694" s="258"/>
      <c r="L694" s="258"/>
      <c r="M694" s="258"/>
      <c r="N694" s="258"/>
      <c r="O694" s="258"/>
      <c r="P694" s="258"/>
      <c r="Q694" s="258"/>
      <c r="R694" s="258"/>
      <c r="S694" s="258"/>
      <c r="T694" s="258"/>
      <c r="U694" s="258"/>
      <c r="V694" s="258"/>
      <c r="W694" s="258"/>
      <c r="X694" s="258"/>
      <c r="Y694" s="258"/>
      <c r="Z694" s="258"/>
    </row>
    <row r="695" spans="1:26" ht="14.25" customHeight="1">
      <c r="A695" s="258"/>
      <c r="B695" s="259"/>
      <c r="C695" s="259"/>
      <c r="D695" s="259"/>
      <c r="E695" s="259"/>
      <c r="F695" s="258"/>
      <c r="G695" s="258"/>
      <c r="H695" s="260"/>
      <c r="I695" s="258"/>
      <c r="J695" s="258"/>
      <c r="K695" s="258"/>
      <c r="L695" s="258"/>
      <c r="M695" s="258"/>
      <c r="N695" s="258"/>
      <c r="O695" s="258"/>
      <c r="P695" s="258"/>
      <c r="Q695" s="258"/>
      <c r="R695" s="258"/>
      <c r="S695" s="258"/>
      <c r="T695" s="258"/>
      <c r="U695" s="258"/>
      <c r="V695" s="258"/>
      <c r="W695" s="258"/>
      <c r="X695" s="258"/>
      <c r="Y695" s="258"/>
      <c r="Z695" s="258"/>
    </row>
    <row r="696" spans="1:26" ht="14.25" customHeight="1">
      <c r="A696" s="258"/>
      <c r="B696" s="259"/>
      <c r="C696" s="259"/>
      <c r="D696" s="259"/>
      <c r="E696" s="259"/>
      <c r="F696" s="258"/>
      <c r="G696" s="258"/>
      <c r="H696" s="260"/>
      <c r="I696" s="258"/>
      <c r="J696" s="258"/>
      <c r="K696" s="258"/>
      <c r="L696" s="258"/>
      <c r="M696" s="258"/>
      <c r="N696" s="258"/>
      <c r="O696" s="258"/>
      <c r="P696" s="258"/>
      <c r="Q696" s="258"/>
      <c r="R696" s="258"/>
      <c r="S696" s="258"/>
      <c r="T696" s="258"/>
      <c r="U696" s="258"/>
      <c r="V696" s="258"/>
      <c r="W696" s="258"/>
      <c r="X696" s="258"/>
      <c r="Y696" s="258"/>
      <c r="Z696" s="258"/>
    </row>
    <row r="697" spans="1:26" ht="14.25" customHeight="1">
      <c r="A697" s="258"/>
      <c r="B697" s="259"/>
      <c r="C697" s="259"/>
      <c r="D697" s="259"/>
      <c r="E697" s="259"/>
      <c r="F697" s="258"/>
      <c r="G697" s="258"/>
      <c r="H697" s="260"/>
      <c r="I697" s="258"/>
      <c r="J697" s="258"/>
      <c r="K697" s="258"/>
      <c r="L697" s="258"/>
      <c r="M697" s="258"/>
      <c r="N697" s="258"/>
      <c r="O697" s="258"/>
      <c r="P697" s="258"/>
      <c r="Q697" s="258"/>
      <c r="R697" s="258"/>
      <c r="S697" s="258"/>
      <c r="T697" s="258"/>
      <c r="U697" s="258"/>
      <c r="V697" s="258"/>
      <c r="W697" s="258"/>
      <c r="X697" s="258"/>
      <c r="Y697" s="258"/>
      <c r="Z697" s="258"/>
    </row>
    <row r="698" spans="1:26" ht="14.25" customHeight="1">
      <c r="A698" s="258"/>
      <c r="B698" s="259"/>
      <c r="C698" s="259"/>
      <c r="D698" s="259"/>
      <c r="E698" s="259"/>
      <c r="F698" s="258"/>
      <c r="G698" s="258"/>
      <c r="H698" s="260"/>
      <c r="I698" s="258"/>
      <c r="J698" s="258"/>
      <c r="K698" s="258"/>
      <c r="L698" s="258"/>
      <c r="M698" s="258"/>
      <c r="N698" s="258"/>
      <c r="O698" s="258"/>
      <c r="P698" s="258"/>
      <c r="Q698" s="258"/>
      <c r="R698" s="258"/>
      <c r="S698" s="258"/>
      <c r="T698" s="258"/>
      <c r="U698" s="258"/>
      <c r="V698" s="258"/>
      <c r="W698" s="258"/>
      <c r="X698" s="258"/>
      <c r="Y698" s="258"/>
      <c r="Z698" s="258"/>
    </row>
    <row r="699" spans="1:26" ht="14.25" customHeight="1">
      <c r="A699" s="258"/>
      <c r="B699" s="259"/>
      <c r="C699" s="259"/>
      <c r="D699" s="259"/>
      <c r="E699" s="259"/>
      <c r="F699" s="258"/>
      <c r="G699" s="258"/>
      <c r="H699" s="260"/>
      <c r="I699" s="258"/>
      <c r="J699" s="258"/>
      <c r="K699" s="258"/>
      <c r="L699" s="258"/>
      <c r="M699" s="258"/>
      <c r="N699" s="258"/>
      <c r="O699" s="258"/>
      <c r="P699" s="258"/>
      <c r="Q699" s="258"/>
      <c r="R699" s="258"/>
      <c r="S699" s="258"/>
      <c r="T699" s="258"/>
      <c r="U699" s="258"/>
      <c r="V699" s="258"/>
      <c r="W699" s="258"/>
      <c r="X699" s="258"/>
      <c r="Y699" s="258"/>
      <c r="Z699" s="258"/>
    </row>
    <row r="700" spans="1:26" ht="14.25" customHeight="1">
      <c r="A700" s="258"/>
      <c r="B700" s="259"/>
      <c r="C700" s="259"/>
      <c r="D700" s="259"/>
      <c r="E700" s="259"/>
      <c r="F700" s="258"/>
      <c r="G700" s="258"/>
      <c r="H700" s="260"/>
      <c r="I700" s="258"/>
      <c r="J700" s="258"/>
      <c r="K700" s="258"/>
      <c r="L700" s="258"/>
      <c r="M700" s="258"/>
      <c r="N700" s="258"/>
      <c r="O700" s="258"/>
      <c r="P700" s="258"/>
      <c r="Q700" s="258"/>
      <c r="R700" s="258"/>
      <c r="S700" s="258"/>
      <c r="T700" s="258"/>
      <c r="U700" s="258"/>
      <c r="V700" s="258"/>
      <c r="W700" s="258"/>
      <c r="X700" s="258"/>
      <c r="Y700" s="258"/>
      <c r="Z700" s="258"/>
    </row>
    <row r="701" spans="1:26" ht="14.25" customHeight="1">
      <c r="A701" s="258"/>
      <c r="B701" s="259"/>
      <c r="C701" s="259"/>
      <c r="D701" s="259"/>
      <c r="E701" s="259"/>
      <c r="F701" s="258"/>
      <c r="G701" s="258"/>
      <c r="H701" s="260"/>
      <c r="I701" s="258"/>
      <c r="J701" s="258"/>
      <c r="K701" s="258"/>
      <c r="L701" s="258"/>
      <c r="M701" s="258"/>
      <c r="N701" s="258"/>
      <c r="O701" s="258"/>
      <c r="P701" s="258"/>
      <c r="Q701" s="258"/>
      <c r="R701" s="258"/>
      <c r="S701" s="258"/>
      <c r="T701" s="258"/>
      <c r="U701" s="258"/>
      <c r="V701" s="258"/>
      <c r="W701" s="258"/>
      <c r="X701" s="258"/>
      <c r="Y701" s="258"/>
      <c r="Z701" s="258"/>
    </row>
    <row r="702" spans="1:26" ht="14.25" customHeight="1">
      <c r="A702" s="258"/>
      <c r="B702" s="259"/>
      <c r="C702" s="259"/>
      <c r="D702" s="259"/>
      <c r="E702" s="259"/>
      <c r="F702" s="258"/>
      <c r="G702" s="258"/>
      <c r="H702" s="260"/>
      <c r="I702" s="258"/>
      <c r="J702" s="258"/>
      <c r="K702" s="258"/>
      <c r="L702" s="258"/>
      <c r="M702" s="258"/>
      <c r="N702" s="258"/>
      <c r="O702" s="258"/>
      <c r="P702" s="258"/>
      <c r="Q702" s="258"/>
      <c r="R702" s="258"/>
      <c r="S702" s="258"/>
      <c r="T702" s="258"/>
      <c r="U702" s="258"/>
      <c r="V702" s="258"/>
      <c r="W702" s="258"/>
      <c r="X702" s="258"/>
      <c r="Y702" s="258"/>
      <c r="Z702" s="258"/>
    </row>
    <row r="703" spans="1:26" ht="14.25" customHeight="1">
      <c r="A703" s="258"/>
      <c r="B703" s="259"/>
      <c r="C703" s="259"/>
      <c r="D703" s="259"/>
      <c r="E703" s="259"/>
      <c r="F703" s="258"/>
      <c r="G703" s="258"/>
      <c r="H703" s="260"/>
      <c r="I703" s="258"/>
      <c r="J703" s="258"/>
      <c r="K703" s="258"/>
      <c r="L703" s="258"/>
      <c r="M703" s="258"/>
      <c r="N703" s="258"/>
      <c r="O703" s="258"/>
      <c r="P703" s="258"/>
      <c r="Q703" s="258"/>
      <c r="R703" s="258"/>
      <c r="S703" s="258"/>
      <c r="T703" s="258"/>
      <c r="U703" s="258"/>
      <c r="V703" s="258"/>
      <c r="W703" s="258"/>
      <c r="X703" s="258"/>
      <c r="Y703" s="258"/>
      <c r="Z703" s="258"/>
    </row>
    <row r="704" spans="1:26" ht="14.25" customHeight="1">
      <c r="A704" s="258"/>
      <c r="B704" s="259"/>
      <c r="C704" s="259"/>
      <c r="D704" s="259"/>
      <c r="E704" s="259"/>
      <c r="F704" s="258"/>
      <c r="G704" s="258"/>
      <c r="H704" s="260"/>
      <c r="I704" s="258"/>
      <c r="J704" s="258"/>
      <c r="K704" s="258"/>
      <c r="L704" s="258"/>
      <c r="M704" s="258"/>
      <c r="N704" s="258"/>
      <c r="O704" s="258"/>
      <c r="P704" s="258"/>
      <c r="Q704" s="258"/>
      <c r="R704" s="258"/>
      <c r="S704" s="258"/>
      <c r="T704" s="258"/>
      <c r="U704" s="258"/>
      <c r="V704" s="258"/>
      <c r="W704" s="258"/>
      <c r="X704" s="258"/>
      <c r="Y704" s="258"/>
      <c r="Z704" s="258"/>
    </row>
    <row r="705" spans="1:26" ht="14.25" customHeight="1">
      <c r="A705" s="258"/>
      <c r="B705" s="259"/>
      <c r="C705" s="259"/>
      <c r="D705" s="259"/>
      <c r="E705" s="259"/>
      <c r="F705" s="258"/>
      <c r="G705" s="258"/>
      <c r="H705" s="260"/>
      <c r="I705" s="258"/>
      <c r="J705" s="258"/>
      <c r="K705" s="258"/>
      <c r="L705" s="258"/>
      <c r="M705" s="258"/>
      <c r="N705" s="258"/>
      <c r="O705" s="258"/>
      <c r="P705" s="258"/>
      <c r="Q705" s="258"/>
      <c r="R705" s="258"/>
      <c r="S705" s="258"/>
      <c r="T705" s="258"/>
      <c r="U705" s="258"/>
      <c r="V705" s="258"/>
      <c r="W705" s="258"/>
      <c r="X705" s="258"/>
      <c r="Y705" s="258"/>
      <c r="Z705" s="258"/>
    </row>
    <row r="706" spans="1:26" ht="14.25" customHeight="1">
      <c r="A706" s="258"/>
      <c r="B706" s="259"/>
      <c r="C706" s="259"/>
      <c r="D706" s="259"/>
      <c r="E706" s="259"/>
      <c r="F706" s="258"/>
      <c r="G706" s="258"/>
      <c r="H706" s="260"/>
      <c r="I706" s="258"/>
      <c r="J706" s="258"/>
      <c r="K706" s="258"/>
      <c r="L706" s="258"/>
      <c r="M706" s="258"/>
      <c r="N706" s="258"/>
      <c r="O706" s="258"/>
      <c r="P706" s="258"/>
      <c r="Q706" s="258"/>
      <c r="R706" s="258"/>
      <c r="S706" s="258"/>
      <c r="T706" s="258"/>
      <c r="U706" s="258"/>
      <c r="V706" s="258"/>
      <c r="W706" s="258"/>
      <c r="X706" s="258"/>
      <c r="Y706" s="258"/>
      <c r="Z706" s="258"/>
    </row>
    <row r="707" spans="1:26" ht="14.25" customHeight="1">
      <c r="A707" s="258"/>
      <c r="B707" s="259"/>
      <c r="C707" s="259"/>
      <c r="D707" s="259"/>
      <c r="E707" s="259"/>
      <c r="F707" s="258"/>
      <c r="G707" s="258"/>
      <c r="H707" s="260"/>
      <c r="I707" s="258"/>
      <c r="J707" s="258"/>
      <c r="K707" s="258"/>
      <c r="L707" s="258"/>
      <c r="M707" s="258"/>
      <c r="N707" s="258"/>
      <c r="O707" s="258"/>
      <c r="P707" s="258"/>
      <c r="Q707" s="258"/>
      <c r="R707" s="258"/>
      <c r="S707" s="258"/>
      <c r="T707" s="258"/>
      <c r="U707" s="258"/>
      <c r="V707" s="258"/>
      <c r="W707" s="258"/>
      <c r="X707" s="258"/>
      <c r="Y707" s="258"/>
      <c r="Z707" s="258"/>
    </row>
    <row r="708" spans="1:26" ht="14.25" customHeight="1">
      <c r="A708" s="258"/>
      <c r="B708" s="259"/>
      <c r="C708" s="259"/>
      <c r="D708" s="259"/>
      <c r="E708" s="259"/>
      <c r="F708" s="258"/>
      <c r="G708" s="258"/>
      <c r="H708" s="260"/>
      <c r="I708" s="258"/>
      <c r="J708" s="258"/>
      <c r="K708" s="258"/>
      <c r="L708" s="258"/>
      <c r="M708" s="258"/>
      <c r="N708" s="258"/>
      <c r="O708" s="258"/>
      <c r="P708" s="258"/>
      <c r="Q708" s="258"/>
      <c r="R708" s="258"/>
      <c r="S708" s="258"/>
      <c r="T708" s="258"/>
      <c r="U708" s="258"/>
      <c r="V708" s="258"/>
      <c r="W708" s="258"/>
      <c r="X708" s="258"/>
      <c r="Y708" s="258"/>
      <c r="Z708" s="258"/>
    </row>
    <row r="709" spans="1:26" ht="14.25" customHeight="1">
      <c r="A709" s="258"/>
      <c r="B709" s="259"/>
      <c r="C709" s="259"/>
      <c r="D709" s="259"/>
      <c r="E709" s="259"/>
      <c r="F709" s="258"/>
      <c r="G709" s="258"/>
      <c r="H709" s="260"/>
      <c r="I709" s="258"/>
      <c r="J709" s="258"/>
      <c r="K709" s="258"/>
      <c r="L709" s="258"/>
      <c r="M709" s="258"/>
      <c r="N709" s="258"/>
      <c r="O709" s="258"/>
      <c r="P709" s="258"/>
      <c r="Q709" s="258"/>
      <c r="R709" s="258"/>
      <c r="S709" s="258"/>
      <c r="T709" s="258"/>
      <c r="U709" s="258"/>
      <c r="V709" s="258"/>
      <c r="W709" s="258"/>
      <c r="X709" s="258"/>
      <c r="Y709" s="258"/>
      <c r="Z709" s="258"/>
    </row>
    <row r="710" spans="1:26" ht="14.25" customHeight="1">
      <c r="A710" s="258"/>
      <c r="B710" s="259"/>
      <c r="C710" s="259"/>
      <c r="D710" s="259"/>
      <c r="E710" s="259"/>
      <c r="F710" s="258"/>
      <c r="G710" s="258"/>
      <c r="H710" s="260"/>
      <c r="I710" s="258"/>
      <c r="J710" s="258"/>
      <c r="K710" s="258"/>
      <c r="L710" s="258"/>
      <c r="M710" s="258"/>
      <c r="N710" s="258"/>
      <c r="O710" s="258"/>
      <c r="P710" s="258"/>
      <c r="Q710" s="258"/>
      <c r="R710" s="258"/>
      <c r="S710" s="258"/>
      <c r="T710" s="258"/>
      <c r="U710" s="258"/>
      <c r="V710" s="258"/>
      <c r="W710" s="258"/>
      <c r="X710" s="258"/>
      <c r="Y710" s="258"/>
      <c r="Z710" s="258"/>
    </row>
    <row r="711" spans="1:26" ht="14.25" customHeight="1">
      <c r="A711" s="258"/>
      <c r="B711" s="259"/>
      <c r="C711" s="259"/>
      <c r="D711" s="259"/>
      <c r="E711" s="259"/>
      <c r="F711" s="258"/>
      <c r="G711" s="258"/>
      <c r="H711" s="260"/>
      <c r="I711" s="258"/>
      <c r="J711" s="258"/>
      <c r="K711" s="258"/>
      <c r="L711" s="258"/>
      <c r="M711" s="258"/>
      <c r="N711" s="258"/>
      <c r="O711" s="258"/>
      <c r="P711" s="258"/>
      <c r="Q711" s="258"/>
      <c r="R711" s="258"/>
      <c r="S711" s="258"/>
      <c r="T711" s="258"/>
      <c r="U711" s="258"/>
      <c r="V711" s="258"/>
      <c r="W711" s="258"/>
      <c r="X711" s="258"/>
      <c r="Y711" s="258"/>
      <c r="Z711" s="258"/>
    </row>
    <row r="712" spans="1:26" ht="14.25" customHeight="1">
      <c r="A712" s="258"/>
      <c r="B712" s="259"/>
      <c r="C712" s="259"/>
      <c r="D712" s="259"/>
      <c r="E712" s="259"/>
      <c r="F712" s="258"/>
      <c r="G712" s="258"/>
      <c r="H712" s="260"/>
      <c r="I712" s="258"/>
      <c r="J712" s="258"/>
      <c r="K712" s="258"/>
      <c r="L712" s="258"/>
      <c r="M712" s="258"/>
      <c r="N712" s="258"/>
      <c r="O712" s="258"/>
      <c r="P712" s="258"/>
      <c r="Q712" s="258"/>
      <c r="R712" s="258"/>
      <c r="S712" s="258"/>
      <c r="T712" s="258"/>
      <c r="U712" s="258"/>
      <c r="V712" s="258"/>
      <c r="W712" s="258"/>
      <c r="X712" s="258"/>
      <c r="Y712" s="258"/>
      <c r="Z712" s="258"/>
    </row>
    <row r="713" spans="1:26" ht="14.25" customHeight="1">
      <c r="A713" s="258"/>
      <c r="B713" s="259"/>
      <c r="C713" s="259"/>
      <c r="D713" s="259"/>
      <c r="E713" s="259"/>
      <c r="F713" s="258"/>
      <c r="G713" s="258"/>
      <c r="H713" s="260"/>
      <c r="I713" s="258"/>
      <c r="J713" s="258"/>
      <c r="K713" s="258"/>
      <c r="L713" s="258"/>
      <c r="M713" s="258"/>
      <c r="N713" s="258"/>
      <c r="O713" s="258"/>
      <c r="P713" s="258"/>
      <c r="Q713" s="258"/>
      <c r="R713" s="258"/>
      <c r="S713" s="258"/>
      <c r="T713" s="258"/>
      <c r="U713" s="258"/>
      <c r="V713" s="258"/>
      <c r="W713" s="258"/>
      <c r="X713" s="258"/>
      <c r="Y713" s="258"/>
      <c r="Z713" s="258"/>
    </row>
    <row r="714" spans="1:26" ht="14.25" customHeight="1">
      <c r="A714" s="258"/>
      <c r="B714" s="259"/>
      <c r="C714" s="259"/>
      <c r="D714" s="259"/>
      <c r="E714" s="259"/>
      <c r="F714" s="258"/>
      <c r="G714" s="258"/>
      <c r="H714" s="260"/>
      <c r="I714" s="258"/>
      <c r="J714" s="258"/>
      <c r="K714" s="258"/>
      <c r="L714" s="258"/>
      <c r="M714" s="258"/>
      <c r="N714" s="258"/>
      <c r="O714" s="258"/>
      <c r="P714" s="258"/>
      <c r="Q714" s="258"/>
      <c r="R714" s="258"/>
      <c r="S714" s="258"/>
      <c r="T714" s="258"/>
      <c r="U714" s="258"/>
      <c r="V714" s="258"/>
      <c r="W714" s="258"/>
      <c r="X714" s="258"/>
      <c r="Y714" s="258"/>
      <c r="Z714" s="258"/>
    </row>
    <row r="715" spans="1:26" ht="14.25" customHeight="1">
      <c r="A715" s="258"/>
      <c r="B715" s="259"/>
      <c r="C715" s="259"/>
      <c r="D715" s="259"/>
      <c r="E715" s="259"/>
      <c r="F715" s="258"/>
      <c r="G715" s="258"/>
      <c r="H715" s="260"/>
      <c r="I715" s="258"/>
      <c r="J715" s="258"/>
      <c r="K715" s="258"/>
      <c r="L715" s="258"/>
      <c r="M715" s="258"/>
      <c r="N715" s="258"/>
      <c r="O715" s="258"/>
      <c r="P715" s="258"/>
      <c r="Q715" s="258"/>
      <c r="R715" s="258"/>
      <c r="S715" s="258"/>
      <c r="T715" s="258"/>
      <c r="U715" s="258"/>
      <c r="V715" s="258"/>
      <c r="W715" s="258"/>
      <c r="X715" s="258"/>
      <c r="Y715" s="258"/>
      <c r="Z715" s="258"/>
    </row>
    <row r="716" spans="1:26" ht="14.25" customHeight="1">
      <c r="A716" s="258"/>
      <c r="B716" s="259"/>
      <c r="C716" s="259"/>
      <c r="D716" s="259"/>
      <c r="E716" s="259"/>
      <c r="F716" s="258"/>
      <c r="G716" s="258"/>
      <c r="H716" s="260"/>
      <c r="I716" s="258"/>
      <c r="J716" s="258"/>
      <c r="K716" s="258"/>
      <c r="L716" s="258"/>
      <c r="M716" s="258"/>
      <c r="N716" s="258"/>
      <c r="O716" s="258"/>
      <c r="P716" s="258"/>
      <c r="Q716" s="258"/>
      <c r="R716" s="258"/>
      <c r="S716" s="258"/>
      <c r="T716" s="258"/>
      <c r="U716" s="258"/>
      <c r="V716" s="258"/>
      <c r="W716" s="258"/>
      <c r="X716" s="258"/>
      <c r="Y716" s="258"/>
      <c r="Z716" s="258"/>
    </row>
    <row r="717" spans="1:26" ht="14.25" customHeight="1">
      <c r="A717" s="258"/>
      <c r="B717" s="259"/>
      <c r="C717" s="259"/>
      <c r="D717" s="259"/>
      <c r="E717" s="259"/>
      <c r="F717" s="258"/>
      <c r="G717" s="258"/>
      <c r="H717" s="260"/>
      <c r="I717" s="258"/>
      <c r="J717" s="258"/>
      <c r="K717" s="258"/>
      <c r="L717" s="258"/>
      <c r="M717" s="258"/>
      <c r="N717" s="258"/>
      <c r="O717" s="258"/>
      <c r="P717" s="258"/>
      <c r="Q717" s="258"/>
      <c r="R717" s="258"/>
      <c r="S717" s="258"/>
      <c r="T717" s="258"/>
      <c r="U717" s="258"/>
      <c r="V717" s="258"/>
      <c r="W717" s="258"/>
      <c r="X717" s="258"/>
      <c r="Y717" s="258"/>
      <c r="Z717" s="258"/>
    </row>
    <row r="718" spans="1:26" ht="14.25" customHeight="1">
      <c r="A718" s="258"/>
      <c r="B718" s="259"/>
      <c r="C718" s="259"/>
      <c r="D718" s="259"/>
      <c r="E718" s="259"/>
      <c r="F718" s="258"/>
      <c r="G718" s="258"/>
      <c r="H718" s="260"/>
      <c r="I718" s="258"/>
      <c r="J718" s="258"/>
      <c r="K718" s="258"/>
      <c r="L718" s="258"/>
      <c r="M718" s="258"/>
      <c r="N718" s="258"/>
      <c r="O718" s="258"/>
      <c r="P718" s="258"/>
      <c r="Q718" s="258"/>
      <c r="R718" s="258"/>
      <c r="S718" s="258"/>
      <c r="T718" s="258"/>
      <c r="U718" s="258"/>
      <c r="V718" s="258"/>
      <c r="W718" s="258"/>
      <c r="X718" s="258"/>
      <c r="Y718" s="258"/>
      <c r="Z718" s="258"/>
    </row>
    <row r="719" spans="1:26" ht="14.25" customHeight="1">
      <c r="A719" s="258"/>
      <c r="B719" s="259"/>
      <c r="C719" s="259"/>
      <c r="D719" s="259"/>
      <c r="E719" s="259"/>
      <c r="F719" s="258"/>
      <c r="G719" s="258"/>
      <c r="H719" s="260"/>
      <c r="I719" s="258"/>
      <c r="J719" s="258"/>
      <c r="K719" s="258"/>
      <c r="L719" s="258"/>
      <c r="M719" s="258"/>
      <c r="N719" s="258"/>
      <c r="O719" s="258"/>
      <c r="P719" s="258"/>
      <c r="Q719" s="258"/>
      <c r="R719" s="258"/>
      <c r="S719" s="258"/>
      <c r="T719" s="258"/>
      <c r="U719" s="258"/>
      <c r="V719" s="258"/>
      <c r="W719" s="258"/>
      <c r="X719" s="258"/>
      <c r="Y719" s="258"/>
      <c r="Z719" s="258"/>
    </row>
    <row r="720" spans="1:26" ht="14.25" customHeight="1">
      <c r="A720" s="258"/>
      <c r="B720" s="259"/>
      <c r="C720" s="259"/>
      <c r="D720" s="259"/>
      <c r="E720" s="259"/>
      <c r="F720" s="258"/>
      <c r="G720" s="258"/>
      <c r="H720" s="260"/>
      <c r="I720" s="258"/>
      <c r="J720" s="258"/>
      <c r="K720" s="258"/>
      <c r="L720" s="258"/>
      <c r="M720" s="258"/>
      <c r="N720" s="258"/>
      <c r="O720" s="258"/>
      <c r="P720" s="258"/>
      <c r="Q720" s="258"/>
      <c r="R720" s="258"/>
      <c r="S720" s="258"/>
      <c r="T720" s="258"/>
      <c r="U720" s="258"/>
      <c r="V720" s="258"/>
      <c r="W720" s="258"/>
      <c r="X720" s="258"/>
      <c r="Y720" s="258"/>
      <c r="Z720" s="258"/>
    </row>
    <row r="721" spans="1:26" ht="14.25" customHeight="1">
      <c r="A721" s="258"/>
      <c r="B721" s="259"/>
      <c r="C721" s="259"/>
      <c r="D721" s="259"/>
      <c r="E721" s="259"/>
      <c r="F721" s="258"/>
      <c r="G721" s="258"/>
      <c r="H721" s="260"/>
      <c r="I721" s="258"/>
      <c r="J721" s="258"/>
      <c r="K721" s="258"/>
      <c r="L721" s="258"/>
      <c r="M721" s="258"/>
      <c r="N721" s="258"/>
      <c r="O721" s="258"/>
      <c r="P721" s="258"/>
      <c r="Q721" s="258"/>
      <c r="R721" s="258"/>
      <c r="S721" s="258"/>
      <c r="T721" s="258"/>
      <c r="U721" s="258"/>
      <c r="V721" s="258"/>
      <c r="W721" s="258"/>
      <c r="X721" s="258"/>
      <c r="Y721" s="258"/>
      <c r="Z721" s="258"/>
    </row>
    <row r="722" spans="1:26" ht="14.25" customHeight="1">
      <c r="A722" s="258"/>
      <c r="B722" s="259"/>
      <c r="C722" s="259"/>
      <c r="D722" s="259"/>
      <c r="E722" s="259"/>
      <c r="F722" s="258"/>
      <c r="G722" s="258"/>
      <c r="H722" s="260"/>
      <c r="I722" s="258"/>
      <c r="J722" s="258"/>
      <c r="K722" s="258"/>
      <c r="L722" s="258"/>
      <c r="M722" s="258"/>
      <c r="N722" s="258"/>
      <c r="O722" s="258"/>
      <c r="P722" s="258"/>
      <c r="Q722" s="258"/>
      <c r="R722" s="258"/>
      <c r="S722" s="258"/>
      <c r="T722" s="258"/>
      <c r="U722" s="258"/>
      <c r="V722" s="258"/>
      <c r="W722" s="258"/>
      <c r="X722" s="258"/>
      <c r="Y722" s="258"/>
      <c r="Z722" s="258"/>
    </row>
    <row r="723" spans="1:26" ht="14.25" customHeight="1">
      <c r="A723" s="258"/>
      <c r="B723" s="259"/>
      <c r="C723" s="259"/>
      <c r="D723" s="259"/>
      <c r="E723" s="259"/>
      <c r="F723" s="258"/>
      <c r="G723" s="258"/>
      <c r="H723" s="260"/>
      <c r="I723" s="258"/>
      <c r="J723" s="258"/>
      <c r="K723" s="258"/>
      <c r="L723" s="258"/>
      <c r="M723" s="258"/>
      <c r="N723" s="258"/>
      <c r="O723" s="258"/>
      <c r="P723" s="258"/>
      <c r="Q723" s="258"/>
      <c r="R723" s="258"/>
      <c r="S723" s="258"/>
      <c r="T723" s="258"/>
      <c r="U723" s="258"/>
      <c r="V723" s="258"/>
      <c r="W723" s="258"/>
      <c r="X723" s="258"/>
      <c r="Y723" s="258"/>
      <c r="Z723" s="258"/>
    </row>
    <row r="724" spans="1:26" ht="14.25" customHeight="1">
      <c r="A724" s="258"/>
      <c r="B724" s="259"/>
      <c r="C724" s="259"/>
      <c r="D724" s="259"/>
      <c r="E724" s="259"/>
      <c r="F724" s="258"/>
      <c r="G724" s="258"/>
      <c r="H724" s="260"/>
      <c r="I724" s="258"/>
      <c r="J724" s="258"/>
      <c r="K724" s="258"/>
      <c r="L724" s="258"/>
      <c r="M724" s="258"/>
      <c r="N724" s="258"/>
      <c r="O724" s="258"/>
      <c r="P724" s="258"/>
      <c r="Q724" s="258"/>
      <c r="R724" s="258"/>
      <c r="S724" s="258"/>
      <c r="T724" s="258"/>
      <c r="U724" s="258"/>
      <c r="V724" s="258"/>
      <c r="W724" s="258"/>
      <c r="X724" s="258"/>
      <c r="Y724" s="258"/>
      <c r="Z724" s="258"/>
    </row>
    <row r="725" spans="1:26" ht="14.25" customHeight="1">
      <c r="A725" s="258"/>
      <c r="B725" s="259"/>
      <c r="C725" s="259"/>
      <c r="D725" s="259"/>
      <c r="E725" s="259"/>
      <c r="F725" s="258"/>
      <c r="G725" s="258"/>
      <c r="H725" s="260"/>
      <c r="I725" s="258"/>
      <c r="J725" s="258"/>
      <c r="K725" s="258"/>
      <c r="L725" s="258"/>
      <c r="M725" s="258"/>
      <c r="N725" s="258"/>
      <c r="O725" s="258"/>
      <c r="P725" s="258"/>
      <c r="Q725" s="258"/>
      <c r="R725" s="258"/>
      <c r="S725" s="258"/>
      <c r="T725" s="258"/>
      <c r="U725" s="258"/>
      <c r="V725" s="258"/>
      <c r="W725" s="258"/>
      <c r="X725" s="258"/>
      <c r="Y725" s="258"/>
      <c r="Z725" s="258"/>
    </row>
    <row r="726" spans="1:26" ht="14.25" customHeight="1">
      <c r="A726" s="258"/>
      <c r="B726" s="259"/>
      <c r="C726" s="259"/>
      <c r="D726" s="259"/>
      <c r="E726" s="259"/>
      <c r="F726" s="258"/>
      <c r="G726" s="258"/>
      <c r="H726" s="260"/>
      <c r="I726" s="258"/>
      <c r="J726" s="258"/>
      <c r="K726" s="258"/>
      <c r="L726" s="258"/>
      <c r="M726" s="258"/>
      <c r="N726" s="258"/>
      <c r="O726" s="258"/>
      <c r="P726" s="258"/>
      <c r="Q726" s="258"/>
      <c r="R726" s="258"/>
      <c r="S726" s="258"/>
      <c r="T726" s="258"/>
      <c r="U726" s="258"/>
      <c r="V726" s="258"/>
      <c r="W726" s="258"/>
      <c r="X726" s="258"/>
      <c r="Y726" s="258"/>
      <c r="Z726" s="258"/>
    </row>
    <row r="727" spans="1:26" ht="14.25" customHeight="1">
      <c r="A727" s="258"/>
      <c r="B727" s="259"/>
      <c r="C727" s="259"/>
      <c r="D727" s="259"/>
      <c r="E727" s="259"/>
      <c r="F727" s="258"/>
      <c r="G727" s="258"/>
      <c r="H727" s="260"/>
      <c r="I727" s="258"/>
      <c r="J727" s="258"/>
      <c r="K727" s="258"/>
      <c r="L727" s="258"/>
      <c r="M727" s="258"/>
      <c r="N727" s="258"/>
      <c r="O727" s="258"/>
      <c r="P727" s="258"/>
      <c r="Q727" s="258"/>
      <c r="R727" s="258"/>
      <c r="S727" s="258"/>
      <c r="T727" s="258"/>
      <c r="U727" s="258"/>
      <c r="V727" s="258"/>
      <c r="W727" s="258"/>
      <c r="X727" s="258"/>
      <c r="Y727" s="258"/>
      <c r="Z727" s="258"/>
    </row>
    <row r="728" spans="1:26" ht="14.25" customHeight="1">
      <c r="A728" s="258"/>
      <c r="B728" s="259"/>
      <c r="C728" s="259"/>
      <c r="D728" s="259"/>
      <c r="E728" s="259"/>
      <c r="F728" s="258"/>
      <c r="G728" s="258"/>
      <c r="H728" s="260"/>
      <c r="I728" s="258"/>
      <c r="J728" s="258"/>
      <c r="K728" s="258"/>
      <c r="L728" s="258"/>
      <c r="M728" s="258"/>
      <c r="N728" s="258"/>
      <c r="O728" s="258"/>
      <c r="P728" s="258"/>
      <c r="Q728" s="258"/>
      <c r="R728" s="258"/>
      <c r="S728" s="258"/>
      <c r="T728" s="258"/>
      <c r="U728" s="258"/>
      <c r="V728" s="258"/>
      <c r="W728" s="258"/>
      <c r="X728" s="258"/>
      <c r="Y728" s="258"/>
      <c r="Z728" s="258"/>
    </row>
    <row r="729" spans="1:26" ht="14.25" customHeight="1">
      <c r="A729" s="258"/>
      <c r="B729" s="259"/>
      <c r="C729" s="259"/>
      <c r="D729" s="259"/>
      <c r="E729" s="259"/>
      <c r="F729" s="258"/>
      <c r="G729" s="258"/>
      <c r="H729" s="260"/>
      <c r="I729" s="258"/>
      <c r="J729" s="258"/>
      <c r="K729" s="258"/>
      <c r="L729" s="258"/>
      <c r="M729" s="258"/>
      <c r="N729" s="258"/>
      <c r="O729" s="258"/>
      <c r="P729" s="258"/>
      <c r="Q729" s="258"/>
      <c r="R729" s="258"/>
      <c r="S729" s="258"/>
      <c r="T729" s="258"/>
      <c r="U729" s="258"/>
      <c r="V729" s="258"/>
      <c r="W729" s="258"/>
      <c r="X729" s="258"/>
      <c r="Y729" s="258"/>
      <c r="Z729" s="258"/>
    </row>
    <row r="730" spans="1:26" ht="14.25" customHeight="1">
      <c r="A730" s="258"/>
      <c r="B730" s="259"/>
      <c r="C730" s="259"/>
      <c r="D730" s="259"/>
      <c r="E730" s="259"/>
      <c r="F730" s="258"/>
      <c r="G730" s="258"/>
      <c r="H730" s="260"/>
      <c r="I730" s="258"/>
      <c r="J730" s="258"/>
      <c r="K730" s="258"/>
      <c r="L730" s="258"/>
      <c r="M730" s="258"/>
      <c r="N730" s="258"/>
      <c r="O730" s="258"/>
      <c r="P730" s="258"/>
      <c r="Q730" s="258"/>
      <c r="R730" s="258"/>
      <c r="S730" s="258"/>
      <c r="T730" s="258"/>
      <c r="U730" s="258"/>
      <c r="V730" s="258"/>
      <c r="W730" s="258"/>
      <c r="X730" s="258"/>
      <c r="Y730" s="258"/>
      <c r="Z730" s="258"/>
    </row>
    <row r="731" spans="1:26" ht="14.25" customHeight="1">
      <c r="A731" s="258"/>
      <c r="B731" s="259"/>
      <c r="C731" s="259"/>
      <c r="D731" s="259"/>
      <c r="E731" s="259"/>
      <c r="F731" s="258"/>
      <c r="G731" s="258"/>
      <c r="H731" s="260"/>
      <c r="I731" s="258"/>
      <c r="J731" s="258"/>
      <c r="K731" s="258"/>
      <c r="L731" s="258"/>
      <c r="M731" s="258"/>
      <c r="N731" s="258"/>
      <c r="O731" s="258"/>
      <c r="P731" s="258"/>
      <c r="Q731" s="258"/>
      <c r="R731" s="258"/>
      <c r="S731" s="258"/>
      <c r="T731" s="258"/>
      <c r="U731" s="258"/>
      <c r="V731" s="258"/>
      <c r="W731" s="258"/>
      <c r="X731" s="258"/>
      <c r="Y731" s="258"/>
      <c r="Z731" s="258"/>
    </row>
    <row r="732" spans="1:26" ht="14.25" customHeight="1">
      <c r="A732" s="258"/>
      <c r="B732" s="259"/>
      <c r="C732" s="259"/>
      <c r="D732" s="259"/>
      <c r="E732" s="259"/>
      <c r="F732" s="258"/>
      <c r="G732" s="258"/>
      <c r="H732" s="260"/>
      <c r="I732" s="258"/>
      <c r="J732" s="258"/>
      <c r="K732" s="258"/>
      <c r="L732" s="258"/>
      <c r="M732" s="258"/>
      <c r="N732" s="258"/>
      <c r="O732" s="258"/>
      <c r="P732" s="258"/>
      <c r="Q732" s="258"/>
      <c r="R732" s="258"/>
      <c r="S732" s="258"/>
      <c r="T732" s="258"/>
      <c r="U732" s="258"/>
      <c r="V732" s="258"/>
      <c r="W732" s="258"/>
      <c r="X732" s="258"/>
      <c r="Y732" s="258"/>
      <c r="Z732" s="258"/>
    </row>
    <row r="733" spans="1:26" ht="14.25" customHeight="1">
      <c r="A733" s="258"/>
      <c r="B733" s="259"/>
      <c r="C733" s="259"/>
      <c r="D733" s="259"/>
      <c r="E733" s="259"/>
      <c r="F733" s="258"/>
      <c r="G733" s="258"/>
      <c r="H733" s="260"/>
      <c r="I733" s="258"/>
      <c r="J733" s="258"/>
      <c r="K733" s="258"/>
      <c r="L733" s="258"/>
      <c r="M733" s="258"/>
      <c r="N733" s="258"/>
      <c r="O733" s="258"/>
      <c r="P733" s="258"/>
      <c r="Q733" s="258"/>
      <c r="R733" s="258"/>
      <c r="S733" s="258"/>
      <c r="T733" s="258"/>
      <c r="U733" s="258"/>
      <c r="V733" s="258"/>
      <c r="W733" s="258"/>
      <c r="X733" s="258"/>
      <c r="Y733" s="258"/>
      <c r="Z733" s="258"/>
    </row>
    <row r="734" spans="1:26" ht="14.25" customHeight="1">
      <c r="A734" s="258"/>
      <c r="B734" s="259"/>
      <c r="C734" s="259"/>
      <c r="D734" s="259"/>
      <c r="E734" s="259"/>
      <c r="F734" s="258"/>
      <c r="G734" s="258"/>
      <c r="H734" s="260"/>
      <c r="I734" s="258"/>
      <c r="J734" s="258"/>
      <c r="K734" s="258"/>
      <c r="L734" s="258"/>
      <c r="M734" s="258"/>
      <c r="N734" s="258"/>
      <c r="O734" s="258"/>
      <c r="P734" s="258"/>
      <c r="Q734" s="258"/>
      <c r="R734" s="258"/>
      <c r="S734" s="258"/>
      <c r="T734" s="258"/>
      <c r="U734" s="258"/>
      <c r="V734" s="258"/>
      <c r="W734" s="258"/>
      <c r="X734" s="258"/>
      <c r="Y734" s="258"/>
      <c r="Z734" s="258"/>
    </row>
    <row r="735" spans="1:26" ht="14.25" customHeight="1">
      <c r="A735" s="258"/>
      <c r="B735" s="259"/>
      <c r="C735" s="259"/>
      <c r="D735" s="259"/>
      <c r="E735" s="259"/>
      <c r="F735" s="258"/>
      <c r="G735" s="258"/>
      <c r="H735" s="260"/>
      <c r="I735" s="258"/>
      <c r="J735" s="258"/>
      <c r="K735" s="258"/>
      <c r="L735" s="258"/>
      <c r="M735" s="258"/>
      <c r="N735" s="258"/>
      <c r="O735" s="258"/>
      <c r="P735" s="258"/>
      <c r="Q735" s="258"/>
      <c r="R735" s="258"/>
      <c r="S735" s="258"/>
      <c r="T735" s="258"/>
      <c r="U735" s="258"/>
      <c r="V735" s="258"/>
      <c r="W735" s="258"/>
      <c r="X735" s="258"/>
      <c r="Y735" s="258"/>
      <c r="Z735" s="258"/>
    </row>
    <row r="736" spans="1:26" ht="14.25" customHeight="1">
      <c r="A736" s="258"/>
      <c r="B736" s="259"/>
      <c r="C736" s="259"/>
      <c r="D736" s="259"/>
      <c r="E736" s="259"/>
      <c r="F736" s="258"/>
      <c r="G736" s="258"/>
      <c r="H736" s="260"/>
      <c r="I736" s="258"/>
      <c r="J736" s="258"/>
      <c r="K736" s="258"/>
      <c r="L736" s="258"/>
      <c r="M736" s="258"/>
      <c r="N736" s="258"/>
      <c r="O736" s="258"/>
      <c r="P736" s="258"/>
      <c r="Q736" s="258"/>
      <c r="R736" s="258"/>
      <c r="S736" s="258"/>
      <c r="T736" s="258"/>
      <c r="U736" s="258"/>
      <c r="V736" s="258"/>
      <c r="W736" s="258"/>
      <c r="X736" s="258"/>
      <c r="Y736" s="258"/>
      <c r="Z736" s="258"/>
    </row>
    <row r="737" spans="1:26" ht="14.25" customHeight="1">
      <c r="A737" s="258"/>
      <c r="B737" s="259"/>
      <c r="C737" s="259"/>
      <c r="D737" s="259"/>
      <c r="E737" s="259"/>
      <c r="F737" s="258"/>
      <c r="G737" s="258"/>
      <c r="H737" s="260"/>
      <c r="I737" s="258"/>
      <c r="J737" s="258"/>
      <c r="K737" s="258"/>
      <c r="L737" s="258"/>
      <c r="M737" s="258"/>
      <c r="N737" s="258"/>
      <c r="O737" s="258"/>
      <c r="P737" s="258"/>
      <c r="Q737" s="258"/>
      <c r="R737" s="258"/>
      <c r="S737" s="258"/>
      <c r="T737" s="258"/>
      <c r="U737" s="258"/>
      <c r="V737" s="258"/>
      <c r="W737" s="258"/>
      <c r="X737" s="258"/>
      <c r="Y737" s="258"/>
      <c r="Z737" s="258"/>
    </row>
    <row r="738" spans="1:26" ht="14.25" customHeight="1">
      <c r="A738" s="258"/>
      <c r="B738" s="259"/>
      <c r="C738" s="259"/>
      <c r="D738" s="259"/>
      <c r="E738" s="259"/>
      <c r="F738" s="258"/>
      <c r="G738" s="258"/>
      <c r="H738" s="260"/>
      <c r="I738" s="258"/>
      <c r="J738" s="258"/>
      <c r="K738" s="258"/>
      <c r="L738" s="258"/>
      <c r="M738" s="258"/>
      <c r="N738" s="258"/>
      <c r="O738" s="258"/>
      <c r="P738" s="258"/>
      <c r="Q738" s="258"/>
      <c r="R738" s="258"/>
      <c r="S738" s="258"/>
      <c r="T738" s="258"/>
      <c r="U738" s="258"/>
      <c r="V738" s="258"/>
      <c r="W738" s="258"/>
      <c r="X738" s="258"/>
      <c r="Y738" s="258"/>
      <c r="Z738" s="258"/>
    </row>
    <row r="739" spans="1:26" ht="14.25" customHeight="1">
      <c r="A739" s="258"/>
      <c r="B739" s="259"/>
      <c r="C739" s="259"/>
      <c r="D739" s="259"/>
      <c r="E739" s="259"/>
      <c r="F739" s="258"/>
      <c r="G739" s="258"/>
      <c r="H739" s="260"/>
      <c r="I739" s="258"/>
      <c r="J739" s="258"/>
      <c r="K739" s="258"/>
      <c r="L739" s="258"/>
      <c r="M739" s="258"/>
      <c r="N739" s="258"/>
      <c r="O739" s="258"/>
      <c r="P739" s="258"/>
      <c r="Q739" s="258"/>
      <c r="R739" s="258"/>
      <c r="S739" s="258"/>
      <c r="T739" s="258"/>
      <c r="U739" s="258"/>
      <c r="V739" s="258"/>
      <c r="W739" s="258"/>
      <c r="X739" s="258"/>
      <c r="Y739" s="258"/>
      <c r="Z739" s="258"/>
    </row>
    <row r="740" spans="1:26" ht="14.25" customHeight="1">
      <c r="A740" s="258"/>
      <c r="B740" s="259"/>
      <c r="C740" s="259"/>
      <c r="D740" s="259"/>
      <c r="E740" s="259"/>
      <c r="F740" s="258"/>
      <c r="G740" s="258"/>
      <c r="H740" s="260"/>
      <c r="I740" s="258"/>
      <c r="J740" s="258"/>
      <c r="K740" s="258"/>
      <c r="L740" s="258"/>
      <c r="M740" s="258"/>
      <c r="N740" s="258"/>
      <c r="O740" s="258"/>
      <c r="P740" s="258"/>
      <c r="Q740" s="258"/>
      <c r="R740" s="258"/>
      <c r="S740" s="258"/>
      <c r="T740" s="258"/>
      <c r="U740" s="258"/>
      <c r="V740" s="258"/>
      <c r="W740" s="258"/>
      <c r="X740" s="258"/>
      <c r="Y740" s="258"/>
      <c r="Z740" s="258"/>
    </row>
    <row r="741" spans="1:26" ht="14.25" customHeight="1">
      <c r="A741" s="258"/>
      <c r="B741" s="259"/>
      <c r="C741" s="259"/>
      <c r="D741" s="259"/>
      <c r="E741" s="259"/>
      <c r="F741" s="258"/>
      <c r="G741" s="258"/>
      <c r="H741" s="260"/>
      <c r="I741" s="258"/>
      <c r="J741" s="258"/>
      <c r="K741" s="258"/>
      <c r="L741" s="258"/>
      <c r="M741" s="258"/>
      <c r="N741" s="258"/>
      <c r="O741" s="258"/>
      <c r="P741" s="258"/>
      <c r="Q741" s="258"/>
      <c r="R741" s="258"/>
      <c r="S741" s="258"/>
      <c r="T741" s="258"/>
      <c r="U741" s="258"/>
      <c r="V741" s="258"/>
      <c r="W741" s="258"/>
      <c r="X741" s="258"/>
      <c r="Y741" s="258"/>
      <c r="Z741" s="258"/>
    </row>
    <row r="742" spans="1:26" ht="14.25" customHeight="1">
      <c r="A742" s="258"/>
      <c r="B742" s="259"/>
      <c r="C742" s="259"/>
      <c r="D742" s="259"/>
      <c r="E742" s="259"/>
      <c r="F742" s="258"/>
      <c r="G742" s="258"/>
      <c r="H742" s="260"/>
      <c r="I742" s="258"/>
      <c r="J742" s="258"/>
      <c r="K742" s="258"/>
      <c r="L742" s="258"/>
      <c r="M742" s="258"/>
      <c r="N742" s="258"/>
      <c r="O742" s="258"/>
      <c r="P742" s="258"/>
      <c r="Q742" s="258"/>
      <c r="R742" s="258"/>
      <c r="S742" s="258"/>
      <c r="T742" s="258"/>
      <c r="U742" s="258"/>
      <c r="V742" s="258"/>
      <c r="W742" s="258"/>
      <c r="X742" s="258"/>
      <c r="Y742" s="258"/>
      <c r="Z742" s="258"/>
    </row>
    <row r="743" spans="1:26" ht="14.25" customHeight="1">
      <c r="A743" s="258"/>
      <c r="B743" s="259"/>
      <c r="C743" s="259"/>
      <c r="D743" s="259"/>
      <c r="E743" s="259"/>
      <c r="F743" s="258"/>
      <c r="G743" s="258"/>
      <c r="H743" s="260"/>
      <c r="I743" s="258"/>
      <c r="J743" s="258"/>
      <c r="K743" s="258"/>
      <c r="L743" s="258"/>
      <c r="M743" s="258"/>
      <c r="N743" s="258"/>
      <c r="O743" s="258"/>
      <c r="P743" s="258"/>
      <c r="Q743" s="258"/>
      <c r="R743" s="258"/>
      <c r="S743" s="258"/>
      <c r="T743" s="258"/>
      <c r="U743" s="258"/>
      <c r="V743" s="258"/>
      <c r="W743" s="258"/>
      <c r="X743" s="258"/>
      <c r="Y743" s="258"/>
      <c r="Z743" s="258"/>
    </row>
    <row r="744" spans="1:26" ht="14.25" customHeight="1">
      <c r="A744" s="258"/>
      <c r="B744" s="259"/>
      <c r="C744" s="259"/>
      <c r="D744" s="259"/>
      <c r="E744" s="259"/>
      <c r="F744" s="258"/>
      <c r="G744" s="258"/>
      <c r="H744" s="260"/>
      <c r="I744" s="258"/>
      <c r="J744" s="258"/>
      <c r="K744" s="258"/>
      <c r="L744" s="258"/>
      <c r="M744" s="258"/>
      <c r="N744" s="258"/>
      <c r="O744" s="258"/>
      <c r="P744" s="258"/>
      <c r="Q744" s="258"/>
      <c r="R744" s="258"/>
      <c r="S744" s="258"/>
      <c r="T744" s="258"/>
      <c r="U744" s="258"/>
      <c r="V744" s="258"/>
      <c r="W744" s="258"/>
      <c r="X744" s="258"/>
      <c r="Y744" s="258"/>
      <c r="Z744" s="258"/>
    </row>
    <row r="745" spans="1:26" ht="14.25" customHeight="1">
      <c r="A745" s="258"/>
      <c r="B745" s="259"/>
      <c r="C745" s="259"/>
      <c r="D745" s="259"/>
      <c r="E745" s="259"/>
      <c r="F745" s="258"/>
      <c r="G745" s="258"/>
      <c r="H745" s="260"/>
      <c r="I745" s="258"/>
      <c r="J745" s="258"/>
      <c r="K745" s="258"/>
      <c r="L745" s="258"/>
      <c r="M745" s="258"/>
      <c r="N745" s="258"/>
      <c r="O745" s="258"/>
      <c r="P745" s="258"/>
      <c r="Q745" s="258"/>
      <c r="R745" s="258"/>
      <c r="S745" s="258"/>
      <c r="T745" s="258"/>
      <c r="U745" s="258"/>
      <c r="V745" s="258"/>
      <c r="W745" s="258"/>
      <c r="X745" s="258"/>
      <c r="Y745" s="258"/>
      <c r="Z745" s="258"/>
    </row>
    <row r="746" spans="1:26" ht="14.25" customHeight="1">
      <c r="A746" s="258"/>
      <c r="B746" s="259"/>
      <c r="C746" s="259"/>
      <c r="D746" s="259"/>
      <c r="E746" s="259"/>
      <c r="F746" s="258"/>
      <c r="G746" s="258"/>
      <c r="H746" s="260"/>
      <c r="I746" s="258"/>
      <c r="J746" s="258"/>
      <c r="K746" s="258"/>
      <c r="L746" s="258"/>
      <c r="M746" s="258"/>
      <c r="N746" s="258"/>
      <c r="O746" s="258"/>
      <c r="P746" s="258"/>
      <c r="Q746" s="258"/>
      <c r="R746" s="258"/>
      <c r="S746" s="258"/>
      <c r="T746" s="258"/>
      <c r="U746" s="258"/>
      <c r="V746" s="258"/>
      <c r="W746" s="258"/>
      <c r="X746" s="258"/>
      <c r="Y746" s="258"/>
      <c r="Z746" s="258"/>
    </row>
    <row r="747" spans="1:26" ht="14.25" customHeight="1">
      <c r="A747" s="258"/>
      <c r="B747" s="259"/>
      <c r="C747" s="259"/>
      <c r="D747" s="259"/>
      <c r="E747" s="259"/>
      <c r="F747" s="258"/>
      <c r="G747" s="258"/>
      <c r="H747" s="260"/>
      <c r="I747" s="258"/>
      <c r="J747" s="258"/>
      <c r="K747" s="258"/>
      <c r="L747" s="258"/>
      <c r="M747" s="258"/>
      <c r="N747" s="258"/>
      <c r="O747" s="258"/>
      <c r="P747" s="258"/>
      <c r="Q747" s="258"/>
      <c r="R747" s="258"/>
      <c r="S747" s="258"/>
      <c r="T747" s="258"/>
      <c r="U747" s="258"/>
      <c r="V747" s="258"/>
      <c r="W747" s="258"/>
      <c r="X747" s="258"/>
      <c r="Y747" s="258"/>
      <c r="Z747" s="258"/>
    </row>
    <row r="748" spans="1:26" ht="14.25" customHeight="1">
      <c r="A748" s="258"/>
      <c r="B748" s="259"/>
      <c r="C748" s="259"/>
      <c r="D748" s="259"/>
      <c r="E748" s="259"/>
      <c r="F748" s="258"/>
      <c r="G748" s="258"/>
      <c r="H748" s="260"/>
      <c r="I748" s="258"/>
      <c r="J748" s="258"/>
      <c r="K748" s="258"/>
      <c r="L748" s="258"/>
      <c r="M748" s="258"/>
      <c r="N748" s="258"/>
      <c r="O748" s="258"/>
      <c r="P748" s="258"/>
      <c r="Q748" s="258"/>
      <c r="R748" s="258"/>
      <c r="S748" s="258"/>
      <c r="T748" s="258"/>
      <c r="U748" s="258"/>
      <c r="V748" s="258"/>
      <c r="W748" s="258"/>
      <c r="X748" s="258"/>
      <c r="Y748" s="258"/>
      <c r="Z748" s="258"/>
    </row>
    <row r="749" spans="1:26" ht="14.25" customHeight="1">
      <c r="A749" s="258"/>
      <c r="B749" s="259"/>
      <c r="C749" s="259"/>
      <c r="D749" s="259"/>
      <c r="E749" s="259"/>
      <c r="F749" s="258"/>
      <c r="G749" s="258"/>
      <c r="H749" s="260"/>
      <c r="I749" s="258"/>
      <c r="J749" s="258"/>
      <c r="K749" s="258"/>
      <c r="L749" s="258"/>
      <c r="M749" s="258"/>
      <c r="N749" s="258"/>
      <c r="O749" s="258"/>
      <c r="P749" s="258"/>
      <c r="Q749" s="258"/>
      <c r="R749" s="258"/>
      <c r="S749" s="258"/>
      <c r="T749" s="258"/>
      <c r="U749" s="258"/>
      <c r="V749" s="258"/>
      <c r="W749" s="258"/>
      <c r="X749" s="258"/>
      <c r="Y749" s="258"/>
      <c r="Z749" s="258"/>
    </row>
    <row r="750" spans="1:26" ht="14.25" customHeight="1">
      <c r="A750" s="258"/>
      <c r="B750" s="259"/>
      <c r="C750" s="259"/>
      <c r="D750" s="259"/>
      <c r="E750" s="259"/>
      <c r="F750" s="258"/>
      <c r="G750" s="258"/>
      <c r="H750" s="260"/>
      <c r="I750" s="258"/>
      <c r="J750" s="258"/>
      <c r="K750" s="258"/>
      <c r="L750" s="258"/>
      <c r="M750" s="258"/>
      <c r="N750" s="258"/>
      <c r="O750" s="258"/>
      <c r="P750" s="258"/>
      <c r="Q750" s="258"/>
      <c r="R750" s="258"/>
      <c r="S750" s="258"/>
      <c r="T750" s="258"/>
      <c r="U750" s="258"/>
      <c r="V750" s="258"/>
      <c r="W750" s="258"/>
      <c r="X750" s="258"/>
      <c r="Y750" s="258"/>
      <c r="Z750" s="258"/>
    </row>
    <row r="751" spans="1:26" ht="14.25" customHeight="1">
      <c r="A751" s="258"/>
      <c r="B751" s="259"/>
      <c r="C751" s="259"/>
      <c r="D751" s="259"/>
      <c r="E751" s="259"/>
      <c r="F751" s="258"/>
      <c r="G751" s="258"/>
      <c r="H751" s="260"/>
      <c r="I751" s="258"/>
      <c r="J751" s="258"/>
      <c r="K751" s="258"/>
      <c r="L751" s="258"/>
      <c r="M751" s="258"/>
      <c r="N751" s="258"/>
      <c r="O751" s="258"/>
      <c r="P751" s="258"/>
      <c r="Q751" s="258"/>
      <c r="R751" s="258"/>
      <c r="S751" s="258"/>
      <c r="T751" s="258"/>
      <c r="U751" s="258"/>
      <c r="V751" s="258"/>
      <c r="W751" s="258"/>
      <c r="X751" s="258"/>
      <c r="Y751" s="258"/>
      <c r="Z751" s="258"/>
    </row>
    <row r="752" spans="1:26" ht="14.25" customHeight="1">
      <c r="A752" s="258"/>
      <c r="B752" s="259"/>
      <c r="C752" s="259"/>
      <c r="D752" s="259"/>
      <c r="E752" s="259"/>
      <c r="F752" s="258"/>
      <c r="G752" s="258"/>
      <c r="H752" s="260"/>
      <c r="I752" s="258"/>
      <c r="J752" s="258"/>
      <c r="K752" s="258"/>
      <c r="L752" s="258"/>
      <c r="M752" s="258"/>
      <c r="N752" s="258"/>
      <c r="O752" s="258"/>
      <c r="P752" s="258"/>
      <c r="Q752" s="258"/>
      <c r="R752" s="258"/>
      <c r="S752" s="258"/>
      <c r="T752" s="258"/>
      <c r="U752" s="258"/>
      <c r="V752" s="258"/>
      <c r="W752" s="258"/>
      <c r="X752" s="258"/>
      <c r="Y752" s="258"/>
      <c r="Z752" s="258"/>
    </row>
    <row r="753" spans="1:26" ht="14.25" customHeight="1">
      <c r="A753" s="258"/>
      <c r="B753" s="259"/>
      <c r="C753" s="259"/>
      <c r="D753" s="259"/>
      <c r="E753" s="259"/>
      <c r="F753" s="258"/>
      <c r="G753" s="258"/>
      <c r="H753" s="260"/>
      <c r="I753" s="258"/>
      <c r="J753" s="258"/>
      <c r="K753" s="258"/>
      <c r="L753" s="258"/>
      <c r="M753" s="258"/>
      <c r="N753" s="258"/>
      <c r="O753" s="258"/>
      <c r="P753" s="258"/>
      <c r="Q753" s="258"/>
      <c r="R753" s="258"/>
      <c r="S753" s="258"/>
      <c r="T753" s="258"/>
      <c r="U753" s="258"/>
      <c r="V753" s="258"/>
      <c r="W753" s="258"/>
      <c r="X753" s="258"/>
      <c r="Y753" s="258"/>
      <c r="Z753" s="258"/>
    </row>
    <row r="754" spans="1:26" ht="14.25" customHeight="1">
      <c r="A754" s="258"/>
      <c r="B754" s="259"/>
      <c r="C754" s="259"/>
      <c r="D754" s="259"/>
      <c r="E754" s="259"/>
      <c r="F754" s="258"/>
      <c r="G754" s="258"/>
      <c r="H754" s="260"/>
      <c r="I754" s="258"/>
      <c r="J754" s="258"/>
      <c r="K754" s="258"/>
      <c r="L754" s="258"/>
      <c r="M754" s="258"/>
      <c r="N754" s="258"/>
      <c r="O754" s="258"/>
      <c r="P754" s="258"/>
      <c r="Q754" s="258"/>
      <c r="R754" s="258"/>
      <c r="S754" s="258"/>
      <c r="T754" s="258"/>
      <c r="U754" s="258"/>
      <c r="V754" s="258"/>
      <c r="W754" s="258"/>
      <c r="X754" s="258"/>
      <c r="Y754" s="258"/>
      <c r="Z754" s="258"/>
    </row>
    <row r="755" spans="1:26" ht="14.25" customHeight="1">
      <c r="A755" s="258"/>
      <c r="B755" s="259"/>
      <c r="C755" s="259"/>
      <c r="D755" s="259"/>
      <c r="E755" s="259"/>
      <c r="F755" s="258"/>
      <c r="G755" s="258"/>
      <c r="H755" s="260"/>
      <c r="I755" s="258"/>
      <c r="J755" s="258"/>
      <c r="K755" s="258"/>
      <c r="L755" s="258"/>
      <c r="M755" s="258"/>
      <c r="N755" s="258"/>
      <c r="O755" s="258"/>
      <c r="P755" s="258"/>
      <c r="Q755" s="258"/>
      <c r="R755" s="258"/>
      <c r="S755" s="258"/>
      <c r="T755" s="258"/>
      <c r="U755" s="258"/>
      <c r="V755" s="258"/>
      <c r="W755" s="258"/>
      <c r="X755" s="258"/>
      <c r="Y755" s="258"/>
      <c r="Z755" s="258"/>
    </row>
    <row r="756" spans="1:26" ht="14.25" customHeight="1">
      <c r="A756" s="258"/>
      <c r="B756" s="259"/>
      <c r="C756" s="259"/>
      <c r="D756" s="259"/>
      <c r="E756" s="259"/>
      <c r="F756" s="258"/>
      <c r="G756" s="258"/>
      <c r="H756" s="260"/>
      <c r="I756" s="258"/>
      <c r="J756" s="258"/>
      <c r="K756" s="258"/>
      <c r="L756" s="258"/>
      <c r="M756" s="258"/>
      <c r="N756" s="258"/>
      <c r="O756" s="258"/>
      <c r="P756" s="258"/>
      <c r="Q756" s="258"/>
      <c r="R756" s="258"/>
      <c r="S756" s="258"/>
      <c r="T756" s="258"/>
      <c r="U756" s="258"/>
      <c r="V756" s="258"/>
      <c r="W756" s="258"/>
      <c r="X756" s="258"/>
      <c r="Y756" s="258"/>
      <c r="Z756" s="258"/>
    </row>
    <row r="757" spans="1:26" ht="14.25" customHeight="1">
      <c r="A757" s="258"/>
      <c r="B757" s="259"/>
      <c r="C757" s="259"/>
      <c r="D757" s="259"/>
      <c r="E757" s="259"/>
      <c r="F757" s="258"/>
      <c r="G757" s="258"/>
      <c r="H757" s="260"/>
      <c r="I757" s="258"/>
      <c r="J757" s="258"/>
      <c r="K757" s="258"/>
      <c r="L757" s="258"/>
      <c r="M757" s="258"/>
      <c r="N757" s="258"/>
      <c r="O757" s="258"/>
      <c r="P757" s="258"/>
      <c r="Q757" s="258"/>
      <c r="R757" s="258"/>
      <c r="S757" s="258"/>
      <c r="T757" s="258"/>
      <c r="U757" s="258"/>
      <c r="V757" s="258"/>
      <c r="W757" s="258"/>
      <c r="X757" s="258"/>
      <c r="Y757" s="258"/>
      <c r="Z757" s="258"/>
    </row>
    <row r="758" spans="1:26" ht="14.25" customHeight="1">
      <c r="A758" s="258"/>
      <c r="B758" s="259"/>
      <c r="C758" s="259"/>
      <c r="D758" s="259"/>
      <c r="E758" s="259"/>
      <c r="F758" s="258"/>
      <c r="G758" s="258"/>
      <c r="H758" s="260"/>
      <c r="I758" s="258"/>
      <c r="J758" s="258"/>
      <c r="K758" s="258"/>
      <c r="L758" s="258"/>
      <c r="M758" s="258"/>
      <c r="N758" s="258"/>
      <c r="O758" s="258"/>
      <c r="P758" s="258"/>
      <c r="Q758" s="258"/>
      <c r="R758" s="258"/>
      <c r="S758" s="258"/>
      <c r="T758" s="258"/>
      <c r="U758" s="258"/>
      <c r="V758" s="258"/>
      <c r="W758" s="258"/>
      <c r="X758" s="258"/>
      <c r="Y758" s="258"/>
      <c r="Z758" s="258"/>
    </row>
    <row r="759" spans="1:26" ht="14.25" customHeight="1">
      <c r="A759" s="258"/>
      <c r="B759" s="259"/>
      <c r="C759" s="259"/>
      <c r="D759" s="259"/>
      <c r="E759" s="259"/>
      <c r="F759" s="258"/>
      <c r="G759" s="258"/>
      <c r="H759" s="260"/>
      <c r="I759" s="258"/>
      <c r="J759" s="258"/>
      <c r="K759" s="258"/>
      <c r="L759" s="258"/>
      <c r="M759" s="258"/>
      <c r="N759" s="258"/>
      <c r="O759" s="258"/>
      <c r="P759" s="258"/>
      <c r="Q759" s="258"/>
      <c r="R759" s="258"/>
      <c r="S759" s="258"/>
      <c r="T759" s="258"/>
      <c r="U759" s="258"/>
      <c r="V759" s="258"/>
      <c r="W759" s="258"/>
      <c r="X759" s="258"/>
      <c r="Y759" s="258"/>
      <c r="Z759" s="258"/>
    </row>
    <row r="760" spans="1:26" ht="14.25" customHeight="1">
      <c r="A760" s="258"/>
      <c r="B760" s="259"/>
      <c r="C760" s="259"/>
      <c r="D760" s="259"/>
      <c r="E760" s="259"/>
      <c r="F760" s="258"/>
      <c r="G760" s="258"/>
      <c r="H760" s="260"/>
      <c r="I760" s="258"/>
      <c r="J760" s="258"/>
      <c r="K760" s="258"/>
      <c r="L760" s="258"/>
      <c r="M760" s="258"/>
      <c r="N760" s="258"/>
      <c r="O760" s="258"/>
      <c r="P760" s="258"/>
      <c r="Q760" s="258"/>
      <c r="R760" s="258"/>
      <c r="S760" s="258"/>
      <c r="T760" s="258"/>
      <c r="U760" s="258"/>
      <c r="V760" s="258"/>
      <c r="W760" s="258"/>
      <c r="X760" s="258"/>
      <c r="Y760" s="258"/>
      <c r="Z760" s="258"/>
    </row>
    <row r="761" spans="1:26" ht="14.25" customHeight="1">
      <c r="A761" s="258"/>
      <c r="B761" s="259"/>
      <c r="C761" s="259"/>
      <c r="D761" s="259"/>
      <c r="E761" s="259"/>
      <c r="F761" s="258"/>
      <c r="G761" s="258"/>
      <c r="H761" s="260"/>
      <c r="I761" s="258"/>
      <c r="J761" s="258"/>
      <c r="K761" s="258"/>
      <c r="L761" s="258"/>
      <c r="M761" s="258"/>
      <c r="N761" s="258"/>
      <c r="O761" s="258"/>
      <c r="P761" s="258"/>
      <c r="Q761" s="258"/>
      <c r="R761" s="258"/>
      <c r="S761" s="258"/>
      <c r="T761" s="258"/>
      <c r="U761" s="258"/>
      <c r="V761" s="258"/>
      <c r="W761" s="258"/>
      <c r="X761" s="258"/>
      <c r="Y761" s="258"/>
      <c r="Z761" s="258"/>
    </row>
    <row r="762" spans="1:26" ht="14.25" customHeight="1">
      <c r="A762" s="258"/>
      <c r="B762" s="259"/>
      <c r="C762" s="259"/>
      <c r="D762" s="259"/>
      <c r="E762" s="259"/>
      <c r="F762" s="258"/>
      <c r="G762" s="258"/>
      <c r="H762" s="260"/>
      <c r="I762" s="258"/>
      <c r="J762" s="258"/>
      <c r="K762" s="258"/>
      <c r="L762" s="258"/>
      <c r="M762" s="258"/>
      <c r="N762" s="258"/>
      <c r="O762" s="258"/>
      <c r="P762" s="258"/>
      <c r="Q762" s="258"/>
      <c r="R762" s="258"/>
      <c r="S762" s="258"/>
      <c r="T762" s="258"/>
      <c r="U762" s="258"/>
      <c r="V762" s="258"/>
      <c r="W762" s="258"/>
      <c r="X762" s="258"/>
      <c r="Y762" s="258"/>
      <c r="Z762" s="258"/>
    </row>
    <row r="763" spans="1:26" ht="14.25" customHeight="1">
      <c r="A763" s="258"/>
      <c r="B763" s="259"/>
      <c r="C763" s="259"/>
      <c r="D763" s="259"/>
      <c r="E763" s="259"/>
      <c r="F763" s="258"/>
      <c r="G763" s="258"/>
      <c r="H763" s="260"/>
      <c r="I763" s="258"/>
      <c r="J763" s="258"/>
      <c r="K763" s="258"/>
      <c r="L763" s="258"/>
      <c r="M763" s="258"/>
      <c r="N763" s="258"/>
      <c r="O763" s="258"/>
      <c r="P763" s="258"/>
      <c r="Q763" s="258"/>
      <c r="R763" s="258"/>
      <c r="S763" s="258"/>
      <c r="T763" s="258"/>
      <c r="U763" s="258"/>
      <c r="V763" s="258"/>
      <c r="W763" s="258"/>
      <c r="X763" s="258"/>
      <c r="Y763" s="258"/>
      <c r="Z763" s="258"/>
    </row>
    <row r="764" spans="1:26" ht="14.25" customHeight="1">
      <c r="A764" s="258"/>
      <c r="B764" s="259"/>
      <c r="C764" s="259"/>
      <c r="D764" s="259"/>
      <c r="E764" s="259"/>
      <c r="F764" s="258"/>
      <c r="G764" s="258"/>
      <c r="H764" s="260"/>
      <c r="I764" s="258"/>
      <c r="J764" s="258"/>
      <c r="K764" s="258"/>
      <c r="L764" s="258"/>
      <c r="M764" s="258"/>
      <c r="N764" s="258"/>
      <c r="O764" s="258"/>
      <c r="P764" s="258"/>
      <c r="Q764" s="258"/>
      <c r="R764" s="258"/>
      <c r="S764" s="258"/>
      <c r="T764" s="258"/>
      <c r="U764" s="258"/>
      <c r="V764" s="258"/>
      <c r="W764" s="258"/>
      <c r="X764" s="258"/>
      <c r="Y764" s="258"/>
      <c r="Z764" s="258"/>
    </row>
    <row r="765" spans="1:26" ht="14.25" customHeight="1">
      <c r="A765" s="258"/>
      <c r="B765" s="259"/>
      <c r="C765" s="259"/>
      <c r="D765" s="259"/>
      <c r="E765" s="259"/>
      <c r="F765" s="258"/>
      <c r="G765" s="258"/>
      <c r="H765" s="260"/>
      <c r="I765" s="258"/>
      <c r="J765" s="258"/>
      <c r="K765" s="258"/>
      <c r="L765" s="258"/>
      <c r="M765" s="258"/>
      <c r="N765" s="258"/>
      <c r="O765" s="258"/>
      <c r="P765" s="258"/>
      <c r="Q765" s="258"/>
      <c r="R765" s="258"/>
      <c r="S765" s="258"/>
      <c r="T765" s="258"/>
      <c r="U765" s="258"/>
      <c r="V765" s="258"/>
      <c r="W765" s="258"/>
      <c r="X765" s="258"/>
      <c r="Y765" s="258"/>
      <c r="Z765" s="258"/>
    </row>
    <row r="766" spans="1:26" ht="14.25" customHeight="1">
      <c r="A766" s="258"/>
      <c r="B766" s="259"/>
      <c r="C766" s="259"/>
      <c r="D766" s="259"/>
      <c r="E766" s="259"/>
      <c r="F766" s="258"/>
      <c r="G766" s="258"/>
      <c r="H766" s="260"/>
      <c r="I766" s="258"/>
      <c r="J766" s="258"/>
      <c r="K766" s="258"/>
      <c r="L766" s="258"/>
      <c r="M766" s="258"/>
      <c r="N766" s="258"/>
      <c r="O766" s="258"/>
      <c r="P766" s="258"/>
      <c r="Q766" s="258"/>
      <c r="R766" s="258"/>
      <c r="S766" s="258"/>
      <c r="T766" s="258"/>
      <c r="U766" s="258"/>
      <c r="V766" s="258"/>
      <c r="W766" s="258"/>
      <c r="X766" s="258"/>
      <c r="Y766" s="258"/>
      <c r="Z766" s="258"/>
    </row>
    <row r="767" spans="1:26" ht="14.25" customHeight="1">
      <c r="A767" s="258"/>
      <c r="B767" s="259"/>
      <c r="C767" s="259"/>
      <c r="D767" s="259"/>
      <c r="E767" s="259"/>
      <c r="F767" s="258"/>
      <c r="G767" s="258"/>
      <c r="H767" s="260"/>
      <c r="I767" s="258"/>
      <c r="J767" s="258"/>
      <c r="K767" s="258"/>
      <c r="L767" s="258"/>
      <c r="M767" s="258"/>
      <c r="N767" s="258"/>
      <c r="O767" s="258"/>
      <c r="P767" s="258"/>
      <c r="Q767" s="258"/>
      <c r="R767" s="258"/>
      <c r="S767" s="258"/>
      <c r="T767" s="258"/>
      <c r="U767" s="258"/>
      <c r="V767" s="258"/>
      <c r="W767" s="258"/>
      <c r="X767" s="258"/>
      <c r="Y767" s="258"/>
      <c r="Z767" s="258"/>
    </row>
    <row r="768" spans="1:26" ht="14.25" customHeight="1">
      <c r="A768" s="258"/>
      <c r="B768" s="259"/>
      <c r="C768" s="259"/>
      <c r="D768" s="259"/>
      <c r="E768" s="259"/>
      <c r="F768" s="258"/>
      <c r="G768" s="258"/>
      <c r="H768" s="260"/>
      <c r="I768" s="258"/>
      <c r="J768" s="258"/>
      <c r="K768" s="258"/>
      <c r="L768" s="258"/>
      <c r="M768" s="258"/>
      <c r="N768" s="258"/>
      <c r="O768" s="258"/>
      <c r="P768" s="258"/>
      <c r="Q768" s="258"/>
      <c r="R768" s="258"/>
      <c r="S768" s="258"/>
      <c r="T768" s="258"/>
      <c r="U768" s="258"/>
      <c r="V768" s="258"/>
      <c r="W768" s="258"/>
      <c r="X768" s="258"/>
      <c r="Y768" s="258"/>
      <c r="Z768" s="258"/>
    </row>
    <row r="769" spans="1:26" ht="14.25" customHeight="1">
      <c r="A769" s="258"/>
      <c r="B769" s="259"/>
      <c r="C769" s="259"/>
      <c r="D769" s="259"/>
      <c r="E769" s="259"/>
      <c r="F769" s="258"/>
      <c r="G769" s="258"/>
      <c r="H769" s="260"/>
      <c r="I769" s="258"/>
      <c r="J769" s="258"/>
      <c r="K769" s="258"/>
      <c r="L769" s="258"/>
      <c r="M769" s="258"/>
      <c r="N769" s="258"/>
      <c r="O769" s="258"/>
      <c r="P769" s="258"/>
      <c r="Q769" s="258"/>
      <c r="R769" s="258"/>
      <c r="S769" s="258"/>
      <c r="T769" s="258"/>
      <c r="U769" s="258"/>
      <c r="V769" s="258"/>
      <c r="W769" s="258"/>
      <c r="X769" s="258"/>
      <c r="Y769" s="258"/>
      <c r="Z769" s="258"/>
    </row>
    <row r="770" spans="1:26" ht="14.25" customHeight="1">
      <c r="A770" s="258"/>
      <c r="B770" s="259"/>
      <c r="C770" s="259"/>
      <c r="D770" s="259"/>
      <c r="E770" s="259"/>
      <c r="F770" s="258"/>
      <c r="G770" s="258"/>
      <c r="H770" s="260"/>
      <c r="I770" s="258"/>
      <c r="J770" s="258"/>
      <c r="K770" s="258"/>
      <c r="L770" s="258"/>
      <c r="M770" s="258"/>
      <c r="N770" s="258"/>
      <c r="O770" s="258"/>
      <c r="P770" s="258"/>
      <c r="Q770" s="258"/>
      <c r="R770" s="258"/>
      <c r="S770" s="258"/>
      <c r="T770" s="258"/>
      <c r="U770" s="258"/>
      <c r="V770" s="258"/>
      <c r="W770" s="258"/>
      <c r="X770" s="258"/>
      <c r="Y770" s="258"/>
      <c r="Z770" s="258"/>
    </row>
    <row r="771" spans="1:26" ht="14.25" customHeight="1">
      <c r="A771" s="258"/>
      <c r="B771" s="259"/>
      <c r="C771" s="259"/>
      <c r="D771" s="259"/>
      <c r="E771" s="259"/>
      <c r="F771" s="258"/>
      <c r="G771" s="258"/>
      <c r="H771" s="260"/>
      <c r="I771" s="258"/>
      <c r="J771" s="258"/>
      <c r="K771" s="258"/>
      <c r="L771" s="258"/>
      <c r="M771" s="258"/>
      <c r="N771" s="258"/>
      <c r="O771" s="258"/>
      <c r="P771" s="258"/>
      <c r="Q771" s="258"/>
      <c r="R771" s="258"/>
      <c r="S771" s="258"/>
      <c r="T771" s="258"/>
      <c r="U771" s="258"/>
      <c r="V771" s="258"/>
      <c r="W771" s="258"/>
      <c r="X771" s="258"/>
      <c r="Y771" s="258"/>
      <c r="Z771" s="258"/>
    </row>
    <row r="772" spans="1:26" ht="14.25" customHeight="1">
      <c r="A772" s="258"/>
      <c r="B772" s="259"/>
      <c r="C772" s="259"/>
      <c r="D772" s="259"/>
      <c r="E772" s="259"/>
      <c r="F772" s="258"/>
      <c r="G772" s="258"/>
      <c r="H772" s="260"/>
      <c r="I772" s="258"/>
      <c r="J772" s="258"/>
      <c r="K772" s="258"/>
      <c r="L772" s="258"/>
      <c r="M772" s="258"/>
      <c r="N772" s="258"/>
      <c r="O772" s="258"/>
      <c r="P772" s="258"/>
      <c r="Q772" s="258"/>
      <c r="R772" s="258"/>
      <c r="S772" s="258"/>
      <c r="T772" s="258"/>
      <c r="U772" s="258"/>
      <c r="V772" s="258"/>
      <c r="W772" s="258"/>
      <c r="X772" s="258"/>
      <c r="Y772" s="258"/>
      <c r="Z772" s="258"/>
    </row>
    <row r="773" spans="1:26" ht="14.25" customHeight="1">
      <c r="A773" s="258"/>
      <c r="B773" s="259"/>
      <c r="C773" s="259"/>
      <c r="D773" s="259"/>
      <c r="E773" s="259"/>
      <c r="F773" s="258"/>
      <c r="G773" s="258"/>
      <c r="H773" s="260"/>
      <c r="I773" s="258"/>
      <c r="J773" s="258"/>
      <c r="K773" s="258"/>
      <c r="L773" s="258"/>
      <c r="M773" s="258"/>
      <c r="N773" s="258"/>
      <c r="O773" s="258"/>
      <c r="P773" s="258"/>
      <c r="Q773" s="258"/>
      <c r="R773" s="258"/>
      <c r="S773" s="258"/>
      <c r="T773" s="258"/>
      <c r="U773" s="258"/>
      <c r="V773" s="258"/>
      <c r="W773" s="258"/>
      <c r="X773" s="258"/>
      <c r="Y773" s="258"/>
      <c r="Z773" s="258"/>
    </row>
    <row r="774" spans="1:26" ht="14.25" customHeight="1">
      <c r="A774" s="258"/>
      <c r="B774" s="259"/>
      <c r="C774" s="259"/>
      <c r="D774" s="259"/>
      <c r="E774" s="259"/>
      <c r="F774" s="258"/>
      <c r="G774" s="258"/>
      <c r="H774" s="260"/>
      <c r="I774" s="258"/>
      <c r="J774" s="258"/>
      <c r="K774" s="258"/>
      <c r="L774" s="258"/>
      <c r="M774" s="258"/>
      <c r="N774" s="258"/>
      <c r="O774" s="258"/>
      <c r="P774" s="258"/>
      <c r="Q774" s="258"/>
      <c r="R774" s="258"/>
      <c r="S774" s="258"/>
      <c r="T774" s="258"/>
      <c r="U774" s="258"/>
      <c r="V774" s="258"/>
      <c r="W774" s="258"/>
      <c r="X774" s="258"/>
      <c r="Y774" s="258"/>
      <c r="Z774" s="258"/>
    </row>
    <row r="775" spans="1:26" ht="14.25" customHeight="1">
      <c r="A775" s="258"/>
      <c r="B775" s="259"/>
      <c r="C775" s="259"/>
      <c r="D775" s="259"/>
      <c r="E775" s="259"/>
      <c r="F775" s="258"/>
      <c r="G775" s="258"/>
      <c r="H775" s="260"/>
      <c r="I775" s="258"/>
      <c r="J775" s="258"/>
      <c r="K775" s="258"/>
      <c r="L775" s="258"/>
      <c r="M775" s="258"/>
      <c r="N775" s="258"/>
      <c r="O775" s="258"/>
      <c r="P775" s="258"/>
      <c r="Q775" s="258"/>
      <c r="R775" s="258"/>
      <c r="S775" s="258"/>
      <c r="T775" s="258"/>
      <c r="U775" s="258"/>
      <c r="V775" s="258"/>
      <c r="W775" s="258"/>
      <c r="X775" s="258"/>
      <c r="Y775" s="258"/>
      <c r="Z775" s="258"/>
    </row>
    <row r="776" spans="1:26" ht="14.25" customHeight="1">
      <c r="A776" s="258"/>
      <c r="B776" s="259"/>
      <c r="C776" s="259"/>
      <c r="D776" s="259"/>
      <c r="E776" s="259"/>
      <c r="F776" s="258"/>
      <c r="G776" s="258"/>
      <c r="H776" s="260"/>
      <c r="I776" s="258"/>
      <c r="J776" s="258"/>
      <c r="K776" s="258"/>
      <c r="L776" s="258"/>
      <c r="M776" s="258"/>
      <c r="N776" s="258"/>
      <c r="O776" s="258"/>
      <c r="P776" s="258"/>
      <c r="Q776" s="258"/>
      <c r="R776" s="258"/>
      <c r="S776" s="258"/>
      <c r="T776" s="258"/>
      <c r="U776" s="258"/>
      <c r="V776" s="258"/>
      <c r="W776" s="258"/>
      <c r="X776" s="258"/>
      <c r="Y776" s="258"/>
      <c r="Z776" s="258"/>
    </row>
    <row r="777" spans="1:26" ht="14.25" customHeight="1">
      <c r="A777" s="258"/>
      <c r="B777" s="259"/>
      <c r="C777" s="259"/>
      <c r="D777" s="259"/>
      <c r="E777" s="259"/>
      <c r="F777" s="258"/>
      <c r="G777" s="258"/>
      <c r="H777" s="260"/>
      <c r="I777" s="258"/>
      <c r="J777" s="258"/>
      <c r="K777" s="258"/>
      <c r="L777" s="258"/>
      <c r="M777" s="258"/>
      <c r="N777" s="258"/>
      <c r="O777" s="258"/>
      <c r="P777" s="258"/>
      <c r="Q777" s="258"/>
      <c r="R777" s="258"/>
      <c r="S777" s="258"/>
      <c r="T777" s="258"/>
      <c r="U777" s="258"/>
      <c r="V777" s="258"/>
      <c r="W777" s="258"/>
      <c r="X777" s="258"/>
      <c r="Y777" s="258"/>
      <c r="Z777" s="258"/>
    </row>
    <row r="778" spans="1:26" ht="14.25" customHeight="1">
      <c r="A778" s="258"/>
      <c r="B778" s="259"/>
      <c r="C778" s="259"/>
      <c r="D778" s="259"/>
      <c r="E778" s="259"/>
      <c r="F778" s="258"/>
      <c r="G778" s="258"/>
      <c r="H778" s="260"/>
      <c r="I778" s="258"/>
      <c r="J778" s="258"/>
      <c r="K778" s="258"/>
      <c r="L778" s="258"/>
      <c r="M778" s="258"/>
      <c r="N778" s="258"/>
      <c r="O778" s="258"/>
      <c r="P778" s="258"/>
      <c r="Q778" s="258"/>
      <c r="R778" s="258"/>
      <c r="S778" s="258"/>
      <c r="T778" s="258"/>
      <c r="U778" s="258"/>
      <c r="V778" s="258"/>
      <c r="W778" s="258"/>
      <c r="X778" s="258"/>
      <c r="Y778" s="258"/>
      <c r="Z778" s="258"/>
    </row>
    <row r="779" spans="1:26" ht="14.25" customHeight="1">
      <c r="A779" s="258"/>
      <c r="B779" s="259"/>
      <c r="C779" s="259"/>
      <c r="D779" s="259"/>
      <c r="E779" s="259"/>
      <c r="F779" s="258"/>
      <c r="G779" s="258"/>
      <c r="H779" s="260"/>
      <c r="I779" s="258"/>
      <c r="J779" s="258"/>
      <c r="K779" s="258"/>
      <c r="L779" s="258"/>
      <c r="M779" s="258"/>
      <c r="N779" s="258"/>
      <c r="O779" s="258"/>
      <c r="P779" s="258"/>
      <c r="Q779" s="258"/>
      <c r="R779" s="258"/>
      <c r="S779" s="258"/>
      <c r="T779" s="258"/>
      <c r="U779" s="258"/>
      <c r="V779" s="258"/>
      <c r="W779" s="258"/>
      <c r="X779" s="258"/>
      <c r="Y779" s="258"/>
      <c r="Z779" s="258"/>
    </row>
    <row r="780" spans="1:26" ht="14.25" customHeight="1">
      <c r="A780" s="258"/>
      <c r="B780" s="259"/>
      <c r="C780" s="259"/>
      <c r="D780" s="259"/>
      <c r="E780" s="259"/>
      <c r="F780" s="258"/>
      <c r="G780" s="258"/>
      <c r="H780" s="260"/>
      <c r="I780" s="258"/>
      <c r="J780" s="258"/>
      <c r="K780" s="258"/>
      <c r="L780" s="258"/>
      <c r="M780" s="258"/>
      <c r="N780" s="258"/>
      <c r="O780" s="258"/>
      <c r="P780" s="258"/>
      <c r="Q780" s="258"/>
      <c r="R780" s="258"/>
      <c r="S780" s="258"/>
      <c r="T780" s="258"/>
      <c r="U780" s="258"/>
      <c r="V780" s="258"/>
      <c r="W780" s="258"/>
      <c r="X780" s="258"/>
      <c r="Y780" s="258"/>
      <c r="Z780" s="258"/>
    </row>
    <row r="781" spans="1:26" ht="14.25" customHeight="1">
      <c r="A781" s="258"/>
      <c r="B781" s="259"/>
      <c r="C781" s="259"/>
      <c r="D781" s="259"/>
      <c r="E781" s="259"/>
      <c r="F781" s="258"/>
      <c r="G781" s="258"/>
      <c r="H781" s="260"/>
      <c r="I781" s="258"/>
      <c r="J781" s="258"/>
      <c r="K781" s="258"/>
      <c r="L781" s="258"/>
      <c r="M781" s="258"/>
      <c r="N781" s="258"/>
      <c r="O781" s="258"/>
      <c r="P781" s="258"/>
      <c r="Q781" s="258"/>
      <c r="R781" s="258"/>
      <c r="S781" s="258"/>
      <c r="T781" s="258"/>
      <c r="U781" s="258"/>
      <c r="V781" s="258"/>
      <c r="W781" s="258"/>
      <c r="X781" s="258"/>
      <c r="Y781" s="258"/>
      <c r="Z781" s="258"/>
    </row>
    <row r="782" spans="1:26" ht="14.25" customHeight="1">
      <c r="A782" s="258"/>
      <c r="B782" s="259"/>
      <c r="C782" s="259"/>
      <c r="D782" s="259"/>
      <c r="E782" s="259"/>
      <c r="F782" s="258"/>
      <c r="G782" s="258"/>
      <c r="H782" s="260"/>
      <c r="I782" s="258"/>
      <c r="J782" s="258"/>
      <c r="K782" s="258"/>
      <c r="L782" s="258"/>
      <c r="M782" s="258"/>
      <c r="N782" s="258"/>
      <c r="O782" s="258"/>
      <c r="P782" s="258"/>
      <c r="Q782" s="258"/>
      <c r="R782" s="258"/>
      <c r="S782" s="258"/>
      <c r="T782" s="258"/>
      <c r="U782" s="258"/>
      <c r="V782" s="258"/>
      <c r="W782" s="258"/>
      <c r="X782" s="258"/>
      <c r="Y782" s="258"/>
      <c r="Z782" s="258"/>
    </row>
    <row r="783" spans="1:26" ht="14.25" customHeight="1">
      <c r="A783" s="258"/>
      <c r="B783" s="259"/>
      <c r="C783" s="259"/>
      <c r="D783" s="259"/>
      <c r="E783" s="259"/>
      <c r="F783" s="258"/>
      <c r="G783" s="258"/>
      <c r="H783" s="260"/>
      <c r="I783" s="258"/>
      <c r="J783" s="258"/>
      <c r="K783" s="258"/>
      <c r="L783" s="258"/>
      <c r="M783" s="258"/>
      <c r="N783" s="258"/>
      <c r="O783" s="258"/>
      <c r="P783" s="258"/>
      <c r="Q783" s="258"/>
      <c r="R783" s="258"/>
      <c r="S783" s="258"/>
      <c r="T783" s="258"/>
      <c r="U783" s="258"/>
      <c r="V783" s="258"/>
      <c r="W783" s="258"/>
      <c r="X783" s="258"/>
      <c r="Y783" s="258"/>
      <c r="Z783" s="258"/>
    </row>
    <row r="784" spans="1:26" ht="14.25" customHeight="1">
      <c r="A784" s="258"/>
      <c r="B784" s="259"/>
      <c r="C784" s="259"/>
      <c r="D784" s="259"/>
      <c r="E784" s="259"/>
      <c r="F784" s="258"/>
      <c r="G784" s="258"/>
      <c r="H784" s="260"/>
      <c r="I784" s="258"/>
      <c r="J784" s="258"/>
      <c r="K784" s="258"/>
      <c r="L784" s="258"/>
      <c r="M784" s="258"/>
      <c r="N784" s="258"/>
      <c r="O784" s="258"/>
      <c r="P784" s="258"/>
      <c r="Q784" s="258"/>
      <c r="R784" s="258"/>
      <c r="S784" s="258"/>
      <c r="T784" s="258"/>
      <c r="U784" s="258"/>
      <c r="V784" s="258"/>
      <c r="W784" s="258"/>
      <c r="X784" s="258"/>
      <c r="Y784" s="258"/>
      <c r="Z784" s="258"/>
    </row>
    <row r="785" spans="1:26" ht="14.25" customHeight="1">
      <c r="A785" s="258"/>
      <c r="B785" s="259"/>
      <c r="C785" s="259"/>
      <c r="D785" s="259"/>
      <c r="E785" s="259"/>
      <c r="F785" s="258"/>
      <c r="G785" s="258"/>
      <c r="H785" s="260"/>
      <c r="I785" s="258"/>
      <c r="J785" s="258"/>
      <c r="K785" s="258"/>
      <c r="L785" s="258"/>
      <c r="M785" s="258"/>
      <c r="N785" s="258"/>
      <c r="O785" s="258"/>
      <c r="P785" s="258"/>
      <c r="Q785" s="258"/>
      <c r="R785" s="258"/>
      <c r="S785" s="258"/>
      <c r="T785" s="258"/>
      <c r="U785" s="258"/>
      <c r="V785" s="258"/>
      <c r="W785" s="258"/>
      <c r="X785" s="258"/>
      <c r="Y785" s="258"/>
      <c r="Z785" s="258"/>
    </row>
    <row r="786" spans="1:26" ht="14.25" customHeight="1">
      <c r="A786" s="258"/>
      <c r="B786" s="259"/>
      <c r="C786" s="259"/>
      <c r="D786" s="259"/>
      <c r="E786" s="259"/>
      <c r="F786" s="258"/>
      <c r="G786" s="258"/>
      <c r="H786" s="260"/>
      <c r="I786" s="258"/>
      <c r="J786" s="258"/>
      <c r="K786" s="258"/>
      <c r="L786" s="258"/>
      <c r="M786" s="258"/>
      <c r="N786" s="258"/>
      <c r="O786" s="258"/>
      <c r="P786" s="258"/>
      <c r="Q786" s="258"/>
      <c r="R786" s="258"/>
      <c r="S786" s="258"/>
      <c r="T786" s="258"/>
      <c r="U786" s="258"/>
      <c r="V786" s="258"/>
      <c r="W786" s="258"/>
      <c r="X786" s="258"/>
      <c r="Y786" s="258"/>
      <c r="Z786" s="258"/>
    </row>
    <row r="787" spans="1:26" ht="14.25" customHeight="1">
      <c r="A787" s="258"/>
      <c r="B787" s="259"/>
      <c r="C787" s="259"/>
      <c r="D787" s="259"/>
      <c r="E787" s="259"/>
      <c r="F787" s="258"/>
      <c r="G787" s="258"/>
      <c r="H787" s="260"/>
      <c r="I787" s="258"/>
      <c r="J787" s="258"/>
      <c r="K787" s="258"/>
      <c r="L787" s="258"/>
      <c r="M787" s="258"/>
      <c r="N787" s="258"/>
      <c r="O787" s="258"/>
      <c r="P787" s="258"/>
      <c r="Q787" s="258"/>
      <c r="R787" s="258"/>
      <c r="S787" s="258"/>
      <c r="T787" s="258"/>
      <c r="U787" s="258"/>
      <c r="V787" s="258"/>
      <c r="W787" s="258"/>
      <c r="X787" s="258"/>
      <c r="Y787" s="258"/>
      <c r="Z787" s="258"/>
    </row>
    <row r="788" spans="1:26" ht="14.25" customHeight="1">
      <c r="A788" s="258"/>
      <c r="B788" s="259"/>
      <c r="C788" s="259"/>
      <c r="D788" s="259"/>
      <c r="E788" s="259"/>
      <c r="F788" s="258"/>
      <c r="G788" s="258"/>
      <c r="H788" s="260"/>
      <c r="I788" s="258"/>
      <c r="J788" s="258"/>
      <c r="K788" s="258"/>
      <c r="L788" s="258"/>
      <c r="M788" s="258"/>
      <c r="N788" s="258"/>
      <c r="O788" s="258"/>
      <c r="P788" s="258"/>
      <c r="Q788" s="258"/>
      <c r="R788" s="258"/>
      <c r="S788" s="258"/>
      <c r="T788" s="258"/>
      <c r="U788" s="258"/>
      <c r="V788" s="258"/>
      <c r="W788" s="258"/>
      <c r="X788" s="258"/>
      <c r="Y788" s="258"/>
      <c r="Z788" s="258"/>
    </row>
    <row r="789" spans="1:26" ht="14.25" customHeight="1">
      <c r="A789" s="258"/>
      <c r="B789" s="259"/>
      <c r="C789" s="259"/>
      <c r="D789" s="259"/>
      <c r="E789" s="259"/>
      <c r="F789" s="258"/>
      <c r="G789" s="258"/>
      <c r="H789" s="260"/>
      <c r="I789" s="258"/>
      <c r="J789" s="258"/>
      <c r="K789" s="258"/>
      <c r="L789" s="258"/>
      <c r="M789" s="258"/>
      <c r="N789" s="258"/>
      <c r="O789" s="258"/>
      <c r="P789" s="258"/>
      <c r="Q789" s="258"/>
      <c r="R789" s="258"/>
      <c r="S789" s="258"/>
      <c r="T789" s="258"/>
      <c r="U789" s="258"/>
      <c r="V789" s="258"/>
      <c r="W789" s="258"/>
      <c r="X789" s="258"/>
      <c r="Y789" s="258"/>
      <c r="Z789" s="258"/>
    </row>
    <row r="790" spans="1:26" ht="14.25" customHeight="1">
      <c r="A790" s="258"/>
      <c r="B790" s="259"/>
      <c r="C790" s="259"/>
      <c r="D790" s="259"/>
      <c r="E790" s="259"/>
      <c r="F790" s="258"/>
      <c r="G790" s="258"/>
      <c r="H790" s="260"/>
      <c r="I790" s="258"/>
      <c r="J790" s="258"/>
      <c r="K790" s="258"/>
      <c r="L790" s="258"/>
      <c r="M790" s="258"/>
      <c r="N790" s="258"/>
      <c r="O790" s="258"/>
      <c r="P790" s="258"/>
      <c r="Q790" s="258"/>
      <c r="R790" s="258"/>
      <c r="S790" s="258"/>
      <c r="T790" s="258"/>
      <c r="U790" s="258"/>
      <c r="V790" s="258"/>
      <c r="W790" s="258"/>
      <c r="X790" s="258"/>
      <c r="Y790" s="258"/>
      <c r="Z790" s="258"/>
    </row>
    <row r="791" spans="1:26" ht="14.25" customHeight="1">
      <c r="A791" s="258"/>
      <c r="B791" s="259"/>
      <c r="C791" s="259"/>
      <c r="D791" s="259"/>
      <c r="E791" s="259"/>
      <c r="F791" s="258"/>
      <c r="G791" s="258"/>
      <c r="H791" s="260"/>
      <c r="I791" s="258"/>
      <c r="J791" s="258"/>
      <c r="K791" s="258"/>
      <c r="L791" s="258"/>
      <c r="M791" s="258"/>
      <c r="N791" s="258"/>
      <c r="O791" s="258"/>
      <c r="P791" s="258"/>
      <c r="Q791" s="258"/>
      <c r="R791" s="258"/>
      <c r="S791" s="258"/>
      <c r="T791" s="258"/>
      <c r="U791" s="258"/>
      <c r="V791" s="258"/>
      <c r="W791" s="258"/>
      <c r="X791" s="258"/>
      <c r="Y791" s="258"/>
      <c r="Z791" s="258"/>
    </row>
    <row r="792" spans="1:26" ht="14.25" customHeight="1">
      <c r="A792" s="258"/>
      <c r="B792" s="259"/>
      <c r="C792" s="259"/>
      <c r="D792" s="259"/>
      <c r="E792" s="259"/>
      <c r="F792" s="258"/>
      <c r="G792" s="258"/>
      <c r="H792" s="260"/>
      <c r="I792" s="258"/>
      <c r="J792" s="258"/>
      <c r="K792" s="258"/>
      <c r="L792" s="258"/>
      <c r="M792" s="258"/>
      <c r="N792" s="258"/>
      <c r="O792" s="258"/>
      <c r="P792" s="258"/>
      <c r="Q792" s="258"/>
      <c r="R792" s="258"/>
      <c r="S792" s="258"/>
      <c r="T792" s="258"/>
      <c r="U792" s="258"/>
      <c r="V792" s="258"/>
      <c r="W792" s="258"/>
      <c r="X792" s="258"/>
      <c r="Y792" s="258"/>
      <c r="Z792" s="258"/>
    </row>
    <row r="793" spans="1:26" ht="14.25" customHeight="1">
      <c r="A793" s="258"/>
      <c r="B793" s="259"/>
      <c r="C793" s="259"/>
      <c r="D793" s="259"/>
      <c r="E793" s="259"/>
      <c r="F793" s="258"/>
      <c r="G793" s="258"/>
      <c r="H793" s="260"/>
      <c r="I793" s="258"/>
      <c r="J793" s="258"/>
      <c r="K793" s="258"/>
      <c r="L793" s="258"/>
      <c r="M793" s="258"/>
      <c r="N793" s="258"/>
      <c r="O793" s="258"/>
      <c r="P793" s="258"/>
      <c r="Q793" s="258"/>
      <c r="R793" s="258"/>
      <c r="S793" s="258"/>
      <c r="T793" s="258"/>
      <c r="U793" s="258"/>
      <c r="V793" s="258"/>
      <c r="W793" s="258"/>
      <c r="X793" s="258"/>
      <c r="Y793" s="258"/>
      <c r="Z793" s="258"/>
    </row>
    <row r="794" spans="1:26" ht="14.25" customHeight="1">
      <c r="A794" s="258"/>
      <c r="B794" s="259"/>
      <c r="C794" s="259"/>
      <c r="D794" s="259"/>
      <c r="E794" s="259"/>
      <c r="F794" s="258"/>
      <c r="G794" s="258"/>
      <c r="H794" s="260"/>
      <c r="I794" s="258"/>
      <c r="J794" s="258"/>
      <c r="K794" s="258"/>
      <c r="L794" s="258"/>
      <c r="M794" s="258"/>
      <c r="N794" s="258"/>
      <c r="O794" s="258"/>
      <c r="P794" s="258"/>
      <c r="Q794" s="258"/>
      <c r="R794" s="258"/>
      <c r="S794" s="258"/>
      <c r="T794" s="258"/>
      <c r="U794" s="258"/>
      <c r="V794" s="258"/>
      <c r="W794" s="258"/>
      <c r="X794" s="258"/>
      <c r="Y794" s="258"/>
      <c r="Z794" s="258"/>
    </row>
    <row r="795" spans="1:26" ht="14.25" customHeight="1">
      <c r="A795" s="258"/>
      <c r="B795" s="259"/>
      <c r="C795" s="259"/>
      <c r="D795" s="259"/>
      <c r="E795" s="259"/>
      <c r="F795" s="258"/>
      <c r="G795" s="258"/>
      <c r="H795" s="260"/>
      <c r="I795" s="258"/>
      <c r="J795" s="258"/>
      <c r="K795" s="258"/>
      <c r="L795" s="258"/>
      <c r="M795" s="258"/>
      <c r="N795" s="258"/>
      <c r="O795" s="258"/>
      <c r="P795" s="258"/>
      <c r="Q795" s="258"/>
      <c r="R795" s="258"/>
      <c r="S795" s="258"/>
      <c r="T795" s="258"/>
      <c r="U795" s="258"/>
      <c r="V795" s="258"/>
      <c r="W795" s="258"/>
      <c r="X795" s="258"/>
      <c r="Y795" s="258"/>
      <c r="Z795" s="258"/>
    </row>
    <row r="796" spans="1:26" ht="14.25" customHeight="1">
      <c r="A796" s="258"/>
      <c r="B796" s="259"/>
      <c r="C796" s="259"/>
      <c r="D796" s="259"/>
      <c r="E796" s="259"/>
      <c r="F796" s="258"/>
      <c r="G796" s="258"/>
      <c r="H796" s="260"/>
      <c r="I796" s="258"/>
      <c r="J796" s="258"/>
      <c r="K796" s="258"/>
      <c r="L796" s="258"/>
      <c r="M796" s="258"/>
      <c r="N796" s="258"/>
      <c r="O796" s="258"/>
      <c r="P796" s="258"/>
      <c r="Q796" s="258"/>
      <c r="R796" s="258"/>
      <c r="S796" s="258"/>
      <c r="T796" s="258"/>
      <c r="U796" s="258"/>
      <c r="V796" s="258"/>
      <c r="W796" s="258"/>
      <c r="X796" s="258"/>
      <c r="Y796" s="258"/>
      <c r="Z796" s="258"/>
    </row>
    <row r="797" spans="1:26" ht="14.25" customHeight="1">
      <c r="A797" s="258"/>
      <c r="B797" s="259"/>
      <c r="C797" s="259"/>
      <c r="D797" s="259"/>
      <c r="E797" s="259"/>
      <c r="F797" s="258"/>
      <c r="G797" s="258"/>
      <c r="H797" s="260"/>
      <c r="I797" s="258"/>
      <c r="J797" s="258"/>
      <c r="K797" s="258"/>
      <c r="L797" s="258"/>
      <c r="M797" s="258"/>
      <c r="N797" s="258"/>
      <c r="O797" s="258"/>
      <c r="P797" s="258"/>
      <c r="Q797" s="258"/>
      <c r="R797" s="258"/>
      <c r="S797" s="258"/>
      <c r="T797" s="258"/>
      <c r="U797" s="258"/>
      <c r="V797" s="258"/>
      <c r="W797" s="258"/>
      <c r="X797" s="258"/>
      <c r="Y797" s="258"/>
      <c r="Z797" s="258"/>
    </row>
    <row r="798" spans="1:26" ht="14.25" customHeight="1">
      <c r="A798" s="258"/>
      <c r="B798" s="259"/>
      <c r="C798" s="259"/>
      <c r="D798" s="259"/>
      <c r="E798" s="259"/>
      <c r="F798" s="258"/>
      <c r="G798" s="258"/>
      <c r="H798" s="260"/>
      <c r="I798" s="258"/>
      <c r="J798" s="258"/>
      <c r="K798" s="258"/>
      <c r="L798" s="258"/>
      <c r="M798" s="258"/>
      <c r="N798" s="258"/>
      <c r="O798" s="258"/>
      <c r="P798" s="258"/>
      <c r="Q798" s="258"/>
      <c r="R798" s="258"/>
      <c r="S798" s="258"/>
      <c r="T798" s="258"/>
      <c r="U798" s="258"/>
      <c r="V798" s="258"/>
      <c r="W798" s="258"/>
      <c r="X798" s="258"/>
      <c r="Y798" s="258"/>
      <c r="Z798" s="258"/>
    </row>
    <row r="799" spans="1:26" ht="14.25" customHeight="1">
      <c r="A799" s="258"/>
      <c r="B799" s="259"/>
      <c r="C799" s="259"/>
      <c r="D799" s="259"/>
      <c r="E799" s="259"/>
      <c r="F799" s="258"/>
      <c r="G799" s="258"/>
      <c r="H799" s="260"/>
      <c r="I799" s="258"/>
      <c r="J799" s="258"/>
      <c r="K799" s="258"/>
      <c r="L799" s="258"/>
      <c r="M799" s="258"/>
      <c r="N799" s="258"/>
      <c r="O799" s="258"/>
      <c r="P799" s="258"/>
      <c r="Q799" s="258"/>
      <c r="R799" s="258"/>
      <c r="S799" s="258"/>
      <c r="T799" s="258"/>
      <c r="U799" s="258"/>
      <c r="V799" s="258"/>
      <c r="W799" s="258"/>
      <c r="X799" s="258"/>
      <c r="Y799" s="258"/>
      <c r="Z799" s="258"/>
    </row>
    <row r="800" spans="1:26" ht="14.25" customHeight="1">
      <c r="A800" s="258"/>
      <c r="B800" s="259"/>
      <c r="C800" s="259"/>
      <c r="D800" s="259"/>
      <c r="E800" s="259"/>
      <c r="F800" s="258"/>
      <c r="G800" s="258"/>
      <c r="H800" s="260"/>
      <c r="I800" s="258"/>
      <c r="J800" s="258"/>
      <c r="K800" s="258"/>
      <c r="L800" s="258"/>
      <c r="M800" s="258"/>
      <c r="N800" s="258"/>
      <c r="O800" s="258"/>
      <c r="P800" s="258"/>
      <c r="Q800" s="258"/>
      <c r="R800" s="258"/>
      <c r="S800" s="258"/>
      <c r="T800" s="258"/>
      <c r="U800" s="258"/>
      <c r="V800" s="258"/>
      <c r="W800" s="258"/>
      <c r="X800" s="258"/>
      <c r="Y800" s="258"/>
      <c r="Z800" s="258"/>
    </row>
    <row r="801" spans="1:26" ht="14.25" customHeight="1">
      <c r="A801" s="258"/>
      <c r="B801" s="259"/>
      <c r="C801" s="259"/>
      <c r="D801" s="259"/>
      <c r="E801" s="259"/>
      <c r="F801" s="258"/>
      <c r="G801" s="258"/>
      <c r="H801" s="260"/>
      <c r="I801" s="258"/>
      <c r="J801" s="258"/>
      <c r="K801" s="258"/>
      <c r="L801" s="258"/>
      <c r="M801" s="258"/>
      <c r="N801" s="258"/>
      <c r="O801" s="258"/>
      <c r="P801" s="258"/>
      <c r="Q801" s="258"/>
      <c r="R801" s="258"/>
      <c r="S801" s="258"/>
      <c r="T801" s="258"/>
      <c r="U801" s="258"/>
      <c r="V801" s="258"/>
      <c r="W801" s="258"/>
      <c r="X801" s="258"/>
      <c r="Y801" s="258"/>
      <c r="Z801" s="258"/>
    </row>
    <row r="802" spans="1:26" ht="14.25" customHeight="1">
      <c r="A802" s="258"/>
      <c r="B802" s="259"/>
      <c r="C802" s="259"/>
      <c r="D802" s="259"/>
      <c r="E802" s="259"/>
      <c r="F802" s="258"/>
      <c r="G802" s="258"/>
      <c r="H802" s="260"/>
      <c r="I802" s="258"/>
      <c r="J802" s="258"/>
      <c r="K802" s="258"/>
      <c r="L802" s="258"/>
      <c r="M802" s="258"/>
      <c r="N802" s="258"/>
      <c r="O802" s="258"/>
      <c r="P802" s="258"/>
      <c r="Q802" s="258"/>
      <c r="R802" s="258"/>
      <c r="S802" s="258"/>
      <c r="T802" s="258"/>
      <c r="U802" s="258"/>
      <c r="V802" s="258"/>
      <c r="W802" s="258"/>
      <c r="X802" s="258"/>
      <c r="Y802" s="258"/>
      <c r="Z802" s="258"/>
    </row>
    <row r="803" spans="1:26" ht="14.25" customHeight="1">
      <c r="A803" s="258"/>
      <c r="B803" s="259"/>
      <c r="C803" s="259"/>
      <c r="D803" s="259"/>
      <c r="E803" s="259"/>
      <c r="F803" s="258"/>
      <c r="G803" s="258"/>
      <c r="H803" s="260"/>
      <c r="I803" s="258"/>
      <c r="J803" s="258"/>
      <c r="K803" s="258"/>
      <c r="L803" s="258"/>
      <c r="M803" s="258"/>
      <c r="N803" s="258"/>
      <c r="O803" s="258"/>
      <c r="P803" s="258"/>
      <c r="Q803" s="258"/>
      <c r="R803" s="258"/>
      <c r="S803" s="258"/>
      <c r="T803" s="258"/>
      <c r="U803" s="258"/>
      <c r="V803" s="258"/>
      <c r="W803" s="258"/>
      <c r="X803" s="258"/>
      <c r="Y803" s="258"/>
      <c r="Z803" s="258"/>
    </row>
    <row r="804" spans="1:26" ht="14.25" customHeight="1">
      <c r="A804" s="258"/>
      <c r="B804" s="259"/>
      <c r="C804" s="259"/>
      <c r="D804" s="259"/>
      <c r="E804" s="259"/>
      <c r="F804" s="258"/>
      <c r="G804" s="258"/>
      <c r="H804" s="260"/>
      <c r="I804" s="258"/>
      <c r="J804" s="258"/>
      <c r="K804" s="258"/>
      <c r="L804" s="258"/>
      <c r="M804" s="258"/>
      <c r="N804" s="258"/>
      <c r="O804" s="258"/>
      <c r="P804" s="258"/>
      <c r="Q804" s="258"/>
      <c r="R804" s="258"/>
      <c r="S804" s="258"/>
      <c r="T804" s="258"/>
      <c r="U804" s="258"/>
      <c r="V804" s="258"/>
      <c r="W804" s="258"/>
      <c r="X804" s="258"/>
      <c r="Y804" s="258"/>
      <c r="Z804" s="258"/>
    </row>
    <row r="805" spans="1:26" ht="14.25" customHeight="1">
      <c r="A805" s="258"/>
      <c r="B805" s="259"/>
      <c r="C805" s="259"/>
      <c r="D805" s="259"/>
      <c r="E805" s="259"/>
      <c r="F805" s="258"/>
      <c r="G805" s="258"/>
      <c r="H805" s="260"/>
      <c r="I805" s="258"/>
      <c r="J805" s="258"/>
      <c r="K805" s="258"/>
      <c r="L805" s="258"/>
      <c r="M805" s="258"/>
      <c r="N805" s="258"/>
      <c r="O805" s="258"/>
      <c r="P805" s="258"/>
      <c r="Q805" s="258"/>
      <c r="R805" s="258"/>
      <c r="S805" s="258"/>
      <c r="T805" s="258"/>
      <c r="U805" s="258"/>
      <c r="V805" s="258"/>
      <c r="W805" s="258"/>
      <c r="X805" s="258"/>
      <c r="Y805" s="258"/>
      <c r="Z805" s="258"/>
    </row>
    <row r="806" spans="1:26" ht="14.25" customHeight="1">
      <c r="A806" s="258"/>
      <c r="B806" s="259"/>
      <c r="C806" s="259"/>
      <c r="D806" s="259"/>
      <c r="E806" s="259"/>
      <c r="F806" s="258"/>
      <c r="G806" s="258"/>
      <c r="H806" s="260"/>
      <c r="I806" s="258"/>
      <c r="J806" s="258"/>
      <c r="K806" s="258"/>
      <c r="L806" s="258"/>
      <c r="M806" s="258"/>
      <c r="N806" s="258"/>
      <c r="O806" s="258"/>
      <c r="P806" s="258"/>
      <c r="Q806" s="258"/>
      <c r="R806" s="258"/>
      <c r="S806" s="258"/>
      <c r="T806" s="258"/>
      <c r="U806" s="258"/>
      <c r="V806" s="258"/>
      <c r="W806" s="258"/>
      <c r="X806" s="258"/>
      <c r="Y806" s="258"/>
      <c r="Z806" s="258"/>
    </row>
    <row r="807" spans="1:26" ht="14.25" customHeight="1">
      <c r="A807" s="258"/>
      <c r="B807" s="259"/>
      <c r="C807" s="259"/>
      <c r="D807" s="259"/>
      <c r="E807" s="259"/>
      <c r="F807" s="258"/>
      <c r="G807" s="258"/>
      <c r="H807" s="260"/>
      <c r="I807" s="258"/>
      <c r="J807" s="258"/>
      <c r="K807" s="258"/>
      <c r="L807" s="258"/>
      <c r="M807" s="258"/>
      <c r="N807" s="258"/>
      <c r="O807" s="258"/>
      <c r="P807" s="258"/>
      <c r="Q807" s="258"/>
      <c r="R807" s="258"/>
      <c r="S807" s="258"/>
      <c r="T807" s="258"/>
      <c r="U807" s="258"/>
      <c r="V807" s="258"/>
      <c r="W807" s="258"/>
      <c r="X807" s="258"/>
      <c r="Y807" s="258"/>
      <c r="Z807" s="258"/>
    </row>
    <row r="808" spans="1:26" ht="14.25" customHeight="1">
      <c r="A808" s="258"/>
      <c r="B808" s="259"/>
      <c r="C808" s="259"/>
      <c r="D808" s="259"/>
      <c r="E808" s="259"/>
      <c r="F808" s="258"/>
      <c r="G808" s="258"/>
      <c r="H808" s="260"/>
      <c r="I808" s="258"/>
      <c r="J808" s="258"/>
      <c r="K808" s="258"/>
      <c r="L808" s="258"/>
      <c r="M808" s="258"/>
      <c r="N808" s="258"/>
      <c r="O808" s="258"/>
      <c r="P808" s="258"/>
      <c r="Q808" s="258"/>
      <c r="R808" s="258"/>
      <c r="S808" s="258"/>
      <c r="T808" s="258"/>
      <c r="U808" s="258"/>
      <c r="V808" s="258"/>
      <c r="W808" s="258"/>
      <c r="X808" s="258"/>
      <c r="Y808" s="258"/>
      <c r="Z808" s="258"/>
    </row>
    <row r="809" spans="1:26" ht="14.25" customHeight="1">
      <c r="A809" s="258"/>
      <c r="B809" s="259"/>
      <c r="C809" s="259"/>
      <c r="D809" s="259"/>
      <c r="E809" s="259"/>
      <c r="F809" s="258"/>
      <c r="G809" s="258"/>
      <c r="H809" s="260"/>
      <c r="I809" s="258"/>
      <c r="J809" s="258"/>
      <c r="K809" s="258"/>
      <c r="L809" s="258"/>
      <c r="M809" s="258"/>
      <c r="N809" s="258"/>
      <c r="O809" s="258"/>
      <c r="P809" s="258"/>
      <c r="Q809" s="258"/>
      <c r="R809" s="258"/>
      <c r="S809" s="258"/>
      <c r="T809" s="258"/>
      <c r="U809" s="258"/>
      <c r="V809" s="258"/>
      <c r="W809" s="258"/>
      <c r="X809" s="258"/>
      <c r="Y809" s="258"/>
      <c r="Z809" s="258"/>
    </row>
    <row r="810" spans="1:26" ht="14.25" customHeight="1">
      <c r="A810" s="258"/>
      <c r="B810" s="259"/>
      <c r="C810" s="259"/>
      <c r="D810" s="259"/>
      <c r="E810" s="259"/>
      <c r="F810" s="258"/>
      <c r="G810" s="258"/>
      <c r="H810" s="260"/>
      <c r="I810" s="258"/>
      <c r="J810" s="258"/>
      <c r="K810" s="258"/>
      <c r="L810" s="258"/>
      <c r="M810" s="258"/>
      <c r="N810" s="258"/>
      <c r="O810" s="258"/>
      <c r="P810" s="258"/>
      <c r="Q810" s="258"/>
      <c r="R810" s="258"/>
      <c r="S810" s="258"/>
      <c r="T810" s="258"/>
      <c r="U810" s="258"/>
      <c r="V810" s="258"/>
      <c r="W810" s="258"/>
      <c r="X810" s="258"/>
      <c r="Y810" s="258"/>
      <c r="Z810" s="258"/>
    </row>
    <row r="811" spans="1:26" ht="14.25" customHeight="1">
      <c r="A811" s="258"/>
      <c r="B811" s="259"/>
      <c r="C811" s="259"/>
      <c r="D811" s="259"/>
      <c r="E811" s="259"/>
      <c r="F811" s="258"/>
      <c r="G811" s="258"/>
      <c r="H811" s="260"/>
      <c r="I811" s="258"/>
      <c r="J811" s="258"/>
      <c r="K811" s="258"/>
      <c r="L811" s="258"/>
      <c r="M811" s="258"/>
      <c r="N811" s="258"/>
      <c r="O811" s="258"/>
      <c r="P811" s="258"/>
      <c r="Q811" s="258"/>
      <c r="R811" s="258"/>
      <c r="S811" s="258"/>
      <c r="T811" s="258"/>
      <c r="U811" s="258"/>
      <c r="V811" s="258"/>
      <c r="W811" s="258"/>
      <c r="X811" s="258"/>
      <c r="Y811" s="258"/>
      <c r="Z811" s="258"/>
    </row>
    <row r="812" spans="1:26" ht="14.25" customHeight="1">
      <c r="A812" s="258"/>
      <c r="B812" s="259"/>
      <c r="C812" s="259"/>
      <c r="D812" s="259"/>
      <c r="E812" s="259"/>
      <c r="F812" s="258"/>
      <c r="G812" s="258"/>
      <c r="H812" s="260"/>
      <c r="I812" s="258"/>
      <c r="J812" s="258"/>
      <c r="K812" s="258"/>
      <c r="L812" s="258"/>
      <c r="M812" s="258"/>
      <c r="N812" s="258"/>
      <c r="O812" s="258"/>
      <c r="P812" s="258"/>
      <c r="Q812" s="258"/>
      <c r="R812" s="258"/>
      <c r="S812" s="258"/>
      <c r="T812" s="258"/>
      <c r="U812" s="258"/>
      <c r="V812" s="258"/>
      <c r="W812" s="258"/>
      <c r="X812" s="258"/>
      <c r="Y812" s="258"/>
      <c r="Z812" s="258"/>
    </row>
    <row r="813" spans="1:26" ht="14.25" customHeight="1">
      <c r="A813" s="258"/>
      <c r="B813" s="259"/>
      <c r="C813" s="259"/>
      <c r="D813" s="259"/>
      <c r="E813" s="259"/>
      <c r="F813" s="258"/>
      <c r="G813" s="258"/>
      <c r="H813" s="260"/>
      <c r="I813" s="258"/>
      <c r="J813" s="258"/>
      <c r="K813" s="258"/>
      <c r="L813" s="258"/>
      <c r="M813" s="258"/>
      <c r="N813" s="258"/>
      <c r="O813" s="258"/>
      <c r="P813" s="258"/>
      <c r="Q813" s="258"/>
      <c r="R813" s="258"/>
      <c r="S813" s="258"/>
      <c r="T813" s="258"/>
      <c r="U813" s="258"/>
      <c r="V813" s="258"/>
      <c r="W813" s="258"/>
      <c r="X813" s="258"/>
      <c r="Y813" s="258"/>
      <c r="Z813" s="258"/>
    </row>
    <row r="814" spans="1:26" ht="14.25" customHeight="1">
      <c r="A814" s="258"/>
      <c r="B814" s="259"/>
      <c r="C814" s="259"/>
      <c r="D814" s="259"/>
      <c r="E814" s="259"/>
      <c r="F814" s="258"/>
      <c r="G814" s="258"/>
      <c r="H814" s="260"/>
      <c r="I814" s="258"/>
      <c r="J814" s="258"/>
      <c r="K814" s="258"/>
      <c r="L814" s="258"/>
      <c r="M814" s="258"/>
      <c r="N814" s="258"/>
      <c r="O814" s="258"/>
      <c r="P814" s="258"/>
      <c r="Q814" s="258"/>
      <c r="R814" s="258"/>
      <c r="S814" s="258"/>
      <c r="T814" s="258"/>
      <c r="U814" s="258"/>
      <c r="V814" s="258"/>
      <c r="W814" s="258"/>
      <c r="X814" s="258"/>
      <c r="Y814" s="258"/>
      <c r="Z814" s="258"/>
    </row>
    <row r="815" spans="1:26" ht="14.25" customHeight="1">
      <c r="A815" s="258"/>
      <c r="B815" s="259"/>
      <c r="C815" s="259"/>
      <c r="D815" s="259"/>
      <c r="E815" s="259"/>
      <c r="F815" s="258"/>
      <c r="G815" s="258"/>
      <c r="H815" s="260"/>
      <c r="I815" s="258"/>
      <c r="J815" s="258"/>
      <c r="K815" s="258"/>
      <c r="L815" s="258"/>
      <c r="M815" s="258"/>
      <c r="N815" s="258"/>
      <c r="O815" s="258"/>
      <c r="P815" s="258"/>
      <c r="Q815" s="258"/>
      <c r="R815" s="258"/>
      <c r="S815" s="258"/>
      <c r="T815" s="258"/>
      <c r="U815" s="258"/>
      <c r="V815" s="258"/>
      <c r="W815" s="258"/>
      <c r="X815" s="258"/>
      <c r="Y815" s="258"/>
      <c r="Z815" s="258"/>
    </row>
    <row r="816" spans="1:26" ht="14.25" customHeight="1">
      <c r="A816" s="258"/>
      <c r="B816" s="259"/>
      <c r="C816" s="259"/>
      <c r="D816" s="259"/>
      <c r="E816" s="259"/>
      <c r="F816" s="258"/>
      <c r="G816" s="258"/>
      <c r="H816" s="260"/>
      <c r="I816" s="258"/>
      <c r="J816" s="258"/>
      <c r="K816" s="258"/>
      <c r="L816" s="258"/>
      <c r="M816" s="258"/>
      <c r="N816" s="258"/>
      <c r="O816" s="258"/>
      <c r="P816" s="258"/>
      <c r="Q816" s="258"/>
      <c r="R816" s="258"/>
      <c r="S816" s="258"/>
      <c r="T816" s="258"/>
      <c r="U816" s="258"/>
      <c r="V816" s="258"/>
      <c r="W816" s="258"/>
      <c r="X816" s="258"/>
      <c r="Y816" s="258"/>
      <c r="Z816" s="258"/>
    </row>
    <row r="817" spans="1:26" ht="14.25" customHeight="1">
      <c r="A817" s="258"/>
      <c r="B817" s="259"/>
      <c r="C817" s="259"/>
      <c r="D817" s="259"/>
      <c r="E817" s="259"/>
      <c r="F817" s="258"/>
      <c r="G817" s="258"/>
      <c r="H817" s="260"/>
      <c r="I817" s="258"/>
      <c r="J817" s="258"/>
      <c r="K817" s="258"/>
      <c r="L817" s="258"/>
      <c r="M817" s="258"/>
      <c r="N817" s="258"/>
      <c r="O817" s="258"/>
      <c r="P817" s="258"/>
      <c r="Q817" s="258"/>
      <c r="R817" s="258"/>
      <c r="S817" s="258"/>
      <c r="T817" s="258"/>
      <c r="U817" s="258"/>
      <c r="V817" s="258"/>
      <c r="W817" s="258"/>
      <c r="X817" s="258"/>
      <c r="Y817" s="258"/>
      <c r="Z817" s="258"/>
    </row>
    <row r="818" spans="1:26" ht="14.25" customHeight="1">
      <c r="A818" s="258"/>
      <c r="B818" s="259"/>
      <c r="C818" s="259"/>
      <c r="D818" s="259"/>
      <c r="E818" s="259"/>
      <c r="F818" s="258"/>
      <c r="G818" s="258"/>
      <c r="H818" s="260"/>
      <c r="I818" s="258"/>
      <c r="J818" s="258"/>
      <c r="K818" s="258"/>
      <c r="L818" s="258"/>
      <c r="M818" s="258"/>
      <c r="N818" s="258"/>
      <c r="O818" s="258"/>
      <c r="P818" s="258"/>
      <c r="Q818" s="258"/>
      <c r="R818" s="258"/>
      <c r="S818" s="258"/>
      <c r="T818" s="258"/>
      <c r="U818" s="258"/>
      <c r="V818" s="258"/>
      <c r="W818" s="258"/>
      <c r="X818" s="258"/>
      <c r="Y818" s="258"/>
      <c r="Z818" s="258"/>
    </row>
    <row r="819" spans="1:26" ht="14.25" customHeight="1">
      <c r="A819" s="258"/>
      <c r="B819" s="259"/>
      <c r="C819" s="259"/>
      <c r="D819" s="259"/>
      <c r="E819" s="259"/>
      <c r="F819" s="258"/>
      <c r="G819" s="258"/>
      <c r="H819" s="260"/>
      <c r="I819" s="258"/>
      <c r="J819" s="258"/>
      <c r="K819" s="258"/>
      <c r="L819" s="258"/>
      <c r="M819" s="258"/>
      <c r="N819" s="258"/>
      <c r="O819" s="258"/>
      <c r="P819" s="258"/>
      <c r="Q819" s="258"/>
      <c r="R819" s="258"/>
      <c r="S819" s="258"/>
      <c r="T819" s="258"/>
      <c r="U819" s="258"/>
      <c r="V819" s="258"/>
      <c r="W819" s="258"/>
      <c r="X819" s="258"/>
      <c r="Y819" s="258"/>
      <c r="Z819" s="258"/>
    </row>
    <row r="820" spans="1:26" ht="14.25" customHeight="1">
      <c r="A820" s="258"/>
      <c r="B820" s="259"/>
      <c r="C820" s="259"/>
      <c r="D820" s="259"/>
      <c r="E820" s="259"/>
      <c r="F820" s="258"/>
      <c r="G820" s="258"/>
      <c r="H820" s="260"/>
      <c r="I820" s="258"/>
      <c r="J820" s="258"/>
      <c r="K820" s="258"/>
      <c r="L820" s="258"/>
      <c r="M820" s="258"/>
      <c r="N820" s="258"/>
      <c r="O820" s="258"/>
      <c r="P820" s="258"/>
      <c r="Q820" s="258"/>
      <c r="R820" s="258"/>
      <c r="S820" s="258"/>
      <c r="T820" s="258"/>
      <c r="U820" s="258"/>
      <c r="V820" s="258"/>
      <c r="W820" s="258"/>
      <c r="X820" s="258"/>
      <c r="Y820" s="258"/>
      <c r="Z820" s="258"/>
    </row>
    <row r="821" spans="1:26" ht="14.25" customHeight="1">
      <c r="A821" s="258"/>
      <c r="B821" s="259"/>
      <c r="C821" s="259"/>
      <c r="D821" s="259"/>
      <c r="E821" s="259"/>
      <c r="F821" s="258"/>
      <c r="G821" s="258"/>
      <c r="H821" s="260"/>
      <c r="I821" s="258"/>
      <c r="J821" s="258"/>
      <c r="K821" s="258"/>
      <c r="L821" s="258"/>
      <c r="M821" s="258"/>
      <c r="N821" s="258"/>
      <c r="O821" s="258"/>
      <c r="P821" s="258"/>
      <c r="Q821" s="258"/>
      <c r="R821" s="258"/>
      <c r="S821" s="258"/>
      <c r="T821" s="258"/>
      <c r="U821" s="258"/>
      <c r="V821" s="258"/>
      <c r="W821" s="258"/>
      <c r="X821" s="258"/>
      <c r="Y821" s="258"/>
      <c r="Z821" s="258"/>
    </row>
    <row r="822" spans="1:26" ht="14.25" customHeight="1">
      <c r="A822" s="258"/>
      <c r="B822" s="259"/>
      <c r="C822" s="259"/>
      <c r="D822" s="259"/>
      <c r="E822" s="259"/>
      <c r="F822" s="258"/>
      <c r="G822" s="258"/>
      <c r="H822" s="260"/>
      <c r="I822" s="258"/>
      <c r="J822" s="258"/>
      <c r="K822" s="258"/>
      <c r="L822" s="258"/>
      <c r="M822" s="258"/>
      <c r="N822" s="258"/>
      <c r="O822" s="258"/>
      <c r="P822" s="258"/>
      <c r="Q822" s="258"/>
      <c r="R822" s="258"/>
      <c r="S822" s="258"/>
      <c r="T822" s="258"/>
      <c r="U822" s="258"/>
      <c r="V822" s="258"/>
      <c r="W822" s="258"/>
      <c r="X822" s="258"/>
      <c r="Y822" s="258"/>
      <c r="Z822" s="258"/>
    </row>
    <row r="823" spans="1:26" ht="14.25" customHeight="1">
      <c r="A823" s="258"/>
      <c r="B823" s="259"/>
      <c r="C823" s="259"/>
      <c r="D823" s="259"/>
      <c r="E823" s="259"/>
      <c r="F823" s="258"/>
      <c r="G823" s="258"/>
      <c r="H823" s="260"/>
      <c r="I823" s="258"/>
      <c r="J823" s="258"/>
      <c r="K823" s="258"/>
      <c r="L823" s="258"/>
      <c r="M823" s="258"/>
      <c r="N823" s="258"/>
      <c r="O823" s="258"/>
      <c r="P823" s="258"/>
      <c r="Q823" s="258"/>
      <c r="R823" s="258"/>
      <c r="S823" s="258"/>
      <c r="T823" s="258"/>
      <c r="U823" s="258"/>
      <c r="V823" s="258"/>
      <c r="W823" s="258"/>
      <c r="X823" s="258"/>
      <c r="Y823" s="258"/>
      <c r="Z823" s="258"/>
    </row>
    <row r="824" spans="1:26" ht="14.25" customHeight="1">
      <c r="A824" s="258"/>
      <c r="B824" s="259"/>
      <c r="C824" s="259"/>
      <c r="D824" s="259"/>
      <c r="E824" s="259"/>
      <c r="F824" s="258"/>
      <c r="G824" s="258"/>
      <c r="H824" s="260"/>
      <c r="I824" s="258"/>
      <c r="J824" s="258"/>
      <c r="K824" s="258"/>
      <c r="L824" s="258"/>
      <c r="M824" s="258"/>
      <c r="N824" s="258"/>
      <c r="O824" s="258"/>
      <c r="P824" s="258"/>
      <c r="Q824" s="258"/>
      <c r="R824" s="258"/>
      <c r="S824" s="258"/>
      <c r="T824" s="258"/>
      <c r="U824" s="258"/>
      <c r="V824" s="258"/>
      <c r="W824" s="258"/>
      <c r="X824" s="258"/>
      <c r="Y824" s="258"/>
      <c r="Z824" s="258"/>
    </row>
    <row r="825" spans="1:26" ht="14.25" customHeight="1">
      <c r="A825" s="258"/>
      <c r="B825" s="259"/>
      <c r="C825" s="259"/>
      <c r="D825" s="259"/>
      <c r="E825" s="259"/>
      <c r="F825" s="258"/>
      <c r="G825" s="258"/>
      <c r="H825" s="260"/>
      <c r="I825" s="258"/>
      <c r="J825" s="258"/>
      <c r="K825" s="258"/>
      <c r="L825" s="258"/>
      <c r="M825" s="258"/>
      <c r="N825" s="258"/>
      <c r="O825" s="258"/>
      <c r="P825" s="258"/>
      <c r="Q825" s="258"/>
      <c r="R825" s="258"/>
      <c r="S825" s="258"/>
      <c r="T825" s="258"/>
      <c r="U825" s="258"/>
      <c r="V825" s="258"/>
      <c r="W825" s="258"/>
      <c r="X825" s="258"/>
      <c r="Y825" s="258"/>
      <c r="Z825" s="258"/>
    </row>
    <row r="826" spans="1:26" ht="14.25" customHeight="1">
      <c r="A826" s="258"/>
      <c r="B826" s="259"/>
      <c r="C826" s="259"/>
      <c r="D826" s="259"/>
      <c r="E826" s="259"/>
      <c r="F826" s="258"/>
      <c r="G826" s="258"/>
      <c r="H826" s="260"/>
      <c r="I826" s="258"/>
      <c r="J826" s="258"/>
      <c r="K826" s="258"/>
      <c r="L826" s="258"/>
      <c r="M826" s="258"/>
      <c r="N826" s="258"/>
      <c r="O826" s="258"/>
      <c r="P826" s="258"/>
      <c r="Q826" s="258"/>
      <c r="R826" s="258"/>
      <c r="S826" s="258"/>
      <c r="T826" s="258"/>
      <c r="U826" s="258"/>
      <c r="V826" s="258"/>
      <c r="W826" s="258"/>
      <c r="X826" s="258"/>
      <c r="Y826" s="258"/>
      <c r="Z826" s="258"/>
    </row>
    <row r="827" spans="1:26" ht="14.25" customHeight="1">
      <c r="A827" s="258"/>
      <c r="B827" s="259"/>
      <c r="C827" s="259"/>
      <c r="D827" s="259"/>
      <c r="E827" s="259"/>
      <c r="F827" s="258"/>
      <c r="G827" s="258"/>
      <c r="H827" s="260"/>
      <c r="I827" s="258"/>
      <c r="J827" s="258"/>
      <c r="K827" s="258"/>
      <c r="L827" s="258"/>
      <c r="M827" s="258"/>
      <c r="N827" s="258"/>
      <c r="O827" s="258"/>
      <c r="P827" s="258"/>
      <c r="Q827" s="258"/>
      <c r="R827" s="258"/>
      <c r="S827" s="258"/>
      <c r="T827" s="258"/>
      <c r="U827" s="258"/>
      <c r="V827" s="258"/>
      <c r="W827" s="258"/>
      <c r="X827" s="258"/>
      <c r="Y827" s="258"/>
      <c r="Z827" s="258"/>
    </row>
    <row r="828" spans="1:26" ht="14.25" customHeight="1">
      <c r="A828" s="258"/>
      <c r="B828" s="259"/>
      <c r="C828" s="259"/>
      <c r="D828" s="259"/>
      <c r="E828" s="259"/>
      <c r="F828" s="258"/>
      <c r="G828" s="258"/>
      <c r="H828" s="260"/>
      <c r="I828" s="258"/>
      <c r="J828" s="258"/>
      <c r="K828" s="258"/>
      <c r="L828" s="258"/>
      <c r="M828" s="258"/>
      <c r="N828" s="258"/>
      <c r="O828" s="258"/>
      <c r="P828" s="258"/>
      <c r="Q828" s="258"/>
      <c r="R828" s="258"/>
      <c r="S828" s="258"/>
      <c r="T828" s="258"/>
      <c r="U828" s="258"/>
      <c r="V828" s="258"/>
      <c r="W828" s="258"/>
      <c r="X828" s="258"/>
      <c r="Y828" s="258"/>
      <c r="Z828" s="258"/>
    </row>
    <row r="829" spans="1:26" ht="14.25" customHeight="1">
      <c r="A829" s="258"/>
      <c r="B829" s="259"/>
      <c r="C829" s="259"/>
      <c r="D829" s="259"/>
      <c r="E829" s="259"/>
      <c r="F829" s="258"/>
      <c r="G829" s="258"/>
      <c r="H829" s="260"/>
      <c r="I829" s="258"/>
      <c r="J829" s="258"/>
      <c r="K829" s="258"/>
      <c r="L829" s="258"/>
      <c r="M829" s="258"/>
      <c r="N829" s="258"/>
      <c r="O829" s="258"/>
      <c r="P829" s="258"/>
      <c r="Q829" s="258"/>
      <c r="R829" s="258"/>
      <c r="S829" s="258"/>
      <c r="T829" s="258"/>
      <c r="U829" s="258"/>
      <c r="V829" s="258"/>
      <c r="W829" s="258"/>
      <c r="X829" s="258"/>
      <c r="Y829" s="258"/>
      <c r="Z829" s="258"/>
    </row>
    <row r="830" spans="1:26" ht="14.25" customHeight="1">
      <c r="A830" s="258"/>
      <c r="B830" s="259"/>
      <c r="C830" s="259"/>
      <c r="D830" s="259"/>
      <c r="E830" s="259"/>
      <c r="F830" s="258"/>
      <c r="G830" s="258"/>
      <c r="H830" s="260"/>
      <c r="I830" s="258"/>
      <c r="J830" s="258"/>
      <c r="K830" s="258"/>
      <c r="L830" s="258"/>
      <c r="M830" s="258"/>
      <c r="N830" s="258"/>
      <c r="O830" s="258"/>
      <c r="P830" s="258"/>
      <c r="Q830" s="258"/>
      <c r="R830" s="258"/>
      <c r="S830" s="258"/>
      <c r="T830" s="258"/>
      <c r="U830" s="258"/>
      <c r="V830" s="258"/>
      <c r="W830" s="258"/>
      <c r="X830" s="258"/>
      <c r="Y830" s="258"/>
      <c r="Z830" s="258"/>
    </row>
    <row r="831" spans="1:26" ht="14.25" customHeight="1">
      <c r="A831" s="258"/>
      <c r="B831" s="259"/>
      <c r="C831" s="259"/>
      <c r="D831" s="259"/>
      <c r="E831" s="259"/>
      <c r="F831" s="258"/>
      <c r="G831" s="258"/>
      <c r="H831" s="260"/>
      <c r="I831" s="258"/>
      <c r="J831" s="258"/>
      <c r="K831" s="258"/>
      <c r="L831" s="258"/>
      <c r="M831" s="258"/>
      <c r="N831" s="258"/>
      <c r="O831" s="258"/>
      <c r="P831" s="258"/>
      <c r="Q831" s="258"/>
      <c r="R831" s="258"/>
      <c r="S831" s="258"/>
      <c r="T831" s="258"/>
      <c r="U831" s="258"/>
      <c r="V831" s="258"/>
      <c r="W831" s="258"/>
      <c r="X831" s="258"/>
      <c r="Y831" s="258"/>
      <c r="Z831" s="258"/>
    </row>
    <row r="832" spans="1:26" ht="14.25" customHeight="1">
      <c r="A832" s="258"/>
      <c r="B832" s="259"/>
      <c r="C832" s="259"/>
      <c r="D832" s="259"/>
      <c r="E832" s="259"/>
      <c r="F832" s="258"/>
      <c r="G832" s="258"/>
      <c r="H832" s="260"/>
      <c r="I832" s="258"/>
      <c r="J832" s="258"/>
      <c r="K832" s="258"/>
      <c r="L832" s="258"/>
      <c r="M832" s="258"/>
      <c r="N832" s="258"/>
      <c r="O832" s="258"/>
      <c r="P832" s="258"/>
      <c r="Q832" s="258"/>
      <c r="R832" s="258"/>
      <c r="S832" s="258"/>
      <c r="T832" s="258"/>
      <c r="U832" s="258"/>
      <c r="V832" s="258"/>
      <c r="W832" s="258"/>
      <c r="X832" s="258"/>
      <c r="Y832" s="258"/>
      <c r="Z832" s="258"/>
    </row>
    <row r="833" spans="1:26" ht="14.25" customHeight="1">
      <c r="A833" s="258"/>
      <c r="B833" s="259"/>
      <c r="C833" s="259"/>
      <c r="D833" s="259"/>
      <c r="E833" s="259"/>
      <c r="F833" s="258"/>
      <c r="G833" s="258"/>
      <c r="H833" s="260"/>
      <c r="I833" s="258"/>
      <c r="J833" s="258"/>
      <c r="K833" s="258"/>
      <c r="L833" s="258"/>
      <c r="M833" s="258"/>
      <c r="N833" s="258"/>
      <c r="O833" s="258"/>
      <c r="P833" s="258"/>
      <c r="Q833" s="258"/>
      <c r="R833" s="258"/>
      <c r="S833" s="258"/>
      <c r="T833" s="258"/>
      <c r="U833" s="258"/>
      <c r="V833" s="258"/>
      <c r="W833" s="258"/>
      <c r="X833" s="258"/>
      <c r="Y833" s="258"/>
      <c r="Z833" s="258"/>
    </row>
    <row r="834" spans="1:26" ht="14.25" customHeight="1">
      <c r="A834" s="258"/>
      <c r="B834" s="259"/>
      <c r="C834" s="259"/>
      <c r="D834" s="259"/>
      <c r="E834" s="259"/>
      <c r="F834" s="258"/>
      <c r="G834" s="258"/>
      <c r="H834" s="260"/>
      <c r="I834" s="258"/>
      <c r="J834" s="258"/>
      <c r="K834" s="258"/>
      <c r="L834" s="258"/>
      <c r="M834" s="258"/>
      <c r="N834" s="258"/>
      <c r="O834" s="258"/>
      <c r="P834" s="258"/>
      <c r="Q834" s="258"/>
      <c r="R834" s="258"/>
      <c r="S834" s="258"/>
      <c r="T834" s="258"/>
      <c r="U834" s="258"/>
      <c r="V834" s="258"/>
      <c r="W834" s="258"/>
      <c r="X834" s="258"/>
      <c r="Y834" s="258"/>
      <c r="Z834" s="258"/>
    </row>
    <row r="835" spans="1:26" ht="14.25" customHeight="1">
      <c r="A835" s="258"/>
      <c r="B835" s="259"/>
      <c r="C835" s="259"/>
      <c r="D835" s="259"/>
      <c r="E835" s="259"/>
      <c r="F835" s="258"/>
      <c r="G835" s="258"/>
      <c r="H835" s="260"/>
      <c r="I835" s="258"/>
      <c r="J835" s="258"/>
      <c r="K835" s="258"/>
      <c r="L835" s="258"/>
      <c r="M835" s="258"/>
      <c r="N835" s="258"/>
      <c r="O835" s="258"/>
      <c r="P835" s="258"/>
      <c r="Q835" s="258"/>
      <c r="R835" s="258"/>
      <c r="S835" s="258"/>
      <c r="T835" s="258"/>
      <c r="U835" s="258"/>
      <c r="V835" s="258"/>
      <c r="W835" s="258"/>
      <c r="X835" s="258"/>
      <c r="Y835" s="258"/>
      <c r="Z835" s="258"/>
    </row>
    <row r="836" spans="1:26" ht="14.25" customHeight="1">
      <c r="A836" s="258"/>
      <c r="B836" s="259"/>
      <c r="C836" s="259"/>
      <c r="D836" s="259"/>
      <c r="E836" s="259"/>
      <c r="F836" s="258"/>
      <c r="G836" s="258"/>
      <c r="H836" s="260"/>
      <c r="I836" s="258"/>
      <c r="J836" s="258"/>
      <c r="K836" s="258"/>
      <c r="L836" s="258"/>
      <c r="M836" s="258"/>
      <c r="N836" s="258"/>
      <c r="O836" s="258"/>
      <c r="P836" s="258"/>
      <c r="Q836" s="258"/>
      <c r="R836" s="258"/>
      <c r="S836" s="258"/>
      <c r="T836" s="258"/>
      <c r="U836" s="258"/>
      <c r="V836" s="258"/>
      <c r="W836" s="258"/>
      <c r="X836" s="258"/>
      <c r="Y836" s="258"/>
      <c r="Z836" s="258"/>
    </row>
    <row r="837" spans="1:26" ht="14.25" customHeight="1">
      <c r="A837" s="258"/>
      <c r="B837" s="259"/>
      <c r="C837" s="259"/>
      <c r="D837" s="259"/>
      <c r="E837" s="259"/>
      <c r="F837" s="258"/>
      <c r="G837" s="258"/>
      <c r="H837" s="260"/>
      <c r="I837" s="258"/>
      <c r="J837" s="258"/>
      <c r="K837" s="258"/>
      <c r="L837" s="258"/>
      <c r="M837" s="258"/>
      <c r="N837" s="258"/>
      <c r="O837" s="258"/>
      <c r="P837" s="258"/>
      <c r="Q837" s="258"/>
      <c r="R837" s="258"/>
      <c r="S837" s="258"/>
      <c r="T837" s="258"/>
      <c r="U837" s="258"/>
      <c r="V837" s="258"/>
      <c r="W837" s="258"/>
      <c r="X837" s="258"/>
      <c r="Y837" s="258"/>
      <c r="Z837" s="258"/>
    </row>
    <row r="838" spans="1:26" ht="14.25" customHeight="1">
      <c r="A838" s="258"/>
      <c r="B838" s="259"/>
      <c r="C838" s="259"/>
      <c r="D838" s="259"/>
      <c r="E838" s="259"/>
      <c r="F838" s="258"/>
      <c r="G838" s="258"/>
      <c r="H838" s="260"/>
      <c r="I838" s="258"/>
      <c r="J838" s="258"/>
      <c r="K838" s="258"/>
      <c r="L838" s="258"/>
      <c r="M838" s="258"/>
      <c r="N838" s="258"/>
      <c r="O838" s="258"/>
      <c r="P838" s="258"/>
      <c r="Q838" s="258"/>
      <c r="R838" s="258"/>
      <c r="S838" s="258"/>
      <c r="T838" s="258"/>
      <c r="U838" s="258"/>
      <c r="V838" s="258"/>
      <c r="W838" s="258"/>
      <c r="X838" s="258"/>
      <c r="Y838" s="258"/>
      <c r="Z838" s="258"/>
    </row>
    <row r="839" spans="1:26" ht="14.25" customHeight="1">
      <c r="A839" s="258"/>
      <c r="B839" s="259"/>
      <c r="C839" s="259"/>
      <c r="D839" s="259"/>
      <c r="E839" s="259"/>
      <c r="F839" s="258"/>
      <c r="G839" s="258"/>
      <c r="H839" s="260"/>
      <c r="I839" s="258"/>
      <c r="J839" s="258"/>
      <c r="K839" s="258"/>
      <c r="L839" s="258"/>
      <c r="M839" s="258"/>
      <c r="N839" s="258"/>
      <c r="O839" s="258"/>
      <c r="P839" s="258"/>
      <c r="Q839" s="258"/>
      <c r="R839" s="258"/>
      <c r="S839" s="258"/>
      <c r="T839" s="258"/>
      <c r="U839" s="258"/>
      <c r="V839" s="258"/>
      <c r="W839" s="258"/>
      <c r="X839" s="258"/>
      <c r="Y839" s="258"/>
      <c r="Z839" s="258"/>
    </row>
    <row r="840" spans="1:26" ht="14.25" customHeight="1">
      <c r="A840" s="258"/>
      <c r="B840" s="259"/>
      <c r="C840" s="259"/>
      <c r="D840" s="259"/>
      <c r="E840" s="259"/>
      <c r="F840" s="258"/>
      <c r="G840" s="258"/>
      <c r="H840" s="260"/>
      <c r="I840" s="258"/>
      <c r="J840" s="258"/>
      <c r="K840" s="258"/>
      <c r="L840" s="258"/>
      <c r="M840" s="258"/>
      <c r="N840" s="258"/>
      <c r="O840" s="258"/>
      <c r="P840" s="258"/>
      <c r="Q840" s="258"/>
      <c r="R840" s="258"/>
      <c r="S840" s="258"/>
      <c r="T840" s="258"/>
      <c r="U840" s="258"/>
      <c r="V840" s="258"/>
      <c r="W840" s="258"/>
      <c r="X840" s="258"/>
      <c r="Y840" s="258"/>
      <c r="Z840" s="258"/>
    </row>
    <row r="841" spans="1:26" ht="14.25" customHeight="1">
      <c r="A841" s="258"/>
      <c r="B841" s="259"/>
      <c r="C841" s="259"/>
      <c r="D841" s="259"/>
      <c r="E841" s="259"/>
      <c r="F841" s="258"/>
      <c r="G841" s="258"/>
      <c r="H841" s="260"/>
      <c r="I841" s="258"/>
      <c r="J841" s="258"/>
      <c r="K841" s="258"/>
      <c r="L841" s="258"/>
      <c r="M841" s="258"/>
      <c r="N841" s="258"/>
      <c r="O841" s="258"/>
      <c r="P841" s="258"/>
      <c r="Q841" s="258"/>
      <c r="R841" s="258"/>
      <c r="S841" s="258"/>
      <c r="T841" s="258"/>
      <c r="U841" s="258"/>
      <c r="V841" s="258"/>
      <c r="W841" s="258"/>
      <c r="X841" s="258"/>
      <c r="Y841" s="258"/>
      <c r="Z841" s="258"/>
    </row>
    <row r="842" spans="1:26" ht="14.25" customHeight="1">
      <c r="A842" s="258"/>
      <c r="B842" s="259"/>
      <c r="C842" s="259"/>
      <c r="D842" s="259"/>
      <c r="E842" s="259"/>
      <c r="F842" s="258"/>
      <c r="G842" s="258"/>
      <c r="H842" s="260"/>
      <c r="I842" s="258"/>
      <c r="J842" s="258"/>
      <c r="K842" s="258"/>
      <c r="L842" s="258"/>
      <c r="M842" s="258"/>
      <c r="N842" s="258"/>
      <c r="O842" s="258"/>
      <c r="P842" s="258"/>
      <c r="Q842" s="258"/>
      <c r="R842" s="258"/>
      <c r="S842" s="258"/>
      <c r="T842" s="258"/>
      <c r="U842" s="258"/>
      <c r="V842" s="258"/>
      <c r="W842" s="258"/>
      <c r="X842" s="258"/>
      <c r="Y842" s="258"/>
      <c r="Z842" s="258"/>
    </row>
    <row r="843" spans="1:26" ht="14.25" customHeight="1">
      <c r="A843" s="258"/>
      <c r="B843" s="259"/>
      <c r="C843" s="259"/>
      <c r="D843" s="259"/>
      <c r="E843" s="259"/>
      <c r="F843" s="258"/>
      <c r="G843" s="258"/>
      <c r="H843" s="260"/>
      <c r="I843" s="258"/>
      <c r="J843" s="258"/>
      <c r="K843" s="258"/>
      <c r="L843" s="258"/>
      <c r="M843" s="258"/>
      <c r="N843" s="258"/>
      <c r="O843" s="258"/>
      <c r="P843" s="258"/>
      <c r="Q843" s="258"/>
      <c r="R843" s="258"/>
      <c r="S843" s="258"/>
      <c r="T843" s="258"/>
      <c r="U843" s="258"/>
      <c r="V843" s="258"/>
      <c r="W843" s="258"/>
      <c r="X843" s="258"/>
      <c r="Y843" s="258"/>
      <c r="Z843" s="258"/>
    </row>
    <row r="844" spans="1:26" ht="14.25" customHeight="1">
      <c r="A844" s="258"/>
      <c r="B844" s="259"/>
      <c r="C844" s="259"/>
      <c r="D844" s="259"/>
      <c r="E844" s="259"/>
      <c r="F844" s="258"/>
      <c r="G844" s="258"/>
      <c r="H844" s="260"/>
      <c r="I844" s="258"/>
      <c r="J844" s="258"/>
      <c r="K844" s="258"/>
      <c r="L844" s="258"/>
      <c r="M844" s="258"/>
      <c r="N844" s="258"/>
      <c r="O844" s="258"/>
      <c r="P844" s="258"/>
      <c r="Q844" s="258"/>
      <c r="R844" s="258"/>
      <c r="S844" s="258"/>
      <c r="T844" s="258"/>
      <c r="U844" s="258"/>
      <c r="V844" s="258"/>
      <c r="W844" s="258"/>
      <c r="X844" s="258"/>
      <c r="Y844" s="258"/>
      <c r="Z844" s="258"/>
    </row>
    <row r="845" spans="1:26" ht="14.25" customHeight="1">
      <c r="A845" s="258"/>
      <c r="B845" s="259"/>
      <c r="C845" s="259"/>
      <c r="D845" s="259"/>
      <c r="E845" s="259"/>
      <c r="F845" s="258"/>
      <c r="G845" s="258"/>
      <c r="H845" s="260"/>
      <c r="I845" s="258"/>
      <c r="J845" s="258"/>
      <c r="K845" s="258"/>
      <c r="L845" s="258"/>
      <c r="M845" s="258"/>
      <c r="N845" s="258"/>
      <c r="O845" s="258"/>
      <c r="P845" s="258"/>
      <c r="Q845" s="258"/>
      <c r="R845" s="258"/>
      <c r="S845" s="258"/>
      <c r="T845" s="258"/>
      <c r="U845" s="258"/>
      <c r="V845" s="258"/>
      <c r="W845" s="258"/>
      <c r="X845" s="258"/>
      <c r="Y845" s="258"/>
      <c r="Z845" s="258"/>
    </row>
    <row r="846" spans="1:26" ht="14.25" customHeight="1">
      <c r="A846" s="258"/>
      <c r="B846" s="259"/>
      <c r="C846" s="259"/>
      <c r="D846" s="259"/>
      <c r="E846" s="259"/>
      <c r="F846" s="258"/>
      <c r="G846" s="258"/>
      <c r="H846" s="260"/>
      <c r="I846" s="258"/>
      <c r="J846" s="258"/>
      <c r="K846" s="258"/>
      <c r="L846" s="258"/>
      <c r="M846" s="258"/>
      <c r="N846" s="258"/>
      <c r="O846" s="258"/>
      <c r="P846" s="258"/>
      <c r="Q846" s="258"/>
      <c r="R846" s="258"/>
      <c r="S846" s="258"/>
      <c r="T846" s="258"/>
      <c r="U846" s="258"/>
      <c r="V846" s="258"/>
      <c r="W846" s="258"/>
      <c r="X846" s="258"/>
      <c r="Y846" s="258"/>
      <c r="Z846" s="258"/>
    </row>
    <row r="847" spans="1:26" ht="14.25" customHeight="1">
      <c r="A847" s="258"/>
      <c r="B847" s="259"/>
      <c r="C847" s="259"/>
      <c r="D847" s="259"/>
      <c r="E847" s="259"/>
      <c r="F847" s="258"/>
      <c r="G847" s="258"/>
      <c r="H847" s="260"/>
      <c r="I847" s="258"/>
      <c r="J847" s="258"/>
      <c r="K847" s="258"/>
      <c r="L847" s="258"/>
      <c r="M847" s="258"/>
      <c r="N847" s="258"/>
      <c r="O847" s="258"/>
      <c r="P847" s="258"/>
      <c r="Q847" s="258"/>
      <c r="R847" s="258"/>
      <c r="S847" s="258"/>
      <c r="T847" s="258"/>
      <c r="U847" s="258"/>
      <c r="V847" s="258"/>
      <c r="W847" s="258"/>
      <c r="X847" s="258"/>
      <c r="Y847" s="258"/>
      <c r="Z847" s="258"/>
    </row>
    <row r="848" spans="1:26" ht="14.25" customHeight="1">
      <c r="A848" s="258"/>
      <c r="B848" s="259"/>
      <c r="C848" s="259"/>
      <c r="D848" s="259"/>
      <c r="E848" s="259"/>
      <c r="F848" s="258"/>
      <c r="G848" s="258"/>
      <c r="H848" s="260"/>
      <c r="I848" s="258"/>
      <c r="J848" s="258"/>
      <c r="K848" s="258"/>
      <c r="L848" s="258"/>
      <c r="M848" s="258"/>
      <c r="N848" s="258"/>
      <c r="O848" s="258"/>
      <c r="P848" s="258"/>
      <c r="Q848" s="258"/>
      <c r="R848" s="258"/>
      <c r="S848" s="258"/>
      <c r="T848" s="258"/>
      <c r="U848" s="258"/>
      <c r="V848" s="258"/>
      <c r="W848" s="258"/>
      <c r="X848" s="258"/>
      <c r="Y848" s="258"/>
      <c r="Z848" s="258"/>
    </row>
    <row r="849" spans="1:26" ht="14.25" customHeight="1">
      <c r="A849" s="258"/>
      <c r="B849" s="259"/>
      <c r="C849" s="259"/>
      <c r="D849" s="259"/>
      <c r="E849" s="259"/>
      <c r="F849" s="258"/>
      <c r="G849" s="258"/>
      <c r="H849" s="260"/>
      <c r="I849" s="258"/>
      <c r="J849" s="258"/>
      <c r="K849" s="258"/>
      <c r="L849" s="258"/>
      <c r="M849" s="258"/>
      <c r="N849" s="258"/>
      <c r="O849" s="258"/>
      <c r="P849" s="258"/>
      <c r="Q849" s="258"/>
      <c r="R849" s="258"/>
      <c r="S849" s="258"/>
      <c r="T849" s="258"/>
      <c r="U849" s="258"/>
      <c r="V849" s="258"/>
      <c r="W849" s="258"/>
      <c r="X849" s="258"/>
      <c r="Y849" s="258"/>
      <c r="Z849" s="258"/>
    </row>
    <row r="850" spans="1:26" ht="14.25" customHeight="1">
      <c r="A850" s="258"/>
      <c r="B850" s="259"/>
      <c r="C850" s="259"/>
      <c r="D850" s="259"/>
      <c r="E850" s="259"/>
      <c r="F850" s="258"/>
      <c r="G850" s="258"/>
      <c r="H850" s="260"/>
      <c r="I850" s="258"/>
      <c r="J850" s="258"/>
      <c r="K850" s="258"/>
      <c r="L850" s="258"/>
      <c r="M850" s="258"/>
      <c r="N850" s="258"/>
      <c r="O850" s="258"/>
      <c r="P850" s="258"/>
      <c r="Q850" s="258"/>
      <c r="R850" s="258"/>
      <c r="S850" s="258"/>
      <c r="T850" s="258"/>
      <c r="U850" s="258"/>
      <c r="V850" s="258"/>
      <c r="W850" s="258"/>
      <c r="X850" s="258"/>
      <c r="Y850" s="258"/>
      <c r="Z850" s="258"/>
    </row>
    <row r="851" spans="1:26" ht="14.25" customHeight="1">
      <c r="A851" s="258"/>
      <c r="B851" s="259"/>
      <c r="C851" s="259"/>
      <c r="D851" s="259"/>
      <c r="E851" s="259"/>
      <c r="F851" s="258"/>
      <c r="G851" s="258"/>
      <c r="H851" s="260"/>
      <c r="I851" s="258"/>
      <c r="J851" s="258"/>
      <c r="K851" s="258"/>
      <c r="L851" s="258"/>
      <c r="M851" s="258"/>
      <c r="N851" s="258"/>
      <c r="O851" s="258"/>
      <c r="P851" s="258"/>
      <c r="Q851" s="258"/>
      <c r="R851" s="258"/>
      <c r="S851" s="258"/>
      <c r="T851" s="258"/>
      <c r="U851" s="258"/>
      <c r="V851" s="258"/>
      <c r="W851" s="258"/>
      <c r="X851" s="258"/>
      <c r="Y851" s="258"/>
      <c r="Z851" s="258"/>
    </row>
    <row r="852" spans="1:26" ht="14.25" customHeight="1">
      <c r="A852" s="258"/>
      <c r="B852" s="259"/>
      <c r="C852" s="259"/>
      <c r="D852" s="259"/>
      <c r="E852" s="259"/>
      <c r="F852" s="258"/>
      <c r="G852" s="258"/>
      <c r="H852" s="260"/>
      <c r="I852" s="258"/>
      <c r="J852" s="258"/>
      <c r="K852" s="258"/>
      <c r="L852" s="258"/>
      <c r="M852" s="258"/>
      <c r="N852" s="258"/>
      <c r="O852" s="258"/>
      <c r="P852" s="258"/>
      <c r="Q852" s="258"/>
      <c r="R852" s="258"/>
      <c r="S852" s="258"/>
      <c r="T852" s="258"/>
      <c r="U852" s="258"/>
      <c r="V852" s="258"/>
      <c r="W852" s="258"/>
      <c r="X852" s="258"/>
      <c r="Y852" s="258"/>
      <c r="Z852" s="258"/>
    </row>
    <row r="853" spans="1:26" ht="14.25" customHeight="1">
      <c r="A853" s="258"/>
      <c r="B853" s="259"/>
      <c r="C853" s="259"/>
      <c r="D853" s="259"/>
      <c r="E853" s="259"/>
      <c r="F853" s="258"/>
      <c r="G853" s="258"/>
      <c r="H853" s="260"/>
      <c r="I853" s="258"/>
      <c r="J853" s="258"/>
      <c r="K853" s="258"/>
      <c r="L853" s="258"/>
      <c r="M853" s="258"/>
      <c r="N853" s="258"/>
      <c r="O853" s="258"/>
      <c r="P853" s="258"/>
      <c r="Q853" s="258"/>
      <c r="R853" s="258"/>
      <c r="S853" s="258"/>
      <c r="T853" s="258"/>
      <c r="U853" s="258"/>
      <c r="V853" s="258"/>
      <c r="W853" s="258"/>
      <c r="X853" s="258"/>
      <c r="Y853" s="258"/>
      <c r="Z853" s="258"/>
    </row>
    <row r="854" spans="1:26" ht="14.25" customHeight="1">
      <c r="A854" s="258"/>
      <c r="B854" s="259"/>
      <c r="C854" s="259"/>
      <c r="D854" s="259"/>
      <c r="E854" s="259"/>
      <c r="F854" s="258"/>
      <c r="G854" s="258"/>
      <c r="H854" s="260"/>
      <c r="I854" s="258"/>
      <c r="J854" s="258"/>
      <c r="K854" s="258"/>
      <c r="L854" s="258"/>
      <c r="M854" s="258"/>
      <c r="N854" s="258"/>
      <c r="O854" s="258"/>
      <c r="P854" s="258"/>
      <c r="Q854" s="258"/>
      <c r="R854" s="258"/>
      <c r="S854" s="258"/>
      <c r="T854" s="258"/>
      <c r="U854" s="258"/>
      <c r="V854" s="258"/>
      <c r="W854" s="258"/>
      <c r="X854" s="258"/>
      <c r="Y854" s="258"/>
      <c r="Z854" s="258"/>
    </row>
    <row r="855" spans="1:26" ht="14.25" customHeight="1">
      <c r="A855" s="258"/>
      <c r="B855" s="259"/>
      <c r="C855" s="259"/>
      <c r="D855" s="259"/>
      <c r="E855" s="259"/>
      <c r="F855" s="258"/>
      <c r="G855" s="258"/>
      <c r="H855" s="260"/>
      <c r="I855" s="258"/>
      <c r="J855" s="258"/>
      <c r="K855" s="258"/>
      <c r="L855" s="258"/>
      <c r="M855" s="258"/>
      <c r="N855" s="258"/>
      <c r="O855" s="258"/>
      <c r="P855" s="258"/>
      <c r="Q855" s="258"/>
      <c r="R855" s="258"/>
      <c r="S855" s="258"/>
      <c r="T855" s="258"/>
      <c r="U855" s="258"/>
      <c r="V855" s="258"/>
      <c r="W855" s="258"/>
      <c r="X855" s="258"/>
      <c r="Y855" s="258"/>
      <c r="Z855" s="258"/>
    </row>
    <row r="856" spans="1:26" ht="14.25" customHeight="1">
      <c r="A856" s="258"/>
      <c r="B856" s="259"/>
      <c r="C856" s="259"/>
      <c r="D856" s="259"/>
      <c r="E856" s="259"/>
      <c r="F856" s="258"/>
      <c r="G856" s="258"/>
      <c r="H856" s="260"/>
      <c r="I856" s="258"/>
      <c r="J856" s="258"/>
      <c r="K856" s="258"/>
      <c r="L856" s="258"/>
      <c r="M856" s="258"/>
      <c r="N856" s="258"/>
      <c r="O856" s="258"/>
      <c r="P856" s="258"/>
      <c r="Q856" s="258"/>
      <c r="R856" s="258"/>
      <c r="S856" s="258"/>
      <c r="T856" s="258"/>
      <c r="U856" s="258"/>
      <c r="V856" s="258"/>
      <c r="W856" s="258"/>
      <c r="X856" s="258"/>
      <c r="Y856" s="258"/>
      <c r="Z856" s="258"/>
    </row>
    <row r="857" spans="1:26" ht="14.25" customHeight="1">
      <c r="A857" s="258"/>
      <c r="B857" s="259"/>
      <c r="C857" s="259"/>
      <c r="D857" s="259"/>
      <c r="E857" s="259"/>
      <c r="F857" s="258"/>
      <c r="G857" s="258"/>
      <c r="H857" s="260"/>
      <c r="I857" s="258"/>
      <c r="J857" s="258"/>
      <c r="K857" s="258"/>
      <c r="L857" s="258"/>
      <c r="M857" s="258"/>
      <c r="N857" s="258"/>
      <c r="O857" s="258"/>
      <c r="P857" s="258"/>
      <c r="Q857" s="258"/>
      <c r="R857" s="258"/>
      <c r="S857" s="258"/>
      <c r="T857" s="258"/>
      <c r="U857" s="258"/>
      <c r="V857" s="258"/>
      <c r="W857" s="258"/>
      <c r="X857" s="258"/>
      <c r="Y857" s="258"/>
      <c r="Z857" s="258"/>
    </row>
    <row r="858" spans="1:26" ht="14.25" customHeight="1">
      <c r="A858" s="258"/>
      <c r="B858" s="259"/>
      <c r="C858" s="259"/>
      <c r="D858" s="259"/>
      <c r="E858" s="259"/>
      <c r="F858" s="258"/>
      <c r="G858" s="258"/>
      <c r="H858" s="260"/>
      <c r="I858" s="258"/>
      <c r="J858" s="258"/>
      <c r="K858" s="258"/>
      <c r="L858" s="258"/>
      <c r="M858" s="258"/>
      <c r="N858" s="258"/>
      <c r="O858" s="258"/>
      <c r="P858" s="258"/>
      <c r="Q858" s="258"/>
      <c r="R858" s="258"/>
      <c r="S858" s="258"/>
      <c r="T858" s="258"/>
      <c r="U858" s="258"/>
      <c r="V858" s="258"/>
      <c r="W858" s="258"/>
      <c r="X858" s="258"/>
      <c r="Y858" s="258"/>
      <c r="Z858" s="258"/>
    </row>
    <row r="859" spans="1:26" ht="14.25" customHeight="1">
      <c r="A859" s="258"/>
      <c r="B859" s="259"/>
      <c r="C859" s="259"/>
      <c r="D859" s="259"/>
      <c r="E859" s="259"/>
      <c r="F859" s="258"/>
      <c r="G859" s="258"/>
      <c r="H859" s="260"/>
      <c r="I859" s="258"/>
      <c r="J859" s="258"/>
      <c r="K859" s="258"/>
      <c r="L859" s="258"/>
      <c r="M859" s="258"/>
      <c r="N859" s="258"/>
      <c r="O859" s="258"/>
      <c r="P859" s="258"/>
      <c r="Q859" s="258"/>
      <c r="R859" s="258"/>
      <c r="S859" s="258"/>
      <c r="T859" s="258"/>
      <c r="U859" s="258"/>
      <c r="V859" s="258"/>
      <c r="W859" s="258"/>
      <c r="X859" s="258"/>
      <c r="Y859" s="258"/>
      <c r="Z859" s="258"/>
    </row>
    <row r="860" spans="1:26" ht="14.25" customHeight="1">
      <c r="A860" s="258"/>
      <c r="B860" s="259"/>
      <c r="C860" s="259"/>
      <c r="D860" s="259"/>
      <c r="E860" s="259"/>
      <c r="F860" s="258"/>
      <c r="G860" s="258"/>
      <c r="H860" s="260"/>
      <c r="I860" s="258"/>
      <c r="J860" s="258"/>
      <c r="K860" s="258"/>
      <c r="L860" s="258"/>
      <c r="M860" s="258"/>
      <c r="N860" s="258"/>
      <c r="O860" s="258"/>
      <c r="P860" s="258"/>
      <c r="Q860" s="258"/>
      <c r="R860" s="258"/>
      <c r="S860" s="258"/>
      <c r="T860" s="258"/>
      <c r="U860" s="258"/>
      <c r="V860" s="258"/>
      <c r="W860" s="258"/>
      <c r="X860" s="258"/>
      <c r="Y860" s="258"/>
      <c r="Z860" s="258"/>
    </row>
    <row r="861" spans="1:26" ht="14.25" customHeight="1">
      <c r="A861" s="258"/>
      <c r="B861" s="259"/>
      <c r="C861" s="259"/>
      <c r="D861" s="259"/>
      <c r="E861" s="259"/>
      <c r="F861" s="258"/>
      <c r="G861" s="258"/>
      <c r="H861" s="260"/>
      <c r="I861" s="258"/>
      <c r="J861" s="258"/>
      <c r="K861" s="258"/>
      <c r="L861" s="258"/>
      <c r="M861" s="258"/>
      <c r="N861" s="258"/>
      <c r="O861" s="258"/>
      <c r="P861" s="258"/>
      <c r="Q861" s="258"/>
      <c r="R861" s="258"/>
      <c r="S861" s="258"/>
      <c r="T861" s="258"/>
      <c r="U861" s="258"/>
      <c r="V861" s="258"/>
      <c r="W861" s="258"/>
      <c r="X861" s="258"/>
      <c r="Y861" s="258"/>
      <c r="Z861" s="258"/>
    </row>
    <row r="862" spans="1:26" ht="14.25" customHeight="1">
      <c r="A862" s="258"/>
      <c r="B862" s="259"/>
      <c r="C862" s="259"/>
      <c r="D862" s="259"/>
      <c r="E862" s="259"/>
      <c r="F862" s="258"/>
      <c r="G862" s="258"/>
      <c r="H862" s="260"/>
      <c r="I862" s="258"/>
      <c r="J862" s="258"/>
      <c r="K862" s="258"/>
      <c r="L862" s="258"/>
      <c r="M862" s="258"/>
      <c r="N862" s="258"/>
      <c r="O862" s="258"/>
      <c r="P862" s="258"/>
      <c r="Q862" s="258"/>
      <c r="R862" s="258"/>
      <c r="S862" s="258"/>
      <c r="T862" s="258"/>
      <c r="U862" s="258"/>
      <c r="V862" s="258"/>
      <c r="W862" s="258"/>
      <c r="X862" s="258"/>
      <c r="Y862" s="258"/>
      <c r="Z862" s="258"/>
    </row>
    <row r="863" spans="1:26" ht="14.25" customHeight="1">
      <c r="A863" s="258"/>
      <c r="B863" s="259"/>
      <c r="C863" s="259"/>
      <c r="D863" s="259"/>
      <c r="E863" s="259"/>
      <c r="F863" s="258"/>
      <c r="G863" s="258"/>
      <c r="H863" s="260"/>
      <c r="I863" s="258"/>
      <c r="J863" s="258"/>
      <c r="K863" s="258"/>
      <c r="L863" s="258"/>
      <c r="M863" s="258"/>
      <c r="N863" s="258"/>
      <c r="O863" s="258"/>
      <c r="P863" s="258"/>
      <c r="Q863" s="258"/>
      <c r="R863" s="258"/>
      <c r="S863" s="258"/>
      <c r="T863" s="258"/>
      <c r="U863" s="258"/>
      <c r="V863" s="258"/>
      <c r="W863" s="258"/>
      <c r="X863" s="258"/>
      <c r="Y863" s="258"/>
      <c r="Z863" s="258"/>
    </row>
    <row r="864" spans="1:26" ht="14.25" customHeight="1">
      <c r="A864" s="258"/>
      <c r="B864" s="259"/>
      <c r="C864" s="259"/>
      <c r="D864" s="259"/>
      <c r="E864" s="259"/>
      <c r="F864" s="258"/>
      <c r="G864" s="258"/>
      <c r="H864" s="260"/>
      <c r="I864" s="258"/>
      <c r="J864" s="258"/>
      <c r="K864" s="258"/>
      <c r="L864" s="258"/>
      <c r="M864" s="258"/>
      <c r="N864" s="258"/>
      <c r="O864" s="258"/>
      <c r="P864" s="258"/>
      <c r="Q864" s="258"/>
      <c r="R864" s="258"/>
      <c r="S864" s="258"/>
      <c r="T864" s="258"/>
      <c r="U864" s="258"/>
      <c r="V864" s="258"/>
      <c r="W864" s="258"/>
      <c r="X864" s="258"/>
      <c r="Y864" s="258"/>
      <c r="Z864" s="258"/>
    </row>
    <row r="865" spans="1:26" ht="14.25" customHeight="1">
      <c r="A865" s="258"/>
      <c r="B865" s="259"/>
      <c r="C865" s="259"/>
      <c r="D865" s="259"/>
      <c r="E865" s="259"/>
      <c r="F865" s="258"/>
      <c r="G865" s="258"/>
      <c r="H865" s="260"/>
      <c r="I865" s="258"/>
      <c r="J865" s="258"/>
      <c r="K865" s="258"/>
      <c r="L865" s="258"/>
      <c r="M865" s="258"/>
      <c r="N865" s="258"/>
      <c r="O865" s="258"/>
      <c r="P865" s="258"/>
      <c r="Q865" s="258"/>
      <c r="R865" s="258"/>
      <c r="S865" s="258"/>
      <c r="T865" s="258"/>
      <c r="U865" s="258"/>
      <c r="V865" s="258"/>
      <c r="W865" s="258"/>
      <c r="X865" s="258"/>
      <c r="Y865" s="258"/>
      <c r="Z865" s="258"/>
    </row>
    <row r="866" spans="1:26" ht="14.25" customHeight="1">
      <c r="A866" s="258"/>
      <c r="B866" s="259"/>
      <c r="C866" s="259"/>
      <c r="D866" s="259"/>
      <c r="E866" s="259"/>
      <c r="F866" s="258"/>
      <c r="G866" s="258"/>
      <c r="H866" s="260"/>
      <c r="I866" s="258"/>
      <c r="J866" s="258"/>
      <c r="K866" s="258"/>
      <c r="L866" s="258"/>
      <c r="M866" s="258"/>
      <c r="N866" s="258"/>
      <c r="O866" s="258"/>
      <c r="P866" s="258"/>
      <c r="Q866" s="258"/>
      <c r="R866" s="258"/>
      <c r="S866" s="258"/>
      <c r="T866" s="258"/>
      <c r="U866" s="258"/>
      <c r="V866" s="258"/>
      <c r="W866" s="258"/>
      <c r="X866" s="258"/>
      <c r="Y866" s="258"/>
      <c r="Z866" s="258"/>
    </row>
    <row r="867" spans="1:26" ht="14.25" customHeight="1">
      <c r="A867" s="258"/>
      <c r="B867" s="259"/>
      <c r="C867" s="259"/>
      <c r="D867" s="259"/>
      <c r="E867" s="259"/>
      <c r="F867" s="258"/>
      <c r="G867" s="258"/>
      <c r="H867" s="260"/>
      <c r="I867" s="258"/>
      <c r="J867" s="258"/>
      <c r="K867" s="258"/>
      <c r="L867" s="258"/>
      <c r="M867" s="258"/>
      <c r="N867" s="258"/>
      <c r="O867" s="258"/>
      <c r="P867" s="258"/>
      <c r="Q867" s="258"/>
      <c r="R867" s="258"/>
      <c r="S867" s="258"/>
      <c r="T867" s="258"/>
      <c r="U867" s="258"/>
      <c r="V867" s="258"/>
      <c r="W867" s="258"/>
      <c r="X867" s="258"/>
      <c r="Y867" s="258"/>
      <c r="Z867" s="258"/>
    </row>
    <row r="868" spans="1:26" ht="14.25" customHeight="1">
      <c r="A868" s="258"/>
      <c r="B868" s="259"/>
      <c r="C868" s="259"/>
      <c r="D868" s="259"/>
      <c r="E868" s="259"/>
      <c r="F868" s="258"/>
      <c r="G868" s="258"/>
      <c r="H868" s="260"/>
      <c r="I868" s="258"/>
      <c r="J868" s="258"/>
      <c r="K868" s="258"/>
      <c r="L868" s="258"/>
      <c r="M868" s="258"/>
      <c r="N868" s="258"/>
      <c r="O868" s="258"/>
      <c r="P868" s="258"/>
      <c r="Q868" s="258"/>
      <c r="R868" s="258"/>
      <c r="S868" s="258"/>
      <c r="T868" s="258"/>
      <c r="U868" s="258"/>
      <c r="V868" s="258"/>
      <c r="W868" s="258"/>
      <c r="X868" s="258"/>
      <c r="Y868" s="258"/>
      <c r="Z868" s="258"/>
    </row>
    <row r="869" spans="1:26" ht="14.25" customHeight="1">
      <c r="A869" s="258"/>
      <c r="B869" s="259"/>
      <c r="C869" s="259"/>
      <c r="D869" s="259"/>
      <c r="E869" s="259"/>
      <c r="F869" s="258"/>
      <c r="G869" s="258"/>
      <c r="H869" s="260"/>
      <c r="I869" s="258"/>
      <c r="J869" s="258"/>
      <c r="K869" s="258"/>
      <c r="L869" s="258"/>
      <c r="M869" s="258"/>
      <c r="N869" s="258"/>
      <c r="O869" s="258"/>
      <c r="P869" s="258"/>
      <c r="Q869" s="258"/>
      <c r="R869" s="258"/>
      <c r="S869" s="258"/>
      <c r="T869" s="258"/>
      <c r="U869" s="258"/>
      <c r="V869" s="258"/>
      <c r="W869" s="258"/>
      <c r="X869" s="258"/>
      <c r="Y869" s="258"/>
      <c r="Z869" s="258"/>
    </row>
    <row r="870" spans="1:26" ht="14.25" customHeight="1">
      <c r="A870" s="258"/>
      <c r="B870" s="259"/>
      <c r="C870" s="259"/>
      <c r="D870" s="259"/>
      <c r="E870" s="259"/>
      <c r="F870" s="258"/>
      <c r="G870" s="258"/>
      <c r="H870" s="260"/>
      <c r="I870" s="258"/>
      <c r="J870" s="258"/>
      <c r="K870" s="258"/>
      <c r="L870" s="258"/>
      <c r="M870" s="258"/>
      <c r="N870" s="258"/>
      <c r="O870" s="258"/>
      <c r="P870" s="258"/>
      <c r="Q870" s="258"/>
      <c r="R870" s="258"/>
      <c r="S870" s="258"/>
      <c r="T870" s="258"/>
      <c r="U870" s="258"/>
      <c r="V870" s="258"/>
      <c r="W870" s="258"/>
      <c r="X870" s="258"/>
      <c r="Y870" s="258"/>
      <c r="Z870" s="258"/>
    </row>
    <row r="871" spans="1:26" ht="14.25" customHeight="1">
      <c r="A871" s="258"/>
      <c r="B871" s="259"/>
      <c r="C871" s="259"/>
      <c r="D871" s="259"/>
      <c r="E871" s="259"/>
      <c r="F871" s="258"/>
      <c r="G871" s="258"/>
      <c r="H871" s="260"/>
      <c r="I871" s="258"/>
      <c r="J871" s="258"/>
      <c r="K871" s="258"/>
      <c r="L871" s="258"/>
      <c r="M871" s="258"/>
      <c r="N871" s="258"/>
      <c r="O871" s="258"/>
      <c r="P871" s="258"/>
      <c r="Q871" s="258"/>
      <c r="R871" s="258"/>
      <c r="S871" s="258"/>
      <c r="T871" s="258"/>
      <c r="U871" s="258"/>
      <c r="V871" s="258"/>
      <c r="W871" s="258"/>
      <c r="X871" s="258"/>
      <c r="Y871" s="258"/>
      <c r="Z871" s="258"/>
    </row>
    <row r="872" spans="1:26" ht="14.25" customHeight="1">
      <c r="A872" s="258"/>
      <c r="B872" s="259"/>
      <c r="C872" s="259"/>
      <c r="D872" s="259"/>
      <c r="E872" s="259"/>
      <c r="F872" s="258"/>
      <c r="G872" s="258"/>
      <c r="H872" s="260"/>
      <c r="I872" s="258"/>
      <c r="J872" s="258"/>
      <c r="K872" s="258"/>
      <c r="L872" s="258"/>
      <c r="M872" s="258"/>
      <c r="N872" s="258"/>
      <c r="O872" s="258"/>
      <c r="P872" s="258"/>
      <c r="Q872" s="258"/>
      <c r="R872" s="258"/>
      <c r="S872" s="258"/>
      <c r="T872" s="258"/>
      <c r="U872" s="258"/>
      <c r="V872" s="258"/>
      <c r="W872" s="258"/>
      <c r="X872" s="258"/>
      <c r="Y872" s="258"/>
      <c r="Z872" s="258"/>
    </row>
    <row r="873" spans="1:26" ht="14.25" customHeight="1">
      <c r="A873" s="258"/>
      <c r="B873" s="259"/>
      <c r="C873" s="259"/>
      <c r="D873" s="259"/>
      <c r="E873" s="259"/>
      <c r="F873" s="258"/>
      <c r="G873" s="258"/>
      <c r="H873" s="260"/>
      <c r="I873" s="258"/>
      <c r="J873" s="258"/>
      <c r="K873" s="258"/>
      <c r="L873" s="258"/>
      <c r="M873" s="258"/>
      <c r="N873" s="258"/>
      <c r="O873" s="258"/>
      <c r="P873" s="258"/>
      <c r="Q873" s="258"/>
      <c r="R873" s="258"/>
      <c r="S873" s="258"/>
      <c r="T873" s="258"/>
      <c r="U873" s="258"/>
      <c r="V873" s="258"/>
      <c r="W873" s="258"/>
      <c r="X873" s="258"/>
      <c r="Y873" s="258"/>
      <c r="Z873" s="258"/>
    </row>
    <row r="874" spans="1:26" ht="14.25" customHeight="1">
      <c r="A874" s="258"/>
      <c r="B874" s="259"/>
      <c r="C874" s="259"/>
      <c r="D874" s="259"/>
      <c r="E874" s="259"/>
      <c r="F874" s="258"/>
      <c r="G874" s="258"/>
      <c r="H874" s="260"/>
      <c r="I874" s="258"/>
      <c r="J874" s="258"/>
      <c r="K874" s="258"/>
      <c r="L874" s="258"/>
      <c r="M874" s="258"/>
      <c r="N874" s="258"/>
      <c r="O874" s="258"/>
      <c r="P874" s="258"/>
      <c r="Q874" s="258"/>
      <c r="R874" s="258"/>
      <c r="S874" s="258"/>
      <c r="T874" s="258"/>
      <c r="U874" s="258"/>
      <c r="V874" s="258"/>
      <c r="W874" s="258"/>
      <c r="X874" s="258"/>
      <c r="Y874" s="258"/>
      <c r="Z874" s="258"/>
    </row>
    <row r="875" spans="1:26" ht="14.25" customHeight="1">
      <c r="A875" s="258"/>
      <c r="B875" s="259"/>
      <c r="C875" s="259"/>
      <c r="D875" s="259"/>
      <c r="E875" s="259"/>
      <c r="F875" s="258"/>
      <c r="G875" s="258"/>
      <c r="H875" s="260"/>
      <c r="I875" s="258"/>
      <c r="J875" s="258"/>
      <c r="K875" s="258"/>
      <c r="L875" s="258"/>
      <c r="M875" s="258"/>
      <c r="N875" s="258"/>
      <c r="O875" s="258"/>
      <c r="P875" s="258"/>
      <c r="Q875" s="258"/>
      <c r="R875" s="258"/>
      <c r="S875" s="258"/>
      <c r="T875" s="258"/>
      <c r="U875" s="258"/>
      <c r="V875" s="258"/>
      <c r="W875" s="258"/>
      <c r="X875" s="258"/>
      <c r="Y875" s="258"/>
      <c r="Z875" s="258"/>
    </row>
    <row r="876" spans="1:26" ht="14.25" customHeight="1">
      <c r="A876" s="258"/>
      <c r="B876" s="259"/>
      <c r="C876" s="259"/>
      <c r="D876" s="259"/>
      <c r="E876" s="259"/>
      <c r="F876" s="258"/>
      <c r="G876" s="258"/>
      <c r="H876" s="260"/>
      <c r="I876" s="258"/>
      <c r="J876" s="258"/>
      <c r="K876" s="258"/>
      <c r="L876" s="258"/>
      <c r="M876" s="258"/>
      <c r="N876" s="258"/>
      <c r="O876" s="258"/>
      <c r="P876" s="258"/>
      <c r="Q876" s="258"/>
      <c r="R876" s="258"/>
      <c r="S876" s="258"/>
      <c r="T876" s="258"/>
      <c r="U876" s="258"/>
      <c r="V876" s="258"/>
      <c r="W876" s="258"/>
      <c r="X876" s="258"/>
      <c r="Y876" s="258"/>
      <c r="Z876" s="258"/>
    </row>
    <row r="877" spans="1:26" ht="14.25" customHeight="1">
      <c r="A877" s="258"/>
      <c r="B877" s="259"/>
      <c r="C877" s="259"/>
      <c r="D877" s="259"/>
      <c r="E877" s="259"/>
      <c r="F877" s="258"/>
      <c r="G877" s="258"/>
      <c r="H877" s="260"/>
      <c r="I877" s="258"/>
      <c r="J877" s="258"/>
      <c r="K877" s="258"/>
      <c r="L877" s="258"/>
      <c r="M877" s="258"/>
      <c r="N877" s="258"/>
      <c r="O877" s="258"/>
      <c r="P877" s="258"/>
      <c r="Q877" s="258"/>
      <c r="R877" s="258"/>
      <c r="S877" s="258"/>
      <c r="T877" s="258"/>
      <c r="U877" s="258"/>
      <c r="V877" s="258"/>
      <c r="W877" s="258"/>
      <c r="X877" s="258"/>
      <c r="Y877" s="258"/>
      <c r="Z877" s="258"/>
    </row>
    <row r="878" spans="1:26" ht="14.25" customHeight="1">
      <c r="A878" s="258"/>
      <c r="B878" s="259"/>
      <c r="C878" s="259"/>
      <c r="D878" s="259"/>
      <c r="E878" s="259"/>
      <c r="F878" s="258"/>
      <c r="G878" s="258"/>
      <c r="H878" s="260"/>
      <c r="I878" s="258"/>
      <c r="J878" s="258"/>
      <c r="K878" s="258"/>
      <c r="L878" s="258"/>
      <c r="M878" s="258"/>
      <c r="N878" s="258"/>
      <c r="O878" s="258"/>
      <c r="P878" s="258"/>
      <c r="Q878" s="258"/>
      <c r="R878" s="258"/>
      <c r="S878" s="258"/>
      <c r="T878" s="258"/>
      <c r="U878" s="258"/>
      <c r="V878" s="258"/>
      <c r="W878" s="258"/>
      <c r="X878" s="258"/>
      <c r="Y878" s="258"/>
      <c r="Z878" s="258"/>
    </row>
    <row r="879" spans="1:26" ht="14.25" customHeight="1">
      <c r="A879" s="258"/>
      <c r="B879" s="259"/>
      <c r="C879" s="259"/>
      <c r="D879" s="259"/>
      <c r="E879" s="259"/>
      <c r="F879" s="258"/>
      <c r="G879" s="258"/>
      <c r="H879" s="260"/>
      <c r="I879" s="258"/>
      <c r="J879" s="258"/>
      <c r="K879" s="258"/>
      <c r="L879" s="258"/>
      <c r="M879" s="258"/>
      <c r="N879" s="258"/>
      <c r="O879" s="258"/>
      <c r="P879" s="258"/>
      <c r="Q879" s="258"/>
      <c r="R879" s="258"/>
      <c r="S879" s="258"/>
      <c r="T879" s="258"/>
      <c r="U879" s="258"/>
      <c r="V879" s="258"/>
      <c r="W879" s="258"/>
      <c r="X879" s="258"/>
      <c r="Y879" s="258"/>
      <c r="Z879" s="258"/>
    </row>
    <row r="880" spans="1:26" ht="14.25" customHeight="1">
      <c r="A880" s="258"/>
      <c r="B880" s="259"/>
      <c r="C880" s="259"/>
      <c r="D880" s="259"/>
      <c r="E880" s="259"/>
      <c r="F880" s="258"/>
      <c r="G880" s="258"/>
      <c r="H880" s="260"/>
      <c r="I880" s="258"/>
      <c r="J880" s="258"/>
      <c r="K880" s="258"/>
      <c r="L880" s="258"/>
      <c r="M880" s="258"/>
      <c r="N880" s="258"/>
      <c r="O880" s="258"/>
      <c r="P880" s="258"/>
      <c r="Q880" s="258"/>
      <c r="R880" s="258"/>
      <c r="S880" s="258"/>
      <c r="T880" s="258"/>
      <c r="U880" s="258"/>
      <c r="V880" s="258"/>
      <c r="W880" s="258"/>
      <c r="X880" s="258"/>
      <c r="Y880" s="258"/>
      <c r="Z880" s="258"/>
    </row>
    <row r="881" spans="1:26" ht="14.25" customHeight="1">
      <c r="A881" s="258"/>
      <c r="B881" s="259"/>
      <c r="C881" s="259"/>
      <c r="D881" s="259"/>
      <c r="E881" s="259"/>
      <c r="F881" s="258"/>
      <c r="G881" s="258"/>
      <c r="H881" s="260"/>
      <c r="I881" s="258"/>
      <c r="J881" s="258"/>
      <c r="K881" s="258"/>
      <c r="L881" s="258"/>
      <c r="M881" s="258"/>
      <c r="N881" s="258"/>
      <c r="O881" s="258"/>
      <c r="P881" s="258"/>
      <c r="Q881" s="258"/>
      <c r="R881" s="258"/>
      <c r="S881" s="258"/>
      <c r="T881" s="258"/>
      <c r="U881" s="258"/>
      <c r="V881" s="258"/>
      <c r="W881" s="258"/>
      <c r="X881" s="258"/>
      <c r="Y881" s="258"/>
      <c r="Z881" s="258"/>
    </row>
    <row r="882" spans="1:26" ht="14.25" customHeight="1">
      <c r="A882" s="258"/>
      <c r="B882" s="259"/>
      <c r="C882" s="259"/>
      <c r="D882" s="259"/>
      <c r="E882" s="259"/>
      <c r="F882" s="258"/>
      <c r="G882" s="258"/>
      <c r="H882" s="260"/>
      <c r="I882" s="258"/>
      <c r="J882" s="258"/>
      <c r="K882" s="258"/>
      <c r="L882" s="258"/>
      <c r="M882" s="258"/>
      <c r="N882" s="258"/>
      <c r="O882" s="258"/>
      <c r="P882" s="258"/>
      <c r="Q882" s="258"/>
      <c r="R882" s="258"/>
      <c r="S882" s="258"/>
      <c r="T882" s="258"/>
      <c r="U882" s="258"/>
      <c r="V882" s="258"/>
      <c r="W882" s="258"/>
      <c r="X882" s="258"/>
      <c r="Y882" s="258"/>
      <c r="Z882" s="258"/>
    </row>
    <row r="883" spans="1:26" ht="14.25" customHeight="1">
      <c r="A883" s="258"/>
      <c r="B883" s="259"/>
      <c r="C883" s="259"/>
      <c r="D883" s="259"/>
      <c r="E883" s="259"/>
      <c r="F883" s="258"/>
      <c r="G883" s="258"/>
      <c r="H883" s="260"/>
      <c r="I883" s="258"/>
      <c r="J883" s="258"/>
      <c r="K883" s="258"/>
      <c r="L883" s="258"/>
      <c r="M883" s="258"/>
      <c r="N883" s="258"/>
      <c r="O883" s="258"/>
      <c r="P883" s="258"/>
      <c r="Q883" s="258"/>
      <c r="R883" s="258"/>
      <c r="S883" s="258"/>
      <c r="T883" s="258"/>
      <c r="U883" s="258"/>
      <c r="V883" s="258"/>
      <c r="W883" s="258"/>
      <c r="X883" s="258"/>
      <c r="Y883" s="258"/>
      <c r="Z883" s="258"/>
    </row>
    <row r="884" spans="1:26" ht="14.25" customHeight="1">
      <c r="A884" s="258"/>
      <c r="B884" s="259"/>
      <c r="C884" s="259"/>
      <c r="D884" s="259"/>
      <c r="E884" s="259"/>
      <c r="F884" s="258"/>
      <c r="G884" s="258"/>
      <c r="H884" s="260"/>
      <c r="I884" s="258"/>
      <c r="J884" s="258"/>
      <c r="K884" s="258"/>
      <c r="L884" s="258"/>
      <c r="M884" s="258"/>
      <c r="N884" s="258"/>
      <c r="O884" s="258"/>
      <c r="P884" s="258"/>
      <c r="Q884" s="258"/>
      <c r="R884" s="258"/>
      <c r="S884" s="258"/>
      <c r="T884" s="258"/>
      <c r="U884" s="258"/>
      <c r="V884" s="258"/>
      <c r="W884" s="258"/>
      <c r="X884" s="258"/>
      <c r="Y884" s="258"/>
      <c r="Z884" s="258"/>
    </row>
    <row r="885" spans="1:26" ht="14.25" customHeight="1">
      <c r="A885" s="258"/>
      <c r="B885" s="259"/>
      <c r="C885" s="259"/>
      <c r="D885" s="259"/>
      <c r="E885" s="259"/>
      <c r="F885" s="258"/>
      <c r="G885" s="258"/>
      <c r="H885" s="260"/>
      <c r="I885" s="258"/>
      <c r="J885" s="258"/>
      <c r="K885" s="258"/>
      <c r="L885" s="258"/>
      <c r="M885" s="258"/>
      <c r="N885" s="258"/>
      <c r="O885" s="258"/>
      <c r="P885" s="258"/>
      <c r="Q885" s="258"/>
      <c r="R885" s="258"/>
      <c r="S885" s="258"/>
      <c r="T885" s="258"/>
      <c r="U885" s="258"/>
      <c r="V885" s="258"/>
      <c r="W885" s="258"/>
      <c r="X885" s="258"/>
      <c r="Y885" s="258"/>
      <c r="Z885" s="258"/>
    </row>
    <row r="886" spans="1:26" ht="14.25" customHeight="1">
      <c r="A886" s="258"/>
      <c r="B886" s="259"/>
      <c r="C886" s="259"/>
      <c r="D886" s="259"/>
      <c r="E886" s="259"/>
      <c r="F886" s="258"/>
      <c r="G886" s="258"/>
      <c r="H886" s="260"/>
      <c r="I886" s="258"/>
      <c r="J886" s="258"/>
      <c r="K886" s="258"/>
      <c r="L886" s="258"/>
      <c r="M886" s="258"/>
      <c r="N886" s="258"/>
      <c r="O886" s="258"/>
      <c r="P886" s="258"/>
      <c r="Q886" s="258"/>
      <c r="R886" s="258"/>
      <c r="S886" s="258"/>
      <c r="T886" s="258"/>
      <c r="U886" s="258"/>
      <c r="V886" s="258"/>
      <c r="W886" s="258"/>
      <c r="X886" s="258"/>
      <c r="Y886" s="258"/>
      <c r="Z886" s="258"/>
    </row>
    <row r="887" spans="1:26" ht="14.25" customHeight="1">
      <c r="A887" s="258"/>
      <c r="B887" s="259"/>
      <c r="C887" s="259"/>
      <c r="D887" s="259"/>
      <c r="E887" s="259"/>
      <c r="F887" s="258"/>
      <c r="G887" s="258"/>
      <c r="H887" s="260"/>
      <c r="I887" s="258"/>
      <c r="J887" s="258"/>
      <c r="K887" s="258"/>
      <c r="L887" s="258"/>
      <c r="M887" s="258"/>
      <c r="N887" s="258"/>
      <c r="O887" s="258"/>
      <c r="P887" s="258"/>
      <c r="Q887" s="258"/>
      <c r="R887" s="258"/>
      <c r="S887" s="258"/>
      <c r="T887" s="258"/>
      <c r="U887" s="258"/>
      <c r="V887" s="258"/>
      <c r="W887" s="258"/>
      <c r="X887" s="258"/>
      <c r="Y887" s="258"/>
      <c r="Z887" s="258"/>
    </row>
    <row r="888" spans="1:26" ht="14.25" customHeight="1">
      <c r="A888" s="258"/>
      <c r="B888" s="259"/>
      <c r="C888" s="259"/>
      <c r="D888" s="259"/>
      <c r="E888" s="259"/>
      <c r="F888" s="258"/>
      <c r="G888" s="258"/>
      <c r="H888" s="260"/>
      <c r="I888" s="258"/>
      <c r="J888" s="258"/>
      <c r="K888" s="258"/>
      <c r="L888" s="258"/>
      <c r="M888" s="258"/>
      <c r="N888" s="258"/>
      <c r="O888" s="258"/>
      <c r="P888" s="258"/>
      <c r="Q888" s="258"/>
      <c r="R888" s="258"/>
      <c r="S888" s="258"/>
      <c r="T888" s="258"/>
      <c r="U888" s="258"/>
      <c r="V888" s="258"/>
      <c r="W888" s="258"/>
      <c r="X888" s="258"/>
      <c r="Y888" s="258"/>
      <c r="Z888" s="258"/>
    </row>
    <row r="889" spans="1:26" ht="14.25" customHeight="1">
      <c r="A889" s="258"/>
      <c r="B889" s="259"/>
      <c r="C889" s="259"/>
      <c r="D889" s="259"/>
      <c r="E889" s="259"/>
      <c r="F889" s="258"/>
      <c r="G889" s="258"/>
      <c r="H889" s="260"/>
      <c r="I889" s="258"/>
      <c r="J889" s="258"/>
      <c r="K889" s="258"/>
      <c r="L889" s="258"/>
      <c r="M889" s="258"/>
      <c r="N889" s="258"/>
      <c r="O889" s="258"/>
      <c r="P889" s="258"/>
      <c r="Q889" s="258"/>
      <c r="R889" s="258"/>
      <c r="S889" s="258"/>
      <c r="T889" s="258"/>
      <c r="U889" s="258"/>
      <c r="V889" s="258"/>
      <c r="W889" s="258"/>
      <c r="X889" s="258"/>
      <c r="Y889" s="258"/>
      <c r="Z889" s="258"/>
    </row>
    <row r="890" spans="1:26" ht="14.25" customHeight="1">
      <c r="A890" s="258"/>
      <c r="B890" s="259"/>
      <c r="C890" s="259"/>
      <c r="D890" s="259"/>
      <c r="E890" s="259"/>
      <c r="F890" s="258"/>
      <c r="G890" s="258"/>
      <c r="H890" s="260"/>
      <c r="I890" s="258"/>
      <c r="J890" s="258"/>
      <c r="K890" s="258"/>
      <c r="L890" s="258"/>
      <c r="M890" s="258"/>
      <c r="N890" s="258"/>
      <c r="O890" s="258"/>
      <c r="P890" s="258"/>
      <c r="Q890" s="258"/>
      <c r="R890" s="258"/>
      <c r="S890" s="258"/>
      <c r="T890" s="258"/>
      <c r="U890" s="258"/>
      <c r="V890" s="258"/>
      <c r="W890" s="258"/>
      <c r="X890" s="258"/>
      <c r="Y890" s="258"/>
      <c r="Z890" s="258"/>
    </row>
    <row r="891" spans="1:26" ht="14.25" customHeight="1">
      <c r="A891" s="258"/>
      <c r="B891" s="259"/>
      <c r="C891" s="259"/>
      <c r="D891" s="259"/>
      <c r="E891" s="259"/>
      <c r="F891" s="258"/>
      <c r="G891" s="258"/>
      <c r="H891" s="260"/>
      <c r="I891" s="258"/>
      <c r="J891" s="258"/>
      <c r="K891" s="258"/>
      <c r="L891" s="258"/>
      <c r="M891" s="258"/>
      <c r="N891" s="258"/>
      <c r="O891" s="258"/>
      <c r="P891" s="258"/>
      <c r="Q891" s="258"/>
      <c r="R891" s="258"/>
      <c r="S891" s="258"/>
      <c r="T891" s="258"/>
      <c r="U891" s="258"/>
      <c r="V891" s="258"/>
      <c r="W891" s="258"/>
      <c r="X891" s="258"/>
      <c r="Y891" s="258"/>
      <c r="Z891" s="258"/>
    </row>
    <row r="892" spans="1:26" ht="14.25" customHeight="1">
      <c r="A892" s="258"/>
      <c r="B892" s="259"/>
      <c r="C892" s="259"/>
      <c r="D892" s="259"/>
      <c r="E892" s="259"/>
      <c r="F892" s="258"/>
      <c r="G892" s="258"/>
      <c r="H892" s="260"/>
      <c r="I892" s="258"/>
      <c r="J892" s="258"/>
      <c r="K892" s="258"/>
      <c r="L892" s="258"/>
      <c r="M892" s="258"/>
      <c r="N892" s="258"/>
      <c r="O892" s="258"/>
      <c r="P892" s="258"/>
      <c r="Q892" s="258"/>
      <c r="R892" s="258"/>
      <c r="S892" s="258"/>
      <c r="T892" s="258"/>
      <c r="U892" s="258"/>
      <c r="V892" s="258"/>
      <c r="W892" s="258"/>
      <c r="X892" s="258"/>
      <c r="Y892" s="258"/>
      <c r="Z892" s="258"/>
    </row>
    <row r="893" spans="1:26" ht="14.25" customHeight="1">
      <c r="A893" s="258"/>
      <c r="B893" s="259"/>
      <c r="C893" s="259"/>
      <c r="D893" s="259"/>
      <c r="E893" s="259"/>
      <c r="F893" s="258"/>
      <c r="G893" s="258"/>
      <c r="H893" s="260"/>
      <c r="I893" s="258"/>
      <c r="J893" s="258"/>
      <c r="K893" s="258"/>
      <c r="L893" s="258"/>
      <c r="M893" s="258"/>
      <c r="N893" s="258"/>
      <c r="O893" s="258"/>
      <c r="P893" s="258"/>
      <c r="Q893" s="258"/>
      <c r="R893" s="258"/>
      <c r="S893" s="258"/>
      <c r="T893" s="258"/>
      <c r="U893" s="258"/>
      <c r="V893" s="258"/>
      <c r="W893" s="258"/>
      <c r="X893" s="258"/>
      <c r="Y893" s="258"/>
      <c r="Z893" s="258"/>
    </row>
    <row r="894" spans="1:26" ht="14.25" customHeight="1">
      <c r="A894" s="258"/>
      <c r="B894" s="259"/>
      <c r="C894" s="259"/>
      <c r="D894" s="259"/>
      <c r="E894" s="259"/>
      <c r="F894" s="258"/>
      <c r="G894" s="258"/>
      <c r="H894" s="260"/>
      <c r="I894" s="258"/>
      <c r="J894" s="258"/>
      <c r="K894" s="258"/>
      <c r="L894" s="258"/>
      <c r="M894" s="258"/>
      <c r="N894" s="258"/>
      <c r="O894" s="258"/>
      <c r="P894" s="258"/>
      <c r="Q894" s="258"/>
      <c r="R894" s="258"/>
      <c r="S894" s="258"/>
      <c r="T894" s="258"/>
      <c r="U894" s="258"/>
      <c r="V894" s="258"/>
      <c r="W894" s="258"/>
      <c r="X894" s="258"/>
      <c r="Y894" s="258"/>
      <c r="Z894" s="258"/>
    </row>
    <row r="895" spans="1:26" ht="14.25" customHeight="1">
      <c r="A895" s="258"/>
      <c r="B895" s="259"/>
      <c r="C895" s="259"/>
      <c r="D895" s="259"/>
      <c r="E895" s="259"/>
      <c r="F895" s="258"/>
      <c r="G895" s="258"/>
      <c r="H895" s="260"/>
      <c r="I895" s="258"/>
      <c r="J895" s="258"/>
      <c r="K895" s="258"/>
      <c r="L895" s="258"/>
      <c r="M895" s="258"/>
      <c r="N895" s="258"/>
      <c r="O895" s="258"/>
      <c r="P895" s="258"/>
      <c r="Q895" s="258"/>
      <c r="R895" s="258"/>
      <c r="S895" s="258"/>
      <c r="T895" s="258"/>
      <c r="U895" s="258"/>
      <c r="V895" s="258"/>
      <c r="W895" s="258"/>
      <c r="X895" s="258"/>
      <c r="Y895" s="258"/>
      <c r="Z895" s="258"/>
    </row>
    <row r="896" spans="1:26" ht="14.25" customHeight="1">
      <c r="A896" s="258"/>
      <c r="B896" s="259"/>
      <c r="C896" s="259"/>
      <c r="D896" s="259"/>
      <c r="E896" s="259"/>
      <c r="F896" s="258"/>
      <c r="G896" s="258"/>
      <c r="H896" s="260"/>
      <c r="I896" s="258"/>
      <c r="J896" s="258"/>
      <c r="K896" s="258"/>
      <c r="L896" s="258"/>
      <c r="M896" s="258"/>
      <c r="N896" s="258"/>
      <c r="O896" s="258"/>
      <c r="P896" s="258"/>
      <c r="Q896" s="258"/>
      <c r="R896" s="258"/>
      <c r="S896" s="258"/>
      <c r="T896" s="258"/>
      <c r="U896" s="258"/>
      <c r="V896" s="258"/>
      <c r="W896" s="258"/>
      <c r="X896" s="258"/>
      <c r="Y896" s="258"/>
      <c r="Z896" s="258"/>
    </row>
    <row r="897" spans="1:26" ht="14.25" customHeight="1">
      <c r="A897" s="258"/>
      <c r="B897" s="259"/>
      <c r="C897" s="259"/>
      <c r="D897" s="259"/>
      <c r="E897" s="259"/>
      <c r="F897" s="258"/>
      <c r="G897" s="258"/>
      <c r="H897" s="260"/>
      <c r="I897" s="258"/>
      <c r="J897" s="258"/>
      <c r="K897" s="258"/>
      <c r="L897" s="258"/>
      <c r="M897" s="258"/>
      <c r="N897" s="258"/>
      <c r="O897" s="258"/>
      <c r="P897" s="258"/>
      <c r="Q897" s="258"/>
      <c r="R897" s="258"/>
      <c r="S897" s="258"/>
      <c r="T897" s="258"/>
      <c r="U897" s="258"/>
      <c r="V897" s="258"/>
      <c r="W897" s="258"/>
      <c r="X897" s="258"/>
      <c r="Y897" s="258"/>
      <c r="Z897" s="258"/>
    </row>
    <row r="898" spans="1:26" ht="14.25" customHeight="1">
      <c r="A898" s="258"/>
      <c r="B898" s="259"/>
      <c r="C898" s="259"/>
      <c r="D898" s="259"/>
      <c r="E898" s="259"/>
      <c r="F898" s="258"/>
      <c r="G898" s="258"/>
      <c r="H898" s="260"/>
      <c r="I898" s="258"/>
      <c r="J898" s="258"/>
      <c r="K898" s="258"/>
      <c r="L898" s="258"/>
      <c r="M898" s="258"/>
      <c r="N898" s="258"/>
      <c r="O898" s="258"/>
      <c r="P898" s="258"/>
      <c r="Q898" s="258"/>
      <c r="R898" s="258"/>
      <c r="S898" s="258"/>
      <c r="T898" s="258"/>
      <c r="U898" s="258"/>
      <c r="V898" s="258"/>
      <c r="W898" s="258"/>
      <c r="X898" s="258"/>
      <c r="Y898" s="258"/>
      <c r="Z898" s="258"/>
    </row>
    <row r="899" spans="1:26" ht="14.25" customHeight="1">
      <c r="A899" s="258"/>
      <c r="B899" s="259"/>
      <c r="C899" s="259"/>
      <c r="D899" s="259"/>
      <c r="E899" s="259"/>
      <c r="F899" s="258"/>
      <c r="G899" s="258"/>
      <c r="H899" s="260"/>
      <c r="I899" s="258"/>
      <c r="J899" s="258"/>
      <c r="K899" s="258"/>
      <c r="L899" s="258"/>
      <c r="M899" s="258"/>
      <c r="N899" s="258"/>
      <c r="O899" s="258"/>
      <c r="P899" s="258"/>
      <c r="Q899" s="258"/>
      <c r="R899" s="258"/>
      <c r="S899" s="258"/>
      <c r="T899" s="258"/>
      <c r="U899" s="258"/>
      <c r="V899" s="258"/>
      <c r="W899" s="258"/>
      <c r="X899" s="258"/>
      <c r="Y899" s="258"/>
      <c r="Z899" s="258"/>
    </row>
    <row r="900" spans="1:26" ht="14.25" customHeight="1">
      <c r="A900" s="258"/>
      <c r="B900" s="259"/>
      <c r="C900" s="259"/>
      <c r="D900" s="259"/>
      <c r="E900" s="259"/>
      <c r="F900" s="258"/>
      <c r="G900" s="258"/>
      <c r="H900" s="260"/>
      <c r="I900" s="258"/>
      <c r="J900" s="258"/>
      <c r="K900" s="258"/>
      <c r="L900" s="258"/>
      <c r="M900" s="258"/>
      <c r="N900" s="258"/>
      <c r="O900" s="258"/>
      <c r="P900" s="258"/>
      <c r="Q900" s="258"/>
      <c r="R900" s="258"/>
      <c r="S900" s="258"/>
      <c r="T900" s="258"/>
      <c r="U900" s="258"/>
      <c r="V900" s="258"/>
      <c r="W900" s="258"/>
      <c r="X900" s="258"/>
      <c r="Y900" s="258"/>
      <c r="Z900" s="258"/>
    </row>
    <row r="901" spans="1:26" ht="14.25" customHeight="1">
      <c r="A901" s="258"/>
      <c r="B901" s="259"/>
      <c r="C901" s="259"/>
      <c r="D901" s="259"/>
      <c r="E901" s="259"/>
      <c r="F901" s="258"/>
      <c r="G901" s="258"/>
      <c r="H901" s="260"/>
      <c r="I901" s="258"/>
      <c r="J901" s="258"/>
      <c r="K901" s="258"/>
      <c r="L901" s="258"/>
      <c r="M901" s="258"/>
      <c r="N901" s="258"/>
      <c r="O901" s="258"/>
      <c r="P901" s="258"/>
      <c r="Q901" s="258"/>
      <c r="R901" s="258"/>
      <c r="S901" s="258"/>
      <c r="T901" s="258"/>
      <c r="U901" s="258"/>
      <c r="V901" s="258"/>
      <c r="W901" s="258"/>
      <c r="X901" s="258"/>
      <c r="Y901" s="258"/>
      <c r="Z901" s="258"/>
    </row>
    <row r="902" spans="1:26" ht="14.25" customHeight="1">
      <c r="A902" s="258"/>
      <c r="B902" s="259"/>
      <c r="C902" s="259"/>
      <c r="D902" s="259"/>
      <c r="E902" s="259"/>
      <c r="F902" s="258"/>
      <c r="G902" s="258"/>
      <c r="H902" s="260"/>
      <c r="I902" s="258"/>
      <c r="J902" s="258"/>
      <c r="K902" s="258"/>
      <c r="L902" s="258"/>
      <c r="M902" s="258"/>
      <c r="N902" s="258"/>
      <c r="O902" s="258"/>
      <c r="P902" s="258"/>
      <c r="Q902" s="258"/>
      <c r="R902" s="258"/>
      <c r="S902" s="258"/>
      <c r="T902" s="258"/>
      <c r="U902" s="258"/>
      <c r="V902" s="258"/>
      <c r="W902" s="258"/>
      <c r="X902" s="258"/>
      <c r="Y902" s="258"/>
      <c r="Z902" s="258"/>
    </row>
    <row r="903" spans="1:26" ht="14.25" customHeight="1">
      <c r="A903" s="258"/>
      <c r="B903" s="259"/>
      <c r="C903" s="259"/>
      <c r="D903" s="259"/>
      <c r="E903" s="259"/>
      <c r="F903" s="258"/>
      <c r="G903" s="258"/>
      <c r="H903" s="260"/>
      <c r="I903" s="258"/>
      <c r="J903" s="258"/>
      <c r="K903" s="258"/>
      <c r="L903" s="258"/>
      <c r="M903" s="258"/>
      <c r="N903" s="258"/>
      <c r="O903" s="258"/>
      <c r="P903" s="258"/>
      <c r="Q903" s="258"/>
      <c r="R903" s="258"/>
      <c r="S903" s="258"/>
      <c r="T903" s="258"/>
      <c r="U903" s="258"/>
      <c r="V903" s="258"/>
      <c r="W903" s="258"/>
      <c r="X903" s="258"/>
      <c r="Y903" s="258"/>
      <c r="Z903" s="258"/>
    </row>
    <row r="904" spans="1:26" ht="14.25" customHeight="1">
      <c r="A904" s="258"/>
      <c r="B904" s="259"/>
      <c r="C904" s="259"/>
      <c r="D904" s="259"/>
      <c r="E904" s="259"/>
      <c r="F904" s="258"/>
      <c r="G904" s="258"/>
      <c r="H904" s="260"/>
      <c r="I904" s="258"/>
      <c r="J904" s="258"/>
      <c r="K904" s="258"/>
      <c r="L904" s="258"/>
      <c r="M904" s="258"/>
      <c r="N904" s="258"/>
      <c r="O904" s="258"/>
      <c r="P904" s="258"/>
      <c r="Q904" s="258"/>
      <c r="R904" s="258"/>
      <c r="S904" s="258"/>
      <c r="T904" s="258"/>
      <c r="U904" s="258"/>
      <c r="V904" s="258"/>
      <c r="W904" s="258"/>
      <c r="X904" s="258"/>
      <c r="Y904" s="258"/>
      <c r="Z904" s="258"/>
    </row>
    <row r="905" spans="1:26" ht="14.25" customHeight="1">
      <c r="A905" s="258"/>
      <c r="B905" s="259"/>
      <c r="C905" s="259"/>
      <c r="D905" s="259"/>
      <c r="E905" s="259"/>
      <c r="F905" s="258"/>
      <c r="G905" s="258"/>
      <c r="H905" s="260"/>
      <c r="I905" s="258"/>
      <c r="J905" s="258"/>
      <c r="K905" s="258"/>
      <c r="L905" s="258"/>
      <c r="M905" s="258"/>
      <c r="N905" s="258"/>
      <c r="O905" s="258"/>
      <c r="P905" s="258"/>
      <c r="Q905" s="258"/>
      <c r="R905" s="258"/>
      <c r="S905" s="258"/>
      <c r="T905" s="258"/>
      <c r="U905" s="258"/>
      <c r="V905" s="258"/>
      <c r="W905" s="258"/>
      <c r="X905" s="258"/>
      <c r="Y905" s="258"/>
      <c r="Z905" s="258"/>
    </row>
    <row r="906" spans="1:26" ht="14.25" customHeight="1">
      <c r="A906" s="258"/>
      <c r="B906" s="259"/>
      <c r="C906" s="259"/>
      <c r="D906" s="259"/>
      <c r="E906" s="259"/>
      <c r="F906" s="258"/>
      <c r="G906" s="258"/>
      <c r="H906" s="260"/>
      <c r="I906" s="258"/>
      <c r="J906" s="258"/>
      <c r="K906" s="258"/>
      <c r="L906" s="258"/>
      <c r="M906" s="258"/>
      <c r="N906" s="258"/>
      <c r="O906" s="258"/>
      <c r="P906" s="258"/>
      <c r="Q906" s="258"/>
      <c r="R906" s="258"/>
      <c r="S906" s="258"/>
      <c r="T906" s="258"/>
      <c r="U906" s="258"/>
      <c r="V906" s="258"/>
      <c r="W906" s="258"/>
      <c r="X906" s="258"/>
      <c r="Y906" s="258"/>
      <c r="Z906" s="258"/>
    </row>
    <row r="907" spans="1:26" ht="14.25" customHeight="1">
      <c r="A907" s="258"/>
      <c r="B907" s="259"/>
      <c r="C907" s="259"/>
      <c r="D907" s="259"/>
      <c r="E907" s="259"/>
      <c r="F907" s="258"/>
      <c r="G907" s="258"/>
      <c r="H907" s="260"/>
      <c r="I907" s="258"/>
      <c r="J907" s="258"/>
      <c r="K907" s="258"/>
      <c r="L907" s="258"/>
      <c r="M907" s="258"/>
      <c r="N907" s="258"/>
      <c r="O907" s="258"/>
      <c r="P907" s="258"/>
      <c r="Q907" s="258"/>
      <c r="R907" s="258"/>
      <c r="S907" s="258"/>
      <c r="T907" s="258"/>
      <c r="U907" s="258"/>
      <c r="V907" s="258"/>
      <c r="W907" s="258"/>
      <c r="X907" s="258"/>
      <c r="Y907" s="258"/>
      <c r="Z907" s="258"/>
    </row>
    <row r="908" spans="1:26" ht="14.25" customHeight="1">
      <c r="A908" s="258"/>
      <c r="B908" s="259"/>
      <c r="C908" s="259"/>
      <c r="D908" s="259"/>
      <c r="E908" s="259"/>
      <c r="F908" s="258"/>
      <c r="G908" s="258"/>
      <c r="H908" s="260"/>
      <c r="I908" s="258"/>
      <c r="J908" s="258"/>
      <c r="K908" s="258"/>
      <c r="L908" s="258"/>
      <c r="M908" s="258"/>
      <c r="N908" s="258"/>
      <c r="O908" s="258"/>
      <c r="P908" s="258"/>
      <c r="Q908" s="258"/>
      <c r="R908" s="258"/>
      <c r="S908" s="258"/>
      <c r="T908" s="258"/>
      <c r="U908" s="258"/>
      <c r="V908" s="258"/>
      <c r="W908" s="258"/>
      <c r="X908" s="258"/>
      <c r="Y908" s="258"/>
      <c r="Z908" s="258"/>
    </row>
    <row r="909" spans="1:26" ht="14.25" customHeight="1">
      <c r="A909" s="258"/>
      <c r="B909" s="259"/>
      <c r="C909" s="259"/>
      <c r="D909" s="259"/>
      <c r="E909" s="259"/>
      <c r="F909" s="258"/>
      <c r="G909" s="258"/>
      <c r="H909" s="260"/>
      <c r="I909" s="258"/>
      <c r="J909" s="258"/>
      <c r="K909" s="258"/>
      <c r="L909" s="258"/>
      <c r="M909" s="258"/>
      <c r="N909" s="258"/>
      <c r="O909" s="258"/>
      <c r="P909" s="258"/>
      <c r="Q909" s="258"/>
      <c r="R909" s="258"/>
      <c r="S909" s="258"/>
      <c r="T909" s="258"/>
      <c r="U909" s="258"/>
      <c r="V909" s="258"/>
      <c r="W909" s="258"/>
      <c r="X909" s="258"/>
      <c r="Y909" s="258"/>
      <c r="Z909" s="258"/>
    </row>
    <row r="910" spans="1:26" ht="14.25" customHeight="1">
      <c r="A910" s="258"/>
      <c r="B910" s="259"/>
      <c r="C910" s="259"/>
      <c r="D910" s="259"/>
      <c r="E910" s="259"/>
      <c r="F910" s="258"/>
      <c r="G910" s="258"/>
      <c r="H910" s="260"/>
      <c r="I910" s="258"/>
      <c r="J910" s="258"/>
      <c r="K910" s="258"/>
      <c r="L910" s="258"/>
      <c r="M910" s="258"/>
      <c r="N910" s="258"/>
      <c r="O910" s="258"/>
      <c r="P910" s="258"/>
      <c r="Q910" s="258"/>
      <c r="R910" s="258"/>
      <c r="S910" s="258"/>
      <c r="T910" s="258"/>
      <c r="U910" s="258"/>
      <c r="V910" s="258"/>
      <c r="W910" s="258"/>
      <c r="X910" s="258"/>
      <c r="Y910" s="258"/>
      <c r="Z910" s="258"/>
    </row>
    <row r="911" spans="1:26" ht="14.25" customHeight="1">
      <c r="A911" s="258"/>
      <c r="B911" s="259"/>
      <c r="C911" s="259"/>
      <c r="D911" s="259"/>
      <c r="E911" s="259"/>
      <c r="F911" s="258"/>
      <c r="G911" s="258"/>
      <c r="H911" s="260"/>
      <c r="I911" s="258"/>
      <c r="J911" s="258"/>
      <c r="K911" s="258"/>
      <c r="L911" s="258"/>
      <c r="M911" s="258"/>
      <c r="N911" s="258"/>
      <c r="O911" s="258"/>
      <c r="P911" s="258"/>
      <c r="Q911" s="258"/>
      <c r="R911" s="258"/>
      <c r="S911" s="258"/>
      <c r="T911" s="258"/>
      <c r="U911" s="258"/>
      <c r="V911" s="258"/>
      <c r="W911" s="258"/>
      <c r="X911" s="258"/>
      <c r="Y911" s="258"/>
      <c r="Z911" s="258"/>
    </row>
    <row r="912" spans="1:26" ht="14.25" customHeight="1">
      <c r="A912" s="258"/>
      <c r="B912" s="259"/>
      <c r="C912" s="259"/>
      <c r="D912" s="259"/>
      <c r="E912" s="259"/>
      <c r="F912" s="258"/>
      <c r="G912" s="258"/>
      <c r="H912" s="260"/>
      <c r="I912" s="258"/>
      <c r="J912" s="258"/>
      <c r="K912" s="258"/>
      <c r="L912" s="258"/>
      <c r="M912" s="258"/>
      <c r="N912" s="258"/>
      <c r="O912" s="258"/>
      <c r="P912" s="258"/>
      <c r="Q912" s="258"/>
      <c r="R912" s="258"/>
      <c r="S912" s="258"/>
      <c r="T912" s="258"/>
      <c r="U912" s="258"/>
      <c r="V912" s="258"/>
      <c r="W912" s="258"/>
      <c r="X912" s="258"/>
      <c r="Y912" s="258"/>
      <c r="Z912" s="258"/>
    </row>
    <row r="913" spans="1:26" ht="14.25" customHeight="1">
      <c r="A913" s="258"/>
      <c r="B913" s="259"/>
      <c r="C913" s="259"/>
      <c r="D913" s="259"/>
      <c r="E913" s="259"/>
      <c r="F913" s="258"/>
      <c r="G913" s="258"/>
      <c r="H913" s="260"/>
      <c r="I913" s="258"/>
      <c r="J913" s="258"/>
      <c r="K913" s="258"/>
      <c r="L913" s="258"/>
      <c r="M913" s="258"/>
      <c r="N913" s="258"/>
      <c r="O913" s="258"/>
      <c r="P913" s="258"/>
      <c r="Q913" s="258"/>
      <c r="R913" s="258"/>
      <c r="S913" s="258"/>
      <c r="T913" s="258"/>
      <c r="U913" s="258"/>
      <c r="V913" s="258"/>
      <c r="W913" s="258"/>
      <c r="X913" s="258"/>
      <c r="Y913" s="258"/>
      <c r="Z913" s="258"/>
    </row>
    <row r="914" spans="1:26" ht="14.25" customHeight="1">
      <c r="A914" s="258"/>
      <c r="B914" s="259"/>
      <c r="C914" s="259"/>
      <c r="D914" s="259"/>
      <c r="E914" s="259"/>
      <c r="F914" s="258"/>
      <c r="G914" s="258"/>
      <c r="H914" s="260"/>
      <c r="I914" s="258"/>
      <c r="J914" s="258"/>
      <c r="K914" s="258"/>
      <c r="L914" s="258"/>
      <c r="M914" s="258"/>
      <c r="N914" s="258"/>
      <c r="O914" s="258"/>
      <c r="P914" s="258"/>
      <c r="Q914" s="258"/>
      <c r="R914" s="258"/>
      <c r="S914" s="258"/>
      <c r="T914" s="258"/>
      <c r="U914" s="258"/>
      <c r="V914" s="258"/>
      <c r="W914" s="258"/>
      <c r="X914" s="258"/>
      <c r="Y914" s="258"/>
      <c r="Z914" s="258"/>
    </row>
    <row r="915" spans="1:26" ht="14.25" customHeight="1">
      <c r="A915" s="258"/>
      <c r="B915" s="259"/>
      <c r="C915" s="259"/>
      <c r="D915" s="259"/>
      <c r="E915" s="259"/>
      <c r="F915" s="258"/>
      <c r="G915" s="258"/>
      <c r="H915" s="260"/>
      <c r="I915" s="258"/>
      <c r="J915" s="258"/>
      <c r="K915" s="258"/>
      <c r="L915" s="258"/>
      <c r="M915" s="258"/>
      <c r="N915" s="258"/>
      <c r="O915" s="258"/>
      <c r="P915" s="258"/>
      <c r="Q915" s="258"/>
      <c r="R915" s="258"/>
      <c r="S915" s="258"/>
      <c r="T915" s="258"/>
      <c r="U915" s="258"/>
      <c r="V915" s="258"/>
      <c r="W915" s="258"/>
      <c r="X915" s="258"/>
      <c r="Y915" s="258"/>
      <c r="Z915" s="258"/>
    </row>
    <row r="916" spans="1:26" ht="14.25" customHeight="1">
      <c r="A916" s="258"/>
      <c r="B916" s="259"/>
      <c r="C916" s="259"/>
      <c r="D916" s="259"/>
      <c r="E916" s="259"/>
      <c r="F916" s="258"/>
      <c r="G916" s="258"/>
      <c r="H916" s="260"/>
      <c r="I916" s="258"/>
      <c r="J916" s="258"/>
      <c r="K916" s="258"/>
      <c r="L916" s="258"/>
      <c r="M916" s="258"/>
      <c r="N916" s="258"/>
      <c r="O916" s="258"/>
      <c r="P916" s="258"/>
      <c r="Q916" s="258"/>
      <c r="R916" s="258"/>
      <c r="S916" s="258"/>
      <c r="T916" s="258"/>
      <c r="U916" s="258"/>
      <c r="V916" s="258"/>
      <c r="W916" s="258"/>
      <c r="X916" s="258"/>
      <c r="Y916" s="258"/>
      <c r="Z916" s="258"/>
    </row>
    <row r="917" spans="1:26" ht="14.25" customHeight="1">
      <c r="A917" s="258"/>
      <c r="B917" s="259"/>
      <c r="C917" s="259"/>
      <c r="D917" s="259"/>
      <c r="E917" s="259"/>
      <c r="F917" s="258"/>
      <c r="G917" s="258"/>
      <c r="H917" s="260"/>
      <c r="I917" s="258"/>
      <c r="J917" s="258"/>
      <c r="K917" s="258"/>
      <c r="L917" s="258"/>
      <c r="M917" s="258"/>
      <c r="N917" s="258"/>
      <c r="O917" s="258"/>
      <c r="P917" s="258"/>
      <c r="Q917" s="258"/>
      <c r="R917" s="258"/>
      <c r="S917" s="258"/>
      <c r="T917" s="258"/>
      <c r="U917" s="258"/>
      <c r="V917" s="258"/>
      <c r="W917" s="258"/>
      <c r="X917" s="258"/>
      <c r="Y917" s="258"/>
      <c r="Z917" s="258"/>
    </row>
    <row r="918" spans="1:26" ht="14.25" customHeight="1">
      <c r="A918" s="258"/>
      <c r="B918" s="259"/>
      <c r="C918" s="259"/>
      <c r="D918" s="259"/>
      <c r="E918" s="259"/>
      <c r="F918" s="258"/>
      <c r="G918" s="258"/>
      <c r="H918" s="260"/>
      <c r="I918" s="258"/>
      <c r="J918" s="258"/>
      <c r="K918" s="258"/>
      <c r="L918" s="258"/>
      <c r="M918" s="258"/>
      <c r="N918" s="258"/>
      <c r="O918" s="258"/>
      <c r="P918" s="258"/>
      <c r="Q918" s="258"/>
      <c r="R918" s="258"/>
      <c r="S918" s="258"/>
      <c r="T918" s="258"/>
      <c r="U918" s="258"/>
      <c r="V918" s="258"/>
      <c r="W918" s="258"/>
      <c r="X918" s="258"/>
      <c r="Y918" s="258"/>
      <c r="Z918" s="258"/>
    </row>
    <row r="919" spans="1:26" ht="14.25" customHeight="1">
      <c r="A919" s="258"/>
      <c r="B919" s="259"/>
      <c r="C919" s="259"/>
      <c r="D919" s="259"/>
      <c r="E919" s="259"/>
      <c r="F919" s="258"/>
      <c r="G919" s="258"/>
      <c r="H919" s="260"/>
      <c r="I919" s="258"/>
      <c r="J919" s="258"/>
      <c r="K919" s="258"/>
      <c r="L919" s="258"/>
      <c r="M919" s="258"/>
      <c r="N919" s="258"/>
      <c r="O919" s="258"/>
      <c r="P919" s="258"/>
      <c r="Q919" s="258"/>
      <c r="R919" s="258"/>
      <c r="S919" s="258"/>
      <c r="T919" s="258"/>
      <c r="U919" s="258"/>
      <c r="V919" s="258"/>
      <c r="W919" s="258"/>
      <c r="X919" s="258"/>
      <c r="Y919" s="258"/>
      <c r="Z919" s="258"/>
    </row>
    <row r="920" spans="1:26" ht="14.25" customHeight="1">
      <c r="A920" s="258"/>
      <c r="B920" s="259"/>
      <c r="C920" s="259"/>
      <c r="D920" s="259"/>
      <c r="E920" s="259"/>
      <c r="F920" s="258"/>
      <c r="G920" s="258"/>
      <c r="H920" s="260"/>
      <c r="I920" s="258"/>
      <c r="J920" s="258"/>
      <c r="K920" s="258"/>
      <c r="L920" s="258"/>
      <c r="M920" s="258"/>
      <c r="N920" s="258"/>
      <c r="O920" s="258"/>
      <c r="P920" s="258"/>
      <c r="Q920" s="258"/>
      <c r="R920" s="258"/>
      <c r="S920" s="258"/>
      <c r="T920" s="258"/>
      <c r="U920" s="258"/>
      <c r="V920" s="258"/>
      <c r="W920" s="258"/>
      <c r="X920" s="258"/>
      <c r="Y920" s="258"/>
      <c r="Z920" s="258"/>
    </row>
    <row r="921" spans="1:26" ht="14.25" customHeight="1">
      <c r="A921" s="258"/>
      <c r="B921" s="259"/>
      <c r="C921" s="259"/>
      <c r="D921" s="259"/>
      <c r="E921" s="259"/>
      <c r="F921" s="258"/>
      <c r="G921" s="258"/>
      <c r="H921" s="260"/>
      <c r="I921" s="258"/>
      <c r="J921" s="258"/>
      <c r="K921" s="258"/>
      <c r="L921" s="258"/>
      <c r="M921" s="258"/>
      <c r="N921" s="258"/>
      <c r="O921" s="258"/>
      <c r="P921" s="258"/>
      <c r="Q921" s="258"/>
      <c r="R921" s="258"/>
      <c r="S921" s="258"/>
      <c r="T921" s="258"/>
      <c r="U921" s="258"/>
      <c r="V921" s="258"/>
      <c r="W921" s="258"/>
      <c r="X921" s="258"/>
      <c r="Y921" s="258"/>
      <c r="Z921" s="258"/>
    </row>
    <row r="922" spans="1:26" ht="14.25" customHeight="1">
      <c r="A922" s="258"/>
      <c r="B922" s="259"/>
      <c r="C922" s="259"/>
      <c r="D922" s="259"/>
      <c r="E922" s="259"/>
      <c r="F922" s="258"/>
      <c r="G922" s="258"/>
      <c r="H922" s="260"/>
      <c r="I922" s="258"/>
      <c r="J922" s="258"/>
      <c r="K922" s="258"/>
      <c r="L922" s="258"/>
      <c r="M922" s="258"/>
      <c r="N922" s="258"/>
      <c r="O922" s="258"/>
      <c r="P922" s="258"/>
      <c r="Q922" s="258"/>
      <c r="R922" s="258"/>
      <c r="S922" s="258"/>
      <c r="T922" s="258"/>
      <c r="U922" s="258"/>
      <c r="V922" s="258"/>
      <c r="W922" s="258"/>
      <c r="X922" s="258"/>
      <c r="Y922" s="258"/>
      <c r="Z922" s="258"/>
    </row>
    <row r="923" spans="1:26" ht="14.25" customHeight="1">
      <c r="A923" s="258"/>
      <c r="B923" s="259"/>
      <c r="C923" s="259"/>
      <c r="D923" s="259"/>
      <c r="E923" s="259"/>
      <c r="F923" s="258"/>
      <c r="G923" s="258"/>
      <c r="H923" s="260"/>
      <c r="I923" s="258"/>
      <c r="J923" s="258"/>
      <c r="K923" s="258"/>
      <c r="L923" s="258"/>
      <c r="M923" s="258"/>
      <c r="N923" s="258"/>
      <c r="O923" s="258"/>
      <c r="P923" s="258"/>
      <c r="Q923" s="258"/>
      <c r="R923" s="258"/>
      <c r="S923" s="258"/>
      <c r="T923" s="258"/>
      <c r="U923" s="258"/>
      <c r="V923" s="258"/>
      <c r="W923" s="258"/>
      <c r="X923" s="258"/>
      <c r="Y923" s="258"/>
      <c r="Z923" s="258"/>
    </row>
    <row r="924" spans="1:26" ht="14.25" customHeight="1">
      <c r="A924" s="258"/>
      <c r="B924" s="259"/>
      <c r="C924" s="259"/>
      <c r="D924" s="259"/>
      <c r="E924" s="259"/>
      <c r="F924" s="258"/>
      <c r="G924" s="258"/>
      <c r="H924" s="260"/>
      <c r="I924" s="258"/>
      <c r="J924" s="258"/>
      <c r="K924" s="258"/>
      <c r="L924" s="258"/>
      <c r="M924" s="258"/>
      <c r="N924" s="258"/>
      <c r="O924" s="258"/>
      <c r="P924" s="258"/>
      <c r="Q924" s="258"/>
      <c r="R924" s="258"/>
      <c r="S924" s="258"/>
      <c r="T924" s="258"/>
      <c r="U924" s="258"/>
      <c r="V924" s="258"/>
      <c r="W924" s="258"/>
      <c r="X924" s="258"/>
      <c r="Y924" s="258"/>
      <c r="Z924" s="258"/>
    </row>
    <row r="925" spans="1:26" ht="14.25" customHeight="1">
      <c r="A925" s="258"/>
      <c r="B925" s="259"/>
      <c r="C925" s="259"/>
      <c r="D925" s="259"/>
      <c r="E925" s="259"/>
      <c r="F925" s="258"/>
      <c r="G925" s="258"/>
      <c r="H925" s="260"/>
      <c r="I925" s="258"/>
      <c r="J925" s="258"/>
      <c r="K925" s="258"/>
      <c r="L925" s="258"/>
      <c r="M925" s="258"/>
      <c r="N925" s="258"/>
      <c r="O925" s="258"/>
      <c r="P925" s="258"/>
      <c r="Q925" s="258"/>
      <c r="R925" s="258"/>
      <c r="S925" s="258"/>
      <c r="T925" s="258"/>
      <c r="U925" s="258"/>
      <c r="V925" s="258"/>
      <c r="W925" s="258"/>
      <c r="X925" s="258"/>
      <c r="Y925" s="258"/>
      <c r="Z925" s="258"/>
    </row>
    <row r="926" spans="1:26" ht="14.25" customHeight="1">
      <c r="A926" s="258"/>
      <c r="B926" s="259"/>
      <c r="C926" s="259"/>
      <c r="D926" s="259"/>
      <c r="E926" s="259"/>
      <c r="F926" s="258"/>
      <c r="G926" s="258"/>
      <c r="H926" s="260"/>
      <c r="I926" s="258"/>
      <c r="J926" s="258"/>
      <c r="K926" s="258"/>
      <c r="L926" s="258"/>
      <c r="M926" s="258"/>
      <c r="N926" s="258"/>
      <c r="O926" s="258"/>
      <c r="P926" s="258"/>
      <c r="Q926" s="258"/>
      <c r="R926" s="258"/>
      <c r="S926" s="258"/>
      <c r="T926" s="258"/>
      <c r="U926" s="258"/>
      <c r="V926" s="258"/>
      <c r="W926" s="258"/>
      <c r="X926" s="258"/>
      <c r="Y926" s="258"/>
      <c r="Z926" s="258"/>
    </row>
    <row r="927" spans="1:26" ht="14.25" customHeight="1">
      <c r="A927" s="258"/>
      <c r="B927" s="259"/>
      <c r="C927" s="259"/>
      <c r="D927" s="259"/>
      <c r="E927" s="259"/>
      <c r="F927" s="258"/>
      <c r="G927" s="258"/>
      <c r="H927" s="260"/>
      <c r="I927" s="258"/>
      <c r="J927" s="258"/>
      <c r="K927" s="258"/>
      <c r="L927" s="258"/>
      <c r="M927" s="258"/>
      <c r="N927" s="258"/>
      <c r="O927" s="258"/>
      <c r="P927" s="258"/>
      <c r="Q927" s="258"/>
      <c r="R927" s="258"/>
      <c r="S927" s="258"/>
      <c r="T927" s="258"/>
      <c r="U927" s="258"/>
      <c r="V927" s="258"/>
      <c r="W927" s="258"/>
      <c r="X927" s="258"/>
      <c r="Y927" s="258"/>
      <c r="Z927" s="258"/>
    </row>
    <row r="928" spans="1:26" ht="14.25" customHeight="1">
      <c r="A928" s="258"/>
      <c r="B928" s="259"/>
      <c r="C928" s="259"/>
      <c r="D928" s="259"/>
      <c r="E928" s="259"/>
      <c r="F928" s="258"/>
      <c r="G928" s="258"/>
      <c r="H928" s="260"/>
      <c r="I928" s="258"/>
      <c r="J928" s="258"/>
      <c r="K928" s="258"/>
      <c r="L928" s="258"/>
      <c r="M928" s="258"/>
      <c r="N928" s="258"/>
      <c r="O928" s="258"/>
      <c r="P928" s="258"/>
      <c r="Q928" s="258"/>
      <c r="R928" s="258"/>
      <c r="S928" s="258"/>
      <c r="T928" s="258"/>
      <c r="U928" s="258"/>
      <c r="V928" s="258"/>
      <c r="W928" s="258"/>
      <c r="X928" s="258"/>
      <c r="Y928" s="258"/>
      <c r="Z928" s="258"/>
    </row>
    <row r="929" spans="1:26" ht="14.25" customHeight="1">
      <c r="A929" s="258"/>
      <c r="B929" s="259"/>
      <c r="C929" s="259"/>
      <c r="D929" s="259"/>
      <c r="E929" s="259"/>
      <c r="F929" s="258"/>
      <c r="G929" s="258"/>
      <c r="H929" s="260"/>
      <c r="I929" s="258"/>
      <c r="J929" s="258"/>
      <c r="K929" s="258"/>
      <c r="L929" s="258"/>
      <c r="M929" s="258"/>
      <c r="N929" s="258"/>
      <c r="O929" s="258"/>
      <c r="P929" s="258"/>
      <c r="Q929" s="258"/>
      <c r="R929" s="258"/>
      <c r="S929" s="258"/>
      <c r="T929" s="258"/>
      <c r="U929" s="258"/>
      <c r="V929" s="258"/>
      <c r="W929" s="258"/>
      <c r="X929" s="258"/>
      <c r="Y929" s="258"/>
      <c r="Z929" s="258"/>
    </row>
    <row r="930" spans="1:26" ht="14.25" customHeight="1">
      <c r="A930" s="258"/>
      <c r="B930" s="259"/>
      <c r="C930" s="259"/>
      <c r="D930" s="259"/>
      <c r="E930" s="259"/>
      <c r="F930" s="258"/>
      <c r="G930" s="258"/>
      <c r="H930" s="260"/>
      <c r="I930" s="258"/>
      <c r="J930" s="258"/>
      <c r="K930" s="258"/>
      <c r="L930" s="258"/>
      <c r="M930" s="258"/>
      <c r="N930" s="258"/>
      <c r="O930" s="258"/>
      <c r="P930" s="258"/>
      <c r="Q930" s="258"/>
      <c r="R930" s="258"/>
      <c r="S930" s="258"/>
      <c r="T930" s="258"/>
      <c r="U930" s="258"/>
      <c r="V930" s="258"/>
      <c r="W930" s="258"/>
      <c r="X930" s="258"/>
      <c r="Y930" s="258"/>
      <c r="Z930" s="258"/>
    </row>
    <row r="931" spans="1:26" ht="14.25" customHeight="1">
      <c r="A931" s="258"/>
      <c r="B931" s="259"/>
      <c r="C931" s="259"/>
      <c r="D931" s="259"/>
      <c r="E931" s="259"/>
      <c r="F931" s="258"/>
      <c r="G931" s="258"/>
      <c r="H931" s="260"/>
      <c r="I931" s="258"/>
      <c r="J931" s="258"/>
      <c r="K931" s="258"/>
      <c r="L931" s="258"/>
      <c r="M931" s="258"/>
      <c r="N931" s="258"/>
      <c r="O931" s="258"/>
      <c r="P931" s="258"/>
      <c r="Q931" s="258"/>
      <c r="R931" s="258"/>
      <c r="S931" s="258"/>
      <c r="T931" s="258"/>
      <c r="U931" s="258"/>
      <c r="V931" s="258"/>
      <c r="W931" s="258"/>
      <c r="X931" s="258"/>
      <c r="Y931" s="258"/>
      <c r="Z931" s="258"/>
    </row>
    <row r="932" spans="1:26" ht="14.25" customHeight="1">
      <c r="A932" s="258"/>
      <c r="B932" s="259"/>
      <c r="C932" s="259"/>
      <c r="D932" s="259"/>
      <c r="E932" s="259"/>
      <c r="F932" s="258"/>
      <c r="G932" s="258"/>
      <c r="H932" s="260"/>
      <c r="I932" s="258"/>
      <c r="J932" s="258"/>
      <c r="K932" s="258"/>
      <c r="L932" s="258"/>
      <c r="M932" s="258"/>
      <c r="N932" s="258"/>
      <c r="O932" s="258"/>
      <c r="P932" s="258"/>
      <c r="Q932" s="258"/>
      <c r="R932" s="258"/>
      <c r="S932" s="258"/>
      <c r="T932" s="258"/>
      <c r="U932" s="258"/>
      <c r="V932" s="258"/>
      <c r="W932" s="258"/>
      <c r="X932" s="258"/>
      <c r="Y932" s="258"/>
      <c r="Z932" s="258"/>
    </row>
    <row r="933" spans="1:26" ht="14.25" customHeight="1">
      <c r="A933" s="258"/>
      <c r="B933" s="259"/>
      <c r="C933" s="259"/>
      <c r="D933" s="259"/>
      <c r="E933" s="259"/>
      <c r="F933" s="258"/>
      <c r="G933" s="258"/>
      <c r="H933" s="260"/>
      <c r="I933" s="258"/>
      <c r="J933" s="258"/>
      <c r="K933" s="258"/>
      <c r="L933" s="258"/>
      <c r="M933" s="258"/>
      <c r="N933" s="258"/>
      <c r="O933" s="258"/>
      <c r="P933" s="258"/>
      <c r="Q933" s="258"/>
      <c r="R933" s="258"/>
      <c r="S933" s="258"/>
      <c r="T933" s="258"/>
      <c r="U933" s="258"/>
      <c r="V933" s="258"/>
      <c r="W933" s="258"/>
      <c r="X933" s="258"/>
      <c r="Y933" s="258"/>
      <c r="Z933" s="258"/>
    </row>
    <row r="934" spans="1:26" ht="14.25" customHeight="1">
      <c r="A934" s="258"/>
      <c r="B934" s="259"/>
      <c r="C934" s="259"/>
      <c r="D934" s="259"/>
      <c r="E934" s="259"/>
      <c r="F934" s="258"/>
      <c r="G934" s="258"/>
      <c r="H934" s="260"/>
      <c r="I934" s="258"/>
      <c r="J934" s="258"/>
      <c r="K934" s="258"/>
      <c r="L934" s="258"/>
      <c r="M934" s="258"/>
      <c r="N934" s="258"/>
      <c r="O934" s="258"/>
      <c r="P934" s="258"/>
      <c r="Q934" s="258"/>
      <c r="R934" s="258"/>
      <c r="S934" s="258"/>
      <c r="T934" s="258"/>
      <c r="U934" s="258"/>
      <c r="V934" s="258"/>
      <c r="W934" s="258"/>
      <c r="X934" s="258"/>
      <c r="Y934" s="258"/>
      <c r="Z934" s="258"/>
    </row>
    <row r="935" spans="1:26" ht="14.25" customHeight="1">
      <c r="A935" s="258"/>
      <c r="B935" s="259"/>
      <c r="C935" s="259"/>
      <c r="D935" s="259"/>
      <c r="E935" s="259"/>
      <c r="F935" s="258"/>
      <c r="G935" s="258"/>
      <c r="H935" s="260"/>
      <c r="I935" s="258"/>
      <c r="J935" s="258"/>
      <c r="K935" s="258"/>
      <c r="L935" s="258"/>
      <c r="M935" s="258"/>
      <c r="N935" s="258"/>
      <c r="O935" s="258"/>
      <c r="P935" s="258"/>
      <c r="Q935" s="258"/>
      <c r="R935" s="258"/>
      <c r="S935" s="258"/>
      <c r="T935" s="258"/>
      <c r="U935" s="258"/>
      <c r="V935" s="258"/>
      <c r="W935" s="258"/>
      <c r="X935" s="258"/>
      <c r="Y935" s="258"/>
      <c r="Z935" s="258"/>
    </row>
    <row r="936" spans="1:26" ht="14.25" customHeight="1">
      <c r="A936" s="258"/>
      <c r="B936" s="259"/>
      <c r="C936" s="259"/>
      <c r="D936" s="259"/>
      <c r="E936" s="259"/>
      <c r="F936" s="258"/>
      <c r="G936" s="258"/>
      <c r="H936" s="260"/>
      <c r="I936" s="258"/>
      <c r="J936" s="258"/>
      <c r="K936" s="258"/>
      <c r="L936" s="258"/>
      <c r="M936" s="258"/>
      <c r="N936" s="258"/>
      <c r="O936" s="258"/>
      <c r="P936" s="258"/>
      <c r="Q936" s="258"/>
      <c r="R936" s="258"/>
      <c r="S936" s="258"/>
      <c r="T936" s="258"/>
      <c r="U936" s="258"/>
      <c r="V936" s="258"/>
      <c r="W936" s="258"/>
      <c r="X936" s="258"/>
      <c r="Y936" s="258"/>
      <c r="Z936" s="258"/>
    </row>
    <row r="937" spans="1:26" ht="14.25" customHeight="1">
      <c r="A937" s="258"/>
      <c r="B937" s="259"/>
      <c r="C937" s="259"/>
      <c r="D937" s="259"/>
      <c r="E937" s="259"/>
      <c r="F937" s="258"/>
      <c r="G937" s="258"/>
      <c r="H937" s="260"/>
      <c r="I937" s="258"/>
      <c r="J937" s="258"/>
      <c r="K937" s="258"/>
      <c r="L937" s="258"/>
      <c r="M937" s="258"/>
      <c r="N937" s="258"/>
      <c r="O937" s="258"/>
      <c r="P937" s="258"/>
      <c r="Q937" s="258"/>
      <c r="R937" s="258"/>
      <c r="S937" s="258"/>
      <c r="T937" s="258"/>
      <c r="U937" s="258"/>
      <c r="V937" s="258"/>
      <c r="W937" s="258"/>
      <c r="X937" s="258"/>
      <c r="Y937" s="258"/>
      <c r="Z937" s="258"/>
    </row>
    <row r="938" spans="1:26" ht="14.25" customHeight="1">
      <c r="A938" s="258"/>
      <c r="B938" s="259"/>
      <c r="C938" s="259"/>
      <c r="D938" s="259"/>
      <c r="E938" s="259"/>
      <c r="F938" s="258"/>
      <c r="G938" s="258"/>
      <c r="H938" s="260"/>
      <c r="I938" s="258"/>
      <c r="J938" s="258"/>
      <c r="K938" s="258"/>
      <c r="L938" s="258"/>
      <c r="M938" s="258"/>
      <c r="N938" s="258"/>
      <c r="O938" s="258"/>
      <c r="P938" s="258"/>
      <c r="Q938" s="258"/>
      <c r="R938" s="258"/>
      <c r="S938" s="258"/>
      <c r="T938" s="258"/>
      <c r="U938" s="258"/>
      <c r="V938" s="258"/>
      <c r="W938" s="258"/>
      <c r="X938" s="258"/>
      <c r="Y938" s="258"/>
      <c r="Z938" s="258"/>
    </row>
    <row r="939" spans="1:26" ht="14.25" customHeight="1">
      <c r="A939" s="258"/>
      <c r="B939" s="259"/>
      <c r="C939" s="259"/>
      <c r="D939" s="259"/>
      <c r="E939" s="259"/>
      <c r="F939" s="258"/>
      <c r="G939" s="258"/>
      <c r="H939" s="260"/>
      <c r="I939" s="258"/>
      <c r="J939" s="258"/>
      <c r="K939" s="258"/>
      <c r="L939" s="258"/>
      <c r="M939" s="258"/>
      <c r="N939" s="258"/>
      <c r="O939" s="258"/>
      <c r="P939" s="258"/>
      <c r="Q939" s="258"/>
      <c r="R939" s="258"/>
      <c r="S939" s="258"/>
      <c r="T939" s="258"/>
      <c r="U939" s="258"/>
      <c r="V939" s="258"/>
      <c r="W939" s="258"/>
      <c r="X939" s="258"/>
      <c r="Y939" s="258"/>
      <c r="Z939" s="258"/>
    </row>
    <row r="940" spans="1:26" ht="14.25" customHeight="1">
      <c r="A940" s="258"/>
      <c r="B940" s="259"/>
      <c r="C940" s="259"/>
      <c r="D940" s="259"/>
      <c r="E940" s="259"/>
      <c r="F940" s="258"/>
      <c r="G940" s="258"/>
      <c r="H940" s="260"/>
      <c r="I940" s="258"/>
      <c r="J940" s="258"/>
      <c r="K940" s="258"/>
      <c r="L940" s="258"/>
      <c r="M940" s="258"/>
      <c r="N940" s="258"/>
      <c r="O940" s="258"/>
      <c r="P940" s="258"/>
      <c r="Q940" s="258"/>
      <c r="R940" s="258"/>
      <c r="S940" s="258"/>
      <c r="T940" s="258"/>
      <c r="U940" s="258"/>
      <c r="V940" s="258"/>
      <c r="W940" s="258"/>
      <c r="X940" s="258"/>
      <c r="Y940" s="258"/>
      <c r="Z940" s="258"/>
    </row>
    <row r="941" spans="1:26" ht="14.25" customHeight="1">
      <c r="A941" s="258"/>
      <c r="B941" s="259"/>
      <c r="C941" s="259"/>
      <c r="D941" s="259"/>
      <c r="E941" s="259"/>
      <c r="F941" s="258"/>
      <c r="G941" s="258"/>
      <c r="H941" s="260"/>
      <c r="I941" s="258"/>
      <c r="J941" s="258"/>
      <c r="K941" s="258"/>
      <c r="L941" s="258"/>
      <c r="M941" s="258"/>
      <c r="N941" s="258"/>
      <c r="O941" s="258"/>
      <c r="P941" s="258"/>
      <c r="Q941" s="258"/>
      <c r="R941" s="258"/>
      <c r="S941" s="258"/>
      <c r="T941" s="258"/>
      <c r="U941" s="258"/>
      <c r="V941" s="258"/>
      <c r="W941" s="258"/>
      <c r="X941" s="258"/>
      <c r="Y941" s="258"/>
      <c r="Z941" s="258"/>
    </row>
    <row r="942" spans="1:26" ht="14.25" customHeight="1">
      <c r="A942" s="258"/>
      <c r="B942" s="259"/>
      <c r="C942" s="259"/>
      <c r="D942" s="259"/>
      <c r="E942" s="259"/>
      <c r="F942" s="258"/>
      <c r="G942" s="258"/>
      <c r="H942" s="260"/>
      <c r="I942" s="258"/>
      <c r="J942" s="258"/>
      <c r="K942" s="258"/>
      <c r="L942" s="258"/>
      <c r="M942" s="258"/>
      <c r="N942" s="258"/>
      <c r="O942" s="258"/>
      <c r="P942" s="258"/>
      <c r="Q942" s="258"/>
      <c r="R942" s="258"/>
      <c r="S942" s="258"/>
      <c r="T942" s="258"/>
      <c r="U942" s="258"/>
      <c r="V942" s="258"/>
      <c r="W942" s="258"/>
      <c r="X942" s="258"/>
      <c r="Y942" s="258"/>
      <c r="Z942" s="258"/>
    </row>
    <row r="943" spans="1:26" ht="14.25" customHeight="1">
      <c r="A943" s="258"/>
      <c r="B943" s="259"/>
      <c r="C943" s="259"/>
      <c r="D943" s="259"/>
      <c r="E943" s="259"/>
      <c r="F943" s="258"/>
      <c r="G943" s="258"/>
      <c r="H943" s="260"/>
      <c r="I943" s="258"/>
      <c r="J943" s="258"/>
      <c r="K943" s="258"/>
      <c r="L943" s="258"/>
      <c r="M943" s="258"/>
      <c r="N943" s="258"/>
      <c r="O943" s="258"/>
      <c r="P943" s="258"/>
      <c r="Q943" s="258"/>
      <c r="R943" s="258"/>
      <c r="S943" s="258"/>
      <c r="T943" s="258"/>
      <c r="U943" s="258"/>
      <c r="V943" s="258"/>
      <c r="W943" s="258"/>
      <c r="X943" s="258"/>
      <c r="Y943" s="258"/>
      <c r="Z943" s="258"/>
    </row>
    <row r="944" spans="1:26" ht="14.25" customHeight="1">
      <c r="A944" s="258"/>
      <c r="B944" s="259"/>
      <c r="C944" s="259"/>
      <c r="D944" s="259"/>
      <c r="E944" s="259"/>
      <c r="F944" s="258"/>
      <c r="G944" s="258"/>
      <c r="H944" s="260"/>
      <c r="I944" s="258"/>
      <c r="J944" s="258"/>
      <c r="K944" s="258"/>
      <c r="L944" s="258"/>
      <c r="M944" s="258"/>
      <c r="N944" s="258"/>
      <c r="O944" s="258"/>
      <c r="P944" s="258"/>
      <c r="Q944" s="258"/>
      <c r="R944" s="258"/>
      <c r="S944" s="258"/>
      <c r="T944" s="258"/>
      <c r="U944" s="258"/>
      <c r="V944" s="258"/>
      <c r="W944" s="258"/>
      <c r="X944" s="258"/>
      <c r="Y944" s="258"/>
      <c r="Z944" s="258"/>
    </row>
    <row r="945" spans="1:26" ht="14.25" customHeight="1">
      <c r="A945" s="258"/>
      <c r="B945" s="259"/>
      <c r="C945" s="259"/>
      <c r="D945" s="259"/>
      <c r="E945" s="259"/>
      <c r="F945" s="258"/>
      <c r="G945" s="258"/>
      <c r="H945" s="260"/>
      <c r="I945" s="258"/>
      <c r="J945" s="258"/>
      <c r="K945" s="258"/>
      <c r="L945" s="258"/>
      <c r="M945" s="258"/>
      <c r="N945" s="258"/>
      <c r="O945" s="258"/>
      <c r="P945" s="258"/>
      <c r="Q945" s="258"/>
      <c r="R945" s="258"/>
      <c r="S945" s="258"/>
      <c r="T945" s="258"/>
      <c r="U945" s="258"/>
      <c r="V945" s="258"/>
      <c r="W945" s="258"/>
      <c r="X945" s="258"/>
      <c r="Y945" s="258"/>
      <c r="Z945" s="258"/>
    </row>
    <row r="946" spans="1:26" ht="14.25" customHeight="1">
      <c r="A946" s="258"/>
      <c r="B946" s="259"/>
      <c r="C946" s="259"/>
      <c r="D946" s="259"/>
      <c r="E946" s="259"/>
      <c r="F946" s="258"/>
      <c r="G946" s="258"/>
      <c r="H946" s="260"/>
      <c r="I946" s="258"/>
      <c r="J946" s="258"/>
      <c r="K946" s="258"/>
      <c r="L946" s="258"/>
      <c r="M946" s="258"/>
      <c r="N946" s="258"/>
      <c r="O946" s="258"/>
      <c r="P946" s="258"/>
      <c r="Q946" s="258"/>
      <c r="R946" s="258"/>
      <c r="S946" s="258"/>
      <c r="T946" s="258"/>
      <c r="U946" s="258"/>
      <c r="V946" s="258"/>
      <c r="W946" s="258"/>
      <c r="X946" s="258"/>
      <c r="Y946" s="258"/>
      <c r="Z946" s="258"/>
    </row>
    <row r="947" spans="1:26" ht="14.25" customHeight="1">
      <c r="A947" s="258"/>
      <c r="B947" s="259"/>
      <c r="C947" s="259"/>
      <c r="D947" s="259"/>
      <c r="E947" s="259"/>
      <c r="F947" s="258"/>
      <c r="G947" s="258"/>
      <c r="H947" s="260"/>
      <c r="I947" s="258"/>
      <c r="J947" s="258"/>
      <c r="K947" s="258"/>
      <c r="L947" s="258"/>
      <c r="M947" s="258"/>
      <c r="N947" s="258"/>
      <c r="O947" s="258"/>
      <c r="P947" s="258"/>
      <c r="Q947" s="258"/>
      <c r="R947" s="258"/>
      <c r="S947" s="258"/>
      <c r="T947" s="258"/>
      <c r="U947" s="258"/>
      <c r="V947" s="258"/>
      <c r="W947" s="258"/>
      <c r="X947" s="258"/>
      <c r="Y947" s="258"/>
      <c r="Z947" s="258"/>
    </row>
    <row r="948" spans="1:26" ht="14.25" customHeight="1">
      <c r="A948" s="258"/>
      <c r="B948" s="259"/>
      <c r="C948" s="259"/>
      <c r="D948" s="259"/>
      <c r="E948" s="259"/>
      <c r="F948" s="258"/>
      <c r="G948" s="258"/>
      <c r="H948" s="260"/>
      <c r="I948" s="258"/>
      <c r="J948" s="258"/>
      <c r="K948" s="258"/>
      <c r="L948" s="258"/>
      <c r="M948" s="258"/>
      <c r="N948" s="258"/>
      <c r="O948" s="258"/>
      <c r="P948" s="258"/>
      <c r="Q948" s="258"/>
      <c r="R948" s="258"/>
      <c r="S948" s="258"/>
      <c r="T948" s="258"/>
      <c r="U948" s="258"/>
      <c r="V948" s="258"/>
      <c r="W948" s="258"/>
      <c r="X948" s="258"/>
      <c r="Y948" s="258"/>
      <c r="Z948" s="258"/>
    </row>
    <row r="949" spans="1:26" ht="14.25" customHeight="1">
      <c r="A949" s="258"/>
      <c r="B949" s="259"/>
      <c r="C949" s="259"/>
      <c r="D949" s="259"/>
      <c r="E949" s="259"/>
      <c r="F949" s="258"/>
      <c r="G949" s="258"/>
      <c r="H949" s="260"/>
      <c r="I949" s="258"/>
      <c r="J949" s="258"/>
      <c r="K949" s="258"/>
      <c r="L949" s="258"/>
      <c r="M949" s="258"/>
      <c r="N949" s="258"/>
      <c r="O949" s="258"/>
      <c r="P949" s="258"/>
      <c r="Q949" s="258"/>
      <c r="R949" s="258"/>
      <c r="S949" s="258"/>
      <c r="T949" s="258"/>
      <c r="U949" s="258"/>
      <c r="V949" s="258"/>
      <c r="W949" s="258"/>
      <c r="X949" s="258"/>
      <c r="Y949" s="258"/>
      <c r="Z949" s="258"/>
    </row>
    <row r="950" spans="1:26" ht="14.25" customHeight="1">
      <c r="A950" s="258"/>
      <c r="B950" s="259"/>
      <c r="C950" s="259"/>
      <c r="D950" s="259"/>
      <c r="E950" s="259"/>
      <c r="F950" s="258"/>
      <c r="G950" s="258"/>
      <c r="H950" s="260"/>
      <c r="I950" s="258"/>
      <c r="J950" s="258"/>
      <c r="K950" s="258"/>
      <c r="L950" s="258"/>
      <c r="M950" s="258"/>
      <c r="N950" s="258"/>
      <c r="O950" s="258"/>
      <c r="P950" s="258"/>
      <c r="Q950" s="258"/>
      <c r="R950" s="258"/>
      <c r="S950" s="258"/>
      <c r="T950" s="258"/>
      <c r="U950" s="258"/>
      <c r="V950" s="258"/>
      <c r="W950" s="258"/>
      <c r="X950" s="258"/>
      <c r="Y950" s="258"/>
      <c r="Z950" s="258"/>
    </row>
    <row r="951" spans="1:26" ht="14.25" customHeight="1">
      <c r="A951" s="258"/>
      <c r="B951" s="259"/>
      <c r="C951" s="259"/>
      <c r="D951" s="259"/>
      <c r="E951" s="259"/>
      <c r="F951" s="258"/>
      <c r="G951" s="258"/>
      <c r="H951" s="260"/>
      <c r="I951" s="258"/>
      <c r="J951" s="258"/>
      <c r="K951" s="258"/>
      <c r="L951" s="258"/>
      <c r="M951" s="258"/>
      <c r="N951" s="258"/>
      <c r="O951" s="258"/>
      <c r="P951" s="258"/>
      <c r="Q951" s="258"/>
      <c r="R951" s="258"/>
      <c r="S951" s="258"/>
      <c r="T951" s="258"/>
      <c r="U951" s="258"/>
      <c r="V951" s="258"/>
      <c r="W951" s="258"/>
      <c r="X951" s="258"/>
      <c r="Y951" s="258"/>
      <c r="Z951" s="258"/>
    </row>
    <row r="952" spans="1:26" ht="14.25" customHeight="1">
      <c r="A952" s="258"/>
      <c r="B952" s="259"/>
      <c r="C952" s="259"/>
      <c r="D952" s="259"/>
      <c r="E952" s="259"/>
      <c r="F952" s="258"/>
      <c r="G952" s="258"/>
      <c r="H952" s="260"/>
      <c r="I952" s="258"/>
      <c r="J952" s="258"/>
      <c r="K952" s="258"/>
      <c r="L952" s="258"/>
      <c r="M952" s="258"/>
      <c r="N952" s="258"/>
      <c r="O952" s="258"/>
      <c r="P952" s="258"/>
      <c r="Q952" s="258"/>
      <c r="R952" s="258"/>
      <c r="S952" s="258"/>
      <c r="T952" s="258"/>
      <c r="U952" s="258"/>
      <c r="V952" s="258"/>
      <c r="W952" s="258"/>
      <c r="X952" s="258"/>
      <c r="Y952" s="258"/>
      <c r="Z952" s="258"/>
    </row>
    <row r="953" spans="1:26" ht="14.25" customHeight="1">
      <c r="A953" s="258"/>
      <c r="B953" s="259"/>
      <c r="C953" s="259"/>
      <c r="D953" s="259"/>
      <c r="E953" s="259"/>
      <c r="F953" s="258"/>
      <c r="G953" s="258"/>
      <c r="H953" s="260"/>
      <c r="I953" s="258"/>
      <c r="J953" s="258"/>
      <c r="K953" s="258"/>
      <c r="L953" s="258"/>
      <c r="M953" s="258"/>
      <c r="N953" s="258"/>
      <c r="O953" s="258"/>
      <c r="P953" s="258"/>
      <c r="Q953" s="258"/>
      <c r="R953" s="258"/>
      <c r="S953" s="258"/>
      <c r="T953" s="258"/>
      <c r="U953" s="258"/>
      <c r="V953" s="258"/>
      <c r="W953" s="258"/>
      <c r="X953" s="258"/>
      <c r="Y953" s="258"/>
      <c r="Z953" s="258"/>
    </row>
    <row r="954" spans="1:26" ht="14.25" customHeight="1">
      <c r="A954" s="258"/>
      <c r="B954" s="259"/>
      <c r="C954" s="259"/>
      <c r="D954" s="259"/>
      <c r="E954" s="259"/>
      <c r="F954" s="258"/>
      <c r="G954" s="258"/>
      <c r="H954" s="260"/>
      <c r="I954" s="258"/>
      <c r="J954" s="258"/>
      <c r="K954" s="258"/>
      <c r="L954" s="258"/>
      <c r="M954" s="258"/>
      <c r="N954" s="258"/>
      <c r="O954" s="258"/>
      <c r="P954" s="258"/>
      <c r="Q954" s="258"/>
      <c r="R954" s="258"/>
      <c r="S954" s="258"/>
      <c r="T954" s="258"/>
      <c r="U954" s="258"/>
      <c r="V954" s="258"/>
      <c r="W954" s="258"/>
      <c r="X954" s="258"/>
      <c r="Y954" s="258"/>
      <c r="Z954" s="258"/>
    </row>
    <row r="955" spans="1:26" ht="14.25" customHeight="1">
      <c r="A955" s="258"/>
      <c r="B955" s="259"/>
      <c r="C955" s="259"/>
      <c r="D955" s="259"/>
      <c r="E955" s="259"/>
      <c r="F955" s="258"/>
      <c r="G955" s="258"/>
      <c r="H955" s="260"/>
      <c r="I955" s="258"/>
      <c r="J955" s="258"/>
      <c r="K955" s="258"/>
      <c r="L955" s="258"/>
      <c r="M955" s="258"/>
      <c r="N955" s="258"/>
      <c r="O955" s="258"/>
      <c r="P955" s="258"/>
      <c r="Q955" s="258"/>
      <c r="R955" s="258"/>
      <c r="S955" s="258"/>
      <c r="T955" s="258"/>
      <c r="U955" s="258"/>
      <c r="V955" s="258"/>
      <c r="W955" s="258"/>
      <c r="X955" s="258"/>
      <c r="Y955" s="258"/>
      <c r="Z955" s="258"/>
    </row>
    <row r="956" spans="1:26" ht="14.25" customHeight="1">
      <c r="A956" s="258"/>
      <c r="B956" s="259"/>
      <c r="C956" s="259"/>
      <c r="D956" s="259"/>
      <c r="E956" s="259"/>
      <c r="F956" s="258"/>
      <c r="G956" s="258"/>
      <c r="H956" s="260"/>
      <c r="I956" s="258"/>
      <c r="J956" s="258"/>
      <c r="K956" s="258"/>
      <c r="L956" s="258"/>
      <c r="M956" s="258"/>
      <c r="N956" s="258"/>
      <c r="O956" s="258"/>
      <c r="P956" s="258"/>
      <c r="Q956" s="258"/>
      <c r="R956" s="258"/>
      <c r="S956" s="258"/>
      <c r="T956" s="258"/>
      <c r="U956" s="258"/>
      <c r="V956" s="258"/>
      <c r="W956" s="258"/>
      <c r="X956" s="258"/>
      <c r="Y956" s="258"/>
      <c r="Z956" s="258"/>
    </row>
    <row r="957" spans="1:26" ht="14.25" customHeight="1">
      <c r="A957" s="258"/>
      <c r="B957" s="259"/>
      <c r="C957" s="259"/>
      <c r="D957" s="259"/>
      <c r="E957" s="259"/>
      <c r="F957" s="258"/>
      <c r="G957" s="258"/>
      <c r="H957" s="260"/>
      <c r="I957" s="258"/>
      <c r="J957" s="258"/>
      <c r="K957" s="258"/>
      <c r="L957" s="258"/>
      <c r="M957" s="258"/>
      <c r="N957" s="258"/>
      <c r="O957" s="258"/>
      <c r="P957" s="258"/>
      <c r="Q957" s="258"/>
      <c r="R957" s="258"/>
      <c r="S957" s="258"/>
      <c r="T957" s="258"/>
      <c r="U957" s="258"/>
      <c r="V957" s="258"/>
      <c r="W957" s="258"/>
      <c r="X957" s="258"/>
      <c r="Y957" s="258"/>
      <c r="Z957" s="258"/>
    </row>
    <row r="958" spans="1:26" ht="14.25" customHeight="1">
      <c r="A958" s="258"/>
      <c r="B958" s="259"/>
      <c r="C958" s="259"/>
      <c r="D958" s="259"/>
      <c r="E958" s="259"/>
      <c r="F958" s="258"/>
      <c r="G958" s="258"/>
      <c r="H958" s="260"/>
      <c r="I958" s="258"/>
      <c r="J958" s="258"/>
      <c r="K958" s="258"/>
      <c r="L958" s="258"/>
      <c r="M958" s="258"/>
      <c r="N958" s="258"/>
      <c r="O958" s="258"/>
      <c r="P958" s="258"/>
      <c r="Q958" s="258"/>
      <c r="R958" s="258"/>
      <c r="S958" s="258"/>
      <c r="T958" s="258"/>
      <c r="U958" s="258"/>
      <c r="V958" s="258"/>
      <c r="W958" s="258"/>
      <c r="X958" s="258"/>
      <c r="Y958" s="258"/>
      <c r="Z958" s="258"/>
    </row>
    <row r="959" spans="1:26" ht="14.25" customHeight="1">
      <c r="A959" s="258"/>
      <c r="B959" s="259"/>
      <c r="C959" s="259"/>
      <c r="D959" s="259"/>
      <c r="E959" s="259"/>
      <c r="F959" s="258"/>
      <c r="G959" s="258"/>
      <c r="H959" s="260"/>
      <c r="I959" s="258"/>
      <c r="J959" s="258"/>
      <c r="K959" s="258"/>
      <c r="L959" s="258"/>
      <c r="M959" s="258"/>
      <c r="N959" s="258"/>
      <c r="O959" s="258"/>
      <c r="P959" s="258"/>
      <c r="Q959" s="258"/>
      <c r="R959" s="258"/>
      <c r="S959" s="258"/>
      <c r="T959" s="258"/>
      <c r="U959" s="258"/>
      <c r="V959" s="258"/>
      <c r="W959" s="258"/>
      <c r="X959" s="258"/>
      <c r="Y959" s="258"/>
      <c r="Z959" s="258"/>
    </row>
    <row r="960" spans="1:26" ht="14.25" customHeight="1">
      <c r="A960" s="258"/>
      <c r="B960" s="259"/>
      <c r="C960" s="259"/>
      <c r="D960" s="259"/>
      <c r="E960" s="259"/>
      <c r="F960" s="258"/>
      <c r="G960" s="258"/>
      <c r="H960" s="260"/>
      <c r="I960" s="258"/>
      <c r="J960" s="258"/>
      <c r="K960" s="258"/>
      <c r="L960" s="258"/>
      <c r="M960" s="258"/>
      <c r="N960" s="258"/>
      <c r="O960" s="258"/>
      <c r="P960" s="258"/>
      <c r="Q960" s="258"/>
      <c r="R960" s="258"/>
      <c r="S960" s="258"/>
      <c r="T960" s="258"/>
      <c r="U960" s="258"/>
      <c r="V960" s="258"/>
      <c r="W960" s="258"/>
      <c r="X960" s="258"/>
      <c r="Y960" s="258"/>
      <c r="Z960" s="258"/>
    </row>
    <row r="961" spans="1:26" ht="14.25" customHeight="1">
      <c r="A961" s="258"/>
      <c r="B961" s="259"/>
      <c r="C961" s="259"/>
      <c r="D961" s="259"/>
      <c r="E961" s="259"/>
      <c r="F961" s="258"/>
      <c r="G961" s="258"/>
      <c r="H961" s="260"/>
      <c r="I961" s="258"/>
      <c r="J961" s="258"/>
      <c r="K961" s="258"/>
      <c r="L961" s="258"/>
      <c r="M961" s="258"/>
      <c r="N961" s="258"/>
      <c r="O961" s="258"/>
      <c r="P961" s="258"/>
      <c r="Q961" s="258"/>
      <c r="R961" s="258"/>
      <c r="S961" s="258"/>
      <c r="T961" s="258"/>
      <c r="U961" s="258"/>
      <c r="V961" s="258"/>
      <c r="W961" s="258"/>
      <c r="X961" s="258"/>
      <c r="Y961" s="258"/>
      <c r="Z961" s="258"/>
    </row>
    <row r="962" spans="1:26" ht="14.25" customHeight="1">
      <c r="A962" s="258"/>
      <c r="B962" s="259"/>
      <c r="C962" s="259"/>
      <c r="D962" s="259"/>
      <c r="E962" s="259"/>
      <c r="F962" s="258"/>
      <c r="G962" s="258"/>
      <c r="H962" s="260"/>
      <c r="I962" s="258"/>
      <c r="J962" s="258"/>
      <c r="K962" s="258"/>
      <c r="L962" s="258"/>
      <c r="M962" s="258"/>
      <c r="N962" s="258"/>
      <c r="O962" s="258"/>
      <c r="P962" s="258"/>
      <c r="Q962" s="258"/>
      <c r="R962" s="258"/>
      <c r="S962" s="258"/>
      <c r="T962" s="258"/>
      <c r="U962" s="258"/>
      <c r="V962" s="258"/>
      <c r="W962" s="258"/>
      <c r="X962" s="258"/>
      <c r="Y962" s="258"/>
      <c r="Z962" s="258"/>
    </row>
    <row r="963" spans="1:26" ht="14.25" customHeight="1">
      <c r="A963" s="258"/>
      <c r="B963" s="259"/>
      <c r="C963" s="259"/>
      <c r="D963" s="259"/>
      <c r="E963" s="259"/>
      <c r="F963" s="258"/>
      <c r="G963" s="258"/>
      <c r="H963" s="260"/>
      <c r="I963" s="258"/>
      <c r="J963" s="258"/>
      <c r="K963" s="258"/>
      <c r="L963" s="258"/>
      <c r="M963" s="258"/>
      <c r="N963" s="258"/>
      <c r="O963" s="258"/>
      <c r="P963" s="258"/>
      <c r="Q963" s="258"/>
      <c r="R963" s="258"/>
      <c r="S963" s="258"/>
      <c r="T963" s="258"/>
      <c r="U963" s="258"/>
      <c r="V963" s="258"/>
      <c r="W963" s="258"/>
      <c r="X963" s="258"/>
      <c r="Y963" s="258"/>
      <c r="Z963" s="258"/>
    </row>
    <row r="964" spans="1:26" ht="14.25" customHeight="1">
      <c r="A964" s="258"/>
      <c r="B964" s="259"/>
      <c r="C964" s="259"/>
      <c r="D964" s="259"/>
      <c r="E964" s="259"/>
      <c r="F964" s="258"/>
      <c r="G964" s="258"/>
      <c r="H964" s="260"/>
      <c r="I964" s="258"/>
      <c r="J964" s="258"/>
      <c r="K964" s="258"/>
      <c r="L964" s="258"/>
      <c r="M964" s="258"/>
      <c r="N964" s="258"/>
      <c r="O964" s="258"/>
      <c r="P964" s="258"/>
      <c r="Q964" s="258"/>
      <c r="R964" s="258"/>
      <c r="S964" s="258"/>
      <c r="T964" s="258"/>
      <c r="U964" s="258"/>
      <c r="V964" s="258"/>
      <c r="W964" s="258"/>
      <c r="X964" s="258"/>
      <c r="Y964" s="258"/>
      <c r="Z964" s="258"/>
    </row>
    <row r="965" spans="1:26" ht="14.25" customHeight="1">
      <c r="A965" s="258"/>
      <c r="B965" s="259"/>
      <c r="C965" s="259"/>
      <c r="D965" s="259"/>
      <c r="E965" s="259"/>
      <c r="F965" s="258"/>
      <c r="G965" s="258"/>
      <c r="H965" s="260"/>
      <c r="I965" s="258"/>
      <c r="J965" s="258"/>
      <c r="K965" s="258"/>
      <c r="L965" s="258"/>
      <c r="M965" s="258"/>
      <c r="N965" s="258"/>
      <c r="O965" s="258"/>
      <c r="P965" s="258"/>
      <c r="Q965" s="258"/>
      <c r="R965" s="258"/>
      <c r="S965" s="258"/>
      <c r="T965" s="258"/>
      <c r="U965" s="258"/>
      <c r="V965" s="258"/>
      <c r="W965" s="258"/>
      <c r="X965" s="258"/>
      <c r="Y965" s="258"/>
      <c r="Z965" s="258"/>
    </row>
    <row r="966" spans="1:26" ht="14.25" customHeight="1">
      <c r="A966" s="258"/>
      <c r="B966" s="259"/>
      <c r="C966" s="259"/>
      <c r="D966" s="259"/>
      <c r="E966" s="259"/>
      <c r="F966" s="258"/>
      <c r="G966" s="258"/>
      <c r="H966" s="260"/>
      <c r="I966" s="258"/>
      <c r="J966" s="258"/>
      <c r="K966" s="258"/>
      <c r="L966" s="258"/>
      <c r="M966" s="258"/>
      <c r="N966" s="258"/>
      <c r="O966" s="258"/>
      <c r="P966" s="258"/>
      <c r="Q966" s="258"/>
      <c r="R966" s="258"/>
      <c r="S966" s="258"/>
      <c r="T966" s="258"/>
      <c r="U966" s="258"/>
      <c r="V966" s="258"/>
      <c r="W966" s="258"/>
      <c r="X966" s="258"/>
      <c r="Y966" s="258"/>
      <c r="Z966" s="258"/>
    </row>
    <row r="967" spans="1:26" ht="14.25" customHeight="1">
      <c r="A967" s="258"/>
      <c r="B967" s="259"/>
      <c r="C967" s="259"/>
      <c r="D967" s="259"/>
      <c r="E967" s="259"/>
      <c r="F967" s="258"/>
      <c r="G967" s="258"/>
      <c r="H967" s="260"/>
      <c r="I967" s="258"/>
      <c r="J967" s="258"/>
      <c r="K967" s="258"/>
      <c r="L967" s="258"/>
      <c r="M967" s="258"/>
      <c r="N967" s="258"/>
      <c r="O967" s="258"/>
      <c r="P967" s="258"/>
      <c r="Q967" s="258"/>
      <c r="R967" s="258"/>
      <c r="S967" s="258"/>
      <c r="T967" s="258"/>
      <c r="U967" s="258"/>
      <c r="V967" s="258"/>
      <c r="W967" s="258"/>
      <c r="X967" s="258"/>
      <c r="Y967" s="258"/>
      <c r="Z967" s="258"/>
    </row>
    <row r="968" spans="1:26" ht="14.25" customHeight="1">
      <c r="A968" s="258"/>
      <c r="B968" s="259"/>
      <c r="C968" s="259"/>
      <c r="D968" s="259"/>
      <c r="E968" s="259"/>
      <c r="F968" s="258"/>
      <c r="G968" s="258"/>
      <c r="H968" s="260"/>
      <c r="I968" s="258"/>
      <c r="J968" s="258"/>
      <c r="K968" s="258"/>
      <c r="L968" s="258"/>
      <c r="M968" s="258"/>
      <c r="N968" s="258"/>
      <c r="O968" s="258"/>
      <c r="P968" s="258"/>
      <c r="Q968" s="258"/>
      <c r="R968" s="258"/>
      <c r="S968" s="258"/>
      <c r="T968" s="258"/>
      <c r="U968" s="258"/>
      <c r="V968" s="258"/>
      <c r="W968" s="258"/>
      <c r="X968" s="258"/>
      <c r="Y968" s="258"/>
      <c r="Z968" s="258"/>
    </row>
    <row r="969" spans="1:26" ht="14.25" customHeight="1">
      <c r="A969" s="258"/>
      <c r="B969" s="259"/>
      <c r="C969" s="259"/>
      <c r="D969" s="259"/>
      <c r="E969" s="259"/>
      <c r="F969" s="258"/>
      <c r="G969" s="258"/>
      <c r="H969" s="260"/>
      <c r="I969" s="258"/>
      <c r="J969" s="258"/>
      <c r="K969" s="258"/>
      <c r="L969" s="258"/>
      <c r="M969" s="258"/>
      <c r="N969" s="258"/>
      <c r="O969" s="258"/>
      <c r="P969" s="258"/>
      <c r="Q969" s="258"/>
      <c r="R969" s="258"/>
      <c r="S969" s="258"/>
      <c r="T969" s="258"/>
      <c r="U969" s="258"/>
      <c r="V969" s="258"/>
      <c r="W969" s="258"/>
      <c r="X969" s="258"/>
      <c r="Y969" s="258"/>
      <c r="Z969" s="258"/>
    </row>
    <row r="970" spans="1:26" ht="14.25" customHeight="1">
      <c r="A970" s="258"/>
      <c r="B970" s="259"/>
      <c r="C970" s="259"/>
      <c r="D970" s="259"/>
      <c r="E970" s="259"/>
      <c r="F970" s="258"/>
      <c r="G970" s="258"/>
      <c r="H970" s="260"/>
      <c r="I970" s="258"/>
      <c r="J970" s="258"/>
      <c r="K970" s="258"/>
      <c r="L970" s="258"/>
      <c r="M970" s="258"/>
      <c r="N970" s="258"/>
      <c r="O970" s="258"/>
      <c r="P970" s="258"/>
      <c r="Q970" s="258"/>
      <c r="R970" s="258"/>
      <c r="S970" s="258"/>
      <c r="T970" s="258"/>
      <c r="U970" s="258"/>
      <c r="V970" s="258"/>
      <c r="W970" s="258"/>
      <c r="X970" s="258"/>
      <c r="Y970" s="258"/>
      <c r="Z970" s="258"/>
    </row>
    <row r="971" spans="1:26" ht="14.25" customHeight="1">
      <c r="A971" s="258"/>
      <c r="B971" s="259"/>
      <c r="C971" s="259"/>
      <c r="D971" s="259"/>
      <c r="E971" s="259"/>
      <c r="F971" s="258"/>
      <c r="G971" s="258"/>
      <c r="H971" s="260"/>
      <c r="I971" s="258"/>
      <c r="J971" s="258"/>
      <c r="K971" s="258"/>
      <c r="L971" s="258"/>
      <c r="M971" s="258"/>
      <c r="N971" s="258"/>
      <c r="O971" s="258"/>
      <c r="P971" s="258"/>
      <c r="Q971" s="258"/>
      <c r="R971" s="258"/>
      <c r="S971" s="258"/>
      <c r="T971" s="258"/>
      <c r="U971" s="258"/>
      <c r="V971" s="258"/>
      <c r="W971" s="258"/>
      <c r="X971" s="258"/>
      <c r="Y971" s="258"/>
      <c r="Z971" s="258"/>
    </row>
    <row r="972" spans="1:26" ht="14.25" customHeight="1">
      <c r="A972" s="258"/>
      <c r="B972" s="259"/>
      <c r="C972" s="259"/>
      <c r="D972" s="259"/>
      <c r="E972" s="259"/>
      <c r="F972" s="258"/>
      <c r="G972" s="258"/>
      <c r="H972" s="260"/>
      <c r="I972" s="258"/>
      <c r="J972" s="258"/>
      <c r="K972" s="258"/>
      <c r="L972" s="258"/>
      <c r="M972" s="258"/>
      <c r="N972" s="258"/>
      <c r="O972" s="258"/>
      <c r="P972" s="258"/>
      <c r="Q972" s="258"/>
      <c r="R972" s="258"/>
      <c r="S972" s="258"/>
      <c r="T972" s="258"/>
      <c r="U972" s="258"/>
      <c r="V972" s="258"/>
      <c r="W972" s="258"/>
      <c r="X972" s="258"/>
      <c r="Y972" s="258"/>
      <c r="Z972" s="258"/>
    </row>
    <row r="973" spans="1:26" ht="14.25" customHeight="1">
      <c r="A973" s="258"/>
      <c r="B973" s="259"/>
      <c r="C973" s="259"/>
      <c r="D973" s="259"/>
      <c r="E973" s="259"/>
      <c r="F973" s="258"/>
      <c r="G973" s="258"/>
      <c r="H973" s="260"/>
      <c r="I973" s="258"/>
      <c r="J973" s="258"/>
      <c r="K973" s="258"/>
      <c r="L973" s="258"/>
      <c r="M973" s="258"/>
      <c r="N973" s="258"/>
      <c r="O973" s="258"/>
      <c r="P973" s="258"/>
      <c r="Q973" s="258"/>
      <c r="R973" s="258"/>
      <c r="S973" s="258"/>
      <c r="T973" s="258"/>
      <c r="U973" s="258"/>
      <c r="V973" s="258"/>
      <c r="W973" s="258"/>
      <c r="X973" s="258"/>
      <c r="Y973" s="258"/>
      <c r="Z973" s="258"/>
    </row>
    <row r="974" spans="1:26" ht="14.25" customHeight="1">
      <c r="A974" s="258"/>
      <c r="B974" s="259"/>
      <c r="C974" s="259"/>
      <c r="D974" s="259"/>
      <c r="E974" s="259"/>
      <c r="F974" s="258"/>
      <c r="G974" s="258"/>
      <c r="H974" s="260"/>
      <c r="I974" s="258"/>
      <c r="J974" s="258"/>
      <c r="K974" s="258"/>
      <c r="L974" s="258"/>
      <c r="M974" s="258"/>
      <c r="N974" s="258"/>
      <c r="O974" s="258"/>
      <c r="P974" s="258"/>
      <c r="Q974" s="258"/>
      <c r="R974" s="258"/>
      <c r="S974" s="258"/>
      <c r="T974" s="258"/>
      <c r="U974" s="258"/>
      <c r="V974" s="258"/>
      <c r="W974" s="258"/>
      <c r="X974" s="258"/>
      <c r="Y974" s="258"/>
      <c r="Z974" s="258"/>
    </row>
    <row r="975" spans="1:26" ht="14.25" customHeight="1">
      <c r="A975" s="258"/>
      <c r="B975" s="259"/>
      <c r="C975" s="259"/>
      <c r="D975" s="259"/>
      <c r="E975" s="259"/>
      <c r="F975" s="258"/>
      <c r="G975" s="258"/>
      <c r="H975" s="260"/>
      <c r="I975" s="258"/>
      <c r="J975" s="258"/>
      <c r="K975" s="258"/>
      <c r="L975" s="258"/>
      <c r="M975" s="258"/>
      <c r="N975" s="258"/>
      <c r="O975" s="258"/>
      <c r="P975" s="258"/>
      <c r="Q975" s="258"/>
      <c r="R975" s="258"/>
      <c r="S975" s="258"/>
      <c r="T975" s="258"/>
      <c r="U975" s="258"/>
      <c r="V975" s="258"/>
      <c r="W975" s="258"/>
      <c r="X975" s="258"/>
      <c r="Y975" s="258"/>
      <c r="Z975" s="258"/>
    </row>
    <row r="976" spans="1:26" ht="14.25" customHeight="1">
      <c r="A976" s="258"/>
      <c r="B976" s="259"/>
      <c r="C976" s="259"/>
      <c r="D976" s="259"/>
      <c r="E976" s="259"/>
      <c r="F976" s="258"/>
      <c r="G976" s="258"/>
      <c r="H976" s="260"/>
      <c r="I976" s="258"/>
      <c r="J976" s="258"/>
      <c r="K976" s="258"/>
      <c r="L976" s="258"/>
      <c r="M976" s="258"/>
      <c r="N976" s="258"/>
      <c r="O976" s="258"/>
      <c r="P976" s="258"/>
      <c r="Q976" s="258"/>
      <c r="R976" s="258"/>
      <c r="S976" s="258"/>
      <c r="T976" s="258"/>
      <c r="U976" s="258"/>
      <c r="V976" s="258"/>
      <c r="W976" s="258"/>
      <c r="X976" s="258"/>
      <c r="Y976" s="258"/>
      <c r="Z976" s="258"/>
    </row>
    <row r="977" spans="1:26" ht="14.25" customHeight="1">
      <c r="A977" s="258"/>
      <c r="B977" s="259"/>
      <c r="C977" s="259"/>
      <c r="D977" s="259"/>
      <c r="E977" s="259"/>
      <c r="F977" s="258"/>
      <c r="G977" s="258"/>
      <c r="H977" s="260"/>
      <c r="I977" s="258"/>
      <c r="J977" s="258"/>
      <c r="K977" s="258"/>
      <c r="L977" s="258"/>
      <c r="M977" s="258"/>
      <c r="N977" s="258"/>
      <c r="O977" s="258"/>
      <c r="P977" s="258"/>
      <c r="Q977" s="258"/>
      <c r="R977" s="258"/>
      <c r="S977" s="258"/>
      <c r="T977" s="258"/>
      <c r="U977" s="258"/>
      <c r="V977" s="258"/>
      <c r="W977" s="258"/>
      <c r="X977" s="258"/>
      <c r="Y977" s="258"/>
      <c r="Z977" s="258"/>
    </row>
    <row r="978" spans="1:26" ht="14.25" customHeight="1">
      <c r="A978" s="258"/>
      <c r="B978" s="259"/>
      <c r="C978" s="259"/>
      <c r="D978" s="259"/>
      <c r="E978" s="259"/>
      <c r="F978" s="258"/>
      <c r="G978" s="258"/>
      <c r="H978" s="260"/>
      <c r="I978" s="258"/>
      <c r="J978" s="258"/>
      <c r="K978" s="258"/>
      <c r="L978" s="258"/>
      <c r="M978" s="258"/>
      <c r="N978" s="258"/>
      <c r="O978" s="258"/>
      <c r="P978" s="258"/>
      <c r="Q978" s="258"/>
      <c r="R978" s="258"/>
      <c r="S978" s="258"/>
      <c r="T978" s="258"/>
      <c r="U978" s="258"/>
      <c r="V978" s="258"/>
      <c r="W978" s="258"/>
      <c r="X978" s="258"/>
      <c r="Y978" s="258"/>
      <c r="Z978" s="258"/>
    </row>
    <row r="979" spans="1:26" ht="14.25" customHeight="1">
      <c r="A979" s="258"/>
      <c r="B979" s="259"/>
      <c r="C979" s="259"/>
      <c r="D979" s="259"/>
      <c r="E979" s="259"/>
      <c r="F979" s="258"/>
      <c r="G979" s="258"/>
      <c r="H979" s="260"/>
      <c r="I979" s="258"/>
      <c r="J979" s="258"/>
      <c r="K979" s="258"/>
      <c r="L979" s="258"/>
      <c r="M979" s="258"/>
      <c r="N979" s="258"/>
      <c r="O979" s="258"/>
      <c r="P979" s="258"/>
      <c r="Q979" s="258"/>
      <c r="R979" s="258"/>
      <c r="S979" s="258"/>
      <c r="T979" s="258"/>
      <c r="U979" s="258"/>
      <c r="V979" s="258"/>
      <c r="W979" s="258"/>
      <c r="X979" s="258"/>
      <c r="Y979" s="258"/>
      <c r="Z979" s="258"/>
    </row>
    <row r="980" spans="1:26" ht="14.25" customHeight="1">
      <c r="A980" s="258"/>
      <c r="B980" s="259"/>
      <c r="C980" s="259"/>
      <c r="D980" s="259"/>
      <c r="E980" s="259"/>
      <c r="F980" s="258"/>
      <c r="G980" s="258"/>
      <c r="H980" s="260"/>
      <c r="I980" s="258"/>
      <c r="J980" s="258"/>
      <c r="K980" s="258"/>
      <c r="L980" s="258"/>
      <c r="M980" s="258"/>
      <c r="N980" s="258"/>
      <c r="O980" s="258"/>
      <c r="P980" s="258"/>
      <c r="Q980" s="258"/>
      <c r="R980" s="258"/>
      <c r="S980" s="258"/>
      <c r="T980" s="258"/>
      <c r="U980" s="258"/>
      <c r="V980" s="258"/>
      <c r="W980" s="258"/>
      <c r="X980" s="258"/>
      <c r="Y980" s="258"/>
      <c r="Z980" s="258"/>
    </row>
    <row r="981" spans="1:26" ht="14.25" customHeight="1">
      <c r="A981" s="258"/>
      <c r="B981" s="259"/>
      <c r="C981" s="259"/>
      <c r="D981" s="259"/>
      <c r="E981" s="259"/>
      <c r="F981" s="258"/>
      <c r="G981" s="258"/>
      <c r="H981" s="260"/>
      <c r="I981" s="258"/>
      <c r="J981" s="258"/>
      <c r="K981" s="258"/>
      <c r="L981" s="258"/>
      <c r="M981" s="258"/>
      <c r="N981" s="258"/>
      <c r="O981" s="258"/>
      <c r="P981" s="258"/>
      <c r="Q981" s="258"/>
      <c r="R981" s="258"/>
      <c r="S981" s="258"/>
      <c r="T981" s="258"/>
      <c r="U981" s="258"/>
      <c r="V981" s="258"/>
      <c r="W981" s="258"/>
      <c r="X981" s="258"/>
      <c r="Y981" s="258"/>
      <c r="Z981" s="258"/>
    </row>
    <row r="982" spans="1:26" ht="14.25" customHeight="1">
      <c r="A982" s="258"/>
      <c r="B982" s="259"/>
      <c r="C982" s="259"/>
      <c r="D982" s="259"/>
      <c r="E982" s="259"/>
      <c r="F982" s="258"/>
      <c r="G982" s="258"/>
      <c r="H982" s="260"/>
      <c r="I982" s="258"/>
      <c r="J982" s="258"/>
      <c r="K982" s="258"/>
      <c r="L982" s="258"/>
      <c r="M982" s="258"/>
      <c r="N982" s="258"/>
      <c r="O982" s="258"/>
      <c r="P982" s="258"/>
      <c r="Q982" s="258"/>
      <c r="R982" s="258"/>
      <c r="S982" s="258"/>
      <c r="T982" s="258"/>
      <c r="U982" s="258"/>
      <c r="V982" s="258"/>
      <c r="W982" s="258"/>
      <c r="X982" s="258"/>
      <c r="Y982" s="258"/>
      <c r="Z982" s="258"/>
    </row>
    <row r="983" spans="1:26" ht="14.25" customHeight="1">
      <c r="A983" s="258"/>
      <c r="B983" s="259"/>
      <c r="C983" s="259"/>
      <c r="D983" s="259"/>
      <c r="E983" s="259"/>
      <c r="F983" s="258"/>
      <c r="G983" s="258"/>
      <c r="H983" s="260"/>
      <c r="I983" s="258"/>
      <c r="J983" s="258"/>
      <c r="K983" s="258"/>
      <c r="L983" s="258"/>
      <c r="M983" s="258"/>
      <c r="N983" s="258"/>
      <c r="O983" s="258"/>
      <c r="P983" s="258"/>
      <c r="Q983" s="258"/>
      <c r="R983" s="258"/>
      <c r="S983" s="258"/>
      <c r="T983" s="258"/>
      <c r="U983" s="258"/>
      <c r="V983" s="258"/>
      <c r="W983" s="258"/>
      <c r="X983" s="258"/>
      <c r="Y983" s="258"/>
      <c r="Z983" s="258"/>
    </row>
    <row r="984" spans="1:26" ht="14.25" customHeight="1">
      <c r="A984" s="258"/>
      <c r="B984" s="259"/>
      <c r="C984" s="259"/>
      <c r="D984" s="259"/>
      <c r="E984" s="259"/>
      <c r="F984" s="258"/>
      <c r="G984" s="258"/>
      <c r="H984" s="260"/>
      <c r="I984" s="258"/>
      <c r="J984" s="258"/>
      <c r="K984" s="258"/>
      <c r="L984" s="258"/>
      <c r="M984" s="258"/>
      <c r="N984" s="258"/>
      <c r="O984" s="258"/>
      <c r="P984" s="258"/>
      <c r="Q984" s="258"/>
      <c r="R984" s="258"/>
      <c r="S984" s="258"/>
      <c r="T984" s="258"/>
      <c r="U984" s="258"/>
      <c r="V984" s="258"/>
      <c r="W984" s="258"/>
      <c r="X984" s="258"/>
      <c r="Y984" s="258"/>
      <c r="Z984" s="258"/>
    </row>
    <row r="985" spans="1:26" ht="14.25" customHeight="1">
      <c r="A985" s="258"/>
      <c r="B985" s="259"/>
      <c r="C985" s="259"/>
      <c r="D985" s="259"/>
      <c r="E985" s="259"/>
      <c r="F985" s="258"/>
      <c r="G985" s="258"/>
      <c r="H985" s="260"/>
      <c r="I985" s="258"/>
      <c r="J985" s="258"/>
      <c r="K985" s="258"/>
      <c r="L985" s="258"/>
      <c r="M985" s="258"/>
      <c r="N985" s="258"/>
      <c r="O985" s="258"/>
      <c r="P985" s="258"/>
      <c r="Q985" s="258"/>
      <c r="R985" s="258"/>
      <c r="S985" s="258"/>
      <c r="T985" s="258"/>
      <c r="U985" s="258"/>
      <c r="V985" s="258"/>
      <c r="W985" s="258"/>
      <c r="X985" s="258"/>
      <c r="Y985" s="258"/>
      <c r="Z985" s="258"/>
    </row>
    <row r="986" spans="1:26" ht="14.25" customHeight="1">
      <c r="A986" s="258"/>
      <c r="B986" s="259"/>
      <c r="C986" s="259"/>
      <c r="D986" s="259"/>
      <c r="E986" s="259"/>
      <c r="F986" s="258"/>
      <c r="G986" s="258"/>
      <c r="H986" s="260"/>
      <c r="I986" s="258"/>
      <c r="J986" s="258"/>
      <c r="K986" s="258"/>
      <c r="L986" s="258"/>
      <c r="M986" s="258"/>
      <c r="N986" s="258"/>
      <c r="O986" s="258"/>
      <c r="P986" s="258"/>
      <c r="Q986" s="258"/>
      <c r="R986" s="258"/>
      <c r="S986" s="258"/>
      <c r="T986" s="258"/>
      <c r="U986" s="258"/>
      <c r="V986" s="258"/>
      <c r="W986" s="258"/>
      <c r="X986" s="258"/>
      <c r="Y986" s="258"/>
      <c r="Z986" s="258"/>
    </row>
    <row r="987" spans="1:26" ht="14.25" customHeight="1">
      <c r="A987" s="258"/>
      <c r="B987" s="259"/>
      <c r="C987" s="259"/>
      <c r="D987" s="259"/>
      <c r="E987" s="259"/>
      <c r="F987" s="258"/>
      <c r="G987" s="258"/>
      <c r="H987" s="260"/>
      <c r="I987" s="258"/>
      <c r="J987" s="258"/>
      <c r="K987" s="258"/>
      <c r="L987" s="258"/>
      <c r="M987" s="258"/>
      <c r="N987" s="258"/>
      <c r="O987" s="258"/>
      <c r="P987" s="258"/>
      <c r="Q987" s="258"/>
      <c r="R987" s="258"/>
      <c r="S987" s="258"/>
      <c r="T987" s="258"/>
      <c r="U987" s="258"/>
      <c r="V987" s="258"/>
      <c r="W987" s="258"/>
      <c r="X987" s="258"/>
      <c r="Y987" s="258"/>
      <c r="Z987" s="258"/>
    </row>
    <row r="988" spans="1:26" ht="14.25" customHeight="1">
      <c r="A988" s="258"/>
      <c r="B988" s="259"/>
      <c r="C988" s="259"/>
      <c r="D988" s="259"/>
      <c r="E988" s="259"/>
      <c r="F988" s="258"/>
      <c r="G988" s="258"/>
      <c r="H988" s="260"/>
      <c r="I988" s="258"/>
      <c r="J988" s="258"/>
      <c r="K988" s="258"/>
      <c r="L988" s="258"/>
      <c r="M988" s="258"/>
      <c r="N988" s="258"/>
      <c r="O988" s="258"/>
      <c r="P988" s="258"/>
      <c r="Q988" s="258"/>
      <c r="R988" s="258"/>
      <c r="S988" s="258"/>
      <c r="T988" s="258"/>
      <c r="U988" s="258"/>
      <c r="V988" s="258"/>
      <c r="W988" s="258"/>
      <c r="X988" s="258"/>
      <c r="Y988" s="258"/>
      <c r="Z988" s="258"/>
    </row>
    <row r="989" spans="1:26" ht="14.25" customHeight="1">
      <c r="A989" s="258"/>
      <c r="B989" s="259"/>
      <c r="C989" s="259"/>
      <c r="D989" s="259"/>
      <c r="E989" s="259"/>
      <c r="F989" s="258"/>
      <c r="G989" s="258"/>
      <c r="H989" s="260"/>
      <c r="I989" s="258"/>
      <c r="J989" s="258"/>
      <c r="K989" s="258"/>
      <c r="L989" s="258"/>
      <c r="M989" s="258"/>
      <c r="N989" s="258"/>
      <c r="O989" s="258"/>
      <c r="P989" s="258"/>
      <c r="Q989" s="258"/>
      <c r="R989" s="258"/>
      <c r="S989" s="258"/>
      <c r="T989" s="258"/>
      <c r="U989" s="258"/>
      <c r="V989" s="258"/>
      <c r="W989" s="258"/>
      <c r="X989" s="258"/>
      <c r="Y989" s="258"/>
      <c r="Z989" s="258"/>
    </row>
    <row r="990" spans="1:26" ht="14.25" customHeight="1">
      <c r="A990" s="258"/>
      <c r="B990" s="259"/>
      <c r="C990" s="259"/>
      <c r="D990" s="259"/>
      <c r="E990" s="259"/>
      <c r="F990" s="258"/>
      <c r="G990" s="258"/>
      <c r="H990" s="260"/>
      <c r="I990" s="258"/>
      <c r="J990" s="258"/>
      <c r="K990" s="258"/>
      <c r="L990" s="258"/>
      <c r="M990" s="258"/>
      <c r="N990" s="258"/>
      <c r="O990" s="258"/>
      <c r="P990" s="258"/>
      <c r="Q990" s="258"/>
      <c r="R990" s="258"/>
      <c r="S990" s="258"/>
      <c r="T990" s="258"/>
      <c r="U990" s="258"/>
      <c r="V990" s="258"/>
      <c r="W990" s="258"/>
      <c r="X990" s="258"/>
      <c r="Y990" s="258"/>
      <c r="Z990" s="258"/>
    </row>
    <row r="991" spans="1:26" ht="14.25" customHeight="1">
      <c r="A991" s="258"/>
      <c r="B991" s="259"/>
      <c r="C991" s="259"/>
      <c r="D991" s="259"/>
      <c r="E991" s="259"/>
      <c r="F991" s="258"/>
      <c r="G991" s="258"/>
      <c r="H991" s="260"/>
      <c r="I991" s="258"/>
      <c r="J991" s="258"/>
      <c r="K991" s="258"/>
      <c r="L991" s="258"/>
      <c r="M991" s="258"/>
      <c r="N991" s="258"/>
      <c r="O991" s="258"/>
      <c r="P991" s="258"/>
      <c r="Q991" s="258"/>
      <c r="R991" s="258"/>
      <c r="S991" s="258"/>
      <c r="T991" s="258"/>
      <c r="U991" s="258"/>
      <c r="V991" s="258"/>
      <c r="W991" s="258"/>
      <c r="X991" s="258"/>
      <c r="Y991" s="258"/>
      <c r="Z991" s="258"/>
    </row>
    <row r="992" spans="1:26" ht="14.25" customHeight="1">
      <c r="A992" s="258"/>
      <c r="B992" s="259"/>
      <c r="C992" s="259"/>
      <c r="D992" s="259"/>
      <c r="E992" s="259"/>
      <c r="F992" s="258"/>
      <c r="G992" s="258"/>
      <c r="H992" s="260"/>
      <c r="I992" s="258"/>
      <c r="J992" s="258"/>
      <c r="K992" s="258"/>
      <c r="L992" s="258"/>
      <c r="M992" s="258"/>
      <c r="N992" s="258"/>
      <c r="O992" s="258"/>
      <c r="P992" s="258"/>
      <c r="Q992" s="258"/>
      <c r="R992" s="258"/>
      <c r="S992" s="258"/>
      <c r="T992" s="258"/>
      <c r="U992" s="258"/>
      <c r="V992" s="258"/>
      <c r="W992" s="258"/>
      <c r="X992" s="258"/>
      <c r="Y992" s="258"/>
      <c r="Z992" s="258"/>
    </row>
    <row r="993" spans="1:26" ht="14.25" customHeight="1">
      <c r="A993" s="258"/>
      <c r="B993" s="259"/>
      <c r="C993" s="259"/>
      <c r="D993" s="259"/>
      <c r="E993" s="259"/>
      <c r="F993" s="258"/>
      <c r="G993" s="258"/>
      <c r="H993" s="260"/>
      <c r="I993" s="258"/>
      <c r="J993" s="258"/>
      <c r="K993" s="258"/>
      <c r="L993" s="258"/>
      <c r="M993" s="258"/>
      <c r="N993" s="258"/>
      <c r="O993" s="258"/>
      <c r="P993" s="258"/>
      <c r="Q993" s="258"/>
      <c r="R993" s="258"/>
      <c r="S993" s="258"/>
      <c r="T993" s="258"/>
      <c r="U993" s="258"/>
      <c r="V993" s="258"/>
      <c r="W993" s="258"/>
      <c r="X993" s="258"/>
      <c r="Y993" s="258"/>
      <c r="Z993" s="258"/>
    </row>
    <row r="994" spans="1:26" ht="14.25" customHeight="1">
      <c r="A994" s="258"/>
      <c r="B994" s="259"/>
      <c r="C994" s="259"/>
      <c r="D994" s="259"/>
      <c r="E994" s="259"/>
      <c r="F994" s="258"/>
      <c r="G994" s="258"/>
      <c r="H994" s="260"/>
      <c r="I994" s="258"/>
      <c r="J994" s="258"/>
      <c r="K994" s="258"/>
      <c r="L994" s="258"/>
      <c r="M994" s="258"/>
      <c r="N994" s="258"/>
      <c r="O994" s="258"/>
      <c r="P994" s="258"/>
      <c r="Q994" s="258"/>
      <c r="R994" s="258"/>
      <c r="S994" s="258"/>
      <c r="T994" s="258"/>
      <c r="U994" s="258"/>
      <c r="V994" s="258"/>
      <c r="W994" s="258"/>
      <c r="X994" s="258"/>
      <c r="Y994" s="258"/>
      <c r="Z994" s="258"/>
    </row>
    <row r="995" spans="1:26" ht="14.25" customHeight="1">
      <c r="A995" s="258"/>
      <c r="B995" s="259"/>
      <c r="C995" s="259"/>
      <c r="D995" s="259"/>
      <c r="E995" s="259"/>
      <c r="F995" s="258"/>
      <c r="G995" s="258"/>
      <c r="H995" s="260"/>
      <c r="I995" s="258"/>
      <c r="J995" s="258"/>
      <c r="K995" s="258"/>
      <c r="L995" s="258"/>
      <c r="M995" s="258"/>
      <c r="N995" s="258"/>
      <c r="O995" s="258"/>
      <c r="P995" s="258"/>
      <c r="Q995" s="258"/>
      <c r="R995" s="258"/>
      <c r="S995" s="258"/>
      <c r="T995" s="258"/>
      <c r="U995" s="258"/>
      <c r="V995" s="258"/>
      <c r="W995" s="258"/>
      <c r="X995" s="258"/>
      <c r="Y995" s="258"/>
      <c r="Z995" s="258"/>
    </row>
    <row r="996" spans="1:26" ht="14.25" customHeight="1">
      <c r="A996" s="258"/>
      <c r="B996" s="259"/>
      <c r="C996" s="259"/>
      <c r="D996" s="259"/>
      <c r="E996" s="259"/>
      <c r="F996" s="258"/>
      <c r="G996" s="258"/>
      <c r="H996" s="260"/>
      <c r="I996" s="258"/>
      <c r="J996" s="258"/>
      <c r="K996" s="258"/>
      <c r="L996" s="258"/>
      <c r="M996" s="258"/>
      <c r="N996" s="258"/>
      <c r="O996" s="258"/>
      <c r="P996" s="258"/>
      <c r="Q996" s="258"/>
      <c r="R996" s="258"/>
      <c r="S996" s="258"/>
      <c r="T996" s="258"/>
      <c r="U996" s="258"/>
      <c r="V996" s="258"/>
      <c r="W996" s="258"/>
      <c r="X996" s="258"/>
      <c r="Y996" s="258"/>
      <c r="Z996" s="258"/>
    </row>
    <row r="997" spans="1:26" ht="14.25" customHeight="1">
      <c r="A997" s="258"/>
      <c r="B997" s="259"/>
      <c r="C997" s="259"/>
      <c r="D997" s="259"/>
      <c r="E997" s="259"/>
      <c r="F997" s="258"/>
      <c r="G997" s="258"/>
      <c r="H997" s="260"/>
      <c r="I997" s="258"/>
      <c r="J997" s="258"/>
      <c r="K997" s="258"/>
      <c r="L997" s="258"/>
      <c r="M997" s="258"/>
      <c r="N997" s="258"/>
      <c r="O997" s="258"/>
      <c r="P997" s="258"/>
      <c r="Q997" s="258"/>
      <c r="R997" s="258"/>
      <c r="S997" s="258"/>
      <c r="T997" s="258"/>
      <c r="U997" s="258"/>
      <c r="V997" s="258"/>
      <c r="W997" s="258"/>
      <c r="X997" s="258"/>
      <c r="Y997" s="258"/>
      <c r="Z997" s="258"/>
    </row>
    <row r="998" spans="1:26" ht="14.25" customHeight="1">
      <c r="A998" s="258"/>
      <c r="B998" s="259"/>
      <c r="C998" s="259"/>
      <c r="D998" s="259"/>
      <c r="E998" s="259"/>
      <c r="F998" s="258"/>
      <c r="G998" s="258"/>
      <c r="H998" s="260"/>
      <c r="I998" s="258"/>
      <c r="J998" s="258"/>
      <c r="K998" s="258"/>
      <c r="L998" s="258"/>
      <c r="M998" s="258"/>
      <c r="N998" s="258"/>
      <c r="O998" s="258"/>
      <c r="P998" s="258"/>
      <c r="Q998" s="258"/>
      <c r="R998" s="258"/>
      <c r="S998" s="258"/>
      <c r="T998" s="258"/>
      <c r="U998" s="258"/>
      <c r="V998" s="258"/>
      <c r="W998" s="258"/>
      <c r="X998" s="258"/>
      <c r="Y998" s="258"/>
      <c r="Z998" s="258"/>
    </row>
    <row r="999" spans="1:26" ht="14.25" customHeight="1">
      <c r="A999" s="258"/>
      <c r="B999" s="259"/>
      <c r="C999" s="259"/>
      <c r="D999" s="259"/>
      <c r="E999" s="259"/>
      <c r="F999" s="258"/>
      <c r="G999" s="258"/>
      <c r="H999" s="260"/>
      <c r="I999" s="258"/>
      <c r="J999" s="258"/>
      <c r="K999" s="258"/>
      <c r="L999" s="258"/>
      <c r="M999" s="258"/>
      <c r="N999" s="258"/>
      <c r="O999" s="258"/>
      <c r="P999" s="258"/>
      <c r="Q999" s="258"/>
      <c r="R999" s="258"/>
      <c r="S999" s="258"/>
      <c r="T999" s="258"/>
      <c r="U999" s="258"/>
      <c r="V999" s="258"/>
      <c r="W999" s="258"/>
      <c r="X999" s="258"/>
      <c r="Y999" s="258"/>
      <c r="Z999" s="258"/>
    </row>
    <row r="1000" spans="1:26" ht="14.25" customHeight="1">
      <c r="A1000" s="258"/>
      <c r="B1000" s="259"/>
      <c r="C1000" s="259"/>
      <c r="D1000" s="259"/>
      <c r="E1000" s="259"/>
      <c r="F1000" s="258"/>
      <c r="G1000" s="258"/>
      <c r="H1000" s="260"/>
      <c r="I1000" s="258"/>
      <c r="J1000" s="258"/>
      <c r="K1000" s="258"/>
      <c r="L1000" s="258"/>
      <c r="M1000" s="258"/>
      <c r="N1000" s="258"/>
      <c r="O1000" s="258"/>
      <c r="P1000" s="258"/>
      <c r="Q1000" s="258"/>
      <c r="R1000" s="258"/>
      <c r="S1000" s="258"/>
      <c r="T1000" s="258"/>
      <c r="U1000" s="258"/>
      <c r="V1000" s="258"/>
      <c r="W1000" s="258"/>
      <c r="X1000" s="258"/>
      <c r="Y1000" s="258"/>
      <c r="Z1000" s="258"/>
    </row>
  </sheetData>
  <mergeCells count="24">
    <mergeCell ref="B2:F2"/>
    <mergeCell ref="G2:H6"/>
    <mergeCell ref="B3:F3"/>
    <mergeCell ref="B4:F4"/>
    <mergeCell ref="B6:F6"/>
    <mergeCell ref="D8:E8"/>
    <mergeCell ref="D9:E9"/>
    <mergeCell ref="D10:E10"/>
    <mergeCell ref="B12:B13"/>
    <mergeCell ref="C12:E12"/>
    <mergeCell ref="F12:F13"/>
    <mergeCell ref="G12:G13"/>
    <mergeCell ref="H12:H13"/>
    <mergeCell ref="D18:E18"/>
    <mergeCell ref="B28:H28"/>
    <mergeCell ref="B29:H29"/>
    <mergeCell ref="B30:H30"/>
    <mergeCell ref="D19:E19"/>
    <mergeCell ref="B20:G20"/>
    <mergeCell ref="B21:G21"/>
    <mergeCell ref="B22:G22"/>
    <mergeCell ref="B23:G23"/>
    <mergeCell ref="B24:G24"/>
    <mergeCell ref="B27:H27"/>
  </mergeCells>
  <pageMargins left="0.7" right="0.7" top="0.75" bottom="0.75" header="0" footer="0"/>
  <pageSetup scale="41" fitToHeight="0"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Z2093"/>
  <sheetViews>
    <sheetView workbookViewId="0"/>
  </sheetViews>
  <sheetFormatPr baseColWidth="10" defaultColWidth="14.42578125" defaultRowHeight="15" customHeight="1"/>
  <cols>
    <col min="1" max="1" width="4.28515625" customWidth="1"/>
    <col min="2" max="2" width="11.42578125" customWidth="1"/>
    <col min="3" max="3" width="33.42578125" customWidth="1"/>
    <col min="4" max="4" width="11.42578125" customWidth="1"/>
    <col min="5" max="6" width="11.85546875" customWidth="1"/>
    <col min="7" max="7" width="15.28515625" customWidth="1"/>
    <col min="8" max="8" width="20.42578125" customWidth="1"/>
    <col min="9" max="9" width="13.140625" customWidth="1"/>
    <col min="10" max="10" width="12.85546875" customWidth="1"/>
    <col min="11" max="26" width="11.42578125" customWidth="1"/>
  </cols>
  <sheetData>
    <row r="1" spans="1:26" ht="14.25" customHeight="1">
      <c r="A1" s="1"/>
      <c r="B1" s="692" t="s">
        <v>1010</v>
      </c>
      <c r="C1" s="602"/>
      <c r="D1" s="602"/>
      <c r="E1" s="602"/>
      <c r="F1" s="602"/>
      <c r="G1" s="602"/>
      <c r="H1" s="633"/>
      <c r="I1" s="1"/>
      <c r="J1" s="1"/>
      <c r="K1" s="1"/>
      <c r="L1" s="1"/>
      <c r="M1" s="1"/>
      <c r="N1" s="1"/>
      <c r="O1" s="1"/>
      <c r="P1" s="1"/>
      <c r="Q1" s="1"/>
      <c r="R1" s="1"/>
      <c r="S1" s="1"/>
      <c r="T1" s="1"/>
      <c r="U1" s="1"/>
      <c r="V1" s="1"/>
      <c r="W1" s="1"/>
      <c r="X1" s="1"/>
      <c r="Y1" s="1"/>
      <c r="Z1" s="1"/>
    </row>
    <row r="2" spans="1:26" ht="14.25" customHeight="1">
      <c r="A2" s="1"/>
      <c r="B2" s="290"/>
      <c r="C2" s="68"/>
      <c r="D2" s="68"/>
      <c r="E2" s="68"/>
      <c r="F2" s="68"/>
      <c r="G2" s="68"/>
      <c r="H2" s="69"/>
      <c r="I2" s="1"/>
      <c r="J2" s="1"/>
      <c r="K2" s="1"/>
      <c r="L2" s="1"/>
      <c r="M2" s="1"/>
      <c r="N2" s="1"/>
      <c r="O2" s="1"/>
      <c r="P2" s="1"/>
      <c r="Q2" s="1"/>
      <c r="R2" s="1"/>
      <c r="S2" s="1"/>
      <c r="T2" s="1"/>
      <c r="U2" s="1"/>
      <c r="V2" s="1"/>
      <c r="W2" s="1"/>
      <c r="X2" s="1"/>
      <c r="Y2" s="1"/>
      <c r="Z2" s="1"/>
    </row>
    <row r="3" spans="1:26" ht="14.25" customHeight="1">
      <c r="A3" s="1"/>
      <c r="B3" s="291"/>
      <c r="C3" s="31"/>
      <c r="D3" s="31"/>
      <c r="E3" s="31"/>
      <c r="F3" s="31"/>
      <c r="G3" s="31"/>
      <c r="H3" s="32"/>
      <c r="I3" s="1"/>
      <c r="J3" s="1"/>
      <c r="K3" s="1"/>
      <c r="L3" s="1"/>
      <c r="M3" s="1"/>
      <c r="N3" s="1"/>
      <c r="O3" s="1"/>
      <c r="P3" s="1"/>
      <c r="Q3" s="1"/>
      <c r="R3" s="1"/>
      <c r="S3" s="1"/>
      <c r="T3" s="1"/>
      <c r="U3" s="1"/>
      <c r="V3" s="1"/>
      <c r="W3" s="1"/>
      <c r="X3" s="1"/>
      <c r="Y3" s="1"/>
      <c r="Z3" s="1"/>
    </row>
    <row r="4" spans="1:26" ht="14.25" customHeight="1">
      <c r="A4" s="1"/>
      <c r="B4" s="691" t="s">
        <v>77</v>
      </c>
      <c r="C4" s="578"/>
      <c r="D4" s="578"/>
      <c r="E4" s="578"/>
      <c r="F4" s="578"/>
      <c r="G4" s="578"/>
      <c r="H4" s="604"/>
      <c r="I4" s="1"/>
      <c r="J4" s="1"/>
      <c r="K4" s="1"/>
      <c r="L4" s="1"/>
      <c r="M4" s="1"/>
      <c r="N4" s="1"/>
      <c r="O4" s="1"/>
      <c r="P4" s="1"/>
      <c r="Q4" s="1"/>
      <c r="R4" s="1"/>
      <c r="S4" s="1"/>
      <c r="T4" s="1"/>
      <c r="U4" s="1"/>
      <c r="V4" s="1"/>
      <c r="W4" s="1"/>
      <c r="X4" s="1"/>
      <c r="Y4" s="1"/>
      <c r="Z4" s="1"/>
    </row>
    <row r="5" spans="1:26" ht="14.25" customHeight="1">
      <c r="A5" s="1"/>
      <c r="B5" s="668"/>
      <c r="C5" s="606"/>
      <c r="D5" s="606"/>
      <c r="E5" s="606"/>
      <c r="F5" s="606"/>
      <c r="G5" s="606"/>
      <c r="H5" s="607"/>
      <c r="I5" s="1"/>
      <c r="J5" s="1"/>
      <c r="K5" s="1"/>
      <c r="L5" s="1"/>
      <c r="M5" s="1"/>
      <c r="N5" s="1"/>
      <c r="O5" s="1"/>
      <c r="P5" s="1"/>
      <c r="Q5" s="1"/>
      <c r="R5" s="1"/>
      <c r="S5" s="1"/>
      <c r="T5" s="1"/>
      <c r="U5" s="1"/>
      <c r="V5" s="1"/>
      <c r="W5" s="1"/>
      <c r="X5" s="1"/>
      <c r="Y5" s="1"/>
      <c r="Z5" s="1"/>
    </row>
    <row r="6" spans="1:26" ht="14.25" customHeight="1">
      <c r="A6" s="1"/>
      <c r="B6" s="591" t="s">
        <v>78</v>
      </c>
      <c r="C6" s="581"/>
      <c r="D6" s="581"/>
      <c r="E6" s="581"/>
      <c r="F6" s="581"/>
      <c r="G6" s="581"/>
      <c r="H6" s="589"/>
      <c r="I6" s="1"/>
      <c r="J6" s="1"/>
      <c r="K6" s="1"/>
      <c r="L6" s="1"/>
      <c r="M6" s="1"/>
      <c r="N6" s="1"/>
      <c r="O6" s="1"/>
      <c r="P6" s="1"/>
      <c r="Q6" s="1"/>
      <c r="R6" s="1"/>
      <c r="S6" s="1"/>
      <c r="T6" s="1"/>
      <c r="U6" s="1"/>
      <c r="V6" s="1"/>
      <c r="W6" s="1"/>
      <c r="X6" s="1"/>
      <c r="Y6" s="1"/>
      <c r="Z6" s="1"/>
    </row>
    <row r="7" spans="1:26" ht="15" customHeight="1">
      <c r="A7" s="1"/>
      <c r="B7" s="588" t="s">
        <v>1011</v>
      </c>
      <c r="C7" s="581"/>
      <c r="D7" s="581"/>
      <c r="E7" s="581"/>
      <c r="F7" s="581"/>
      <c r="G7" s="581"/>
      <c r="H7" s="589"/>
      <c r="I7" s="1"/>
      <c r="J7" s="1"/>
      <c r="K7" s="1"/>
      <c r="L7" s="1"/>
      <c r="M7" s="1"/>
      <c r="N7" s="1"/>
      <c r="O7" s="1"/>
      <c r="P7" s="1"/>
      <c r="Q7" s="1"/>
      <c r="R7" s="1"/>
      <c r="S7" s="1"/>
      <c r="T7" s="1"/>
      <c r="U7" s="1"/>
      <c r="V7" s="1"/>
      <c r="W7" s="1"/>
      <c r="X7" s="1"/>
      <c r="Y7" s="1"/>
      <c r="Z7" s="1"/>
    </row>
    <row r="8" spans="1:26" ht="15" customHeight="1">
      <c r="A8" s="1"/>
      <c r="B8" s="292" t="s">
        <v>79</v>
      </c>
      <c r="C8" s="293" t="e">
        <f>+#REF!</f>
        <v>#REF!</v>
      </c>
      <c r="D8" s="693" t="s">
        <v>80</v>
      </c>
      <c r="E8" s="579"/>
      <c r="F8" s="5" t="e">
        <f>+#REF!</f>
        <v>#REF!</v>
      </c>
      <c r="G8" s="5" t="s">
        <v>81</v>
      </c>
      <c r="H8" s="36"/>
      <c r="I8" s="1"/>
      <c r="J8" s="1"/>
      <c r="K8" s="1"/>
      <c r="L8" s="1"/>
      <c r="M8" s="1"/>
      <c r="N8" s="1"/>
      <c r="O8" s="1"/>
      <c r="P8" s="1"/>
      <c r="Q8" s="1"/>
      <c r="R8" s="1"/>
      <c r="S8" s="1"/>
      <c r="T8" s="1"/>
      <c r="U8" s="1"/>
      <c r="V8" s="1"/>
      <c r="W8" s="1"/>
      <c r="X8" s="1"/>
      <c r="Y8" s="1"/>
      <c r="Z8" s="1"/>
    </row>
    <row r="9" spans="1:26" ht="14.25" customHeight="1">
      <c r="A9" s="1"/>
      <c r="B9" s="636"/>
      <c r="C9" s="581"/>
      <c r="D9" s="581"/>
      <c r="E9" s="581"/>
      <c r="F9" s="581"/>
      <c r="G9" s="581"/>
      <c r="H9" s="589"/>
      <c r="I9" s="1"/>
      <c r="J9" s="1"/>
      <c r="K9" s="1"/>
      <c r="L9" s="1"/>
      <c r="M9" s="1"/>
      <c r="N9" s="1"/>
      <c r="O9" s="1"/>
      <c r="P9" s="1"/>
      <c r="Q9" s="1"/>
      <c r="R9" s="1"/>
      <c r="S9" s="1"/>
      <c r="T9" s="1"/>
      <c r="U9" s="1"/>
      <c r="V9" s="1"/>
      <c r="W9" s="1"/>
      <c r="X9" s="1"/>
      <c r="Y9" s="1"/>
      <c r="Z9" s="1"/>
    </row>
    <row r="10" spans="1:26" ht="15" customHeight="1">
      <c r="A10" s="1"/>
      <c r="B10" s="652" t="e">
        <f>+#REF!</f>
        <v>#REF!</v>
      </c>
      <c r="C10" s="585"/>
      <c r="D10" s="585"/>
      <c r="E10" s="585"/>
      <c r="F10" s="585"/>
      <c r="G10" s="585"/>
      <c r="H10" s="610"/>
      <c r="I10" s="1"/>
      <c r="J10" s="1"/>
      <c r="K10" s="1"/>
      <c r="L10" s="1"/>
      <c r="M10" s="1"/>
      <c r="N10" s="1"/>
      <c r="O10" s="1"/>
      <c r="P10" s="1"/>
      <c r="Q10" s="1"/>
      <c r="R10" s="1"/>
      <c r="S10" s="1"/>
      <c r="T10" s="1"/>
      <c r="U10" s="1"/>
      <c r="V10" s="1"/>
      <c r="W10" s="1"/>
      <c r="X10" s="1"/>
      <c r="Y10" s="1"/>
      <c r="Z10" s="1"/>
    </row>
    <row r="11" spans="1:26" ht="14.25" customHeight="1">
      <c r="A11" s="1"/>
      <c r="B11" s="600"/>
      <c r="C11" s="578"/>
      <c r="D11" s="578"/>
      <c r="E11" s="578"/>
      <c r="F11" s="578"/>
      <c r="G11" s="578"/>
      <c r="H11" s="604"/>
      <c r="I11" s="1"/>
      <c r="J11" s="1"/>
      <c r="K11" s="1"/>
      <c r="L11" s="1"/>
      <c r="M11" s="1"/>
      <c r="N11" s="1"/>
      <c r="O11" s="1"/>
      <c r="P11" s="1"/>
      <c r="Q11" s="1"/>
      <c r="R11" s="1"/>
      <c r="S11" s="1"/>
      <c r="T11" s="1"/>
      <c r="U11" s="1"/>
      <c r="V11" s="1"/>
      <c r="W11" s="1"/>
      <c r="X11" s="1"/>
      <c r="Y11" s="1"/>
      <c r="Z11" s="1"/>
    </row>
    <row r="12" spans="1:26" ht="14.25" customHeight="1">
      <c r="A12" s="1"/>
      <c r="B12" s="694"/>
      <c r="C12" s="606"/>
      <c r="D12" s="606"/>
      <c r="E12" s="606"/>
      <c r="F12" s="606"/>
      <c r="G12" s="606"/>
      <c r="H12" s="607"/>
      <c r="I12" s="1"/>
      <c r="J12" s="1"/>
      <c r="K12" s="1"/>
      <c r="L12" s="1"/>
      <c r="M12" s="1"/>
      <c r="N12" s="1"/>
      <c r="O12" s="1"/>
      <c r="P12" s="1"/>
      <c r="Q12" s="1"/>
      <c r="R12" s="1"/>
      <c r="S12" s="1"/>
      <c r="T12" s="1"/>
      <c r="U12" s="1"/>
      <c r="V12" s="1"/>
      <c r="W12" s="1"/>
      <c r="X12" s="1"/>
      <c r="Y12" s="1"/>
      <c r="Z12" s="1"/>
    </row>
    <row r="13" spans="1:26" ht="14.25" customHeight="1">
      <c r="A13" s="1"/>
      <c r="B13" s="636" t="s">
        <v>82</v>
      </c>
      <c r="C13" s="581"/>
      <c r="D13" s="581"/>
      <c r="E13" s="581"/>
      <c r="F13" s="581"/>
      <c r="G13" s="581"/>
      <c r="H13" s="589"/>
      <c r="I13" s="1"/>
      <c r="J13" s="1"/>
      <c r="K13" s="1"/>
      <c r="L13" s="1"/>
      <c r="M13" s="1"/>
      <c r="N13" s="1"/>
      <c r="O13" s="1"/>
      <c r="P13" s="1"/>
      <c r="Q13" s="1"/>
      <c r="R13" s="1"/>
      <c r="S13" s="1"/>
      <c r="T13" s="1"/>
      <c r="U13" s="1"/>
      <c r="V13" s="1"/>
      <c r="W13" s="1"/>
      <c r="X13" s="1"/>
      <c r="Y13" s="1"/>
      <c r="Z13" s="1"/>
    </row>
    <row r="14" spans="1:26" ht="14.25" customHeight="1">
      <c r="A14" s="1"/>
      <c r="B14" s="591" t="s">
        <v>1</v>
      </c>
      <c r="C14" s="579"/>
      <c r="D14" s="37" t="s">
        <v>2</v>
      </c>
      <c r="E14" s="23" t="s">
        <v>83</v>
      </c>
      <c r="F14" s="23" t="s">
        <v>84</v>
      </c>
      <c r="G14" s="23" t="s">
        <v>85</v>
      </c>
      <c r="H14" s="38" t="s">
        <v>86</v>
      </c>
      <c r="I14" s="1"/>
      <c r="J14" s="1"/>
      <c r="K14" s="1"/>
      <c r="L14" s="1"/>
      <c r="M14" s="1"/>
      <c r="N14" s="1"/>
      <c r="O14" s="1"/>
      <c r="P14" s="1"/>
      <c r="Q14" s="1"/>
      <c r="R14" s="1"/>
      <c r="S14" s="1"/>
      <c r="T14" s="1"/>
      <c r="U14" s="1"/>
      <c r="V14" s="1"/>
      <c r="W14" s="1"/>
      <c r="X14" s="1"/>
      <c r="Y14" s="1"/>
      <c r="Z14" s="1"/>
    </row>
    <row r="15" spans="1:26" ht="14.25" customHeight="1">
      <c r="A15" s="1"/>
      <c r="B15" s="862"/>
      <c r="C15" s="690"/>
      <c r="D15" s="39"/>
      <c r="E15" s="39"/>
      <c r="F15" s="40"/>
      <c r="G15" s="41"/>
      <c r="H15" s="42">
        <f t="shared" ref="H15:H17" si="0">G15*(F15+1)*E15</f>
        <v>0</v>
      </c>
      <c r="I15" s="1"/>
      <c r="J15" s="1"/>
      <c r="K15" s="1"/>
      <c r="L15" s="1"/>
      <c r="M15" s="1"/>
      <c r="N15" s="1"/>
      <c r="O15" s="1"/>
      <c r="P15" s="1"/>
      <c r="Q15" s="1"/>
      <c r="R15" s="1"/>
      <c r="S15" s="1"/>
      <c r="T15" s="1"/>
      <c r="U15" s="1"/>
      <c r="V15" s="1"/>
      <c r="W15" s="1"/>
      <c r="X15" s="1"/>
      <c r="Y15" s="1"/>
      <c r="Z15" s="1"/>
    </row>
    <row r="16" spans="1:26" ht="14.25" customHeight="1">
      <c r="A16" s="1"/>
      <c r="B16" s="708"/>
      <c r="C16" s="621"/>
      <c r="D16" s="39"/>
      <c r="E16" s="43"/>
      <c r="F16" s="44"/>
      <c r="G16" s="45"/>
      <c r="H16" s="42">
        <f t="shared" si="0"/>
        <v>0</v>
      </c>
      <c r="I16" s="1"/>
      <c r="J16" s="1"/>
      <c r="K16" s="1"/>
      <c r="L16" s="1"/>
      <c r="M16" s="1"/>
      <c r="N16" s="1"/>
      <c r="O16" s="1"/>
      <c r="P16" s="1"/>
      <c r="Q16" s="1"/>
      <c r="R16" s="1"/>
      <c r="S16" s="1"/>
      <c r="T16" s="1"/>
      <c r="U16" s="1"/>
      <c r="V16" s="1"/>
      <c r="W16" s="1"/>
      <c r="X16" s="1"/>
      <c r="Y16" s="1"/>
      <c r="Z16" s="1"/>
    </row>
    <row r="17" spans="1:26" ht="14.25" customHeight="1">
      <c r="A17" s="1"/>
      <c r="B17" s="702"/>
      <c r="C17" s="625"/>
      <c r="D17" s="39"/>
      <c r="E17" s="46"/>
      <c r="F17" s="47"/>
      <c r="G17" s="48"/>
      <c r="H17" s="42">
        <f t="shared" si="0"/>
        <v>0</v>
      </c>
      <c r="I17" s="1"/>
      <c r="J17" s="1"/>
      <c r="K17" s="1"/>
      <c r="L17" s="1"/>
      <c r="M17" s="1"/>
      <c r="N17" s="1"/>
      <c r="O17" s="1"/>
      <c r="P17" s="1"/>
      <c r="Q17" s="1"/>
      <c r="R17" s="1"/>
      <c r="S17" s="1"/>
      <c r="T17" s="1"/>
      <c r="U17" s="1"/>
      <c r="V17" s="1"/>
      <c r="W17" s="1"/>
      <c r="X17" s="1"/>
      <c r="Y17" s="1"/>
      <c r="Z17" s="1"/>
    </row>
    <row r="18" spans="1:26" ht="14.25" customHeight="1">
      <c r="A18" s="1"/>
      <c r="B18" s="682" t="s">
        <v>87</v>
      </c>
      <c r="C18" s="581"/>
      <c r="D18" s="581"/>
      <c r="E18" s="581"/>
      <c r="F18" s="581"/>
      <c r="G18" s="579"/>
      <c r="H18" s="49">
        <f>ROUND(SUM(H15:H17),2)</f>
        <v>0</v>
      </c>
      <c r="I18" s="1"/>
      <c r="J18" s="1"/>
      <c r="K18" s="1"/>
      <c r="L18" s="1"/>
      <c r="M18" s="1"/>
      <c r="N18" s="1"/>
      <c r="O18" s="1"/>
      <c r="P18" s="1"/>
      <c r="Q18" s="1"/>
      <c r="R18" s="1"/>
      <c r="S18" s="1"/>
      <c r="T18" s="1"/>
      <c r="U18" s="1"/>
      <c r="V18" s="1"/>
      <c r="W18" s="1"/>
      <c r="X18" s="1"/>
      <c r="Y18" s="1"/>
      <c r="Z18" s="1"/>
    </row>
    <row r="19" spans="1:26" ht="14.25" customHeight="1">
      <c r="A19" s="1"/>
      <c r="B19" s="636" t="s">
        <v>88</v>
      </c>
      <c r="C19" s="581"/>
      <c r="D19" s="581"/>
      <c r="E19" s="581"/>
      <c r="F19" s="581"/>
      <c r="G19" s="581"/>
      <c r="H19" s="589"/>
      <c r="I19" s="1"/>
      <c r="J19" s="1"/>
      <c r="K19" s="1"/>
      <c r="L19" s="1"/>
      <c r="M19" s="1"/>
      <c r="N19" s="1"/>
      <c r="O19" s="1"/>
      <c r="P19" s="1"/>
      <c r="Q19" s="1"/>
      <c r="R19" s="1"/>
      <c r="S19" s="1"/>
      <c r="T19" s="1"/>
      <c r="U19" s="1"/>
      <c r="V19" s="1"/>
      <c r="W19" s="1"/>
      <c r="X19" s="1"/>
      <c r="Y19" s="1"/>
      <c r="Z19" s="1"/>
    </row>
    <row r="20" spans="1:26" ht="14.25" customHeight="1">
      <c r="A20" s="1"/>
      <c r="B20" s="591" t="s">
        <v>1</v>
      </c>
      <c r="C20" s="579"/>
      <c r="D20" s="37" t="s">
        <v>2</v>
      </c>
      <c r="E20" s="23" t="s">
        <v>83</v>
      </c>
      <c r="F20" s="23" t="s">
        <v>89</v>
      </c>
      <c r="G20" s="23" t="s">
        <v>85</v>
      </c>
      <c r="H20" s="38" t="s">
        <v>86</v>
      </c>
      <c r="I20" s="1"/>
      <c r="J20" s="1"/>
      <c r="K20" s="1"/>
      <c r="L20" s="1"/>
      <c r="M20" s="1"/>
      <c r="N20" s="1"/>
      <c r="O20" s="1"/>
      <c r="P20" s="1"/>
      <c r="Q20" s="1"/>
      <c r="R20" s="1"/>
      <c r="S20" s="1"/>
      <c r="T20" s="1"/>
      <c r="U20" s="1"/>
      <c r="V20" s="1"/>
      <c r="W20" s="1"/>
      <c r="X20" s="1"/>
      <c r="Y20" s="1"/>
      <c r="Z20" s="1"/>
    </row>
    <row r="21" spans="1:26" ht="14.25" customHeight="1">
      <c r="A21" s="1"/>
      <c r="B21" s="701"/>
      <c r="C21" s="680"/>
      <c r="D21" s="50"/>
      <c r="E21" s="51"/>
      <c r="F21" s="52"/>
      <c r="G21" s="41"/>
      <c r="H21" s="42">
        <f t="shared" ref="H21:H23" si="1">E21*F21*G21</f>
        <v>0</v>
      </c>
      <c r="I21" s="1"/>
      <c r="J21" s="1"/>
      <c r="K21" s="1"/>
      <c r="L21" s="1"/>
      <c r="M21" s="1"/>
      <c r="N21" s="1"/>
      <c r="O21" s="1"/>
      <c r="P21" s="1"/>
      <c r="Q21" s="1"/>
      <c r="R21" s="1"/>
      <c r="S21" s="1"/>
      <c r="T21" s="1"/>
      <c r="U21" s="1"/>
      <c r="V21" s="1"/>
      <c r="W21" s="1"/>
      <c r="X21" s="1"/>
      <c r="Y21" s="1"/>
      <c r="Z21" s="1"/>
    </row>
    <row r="22" spans="1:26" ht="14.25" customHeight="1">
      <c r="A22" s="1"/>
      <c r="B22" s="707" t="s">
        <v>90</v>
      </c>
      <c r="C22" s="620"/>
      <c r="D22" s="53" t="s">
        <v>91</v>
      </c>
      <c r="E22" s="50">
        <v>0.05</v>
      </c>
      <c r="F22" s="40">
        <v>1</v>
      </c>
      <c r="G22" s="41">
        <f>H31</f>
        <v>21054</v>
      </c>
      <c r="H22" s="42">
        <f t="shared" si="1"/>
        <v>1052.7</v>
      </c>
      <c r="I22" s="1"/>
      <c r="J22" s="1"/>
      <c r="K22" s="1"/>
      <c r="L22" s="1"/>
      <c r="M22" s="1"/>
      <c r="N22" s="1"/>
      <c r="O22" s="1"/>
      <c r="P22" s="1"/>
      <c r="Q22" s="1"/>
      <c r="R22" s="1"/>
      <c r="S22" s="1"/>
      <c r="T22" s="1"/>
      <c r="U22" s="1"/>
      <c r="V22" s="1"/>
      <c r="W22" s="1"/>
      <c r="X22" s="1"/>
      <c r="Y22" s="1"/>
      <c r="Z22" s="1"/>
    </row>
    <row r="23" spans="1:26" ht="14.25" customHeight="1">
      <c r="A23" s="1"/>
      <c r="B23" s="861"/>
      <c r="C23" s="681"/>
      <c r="D23" s="47"/>
      <c r="E23" s="46"/>
      <c r="F23" s="47"/>
      <c r="G23" s="41"/>
      <c r="H23" s="42">
        <f t="shared" si="1"/>
        <v>0</v>
      </c>
      <c r="I23" s="1"/>
      <c r="J23" s="1"/>
      <c r="K23" s="1"/>
      <c r="L23" s="1"/>
      <c r="M23" s="1"/>
      <c r="N23" s="1"/>
      <c r="O23" s="1"/>
      <c r="P23" s="1"/>
      <c r="Q23" s="1"/>
      <c r="R23" s="1"/>
      <c r="S23" s="1"/>
      <c r="T23" s="1"/>
      <c r="U23" s="1"/>
      <c r="V23" s="1"/>
      <c r="W23" s="1"/>
      <c r="X23" s="1"/>
      <c r="Y23" s="1"/>
      <c r="Z23" s="1"/>
    </row>
    <row r="24" spans="1:26" ht="14.25" customHeight="1">
      <c r="A24" s="1"/>
      <c r="B24" s="682" t="s">
        <v>87</v>
      </c>
      <c r="C24" s="581"/>
      <c r="D24" s="581"/>
      <c r="E24" s="581"/>
      <c r="F24" s="581"/>
      <c r="G24" s="579"/>
      <c r="H24" s="49">
        <f>ROUND(SUM(H21:H23),2)</f>
        <v>1052.7</v>
      </c>
      <c r="I24" s="1"/>
      <c r="J24" s="1"/>
      <c r="K24" s="1"/>
      <c r="L24" s="1"/>
      <c r="M24" s="1"/>
      <c r="N24" s="1"/>
      <c r="O24" s="1"/>
      <c r="P24" s="1"/>
      <c r="Q24" s="1"/>
      <c r="R24" s="1"/>
      <c r="S24" s="1"/>
      <c r="T24" s="1"/>
      <c r="U24" s="1"/>
      <c r="V24" s="1"/>
      <c r="W24" s="1"/>
      <c r="X24" s="1"/>
      <c r="Y24" s="1"/>
      <c r="Z24" s="1"/>
    </row>
    <row r="25" spans="1:26" ht="14.25" customHeight="1">
      <c r="A25" s="1"/>
      <c r="B25" s="636" t="s">
        <v>92</v>
      </c>
      <c r="C25" s="581"/>
      <c r="D25" s="581"/>
      <c r="E25" s="581"/>
      <c r="F25" s="581"/>
      <c r="G25" s="581"/>
      <c r="H25" s="589"/>
      <c r="I25" s="1"/>
      <c r="J25" s="1"/>
      <c r="K25" s="1"/>
      <c r="L25" s="1"/>
      <c r="M25" s="1"/>
      <c r="N25" s="1"/>
      <c r="O25" s="1"/>
      <c r="P25" s="1"/>
      <c r="Q25" s="1"/>
      <c r="R25" s="1"/>
      <c r="S25" s="1"/>
      <c r="T25" s="1"/>
      <c r="U25" s="1"/>
      <c r="V25" s="1"/>
      <c r="W25" s="1"/>
      <c r="X25" s="1"/>
      <c r="Y25" s="1"/>
      <c r="Z25" s="1"/>
    </row>
    <row r="26" spans="1:26" ht="14.25" customHeight="1">
      <c r="A26" s="1"/>
      <c r="B26" s="591" t="s">
        <v>1</v>
      </c>
      <c r="C26" s="579"/>
      <c r="D26" s="37" t="s">
        <v>2</v>
      </c>
      <c r="E26" s="23" t="s">
        <v>83</v>
      </c>
      <c r="F26" s="54" t="s">
        <v>89</v>
      </c>
      <c r="G26" s="23" t="s">
        <v>85</v>
      </c>
      <c r="H26" s="55" t="s">
        <v>86</v>
      </c>
      <c r="I26" s="1"/>
      <c r="J26" s="1"/>
      <c r="K26" s="1"/>
      <c r="L26" s="1"/>
      <c r="M26" s="1"/>
      <c r="N26" s="1"/>
      <c r="O26" s="1"/>
      <c r="P26" s="1"/>
      <c r="Q26" s="1"/>
      <c r="R26" s="1"/>
      <c r="S26" s="1"/>
      <c r="T26" s="1"/>
      <c r="U26" s="1"/>
      <c r="V26" s="1"/>
      <c r="W26" s="1"/>
      <c r="X26" s="1"/>
      <c r="Y26" s="1"/>
      <c r="Z26" s="1"/>
    </row>
    <row r="27" spans="1:26" ht="14.25" customHeight="1">
      <c r="A27" s="1"/>
      <c r="B27" s="701"/>
      <c r="C27" s="680"/>
      <c r="D27" s="56"/>
      <c r="E27" s="51"/>
      <c r="F27" s="57"/>
      <c r="G27" s="41"/>
      <c r="H27" s="42">
        <f t="shared" ref="H27:H30" si="2">E27*F27*G27</f>
        <v>0</v>
      </c>
      <c r="I27" s="1"/>
      <c r="J27" s="1"/>
      <c r="K27" s="1"/>
      <c r="L27" s="1"/>
      <c r="M27" s="1"/>
      <c r="N27" s="1"/>
      <c r="O27" s="1"/>
      <c r="P27" s="1"/>
      <c r="Q27" s="1"/>
      <c r="R27" s="1"/>
      <c r="S27" s="1"/>
      <c r="T27" s="1"/>
      <c r="U27" s="1"/>
      <c r="V27" s="1"/>
      <c r="W27" s="1"/>
      <c r="X27" s="1"/>
      <c r="Y27" s="1"/>
      <c r="Z27" s="1"/>
    </row>
    <row r="28" spans="1:26" ht="14.25" customHeight="1">
      <c r="A28" s="1"/>
      <c r="B28" s="619" t="s">
        <v>96</v>
      </c>
      <c r="C28" s="620"/>
      <c r="D28" s="58" t="s">
        <v>94</v>
      </c>
      <c r="E28" s="50"/>
      <c r="F28" s="59"/>
      <c r="G28" s="41">
        <v>102080</v>
      </c>
      <c r="H28" s="42">
        <f t="shared" si="2"/>
        <v>0</v>
      </c>
      <c r="I28" s="1"/>
      <c r="J28" s="1"/>
      <c r="K28" s="1"/>
      <c r="L28" s="1"/>
      <c r="M28" s="1"/>
      <c r="N28" s="1"/>
      <c r="O28" s="1"/>
      <c r="P28" s="1"/>
      <c r="Q28" s="1"/>
      <c r="R28" s="1"/>
      <c r="S28" s="1"/>
      <c r="T28" s="1"/>
      <c r="U28" s="1"/>
      <c r="V28" s="1"/>
      <c r="W28" s="1"/>
      <c r="X28" s="1"/>
      <c r="Y28" s="1"/>
      <c r="Z28" s="1"/>
    </row>
    <row r="29" spans="1:26" ht="14.25" customHeight="1">
      <c r="A29" s="1"/>
      <c r="B29" s="619" t="s">
        <v>93</v>
      </c>
      <c r="C29" s="620"/>
      <c r="D29" s="58" t="s">
        <v>94</v>
      </c>
      <c r="E29" s="50">
        <v>1</v>
      </c>
      <c r="F29" s="59">
        <v>0.33</v>
      </c>
      <c r="G29" s="41">
        <v>63800</v>
      </c>
      <c r="H29" s="42">
        <f t="shared" si="2"/>
        <v>21054</v>
      </c>
      <c r="I29" s="1"/>
      <c r="J29" s="1"/>
      <c r="K29" s="1"/>
      <c r="L29" s="1"/>
      <c r="M29" s="1"/>
      <c r="N29" s="1"/>
      <c r="O29" s="1"/>
      <c r="P29" s="1"/>
      <c r="Q29" s="1"/>
      <c r="R29" s="1"/>
      <c r="S29" s="1"/>
      <c r="T29" s="1"/>
      <c r="U29" s="1"/>
      <c r="V29" s="1"/>
      <c r="W29" s="1"/>
      <c r="X29" s="1"/>
      <c r="Y29" s="1"/>
      <c r="Z29" s="1"/>
    </row>
    <row r="30" spans="1:26" ht="14.25" customHeight="1">
      <c r="A30" s="1"/>
      <c r="B30" s="702"/>
      <c r="C30" s="681"/>
      <c r="D30" s="60"/>
      <c r="E30" s="61"/>
      <c r="F30" s="47"/>
      <c r="G30" s="41"/>
      <c r="H30" s="42">
        <f t="shared" si="2"/>
        <v>0</v>
      </c>
      <c r="I30" s="1"/>
      <c r="J30" s="1"/>
      <c r="K30" s="1"/>
      <c r="L30" s="1"/>
      <c r="M30" s="1"/>
      <c r="N30" s="1"/>
      <c r="O30" s="1"/>
      <c r="P30" s="1"/>
      <c r="Q30" s="1"/>
      <c r="R30" s="1"/>
      <c r="S30" s="1"/>
      <c r="T30" s="1"/>
      <c r="U30" s="1"/>
      <c r="V30" s="1"/>
      <c r="W30" s="1"/>
      <c r="X30" s="1"/>
      <c r="Y30" s="1"/>
      <c r="Z30" s="1"/>
    </row>
    <row r="31" spans="1:26" ht="14.25" customHeight="1">
      <c r="A31" s="1"/>
      <c r="B31" s="682" t="s">
        <v>87</v>
      </c>
      <c r="C31" s="581"/>
      <c r="D31" s="581"/>
      <c r="E31" s="581"/>
      <c r="F31" s="581"/>
      <c r="G31" s="579"/>
      <c r="H31" s="49">
        <f>ROUND(SUM(H27:H30),2)</f>
        <v>21054</v>
      </c>
      <c r="I31" s="1"/>
      <c r="J31" s="1"/>
      <c r="K31" s="1"/>
      <c r="L31" s="1"/>
      <c r="M31" s="1"/>
      <c r="N31" s="1"/>
      <c r="O31" s="1"/>
      <c r="P31" s="1"/>
      <c r="Q31" s="1"/>
      <c r="R31" s="1"/>
      <c r="S31" s="1"/>
      <c r="T31" s="1"/>
      <c r="U31" s="1"/>
      <c r="V31" s="1"/>
      <c r="W31" s="1"/>
      <c r="X31" s="1"/>
      <c r="Y31" s="1"/>
      <c r="Z31" s="1"/>
    </row>
    <row r="32" spans="1:26" ht="14.25" customHeight="1">
      <c r="A32" s="1"/>
      <c r="B32" s="636" t="s">
        <v>95</v>
      </c>
      <c r="C32" s="581"/>
      <c r="D32" s="581"/>
      <c r="E32" s="581"/>
      <c r="F32" s="581"/>
      <c r="G32" s="581"/>
      <c r="H32" s="589"/>
      <c r="I32" s="1"/>
      <c r="J32" s="1"/>
      <c r="K32" s="1"/>
      <c r="L32" s="1"/>
      <c r="M32" s="1"/>
      <c r="N32" s="1"/>
      <c r="O32" s="1"/>
      <c r="P32" s="1"/>
      <c r="Q32" s="1"/>
      <c r="R32" s="1"/>
      <c r="S32" s="1"/>
      <c r="T32" s="1"/>
      <c r="U32" s="1"/>
      <c r="V32" s="1"/>
      <c r="W32" s="1"/>
      <c r="X32" s="1"/>
      <c r="Y32" s="1"/>
      <c r="Z32" s="1"/>
    </row>
    <row r="33" spans="1:26" ht="14.25" customHeight="1">
      <c r="A33" s="1"/>
      <c r="B33" s="591" t="s">
        <v>1</v>
      </c>
      <c r="C33" s="581"/>
      <c r="D33" s="579"/>
      <c r="E33" s="23" t="s">
        <v>2</v>
      </c>
      <c r="F33" s="23" t="s">
        <v>83</v>
      </c>
      <c r="G33" s="23" t="s">
        <v>85</v>
      </c>
      <c r="H33" s="38" t="s">
        <v>86</v>
      </c>
      <c r="I33" s="1"/>
      <c r="J33" s="1"/>
      <c r="K33" s="1"/>
      <c r="L33" s="1"/>
      <c r="M33" s="1"/>
      <c r="N33" s="1"/>
      <c r="O33" s="1"/>
      <c r="P33" s="1"/>
      <c r="Q33" s="1"/>
      <c r="R33" s="1"/>
      <c r="S33" s="1"/>
      <c r="T33" s="1"/>
      <c r="U33" s="1"/>
      <c r="V33" s="1"/>
      <c r="W33" s="1"/>
      <c r="X33" s="1"/>
      <c r="Y33" s="1"/>
      <c r="Z33" s="1"/>
    </row>
    <row r="34" spans="1:26" ht="14.25" customHeight="1">
      <c r="A34" s="1"/>
      <c r="B34" s="619"/>
      <c r="C34" s="620"/>
      <c r="D34" s="621"/>
      <c r="E34" s="39"/>
      <c r="F34" s="40"/>
      <c r="G34" s="62"/>
      <c r="H34" s="63">
        <f t="shared" ref="H34:H35" si="3">G34*F34</f>
        <v>0</v>
      </c>
      <c r="I34" s="1"/>
      <c r="J34" s="1"/>
      <c r="K34" s="1"/>
      <c r="L34" s="1"/>
      <c r="M34" s="1"/>
      <c r="N34" s="1"/>
      <c r="O34" s="1"/>
      <c r="P34" s="1"/>
      <c r="Q34" s="1"/>
      <c r="R34" s="1"/>
      <c r="S34" s="1"/>
      <c r="T34" s="1"/>
      <c r="U34" s="1"/>
      <c r="V34" s="1"/>
      <c r="W34" s="1"/>
      <c r="X34" s="1"/>
      <c r="Y34" s="1"/>
      <c r="Z34" s="1"/>
    </row>
    <row r="35" spans="1:26" ht="14.25" customHeight="1">
      <c r="A35" s="1"/>
      <c r="B35" s="619"/>
      <c r="C35" s="620"/>
      <c r="D35" s="621"/>
      <c r="E35" s="39"/>
      <c r="F35" s="40"/>
      <c r="G35" s="62"/>
      <c r="H35" s="63">
        <f t="shared" si="3"/>
        <v>0</v>
      </c>
      <c r="I35" s="1"/>
      <c r="J35" s="1"/>
      <c r="K35" s="1"/>
      <c r="L35" s="1"/>
      <c r="M35" s="1"/>
      <c r="N35" s="1"/>
      <c r="O35" s="1"/>
      <c r="P35" s="1"/>
      <c r="Q35" s="1"/>
      <c r="R35" s="1"/>
      <c r="S35" s="1"/>
      <c r="T35" s="1"/>
      <c r="U35" s="1"/>
      <c r="V35" s="1"/>
      <c r="W35" s="1"/>
      <c r="X35" s="1"/>
      <c r="Y35" s="1"/>
      <c r="Z35" s="1"/>
    </row>
    <row r="36" spans="1:26" ht="14.25" customHeight="1">
      <c r="A36" s="1"/>
      <c r="B36" s="674" t="s">
        <v>87</v>
      </c>
      <c r="C36" s="594"/>
      <c r="D36" s="594"/>
      <c r="E36" s="594"/>
      <c r="F36" s="594"/>
      <c r="G36" s="595"/>
      <c r="H36" s="64">
        <f>ROUND(SUM(H34:H35),2)</f>
        <v>0</v>
      </c>
      <c r="I36" s="1"/>
      <c r="J36" s="1"/>
      <c r="K36" s="1"/>
      <c r="L36" s="1"/>
      <c r="M36" s="1"/>
      <c r="N36" s="1"/>
      <c r="O36" s="1"/>
      <c r="P36" s="1"/>
      <c r="Q36" s="1"/>
      <c r="R36" s="1"/>
      <c r="S36" s="1"/>
      <c r="T36" s="1"/>
      <c r="U36" s="1"/>
      <c r="V36" s="1"/>
      <c r="W36" s="1"/>
      <c r="X36" s="1"/>
      <c r="Y36" s="1"/>
      <c r="Z36" s="1"/>
    </row>
    <row r="37" spans="1:26" ht="14.25" customHeight="1">
      <c r="A37" s="1"/>
      <c r="B37" s="675"/>
      <c r="C37" s="602"/>
      <c r="D37" s="602"/>
      <c r="E37" s="602"/>
      <c r="F37" s="602"/>
      <c r="G37" s="602"/>
      <c r="H37" s="633"/>
      <c r="I37" s="1"/>
      <c r="J37" s="1"/>
      <c r="K37" s="1"/>
      <c r="L37" s="1"/>
      <c r="M37" s="1"/>
      <c r="N37" s="1"/>
      <c r="O37" s="1"/>
      <c r="P37" s="1"/>
      <c r="Q37" s="1"/>
      <c r="R37" s="1"/>
      <c r="S37" s="1"/>
      <c r="T37" s="1"/>
      <c r="U37" s="1"/>
      <c r="V37" s="1"/>
      <c r="W37" s="1"/>
      <c r="X37" s="1"/>
      <c r="Y37" s="1"/>
      <c r="Z37" s="1"/>
    </row>
    <row r="38" spans="1:26" ht="14.25" customHeight="1">
      <c r="A38" s="1"/>
      <c r="B38" s="676"/>
      <c r="C38" s="587"/>
      <c r="D38" s="635"/>
      <c r="E38" s="677" t="s">
        <v>59</v>
      </c>
      <c r="F38" s="678"/>
      <c r="G38" s="678"/>
      <c r="H38" s="65">
        <f>ROUND(H36+H31+H24+H18,0)</f>
        <v>22107</v>
      </c>
      <c r="I38" s="1"/>
      <c r="J38" s="1"/>
      <c r="K38" s="1"/>
      <c r="L38" s="1"/>
      <c r="M38" s="1"/>
      <c r="N38" s="1"/>
      <c r="O38" s="1"/>
      <c r="P38" s="1"/>
      <c r="Q38" s="1"/>
      <c r="R38" s="1"/>
      <c r="S38" s="1"/>
      <c r="T38" s="1"/>
      <c r="U38" s="1"/>
      <c r="V38" s="1"/>
      <c r="W38" s="1"/>
      <c r="X38" s="1"/>
      <c r="Y38" s="1"/>
      <c r="Z38" s="1"/>
    </row>
    <row r="39" spans="1:26" ht="14.25" customHeight="1">
      <c r="A39" s="1"/>
      <c r="B39" s="290"/>
      <c r="C39" s="68"/>
      <c r="D39" s="68"/>
      <c r="E39" s="68"/>
      <c r="F39" s="68"/>
      <c r="G39" s="68"/>
      <c r="H39" s="69"/>
      <c r="I39" s="1"/>
      <c r="J39" s="1"/>
      <c r="K39" s="1"/>
      <c r="L39" s="1"/>
      <c r="M39" s="1"/>
      <c r="N39" s="1"/>
      <c r="O39" s="1"/>
      <c r="P39" s="1"/>
      <c r="Q39" s="1"/>
      <c r="R39" s="1"/>
      <c r="S39" s="1"/>
      <c r="T39" s="1"/>
      <c r="U39" s="1"/>
      <c r="V39" s="1"/>
      <c r="W39" s="1"/>
      <c r="X39" s="1"/>
      <c r="Y39" s="1"/>
      <c r="Z39" s="1"/>
    </row>
    <row r="40" spans="1:26" ht="14.25" customHeight="1">
      <c r="A40" s="1"/>
      <c r="B40" s="291"/>
      <c r="C40" s="31"/>
      <c r="D40" s="31"/>
      <c r="E40" s="31"/>
      <c r="F40" s="31"/>
      <c r="G40" s="31"/>
      <c r="H40" s="32"/>
      <c r="I40" s="1"/>
      <c r="J40" s="1"/>
      <c r="K40" s="1"/>
      <c r="L40" s="1"/>
      <c r="M40" s="1"/>
      <c r="N40" s="1"/>
      <c r="O40" s="1"/>
      <c r="P40" s="1"/>
      <c r="Q40" s="1"/>
      <c r="R40" s="1"/>
      <c r="S40" s="1"/>
      <c r="T40" s="1"/>
      <c r="U40" s="1"/>
      <c r="V40" s="1"/>
      <c r="W40" s="1"/>
      <c r="X40" s="1"/>
      <c r="Y40" s="1"/>
      <c r="Z40" s="1"/>
    </row>
    <row r="41" spans="1:26" ht="14.25" customHeight="1">
      <c r="A41" s="1"/>
      <c r="B41" s="691" t="s">
        <v>77</v>
      </c>
      <c r="C41" s="578"/>
      <c r="D41" s="578"/>
      <c r="E41" s="578"/>
      <c r="F41" s="578"/>
      <c r="G41" s="578"/>
      <c r="H41" s="604"/>
      <c r="I41" s="1"/>
      <c r="J41" s="1"/>
      <c r="K41" s="1"/>
      <c r="L41" s="1"/>
      <c r="M41" s="1"/>
      <c r="N41" s="1"/>
      <c r="O41" s="1"/>
      <c r="P41" s="1"/>
      <c r="Q41" s="1"/>
      <c r="R41" s="1"/>
      <c r="S41" s="1"/>
      <c r="T41" s="1"/>
      <c r="U41" s="1"/>
      <c r="V41" s="1"/>
      <c r="W41" s="1"/>
      <c r="X41" s="1"/>
      <c r="Y41" s="1"/>
      <c r="Z41" s="1"/>
    </row>
    <row r="42" spans="1:26" ht="14.25" customHeight="1">
      <c r="A42" s="1"/>
      <c r="B42" s="668"/>
      <c r="C42" s="606"/>
      <c r="D42" s="606"/>
      <c r="E42" s="606"/>
      <c r="F42" s="606"/>
      <c r="G42" s="606"/>
      <c r="H42" s="607"/>
      <c r="I42" s="1"/>
      <c r="J42" s="1"/>
      <c r="K42" s="1"/>
      <c r="L42" s="1"/>
      <c r="M42" s="1"/>
      <c r="N42" s="1"/>
      <c r="O42" s="1"/>
      <c r="P42" s="1"/>
      <c r="Q42" s="1"/>
      <c r="R42" s="1"/>
      <c r="S42" s="1"/>
      <c r="T42" s="1"/>
      <c r="U42" s="1"/>
      <c r="V42" s="1"/>
      <c r="W42" s="1"/>
      <c r="X42" s="1"/>
      <c r="Y42" s="1"/>
      <c r="Z42" s="1"/>
    </row>
    <row r="43" spans="1:26" ht="14.25" customHeight="1">
      <c r="A43" s="1"/>
      <c r="B43" s="591" t="s">
        <v>78</v>
      </c>
      <c r="C43" s="581"/>
      <c r="D43" s="581"/>
      <c r="E43" s="581"/>
      <c r="F43" s="581"/>
      <c r="G43" s="581"/>
      <c r="H43" s="589"/>
      <c r="I43" s="1"/>
      <c r="J43" s="1"/>
      <c r="K43" s="1"/>
      <c r="L43" s="1"/>
      <c r="M43" s="1"/>
      <c r="N43" s="1"/>
      <c r="O43" s="1"/>
      <c r="P43" s="1"/>
      <c r="Q43" s="1"/>
      <c r="R43" s="1"/>
      <c r="S43" s="1"/>
      <c r="T43" s="1"/>
      <c r="U43" s="1"/>
      <c r="V43" s="1"/>
      <c r="W43" s="1"/>
      <c r="X43" s="1"/>
      <c r="Y43" s="1"/>
      <c r="Z43" s="1"/>
    </row>
    <row r="44" spans="1:26" ht="15" customHeight="1">
      <c r="A44" s="1"/>
      <c r="B44" s="588" t="s">
        <v>1011</v>
      </c>
      <c r="C44" s="581"/>
      <c r="D44" s="581"/>
      <c r="E44" s="581"/>
      <c r="F44" s="581"/>
      <c r="G44" s="581"/>
      <c r="H44" s="589"/>
      <c r="I44" s="1"/>
      <c r="J44" s="1"/>
      <c r="K44" s="1"/>
      <c r="L44" s="1"/>
      <c r="M44" s="1"/>
      <c r="N44" s="1"/>
      <c r="O44" s="1"/>
      <c r="P44" s="1"/>
      <c r="Q44" s="1"/>
      <c r="R44" s="1"/>
      <c r="S44" s="1"/>
      <c r="T44" s="1"/>
      <c r="U44" s="1"/>
      <c r="V44" s="1"/>
      <c r="W44" s="1"/>
      <c r="X44" s="1"/>
      <c r="Y44" s="1"/>
      <c r="Z44" s="1"/>
    </row>
    <row r="45" spans="1:26" ht="15" customHeight="1">
      <c r="A45" s="1"/>
      <c r="B45" s="292" t="s">
        <v>79</v>
      </c>
      <c r="C45" s="293" t="e">
        <f>+#REF!</f>
        <v>#REF!</v>
      </c>
      <c r="D45" s="693" t="s">
        <v>80</v>
      </c>
      <c r="E45" s="579"/>
      <c r="F45" s="5" t="e">
        <f>+#REF!</f>
        <v>#REF!</v>
      </c>
      <c r="G45" s="5" t="s">
        <v>81</v>
      </c>
      <c r="H45" s="36"/>
      <c r="I45" s="1"/>
      <c r="J45" s="1"/>
      <c r="K45" s="1"/>
      <c r="L45" s="1"/>
      <c r="M45" s="1"/>
      <c r="N45" s="1"/>
      <c r="O45" s="1"/>
      <c r="P45" s="1"/>
      <c r="Q45" s="1"/>
      <c r="R45" s="1"/>
      <c r="S45" s="1"/>
      <c r="T45" s="1"/>
      <c r="U45" s="1"/>
      <c r="V45" s="1"/>
      <c r="W45" s="1"/>
      <c r="X45" s="1"/>
      <c r="Y45" s="1"/>
      <c r="Z45" s="1"/>
    </row>
    <row r="46" spans="1:26" ht="14.25" customHeight="1">
      <c r="A46" s="1"/>
      <c r="B46" s="636"/>
      <c r="C46" s="581"/>
      <c r="D46" s="581"/>
      <c r="E46" s="581"/>
      <c r="F46" s="581"/>
      <c r="G46" s="581"/>
      <c r="H46" s="589"/>
      <c r="I46" s="1"/>
      <c r="J46" s="1"/>
      <c r="K46" s="1"/>
      <c r="L46" s="1"/>
      <c r="M46" s="1"/>
      <c r="N46" s="1"/>
      <c r="O46" s="1"/>
      <c r="P46" s="1"/>
      <c r="Q46" s="1"/>
      <c r="R46" s="1"/>
      <c r="S46" s="1"/>
      <c r="T46" s="1"/>
      <c r="U46" s="1"/>
      <c r="V46" s="1"/>
      <c r="W46" s="1"/>
      <c r="X46" s="1"/>
      <c r="Y46" s="1"/>
      <c r="Z46" s="1"/>
    </row>
    <row r="47" spans="1:26" ht="15" customHeight="1">
      <c r="A47" s="1"/>
      <c r="B47" s="652" t="e">
        <f>+#REF!</f>
        <v>#REF!</v>
      </c>
      <c r="C47" s="585"/>
      <c r="D47" s="585"/>
      <c r="E47" s="585"/>
      <c r="F47" s="585"/>
      <c r="G47" s="585"/>
      <c r="H47" s="610"/>
      <c r="I47" s="1"/>
      <c r="J47" s="1"/>
      <c r="K47" s="1"/>
      <c r="L47" s="1"/>
      <c r="M47" s="1"/>
      <c r="N47" s="1"/>
      <c r="O47" s="1"/>
      <c r="P47" s="1"/>
      <c r="Q47" s="1"/>
      <c r="R47" s="1"/>
      <c r="S47" s="1"/>
      <c r="T47" s="1"/>
      <c r="U47" s="1"/>
      <c r="V47" s="1"/>
      <c r="W47" s="1"/>
      <c r="X47" s="1"/>
      <c r="Y47" s="1"/>
      <c r="Z47" s="1"/>
    </row>
    <row r="48" spans="1:26" ht="14.25" customHeight="1">
      <c r="A48" s="1"/>
      <c r="B48" s="600"/>
      <c r="C48" s="578"/>
      <c r="D48" s="578"/>
      <c r="E48" s="578"/>
      <c r="F48" s="578"/>
      <c r="G48" s="578"/>
      <c r="H48" s="604"/>
      <c r="I48" s="1"/>
      <c r="J48" s="1"/>
      <c r="K48" s="1"/>
      <c r="L48" s="1"/>
      <c r="M48" s="1"/>
      <c r="N48" s="1"/>
      <c r="O48" s="1"/>
      <c r="P48" s="1"/>
      <c r="Q48" s="1"/>
      <c r="R48" s="1"/>
      <c r="S48" s="1"/>
      <c r="T48" s="1"/>
      <c r="U48" s="1"/>
      <c r="V48" s="1"/>
      <c r="W48" s="1"/>
      <c r="X48" s="1"/>
      <c r="Y48" s="1"/>
      <c r="Z48" s="1"/>
    </row>
    <row r="49" spans="1:26" ht="14.25" customHeight="1">
      <c r="A49" s="1"/>
      <c r="B49" s="694"/>
      <c r="C49" s="606"/>
      <c r="D49" s="606"/>
      <c r="E49" s="606"/>
      <c r="F49" s="606"/>
      <c r="G49" s="606"/>
      <c r="H49" s="607"/>
      <c r="I49" s="1"/>
      <c r="J49" s="1"/>
      <c r="K49" s="1"/>
      <c r="L49" s="1"/>
      <c r="M49" s="1"/>
      <c r="N49" s="1"/>
      <c r="O49" s="1"/>
      <c r="P49" s="1"/>
      <c r="Q49" s="1"/>
      <c r="R49" s="1"/>
      <c r="S49" s="1"/>
      <c r="T49" s="1"/>
      <c r="U49" s="1"/>
      <c r="V49" s="1"/>
      <c r="W49" s="1"/>
      <c r="X49" s="1"/>
      <c r="Y49" s="1"/>
      <c r="Z49" s="1"/>
    </row>
    <row r="50" spans="1:26" ht="14.25" customHeight="1">
      <c r="A50" s="1"/>
      <c r="B50" s="636" t="s">
        <v>82</v>
      </c>
      <c r="C50" s="581"/>
      <c r="D50" s="581"/>
      <c r="E50" s="581"/>
      <c r="F50" s="581"/>
      <c r="G50" s="581"/>
      <c r="H50" s="589"/>
      <c r="I50" s="1"/>
      <c r="J50" s="1"/>
      <c r="K50" s="1"/>
      <c r="L50" s="1"/>
      <c r="M50" s="1"/>
      <c r="N50" s="1"/>
      <c r="O50" s="1"/>
      <c r="P50" s="1"/>
      <c r="Q50" s="1"/>
      <c r="R50" s="1"/>
      <c r="S50" s="1"/>
      <c r="T50" s="1"/>
      <c r="U50" s="1"/>
      <c r="V50" s="1"/>
      <c r="W50" s="1"/>
      <c r="X50" s="1"/>
      <c r="Y50" s="1"/>
      <c r="Z50" s="1"/>
    </row>
    <row r="51" spans="1:26" ht="14.25" customHeight="1">
      <c r="A51" s="1"/>
      <c r="B51" s="591" t="s">
        <v>1</v>
      </c>
      <c r="C51" s="579"/>
      <c r="D51" s="37" t="s">
        <v>2</v>
      </c>
      <c r="E51" s="23" t="s">
        <v>83</v>
      </c>
      <c r="F51" s="23" t="s">
        <v>84</v>
      </c>
      <c r="G51" s="23" t="s">
        <v>85</v>
      </c>
      <c r="H51" s="38" t="s">
        <v>86</v>
      </c>
      <c r="I51" s="1"/>
      <c r="J51" s="1"/>
      <c r="K51" s="1"/>
      <c r="L51" s="1"/>
      <c r="M51" s="1"/>
      <c r="N51" s="1"/>
      <c r="O51" s="1"/>
      <c r="P51" s="1"/>
      <c r="Q51" s="1"/>
      <c r="R51" s="1"/>
      <c r="S51" s="1"/>
      <c r="T51" s="1"/>
      <c r="U51" s="1"/>
      <c r="V51" s="1"/>
      <c r="W51" s="1"/>
      <c r="X51" s="1"/>
      <c r="Y51" s="1"/>
      <c r="Z51" s="1"/>
    </row>
    <row r="52" spans="1:26" ht="14.25" customHeight="1">
      <c r="A52" s="1"/>
      <c r="B52" s="862"/>
      <c r="C52" s="690"/>
      <c r="D52" s="39"/>
      <c r="E52" s="39"/>
      <c r="F52" s="40"/>
      <c r="G52" s="41"/>
      <c r="H52" s="42">
        <f t="shared" ref="H52:H54" si="4">G52*(F52+1)*E52</f>
        <v>0</v>
      </c>
      <c r="I52" s="1"/>
      <c r="J52" s="1"/>
      <c r="K52" s="1"/>
      <c r="L52" s="1"/>
      <c r="M52" s="1"/>
      <c r="N52" s="1"/>
      <c r="O52" s="1"/>
      <c r="P52" s="1"/>
      <c r="Q52" s="1"/>
      <c r="R52" s="1"/>
      <c r="S52" s="1"/>
      <c r="T52" s="1"/>
      <c r="U52" s="1"/>
      <c r="V52" s="1"/>
      <c r="W52" s="1"/>
      <c r="X52" s="1"/>
      <c r="Y52" s="1"/>
      <c r="Z52" s="1"/>
    </row>
    <row r="53" spans="1:26" ht="14.25" customHeight="1">
      <c r="A53" s="1"/>
      <c r="B53" s="708"/>
      <c r="C53" s="621"/>
      <c r="D53" s="39"/>
      <c r="E53" s="43"/>
      <c r="F53" s="44"/>
      <c r="G53" s="45"/>
      <c r="H53" s="42">
        <f t="shared" si="4"/>
        <v>0</v>
      </c>
      <c r="I53" s="1"/>
      <c r="J53" s="1"/>
      <c r="K53" s="1"/>
      <c r="L53" s="1"/>
      <c r="M53" s="1"/>
      <c r="N53" s="1"/>
      <c r="O53" s="1"/>
      <c r="P53" s="1"/>
      <c r="Q53" s="1"/>
      <c r="R53" s="1"/>
      <c r="S53" s="1"/>
      <c r="T53" s="1"/>
      <c r="U53" s="1"/>
      <c r="V53" s="1"/>
      <c r="W53" s="1"/>
      <c r="X53" s="1"/>
      <c r="Y53" s="1"/>
      <c r="Z53" s="1"/>
    </row>
    <row r="54" spans="1:26" ht="14.25" customHeight="1">
      <c r="A54" s="1"/>
      <c r="B54" s="702"/>
      <c r="C54" s="625"/>
      <c r="D54" s="39"/>
      <c r="E54" s="46"/>
      <c r="F54" s="47"/>
      <c r="G54" s="48"/>
      <c r="H54" s="42">
        <f t="shared" si="4"/>
        <v>0</v>
      </c>
      <c r="I54" s="1"/>
      <c r="J54" s="1"/>
      <c r="K54" s="1"/>
      <c r="L54" s="1"/>
      <c r="M54" s="1"/>
      <c r="N54" s="1"/>
      <c r="O54" s="1"/>
      <c r="P54" s="1"/>
      <c r="Q54" s="1"/>
      <c r="R54" s="1"/>
      <c r="S54" s="1"/>
      <c r="T54" s="1"/>
      <c r="U54" s="1"/>
      <c r="V54" s="1"/>
      <c r="W54" s="1"/>
      <c r="X54" s="1"/>
      <c r="Y54" s="1"/>
      <c r="Z54" s="1"/>
    </row>
    <row r="55" spans="1:26" ht="14.25" customHeight="1">
      <c r="A55" s="1"/>
      <c r="B55" s="682" t="s">
        <v>87</v>
      </c>
      <c r="C55" s="581"/>
      <c r="D55" s="581"/>
      <c r="E55" s="581"/>
      <c r="F55" s="581"/>
      <c r="G55" s="579"/>
      <c r="H55" s="49">
        <f>ROUND(SUM(H52:H54),2)</f>
        <v>0</v>
      </c>
      <c r="I55" s="1"/>
      <c r="J55" s="1"/>
      <c r="K55" s="1"/>
      <c r="L55" s="1"/>
      <c r="M55" s="1"/>
      <c r="N55" s="1"/>
      <c r="O55" s="1"/>
      <c r="P55" s="1"/>
      <c r="Q55" s="1"/>
      <c r="R55" s="1"/>
      <c r="S55" s="1"/>
      <c r="T55" s="1"/>
      <c r="U55" s="1"/>
      <c r="V55" s="1"/>
      <c r="W55" s="1"/>
      <c r="X55" s="1"/>
      <c r="Y55" s="1"/>
      <c r="Z55" s="1"/>
    </row>
    <row r="56" spans="1:26" ht="14.25" customHeight="1">
      <c r="A56" s="1"/>
      <c r="B56" s="636" t="s">
        <v>88</v>
      </c>
      <c r="C56" s="581"/>
      <c r="D56" s="581"/>
      <c r="E56" s="581"/>
      <c r="F56" s="581"/>
      <c r="G56" s="581"/>
      <c r="H56" s="589"/>
      <c r="I56" s="1"/>
      <c r="J56" s="1"/>
      <c r="K56" s="1"/>
      <c r="L56" s="1"/>
      <c r="M56" s="1"/>
      <c r="N56" s="1"/>
      <c r="O56" s="1"/>
      <c r="P56" s="1"/>
      <c r="Q56" s="1"/>
      <c r="R56" s="1"/>
      <c r="S56" s="1"/>
      <c r="T56" s="1"/>
      <c r="U56" s="1"/>
      <c r="V56" s="1"/>
      <c r="W56" s="1"/>
      <c r="X56" s="1"/>
      <c r="Y56" s="1"/>
      <c r="Z56" s="1"/>
    </row>
    <row r="57" spans="1:26" ht="14.25" customHeight="1">
      <c r="A57" s="1"/>
      <c r="B57" s="591" t="s">
        <v>1</v>
      </c>
      <c r="C57" s="579"/>
      <c r="D57" s="37" t="s">
        <v>2</v>
      </c>
      <c r="E57" s="23" t="s">
        <v>83</v>
      </c>
      <c r="F57" s="23" t="s">
        <v>89</v>
      </c>
      <c r="G57" s="23" t="s">
        <v>85</v>
      </c>
      <c r="H57" s="38" t="s">
        <v>86</v>
      </c>
      <c r="I57" s="1"/>
      <c r="J57" s="1"/>
      <c r="K57" s="1"/>
      <c r="L57" s="1"/>
      <c r="M57" s="1"/>
      <c r="N57" s="1"/>
      <c r="O57" s="1"/>
      <c r="P57" s="1"/>
      <c r="Q57" s="1"/>
      <c r="R57" s="1"/>
      <c r="S57" s="1"/>
      <c r="T57" s="1"/>
      <c r="U57" s="1"/>
      <c r="V57" s="1"/>
      <c r="W57" s="1"/>
      <c r="X57" s="1"/>
      <c r="Y57" s="1"/>
      <c r="Z57" s="1"/>
    </row>
    <row r="58" spans="1:26" ht="14.25" customHeight="1">
      <c r="A58" s="1"/>
      <c r="B58" s="701"/>
      <c r="C58" s="680"/>
      <c r="D58" s="50"/>
      <c r="E58" s="51"/>
      <c r="F58" s="52"/>
      <c r="G58" s="41"/>
      <c r="H58" s="42">
        <f t="shared" ref="H58:H61" si="5">E58*F58*G58</f>
        <v>0</v>
      </c>
      <c r="I58" s="1"/>
      <c r="J58" s="1"/>
      <c r="K58" s="1"/>
      <c r="L58" s="1"/>
      <c r="M58" s="1"/>
      <c r="N58" s="1"/>
      <c r="O58" s="1"/>
      <c r="P58" s="1"/>
      <c r="Q58" s="1"/>
      <c r="R58" s="1"/>
      <c r="S58" s="1"/>
      <c r="T58" s="1"/>
      <c r="U58" s="1"/>
      <c r="V58" s="1"/>
      <c r="W58" s="1"/>
      <c r="X58" s="1"/>
      <c r="Y58" s="1"/>
      <c r="Z58" s="1"/>
    </row>
    <row r="59" spans="1:26" ht="14.25" customHeight="1">
      <c r="A59" s="1"/>
      <c r="B59" s="707" t="s">
        <v>90</v>
      </c>
      <c r="C59" s="620"/>
      <c r="D59" s="53" t="s">
        <v>91</v>
      </c>
      <c r="E59" s="50">
        <v>0.05</v>
      </c>
      <c r="F59" s="40">
        <v>1</v>
      </c>
      <c r="G59" s="41">
        <f>H69</f>
        <v>1658.8</v>
      </c>
      <c r="H59" s="42">
        <f t="shared" si="5"/>
        <v>82.94</v>
      </c>
      <c r="I59" s="1"/>
      <c r="J59" s="1"/>
      <c r="K59" s="1"/>
      <c r="L59" s="1"/>
      <c r="M59" s="1"/>
      <c r="N59" s="1"/>
      <c r="O59" s="1"/>
      <c r="P59" s="1"/>
      <c r="Q59" s="1"/>
      <c r="R59" s="1"/>
      <c r="S59" s="1"/>
      <c r="T59" s="1"/>
      <c r="U59" s="1"/>
      <c r="V59" s="1"/>
      <c r="W59" s="1"/>
      <c r="X59" s="1"/>
      <c r="Y59" s="1"/>
      <c r="Z59" s="1"/>
    </row>
    <row r="60" spans="1:26" ht="14.25" customHeight="1">
      <c r="A60" s="1"/>
      <c r="B60" s="707" t="s">
        <v>1012</v>
      </c>
      <c r="C60" s="620"/>
      <c r="D60" s="53" t="s">
        <v>94</v>
      </c>
      <c r="E60" s="50">
        <v>6</v>
      </c>
      <c r="F60" s="40">
        <v>0.1</v>
      </c>
      <c r="G60" s="41">
        <v>740</v>
      </c>
      <c r="H60" s="42">
        <f t="shared" si="5"/>
        <v>444.00000000000006</v>
      </c>
      <c r="I60" s="1"/>
      <c r="J60" s="1"/>
      <c r="K60" s="1"/>
      <c r="L60" s="1"/>
      <c r="M60" s="1"/>
      <c r="N60" s="1"/>
      <c r="O60" s="1"/>
      <c r="P60" s="1"/>
      <c r="Q60" s="1"/>
      <c r="R60" s="1"/>
      <c r="S60" s="1"/>
      <c r="T60" s="1"/>
      <c r="U60" s="1"/>
      <c r="V60" s="1"/>
      <c r="W60" s="1"/>
      <c r="X60" s="1"/>
      <c r="Y60" s="1"/>
      <c r="Z60" s="1"/>
    </row>
    <row r="61" spans="1:26" ht="14.25" customHeight="1">
      <c r="A61" s="1"/>
      <c r="B61" s="861"/>
      <c r="C61" s="681"/>
      <c r="D61" s="47"/>
      <c r="E61" s="46"/>
      <c r="F61" s="47"/>
      <c r="G61" s="41"/>
      <c r="H61" s="42">
        <f t="shared" si="5"/>
        <v>0</v>
      </c>
      <c r="I61" s="1"/>
      <c r="J61" s="1"/>
      <c r="K61" s="1"/>
      <c r="L61" s="1"/>
      <c r="M61" s="1"/>
      <c r="N61" s="1"/>
      <c r="O61" s="1"/>
      <c r="P61" s="1"/>
      <c r="Q61" s="1"/>
      <c r="R61" s="1"/>
      <c r="S61" s="1"/>
      <c r="T61" s="1"/>
      <c r="U61" s="1"/>
      <c r="V61" s="1"/>
      <c r="W61" s="1"/>
      <c r="X61" s="1"/>
      <c r="Y61" s="1"/>
      <c r="Z61" s="1"/>
    </row>
    <row r="62" spans="1:26" ht="14.25" customHeight="1">
      <c r="A62" s="1"/>
      <c r="B62" s="682" t="s">
        <v>87</v>
      </c>
      <c r="C62" s="581"/>
      <c r="D62" s="581"/>
      <c r="E62" s="581"/>
      <c r="F62" s="581"/>
      <c r="G62" s="579"/>
      <c r="H62" s="49">
        <f>ROUND(SUM(H58:H61),2)</f>
        <v>526.94000000000005</v>
      </c>
      <c r="I62" s="1"/>
      <c r="J62" s="1"/>
      <c r="K62" s="1"/>
      <c r="L62" s="1"/>
      <c r="M62" s="1"/>
      <c r="N62" s="1"/>
      <c r="O62" s="1"/>
      <c r="P62" s="1"/>
      <c r="Q62" s="1"/>
      <c r="R62" s="1"/>
      <c r="S62" s="1"/>
      <c r="T62" s="1"/>
      <c r="U62" s="1"/>
      <c r="V62" s="1"/>
      <c r="W62" s="1"/>
      <c r="X62" s="1"/>
      <c r="Y62" s="1"/>
      <c r="Z62" s="1"/>
    </row>
    <row r="63" spans="1:26" ht="14.25" customHeight="1">
      <c r="A63" s="1"/>
      <c r="B63" s="636" t="s">
        <v>92</v>
      </c>
      <c r="C63" s="581"/>
      <c r="D63" s="581"/>
      <c r="E63" s="581"/>
      <c r="F63" s="581"/>
      <c r="G63" s="581"/>
      <c r="H63" s="589"/>
      <c r="I63" s="1"/>
      <c r="J63" s="1"/>
      <c r="K63" s="1"/>
      <c r="L63" s="1"/>
      <c r="M63" s="1"/>
      <c r="N63" s="1"/>
      <c r="O63" s="1"/>
      <c r="P63" s="1"/>
      <c r="Q63" s="1"/>
      <c r="R63" s="1"/>
      <c r="S63" s="1"/>
      <c r="T63" s="1"/>
      <c r="U63" s="1"/>
      <c r="V63" s="1"/>
      <c r="W63" s="1"/>
      <c r="X63" s="1"/>
      <c r="Y63" s="1"/>
      <c r="Z63" s="1"/>
    </row>
    <row r="64" spans="1:26" ht="14.25" customHeight="1">
      <c r="A64" s="1"/>
      <c r="B64" s="591" t="s">
        <v>1</v>
      </c>
      <c r="C64" s="579"/>
      <c r="D64" s="37" t="s">
        <v>2</v>
      </c>
      <c r="E64" s="23" t="s">
        <v>83</v>
      </c>
      <c r="F64" s="54" t="s">
        <v>89</v>
      </c>
      <c r="G64" s="23" t="s">
        <v>85</v>
      </c>
      <c r="H64" s="55" t="s">
        <v>86</v>
      </c>
      <c r="I64" s="1"/>
      <c r="J64" s="1"/>
      <c r="K64" s="1"/>
      <c r="L64" s="1"/>
      <c r="M64" s="1"/>
      <c r="N64" s="1"/>
      <c r="O64" s="1"/>
      <c r="P64" s="1"/>
      <c r="Q64" s="1"/>
      <c r="R64" s="1"/>
      <c r="S64" s="1"/>
      <c r="T64" s="1"/>
      <c r="U64" s="1"/>
      <c r="V64" s="1"/>
      <c r="W64" s="1"/>
      <c r="X64" s="1"/>
      <c r="Y64" s="1"/>
      <c r="Z64" s="1"/>
    </row>
    <row r="65" spans="1:26" ht="14.25" customHeight="1">
      <c r="A65" s="1"/>
      <c r="B65" s="701"/>
      <c r="C65" s="680"/>
      <c r="D65" s="56"/>
      <c r="E65" s="51"/>
      <c r="F65" s="57"/>
      <c r="G65" s="41"/>
      <c r="H65" s="42">
        <f t="shared" ref="H65:H68" si="6">E65*F65*G65</f>
        <v>0</v>
      </c>
      <c r="I65" s="1"/>
      <c r="J65" s="1"/>
      <c r="K65" s="1"/>
      <c r="L65" s="1"/>
      <c r="M65" s="1"/>
      <c r="N65" s="1"/>
      <c r="O65" s="1"/>
      <c r="P65" s="1"/>
      <c r="Q65" s="1"/>
      <c r="R65" s="1"/>
      <c r="S65" s="1"/>
      <c r="T65" s="1"/>
      <c r="U65" s="1"/>
      <c r="V65" s="1"/>
      <c r="W65" s="1"/>
      <c r="X65" s="1"/>
      <c r="Y65" s="1"/>
      <c r="Z65" s="1"/>
    </row>
    <row r="66" spans="1:26" ht="14.25" customHeight="1">
      <c r="A66" s="1"/>
      <c r="B66" s="619" t="s">
        <v>96</v>
      </c>
      <c r="C66" s="620"/>
      <c r="D66" s="58" t="s">
        <v>94</v>
      </c>
      <c r="E66" s="50">
        <v>1</v>
      </c>
      <c r="F66" s="59">
        <v>0.01</v>
      </c>
      <c r="G66" s="41">
        <v>102080</v>
      </c>
      <c r="H66" s="42">
        <f t="shared" si="6"/>
        <v>1020.8000000000001</v>
      </c>
      <c r="I66" s="1"/>
      <c r="J66" s="1"/>
      <c r="K66" s="1"/>
      <c r="L66" s="1"/>
      <c r="M66" s="1"/>
      <c r="N66" s="1"/>
      <c r="O66" s="1"/>
      <c r="P66" s="1"/>
      <c r="Q66" s="1"/>
      <c r="R66" s="1"/>
      <c r="S66" s="1"/>
      <c r="T66" s="1"/>
      <c r="U66" s="1"/>
      <c r="V66" s="1"/>
      <c r="W66" s="1"/>
      <c r="X66" s="1"/>
      <c r="Y66" s="1"/>
      <c r="Z66" s="1"/>
    </row>
    <row r="67" spans="1:26" ht="14.25" customHeight="1">
      <c r="A67" s="1"/>
      <c r="B67" s="619" t="s">
        <v>93</v>
      </c>
      <c r="C67" s="620"/>
      <c r="D67" s="58" t="s">
        <v>94</v>
      </c>
      <c r="E67" s="50">
        <v>1</v>
      </c>
      <c r="F67" s="59">
        <v>0.01</v>
      </c>
      <c r="G67" s="41">
        <v>63800</v>
      </c>
      <c r="H67" s="42">
        <f t="shared" si="6"/>
        <v>638</v>
      </c>
      <c r="I67" s="1"/>
      <c r="J67" s="1"/>
      <c r="K67" s="1"/>
      <c r="L67" s="1"/>
      <c r="M67" s="1"/>
      <c r="N67" s="1"/>
      <c r="O67" s="1"/>
      <c r="P67" s="1"/>
      <c r="Q67" s="1"/>
      <c r="R67" s="1"/>
      <c r="S67" s="1"/>
      <c r="T67" s="1"/>
      <c r="U67" s="1"/>
      <c r="V67" s="1"/>
      <c r="W67" s="1"/>
      <c r="X67" s="1"/>
      <c r="Y67" s="1"/>
      <c r="Z67" s="1"/>
    </row>
    <row r="68" spans="1:26" ht="14.25" customHeight="1">
      <c r="A68" s="1"/>
      <c r="B68" s="702"/>
      <c r="C68" s="681"/>
      <c r="D68" s="60"/>
      <c r="E68" s="61"/>
      <c r="F68" s="47"/>
      <c r="G68" s="41"/>
      <c r="H68" s="42">
        <f t="shared" si="6"/>
        <v>0</v>
      </c>
      <c r="I68" s="1"/>
      <c r="J68" s="1"/>
      <c r="K68" s="1"/>
      <c r="L68" s="1"/>
      <c r="M68" s="1"/>
      <c r="N68" s="1"/>
      <c r="O68" s="1"/>
      <c r="P68" s="1"/>
      <c r="Q68" s="1"/>
      <c r="R68" s="1"/>
      <c r="S68" s="1"/>
      <c r="T68" s="1"/>
      <c r="U68" s="1"/>
      <c r="V68" s="1"/>
      <c r="W68" s="1"/>
      <c r="X68" s="1"/>
      <c r="Y68" s="1"/>
      <c r="Z68" s="1"/>
    </row>
    <row r="69" spans="1:26" ht="14.25" customHeight="1">
      <c r="A69" s="1"/>
      <c r="B69" s="682" t="s">
        <v>87</v>
      </c>
      <c r="C69" s="581"/>
      <c r="D69" s="581"/>
      <c r="E69" s="581"/>
      <c r="F69" s="581"/>
      <c r="G69" s="579"/>
      <c r="H69" s="49">
        <f>ROUND(SUM(H65:H68),2)</f>
        <v>1658.8</v>
      </c>
      <c r="I69" s="1"/>
      <c r="J69" s="1"/>
      <c r="K69" s="1"/>
      <c r="L69" s="1"/>
      <c r="M69" s="1"/>
      <c r="N69" s="1"/>
      <c r="O69" s="1"/>
      <c r="P69" s="1"/>
      <c r="Q69" s="1"/>
      <c r="R69" s="1"/>
      <c r="S69" s="1"/>
      <c r="T69" s="1"/>
      <c r="U69" s="1"/>
      <c r="V69" s="1"/>
      <c r="W69" s="1"/>
      <c r="X69" s="1"/>
      <c r="Y69" s="1"/>
      <c r="Z69" s="1"/>
    </row>
    <row r="70" spans="1:26" ht="14.25" customHeight="1">
      <c r="A70" s="1"/>
      <c r="B70" s="636" t="s">
        <v>95</v>
      </c>
      <c r="C70" s="581"/>
      <c r="D70" s="581"/>
      <c r="E70" s="581"/>
      <c r="F70" s="581"/>
      <c r="G70" s="581"/>
      <c r="H70" s="589"/>
      <c r="I70" s="1"/>
      <c r="J70" s="1"/>
      <c r="K70" s="1"/>
      <c r="L70" s="1"/>
      <c r="M70" s="1"/>
      <c r="N70" s="1"/>
      <c r="O70" s="1"/>
      <c r="P70" s="1"/>
      <c r="Q70" s="1"/>
      <c r="R70" s="1"/>
      <c r="S70" s="1"/>
      <c r="T70" s="1"/>
      <c r="U70" s="1"/>
      <c r="V70" s="1"/>
      <c r="W70" s="1"/>
      <c r="X70" s="1"/>
      <c r="Y70" s="1"/>
      <c r="Z70" s="1"/>
    </row>
    <row r="71" spans="1:26" ht="14.25" customHeight="1">
      <c r="A71" s="1"/>
      <c r="B71" s="591" t="s">
        <v>1</v>
      </c>
      <c r="C71" s="581"/>
      <c r="D71" s="579"/>
      <c r="E71" s="23" t="s">
        <v>2</v>
      </c>
      <c r="F71" s="23" t="s">
        <v>83</v>
      </c>
      <c r="G71" s="23" t="s">
        <v>85</v>
      </c>
      <c r="H71" s="38" t="s">
        <v>86</v>
      </c>
      <c r="I71" s="1"/>
      <c r="J71" s="1"/>
      <c r="K71" s="1"/>
      <c r="L71" s="1"/>
      <c r="M71" s="1"/>
      <c r="N71" s="1"/>
      <c r="O71" s="1"/>
      <c r="P71" s="1"/>
      <c r="Q71" s="1"/>
      <c r="R71" s="1"/>
      <c r="S71" s="1"/>
      <c r="T71" s="1"/>
      <c r="U71" s="1"/>
      <c r="V71" s="1"/>
      <c r="W71" s="1"/>
      <c r="X71" s="1"/>
      <c r="Y71" s="1"/>
      <c r="Z71" s="1"/>
    </row>
    <row r="72" spans="1:26" ht="14.25" customHeight="1">
      <c r="A72" s="1"/>
      <c r="B72" s="619" t="s">
        <v>97</v>
      </c>
      <c r="C72" s="620"/>
      <c r="D72" s="621"/>
      <c r="E72" s="39" t="s">
        <v>9</v>
      </c>
      <c r="F72" s="40">
        <v>1</v>
      </c>
      <c r="G72" s="62">
        <v>350</v>
      </c>
      <c r="H72" s="63">
        <f t="shared" ref="H72:H74" si="7">G72*F72</f>
        <v>350</v>
      </c>
      <c r="I72" s="1"/>
      <c r="J72" s="1"/>
      <c r="K72" s="1"/>
      <c r="L72" s="1"/>
      <c r="M72" s="1"/>
      <c r="N72" s="1"/>
      <c r="O72" s="1"/>
      <c r="P72" s="1"/>
      <c r="Q72" s="1"/>
      <c r="R72" s="1"/>
      <c r="S72" s="1"/>
      <c r="T72" s="1"/>
      <c r="U72" s="1"/>
      <c r="V72" s="1"/>
      <c r="W72" s="1"/>
      <c r="X72" s="1"/>
      <c r="Y72" s="1"/>
      <c r="Z72" s="1"/>
    </row>
    <row r="73" spans="1:26" ht="14.25" customHeight="1">
      <c r="A73" s="1"/>
      <c r="B73" s="619" t="s">
        <v>98</v>
      </c>
      <c r="C73" s="620"/>
      <c r="D73" s="621"/>
      <c r="E73" s="39" t="s">
        <v>13</v>
      </c>
      <c r="F73" s="40">
        <v>0.05</v>
      </c>
      <c r="G73" s="62">
        <v>35000</v>
      </c>
      <c r="H73" s="63">
        <f t="shared" si="7"/>
        <v>1750</v>
      </c>
      <c r="I73" s="1"/>
      <c r="J73" s="1"/>
      <c r="K73" s="1"/>
      <c r="L73" s="1"/>
      <c r="M73" s="1"/>
      <c r="N73" s="1"/>
      <c r="O73" s="1"/>
      <c r="P73" s="1"/>
      <c r="Q73" s="1"/>
      <c r="R73" s="1"/>
      <c r="S73" s="1"/>
      <c r="T73" s="1"/>
      <c r="U73" s="1"/>
      <c r="V73" s="1"/>
      <c r="W73" s="1"/>
      <c r="X73" s="1"/>
      <c r="Y73" s="1"/>
      <c r="Z73" s="1"/>
    </row>
    <row r="74" spans="1:26" ht="14.25" customHeight="1">
      <c r="A74" s="1"/>
      <c r="B74" s="619"/>
      <c r="C74" s="620"/>
      <c r="D74" s="621"/>
      <c r="E74" s="39"/>
      <c r="F74" s="40"/>
      <c r="G74" s="62"/>
      <c r="H74" s="63">
        <f t="shared" si="7"/>
        <v>0</v>
      </c>
      <c r="I74" s="1"/>
      <c r="J74" s="1"/>
      <c r="K74" s="1"/>
      <c r="L74" s="1"/>
      <c r="M74" s="1"/>
      <c r="N74" s="1"/>
      <c r="O74" s="1"/>
      <c r="P74" s="1"/>
      <c r="Q74" s="1"/>
      <c r="R74" s="1"/>
      <c r="S74" s="1"/>
      <c r="T74" s="1"/>
      <c r="U74" s="1"/>
      <c r="V74" s="1"/>
      <c r="W74" s="1"/>
      <c r="X74" s="1"/>
      <c r="Y74" s="1"/>
      <c r="Z74" s="1"/>
    </row>
    <row r="75" spans="1:26" ht="14.25" customHeight="1">
      <c r="A75" s="1"/>
      <c r="B75" s="674" t="s">
        <v>87</v>
      </c>
      <c r="C75" s="594"/>
      <c r="D75" s="594"/>
      <c r="E75" s="594"/>
      <c r="F75" s="594"/>
      <c r="G75" s="595"/>
      <c r="H75" s="64">
        <f>ROUND(SUM(H72:H74),2)</f>
        <v>2100</v>
      </c>
      <c r="I75" s="1"/>
      <c r="J75" s="1"/>
      <c r="K75" s="1"/>
      <c r="L75" s="1"/>
      <c r="M75" s="1"/>
      <c r="N75" s="1"/>
      <c r="O75" s="1"/>
      <c r="P75" s="1"/>
      <c r="Q75" s="1"/>
      <c r="R75" s="1"/>
      <c r="S75" s="1"/>
      <c r="T75" s="1"/>
      <c r="U75" s="1"/>
      <c r="V75" s="1"/>
      <c r="W75" s="1"/>
      <c r="X75" s="1"/>
      <c r="Y75" s="1"/>
      <c r="Z75" s="1"/>
    </row>
    <row r="76" spans="1:26" ht="14.25" customHeight="1">
      <c r="A76" s="1"/>
      <c r="B76" s="675"/>
      <c r="C76" s="602"/>
      <c r="D76" s="602"/>
      <c r="E76" s="602"/>
      <c r="F76" s="602"/>
      <c r="G76" s="602"/>
      <c r="H76" s="633"/>
      <c r="I76" s="1"/>
      <c r="J76" s="1"/>
      <c r="K76" s="1"/>
      <c r="L76" s="1"/>
      <c r="M76" s="1"/>
      <c r="N76" s="1"/>
      <c r="O76" s="1"/>
      <c r="P76" s="1"/>
      <c r="Q76" s="1"/>
      <c r="R76" s="1"/>
      <c r="S76" s="1"/>
      <c r="T76" s="1"/>
      <c r="U76" s="1"/>
      <c r="V76" s="1"/>
      <c r="W76" s="1"/>
      <c r="X76" s="1"/>
      <c r="Y76" s="1"/>
      <c r="Z76" s="1"/>
    </row>
    <row r="77" spans="1:26" ht="14.25" customHeight="1">
      <c r="A77" s="1"/>
      <c r="B77" s="676"/>
      <c r="C77" s="587"/>
      <c r="D77" s="635"/>
      <c r="E77" s="677" t="s">
        <v>59</v>
      </c>
      <c r="F77" s="678"/>
      <c r="G77" s="678"/>
      <c r="H77" s="65">
        <f>ROUND(H75+H69+H62+H55,0)</f>
        <v>4286</v>
      </c>
      <c r="I77" s="1"/>
      <c r="J77" s="1"/>
      <c r="K77" s="1"/>
      <c r="L77" s="1"/>
      <c r="M77" s="1"/>
      <c r="N77" s="1"/>
      <c r="O77" s="1"/>
      <c r="P77" s="1"/>
      <c r="Q77" s="1"/>
      <c r="R77" s="1"/>
      <c r="S77" s="1"/>
      <c r="T77" s="1"/>
      <c r="U77" s="1"/>
      <c r="V77" s="1"/>
      <c r="W77" s="1"/>
      <c r="X77" s="1"/>
      <c r="Y77" s="1"/>
      <c r="Z77" s="1"/>
    </row>
    <row r="78" spans="1:26" ht="14.25" customHeight="1">
      <c r="A78" s="1"/>
      <c r="B78" s="290"/>
      <c r="C78" s="68"/>
      <c r="D78" s="68"/>
      <c r="E78" s="68"/>
      <c r="F78" s="68"/>
      <c r="G78" s="68"/>
      <c r="H78" s="69"/>
      <c r="I78" s="1"/>
      <c r="J78" s="1"/>
      <c r="K78" s="1"/>
      <c r="L78" s="1"/>
      <c r="M78" s="1"/>
      <c r="N78" s="1"/>
      <c r="O78" s="1"/>
      <c r="P78" s="1"/>
      <c r="Q78" s="1"/>
      <c r="R78" s="1"/>
      <c r="S78" s="1"/>
      <c r="T78" s="1"/>
      <c r="U78" s="1"/>
      <c r="V78" s="1"/>
      <c r="W78" s="1"/>
      <c r="X78" s="1"/>
      <c r="Y78" s="1"/>
      <c r="Z78" s="1"/>
    </row>
    <row r="79" spans="1:26" ht="14.25" customHeight="1">
      <c r="A79" s="1"/>
      <c r="B79" s="291"/>
      <c r="C79" s="31"/>
      <c r="D79" s="31"/>
      <c r="E79" s="31"/>
      <c r="F79" s="31"/>
      <c r="G79" s="31"/>
      <c r="H79" s="32"/>
      <c r="I79" s="1"/>
      <c r="J79" s="1"/>
      <c r="K79" s="1"/>
      <c r="L79" s="1"/>
      <c r="M79" s="1"/>
      <c r="N79" s="1"/>
      <c r="O79" s="1"/>
      <c r="P79" s="1"/>
      <c r="Q79" s="1"/>
      <c r="R79" s="1"/>
      <c r="S79" s="1"/>
      <c r="T79" s="1"/>
      <c r="U79" s="1"/>
      <c r="V79" s="1"/>
      <c r="W79" s="1"/>
      <c r="X79" s="1"/>
      <c r="Y79" s="1"/>
      <c r="Z79" s="1"/>
    </row>
    <row r="80" spans="1:26" ht="14.25" customHeight="1">
      <c r="A80" s="1"/>
      <c r="B80" s="691" t="s">
        <v>77</v>
      </c>
      <c r="C80" s="578"/>
      <c r="D80" s="578"/>
      <c r="E80" s="578"/>
      <c r="F80" s="578"/>
      <c r="G80" s="578"/>
      <c r="H80" s="604"/>
      <c r="I80" s="1"/>
      <c r="J80" s="1"/>
      <c r="K80" s="1"/>
      <c r="L80" s="1"/>
      <c r="M80" s="1"/>
      <c r="N80" s="1"/>
      <c r="O80" s="1"/>
      <c r="P80" s="1"/>
      <c r="Q80" s="1"/>
      <c r="R80" s="1"/>
      <c r="S80" s="1"/>
      <c r="T80" s="1"/>
      <c r="U80" s="1"/>
      <c r="V80" s="1"/>
      <c r="W80" s="1"/>
      <c r="X80" s="1"/>
      <c r="Y80" s="1"/>
      <c r="Z80" s="1"/>
    </row>
    <row r="81" spans="1:26" ht="14.25" customHeight="1">
      <c r="A81" s="1"/>
      <c r="B81" s="668"/>
      <c r="C81" s="606"/>
      <c r="D81" s="606"/>
      <c r="E81" s="606"/>
      <c r="F81" s="606"/>
      <c r="G81" s="606"/>
      <c r="H81" s="607"/>
      <c r="I81" s="1"/>
      <c r="J81" s="1"/>
      <c r="K81" s="1"/>
      <c r="L81" s="1"/>
      <c r="M81" s="1"/>
      <c r="N81" s="1"/>
      <c r="O81" s="1"/>
      <c r="P81" s="1"/>
      <c r="Q81" s="1"/>
      <c r="R81" s="1"/>
      <c r="S81" s="1"/>
      <c r="T81" s="1"/>
      <c r="U81" s="1"/>
      <c r="V81" s="1"/>
      <c r="W81" s="1"/>
      <c r="X81" s="1"/>
      <c r="Y81" s="1"/>
      <c r="Z81" s="1"/>
    </row>
    <row r="82" spans="1:26" ht="14.25" customHeight="1">
      <c r="A82" s="1"/>
      <c r="B82" s="591" t="s">
        <v>78</v>
      </c>
      <c r="C82" s="581"/>
      <c r="D82" s="581"/>
      <c r="E82" s="581"/>
      <c r="F82" s="581"/>
      <c r="G82" s="581"/>
      <c r="H82" s="589"/>
      <c r="I82" s="1"/>
      <c r="J82" s="1"/>
      <c r="K82" s="1"/>
      <c r="L82" s="1"/>
      <c r="M82" s="1"/>
      <c r="N82" s="1"/>
      <c r="O82" s="1"/>
      <c r="P82" s="1"/>
      <c r="Q82" s="1"/>
      <c r="R82" s="1"/>
      <c r="S82" s="1"/>
      <c r="T82" s="1"/>
      <c r="U82" s="1"/>
      <c r="V82" s="1"/>
      <c r="W82" s="1"/>
      <c r="X82" s="1"/>
      <c r="Y82" s="1"/>
      <c r="Z82" s="1"/>
    </row>
    <row r="83" spans="1:26" ht="15" customHeight="1">
      <c r="A83" s="1"/>
      <c r="B83" s="588" t="s">
        <v>1011</v>
      </c>
      <c r="C83" s="581"/>
      <c r="D83" s="581"/>
      <c r="E83" s="581"/>
      <c r="F83" s="581"/>
      <c r="G83" s="581"/>
      <c r="H83" s="589"/>
      <c r="I83" s="1"/>
      <c r="J83" s="1"/>
      <c r="K83" s="1"/>
      <c r="L83" s="1"/>
      <c r="M83" s="1"/>
      <c r="N83" s="1"/>
      <c r="O83" s="1"/>
      <c r="P83" s="1"/>
      <c r="Q83" s="1"/>
      <c r="R83" s="1"/>
      <c r="S83" s="1"/>
      <c r="T83" s="1"/>
      <c r="U83" s="1"/>
      <c r="V83" s="1"/>
      <c r="W83" s="1"/>
      <c r="X83" s="1"/>
      <c r="Y83" s="1"/>
      <c r="Z83" s="1"/>
    </row>
    <row r="84" spans="1:26" ht="15" customHeight="1">
      <c r="A84" s="1"/>
      <c r="B84" s="292" t="s">
        <v>79</v>
      </c>
      <c r="C84" s="293" t="e">
        <f>+#REF!</f>
        <v>#REF!</v>
      </c>
      <c r="D84" s="693" t="s">
        <v>80</v>
      </c>
      <c r="E84" s="579"/>
      <c r="F84" s="5" t="e">
        <f>+#REF!</f>
        <v>#REF!</v>
      </c>
      <c r="G84" s="5" t="s">
        <v>81</v>
      </c>
      <c r="H84" s="36"/>
      <c r="I84" s="1"/>
      <c r="J84" s="1"/>
      <c r="K84" s="1"/>
      <c r="L84" s="1"/>
      <c r="M84" s="1"/>
      <c r="N84" s="1"/>
      <c r="O84" s="1"/>
      <c r="P84" s="1"/>
      <c r="Q84" s="1"/>
      <c r="R84" s="1"/>
      <c r="S84" s="1"/>
      <c r="T84" s="1"/>
      <c r="U84" s="1"/>
      <c r="V84" s="1"/>
      <c r="W84" s="1"/>
      <c r="X84" s="1"/>
      <c r="Y84" s="1"/>
      <c r="Z84" s="1"/>
    </row>
    <row r="85" spans="1:26" ht="14.25" customHeight="1">
      <c r="A85" s="1"/>
      <c r="B85" s="636"/>
      <c r="C85" s="581"/>
      <c r="D85" s="581"/>
      <c r="E85" s="581"/>
      <c r="F85" s="581"/>
      <c r="G85" s="581"/>
      <c r="H85" s="589"/>
      <c r="I85" s="1"/>
      <c r="J85" s="1"/>
      <c r="K85" s="1"/>
      <c r="L85" s="1"/>
      <c r="M85" s="1"/>
      <c r="N85" s="1"/>
      <c r="O85" s="1"/>
      <c r="P85" s="1"/>
      <c r="Q85" s="1"/>
      <c r="R85" s="1"/>
      <c r="S85" s="1"/>
      <c r="T85" s="1"/>
      <c r="U85" s="1"/>
      <c r="V85" s="1"/>
      <c r="W85" s="1"/>
      <c r="X85" s="1"/>
      <c r="Y85" s="1"/>
      <c r="Z85" s="1"/>
    </row>
    <row r="86" spans="1:26" ht="15" customHeight="1">
      <c r="A86" s="1"/>
      <c r="B86" s="652" t="e">
        <f>+#REF!</f>
        <v>#REF!</v>
      </c>
      <c r="C86" s="585"/>
      <c r="D86" s="585"/>
      <c r="E86" s="585"/>
      <c r="F86" s="585"/>
      <c r="G86" s="585"/>
      <c r="H86" s="610"/>
      <c r="I86" s="1"/>
      <c r="J86" s="1"/>
      <c r="K86" s="1"/>
      <c r="L86" s="1"/>
      <c r="M86" s="1"/>
      <c r="N86" s="1"/>
      <c r="O86" s="1"/>
      <c r="P86" s="1"/>
      <c r="Q86" s="1"/>
      <c r="R86" s="1"/>
      <c r="S86" s="1"/>
      <c r="T86" s="1"/>
      <c r="U86" s="1"/>
      <c r="V86" s="1"/>
      <c r="W86" s="1"/>
      <c r="X86" s="1"/>
      <c r="Y86" s="1"/>
      <c r="Z86" s="1"/>
    </row>
    <row r="87" spans="1:26" ht="14.25" customHeight="1">
      <c r="A87" s="1"/>
      <c r="B87" s="600"/>
      <c r="C87" s="578"/>
      <c r="D87" s="578"/>
      <c r="E87" s="578"/>
      <c r="F87" s="578"/>
      <c r="G87" s="578"/>
      <c r="H87" s="604"/>
      <c r="I87" s="1"/>
      <c r="J87" s="1"/>
      <c r="K87" s="1"/>
      <c r="L87" s="1"/>
      <c r="M87" s="1"/>
      <c r="N87" s="1"/>
      <c r="O87" s="1"/>
      <c r="P87" s="1"/>
      <c r="Q87" s="1"/>
      <c r="R87" s="1"/>
      <c r="S87" s="1"/>
      <c r="T87" s="1"/>
      <c r="U87" s="1"/>
      <c r="V87" s="1"/>
      <c r="W87" s="1"/>
      <c r="X87" s="1"/>
      <c r="Y87" s="1"/>
      <c r="Z87" s="1"/>
    </row>
    <row r="88" spans="1:26" ht="14.25" customHeight="1">
      <c r="A88" s="1"/>
      <c r="B88" s="694"/>
      <c r="C88" s="606"/>
      <c r="D88" s="606"/>
      <c r="E88" s="606"/>
      <c r="F88" s="606"/>
      <c r="G88" s="606"/>
      <c r="H88" s="607"/>
      <c r="I88" s="1"/>
      <c r="J88" s="1"/>
      <c r="K88" s="1"/>
      <c r="L88" s="1"/>
      <c r="M88" s="1"/>
      <c r="N88" s="1"/>
      <c r="O88" s="1"/>
      <c r="P88" s="1"/>
      <c r="Q88" s="1"/>
      <c r="R88" s="1"/>
      <c r="S88" s="1"/>
      <c r="T88" s="1"/>
      <c r="U88" s="1"/>
      <c r="V88" s="1"/>
      <c r="W88" s="1"/>
      <c r="X88" s="1"/>
      <c r="Y88" s="1"/>
      <c r="Z88" s="1"/>
    </row>
    <row r="89" spans="1:26" ht="14.25" customHeight="1">
      <c r="A89" s="1"/>
      <c r="B89" s="636" t="s">
        <v>82</v>
      </c>
      <c r="C89" s="581"/>
      <c r="D89" s="581"/>
      <c r="E89" s="581"/>
      <c r="F89" s="581"/>
      <c r="G89" s="581"/>
      <c r="H89" s="589"/>
      <c r="I89" s="1"/>
      <c r="J89" s="1"/>
      <c r="K89" s="1"/>
      <c r="L89" s="1"/>
      <c r="M89" s="1"/>
      <c r="N89" s="1"/>
      <c r="O89" s="1"/>
      <c r="P89" s="1"/>
      <c r="Q89" s="1"/>
      <c r="R89" s="1"/>
      <c r="S89" s="1"/>
      <c r="T89" s="1"/>
      <c r="U89" s="1"/>
      <c r="V89" s="1"/>
      <c r="W89" s="1"/>
      <c r="X89" s="1"/>
      <c r="Y89" s="1"/>
      <c r="Z89" s="1"/>
    </row>
    <row r="90" spans="1:26" ht="14.25" customHeight="1">
      <c r="A90" s="1"/>
      <c r="B90" s="591" t="s">
        <v>1</v>
      </c>
      <c r="C90" s="579"/>
      <c r="D90" s="37" t="s">
        <v>2</v>
      </c>
      <c r="E90" s="23" t="s">
        <v>83</v>
      </c>
      <c r="F90" s="23" t="s">
        <v>84</v>
      </c>
      <c r="G90" s="23" t="s">
        <v>85</v>
      </c>
      <c r="H90" s="38" t="s">
        <v>86</v>
      </c>
      <c r="I90" s="1"/>
      <c r="J90" s="1"/>
      <c r="K90" s="1"/>
      <c r="L90" s="1"/>
      <c r="M90" s="1"/>
      <c r="N90" s="1"/>
      <c r="O90" s="1"/>
      <c r="P90" s="1"/>
      <c r="Q90" s="1"/>
      <c r="R90" s="1"/>
      <c r="S90" s="1"/>
      <c r="T90" s="1"/>
      <c r="U90" s="1"/>
      <c r="V90" s="1"/>
      <c r="W90" s="1"/>
      <c r="X90" s="1"/>
      <c r="Y90" s="1"/>
      <c r="Z90" s="1"/>
    </row>
    <row r="91" spans="1:26" ht="14.25" customHeight="1">
      <c r="A91" s="1"/>
      <c r="B91" s="862"/>
      <c r="C91" s="690"/>
      <c r="D91" s="39"/>
      <c r="E91" s="39"/>
      <c r="F91" s="40"/>
      <c r="G91" s="41"/>
      <c r="H91" s="42">
        <f t="shared" ref="H91:H93" si="8">G91*(F91+1)*E91</f>
        <v>0</v>
      </c>
      <c r="I91" s="1"/>
      <c r="J91" s="1"/>
      <c r="K91" s="1"/>
      <c r="L91" s="1"/>
      <c r="M91" s="1"/>
      <c r="N91" s="1"/>
      <c r="O91" s="1"/>
      <c r="P91" s="1"/>
      <c r="Q91" s="1"/>
      <c r="R91" s="1"/>
      <c r="S91" s="1"/>
      <c r="T91" s="1"/>
      <c r="U91" s="1"/>
      <c r="V91" s="1"/>
      <c r="W91" s="1"/>
      <c r="X91" s="1"/>
      <c r="Y91" s="1"/>
      <c r="Z91" s="1"/>
    </row>
    <row r="92" spans="1:26" ht="14.25" customHeight="1">
      <c r="A92" s="1"/>
      <c r="B92" s="708"/>
      <c r="C92" s="621"/>
      <c r="D92" s="39"/>
      <c r="E92" s="43"/>
      <c r="F92" s="44"/>
      <c r="G92" s="45"/>
      <c r="H92" s="42">
        <f t="shared" si="8"/>
        <v>0</v>
      </c>
      <c r="I92" s="1"/>
      <c r="J92" s="1"/>
      <c r="K92" s="1"/>
      <c r="L92" s="1"/>
      <c r="M92" s="1"/>
      <c r="N92" s="1"/>
      <c r="O92" s="1"/>
      <c r="P92" s="1"/>
      <c r="Q92" s="1"/>
      <c r="R92" s="1"/>
      <c r="S92" s="1"/>
      <c r="T92" s="1"/>
      <c r="U92" s="1"/>
      <c r="V92" s="1"/>
      <c r="W92" s="1"/>
      <c r="X92" s="1"/>
      <c r="Y92" s="1"/>
      <c r="Z92" s="1"/>
    </row>
    <row r="93" spans="1:26" ht="14.25" customHeight="1">
      <c r="A93" s="1"/>
      <c r="B93" s="702"/>
      <c r="C93" s="625"/>
      <c r="D93" s="39"/>
      <c r="E93" s="46"/>
      <c r="F93" s="47"/>
      <c r="G93" s="48"/>
      <c r="H93" s="42">
        <f t="shared" si="8"/>
        <v>0</v>
      </c>
      <c r="I93" s="1"/>
      <c r="J93" s="1"/>
      <c r="K93" s="1"/>
      <c r="L93" s="1"/>
      <c r="M93" s="1"/>
      <c r="N93" s="1"/>
      <c r="O93" s="1"/>
      <c r="P93" s="1"/>
      <c r="Q93" s="1"/>
      <c r="R93" s="1"/>
      <c r="S93" s="1"/>
      <c r="T93" s="1"/>
      <c r="U93" s="1"/>
      <c r="V93" s="1"/>
      <c r="W93" s="1"/>
      <c r="X93" s="1"/>
      <c r="Y93" s="1"/>
      <c r="Z93" s="1"/>
    </row>
    <row r="94" spans="1:26" ht="14.25" customHeight="1">
      <c r="A94" s="1"/>
      <c r="B94" s="682" t="s">
        <v>87</v>
      </c>
      <c r="C94" s="581"/>
      <c r="D94" s="581"/>
      <c r="E94" s="581"/>
      <c r="F94" s="581"/>
      <c r="G94" s="579"/>
      <c r="H94" s="49">
        <f>ROUND(SUM(H91:H93),2)</f>
        <v>0</v>
      </c>
      <c r="I94" s="1"/>
      <c r="J94" s="1"/>
      <c r="K94" s="1"/>
      <c r="L94" s="1"/>
      <c r="M94" s="1"/>
      <c r="N94" s="1"/>
      <c r="O94" s="1"/>
      <c r="P94" s="1"/>
      <c r="Q94" s="1"/>
      <c r="R94" s="1"/>
      <c r="S94" s="1"/>
      <c r="T94" s="1"/>
      <c r="U94" s="1"/>
      <c r="V94" s="1"/>
      <c r="W94" s="1"/>
      <c r="X94" s="1"/>
      <c r="Y94" s="1"/>
      <c r="Z94" s="1"/>
    </row>
    <row r="95" spans="1:26" ht="14.25" customHeight="1">
      <c r="A95" s="1"/>
      <c r="B95" s="636" t="s">
        <v>88</v>
      </c>
      <c r="C95" s="581"/>
      <c r="D95" s="581"/>
      <c r="E95" s="581"/>
      <c r="F95" s="581"/>
      <c r="G95" s="581"/>
      <c r="H95" s="589"/>
      <c r="I95" s="1"/>
      <c r="J95" s="1"/>
      <c r="K95" s="1"/>
      <c r="L95" s="1"/>
      <c r="M95" s="1"/>
      <c r="N95" s="1"/>
      <c r="O95" s="1"/>
      <c r="P95" s="1"/>
      <c r="Q95" s="1"/>
      <c r="R95" s="1"/>
      <c r="S95" s="1"/>
      <c r="T95" s="1"/>
      <c r="U95" s="1"/>
      <c r="V95" s="1"/>
      <c r="W95" s="1"/>
      <c r="X95" s="1"/>
      <c r="Y95" s="1"/>
      <c r="Z95" s="1"/>
    </row>
    <row r="96" spans="1:26" ht="14.25" customHeight="1">
      <c r="A96" s="1"/>
      <c r="B96" s="591" t="s">
        <v>1</v>
      </c>
      <c r="C96" s="579"/>
      <c r="D96" s="37" t="s">
        <v>2</v>
      </c>
      <c r="E96" s="23" t="s">
        <v>83</v>
      </c>
      <c r="F96" s="23" t="s">
        <v>89</v>
      </c>
      <c r="G96" s="23" t="s">
        <v>85</v>
      </c>
      <c r="H96" s="38" t="s">
        <v>86</v>
      </c>
      <c r="I96" s="1"/>
      <c r="J96" s="1"/>
      <c r="K96" s="1"/>
      <c r="L96" s="1"/>
      <c r="M96" s="1"/>
      <c r="N96" s="1"/>
      <c r="O96" s="1"/>
      <c r="P96" s="1"/>
      <c r="Q96" s="1"/>
      <c r="R96" s="1"/>
      <c r="S96" s="1"/>
      <c r="T96" s="1"/>
      <c r="U96" s="1"/>
      <c r="V96" s="1"/>
      <c r="W96" s="1"/>
      <c r="X96" s="1"/>
      <c r="Y96" s="1"/>
      <c r="Z96" s="1"/>
    </row>
    <row r="97" spans="1:26" ht="14.25" customHeight="1">
      <c r="A97" s="1"/>
      <c r="B97" s="701"/>
      <c r="C97" s="680"/>
      <c r="D97" s="50"/>
      <c r="E97" s="51"/>
      <c r="F97" s="52"/>
      <c r="G97" s="41"/>
      <c r="H97" s="42">
        <f t="shared" ref="H97:H100" si="9">E97*F97*G97</f>
        <v>0</v>
      </c>
      <c r="I97" s="1"/>
      <c r="J97" s="1"/>
      <c r="K97" s="1"/>
      <c r="L97" s="1"/>
      <c r="M97" s="1"/>
      <c r="N97" s="1"/>
      <c r="O97" s="1"/>
      <c r="P97" s="1"/>
      <c r="Q97" s="1"/>
      <c r="R97" s="1"/>
      <c r="S97" s="1"/>
      <c r="T97" s="1"/>
      <c r="U97" s="1"/>
      <c r="V97" s="1"/>
      <c r="W97" s="1"/>
      <c r="X97" s="1"/>
      <c r="Y97" s="1"/>
      <c r="Z97" s="1"/>
    </row>
    <row r="98" spans="1:26" ht="14.25" customHeight="1">
      <c r="A98" s="1"/>
      <c r="B98" s="707" t="s">
        <v>90</v>
      </c>
      <c r="C98" s="620"/>
      <c r="D98" s="53" t="s">
        <v>91</v>
      </c>
      <c r="E98" s="50">
        <v>0.05</v>
      </c>
      <c r="F98" s="40">
        <v>1</v>
      </c>
      <c r="G98" s="41">
        <f>+H108</f>
        <v>3190</v>
      </c>
      <c r="H98" s="42">
        <f t="shared" si="9"/>
        <v>159.5</v>
      </c>
      <c r="I98" s="1"/>
      <c r="J98" s="1"/>
      <c r="K98" s="1"/>
      <c r="L98" s="1"/>
      <c r="M98" s="1"/>
      <c r="N98" s="1"/>
      <c r="O98" s="1"/>
      <c r="P98" s="1"/>
      <c r="Q98" s="1"/>
      <c r="R98" s="1"/>
      <c r="S98" s="1"/>
      <c r="T98" s="1"/>
      <c r="U98" s="1"/>
      <c r="V98" s="1"/>
      <c r="W98" s="1"/>
      <c r="X98" s="1"/>
      <c r="Y98" s="1"/>
      <c r="Z98" s="1"/>
    </row>
    <row r="99" spans="1:26" ht="14.25" customHeight="1">
      <c r="A99" s="1"/>
      <c r="B99" s="707" t="s">
        <v>1013</v>
      </c>
      <c r="C99" s="620"/>
      <c r="D99" s="53" t="s">
        <v>94</v>
      </c>
      <c r="E99" s="50">
        <v>1</v>
      </c>
      <c r="F99" s="40">
        <v>0.05</v>
      </c>
      <c r="G99" s="41">
        <v>50000</v>
      </c>
      <c r="H99" s="42">
        <f t="shared" si="9"/>
        <v>2500</v>
      </c>
      <c r="I99" s="1"/>
      <c r="J99" s="1"/>
      <c r="K99" s="1"/>
      <c r="L99" s="1"/>
      <c r="M99" s="1"/>
      <c r="N99" s="1"/>
      <c r="O99" s="1"/>
      <c r="P99" s="1"/>
      <c r="Q99" s="1"/>
      <c r="R99" s="1"/>
      <c r="S99" s="1"/>
      <c r="T99" s="1"/>
      <c r="U99" s="1"/>
      <c r="V99" s="1"/>
      <c r="W99" s="1"/>
      <c r="X99" s="1"/>
      <c r="Y99" s="1"/>
      <c r="Z99" s="1"/>
    </row>
    <row r="100" spans="1:26" ht="14.25" customHeight="1">
      <c r="A100" s="1"/>
      <c r="B100" s="861"/>
      <c r="C100" s="681"/>
      <c r="D100" s="47"/>
      <c r="E100" s="46"/>
      <c r="F100" s="47"/>
      <c r="G100" s="41"/>
      <c r="H100" s="42">
        <f t="shared" si="9"/>
        <v>0</v>
      </c>
      <c r="I100" s="1"/>
      <c r="J100" s="1"/>
      <c r="K100" s="1"/>
      <c r="L100" s="1"/>
      <c r="M100" s="1"/>
      <c r="N100" s="1"/>
      <c r="O100" s="1"/>
      <c r="P100" s="1"/>
      <c r="Q100" s="1"/>
      <c r="R100" s="1"/>
      <c r="S100" s="1"/>
      <c r="T100" s="1"/>
      <c r="U100" s="1"/>
      <c r="V100" s="1"/>
      <c r="W100" s="1"/>
      <c r="X100" s="1"/>
      <c r="Y100" s="1"/>
      <c r="Z100" s="1"/>
    </row>
    <row r="101" spans="1:26" ht="14.25" customHeight="1">
      <c r="A101" s="1"/>
      <c r="B101" s="682" t="s">
        <v>87</v>
      </c>
      <c r="C101" s="581"/>
      <c r="D101" s="581"/>
      <c r="E101" s="581"/>
      <c r="F101" s="581"/>
      <c r="G101" s="579"/>
      <c r="H101" s="49">
        <f>ROUND(SUM(H97:H100),2)</f>
        <v>2659.5</v>
      </c>
      <c r="I101" s="1"/>
      <c r="J101" s="1"/>
      <c r="K101" s="1"/>
      <c r="L101" s="1"/>
      <c r="M101" s="1"/>
      <c r="N101" s="1"/>
      <c r="O101" s="1"/>
      <c r="P101" s="1"/>
      <c r="Q101" s="1"/>
      <c r="R101" s="1"/>
      <c r="S101" s="1"/>
      <c r="T101" s="1"/>
      <c r="U101" s="1"/>
      <c r="V101" s="1"/>
      <c r="W101" s="1"/>
      <c r="X101" s="1"/>
      <c r="Y101" s="1"/>
      <c r="Z101" s="1"/>
    </row>
    <row r="102" spans="1:26" ht="14.25" customHeight="1">
      <c r="A102" s="1"/>
      <c r="B102" s="636" t="s">
        <v>92</v>
      </c>
      <c r="C102" s="581"/>
      <c r="D102" s="581"/>
      <c r="E102" s="581"/>
      <c r="F102" s="581"/>
      <c r="G102" s="581"/>
      <c r="H102" s="589"/>
      <c r="I102" s="1"/>
      <c r="J102" s="1"/>
      <c r="K102" s="1"/>
      <c r="L102" s="1"/>
      <c r="M102" s="1"/>
      <c r="N102" s="1"/>
      <c r="O102" s="1"/>
      <c r="P102" s="1"/>
      <c r="Q102" s="1"/>
      <c r="R102" s="1"/>
      <c r="S102" s="1"/>
      <c r="T102" s="1"/>
      <c r="U102" s="1"/>
      <c r="V102" s="1"/>
      <c r="W102" s="1"/>
      <c r="X102" s="1"/>
      <c r="Y102" s="1"/>
      <c r="Z102" s="1"/>
    </row>
    <row r="103" spans="1:26" ht="14.25" customHeight="1">
      <c r="A103" s="1"/>
      <c r="B103" s="591" t="s">
        <v>1</v>
      </c>
      <c r="C103" s="579"/>
      <c r="D103" s="37" t="s">
        <v>2</v>
      </c>
      <c r="E103" s="23" t="s">
        <v>83</v>
      </c>
      <c r="F103" s="54" t="s">
        <v>89</v>
      </c>
      <c r="G103" s="23" t="s">
        <v>85</v>
      </c>
      <c r="H103" s="55" t="s">
        <v>86</v>
      </c>
      <c r="I103" s="1"/>
      <c r="J103" s="1"/>
      <c r="K103" s="1"/>
      <c r="L103" s="1"/>
      <c r="M103" s="1"/>
      <c r="N103" s="1"/>
      <c r="O103" s="1"/>
      <c r="P103" s="1"/>
      <c r="Q103" s="1"/>
      <c r="R103" s="1"/>
      <c r="S103" s="1"/>
      <c r="T103" s="1"/>
      <c r="U103" s="1"/>
      <c r="V103" s="1"/>
      <c r="W103" s="1"/>
      <c r="X103" s="1"/>
      <c r="Y103" s="1"/>
      <c r="Z103" s="1"/>
    </row>
    <row r="104" spans="1:26" ht="14.25" customHeight="1">
      <c r="A104" s="1"/>
      <c r="B104" s="701"/>
      <c r="C104" s="680"/>
      <c r="D104" s="56"/>
      <c r="E104" s="51"/>
      <c r="F104" s="57"/>
      <c r="G104" s="41"/>
      <c r="H104" s="42">
        <f t="shared" ref="H104:H105" si="10">E104*F104*G104</f>
        <v>0</v>
      </c>
      <c r="I104" s="1"/>
      <c r="J104" s="1"/>
      <c r="K104" s="1"/>
      <c r="L104" s="1"/>
      <c r="M104" s="1"/>
      <c r="N104" s="1"/>
      <c r="O104" s="1"/>
      <c r="P104" s="1"/>
      <c r="Q104" s="1"/>
      <c r="R104" s="1"/>
      <c r="S104" s="1"/>
      <c r="T104" s="1"/>
      <c r="U104" s="1"/>
      <c r="V104" s="1"/>
      <c r="W104" s="1"/>
      <c r="X104" s="1"/>
      <c r="Y104" s="1"/>
      <c r="Z104" s="1"/>
    </row>
    <row r="105" spans="1:26" ht="14.25" customHeight="1">
      <c r="A105" s="1"/>
      <c r="B105" s="619" t="s">
        <v>96</v>
      </c>
      <c r="C105" s="620"/>
      <c r="D105" s="58" t="s">
        <v>94</v>
      </c>
      <c r="E105" s="50">
        <v>0</v>
      </c>
      <c r="F105" s="59">
        <v>0</v>
      </c>
      <c r="G105" s="41">
        <v>102080</v>
      </c>
      <c r="H105" s="42">
        <f t="shared" si="10"/>
        <v>0</v>
      </c>
      <c r="I105" s="1"/>
      <c r="J105" s="1"/>
      <c r="K105" s="1"/>
      <c r="L105" s="1"/>
      <c r="M105" s="1"/>
      <c r="N105" s="1"/>
      <c r="O105" s="1"/>
      <c r="P105" s="1"/>
      <c r="Q105" s="1"/>
      <c r="R105" s="1"/>
      <c r="S105" s="1"/>
      <c r="T105" s="1"/>
      <c r="U105" s="1"/>
      <c r="V105" s="1"/>
      <c r="W105" s="1"/>
      <c r="X105" s="1"/>
      <c r="Y105" s="1"/>
      <c r="Z105" s="1"/>
    </row>
    <row r="106" spans="1:26" ht="14.25" customHeight="1">
      <c r="A106" s="1"/>
      <c r="B106" s="619" t="s">
        <v>93</v>
      </c>
      <c r="C106" s="620"/>
      <c r="D106" s="58" t="s">
        <v>94</v>
      </c>
      <c r="E106" s="50">
        <v>1</v>
      </c>
      <c r="F106" s="59">
        <v>0.05</v>
      </c>
      <c r="G106" s="41">
        <v>63800</v>
      </c>
      <c r="H106" s="42">
        <f>+E106*F106*G106</f>
        <v>3190</v>
      </c>
      <c r="I106" s="1"/>
      <c r="J106" s="1"/>
      <c r="K106" s="1"/>
      <c r="L106" s="1"/>
      <c r="M106" s="1"/>
      <c r="N106" s="1"/>
      <c r="O106" s="1"/>
      <c r="P106" s="1"/>
      <c r="Q106" s="1"/>
      <c r="R106" s="1"/>
      <c r="S106" s="1"/>
      <c r="T106" s="1"/>
      <c r="U106" s="1"/>
      <c r="V106" s="1"/>
      <c r="W106" s="1"/>
      <c r="X106" s="1"/>
      <c r="Y106" s="1"/>
      <c r="Z106" s="1"/>
    </row>
    <row r="107" spans="1:26" ht="14.25" customHeight="1">
      <c r="A107" s="1"/>
      <c r="B107" s="702"/>
      <c r="C107" s="681"/>
      <c r="D107" s="60"/>
      <c r="E107" s="61"/>
      <c r="F107" s="47"/>
      <c r="G107" s="41"/>
      <c r="H107" s="42">
        <f>E107*F107*G107</f>
        <v>0</v>
      </c>
      <c r="I107" s="1"/>
      <c r="J107" s="1"/>
      <c r="K107" s="1"/>
      <c r="L107" s="1"/>
      <c r="M107" s="1"/>
      <c r="N107" s="1"/>
      <c r="O107" s="1"/>
      <c r="P107" s="1"/>
      <c r="Q107" s="1"/>
      <c r="R107" s="1"/>
      <c r="S107" s="1"/>
      <c r="T107" s="1"/>
      <c r="U107" s="1"/>
      <c r="V107" s="1"/>
      <c r="W107" s="1"/>
      <c r="X107" s="1"/>
      <c r="Y107" s="1"/>
      <c r="Z107" s="1"/>
    </row>
    <row r="108" spans="1:26" ht="14.25" customHeight="1">
      <c r="A108" s="1"/>
      <c r="B108" s="682" t="s">
        <v>87</v>
      </c>
      <c r="C108" s="581"/>
      <c r="D108" s="581"/>
      <c r="E108" s="581"/>
      <c r="F108" s="581"/>
      <c r="G108" s="579"/>
      <c r="H108" s="49">
        <f>ROUND(SUM(H104:H107),2)</f>
        <v>3190</v>
      </c>
      <c r="I108" s="1"/>
      <c r="J108" s="1"/>
      <c r="K108" s="1"/>
      <c r="L108" s="1"/>
      <c r="M108" s="1"/>
      <c r="N108" s="1"/>
      <c r="O108" s="1"/>
      <c r="P108" s="1"/>
      <c r="Q108" s="1"/>
      <c r="R108" s="1"/>
      <c r="S108" s="1"/>
      <c r="T108" s="1"/>
      <c r="U108" s="1"/>
      <c r="V108" s="1"/>
      <c r="W108" s="1"/>
      <c r="X108" s="1"/>
      <c r="Y108" s="1"/>
      <c r="Z108" s="1"/>
    </row>
    <row r="109" spans="1:26" ht="14.25" customHeight="1">
      <c r="A109" s="1"/>
      <c r="B109" s="636" t="s">
        <v>95</v>
      </c>
      <c r="C109" s="581"/>
      <c r="D109" s="581"/>
      <c r="E109" s="581"/>
      <c r="F109" s="581"/>
      <c r="G109" s="581"/>
      <c r="H109" s="589"/>
      <c r="I109" s="1"/>
      <c r="J109" s="1"/>
      <c r="K109" s="1"/>
      <c r="L109" s="1"/>
      <c r="M109" s="1"/>
      <c r="N109" s="1"/>
      <c r="O109" s="1"/>
      <c r="P109" s="1"/>
      <c r="Q109" s="1"/>
      <c r="R109" s="1"/>
      <c r="S109" s="1"/>
      <c r="T109" s="1"/>
      <c r="U109" s="1"/>
      <c r="V109" s="1"/>
      <c r="W109" s="1"/>
      <c r="X109" s="1"/>
      <c r="Y109" s="1"/>
      <c r="Z109" s="1"/>
    </row>
    <row r="110" spans="1:26" ht="14.25" customHeight="1">
      <c r="A110" s="1"/>
      <c r="B110" s="591" t="s">
        <v>1</v>
      </c>
      <c r="C110" s="581"/>
      <c r="D110" s="579"/>
      <c r="E110" s="23" t="s">
        <v>2</v>
      </c>
      <c r="F110" s="23" t="s">
        <v>83</v>
      </c>
      <c r="G110" s="23" t="s">
        <v>85</v>
      </c>
      <c r="H110" s="38" t="s">
        <v>86</v>
      </c>
      <c r="I110" s="1"/>
      <c r="J110" s="1"/>
      <c r="K110" s="1"/>
      <c r="L110" s="1"/>
      <c r="M110" s="1"/>
      <c r="N110" s="1"/>
      <c r="O110" s="1"/>
      <c r="P110" s="1"/>
      <c r="Q110" s="1"/>
      <c r="R110" s="1"/>
      <c r="S110" s="1"/>
      <c r="T110" s="1"/>
      <c r="U110" s="1"/>
      <c r="V110" s="1"/>
      <c r="W110" s="1"/>
      <c r="X110" s="1"/>
      <c r="Y110" s="1"/>
      <c r="Z110" s="1"/>
    </row>
    <row r="111" spans="1:26" ht="14.25" customHeight="1">
      <c r="A111" s="1"/>
      <c r="B111" s="619" t="s">
        <v>98</v>
      </c>
      <c r="C111" s="620"/>
      <c r="D111" s="621"/>
      <c r="E111" s="39" t="s">
        <v>13</v>
      </c>
      <c r="F111" s="40">
        <v>0.15</v>
      </c>
      <c r="G111" s="62">
        <v>35000</v>
      </c>
      <c r="H111" s="63">
        <f t="shared" ref="H111:H112" si="11">G111*F111</f>
        <v>5250</v>
      </c>
      <c r="I111" s="1"/>
      <c r="J111" s="1"/>
      <c r="K111" s="1"/>
      <c r="L111" s="1"/>
      <c r="M111" s="1"/>
      <c r="N111" s="1"/>
      <c r="O111" s="1"/>
      <c r="P111" s="1"/>
      <c r="Q111" s="1"/>
      <c r="R111" s="1"/>
      <c r="S111" s="1"/>
      <c r="T111" s="1"/>
      <c r="U111" s="1"/>
      <c r="V111" s="1"/>
      <c r="W111" s="1"/>
      <c r="X111" s="1"/>
      <c r="Y111" s="1"/>
      <c r="Z111" s="1"/>
    </row>
    <row r="112" spans="1:26" ht="14.25" customHeight="1">
      <c r="A112" s="1"/>
      <c r="B112" s="619"/>
      <c r="C112" s="620"/>
      <c r="D112" s="621"/>
      <c r="E112" s="39"/>
      <c r="F112" s="40"/>
      <c r="G112" s="62"/>
      <c r="H112" s="63">
        <f t="shared" si="11"/>
        <v>0</v>
      </c>
      <c r="I112" s="1"/>
      <c r="J112" s="1"/>
      <c r="K112" s="1"/>
      <c r="L112" s="1"/>
      <c r="M112" s="1"/>
      <c r="N112" s="1"/>
      <c r="O112" s="1"/>
      <c r="P112" s="1"/>
      <c r="Q112" s="1"/>
      <c r="R112" s="1"/>
      <c r="S112" s="1"/>
      <c r="T112" s="1"/>
      <c r="U112" s="1"/>
      <c r="V112" s="1"/>
      <c r="W112" s="1"/>
      <c r="X112" s="1"/>
      <c r="Y112" s="1"/>
      <c r="Z112" s="1"/>
    </row>
    <row r="113" spans="1:26" ht="14.25" customHeight="1">
      <c r="A113" s="1"/>
      <c r="B113" s="674" t="s">
        <v>87</v>
      </c>
      <c r="C113" s="594"/>
      <c r="D113" s="594"/>
      <c r="E113" s="594"/>
      <c r="F113" s="594"/>
      <c r="G113" s="595"/>
      <c r="H113" s="64">
        <f>ROUND(SUM(H111:H112),2)</f>
        <v>5250</v>
      </c>
      <c r="I113" s="1"/>
      <c r="J113" s="1"/>
      <c r="K113" s="1"/>
      <c r="L113" s="1"/>
      <c r="M113" s="1"/>
      <c r="N113" s="1"/>
      <c r="O113" s="1"/>
      <c r="P113" s="1"/>
      <c r="Q113" s="1"/>
      <c r="R113" s="1"/>
      <c r="S113" s="1"/>
      <c r="T113" s="1"/>
      <c r="U113" s="1"/>
      <c r="V113" s="1"/>
      <c r="W113" s="1"/>
      <c r="X113" s="1"/>
      <c r="Y113" s="1"/>
      <c r="Z113" s="1"/>
    </row>
    <row r="114" spans="1:26" ht="14.25" customHeight="1">
      <c r="A114" s="1"/>
      <c r="B114" s="675"/>
      <c r="C114" s="602"/>
      <c r="D114" s="602"/>
      <c r="E114" s="602"/>
      <c r="F114" s="602"/>
      <c r="G114" s="602"/>
      <c r="H114" s="633"/>
      <c r="I114" s="1"/>
      <c r="J114" s="1"/>
      <c r="K114" s="1"/>
      <c r="L114" s="1"/>
      <c r="M114" s="1"/>
      <c r="N114" s="1"/>
      <c r="O114" s="1"/>
      <c r="P114" s="1"/>
      <c r="Q114" s="1"/>
      <c r="R114" s="1"/>
      <c r="S114" s="1"/>
      <c r="T114" s="1"/>
      <c r="U114" s="1"/>
      <c r="V114" s="1"/>
      <c r="W114" s="1"/>
      <c r="X114" s="1"/>
      <c r="Y114" s="1"/>
      <c r="Z114" s="1"/>
    </row>
    <row r="115" spans="1:26" ht="14.25" customHeight="1">
      <c r="A115" s="1"/>
      <c r="B115" s="676"/>
      <c r="C115" s="587"/>
      <c r="D115" s="635"/>
      <c r="E115" s="677" t="s">
        <v>59</v>
      </c>
      <c r="F115" s="678"/>
      <c r="G115" s="678"/>
      <c r="H115" s="65">
        <f>ROUND(H113+H108+H101+H94,0)</f>
        <v>11100</v>
      </c>
      <c r="I115" s="1"/>
      <c r="J115" s="1"/>
      <c r="K115" s="1"/>
      <c r="L115" s="1"/>
      <c r="M115" s="1"/>
      <c r="N115" s="1"/>
      <c r="O115" s="1"/>
      <c r="P115" s="1"/>
      <c r="Q115" s="1"/>
      <c r="R115" s="1"/>
      <c r="S115" s="1"/>
      <c r="T115" s="1"/>
      <c r="U115" s="1"/>
      <c r="V115" s="1"/>
      <c r="W115" s="1"/>
      <c r="X115" s="1"/>
      <c r="Y115" s="1"/>
      <c r="Z115" s="1"/>
    </row>
    <row r="116" spans="1:26" ht="14.25" customHeight="1">
      <c r="A116" s="1"/>
      <c r="B116" s="290"/>
      <c r="C116" s="68"/>
      <c r="D116" s="68"/>
      <c r="E116" s="68"/>
      <c r="F116" s="68"/>
      <c r="G116" s="68"/>
      <c r="H116" s="69"/>
      <c r="I116" s="1"/>
      <c r="J116" s="1"/>
      <c r="K116" s="1"/>
      <c r="L116" s="1"/>
      <c r="M116" s="1"/>
      <c r="N116" s="1"/>
      <c r="O116" s="1"/>
      <c r="P116" s="1"/>
      <c r="Q116" s="1"/>
      <c r="R116" s="1"/>
      <c r="S116" s="1"/>
      <c r="T116" s="1"/>
      <c r="U116" s="1"/>
      <c r="V116" s="1"/>
      <c r="W116" s="1"/>
      <c r="X116" s="1"/>
      <c r="Y116" s="1"/>
      <c r="Z116" s="1"/>
    </row>
    <row r="117" spans="1:26" ht="14.25" customHeight="1">
      <c r="A117" s="1"/>
      <c r="B117" s="291"/>
      <c r="C117" s="31"/>
      <c r="D117" s="31"/>
      <c r="E117" s="31"/>
      <c r="F117" s="31"/>
      <c r="G117" s="31"/>
      <c r="H117" s="32"/>
      <c r="I117" s="1"/>
      <c r="J117" s="1"/>
      <c r="K117" s="1"/>
      <c r="L117" s="1"/>
      <c r="M117" s="1"/>
      <c r="N117" s="1"/>
      <c r="O117" s="1"/>
      <c r="P117" s="1"/>
      <c r="Q117" s="1"/>
      <c r="R117" s="1"/>
      <c r="S117" s="1"/>
      <c r="T117" s="1"/>
      <c r="U117" s="1"/>
      <c r="V117" s="1"/>
      <c r="W117" s="1"/>
      <c r="X117" s="1"/>
      <c r="Y117" s="1"/>
      <c r="Z117" s="1"/>
    </row>
    <row r="118" spans="1:26" ht="14.25" customHeight="1">
      <c r="A118" s="1"/>
      <c r="B118" s="691" t="s">
        <v>77</v>
      </c>
      <c r="C118" s="578"/>
      <c r="D118" s="578"/>
      <c r="E118" s="578"/>
      <c r="F118" s="578"/>
      <c r="G118" s="578"/>
      <c r="H118" s="604"/>
      <c r="I118" s="1"/>
      <c r="J118" s="1"/>
      <c r="K118" s="1"/>
      <c r="L118" s="1"/>
      <c r="M118" s="1"/>
      <c r="N118" s="1"/>
      <c r="O118" s="1"/>
      <c r="P118" s="1"/>
      <c r="Q118" s="1"/>
      <c r="R118" s="1"/>
      <c r="S118" s="1"/>
      <c r="T118" s="1"/>
      <c r="U118" s="1"/>
      <c r="V118" s="1"/>
      <c r="W118" s="1"/>
      <c r="X118" s="1"/>
      <c r="Y118" s="1"/>
      <c r="Z118" s="1"/>
    </row>
    <row r="119" spans="1:26" ht="14.25" customHeight="1">
      <c r="A119" s="1"/>
      <c r="B119" s="668"/>
      <c r="C119" s="606"/>
      <c r="D119" s="606"/>
      <c r="E119" s="606"/>
      <c r="F119" s="606"/>
      <c r="G119" s="606"/>
      <c r="H119" s="607"/>
      <c r="I119" s="1"/>
      <c r="J119" s="1"/>
      <c r="K119" s="1"/>
      <c r="L119" s="1"/>
      <c r="M119" s="1"/>
      <c r="N119" s="1"/>
      <c r="O119" s="1"/>
      <c r="P119" s="1"/>
      <c r="Q119" s="1"/>
      <c r="R119" s="1"/>
      <c r="S119" s="1"/>
      <c r="T119" s="1"/>
      <c r="U119" s="1"/>
      <c r="V119" s="1"/>
      <c r="W119" s="1"/>
      <c r="X119" s="1"/>
      <c r="Y119" s="1"/>
      <c r="Z119" s="1"/>
    </row>
    <row r="120" spans="1:26" ht="14.25" customHeight="1">
      <c r="A120" s="1"/>
      <c r="B120" s="591" t="s">
        <v>78</v>
      </c>
      <c r="C120" s="581"/>
      <c r="D120" s="581"/>
      <c r="E120" s="581"/>
      <c r="F120" s="581"/>
      <c r="G120" s="581"/>
      <c r="H120" s="589"/>
      <c r="I120" s="1"/>
      <c r="J120" s="1"/>
      <c r="K120" s="1"/>
      <c r="L120" s="1"/>
      <c r="M120" s="1"/>
      <c r="N120" s="1"/>
      <c r="O120" s="1"/>
      <c r="P120" s="1"/>
      <c r="Q120" s="1"/>
      <c r="R120" s="1"/>
      <c r="S120" s="1"/>
      <c r="T120" s="1"/>
      <c r="U120" s="1"/>
      <c r="V120" s="1"/>
      <c r="W120" s="1"/>
      <c r="X120" s="1"/>
      <c r="Y120" s="1"/>
      <c r="Z120" s="1"/>
    </row>
    <row r="121" spans="1:26" ht="15" customHeight="1">
      <c r="A121" s="1"/>
      <c r="B121" s="588" t="s">
        <v>1011</v>
      </c>
      <c r="C121" s="581"/>
      <c r="D121" s="581"/>
      <c r="E121" s="581"/>
      <c r="F121" s="581"/>
      <c r="G121" s="581"/>
      <c r="H121" s="589"/>
      <c r="I121" s="1"/>
      <c r="J121" s="1"/>
      <c r="K121" s="1"/>
      <c r="L121" s="1"/>
      <c r="M121" s="1"/>
      <c r="N121" s="1"/>
      <c r="O121" s="1"/>
      <c r="P121" s="1"/>
      <c r="Q121" s="1"/>
      <c r="R121" s="1"/>
      <c r="S121" s="1"/>
      <c r="T121" s="1"/>
      <c r="U121" s="1"/>
      <c r="V121" s="1"/>
      <c r="W121" s="1"/>
      <c r="X121" s="1"/>
      <c r="Y121" s="1"/>
      <c r="Z121" s="1"/>
    </row>
    <row r="122" spans="1:26" ht="15" customHeight="1">
      <c r="A122" s="1"/>
      <c r="B122" s="292" t="s">
        <v>79</v>
      </c>
      <c r="C122" s="293" t="e">
        <f>+#REF!</f>
        <v>#REF!</v>
      </c>
      <c r="D122" s="693" t="s">
        <v>80</v>
      </c>
      <c r="E122" s="579"/>
      <c r="F122" s="5" t="e">
        <f>+#REF!</f>
        <v>#REF!</v>
      </c>
      <c r="G122" s="5" t="s">
        <v>81</v>
      </c>
      <c r="H122" s="36"/>
      <c r="I122" s="1"/>
      <c r="J122" s="1"/>
      <c r="K122" s="1"/>
      <c r="L122" s="1"/>
      <c r="M122" s="1"/>
      <c r="N122" s="1"/>
      <c r="O122" s="1"/>
      <c r="P122" s="1"/>
      <c r="Q122" s="1"/>
      <c r="R122" s="1"/>
      <c r="S122" s="1"/>
      <c r="T122" s="1"/>
      <c r="U122" s="1"/>
      <c r="V122" s="1"/>
      <c r="W122" s="1"/>
      <c r="X122" s="1"/>
      <c r="Y122" s="1"/>
      <c r="Z122" s="1"/>
    </row>
    <row r="123" spans="1:26" ht="14.25" customHeight="1">
      <c r="A123" s="1"/>
      <c r="B123" s="636"/>
      <c r="C123" s="581"/>
      <c r="D123" s="581"/>
      <c r="E123" s="581"/>
      <c r="F123" s="581"/>
      <c r="G123" s="581"/>
      <c r="H123" s="589"/>
      <c r="I123" s="1"/>
      <c r="J123" s="1"/>
      <c r="K123" s="1"/>
      <c r="L123" s="1"/>
      <c r="M123" s="1"/>
      <c r="N123" s="1"/>
      <c r="O123" s="1"/>
      <c r="P123" s="1"/>
      <c r="Q123" s="1"/>
      <c r="R123" s="1"/>
      <c r="S123" s="1"/>
      <c r="T123" s="1"/>
      <c r="U123" s="1"/>
      <c r="V123" s="1"/>
      <c r="W123" s="1"/>
      <c r="X123" s="1"/>
      <c r="Y123" s="1"/>
      <c r="Z123" s="1"/>
    </row>
    <row r="124" spans="1:26" ht="15" customHeight="1">
      <c r="A124" s="1"/>
      <c r="B124" s="652" t="e">
        <f>+#REF!</f>
        <v>#REF!</v>
      </c>
      <c r="C124" s="585"/>
      <c r="D124" s="585"/>
      <c r="E124" s="585"/>
      <c r="F124" s="585"/>
      <c r="G124" s="585"/>
      <c r="H124" s="610"/>
      <c r="I124" s="1"/>
      <c r="J124" s="1"/>
      <c r="K124" s="1"/>
      <c r="L124" s="1"/>
      <c r="M124" s="1"/>
      <c r="N124" s="1"/>
      <c r="O124" s="1"/>
      <c r="P124" s="1"/>
      <c r="Q124" s="1"/>
      <c r="R124" s="1"/>
      <c r="S124" s="1"/>
      <c r="T124" s="1"/>
      <c r="U124" s="1"/>
      <c r="V124" s="1"/>
      <c r="W124" s="1"/>
      <c r="X124" s="1"/>
      <c r="Y124" s="1"/>
      <c r="Z124" s="1"/>
    </row>
    <row r="125" spans="1:26" ht="14.25" customHeight="1">
      <c r="A125" s="1"/>
      <c r="B125" s="600"/>
      <c r="C125" s="578"/>
      <c r="D125" s="578"/>
      <c r="E125" s="578"/>
      <c r="F125" s="578"/>
      <c r="G125" s="578"/>
      <c r="H125" s="604"/>
      <c r="I125" s="1"/>
      <c r="J125" s="1"/>
      <c r="K125" s="1"/>
      <c r="L125" s="1"/>
      <c r="M125" s="1"/>
      <c r="N125" s="1"/>
      <c r="O125" s="1"/>
      <c r="P125" s="1"/>
      <c r="Q125" s="1"/>
      <c r="R125" s="1"/>
      <c r="S125" s="1"/>
      <c r="T125" s="1"/>
      <c r="U125" s="1"/>
      <c r="V125" s="1"/>
      <c r="W125" s="1"/>
      <c r="X125" s="1"/>
      <c r="Y125" s="1"/>
      <c r="Z125" s="1"/>
    </row>
    <row r="126" spans="1:26" ht="14.25" customHeight="1">
      <c r="A126" s="1"/>
      <c r="B126" s="694"/>
      <c r="C126" s="606"/>
      <c r="D126" s="606"/>
      <c r="E126" s="606"/>
      <c r="F126" s="606"/>
      <c r="G126" s="606"/>
      <c r="H126" s="607"/>
      <c r="I126" s="1"/>
      <c r="J126" s="1"/>
      <c r="K126" s="1"/>
      <c r="L126" s="1"/>
      <c r="M126" s="1"/>
      <c r="N126" s="1"/>
      <c r="O126" s="1"/>
      <c r="P126" s="1"/>
      <c r="Q126" s="1"/>
      <c r="R126" s="1"/>
      <c r="S126" s="1"/>
      <c r="T126" s="1"/>
      <c r="U126" s="1"/>
      <c r="V126" s="1"/>
      <c r="W126" s="1"/>
      <c r="X126" s="1"/>
      <c r="Y126" s="1"/>
      <c r="Z126" s="1"/>
    </row>
    <row r="127" spans="1:26" ht="14.25" customHeight="1">
      <c r="A127" s="1"/>
      <c r="B127" s="636" t="s">
        <v>82</v>
      </c>
      <c r="C127" s="581"/>
      <c r="D127" s="581"/>
      <c r="E127" s="581"/>
      <c r="F127" s="581"/>
      <c r="G127" s="581"/>
      <c r="H127" s="589"/>
      <c r="I127" s="1"/>
      <c r="J127" s="1"/>
      <c r="K127" s="1"/>
      <c r="L127" s="1"/>
      <c r="M127" s="1"/>
      <c r="N127" s="1"/>
      <c r="O127" s="1"/>
      <c r="P127" s="1"/>
      <c r="Q127" s="1"/>
      <c r="R127" s="1"/>
      <c r="S127" s="1"/>
      <c r="T127" s="1"/>
      <c r="U127" s="1"/>
      <c r="V127" s="1"/>
      <c r="W127" s="1"/>
      <c r="X127" s="1"/>
      <c r="Y127" s="1"/>
      <c r="Z127" s="1"/>
    </row>
    <row r="128" spans="1:26" ht="14.25" customHeight="1">
      <c r="A128" s="1"/>
      <c r="B128" s="591" t="s">
        <v>1</v>
      </c>
      <c r="C128" s="579"/>
      <c r="D128" s="37" t="s">
        <v>2</v>
      </c>
      <c r="E128" s="23" t="s">
        <v>83</v>
      </c>
      <c r="F128" s="23" t="s">
        <v>84</v>
      </c>
      <c r="G128" s="23" t="s">
        <v>85</v>
      </c>
      <c r="H128" s="38" t="s">
        <v>86</v>
      </c>
      <c r="I128" s="1"/>
      <c r="J128" s="1"/>
      <c r="K128" s="1"/>
      <c r="L128" s="1"/>
      <c r="M128" s="1"/>
      <c r="N128" s="1"/>
      <c r="O128" s="1"/>
      <c r="P128" s="1"/>
      <c r="Q128" s="1"/>
      <c r="R128" s="1"/>
      <c r="S128" s="1"/>
      <c r="T128" s="1"/>
      <c r="U128" s="1"/>
      <c r="V128" s="1"/>
      <c r="W128" s="1"/>
      <c r="X128" s="1"/>
      <c r="Y128" s="1"/>
      <c r="Z128" s="1"/>
    </row>
    <row r="129" spans="1:26" ht="14.25" customHeight="1">
      <c r="A129" s="1"/>
      <c r="B129" s="862"/>
      <c r="C129" s="690"/>
      <c r="D129" s="39"/>
      <c r="E129" s="39"/>
      <c r="F129" s="40"/>
      <c r="G129" s="41"/>
      <c r="H129" s="42">
        <f t="shared" ref="H129:H131" si="12">G129*(F129+1)*E129</f>
        <v>0</v>
      </c>
      <c r="I129" s="1"/>
      <c r="J129" s="1"/>
      <c r="K129" s="1"/>
      <c r="L129" s="1"/>
      <c r="M129" s="1"/>
      <c r="N129" s="1"/>
      <c r="O129" s="1"/>
      <c r="P129" s="1"/>
      <c r="Q129" s="1"/>
      <c r="R129" s="1"/>
      <c r="S129" s="1"/>
      <c r="T129" s="1"/>
      <c r="U129" s="1"/>
      <c r="V129" s="1"/>
      <c r="W129" s="1"/>
      <c r="X129" s="1"/>
      <c r="Y129" s="1"/>
      <c r="Z129" s="1"/>
    </row>
    <row r="130" spans="1:26" ht="14.25" customHeight="1">
      <c r="A130" s="1"/>
      <c r="B130" s="708"/>
      <c r="C130" s="621"/>
      <c r="D130" s="39"/>
      <c r="E130" s="43"/>
      <c r="F130" s="44"/>
      <c r="G130" s="45"/>
      <c r="H130" s="42">
        <f t="shared" si="12"/>
        <v>0</v>
      </c>
      <c r="I130" s="1"/>
      <c r="J130" s="1"/>
      <c r="K130" s="1"/>
      <c r="L130" s="1"/>
      <c r="M130" s="1"/>
      <c r="N130" s="1"/>
      <c r="O130" s="1"/>
      <c r="P130" s="1"/>
      <c r="Q130" s="1"/>
      <c r="R130" s="1"/>
      <c r="S130" s="1"/>
      <c r="T130" s="1"/>
      <c r="U130" s="1"/>
      <c r="V130" s="1"/>
      <c r="W130" s="1"/>
      <c r="X130" s="1"/>
      <c r="Y130" s="1"/>
      <c r="Z130" s="1"/>
    </row>
    <row r="131" spans="1:26" ht="14.25" customHeight="1">
      <c r="A131" s="1"/>
      <c r="B131" s="702"/>
      <c r="C131" s="625"/>
      <c r="D131" s="39"/>
      <c r="E131" s="46"/>
      <c r="F131" s="47"/>
      <c r="G131" s="48"/>
      <c r="H131" s="42">
        <f t="shared" si="12"/>
        <v>0</v>
      </c>
      <c r="I131" s="1"/>
      <c r="J131" s="1"/>
      <c r="K131" s="1"/>
      <c r="L131" s="1"/>
      <c r="M131" s="1"/>
      <c r="N131" s="1"/>
      <c r="O131" s="1"/>
      <c r="P131" s="1"/>
      <c r="Q131" s="1"/>
      <c r="R131" s="1"/>
      <c r="S131" s="1"/>
      <c r="T131" s="1"/>
      <c r="U131" s="1"/>
      <c r="V131" s="1"/>
      <c r="W131" s="1"/>
      <c r="X131" s="1"/>
      <c r="Y131" s="1"/>
      <c r="Z131" s="1"/>
    </row>
    <row r="132" spans="1:26" ht="14.25" customHeight="1">
      <c r="A132" s="1"/>
      <c r="B132" s="682" t="s">
        <v>87</v>
      </c>
      <c r="C132" s="581"/>
      <c r="D132" s="581"/>
      <c r="E132" s="581"/>
      <c r="F132" s="581"/>
      <c r="G132" s="579"/>
      <c r="H132" s="49">
        <f>ROUND(SUM(H129:H131),2)</f>
        <v>0</v>
      </c>
      <c r="I132" s="1"/>
      <c r="J132" s="1"/>
      <c r="K132" s="1"/>
      <c r="L132" s="1"/>
      <c r="M132" s="1"/>
      <c r="N132" s="1"/>
      <c r="O132" s="1"/>
      <c r="P132" s="1"/>
      <c r="Q132" s="1"/>
      <c r="R132" s="1"/>
      <c r="S132" s="1"/>
      <c r="T132" s="1"/>
      <c r="U132" s="1"/>
      <c r="V132" s="1"/>
      <c r="W132" s="1"/>
      <c r="X132" s="1"/>
      <c r="Y132" s="1"/>
      <c r="Z132" s="1"/>
    </row>
    <row r="133" spans="1:26" ht="14.25" customHeight="1">
      <c r="A133" s="1"/>
      <c r="B133" s="636" t="s">
        <v>88</v>
      </c>
      <c r="C133" s="581"/>
      <c r="D133" s="581"/>
      <c r="E133" s="581"/>
      <c r="F133" s="581"/>
      <c r="G133" s="581"/>
      <c r="H133" s="589"/>
      <c r="I133" s="1"/>
      <c r="J133" s="1"/>
      <c r="K133" s="1"/>
      <c r="L133" s="1"/>
      <c r="M133" s="1"/>
      <c r="N133" s="1"/>
      <c r="O133" s="1"/>
      <c r="P133" s="1"/>
      <c r="Q133" s="1"/>
      <c r="R133" s="1"/>
      <c r="S133" s="1"/>
      <c r="T133" s="1"/>
      <c r="U133" s="1"/>
      <c r="V133" s="1"/>
      <c r="W133" s="1"/>
      <c r="X133" s="1"/>
      <c r="Y133" s="1"/>
      <c r="Z133" s="1"/>
    </row>
    <row r="134" spans="1:26" ht="14.25" customHeight="1">
      <c r="A134" s="1"/>
      <c r="B134" s="591" t="s">
        <v>1</v>
      </c>
      <c r="C134" s="579"/>
      <c r="D134" s="37" t="s">
        <v>2</v>
      </c>
      <c r="E134" s="23" t="s">
        <v>83</v>
      </c>
      <c r="F134" s="23" t="s">
        <v>89</v>
      </c>
      <c r="G134" s="23" t="s">
        <v>85</v>
      </c>
      <c r="H134" s="38" t="s">
        <v>86</v>
      </c>
      <c r="I134" s="1"/>
      <c r="J134" s="1"/>
      <c r="K134" s="1"/>
      <c r="L134" s="1"/>
      <c r="M134" s="1"/>
      <c r="N134" s="1"/>
      <c r="O134" s="1"/>
      <c r="P134" s="1"/>
      <c r="Q134" s="1"/>
      <c r="R134" s="1"/>
      <c r="S134" s="1"/>
      <c r="T134" s="1"/>
      <c r="U134" s="1"/>
      <c r="V134" s="1"/>
      <c r="W134" s="1"/>
      <c r="X134" s="1"/>
      <c r="Y134" s="1"/>
      <c r="Z134" s="1"/>
    </row>
    <row r="135" spans="1:26" ht="14.25" customHeight="1">
      <c r="A135" s="1"/>
      <c r="B135" s="701"/>
      <c r="C135" s="680"/>
      <c r="D135" s="50"/>
      <c r="E135" s="51"/>
      <c r="F135" s="52"/>
      <c r="G135" s="41"/>
      <c r="H135" s="42">
        <f t="shared" ref="H135:H138" si="13">E135*F135*G135</f>
        <v>0</v>
      </c>
      <c r="I135" s="1"/>
      <c r="J135" s="1"/>
      <c r="K135" s="1"/>
      <c r="L135" s="1"/>
      <c r="M135" s="1"/>
      <c r="N135" s="1"/>
      <c r="O135" s="1"/>
      <c r="P135" s="1"/>
      <c r="Q135" s="1"/>
      <c r="R135" s="1"/>
      <c r="S135" s="1"/>
      <c r="T135" s="1"/>
      <c r="U135" s="1"/>
      <c r="V135" s="1"/>
      <c r="W135" s="1"/>
      <c r="X135" s="1"/>
      <c r="Y135" s="1"/>
      <c r="Z135" s="1"/>
    </row>
    <row r="136" spans="1:26" ht="14.25" customHeight="1">
      <c r="A136" s="1"/>
      <c r="B136" s="707" t="s">
        <v>90</v>
      </c>
      <c r="C136" s="620"/>
      <c r="D136" s="53" t="s">
        <v>91</v>
      </c>
      <c r="E136" s="50">
        <v>0.05</v>
      </c>
      <c r="F136" s="40">
        <v>1</v>
      </c>
      <c r="G136" s="41">
        <f>H146</f>
        <v>7975</v>
      </c>
      <c r="H136" s="42">
        <f t="shared" si="13"/>
        <v>398.75</v>
      </c>
      <c r="I136" s="1"/>
      <c r="J136" s="1"/>
      <c r="K136" s="1"/>
      <c r="L136" s="1"/>
      <c r="M136" s="1"/>
      <c r="N136" s="1"/>
      <c r="O136" s="1"/>
      <c r="P136" s="1"/>
      <c r="Q136" s="1"/>
      <c r="R136" s="1"/>
      <c r="S136" s="1"/>
      <c r="T136" s="1"/>
      <c r="U136" s="1"/>
      <c r="V136" s="1"/>
      <c r="W136" s="1"/>
      <c r="X136" s="1"/>
      <c r="Y136" s="1"/>
      <c r="Z136" s="1"/>
    </row>
    <row r="137" spans="1:26" ht="14.25" customHeight="1">
      <c r="A137" s="1"/>
      <c r="B137" s="707" t="s">
        <v>1013</v>
      </c>
      <c r="C137" s="620"/>
      <c r="D137" s="53" t="s">
        <v>94</v>
      </c>
      <c r="E137" s="50">
        <v>1</v>
      </c>
      <c r="F137" s="40">
        <v>0.05</v>
      </c>
      <c r="G137" s="41">
        <v>50000</v>
      </c>
      <c r="H137" s="42">
        <f t="shared" si="13"/>
        <v>2500</v>
      </c>
      <c r="I137" s="1"/>
      <c r="J137" s="1"/>
      <c r="K137" s="1"/>
      <c r="L137" s="1"/>
      <c r="M137" s="1"/>
      <c r="N137" s="1"/>
      <c r="O137" s="1"/>
      <c r="P137" s="1"/>
      <c r="Q137" s="1"/>
      <c r="R137" s="1"/>
      <c r="S137" s="1"/>
      <c r="T137" s="1"/>
      <c r="U137" s="1"/>
      <c r="V137" s="1"/>
      <c r="W137" s="1"/>
      <c r="X137" s="1"/>
      <c r="Y137" s="1"/>
      <c r="Z137" s="1"/>
    </row>
    <row r="138" spans="1:26" ht="14.25" customHeight="1">
      <c r="A138" s="1"/>
      <c r="B138" s="861"/>
      <c r="C138" s="681"/>
      <c r="D138" s="47"/>
      <c r="E138" s="46"/>
      <c r="F138" s="47"/>
      <c r="G138" s="41"/>
      <c r="H138" s="42">
        <f t="shared" si="13"/>
        <v>0</v>
      </c>
      <c r="I138" s="1"/>
      <c r="J138" s="1"/>
      <c r="K138" s="1"/>
      <c r="L138" s="1"/>
      <c r="M138" s="1"/>
      <c r="N138" s="1"/>
      <c r="O138" s="1"/>
      <c r="P138" s="1"/>
      <c r="Q138" s="1"/>
      <c r="R138" s="1"/>
      <c r="S138" s="1"/>
      <c r="T138" s="1"/>
      <c r="U138" s="1"/>
      <c r="V138" s="1"/>
      <c r="W138" s="1"/>
      <c r="X138" s="1"/>
      <c r="Y138" s="1"/>
      <c r="Z138" s="1"/>
    </row>
    <row r="139" spans="1:26" ht="14.25" customHeight="1">
      <c r="A139" s="1"/>
      <c r="B139" s="682" t="s">
        <v>87</v>
      </c>
      <c r="C139" s="581"/>
      <c r="D139" s="581"/>
      <c r="E139" s="581"/>
      <c r="F139" s="581"/>
      <c r="G139" s="579"/>
      <c r="H139" s="49">
        <f>ROUND(SUM(H135:H138),2)</f>
        <v>2898.75</v>
      </c>
      <c r="I139" s="1"/>
      <c r="J139" s="1"/>
      <c r="K139" s="1"/>
      <c r="L139" s="1"/>
      <c r="M139" s="1"/>
      <c r="N139" s="1"/>
      <c r="O139" s="1"/>
      <c r="P139" s="1"/>
      <c r="Q139" s="1"/>
      <c r="R139" s="1"/>
      <c r="S139" s="1"/>
      <c r="T139" s="1"/>
      <c r="U139" s="1"/>
      <c r="V139" s="1"/>
      <c r="W139" s="1"/>
      <c r="X139" s="1"/>
      <c r="Y139" s="1"/>
      <c r="Z139" s="1"/>
    </row>
    <row r="140" spans="1:26" ht="14.25" customHeight="1">
      <c r="A140" s="1"/>
      <c r="B140" s="636" t="s">
        <v>92</v>
      </c>
      <c r="C140" s="581"/>
      <c r="D140" s="581"/>
      <c r="E140" s="581"/>
      <c r="F140" s="581"/>
      <c r="G140" s="581"/>
      <c r="H140" s="589"/>
      <c r="I140" s="1"/>
      <c r="J140" s="1"/>
      <c r="K140" s="1"/>
      <c r="L140" s="1"/>
      <c r="M140" s="1"/>
      <c r="N140" s="1"/>
      <c r="O140" s="1"/>
      <c r="P140" s="1"/>
      <c r="Q140" s="1"/>
      <c r="R140" s="1"/>
      <c r="S140" s="1"/>
      <c r="T140" s="1"/>
      <c r="U140" s="1"/>
      <c r="V140" s="1"/>
      <c r="W140" s="1"/>
      <c r="X140" s="1"/>
      <c r="Y140" s="1"/>
      <c r="Z140" s="1"/>
    </row>
    <row r="141" spans="1:26" ht="14.25" customHeight="1">
      <c r="A141" s="1"/>
      <c r="B141" s="591" t="s">
        <v>1</v>
      </c>
      <c r="C141" s="579"/>
      <c r="D141" s="37" t="s">
        <v>2</v>
      </c>
      <c r="E141" s="23" t="s">
        <v>83</v>
      </c>
      <c r="F141" s="54" t="s">
        <v>89</v>
      </c>
      <c r="G141" s="23" t="s">
        <v>85</v>
      </c>
      <c r="H141" s="55" t="s">
        <v>86</v>
      </c>
      <c r="I141" s="1"/>
      <c r="J141" s="1"/>
      <c r="K141" s="1"/>
      <c r="L141" s="1"/>
      <c r="M141" s="1"/>
      <c r="N141" s="1"/>
      <c r="O141" s="1"/>
      <c r="P141" s="1"/>
      <c r="Q141" s="1"/>
      <c r="R141" s="1"/>
      <c r="S141" s="1"/>
      <c r="T141" s="1"/>
      <c r="U141" s="1"/>
      <c r="V141" s="1"/>
      <c r="W141" s="1"/>
      <c r="X141" s="1"/>
      <c r="Y141" s="1"/>
      <c r="Z141" s="1"/>
    </row>
    <row r="142" spans="1:26" ht="14.25" customHeight="1">
      <c r="A142" s="1"/>
      <c r="B142" s="701"/>
      <c r="C142" s="680"/>
      <c r="D142" s="56"/>
      <c r="E142" s="51"/>
      <c r="F142" s="57"/>
      <c r="G142" s="41"/>
      <c r="H142" s="42">
        <f t="shared" ref="H142:H145" si="14">E142*F142*G142</f>
        <v>0</v>
      </c>
      <c r="I142" s="1"/>
      <c r="J142" s="1"/>
      <c r="K142" s="1"/>
      <c r="L142" s="1"/>
      <c r="M142" s="1"/>
      <c r="N142" s="1"/>
      <c r="O142" s="1"/>
      <c r="P142" s="1"/>
      <c r="Q142" s="1"/>
      <c r="R142" s="1"/>
      <c r="S142" s="1"/>
      <c r="T142" s="1"/>
      <c r="U142" s="1"/>
      <c r="V142" s="1"/>
      <c r="W142" s="1"/>
      <c r="X142" s="1"/>
      <c r="Y142" s="1"/>
      <c r="Z142" s="1"/>
    </row>
    <row r="143" spans="1:26" ht="14.25" customHeight="1">
      <c r="A143" s="1"/>
      <c r="B143" s="619" t="s">
        <v>96</v>
      </c>
      <c r="C143" s="620"/>
      <c r="D143" s="58" t="s">
        <v>94</v>
      </c>
      <c r="E143" s="50">
        <v>0</v>
      </c>
      <c r="F143" s="59">
        <v>0</v>
      </c>
      <c r="G143" s="41">
        <v>102080</v>
      </c>
      <c r="H143" s="42">
        <f t="shared" si="14"/>
        <v>0</v>
      </c>
      <c r="I143" s="1"/>
      <c r="J143" s="1"/>
      <c r="K143" s="1"/>
      <c r="L143" s="1"/>
      <c r="M143" s="1"/>
      <c r="N143" s="1"/>
      <c r="O143" s="1"/>
      <c r="P143" s="1"/>
      <c r="Q143" s="1"/>
      <c r="R143" s="1"/>
      <c r="S143" s="1"/>
      <c r="T143" s="1"/>
      <c r="U143" s="1"/>
      <c r="V143" s="1"/>
      <c r="W143" s="1"/>
      <c r="X143" s="1"/>
      <c r="Y143" s="1"/>
      <c r="Z143" s="1"/>
    </row>
    <row r="144" spans="1:26" ht="14.25" customHeight="1">
      <c r="A144" s="1"/>
      <c r="B144" s="619" t="s">
        <v>93</v>
      </c>
      <c r="C144" s="620"/>
      <c r="D144" s="58" t="s">
        <v>94</v>
      </c>
      <c r="E144" s="50">
        <v>1</v>
      </c>
      <c r="F144" s="59">
        <v>0.125</v>
      </c>
      <c r="G144" s="41">
        <v>63800</v>
      </c>
      <c r="H144" s="42">
        <f t="shared" si="14"/>
        <v>7975</v>
      </c>
      <c r="I144" s="1"/>
      <c r="J144" s="1"/>
      <c r="K144" s="1"/>
      <c r="L144" s="1"/>
      <c r="M144" s="1"/>
      <c r="N144" s="1"/>
      <c r="O144" s="1"/>
      <c r="P144" s="1"/>
      <c r="Q144" s="1"/>
      <c r="R144" s="1"/>
      <c r="S144" s="1"/>
      <c r="T144" s="1"/>
      <c r="U144" s="1"/>
      <c r="V144" s="1"/>
      <c r="W144" s="1"/>
      <c r="X144" s="1"/>
      <c r="Y144" s="1"/>
      <c r="Z144" s="1"/>
    </row>
    <row r="145" spans="1:26" ht="14.25" customHeight="1">
      <c r="A145" s="1"/>
      <c r="B145" s="702"/>
      <c r="C145" s="681"/>
      <c r="D145" s="60"/>
      <c r="E145" s="61"/>
      <c r="F145" s="47"/>
      <c r="G145" s="41"/>
      <c r="H145" s="42">
        <f t="shared" si="14"/>
        <v>0</v>
      </c>
      <c r="I145" s="1"/>
      <c r="J145" s="1"/>
      <c r="K145" s="1"/>
      <c r="L145" s="1"/>
      <c r="M145" s="1"/>
      <c r="N145" s="1"/>
      <c r="O145" s="1"/>
      <c r="P145" s="1"/>
      <c r="Q145" s="1"/>
      <c r="R145" s="1"/>
      <c r="S145" s="1"/>
      <c r="T145" s="1"/>
      <c r="U145" s="1"/>
      <c r="V145" s="1"/>
      <c r="W145" s="1"/>
      <c r="X145" s="1"/>
      <c r="Y145" s="1"/>
      <c r="Z145" s="1"/>
    </row>
    <row r="146" spans="1:26" ht="14.25" customHeight="1">
      <c r="A146" s="1"/>
      <c r="B146" s="682" t="s">
        <v>87</v>
      </c>
      <c r="C146" s="581"/>
      <c r="D146" s="581"/>
      <c r="E146" s="581"/>
      <c r="F146" s="581"/>
      <c r="G146" s="579"/>
      <c r="H146" s="49">
        <f>ROUND(SUM(H142:H145),2)</f>
        <v>7975</v>
      </c>
      <c r="I146" s="1"/>
      <c r="J146" s="1"/>
      <c r="K146" s="1"/>
      <c r="L146" s="1"/>
      <c r="M146" s="1"/>
      <c r="N146" s="1"/>
      <c r="O146" s="1"/>
      <c r="P146" s="1"/>
      <c r="Q146" s="1"/>
      <c r="R146" s="1"/>
      <c r="S146" s="1"/>
      <c r="T146" s="1"/>
      <c r="U146" s="1"/>
      <c r="V146" s="1"/>
      <c r="W146" s="1"/>
      <c r="X146" s="1"/>
      <c r="Y146" s="1"/>
      <c r="Z146" s="1"/>
    </row>
    <row r="147" spans="1:26" ht="14.25" customHeight="1">
      <c r="A147" s="1"/>
      <c r="B147" s="636" t="s">
        <v>95</v>
      </c>
      <c r="C147" s="581"/>
      <c r="D147" s="581"/>
      <c r="E147" s="581"/>
      <c r="F147" s="581"/>
      <c r="G147" s="581"/>
      <c r="H147" s="589"/>
      <c r="I147" s="1"/>
      <c r="J147" s="1"/>
      <c r="K147" s="1"/>
      <c r="L147" s="1"/>
      <c r="M147" s="1"/>
      <c r="N147" s="1"/>
      <c r="O147" s="1"/>
      <c r="P147" s="1"/>
      <c r="Q147" s="1"/>
      <c r="R147" s="1"/>
      <c r="S147" s="1"/>
      <c r="T147" s="1"/>
      <c r="U147" s="1"/>
      <c r="V147" s="1"/>
      <c r="W147" s="1"/>
      <c r="X147" s="1"/>
      <c r="Y147" s="1"/>
      <c r="Z147" s="1"/>
    </row>
    <row r="148" spans="1:26" ht="14.25" customHeight="1">
      <c r="A148" s="1"/>
      <c r="B148" s="591" t="s">
        <v>1</v>
      </c>
      <c r="C148" s="581"/>
      <c r="D148" s="579"/>
      <c r="E148" s="23" t="s">
        <v>2</v>
      </c>
      <c r="F148" s="23" t="s">
        <v>83</v>
      </c>
      <c r="G148" s="23" t="s">
        <v>85</v>
      </c>
      <c r="H148" s="38" t="s">
        <v>86</v>
      </c>
      <c r="I148" s="1"/>
      <c r="J148" s="1"/>
      <c r="K148" s="1"/>
      <c r="L148" s="1"/>
      <c r="M148" s="1"/>
      <c r="N148" s="1"/>
      <c r="O148" s="1"/>
      <c r="P148" s="1"/>
      <c r="Q148" s="1"/>
      <c r="R148" s="1"/>
      <c r="S148" s="1"/>
      <c r="T148" s="1"/>
      <c r="U148" s="1"/>
      <c r="V148" s="1"/>
      <c r="W148" s="1"/>
      <c r="X148" s="1"/>
      <c r="Y148" s="1"/>
      <c r="Z148" s="1"/>
    </row>
    <row r="149" spans="1:26" ht="14.25" customHeight="1">
      <c r="A149" s="1"/>
      <c r="B149" s="619" t="s">
        <v>98</v>
      </c>
      <c r="C149" s="620"/>
      <c r="D149" s="621"/>
      <c r="E149" s="39" t="s">
        <v>13</v>
      </c>
      <c r="F149" s="40">
        <v>0.1</v>
      </c>
      <c r="G149" s="62">
        <v>35000</v>
      </c>
      <c r="H149" s="63">
        <f t="shared" ref="H149:H150" si="15">G149*F149</f>
        <v>3500</v>
      </c>
      <c r="I149" s="1"/>
      <c r="J149" s="1"/>
      <c r="K149" s="1"/>
      <c r="L149" s="1"/>
      <c r="M149" s="1"/>
      <c r="N149" s="1"/>
      <c r="O149" s="1"/>
      <c r="P149" s="1"/>
      <c r="Q149" s="1"/>
      <c r="R149" s="1"/>
      <c r="S149" s="1"/>
      <c r="T149" s="1"/>
      <c r="U149" s="1"/>
      <c r="V149" s="1"/>
      <c r="W149" s="1"/>
      <c r="X149" s="1"/>
      <c r="Y149" s="1"/>
      <c r="Z149" s="1"/>
    </row>
    <row r="150" spans="1:26" ht="14.25" customHeight="1">
      <c r="A150" s="1"/>
      <c r="B150" s="619"/>
      <c r="C150" s="620"/>
      <c r="D150" s="621"/>
      <c r="E150" s="39"/>
      <c r="F150" s="40"/>
      <c r="G150" s="62"/>
      <c r="H150" s="63">
        <f t="shared" si="15"/>
        <v>0</v>
      </c>
      <c r="I150" s="1"/>
      <c r="J150" s="1"/>
      <c r="K150" s="1"/>
      <c r="L150" s="1"/>
      <c r="M150" s="1"/>
      <c r="N150" s="1"/>
      <c r="O150" s="1"/>
      <c r="P150" s="1"/>
      <c r="Q150" s="1"/>
      <c r="R150" s="1"/>
      <c r="S150" s="1"/>
      <c r="T150" s="1"/>
      <c r="U150" s="1"/>
      <c r="V150" s="1"/>
      <c r="W150" s="1"/>
      <c r="X150" s="1"/>
      <c r="Y150" s="1"/>
      <c r="Z150" s="1"/>
    </row>
    <row r="151" spans="1:26" ht="14.25" customHeight="1">
      <c r="A151" s="1"/>
      <c r="B151" s="674" t="s">
        <v>87</v>
      </c>
      <c r="C151" s="594"/>
      <c r="D151" s="594"/>
      <c r="E151" s="594"/>
      <c r="F151" s="594"/>
      <c r="G151" s="595"/>
      <c r="H151" s="64">
        <f>ROUND(SUM(H149:H150),2)</f>
        <v>3500</v>
      </c>
      <c r="I151" s="1"/>
      <c r="J151" s="1"/>
      <c r="K151" s="1"/>
      <c r="L151" s="1"/>
      <c r="M151" s="1"/>
      <c r="N151" s="1"/>
      <c r="O151" s="1"/>
      <c r="P151" s="1"/>
      <c r="Q151" s="1"/>
      <c r="R151" s="1"/>
      <c r="S151" s="1"/>
      <c r="T151" s="1"/>
      <c r="U151" s="1"/>
      <c r="V151" s="1"/>
      <c r="W151" s="1"/>
      <c r="X151" s="1"/>
      <c r="Y151" s="1"/>
      <c r="Z151" s="1"/>
    </row>
    <row r="152" spans="1:26" ht="14.25" customHeight="1">
      <c r="A152" s="1"/>
      <c r="B152" s="675"/>
      <c r="C152" s="602"/>
      <c r="D152" s="602"/>
      <c r="E152" s="602"/>
      <c r="F152" s="602"/>
      <c r="G152" s="602"/>
      <c r="H152" s="633"/>
      <c r="I152" s="1"/>
      <c r="J152" s="1"/>
      <c r="K152" s="1"/>
      <c r="L152" s="1"/>
      <c r="M152" s="1"/>
      <c r="N152" s="1"/>
      <c r="O152" s="1"/>
      <c r="P152" s="1"/>
      <c r="Q152" s="1"/>
      <c r="R152" s="1"/>
      <c r="S152" s="1"/>
      <c r="T152" s="1"/>
      <c r="U152" s="1"/>
      <c r="V152" s="1"/>
      <c r="W152" s="1"/>
      <c r="X152" s="1"/>
      <c r="Y152" s="1"/>
      <c r="Z152" s="1"/>
    </row>
    <row r="153" spans="1:26" ht="14.25" customHeight="1">
      <c r="A153" s="1"/>
      <c r="B153" s="676"/>
      <c r="C153" s="587"/>
      <c r="D153" s="635"/>
      <c r="E153" s="677" t="s">
        <v>59</v>
      </c>
      <c r="F153" s="678"/>
      <c r="G153" s="678"/>
      <c r="H153" s="65">
        <f>ROUND(H151+H146+H139+H132,0)</f>
        <v>14374</v>
      </c>
      <c r="I153" s="1"/>
      <c r="J153" s="1"/>
      <c r="K153" s="1"/>
      <c r="L153" s="1"/>
      <c r="M153" s="1"/>
      <c r="N153" s="1"/>
      <c r="O153" s="1"/>
      <c r="P153" s="1"/>
      <c r="Q153" s="1"/>
      <c r="R153" s="1"/>
      <c r="S153" s="1"/>
      <c r="T153" s="1"/>
      <c r="U153" s="1"/>
      <c r="V153" s="1"/>
      <c r="W153" s="1"/>
      <c r="X153" s="1"/>
      <c r="Y153" s="1"/>
      <c r="Z153" s="1"/>
    </row>
    <row r="154" spans="1:26" ht="14.25" customHeight="1">
      <c r="A154" s="1"/>
      <c r="B154" s="290"/>
      <c r="C154" s="68"/>
      <c r="D154" s="68"/>
      <c r="E154" s="68"/>
      <c r="F154" s="68"/>
      <c r="G154" s="68"/>
      <c r="H154" s="69"/>
      <c r="I154" s="1"/>
      <c r="J154" s="1"/>
      <c r="K154" s="1"/>
      <c r="L154" s="1"/>
      <c r="M154" s="1"/>
      <c r="N154" s="1"/>
      <c r="O154" s="1"/>
      <c r="P154" s="1"/>
      <c r="Q154" s="1"/>
      <c r="R154" s="1"/>
      <c r="S154" s="1"/>
      <c r="T154" s="1"/>
      <c r="U154" s="1"/>
      <c r="V154" s="1"/>
      <c r="W154" s="1"/>
      <c r="X154" s="1"/>
      <c r="Y154" s="1"/>
      <c r="Z154" s="1"/>
    </row>
    <row r="155" spans="1:26" ht="14.25" customHeight="1">
      <c r="A155" s="1"/>
      <c r="B155" s="291"/>
      <c r="C155" s="31"/>
      <c r="D155" s="31"/>
      <c r="E155" s="31"/>
      <c r="F155" s="31"/>
      <c r="G155" s="31"/>
      <c r="H155" s="32"/>
      <c r="I155" s="1"/>
      <c r="J155" s="1"/>
      <c r="K155" s="1"/>
      <c r="L155" s="1"/>
      <c r="M155" s="1"/>
      <c r="N155" s="1"/>
      <c r="O155" s="1"/>
      <c r="P155" s="1"/>
      <c r="Q155" s="1"/>
      <c r="R155" s="1"/>
      <c r="S155" s="1"/>
      <c r="T155" s="1"/>
      <c r="U155" s="1"/>
      <c r="V155" s="1"/>
      <c r="W155" s="1"/>
      <c r="X155" s="1"/>
      <c r="Y155" s="1"/>
      <c r="Z155" s="1"/>
    </row>
    <row r="156" spans="1:26" ht="14.25" customHeight="1">
      <c r="A156" s="1"/>
      <c r="B156" s="691" t="s">
        <v>77</v>
      </c>
      <c r="C156" s="578"/>
      <c r="D156" s="578"/>
      <c r="E156" s="578"/>
      <c r="F156" s="578"/>
      <c r="G156" s="578"/>
      <c r="H156" s="604"/>
      <c r="I156" s="1"/>
      <c r="J156" s="1"/>
      <c r="K156" s="1"/>
      <c r="L156" s="1"/>
      <c r="M156" s="1"/>
      <c r="N156" s="1"/>
      <c r="O156" s="1"/>
      <c r="P156" s="1"/>
      <c r="Q156" s="1"/>
      <c r="R156" s="1"/>
      <c r="S156" s="1"/>
      <c r="T156" s="1"/>
      <c r="U156" s="1"/>
      <c r="V156" s="1"/>
      <c r="W156" s="1"/>
      <c r="X156" s="1"/>
      <c r="Y156" s="1"/>
      <c r="Z156" s="1"/>
    </row>
    <row r="157" spans="1:26" ht="14.25" customHeight="1">
      <c r="A157" s="1"/>
      <c r="B157" s="668"/>
      <c r="C157" s="606"/>
      <c r="D157" s="606"/>
      <c r="E157" s="606"/>
      <c r="F157" s="606"/>
      <c r="G157" s="606"/>
      <c r="H157" s="607"/>
      <c r="I157" s="1"/>
      <c r="J157" s="1"/>
      <c r="K157" s="1"/>
      <c r="L157" s="1"/>
      <c r="M157" s="1"/>
      <c r="N157" s="1"/>
      <c r="O157" s="1"/>
      <c r="P157" s="1"/>
      <c r="Q157" s="1"/>
      <c r="R157" s="1"/>
      <c r="S157" s="1"/>
      <c r="T157" s="1"/>
      <c r="U157" s="1"/>
      <c r="V157" s="1"/>
      <c r="W157" s="1"/>
      <c r="X157" s="1"/>
      <c r="Y157" s="1"/>
      <c r="Z157" s="1"/>
    </row>
    <row r="158" spans="1:26" ht="14.25" customHeight="1">
      <c r="A158" s="1"/>
      <c r="B158" s="591" t="s">
        <v>78</v>
      </c>
      <c r="C158" s="581"/>
      <c r="D158" s="581"/>
      <c r="E158" s="581"/>
      <c r="F158" s="581"/>
      <c r="G158" s="581"/>
      <c r="H158" s="589"/>
      <c r="I158" s="1"/>
      <c r="J158" s="1"/>
      <c r="K158" s="1"/>
      <c r="L158" s="1"/>
      <c r="M158" s="1"/>
      <c r="N158" s="1"/>
      <c r="O158" s="1"/>
      <c r="P158" s="1"/>
      <c r="Q158" s="1"/>
      <c r="R158" s="1"/>
      <c r="S158" s="1"/>
      <c r="T158" s="1"/>
      <c r="U158" s="1"/>
      <c r="V158" s="1"/>
      <c r="W158" s="1"/>
      <c r="X158" s="1"/>
      <c r="Y158" s="1"/>
      <c r="Z158" s="1"/>
    </row>
    <row r="159" spans="1:26" ht="15.75" customHeight="1">
      <c r="A159" s="1"/>
      <c r="B159" s="588" t="s">
        <v>1011</v>
      </c>
      <c r="C159" s="581"/>
      <c r="D159" s="581"/>
      <c r="E159" s="581"/>
      <c r="F159" s="581"/>
      <c r="G159" s="581"/>
      <c r="H159" s="589"/>
      <c r="I159" s="1"/>
      <c r="J159" s="1"/>
      <c r="K159" s="1"/>
      <c r="L159" s="1"/>
      <c r="M159" s="1"/>
      <c r="N159" s="1"/>
      <c r="O159" s="1"/>
      <c r="P159" s="1"/>
      <c r="Q159" s="1"/>
      <c r="R159" s="1"/>
      <c r="S159" s="1"/>
      <c r="T159" s="1"/>
      <c r="U159" s="1"/>
      <c r="V159" s="1"/>
      <c r="W159" s="1"/>
      <c r="X159" s="1"/>
      <c r="Y159" s="1"/>
      <c r="Z159" s="1"/>
    </row>
    <row r="160" spans="1:26" ht="31.5" customHeight="1">
      <c r="A160" s="1"/>
      <c r="B160" s="292" t="s">
        <v>79</v>
      </c>
      <c r="C160" s="293" t="e">
        <f>+#REF!</f>
        <v>#REF!</v>
      </c>
      <c r="D160" s="693" t="s">
        <v>80</v>
      </c>
      <c r="E160" s="579"/>
      <c r="F160" s="5" t="e">
        <f>+#REF!</f>
        <v>#REF!</v>
      </c>
      <c r="G160" s="5" t="s">
        <v>81</v>
      </c>
      <c r="H160" s="36"/>
      <c r="I160" s="1"/>
      <c r="J160" s="1"/>
      <c r="K160" s="1"/>
      <c r="L160" s="1"/>
      <c r="M160" s="1"/>
      <c r="N160" s="1"/>
      <c r="O160" s="1"/>
      <c r="P160" s="1"/>
      <c r="Q160" s="1"/>
      <c r="R160" s="1"/>
      <c r="S160" s="1"/>
      <c r="T160" s="1"/>
      <c r="U160" s="1"/>
      <c r="V160" s="1"/>
      <c r="W160" s="1"/>
      <c r="X160" s="1"/>
      <c r="Y160" s="1"/>
      <c r="Z160" s="1"/>
    </row>
    <row r="161" spans="1:26" ht="14.25" customHeight="1">
      <c r="A161" s="1"/>
      <c r="B161" s="636"/>
      <c r="C161" s="581"/>
      <c r="D161" s="581"/>
      <c r="E161" s="581"/>
      <c r="F161" s="581"/>
      <c r="G161" s="581"/>
      <c r="H161" s="589"/>
      <c r="I161" s="1"/>
      <c r="J161" s="1"/>
      <c r="K161" s="1"/>
      <c r="L161" s="1"/>
      <c r="M161" s="1"/>
      <c r="N161" s="1"/>
      <c r="O161" s="1"/>
      <c r="P161" s="1"/>
      <c r="Q161" s="1"/>
      <c r="R161" s="1"/>
      <c r="S161" s="1"/>
      <c r="T161" s="1"/>
      <c r="U161" s="1"/>
      <c r="V161" s="1"/>
      <c r="W161" s="1"/>
      <c r="X161" s="1"/>
      <c r="Y161" s="1"/>
      <c r="Z161" s="1"/>
    </row>
    <row r="162" spans="1:26" ht="15.75" customHeight="1">
      <c r="A162" s="1"/>
      <c r="B162" s="652" t="e">
        <f>+#REF!</f>
        <v>#REF!</v>
      </c>
      <c r="C162" s="585"/>
      <c r="D162" s="585"/>
      <c r="E162" s="585"/>
      <c r="F162" s="585"/>
      <c r="G162" s="585"/>
      <c r="H162" s="610"/>
      <c r="I162" s="1"/>
      <c r="J162" s="1"/>
      <c r="K162" s="1"/>
      <c r="L162" s="1"/>
      <c r="M162" s="1"/>
      <c r="N162" s="1"/>
      <c r="O162" s="1"/>
      <c r="P162" s="1"/>
      <c r="Q162" s="1"/>
      <c r="R162" s="1"/>
      <c r="S162" s="1"/>
      <c r="T162" s="1"/>
      <c r="U162" s="1"/>
      <c r="V162" s="1"/>
      <c r="W162" s="1"/>
      <c r="X162" s="1"/>
      <c r="Y162" s="1"/>
      <c r="Z162" s="1"/>
    </row>
    <row r="163" spans="1:26" ht="14.25" customHeight="1">
      <c r="A163" s="1"/>
      <c r="B163" s="600"/>
      <c r="C163" s="578"/>
      <c r="D163" s="578"/>
      <c r="E163" s="578"/>
      <c r="F163" s="578"/>
      <c r="G163" s="578"/>
      <c r="H163" s="604"/>
      <c r="I163" s="1"/>
      <c r="J163" s="1"/>
      <c r="K163" s="1"/>
      <c r="L163" s="1"/>
      <c r="M163" s="1"/>
      <c r="N163" s="1"/>
      <c r="O163" s="1"/>
      <c r="P163" s="1"/>
      <c r="Q163" s="1"/>
      <c r="R163" s="1"/>
      <c r="S163" s="1"/>
      <c r="T163" s="1"/>
      <c r="U163" s="1"/>
      <c r="V163" s="1"/>
      <c r="W163" s="1"/>
      <c r="X163" s="1"/>
      <c r="Y163" s="1"/>
      <c r="Z163" s="1"/>
    </row>
    <row r="164" spans="1:26" ht="14.25" customHeight="1">
      <c r="A164" s="1"/>
      <c r="B164" s="694"/>
      <c r="C164" s="606"/>
      <c r="D164" s="606"/>
      <c r="E164" s="606"/>
      <c r="F164" s="606"/>
      <c r="G164" s="606"/>
      <c r="H164" s="607"/>
      <c r="I164" s="1"/>
      <c r="J164" s="1"/>
      <c r="K164" s="1"/>
      <c r="L164" s="1"/>
      <c r="M164" s="1"/>
      <c r="N164" s="1"/>
      <c r="O164" s="1"/>
      <c r="P164" s="1"/>
      <c r="Q164" s="1"/>
      <c r="R164" s="1"/>
      <c r="S164" s="1"/>
      <c r="T164" s="1"/>
      <c r="U164" s="1"/>
      <c r="V164" s="1"/>
      <c r="W164" s="1"/>
      <c r="X164" s="1"/>
      <c r="Y164" s="1"/>
      <c r="Z164" s="1"/>
    </row>
    <row r="165" spans="1:26" ht="14.25" customHeight="1">
      <c r="A165" s="1"/>
      <c r="B165" s="636" t="s">
        <v>82</v>
      </c>
      <c r="C165" s="581"/>
      <c r="D165" s="581"/>
      <c r="E165" s="581"/>
      <c r="F165" s="581"/>
      <c r="G165" s="581"/>
      <c r="H165" s="589"/>
      <c r="I165" s="1"/>
      <c r="J165" s="1"/>
      <c r="K165" s="1"/>
      <c r="L165" s="1"/>
      <c r="M165" s="1"/>
      <c r="N165" s="1"/>
      <c r="O165" s="1"/>
      <c r="P165" s="1"/>
      <c r="Q165" s="1"/>
      <c r="R165" s="1"/>
      <c r="S165" s="1"/>
      <c r="T165" s="1"/>
      <c r="U165" s="1"/>
      <c r="V165" s="1"/>
      <c r="W165" s="1"/>
      <c r="X165" s="1"/>
      <c r="Y165" s="1"/>
      <c r="Z165" s="1"/>
    </row>
    <row r="166" spans="1:26" ht="14.25" customHeight="1">
      <c r="A166" s="1"/>
      <c r="B166" s="591" t="s">
        <v>1</v>
      </c>
      <c r="C166" s="579"/>
      <c r="D166" s="37" t="s">
        <v>2</v>
      </c>
      <c r="E166" s="23" t="s">
        <v>83</v>
      </c>
      <c r="F166" s="23" t="s">
        <v>84</v>
      </c>
      <c r="G166" s="23" t="s">
        <v>85</v>
      </c>
      <c r="H166" s="38" t="s">
        <v>86</v>
      </c>
      <c r="I166" s="1"/>
      <c r="J166" s="1"/>
      <c r="K166" s="1"/>
      <c r="L166" s="1"/>
      <c r="M166" s="1"/>
      <c r="N166" s="1"/>
      <c r="O166" s="1"/>
      <c r="P166" s="1"/>
      <c r="Q166" s="1"/>
      <c r="R166" s="1"/>
      <c r="S166" s="1"/>
      <c r="T166" s="1"/>
      <c r="U166" s="1"/>
      <c r="V166" s="1"/>
      <c r="W166" s="1"/>
      <c r="X166" s="1"/>
      <c r="Y166" s="1"/>
      <c r="Z166" s="1"/>
    </row>
    <row r="167" spans="1:26" ht="14.25" customHeight="1">
      <c r="A167" s="1"/>
      <c r="B167" s="862"/>
      <c r="C167" s="690"/>
      <c r="D167" s="39"/>
      <c r="E167" s="39"/>
      <c r="F167" s="40"/>
      <c r="G167" s="41"/>
      <c r="H167" s="42" t="e">
        <f>#REF!*(#REF!+1)*#REF!</f>
        <v>#REF!</v>
      </c>
      <c r="I167" s="1"/>
      <c r="J167" s="1"/>
      <c r="K167" s="1"/>
      <c r="L167" s="1"/>
      <c r="M167" s="1"/>
      <c r="N167" s="1"/>
      <c r="O167" s="1"/>
      <c r="P167" s="1"/>
      <c r="Q167" s="1"/>
      <c r="R167" s="1"/>
      <c r="S167" s="1"/>
      <c r="T167" s="1"/>
      <c r="U167" s="1"/>
      <c r="V167" s="1"/>
      <c r="W167" s="1"/>
      <c r="X167" s="1"/>
      <c r="Y167" s="1"/>
      <c r="Z167" s="1"/>
    </row>
    <row r="168" spans="1:26" ht="14.25" customHeight="1">
      <c r="A168" s="1"/>
      <c r="B168" s="708"/>
      <c r="C168" s="621"/>
      <c r="D168" s="39"/>
      <c r="E168" s="43"/>
      <c r="F168" s="44"/>
      <c r="G168" s="45"/>
      <c r="H168" s="42">
        <f t="shared" ref="H168:H169" si="16">G168*(F168+1)*E168</f>
        <v>0</v>
      </c>
      <c r="I168" s="1"/>
      <c r="J168" s="1"/>
      <c r="K168" s="1"/>
      <c r="L168" s="1"/>
      <c r="M168" s="1"/>
      <c r="N168" s="1"/>
      <c r="O168" s="1"/>
      <c r="P168" s="1"/>
      <c r="Q168" s="1"/>
      <c r="R168" s="1"/>
      <c r="S168" s="1"/>
      <c r="T168" s="1"/>
      <c r="U168" s="1"/>
      <c r="V168" s="1"/>
      <c r="W168" s="1"/>
      <c r="X168" s="1"/>
      <c r="Y168" s="1"/>
      <c r="Z168" s="1"/>
    </row>
    <row r="169" spans="1:26" ht="14.25" customHeight="1">
      <c r="A169" s="1"/>
      <c r="B169" s="702"/>
      <c r="C169" s="625"/>
      <c r="D169" s="39"/>
      <c r="E169" s="46"/>
      <c r="F169" s="47"/>
      <c r="G169" s="48"/>
      <c r="H169" s="42">
        <f t="shared" si="16"/>
        <v>0</v>
      </c>
      <c r="I169" s="1"/>
      <c r="J169" s="1"/>
      <c r="K169" s="1"/>
      <c r="L169" s="1"/>
      <c r="M169" s="1"/>
      <c r="N169" s="1"/>
      <c r="O169" s="1"/>
      <c r="P169" s="1"/>
      <c r="Q169" s="1"/>
      <c r="R169" s="1"/>
      <c r="S169" s="1"/>
      <c r="T169" s="1"/>
      <c r="U169" s="1"/>
      <c r="V169" s="1"/>
      <c r="W169" s="1"/>
      <c r="X169" s="1"/>
      <c r="Y169" s="1"/>
      <c r="Z169" s="1"/>
    </row>
    <row r="170" spans="1:26" ht="14.25" customHeight="1">
      <c r="A170" s="1"/>
      <c r="B170" s="682" t="s">
        <v>87</v>
      </c>
      <c r="C170" s="581"/>
      <c r="D170" s="581"/>
      <c r="E170" s="581"/>
      <c r="F170" s="581"/>
      <c r="G170" s="579"/>
      <c r="H170" s="49"/>
      <c r="I170" s="1"/>
      <c r="J170" s="1"/>
      <c r="K170" s="1"/>
      <c r="L170" s="1"/>
      <c r="M170" s="1"/>
      <c r="N170" s="1"/>
      <c r="O170" s="1"/>
      <c r="P170" s="1"/>
      <c r="Q170" s="1"/>
      <c r="R170" s="1"/>
      <c r="S170" s="1"/>
      <c r="T170" s="1"/>
      <c r="U170" s="1"/>
      <c r="V170" s="1"/>
      <c r="W170" s="1"/>
      <c r="X170" s="1"/>
      <c r="Y170" s="1"/>
      <c r="Z170" s="1"/>
    </row>
    <row r="171" spans="1:26" ht="14.25" customHeight="1">
      <c r="A171" s="1"/>
      <c r="B171" s="636" t="s">
        <v>88</v>
      </c>
      <c r="C171" s="581"/>
      <c r="D171" s="581"/>
      <c r="E171" s="581"/>
      <c r="F171" s="581"/>
      <c r="G171" s="581"/>
      <c r="H171" s="589"/>
      <c r="I171" s="1"/>
      <c r="J171" s="1"/>
      <c r="K171" s="1"/>
      <c r="L171" s="1"/>
      <c r="M171" s="1"/>
      <c r="N171" s="1"/>
      <c r="O171" s="1"/>
      <c r="P171" s="1"/>
      <c r="Q171" s="1"/>
      <c r="R171" s="1"/>
      <c r="S171" s="1"/>
      <c r="T171" s="1"/>
      <c r="U171" s="1"/>
      <c r="V171" s="1"/>
      <c r="W171" s="1"/>
      <c r="X171" s="1"/>
      <c r="Y171" s="1"/>
      <c r="Z171" s="1"/>
    </row>
    <row r="172" spans="1:26" ht="14.25" customHeight="1">
      <c r="A172" s="1"/>
      <c r="B172" s="591" t="s">
        <v>1</v>
      </c>
      <c r="C172" s="579"/>
      <c r="D172" s="37" t="s">
        <v>2</v>
      </c>
      <c r="E172" s="23" t="s">
        <v>83</v>
      </c>
      <c r="F172" s="23" t="s">
        <v>89</v>
      </c>
      <c r="G172" s="23" t="s">
        <v>85</v>
      </c>
      <c r="H172" s="38" t="s">
        <v>86</v>
      </c>
      <c r="I172" s="1"/>
      <c r="J172" s="1"/>
      <c r="K172" s="1"/>
      <c r="L172" s="1"/>
      <c r="M172" s="1"/>
      <c r="N172" s="1"/>
      <c r="O172" s="1"/>
      <c r="P172" s="1"/>
      <c r="Q172" s="1"/>
      <c r="R172" s="1"/>
      <c r="S172" s="1"/>
      <c r="T172" s="1"/>
      <c r="U172" s="1"/>
      <c r="V172" s="1"/>
      <c r="W172" s="1"/>
      <c r="X172" s="1"/>
      <c r="Y172" s="1"/>
      <c r="Z172" s="1"/>
    </row>
    <row r="173" spans="1:26" ht="14.25" customHeight="1">
      <c r="A173" s="1"/>
      <c r="B173" s="701" t="s">
        <v>100</v>
      </c>
      <c r="C173" s="680"/>
      <c r="D173" s="50" t="s">
        <v>94</v>
      </c>
      <c r="E173" s="51">
        <v>1</v>
      </c>
      <c r="F173" s="52">
        <f>1/3</f>
        <v>0.33333333333333331</v>
      </c>
      <c r="G173" s="41">
        <v>340</v>
      </c>
      <c r="H173" s="42">
        <f t="shared" ref="H173:H176" si="17">E173*F173*G173</f>
        <v>113.33333333333333</v>
      </c>
      <c r="I173" s="1"/>
      <c r="J173" s="1"/>
      <c r="K173" s="1"/>
      <c r="L173" s="1"/>
      <c r="M173" s="1"/>
      <c r="N173" s="1"/>
      <c r="O173" s="1"/>
      <c r="P173" s="1"/>
      <c r="Q173" s="1"/>
      <c r="R173" s="1"/>
      <c r="S173" s="1"/>
      <c r="T173" s="1"/>
      <c r="U173" s="1"/>
      <c r="V173" s="1"/>
      <c r="W173" s="1"/>
      <c r="X173" s="1"/>
      <c r="Y173" s="1"/>
      <c r="Z173" s="1"/>
    </row>
    <row r="174" spans="1:26" ht="15.75" customHeight="1">
      <c r="A174" s="1"/>
      <c r="B174" s="707" t="s">
        <v>90</v>
      </c>
      <c r="C174" s="620"/>
      <c r="D174" s="53" t="s">
        <v>91</v>
      </c>
      <c r="E174" s="50">
        <v>0.05</v>
      </c>
      <c r="F174" s="59">
        <v>1</v>
      </c>
      <c r="G174" s="41">
        <f>H184</f>
        <v>8294</v>
      </c>
      <c r="H174" s="42">
        <f t="shared" si="17"/>
        <v>414.70000000000005</v>
      </c>
      <c r="I174" s="1"/>
      <c r="J174" s="1"/>
      <c r="K174" s="1"/>
      <c r="L174" s="1"/>
      <c r="M174" s="1"/>
      <c r="N174" s="1"/>
      <c r="O174" s="1"/>
      <c r="P174" s="1"/>
      <c r="Q174" s="1"/>
      <c r="R174" s="1"/>
      <c r="S174" s="1"/>
      <c r="T174" s="1"/>
      <c r="U174" s="1"/>
      <c r="V174" s="1"/>
      <c r="W174" s="1"/>
      <c r="X174" s="1"/>
      <c r="Y174" s="1"/>
      <c r="Z174" s="1"/>
    </row>
    <row r="175" spans="1:26" ht="15.75" customHeight="1">
      <c r="A175" s="1"/>
      <c r="B175" s="707" t="s">
        <v>101</v>
      </c>
      <c r="C175" s="620"/>
      <c r="D175" s="53" t="s">
        <v>94</v>
      </c>
      <c r="E175" s="50">
        <v>1</v>
      </c>
      <c r="F175" s="59">
        <v>0.05</v>
      </c>
      <c r="G175" s="41">
        <v>21658</v>
      </c>
      <c r="H175" s="42">
        <f t="shared" si="17"/>
        <v>1082.9000000000001</v>
      </c>
      <c r="I175" s="1"/>
      <c r="J175" s="1"/>
      <c r="K175" s="1"/>
      <c r="L175" s="1"/>
      <c r="M175" s="1"/>
      <c r="N175" s="1"/>
      <c r="O175" s="1"/>
      <c r="P175" s="1"/>
      <c r="Q175" s="1"/>
      <c r="R175" s="1"/>
      <c r="S175" s="1"/>
      <c r="T175" s="1"/>
      <c r="U175" s="1"/>
      <c r="V175" s="1"/>
      <c r="W175" s="1"/>
      <c r="X175" s="1"/>
      <c r="Y175" s="1"/>
      <c r="Z175" s="1"/>
    </row>
    <row r="176" spans="1:26" ht="14.25" customHeight="1">
      <c r="A176" s="1"/>
      <c r="B176" s="861" t="s">
        <v>965</v>
      </c>
      <c r="C176" s="681"/>
      <c r="D176" s="47" t="s">
        <v>94</v>
      </c>
      <c r="E176" s="46">
        <v>1</v>
      </c>
      <c r="F176" s="47">
        <v>0.11</v>
      </c>
      <c r="G176" s="41">
        <v>3482</v>
      </c>
      <c r="H176" s="42">
        <f t="shared" si="17"/>
        <v>383.02</v>
      </c>
      <c r="I176" s="1"/>
      <c r="J176" s="1"/>
      <c r="K176" s="1"/>
      <c r="L176" s="1"/>
      <c r="M176" s="1"/>
      <c r="N176" s="1"/>
      <c r="O176" s="1"/>
      <c r="P176" s="1"/>
      <c r="Q176" s="1"/>
      <c r="R176" s="1"/>
      <c r="S176" s="1"/>
      <c r="T176" s="1"/>
      <c r="U176" s="1"/>
      <c r="V176" s="1"/>
      <c r="W176" s="1"/>
      <c r="X176" s="1"/>
      <c r="Y176" s="1"/>
      <c r="Z176" s="1"/>
    </row>
    <row r="177" spans="1:26" ht="14.25" customHeight="1">
      <c r="A177" s="1"/>
      <c r="B177" s="682" t="s">
        <v>87</v>
      </c>
      <c r="C177" s="581"/>
      <c r="D177" s="581"/>
      <c r="E177" s="581"/>
      <c r="F177" s="581"/>
      <c r="G177" s="579"/>
      <c r="H177" s="49">
        <f>ROUND(SUM(H173:H176),2)</f>
        <v>1993.95</v>
      </c>
      <c r="I177" s="1"/>
      <c r="J177" s="1"/>
      <c r="K177" s="1"/>
      <c r="L177" s="1"/>
      <c r="M177" s="1"/>
      <c r="N177" s="1"/>
      <c r="O177" s="1"/>
      <c r="P177" s="1"/>
      <c r="Q177" s="1"/>
      <c r="R177" s="1"/>
      <c r="S177" s="1"/>
      <c r="T177" s="1"/>
      <c r="U177" s="1"/>
      <c r="V177" s="1"/>
      <c r="W177" s="1"/>
      <c r="X177" s="1"/>
      <c r="Y177" s="1"/>
      <c r="Z177" s="1"/>
    </row>
    <row r="178" spans="1:26" ht="14.25" customHeight="1">
      <c r="A178" s="1"/>
      <c r="B178" s="636" t="s">
        <v>92</v>
      </c>
      <c r="C178" s="581"/>
      <c r="D178" s="581"/>
      <c r="E178" s="581"/>
      <c r="F178" s="581"/>
      <c r="G178" s="581"/>
      <c r="H178" s="589"/>
      <c r="I178" s="1"/>
      <c r="J178" s="1"/>
      <c r="K178" s="1"/>
      <c r="L178" s="1"/>
      <c r="M178" s="1"/>
      <c r="N178" s="1"/>
      <c r="O178" s="1"/>
      <c r="P178" s="1"/>
      <c r="Q178" s="1"/>
      <c r="R178" s="1"/>
      <c r="S178" s="1"/>
      <c r="T178" s="1"/>
      <c r="U178" s="1"/>
      <c r="V178" s="1"/>
      <c r="W178" s="1"/>
      <c r="X178" s="1"/>
      <c r="Y178" s="1"/>
      <c r="Z178" s="1"/>
    </row>
    <row r="179" spans="1:26" ht="14.25" customHeight="1">
      <c r="A179" s="1"/>
      <c r="B179" s="591" t="s">
        <v>1</v>
      </c>
      <c r="C179" s="579"/>
      <c r="D179" s="37" t="s">
        <v>2</v>
      </c>
      <c r="E179" s="23" t="s">
        <v>83</v>
      </c>
      <c r="F179" s="54" t="s">
        <v>89</v>
      </c>
      <c r="G179" s="23" t="s">
        <v>85</v>
      </c>
      <c r="H179" s="55" t="s">
        <v>86</v>
      </c>
      <c r="I179" s="1"/>
      <c r="J179" s="1"/>
      <c r="K179" s="1"/>
      <c r="L179" s="1"/>
      <c r="M179" s="1"/>
      <c r="N179" s="1"/>
      <c r="O179" s="1"/>
      <c r="P179" s="1"/>
      <c r="Q179" s="1"/>
      <c r="R179" s="1"/>
      <c r="S179" s="1"/>
      <c r="T179" s="1"/>
      <c r="U179" s="1"/>
      <c r="V179" s="1"/>
      <c r="W179" s="1"/>
      <c r="X179" s="1"/>
      <c r="Y179" s="1"/>
      <c r="Z179" s="1"/>
    </row>
    <row r="180" spans="1:26" ht="14.25" customHeight="1">
      <c r="A180" s="1"/>
      <c r="B180" s="701"/>
      <c r="C180" s="680"/>
      <c r="D180" s="56"/>
      <c r="E180" s="51"/>
      <c r="F180" s="57"/>
      <c r="G180" s="41"/>
      <c r="H180" s="42">
        <f t="shared" ref="H180:H183" si="18">E180*F180*G180</f>
        <v>0</v>
      </c>
      <c r="I180" s="1"/>
      <c r="J180" s="1"/>
      <c r="K180" s="1"/>
      <c r="L180" s="1"/>
      <c r="M180" s="1"/>
      <c r="N180" s="1"/>
      <c r="O180" s="1"/>
      <c r="P180" s="1"/>
      <c r="Q180" s="1"/>
      <c r="R180" s="1"/>
      <c r="S180" s="1"/>
      <c r="T180" s="1"/>
      <c r="U180" s="1"/>
      <c r="V180" s="1"/>
      <c r="W180" s="1"/>
      <c r="X180" s="1"/>
      <c r="Y180" s="1"/>
      <c r="Z180" s="1"/>
    </row>
    <row r="181" spans="1:26" ht="14.25" customHeight="1">
      <c r="A181" s="1"/>
      <c r="B181" s="619" t="s">
        <v>96</v>
      </c>
      <c r="C181" s="620"/>
      <c r="D181" s="58" t="s">
        <v>94</v>
      </c>
      <c r="E181" s="50">
        <v>1</v>
      </c>
      <c r="F181" s="59">
        <v>0.05</v>
      </c>
      <c r="G181" s="41">
        <v>102080</v>
      </c>
      <c r="H181" s="42">
        <f t="shared" si="18"/>
        <v>5104</v>
      </c>
      <c r="I181" s="1"/>
      <c r="J181" s="1"/>
      <c r="K181" s="1"/>
      <c r="L181" s="1"/>
      <c r="M181" s="1"/>
      <c r="N181" s="1"/>
      <c r="O181" s="1"/>
      <c r="P181" s="1"/>
      <c r="Q181" s="1"/>
      <c r="R181" s="1"/>
      <c r="S181" s="1"/>
      <c r="T181" s="1"/>
      <c r="U181" s="1"/>
      <c r="V181" s="1"/>
      <c r="W181" s="1"/>
      <c r="X181" s="1"/>
      <c r="Y181" s="1"/>
      <c r="Z181" s="1"/>
    </row>
    <row r="182" spans="1:26" ht="14.25" customHeight="1">
      <c r="A182" s="1"/>
      <c r="B182" s="619" t="s">
        <v>93</v>
      </c>
      <c r="C182" s="620"/>
      <c r="D182" s="58" t="s">
        <v>94</v>
      </c>
      <c r="E182" s="50">
        <v>1</v>
      </c>
      <c r="F182" s="59">
        <v>0.05</v>
      </c>
      <c r="G182" s="41">
        <v>63800</v>
      </c>
      <c r="H182" s="42">
        <f t="shared" si="18"/>
        <v>3190</v>
      </c>
      <c r="I182" s="1"/>
      <c r="J182" s="1"/>
      <c r="K182" s="1"/>
      <c r="L182" s="1"/>
      <c r="M182" s="1"/>
      <c r="N182" s="1"/>
      <c r="O182" s="1"/>
      <c r="P182" s="1"/>
      <c r="Q182" s="1"/>
      <c r="R182" s="1"/>
      <c r="S182" s="1"/>
      <c r="T182" s="1"/>
      <c r="U182" s="1"/>
      <c r="V182" s="1"/>
      <c r="W182" s="1"/>
      <c r="X182" s="1"/>
      <c r="Y182" s="1"/>
      <c r="Z182" s="1"/>
    </row>
    <row r="183" spans="1:26" ht="14.25" customHeight="1">
      <c r="A183" s="1"/>
      <c r="B183" s="702"/>
      <c r="C183" s="681"/>
      <c r="D183" s="60"/>
      <c r="E183" s="61"/>
      <c r="F183" s="47"/>
      <c r="G183" s="41"/>
      <c r="H183" s="42">
        <f t="shared" si="18"/>
        <v>0</v>
      </c>
      <c r="I183" s="1"/>
      <c r="J183" s="1"/>
      <c r="K183" s="1"/>
      <c r="L183" s="1"/>
      <c r="M183" s="1"/>
      <c r="N183" s="1"/>
      <c r="O183" s="1"/>
      <c r="P183" s="1"/>
      <c r="Q183" s="1"/>
      <c r="R183" s="1"/>
      <c r="S183" s="1"/>
      <c r="T183" s="1"/>
      <c r="U183" s="1"/>
      <c r="V183" s="1"/>
      <c r="W183" s="1"/>
      <c r="X183" s="1"/>
      <c r="Y183" s="1"/>
      <c r="Z183" s="1"/>
    </row>
    <row r="184" spans="1:26" ht="14.25" customHeight="1">
      <c r="A184" s="1"/>
      <c r="B184" s="682" t="s">
        <v>87</v>
      </c>
      <c r="C184" s="581"/>
      <c r="D184" s="581"/>
      <c r="E184" s="581"/>
      <c r="F184" s="581"/>
      <c r="G184" s="579"/>
      <c r="H184" s="49">
        <f>ROUND(SUM(H180:H183),2)</f>
        <v>8294</v>
      </c>
      <c r="I184" s="1"/>
      <c r="J184" s="1"/>
      <c r="K184" s="1"/>
      <c r="L184" s="1"/>
      <c r="M184" s="1"/>
      <c r="N184" s="1"/>
      <c r="O184" s="1"/>
      <c r="P184" s="1"/>
      <c r="Q184" s="1"/>
      <c r="R184" s="1"/>
      <c r="S184" s="1"/>
      <c r="T184" s="1"/>
      <c r="U184" s="1"/>
      <c r="V184" s="1"/>
      <c r="W184" s="1"/>
      <c r="X184" s="1"/>
      <c r="Y184" s="1"/>
      <c r="Z184" s="1"/>
    </row>
    <row r="185" spans="1:26" ht="14.25" customHeight="1">
      <c r="A185" s="1"/>
      <c r="B185" s="636" t="s">
        <v>95</v>
      </c>
      <c r="C185" s="581"/>
      <c r="D185" s="581"/>
      <c r="E185" s="581"/>
      <c r="F185" s="581"/>
      <c r="G185" s="581"/>
      <c r="H185" s="589"/>
      <c r="I185" s="1"/>
      <c r="J185" s="1"/>
      <c r="K185" s="1"/>
      <c r="L185" s="1"/>
      <c r="M185" s="1"/>
      <c r="N185" s="1"/>
      <c r="O185" s="1"/>
      <c r="P185" s="1"/>
      <c r="Q185" s="1"/>
      <c r="R185" s="1"/>
      <c r="S185" s="1"/>
      <c r="T185" s="1"/>
      <c r="U185" s="1"/>
      <c r="V185" s="1"/>
      <c r="W185" s="1"/>
      <c r="X185" s="1"/>
      <c r="Y185" s="1"/>
      <c r="Z185" s="1"/>
    </row>
    <row r="186" spans="1:26" ht="14.25" customHeight="1">
      <c r="A186" s="1"/>
      <c r="B186" s="591" t="s">
        <v>1</v>
      </c>
      <c r="C186" s="581"/>
      <c r="D186" s="579"/>
      <c r="E186" s="23" t="s">
        <v>2</v>
      </c>
      <c r="F186" s="23" t="s">
        <v>83</v>
      </c>
      <c r="G186" s="23" t="s">
        <v>85</v>
      </c>
      <c r="H186" s="38" t="s">
        <v>86</v>
      </c>
      <c r="I186" s="1"/>
      <c r="J186" s="1"/>
      <c r="K186" s="1"/>
      <c r="L186" s="1"/>
      <c r="M186" s="1"/>
      <c r="N186" s="1"/>
      <c r="O186" s="1"/>
      <c r="P186" s="1"/>
      <c r="Q186" s="1"/>
      <c r="R186" s="1"/>
      <c r="S186" s="1"/>
      <c r="T186" s="1"/>
      <c r="U186" s="1"/>
      <c r="V186" s="1"/>
      <c r="W186" s="1"/>
      <c r="X186" s="1"/>
      <c r="Y186" s="1"/>
      <c r="Z186" s="1"/>
    </row>
    <row r="187" spans="1:26" ht="14.25" customHeight="1">
      <c r="A187" s="1"/>
      <c r="B187" s="619" t="s">
        <v>103</v>
      </c>
      <c r="C187" s="620"/>
      <c r="D187" s="621"/>
      <c r="E187" s="39" t="s">
        <v>13</v>
      </c>
      <c r="F187" s="40">
        <v>5.1999999999999998E-2</v>
      </c>
      <c r="G187" s="62">
        <v>35000</v>
      </c>
      <c r="H187" s="63">
        <f t="shared" ref="H187:H188" si="19">G187*F187</f>
        <v>1820</v>
      </c>
      <c r="I187" s="1"/>
      <c r="J187" s="1"/>
      <c r="K187" s="1"/>
      <c r="L187" s="1"/>
      <c r="M187" s="1"/>
      <c r="N187" s="1"/>
      <c r="O187" s="1"/>
      <c r="P187" s="1"/>
      <c r="Q187" s="1"/>
      <c r="R187" s="1"/>
      <c r="S187" s="1"/>
      <c r="T187" s="1"/>
      <c r="U187" s="1"/>
      <c r="V187" s="1"/>
      <c r="W187" s="1"/>
      <c r="X187" s="1"/>
      <c r="Y187" s="1"/>
      <c r="Z187" s="1"/>
    </row>
    <row r="188" spans="1:26" ht="14.25" customHeight="1">
      <c r="A188" s="1"/>
      <c r="B188" s="619" t="s">
        <v>104</v>
      </c>
      <c r="C188" s="620"/>
      <c r="D188" s="621"/>
      <c r="E188" s="39" t="s">
        <v>13</v>
      </c>
      <c r="F188" s="40">
        <v>5.1999999999999998E-2</v>
      </c>
      <c r="G188" s="62">
        <v>16388</v>
      </c>
      <c r="H188" s="63">
        <f t="shared" si="19"/>
        <v>852.17599999999993</v>
      </c>
      <c r="I188" s="1"/>
      <c r="J188" s="1"/>
      <c r="K188" s="1"/>
      <c r="L188" s="1"/>
      <c r="M188" s="1"/>
      <c r="N188" s="1"/>
      <c r="O188" s="1"/>
      <c r="P188" s="1"/>
      <c r="Q188" s="1"/>
      <c r="R188" s="1"/>
      <c r="S188" s="1"/>
      <c r="T188" s="1"/>
      <c r="U188" s="1"/>
      <c r="V188" s="1"/>
      <c r="W188" s="1"/>
      <c r="X188" s="1"/>
      <c r="Y188" s="1"/>
      <c r="Z188" s="1"/>
    </row>
    <row r="189" spans="1:26" ht="14.25" customHeight="1">
      <c r="A189" s="1"/>
      <c r="B189" s="674" t="s">
        <v>87</v>
      </c>
      <c r="C189" s="594"/>
      <c r="D189" s="594"/>
      <c r="E189" s="594"/>
      <c r="F189" s="594"/>
      <c r="G189" s="595"/>
      <c r="H189" s="64">
        <f>ROUND(SUM(H187:H188),2)</f>
        <v>2672.18</v>
      </c>
      <c r="I189" s="1"/>
      <c r="J189" s="1"/>
      <c r="K189" s="1"/>
      <c r="L189" s="1"/>
      <c r="M189" s="1"/>
      <c r="N189" s="1"/>
      <c r="O189" s="1"/>
      <c r="P189" s="1"/>
      <c r="Q189" s="1"/>
      <c r="R189" s="1"/>
      <c r="S189" s="1"/>
      <c r="T189" s="1"/>
      <c r="U189" s="1"/>
      <c r="V189" s="1"/>
      <c r="W189" s="1"/>
      <c r="X189" s="1"/>
      <c r="Y189" s="1"/>
      <c r="Z189" s="1"/>
    </row>
    <row r="190" spans="1:26" ht="14.25" customHeight="1">
      <c r="A190" s="1"/>
      <c r="B190" s="675"/>
      <c r="C190" s="602"/>
      <c r="D190" s="602"/>
      <c r="E190" s="602"/>
      <c r="F190" s="602"/>
      <c r="G190" s="602"/>
      <c r="H190" s="633"/>
      <c r="I190" s="1"/>
      <c r="J190" s="1"/>
      <c r="K190" s="1"/>
      <c r="L190" s="1"/>
      <c r="M190" s="1"/>
      <c r="N190" s="1"/>
      <c r="O190" s="1"/>
      <c r="P190" s="1"/>
      <c r="Q190" s="1"/>
      <c r="R190" s="1"/>
      <c r="S190" s="1"/>
      <c r="T190" s="1"/>
      <c r="U190" s="1"/>
      <c r="V190" s="1"/>
      <c r="W190" s="1"/>
      <c r="X190" s="1"/>
      <c r="Y190" s="1"/>
      <c r="Z190" s="1"/>
    </row>
    <row r="191" spans="1:26" ht="14.25" customHeight="1">
      <c r="A191" s="1"/>
      <c r="B191" s="676"/>
      <c r="C191" s="587"/>
      <c r="D191" s="635"/>
      <c r="E191" s="677" t="s">
        <v>59</v>
      </c>
      <c r="F191" s="678"/>
      <c r="G191" s="678"/>
      <c r="H191" s="65">
        <f>ROUND(H189+H184+H177+H170,0)</f>
        <v>12960</v>
      </c>
      <c r="I191" s="1"/>
      <c r="J191" s="1"/>
      <c r="K191" s="1"/>
      <c r="L191" s="1"/>
      <c r="M191" s="1"/>
      <c r="N191" s="1"/>
      <c r="O191" s="1"/>
      <c r="P191" s="1"/>
      <c r="Q191" s="1"/>
      <c r="R191" s="1"/>
      <c r="S191" s="1"/>
      <c r="T191" s="1"/>
      <c r="U191" s="1"/>
      <c r="V191" s="1"/>
      <c r="W191" s="1"/>
      <c r="X191" s="1"/>
      <c r="Y191" s="1"/>
      <c r="Z191" s="1"/>
    </row>
    <row r="192" spans="1:26" ht="14.25" customHeight="1">
      <c r="A192" s="1"/>
      <c r="B192" s="290"/>
      <c r="C192" s="68"/>
      <c r="D192" s="68"/>
      <c r="E192" s="68"/>
      <c r="F192" s="68"/>
      <c r="G192" s="68"/>
      <c r="H192" s="69"/>
      <c r="I192" s="1"/>
      <c r="J192" s="1"/>
      <c r="K192" s="1"/>
      <c r="L192" s="1"/>
      <c r="M192" s="1"/>
      <c r="N192" s="1"/>
      <c r="O192" s="1"/>
      <c r="P192" s="1"/>
      <c r="Q192" s="1"/>
      <c r="R192" s="1"/>
      <c r="S192" s="1"/>
      <c r="T192" s="1"/>
      <c r="U192" s="1"/>
      <c r="V192" s="1"/>
      <c r="W192" s="1"/>
      <c r="X192" s="1"/>
      <c r="Y192" s="1"/>
      <c r="Z192" s="1"/>
    </row>
    <row r="193" spans="1:26" ht="14.25" customHeight="1">
      <c r="A193" s="1"/>
      <c r="B193" s="291"/>
      <c r="C193" s="31"/>
      <c r="D193" s="31"/>
      <c r="E193" s="31"/>
      <c r="F193" s="31"/>
      <c r="G193" s="31"/>
      <c r="H193" s="32"/>
      <c r="I193" s="1"/>
      <c r="J193" s="1"/>
      <c r="K193" s="1"/>
      <c r="L193" s="1"/>
      <c r="M193" s="1"/>
      <c r="N193" s="1"/>
      <c r="O193" s="1"/>
      <c r="P193" s="1"/>
      <c r="Q193" s="1"/>
      <c r="R193" s="1"/>
      <c r="S193" s="1"/>
      <c r="T193" s="1"/>
      <c r="U193" s="1"/>
      <c r="V193" s="1"/>
      <c r="W193" s="1"/>
      <c r="X193" s="1"/>
      <c r="Y193" s="1"/>
      <c r="Z193" s="1"/>
    </row>
    <row r="194" spans="1:26" ht="14.25" customHeight="1">
      <c r="A194" s="1"/>
      <c r="B194" s="691" t="s">
        <v>77</v>
      </c>
      <c r="C194" s="578"/>
      <c r="D194" s="578"/>
      <c r="E194" s="578"/>
      <c r="F194" s="578"/>
      <c r="G194" s="578"/>
      <c r="H194" s="604"/>
      <c r="I194" s="1"/>
      <c r="J194" s="1"/>
      <c r="K194" s="1"/>
      <c r="L194" s="1"/>
      <c r="M194" s="1"/>
      <c r="N194" s="1"/>
      <c r="O194" s="1"/>
      <c r="P194" s="1"/>
      <c r="Q194" s="1"/>
      <c r="R194" s="1"/>
      <c r="S194" s="1"/>
      <c r="T194" s="1"/>
      <c r="U194" s="1"/>
      <c r="V194" s="1"/>
      <c r="W194" s="1"/>
      <c r="X194" s="1"/>
      <c r="Y194" s="1"/>
      <c r="Z194" s="1"/>
    </row>
    <row r="195" spans="1:26" ht="14.25" customHeight="1">
      <c r="A195" s="1"/>
      <c r="B195" s="668"/>
      <c r="C195" s="606"/>
      <c r="D195" s="606"/>
      <c r="E195" s="606"/>
      <c r="F195" s="606"/>
      <c r="G195" s="606"/>
      <c r="H195" s="607"/>
      <c r="I195" s="1"/>
      <c r="J195" s="1"/>
      <c r="K195" s="1"/>
      <c r="L195" s="1"/>
      <c r="M195" s="1"/>
      <c r="N195" s="1"/>
      <c r="O195" s="1"/>
      <c r="P195" s="1"/>
      <c r="Q195" s="1"/>
      <c r="R195" s="1"/>
      <c r="S195" s="1"/>
      <c r="T195" s="1"/>
      <c r="U195" s="1"/>
      <c r="V195" s="1"/>
      <c r="W195" s="1"/>
      <c r="X195" s="1"/>
      <c r="Y195" s="1"/>
      <c r="Z195" s="1"/>
    </row>
    <row r="196" spans="1:26" ht="14.25" customHeight="1">
      <c r="A196" s="1"/>
      <c r="B196" s="591" t="s">
        <v>78</v>
      </c>
      <c r="C196" s="581"/>
      <c r="D196" s="581"/>
      <c r="E196" s="581"/>
      <c r="F196" s="581"/>
      <c r="G196" s="581"/>
      <c r="H196" s="589"/>
      <c r="I196" s="1"/>
      <c r="J196" s="1"/>
      <c r="K196" s="1"/>
      <c r="L196" s="1"/>
      <c r="M196" s="1"/>
      <c r="N196" s="1"/>
      <c r="O196" s="1"/>
      <c r="P196" s="1"/>
      <c r="Q196" s="1"/>
      <c r="R196" s="1"/>
      <c r="S196" s="1"/>
      <c r="T196" s="1"/>
      <c r="U196" s="1"/>
      <c r="V196" s="1"/>
      <c r="W196" s="1"/>
      <c r="X196" s="1"/>
      <c r="Y196" s="1"/>
      <c r="Z196" s="1"/>
    </row>
    <row r="197" spans="1:26" ht="15" customHeight="1">
      <c r="A197" s="1"/>
      <c r="B197" s="588" t="s">
        <v>1011</v>
      </c>
      <c r="C197" s="581"/>
      <c r="D197" s="581"/>
      <c r="E197" s="581"/>
      <c r="F197" s="581"/>
      <c r="G197" s="581"/>
      <c r="H197" s="589"/>
      <c r="I197" s="1"/>
      <c r="J197" s="1"/>
      <c r="K197" s="1"/>
      <c r="L197" s="1"/>
      <c r="M197" s="1"/>
      <c r="N197" s="1"/>
      <c r="O197" s="1"/>
      <c r="P197" s="1"/>
      <c r="Q197" s="1"/>
      <c r="R197" s="1"/>
      <c r="S197" s="1"/>
      <c r="T197" s="1"/>
      <c r="U197" s="1"/>
      <c r="V197" s="1"/>
      <c r="W197" s="1"/>
      <c r="X197" s="1"/>
      <c r="Y197" s="1"/>
      <c r="Z197" s="1"/>
    </row>
    <row r="198" spans="1:26" ht="15" customHeight="1">
      <c r="A198" s="1"/>
      <c r="B198" s="292" t="s">
        <v>79</v>
      </c>
      <c r="C198" s="293" t="e">
        <f>+#REF!</f>
        <v>#REF!</v>
      </c>
      <c r="D198" s="693" t="s">
        <v>80</v>
      </c>
      <c r="E198" s="579"/>
      <c r="F198" s="5" t="e">
        <f>+#REF!</f>
        <v>#REF!</v>
      </c>
      <c r="G198" s="5" t="s">
        <v>81</v>
      </c>
      <c r="H198" s="36"/>
      <c r="I198" s="1"/>
      <c r="J198" s="1"/>
      <c r="K198" s="1"/>
      <c r="L198" s="1"/>
      <c r="M198" s="1"/>
      <c r="N198" s="1"/>
      <c r="O198" s="1"/>
      <c r="P198" s="1"/>
      <c r="Q198" s="1"/>
      <c r="R198" s="1"/>
      <c r="S198" s="1"/>
      <c r="T198" s="1"/>
      <c r="U198" s="1"/>
      <c r="V198" s="1"/>
      <c r="W198" s="1"/>
      <c r="X198" s="1"/>
      <c r="Y198" s="1"/>
      <c r="Z198" s="1"/>
    </row>
    <row r="199" spans="1:26" ht="14.25" customHeight="1">
      <c r="A199" s="1"/>
      <c r="B199" s="636"/>
      <c r="C199" s="581"/>
      <c r="D199" s="581"/>
      <c r="E199" s="581"/>
      <c r="F199" s="581"/>
      <c r="G199" s="581"/>
      <c r="H199" s="589"/>
      <c r="I199" s="1"/>
      <c r="J199" s="1"/>
      <c r="K199" s="1"/>
      <c r="L199" s="1"/>
      <c r="M199" s="1"/>
      <c r="N199" s="1"/>
      <c r="O199" s="1"/>
      <c r="P199" s="1"/>
      <c r="Q199" s="1"/>
      <c r="R199" s="1"/>
      <c r="S199" s="1"/>
      <c r="T199" s="1"/>
      <c r="U199" s="1"/>
      <c r="V199" s="1"/>
      <c r="W199" s="1"/>
      <c r="X199" s="1"/>
      <c r="Y199" s="1"/>
      <c r="Z199" s="1"/>
    </row>
    <row r="200" spans="1:26" ht="15" customHeight="1">
      <c r="A200" s="1"/>
      <c r="B200" s="652" t="e">
        <f>+#REF!</f>
        <v>#REF!</v>
      </c>
      <c r="C200" s="585"/>
      <c r="D200" s="585"/>
      <c r="E200" s="585"/>
      <c r="F200" s="585"/>
      <c r="G200" s="585"/>
      <c r="H200" s="610"/>
      <c r="I200" s="1"/>
      <c r="J200" s="1"/>
      <c r="K200" s="1"/>
      <c r="L200" s="1"/>
      <c r="M200" s="1"/>
      <c r="N200" s="1"/>
      <c r="O200" s="1"/>
      <c r="P200" s="1"/>
      <c r="Q200" s="1"/>
      <c r="R200" s="1"/>
      <c r="S200" s="1"/>
      <c r="T200" s="1"/>
      <c r="U200" s="1"/>
      <c r="V200" s="1"/>
      <c r="W200" s="1"/>
      <c r="X200" s="1"/>
      <c r="Y200" s="1"/>
      <c r="Z200" s="1"/>
    </row>
    <row r="201" spans="1:26" ht="14.25" customHeight="1">
      <c r="A201" s="1"/>
      <c r="B201" s="600"/>
      <c r="C201" s="578"/>
      <c r="D201" s="578"/>
      <c r="E201" s="578"/>
      <c r="F201" s="578"/>
      <c r="G201" s="578"/>
      <c r="H201" s="604"/>
      <c r="I201" s="1"/>
      <c r="J201" s="1"/>
      <c r="K201" s="1"/>
      <c r="L201" s="1"/>
      <c r="M201" s="1"/>
      <c r="N201" s="1"/>
      <c r="O201" s="1"/>
      <c r="P201" s="1"/>
      <c r="Q201" s="1"/>
      <c r="R201" s="1"/>
      <c r="S201" s="1"/>
      <c r="T201" s="1"/>
      <c r="U201" s="1"/>
      <c r="V201" s="1"/>
      <c r="W201" s="1"/>
      <c r="X201" s="1"/>
      <c r="Y201" s="1"/>
      <c r="Z201" s="1"/>
    </row>
    <row r="202" spans="1:26" ht="14.25" customHeight="1">
      <c r="A202" s="1"/>
      <c r="B202" s="694"/>
      <c r="C202" s="606"/>
      <c r="D202" s="606"/>
      <c r="E202" s="606"/>
      <c r="F202" s="606"/>
      <c r="G202" s="606"/>
      <c r="H202" s="607"/>
      <c r="I202" s="1"/>
      <c r="J202" s="1"/>
      <c r="K202" s="1"/>
      <c r="L202" s="1"/>
      <c r="M202" s="1"/>
      <c r="N202" s="1"/>
      <c r="O202" s="1"/>
      <c r="P202" s="1"/>
      <c r="Q202" s="1"/>
      <c r="R202" s="1"/>
      <c r="S202" s="1"/>
      <c r="T202" s="1"/>
      <c r="U202" s="1"/>
      <c r="V202" s="1"/>
      <c r="W202" s="1"/>
      <c r="X202" s="1"/>
      <c r="Y202" s="1"/>
      <c r="Z202" s="1"/>
    </row>
    <row r="203" spans="1:26" ht="14.25" customHeight="1">
      <c r="A203" s="1"/>
      <c r="B203" s="636" t="s">
        <v>82</v>
      </c>
      <c r="C203" s="581"/>
      <c r="D203" s="581"/>
      <c r="E203" s="581"/>
      <c r="F203" s="581"/>
      <c r="G203" s="581"/>
      <c r="H203" s="589"/>
      <c r="I203" s="1"/>
      <c r="J203" s="1"/>
      <c r="K203" s="1"/>
      <c r="L203" s="1"/>
      <c r="M203" s="1"/>
      <c r="N203" s="1"/>
      <c r="O203" s="1"/>
      <c r="P203" s="1"/>
      <c r="Q203" s="1"/>
      <c r="R203" s="1"/>
      <c r="S203" s="1"/>
      <c r="T203" s="1"/>
      <c r="U203" s="1"/>
      <c r="V203" s="1"/>
      <c r="W203" s="1"/>
      <c r="X203" s="1"/>
      <c r="Y203" s="1"/>
      <c r="Z203" s="1"/>
    </row>
    <row r="204" spans="1:26" ht="14.25" customHeight="1">
      <c r="A204" s="1"/>
      <c r="B204" s="591" t="s">
        <v>1</v>
      </c>
      <c r="C204" s="579"/>
      <c r="D204" s="37" t="s">
        <v>2</v>
      </c>
      <c r="E204" s="23" t="s">
        <v>83</v>
      </c>
      <c r="F204" s="23" t="s">
        <v>84</v>
      </c>
      <c r="G204" s="23" t="s">
        <v>85</v>
      </c>
      <c r="H204" s="38" t="s">
        <v>86</v>
      </c>
      <c r="I204" s="1"/>
      <c r="J204" s="1"/>
      <c r="K204" s="1"/>
      <c r="L204" s="1"/>
      <c r="M204" s="1"/>
      <c r="N204" s="1"/>
      <c r="O204" s="1"/>
      <c r="P204" s="1"/>
      <c r="Q204" s="1"/>
      <c r="R204" s="1"/>
      <c r="S204" s="1"/>
      <c r="T204" s="1"/>
      <c r="U204" s="1"/>
      <c r="V204" s="1"/>
      <c r="W204" s="1"/>
      <c r="X204" s="1"/>
      <c r="Y204" s="1"/>
      <c r="Z204" s="1"/>
    </row>
    <row r="205" spans="1:26" ht="14.25" customHeight="1">
      <c r="A205" s="1"/>
      <c r="B205" s="862"/>
      <c r="C205" s="690"/>
      <c r="D205" s="39"/>
      <c r="E205" s="39"/>
      <c r="F205" s="40"/>
      <c r="G205" s="41"/>
      <c r="H205" s="42">
        <f t="shared" ref="H205:H207" si="20">G205*(F205+1)*E205</f>
        <v>0</v>
      </c>
      <c r="I205" s="1"/>
      <c r="J205" s="1"/>
      <c r="K205" s="1"/>
      <c r="L205" s="1"/>
      <c r="M205" s="1"/>
      <c r="N205" s="1"/>
      <c r="O205" s="1"/>
      <c r="P205" s="1"/>
      <c r="Q205" s="1"/>
      <c r="R205" s="1"/>
      <c r="S205" s="1"/>
      <c r="T205" s="1"/>
      <c r="U205" s="1"/>
      <c r="V205" s="1"/>
      <c r="W205" s="1"/>
      <c r="X205" s="1"/>
      <c r="Y205" s="1"/>
      <c r="Z205" s="1"/>
    </row>
    <row r="206" spans="1:26" ht="14.25" customHeight="1">
      <c r="A206" s="1"/>
      <c r="B206" s="708"/>
      <c r="C206" s="621"/>
      <c r="D206" s="39"/>
      <c r="E206" s="43"/>
      <c r="F206" s="44"/>
      <c r="G206" s="45"/>
      <c r="H206" s="42">
        <f t="shared" si="20"/>
        <v>0</v>
      </c>
      <c r="I206" s="1"/>
      <c r="J206" s="1"/>
      <c r="K206" s="1"/>
      <c r="L206" s="1"/>
      <c r="M206" s="1"/>
      <c r="N206" s="1"/>
      <c r="O206" s="1"/>
      <c r="P206" s="1"/>
      <c r="Q206" s="1"/>
      <c r="R206" s="1"/>
      <c r="S206" s="1"/>
      <c r="T206" s="1"/>
      <c r="U206" s="1"/>
      <c r="V206" s="1"/>
      <c r="W206" s="1"/>
      <c r="X206" s="1"/>
      <c r="Y206" s="1"/>
      <c r="Z206" s="1"/>
    </row>
    <row r="207" spans="1:26" ht="14.25" customHeight="1">
      <c r="A207" s="1"/>
      <c r="B207" s="702"/>
      <c r="C207" s="625"/>
      <c r="D207" s="39"/>
      <c r="E207" s="46"/>
      <c r="F207" s="47"/>
      <c r="G207" s="48"/>
      <c r="H207" s="42">
        <f t="shared" si="20"/>
        <v>0</v>
      </c>
      <c r="I207" s="1"/>
      <c r="J207" s="1"/>
      <c r="K207" s="1"/>
      <c r="L207" s="1"/>
      <c r="M207" s="1"/>
      <c r="N207" s="1"/>
      <c r="O207" s="1"/>
      <c r="P207" s="1"/>
      <c r="Q207" s="1"/>
      <c r="R207" s="1"/>
      <c r="S207" s="1"/>
      <c r="T207" s="1"/>
      <c r="U207" s="1"/>
      <c r="V207" s="1"/>
      <c r="W207" s="1"/>
      <c r="X207" s="1"/>
      <c r="Y207" s="1"/>
      <c r="Z207" s="1"/>
    </row>
    <row r="208" spans="1:26" ht="14.25" customHeight="1">
      <c r="A208" s="1"/>
      <c r="B208" s="682" t="s">
        <v>87</v>
      </c>
      <c r="C208" s="581"/>
      <c r="D208" s="581"/>
      <c r="E208" s="581"/>
      <c r="F208" s="581"/>
      <c r="G208" s="579"/>
      <c r="H208" s="49">
        <f>ROUND(SUM(H205:H207),2)</f>
        <v>0</v>
      </c>
      <c r="I208" s="1"/>
      <c r="J208" s="1"/>
      <c r="K208" s="1"/>
      <c r="L208" s="1"/>
      <c r="M208" s="1"/>
      <c r="N208" s="1"/>
      <c r="O208" s="1"/>
      <c r="P208" s="1"/>
      <c r="Q208" s="1"/>
      <c r="R208" s="1"/>
      <c r="S208" s="1"/>
      <c r="T208" s="1"/>
      <c r="U208" s="1"/>
      <c r="V208" s="1"/>
      <c r="W208" s="1"/>
      <c r="X208" s="1"/>
      <c r="Y208" s="1"/>
      <c r="Z208" s="1"/>
    </row>
    <row r="209" spans="1:26" ht="14.25" customHeight="1">
      <c r="A209" s="1"/>
      <c r="B209" s="636" t="s">
        <v>88</v>
      </c>
      <c r="C209" s="581"/>
      <c r="D209" s="581"/>
      <c r="E209" s="581"/>
      <c r="F209" s="581"/>
      <c r="G209" s="581"/>
      <c r="H209" s="589"/>
      <c r="I209" s="1"/>
      <c r="J209" s="1"/>
      <c r="K209" s="1"/>
      <c r="L209" s="1"/>
      <c r="M209" s="1"/>
      <c r="N209" s="1"/>
      <c r="O209" s="1"/>
      <c r="P209" s="1"/>
      <c r="Q209" s="1"/>
      <c r="R209" s="1"/>
      <c r="S209" s="1"/>
      <c r="T209" s="1"/>
      <c r="U209" s="1"/>
      <c r="V209" s="1"/>
      <c r="W209" s="1"/>
      <c r="X209" s="1"/>
      <c r="Y209" s="1"/>
      <c r="Z209" s="1"/>
    </row>
    <row r="210" spans="1:26" ht="14.25" customHeight="1">
      <c r="A210" s="1"/>
      <c r="B210" s="591" t="s">
        <v>1</v>
      </c>
      <c r="C210" s="579"/>
      <c r="D210" s="37" t="s">
        <v>2</v>
      </c>
      <c r="E210" s="23" t="s">
        <v>83</v>
      </c>
      <c r="F210" s="23" t="s">
        <v>89</v>
      </c>
      <c r="G210" s="23" t="s">
        <v>85</v>
      </c>
      <c r="H210" s="38" t="s">
        <v>86</v>
      </c>
      <c r="I210" s="1"/>
      <c r="J210" s="1"/>
      <c r="K210" s="1"/>
      <c r="L210" s="1"/>
      <c r="M210" s="1"/>
      <c r="N210" s="1"/>
      <c r="O210" s="1"/>
      <c r="P210" s="1"/>
      <c r="Q210" s="1"/>
      <c r="R210" s="1"/>
      <c r="S210" s="1"/>
      <c r="T210" s="1"/>
      <c r="U210" s="1"/>
      <c r="V210" s="1"/>
      <c r="W210" s="1"/>
      <c r="X210" s="1"/>
      <c r="Y210" s="1"/>
      <c r="Z210" s="1"/>
    </row>
    <row r="211" spans="1:26" ht="14.25" customHeight="1">
      <c r="A211" s="1"/>
      <c r="B211" s="701"/>
      <c r="C211" s="680"/>
      <c r="D211" s="50"/>
      <c r="E211" s="51"/>
      <c r="F211" s="52"/>
      <c r="G211" s="41"/>
      <c r="H211" s="42">
        <f t="shared" ref="H211:H212" si="21">E211*F211*G211</f>
        <v>0</v>
      </c>
      <c r="I211" s="1"/>
      <c r="J211" s="1"/>
      <c r="K211" s="1"/>
      <c r="L211" s="1"/>
      <c r="M211" s="1"/>
      <c r="N211" s="1"/>
      <c r="O211" s="1"/>
      <c r="P211" s="1"/>
      <c r="Q211" s="1"/>
      <c r="R211" s="1"/>
      <c r="S211" s="1"/>
      <c r="T211" s="1"/>
      <c r="U211" s="1"/>
      <c r="V211" s="1"/>
      <c r="W211" s="1"/>
      <c r="X211" s="1"/>
      <c r="Y211" s="1"/>
      <c r="Z211" s="1"/>
    </row>
    <row r="212" spans="1:26" ht="14.25" customHeight="1">
      <c r="A212" s="1"/>
      <c r="B212" s="707" t="s">
        <v>90</v>
      </c>
      <c r="C212" s="620"/>
      <c r="D212" s="53" t="s">
        <v>91</v>
      </c>
      <c r="E212" s="50">
        <v>0.05</v>
      </c>
      <c r="F212" s="59">
        <v>1</v>
      </c>
      <c r="G212" s="41">
        <f>H222</f>
        <v>8932</v>
      </c>
      <c r="H212" s="42">
        <f t="shared" si="21"/>
        <v>446.6</v>
      </c>
      <c r="I212" s="1"/>
      <c r="J212" s="1"/>
      <c r="K212" s="1"/>
      <c r="L212" s="1"/>
      <c r="M212" s="1"/>
      <c r="N212" s="1"/>
      <c r="O212" s="1"/>
      <c r="P212" s="1"/>
      <c r="Q212" s="1"/>
      <c r="R212" s="1"/>
      <c r="S212" s="1"/>
      <c r="T212" s="1"/>
      <c r="U212" s="1"/>
      <c r="V212" s="1"/>
      <c r="W212" s="1"/>
      <c r="X212" s="1"/>
      <c r="Y212" s="1"/>
      <c r="Z212" s="1"/>
    </row>
    <row r="213" spans="1:26" ht="14.25" customHeight="1">
      <c r="A213" s="1"/>
      <c r="B213" s="707"/>
      <c r="C213" s="620"/>
      <c r="D213" s="53"/>
      <c r="E213" s="50"/>
      <c r="F213" s="59"/>
      <c r="G213" s="41"/>
      <c r="H213" s="42"/>
      <c r="I213" s="1"/>
      <c r="J213" s="1"/>
      <c r="K213" s="1"/>
      <c r="L213" s="1"/>
      <c r="M213" s="1"/>
      <c r="N213" s="1"/>
      <c r="O213" s="1"/>
      <c r="P213" s="1"/>
      <c r="Q213" s="1"/>
      <c r="R213" s="1"/>
      <c r="S213" s="1"/>
      <c r="T213" s="1"/>
      <c r="U213" s="1"/>
      <c r="V213" s="1"/>
      <c r="W213" s="1"/>
      <c r="X213" s="1"/>
      <c r="Y213" s="1"/>
      <c r="Z213" s="1"/>
    </row>
    <row r="214" spans="1:26" ht="14.25" customHeight="1">
      <c r="A214" s="1"/>
      <c r="B214" s="861"/>
      <c r="C214" s="681"/>
      <c r="D214" s="47"/>
      <c r="E214" s="46"/>
      <c r="F214" s="47"/>
      <c r="G214" s="41"/>
      <c r="H214" s="42">
        <f>E214*F214*G214</f>
        <v>0</v>
      </c>
      <c r="I214" s="1"/>
      <c r="J214" s="1"/>
      <c r="K214" s="1"/>
      <c r="L214" s="1"/>
      <c r="M214" s="1"/>
      <c r="N214" s="1"/>
      <c r="O214" s="1"/>
      <c r="P214" s="1"/>
      <c r="Q214" s="1"/>
      <c r="R214" s="1"/>
      <c r="S214" s="1"/>
      <c r="T214" s="1"/>
      <c r="U214" s="1"/>
      <c r="V214" s="1"/>
      <c r="W214" s="1"/>
      <c r="X214" s="1"/>
      <c r="Y214" s="1"/>
      <c r="Z214" s="1"/>
    </row>
    <row r="215" spans="1:26" ht="14.25" customHeight="1">
      <c r="A215" s="1"/>
      <c r="B215" s="682" t="s">
        <v>87</v>
      </c>
      <c r="C215" s="581"/>
      <c r="D215" s="581"/>
      <c r="E215" s="581"/>
      <c r="F215" s="581"/>
      <c r="G215" s="579"/>
      <c r="H215" s="49">
        <f>ROUND(SUM(H211:H214),2)</f>
        <v>446.6</v>
      </c>
      <c r="I215" s="1"/>
      <c r="J215" s="1"/>
      <c r="K215" s="1"/>
      <c r="L215" s="1"/>
      <c r="M215" s="1"/>
      <c r="N215" s="1"/>
      <c r="O215" s="1"/>
      <c r="P215" s="1"/>
      <c r="Q215" s="1"/>
      <c r="R215" s="1"/>
      <c r="S215" s="1"/>
      <c r="T215" s="1"/>
      <c r="U215" s="1"/>
      <c r="V215" s="1"/>
      <c r="W215" s="1"/>
      <c r="X215" s="1"/>
      <c r="Y215" s="1"/>
      <c r="Z215" s="1"/>
    </row>
    <row r="216" spans="1:26" ht="14.25" customHeight="1">
      <c r="A216" s="1"/>
      <c r="B216" s="636" t="s">
        <v>92</v>
      </c>
      <c r="C216" s="581"/>
      <c r="D216" s="581"/>
      <c r="E216" s="581"/>
      <c r="F216" s="581"/>
      <c r="G216" s="581"/>
      <c r="H216" s="589"/>
      <c r="I216" s="1"/>
      <c r="J216" s="1"/>
      <c r="K216" s="1"/>
      <c r="L216" s="1"/>
      <c r="M216" s="1"/>
      <c r="N216" s="1"/>
      <c r="O216" s="1"/>
      <c r="P216" s="1"/>
      <c r="Q216" s="1"/>
      <c r="R216" s="1"/>
      <c r="S216" s="1"/>
      <c r="T216" s="1"/>
      <c r="U216" s="1"/>
      <c r="V216" s="1"/>
      <c r="W216" s="1"/>
      <c r="X216" s="1"/>
      <c r="Y216" s="1"/>
      <c r="Z216" s="1"/>
    </row>
    <row r="217" spans="1:26" ht="14.25" customHeight="1">
      <c r="A217" s="1"/>
      <c r="B217" s="591" t="s">
        <v>1</v>
      </c>
      <c r="C217" s="579"/>
      <c r="D217" s="37" t="s">
        <v>2</v>
      </c>
      <c r="E217" s="23" t="s">
        <v>83</v>
      </c>
      <c r="F217" s="54" t="s">
        <v>89</v>
      </c>
      <c r="G217" s="23" t="s">
        <v>85</v>
      </c>
      <c r="H217" s="55" t="s">
        <v>86</v>
      </c>
      <c r="I217" s="1"/>
      <c r="J217" s="1"/>
      <c r="K217" s="1"/>
      <c r="L217" s="1"/>
      <c r="M217" s="1"/>
      <c r="N217" s="1"/>
      <c r="O217" s="1"/>
      <c r="P217" s="1"/>
      <c r="Q217" s="1"/>
      <c r="R217" s="1"/>
      <c r="S217" s="1"/>
      <c r="T217" s="1"/>
      <c r="U217" s="1"/>
      <c r="V217" s="1"/>
      <c r="W217" s="1"/>
      <c r="X217" s="1"/>
      <c r="Y217" s="1"/>
      <c r="Z217" s="1"/>
    </row>
    <row r="218" spans="1:26" ht="14.25" customHeight="1">
      <c r="A218" s="1"/>
      <c r="B218" s="701"/>
      <c r="C218" s="680"/>
      <c r="D218" s="56"/>
      <c r="E218" s="51"/>
      <c r="F218" s="57"/>
      <c r="G218" s="41"/>
      <c r="H218" s="42">
        <f t="shared" ref="H218:H221" si="22">E218*F218*G218</f>
        <v>0</v>
      </c>
      <c r="I218" s="1"/>
      <c r="J218" s="1"/>
      <c r="K218" s="1"/>
      <c r="L218" s="1"/>
      <c r="M218" s="1"/>
      <c r="N218" s="1"/>
      <c r="O218" s="1"/>
      <c r="P218" s="1"/>
      <c r="Q218" s="1"/>
      <c r="R218" s="1"/>
      <c r="S218" s="1"/>
      <c r="T218" s="1"/>
      <c r="U218" s="1"/>
      <c r="V218" s="1"/>
      <c r="W218" s="1"/>
      <c r="X218" s="1"/>
      <c r="Y218" s="1"/>
      <c r="Z218" s="1"/>
    </row>
    <row r="219" spans="1:26" ht="14.25" customHeight="1">
      <c r="A219" s="1"/>
      <c r="B219" s="619"/>
      <c r="C219" s="620"/>
      <c r="D219" s="58"/>
      <c r="E219" s="50"/>
      <c r="F219" s="59"/>
      <c r="G219" s="41"/>
      <c r="H219" s="42">
        <f t="shared" si="22"/>
        <v>0</v>
      </c>
      <c r="I219" s="1"/>
      <c r="J219" s="1"/>
      <c r="K219" s="1"/>
      <c r="L219" s="1"/>
      <c r="M219" s="1"/>
      <c r="N219" s="1"/>
      <c r="O219" s="1"/>
      <c r="P219" s="1"/>
      <c r="Q219" s="1"/>
      <c r="R219" s="1"/>
      <c r="S219" s="1"/>
      <c r="T219" s="1"/>
      <c r="U219" s="1"/>
      <c r="V219" s="1"/>
      <c r="W219" s="1"/>
      <c r="X219" s="1"/>
      <c r="Y219" s="1"/>
      <c r="Z219" s="1"/>
    </row>
    <row r="220" spans="1:26" ht="14.25" customHeight="1">
      <c r="A220" s="1"/>
      <c r="B220" s="619" t="s">
        <v>93</v>
      </c>
      <c r="C220" s="620"/>
      <c r="D220" s="58" t="s">
        <v>94</v>
      </c>
      <c r="E220" s="50">
        <v>2</v>
      </c>
      <c r="F220" s="59">
        <v>7.0000000000000007E-2</v>
      </c>
      <c r="G220" s="41">
        <v>63800</v>
      </c>
      <c r="H220" s="42">
        <f t="shared" si="22"/>
        <v>8932</v>
      </c>
      <c r="I220" s="1"/>
      <c r="J220" s="1"/>
      <c r="K220" s="1"/>
      <c r="L220" s="1"/>
      <c r="M220" s="1"/>
      <c r="N220" s="1"/>
      <c r="O220" s="1"/>
      <c r="P220" s="1"/>
      <c r="Q220" s="1"/>
      <c r="R220" s="1"/>
      <c r="S220" s="1"/>
      <c r="T220" s="1"/>
      <c r="U220" s="1"/>
      <c r="V220" s="1"/>
      <c r="W220" s="1"/>
      <c r="X220" s="1"/>
      <c r="Y220" s="1"/>
      <c r="Z220" s="1"/>
    </row>
    <row r="221" spans="1:26" ht="14.25" customHeight="1">
      <c r="A221" s="1"/>
      <c r="B221" s="702"/>
      <c r="C221" s="681"/>
      <c r="D221" s="60"/>
      <c r="E221" s="61"/>
      <c r="F221" s="47"/>
      <c r="G221" s="41"/>
      <c r="H221" s="42">
        <f t="shared" si="22"/>
        <v>0</v>
      </c>
      <c r="I221" s="1"/>
      <c r="J221" s="1"/>
      <c r="K221" s="1"/>
      <c r="L221" s="1"/>
      <c r="M221" s="1"/>
      <c r="N221" s="1"/>
      <c r="O221" s="1"/>
      <c r="P221" s="1"/>
      <c r="Q221" s="1"/>
      <c r="R221" s="1"/>
      <c r="S221" s="1"/>
      <c r="T221" s="1"/>
      <c r="U221" s="1"/>
      <c r="V221" s="1"/>
      <c r="W221" s="1"/>
      <c r="X221" s="1"/>
      <c r="Y221" s="1"/>
      <c r="Z221" s="1"/>
    </row>
    <row r="222" spans="1:26" ht="14.25" customHeight="1">
      <c r="A222" s="1"/>
      <c r="B222" s="682" t="s">
        <v>87</v>
      </c>
      <c r="C222" s="581"/>
      <c r="D222" s="581"/>
      <c r="E222" s="581"/>
      <c r="F222" s="581"/>
      <c r="G222" s="579"/>
      <c r="H222" s="49">
        <f>ROUND(SUM(H218:H221),2)</f>
        <v>8932</v>
      </c>
      <c r="I222" s="1"/>
      <c r="J222" s="1"/>
      <c r="K222" s="1"/>
      <c r="L222" s="1"/>
      <c r="M222" s="1"/>
      <c r="N222" s="1"/>
      <c r="O222" s="1"/>
      <c r="P222" s="1"/>
      <c r="Q222" s="1"/>
      <c r="R222" s="1"/>
      <c r="S222" s="1"/>
      <c r="T222" s="1"/>
      <c r="U222" s="1"/>
      <c r="V222" s="1"/>
      <c r="W222" s="1"/>
      <c r="X222" s="1"/>
      <c r="Y222" s="1"/>
      <c r="Z222" s="1"/>
    </row>
    <row r="223" spans="1:26" ht="14.25" customHeight="1">
      <c r="A223" s="1"/>
      <c r="B223" s="636" t="s">
        <v>95</v>
      </c>
      <c r="C223" s="581"/>
      <c r="D223" s="581"/>
      <c r="E223" s="581"/>
      <c r="F223" s="581"/>
      <c r="G223" s="581"/>
      <c r="H223" s="589"/>
      <c r="I223" s="1"/>
      <c r="J223" s="1"/>
      <c r="K223" s="1"/>
      <c r="L223" s="1"/>
      <c r="M223" s="1"/>
      <c r="N223" s="1"/>
      <c r="O223" s="1"/>
      <c r="P223" s="1"/>
      <c r="Q223" s="1"/>
      <c r="R223" s="1"/>
      <c r="S223" s="1"/>
      <c r="T223" s="1"/>
      <c r="U223" s="1"/>
      <c r="V223" s="1"/>
      <c r="W223" s="1"/>
      <c r="X223" s="1"/>
      <c r="Y223" s="1"/>
      <c r="Z223" s="1"/>
    </row>
    <row r="224" spans="1:26" ht="14.25" customHeight="1">
      <c r="A224" s="1"/>
      <c r="B224" s="591" t="s">
        <v>1</v>
      </c>
      <c r="C224" s="581"/>
      <c r="D224" s="579"/>
      <c r="E224" s="23" t="s">
        <v>2</v>
      </c>
      <c r="F224" s="23" t="s">
        <v>83</v>
      </c>
      <c r="G224" s="23" t="s">
        <v>85</v>
      </c>
      <c r="H224" s="38" t="s">
        <v>86</v>
      </c>
      <c r="I224" s="1"/>
      <c r="J224" s="1"/>
      <c r="K224" s="1"/>
      <c r="L224" s="1"/>
      <c r="M224" s="1"/>
      <c r="N224" s="1"/>
      <c r="O224" s="1"/>
      <c r="P224" s="1"/>
      <c r="Q224" s="1"/>
      <c r="R224" s="1"/>
      <c r="S224" s="1"/>
      <c r="T224" s="1"/>
      <c r="U224" s="1"/>
      <c r="V224" s="1"/>
      <c r="W224" s="1"/>
      <c r="X224" s="1"/>
      <c r="Y224" s="1"/>
      <c r="Z224" s="1"/>
    </row>
    <row r="225" spans="1:26" ht="14.25" customHeight="1">
      <c r="A225" s="1"/>
      <c r="B225" s="619" t="s">
        <v>280</v>
      </c>
      <c r="C225" s="620"/>
      <c r="D225" s="621"/>
      <c r="E225" s="39" t="s">
        <v>13</v>
      </c>
      <c r="F225" s="40">
        <v>0.1</v>
      </c>
      <c r="G225" s="62">
        <v>35000</v>
      </c>
      <c r="H225" s="63">
        <f t="shared" ref="H225:H226" si="23">G225*F225</f>
        <v>3500</v>
      </c>
      <c r="I225" s="1"/>
      <c r="J225" s="1"/>
      <c r="K225" s="1"/>
      <c r="L225" s="1"/>
      <c r="M225" s="1"/>
      <c r="N225" s="1"/>
      <c r="O225" s="1"/>
      <c r="P225" s="1"/>
      <c r="Q225" s="1"/>
      <c r="R225" s="1"/>
      <c r="S225" s="1"/>
      <c r="T225" s="1"/>
      <c r="U225" s="1"/>
      <c r="V225" s="1"/>
      <c r="W225" s="1"/>
      <c r="X225" s="1"/>
      <c r="Y225" s="1"/>
      <c r="Z225" s="1"/>
    </row>
    <row r="226" spans="1:26" ht="14.25" customHeight="1">
      <c r="A226" s="1"/>
      <c r="B226" s="619"/>
      <c r="C226" s="620"/>
      <c r="D226" s="621"/>
      <c r="E226" s="39"/>
      <c r="F226" s="40"/>
      <c r="G226" s="62"/>
      <c r="H226" s="63">
        <f t="shared" si="23"/>
        <v>0</v>
      </c>
      <c r="I226" s="1"/>
      <c r="J226" s="1"/>
      <c r="K226" s="1"/>
      <c r="L226" s="1"/>
      <c r="M226" s="1"/>
      <c r="N226" s="1"/>
      <c r="O226" s="1"/>
      <c r="P226" s="1"/>
      <c r="Q226" s="1"/>
      <c r="R226" s="1"/>
      <c r="S226" s="1"/>
      <c r="T226" s="1"/>
      <c r="U226" s="1"/>
      <c r="V226" s="1"/>
      <c r="W226" s="1"/>
      <c r="X226" s="1"/>
      <c r="Y226" s="1"/>
      <c r="Z226" s="1"/>
    </row>
    <row r="227" spans="1:26" ht="14.25" customHeight="1">
      <c r="A227" s="1"/>
      <c r="B227" s="674" t="s">
        <v>87</v>
      </c>
      <c r="C227" s="594"/>
      <c r="D227" s="594"/>
      <c r="E227" s="594"/>
      <c r="F227" s="594"/>
      <c r="G227" s="595"/>
      <c r="H227" s="64">
        <f>SUM(H225:H226)</f>
        <v>3500</v>
      </c>
      <c r="I227" s="1"/>
      <c r="J227" s="1"/>
      <c r="K227" s="1"/>
      <c r="L227" s="1"/>
      <c r="M227" s="1"/>
      <c r="N227" s="1"/>
      <c r="O227" s="1"/>
      <c r="P227" s="1"/>
      <c r="Q227" s="1"/>
      <c r="R227" s="1"/>
      <c r="S227" s="1"/>
      <c r="T227" s="1"/>
      <c r="U227" s="1"/>
      <c r="V227" s="1"/>
      <c r="W227" s="1"/>
      <c r="X227" s="1"/>
      <c r="Y227" s="1"/>
      <c r="Z227" s="1"/>
    </row>
    <row r="228" spans="1:26" ht="14.25" customHeight="1">
      <c r="A228" s="1"/>
      <c r="B228" s="294"/>
      <c r="C228" s="133"/>
      <c r="D228" s="133"/>
      <c r="E228" s="133"/>
      <c r="F228" s="133"/>
      <c r="G228" s="133"/>
      <c r="H228" s="134"/>
      <c r="I228" s="1"/>
      <c r="J228" s="1"/>
      <c r="K228" s="1"/>
      <c r="L228" s="1"/>
      <c r="M228" s="1"/>
      <c r="N228" s="1"/>
      <c r="O228" s="1"/>
      <c r="P228" s="1"/>
      <c r="Q228" s="1"/>
      <c r="R228" s="1"/>
      <c r="S228" s="1"/>
      <c r="T228" s="1"/>
      <c r="U228" s="1"/>
      <c r="V228" s="1"/>
      <c r="W228" s="1"/>
      <c r="X228" s="1"/>
      <c r="Y228" s="1"/>
      <c r="Z228" s="1"/>
    </row>
    <row r="229" spans="1:26" ht="14.25" customHeight="1">
      <c r="A229" s="1"/>
      <c r="B229" s="676"/>
      <c r="C229" s="587"/>
      <c r="D229" s="635"/>
      <c r="E229" s="677" t="s">
        <v>59</v>
      </c>
      <c r="F229" s="678"/>
      <c r="G229" s="678"/>
      <c r="H229" s="65">
        <f>ROUND(H227+H222+H215,0)</f>
        <v>12879</v>
      </c>
      <c r="I229" s="1"/>
      <c r="J229" s="1"/>
      <c r="K229" s="1"/>
      <c r="L229" s="1"/>
      <c r="M229" s="1"/>
      <c r="N229" s="1"/>
      <c r="O229" s="1"/>
      <c r="P229" s="1"/>
      <c r="Q229" s="1"/>
      <c r="R229" s="1"/>
      <c r="S229" s="1"/>
      <c r="T229" s="1"/>
      <c r="U229" s="1"/>
      <c r="V229" s="1"/>
      <c r="W229" s="1"/>
      <c r="X229" s="1"/>
      <c r="Y229" s="1"/>
      <c r="Z229" s="1"/>
    </row>
    <row r="230" spans="1:26" ht="14.25" customHeight="1">
      <c r="A230" s="1"/>
      <c r="B230" s="290"/>
      <c r="C230" s="68"/>
      <c r="D230" s="68"/>
      <c r="E230" s="68"/>
      <c r="F230" s="68"/>
      <c r="G230" s="68"/>
      <c r="H230" s="69"/>
      <c r="I230" s="1"/>
      <c r="J230" s="1"/>
      <c r="K230" s="1"/>
      <c r="L230" s="1"/>
      <c r="M230" s="1"/>
      <c r="N230" s="1"/>
      <c r="O230" s="1"/>
      <c r="P230" s="1"/>
      <c r="Q230" s="1"/>
      <c r="R230" s="1"/>
      <c r="S230" s="1"/>
      <c r="T230" s="1"/>
      <c r="U230" s="1"/>
      <c r="V230" s="1"/>
      <c r="W230" s="1"/>
      <c r="X230" s="1"/>
      <c r="Y230" s="1"/>
      <c r="Z230" s="1"/>
    </row>
    <row r="231" spans="1:26" ht="14.25" customHeight="1">
      <c r="A231" s="1"/>
      <c r="B231" s="291"/>
      <c r="C231" s="31"/>
      <c r="D231" s="31"/>
      <c r="E231" s="31"/>
      <c r="F231" s="31"/>
      <c r="G231" s="31"/>
      <c r="H231" s="32"/>
      <c r="I231" s="1"/>
      <c r="J231" s="1"/>
      <c r="K231" s="1"/>
      <c r="L231" s="1"/>
      <c r="M231" s="1"/>
      <c r="N231" s="1"/>
      <c r="O231" s="1"/>
      <c r="P231" s="1"/>
      <c r="Q231" s="1"/>
      <c r="R231" s="1"/>
      <c r="S231" s="1"/>
      <c r="T231" s="1"/>
      <c r="U231" s="1"/>
      <c r="V231" s="1"/>
      <c r="W231" s="1"/>
      <c r="X231" s="1"/>
      <c r="Y231" s="1"/>
      <c r="Z231" s="1"/>
    </row>
    <row r="232" spans="1:26" ht="14.25" customHeight="1">
      <c r="A232" s="1"/>
      <c r="B232" s="691" t="s">
        <v>77</v>
      </c>
      <c r="C232" s="578"/>
      <c r="D232" s="578"/>
      <c r="E232" s="578"/>
      <c r="F232" s="578"/>
      <c r="G232" s="578"/>
      <c r="H232" s="604"/>
      <c r="I232" s="1"/>
      <c r="J232" s="1"/>
      <c r="K232" s="1"/>
      <c r="L232" s="1"/>
      <c r="M232" s="1"/>
      <c r="N232" s="1"/>
      <c r="O232" s="1"/>
      <c r="P232" s="1"/>
      <c r="Q232" s="1"/>
      <c r="R232" s="1"/>
      <c r="S232" s="1"/>
      <c r="T232" s="1"/>
      <c r="U232" s="1"/>
      <c r="V232" s="1"/>
      <c r="W232" s="1"/>
      <c r="X232" s="1"/>
      <c r="Y232" s="1"/>
      <c r="Z232" s="1"/>
    </row>
    <row r="233" spans="1:26" ht="14.25" customHeight="1">
      <c r="A233" s="1"/>
      <c r="B233" s="668"/>
      <c r="C233" s="606"/>
      <c r="D233" s="606"/>
      <c r="E233" s="606"/>
      <c r="F233" s="606"/>
      <c r="G233" s="606"/>
      <c r="H233" s="607"/>
      <c r="I233" s="1"/>
      <c r="J233" s="1"/>
      <c r="K233" s="1"/>
      <c r="L233" s="1"/>
      <c r="M233" s="1"/>
      <c r="N233" s="1"/>
      <c r="O233" s="1"/>
      <c r="P233" s="1"/>
      <c r="Q233" s="1"/>
      <c r="R233" s="1"/>
      <c r="S233" s="1"/>
      <c r="T233" s="1"/>
      <c r="U233" s="1"/>
      <c r="V233" s="1"/>
      <c r="W233" s="1"/>
      <c r="X233" s="1"/>
      <c r="Y233" s="1"/>
      <c r="Z233" s="1"/>
    </row>
    <row r="234" spans="1:26" ht="14.25" customHeight="1">
      <c r="A234" s="1"/>
      <c r="B234" s="591" t="s">
        <v>78</v>
      </c>
      <c r="C234" s="581"/>
      <c r="D234" s="581"/>
      <c r="E234" s="581"/>
      <c r="F234" s="581"/>
      <c r="G234" s="581"/>
      <c r="H234" s="589"/>
      <c r="I234" s="1"/>
      <c r="J234" s="1"/>
      <c r="K234" s="1"/>
      <c r="L234" s="1"/>
      <c r="M234" s="1"/>
      <c r="N234" s="1"/>
      <c r="O234" s="1"/>
      <c r="P234" s="1"/>
      <c r="Q234" s="1"/>
      <c r="R234" s="1"/>
      <c r="S234" s="1"/>
      <c r="T234" s="1"/>
      <c r="U234" s="1"/>
      <c r="V234" s="1"/>
      <c r="W234" s="1"/>
      <c r="X234" s="1"/>
      <c r="Y234" s="1"/>
      <c r="Z234" s="1"/>
    </row>
    <row r="235" spans="1:26" ht="15" customHeight="1">
      <c r="A235" s="1"/>
      <c r="B235" s="588" t="s">
        <v>1011</v>
      </c>
      <c r="C235" s="581"/>
      <c r="D235" s="581"/>
      <c r="E235" s="581"/>
      <c r="F235" s="581"/>
      <c r="G235" s="581"/>
      <c r="H235" s="589"/>
      <c r="I235" s="1"/>
      <c r="J235" s="1"/>
      <c r="K235" s="1"/>
      <c r="L235" s="1"/>
      <c r="M235" s="1"/>
      <c r="N235" s="1"/>
      <c r="O235" s="1"/>
      <c r="P235" s="1"/>
      <c r="Q235" s="1"/>
      <c r="R235" s="1"/>
      <c r="S235" s="1"/>
      <c r="T235" s="1"/>
      <c r="U235" s="1"/>
      <c r="V235" s="1"/>
      <c r="W235" s="1"/>
      <c r="X235" s="1"/>
      <c r="Y235" s="1"/>
      <c r="Z235" s="1"/>
    </row>
    <row r="236" spans="1:26" ht="15" customHeight="1">
      <c r="A236" s="1"/>
      <c r="B236" s="292" t="s">
        <v>79</v>
      </c>
      <c r="C236" s="293" t="e">
        <f>+#REF!</f>
        <v>#REF!</v>
      </c>
      <c r="D236" s="693" t="s">
        <v>80</v>
      </c>
      <c r="E236" s="579"/>
      <c r="F236" s="5" t="e">
        <f>+#REF!</f>
        <v>#REF!</v>
      </c>
      <c r="G236" s="5" t="s">
        <v>81</v>
      </c>
      <c r="H236" s="36"/>
      <c r="I236" s="1"/>
      <c r="J236" s="1"/>
      <c r="K236" s="1"/>
      <c r="L236" s="1"/>
      <c r="M236" s="1"/>
      <c r="N236" s="1"/>
      <c r="O236" s="1"/>
      <c r="P236" s="1"/>
      <c r="Q236" s="1"/>
      <c r="R236" s="1"/>
      <c r="S236" s="1"/>
      <c r="T236" s="1"/>
      <c r="U236" s="1"/>
      <c r="V236" s="1"/>
      <c r="W236" s="1"/>
      <c r="X236" s="1"/>
      <c r="Y236" s="1"/>
      <c r="Z236" s="1"/>
    </row>
    <row r="237" spans="1:26" ht="14.25" customHeight="1">
      <c r="A237" s="1"/>
      <c r="B237" s="636"/>
      <c r="C237" s="581"/>
      <c r="D237" s="581"/>
      <c r="E237" s="581"/>
      <c r="F237" s="581"/>
      <c r="G237" s="581"/>
      <c r="H237" s="589"/>
      <c r="I237" s="1"/>
      <c r="J237" s="1"/>
      <c r="K237" s="1"/>
      <c r="L237" s="1"/>
      <c r="M237" s="1"/>
      <c r="N237" s="1"/>
      <c r="O237" s="1"/>
      <c r="P237" s="1"/>
      <c r="Q237" s="1"/>
      <c r="R237" s="1"/>
      <c r="S237" s="1"/>
      <c r="T237" s="1"/>
      <c r="U237" s="1"/>
      <c r="V237" s="1"/>
      <c r="W237" s="1"/>
      <c r="X237" s="1"/>
      <c r="Y237" s="1"/>
      <c r="Z237" s="1"/>
    </row>
    <row r="238" spans="1:26" ht="15" customHeight="1">
      <c r="A238" s="1"/>
      <c r="B238" s="652" t="e">
        <f>+#REF!</f>
        <v>#REF!</v>
      </c>
      <c r="C238" s="585"/>
      <c r="D238" s="585"/>
      <c r="E238" s="585"/>
      <c r="F238" s="585"/>
      <c r="G238" s="585"/>
      <c r="H238" s="610"/>
      <c r="I238" s="1"/>
      <c r="J238" s="1"/>
      <c r="K238" s="1"/>
      <c r="L238" s="1"/>
      <c r="M238" s="1"/>
      <c r="N238" s="1"/>
      <c r="O238" s="1"/>
      <c r="P238" s="1"/>
      <c r="Q238" s="1"/>
      <c r="R238" s="1"/>
      <c r="S238" s="1"/>
      <c r="T238" s="1"/>
      <c r="U238" s="1"/>
      <c r="V238" s="1"/>
      <c r="W238" s="1"/>
      <c r="X238" s="1"/>
      <c r="Y238" s="1"/>
      <c r="Z238" s="1"/>
    </row>
    <row r="239" spans="1:26" ht="14.25" customHeight="1">
      <c r="A239" s="1"/>
      <c r="B239" s="600"/>
      <c r="C239" s="578"/>
      <c r="D239" s="578"/>
      <c r="E239" s="578"/>
      <c r="F239" s="578"/>
      <c r="G239" s="578"/>
      <c r="H239" s="604"/>
      <c r="I239" s="1"/>
      <c r="J239" s="1"/>
      <c r="K239" s="1"/>
      <c r="L239" s="1"/>
      <c r="M239" s="1"/>
      <c r="N239" s="1"/>
      <c r="O239" s="1"/>
      <c r="P239" s="1"/>
      <c r="Q239" s="1"/>
      <c r="R239" s="1"/>
      <c r="S239" s="1"/>
      <c r="T239" s="1"/>
      <c r="U239" s="1"/>
      <c r="V239" s="1"/>
      <c r="W239" s="1"/>
      <c r="X239" s="1"/>
      <c r="Y239" s="1"/>
      <c r="Z239" s="1"/>
    </row>
    <row r="240" spans="1:26" ht="14.25" customHeight="1">
      <c r="A240" s="1"/>
      <c r="B240" s="694"/>
      <c r="C240" s="606"/>
      <c r="D240" s="606"/>
      <c r="E240" s="606"/>
      <c r="F240" s="606"/>
      <c r="G240" s="606"/>
      <c r="H240" s="607"/>
      <c r="I240" s="1"/>
      <c r="J240" s="1"/>
      <c r="K240" s="1"/>
      <c r="L240" s="1"/>
      <c r="M240" s="1"/>
      <c r="N240" s="1"/>
      <c r="O240" s="1"/>
      <c r="P240" s="1"/>
      <c r="Q240" s="1"/>
      <c r="R240" s="1"/>
      <c r="S240" s="1"/>
      <c r="T240" s="1"/>
      <c r="U240" s="1"/>
      <c r="V240" s="1"/>
      <c r="W240" s="1"/>
      <c r="X240" s="1"/>
      <c r="Y240" s="1"/>
      <c r="Z240" s="1"/>
    </row>
    <row r="241" spans="1:26" ht="14.25" customHeight="1">
      <c r="A241" s="1"/>
      <c r="B241" s="636" t="s">
        <v>82</v>
      </c>
      <c r="C241" s="581"/>
      <c r="D241" s="581"/>
      <c r="E241" s="581"/>
      <c r="F241" s="581"/>
      <c r="G241" s="581"/>
      <c r="H241" s="589"/>
      <c r="I241" s="1"/>
      <c r="J241" s="1"/>
      <c r="K241" s="1"/>
      <c r="L241" s="1"/>
      <c r="M241" s="1"/>
      <c r="N241" s="1"/>
      <c r="O241" s="1"/>
      <c r="P241" s="1"/>
      <c r="Q241" s="1"/>
      <c r="R241" s="1"/>
      <c r="S241" s="1"/>
      <c r="T241" s="1"/>
      <c r="U241" s="1"/>
      <c r="V241" s="1"/>
      <c r="W241" s="1"/>
      <c r="X241" s="1"/>
      <c r="Y241" s="1"/>
      <c r="Z241" s="1"/>
    </row>
    <row r="242" spans="1:26" ht="14.25" customHeight="1">
      <c r="A242" s="1"/>
      <c r="B242" s="591" t="s">
        <v>1</v>
      </c>
      <c r="C242" s="579"/>
      <c r="D242" s="37" t="s">
        <v>2</v>
      </c>
      <c r="E242" s="23" t="s">
        <v>83</v>
      </c>
      <c r="F242" s="23" t="s">
        <v>84</v>
      </c>
      <c r="G242" s="23" t="s">
        <v>85</v>
      </c>
      <c r="H242" s="38" t="s">
        <v>86</v>
      </c>
      <c r="I242" s="1"/>
      <c r="J242" s="1"/>
      <c r="K242" s="1"/>
      <c r="L242" s="1"/>
      <c r="M242" s="1"/>
      <c r="N242" s="1"/>
      <c r="O242" s="1"/>
      <c r="P242" s="1"/>
      <c r="Q242" s="1"/>
      <c r="R242" s="1"/>
      <c r="S242" s="1"/>
      <c r="T242" s="1"/>
      <c r="U242" s="1"/>
      <c r="V242" s="1"/>
      <c r="W242" s="1"/>
      <c r="X242" s="1"/>
      <c r="Y242" s="1"/>
      <c r="Z242" s="1"/>
    </row>
    <row r="243" spans="1:26" ht="14.25" customHeight="1">
      <c r="A243" s="1"/>
      <c r="B243" s="862"/>
      <c r="C243" s="690"/>
      <c r="D243" s="39"/>
      <c r="E243" s="39"/>
      <c r="F243" s="40"/>
      <c r="G243" s="41"/>
      <c r="H243" s="42">
        <f t="shared" ref="H243:H245" si="24">G243*(F243+1)*E243</f>
        <v>0</v>
      </c>
      <c r="I243" s="1"/>
      <c r="J243" s="1"/>
      <c r="K243" s="1"/>
      <c r="L243" s="1"/>
      <c r="M243" s="1"/>
      <c r="N243" s="1"/>
      <c r="O243" s="1"/>
      <c r="P243" s="1"/>
      <c r="Q243" s="1"/>
      <c r="R243" s="1"/>
      <c r="S243" s="1"/>
      <c r="T243" s="1"/>
      <c r="U243" s="1"/>
      <c r="V243" s="1"/>
      <c r="W243" s="1"/>
      <c r="X243" s="1"/>
      <c r="Y243" s="1"/>
      <c r="Z243" s="1"/>
    </row>
    <row r="244" spans="1:26" ht="14.25" customHeight="1">
      <c r="A244" s="1"/>
      <c r="B244" s="708"/>
      <c r="C244" s="621"/>
      <c r="D244" s="39"/>
      <c r="E244" s="43"/>
      <c r="F244" s="44"/>
      <c r="G244" s="45"/>
      <c r="H244" s="42">
        <f t="shared" si="24"/>
        <v>0</v>
      </c>
      <c r="I244" s="1"/>
      <c r="J244" s="1"/>
      <c r="K244" s="1"/>
      <c r="L244" s="1"/>
      <c r="M244" s="1"/>
      <c r="N244" s="1"/>
      <c r="O244" s="1"/>
      <c r="P244" s="1"/>
      <c r="Q244" s="1"/>
      <c r="R244" s="1"/>
      <c r="S244" s="1"/>
      <c r="T244" s="1"/>
      <c r="U244" s="1"/>
      <c r="V244" s="1"/>
      <c r="W244" s="1"/>
      <c r="X244" s="1"/>
      <c r="Y244" s="1"/>
      <c r="Z244" s="1"/>
    </row>
    <row r="245" spans="1:26" ht="14.25" customHeight="1">
      <c r="A245" s="1"/>
      <c r="B245" s="702"/>
      <c r="C245" s="625"/>
      <c r="D245" s="39"/>
      <c r="E245" s="46"/>
      <c r="F245" s="47"/>
      <c r="G245" s="48"/>
      <c r="H245" s="42">
        <f t="shared" si="24"/>
        <v>0</v>
      </c>
      <c r="I245" s="1"/>
      <c r="J245" s="1"/>
      <c r="K245" s="1"/>
      <c r="L245" s="1"/>
      <c r="M245" s="1"/>
      <c r="N245" s="1"/>
      <c r="O245" s="1"/>
      <c r="P245" s="1"/>
      <c r="Q245" s="1"/>
      <c r="R245" s="1"/>
      <c r="S245" s="1"/>
      <c r="T245" s="1"/>
      <c r="U245" s="1"/>
      <c r="V245" s="1"/>
      <c r="W245" s="1"/>
      <c r="X245" s="1"/>
      <c r="Y245" s="1"/>
      <c r="Z245" s="1"/>
    </row>
    <row r="246" spans="1:26" ht="14.25" customHeight="1">
      <c r="A246" s="1"/>
      <c r="B246" s="682" t="s">
        <v>87</v>
      </c>
      <c r="C246" s="581"/>
      <c r="D246" s="581"/>
      <c r="E246" s="581"/>
      <c r="F246" s="581"/>
      <c r="G246" s="579"/>
      <c r="H246" s="49">
        <f>ROUND(SUM(H243:H245),2)</f>
        <v>0</v>
      </c>
      <c r="I246" s="1"/>
      <c r="J246" s="1"/>
      <c r="K246" s="1"/>
      <c r="L246" s="1"/>
      <c r="M246" s="1"/>
      <c r="N246" s="1"/>
      <c r="O246" s="1"/>
      <c r="P246" s="1"/>
      <c r="Q246" s="1"/>
      <c r="R246" s="1"/>
      <c r="S246" s="1"/>
      <c r="T246" s="1"/>
      <c r="U246" s="1"/>
      <c r="V246" s="1"/>
      <c r="W246" s="1"/>
      <c r="X246" s="1"/>
      <c r="Y246" s="1"/>
      <c r="Z246" s="1"/>
    </row>
    <row r="247" spans="1:26" ht="14.25" customHeight="1">
      <c r="A247" s="1"/>
      <c r="B247" s="636" t="s">
        <v>88</v>
      </c>
      <c r="C247" s="581"/>
      <c r="D247" s="581"/>
      <c r="E247" s="581"/>
      <c r="F247" s="581"/>
      <c r="G247" s="581"/>
      <c r="H247" s="589"/>
      <c r="I247" s="1"/>
      <c r="J247" s="1"/>
      <c r="K247" s="1"/>
      <c r="L247" s="1"/>
      <c r="M247" s="1"/>
      <c r="N247" s="1"/>
      <c r="O247" s="1"/>
      <c r="P247" s="1"/>
      <c r="Q247" s="1"/>
      <c r="R247" s="1"/>
      <c r="S247" s="1"/>
      <c r="T247" s="1"/>
      <c r="U247" s="1"/>
      <c r="V247" s="1"/>
      <c r="W247" s="1"/>
      <c r="X247" s="1"/>
      <c r="Y247" s="1"/>
      <c r="Z247" s="1"/>
    </row>
    <row r="248" spans="1:26" ht="14.25" customHeight="1">
      <c r="A248" s="1"/>
      <c r="B248" s="591" t="s">
        <v>1</v>
      </c>
      <c r="C248" s="579"/>
      <c r="D248" s="37" t="s">
        <v>2</v>
      </c>
      <c r="E248" s="23" t="s">
        <v>83</v>
      </c>
      <c r="F248" s="23" t="s">
        <v>89</v>
      </c>
      <c r="G248" s="23" t="s">
        <v>85</v>
      </c>
      <c r="H248" s="38" t="s">
        <v>86</v>
      </c>
      <c r="I248" s="1"/>
      <c r="J248" s="1"/>
      <c r="K248" s="1"/>
      <c r="L248" s="1"/>
      <c r="M248" s="1"/>
      <c r="N248" s="1"/>
      <c r="O248" s="1"/>
      <c r="P248" s="1"/>
      <c r="Q248" s="1"/>
      <c r="R248" s="1"/>
      <c r="S248" s="1"/>
      <c r="T248" s="1"/>
      <c r="U248" s="1"/>
      <c r="V248" s="1"/>
      <c r="W248" s="1"/>
      <c r="X248" s="1"/>
      <c r="Y248" s="1"/>
      <c r="Z248" s="1"/>
    </row>
    <row r="249" spans="1:26" ht="14.25" customHeight="1">
      <c r="A249" s="1"/>
      <c r="B249" s="701"/>
      <c r="C249" s="680"/>
      <c r="D249" s="50"/>
      <c r="E249" s="51"/>
      <c r="F249" s="52"/>
      <c r="G249" s="41"/>
      <c r="H249" s="42">
        <f t="shared" ref="H249:H250" si="25">E249*F249*G249</f>
        <v>0</v>
      </c>
      <c r="I249" s="1"/>
      <c r="J249" s="1"/>
      <c r="K249" s="1"/>
      <c r="L249" s="1"/>
      <c r="M249" s="1"/>
      <c r="N249" s="1"/>
      <c r="O249" s="1"/>
      <c r="P249" s="1"/>
      <c r="Q249" s="1"/>
      <c r="R249" s="1"/>
      <c r="S249" s="1"/>
      <c r="T249" s="1"/>
      <c r="U249" s="1"/>
      <c r="V249" s="1"/>
      <c r="W249" s="1"/>
      <c r="X249" s="1"/>
      <c r="Y249" s="1"/>
      <c r="Z249" s="1"/>
    </row>
    <row r="250" spans="1:26" ht="14.25" customHeight="1">
      <c r="A250" s="1"/>
      <c r="B250" s="707" t="s">
        <v>90</v>
      </c>
      <c r="C250" s="620"/>
      <c r="D250" s="53" t="s">
        <v>91</v>
      </c>
      <c r="E250" s="50">
        <v>0.05</v>
      </c>
      <c r="F250" s="59">
        <v>1</v>
      </c>
      <c r="G250" s="41">
        <f>+H260</f>
        <v>5104</v>
      </c>
      <c r="H250" s="42">
        <f t="shared" si="25"/>
        <v>255.20000000000002</v>
      </c>
      <c r="I250" s="1"/>
      <c r="J250" s="1"/>
      <c r="K250" s="1"/>
      <c r="L250" s="1"/>
      <c r="M250" s="1"/>
      <c r="N250" s="1"/>
      <c r="O250" s="1"/>
      <c r="P250" s="1"/>
      <c r="Q250" s="1"/>
      <c r="R250" s="1"/>
      <c r="S250" s="1"/>
      <c r="T250" s="1"/>
      <c r="U250" s="1"/>
      <c r="V250" s="1"/>
      <c r="W250" s="1"/>
      <c r="X250" s="1"/>
      <c r="Y250" s="1"/>
      <c r="Z250" s="1"/>
    </row>
    <row r="251" spans="1:26" ht="14.25" customHeight="1">
      <c r="A251" s="1"/>
      <c r="B251" s="707"/>
      <c r="C251" s="620"/>
      <c r="D251" s="53"/>
      <c r="E251" s="50"/>
      <c r="F251" s="59"/>
      <c r="G251" s="41"/>
      <c r="H251" s="42"/>
      <c r="I251" s="1"/>
      <c r="J251" s="1"/>
      <c r="K251" s="1"/>
      <c r="L251" s="1"/>
      <c r="M251" s="1"/>
      <c r="N251" s="1"/>
      <c r="O251" s="1"/>
      <c r="P251" s="1"/>
      <c r="Q251" s="1"/>
      <c r="R251" s="1"/>
      <c r="S251" s="1"/>
      <c r="T251" s="1"/>
      <c r="U251" s="1"/>
      <c r="V251" s="1"/>
      <c r="W251" s="1"/>
      <c r="X251" s="1"/>
      <c r="Y251" s="1"/>
      <c r="Z251" s="1"/>
    </row>
    <row r="252" spans="1:26" ht="14.25" customHeight="1">
      <c r="A252" s="1"/>
      <c r="B252" s="861"/>
      <c r="C252" s="681"/>
      <c r="D252" s="47"/>
      <c r="E252" s="46"/>
      <c r="F252" s="47"/>
      <c r="G252" s="41"/>
      <c r="H252" s="42">
        <f>E252*F252*G252</f>
        <v>0</v>
      </c>
      <c r="I252" s="1"/>
      <c r="J252" s="1"/>
      <c r="K252" s="1"/>
      <c r="L252" s="1"/>
      <c r="M252" s="1"/>
      <c r="N252" s="1"/>
      <c r="O252" s="1"/>
      <c r="P252" s="1"/>
      <c r="Q252" s="1"/>
      <c r="R252" s="1"/>
      <c r="S252" s="1"/>
      <c r="T252" s="1"/>
      <c r="U252" s="1"/>
      <c r="V252" s="1"/>
      <c r="W252" s="1"/>
      <c r="X252" s="1"/>
      <c r="Y252" s="1"/>
      <c r="Z252" s="1"/>
    </row>
    <row r="253" spans="1:26" ht="14.25" customHeight="1">
      <c r="A253" s="1"/>
      <c r="B253" s="682" t="s">
        <v>87</v>
      </c>
      <c r="C253" s="581"/>
      <c r="D253" s="581"/>
      <c r="E253" s="581"/>
      <c r="F253" s="581"/>
      <c r="G253" s="579"/>
      <c r="H253" s="49">
        <f>ROUND(SUM(H249:H252),2)</f>
        <v>255.2</v>
      </c>
      <c r="I253" s="1"/>
      <c r="J253" s="1"/>
      <c r="K253" s="1"/>
      <c r="L253" s="1"/>
      <c r="M253" s="1"/>
      <c r="N253" s="1"/>
      <c r="O253" s="1"/>
      <c r="P253" s="1"/>
      <c r="Q253" s="1"/>
      <c r="R253" s="1"/>
      <c r="S253" s="1"/>
      <c r="T253" s="1"/>
      <c r="U253" s="1"/>
      <c r="V253" s="1"/>
      <c r="W253" s="1"/>
      <c r="X253" s="1"/>
      <c r="Y253" s="1"/>
      <c r="Z253" s="1"/>
    </row>
    <row r="254" spans="1:26" ht="14.25" customHeight="1">
      <c r="A254" s="1"/>
      <c r="B254" s="636" t="s">
        <v>92</v>
      </c>
      <c r="C254" s="581"/>
      <c r="D254" s="581"/>
      <c r="E254" s="581"/>
      <c r="F254" s="581"/>
      <c r="G254" s="581"/>
      <c r="H254" s="589"/>
      <c r="I254" s="1"/>
      <c r="J254" s="1"/>
      <c r="K254" s="1"/>
      <c r="L254" s="1"/>
      <c r="M254" s="1"/>
      <c r="N254" s="1"/>
      <c r="O254" s="1"/>
      <c r="P254" s="1"/>
      <c r="Q254" s="1"/>
      <c r="R254" s="1"/>
      <c r="S254" s="1"/>
      <c r="T254" s="1"/>
      <c r="U254" s="1"/>
      <c r="V254" s="1"/>
      <c r="W254" s="1"/>
      <c r="X254" s="1"/>
      <c r="Y254" s="1"/>
      <c r="Z254" s="1"/>
    </row>
    <row r="255" spans="1:26" ht="14.25" customHeight="1">
      <c r="A255" s="1"/>
      <c r="B255" s="591" t="s">
        <v>1</v>
      </c>
      <c r="C255" s="579"/>
      <c r="D255" s="37" t="s">
        <v>2</v>
      </c>
      <c r="E255" s="23" t="s">
        <v>83</v>
      </c>
      <c r="F255" s="54" t="s">
        <v>89</v>
      </c>
      <c r="G255" s="23" t="s">
        <v>85</v>
      </c>
      <c r="H255" s="55" t="s">
        <v>86</v>
      </c>
      <c r="I255" s="1"/>
      <c r="J255" s="1"/>
      <c r="K255" s="1"/>
      <c r="L255" s="1"/>
      <c r="M255" s="1"/>
      <c r="N255" s="1"/>
      <c r="O255" s="1"/>
      <c r="P255" s="1"/>
      <c r="Q255" s="1"/>
      <c r="R255" s="1"/>
      <c r="S255" s="1"/>
      <c r="T255" s="1"/>
      <c r="U255" s="1"/>
      <c r="V255" s="1"/>
      <c r="W255" s="1"/>
      <c r="X255" s="1"/>
      <c r="Y255" s="1"/>
      <c r="Z255" s="1"/>
    </row>
    <row r="256" spans="1:26" ht="14.25" customHeight="1">
      <c r="A256" s="1"/>
      <c r="B256" s="701"/>
      <c r="C256" s="680"/>
      <c r="D256" s="56"/>
      <c r="E256" s="51"/>
      <c r="F256" s="57"/>
      <c r="G256" s="41"/>
      <c r="H256" s="42">
        <f t="shared" ref="H256:H258" si="26">E256*F256*G256</f>
        <v>0</v>
      </c>
      <c r="I256" s="1"/>
      <c r="J256" s="1"/>
      <c r="K256" s="1"/>
      <c r="L256" s="1"/>
      <c r="M256" s="1"/>
      <c r="N256" s="1"/>
      <c r="O256" s="1"/>
      <c r="P256" s="1"/>
      <c r="Q256" s="1"/>
      <c r="R256" s="1"/>
      <c r="S256" s="1"/>
      <c r="T256" s="1"/>
      <c r="U256" s="1"/>
      <c r="V256" s="1"/>
      <c r="W256" s="1"/>
      <c r="X256" s="1"/>
      <c r="Y256" s="1"/>
      <c r="Z256" s="1"/>
    </row>
    <row r="257" spans="1:26" ht="14.25" customHeight="1">
      <c r="A257" s="1"/>
      <c r="B257" s="619"/>
      <c r="C257" s="620"/>
      <c r="D257" s="58"/>
      <c r="E257" s="50"/>
      <c r="F257" s="59"/>
      <c r="G257" s="41"/>
      <c r="H257" s="42">
        <f t="shared" si="26"/>
        <v>0</v>
      </c>
      <c r="I257" s="1"/>
      <c r="J257" s="1"/>
      <c r="K257" s="1"/>
      <c r="L257" s="1"/>
      <c r="M257" s="1"/>
      <c r="N257" s="1"/>
      <c r="O257" s="1"/>
      <c r="P257" s="1"/>
      <c r="Q257" s="1"/>
      <c r="R257" s="1"/>
      <c r="S257" s="1"/>
      <c r="T257" s="1"/>
      <c r="U257" s="1"/>
      <c r="V257" s="1"/>
      <c r="W257" s="1"/>
      <c r="X257" s="1"/>
      <c r="Y257" s="1"/>
      <c r="Z257" s="1"/>
    </row>
    <row r="258" spans="1:26" ht="14.25" customHeight="1">
      <c r="A258" s="1"/>
      <c r="B258" s="619" t="s">
        <v>93</v>
      </c>
      <c r="C258" s="620"/>
      <c r="D258" s="58" t="s">
        <v>94</v>
      </c>
      <c r="E258" s="50">
        <v>2</v>
      </c>
      <c r="F258" s="59">
        <v>0.04</v>
      </c>
      <c r="G258" s="41">
        <v>63800</v>
      </c>
      <c r="H258" s="42">
        <f t="shared" si="26"/>
        <v>5104</v>
      </c>
      <c r="I258" s="1"/>
      <c r="J258" s="1"/>
      <c r="K258" s="1"/>
      <c r="L258" s="1"/>
      <c r="M258" s="1"/>
      <c r="N258" s="1"/>
      <c r="O258" s="1"/>
      <c r="P258" s="1"/>
      <c r="Q258" s="1"/>
      <c r="R258" s="1"/>
      <c r="S258" s="1"/>
      <c r="T258" s="1"/>
      <c r="U258" s="1"/>
      <c r="V258" s="1"/>
      <c r="W258" s="1"/>
      <c r="X258" s="1"/>
      <c r="Y258" s="1"/>
      <c r="Z258" s="1"/>
    </row>
    <row r="259" spans="1:26" ht="14.25" customHeight="1">
      <c r="A259" s="1"/>
      <c r="B259" s="702"/>
      <c r="C259" s="681"/>
      <c r="D259" s="60"/>
      <c r="E259" s="61"/>
      <c r="F259" s="47"/>
      <c r="G259" s="41"/>
      <c r="H259" s="42">
        <f>E25*F25*G25</f>
        <v>0</v>
      </c>
      <c r="I259" s="1"/>
      <c r="J259" s="1"/>
      <c r="K259" s="1"/>
      <c r="L259" s="1"/>
      <c r="M259" s="1"/>
      <c r="N259" s="1"/>
      <c r="O259" s="1"/>
      <c r="P259" s="1"/>
      <c r="Q259" s="1"/>
      <c r="R259" s="1"/>
      <c r="S259" s="1"/>
      <c r="T259" s="1"/>
      <c r="U259" s="1"/>
      <c r="V259" s="1"/>
      <c r="W259" s="1"/>
      <c r="X259" s="1"/>
      <c r="Y259" s="1"/>
      <c r="Z259" s="1"/>
    </row>
    <row r="260" spans="1:26" ht="14.25" customHeight="1">
      <c r="A260" s="1"/>
      <c r="B260" s="682" t="s">
        <v>87</v>
      </c>
      <c r="C260" s="581"/>
      <c r="D260" s="581"/>
      <c r="E260" s="581"/>
      <c r="F260" s="581"/>
      <c r="G260" s="579"/>
      <c r="H260" s="49">
        <f>SUM(H256:H259)</f>
        <v>5104</v>
      </c>
      <c r="I260" s="1"/>
      <c r="J260" s="1"/>
      <c r="K260" s="1"/>
      <c r="L260" s="1"/>
      <c r="M260" s="1"/>
      <c r="N260" s="1"/>
      <c r="O260" s="1"/>
      <c r="P260" s="1"/>
      <c r="Q260" s="1"/>
      <c r="R260" s="1"/>
      <c r="S260" s="1"/>
      <c r="T260" s="1"/>
      <c r="U260" s="1"/>
      <c r="V260" s="1"/>
      <c r="W260" s="1"/>
      <c r="X260" s="1"/>
      <c r="Y260" s="1"/>
      <c r="Z260" s="1"/>
    </row>
    <row r="261" spans="1:26" ht="14.25" customHeight="1">
      <c r="A261" s="1"/>
      <c r="B261" s="636" t="s">
        <v>95</v>
      </c>
      <c r="C261" s="581"/>
      <c r="D261" s="581"/>
      <c r="E261" s="581"/>
      <c r="F261" s="581"/>
      <c r="G261" s="581"/>
      <c r="H261" s="589"/>
      <c r="I261" s="1"/>
      <c r="J261" s="1"/>
      <c r="K261" s="1"/>
      <c r="L261" s="1"/>
      <c r="M261" s="1"/>
      <c r="N261" s="1"/>
      <c r="O261" s="1"/>
      <c r="P261" s="1"/>
      <c r="Q261" s="1"/>
      <c r="R261" s="1"/>
      <c r="S261" s="1"/>
      <c r="T261" s="1"/>
      <c r="U261" s="1"/>
      <c r="V261" s="1"/>
      <c r="W261" s="1"/>
      <c r="X261" s="1"/>
      <c r="Y261" s="1"/>
      <c r="Z261" s="1"/>
    </row>
    <row r="262" spans="1:26" ht="14.25" customHeight="1">
      <c r="A262" s="1"/>
      <c r="B262" s="591" t="s">
        <v>1</v>
      </c>
      <c r="C262" s="581"/>
      <c r="D262" s="579"/>
      <c r="E262" s="23" t="s">
        <v>2</v>
      </c>
      <c r="F262" s="23" t="s">
        <v>83</v>
      </c>
      <c r="G262" s="23" t="s">
        <v>85</v>
      </c>
      <c r="H262" s="38" t="s">
        <v>86</v>
      </c>
      <c r="I262" s="1"/>
      <c r="J262" s="1"/>
      <c r="K262" s="1"/>
      <c r="L262" s="1"/>
      <c r="M262" s="1"/>
      <c r="N262" s="1"/>
      <c r="O262" s="1"/>
      <c r="P262" s="1"/>
      <c r="Q262" s="1"/>
      <c r="R262" s="1"/>
      <c r="S262" s="1"/>
      <c r="T262" s="1"/>
      <c r="U262" s="1"/>
      <c r="V262" s="1"/>
      <c r="W262" s="1"/>
      <c r="X262" s="1"/>
      <c r="Y262" s="1"/>
      <c r="Z262" s="1"/>
    </row>
    <row r="263" spans="1:26" ht="14.25" customHeight="1">
      <c r="A263" s="1"/>
      <c r="B263" s="619" t="s">
        <v>280</v>
      </c>
      <c r="C263" s="620"/>
      <c r="D263" s="621"/>
      <c r="E263" s="39" t="s">
        <v>13</v>
      </c>
      <c r="F263" s="40">
        <v>0.1</v>
      </c>
      <c r="G263" s="62">
        <v>35000</v>
      </c>
      <c r="H263" s="63">
        <f>+F263*G263</f>
        <v>3500</v>
      </c>
      <c r="I263" s="1"/>
      <c r="J263" s="1"/>
      <c r="K263" s="1"/>
      <c r="L263" s="1"/>
      <c r="M263" s="1"/>
      <c r="N263" s="1"/>
      <c r="O263" s="1"/>
      <c r="P263" s="1"/>
      <c r="Q263" s="1"/>
      <c r="R263" s="1"/>
      <c r="S263" s="1"/>
      <c r="T263" s="1"/>
      <c r="U263" s="1"/>
      <c r="V263" s="1"/>
      <c r="W263" s="1"/>
      <c r="X263" s="1"/>
      <c r="Y263" s="1"/>
      <c r="Z263" s="1"/>
    </row>
    <row r="264" spans="1:26" ht="14.25" customHeight="1">
      <c r="A264" s="1"/>
      <c r="B264" s="619"/>
      <c r="C264" s="620"/>
      <c r="D264" s="621"/>
      <c r="E264" s="39"/>
      <c r="F264" s="40"/>
      <c r="G264" s="62"/>
      <c r="H264" s="63">
        <f>G30*F30</f>
        <v>0</v>
      </c>
      <c r="I264" s="1"/>
      <c r="J264" s="1"/>
      <c r="K264" s="1"/>
      <c r="L264" s="1"/>
      <c r="M264" s="1"/>
      <c r="N264" s="1"/>
      <c r="O264" s="1"/>
      <c r="P264" s="1"/>
      <c r="Q264" s="1"/>
      <c r="R264" s="1"/>
      <c r="S264" s="1"/>
      <c r="T264" s="1"/>
      <c r="U264" s="1"/>
      <c r="V264" s="1"/>
      <c r="W264" s="1"/>
      <c r="X264" s="1"/>
      <c r="Y264" s="1"/>
      <c r="Z264" s="1"/>
    </row>
    <row r="265" spans="1:26" ht="14.25" customHeight="1">
      <c r="A265" s="1"/>
      <c r="B265" s="674" t="s">
        <v>87</v>
      </c>
      <c r="C265" s="594"/>
      <c r="D265" s="594"/>
      <c r="E265" s="594"/>
      <c r="F265" s="594"/>
      <c r="G265" s="595"/>
      <c r="H265" s="64">
        <f>SUM(H263:H264)</f>
        <v>3500</v>
      </c>
      <c r="I265" s="1"/>
      <c r="J265" s="1"/>
      <c r="K265" s="1"/>
      <c r="L265" s="1"/>
      <c r="M265" s="1"/>
      <c r="N265" s="1"/>
      <c r="O265" s="1"/>
      <c r="P265" s="1"/>
      <c r="Q265" s="1"/>
      <c r="R265" s="1"/>
      <c r="S265" s="1"/>
      <c r="T265" s="1"/>
      <c r="U265" s="1"/>
      <c r="V265" s="1"/>
      <c r="W265" s="1"/>
      <c r="X265" s="1"/>
      <c r="Y265" s="1"/>
      <c r="Z265" s="1"/>
    </row>
    <row r="266" spans="1:26" ht="14.25" customHeight="1">
      <c r="A266" s="1"/>
      <c r="B266" s="294"/>
      <c r="C266" s="133"/>
      <c r="D266" s="133"/>
      <c r="E266" s="133"/>
      <c r="F266" s="133"/>
      <c r="G266" s="133"/>
      <c r="H266" s="134"/>
      <c r="I266" s="1"/>
      <c r="J266" s="1"/>
      <c r="K266" s="1"/>
      <c r="L266" s="1"/>
      <c r="M266" s="1"/>
      <c r="N266" s="1"/>
      <c r="O266" s="1"/>
      <c r="P266" s="1"/>
      <c r="Q266" s="1"/>
      <c r="R266" s="1"/>
      <c r="S266" s="1"/>
      <c r="T266" s="1"/>
      <c r="U266" s="1"/>
      <c r="V266" s="1"/>
      <c r="W266" s="1"/>
      <c r="X266" s="1"/>
      <c r="Y266" s="1"/>
      <c r="Z266" s="1"/>
    </row>
    <row r="267" spans="1:26" ht="14.25" customHeight="1">
      <c r="A267" s="1"/>
      <c r="B267" s="676"/>
      <c r="C267" s="587"/>
      <c r="D267" s="635"/>
      <c r="E267" s="677" t="s">
        <v>59</v>
      </c>
      <c r="F267" s="678"/>
      <c r="G267" s="678"/>
      <c r="H267" s="65">
        <f>ROUND(H253+H246+H260+H265,0)</f>
        <v>8859</v>
      </c>
      <c r="I267" s="1"/>
      <c r="J267" s="1"/>
      <c r="K267" s="1"/>
      <c r="L267" s="1"/>
      <c r="M267" s="1"/>
      <c r="N267" s="1"/>
      <c r="O267" s="1"/>
      <c r="P267" s="1"/>
      <c r="Q267" s="1"/>
      <c r="R267" s="1"/>
      <c r="S267" s="1"/>
      <c r="T267" s="1"/>
      <c r="U267" s="1"/>
      <c r="V267" s="1"/>
      <c r="W267" s="1"/>
      <c r="X267" s="1"/>
      <c r="Y267" s="1"/>
      <c r="Z267" s="1"/>
    </row>
    <row r="268" spans="1:26" ht="14.25" customHeight="1">
      <c r="A268" s="1"/>
      <c r="B268" s="290"/>
      <c r="C268" s="68"/>
      <c r="D268" s="68"/>
      <c r="E268" s="68"/>
      <c r="F268" s="68"/>
      <c r="G268" s="68"/>
      <c r="H268" s="69"/>
      <c r="I268" s="1"/>
      <c r="J268" s="1"/>
      <c r="K268" s="1"/>
      <c r="L268" s="1"/>
      <c r="M268" s="1"/>
      <c r="N268" s="1"/>
      <c r="O268" s="1"/>
      <c r="P268" s="1"/>
      <c r="Q268" s="1"/>
      <c r="R268" s="1"/>
      <c r="S268" s="1"/>
      <c r="T268" s="1"/>
      <c r="U268" s="1"/>
      <c r="V268" s="1"/>
      <c r="W268" s="1"/>
      <c r="X268" s="1"/>
      <c r="Y268" s="1"/>
      <c r="Z268" s="1"/>
    </row>
    <row r="269" spans="1:26" ht="14.25" customHeight="1">
      <c r="A269" s="1"/>
      <c r="B269" s="291"/>
      <c r="C269" s="31"/>
      <c r="D269" s="31"/>
      <c r="E269" s="31"/>
      <c r="F269" s="31"/>
      <c r="G269" s="31"/>
      <c r="H269" s="32"/>
      <c r="I269" s="1"/>
      <c r="J269" s="1"/>
      <c r="K269" s="1"/>
      <c r="L269" s="1"/>
      <c r="M269" s="1"/>
      <c r="N269" s="1"/>
      <c r="O269" s="1"/>
      <c r="P269" s="1"/>
      <c r="Q269" s="1"/>
      <c r="R269" s="1"/>
      <c r="S269" s="1"/>
      <c r="T269" s="1"/>
      <c r="U269" s="1"/>
      <c r="V269" s="1"/>
      <c r="W269" s="1"/>
      <c r="X269" s="1"/>
      <c r="Y269" s="1"/>
      <c r="Z269" s="1"/>
    </row>
    <row r="270" spans="1:26" ht="14.25" customHeight="1">
      <c r="A270" s="1"/>
      <c r="B270" s="691" t="s">
        <v>77</v>
      </c>
      <c r="C270" s="578"/>
      <c r="D270" s="578"/>
      <c r="E270" s="578"/>
      <c r="F270" s="578"/>
      <c r="G270" s="578"/>
      <c r="H270" s="604"/>
      <c r="I270" s="1"/>
      <c r="J270" s="1"/>
      <c r="K270" s="1"/>
      <c r="L270" s="1"/>
      <c r="M270" s="1"/>
      <c r="N270" s="1"/>
      <c r="O270" s="1"/>
      <c r="P270" s="1"/>
      <c r="Q270" s="1"/>
      <c r="R270" s="1"/>
      <c r="S270" s="1"/>
      <c r="T270" s="1"/>
      <c r="U270" s="1"/>
      <c r="V270" s="1"/>
      <c r="W270" s="1"/>
      <c r="X270" s="1"/>
      <c r="Y270" s="1"/>
      <c r="Z270" s="1"/>
    </row>
    <row r="271" spans="1:26" ht="14.25" customHeight="1">
      <c r="A271" s="1"/>
      <c r="B271" s="668"/>
      <c r="C271" s="606"/>
      <c r="D271" s="606"/>
      <c r="E271" s="606"/>
      <c r="F271" s="606"/>
      <c r="G271" s="606"/>
      <c r="H271" s="607"/>
      <c r="I271" s="1"/>
      <c r="J271" s="1"/>
      <c r="K271" s="1"/>
      <c r="L271" s="1"/>
      <c r="M271" s="1"/>
      <c r="N271" s="1"/>
      <c r="O271" s="1"/>
      <c r="P271" s="1"/>
      <c r="Q271" s="1"/>
      <c r="R271" s="1"/>
      <c r="S271" s="1"/>
      <c r="T271" s="1"/>
      <c r="U271" s="1"/>
      <c r="V271" s="1"/>
      <c r="W271" s="1"/>
      <c r="X271" s="1"/>
      <c r="Y271" s="1"/>
      <c r="Z271" s="1"/>
    </row>
    <row r="272" spans="1:26" ht="14.25" customHeight="1">
      <c r="A272" s="1"/>
      <c r="B272" s="591" t="s">
        <v>78</v>
      </c>
      <c r="C272" s="581"/>
      <c r="D272" s="581"/>
      <c r="E272" s="581"/>
      <c r="F272" s="581"/>
      <c r="G272" s="581"/>
      <c r="H272" s="589"/>
      <c r="I272" s="1"/>
      <c r="J272" s="1"/>
      <c r="K272" s="1"/>
      <c r="L272" s="1"/>
      <c r="M272" s="1"/>
      <c r="N272" s="1"/>
      <c r="O272" s="1"/>
      <c r="P272" s="1"/>
      <c r="Q272" s="1"/>
      <c r="R272" s="1"/>
      <c r="S272" s="1"/>
      <c r="T272" s="1"/>
      <c r="U272" s="1"/>
      <c r="V272" s="1"/>
      <c r="W272" s="1"/>
      <c r="X272" s="1"/>
      <c r="Y272" s="1"/>
      <c r="Z272" s="1"/>
    </row>
    <row r="273" spans="1:26" ht="15" customHeight="1">
      <c r="A273" s="1"/>
      <c r="B273" s="588" t="s">
        <v>1011</v>
      </c>
      <c r="C273" s="581"/>
      <c r="D273" s="581"/>
      <c r="E273" s="581"/>
      <c r="F273" s="581"/>
      <c r="G273" s="581"/>
      <c r="H273" s="589"/>
      <c r="I273" s="1"/>
      <c r="J273" s="1"/>
      <c r="K273" s="1"/>
      <c r="L273" s="1"/>
      <c r="M273" s="1"/>
      <c r="N273" s="1"/>
      <c r="O273" s="1"/>
      <c r="P273" s="1"/>
      <c r="Q273" s="1"/>
      <c r="R273" s="1"/>
      <c r="S273" s="1"/>
      <c r="T273" s="1"/>
      <c r="U273" s="1"/>
      <c r="V273" s="1"/>
      <c r="W273" s="1"/>
      <c r="X273" s="1"/>
      <c r="Y273" s="1"/>
      <c r="Z273" s="1"/>
    </row>
    <row r="274" spans="1:26" ht="15" customHeight="1">
      <c r="A274" s="1"/>
      <c r="B274" s="292" t="s">
        <v>79</v>
      </c>
      <c r="C274" s="293" t="e">
        <f>+#REF!</f>
        <v>#REF!</v>
      </c>
      <c r="D274" s="693" t="s">
        <v>80</v>
      </c>
      <c r="E274" s="579"/>
      <c r="F274" s="5" t="e">
        <f>+#REF!</f>
        <v>#REF!</v>
      </c>
      <c r="G274" s="5" t="s">
        <v>81</v>
      </c>
      <c r="H274" s="36"/>
      <c r="I274" s="1"/>
      <c r="J274" s="1"/>
      <c r="K274" s="1"/>
      <c r="L274" s="1"/>
      <c r="M274" s="1"/>
      <c r="N274" s="1"/>
      <c r="O274" s="1"/>
      <c r="P274" s="1"/>
      <c r="Q274" s="1"/>
      <c r="R274" s="1"/>
      <c r="S274" s="1"/>
      <c r="T274" s="1"/>
      <c r="U274" s="1"/>
      <c r="V274" s="1"/>
      <c r="W274" s="1"/>
      <c r="X274" s="1"/>
      <c r="Y274" s="1"/>
      <c r="Z274" s="1"/>
    </row>
    <row r="275" spans="1:26" ht="14.25" customHeight="1">
      <c r="A275" s="1"/>
      <c r="B275" s="636"/>
      <c r="C275" s="581"/>
      <c r="D275" s="581"/>
      <c r="E275" s="581"/>
      <c r="F275" s="581"/>
      <c r="G275" s="581"/>
      <c r="H275" s="589"/>
      <c r="I275" s="1"/>
      <c r="J275" s="1"/>
      <c r="K275" s="1"/>
      <c r="L275" s="1"/>
      <c r="M275" s="1"/>
      <c r="N275" s="1"/>
      <c r="O275" s="1"/>
      <c r="P275" s="1"/>
      <c r="Q275" s="1"/>
      <c r="R275" s="1"/>
      <c r="S275" s="1"/>
      <c r="T275" s="1"/>
      <c r="U275" s="1"/>
      <c r="V275" s="1"/>
      <c r="W275" s="1"/>
      <c r="X275" s="1"/>
      <c r="Y275" s="1"/>
      <c r="Z275" s="1"/>
    </row>
    <row r="276" spans="1:26" ht="15" customHeight="1">
      <c r="A276" s="1"/>
      <c r="B276" s="652" t="e">
        <f>+#REF!</f>
        <v>#REF!</v>
      </c>
      <c r="C276" s="585"/>
      <c r="D276" s="585"/>
      <c r="E276" s="585"/>
      <c r="F276" s="585"/>
      <c r="G276" s="585"/>
      <c r="H276" s="610"/>
      <c r="I276" s="1"/>
      <c r="J276" s="1"/>
      <c r="K276" s="1"/>
      <c r="L276" s="1"/>
      <c r="M276" s="1"/>
      <c r="N276" s="1"/>
      <c r="O276" s="1"/>
      <c r="P276" s="1"/>
      <c r="Q276" s="1"/>
      <c r="R276" s="1"/>
      <c r="S276" s="1"/>
      <c r="T276" s="1"/>
      <c r="U276" s="1"/>
      <c r="V276" s="1"/>
      <c r="W276" s="1"/>
      <c r="X276" s="1"/>
      <c r="Y276" s="1"/>
      <c r="Z276" s="1"/>
    </row>
    <row r="277" spans="1:26" ht="14.25" customHeight="1">
      <c r="A277" s="1"/>
      <c r="B277" s="600"/>
      <c r="C277" s="578"/>
      <c r="D277" s="578"/>
      <c r="E277" s="578"/>
      <c r="F277" s="578"/>
      <c r="G277" s="578"/>
      <c r="H277" s="604"/>
      <c r="I277" s="1"/>
      <c r="J277" s="1"/>
      <c r="K277" s="1"/>
      <c r="L277" s="1"/>
      <c r="M277" s="1"/>
      <c r="N277" s="1"/>
      <c r="O277" s="1"/>
      <c r="P277" s="1"/>
      <c r="Q277" s="1"/>
      <c r="R277" s="1"/>
      <c r="S277" s="1"/>
      <c r="T277" s="1"/>
      <c r="U277" s="1"/>
      <c r="V277" s="1"/>
      <c r="W277" s="1"/>
      <c r="X277" s="1"/>
      <c r="Y277" s="1"/>
      <c r="Z277" s="1"/>
    </row>
    <row r="278" spans="1:26" ht="14.25" customHeight="1">
      <c r="A278" s="1"/>
      <c r="B278" s="694"/>
      <c r="C278" s="606"/>
      <c r="D278" s="606"/>
      <c r="E278" s="606"/>
      <c r="F278" s="606"/>
      <c r="G278" s="606"/>
      <c r="H278" s="607"/>
      <c r="I278" s="1"/>
      <c r="J278" s="1"/>
      <c r="K278" s="1"/>
      <c r="L278" s="1"/>
      <c r="M278" s="1"/>
      <c r="N278" s="1"/>
      <c r="O278" s="1"/>
      <c r="P278" s="1"/>
      <c r="Q278" s="1"/>
      <c r="R278" s="1"/>
      <c r="S278" s="1"/>
      <c r="T278" s="1"/>
      <c r="U278" s="1"/>
      <c r="V278" s="1"/>
      <c r="W278" s="1"/>
      <c r="X278" s="1"/>
      <c r="Y278" s="1"/>
      <c r="Z278" s="1"/>
    </row>
    <row r="279" spans="1:26" ht="14.25" customHeight="1">
      <c r="A279" s="1"/>
      <c r="B279" s="636" t="s">
        <v>82</v>
      </c>
      <c r="C279" s="581"/>
      <c r="D279" s="581"/>
      <c r="E279" s="581"/>
      <c r="F279" s="581"/>
      <c r="G279" s="581"/>
      <c r="H279" s="589"/>
      <c r="I279" s="1"/>
      <c r="J279" s="1"/>
      <c r="K279" s="1"/>
      <c r="L279" s="1"/>
      <c r="M279" s="1"/>
      <c r="N279" s="1"/>
      <c r="O279" s="1"/>
      <c r="P279" s="1"/>
      <c r="Q279" s="1"/>
      <c r="R279" s="1"/>
      <c r="S279" s="1"/>
      <c r="T279" s="1"/>
      <c r="U279" s="1"/>
      <c r="V279" s="1"/>
      <c r="W279" s="1"/>
      <c r="X279" s="1"/>
      <c r="Y279" s="1"/>
      <c r="Z279" s="1"/>
    </row>
    <row r="280" spans="1:26" ht="14.25" customHeight="1">
      <c r="A280" s="1"/>
      <c r="B280" s="591" t="s">
        <v>1</v>
      </c>
      <c r="C280" s="579"/>
      <c r="D280" s="37" t="s">
        <v>2</v>
      </c>
      <c r="E280" s="23" t="s">
        <v>83</v>
      </c>
      <c r="F280" s="23" t="s">
        <v>84</v>
      </c>
      <c r="G280" s="23" t="s">
        <v>85</v>
      </c>
      <c r="H280" s="38" t="s">
        <v>86</v>
      </c>
      <c r="I280" s="1"/>
      <c r="J280" s="1"/>
      <c r="K280" s="1"/>
      <c r="L280" s="1"/>
      <c r="M280" s="1"/>
      <c r="N280" s="1"/>
      <c r="O280" s="1"/>
      <c r="P280" s="1"/>
      <c r="Q280" s="1"/>
      <c r="R280" s="1"/>
      <c r="S280" s="1"/>
      <c r="T280" s="1"/>
      <c r="U280" s="1"/>
      <c r="V280" s="1"/>
      <c r="W280" s="1"/>
      <c r="X280" s="1"/>
      <c r="Y280" s="1"/>
      <c r="Z280" s="1"/>
    </row>
    <row r="281" spans="1:26" ht="14.25" customHeight="1">
      <c r="A281" s="1"/>
      <c r="B281" s="862"/>
      <c r="C281" s="690"/>
      <c r="D281" s="39"/>
      <c r="E281" s="39"/>
      <c r="F281" s="40"/>
      <c r="G281" s="41"/>
      <c r="H281" s="42">
        <f t="shared" ref="H281:H283" si="27">G281*(F281+1)*E281</f>
        <v>0</v>
      </c>
      <c r="I281" s="1"/>
      <c r="J281" s="1"/>
      <c r="K281" s="1"/>
      <c r="L281" s="1"/>
      <c r="M281" s="1"/>
      <c r="N281" s="1"/>
      <c r="O281" s="1"/>
      <c r="P281" s="1"/>
      <c r="Q281" s="1"/>
      <c r="R281" s="1"/>
      <c r="S281" s="1"/>
      <c r="T281" s="1"/>
      <c r="U281" s="1"/>
      <c r="V281" s="1"/>
      <c r="W281" s="1"/>
      <c r="X281" s="1"/>
      <c r="Y281" s="1"/>
      <c r="Z281" s="1"/>
    </row>
    <row r="282" spans="1:26" ht="14.25" customHeight="1">
      <c r="A282" s="1"/>
      <c r="B282" s="708"/>
      <c r="C282" s="621"/>
      <c r="D282" s="39"/>
      <c r="E282" s="43"/>
      <c r="F282" s="44"/>
      <c r="G282" s="45"/>
      <c r="H282" s="42">
        <f t="shared" si="27"/>
        <v>0</v>
      </c>
      <c r="I282" s="1"/>
      <c r="J282" s="1"/>
      <c r="K282" s="1"/>
      <c r="L282" s="1"/>
      <c r="M282" s="1"/>
      <c r="N282" s="1"/>
      <c r="O282" s="1"/>
      <c r="P282" s="1"/>
      <c r="Q282" s="1"/>
      <c r="R282" s="1"/>
      <c r="S282" s="1"/>
      <c r="T282" s="1"/>
      <c r="U282" s="1"/>
      <c r="V282" s="1"/>
      <c r="W282" s="1"/>
      <c r="X282" s="1"/>
      <c r="Y282" s="1"/>
      <c r="Z282" s="1"/>
    </row>
    <row r="283" spans="1:26" ht="14.25" customHeight="1">
      <c r="A283" s="1"/>
      <c r="B283" s="702"/>
      <c r="C283" s="625"/>
      <c r="D283" s="39"/>
      <c r="E283" s="46"/>
      <c r="F283" s="47"/>
      <c r="G283" s="48"/>
      <c r="H283" s="42">
        <f t="shared" si="27"/>
        <v>0</v>
      </c>
      <c r="I283" s="1"/>
      <c r="J283" s="1"/>
      <c r="K283" s="1"/>
      <c r="L283" s="1"/>
      <c r="M283" s="1"/>
      <c r="N283" s="1"/>
      <c r="O283" s="1"/>
      <c r="P283" s="1"/>
      <c r="Q283" s="1"/>
      <c r="R283" s="1"/>
      <c r="S283" s="1"/>
      <c r="T283" s="1"/>
      <c r="U283" s="1"/>
      <c r="V283" s="1"/>
      <c r="W283" s="1"/>
      <c r="X283" s="1"/>
      <c r="Y283" s="1"/>
      <c r="Z283" s="1"/>
    </row>
    <row r="284" spans="1:26" ht="14.25" customHeight="1">
      <c r="A284" s="1"/>
      <c r="B284" s="682" t="s">
        <v>87</v>
      </c>
      <c r="C284" s="581"/>
      <c r="D284" s="581"/>
      <c r="E284" s="581"/>
      <c r="F284" s="581"/>
      <c r="G284" s="579"/>
      <c r="H284" s="49">
        <f>ROUND(SUM(H281:H283),2)</f>
        <v>0</v>
      </c>
      <c r="I284" s="1"/>
      <c r="J284" s="1"/>
      <c r="K284" s="1"/>
      <c r="L284" s="1"/>
      <c r="M284" s="1"/>
      <c r="N284" s="1"/>
      <c r="O284" s="1"/>
      <c r="P284" s="1"/>
      <c r="Q284" s="1"/>
      <c r="R284" s="1"/>
      <c r="S284" s="1"/>
      <c r="T284" s="1"/>
      <c r="U284" s="1"/>
      <c r="V284" s="1"/>
      <c r="W284" s="1"/>
      <c r="X284" s="1"/>
      <c r="Y284" s="1"/>
      <c r="Z284" s="1"/>
    </row>
    <row r="285" spans="1:26" ht="14.25" customHeight="1">
      <c r="A285" s="1"/>
      <c r="B285" s="636" t="s">
        <v>88</v>
      </c>
      <c r="C285" s="581"/>
      <c r="D285" s="581"/>
      <c r="E285" s="581"/>
      <c r="F285" s="581"/>
      <c r="G285" s="581"/>
      <c r="H285" s="589"/>
      <c r="I285" s="1"/>
      <c r="J285" s="1"/>
      <c r="K285" s="1"/>
      <c r="L285" s="1"/>
      <c r="M285" s="1"/>
      <c r="N285" s="1"/>
      <c r="O285" s="1"/>
      <c r="P285" s="1"/>
      <c r="Q285" s="1"/>
      <c r="R285" s="1"/>
      <c r="S285" s="1"/>
      <c r="T285" s="1"/>
      <c r="U285" s="1"/>
      <c r="V285" s="1"/>
      <c r="W285" s="1"/>
      <c r="X285" s="1"/>
      <c r="Y285" s="1"/>
      <c r="Z285" s="1"/>
    </row>
    <row r="286" spans="1:26" ht="14.25" customHeight="1">
      <c r="A286" s="1"/>
      <c r="B286" s="591" t="s">
        <v>1</v>
      </c>
      <c r="C286" s="579"/>
      <c r="D286" s="37" t="s">
        <v>2</v>
      </c>
      <c r="E286" s="23" t="s">
        <v>83</v>
      </c>
      <c r="F286" s="23" t="s">
        <v>89</v>
      </c>
      <c r="G286" s="23" t="s">
        <v>85</v>
      </c>
      <c r="H286" s="38" t="s">
        <v>86</v>
      </c>
      <c r="I286" s="1"/>
      <c r="J286" s="1"/>
      <c r="K286" s="1"/>
      <c r="L286" s="1"/>
      <c r="M286" s="1"/>
      <c r="N286" s="1"/>
      <c r="O286" s="1"/>
      <c r="P286" s="1"/>
      <c r="Q286" s="1"/>
      <c r="R286" s="1"/>
      <c r="S286" s="1"/>
      <c r="T286" s="1"/>
      <c r="U286" s="1"/>
      <c r="V286" s="1"/>
      <c r="W286" s="1"/>
      <c r="X286" s="1"/>
      <c r="Y286" s="1"/>
      <c r="Z286" s="1"/>
    </row>
    <row r="287" spans="1:26" ht="14.25" customHeight="1">
      <c r="A287" s="1"/>
      <c r="B287" s="701"/>
      <c r="C287" s="680"/>
      <c r="D287" s="50"/>
      <c r="E287" s="51"/>
      <c r="F287" s="52"/>
      <c r="G287" s="41"/>
      <c r="H287" s="42">
        <f t="shared" ref="H287:H289" si="28">E287*F287*G287</f>
        <v>0</v>
      </c>
      <c r="I287" s="1"/>
      <c r="J287" s="1"/>
      <c r="K287" s="1"/>
      <c r="L287" s="1"/>
      <c r="M287" s="1"/>
      <c r="N287" s="1"/>
      <c r="O287" s="1"/>
      <c r="P287" s="1"/>
      <c r="Q287" s="1"/>
      <c r="R287" s="1"/>
      <c r="S287" s="1"/>
      <c r="T287" s="1"/>
      <c r="U287" s="1"/>
      <c r="V287" s="1"/>
      <c r="W287" s="1"/>
      <c r="X287" s="1"/>
      <c r="Y287" s="1"/>
      <c r="Z287" s="1"/>
    </row>
    <row r="288" spans="1:26" ht="14.25" customHeight="1">
      <c r="A288" s="1"/>
      <c r="B288" s="707" t="s">
        <v>90</v>
      </c>
      <c r="C288" s="620"/>
      <c r="D288" s="53" t="s">
        <v>91</v>
      </c>
      <c r="E288" s="50">
        <v>0.05</v>
      </c>
      <c r="F288" s="59">
        <v>1</v>
      </c>
      <c r="G288" s="41">
        <f>H297</f>
        <v>23334.880000000001</v>
      </c>
      <c r="H288" s="42">
        <f t="shared" si="28"/>
        <v>1166.7440000000001</v>
      </c>
      <c r="I288" s="1"/>
      <c r="J288" s="1"/>
      <c r="K288" s="1"/>
      <c r="L288" s="1"/>
      <c r="M288" s="1"/>
      <c r="N288" s="1"/>
      <c r="O288" s="1"/>
      <c r="P288" s="1"/>
      <c r="Q288" s="1"/>
      <c r="R288" s="1"/>
      <c r="S288" s="1"/>
      <c r="T288" s="1"/>
      <c r="U288" s="1"/>
      <c r="V288" s="1"/>
      <c r="W288" s="1"/>
      <c r="X288" s="1"/>
      <c r="Y288" s="1"/>
      <c r="Z288" s="1"/>
    </row>
    <row r="289" spans="1:26" ht="14.25" customHeight="1">
      <c r="A289" s="1"/>
      <c r="B289" s="861"/>
      <c r="C289" s="681"/>
      <c r="D289" s="47"/>
      <c r="E289" s="46"/>
      <c r="F289" s="47"/>
      <c r="G289" s="41"/>
      <c r="H289" s="42">
        <f t="shared" si="28"/>
        <v>0</v>
      </c>
      <c r="I289" s="1"/>
      <c r="J289" s="1"/>
      <c r="K289" s="1"/>
      <c r="L289" s="1"/>
      <c r="M289" s="1"/>
      <c r="N289" s="1"/>
      <c r="O289" s="1"/>
      <c r="P289" s="1"/>
      <c r="Q289" s="1"/>
      <c r="R289" s="1"/>
      <c r="S289" s="1"/>
      <c r="T289" s="1"/>
      <c r="U289" s="1"/>
      <c r="V289" s="1"/>
      <c r="W289" s="1"/>
      <c r="X289" s="1"/>
      <c r="Y289" s="1"/>
      <c r="Z289" s="1"/>
    </row>
    <row r="290" spans="1:26" ht="14.25" customHeight="1">
      <c r="A290" s="1"/>
      <c r="B290" s="682" t="s">
        <v>87</v>
      </c>
      <c r="C290" s="581"/>
      <c r="D290" s="581"/>
      <c r="E290" s="581"/>
      <c r="F290" s="581"/>
      <c r="G290" s="579"/>
      <c r="H290" s="49">
        <f>ROUND(SUM(H287:H289),2)</f>
        <v>1166.74</v>
      </c>
      <c r="I290" s="1"/>
      <c r="J290" s="1"/>
      <c r="K290" s="1"/>
      <c r="L290" s="1"/>
      <c r="M290" s="1"/>
      <c r="N290" s="1"/>
      <c r="O290" s="1"/>
      <c r="P290" s="1"/>
      <c r="Q290" s="1"/>
      <c r="R290" s="1"/>
      <c r="S290" s="1"/>
      <c r="T290" s="1"/>
      <c r="U290" s="1"/>
      <c r="V290" s="1"/>
      <c r="W290" s="1"/>
      <c r="X290" s="1"/>
      <c r="Y290" s="1"/>
      <c r="Z290" s="1"/>
    </row>
    <row r="291" spans="1:26" ht="14.25" customHeight="1">
      <c r="A291" s="1"/>
      <c r="B291" s="636" t="s">
        <v>92</v>
      </c>
      <c r="C291" s="581"/>
      <c r="D291" s="581"/>
      <c r="E291" s="581"/>
      <c r="F291" s="581"/>
      <c r="G291" s="581"/>
      <c r="H291" s="589"/>
      <c r="I291" s="1"/>
      <c r="J291" s="1"/>
      <c r="K291" s="1"/>
      <c r="L291" s="1"/>
      <c r="M291" s="1"/>
      <c r="N291" s="1"/>
      <c r="O291" s="1"/>
      <c r="P291" s="1"/>
      <c r="Q291" s="1"/>
      <c r="R291" s="1"/>
      <c r="S291" s="1"/>
      <c r="T291" s="1"/>
      <c r="U291" s="1"/>
      <c r="V291" s="1"/>
      <c r="W291" s="1"/>
      <c r="X291" s="1"/>
      <c r="Y291" s="1"/>
      <c r="Z291" s="1"/>
    </row>
    <row r="292" spans="1:26" ht="14.25" customHeight="1">
      <c r="A292" s="1"/>
      <c r="B292" s="591" t="s">
        <v>1</v>
      </c>
      <c r="C292" s="579"/>
      <c r="D292" s="37" t="s">
        <v>2</v>
      </c>
      <c r="E292" s="23" t="s">
        <v>83</v>
      </c>
      <c r="F292" s="54" t="s">
        <v>89</v>
      </c>
      <c r="G292" s="23" t="s">
        <v>85</v>
      </c>
      <c r="H292" s="55" t="s">
        <v>86</v>
      </c>
      <c r="I292" s="1"/>
      <c r="J292" s="1"/>
      <c r="K292" s="1"/>
      <c r="L292" s="1"/>
      <c r="M292" s="1"/>
      <c r="N292" s="1"/>
      <c r="O292" s="1"/>
      <c r="P292" s="1"/>
      <c r="Q292" s="1"/>
      <c r="R292" s="1"/>
      <c r="S292" s="1"/>
      <c r="T292" s="1"/>
      <c r="U292" s="1"/>
      <c r="V292" s="1"/>
      <c r="W292" s="1"/>
      <c r="X292" s="1"/>
      <c r="Y292" s="1"/>
      <c r="Z292" s="1"/>
    </row>
    <row r="293" spans="1:26" ht="14.25" customHeight="1">
      <c r="A293" s="1"/>
      <c r="B293" s="701"/>
      <c r="C293" s="680"/>
      <c r="D293" s="56"/>
      <c r="E293" s="51"/>
      <c r="F293" s="57"/>
      <c r="G293" s="41"/>
      <c r="H293" s="42">
        <f t="shared" ref="H293:H296" si="29">E293*F293*G293</f>
        <v>0</v>
      </c>
      <c r="I293" s="1"/>
      <c r="J293" s="1"/>
      <c r="K293" s="1"/>
      <c r="L293" s="1"/>
      <c r="M293" s="1"/>
      <c r="N293" s="1"/>
      <c r="O293" s="1"/>
      <c r="P293" s="1"/>
      <c r="Q293" s="1"/>
      <c r="R293" s="1"/>
      <c r="S293" s="1"/>
      <c r="T293" s="1"/>
      <c r="U293" s="1"/>
      <c r="V293" s="1"/>
      <c r="W293" s="1"/>
      <c r="X293" s="1"/>
      <c r="Y293" s="1"/>
      <c r="Z293" s="1"/>
    </row>
    <row r="294" spans="1:26" ht="14.25" customHeight="1">
      <c r="A294" s="1"/>
      <c r="B294" s="619"/>
      <c r="C294" s="620"/>
      <c r="D294" s="58"/>
      <c r="E294" s="50"/>
      <c r="F294" s="59"/>
      <c r="G294" s="41"/>
      <c r="H294" s="42">
        <f t="shared" si="29"/>
        <v>0</v>
      </c>
      <c r="I294" s="1"/>
      <c r="J294" s="1"/>
      <c r="K294" s="1"/>
      <c r="L294" s="1"/>
      <c r="M294" s="1"/>
      <c r="N294" s="1"/>
      <c r="O294" s="1"/>
      <c r="P294" s="1"/>
      <c r="Q294" s="1"/>
      <c r="R294" s="1"/>
      <c r="S294" s="1"/>
      <c r="T294" s="1"/>
      <c r="U294" s="1"/>
      <c r="V294" s="1"/>
      <c r="W294" s="1"/>
      <c r="X294" s="1"/>
      <c r="Y294" s="1"/>
      <c r="Z294" s="1"/>
    </row>
    <row r="295" spans="1:26" ht="14.25" customHeight="1">
      <c r="A295" s="1"/>
      <c r="B295" s="619" t="s">
        <v>93</v>
      </c>
      <c r="C295" s="620"/>
      <c r="D295" s="58" t="s">
        <v>94</v>
      </c>
      <c r="E295" s="50">
        <v>1</v>
      </c>
      <c r="F295" s="59">
        <v>0.25</v>
      </c>
      <c r="G295" s="41">
        <v>63800</v>
      </c>
      <c r="H295" s="42">
        <f t="shared" si="29"/>
        <v>15950</v>
      </c>
      <c r="I295" s="1"/>
      <c r="J295" s="1"/>
      <c r="K295" s="1"/>
      <c r="L295" s="1"/>
      <c r="M295" s="1"/>
      <c r="N295" s="1"/>
      <c r="O295" s="1"/>
      <c r="P295" s="1"/>
      <c r="Q295" s="1"/>
      <c r="R295" s="1"/>
      <c r="S295" s="1"/>
      <c r="T295" s="1"/>
      <c r="U295" s="1"/>
      <c r="V295" s="1"/>
      <c r="W295" s="1"/>
      <c r="X295" s="1"/>
      <c r="Y295" s="1"/>
      <c r="Z295" s="1"/>
    </row>
    <row r="296" spans="1:26" ht="14.25" customHeight="1">
      <c r="A296" s="1"/>
      <c r="B296" s="702" t="s">
        <v>105</v>
      </c>
      <c r="C296" s="681"/>
      <c r="D296" s="60" t="s">
        <v>94</v>
      </c>
      <c r="E296" s="61">
        <v>1</v>
      </c>
      <c r="F296" s="72">
        <v>0.125</v>
      </c>
      <c r="G296" s="41">
        <v>59079</v>
      </c>
      <c r="H296" s="42">
        <f t="shared" si="29"/>
        <v>7384.875</v>
      </c>
      <c r="I296" s="1"/>
      <c r="J296" s="1"/>
      <c r="K296" s="1"/>
      <c r="L296" s="1"/>
      <c r="M296" s="1"/>
      <c r="N296" s="1"/>
      <c r="O296" s="1"/>
      <c r="P296" s="1"/>
      <c r="Q296" s="1"/>
      <c r="R296" s="1"/>
      <c r="S296" s="1"/>
      <c r="T296" s="1"/>
      <c r="U296" s="1"/>
      <c r="V296" s="1"/>
      <c r="W296" s="1"/>
      <c r="X296" s="1"/>
      <c r="Y296" s="1"/>
      <c r="Z296" s="1"/>
    </row>
    <row r="297" spans="1:26" ht="14.25" customHeight="1">
      <c r="A297" s="1"/>
      <c r="B297" s="682" t="s">
        <v>87</v>
      </c>
      <c r="C297" s="581"/>
      <c r="D297" s="581"/>
      <c r="E297" s="581"/>
      <c r="F297" s="581"/>
      <c r="G297" s="579"/>
      <c r="H297" s="49">
        <f>ROUND(SUM(H293:H296),2)</f>
        <v>23334.880000000001</v>
      </c>
      <c r="I297" s="1"/>
      <c r="J297" s="1"/>
      <c r="K297" s="1"/>
      <c r="L297" s="1"/>
      <c r="M297" s="1"/>
      <c r="N297" s="1"/>
      <c r="O297" s="1"/>
      <c r="P297" s="1"/>
      <c r="Q297" s="1"/>
      <c r="R297" s="1"/>
      <c r="S297" s="1"/>
      <c r="T297" s="1"/>
      <c r="U297" s="1"/>
      <c r="V297" s="1"/>
      <c r="W297" s="1"/>
      <c r="X297" s="1"/>
      <c r="Y297" s="1"/>
      <c r="Z297" s="1"/>
    </row>
    <row r="298" spans="1:26" ht="14.25" customHeight="1">
      <c r="A298" s="1"/>
      <c r="B298" s="636" t="s">
        <v>95</v>
      </c>
      <c r="C298" s="581"/>
      <c r="D298" s="581"/>
      <c r="E298" s="581"/>
      <c r="F298" s="581"/>
      <c r="G298" s="581"/>
      <c r="H298" s="589"/>
      <c r="I298" s="1"/>
      <c r="J298" s="1"/>
      <c r="K298" s="1"/>
      <c r="L298" s="1"/>
      <c r="M298" s="1"/>
      <c r="N298" s="1"/>
      <c r="O298" s="1"/>
      <c r="P298" s="1"/>
      <c r="Q298" s="1"/>
      <c r="R298" s="1"/>
      <c r="S298" s="1"/>
      <c r="T298" s="1"/>
      <c r="U298" s="1"/>
      <c r="V298" s="1"/>
      <c r="W298" s="1"/>
      <c r="X298" s="1"/>
      <c r="Y298" s="1"/>
      <c r="Z298" s="1"/>
    </row>
    <row r="299" spans="1:26" ht="14.25" customHeight="1">
      <c r="A299" s="1"/>
      <c r="B299" s="591" t="s">
        <v>1</v>
      </c>
      <c r="C299" s="581"/>
      <c r="D299" s="579"/>
      <c r="E299" s="23" t="s">
        <v>2</v>
      </c>
      <c r="F299" s="23" t="s">
        <v>83</v>
      </c>
      <c r="G299" s="23" t="s">
        <v>85</v>
      </c>
      <c r="H299" s="38" t="s">
        <v>86</v>
      </c>
      <c r="I299" s="1"/>
      <c r="J299" s="1"/>
      <c r="K299" s="1"/>
      <c r="L299" s="1"/>
      <c r="M299" s="1"/>
      <c r="N299" s="1"/>
      <c r="O299" s="1"/>
      <c r="P299" s="1"/>
      <c r="Q299" s="1"/>
      <c r="R299" s="1"/>
      <c r="S299" s="1"/>
      <c r="T299" s="1"/>
      <c r="U299" s="1"/>
      <c r="V299" s="1"/>
      <c r="W299" s="1"/>
      <c r="X299" s="1"/>
      <c r="Y299" s="1"/>
      <c r="Z299" s="1"/>
    </row>
    <row r="300" spans="1:26" ht="14.25" customHeight="1">
      <c r="A300" s="1"/>
      <c r="B300" s="619" t="s">
        <v>103</v>
      </c>
      <c r="C300" s="620"/>
      <c r="D300" s="621"/>
      <c r="E300" s="39" t="s">
        <v>13</v>
      </c>
      <c r="F300" s="40">
        <v>1.3</v>
      </c>
      <c r="G300" s="62">
        <v>35000</v>
      </c>
      <c r="H300" s="63">
        <f t="shared" ref="H300:H301" si="30">G300*F300</f>
        <v>45500</v>
      </c>
      <c r="I300" s="1"/>
      <c r="J300" s="1"/>
      <c r="K300" s="1"/>
      <c r="L300" s="1"/>
      <c r="M300" s="1"/>
      <c r="N300" s="1"/>
      <c r="O300" s="1"/>
      <c r="P300" s="1"/>
      <c r="Q300" s="1"/>
      <c r="R300" s="1"/>
      <c r="S300" s="1"/>
      <c r="T300" s="1"/>
      <c r="U300" s="1"/>
      <c r="V300" s="1"/>
      <c r="W300" s="1"/>
      <c r="X300" s="1"/>
      <c r="Y300" s="1"/>
      <c r="Z300" s="1"/>
    </row>
    <row r="301" spans="1:26" ht="14.25" customHeight="1">
      <c r="A301" s="1"/>
      <c r="B301" s="619"/>
      <c r="C301" s="620"/>
      <c r="D301" s="621"/>
      <c r="E301" s="39"/>
      <c r="F301" s="40"/>
      <c r="G301" s="62"/>
      <c r="H301" s="63">
        <f t="shared" si="30"/>
        <v>0</v>
      </c>
      <c r="I301" s="1"/>
      <c r="J301" s="1"/>
      <c r="K301" s="1"/>
      <c r="L301" s="1"/>
      <c r="M301" s="1"/>
      <c r="N301" s="1"/>
      <c r="O301" s="1"/>
      <c r="P301" s="1"/>
      <c r="Q301" s="1"/>
      <c r="R301" s="1"/>
      <c r="S301" s="1"/>
      <c r="T301" s="1"/>
      <c r="U301" s="1"/>
      <c r="V301" s="1"/>
      <c r="W301" s="1"/>
      <c r="X301" s="1"/>
      <c r="Y301" s="1"/>
      <c r="Z301" s="1"/>
    </row>
    <row r="302" spans="1:26" ht="14.25" customHeight="1">
      <c r="A302" s="1"/>
      <c r="B302" s="674" t="s">
        <v>87</v>
      </c>
      <c r="C302" s="594"/>
      <c r="D302" s="594"/>
      <c r="E302" s="594"/>
      <c r="F302" s="594"/>
      <c r="G302" s="595"/>
      <c r="H302" s="64">
        <f>ROUND(SUM(H300:H301),2)</f>
        <v>45500</v>
      </c>
      <c r="I302" s="1"/>
      <c r="J302" s="1"/>
      <c r="K302" s="1"/>
      <c r="L302" s="1"/>
      <c r="M302" s="1"/>
      <c r="N302" s="1"/>
      <c r="O302" s="1"/>
      <c r="P302" s="1"/>
      <c r="Q302" s="1"/>
      <c r="R302" s="1"/>
      <c r="S302" s="1"/>
      <c r="T302" s="1"/>
      <c r="U302" s="1"/>
      <c r="V302" s="1"/>
      <c r="W302" s="1"/>
      <c r="X302" s="1"/>
      <c r="Y302" s="1"/>
      <c r="Z302" s="1"/>
    </row>
    <row r="303" spans="1:26" ht="14.25" customHeight="1">
      <c r="A303" s="1"/>
      <c r="B303" s="675"/>
      <c r="C303" s="602"/>
      <c r="D303" s="602"/>
      <c r="E303" s="602"/>
      <c r="F303" s="602"/>
      <c r="G303" s="602"/>
      <c r="H303" s="633"/>
      <c r="I303" s="1"/>
      <c r="J303" s="1"/>
      <c r="K303" s="1"/>
      <c r="L303" s="1"/>
      <c r="M303" s="1"/>
      <c r="N303" s="1"/>
      <c r="O303" s="1"/>
      <c r="P303" s="1"/>
      <c r="Q303" s="1"/>
      <c r="R303" s="1"/>
      <c r="S303" s="1"/>
      <c r="T303" s="1"/>
      <c r="U303" s="1"/>
      <c r="V303" s="1"/>
      <c r="W303" s="1"/>
      <c r="X303" s="1"/>
      <c r="Y303" s="1"/>
      <c r="Z303" s="1"/>
    </row>
    <row r="304" spans="1:26" ht="14.25" customHeight="1">
      <c r="A304" s="1"/>
      <c r="B304" s="676"/>
      <c r="C304" s="587"/>
      <c r="D304" s="635"/>
      <c r="E304" s="677" t="s">
        <v>59</v>
      </c>
      <c r="F304" s="678"/>
      <c r="G304" s="678"/>
      <c r="H304" s="65">
        <f>ROUND(H290+H284+H297+H302,0)</f>
        <v>70002</v>
      </c>
      <c r="I304" s="1"/>
      <c r="J304" s="1"/>
      <c r="K304" s="1"/>
      <c r="L304" s="1"/>
      <c r="M304" s="1"/>
      <c r="N304" s="1"/>
      <c r="O304" s="1"/>
      <c r="P304" s="1"/>
      <c r="Q304" s="1"/>
      <c r="R304" s="1"/>
      <c r="S304" s="1"/>
      <c r="T304" s="1"/>
      <c r="U304" s="1"/>
      <c r="V304" s="1"/>
      <c r="W304" s="1"/>
      <c r="X304" s="1"/>
      <c r="Y304" s="1"/>
      <c r="Z304" s="1"/>
    </row>
    <row r="305" spans="1:26" ht="14.25" customHeight="1">
      <c r="A305" s="1"/>
      <c r="B305" s="290"/>
      <c r="C305" s="68"/>
      <c r="D305" s="68"/>
      <c r="E305" s="68"/>
      <c r="F305" s="68"/>
      <c r="G305" s="68"/>
      <c r="H305" s="69"/>
      <c r="I305" s="1"/>
      <c r="J305" s="1"/>
      <c r="K305" s="1"/>
      <c r="L305" s="1"/>
      <c r="M305" s="1"/>
      <c r="N305" s="1"/>
      <c r="O305" s="1"/>
      <c r="P305" s="1"/>
      <c r="Q305" s="1"/>
      <c r="R305" s="1"/>
      <c r="S305" s="1"/>
      <c r="T305" s="1"/>
      <c r="U305" s="1"/>
      <c r="V305" s="1"/>
      <c r="W305" s="1"/>
      <c r="X305" s="1"/>
      <c r="Y305" s="1"/>
      <c r="Z305" s="1"/>
    </row>
    <row r="306" spans="1:26" ht="14.25" customHeight="1">
      <c r="A306" s="1"/>
      <c r="B306" s="291"/>
      <c r="C306" s="31"/>
      <c r="D306" s="31"/>
      <c r="E306" s="31"/>
      <c r="F306" s="31"/>
      <c r="G306" s="31"/>
      <c r="H306" s="32"/>
      <c r="I306" s="1"/>
      <c r="J306" s="1"/>
      <c r="K306" s="1"/>
      <c r="L306" s="1"/>
      <c r="M306" s="1"/>
      <c r="N306" s="1"/>
      <c r="O306" s="1"/>
      <c r="P306" s="1"/>
      <c r="Q306" s="1"/>
      <c r="R306" s="1"/>
      <c r="S306" s="1"/>
      <c r="T306" s="1"/>
      <c r="U306" s="1"/>
      <c r="V306" s="1"/>
      <c r="W306" s="1"/>
      <c r="X306" s="1"/>
      <c r="Y306" s="1"/>
      <c r="Z306" s="1"/>
    </row>
    <row r="307" spans="1:26" ht="14.25" customHeight="1">
      <c r="A307" s="1"/>
      <c r="B307" s="691" t="s">
        <v>77</v>
      </c>
      <c r="C307" s="578"/>
      <c r="D307" s="578"/>
      <c r="E307" s="578"/>
      <c r="F307" s="578"/>
      <c r="G307" s="578"/>
      <c r="H307" s="604"/>
      <c r="I307" s="1"/>
      <c r="J307" s="1"/>
      <c r="K307" s="1"/>
      <c r="L307" s="1"/>
      <c r="M307" s="1"/>
      <c r="N307" s="1"/>
      <c r="O307" s="1"/>
      <c r="P307" s="1"/>
      <c r="Q307" s="1"/>
      <c r="R307" s="1"/>
      <c r="S307" s="1"/>
      <c r="T307" s="1"/>
      <c r="U307" s="1"/>
      <c r="V307" s="1"/>
      <c r="W307" s="1"/>
      <c r="X307" s="1"/>
      <c r="Y307" s="1"/>
      <c r="Z307" s="1"/>
    </row>
    <row r="308" spans="1:26" ht="14.25" customHeight="1">
      <c r="A308" s="1"/>
      <c r="B308" s="668"/>
      <c r="C308" s="606"/>
      <c r="D308" s="606"/>
      <c r="E308" s="606"/>
      <c r="F308" s="606"/>
      <c r="G308" s="606"/>
      <c r="H308" s="607"/>
      <c r="I308" s="1"/>
      <c r="J308" s="1"/>
      <c r="K308" s="1"/>
      <c r="L308" s="1"/>
      <c r="M308" s="1"/>
      <c r="N308" s="1"/>
      <c r="O308" s="1"/>
      <c r="P308" s="1"/>
      <c r="Q308" s="1"/>
      <c r="R308" s="1"/>
      <c r="S308" s="1"/>
      <c r="T308" s="1"/>
      <c r="U308" s="1"/>
      <c r="V308" s="1"/>
      <c r="W308" s="1"/>
      <c r="X308" s="1"/>
      <c r="Y308" s="1"/>
      <c r="Z308" s="1"/>
    </row>
    <row r="309" spans="1:26" ht="14.25" customHeight="1">
      <c r="A309" s="1"/>
      <c r="B309" s="591" t="s">
        <v>78</v>
      </c>
      <c r="C309" s="581"/>
      <c r="D309" s="581"/>
      <c r="E309" s="581"/>
      <c r="F309" s="581"/>
      <c r="G309" s="581"/>
      <c r="H309" s="589"/>
      <c r="I309" s="1"/>
      <c r="J309" s="1"/>
      <c r="K309" s="1"/>
      <c r="L309" s="1"/>
      <c r="M309" s="1"/>
      <c r="N309" s="1"/>
      <c r="O309" s="1"/>
      <c r="P309" s="1"/>
      <c r="Q309" s="1"/>
      <c r="R309" s="1"/>
      <c r="S309" s="1"/>
      <c r="T309" s="1"/>
      <c r="U309" s="1"/>
      <c r="V309" s="1"/>
      <c r="W309" s="1"/>
      <c r="X309" s="1"/>
      <c r="Y309" s="1"/>
      <c r="Z309" s="1"/>
    </row>
    <row r="310" spans="1:26" ht="15" customHeight="1">
      <c r="A310" s="1"/>
      <c r="B310" s="588" t="s">
        <v>1011</v>
      </c>
      <c r="C310" s="581"/>
      <c r="D310" s="581"/>
      <c r="E310" s="581"/>
      <c r="F310" s="581"/>
      <c r="G310" s="581"/>
      <c r="H310" s="589"/>
      <c r="I310" s="1"/>
      <c r="J310" s="1"/>
      <c r="K310" s="1"/>
      <c r="L310" s="1"/>
      <c r="M310" s="1"/>
      <c r="N310" s="1"/>
      <c r="O310" s="1"/>
      <c r="P310" s="1"/>
      <c r="Q310" s="1"/>
      <c r="R310" s="1"/>
      <c r="S310" s="1"/>
      <c r="T310" s="1"/>
      <c r="U310" s="1"/>
      <c r="V310" s="1"/>
      <c r="W310" s="1"/>
      <c r="X310" s="1"/>
      <c r="Y310" s="1"/>
      <c r="Z310" s="1"/>
    </row>
    <row r="311" spans="1:26" ht="15" customHeight="1">
      <c r="A311" s="1"/>
      <c r="B311" s="292" t="s">
        <v>79</v>
      </c>
      <c r="C311" s="293" t="e">
        <f>+#REF!</f>
        <v>#REF!</v>
      </c>
      <c r="D311" s="693" t="s">
        <v>80</v>
      </c>
      <c r="E311" s="579"/>
      <c r="F311" s="5" t="e">
        <f>+#REF!</f>
        <v>#REF!</v>
      </c>
      <c r="G311" s="5" t="s">
        <v>81</v>
      </c>
      <c r="H311" s="36"/>
      <c r="I311" s="1"/>
      <c r="J311" s="1"/>
      <c r="K311" s="1"/>
      <c r="L311" s="1"/>
      <c r="M311" s="1"/>
      <c r="N311" s="1"/>
      <c r="O311" s="1"/>
      <c r="P311" s="1"/>
      <c r="Q311" s="1"/>
      <c r="R311" s="1"/>
      <c r="S311" s="1"/>
      <c r="T311" s="1"/>
      <c r="U311" s="1"/>
      <c r="V311" s="1"/>
      <c r="W311" s="1"/>
      <c r="X311" s="1"/>
      <c r="Y311" s="1"/>
      <c r="Z311" s="1"/>
    </row>
    <row r="312" spans="1:26" ht="14.25" customHeight="1">
      <c r="A312" s="1"/>
      <c r="B312" s="636"/>
      <c r="C312" s="581"/>
      <c r="D312" s="581"/>
      <c r="E312" s="581"/>
      <c r="F312" s="581"/>
      <c r="G312" s="581"/>
      <c r="H312" s="589"/>
      <c r="I312" s="1"/>
      <c r="J312" s="1"/>
      <c r="K312" s="1"/>
      <c r="L312" s="1"/>
      <c r="M312" s="1"/>
      <c r="N312" s="1"/>
      <c r="O312" s="1"/>
      <c r="P312" s="1"/>
      <c r="Q312" s="1"/>
      <c r="R312" s="1"/>
      <c r="S312" s="1"/>
      <c r="T312" s="1"/>
      <c r="U312" s="1"/>
      <c r="V312" s="1"/>
      <c r="W312" s="1"/>
      <c r="X312" s="1"/>
      <c r="Y312" s="1"/>
      <c r="Z312" s="1"/>
    </row>
    <row r="313" spans="1:26" ht="15" customHeight="1">
      <c r="A313" s="1"/>
      <c r="B313" s="652" t="e">
        <f>+#REF!</f>
        <v>#REF!</v>
      </c>
      <c r="C313" s="585"/>
      <c r="D313" s="585"/>
      <c r="E313" s="585"/>
      <c r="F313" s="585"/>
      <c r="G313" s="585"/>
      <c r="H313" s="610"/>
      <c r="I313" s="1"/>
      <c r="J313" s="1"/>
      <c r="K313" s="1"/>
      <c r="L313" s="1"/>
      <c r="M313" s="1"/>
      <c r="N313" s="1"/>
      <c r="O313" s="1"/>
      <c r="P313" s="1"/>
      <c r="Q313" s="1"/>
      <c r="R313" s="1"/>
      <c r="S313" s="1"/>
      <c r="T313" s="1"/>
      <c r="U313" s="1"/>
      <c r="V313" s="1"/>
      <c r="W313" s="1"/>
      <c r="X313" s="1"/>
      <c r="Y313" s="1"/>
      <c r="Z313" s="1"/>
    </row>
    <row r="314" spans="1:26" ht="14.25" customHeight="1">
      <c r="A314" s="1"/>
      <c r="B314" s="600"/>
      <c r="C314" s="578"/>
      <c r="D314" s="578"/>
      <c r="E314" s="578"/>
      <c r="F314" s="578"/>
      <c r="G314" s="578"/>
      <c r="H314" s="604"/>
      <c r="I314" s="1"/>
      <c r="J314" s="1"/>
      <c r="K314" s="1"/>
      <c r="L314" s="1"/>
      <c r="M314" s="1"/>
      <c r="N314" s="1"/>
      <c r="O314" s="1"/>
      <c r="P314" s="1"/>
      <c r="Q314" s="1"/>
      <c r="R314" s="1"/>
      <c r="S314" s="1"/>
      <c r="T314" s="1"/>
      <c r="U314" s="1"/>
      <c r="V314" s="1"/>
      <c r="W314" s="1"/>
      <c r="X314" s="1"/>
      <c r="Y314" s="1"/>
      <c r="Z314" s="1"/>
    </row>
    <row r="315" spans="1:26" ht="14.25" customHeight="1">
      <c r="A315" s="1"/>
      <c r="B315" s="694"/>
      <c r="C315" s="606"/>
      <c r="D315" s="606"/>
      <c r="E315" s="606"/>
      <c r="F315" s="606"/>
      <c r="G315" s="606"/>
      <c r="H315" s="607"/>
      <c r="I315" s="1"/>
      <c r="J315" s="1"/>
      <c r="K315" s="1"/>
      <c r="L315" s="1"/>
      <c r="M315" s="1"/>
      <c r="N315" s="1"/>
      <c r="O315" s="1"/>
      <c r="P315" s="1"/>
      <c r="Q315" s="1"/>
      <c r="R315" s="1"/>
      <c r="S315" s="1"/>
      <c r="T315" s="1"/>
      <c r="U315" s="1"/>
      <c r="V315" s="1"/>
      <c r="W315" s="1"/>
      <c r="X315" s="1"/>
      <c r="Y315" s="1"/>
      <c r="Z315" s="1"/>
    </row>
    <row r="316" spans="1:26" ht="14.25" customHeight="1">
      <c r="A316" s="1"/>
      <c r="B316" s="636" t="s">
        <v>82</v>
      </c>
      <c r="C316" s="581"/>
      <c r="D316" s="581"/>
      <c r="E316" s="581"/>
      <c r="F316" s="581"/>
      <c r="G316" s="581"/>
      <c r="H316" s="589"/>
      <c r="I316" s="1"/>
      <c r="J316" s="1"/>
      <c r="K316" s="1"/>
      <c r="L316" s="1"/>
      <c r="M316" s="1"/>
      <c r="N316" s="1"/>
      <c r="O316" s="1"/>
      <c r="P316" s="1"/>
      <c r="Q316" s="1"/>
      <c r="R316" s="1"/>
      <c r="S316" s="1"/>
      <c r="T316" s="1"/>
      <c r="U316" s="1"/>
      <c r="V316" s="1"/>
      <c r="W316" s="1"/>
      <c r="X316" s="1"/>
      <c r="Y316" s="1"/>
      <c r="Z316" s="1"/>
    </row>
    <row r="317" spans="1:26" ht="14.25" customHeight="1">
      <c r="A317" s="1"/>
      <c r="B317" s="591" t="s">
        <v>1</v>
      </c>
      <c r="C317" s="579"/>
      <c r="D317" s="37" t="s">
        <v>2</v>
      </c>
      <c r="E317" s="23" t="s">
        <v>83</v>
      </c>
      <c r="F317" s="23" t="s">
        <v>84</v>
      </c>
      <c r="G317" s="23" t="s">
        <v>85</v>
      </c>
      <c r="H317" s="38" t="s">
        <v>86</v>
      </c>
      <c r="I317" s="1"/>
      <c r="J317" s="1"/>
      <c r="K317" s="1"/>
      <c r="L317" s="1"/>
      <c r="M317" s="1"/>
      <c r="N317" s="1"/>
      <c r="O317" s="1"/>
      <c r="P317" s="1"/>
      <c r="Q317" s="1"/>
      <c r="R317" s="1"/>
      <c r="S317" s="1"/>
      <c r="T317" s="1"/>
      <c r="U317" s="1"/>
      <c r="V317" s="1"/>
      <c r="W317" s="1"/>
      <c r="X317" s="1"/>
      <c r="Y317" s="1"/>
      <c r="Z317" s="1"/>
    </row>
    <row r="318" spans="1:26" ht="14.25" customHeight="1">
      <c r="A318" s="1"/>
      <c r="B318" s="862"/>
      <c r="C318" s="690"/>
      <c r="D318" s="39"/>
      <c r="E318" s="39"/>
      <c r="F318" s="40"/>
      <c r="G318" s="41"/>
      <c r="H318" s="42">
        <f t="shared" ref="H318:H319" si="31">G318*(F318+1)*E318</f>
        <v>0</v>
      </c>
      <c r="I318" s="1"/>
      <c r="J318" s="1"/>
      <c r="K318" s="1"/>
      <c r="L318" s="1"/>
      <c r="M318" s="1"/>
      <c r="N318" s="1"/>
      <c r="O318" s="1"/>
      <c r="P318" s="1"/>
      <c r="Q318" s="1"/>
      <c r="R318" s="1"/>
      <c r="S318" s="1"/>
      <c r="T318" s="1"/>
      <c r="U318" s="1"/>
      <c r="V318" s="1"/>
      <c r="W318" s="1"/>
      <c r="X318" s="1"/>
      <c r="Y318" s="1"/>
      <c r="Z318" s="1"/>
    </row>
    <row r="319" spans="1:26" ht="14.25" customHeight="1">
      <c r="A319" s="1"/>
      <c r="B319" s="702"/>
      <c r="C319" s="625"/>
      <c r="D319" s="39"/>
      <c r="E319" s="46"/>
      <c r="F319" s="47"/>
      <c r="G319" s="48"/>
      <c r="H319" s="42">
        <f t="shared" si="31"/>
        <v>0</v>
      </c>
      <c r="I319" s="1"/>
      <c r="J319" s="1"/>
      <c r="K319" s="1"/>
      <c r="L319" s="1"/>
      <c r="M319" s="1"/>
      <c r="N319" s="1"/>
      <c r="O319" s="1"/>
      <c r="P319" s="1"/>
      <c r="Q319" s="1"/>
      <c r="R319" s="1"/>
      <c r="S319" s="1"/>
      <c r="T319" s="1"/>
      <c r="U319" s="1"/>
      <c r="V319" s="1"/>
      <c r="W319" s="1"/>
      <c r="X319" s="1"/>
      <c r="Y319" s="1"/>
      <c r="Z319" s="1"/>
    </row>
    <row r="320" spans="1:26" ht="14.25" customHeight="1">
      <c r="A320" s="1"/>
      <c r="B320" s="682" t="s">
        <v>87</v>
      </c>
      <c r="C320" s="581"/>
      <c r="D320" s="581"/>
      <c r="E320" s="581"/>
      <c r="F320" s="581"/>
      <c r="G320" s="579"/>
      <c r="H320" s="49">
        <f>ROUND(SUM(H318:H319),2)</f>
        <v>0</v>
      </c>
      <c r="I320" s="1"/>
      <c r="J320" s="1"/>
      <c r="K320" s="1"/>
      <c r="L320" s="1"/>
      <c r="M320" s="1"/>
      <c r="N320" s="1"/>
      <c r="O320" s="1"/>
      <c r="P320" s="1"/>
      <c r="Q320" s="1"/>
      <c r="R320" s="1"/>
      <c r="S320" s="1"/>
      <c r="T320" s="1"/>
      <c r="U320" s="1"/>
      <c r="V320" s="1"/>
      <c r="W320" s="1"/>
      <c r="X320" s="1"/>
      <c r="Y320" s="1"/>
      <c r="Z320" s="1"/>
    </row>
    <row r="321" spans="1:26" ht="14.25" customHeight="1">
      <c r="A321" s="1"/>
      <c r="B321" s="636" t="s">
        <v>88</v>
      </c>
      <c r="C321" s="581"/>
      <c r="D321" s="581"/>
      <c r="E321" s="581"/>
      <c r="F321" s="581"/>
      <c r="G321" s="581"/>
      <c r="H321" s="589"/>
      <c r="I321" s="1"/>
      <c r="J321" s="1"/>
      <c r="K321" s="1"/>
      <c r="L321" s="1"/>
      <c r="M321" s="1"/>
      <c r="N321" s="1"/>
      <c r="O321" s="1"/>
      <c r="P321" s="1"/>
      <c r="Q321" s="1"/>
      <c r="R321" s="1"/>
      <c r="S321" s="1"/>
      <c r="T321" s="1"/>
      <c r="U321" s="1"/>
      <c r="V321" s="1"/>
      <c r="W321" s="1"/>
      <c r="X321" s="1"/>
      <c r="Y321" s="1"/>
      <c r="Z321" s="1"/>
    </row>
    <row r="322" spans="1:26" ht="14.25" customHeight="1">
      <c r="A322" s="1"/>
      <c r="B322" s="591" t="s">
        <v>1</v>
      </c>
      <c r="C322" s="579"/>
      <c r="D322" s="37" t="s">
        <v>2</v>
      </c>
      <c r="E322" s="23" t="s">
        <v>83</v>
      </c>
      <c r="F322" s="23" t="s">
        <v>89</v>
      </c>
      <c r="G322" s="23" t="s">
        <v>85</v>
      </c>
      <c r="H322" s="38" t="s">
        <v>86</v>
      </c>
      <c r="I322" s="1"/>
      <c r="J322" s="1"/>
      <c r="K322" s="1"/>
      <c r="L322" s="1"/>
      <c r="M322" s="1"/>
      <c r="N322" s="1"/>
      <c r="O322" s="1"/>
      <c r="P322" s="1"/>
      <c r="Q322" s="1"/>
      <c r="R322" s="1"/>
      <c r="S322" s="1"/>
      <c r="T322" s="1"/>
      <c r="U322" s="1"/>
      <c r="V322" s="1"/>
      <c r="W322" s="1"/>
      <c r="X322" s="1"/>
      <c r="Y322" s="1"/>
      <c r="Z322" s="1"/>
    </row>
    <row r="323" spans="1:26" ht="14.25" customHeight="1">
      <c r="A323" s="1"/>
      <c r="B323" s="701"/>
      <c r="C323" s="680"/>
      <c r="D323" s="50"/>
      <c r="E323" s="51"/>
      <c r="F323" s="52"/>
      <c r="G323" s="41"/>
      <c r="H323" s="42">
        <f t="shared" ref="H323:H326" si="32">E323*F323*G323</f>
        <v>0</v>
      </c>
      <c r="I323" s="1"/>
      <c r="J323" s="1"/>
      <c r="K323" s="1"/>
      <c r="L323" s="1"/>
      <c r="M323" s="1"/>
      <c r="N323" s="1"/>
      <c r="O323" s="1"/>
      <c r="P323" s="1"/>
      <c r="Q323" s="1"/>
      <c r="R323" s="1"/>
      <c r="S323" s="1"/>
      <c r="T323" s="1"/>
      <c r="U323" s="1"/>
      <c r="V323" s="1"/>
      <c r="W323" s="1"/>
      <c r="X323" s="1"/>
      <c r="Y323" s="1"/>
      <c r="Z323" s="1"/>
    </row>
    <row r="324" spans="1:26" ht="14.25" customHeight="1">
      <c r="A324" s="1"/>
      <c r="B324" s="707" t="s">
        <v>90</v>
      </c>
      <c r="C324" s="620"/>
      <c r="D324" s="53" t="s">
        <v>91</v>
      </c>
      <c r="E324" s="50">
        <v>0.05</v>
      </c>
      <c r="F324" s="59">
        <v>1</v>
      </c>
      <c r="G324" s="41">
        <f>H334</f>
        <v>15950</v>
      </c>
      <c r="H324" s="42">
        <f t="shared" si="32"/>
        <v>797.5</v>
      </c>
      <c r="I324" s="1"/>
      <c r="J324" s="1"/>
      <c r="K324" s="1"/>
      <c r="L324" s="1"/>
      <c r="M324" s="1"/>
      <c r="N324" s="1"/>
      <c r="O324" s="1"/>
      <c r="P324" s="1"/>
      <c r="Q324" s="1"/>
      <c r="R324" s="1"/>
      <c r="S324" s="1"/>
      <c r="T324" s="1"/>
      <c r="U324" s="1"/>
      <c r="V324" s="1"/>
      <c r="W324" s="1"/>
      <c r="X324" s="1"/>
      <c r="Y324" s="1"/>
      <c r="Z324" s="1"/>
    </row>
    <row r="325" spans="1:26" ht="14.25" customHeight="1">
      <c r="A325" s="1"/>
      <c r="B325" s="707" t="s">
        <v>106</v>
      </c>
      <c r="C325" s="620"/>
      <c r="D325" s="53" t="s">
        <v>94</v>
      </c>
      <c r="E325" s="50">
        <v>1</v>
      </c>
      <c r="F325" s="59">
        <v>0.1</v>
      </c>
      <c r="G325" s="41">
        <v>48620</v>
      </c>
      <c r="H325" s="42">
        <f t="shared" si="32"/>
        <v>4862</v>
      </c>
      <c r="I325" s="1"/>
      <c r="J325" s="1"/>
      <c r="K325" s="1"/>
      <c r="L325" s="1"/>
      <c r="M325" s="1"/>
      <c r="N325" s="1"/>
      <c r="O325" s="1"/>
      <c r="P325" s="1"/>
      <c r="Q325" s="1"/>
      <c r="R325" s="1"/>
      <c r="S325" s="1"/>
      <c r="T325" s="1"/>
      <c r="U325" s="1"/>
      <c r="V325" s="1"/>
      <c r="W325" s="1"/>
      <c r="X325" s="1"/>
      <c r="Y325" s="1"/>
      <c r="Z325" s="1"/>
    </row>
    <row r="326" spans="1:26" ht="14.25" customHeight="1">
      <c r="A326" s="1"/>
      <c r="B326" s="861"/>
      <c r="C326" s="681"/>
      <c r="D326" s="47"/>
      <c r="E326" s="46"/>
      <c r="F326" s="47"/>
      <c r="G326" s="41"/>
      <c r="H326" s="42">
        <f t="shared" si="32"/>
        <v>0</v>
      </c>
      <c r="I326" s="1"/>
      <c r="J326" s="1"/>
      <c r="K326" s="1"/>
      <c r="L326" s="1"/>
      <c r="M326" s="1"/>
      <c r="N326" s="1"/>
      <c r="O326" s="1"/>
      <c r="P326" s="1"/>
      <c r="Q326" s="1"/>
      <c r="R326" s="1"/>
      <c r="S326" s="1"/>
      <c r="T326" s="1"/>
      <c r="U326" s="1"/>
      <c r="V326" s="1"/>
      <c r="W326" s="1"/>
      <c r="X326" s="1"/>
      <c r="Y326" s="1"/>
      <c r="Z326" s="1"/>
    </row>
    <row r="327" spans="1:26" ht="14.25" customHeight="1">
      <c r="A327" s="1"/>
      <c r="B327" s="682" t="s">
        <v>87</v>
      </c>
      <c r="C327" s="581"/>
      <c r="D327" s="581"/>
      <c r="E327" s="581"/>
      <c r="F327" s="581"/>
      <c r="G327" s="579"/>
      <c r="H327" s="49">
        <f>ROUND(SUM(H323:H326),2)</f>
        <v>5659.5</v>
      </c>
      <c r="I327" s="1"/>
      <c r="J327" s="1"/>
      <c r="K327" s="1"/>
      <c r="L327" s="1"/>
      <c r="M327" s="1"/>
      <c r="N327" s="1"/>
      <c r="O327" s="1"/>
      <c r="P327" s="1"/>
      <c r="Q327" s="1"/>
      <c r="R327" s="1"/>
      <c r="S327" s="1"/>
      <c r="T327" s="1"/>
      <c r="U327" s="1"/>
      <c r="V327" s="1"/>
      <c r="W327" s="1"/>
      <c r="X327" s="1"/>
      <c r="Y327" s="1"/>
      <c r="Z327" s="1"/>
    </row>
    <row r="328" spans="1:26" ht="14.25" customHeight="1">
      <c r="A328" s="1"/>
      <c r="B328" s="636" t="s">
        <v>92</v>
      </c>
      <c r="C328" s="581"/>
      <c r="D328" s="581"/>
      <c r="E328" s="581"/>
      <c r="F328" s="581"/>
      <c r="G328" s="581"/>
      <c r="H328" s="589"/>
      <c r="I328" s="1"/>
      <c r="J328" s="1"/>
      <c r="K328" s="1"/>
      <c r="L328" s="1"/>
      <c r="M328" s="1"/>
      <c r="N328" s="1"/>
      <c r="O328" s="1"/>
      <c r="P328" s="1"/>
      <c r="Q328" s="1"/>
      <c r="R328" s="1"/>
      <c r="S328" s="1"/>
      <c r="T328" s="1"/>
      <c r="U328" s="1"/>
      <c r="V328" s="1"/>
      <c r="W328" s="1"/>
      <c r="X328" s="1"/>
      <c r="Y328" s="1"/>
      <c r="Z328" s="1"/>
    </row>
    <row r="329" spans="1:26" ht="14.25" customHeight="1">
      <c r="A329" s="1"/>
      <c r="B329" s="591" t="s">
        <v>1</v>
      </c>
      <c r="C329" s="579"/>
      <c r="D329" s="37" t="s">
        <v>2</v>
      </c>
      <c r="E329" s="23" t="s">
        <v>83</v>
      </c>
      <c r="F329" s="54" t="s">
        <v>89</v>
      </c>
      <c r="G329" s="23" t="s">
        <v>85</v>
      </c>
      <c r="H329" s="55" t="s">
        <v>86</v>
      </c>
      <c r="I329" s="1"/>
      <c r="J329" s="1"/>
      <c r="K329" s="1"/>
      <c r="L329" s="1"/>
      <c r="M329" s="1"/>
      <c r="N329" s="1"/>
      <c r="O329" s="1"/>
      <c r="P329" s="1"/>
      <c r="Q329" s="1"/>
      <c r="R329" s="1"/>
      <c r="S329" s="1"/>
      <c r="T329" s="1"/>
      <c r="U329" s="1"/>
      <c r="V329" s="1"/>
      <c r="W329" s="1"/>
      <c r="X329" s="1"/>
      <c r="Y329" s="1"/>
      <c r="Z329" s="1"/>
    </row>
    <row r="330" spans="1:26" ht="14.25" customHeight="1">
      <c r="A330" s="1"/>
      <c r="B330" s="701"/>
      <c r="C330" s="680"/>
      <c r="D330" s="56"/>
      <c r="E330" s="51"/>
      <c r="F330" s="57"/>
      <c r="G330" s="41"/>
      <c r="H330" s="42">
        <f t="shared" ref="H330:H333" si="33">E330*F330*G330</f>
        <v>0</v>
      </c>
      <c r="I330" s="1"/>
      <c r="J330" s="1"/>
      <c r="K330" s="1"/>
      <c r="L330" s="1"/>
      <c r="M330" s="1"/>
      <c r="N330" s="1"/>
      <c r="O330" s="1"/>
      <c r="P330" s="1"/>
      <c r="Q330" s="1"/>
      <c r="R330" s="1"/>
      <c r="S330" s="1"/>
      <c r="T330" s="1"/>
      <c r="U330" s="1"/>
      <c r="V330" s="1"/>
      <c r="W330" s="1"/>
      <c r="X330" s="1"/>
      <c r="Y330" s="1"/>
      <c r="Z330" s="1"/>
    </row>
    <row r="331" spans="1:26" ht="14.25" customHeight="1">
      <c r="A331" s="1"/>
      <c r="B331" s="619"/>
      <c r="C331" s="620"/>
      <c r="D331" s="58"/>
      <c r="E331" s="50"/>
      <c r="F331" s="59"/>
      <c r="G331" s="41"/>
      <c r="H331" s="42">
        <f t="shared" si="33"/>
        <v>0</v>
      </c>
      <c r="I331" s="1"/>
      <c r="J331" s="1"/>
      <c r="K331" s="1"/>
      <c r="L331" s="1"/>
      <c r="M331" s="1"/>
      <c r="N331" s="1"/>
      <c r="O331" s="1"/>
      <c r="P331" s="1"/>
      <c r="Q331" s="1"/>
      <c r="R331" s="1"/>
      <c r="S331" s="1"/>
      <c r="T331" s="1"/>
      <c r="U331" s="1"/>
      <c r="V331" s="1"/>
      <c r="W331" s="1"/>
      <c r="X331" s="1"/>
      <c r="Y331" s="1"/>
      <c r="Z331" s="1"/>
    </row>
    <row r="332" spans="1:26" ht="14.25" customHeight="1">
      <c r="A332" s="1"/>
      <c r="B332" s="619" t="s">
        <v>93</v>
      </c>
      <c r="C332" s="620"/>
      <c r="D332" s="58" t="s">
        <v>94</v>
      </c>
      <c r="E332" s="50">
        <v>2</v>
      </c>
      <c r="F332" s="59">
        <v>0.125</v>
      </c>
      <c r="G332" s="41">
        <v>63800</v>
      </c>
      <c r="H332" s="42">
        <f t="shared" si="33"/>
        <v>15950</v>
      </c>
      <c r="I332" s="1"/>
      <c r="J332" s="1"/>
      <c r="K332" s="1"/>
      <c r="L332" s="1"/>
      <c r="M332" s="1"/>
      <c r="N332" s="1"/>
      <c r="O332" s="1"/>
      <c r="P332" s="1"/>
      <c r="Q332" s="1"/>
      <c r="R332" s="1"/>
      <c r="S332" s="1"/>
      <c r="T332" s="1"/>
      <c r="U332" s="1"/>
      <c r="V332" s="1"/>
      <c r="W332" s="1"/>
      <c r="X332" s="1"/>
      <c r="Y332" s="1"/>
      <c r="Z332" s="1"/>
    </row>
    <row r="333" spans="1:26" ht="14.25" customHeight="1">
      <c r="A333" s="1"/>
      <c r="B333" s="702"/>
      <c r="C333" s="681"/>
      <c r="D333" s="60"/>
      <c r="E333" s="61"/>
      <c r="F333" s="47"/>
      <c r="G333" s="41"/>
      <c r="H333" s="42">
        <f t="shared" si="33"/>
        <v>0</v>
      </c>
      <c r="I333" s="1"/>
      <c r="J333" s="1"/>
      <c r="K333" s="1"/>
      <c r="L333" s="1"/>
      <c r="M333" s="1"/>
      <c r="N333" s="1"/>
      <c r="O333" s="1"/>
      <c r="P333" s="1"/>
      <c r="Q333" s="1"/>
      <c r="R333" s="1"/>
      <c r="S333" s="1"/>
      <c r="T333" s="1"/>
      <c r="U333" s="1"/>
      <c r="V333" s="1"/>
      <c r="W333" s="1"/>
      <c r="X333" s="1"/>
      <c r="Y333" s="1"/>
      <c r="Z333" s="1"/>
    </row>
    <row r="334" spans="1:26" ht="14.25" customHeight="1">
      <c r="A334" s="1"/>
      <c r="B334" s="682" t="s">
        <v>87</v>
      </c>
      <c r="C334" s="581"/>
      <c r="D334" s="581"/>
      <c r="E334" s="581"/>
      <c r="F334" s="581"/>
      <c r="G334" s="579"/>
      <c r="H334" s="49">
        <f>ROUND(SUM(H330:H333),2)</f>
        <v>15950</v>
      </c>
      <c r="I334" s="1"/>
      <c r="J334" s="1"/>
      <c r="K334" s="1"/>
      <c r="L334" s="1"/>
      <c r="M334" s="1"/>
      <c r="N334" s="1"/>
      <c r="O334" s="1"/>
      <c r="P334" s="1"/>
      <c r="Q334" s="1"/>
      <c r="R334" s="1"/>
      <c r="S334" s="1"/>
      <c r="T334" s="1"/>
      <c r="U334" s="1"/>
      <c r="V334" s="1"/>
      <c r="W334" s="1"/>
      <c r="X334" s="1"/>
      <c r="Y334" s="1"/>
      <c r="Z334" s="1"/>
    </row>
    <row r="335" spans="1:26" ht="14.25" customHeight="1">
      <c r="A335" s="1"/>
      <c r="B335" s="636" t="s">
        <v>95</v>
      </c>
      <c r="C335" s="581"/>
      <c r="D335" s="581"/>
      <c r="E335" s="581"/>
      <c r="F335" s="581"/>
      <c r="G335" s="581"/>
      <c r="H335" s="589"/>
      <c r="I335" s="1"/>
      <c r="J335" s="1"/>
      <c r="K335" s="1"/>
      <c r="L335" s="1"/>
      <c r="M335" s="1"/>
      <c r="N335" s="1"/>
      <c r="O335" s="1"/>
      <c r="P335" s="1"/>
      <c r="Q335" s="1"/>
      <c r="R335" s="1"/>
      <c r="S335" s="1"/>
      <c r="T335" s="1"/>
      <c r="U335" s="1"/>
      <c r="V335" s="1"/>
      <c r="W335" s="1"/>
      <c r="X335" s="1"/>
      <c r="Y335" s="1"/>
      <c r="Z335" s="1"/>
    </row>
    <row r="336" spans="1:26" ht="14.25" customHeight="1">
      <c r="A336" s="1"/>
      <c r="B336" s="591" t="s">
        <v>1</v>
      </c>
      <c r="C336" s="581"/>
      <c r="D336" s="579"/>
      <c r="E336" s="23" t="s">
        <v>2</v>
      </c>
      <c r="F336" s="23" t="s">
        <v>83</v>
      </c>
      <c r="G336" s="23" t="s">
        <v>85</v>
      </c>
      <c r="H336" s="38" t="s">
        <v>86</v>
      </c>
      <c r="I336" s="1"/>
      <c r="J336" s="1"/>
      <c r="K336" s="1"/>
      <c r="L336" s="1"/>
      <c r="M336" s="1"/>
      <c r="N336" s="1"/>
      <c r="O336" s="1"/>
      <c r="P336" s="1"/>
      <c r="Q336" s="1"/>
      <c r="R336" s="1"/>
      <c r="S336" s="1"/>
      <c r="T336" s="1"/>
      <c r="U336" s="1"/>
      <c r="V336" s="1"/>
      <c r="W336" s="1"/>
      <c r="X336" s="1"/>
      <c r="Y336" s="1"/>
      <c r="Z336" s="1"/>
    </row>
    <row r="337" spans="1:26" ht="14.25" customHeight="1">
      <c r="A337" s="1"/>
      <c r="B337" s="619" t="s">
        <v>107</v>
      </c>
      <c r="C337" s="620"/>
      <c r="D337" s="621"/>
      <c r="E337" s="39" t="s">
        <v>13</v>
      </c>
      <c r="F337" s="40">
        <v>1.3</v>
      </c>
      <c r="G337" s="62">
        <v>16388</v>
      </c>
      <c r="H337" s="63">
        <f t="shared" ref="H337:H338" si="34">G337*F337</f>
        <v>21304.400000000001</v>
      </c>
      <c r="I337" s="1"/>
      <c r="J337" s="1"/>
      <c r="K337" s="1"/>
      <c r="L337" s="1"/>
      <c r="M337" s="1"/>
      <c r="N337" s="1"/>
      <c r="O337" s="1"/>
      <c r="P337" s="1"/>
      <c r="Q337" s="1"/>
      <c r="R337" s="1"/>
      <c r="S337" s="1"/>
      <c r="T337" s="1"/>
      <c r="U337" s="1"/>
      <c r="V337" s="1"/>
      <c r="W337" s="1"/>
      <c r="X337" s="1"/>
      <c r="Y337" s="1"/>
      <c r="Z337" s="1"/>
    </row>
    <row r="338" spans="1:26" ht="14.25" customHeight="1">
      <c r="A338" s="1"/>
      <c r="B338" s="619"/>
      <c r="C338" s="620"/>
      <c r="D338" s="621"/>
      <c r="E338" s="39"/>
      <c r="F338" s="40"/>
      <c r="G338" s="62"/>
      <c r="H338" s="63">
        <f t="shared" si="34"/>
        <v>0</v>
      </c>
      <c r="I338" s="1"/>
      <c r="J338" s="1"/>
      <c r="K338" s="1"/>
      <c r="L338" s="1"/>
      <c r="M338" s="1"/>
      <c r="N338" s="1"/>
      <c r="O338" s="1"/>
      <c r="P338" s="1"/>
      <c r="Q338" s="1"/>
      <c r="R338" s="1"/>
      <c r="S338" s="1"/>
      <c r="T338" s="1"/>
      <c r="U338" s="1"/>
      <c r="V338" s="1"/>
      <c r="W338" s="1"/>
      <c r="X338" s="1"/>
      <c r="Y338" s="1"/>
      <c r="Z338" s="1"/>
    </row>
    <row r="339" spans="1:26" ht="14.25" customHeight="1">
      <c r="A339" s="1"/>
      <c r="B339" s="674" t="s">
        <v>87</v>
      </c>
      <c r="C339" s="594"/>
      <c r="D339" s="594"/>
      <c r="E339" s="594"/>
      <c r="F339" s="594"/>
      <c r="G339" s="595"/>
      <c r="H339" s="64">
        <f>ROUND(SUM(H337:H338),2)</f>
        <v>21304.400000000001</v>
      </c>
      <c r="I339" s="1"/>
      <c r="J339" s="1"/>
      <c r="K339" s="1"/>
      <c r="L339" s="1"/>
      <c r="M339" s="1"/>
      <c r="N339" s="1"/>
      <c r="O339" s="1"/>
      <c r="P339" s="1"/>
      <c r="Q339" s="1"/>
      <c r="R339" s="1"/>
      <c r="S339" s="1"/>
      <c r="T339" s="1"/>
      <c r="U339" s="1"/>
      <c r="V339" s="1"/>
      <c r="W339" s="1"/>
      <c r="X339" s="1"/>
      <c r="Y339" s="1"/>
      <c r="Z339" s="1"/>
    </row>
    <row r="340" spans="1:26" ht="14.25" customHeight="1">
      <c r="A340" s="1"/>
      <c r="B340" s="675"/>
      <c r="C340" s="602"/>
      <c r="D340" s="602"/>
      <c r="E340" s="602"/>
      <c r="F340" s="602"/>
      <c r="G340" s="602"/>
      <c r="H340" s="633"/>
      <c r="I340" s="1"/>
      <c r="J340" s="1"/>
      <c r="K340" s="1"/>
      <c r="L340" s="1"/>
      <c r="M340" s="1"/>
      <c r="N340" s="1"/>
      <c r="O340" s="1"/>
      <c r="P340" s="1"/>
      <c r="Q340" s="1"/>
      <c r="R340" s="1"/>
      <c r="S340" s="1"/>
      <c r="T340" s="1"/>
      <c r="U340" s="1"/>
      <c r="V340" s="1"/>
      <c r="W340" s="1"/>
      <c r="X340" s="1"/>
      <c r="Y340" s="1"/>
      <c r="Z340" s="1"/>
    </row>
    <row r="341" spans="1:26" ht="14.25" customHeight="1">
      <c r="A341" s="1"/>
      <c r="B341" s="676"/>
      <c r="C341" s="587"/>
      <c r="D341" s="635"/>
      <c r="E341" s="677" t="s">
        <v>59</v>
      </c>
      <c r="F341" s="678"/>
      <c r="G341" s="678"/>
      <c r="H341" s="65">
        <f>ROUND(H339+H334+H327+H320,0)</f>
        <v>42914</v>
      </c>
      <c r="I341" s="1"/>
      <c r="J341" s="1"/>
      <c r="K341" s="1"/>
      <c r="L341" s="1"/>
      <c r="M341" s="1"/>
      <c r="N341" s="1"/>
      <c r="O341" s="1"/>
      <c r="P341" s="1"/>
      <c r="Q341" s="1"/>
      <c r="R341" s="1"/>
      <c r="S341" s="1"/>
      <c r="T341" s="1"/>
      <c r="U341" s="1"/>
      <c r="V341" s="1"/>
      <c r="W341" s="1"/>
      <c r="X341" s="1"/>
      <c r="Y341" s="1"/>
      <c r="Z341" s="1"/>
    </row>
    <row r="342" spans="1:26" ht="14.25" customHeight="1">
      <c r="A342" s="1"/>
      <c r="B342" s="290"/>
      <c r="C342" s="68"/>
      <c r="D342" s="68"/>
      <c r="E342" s="68"/>
      <c r="F342" s="68"/>
      <c r="G342" s="68"/>
      <c r="H342" s="69"/>
      <c r="I342" s="1"/>
      <c r="J342" s="1"/>
      <c r="K342" s="1"/>
      <c r="L342" s="1"/>
      <c r="M342" s="1"/>
      <c r="N342" s="1"/>
      <c r="O342" s="1"/>
      <c r="P342" s="1"/>
      <c r="Q342" s="1"/>
      <c r="R342" s="1"/>
      <c r="S342" s="1"/>
      <c r="T342" s="1"/>
      <c r="U342" s="1"/>
      <c r="V342" s="1"/>
      <c r="W342" s="1"/>
      <c r="X342" s="1"/>
      <c r="Y342" s="1"/>
      <c r="Z342" s="1"/>
    </row>
    <row r="343" spans="1:26" ht="14.25" customHeight="1">
      <c r="A343" s="1"/>
      <c r="B343" s="291"/>
      <c r="C343" s="31"/>
      <c r="D343" s="31"/>
      <c r="E343" s="31"/>
      <c r="F343" s="31"/>
      <c r="G343" s="31"/>
      <c r="H343" s="32"/>
      <c r="I343" s="1"/>
      <c r="J343" s="1"/>
      <c r="K343" s="1"/>
      <c r="L343" s="1"/>
      <c r="M343" s="1"/>
      <c r="N343" s="1"/>
      <c r="O343" s="1"/>
      <c r="P343" s="1"/>
      <c r="Q343" s="1"/>
      <c r="R343" s="1"/>
      <c r="S343" s="1"/>
      <c r="T343" s="1"/>
      <c r="U343" s="1"/>
      <c r="V343" s="1"/>
      <c r="W343" s="1"/>
      <c r="X343" s="1"/>
      <c r="Y343" s="1"/>
      <c r="Z343" s="1"/>
    </row>
    <row r="344" spans="1:26" ht="14.25" customHeight="1">
      <c r="A344" s="1"/>
      <c r="B344" s="691" t="s">
        <v>77</v>
      </c>
      <c r="C344" s="578"/>
      <c r="D344" s="578"/>
      <c r="E344" s="578"/>
      <c r="F344" s="578"/>
      <c r="G344" s="578"/>
      <c r="H344" s="604"/>
      <c r="I344" s="1"/>
      <c r="J344" s="1"/>
      <c r="K344" s="1"/>
      <c r="L344" s="1"/>
      <c r="M344" s="1"/>
      <c r="N344" s="1"/>
      <c r="O344" s="1"/>
      <c r="P344" s="1"/>
      <c r="Q344" s="1"/>
      <c r="R344" s="1"/>
      <c r="S344" s="1"/>
      <c r="T344" s="1"/>
      <c r="U344" s="1"/>
      <c r="V344" s="1"/>
      <c r="W344" s="1"/>
      <c r="X344" s="1"/>
      <c r="Y344" s="1"/>
      <c r="Z344" s="1"/>
    </row>
    <row r="345" spans="1:26" ht="14.25" customHeight="1">
      <c r="A345" s="1"/>
      <c r="B345" s="668"/>
      <c r="C345" s="606"/>
      <c r="D345" s="606"/>
      <c r="E345" s="606"/>
      <c r="F345" s="606"/>
      <c r="G345" s="606"/>
      <c r="H345" s="607"/>
      <c r="I345" s="1"/>
      <c r="J345" s="1"/>
      <c r="K345" s="1"/>
      <c r="L345" s="1"/>
      <c r="M345" s="1"/>
      <c r="N345" s="1"/>
      <c r="O345" s="1"/>
      <c r="P345" s="1"/>
      <c r="Q345" s="1"/>
      <c r="R345" s="1"/>
      <c r="S345" s="1"/>
      <c r="T345" s="1"/>
      <c r="U345" s="1"/>
      <c r="V345" s="1"/>
      <c r="W345" s="1"/>
      <c r="X345" s="1"/>
      <c r="Y345" s="1"/>
      <c r="Z345" s="1"/>
    </row>
    <row r="346" spans="1:26" ht="14.25" customHeight="1">
      <c r="A346" s="1"/>
      <c r="B346" s="591" t="s">
        <v>78</v>
      </c>
      <c r="C346" s="581"/>
      <c r="D346" s="581"/>
      <c r="E346" s="581"/>
      <c r="F346" s="581"/>
      <c r="G346" s="581"/>
      <c r="H346" s="589"/>
      <c r="I346" s="1"/>
      <c r="J346" s="1"/>
      <c r="K346" s="1"/>
      <c r="L346" s="1"/>
      <c r="M346" s="1"/>
      <c r="N346" s="1"/>
      <c r="O346" s="1"/>
      <c r="P346" s="1"/>
      <c r="Q346" s="1"/>
      <c r="R346" s="1"/>
      <c r="S346" s="1"/>
      <c r="T346" s="1"/>
      <c r="U346" s="1"/>
      <c r="V346" s="1"/>
      <c r="W346" s="1"/>
      <c r="X346" s="1"/>
      <c r="Y346" s="1"/>
      <c r="Z346" s="1"/>
    </row>
    <row r="347" spans="1:26" ht="15" customHeight="1">
      <c r="A347" s="1"/>
      <c r="B347" s="588" t="s">
        <v>1011</v>
      </c>
      <c r="C347" s="581"/>
      <c r="D347" s="581"/>
      <c r="E347" s="581"/>
      <c r="F347" s="581"/>
      <c r="G347" s="581"/>
      <c r="H347" s="589"/>
      <c r="I347" s="1"/>
      <c r="J347" s="1"/>
      <c r="K347" s="1"/>
      <c r="L347" s="1"/>
      <c r="M347" s="1"/>
      <c r="N347" s="1"/>
      <c r="O347" s="1"/>
      <c r="P347" s="1"/>
      <c r="Q347" s="1"/>
      <c r="R347" s="1"/>
      <c r="S347" s="1"/>
      <c r="T347" s="1"/>
      <c r="U347" s="1"/>
      <c r="V347" s="1"/>
      <c r="W347" s="1"/>
      <c r="X347" s="1"/>
      <c r="Y347" s="1"/>
      <c r="Z347" s="1"/>
    </row>
    <row r="348" spans="1:26" ht="15" customHeight="1">
      <c r="A348" s="1"/>
      <c r="B348" s="292" t="s">
        <v>79</v>
      </c>
      <c r="C348" s="293" t="e">
        <f>+#REF!</f>
        <v>#REF!</v>
      </c>
      <c r="D348" s="693" t="s">
        <v>80</v>
      </c>
      <c r="E348" s="579"/>
      <c r="F348" s="5" t="e">
        <f>+#REF!</f>
        <v>#REF!</v>
      </c>
      <c r="G348" s="5" t="s">
        <v>81</v>
      </c>
      <c r="H348" s="36"/>
      <c r="I348" s="1"/>
      <c r="J348" s="1"/>
      <c r="K348" s="1"/>
      <c r="L348" s="1"/>
      <c r="M348" s="1"/>
      <c r="N348" s="1"/>
      <c r="O348" s="1"/>
      <c r="P348" s="1"/>
      <c r="Q348" s="1"/>
      <c r="R348" s="1"/>
      <c r="S348" s="1"/>
      <c r="T348" s="1"/>
      <c r="U348" s="1"/>
      <c r="V348" s="1"/>
      <c r="W348" s="1"/>
      <c r="X348" s="1"/>
      <c r="Y348" s="1"/>
      <c r="Z348" s="1"/>
    </row>
    <row r="349" spans="1:26" ht="14.25" customHeight="1">
      <c r="A349" s="1"/>
      <c r="B349" s="636"/>
      <c r="C349" s="581"/>
      <c r="D349" s="581"/>
      <c r="E349" s="581"/>
      <c r="F349" s="581"/>
      <c r="G349" s="581"/>
      <c r="H349" s="589"/>
      <c r="I349" s="1"/>
      <c r="J349" s="1"/>
      <c r="K349" s="1"/>
      <c r="L349" s="1"/>
      <c r="M349" s="1"/>
      <c r="N349" s="1"/>
      <c r="O349" s="1"/>
      <c r="P349" s="1"/>
      <c r="Q349" s="1"/>
      <c r="R349" s="1"/>
      <c r="S349" s="1"/>
      <c r="T349" s="1"/>
      <c r="U349" s="1"/>
      <c r="V349" s="1"/>
      <c r="W349" s="1"/>
      <c r="X349" s="1"/>
      <c r="Y349" s="1"/>
      <c r="Z349" s="1"/>
    </row>
    <row r="350" spans="1:26" ht="15" customHeight="1">
      <c r="A350" s="1"/>
      <c r="B350" s="652" t="e">
        <f>+#REF!</f>
        <v>#REF!</v>
      </c>
      <c r="C350" s="585"/>
      <c r="D350" s="585"/>
      <c r="E350" s="585"/>
      <c r="F350" s="585"/>
      <c r="G350" s="585"/>
      <c r="H350" s="610"/>
      <c r="I350" s="1"/>
      <c r="J350" s="1"/>
      <c r="K350" s="1"/>
      <c r="L350" s="1"/>
      <c r="M350" s="1"/>
      <c r="N350" s="1"/>
      <c r="O350" s="1"/>
      <c r="P350" s="1"/>
      <c r="Q350" s="1"/>
      <c r="R350" s="1"/>
      <c r="S350" s="1"/>
      <c r="T350" s="1"/>
      <c r="U350" s="1"/>
      <c r="V350" s="1"/>
      <c r="W350" s="1"/>
      <c r="X350" s="1"/>
      <c r="Y350" s="1"/>
      <c r="Z350" s="1"/>
    </row>
    <row r="351" spans="1:26" ht="14.25" customHeight="1">
      <c r="A351" s="1"/>
      <c r="B351" s="600"/>
      <c r="C351" s="578"/>
      <c r="D351" s="578"/>
      <c r="E351" s="578"/>
      <c r="F351" s="578"/>
      <c r="G351" s="578"/>
      <c r="H351" s="604"/>
      <c r="I351" s="1"/>
      <c r="J351" s="1"/>
      <c r="K351" s="1"/>
      <c r="L351" s="1"/>
      <c r="M351" s="1"/>
      <c r="N351" s="1"/>
      <c r="O351" s="1"/>
      <c r="P351" s="1"/>
      <c r="Q351" s="1"/>
      <c r="R351" s="1"/>
      <c r="S351" s="1"/>
      <c r="T351" s="1"/>
      <c r="U351" s="1"/>
      <c r="V351" s="1"/>
      <c r="W351" s="1"/>
      <c r="X351" s="1"/>
      <c r="Y351" s="1"/>
      <c r="Z351" s="1"/>
    </row>
    <row r="352" spans="1:26" ht="14.25" customHeight="1">
      <c r="A352" s="1"/>
      <c r="B352" s="694"/>
      <c r="C352" s="606"/>
      <c r="D352" s="606"/>
      <c r="E352" s="606"/>
      <c r="F352" s="606"/>
      <c r="G352" s="606"/>
      <c r="H352" s="607"/>
      <c r="I352" s="1"/>
      <c r="J352" s="1"/>
      <c r="K352" s="1"/>
      <c r="L352" s="1"/>
      <c r="M352" s="1"/>
      <c r="N352" s="1"/>
      <c r="O352" s="1"/>
      <c r="P352" s="1"/>
      <c r="Q352" s="1"/>
      <c r="R352" s="1"/>
      <c r="S352" s="1"/>
      <c r="T352" s="1"/>
      <c r="U352" s="1"/>
      <c r="V352" s="1"/>
      <c r="W352" s="1"/>
      <c r="X352" s="1"/>
      <c r="Y352" s="1"/>
      <c r="Z352" s="1"/>
    </row>
    <row r="353" spans="1:26" ht="14.25" customHeight="1">
      <c r="A353" s="1"/>
      <c r="B353" s="636" t="s">
        <v>82</v>
      </c>
      <c r="C353" s="581"/>
      <c r="D353" s="581"/>
      <c r="E353" s="581"/>
      <c r="F353" s="581"/>
      <c r="G353" s="581"/>
      <c r="H353" s="589"/>
      <c r="I353" s="1"/>
      <c r="J353" s="1"/>
      <c r="K353" s="1"/>
      <c r="L353" s="1"/>
      <c r="M353" s="1"/>
      <c r="N353" s="1"/>
      <c r="O353" s="1"/>
      <c r="P353" s="1"/>
      <c r="Q353" s="1"/>
      <c r="R353" s="1"/>
      <c r="S353" s="1"/>
      <c r="T353" s="1"/>
      <c r="U353" s="1"/>
      <c r="V353" s="1"/>
      <c r="W353" s="1"/>
      <c r="X353" s="1"/>
      <c r="Y353" s="1"/>
      <c r="Z353" s="1"/>
    </row>
    <row r="354" spans="1:26" ht="14.25" customHeight="1">
      <c r="A354" s="1"/>
      <c r="B354" s="591" t="s">
        <v>1</v>
      </c>
      <c r="C354" s="579"/>
      <c r="D354" s="37" t="s">
        <v>2</v>
      </c>
      <c r="E354" s="23" t="s">
        <v>83</v>
      </c>
      <c r="F354" s="23" t="s">
        <v>84</v>
      </c>
      <c r="G354" s="23" t="s">
        <v>85</v>
      </c>
      <c r="H354" s="38" t="s">
        <v>86</v>
      </c>
      <c r="I354" s="1"/>
      <c r="J354" s="1"/>
      <c r="K354" s="1"/>
      <c r="L354" s="1"/>
      <c r="M354" s="1"/>
      <c r="N354" s="1"/>
      <c r="O354" s="1"/>
      <c r="P354" s="1"/>
      <c r="Q354" s="1"/>
      <c r="R354" s="1"/>
      <c r="S354" s="1"/>
      <c r="T354" s="1"/>
      <c r="U354" s="1"/>
      <c r="V354" s="1"/>
      <c r="W354" s="1"/>
      <c r="X354" s="1"/>
      <c r="Y354" s="1"/>
      <c r="Z354" s="1"/>
    </row>
    <row r="355" spans="1:26" ht="14.25" customHeight="1">
      <c r="A355" s="1"/>
      <c r="B355" s="862"/>
      <c r="C355" s="690"/>
      <c r="D355" s="39"/>
      <c r="E355" s="39"/>
      <c r="F355" s="40"/>
      <c r="G355" s="41"/>
      <c r="H355" s="42">
        <f t="shared" ref="H355:H360" si="35">G355*(F355+1)*E355</f>
        <v>0</v>
      </c>
      <c r="I355" s="1"/>
      <c r="J355" s="1"/>
      <c r="K355" s="1"/>
      <c r="L355" s="1"/>
      <c r="M355" s="1"/>
      <c r="N355" s="1"/>
      <c r="O355" s="1"/>
      <c r="P355" s="1"/>
      <c r="Q355" s="1"/>
      <c r="R355" s="1"/>
      <c r="S355" s="1"/>
      <c r="T355" s="1"/>
      <c r="U355" s="1"/>
      <c r="V355" s="1"/>
      <c r="W355" s="1"/>
      <c r="X355" s="1"/>
      <c r="Y355" s="1"/>
      <c r="Z355" s="1"/>
    </row>
    <row r="356" spans="1:26" ht="14.25" customHeight="1">
      <c r="A356" s="1"/>
      <c r="B356" s="708" t="s">
        <v>108</v>
      </c>
      <c r="C356" s="621"/>
      <c r="D356" s="39" t="s">
        <v>13</v>
      </c>
      <c r="E356" s="73">
        <v>0.1</v>
      </c>
      <c r="F356" s="44">
        <v>0.03</v>
      </c>
      <c r="G356" s="45">
        <v>523076</v>
      </c>
      <c r="H356" s="42">
        <f t="shared" si="35"/>
        <v>53876.828000000009</v>
      </c>
      <c r="I356" s="1"/>
      <c r="J356" s="1"/>
      <c r="K356" s="1"/>
      <c r="L356" s="1"/>
      <c r="M356" s="1"/>
      <c r="N356" s="1"/>
      <c r="O356" s="1"/>
      <c r="P356" s="1"/>
      <c r="Q356" s="1"/>
      <c r="R356" s="1"/>
      <c r="S356" s="1"/>
      <c r="T356" s="1"/>
      <c r="U356" s="1"/>
      <c r="V356" s="1"/>
      <c r="W356" s="1"/>
      <c r="X356" s="1"/>
      <c r="Y356" s="1"/>
      <c r="Z356" s="1"/>
    </row>
    <row r="357" spans="1:26" ht="14.25" customHeight="1">
      <c r="A357" s="1"/>
      <c r="B357" s="708" t="s">
        <v>109</v>
      </c>
      <c r="C357" s="621"/>
      <c r="D357" s="39" t="s">
        <v>13</v>
      </c>
      <c r="E357" s="73">
        <v>0.05</v>
      </c>
      <c r="F357" s="44">
        <v>0</v>
      </c>
      <c r="G357" s="45">
        <v>80000</v>
      </c>
      <c r="H357" s="42">
        <f t="shared" si="35"/>
        <v>4000</v>
      </c>
      <c r="I357" s="1"/>
      <c r="J357" s="1"/>
      <c r="K357" s="1"/>
      <c r="L357" s="1"/>
      <c r="M357" s="1"/>
      <c r="N357" s="1"/>
      <c r="O357" s="1"/>
      <c r="P357" s="1"/>
      <c r="Q357" s="1"/>
      <c r="R357" s="1"/>
      <c r="S357" s="1"/>
      <c r="T357" s="1"/>
      <c r="U357" s="1"/>
      <c r="V357" s="1"/>
      <c r="W357" s="1"/>
      <c r="X357" s="1"/>
      <c r="Y357" s="1"/>
      <c r="Z357" s="1"/>
    </row>
    <row r="358" spans="1:26" ht="14.25" customHeight="1">
      <c r="A358" s="1"/>
      <c r="B358" s="708" t="s">
        <v>110</v>
      </c>
      <c r="C358" s="621"/>
      <c r="D358" s="39" t="s">
        <v>9</v>
      </c>
      <c r="E358" s="73">
        <v>0.09</v>
      </c>
      <c r="F358" s="44">
        <v>0</v>
      </c>
      <c r="G358" s="45">
        <v>254983.67999999999</v>
      </c>
      <c r="H358" s="42">
        <f t="shared" si="35"/>
        <v>22948.531199999998</v>
      </c>
      <c r="I358" s="1"/>
      <c r="J358" s="1"/>
      <c r="K358" s="1"/>
      <c r="L358" s="1"/>
      <c r="M358" s="1"/>
      <c r="N358" s="1"/>
      <c r="O358" s="1"/>
      <c r="P358" s="1"/>
      <c r="Q358" s="1"/>
      <c r="R358" s="1"/>
      <c r="S358" s="1"/>
      <c r="T358" s="1"/>
      <c r="U358" s="1"/>
      <c r="V358" s="1"/>
      <c r="W358" s="1"/>
      <c r="X358" s="1"/>
      <c r="Y358" s="1"/>
      <c r="Z358" s="1"/>
    </row>
    <row r="359" spans="1:26" ht="14.25" customHeight="1">
      <c r="A359" s="1"/>
      <c r="B359" s="708" t="s">
        <v>111</v>
      </c>
      <c r="C359" s="621"/>
      <c r="D359" s="39" t="s">
        <v>9</v>
      </c>
      <c r="E359" s="73">
        <v>1</v>
      </c>
      <c r="F359" s="44">
        <v>0</v>
      </c>
      <c r="G359" s="45">
        <v>3000</v>
      </c>
      <c r="H359" s="42">
        <f t="shared" si="35"/>
        <v>3000</v>
      </c>
      <c r="I359" s="1"/>
      <c r="J359" s="1"/>
      <c r="K359" s="1"/>
      <c r="L359" s="1"/>
      <c r="M359" s="1"/>
      <c r="N359" s="1"/>
      <c r="O359" s="1"/>
      <c r="P359" s="1"/>
      <c r="Q359" s="1"/>
      <c r="R359" s="1"/>
      <c r="S359" s="1"/>
      <c r="T359" s="1"/>
      <c r="U359" s="1"/>
      <c r="V359" s="1"/>
      <c r="W359" s="1"/>
      <c r="X359" s="1"/>
      <c r="Y359" s="1"/>
      <c r="Z359" s="1"/>
    </row>
    <row r="360" spans="1:26" ht="14.25" customHeight="1">
      <c r="A360" s="1"/>
      <c r="B360" s="702"/>
      <c r="C360" s="625"/>
      <c r="D360" s="39"/>
      <c r="E360" s="46"/>
      <c r="F360" s="47"/>
      <c r="G360" s="48"/>
      <c r="H360" s="42">
        <f t="shared" si="35"/>
        <v>0</v>
      </c>
      <c r="I360" s="1"/>
      <c r="J360" s="1"/>
      <c r="K360" s="1"/>
      <c r="L360" s="1"/>
      <c r="M360" s="1"/>
      <c r="N360" s="1"/>
      <c r="O360" s="1"/>
      <c r="P360" s="1"/>
      <c r="Q360" s="1"/>
      <c r="R360" s="1"/>
      <c r="S360" s="1"/>
      <c r="T360" s="1"/>
      <c r="U360" s="1"/>
      <c r="V360" s="1"/>
      <c r="W360" s="1"/>
      <c r="X360" s="1"/>
      <c r="Y360" s="1"/>
      <c r="Z360" s="1"/>
    </row>
    <row r="361" spans="1:26" ht="14.25" customHeight="1">
      <c r="A361" s="1"/>
      <c r="B361" s="682" t="s">
        <v>87</v>
      </c>
      <c r="C361" s="581"/>
      <c r="D361" s="581"/>
      <c r="E361" s="581"/>
      <c r="F361" s="581"/>
      <c r="G361" s="579"/>
      <c r="H361" s="49">
        <f>ROUND(SUM(H355:H360),2)</f>
        <v>83825.36</v>
      </c>
      <c r="I361" s="1"/>
      <c r="J361" s="1"/>
      <c r="K361" s="1"/>
      <c r="L361" s="1"/>
      <c r="M361" s="1"/>
      <c r="N361" s="1"/>
      <c r="O361" s="1"/>
      <c r="P361" s="1"/>
      <c r="Q361" s="1"/>
      <c r="R361" s="1"/>
      <c r="S361" s="1"/>
      <c r="T361" s="1"/>
      <c r="U361" s="1"/>
      <c r="V361" s="1"/>
      <c r="W361" s="1"/>
      <c r="X361" s="1"/>
      <c r="Y361" s="1"/>
      <c r="Z361" s="1"/>
    </row>
    <row r="362" spans="1:26" ht="14.25" customHeight="1">
      <c r="A362" s="1"/>
      <c r="B362" s="636" t="s">
        <v>88</v>
      </c>
      <c r="C362" s="581"/>
      <c r="D362" s="581"/>
      <c r="E362" s="581"/>
      <c r="F362" s="581"/>
      <c r="G362" s="581"/>
      <c r="H362" s="589"/>
      <c r="I362" s="1"/>
      <c r="J362" s="1"/>
      <c r="K362" s="1"/>
      <c r="L362" s="1"/>
      <c r="M362" s="1"/>
      <c r="N362" s="1"/>
      <c r="O362" s="1"/>
      <c r="P362" s="1"/>
      <c r="Q362" s="1"/>
      <c r="R362" s="1"/>
      <c r="S362" s="1"/>
      <c r="T362" s="1"/>
      <c r="U362" s="1"/>
      <c r="V362" s="1"/>
      <c r="W362" s="1"/>
      <c r="X362" s="1"/>
      <c r="Y362" s="1"/>
      <c r="Z362" s="1"/>
    </row>
    <row r="363" spans="1:26" ht="14.25" customHeight="1">
      <c r="A363" s="1"/>
      <c r="B363" s="591" t="s">
        <v>1</v>
      </c>
      <c r="C363" s="579"/>
      <c r="D363" s="37" t="s">
        <v>2</v>
      </c>
      <c r="E363" s="23" t="s">
        <v>83</v>
      </c>
      <c r="F363" s="23" t="s">
        <v>89</v>
      </c>
      <c r="G363" s="23" t="s">
        <v>85</v>
      </c>
      <c r="H363" s="38" t="s">
        <v>86</v>
      </c>
      <c r="I363" s="1"/>
      <c r="J363" s="1"/>
      <c r="K363" s="1"/>
      <c r="L363" s="1"/>
      <c r="M363" s="1"/>
      <c r="N363" s="1"/>
      <c r="O363" s="1"/>
      <c r="P363" s="1"/>
      <c r="Q363" s="1"/>
      <c r="R363" s="1"/>
      <c r="S363" s="1"/>
      <c r="T363" s="1"/>
      <c r="U363" s="1"/>
      <c r="V363" s="1"/>
      <c r="W363" s="1"/>
      <c r="X363" s="1"/>
      <c r="Y363" s="1"/>
      <c r="Z363" s="1"/>
    </row>
    <row r="364" spans="1:26" ht="14.25" customHeight="1">
      <c r="A364" s="1"/>
      <c r="B364" s="701"/>
      <c r="C364" s="680"/>
      <c r="D364" s="50"/>
      <c r="E364" s="51"/>
      <c r="F364" s="52"/>
      <c r="G364" s="41"/>
      <c r="H364" s="42">
        <f t="shared" ref="H364:H368" si="36">E364*F364*G364</f>
        <v>0</v>
      </c>
      <c r="I364" s="1"/>
      <c r="J364" s="1"/>
      <c r="K364" s="1"/>
      <c r="L364" s="1"/>
      <c r="M364" s="1"/>
      <c r="N364" s="1"/>
      <c r="O364" s="1"/>
      <c r="P364" s="1"/>
      <c r="Q364" s="1"/>
      <c r="R364" s="1"/>
      <c r="S364" s="1"/>
      <c r="T364" s="1"/>
      <c r="U364" s="1"/>
      <c r="V364" s="1"/>
      <c r="W364" s="1"/>
      <c r="X364" s="1"/>
      <c r="Y364" s="1"/>
      <c r="Z364" s="1"/>
    </row>
    <row r="365" spans="1:26" ht="14.25" customHeight="1">
      <c r="A365" s="1"/>
      <c r="B365" s="707" t="s">
        <v>90</v>
      </c>
      <c r="C365" s="620"/>
      <c r="D365" s="53" t="s">
        <v>91</v>
      </c>
      <c r="E365" s="50">
        <v>0.05</v>
      </c>
      <c r="F365" s="59">
        <v>1</v>
      </c>
      <c r="G365" s="41">
        <v>29092.799999999999</v>
      </c>
      <c r="H365" s="42">
        <f t="shared" si="36"/>
        <v>1454.64</v>
      </c>
      <c r="I365" s="1"/>
      <c r="J365" s="1"/>
      <c r="K365" s="1"/>
      <c r="L365" s="1"/>
      <c r="M365" s="1"/>
      <c r="N365" s="1"/>
      <c r="O365" s="1"/>
      <c r="P365" s="1"/>
      <c r="Q365" s="1"/>
      <c r="R365" s="1"/>
      <c r="S365" s="1"/>
      <c r="T365" s="1"/>
      <c r="U365" s="1"/>
      <c r="V365" s="1"/>
      <c r="W365" s="1"/>
      <c r="X365" s="1"/>
      <c r="Y365" s="1"/>
      <c r="Z365" s="1"/>
    </row>
    <row r="366" spans="1:26" ht="14.25" customHeight="1">
      <c r="A366" s="1"/>
      <c r="B366" s="707" t="s">
        <v>112</v>
      </c>
      <c r="C366" s="620"/>
      <c r="D366" s="53" t="s">
        <v>94</v>
      </c>
      <c r="E366" s="50">
        <v>1</v>
      </c>
      <c r="F366" s="59">
        <v>0.06</v>
      </c>
      <c r="G366" s="41">
        <v>30940</v>
      </c>
      <c r="H366" s="42">
        <f t="shared" si="36"/>
        <v>1856.3999999999999</v>
      </c>
      <c r="I366" s="1"/>
      <c r="J366" s="1"/>
      <c r="K366" s="1"/>
      <c r="L366" s="1"/>
      <c r="M366" s="1"/>
      <c r="N366" s="1"/>
      <c r="O366" s="1"/>
      <c r="P366" s="1"/>
      <c r="Q366" s="1"/>
      <c r="R366" s="1"/>
      <c r="S366" s="1"/>
      <c r="T366" s="1"/>
      <c r="U366" s="1"/>
      <c r="V366" s="1"/>
      <c r="W366" s="1"/>
      <c r="X366" s="1"/>
      <c r="Y366" s="1"/>
      <c r="Z366" s="1"/>
    </row>
    <row r="367" spans="1:26" ht="14.25" customHeight="1">
      <c r="A367" s="1"/>
      <c r="B367" s="707" t="s">
        <v>113</v>
      </c>
      <c r="C367" s="620"/>
      <c r="D367" s="53" t="s">
        <v>94</v>
      </c>
      <c r="E367" s="50">
        <v>1</v>
      </c>
      <c r="F367" s="59">
        <v>0.06</v>
      </c>
      <c r="G367" s="41">
        <v>26180</v>
      </c>
      <c r="H367" s="42">
        <f t="shared" si="36"/>
        <v>1570.8</v>
      </c>
      <c r="I367" s="1"/>
      <c r="J367" s="1"/>
      <c r="K367" s="1"/>
      <c r="L367" s="1"/>
      <c r="M367" s="1"/>
      <c r="N367" s="1"/>
      <c r="O367" s="1"/>
      <c r="P367" s="1"/>
      <c r="Q367" s="1"/>
      <c r="R367" s="1"/>
      <c r="S367" s="1"/>
      <c r="T367" s="1"/>
      <c r="U367" s="1"/>
      <c r="V367" s="1"/>
      <c r="W367" s="1"/>
      <c r="X367" s="1"/>
      <c r="Y367" s="1"/>
      <c r="Z367" s="1"/>
    </row>
    <row r="368" spans="1:26" ht="14.25" customHeight="1">
      <c r="A368" s="1"/>
      <c r="B368" s="861"/>
      <c r="C368" s="681"/>
      <c r="D368" s="47"/>
      <c r="E368" s="46"/>
      <c r="F368" s="47"/>
      <c r="G368" s="41"/>
      <c r="H368" s="42">
        <f t="shared" si="36"/>
        <v>0</v>
      </c>
      <c r="I368" s="1"/>
      <c r="J368" s="1"/>
      <c r="K368" s="1"/>
      <c r="L368" s="1"/>
      <c r="M368" s="1"/>
      <c r="N368" s="1"/>
      <c r="O368" s="1"/>
      <c r="P368" s="1"/>
      <c r="Q368" s="1"/>
      <c r="R368" s="1"/>
      <c r="S368" s="1"/>
      <c r="T368" s="1"/>
      <c r="U368" s="1"/>
      <c r="V368" s="1"/>
      <c r="W368" s="1"/>
      <c r="X368" s="1"/>
      <c r="Y368" s="1"/>
      <c r="Z368" s="1"/>
    </row>
    <row r="369" spans="1:26" ht="14.25" customHeight="1">
      <c r="A369" s="1"/>
      <c r="B369" s="682" t="s">
        <v>87</v>
      </c>
      <c r="C369" s="581"/>
      <c r="D369" s="581"/>
      <c r="E369" s="581"/>
      <c r="F369" s="581"/>
      <c r="G369" s="579"/>
      <c r="H369" s="49">
        <f>ROUND(SUM(H364:H368),2)</f>
        <v>4881.84</v>
      </c>
      <c r="I369" s="1"/>
      <c r="J369" s="1"/>
      <c r="K369" s="1"/>
      <c r="L369" s="1"/>
      <c r="M369" s="1"/>
      <c r="N369" s="1"/>
      <c r="O369" s="1"/>
      <c r="P369" s="1"/>
      <c r="Q369" s="1"/>
      <c r="R369" s="1"/>
      <c r="S369" s="1"/>
      <c r="T369" s="1"/>
      <c r="U369" s="1"/>
      <c r="V369" s="1"/>
      <c r="W369" s="1"/>
      <c r="X369" s="1"/>
      <c r="Y369" s="1"/>
      <c r="Z369" s="1"/>
    </row>
    <row r="370" spans="1:26" ht="14.25" customHeight="1">
      <c r="A370" s="1"/>
      <c r="B370" s="636" t="s">
        <v>92</v>
      </c>
      <c r="C370" s="581"/>
      <c r="D370" s="581"/>
      <c r="E370" s="581"/>
      <c r="F370" s="581"/>
      <c r="G370" s="581"/>
      <c r="H370" s="589"/>
      <c r="I370" s="1"/>
      <c r="J370" s="1"/>
      <c r="K370" s="1"/>
      <c r="L370" s="1"/>
      <c r="M370" s="1"/>
      <c r="N370" s="1"/>
      <c r="O370" s="1"/>
      <c r="P370" s="1"/>
      <c r="Q370" s="1"/>
      <c r="R370" s="1"/>
      <c r="S370" s="1"/>
      <c r="T370" s="1"/>
      <c r="U370" s="1"/>
      <c r="V370" s="1"/>
      <c r="W370" s="1"/>
      <c r="X370" s="1"/>
      <c r="Y370" s="1"/>
      <c r="Z370" s="1"/>
    </row>
    <row r="371" spans="1:26" ht="14.25" customHeight="1">
      <c r="A371" s="1"/>
      <c r="B371" s="591" t="s">
        <v>1</v>
      </c>
      <c r="C371" s="579"/>
      <c r="D371" s="37" t="s">
        <v>2</v>
      </c>
      <c r="E371" s="23" t="s">
        <v>83</v>
      </c>
      <c r="F371" s="54" t="s">
        <v>89</v>
      </c>
      <c r="G371" s="23" t="s">
        <v>85</v>
      </c>
      <c r="H371" s="55" t="s">
        <v>86</v>
      </c>
      <c r="I371" s="1"/>
      <c r="J371" s="1"/>
      <c r="K371" s="1"/>
      <c r="L371" s="1"/>
      <c r="M371" s="1"/>
      <c r="N371" s="1"/>
      <c r="O371" s="1"/>
      <c r="P371" s="1"/>
      <c r="Q371" s="1"/>
      <c r="R371" s="1"/>
      <c r="S371" s="1"/>
      <c r="T371" s="1"/>
      <c r="U371" s="1"/>
      <c r="V371" s="1"/>
      <c r="W371" s="1"/>
      <c r="X371" s="1"/>
      <c r="Y371" s="1"/>
      <c r="Z371" s="1"/>
    </row>
    <row r="372" spans="1:26" ht="14.25" customHeight="1">
      <c r="A372" s="1"/>
      <c r="B372" s="701"/>
      <c r="C372" s="680"/>
      <c r="D372" s="56"/>
      <c r="E372" s="51"/>
      <c r="F372" s="57"/>
      <c r="G372" s="41"/>
      <c r="H372" s="42">
        <f t="shared" ref="H372:H375" si="37">E372*F372*G372</f>
        <v>0</v>
      </c>
      <c r="I372" s="1"/>
      <c r="J372" s="1"/>
      <c r="K372" s="1"/>
      <c r="L372" s="1"/>
      <c r="M372" s="1"/>
      <c r="N372" s="1"/>
      <c r="O372" s="1"/>
      <c r="P372" s="1"/>
      <c r="Q372" s="1"/>
      <c r="R372" s="1"/>
      <c r="S372" s="1"/>
      <c r="T372" s="1"/>
      <c r="U372" s="1"/>
      <c r="V372" s="1"/>
      <c r="W372" s="1"/>
      <c r="X372" s="1"/>
      <c r="Y372" s="1"/>
      <c r="Z372" s="1"/>
    </row>
    <row r="373" spans="1:26" ht="14.25" customHeight="1">
      <c r="A373" s="1"/>
      <c r="B373" s="619" t="s">
        <v>96</v>
      </c>
      <c r="C373" s="620"/>
      <c r="D373" s="58" t="s">
        <v>94</v>
      </c>
      <c r="E373" s="50">
        <v>1</v>
      </c>
      <c r="F373" s="59">
        <v>0.06</v>
      </c>
      <c r="G373" s="41">
        <v>102080</v>
      </c>
      <c r="H373" s="42">
        <f t="shared" si="37"/>
        <v>6124.8</v>
      </c>
      <c r="I373" s="1"/>
      <c r="J373" s="1"/>
      <c r="K373" s="1"/>
      <c r="L373" s="1"/>
      <c r="M373" s="1"/>
      <c r="N373" s="1"/>
      <c r="O373" s="1"/>
      <c r="P373" s="1"/>
      <c r="Q373" s="1"/>
      <c r="R373" s="1"/>
      <c r="S373" s="1"/>
      <c r="T373" s="1"/>
      <c r="U373" s="1"/>
      <c r="V373" s="1"/>
      <c r="W373" s="1"/>
      <c r="X373" s="1"/>
      <c r="Y373" s="1"/>
      <c r="Z373" s="1"/>
    </row>
    <row r="374" spans="1:26" ht="14.25" customHeight="1">
      <c r="A374" s="1"/>
      <c r="B374" s="619" t="s">
        <v>93</v>
      </c>
      <c r="C374" s="620"/>
      <c r="D374" s="58" t="s">
        <v>94</v>
      </c>
      <c r="E374" s="50">
        <v>6</v>
      </c>
      <c r="F374" s="59">
        <v>0.06</v>
      </c>
      <c r="G374" s="41">
        <v>63800</v>
      </c>
      <c r="H374" s="42">
        <f t="shared" si="37"/>
        <v>22968</v>
      </c>
      <c r="I374" s="1"/>
      <c r="J374" s="1"/>
      <c r="K374" s="1"/>
      <c r="L374" s="1"/>
      <c r="M374" s="1"/>
      <c r="N374" s="1"/>
      <c r="O374" s="1"/>
      <c r="P374" s="1"/>
      <c r="Q374" s="1"/>
      <c r="R374" s="1"/>
      <c r="S374" s="1"/>
      <c r="T374" s="1"/>
      <c r="U374" s="1"/>
      <c r="V374" s="1"/>
      <c r="W374" s="1"/>
      <c r="X374" s="1"/>
      <c r="Y374" s="1"/>
      <c r="Z374" s="1"/>
    </row>
    <row r="375" spans="1:26" ht="14.25" customHeight="1">
      <c r="A375" s="1"/>
      <c r="B375" s="702"/>
      <c r="C375" s="681"/>
      <c r="D375" s="60"/>
      <c r="E375" s="61"/>
      <c r="F375" s="47"/>
      <c r="G375" s="41"/>
      <c r="H375" s="42">
        <f t="shared" si="37"/>
        <v>0</v>
      </c>
      <c r="I375" s="1"/>
      <c r="J375" s="1"/>
      <c r="K375" s="1"/>
      <c r="L375" s="1"/>
      <c r="M375" s="1"/>
      <c r="N375" s="1"/>
      <c r="O375" s="1"/>
      <c r="P375" s="1"/>
      <c r="Q375" s="1"/>
      <c r="R375" s="1"/>
      <c r="S375" s="1"/>
      <c r="T375" s="1"/>
      <c r="U375" s="1"/>
      <c r="V375" s="1"/>
      <c r="W375" s="1"/>
      <c r="X375" s="1"/>
      <c r="Y375" s="1"/>
      <c r="Z375" s="1"/>
    </row>
    <row r="376" spans="1:26" ht="14.25" customHeight="1">
      <c r="A376" s="1"/>
      <c r="B376" s="682" t="s">
        <v>87</v>
      </c>
      <c r="C376" s="581"/>
      <c r="D376" s="581"/>
      <c r="E376" s="581"/>
      <c r="F376" s="581"/>
      <c r="G376" s="579"/>
      <c r="H376" s="49">
        <f>ROUND(SUM(H372:H375),2)</f>
        <v>29092.799999999999</v>
      </c>
      <c r="I376" s="1"/>
      <c r="J376" s="1"/>
      <c r="K376" s="1"/>
      <c r="L376" s="1"/>
      <c r="M376" s="1"/>
      <c r="N376" s="1"/>
      <c r="O376" s="1"/>
      <c r="P376" s="1"/>
      <c r="Q376" s="1"/>
      <c r="R376" s="1"/>
      <c r="S376" s="1"/>
      <c r="T376" s="1"/>
      <c r="U376" s="1"/>
      <c r="V376" s="1"/>
      <c r="W376" s="1"/>
      <c r="X376" s="1"/>
      <c r="Y376" s="1"/>
      <c r="Z376" s="1"/>
    </row>
    <row r="377" spans="1:26" ht="14.25" customHeight="1">
      <c r="A377" s="1"/>
      <c r="B377" s="636" t="s">
        <v>95</v>
      </c>
      <c r="C377" s="581"/>
      <c r="D377" s="581"/>
      <c r="E377" s="581"/>
      <c r="F377" s="581"/>
      <c r="G377" s="581"/>
      <c r="H377" s="589"/>
      <c r="I377" s="1"/>
      <c r="J377" s="1"/>
      <c r="K377" s="1"/>
      <c r="L377" s="1"/>
      <c r="M377" s="1"/>
      <c r="N377" s="1"/>
      <c r="O377" s="1"/>
      <c r="P377" s="1"/>
      <c r="Q377" s="1"/>
      <c r="R377" s="1"/>
      <c r="S377" s="1"/>
      <c r="T377" s="1"/>
      <c r="U377" s="1"/>
      <c r="V377" s="1"/>
      <c r="W377" s="1"/>
      <c r="X377" s="1"/>
      <c r="Y377" s="1"/>
      <c r="Z377" s="1"/>
    </row>
    <row r="378" spans="1:26" ht="14.25" customHeight="1">
      <c r="A378" s="1"/>
      <c r="B378" s="591" t="s">
        <v>1</v>
      </c>
      <c r="C378" s="581"/>
      <c r="D378" s="579"/>
      <c r="E378" s="23" t="s">
        <v>2</v>
      </c>
      <c r="F378" s="23" t="s">
        <v>83</v>
      </c>
      <c r="G378" s="23" t="s">
        <v>85</v>
      </c>
      <c r="H378" s="38" t="s">
        <v>86</v>
      </c>
      <c r="I378" s="1"/>
      <c r="J378" s="1"/>
      <c r="K378" s="1"/>
      <c r="L378" s="1"/>
      <c r="M378" s="1"/>
      <c r="N378" s="1"/>
      <c r="O378" s="1"/>
      <c r="P378" s="1"/>
      <c r="Q378" s="1"/>
      <c r="R378" s="1"/>
      <c r="S378" s="1"/>
      <c r="T378" s="1"/>
      <c r="U378" s="1"/>
      <c r="V378" s="1"/>
      <c r="W378" s="1"/>
      <c r="X378" s="1"/>
      <c r="Y378" s="1"/>
      <c r="Z378" s="1"/>
    </row>
    <row r="379" spans="1:26" ht="14.25" customHeight="1">
      <c r="A379" s="1"/>
      <c r="B379" s="619"/>
      <c r="C379" s="620"/>
      <c r="D379" s="621"/>
      <c r="E379" s="39"/>
      <c r="F379" s="40"/>
      <c r="G379" s="62"/>
      <c r="H379" s="63">
        <f t="shared" ref="H379:H380" si="38">G379*F379</f>
        <v>0</v>
      </c>
      <c r="I379" s="1"/>
      <c r="J379" s="1"/>
      <c r="K379" s="1"/>
      <c r="L379" s="1"/>
      <c r="M379" s="1"/>
      <c r="N379" s="1"/>
      <c r="O379" s="1"/>
      <c r="P379" s="1"/>
      <c r="Q379" s="1"/>
      <c r="R379" s="1"/>
      <c r="S379" s="1"/>
      <c r="T379" s="1"/>
      <c r="U379" s="1"/>
      <c r="V379" s="1"/>
      <c r="W379" s="1"/>
      <c r="X379" s="1"/>
      <c r="Y379" s="1"/>
      <c r="Z379" s="1"/>
    </row>
    <row r="380" spans="1:26" ht="14.25" customHeight="1">
      <c r="A380" s="1"/>
      <c r="B380" s="619"/>
      <c r="C380" s="620"/>
      <c r="D380" s="621"/>
      <c r="E380" s="39"/>
      <c r="F380" s="40"/>
      <c r="G380" s="62"/>
      <c r="H380" s="63">
        <f t="shared" si="38"/>
        <v>0</v>
      </c>
      <c r="I380" s="1"/>
      <c r="J380" s="1"/>
      <c r="K380" s="1"/>
      <c r="L380" s="1"/>
      <c r="M380" s="1"/>
      <c r="N380" s="1"/>
      <c r="O380" s="1"/>
      <c r="P380" s="1"/>
      <c r="Q380" s="1"/>
      <c r="R380" s="1"/>
      <c r="S380" s="1"/>
      <c r="T380" s="1"/>
      <c r="U380" s="1"/>
      <c r="V380" s="1"/>
      <c r="W380" s="1"/>
      <c r="X380" s="1"/>
      <c r="Y380" s="1"/>
      <c r="Z380" s="1"/>
    </row>
    <row r="381" spans="1:26" ht="14.25" customHeight="1">
      <c r="A381" s="1"/>
      <c r="B381" s="674" t="s">
        <v>87</v>
      </c>
      <c r="C381" s="594"/>
      <c r="D381" s="594"/>
      <c r="E381" s="594"/>
      <c r="F381" s="594"/>
      <c r="G381" s="595"/>
      <c r="H381" s="64">
        <f>ROUND(SUM(H379:H380),2)</f>
        <v>0</v>
      </c>
      <c r="I381" s="1"/>
      <c r="J381" s="1"/>
      <c r="K381" s="1"/>
      <c r="L381" s="1"/>
      <c r="M381" s="1"/>
      <c r="N381" s="1"/>
      <c r="O381" s="1"/>
      <c r="P381" s="1"/>
      <c r="Q381" s="1"/>
      <c r="R381" s="1"/>
      <c r="S381" s="1"/>
      <c r="T381" s="1"/>
      <c r="U381" s="1"/>
      <c r="V381" s="1"/>
      <c r="W381" s="1"/>
      <c r="X381" s="1"/>
      <c r="Y381" s="1"/>
      <c r="Z381" s="1"/>
    </row>
    <row r="382" spans="1:26" ht="14.25" customHeight="1">
      <c r="A382" s="1"/>
      <c r="B382" s="675"/>
      <c r="C382" s="602"/>
      <c r="D382" s="602"/>
      <c r="E382" s="602"/>
      <c r="F382" s="602"/>
      <c r="G382" s="602"/>
      <c r="H382" s="633"/>
      <c r="I382" s="1"/>
      <c r="J382" s="1"/>
      <c r="K382" s="1"/>
      <c r="L382" s="1"/>
      <c r="M382" s="1"/>
      <c r="N382" s="1"/>
      <c r="O382" s="1"/>
      <c r="P382" s="1"/>
      <c r="Q382" s="1"/>
      <c r="R382" s="1"/>
      <c r="S382" s="1"/>
      <c r="T382" s="1"/>
      <c r="U382" s="1"/>
      <c r="V382" s="1"/>
      <c r="W382" s="1"/>
      <c r="X382" s="1"/>
      <c r="Y382" s="1"/>
      <c r="Z382" s="1"/>
    </row>
    <row r="383" spans="1:26" ht="14.25" customHeight="1">
      <c r="A383" s="1"/>
      <c r="B383" s="676"/>
      <c r="C383" s="587"/>
      <c r="D383" s="635"/>
      <c r="E383" s="677" t="s">
        <v>59</v>
      </c>
      <c r="F383" s="678"/>
      <c r="G383" s="678"/>
      <c r="H383" s="65">
        <f>ROUND(H381+H376+H369+H361,0)</f>
        <v>117800</v>
      </c>
      <c r="I383" s="1"/>
      <c r="J383" s="1"/>
      <c r="K383" s="1"/>
      <c r="L383" s="1"/>
      <c r="M383" s="1"/>
      <c r="N383" s="1"/>
      <c r="O383" s="1"/>
      <c r="P383" s="1"/>
      <c r="Q383" s="1"/>
      <c r="R383" s="1"/>
      <c r="S383" s="1"/>
      <c r="T383" s="1"/>
      <c r="U383" s="1"/>
      <c r="V383" s="1"/>
      <c r="W383" s="1"/>
      <c r="X383" s="1"/>
      <c r="Y383" s="1"/>
      <c r="Z383" s="1"/>
    </row>
    <row r="384" spans="1:26" ht="14.25" customHeight="1">
      <c r="A384" s="1"/>
      <c r="B384" s="290"/>
      <c r="C384" s="68"/>
      <c r="D384" s="68"/>
      <c r="E384" s="68"/>
      <c r="F384" s="68"/>
      <c r="G384" s="68"/>
      <c r="H384" s="69"/>
      <c r="I384" s="1"/>
      <c r="J384" s="1"/>
      <c r="K384" s="1"/>
      <c r="L384" s="1"/>
      <c r="M384" s="1"/>
      <c r="N384" s="1"/>
      <c r="O384" s="1"/>
      <c r="P384" s="1"/>
      <c r="Q384" s="1"/>
      <c r="R384" s="1"/>
      <c r="S384" s="1"/>
      <c r="T384" s="1"/>
      <c r="U384" s="1"/>
      <c r="V384" s="1"/>
      <c r="W384" s="1"/>
      <c r="X384" s="1"/>
      <c r="Y384" s="1"/>
      <c r="Z384" s="1"/>
    </row>
    <row r="385" spans="1:26" ht="14.25" customHeight="1">
      <c r="A385" s="1"/>
      <c r="B385" s="291"/>
      <c r="C385" s="31"/>
      <c r="D385" s="31"/>
      <c r="E385" s="31"/>
      <c r="F385" s="31"/>
      <c r="G385" s="31"/>
      <c r="H385" s="32"/>
      <c r="I385" s="1"/>
      <c r="J385" s="1"/>
      <c r="K385" s="1"/>
      <c r="L385" s="1"/>
      <c r="M385" s="1"/>
      <c r="N385" s="1"/>
      <c r="O385" s="1"/>
      <c r="P385" s="1"/>
      <c r="Q385" s="1"/>
      <c r="R385" s="1"/>
      <c r="S385" s="1"/>
      <c r="T385" s="1"/>
      <c r="U385" s="1"/>
      <c r="V385" s="1"/>
      <c r="W385" s="1"/>
      <c r="X385" s="1"/>
      <c r="Y385" s="1"/>
      <c r="Z385" s="1"/>
    </row>
    <row r="386" spans="1:26" ht="14.25" customHeight="1">
      <c r="A386" s="1"/>
      <c r="B386" s="691" t="s">
        <v>77</v>
      </c>
      <c r="C386" s="578"/>
      <c r="D386" s="578"/>
      <c r="E386" s="578"/>
      <c r="F386" s="578"/>
      <c r="G386" s="578"/>
      <c r="H386" s="604"/>
      <c r="I386" s="1"/>
      <c r="J386" s="1"/>
      <c r="K386" s="1"/>
      <c r="L386" s="1"/>
      <c r="M386" s="1"/>
      <c r="N386" s="1"/>
      <c r="O386" s="1"/>
      <c r="P386" s="1"/>
      <c r="Q386" s="1"/>
      <c r="R386" s="1"/>
      <c r="S386" s="1"/>
      <c r="T386" s="1"/>
      <c r="U386" s="1"/>
      <c r="V386" s="1"/>
      <c r="W386" s="1"/>
      <c r="X386" s="1"/>
      <c r="Y386" s="1"/>
      <c r="Z386" s="1"/>
    </row>
    <row r="387" spans="1:26" ht="14.25" customHeight="1">
      <c r="A387" s="1"/>
      <c r="B387" s="668"/>
      <c r="C387" s="606"/>
      <c r="D387" s="606"/>
      <c r="E387" s="606"/>
      <c r="F387" s="606"/>
      <c r="G387" s="606"/>
      <c r="H387" s="607"/>
      <c r="I387" s="1"/>
      <c r="J387" s="1"/>
      <c r="K387" s="1"/>
      <c r="L387" s="1"/>
      <c r="M387" s="1"/>
      <c r="N387" s="1"/>
      <c r="O387" s="1"/>
      <c r="P387" s="1"/>
      <c r="Q387" s="1"/>
      <c r="R387" s="1"/>
      <c r="S387" s="1"/>
      <c r="T387" s="1"/>
      <c r="U387" s="1"/>
      <c r="V387" s="1"/>
      <c r="W387" s="1"/>
      <c r="X387" s="1"/>
      <c r="Y387" s="1"/>
      <c r="Z387" s="1"/>
    </row>
    <row r="388" spans="1:26" ht="14.25" customHeight="1">
      <c r="A388" s="1"/>
      <c r="B388" s="591" t="s">
        <v>78</v>
      </c>
      <c r="C388" s="581"/>
      <c r="D388" s="581"/>
      <c r="E388" s="581"/>
      <c r="F388" s="581"/>
      <c r="G388" s="581"/>
      <c r="H388" s="589"/>
      <c r="I388" s="1"/>
      <c r="J388" s="1"/>
      <c r="K388" s="1"/>
      <c r="L388" s="1"/>
      <c r="M388" s="1"/>
      <c r="N388" s="1"/>
      <c r="O388" s="1"/>
      <c r="P388" s="1"/>
      <c r="Q388" s="1"/>
      <c r="R388" s="1"/>
      <c r="S388" s="1"/>
      <c r="T388" s="1"/>
      <c r="U388" s="1"/>
      <c r="V388" s="1"/>
      <c r="W388" s="1"/>
      <c r="X388" s="1"/>
      <c r="Y388" s="1"/>
      <c r="Z388" s="1"/>
    </row>
    <row r="389" spans="1:26" ht="15" customHeight="1">
      <c r="A389" s="1"/>
      <c r="B389" s="588" t="s">
        <v>1011</v>
      </c>
      <c r="C389" s="581"/>
      <c r="D389" s="581"/>
      <c r="E389" s="581"/>
      <c r="F389" s="581"/>
      <c r="G389" s="581"/>
      <c r="H389" s="589"/>
      <c r="I389" s="1"/>
      <c r="J389" s="1"/>
      <c r="K389" s="1"/>
      <c r="L389" s="1"/>
      <c r="M389" s="1"/>
      <c r="N389" s="1"/>
      <c r="O389" s="1"/>
      <c r="P389" s="1"/>
      <c r="Q389" s="1"/>
      <c r="R389" s="1"/>
      <c r="S389" s="1"/>
      <c r="T389" s="1"/>
      <c r="U389" s="1"/>
      <c r="V389" s="1"/>
      <c r="W389" s="1"/>
      <c r="X389" s="1"/>
      <c r="Y389" s="1"/>
      <c r="Z389" s="1"/>
    </row>
    <row r="390" spans="1:26" ht="15" customHeight="1">
      <c r="A390" s="1"/>
      <c r="B390" s="292" t="s">
        <v>79</v>
      </c>
      <c r="C390" s="293" t="e">
        <f>+#REF!</f>
        <v>#REF!</v>
      </c>
      <c r="D390" s="693" t="s">
        <v>80</v>
      </c>
      <c r="E390" s="579"/>
      <c r="F390" s="5" t="e">
        <f>+#REF!</f>
        <v>#REF!</v>
      </c>
      <c r="G390" s="5" t="s">
        <v>81</v>
      </c>
      <c r="H390" s="36"/>
      <c r="I390" s="1"/>
      <c r="J390" s="1"/>
      <c r="K390" s="1"/>
      <c r="L390" s="1"/>
      <c r="M390" s="1"/>
      <c r="N390" s="1"/>
      <c r="O390" s="1"/>
      <c r="P390" s="1"/>
      <c r="Q390" s="1"/>
      <c r="R390" s="1"/>
      <c r="S390" s="1"/>
      <c r="T390" s="1"/>
      <c r="U390" s="1"/>
      <c r="V390" s="1"/>
      <c r="W390" s="1"/>
      <c r="X390" s="1"/>
      <c r="Y390" s="1"/>
      <c r="Z390" s="1"/>
    </row>
    <row r="391" spans="1:26" ht="14.25" customHeight="1">
      <c r="A391" s="1"/>
      <c r="B391" s="636"/>
      <c r="C391" s="581"/>
      <c r="D391" s="581"/>
      <c r="E391" s="581"/>
      <c r="F391" s="581"/>
      <c r="G391" s="581"/>
      <c r="H391" s="589"/>
      <c r="I391" s="1"/>
      <c r="J391" s="1"/>
      <c r="K391" s="1"/>
      <c r="L391" s="1"/>
      <c r="M391" s="1"/>
      <c r="N391" s="1"/>
      <c r="O391" s="1"/>
      <c r="P391" s="1"/>
      <c r="Q391" s="1"/>
      <c r="R391" s="1"/>
      <c r="S391" s="1"/>
      <c r="T391" s="1"/>
      <c r="U391" s="1"/>
      <c r="V391" s="1"/>
      <c r="W391" s="1"/>
      <c r="X391" s="1"/>
      <c r="Y391" s="1"/>
      <c r="Z391" s="1"/>
    </row>
    <row r="392" spans="1:26" ht="15" customHeight="1">
      <c r="A392" s="1"/>
      <c r="B392" s="652" t="e">
        <f>+#REF!</f>
        <v>#REF!</v>
      </c>
      <c r="C392" s="585"/>
      <c r="D392" s="585"/>
      <c r="E392" s="585"/>
      <c r="F392" s="585"/>
      <c r="G392" s="585"/>
      <c r="H392" s="610"/>
      <c r="I392" s="1"/>
      <c r="J392" s="1"/>
      <c r="K392" s="1"/>
      <c r="L392" s="1"/>
      <c r="M392" s="1"/>
      <c r="N392" s="1"/>
      <c r="O392" s="1"/>
      <c r="P392" s="1"/>
      <c r="Q392" s="1"/>
      <c r="R392" s="1"/>
      <c r="S392" s="1"/>
      <c r="T392" s="1"/>
      <c r="U392" s="1"/>
      <c r="V392" s="1"/>
      <c r="W392" s="1"/>
      <c r="X392" s="1"/>
      <c r="Y392" s="1"/>
      <c r="Z392" s="1"/>
    </row>
    <row r="393" spans="1:26" ht="14.25" customHeight="1">
      <c r="A393" s="1"/>
      <c r="B393" s="600"/>
      <c r="C393" s="578"/>
      <c r="D393" s="578"/>
      <c r="E393" s="578"/>
      <c r="F393" s="578"/>
      <c r="G393" s="578"/>
      <c r="H393" s="604"/>
      <c r="I393" s="1"/>
      <c r="J393" s="1"/>
      <c r="K393" s="1"/>
      <c r="L393" s="1"/>
      <c r="M393" s="1"/>
      <c r="N393" s="1"/>
      <c r="O393" s="1"/>
      <c r="P393" s="1"/>
      <c r="Q393" s="1"/>
      <c r="R393" s="1"/>
      <c r="S393" s="1"/>
      <c r="T393" s="1"/>
      <c r="U393" s="1"/>
      <c r="V393" s="1"/>
      <c r="W393" s="1"/>
      <c r="X393" s="1"/>
      <c r="Y393" s="1"/>
      <c r="Z393" s="1"/>
    </row>
    <row r="394" spans="1:26" ht="14.25" customHeight="1">
      <c r="A394" s="1"/>
      <c r="B394" s="694"/>
      <c r="C394" s="606"/>
      <c r="D394" s="606"/>
      <c r="E394" s="606"/>
      <c r="F394" s="606"/>
      <c r="G394" s="606"/>
      <c r="H394" s="607"/>
      <c r="I394" s="1"/>
      <c r="J394" s="1"/>
      <c r="K394" s="1"/>
      <c r="L394" s="1"/>
      <c r="M394" s="1"/>
      <c r="N394" s="1"/>
      <c r="O394" s="1"/>
      <c r="P394" s="1"/>
      <c r="Q394" s="1"/>
      <c r="R394" s="1"/>
      <c r="S394" s="1"/>
      <c r="T394" s="1"/>
      <c r="U394" s="1"/>
      <c r="V394" s="1"/>
      <c r="W394" s="1"/>
      <c r="X394" s="1"/>
      <c r="Y394" s="1"/>
      <c r="Z394" s="1"/>
    </row>
    <row r="395" spans="1:26" ht="14.25" customHeight="1">
      <c r="A395" s="1"/>
      <c r="B395" s="636" t="s">
        <v>82</v>
      </c>
      <c r="C395" s="581"/>
      <c r="D395" s="581"/>
      <c r="E395" s="581"/>
      <c r="F395" s="581"/>
      <c r="G395" s="581"/>
      <c r="H395" s="589"/>
      <c r="I395" s="1"/>
      <c r="J395" s="1"/>
      <c r="K395" s="1"/>
      <c r="L395" s="1"/>
      <c r="M395" s="1"/>
      <c r="N395" s="1"/>
      <c r="O395" s="1"/>
      <c r="P395" s="1"/>
      <c r="Q395" s="1"/>
      <c r="R395" s="1"/>
      <c r="S395" s="1"/>
      <c r="T395" s="1"/>
      <c r="U395" s="1"/>
      <c r="V395" s="1"/>
      <c r="W395" s="1"/>
      <c r="X395" s="1"/>
      <c r="Y395" s="1"/>
      <c r="Z395" s="1"/>
    </row>
    <row r="396" spans="1:26" ht="14.25" customHeight="1">
      <c r="A396" s="1"/>
      <c r="B396" s="591" t="s">
        <v>1</v>
      </c>
      <c r="C396" s="579"/>
      <c r="D396" s="37" t="s">
        <v>2</v>
      </c>
      <c r="E396" s="23" t="s">
        <v>83</v>
      </c>
      <c r="F396" s="23" t="s">
        <v>84</v>
      </c>
      <c r="G396" s="23" t="s">
        <v>85</v>
      </c>
      <c r="H396" s="38" t="s">
        <v>86</v>
      </c>
      <c r="I396" s="1"/>
      <c r="J396" s="1"/>
      <c r="K396" s="1"/>
      <c r="L396" s="1"/>
      <c r="M396" s="1"/>
      <c r="N396" s="1"/>
      <c r="O396" s="1"/>
      <c r="P396" s="1"/>
      <c r="Q396" s="1"/>
      <c r="R396" s="1"/>
      <c r="S396" s="1"/>
      <c r="T396" s="1"/>
      <c r="U396" s="1"/>
      <c r="V396" s="1"/>
      <c r="W396" s="1"/>
      <c r="X396" s="1"/>
      <c r="Y396" s="1"/>
      <c r="Z396" s="1"/>
    </row>
    <row r="397" spans="1:26" ht="14.25" customHeight="1">
      <c r="A397" s="1"/>
      <c r="B397" s="862"/>
      <c r="C397" s="690"/>
      <c r="D397" s="39"/>
      <c r="E397" s="39"/>
      <c r="F397" s="40"/>
      <c r="G397" s="41"/>
      <c r="H397" s="42">
        <f t="shared" ref="H397:H402" si="39">G397*(F397+1)*E397</f>
        <v>0</v>
      </c>
      <c r="I397" s="1"/>
      <c r="J397" s="1"/>
      <c r="K397" s="1"/>
      <c r="L397" s="1"/>
      <c r="M397" s="1"/>
      <c r="N397" s="1"/>
      <c r="O397" s="1"/>
      <c r="P397" s="1"/>
      <c r="Q397" s="1"/>
      <c r="R397" s="1"/>
      <c r="S397" s="1"/>
      <c r="T397" s="1"/>
      <c r="U397" s="1"/>
      <c r="V397" s="1"/>
      <c r="W397" s="1"/>
      <c r="X397" s="1"/>
      <c r="Y397" s="1"/>
      <c r="Z397" s="1"/>
    </row>
    <row r="398" spans="1:26" ht="14.25" customHeight="1">
      <c r="A398" s="1"/>
      <c r="B398" s="708" t="s">
        <v>108</v>
      </c>
      <c r="C398" s="621"/>
      <c r="D398" s="39" t="s">
        <v>13</v>
      </c>
      <c r="E398" s="79">
        <v>1.2E-2</v>
      </c>
      <c r="F398" s="44">
        <v>0.05</v>
      </c>
      <c r="G398" s="45">
        <v>523076</v>
      </c>
      <c r="H398" s="42">
        <f t="shared" si="39"/>
        <v>6590.7576000000008</v>
      </c>
      <c r="I398" s="1"/>
      <c r="J398" s="1"/>
      <c r="K398" s="1"/>
      <c r="L398" s="1"/>
      <c r="M398" s="1"/>
      <c r="N398" s="1"/>
      <c r="O398" s="1"/>
      <c r="P398" s="1"/>
      <c r="Q398" s="1"/>
      <c r="R398" s="1"/>
      <c r="S398" s="1"/>
      <c r="T398" s="1"/>
      <c r="U398" s="1"/>
      <c r="V398" s="1"/>
      <c r="W398" s="1"/>
      <c r="X398" s="1"/>
      <c r="Y398" s="1"/>
      <c r="Z398" s="1"/>
    </row>
    <row r="399" spans="1:26" ht="14.25" customHeight="1">
      <c r="A399" s="1"/>
      <c r="B399" s="708" t="s">
        <v>1014</v>
      </c>
      <c r="C399" s="621"/>
      <c r="D399" s="39" t="s">
        <v>13</v>
      </c>
      <c r="E399" s="79">
        <v>0</v>
      </c>
      <c r="F399" s="44">
        <v>0</v>
      </c>
      <c r="G399" s="45">
        <v>120000</v>
      </c>
      <c r="H399" s="42">
        <f t="shared" si="39"/>
        <v>0</v>
      </c>
      <c r="I399" s="1"/>
      <c r="J399" s="1"/>
      <c r="K399" s="1"/>
      <c r="L399" s="1"/>
      <c r="M399" s="1"/>
      <c r="N399" s="1"/>
      <c r="O399" s="1"/>
      <c r="P399" s="1"/>
      <c r="Q399" s="1"/>
      <c r="R399" s="1"/>
      <c r="S399" s="1"/>
      <c r="T399" s="1"/>
      <c r="U399" s="1"/>
      <c r="V399" s="1"/>
      <c r="W399" s="1"/>
      <c r="X399" s="1"/>
      <c r="Y399" s="1"/>
      <c r="Z399" s="1"/>
    </row>
    <row r="400" spans="1:26" ht="14.25" customHeight="1">
      <c r="A400" s="1"/>
      <c r="B400" s="708" t="s">
        <v>1015</v>
      </c>
      <c r="C400" s="621"/>
      <c r="D400" s="39" t="s">
        <v>13</v>
      </c>
      <c r="E400" s="73">
        <v>0</v>
      </c>
      <c r="F400" s="44">
        <v>0</v>
      </c>
      <c r="G400" s="45">
        <v>120000</v>
      </c>
      <c r="H400" s="42">
        <f t="shared" si="39"/>
        <v>0</v>
      </c>
      <c r="I400" s="1"/>
      <c r="J400" s="1"/>
      <c r="K400" s="1"/>
      <c r="L400" s="1"/>
      <c r="M400" s="1"/>
      <c r="N400" s="1"/>
      <c r="O400" s="1"/>
      <c r="P400" s="1"/>
      <c r="Q400" s="1"/>
      <c r="R400" s="1"/>
      <c r="S400" s="1"/>
      <c r="T400" s="1"/>
      <c r="U400" s="1"/>
      <c r="V400" s="1"/>
      <c r="W400" s="1"/>
      <c r="X400" s="1"/>
      <c r="Y400" s="1"/>
      <c r="Z400" s="1"/>
    </row>
    <row r="401" spans="1:26" ht="14.25" customHeight="1">
      <c r="A401" s="1"/>
      <c r="B401" s="708" t="s">
        <v>111</v>
      </c>
      <c r="C401" s="621"/>
      <c r="D401" s="39" t="s">
        <v>9</v>
      </c>
      <c r="E401" s="73">
        <v>1</v>
      </c>
      <c r="F401" s="44">
        <v>0</v>
      </c>
      <c r="G401" s="45">
        <v>10000</v>
      </c>
      <c r="H401" s="42">
        <f t="shared" si="39"/>
        <v>10000</v>
      </c>
      <c r="I401" s="1"/>
      <c r="J401" s="1"/>
      <c r="K401" s="1"/>
      <c r="L401" s="1"/>
      <c r="M401" s="1"/>
      <c r="N401" s="1"/>
      <c r="O401" s="1"/>
      <c r="P401" s="1"/>
      <c r="Q401" s="1"/>
      <c r="R401" s="1"/>
      <c r="S401" s="1"/>
      <c r="T401" s="1"/>
      <c r="U401" s="1"/>
      <c r="V401" s="1"/>
      <c r="W401" s="1"/>
      <c r="X401" s="1"/>
      <c r="Y401" s="1"/>
      <c r="Z401" s="1"/>
    </row>
    <row r="402" spans="1:26" ht="14.25" customHeight="1">
      <c r="A402" s="1"/>
      <c r="B402" s="702"/>
      <c r="C402" s="625"/>
      <c r="D402" s="39"/>
      <c r="E402" s="46"/>
      <c r="F402" s="47"/>
      <c r="G402" s="48"/>
      <c r="H402" s="42">
        <f t="shared" si="39"/>
        <v>0</v>
      </c>
      <c r="I402" s="1"/>
      <c r="J402" s="1"/>
      <c r="K402" s="1"/>
      <c r="L402" s="1"/>
      <c r="M402" s="1"/>
      <c r="N402" s="1"/>
      <c r="O402" s="1"/>
      <c r="P402" s="1"/>
      <c r="Q402" s="1"/>
      <c r="R402" s="1"/>
      <c r="S402" s="1"/>
      <c r="T402" s="1"/>
      <c r="U402" s="1"/>
      <c r="V402" s="1"/>
      <c r="W402" s="1"/>
      <c r="X402" s="1"/>
      <c r="Y402" s="1"/>
      <c r="Z402" s="1"/>
    </row>
    <row r="403" spans="1:26" ht="14.25" customHeight="1">
      <c r="A403" s="1"/>
      <c r="B403" s="682" t="s">
        <v>87</v>
      </c>
      <c r="C403" s="581"/>
      <c r="D403" s="581"/>
      <c r="E403" s="581"/>
      <c r="F403" s="581"/>
      <c r="G403" s="579"/>
      <c r="H403" s="49">
        <f>ROUND(SUM(H397:H402),2)</f>
        <v>16590.759999999998</v>
      </c>
      <c r="I403" s="1"/>
      <c r="J403" s="1"/>
      <c r="K403" s="1"/>
      <c r="L403" s="1"/>
      <c r="M403" s="1"/>
      <c r="N403" s="1"/>
      <c r="O403" s="1"/>
      <c r="P403" s="1"/>
      <c r="Q403" s="1"/>
      <c r="R403" s="1"/>
      <c r="S403" s="1"/>
      <c r="T403" s="1"/>
      <c r="U403" s="1"/>
      <c r="V403" s="1"/>
      <c r="W403" s="1"/>
      <c r="X403" s="1"/>
      <c r="Y403" s="1"/>
      <c r="Z403" s="1"/>
    </row>
    <row r="404" spans="1:26" ht="14.25" customHeight="1">
      <c r="A404" s="1"/>
      <c r="B404" s="636" t="s">
        <v>88</v>
      </c>
      <c r="C404" s="581"/>
      <c r="D404" s="581"/>
      <c r="E404" s="581"/>
      <c r="F404" s="581"/>
      <c r="G404" s="581"/>
      <c r="H404" s="589"/>
      <c r="I404" s="1"/>
      <c r="J404" s="1"/>
      <c r="K404" s="1"/>
      <c r="L404" s="1"/>
      <c r="M404" s="1"/>
      <c r="N404" s="1"/>
      <c r="O404" s="1"/>
      <c r="P404" s="1"/>
      <c r="Q404" s="1"/>
      <c r="R404" s="1"/>
      <c r="S404" s="1"/>
      <c r="T404" s="1"/>
      <c r="U404" s="1"/>
      <c r="V404" s="1"/>
      <c r="W404" s="1"/>
      <c r="X404" s="1"/>
      <c r="Y404" s="1"/>
      <c r="Z404" s="1"/>
    </row>
    <row r="405" spans="1:26" ht="14.25" customHeight="1">
      <c r="A405" s="1"/>
      <c r="B405" s="591" t="s">
        <v>1</v>
      </c>
      <c r="C405" s="579"/>
      <c r="D405" s="37" t="s">
        <v>2</v>
      </c>
      <c r="E405" s="23" t="s">
        <v>83</v>
      </c>
      <c r="F405" s="23" t="s">
        <v>89</v>
      </c>
      <c r="G405" s="23" t="s">
        <v>85</v>
      </c>
      <c r="H405" s="38" t="s">
        <v>86</v>
      </c>
      <c r="I405" s="1"/>
      <c r="J405" s="1"/>
      <c r="K405" s="1"/>
      <c r="L405" s="1"/>
      <c r="M405" s="1"/>
      <c r="N405" s="1"/>
      <c r="O405" s="1"/>
      <c r="P405" s="1"/>
      <c r="Q405" s="1"/>
      <c r="R405" s="1"/>
      <c r="S405" s="1"/>
      <c r="T405" s="1"/>
      <c r="U405" s="1"/>
      <c r="V405" s="1"/>
      <c r="W405" s="1"/>
      <c r="X405" s="1"/>
      <c r="Y405" s="1"/>
      <c r="Z405" s="1"/>
    </row>
    <row r="406" spans="1:26" ht="14.25" customHeight="1">
      <c r="A406" s="1"/>
      <c r="B406" s="701"/>
      <c r="C406" s="680"/>
      <c r="D406" s="50"/>
      <c r="E406" s="51"/>
      <c r="F406" s="52"/>
      <c r="G406" s="41"/>
      <c r="H406" s="42">
        <f t="shared" ref="H406:H411" si="40">E406*F406*G406</f>
        <v>0</v>
      </c>
      <c r="I406" s="1"/>
      <c r="J406" s="1"/>
      <c r="K406" s="1"/>
      <c r="L406" s="1"/>
      <c r="M406" s="1"/>
      <c r="N406" s="1"/>
      <c r="O406" s="1"/>
      <c r="P406" s="1"/>
      <c r="Q406" s="1"/>
      <c r="R406" s="1"/>
      <c r="S406" s="1"/>
      <c r="T406" s="1"/>
      <c r="U406" s="1"/>
      <c r="V406" s="1"/>
      <c r="W406" s="1"/>
      <c r="X406" s="1"/>
      <c r="Y406" s="1"/>
      <c r="Z406" s="1"/>
    </row>
    <row r="407" spans="1:26" ht="14.25" customHeight="1">
      <c r="A407" s="1"/>
      <c r="B407" s="707" t="s">
        <v>90</v>
      </c>
      <c r="C407" s="620"/>
      <c r="D407" s="53" t="s">
        <v>91</v>
      </c>
      <c r="E407" s="50">
        <v>0.05</v>
      </c>
      <c r="F407" s="59">
        <v>1</v>
      </c>
      <c r="G407" s="41">
        <f>H419</f>
        <v>31262</v>
      </c>
      <c r="H407" s="42">
        <f t="shared" si="40"/>
        <v>1563.1000000000001</v>
      </c>
      <c r="I407" s="1"/>
      <c r="J407" s="1"/>
      <c r="K407" s="1"/>
      <c r="L407" s="1"/>
      <c r="M407" s="1"/>
      <c r="N407" s="1"/>
      <c r="O407" s="1"/>
      <c r="P407" s="1"/>
      <c r="Q407" s="1"/>
      <c r="R407" s="1"/>
      <c r="S407" s="1"/>
      <c r="T407" s="1"/>
      <c r="U407" s="1"/>
      <c r="V407" s="1"/>
      <c r="W407" s="1"/>
      <c r="X407" s="1"/>
      <c r="Y407" s="1"/>
      <c r="Z407" s="1"/>
    </row>
    <row r="408" spans="1:26" ht="14.25" customHeight="1">
      <c r="A408" s="1"/>
      <c r="B408" s="707" t="s">
        <v>112</v>
      </c>
      <c r="C408" s="620"/>
      <c r="D408" s="53" t="s">
        <v>94</v>
      </c>
      <c r="E408" s="50">
        <v>1</v>
      </c>
      <c r="F408" s="59">
        <v>0</v>
      </c>
      <c r="G408" s="41">
        <v>30940</v>
      </c>
      <c r="H408" s="42">
        <f t="shared" si="40"/>
        <v>0</v>
      </c>
      <c r="I408" s="1"/>
      <c r="J408" s="1"/>
      <c r="K408" s="1"/>
      <c r="L408" s="1"/>
      <c r="M408" s="1"/>
      <c r="N408" s="1"/>
      <c r="O408" s="1"/>
      <c r="P408" s="1"/>
      <c r="Q408" s="1"/>
      <c r="R408" s="1"/>
      <c r="S408" s="1"/>
      <c r="T408" s="1"/>
      <c r="U408" s="1"/>
      <c r="V408" s="1"/>
      <c r="W408" s="1"/>
      <c r="X408" s="1"/>
      <c r="Y408" s="1"/>
      <c r="Z408" s="1"/>
    </row>
    <row r="409" spans="1:26" ht="14.25" customHeight="1">
      <c r="A409" s="1"/>
      <c r="B409" s="707" t="s">
        <v>113</v>
      </c>
      <c r="C409" s="620"/>
      <c r="D409" s="53" t="s">
        <v>94</v>
      </c>
      <c r="E409" s="50">
        <v>1</v>
      </c>
      <c r="F409" s="59">
        <v>0.08</v>
      </c>
      <c r="G409" s="41">
        <v>26180</v>
      </c>
      <c r="H409" s="42">
        <f t="shared" si="40"/>
        <v>2094.4</v>
      </c>
      <c r="I409" s="1"/>
      <c r="J409" s="1"/>
      <c r="K409" s="1"/>
      <c r="L409" s="1"/>
      <c r="M409" s="1"/>
      <c r="N409" s="1"/>
      <c r="O409" s="1"/>
      <c r="P409" s="1"/>
      <c r="Q409" s="1"/>
      <c r="R409" s="1"/>
      <c r="S409" s="1"/>
      <c r="T409" s="1"/>
      <c r="U409" s="1"/>
      <c r="V409" s="1"/>
      <c r="W409" s="1"/>
      <c r="X409" s="1"/>
      <c r="Y409" s="1"/>
      <c r="Z409" s="1"/>
    </row>
    <row r="410" spans="1:26" ht="14.25" customHeight="1">
      <c r="A410" s="1"/>
      <c r="B410" s="707" t="s">
        <v>133</v>
      </c>
      <c r="C410" s="620"/>
      <c r="D410" s="53" t="s">
        <v>94</v>
      </c>
      <c r="E410" s="50">
        <v>4</v>
      </c>
      <c r="F410" s="59">
        <v>0.125</v>
      </c>
      <c r="G410" s="41">
        <v>740</v>
      </c>
      <c r="H410" s="42">
        <f t="shared" si="40"/>
        <v>370</v>
      </c>
      <c r="I410" s="1"/>
      <c r="J410" s="1"/>
      <c r="K410" s="1"/>
      <c r="L410" s="1"/>
      <c r="M410" s="1"/>
      <c r="N410" s="1"/>
      <c r="O410" s="1"/>
      <c r="P410" s="1"/>
      <c r="Q410" s="1"/>
      <c r="R410" s="1"/>
      <c r="S410" s="1"/>
      <c r="T410" s="1"/>
      <c r="U410" s="1"/>
      <c r="V410" s="1"/>
      <c r="W410" s="1"/>
      <c r="X410" s="1"/>
      <c r="Y410" s="1"/>
      <c r="Z410" s="1"/>
    </row>
    <row r="411" spans="1:26" ht="14.25" customHeight="1">
      <c r="A411" s="1"/>
      <c r="B411" s="861"/>
      <c r="C411" s="681"/>
      <c r="D411" s="47"/>
      <c r="E411" s="46"/>
      <c r="F411" s="47"/>
      <c r="G411" s="41"/>
      <c r="H411" s="42">
        <f t="shared" si="40"/>
        <v>0</v>
      </c>
      <c r="I411" s="1"/>
      <c r="J411" s="1"/>
      <c r="K411" s="1"/>
      <c r="L411" s="1"/>
      <c r="M411" s="1"/>
      <c r="N411" s="1"/>
      <c r="O411" s="1"/>
      <c r="P411" s="1"/>
      <c r="Q411" s="1"/>
      <c r="R411" s="1"/>
      <c r="S411" s="1"/>
      <c r="T411" s="1"/>
      <c r="U411" s="1"/>
      <c r="V411" s="1"/>
      <c r="W411" s="1"/>
      <c r="X411" s="1"/>
      <c r="Y411" s="1"/>
      <c r="Z411" s="1"/>
    </row>
    <row r="412" spans="1:26" ht="14.25" customHeight="1">
      <c r="A412" s="1"/>
      <c r="B412" s="682" t="s">
        <v>87</v>
      </c>
      <c r="C412" s="581"/>
      <c r="D412" s="581"/>
      <c r="E412" s="581"/>
      <c r="F412" s="581"/>
      <c r="G412" s="579"/>
      <c r="H412" s="49">
        <f>ROUND(SUM(H406:H411),2)</f>
        <v>4027.5</v>
      </c>
      <c r="I412" s="1"/>
      <c r="J412" s="1"/>
      <c r="K412" s="1"/>
      <c r="L412" s="1"/>
      <c r="M412" s="1"/>
      <c r="N412" s="1"/>
      <c r="O412" s="1"/>
      <c r="P412" s="1"/>
      <c r="Q412" s="1"/>
      <c r="R412" s="1"/>
      <c r="S412" s="1"/>
      <c r="T412" s="1"/>
      <c r="U412" s="1"/>
      <c r="V412" s="1"/>
      <c r="W412" s="1"/>
      <c r="X412" s="1"/>
      <c r="Y412" s="1"/>
      <c r="Z412" s="1"/>
    </row>
    <row r="413" spans="1:26" ht="14.25" customHeight="1">
      <c r="A413" s="1"/>
      <c r="B413" s="636" t="s">
        <v>92</v>
      </c>
      <c r="C413" s="581"/>
      <c r="D413" s="581"/>
      <c r="E413" s="581"/>
      <c r="F413" s="581"/>
      <c r="G413" s="581"/>
      <c r="H413" s="589"/>
      <c r="I413" s="1"/>
      <c r="J413" s="1"/>
      <c r="K413" s="1"/>
      <c r="L413" s="1"/>
      <c r="M413" s="1"/>
      <c r="N413" s="1"/>
      <c r="O413" s="1"/>
      <c r="P413" s="1"/>
      <c r="Q413" s="1"/>
      <c r="R413" s="1"/>
      <c r="S413" s="1"/>
      <c r="T413" s="1"/>
      <c r="U413" s="1"/>
      <c r="V413" s="1"/>
      <c r="W413" s="1"/>
      <c r="X413" s="1"/>
      <c r="Y413" s="1"/>
      <c r="Z413" s="1"/>
    </row>
    <row r="414" spans="1:26" ht="14.25" customHeight="1">
      <c r="A414" s="1"/>
      <c r="B414" s="591" t="s">
        <v>1</v>
      </c>
      <c r="C414" s="579"/>
      <c r="D414" s="37" t="s">
        <v>2</v>
      </c>
      <c r="E414" s="23" t="s">
        <v>83</v>
      </c>
      <c r="F414" s="54" t="s">
        <v>89</v>
      </c>
      <c r="G414" s="23" t="s">
        <v>85</v>
      </c>
      <c r="H414" s="55" t="s">
        <v>86</v>
      </c>
      <c r="I414" s="1"/>
      <c r="J414" s="1"/>
      <c r="K414" s="1"/>
      <c r="L414" s="1"/>
      <c r="M414" s="1"/>
      <c r="N414" s="1"/>
      <c r="O414" s="1"/>
      <c r="P414" s="1"/>
      <c r="Q414" s="1"/>
      <c r="R414" s="1"/>
      <c r="S414" s="1"/>
      <c r="T414" s="1"/>
      <c r="U414" s="1"/>
      <c r="V414" s="1"/>
      <c r="W414" s="1"/>
      <c r="X414" s="1"/>
      <c r="Y414" s="1"/>
      <c r="Z414" s="1"/>
    </row>
    <row r="415" spans="1:26" ht="14.25" customHeight="1">
      <c r="A415" s="1"/>
      <c r="B415" s="701"/>
      <c r="C415" s="680"/>
      <c r="D415" s="56"/>
      <c r="E415" s="51"/>
      <c r="F415" s="57"/>
      <c r="G415" s="41"/>
      <c r="H415" s="42">
        <f t="shared" ref="H415:H418" si="41">E415*F415*G415</f>
        <v>0</v>
      </c>
      <c r="I415" s="1"/>
      <c r="J415" s="1"/>
      <c r="K415" s="1"/>
      <c r="L415" s="1"/>
      <c r="M415" s="1"/>
      <c r="N415" s="1"/>
      <c r="O415" s="1"/>
      <c r="P415" s="1"/>
      <c r="Q415" s="1"/>
      <c r="R415" s="1"/>
      <c r="S415" s="1"/>
      <c r="T415" s="1"/>
      <c r="U415" s="1"/>
      <c r="V415" s="1"/>
      <c r="W415" s="1"/>
      <c r="X415" s="1"/>
      <c r="Y415" s="1"/>
      <c r="Z415" s="1"/>
    </row>
    <row r="416" spans="1:26" ht="14.25" customHeight="1">
      <c r="A416" s="1"/>
      <c r="B416" s="619" t="s">
        <v>96</v>
      </c>
      <c r="C416" s="620"/>
      <c r="D416" s="58" t="s">
        <v>94</v>
      </c>
      <c r="E416" s="50">
        <v>1</v>
      </c>
      <c r="F416" s="59">
        <v>0.15</v>
      </c>
      <c r="G416" s="41">
        <v>102080</v>
      </c>
      <c r="H416" s="42">
        <f t="shared" si="41"/>
        <v>15312</v>
      </c>
      <c r="I416" s="1"/>
      <c r="J416" s="1"/>
      <c r="K416" s="1"/>
      <c r="L416" s="1"/>
      <c r="M416" s="1"/>
      <c r="N416" s="1"/>
      <c r="O416" s="1"/>
      <c r="P416" s="1"/>
      <c r="Q416" s="1"/>
      <c r="R416" s="1"/>
      <c r="S416" s="1"/>
      <c r="T416" s="1"/>
      <c r="U416" s="1"/>
      <c r="V416" s="1"/>
      <c r="W416" s="1"/>
      <c r="X416" s="1"/>
      <c r="Y416" s="1"/>
      <c r="Z416" s="1"/>
    </row>
    <row r="417" spans="1:26" ht="14.25" customHeight="1">
      <c r="A417" s="1"/>
      <c r="B417" s="619" t="s">
        <v>93</v>
      </c>
      <c r="C417" s="620"/>
      <c r="D417" s="58" t="s">
        <v>94</v>
      </c>
      <c r="E417" s="50">
        <v>2</v>
      </c>
      <c r="F417" s="59">
        <v>0.125</v>
      </c>
      <c r="G417" s="41">
        <v>63800</v>
      </c>
      <c r="H417" s="42">
        <f t="shared" si="41"/>
        <v>15950</v>
      </c>
      <c r="I417" s="1"/>
      <c r="J417" s="1"/>
      <c r="K417" s="1"/>
      <c r="L417" s="1"/>
      <c r="M417" s="1"/>
      <c r="N417" s="1"/>
      <c r="O417" s="1"/>
      <c r="P417" s="1"/>
      <c r="Q417" s="1"/>
      <c r="R417" s="1"/>
      <c r="S417" s="1"/>
      <c r="T417" s="1"/>
      <c r="U417" s="1"/>
      <c r="V417" s="1"/>
      <c r="W417" s="1"/>
      <c r="X417" s="1"/>
      <c r="Y417" s="1"/>
      <c r="Z417" s="1"/>
    </row>
    <row r="418" spans="1:26" ht="14.25" customHeight="1">
      <c r="A418" s="1"/>
      <c r="B418" s="702"/>
      <c r="C418" s="681"/>
      <c r="D418" s="60"/>
      <c r="E418" s="61"/>
      <c r="F418" s="47"/>
      <c r="G418" s="41"/>
      <c r="H418" s="42">
        <f t="shared" si="41"/>
        <v>0</v>
      </c>
      <c r="I418" s="1"/>
      <c r="J418" s="1"/>
      <c r="K418" s="1"/>
      <c r="L418" s="1"/>
      <c r="M418" s="1"/>
      <c r="N418" s="1"/>
      <c r="O418" s="1"/>
      <c r="P418" s="1"/>
      <c r="Q418" s="1"/>
      <c r="R418" s="1"/>
      <c r="S418" s="1"/>
      <c r="T418" s="1"/>
      <c r="U418" s="1"/>
      <c r="V418" s="1"/>
      <c r="W418" s="1"/>
      <c r="X418" s="1"/>
      <c r="Y418" s="1"/>
      <c r="Z418" s="1"/>
    </row>
    <row r="419" spans="1:26" ht="14.25" customHeight="1">
      <c r="A419" s="1"/>
      <c r="B419" s="682" t="s">
        <v>87</v>
      </c>
      <c r="C419" s="581"/>
      <c r="D419" s="581"/>
      <c r="E419" s="581"/>
      <c r="F419" s="581"/>
      <c r="G419" s="579"/>
      <c r="H419" s="49">
        <f>ROUND(SUM(H415:H418),2)</f>
        <v>31262</v>
      </c>
      <c r="I419" s="1"/>
      <c r="J419" s="1"/>
      <c r="K419" s="1"/>
      <c r="L419" s="1"/>
      <c r="M419" s="1"/>
      <c r="N419" s="1"/>
      <c r="O419" s="1"/>
      <c r="P419" s="1"/>
      <c r="Q419" s="1"/>
      <c r="R419" s="1"/>
      <c r="S419" s="1"/>
      <c r="T419" s="1"/>
      <c r="U419" s="1"/>
      <c r="V419" s="1"/>
      <c r="W419" s="1"/>
      <c r="X419" s="1"/>
      <c r="Y419" s="1"/>
      <c r="Z419" s="1"/>
    </row>
    <row r="420" spans="1:26" ht="14.25" customHeight="1">
      <c r="A420" s="1"/>
      <c r="B420" s="636" t="s">
        <v>95</v>
      </c>
      <c r="C420" s="581"/>
      <c r="D420" s="581"/>
      <c r="E420" s="581"/>
      <c r="F420" s="581"/>
      <c r="G420" s="581"/>
      <c r="H420" s="589"/>
      <c r="I420" s="1"/>
      <c r="J420" s="1"/>
      <c r="K420" s="1"/>
      <c r="L420" s="1"/>
      <c r="M420" s="1"/>
      <c r="N420" s="1"/>
      <c r="O420" s="1"/>
      <c r="P420" s="1"/>
      <c r="Q420" s="1"/>
      <c r="R420" s="1"/>
      <c r="S420" s="1"/>
      <c r="T420" s="1"/>
      <c r="U420" s="1"/>
      <c r="V420" s="1"/>
      <c r="W420" s="1"/>
      <c r="X420" s="1"/>
      <c r="Y420" s="1"/>
      <c r="Z420" s="1"/>
    </row>
    <row r="421" spans="1:26" ht="14.25" customHeight="1">
      <c r="A421" s="1"/>
      <c r="B421" s="591" t="s">
        <v>1</v>
      </c>
      <c r="C421" s="581"/>
      <c r="D421" s="579"/>
      <c r="E421" s="23" t="s">
        <v>2</v>
      </c>
      <c r="F421" s="23" t="s">
        <v>83</v>
      </c>
      <c r="G421" s="23" t="s">
        <v>85</v>
      </c>
      <c r="H421" s="38" t="s">
        <v>86</v>
      </c>
      <c r="I421" s="1"/>
      <c r="J421" s="1"/>
      <c r="K421" s="1"/>
      <c r="L421" s="1"/>
      <c r="M421" s="1"/>
      <c r="N421" s="1"/>
      <c r="O421" s="1"/>
      <c r="P421" s="1"/>
      <c r="Q421" s="1"/>
      <c r="R421" s="1"/>
      <c r="S421" s="1"/>
      <c r="T421" s="1"/>
      <c r="U421" s="1"/>
      <c r="V421" s="1"/>
      <c r="W421" s="1"/>
      <c r="X421" s="1"/>
      <c r="Y421" s="1"/>
      <c r="Z421" s="1"/>
    </row>
    <row r="422" spans="1:26" ht="14.25" customHeight="1">
      <c r="A422" s="1"/>
      <c r="B422" s="619"/>
      <c r="C422" s="620"/>
      <c r="D422" s="621"/>
      <c r="E422" s="39"/>
      <c r="F422" s="40"/>
      <c r="G422" s="62"/>
      <c r="H422" s="63">
        <f t="shared" ref="H422:H423" si="42">G422*F422</f>
        <v>0</v>
      </c>
      <c r="I422" s="1"/>
      <c r="J422" s="1"/>
      <c r="K422" s="1"/>
      <c r="L422" s="1"/>
      <c r="M422" s="1"/>
      <c r="N422" s="1"/>
      <c r="O422" s="1"/>
      <c r="P422" s="1"/>
      <c r="Q422" s="1"/>
      <c r="R422" s="1"/>
      <c r="S422" s="1"/>
      <c r="T422" s="1"/>
      <c r="U422" s="1"/>
      <c r="V422" s="1"/>
      <c r="W422" s="1"/>
      <c r="X422" s="1"/>
      <c r="Y422" s="1"/>
      <c r="Z422" s="1"/>
    </row>
    <row r="423" spans="1:26" ht="14.25" customHeight="1">
      <c r="A423" s="1"/>
      <c r="B423" s="619"/>
      <c r="C423" s="620"/>
      <c r="D423" s="621"/>
      <c r="E423" s="39"/>
      <c r="F423" s="40"/>
      <c r="G423" s="62"/>
      <c r="H423" s="63">
        <f t="shared" si="42"/>
        <v>0</v>
      </c>
      <c r="I423" s="1"/>
      <c r="J423" s="1"/>
      <c r="K423" s="1"/>
      <c r="L423" s="1"/>
      <c r="M423" s="1"/>
      <c r="N423" s="1"/>
      <c r="O423" s="1"/>
      <c r="P423" s="1"/>
      <c r="Q423" s="1"/>
      <c r="R423" s="1"/>
      <c r="S423" s="1"/>
      <c r="T423" s="1"/>
      <c r="U423" s="1"/>
      <c r="V423" s="1"/>
      <c r="W423" s="1"/>
      <c r="X423" s="1"/>
      <c r="Y423" s="1"/>
      <c r="Z423" s="1"/>
    </row>
    <row r="424" spans="1:26" ht="14.25" customHeight="1">
      <c r="A424" s="1"/>
      <c r="B424" s="674" t="s">
        <v>87</v>
      </c>
      <c r="C424" s="594"/>
      <c r="D424" s="594"/>
      <c r="E424" s="594"/>
      <c r="F424" s="594"/>
      <c r="G424" s="595"/>
      <c r="H424" s="64">
        <f>ROUND(SUM(H422:H423),2)</f>
        <v>0</v>
      </c>
      <c r="I424" s="1"/>
      <c r="J424" s="1"/>
      <c r="K424" s="1"/>
      <c r="L424" s="1"/>
      <c r="M424" s="1"/>
      <c r="N424" s="1"/>
      <c r="O424" s="1"/>
      <c r="P424" s="1"/>
      <c r="Q424" s="1"/>
      <c r="R424" s="1"/>
      <c r="S424" s="1"/>
      <c r="T424" s="1"/>
      <c r="U424" s="1"/>
      <c r="V424" s="1"/>
      <c r="W424" s="1"/>
      <c r="X424" s="1"/>
      <c r="Y424" s="1"/>
      <c r="Z424" s="1"/>
    </row>
    <row r="425" spans="1:26" ht="14.25" customHeight="1">
      <c r="A425" s="1"/>
      <c r="B425" s="675"/>
      <c r="C425" s="602"/>
      <c r="D425" s="602"/>
      <c r="E425" s="602"/>
      <c r="F425" s="602"/>
      <c r="G425" s="602"/>
      <c r="H425" s="633"/>
      <c r="I425" s="1"/>
      <c r="J425" s="1"/>
      <c r="K425" s="1"/>
      <c r="L425" s="1"/>
      <c r="M425" s="1"/>
      <c r="N425" s="1"/>
      <c r="O425" s="1"/>
      <c r="P425" s="1"/>
      <c r="Q425" s="1"/>
      <c r="R425" s="1"/>
      <c r="S425" s="1"/>
      <c r="T425" s="1"/>
      <c r="U425" s="1"/>
      <c r="V425" s="1"/>
      <c r="W425" s="1"/>
      <c r="X425" s="1"/>
      <c r="Y425" s="1"/>
      <c r="Z425" s="1"/>
    </row>
    <row r="426" spans="1:26" ht="14.25" customHeight="1">
      <c r="A426" s="1"/>
      <c r="B426" s="676"/>
      <c r="C426" s="587"/>
      <c r="D426" s="635"/>
      <c r="E426" s="677" t="s">
        <v>59</v>
      </c>
      <c r="F426" s="678"/>
      <c r="G426" s="678"/>
      <c r="H426" s="65">
        <f>ROUND(H424+H419+H412+H403,0)</f>
        <v>51880</v>
      </c>
      <c r="I426" s="1"/>
      <c r="J426" s="1"/>
      <c r="K426" s="1"/>
      <c r="L426" s="1"/>
      <c r="M426" s="1"/>
      <c r="N426" s="1"/>
      <c r="O426" s="1"/>
      <c r="P426" s="1"/>
      <c r="Q426" s="1"/>
      <c r="R426" s="1"/>
      <c r="S426" s="1"/>
      <c r="T426" s="1"/>
      <c r="U426" s="1"/>
      <c r="V426" s="1"/>
      <c r="W426" s="1"/>
      <c r="X426" s="1"/>
      <c r="Y426" s="1"/>
      <c r="Z426" s="1"/>
    </row>
    <row r="427" spans="1:26" ht="14.25" customHeight="1">
      <c r="A427" s="1"/>
      <c r="B427" s="290"/>
      <c r="C427" s="68"/>
      <c r="D427" s="68"/>
      <c r="E427" s="68"/>
      <c r="F427" s="68"/>
      <c r="G427" s="68"/>
      <c r="H427" s="69"/>
      <c r="I427" s="1"/>
      <c r="J427" s="1"/>
      <c r="K427" s="1"/>
      <c r="L427" s="1"/>
      <c r="M427" s="1"/>
      <c r="N427" s="1"/>
      <c r="O427" s="1"/>
      <c r="P427" s="1"/>
      <c r="Q427" s="1"/>
      <c r="R427" s="1"/>
      <c r="S427" s="1"/>
      <c r="T427" s="1"/>
      <c r="U427" s="1"/>
      <c r="V427" s="1"/>
      <c r="W427" s="1"/>
      <c r="X427" s="1"/>
      <c r="Y427" s="1"/>
      <c r="Z427" s="1"/>
    </row>
    <row r="428" spans="1:26" ht="14.25" customHeight="1">
      <c r="A428" s="1"/>
      <c r="B428" s="291"/>
      <c r="C428" s="31"/>
      <c r="D428" s="31"/>
      <c r="E428" s="31"/>
      <c r="F428" s="31"/>
      <c r="G428" s="31"/>
      <c r="H428" s="32"/>
      <c r="I428" s="1"/>
      <c r="J428" s="1"/>
      <c r="K428" s="1"/>
      <c r="L428" s="1"/>
      <c r="M428" s="1"/>
      <c r="N428" s="1"/>
      <c r="O428" s="1"/>
      <c r="P428" s="1"/>
      <c r="Q428" s="1"/>
      <c r="R428" s="1"/>
      <c r="S428" s="1"/>
      <c r="T428" s="1"/>
      <c r="U428" s="1"/>
      <c r="V428" s="1"/>
      <c r="W428" s="1"/>
      <c r="X428" s="1"/>
      <c r="Y428" s="1"/>
      <c r="Z428" s="1"/>
    </row>
    <row r="429" spans="1:26" ht="14.25" customHeight="1">
      <c r="A429" s="1"/>
      <c r="B429" s="691" t="s">
        <v>77</v>
      </c>
      <c r="C429" s="578"/>
      <c r="D429" s="578"/>
      <c r="E429" s="578"/>
      <c r="F429" s="578"/>
      <c r="G429" s="578"/>
      <c r="H429" s="604"/>
      <c r="I429" s="1"/>
      <c r="J429" s="1"/>
      <c r="K429" s="1"/>
      <c r="L429" s="1"/>
      <c r="M429" s="1"/>
      <c r="N429" s="1"/>
      <c r="O429" s="1"/>
      <c r="P429" s="1"/>
      <c r="Q429" s="1"/>
      <c r="R429" s="1"/>
      <c r="S429" s="1"/>
      <c r="T429" s="1"/>
      <c r="U429" s="1"/>
      <c r="V429" s="1"/>
      <c r="W429" s="1"/>
      <c r="X429" s="1"/>
      <c r="Y429" s="1"/>
      <c r="Z429" s="1"/>
    </row>
    <row r="430" spans="1:26" ht="14.25" customHeight="1">
      <c r="A430" s="1"/>
      <c r="B430" s="668"/>
      <c r="C430" s="606"/>
      <c r="D430" s="606"/>
      <c r="E430" s="606"/>
      <c r="F430" s="606"/>
      <c r="G430" s="606"/>
      <c r="H430" s="607"/>
      <c r="I430" s="1"/>
      <c r="J430" s="1"/>
      <c r="K430" s="1"/>
      <c r="L430" s="1"/>
      <c r="M430" s="1"/>
      <c r="N430" s="1"/>
      <c r="O430" s="1"/>
      <c r="P430" s="1"/>
      <c r="Q430" s="1"/>
      <c r="R430" s="1"/>
      <c r="S430" s="1"/>
      <c r="T430" s="1"/>
      <c r="U430" s="1"/>
      <c r="V430" s="1"/>
      <c r="W430" s="1"/>
      <c r="X430" s="1"/>
      <c r="Y430" s="1"/>
      <c r="Z430" s="1"/>
    </row>
    <row r="431" spans="1:26" ht="14.25" customHeight="1">
      <c r="A431" s="1"/>
      <c r="B431" s="591" t="s">
        <v>78</v>
      </c>
      <c r="C431" s="581"/>
      <c r="D431" s="581"/>
      <c r="E431" s="581"/>
      <c r="F431" s="581"/>
      <c r="G431" s="581"/>
      <c r="H431" s="589"/>
      <c r="I431" s="1"/>
      <c r="J431" s="1"/>
      <c r="K431" s="1"/>
      <c r="L431" s="1"/>
      <c r="M431" s="1"/>
      <c r="N431" s="1"/>
      <c r="O431" s="1"/>
      <c r="P431" s="1"/>
      <c r="Q431" s="1"/>
      <c r="R431" s="1"/>
      <c r="S431" s="1"/>
      <c r="T431" s="1"/>
      <c r="U431" s="1"/>
      <c r="V431" s="1"/>
      <c r="W431" s="1"/>
      <c r="X431" s="1"/>
      <c r="Y431" s="1"/>
      <c r="Z431" s="1"/>
    </row>
    <row r="432" spans="1:26" ht="15" customHeight="1">
      <c r="A432" s="1"/>
      <c r="B432" s="588" t="s">
        <v>1011</v>
      </c>
      <c r="C432" s="581"/>
      <c r="D432" s="581"/>
      <c r="E432" s="581"/>
      <c r="F432" s="581"/>
      <c r="G432" s="581"/>
      <c r="H432" s="589"/>
      <c r="I432" s="1"/>
      <c r="J432" s="1"/>
      <c r="K432" s="1"/>
      <c r="L432" s="1"/>
      <c r="M432" s="1"/>
      <c r="N432" s="1"/>
      <c r="O432" s="1"/>
      <c r="P432" s="1"/>
      <c r="Q432" s="1"/>
      <c r="R432" s="1"/>
      <c r="S432" s="1"/>
      <c r="T432" s="1"/>
      <c r="U432" s="1"/>
      <c r="V432" s="1"/>
      <c r="W432" s="1"/>
      <c r="X432" s="1"/>
      <c r="Y432" s="1"/>
      <c r="Z432" s="1"/>
    </row>
    <row r="433" spans="1:26" ht="14.25" customHeight="1">
      <c r="A433" s="1"/>
      <c r="B433" s="292" t="s">
        <v>79</v>
      </c>
      <c r="C433" s="293" t="e">
        <f>+#REF!</f>
        <v>#REF!</v>
      </c>
      <c r="D433" s="693" t="s">
        <v>80</v>
      </c>
      <c r="E433" s="579"/>
      <c r="F433" s="5" t="e">
        <f>+#REF!</f>
        <v>#REF!</v>
      </c>
      <c r="G433" s="5" t="s">
        <v>81</v>
      </c>
      <c r="H433" s="36"/>
      <c r="I433" s="1"/>
      <c r="J433" s="1"/>
      <c r="K433" s="1"/>
      <c r="L433" s="1"/>
      <c r="M433" s="1"/>
      <c r="N433" s="1"/>
      <c r="O433" s="1"/>
      <c r="P433" s="1"/>
      <c r="Q433" s="1"/>
      <c r="R433" s="1"/>
      <c r="S433" s="1"/>
      <c r="T433" s="1"/>
      <c r="U433" s="1"/>
      <c r="V433" s="1"/>
      <c r="W433" s="1"/>
      <c r="X433" s="1"/>
      <c r="Y433" s="1"/>
      <c r="Z433" s="1"/>
    </row>
    <row r="434" spans="1:26" ht="14.25" customHeight="1">
      <c r="A434" s="1"/>
      <c r="B434" s="636"/>
      <c r="C434" s="581"/>
      <c r="D434" s="581"/>
      <c r="E434" s="581"/>
      <c r="F434" s="581"/>
      <c r="G434" s="581"/>
      <c r="H434" s="589"/>
      <c r="I434" s="1"/>
      <c r="J434" s="1"/>
      <c r="K434" s="1"/>
      <c r="L434" s="1"/>
      <c r="M434" s="1"/>
      <c r="N434" s="1"/>
      <c r="O434" s="1"/>
      <c r="P434" s="1"/>
      <c r="Q434" s="1"/>
      <c r="R434" s="1"/>
      <c r="S434" s="1"/>
      <c r="T434" s="1"/>
      <c r="U434" s="1"/>
      <c r="V434" s="1"/>
      <c r="W434" s="1"/>
      <c r="X434" s="1"/>
      <c r="Y434" s="1"/>
      <c r="Z434" s="1"/>
    </row>
    <row r="435" spans="1:26" ht="14.25" customHeight="1">
      <c r="A435" s="1"/>
      <c r="B435" s="652" t="e">
        <f>+#REF!</f>
        <v>#REF!</v>
      </c>
      <c r="C435" s="585"/>
      <c r="D435" s="585"/>
      <c r="E435" s="585"/>
      <c r="F435" s="585"/>
      <c r="G435" s="585"/>
      <c r="H435" s="610"/>
      <c r="I435" s="1"/>
      <c r="J435" s="1"/>
      <c r="K435" s="1"/>
      <c r="L435" s="1"/>
      <c r="M435" s="1"/>
      <c r="N435" s="1"/>
      <c r="O435" s="1"/>
      <c r="P435" s="1"/>
      <c r="Q435" s="1"/>
      <c r="R435" s="1"/>
      <c r="S435" s="1"/>
      <c r="T435" s="1"/>
      <c r="U435" s="1"/>
      <c r="V435" s="1"/>
      <c r="W435" s="1"/>
      <c r="X435" s="1"/>
      <c r="Y435" s="1"/>
      <c r="Z435" s="1"/>
    </row>
    <row r="436" spans="1:26" ht="14.25" customHeight="1">
      <c r="A436" s="1"/>
      <c r="B436" s="600"/>
      <c r="C436" s="578"/>
      <c r="D436" s="578"/>
      <c r="E436" s="578"/>
      <c r="F436" s="578"/>
      <c r="G436" s="578"/>
      <c r="H436" s="604"/>
      <c r="I436" s="1"/>
      <c r="J436" s="1"/>
      <c r="K436" s="1"/>
      <c r="L436" s="1"/>
      <c r="M436" s="1"/>
      <c r="N436" s="1"/>
      <c r="O436" s="1"/>
      <c r="P436" s="1"/>
      <c r="Q436" s="1"/>
      <c r="R436" s="1"/>
      <c r="S436" s="1"/>
      <c r="T436" s="1"/>
      <c r="U436" s="1"/>
      <c r="V436" s="1"/>
      <c r="W436" s="1"/>
      <c r="X436" s="1"/>
      <c r="Y436" s="1"/>
      <c r="Z436" s="1"/>
    </row>
    <row r="437" spans="1:26" ht="14.25" customHeight="1">
      <c r="A437" s="1"/>
      <c r="B437" s="694"/>
      <c r="C437" s="606"/>
      <c r="D437" s="606"/>
      <c r="E437" s="606"/>
      <c r="F437" s="606"/>
      <c r="G437" s="606"/>
      <c r="H437" s="607"/>
      <c r="I437" s="1"/>
      <c r="J437" s="1"/>
      <c r="K437" s="1"/>
      <c r="L437" s="1"/>
      <c r="M437" s="1"/>
      <c r="N437" s="1"/>
      <c r="O437" s="1"/>
      <c r="P437" s="1"/>
      <c r="Q437" s="1"/>
      <c r="R437" s="1"/>
      <c r="S437" s="1"/>
      <c r="T437" s="1"/>
      <c r="U437" s="1"/>
      <c r="V437" s="1"/>
      <c r="W437" s="1"/>
      <c r="X437" s="1"/>
      <c r="Y437" s="1"/>
      <c r="Z437" s="1"/>
    </row>
    <row r="438" spans="1:26" ht="14.25" customHeight="1">
      <c r="A438" s="1"/>
      <c r="B438" s="636" t="s">
        <v>82</v>
      </c>
      <c r="C438" s="581"/>
      <c r="D438" s="581"/>
      <c r="E438" s="581"/>
      <c r="F438" s="581"/>
      <c r="G438" s="581"/>
      <c r="H438" s="589"/>
      <c r="I438" s="1"/>
      <c r="J438" s="1"/>
      <c r="K438" s="1"/>
      <c r="L438" s="1"/>
      <c r="M438" s="1"/>
      <c r="N438" s="1"/>
      <c r="O438" s="1"/>
      <c r="P438" s="1"/>
      <c r="Q438" s="1"/>
      <c r="R438" s="1"/>
      <c r="S438" s="1"/>
      <c r="T438" s="1"/>
      <c r="U438" s="1"/>
      <c r="V438" s="1"/>
      <c r="W438" s="1"/>
      <c r="X438" s="1"/>
      <c r="Y438" s="1"/>
      <c r="Z438" s="1"/>
    </row>
    <row r="439" spans="1:26" ht="14.25" customHeight="1">
      <c r="A439" s="1"/>
      <c r="B439" s="591" t="s">
        <v>1</v>
      </c>
      <c r="C439" s="579"/>
      <c r="D439" s="37" t="s">
        <v>2</v>
      </c>
      <c r="E439" s="23" t="s">
        <v>83</v>
      </c>
      <c r="F439" s="23" t="s">
        <v>84</v>
      </c>
      <c r="G439" s="23" t="s">
        <v>85</v>
      </c>
      <c r="H439" s="38" t="s">
        <v>86</v>
      </c>
      <c r="I439" s="1"/>
      <c r="J439" s="1"/>
      <c r="K439" s="1"/>
      <c r="L439" s="1"/>
      <c r="M439" s="1"/>
      <c r="N439" s="1"/>
      <c r="O439" s="1"/>
      <c r="P439" s="1"/>
      <c r="Q439" s="1"/>
      <c r="R439" s="1"/>
      <c r="S439" s="1"/>
      <c r="T439" s="1"/>
      <c r="U439" s="1"/>
      <c r="V439" s="1"/>
      <c r="W439" s="1"/>
      <c r="X439" s="1"/>
      <c r="Y439" s="1"/>
      <c r="Z439" s="1"/>
    </row>
    <row r="440" spans="1:26" ht="14.25" customHeight="1">
      <c r="A440" s="1"/>
      <c r="B440" s="862"/>
      <c r="C440" s="690"/>
      <c r="D440" s="39"/>
      <c r="E440" s="39"/>
      <c r="F440" s="40"/>
      <c r="G440" s="41"/>
      <c r="H440" s="42">
        <f t="shared" ref="H440:H443" si="43">G440*(F440+1)*E440</f>
        <v>0</v>
      </c>
      <c r="I440" s="1"/>
      <c r="J440" s="1"/>
      <c r="K440" s="1"/>
      <c r="L440" s="1"/>
      <c r="M440" s="1"/>
      <c r="N440" s="1"/>
      <c r="O440" s="1"/>
      <c r="P440" s="1"/>
      <c r="Q440" s="1"/>
      <c r="R440" s="1"/>
      <c r="S440" s="1"/>
      <c r="T440" s="1"/>
      <c r="U440" s="1"/>
      <c r="V440" s="1"/>
      <c r="W440" s="1"/>
      <c r="X440" s="1"/>
      <c r="Y440" s="1"/>
      <c r="Z440" s="1"/>
    </row>
    <row r="441" spans="1:26" ht="14.25" customHeight="1">
      <c r="A441" s="1"/>
      <c r="B441" s="708" t="s">
        <v>129</v>
      </c>
      <c r="C441" s="621"/>
      <c r="D441" s="39" t="s">
        <v>131</v>
      </c>
      <c r="E441" s="79">
        <v>1.05</v>
      </c>
      <c r="F441" s="44">
        <v>0</v>
      </c>
      <c r="G441" s="45">
        <v>5316</v>
      </c>
      <c r="H441" s="42">
        <f t="shared" si="43"/>
        <v>5581.8</v>
      </c>
      <c r="I441" s="1"/>
      <c r="J441" s="1"/>
      <c r="K441" s="1"/>
      <c r="L441" s="1"/>
      <c r="M441" s="1"/>
      <c r="N441" s="1"/>
      <c r="O441" s="1"/>
      <c r="P441" s="1"/>
      <c r="Q441" s="1"/>
      <c r="R441" s="1"/>
      <c r="S441" s="1"/>
      <c r="T441" s="1"/>
      <c r="U441" s="1"/>
      <c r="V441" s="1"/>
      <c r="W441" s="1"/>
      <c r="X441" s="1"/>
      <c r="Y441" s="1"/>
      <c r="Z441" s="1"/>
    </row>
    <row r="442" spans="1:26" ht="14.25" customHeight="1">
      <c r="A442" s="1"/>
      <c r="B442" s="708" t="s">
        <v>127</v>
      </c>
      <c r="C442" s="621"/>
      <c r="D442" s="39" t="s">
        <v>131</v>
      </c>
      <c r="E442" s="79">
        <v>0.03</v>
      </c>
      <c r="F442" s="44">
        <v>0</v>
      </c>
      <c r="G442" s="45">
        <v>8704</v>
      </c>
      <c r="H442" s="42">
        <f t="shared" si="43"/>
        <v>261.12</v>
      </c>
      <c r="I442" s="1"/>
      <c r="J442" s="1"/>
      <c r="K442" s="1"/>
      <c r="L442" s="1"/>
      <c r="M442" s="1"/>
      <c r="N442" s="1"/>
      <c r="O442" s="1"/>
      <c r="P442" s="1"/>
      <c r="Q442" s="1"/>
      <c r="R442" s="1"/>
      <c r="S442" s="1"/>
      <c r="T442" s="1"/>
      <c r="U442" s="1"/>
      <c r="V442" s="1"/>
      <c r="W442" s="1"/>
      <c r="X442" s="1"/>
      <c r="Y442" s="1"/>
      <c r="Z442" s="1"/>
    </row>
    <row r="443" spans="1:26" ht="14.25" customHeight="1">
      <c r="A443" s="1"/>
      <c r="B443" s="702"/>
      <c r="C443" s="625"/>
      <c r="D443" s="39"/>
      <c r="E443" s="46"/>
      <c r="F443" s="47"/>
      <c r="G443" s="48"/>
      <c r="H443" s="42">
        <f t="shared" si="43"/>
        <v>0</v>
      </c>
      <c r="I443" s="1"/>
      <c r="J443" s="1"/>
      <c r="K443" s="1"/>
      <c r="L443" s="1"/>
      <c r="M443" s="1"/>
      <c r="N443" s="1"/>
      <c r="O443" s="1"/>
      <c r="P443" s="1"/>
      <c r="Q443" s="1"/>
      <c r="R443" s="1"/>
      <c r="S443" s="1"/>
      <c r="T443" s="1"/>
      <c r="U443" s="1"/>
      <c r="V443" s="1"/>
      <c r="W443" s="1"/>
      <c r="X443" s="1"/>
      <c r="Y443" s="1"/>
      <c r="Z443" s="1"/>
    </row>
    <row r="444" spans="1:26" ht="14.25" customHeight="1">
      <c r="A444" s="1"/>
      <c r="B444" s="682" t="s">
        <v>87</v>
      </c>
      <c r="C444" s="581"/>
      <c r="D444" s="581"/>
      <c r="E444" s="581"/>
      <c r="F444" s="581"/>
      <c r="G444" s="579"/>
      <c r="H444" s="49">
        <f>ROUND(SUM(H440:H443),2)</f>
        <v>5842.92</v>
      </c>
      <c r="I444" s="1"/>
      <c r="J444" s="1"/>
      <c r="K444" s="1"/>
      <c r="L444" s="1"/>
      <c r="M444" s="1"/>
      <c r="N444" s="1"/>
      <c r="O444" s="1"/>
      <c r="P444" s="1"/>
      <c r="Q444" s="1"/>
      <c r="R444" s="1"/>
      <c r="S444" s="1"/>
      <c r="T444" s="1"/>
      <c r="U444" s="1"/>
      <c r="V444" s="1"/>
      <c r="W444" s="1"/>
      <c r="X444" s="1"/>
      <c r="Y444" s="1"/>
      <c r="Z444" s="1"/>
    </row>
    <row r="445" spans="1:26" ht="14.25" customHeight="1">
      <c r="A445" s="1"/>
      <c r="B445" s="636" t="s">
        <v>88</v>
      </c>
      <c r="C445" s="581"/>
      <c r="D445" s="581"/>
      <c r="E445" s="581"/>
      <c r="F445" s="581"/>
      <c r="G445" s="581"/>
      <c r="H445" s="589"/>
      <c r="I445" s="1"/>
      <c r="J445" s="1"/>
      <c r="K445" s="1"/>
      <c r="L445" s="1"/>
      <c r="M445" s="1"/>
      <c r="N445" s="1"/>
      <c r="O445" s="1"/>
      <c r="P445" s="1"/>
      <c r="Q445" s="1"/>
      <c r="R445" s="1"/>
      <c r="S445" s="1"/>
      <c r="T445" s="1"/>
      <c r="U445" s="1"/>
      <c r="V445" s="1"/>
      <c r="W445" s="1"/>
      <c r="X445" s="1"/>
      <c r="Y445" s="1"/>
      <c r="Z445" s="1"/>
    </row>
    <row r="446" spans="1:26" ht="14.25" customHeight="1">
      <c r="A446" s="1"/>
      <c r="B446" s="591" t="s">
        <v>1</v>
      </c>
      <c r="C446" s="579"/>
      <c r="D446" s="37" t="s">
        <v>2</v>
      </c>
      <c r="E446" s="23" t="s">
        <v>83</v>
      </c>
      <c r="F446" s="23" t="s">
        <v>89</v>
      </c>
      <c r="G446" s="23" t="s">
        <v>85</v>
      </c>
      <c r="H446" s="38" t="s">
        <v>86</v>
      </c>
      <c r="I446" s="1"/>
      <c r="J446" s="1"/>
      <c r="K446" s="1"/>
      <c r="L446" s="1"/>
      <c r="M446" s="1"/>
      <c r="N446" s="1"/>
      <c r="O446" s="1"/>
      <c r="P446" s="1"/>
      <c r="Q446" s="1"/>
      <c r="R446" s="1"/>
      <c r="S446" s="1"/>
      <c r="T446" s="1"/>
      <c r="U446" s="1"/>
      <c r="V446" s="1"/>
      <c r="W446" s="1"/>
      <c r="X446" s="1"/>
      <c r="Y446" s="1"/>
      <c r="Z446" s="1"/>
    </row>
    <row r="447" spans="1:26" ht="14.25" customHeight="1">
      <c r="A447" s="1"/>
      <c r="B447" s="701"/>
      <c r="C447" s="680"/>
      <c r="D447" s="50"/>
      <c r="E447" s="51"/>
      <c r="F447" s="52"/>
      <c r="G447" s="41"/>
      <c r="H447" s="42">
        <f t="shared" ref="H447:H449" si="44">E447*F447*G447</f>
        <v>0</v>
      </c>
      <c r="I447" s="1"/>
      <c r="J447" s="1"/>
      <c r="K447" s="1"/>
      <c r="L447" s="1"/>
      <c r="M447" s="1"/>
      <c r="N447" s="1"/>
      <c r="O447" s="1"/>
      <c r="P447" s="1"/>
      <c r="Q447" s="1"/>
      <c r="R447" s="1"/>
      <c r="S447" s="1"/>
      <c r="T447" s="1"/>
      <c r="U447" s="1"/>
      <c r="V447" s="1"/>
      <c r="W447" s="1"/>
      <c r="X447" s="1"/>
      <c r="Y447" s="1"/>
      <c r="Z447" s="1"/>
    </row>
    <row r="448" spans="1:26" ht="14.25" customHeight="1">
      <c r="A448" s="1"/>
      <c r="B448" s="707" t="s">
        <v>90</v>
      </c>
      <c r="C448" s="620"/>
      <c r="D448" s="53" t="s">
        <v>91</v>
      </c>
      <c r="E448" s="50">
        <v>0.05</v>
      </c>
      <c r="F448" s="59">
        <v>1</v>
      </c>
      <c r="G448" s="41">
        <f>H457</f>
        <v>2156.44</v>
      </c>
      <c r="H448" s="42">
        <f t="shared" si="44"/>
        <v>107.822</v>
      </c>
      <c r="I448" s="1"/>
      <c r="J448" s="1"/>
      <c r="K448" s="1"/>
      <c r="L448" s="1"/>
      <c r="M448" s="1"/>
      <c r="N448" s="1"/>
      <c r="O448" s="1"/>
      <c r="P448" s="1"/>
      <c r="Q448" s="1"/>
      <c r="R448" s="1"/>
      <c r="S448" s="1"/>
      <c r="T448" s="1"/>
      <c r="U448" s="1"/>
      <c r="V448" s="1"/>
      <c r="W448" s="1"/>
      <c r="X448" s="1"/>
      <c r="Y448" s="1"/>
      <c r="Z448" s="1"/>
    </row>
    <row r="449" spans="1:26" ht="14.25" customHeight="1">
      <c r="A449" s="1"/>
      <c r="B449" s="861"/>
      <c r="C449" s="681"/>
      <c r="D449" s="47"/>
      <c r="E449" s="46"/>
      <c r="F449" s="47"/>
      <c r="G449" s="41"/>
      <c r="H449" s="42">
        <f t="shared" si="44"/>
        <v>0</v>
      </c>
      <c r="I449" s="1"/>
      <c r="J449" s="1"/>
      <c r="K449" s="1"/>
      <c r="L449" s="1"/>
      <c r="M449" s="1"/>
      <c r="N449" s="1"/>
      <c r="O449" s="1"/>
      <c r="P449" s="1"/>
      <c r="Q449" s="1"/>
      <c r="R449" s="1"/>
      <c r="S449" s="1"/>
      <c r="T449" s="1"/>
      <c r="U449" s="1"/>
      <c r="V449" s="1"/>
      <c r="W449" s="1"/>
      <c r="X449" s="1"/>
      <c r="Y449" s="1"/>
      <c r="Z449" s="1"/>
    </row>
    <row r="450" spans="1:26" ht="14.25" customHeight="1">
      <c r="A450" s="1"/>
      <c r="B450" s="682" t="s">
        <v>87</v>
      </c>
      <c r="C450" s="581"/>
      <c r="D450" s="581"/>
      <c r="E450" s="581"/>
      <c r="F450" s="581"/>
      <c r="G450" s="579"/>
      <c r="H450" s="49">
        <f>ROUND(SUM(H447:H449),2)</f>
        <v>107.82</v>
      </c>
      <c r="I450" s="1"/>
      <c r="J450" s="1"/>
      <c r="K450" s="1"/>
      <c r="L450" s="1"/>
      <c r="M450" s="1"/>
      <c r="N450" s="1"/>
      <c r="O450" s="1"/>
      <c r="P450" s="1"/>
      <c r="Q450" s="1"/>
      <c r="R450" s="1"/>
      <c r="S450" s="1"/>
      <c r="T450" s="1"/>
      <c r="U450" s="1"/>
      <c r="V450" s="1"/>
      <c r="W450" s="1"/>
      <c r="X450" s="1"/>
      <c r="Y450" s="1"/>
      <c r="Z450" s="1"/>
    </row>
    <row r="451" spans="1:26" ht="14.25" customHeight="1">
      <c r="A451" s="1"/>
      <c r="B451" s="636" t="s">
        <v>92</v>
      </c>
      <c r="C451" s="581"/>
      <c r="D451" s="581"/>
      <c r="E451" s="581"/>
      <c r="F451" s="581"/>
      <c r="G451" s="581"/>
      <c r="H451" s="589"/>
      <c r="I451" s="1"/>
      <c r="J451" s="1"/>
      <c r="K451" s="1"/>
      <c r="L451" s="1"/>
      <c r="M451" s="1"/>
      <c r="N451" s="1"/>
      <c r="O451" s="1"/>
      <c r="P451" s="1"/>
      <c r="Q451" s="1"/>
      <c r="R451" s="1"/>
      <c r="S451" s="1"/>
      <c r="T451" s="1"/>
      <c r="U451" s="1"/>
      <c r="V451" s="1"/>
      <c r="W451" s="1"/>
      <c r="X451" s="1"/>
      <c r="Y451" s="1"/>
      <c r="Z451" s="1"/>
    </row>
    <row r="452" spans="1:26" ht="14.25" customHeight="1">
      <c r="A452" s="1"/>
      <c r="B452" s="591" t="s">
        <v>1</v>
      </c>
      <c r="C452" s="579"/>
      <c r="D452" s="37" t="s">
        <v>2</v>
      </c>
      <c r="E452" s="23" t="s">
        <v>83</v>
      </c>
      <c r="F452" s="54" t="s">
        <v>89</v>
      </c>
      <c r="G452" s="23" t="s">
        <v>85</v>
      </c>
      <c r="H452" s="55" t="s">
        <v>86</v>
      </c>
      <c r="I452" s="1"/>
      <c r="J452" s="1"/>
      <c r="K452" s="1"/>
      <c r="L452" s="1"/>
      <c r="M452" s="1"/>
      <c r="N452" s="1"/>
      <c r="O452" s="1"/>
      <c r="P452" s="1"/>
      <c r="Q452" s="1"/>
      <c r="R452" s="1"/>
      <c r="S452" s="1"/>
      <c r="T452" s="1"/>
      <c r="U452" s="1"/>
      <c r="V452" s="1"/>
      <c r="W452" s="1"/>
      <c r="X452" s="1"/>
      <c r="Y452" s="1"/>
      <c r="Z452" s="1"/>
    </row>
    <row r="453" spans="1:26" ht="14.25" customHeight="1">
      <c r="A453" s="1"/>
      <c r="B453" s="701"/>
      <c r="C453" s="680"/>
      <c r="D453" s="56"/>
      <c r="E453" s="51"/>
      <c r="F453" s="57"/>
      <c r="G453" s="41"/>
      <c r="H453" s="42">
        <f t="shared" ref="H453:H456" si="45">E453*F453*G453</f>
        <v>0</v>
      </c>
      <c r="I453" s="1"/>
      <c r="J453" s="1"/>
      <c r="K453" s="1"/>
      <c r="L453" s="1"/>
      <c r="M453" s="1"/>
      <c r="N453" s="1"/>
      <c r="O453" s="1"/>
      <c r="P453" s="1"/>
      <c r="Q453" s="1"/>
      <c r="R453" s="1"/>
      <c r="S453" s="1"/>
      <c r="T453" s="1"/>
      <c r="U453" s="1"/>
      <c r="V453" s="1"/>
      <c r="W453" s="1"/>
      <c r="X453" s="1"/>
      <c r="Y453" s="1"/>
      <c r="Z453" s="1"/>
    </row>
    <row r="454" spans="1:26" ht="14.25" customHeight="1">
      <c r="A454" s="1"/>
      <c r="B454" s="619" t="s">
        <v>96</v>
      </c>
      <c r="C454" s="620"/>
      <c r="D454" s="58" t="s">
        <v>94</v>
      </c>
      <c r="E454" s="50">
        <v>1</v>
      </c>
      <c r="F454" s="59">
        <v>1.2999999999999999E-2</v>
      </c>
      <c r="G454" s="41">
        <v>102080</v>
      </c>
      <c r="H454" s="42">
        <f t="shared" si="45"/>
        <v>1327.04</v>
      </c>
      <c r="I454" s="1"/>
      <c r="J454" s="1"/>
      <c r="K454" s="1"/>
      <c r="L454" s="1"/>
      <c r="M454" s="1"/>
      <c r="N454" s="1"/>
      <c r="O454" s="1"/>
      <c r="P454" s="1"/>
      <c r="Q454" s="1"/>
      <c r="R454" s="1"/>
      <c r="S454" s="1"/>
      <c r="T454" s="1"/>
      <c r="U454" s="1"/>
      <c r="V454" s="1"/>
      <c r="W454" s="1"/>
      <c r="X454" s="1"/>
      <c r="Y454" s="1"/>
      <c r="Z454" s="1"/>
    </row>
    <row r="455" spans="1:26" ht="14.25" customHeight="1">
      <c r="A455" s="1"/>
      <c r="B455" s="619" t="s">
        <v>93</v>
      </c>
      <c r="C455" s="620"/>
      <c r="D455" s="58" t="s">
        <v>94</v>
      </c>
      <c r="E455" s="50">
        <v>1</v>
      </c>
      <c r="F455" s="59">
        <v>1.2999999999999999E-2</v>
      </c>
      <c r="G455" s="41">
        <v>63800</v>
      </c>
      <c r="H455" s="42">
        <f t="shared" si="45"/>
        <v>829.4</v>
      </c>
      <c r="I455" s="1"/>
      <c r="J455" s="1"/>
      <c r="K455" s="1"/>
      <c r="L455" s="1"/>
      <c r="M455" s="1"/>
      <c r="N455" s="1"/>
      <c r="O455" s="1"/>
      <c r="P455" s="1"/>
      <c r="Q455" s="1"/>
      <c r="R455" s="1"/>
      <c r="S455" s="1"/>
      <c r="T455" s="1"/>
      <c r="U455" s="1"/>
      <c r="V455" s="1"/>
      <c r="W455" s="1"/>
      <c r="X455" s="1"/>
      <c r="Y455" s="1"/>
      <c r="Z455" s="1"/>
    </row>
    <row r="456" spans="1:26" ht="14.25" customHeight="1">
      <c r="A456" s="1"/>
      <c r="B456" s="702"/>
      <c r="C456" s="681"/>
      <c r="D456" s="60"/>
      <c r="E456" s="61"/>
      <c r="F456" s="47"/>
      <c r="G456" s="41"/>
      <c r="H456" s="42">
        <f t="shared" si="45"/>
        <v>0</v>
      </c>
      <c r="I456" s="1"/>
      <c r="J456" s="1"/>
      <c r="K456" s="1"/>
      <c r="L456" s="1"/>
      <c r="M456" s="1"/>
      <c r="N456" s="1"/>
      <c r="O456" s="1"/>
      <c r="P456" s="1"/>
      <c r="Q456" s="1"/>
      <c r="R456" s="1"/>
      <c r="S456" s="1"/>
      <c r="T456" s="1"/>
      <c r="U456" s="1"/>
      <c r="V456" s="1"/>
      <c r="W456" s="1"/>
      <c r="X456" s="1"/>
      <c r="Y456" s="1"/>
      <c r="Z456" s="1"/>
    </row>
    <row r="457" spans="1:26" ht="14.25" customHeight="1">
      <c r="A457" s="1"/>
      <c r="B457" s="682" t="s">
        <v>87</v>
      </c>
      <c r="C457" s="581"/>
      <c r="D457" s="581"/>
      <c r="E457" s="581"/>
      <c r="F457" s="581"/>
      <c r="G457" s="579"/>
      <c r="H457" s="49">
        <f>ROUND(SUM(H453:H456),2)</f>
        <v>2156.44</v>
      </c>
      <c r="I457" s="1"/>
      <c r="J457" s="1"/>
      <c r="K457" s="1"/>
      <c r="L457" s="1"/>
      <c r="M457" s="1"/>
      <c r="N457" s="1"/>
      <c r="O457" s="1"/>
      <c r="P457" s="1"/>
      <c r="Q457" s="1"/>
      <c r="R457" s="1"/>
      <c r="S457" s="1"/>
      <c r="T457" s="1"/>
      <c r="U457" s="1"/>
      <c r="V457" s="1"/>
      <c r="W457" s="1"/>
      <c r="X457" s="1"/>
      <c r="Y457" s="1"/>
      <c r="Z457" s="1"/>
    </row>
    <row r="458" spans="1:26" ht="14.25" customHeight="1">
      <c r="A458" s="1"/>
      <c r="B458" s="636" t="s">
        <v>95</v>
      </c>
      <c r="C458" s="581"/>
      <c r="D458" s="581"/>
      <c r="E458" s="581"/>
      <c r="F458" s="581"/>
      <c r="G458" s="581"/>
      <c r="H458" s="589"/>
      <c r="I458" s="1"/>
      <c r="J458" s="1"/>
      <c r="K458" s="1"/>
      <c r="L458" s="1"/>
      <c r="M458" s="1"/>
      <c r="N458" s="1"/>
      <c r="O458" s="1"/>
      <c r="P458" s="1"/>
      <c r="Q458" s="1"/>
      <c r="R458" s="1"/>
      <c r="S458" s="1"/>
      <c r="T458" s="1"/>
      <c r="U458" s="1"/>
      <c r="V458" s="1"/>
      <c r="W458" s="1"/>
      <c r="X458" s="1"/>
      <c r="Y458" s="1"/>
      <c r="Z458" s="1"/>
    </row>
    <row r="459" spans="1:26" ht="14.25" customHeight="1">
      <c r="A459" s="1"/>
      <c r="B459" s="591" t="s">
        <v>1</v>
      </c>
      <c r="C459" s="581"/>
      <c r="D459" s="579"/>
      <c r="E459" s="23" t="s">
        <v>2</v>
      </c>
      <c r="F459" s="23" t="s">
        <v>83</v>
      </c>
      <c r="G459" s="23" t="s">
        <v>85</v>
      </c>
      <c r="H459" s="38" t="s">
        <v>86</v>
      </c>
      <c r="I459" s="1"/>
      <c r="J459" s="1"/>
      <c r="K459" s="1"/>
      <c r="L459" s="1"/>
      <c r="M459" s="1"/>
      <c r="N459" s="1"/>
      <c r="O459" s="1"/>
      <c r="P459" s="1"/>
      <c r="Q459" s="1"/>
      <c r="R459" s="1"/>
      <c r="S459" s="1"/>
      <c r="T459" s="1"/>
      <c r="U459" s="1"/>
      <c r="V459" s="1"/>
      <c r="W459" s="1"/>
      <c r="X459" s="1"/>
      <c r="Y459" s="1"/>
      <c r="Z459" s="1"/>
    </row>
    <row r="460" spans="1:26" ht="14.25" customHeight="1">
      <c r="A460" s="1"/>
      <c r="B460" s="619" t="s">
        <v>130</v>
      </c>
      <c r="C460" s="620"/>
      <c r="D460" s="621"/>
      <c r="E460" s="39" t="s">
        <v>131</v>
      </c>
      <c r="F460" s="40">
        <v>1.05</v>
      </c>
      <c r="G460" s="62">
        <v>100</v>
      </c>
      <c r="H460" s="63">
        <f t="shared" ref="H460:H461" si="46">G460*F460</f>
        <v>105</v>
      </c>
      <c r="I460" s="1"/>
      <c r="J460" s="1"/>
      <c r="K460" s="1"/>
      <c r="L460" s="1"/>
      <c r="M460" s="1"/>
      <c r="N460" s="1"/>
      <c r="O460" s="1"/>
      <c r="P460" s="1"/>
      <c r="Q460" s="1"/>
      <c r="R460" s="1"/>
      <c r="S460" s="1"/>
      <c r="T460" s="1"/>
      <c r="U460" s="1"/>
      <c r="V460" s="1"/>
      <c r="W460" s="1"/>
      <c r="X460" s="1"/>
      <c r="Y460" s="1"/>
      <c r="Z460" s="1"/>
    </row>
    <row r="461" spans="1:26" ht="14.25" customHeight="1">
      <c r="A461" s="1"/>
      <c r="B461" s="619"/>
      <c r="C461" s="620"/>
      <c r="D461" s="621"/>
      <c r="E461" s="39"/>
      <c r="F461" s="40"/>
      <c r="G461" s="62"/>
      <c r="H461" s="63">
        <f t="shared" si="46"/>
        <v>0</v>
      </c>
      <c r="I461" s="1"/>
      <c r="J461" s="1"/>
      <c r="K461" s="1"/>
      <c r="L461" s="1"/>
      <c r="M461" s="1"/>
      <c r="N461" s="1"/>
      <c r="O461" s="1"/>
      <c r="P461" s="1"/>
      <c r="Q461" s="1"/>
      <c r="R461" s="1"/>
      <c r="S461" s="1"/>
      <c r="T461" s="1"/>
      <c r="U461" s="1"/>
      <c r="V461" s="1"/>
      <c r="W461" s="1"/>
      <c r="X461" s="1"/>
      <c r="Y461" s="1"/>
      <c r="Z461" s="1"/>
    </row>
    <row r="462" spans="1:26" ht="14.25" customHeight="1">
      <c r="A462" s="1"/>
      <c r="B462" s="674" t="s">
        <v>87</v>
      </c>
      <c r="C462" s="594"/>
      <c r="D462" s="594"/>
      <c r="E462" s="594"/>
      <c r="F462" s="594"/>
      <c r="G462" s="595"/>
      <c r="H462" s="64">
        <f>ROUND(SUM(H460:H461),2)</f>
        <v>105</v>
      </c>
      <c r="I462" s="1"/>
      <c r="J462" s="1"/>
      <c r="K462" s="1"/>
      <c r="L462" s="1"/>
      <c r="M462" s="1"/>
      <c r="N462" s="1"/>
      <c r="O462" s="1"/>
      <c r="P462" s="1"/>
      <c r="Q462" s="1"/>
      <c r="R462" s="1"/>
      <c r="S462" s="1"/>
      <c r="T462" s="1"/>
      <c r="U462" s="1"/>
      <c r="V462" s="1"/>
      <c r="W462" s="1"/>
      <c r="X462" s="1"/>
      <c r="Y462" s="1"/>
      <c r="Z462" s="1"/>
    </row>
    <row r="463" spans="1:26" ht="14.25" customHeight="1">
      <c r="A463" s="1"/>
      <c r="B463" s="675"/>
      <c r="C463" s="602"/>
      <c r="D463" s="602"/>
      <c r="E463" s="602"/>
      <c r="F463" s="602"/>
      <c r="G463" s="602"/>
      <c r="H463" s="633"/>
      <c r="I463" s="1"/>
      <c r="J463" s="1"/>
      <c r="K463" s="1"/>
      <c r="L463" s="1"/>
      <c r="M463" s="1"/>
      <c r="N463" s="1"/>
      <c r="O463" s="1"/>
      <c r="P463" s="1"/>
      <c r="Q463" s="1"/>
      <c r="R463" s="1"/>
      <c r="S463" s="1"/>
      <c r="T463" s="1"/>
      <c r="U463" s="1"/>
      <c r="V463" s="1"/>
      <c r="W463" s="1"/>
      <c r="X463" s="1"/>
      <c r="Y463" s="1"/>
      <c r="Z463" s="1"/>
    </row>
    <row r="464" spans="1:26" ht="14.25" customHeight="1">
      <c r="A464" s="1"/>
      <c r="B464" s="676"/>
      <c r="C464" s="587"/>
      <c r="D464" s="635"/>
      <c r="E464" s="677" t="s">
        <v>59</v>
      </c>
      <c r="F464" s="678"/>
      <c r="G464" s="678"/>
      <c r="H464" s="65">
        <f>ROUND(H462+H457+H450+H444,0)</f>
        <v>8212</v>
      </c>
      <c r="I464" s="1"/>
      <c r="J464" s="1"/>
      <c r="K464" s="1"/>
      <c r="L464" s="1"/>
      <c r="M464" s="1"/>
      <c r="N464" s="1"/>
      <c r="O464" s="1"/>
      <c r="P464" s="1"/>
      <c r="Q464" s="1"/>
      <c r="R464" s="1"/>
      <c r="S464" s="1"/>
      <c r="T464" s="1"/>
      <c r="U464" s="1"/>
      <c r="V464" s="1"/>
      <c r="W464" s="1"/>
      <c r="X464" s="1"/>
      <c r="Y464" s="1"/>
      <c r="Z464" s="1"/>
    </row>
    <row r="465" spans="1:26" ht="14.25" customHeight="1">
      <c r="A465" s="1"/>
      <c r="B465" s="290"/>
      <c r="C465" s="68"/>
      <c r="D465" s="68"/>
      <c r="E465" s="68"/>
      <c r="F465" s="68"/>
      <c r="G465" s="68"/>
      <c r="H465" s="69"/>
      <c r="I465" s="1"/>
      <c r="J465" s="1"/>
      <c r="K465" s="1"/>
      <c r="L465" s="1"/>
      <c r="M465" s="1"/>
      <c r="N465" s="1"/>
      <c r="O465" s="1"/>
      <c r="P465" s="1"/>
      <c r="Q465" s="1"/>
      <c r="R465" s="1"/>
      <c r="S465" s="1"/>
      <c r="T465" s="1"/>
      <c r="U465" s="1"/>
      <c r="V465" s="1"/>
      <c r="W465" s="1"/>
      <c r="X465" s="1"/>
      <c r="Y465" s="1"/>
      <c r="Z465" s="1"/>
    </row>
    <row r="466" spans="1:26" ht="14.25" customHeight="1">
      <c r="A466" s="1"/>
      <c r="B466" s="291"/>
      <c r="C466" s="31"/>
      <c r="D466" s="31"/>
      <c r="E466" s="31"/>
      <c r="F466" s="31"/>
      <c r="G466" s="31"/>
      <c r="H466" s="32"/>
      <c r="I466" s="1"/>
      <c r="J466" s="1"/>
      <c r="K466" s="1"/>
      <c r="L466" s="1"/>
      <c r="M466" s="1"/>
      <c r="N466" s="1"/>
      <c r="O466" s="1"/>
      <c r="P466" s="1"/>
      <c r="Q466" s="1"/>
      <c r="R466" s="1"/>
      <c r="S466" s="1"/>
      <c r="T466" s="1"/>
      <c r="U466" s="1"/>
      <c r="V466" s="1"/>
      <c r="W466" s="1"/>
      <c r="X466" s="1"/>
      <c r="Y466" s="1"/>
      <c r="Z466" s="1"/>
    </row>
    <row r="467" spans="1:26" ht="14.25" customHeight="1">
      <c r="A467" s="1"/>
      <c r="B467" s="691" t="s">
        <v>77</v>
      </c>
      <c r="C467" s="578"/>
      <c r="D467" s="578"/>
      <c r="E467" s="578"/>
      <c r="F467" s="578"/>
      <c r="G467" s="578"/>
      <c r="H467" s="604"/>
      <c r="I467" s="1"/>
      <c r="J467" s="1"/>
      <c r="K467" s="1"/>
      <c r="L467" s="1"/>
      <c r="M467" s="1"/>
      <c r="N467" s="1"/>
      <c r="O467" s="1"/>
      <c r="P467" s="1"/>
      <c r="Q467" s="1"/>
      <c r="R467" s="1"/>
      <c r="S467" s="1"/>
      <c r="T467" s="1"/>
      <c r="U467" s="1"/>
      <c r="V467" s="1"/>
      <c r="W467" s="1"/>
      <c r="X467" s="1"/>
      <c r="Y467" s="1"/>
      <c r="Z467" s="1"/>
    </row>
    <row r="468" spans="1:26" ht="14.25" customHeight="1">
      <c r="A468" s="1"/>
      <c r="B468" s="668"/>
      <c r="C468" s="606"/>
      <c r="D468" s="606"/>
      <c r="E468" s="606"/>
      <c r="F468" s="606"/>
      <c r="G468" s="606"/>
      <c r="H468" s="607"/>
      <c r="I468" s="1"/>
      <c r="J468" s="1"/>
      <c r="K468" s="1"/>
      <c r="L468" s="1"/>
      <c r="M468" s="1"/>
      <c r="N468" s="1"/>
      <c r="O468" s="1"/>
      <c r="P468" s="1"/>
      <c r="Q468" s="1"/>
      <c r="R468" s="1"/>
      <c r="S468" s="1"/>
      <c r="T468" s="1"/>
      <c r="U468" s="1"/>
      <c r="V468" s="1"/>
      <c r="W468" s="1"/>
      <c r="X468" s="1"/>
      <c r="Y468" s="1"/>
      <c r="Z468" s="1"/>
    </row>
    <row r="469" spans="1:26" ht="14.25" customHeight="1">
      <c r="A469" s="1"/>
      <c r="B469" s="591" t="s">
        <v>78</v>
      </c>
      <c r="C469" s="581"/>
      <c r="D469" s="581"/>
      <c r="E469" s="581"/>
      <c r="F469" s="581"/>
      <c r="G469" s="581"/>
      <c r="H469" s="589"/>
      <c r="I469" s="1"/>
      <c r="J469" s="1"/>
      <c r="K469" s="1"/>
      <c r="L469" s="1"/>
      <c r="M469" s="1"/>
      <c r="N469" s="1"/>
      <c r="O469" s="1"/>
      <c r="P469" s="1"/>
      <c r="Q469" s="1"/>
      <c r="R469" s="1"/>
      <c r="S469" s="1"/>
      <c r="T469" s="1"/>
      <c r="U469" s="1"/>
      <c r="V469" s="1"/>
      <c r="W469" s="1"/>
      <c r="X469" s="1"/>
      <c r="Y469" s="1"/>
      <c r="Z469" s="1"/>
    </row>
    <row r="470" spans="1:26" ht="15" customHeight="1">
      <c r="A470" s="1"/>
      <c r="B470" s="588" t="s">
        <v>1011</v>
      </c>
      <c r="C470" s="581"/>
      <c r="D470" s="581"/>
      <c r="E470" s="581"/>
      <c r="F470" s="581"/>
      <c r="G470" s="581"/>
      <c r="H470" s="589"/>
      <c r="I470" s="1"/>
      <c r="J470" s="1"/>
      <c r="K470" s="1"/>
      <c r="L470" s="1"/>
      <c r="M470" s="1"/>
      <c r="N470" s="1"/>
      <c r="O470" s="1"/>
      <c r="P470" s="1"/>
      <c r="Q470" s="1"/>
      <c r="R470" s="1"/>
      <c r="S470" s="1"/>
      <c r="T470" s="1"/>
      <c r="U470" s="1"/>
      <c r="V470" s="1"/>
      <c r="W470" s="1"/>
      <c r="X470" s="1"/>
      <c r="Y470" s="1"/>
      <c r="Z470" s="1"/>
    </row>
    <row r="471" spans="1:26" ht="15" customHeight="1">
      <c r="A471" s="1"/>
      <c r="B471" s="292" t="s">
        <v>79</v>
      </c>
      <c r="C471" s="293" t="e">
        <f>+#REF!</f>
        <v>#REF!</v>
      </c>
      <c r="D471" s="693" t="s">
        <v>80</v>
      </c>
      <c r="E471" s="579"/>
      <c r="F471" s="5" t="e">
        <f>+#REF!</f>
        <v>#REF!</v>
      </c>
      <c r="G471" s="5" t="s">
        <v>81</v>
      </c>
      <c r="H471" s="36"/>
      <c r="I471" s="1"/>
      <c r="J471" s="1"/>
      <c r="K471" s="1"/>
      <c r="L471" s="1"/>
      <c r="M471" s="1"/>
      <c r="N471" s="1"/>
      <c r="O471" s="1"/>
      <c r="P471" s="1"/>
      <c r="Q471" s="1"/>
      <c r="R471" s="1"/>
      <c r="S471" s="1"/>
      <c r="T471" s="1"/>
      <c r="U471" s="1"/>
      <c r="V471" s="1"/>
      <c r="W471" s="1"/>
      <c r="X471" s="1"/>
      <c r="Y471" s="1"/>
      <c r="Z471" s="1"/>
    </row>
    <row r="472" spans="1:26" ht="14.25" customHeight="1">
      <c r="A472" s="1"/>
      <c r="B472" s="636"/>
      <c r="C472" s="581"/>
      <c r="D472" s="581"/>
      <c r="E472" s="581"/>
      <c r="F472" s="581"/>
      <c r="G472" s="581"/>
      <c r="H472" s="589"/>
      <c r="I472" s="1"/>
      <c r="J472" s="1"/>
      <c r="K472" s="1"/>
      <c r="L472" s="1"/>
      <c r="M472" s="1"/>
      <c r="N472" s="1"/>
      <c r="O472" s="1"/>
      <c r="P472" s="1"/>
      <c r="Q472" s="1"/>
      <c r="R472" s="1"/>
      <c r="S472" s="1"/>
      <c r="T472" s="1"/>
      <c r="U472" s="1"/>
      <c r="V472" s="1"/>
      <c r="W472" s="1"/>
      <c r="X472" s="1"/>
      <c r="Y472" s="1"/>
      <c r="Z472" s="1"/>
    </row>
    <row r="473" spans="1:26" ht="15" customHeight="1">
      <c r="A473" s="1"/>
      <c r="B473" s="652" t="e">
        <f>+#REF!</f>
        <v>#REF!</v>
      </c>
      <c r="C473" s="585"/>
      <c r="D473" s="585"/>
      <c r="E473" s="585"/>
      <c r="F473" s="585"/>
      <c r="G473" s="585"/>
      <c r="H473" s="610"/>
      <c r="I473" s="1"/>
      <c r="J473" s="1"/>
      <c r="K473" s="1"/>
      <c r="L473" s="1"/>
      <c r="M473" s="1"/>
      <c r="N473" s="1"/>
      <c r="O473" s="1"/>
      <c r="P473" s="1"/>
      <c r="Q473" s="1"/>
      <c r="R473" s="1"/>
      <c r="S473" s="1"/>
      <c r="T473" s="1"/>
      <c r="U473" s="1"/>
      <c r="V473" s="1"/>
      <c r="W473" s="1"/>
      <c r="X473" s="1"/>
      <c r="Y473" s="1"/>
      <c r="Z473" s="1"/>
    </row>
    <row r="474" spans="1:26" ht="14.25" customHeight="1">
      <c r="A474" s="1"/>
      <c r="B474" s="600"/>
      <c r="C474" s="578"/>
      <c r="D474" s="578"/>
      <c r="E474" s="578"/>
      <c r="F474" s="578"/>
      <c r="G474" s="578"/>
      <c r="H474" s="604"/>
      <c r="I474" s="1"/>
      <c r="J474" s="1"/>
      <c r="K474" s="1"/>
      <c r="L474" s="1"/>
      <c r="M474" s="1"/>
      <c r="N474" s="1"/>
      <c r="O474" s="1"/>
      <c r="P474" s="1"/>
      <c r="Q474" s="1"/>
      <c r="R474" s="1"/>
      <c r="S474" s="1"/>
      <c r="T474" s="1"/>
      <c r="U474" s="1"/>
      <c r="V474" s="1"/>
      <c r="W474" s="1"/>
      <c r="X474" s="1"/>
      <c r="Y474" s="1"/>
      <c r="Z474" s="1"/>
    </row>
    <row r="475" spans="1:26" ht="14.25" customHeight="1">
      <c r="A475" s="1"/>
      <c r="B475" s="694"/>
      <c r="C475" s="606"/>
      <c r="D475" s="606"/>
      <c r="E475" s="606"/>
      <c r="F475" s="606"/>
      <c r="G475" s="606"/>
      <c r="H475" s="607"/>
      <c r="I475" s="1"/>
      <c r="J475" s="1"/>
      <c r="K475" s="1"/>
      <c r="L475" s="1"/>
      <c r="M475" s="1"/>
      <c r="N475" s="1"/>
      <c r="O475" s="1"/>
      <c r="P475" s="1"/>
      <c r="Q475" s="1"/>
      <c r="R475" s="1"/>
      <c r="S475" s="1"/>
      <c r="T475" s="1"/>
      <c r="U475" s="1"/>
      <c r="V475" s="1"/>
      <c r="W475" s="1"/>
      <c r="X475" s="1"/>
      <c r="Y475" s="1"/>
      <c r="Z475" s="1"/>
    </row>
    <row r="476" spans="1:26" ht="14.25" customHeight="1">
      <c r="A476" s="1"/>
      <c r="B476" s="636" t="s">
        <v>82</v>
      </c>
      <c r="C476" s="581"/>
      <c r="D476" s="581"/>
      <c r="E476" s="581"/>
      <c r="F476" s="581"/>
      <c r="G476" s="581"/>
      <c r="H476" s="589"/>
      <c r="I476" s="1"/>
      <c r="J476" s="1"/>
      <c r="K476" s="1"/>
      <c r="L476" s="1"/>
      <c r="M476" s="1"/>
      <c r="N476" s="1"/>
      <c r="O476" s="1"/>
      <c r="P476" s="1"/>
      <c r="Q476" s="1"/>
      <c r="R476" s="1"/>
      <c r="S476" s="1"/>
      <c r="T476" s="1"/>
      <c r="U476" s="1"/>
      <c r="V476" s="1"/>
      <c r="W476" s="1"/>
      <c r="X476" s="1"/>
      <c r="Y476" s="1"/>
      <c r="Z476" s="1"/>
    </row>
    <row r="477" spans="1:26" ht="14.25" customHeight="1">
      <c r="A477" s="1"/>
      <c r="B477" s="591" t="s">
        <v>1</v>
      </c>
      <c r="C477" s="579"/>
      <c r="D477" s="37" t="s">
        <v>2</v>
      </c>
      <c r="E477" s="23" t="s">
        <v>83</v>
      </c>
      <c r="F477" s="23" t="s">
        <v>84</v>
      </c>
      <c r="G477" s="23" t="s">
        <v>85</v>
      </c>
      <c r="H477" s="38" t="s">
        <v>86</v>
      </c>
      <c r="I477" s="1"/>
      <c r="J477" s="1"/>
      <c r="K477" s="1"/>
      <c r="L477" s="1"/>
      <c r="M477" s="1"/>
      <c r="N477" s="1"/>
      <c r="O477" s="1"/>
      <c r="P477" s="1"/>
      <c r="Q477" s="1"/>
      <c r="R477" s="1"/>
      <c r="S477" s="1"/>
      <c r="T477" s="1"/>
      <c r="U477" s="1"/>
      <c r="V477" s="1"/>
      <c r="W477" s="1"/>
      <c r="X477" s="1"/>
      <c r="Y477" s="1"/>
      <c r="Z477" s="1"/>
    </row>
    <row r="478" spans="1:26" ht="14.25" customHeight="1">
      <c r="A478" s="1"/>
      <c r="B478" s="862"/>
      <c r="C478" s="690"/>
      <c r="D478" s="39"/>
      <c r="E478" s="39"/>
      <c r="F478" s="40"/>
      <c r="G478" s="41"/>
      <c r="H478" s="42">
        <f t="shared" ref="H478:H482" si="47">G478*(F478+1)*E478</f>
        <v>0</v>
      </c>
      <c r="I478" s="1"/>
      <c r="J478" s="1"/>
      <c r="K478" s="1"/>
      <c r="L478" s="1"/>
      <c r="M478" s="1"/>
      <c r="N478" s="1"/>
      <c r="O478" s="1"/>
      <c r="P478" s="1"/>
      <c r="Q478" s="1"/>
      <c r="R478" s="1"/>
      <c r="S478" s="1"/>
      <c r="T478" s="1"/>
      <c r="U478" s="1"/>
      <c r="V478" s="1"/>
      <c r="W478" s="1"/>
      <c r="X478" s="1"/>
      <c r="Y478" s="1"/>
      <c r="Z478" s="1"/>
    </row>
    <row r="479" spans="1:26" ht="14.25" customHeight="1">
      <c r="A479" s="1"/>
      <c r="B479" s="708" t="s">
        <v>1016</v>
      </c>
      <c r="C479" s="621"/>
      <c r="D479" s="39" t="s">
        <v>5</v>
      </c>
      <c r="E479" s="79">
        <v>12.5</v>
      </c>
      <c r="F479" s="44">
        <v>0.05</v>
      </c>
      <c r="G479" s="45">
        <v>1900</v>
      </c>
      <c r="H479" s="42">
        <f t="shared" si="47"/>
        <v>24937.5</v>
      </c>
      <c r="I479" s="1"/>
      <c r="J479" s="1"/>
      <c r="K479" s="1"/>
      <c r="L479" s="1"/>
      <c r="M479" s="1"/>
      <c r="N479" s="1"/>
      <c r="O479" s="1"/>
      <c r="P479" s="1"/>
      <c r="Q479" s="1"/>
      <c r="R479" s="1"/>
      <c r="S479" s="1"/>
      <c r="T479" s="1"/>
      <c r="U479" s="1"/>
      <c r="V479" s="1"/>
      <c r="W479" s="1"/>
      <c r="X479" s="1"/>
      <c r="Y479" s="1"/>
      <c r="Z479" s="1"/>
    </row>
    <row r="480" spans="1:26" ht="14.25" customHeight="1">
      <c r="A480" s="1"/>
      <c r="B480" s="708" t="s">
        <v>971</v>
      </c>
      <c r="C480" s="621"/>
      <c r="D480" s="39" t="s">
        <v>972</v>
      </c>
      <c r="E480" s="79">
        <v>0.18</v>
      </c>
      <c r="F480" s="44">
        <v>0</v>
      </c>
      <c r="G480" s="45">
        <v>35000</v>
      </c>
      <c r="H480" s="42">
        <f t="shared" si="47"/>
        <v>6300</v>
      </c>
      <c r="I480" s="1"/>
      <c r="J480" s="1"/>
      <c r="K480" s="1"/>
      <c r="L480" s="1"/>
      <c r="M480" s="1"/>
      <c r="N480" s="1"/>
      <c r="O480" s="1"/>
      <c r="P480" s="1"/>
      <c r="Q480" s="1"/>
      <c r="R480" s="1"/>
      <c r="S480" s="1"/>
      <c r="T480" s="1"/>
      <c r="U480" s="1"/>
      <c r="V480" s="1"/>
      <c r="W480" s="1"/>
      <c r="X480" s="1"/>
      <c r="Y480" s="1"/>
      <c r="Z480" s="1"/>
    </row>
    <row r="481" spans="1:26" ht="14.25" customHeight="1">
      <c r="A481" s="1"/>
      <c r="B481" s="708" t="s">
        <v>570</v>
      </c>
      <c r="C481" s="621"/>
      <c r="D481" s="39" t="s">
        <v>13</v>
      </c>
      <c r="E481" s="79">
        <v>2.8000000000000001E-2</v>
      </c>
      <c r="F481" s="44">
        <v>0</v>
      </c>
      <c r="G481" s="45">
        <v>45000</v>
      </c>
      <c r="H481" s="42">
        <f t="shared" si="47"/>
        <v>1260</v>
      </c>
      <c r="I481" s="1"/>
      <c r="J481" s="1"/>
      <c r="K481" s="1"/>
      <c r="L481" s="1"/>
      <c r="M481" s="1"/>
      <c r="N481" s="1"/>
      <c r="O481" s="1"/>
      <c r="P481" s="1"/>
      <c r="Q481" s="1"/>
      <c r="R481" s="1"/>
      <c r="S481" s="1"/>
      <c r="T481" s="1"/>
      <c r="U481" s="1"/>
      <c r="V481" s="1"/>
      <c r="W481" s="1"/>
      <c r="X481" s="1"/>
      <c r="Y481" s="1"/>
      <c r="Z481" s="1"/>
    </row>
    <row r="482" spans="1:26" ht="14.25" customHeight="1">
      <c r="A482" s="1"/>
      <c r="B482" s="702"/>
      <c r="C482" s="625"/>
      <c r="D482" s="39"/>
      <c r="E482" s="46"/>
      <c r="F482" s="47"/>
      <c r="G482" s="48"/>
      <c r="H482" s="42">
        <f t="shared" si="47"/>
        <v>0</v>
      </c>
      <c r="I482" s="1"/>
      <c r="J482" s="1"/>
      <c r="K482" s="1"/>
      <c r="L482" s="1"/>
      <c r="M482" s="1"/>
      <c r="N482" s="1"/>
      <c r="O482" s="1"/>
      <c r="P482" s="1"/>
      <c r="Q482" s="1"/>
      <c r="R482" s="1"/>
      <c r="S482" s="1"/>
      <c r="T482" s="1"/>
      <c r="U482" s="1"/>
      <c r="V482" s="1"/>
      <c r="W482" s="1"/>
      <c r="X482" s="1"/>
      <c r="Y482" s="1"/>
      <c r="Z482" s="1"/>
    </row>
    <row r="483" spans="1:26" ht="14.25" customHeight="1">
      <c r="A483" s="1"/>
      <c r="B483" s="682" t="s">
        <v>87</v>
      </c>
      <c r="C483" s="581"/>
      <c r="D483" s="581"/>
      <c r="E483" s="581"/>
      <c r="F483" s="581"/>
      <c r="G483" s="579"/>
      <c r="H483" s="49">
        <f>ROUND(SUM(H478:H482),2)</f>
        <v>32497.5</v>
      </c>
      <c r="I483" s="1"/>
      <c r="J483" s="1"/>
      <c r="K483" s="1"/>
      <c r="L483" s="1"/>
      <c r="M483" s="1"/>
      <c r="N483" s="1"/>
      <c r="O483" s="1"/>
      <c r="P483" s="1"/>
      <c r="Q483" s="1"/>
      <c r="R483" s="1"/>
      <c r="S483" s="1"/>
      <c r="T483" s="1"/>
      <c r="U483" s="1"/>
      <c r="V483" s="1"/>
      <c r="W483" s="1"/>
      <c r="X483" s="1"/>
      <c r="Y483" s="1"/>
      <c r="Z483" s="1"/>
    </row>
    <row r="484" spans="1:26" ht="14.25" customHeight="1">
      <c r="A484" s="1"/>
      <c r="B484" s="636" t="s">
        <v>88</v>
      </c>
      <c r="C484" s="581"/>
      <c r="D484" s="581"/>
      <c r="E484" s="581"/>
      <c r="F484" s="581"/>
      <c r="G484" s="581"/>
      <c r="H484" s="589"/>
      <c r="I484" s="1"/>
      <c r="J484" s="1"/>
      <c r="K484" s="1"/>
      <c r="L484" s="1"/>
      <c r="M484" s="1"/>
      <c r="N484" s="1"/>
      <c r="O484" s="1"/>
      <c r="P484" s="1"/>
      <c r="Q484" s="1"/>
      <c r="R484" s="1"/>
      <c r="S484" s="1"/>
      <c r="T484" s="1"/>
      <c r="U484" s="1"/>
      <c r="V484" s="1"/>
      <c r="W484" s="1"/>
      <c r="X484" s="1"/>
      <c r="Y484" s="1"/>
      <c r="Z484" s="1"/>
    </row>
    <row r="485" spans="1:26" ht="14.25" customHeight="1">
      <c r="A485" s="1"/>
      <c r="B485" s="591" t="s">
        <v>1</v>
      </c>
      <c r="C485" s="579"/>
      <c r="D485" s="37" t="s">
        <v>2</v>
      </c>
      <c r="E485" s="23" t="s">
        <v>83</v>
      </c>
      <c r="F485" s="23" t="s">
        <v>89</v>
      </c>
      <c r="G485" s="23" t="s">
        <v>85</v>
      </c>
      <c r="H485" s="38" t="s">
        <v>86</v>
      </c>
      <c r="I485" s="1"/>
      <c r="J485" s="1"/>
      <c r="K485" s="1"/>
      <c r="L485" s="1"/>
      <c r="M485" s="1"/>
      <c r="N485" s="1"/>
      <c r="O485" s="1"/>
      <c r="P485" s="1"/>
      <c r="Q485" s="1"/>
      <c r="R485" s="1"/>
      <c r="S485" s="1"/>
      <c r="T485" s="1"/>
      <c r="U485" s="1"/>
      <c r="V485" s="1"/>
      <c r="W485" s="1"/>
      <c r="X485" s="1"/>
      <c r="Y485" s="1"/>
      <c r="Z485" s="1"/>
    </row>
    <row r="486" spans="1:26" ht="14.25" customHeight="1">
      <c r="A486" s="1"/>
      <c r="B486" s="701"/>
      <c r="C486" s="680"/>
      <c r="D486" s="50"/>
      <c r="E486" s="51"/>
      <c r="F486" s="52"/>
      <c r="G486" s="41"/>
      <c r="H486" s="42">
        <f t="shared" ref="H486:H488" si="48">E486*F486*G486</f>
        <v>0</v>
      </c>
      <c r="I486" s="1"/>
      <c r="J486" s="1"/>
      <c r="K486" s="1"/>
      <c r="L486" s="1"/>
      <c r="M486" s="1"/>
      <c r="N486" s="1"/>
      <c r="O486" s="1"/>
      <c r="P486" s="1"/>
      <c r="Q486" s="1"/>
      <c r="R486" s="1"/>
      <c r="S486" s="1"/>
      <c r="T486" s="1"/>
      <c r="U486" s="1"/>
      <c r="V486" s="1"/>
      <c r="W486" s="1"/>
      <c r="X486" s="1"/>
      <c r="Y486" s="1"/>
      <c r="Z486" s="1"/>
    </row>
    <row r="487" spans="1:26" ht="14.25" customHeight="1">
      <c r="A487" s="1"/>
      <c r="B487" s="707" t="s">
        <v>90</v>
      </c>
      <c r="C487" s="620"/>
      <c r="D487" s="53" t="s">
        <v>91</v>
      </c>
      <c r="E487" s="50">
        <v>0.05</v>
      </c>
      <c r="F487" s="59">
        <v>1</v>
      </c>
      <c r="G487" s="41">
        <f>H496</f>
        <v>13270.4</v>
      </c>
      <c r="H487" s="42">
        <f t="shared" si="48"/>
        <v>663.52</v>
      </c>
      <c r="I487" s="1"/>
      <c r="J487" s="1"/>
      <c r="K487" s="1"/>
      <c r="L487" s="1"/>
      <c r="M487" s="1"/>
      <c r="N487" s="1"/>
      <c r="O487" s="1"/>
      <c r="P487" s="1"/>
      <c r="Q487" s="1"/>
      <c r="R487" s="1"/>
      <c r="S487" s="1"/>
      <c r="T487" s="1"/>
      <c r="U487" s="1"/>
      <c r="V487" s="1"/>
      <c r="W487" s="1"/>
      <c r="X487" s="1"/>
      <c r="Y487" s="1"/>
      <c r="Z487" s="1"/>
    </row>
    <row r="488" spans="1:26" ht="14.25" customHeight="1">
      <c r="A488" s="1"/>
      <c r="B488" s="861"/>
      <c r="C488" s="681"/>
      <c r="D488" s="47"/>
      <c r="E488" s="46"/>
      <c r="F488" s="47"/>
      <c r="G488" s="41"/>
      <c r="H488" s="42">
        <f t="shared" si="48"/>
        <v>0</v>
      </c>
      <c r="I488" s="1"/>
      <c r="J488" s="1"/>
      <c r="K488" s="1"/>
      <c r="L488" s="1"/>
      <c r="M488" s="1"/>
      <c r="N488" s="1"/>
      <c r="O488" s="1"/>
      <c r="P488" s="1"/>
      <c r="Q488" s="1"/>
      <c r="R488" s="1"/>
      <c r="S488" s="1"/>
      <c r="T488" s="1"/>
      <c r="U488" s="1"/>
      <c r="V488" s="1"/>
      <c r="W488" s="1"/>
      <c r="X488" s="1"/>
      <c r="Y488" s="1"/>
      <c r="Z488" s="1"/>
    </row>
    <row r="489" spans="1:26" ht="14.25" customHeight="1">
      <c r="A489" s="1"/>
      <c r="B489" s="682" t="s">
        <v>87</v>
      </c>
      <c r="C489" s="581"/>
      <c r="D489" s="581"/>
      <c r="E489" s="581"/>
      <c r="F489" s="581"/>
      <c r="G489" s="579"/>
      <c r="H489" s="49">
        <f>ROUND(SUM(H486:H488),2)</f>
        <v>663.52</v>
      </c>
      <c r="I489" s="1"/>
      <c r="J489" s="1"/>
      <c r="K489" s="1"/>
      <c r="L489" s="1"/>
      <c r="M489" s="1"/>
      <c r="N489" s="1"/>
      <c r="O489" s="1"/>
      <c r="P489" s="1"/>
      <c r="Q489" s="1"/>
      <c r="R489" s="1"/>
      <c r="S489" s="1"/>
      <c r="T489" s="1"/>
      <c r="U489" s="1"/>
      <c r="V489" s="1"/>
      <c r="W489" s="1"/>
      <c r="X489" s="1"/>
      <c r="Y489" s="1"/>
      <c r="Z489" s="1"/>
    </row>
    <row r="490" spans="1:26" ht="14.25" customHeight="1">
      <c r="A490" s="1"/>
      <c r="B490" s="636" t="s">
        <v>92</v>
      </c>
      <c r="C490" s="581"/>
      <c r="D490" s="581"/>
      <c r="E490" s="581"/>
      <c r="F490" s="581"/>
      <c r="G490" s="581"/>
      <c r="H490" s="589"/>
      <c r="I490" s="1"/>
      <c r="J490" s="1"/>
      <c r="K490" s="1"/>
      <c r="L490" s="1"/>
      <c r="M490" s="1"/>
      <c r="N490" s="1"/>
      <c r="O490" s="1"/>
      <c r="P490" s="1"/>
      <c r="Q490" s="1"/>
      <c r="R490" s="1"/>
      <c r="S490" s="1"/>
      <c r="T490" s="1"/>
      <c r="U490" s="1"/>
      <c r="V490" s="1"/>
      <c r="W490" s="1"/>
      <c r="X490" s="1"/>
      <c r="Y490" s="1"/>
      <c r="Z490" s="1"/>
    </row>
    <row r="491" spans="1:26" ht="14.25" customHeight="1">
      <c r="A491" s="1"/>
      <c r="B491" s="591" t="s">
        <v>1</v>
      </c>
      <c r="C491" s="579"/>
      <c r="D491" s="37" t="s">
        <v>2</v>
      </c>
      <c r="E491" s="23" t="s">
        <v>83</v>
      </c>
      <c r="F491" s="54" t="s">
        <v>89</v>
      </c>
      <c r="G491" s="23" t="s">
        <v>85</v>
      </c>
      <c r="H491" s="55" t="s">
        <v>86</v>
      </c>
      <c r="I491" s="1"/>
      <c r="J491" s="1"/>
      <c r="K491" s="1"/>
      <c r="L491" s="1"/>
      <c r="M491" s="1"/>
      <c r="N491" s="1"/>
      <c r="O491" s="1"/>
      <c r="P491" s="1"/>
      <c r="Q491" s="1"/>
      <c r="R491" s="1"/>
      <c r="S491" s="1"/>
      <c r="T491" s="1"/>
      <c r="U491" s="1"/>
      <c r="V491" s="1"/>
      <c r="W491" s="1"/>
      <c r="X491" s="1"/>
      <c r="Y491" s="1"/>
      <c r="Z491" s="1"/>
    </row>
    <row r="492" spans="1:26" ht="14.25" customHeight="1">
      <c r="A492" s="1"/>
      <c r="B492" s="701"/>
      <c r="C492" s="680"/>
      <c r="D492" s="56"/>
      <c r="E492" s="51"/>
      <c r="F492" s="57"/>
      <c r="G492" s="41"/>
      <c r="H492" s="42">
        <f t="shared" ref="H492:H495" si="49">E492*F492*G492</f>
        <v>0</v>
      </c>
      <c r="I492" s="1"/>
      <c r="J492" s="1"/>
      <c r="K492" s="1"/>
      <c r="L492" s="1"/>
      <c r="M492" s="1"/>
      <c r="N492" s="1"/>
      <c r="O492" s="1"/>
      <c r="P492" s="1"/>
      <c r="Q492" s="1"/>
      <c r="R492" s="1"/>
      <c r="S492" s="1"/>
      <c r="T492" s="1"/>
      <c r="U492" s="1"/>
      <c r="V492" s="1"/>
      <c r="W492" s="1"/>
      <c r="X492" s="1"/>
      <c r="Y492" s="1"/>
      <c r="Z492" s="1"/>
    </row>
    <row r="493" spans="1:26" ht="14.25" customHeight="1">
      <c r="A493" s="1"/>
      <c r="B493" s="619" t="s">
        <v>96</v>
      </c>
      <c r="C493" s="620"/>
      <c r="D493" s="58" t="s">
        <v>94</v>
      </c>
      <c r="E493" s="50">
        <v>1</v>
      </c>
      <c r="F493" s="59">
        <v>0.08</v>
      </c>
      <c r="G493" s="41">
        <v>102080</v>
      </c>
      <c r="H493" s="42">
        <f t="shared" si="49"/>
        <v>8166.4000000000005</v>
      </c>
      <c r="I493" s="1"/>
      <c r="J493" s="1"/>
      <c r="K493" s="1"/>
      <c r="L493" s="1"/>
      <c r="M493" s="1"/>
      <c r="N493" s="1"/>
      <c r="O493" s="1"/>
      <c r="P493" s="1"/>
      <c r="Q493" s="1"/>
      <c r="R493" s="1"/>
      <c r="S493" s="1"/>
      <c r="T493" s="1"/>
      <c r="U493" s="1"/>
      <c r="V493" s="1"/>
      <c r="W493" s="1"/>
      <c r="X493" s="1"/>
      <c r="Y493" s="1"/>
      <c r="Z493" s="1"/>
    </row>
    <row r="494" spans="1:26" ht="14.25" customHeight="1">
      <c r="A494" s="1"/>
      <c r="B494" s="619" t="s">
        <v>93</v>
      </c>
      <c r="C494" s="620"/>
      <c r="D494" s="58" t="s">
        <v>94</v>
      </c>
      <c r="E494" s="50">
        <v>1</v>
      </c>
      <c r="F494" s="59">
        <v>0.08</v>
      </c>
      <c r="G494" s="41">
        <v>63800</v>
      </c>
      <c r="H494" s="42">
        <f t="shared" si="49"/>
        <v>5104</v>
      </c>
      <c r="I494" s="1"/>
      <c r="J494" s="1"/>
      <c r="K494" s="1"/>
      <c r="L494" s="1"/>
      <c r="M494" s="1"/>
      <c r="N494" s="1"/>
      <c r="O494" s="1"/>
      <c r="P494" s="1"/>
      <c r="Q494" s="1"/>
      <c r="R494" s="1"/>
      <c r="S494" s="1"/>
      <c r="T494" s="1"/>
      <c r="U494" s="1"/>
      <c r="V494" s="1"/>
      <c r="W494" s="1"/>
      <c r="X494" s="1"/>
      <c r="Y494" s="1"/>
      <c r="Z494" s="1"/>
    </row>
    <row r="495" spans="1:26" ht="14.25" customHeight="1">
      <c r="A495" s="1"/>
      <c r="B495" s="702"/>
      <c r="C495" s="681"/>
      <c r="D495" s="60"/>
      <c r="E495" s="61"/>
      <c r="F495" s="47"/>
      <c r="G495" s="41"/>
      <c r="H495" s="42">
        <f t="shared" si="49"/>
        <v>0</v>
      </c>
      <c r="I495" s="1"/>
      <c r="J495" s="1"/>
      <c r="K495" s="1"/>
      <c r="L495" s="1"/>
      <c r="M495" s="1"/>
      <c r="N495" s="1"/>
      <c r="O495" s="1"/>
      <c r="P495" s="1"/>
      <c r="Q495" s="1"/>
      <c r="R495" s="1"/>
      <c r="S495" s="1"/>
      <c r="T495" s="1"/>
      <c r="U495" s="1"/>
      <c r="V495" s="1"/>
      <c r="W495" s="1"/>
      <c r="X495" s="1"/>
      <c r="Y495" s="1"/>
      <c r="Z495" s="1"/>
    </row>
    <row r="496" spans="1:26" ht="14.25" customHeight="1">
      <c r="A496" s="1"/>
      <c r="B496" s="682" t="s">
        <v>87</v>
      </c>
      <c r="C496" s="581"/>
      <c r="D496" s="581"/>
      <c r="E496" s="581"/>
      <c r="F496" s="581"/>
      <c r="G496" s="579"/>
      <c r="H496" s="49">
        <f>ROUND(SUM(H492:H495),2)</f>
        <v>13270.4</v>
      </c>
      <c r="I496" s="1"/>
      <c r="J496" s="1"/>
      <c r="K496" s="1"/>
      <c r="L496" s="1"/>
      <c r="M496" s="1"/>
      <c r="N496" s="1"/>
      <c r="O496" s="1"/>
      <c r="P496" s="1"/>
      <c r="Q496" s="1"/>
      <c r="R496" s="1"/>
      <c r="S496" s="1"/>
      <c r="T496" s="1"/>
      <c r="U496" s="1"/>
      <c r="V496" s="1"/>
      <c r="W496" s="1"/>
      <c r="X496" s="1"/>
      <c r="Y496" s="1"/>
      <c r="Z496" s="1"/>
    </row>
    <row r="497" spans="1:26" ht="14.25" customHeight="1">
      <c r="A497" s="1"/>
      <c r="B497" s="636" t="s">
        <v>95</v>
      </c>
      <c r="C497" s="581"/>
      <c r="D497" s="581"/>
      <c r="E497" s="581"/>
      <c r="F497" s="581"/>
      <c r="G497" s="581"/>
      <c r="H497" s="589"/>
      <c r="I497" s="1"/>
      <c r="J497" s="1"/>
      <c r="K497" s="1"/>
      <c r="L497" s="1"/>
      <c r="M497" s="1"/>
      <c r="N497" s="1"/>
      <c r="O497" s="1"/>
      <c r="P497" s="1"/>
      <c r="Q497" s="1"/>
      <c r="R497" s="1"/>
      <c r="S497" s="1"/>
      <c r="T497" s="1"/>
      <c r="U497" s="1"/>
      <c r="V497" s="1"/>
      <c r="W497" s="1"/>
      <c r="X497" s="1"/>
      <c r="Y497" s="1"/>
      <c r="Z497" s="1"/>
    </row>
    <row r="498" spans="1:26" ht="14.25" customHeight="1">
      <c r="A498" s="1"/>
      <c r="B498" s="591" t="s">
        <v>1</v>
      </c>
      <c r="C498" s="581"/>
      <c r="D498" s="579"/>
      <c r="E498" s="23" t="s">
        <v>2</v>
      </c>
      <c r="F498" s="23" t="s">
        <v>83</v>
      </c>
      <c r="G498" s="23" t="s">
        <v>85</v>
      </c>
      <c r="H498" s="38" t="s">
        <v>86</v>
      </c>
      <c r="I498" s="1"/>
      <c r="J498" s="1"/>
      <c r="K498" s="1"/>
      <c r="L498" s="1"/>
      <c r="M498" s="1"/>
      <c r="N498" s="1"/>
      <c r="O498" s="1"/>
      <c r="P498" s="1"/>
      <c r="Q498" s="1"/>
      <c r="R498" s="1"/>
      <c r="S498" s="1"/>
      <c r="T498" s="1"/>
      <c r="U498" s="1"/>
      <c r="V498" s="1"/>
      <c r="W498" s="1"/>
      <c r="X498" s="1"/>
      <c r="Y498" s="1"/>
      <c r="Z498" s="1"/>
    </row>
    <row r="499" spans="1:26" ht="14.25" customHeight="1">
      <c r="A499" s="1"/>
      <c r="B499" s="619"/>
      <c r="C499" s="620"/>
      <c r="D499" s="621"/>
      <c r="E499" s="39"/>
      <c r="F499" s="40"/>
      <c r="G499" s="62"/>
      <c r="H499" s="63">
        <f>G499*F499</f>
        <v>0</v>
      </c>
      <c r="I499" s="1"/>
      <c r="J499" s="1"/>
      <c r="K499" s="1"/>
      <c r="L499" s="1"/>
      <c r="M499" s="1"/>
      <c r="N499" s="1"/>
      <c r="O499" s="1"/>
      <c r="P499" s="1"/>
      <c r="Q499" s="1"/>
      <c r="R499" s="1"/>
      <c r="S499" s="1"/>
      <c r="T499" s="1"/>
      <c r="U499" s="1"/>
      <c r="V499" s="1"/>
      <c r="W499" s="1"/>
      <c r="X499" s="1"/>
      <c r="Y499" s="1"/>
      <c r="Z499" s="1"/>
    </row>
    <row r="500" spans="1:26" ht="14.25" customHeight="1">
      <c r="A500" s="1"/>
      <c r="B500" s="619"/>
      <c r="C500" s="620"/>
      <c r="D500" s="621"/>
      <c r="E500" s="39"/>
      <c r="F500" s="40"/>
      <c r="G500" s="62"/>
      <c r="H500" s="63">
        <f>G81*F81</f>
        <v>0</v>
      </c>
      <c r="I500" s="1"/>
      <c r="J500" s="1"/>
      <c r="K500" s="1"/>
      <c r="L500" s="1"/>
      <c r="M500" s="1"/>
      <c r="N500" s="1"/>
      <c r="O500" s="1"/>
      <c r="P500" s="1"/>
      <c r="Q500" s="1"/>
      <c r="R500" s="1"/>
      <c r="S500" s="1"/>
      <c r="T500" s="1"/>
      <c r="U500" s="1"/>
      <c r="V500" s="1"/>
      <c r="W500" s="1"/>
      <c r="X500" s="1"/>
      <c r="Y500" s="1"/>
      <c r="Z500" s="1"/>
    </row>
    <row r="501" spans="1:26" ht="14.25" customHeight="1">
      <c r="A501" s="1"/>
      <c r="B501" s="674" t="s">
        <v>87</v>
      </c>
      <c r="C501" s="594"/>
      <c r="D501" s="594"/>
      <c r="E501" s="594"/>
      <c r="F501" s="594"/>
      <c r="G501" s="595"/>
      <c r="H501" s="64">
        <f>SUM(H499:H500)</f>
        <v>0</v>
      </c>
      <c r="I501" s="1"/>
      <c r="J501" s="1"/>
      <c r="K501" s="1"/>
      <c r="L501" s="1"/>
      <c r="M501" s="1"/>
      <c r="N501" s="1"/>
      <c r="O501" s="1"/>
      <c r="P501" s="1"/>
      <c r="Q501" s="1"/>
      <c r="R501" s="1"/>
      <c r="S501" s="1"/>
      <c r="T501" s="1"/>
      <c r="U501" s="1"/>
      <c r="V501" s="1"/>
      <c r="W501" s="1"/>
      <c r="X501" s="1"/>
      <c r="Y501" s="1"/>
      <c r="Z501" s="1"/>
    </row>
    <row r="502" spans="1:26" ht="14.25" customHeight="1">
      <c r="A502" s="1"/>
      <c r="B502" s="675"/>
      <c r="C502" s="602"/>
      <c r="D502" s="602"/>
      <c r="E502" s="602"/>
      <c r="F502" s="602"/>
      <c r="G502" s="602"/>
      <c r="H502" s="633"/>
      <c r="I502" s="1"/>
      <c r="J502" s="1"/>
      <c r="K502" s="1"/>
      <c r="L502" s="1"/>
      <c r="M502" s="1"/>
      <c r="N502" s="1"/>
      <c r="O502" s="1"/>
      <c r="P502" s="1"/>
      <c r="Q502" s="1"/>
      <c r="R502" s="1"/>
      <c r="S502" s="1"/>
      <c r="T502" s="1"/>
      <c r="U502" s="1"/>
      <c r="V502" s="1"/>
      <c r="W502" s="1"/>
      <c r="X502" s="1"/>
      <c r="Y502" s="1"/>
      <c r="Z502" s="1"/>
    </row>
    <row r="503" spans="1:26" ht="14.25" customHeight="1">
      <c r="A503" s="1"/>
      <c r="B503" s="676"/>
      <c r="C503" s="587"/>
      <c r="D503" s="635"/>
      <c r="E503" s="677" t="s">
        <v>59</v>
      </c>
      <c r="F503" s="678"/>
      <c r="G503" s="678"/>
      <c r="H503" s="65">
        <f>ROUND(H501+H496+H489+H483,0)</f>
        <v>46431</v>
      </c>
      <c r="I503" s="1"/>
      <c r="J503" s="1"/>
      <c r="K503" s="1"/>
      <c r="L503" s="1"/>
      <c r="M503" s="1"/>
      <c r="N503" s="1"/>
      <c r="O503" s="1"/>
      <c r="P503" s="1"/>
      <c r="Q503" s="1"/>
      <c r="R503" s="1"/>
      <c r="S503" s="1"/>
      <c r="T503" s="1"/>
      <c r="U503" s="1"/>
      <c r="V503" s="1"/>
      <c r="W503" s="1"/>
      <c r="X503" s="1"/>
      <c r="Y503" s="1"/>
      <c r="Z503" s="1"/>
    </row>
    <row r="504" spans="1:26" ht="14.25" customHeight="1">
      <c r="A504" s="1"/>
      <c r="B504" s="290"/>
      <c r="C504" s="68"/>
      <c r="D504" s="68"/>
      <c r="E504" s="68"/>
      <c r="F504" s="68"/>
      <c r="G504" s="68"/>
      <c r="H504" s="69"/>
      <c r="I504" s="1"/>
      <c r="J504" s="1"/>
      <c r="K504" s="1"/>
      <c r="L504" s="1"/>
      <c r="M504" s="1"/>
      <c r="N504" s="1"/>
      <c r="O504" s="1"/>
      <c r="P504" s="1"/>
      <c r="Q504" s="1"/>
      <c r="R504" s="1"/>
      <c r="S504" s="1"/>
      <c r="T504" s="1"/>
      <c r="U504" s="1"/>
      <c r="V504" s="1"/>
      <c r="W504" s="1"/>
      <c r="X504" s="1"/>
      <c r="Y504" s="1"/>
      <c r="Z504" s="1"/>
    </row>
    <row r="505" spans="1:26" ht="14.25" customHeight="1">
      <c r="A505" s="1"/>
      <c r="B505" s="291"/>
      <c r="C505" s="31"/>
      <c r="D505" s="31"/>
      <c r="E505" s="31"/>
      <c r="F505" s="31"/>
      <c r="G505" s="31"/>
      <c r="H505" s="32"/>
      <c r="I505" s="1"/>
      <c r="J505" s="1"/>
      <c r="K505" s="1"/>
      <c r="L505" s="1"/>
      <c r="M505" s="1"/>
      <c r="N505" s="1"/>
      <c r="O505" s="1"/>
      <c r="P505" s="1"/>
      <c r="Q505" s="1"/>
      <c r="R505" s="1"/>
      <c r="S505" s="1"/>
      <c r="T505" s="1"/>
      <c r="U505" s="1"/>
      <c r="V505" s="1"/>
      <c r="W505" s="1"/>
      <c r="X505" s="1"/>
      <c r="Y505" s="1"/>
      <c r="Z505" s="1"/>
    </row>
    <row r="506" spans="1:26" ht="14.25" customHeight="1">
      <c r="A506" s="1"/>
      <c r="B506" s="691" t="s">
        <v>77</v>
      </c>
      <c r="C506" s="578"/>
      <c r="D506" s="578"/>
      <c r="E506" s="578"/>
      <c r="F506" s="578"/>
      <c r="G506" s="578"/>
      <c r="H506" s="604"/>
      <c r="I506" s="1"/>
      <c r="J506" s="1"/>
      <c r="K506" s="1"/>
      <c r="L506" s="1"/>
      <c r="M506" s="1"/>
      <c r="N506" s="1"/>
      <c r="O506" s="1"/>
      <c r="P506" s="1"/>
      <c r="Q506" s="1"/>
      <c r="R506" s="1"/>
      <c r="S506" s="1"/>
      <c r="T506" s="1"/>
      <c r="U506" s="1"/>
      <c r="V506" s="1"/>
      <c r="W506" s="1"/>
      <c r="X506" s="1"/>
      <c r="Y506" s="1"/>
      <c r="Z506" s="1"/>
    </row>
    <row r="507" spans="1:26" ht="14.25" customHeight="1">
      <c r="A507" s="1"/>
      <c r="B507" s="668"/>
      <c r="C507" s="606"/>
      <c r="D507" s="606"/>
      <c r="E507" s="606"/>
      <c r="F507" s="606"/>
      <c r="G507" s="606"/>
      <c r="H507" s="607"/>
      <c r="I507" s="1"/>
      <c r="J507" s="1"/>
      <c r="K507" s="1"/>
      <c r="L507" s="1"/>
      <c r="M507" s="1"/>
      <c r="N507" s="1"/>
      <c r="O507" s="1"/>
      <c r="P507" s="1"/>
      <c r="Q507" s="1"/>
      <c r="R507" s="1"/>
      <c r="S507" s="1"/>
      <c r="T507" s="1"/>
      <c r="U507" s="1"/>
      <c r="V507" s="1"/>
      <c r="W507" s="1"/>
      <c r="X507" s="1"/>
      <c r="Y507" s="1"/>
      <c r="Z507" s="1"/>
    </row>
    <row r="508" spans="1:26" ht="14.25" customHeight="1">
      <c r="A508" s="1"/>
      <c r="B508" s="591" t="s">
        <v>78</v>
      </c>
      <c r="C508" s="581"/>
      <c r="D508" s="581"/>
      <c r="E508" s="581"/>
      <c r="F508" s="581"/>
      <c r="G508" s="581"/>
      <c r="H508" s="589"/>
      <c r="I508" s="1"/>
      <c r="J508" s="1"/>
      <c r="K508" s="1"/>
      <c r="L508" s="1"/>
      <c r="M508" s="1"/>
      <c r="N508" s="1"/>
      <c r="O508" s="1"/>
      <c r="P508" s="1"/>
      <c r="Q508" s="1"/>
      <c r="R508" s="1"/>
      <c r="S508" s="1"/>
      <c r="T508" s="1"/>
      <c r="U508" s="1"/>
      <c r="V508" s="1"/>
      <c r="W508" s="1"/>
      <c r="X508" s="1"/>
      <c r="Y508" s="1"/>
      <c r="Z508" s="1"/>
    </row>
    <row r="509" spans="1:26" ht="15" customHeight="1">
      <c r="A509" s="1"/>
      <c r="B509" s="588" t="s">
        <v>1011</v>
      </c>
      <c r="C509" s="581"/>
      <c r="D509" s="581"/>
      <c r="E509" s="581"/>
      <c r="F509" s="581"/>
      <c r="G509" s="581"/>
      <c r="H509" s="589"/>
      <c r="I509" s="1"/>
      <c r="J509" s="1"/>
      <c r="K509" s="1"/>
      <c r="L509" s="1"/>
      <c r="M509" s="1"/>
      <c r="N509" s="1"/>
      <c r="O509" s="1"/>
      <c r="P509" s="1"/>
      <c r="Q509" s="1"/>
      <c r="R509" s="1"/>
      <c r="S509" s="1"/>
      <c r="T509" s="1"/>
      <c r="U509" s="1"/>
      <c r="V509" s="1"/>
      <c r="W509" s="1"/>
      <c r="X509" s="1"/>
      <c r="Y509" s="1"/>
      <c r="Z509" s="1"/>
    </row>
    <row r="510" spans="1:26" ht="15" customHeight="1">
      <c r="A510" s="1"/>
      <c r="B510" s="292" t="s">
        <v>79</v>
      </c>
      <c r="C510" s="293" t="e">
        <f>+#REF!</f>
        <v>#REF!</v>
      </c>
      <c r="D510" s="693" t="s">
        <v>80</v>
      </c>
      <c r="E510" s="579"/>
      <c r="F510" s="5" t="e">
        <f>+#REF!</f>
        <v>#REF!</v>
      </c>
      <c r="G510" s="5" t="s">
        <v>81</v>
      </c>
      <c r="H510" s="36"/>
      <c r="I510" s="1"/>
      <c r="J510" s="1"/>
      <c r="K510" s="1"/>
      <c r="L510" s="1"/>
      <c r="M510" s="1"/>
      <c r="N510" s="1"/>
      <c r="O510" s="1"/>
      <c r="P510" s="1"/>
      <c r="Q510" s="1"/>
      <c r="R510" s="1"/>
      <c r="S510" s="1"/>
      <c r="T510" s="1"/>
      <c r="U510" s="1"/>
      <c r="V510" s="1"/>
      <c r="W510" s="1"/>
      <c r="X510" s="1"/>
      <c r="Y510" s="1"/>
      <c r="Z510" s="1"/>
    </row>
    <row r="511" spans="1:26" ht="14.25" customHeight="1">
      <c r="A511" s="1"/>
      <c r="B511" s="636"/>
      <c r="C511" s="581"/>
      <c r="D511" s="581"/>
      <c r="E511" s="581"/>
      <c r="F511" s="581"/>
      <c r="G511" s="581"/>
      <c r="H511" s="589"/>
      <c r="I511" s="1"/>
      <c r="J511" s="1"/>
      <c r="K511" s="1"/>
      <c r="L511" s="1"/>
      <c r="M511" s="1"/>
      <c r="N511" s="1"/>
      <c r="O511" s="1"/>
      <c r="P511" s="1"/>
      <c r="Q511" s="1"/>
      <c r="R511" s="1"/>
      <c r="S511" s="1"/>
      <c r="T511" s="1"/>
      <c r="U511" s="1"/>
      <c r="V511" s="1"/>
      <c r="W511" s="1"/>
      <c r="X511" s="1"/>
      <c r="Y511" s="1"/>
      <c r="Z511" s="1"/>
    </row>
    <row r="512" spans="1:26" ht="15" customHeight="1">
      <c r="A512" s="1"/>
      <c r="B512" s="652" t="e">
        <f>+#REF!</f>
        <v>#REF!</v>
      </c>
      <c r="C512" s="585"/>
      <c r="D512" s="585"/>
      <c r="E512" s="585"/>
      <c r="F512" s="585"/>
      <c r="G512" s="585"/>
      <c r="H512" s="610"/>
      <c r="I512" s="1"/>
      <c r="J512" s="1"/>
      <c r="K512" s="1"/>
      <c r="L512" s="1"/>
      <c r="M512" s="1"/>
      <c r="N512" s="1"/>
      <c r="O512" s="1"/>
      <c r="P512" s="1"/>
      <c r="Q512" s="1"/>
      <c r="R512" s="1"/>
      <c r="S512" s="1"/>
      <c r="T512" s="1"/>
      <c r="U512" s="1"/>
      <c r="V512" s="1"/>
      <c r="W512" s="1"/>
      <c r="X512" s="1"/>
      <c r="Y512" s="1"/>
      <c r="Z512" s="1"/>
    </row>
    <row r="513" spans="1:26" ht="14.25" customHeight="1">
      <c r="A513" s="1"/>
      <c r="B513" s="600"/>
      <c r="C513" s="578"/>
      <c r="D513" s="578"/>
      <c r="E513" s="578"/>
      <c r="F513" s="578"/>
      <c r="G513" s="578"/>
      <c r="H513" s="604"/>
      <c r="I513" s="1"/>
      <c r="J513" s="1"/>
      <c r="K513" s="1"/>
      <c r="L513" s="1"/>
      <c r="M513" s="1"/>
      <c r="N513" s="1"/>
      <c r="O513" s="1"/>
      <c r="P513" s="1"/>
      <c r="Q513" s="1"/>
      <c r="R513" s="1"/>
      <c r="S513" s="1"/>
      <c r="T513" s="1"/>
      <c r="U513" s="1"/>
      <c r="V513" s="1"/>
      <c r="W513" s="1"/>
      <c r="X513" s="1"/>
      <c r="Y513" s="1"/>
      <c r="Z513" s="1"/>
    </row>
    <row r="514" spans="1:26" ht="14.25" customHeight="1">
      <c r="A514" s="1"/>
      <c r="B514" s="694"/>
      <c r="C514" s="606"/>
      <c r="D514" s="606"/>
      <c r="E514" s="606"/>
      <c r="F514" s="606"/>
      <c r="G514" s="606"/>
      <c r="H514" s="607"/>
      <c r="I514" s="1"/>
      <c r="J514" s="1"/>
      <c r="K514" s="1"/>
      <c r="L514" s="1"/>
      <c r="M514" s="1"/>
      <c r="N514" s="1"/>
      <c r="O514" s="1"/>
      <c r="P514" s="1"/>
      <c r="Q514" s="1"/>
      <c r="R514" s="1"/>
      <c r="S514" s="1"/>
      <c r="T514" s="1"/>
      <c r="U514" s="1"/>
      <c r="V514" s="1"/>
      <c r="W514" s="1"/>
      <c r="X514" s="1"/>
      <c r="Y514" s="1"/>
      <c r="Z514" s="1"/>
    </row>
    <row r="515" spans="1:26" ht="14.25" customHeight="1">
      <c r="A515" s="1"/>
      <c r="B515" s="636" t="s">
        <v>82</v>
      </c>
      <c r="C515" s="581"/>
      <c r="D515" s="581"/>
      <c r="E515" s="581"/>
      <c r="F515" s="581"/>
      <c r="G515" s="581"/>
      <c r="H515" s="589"/>
      <c r="I515" s="1"/>
      <c r="J515" s="1"/>
      <c r="K515" s="1"/>
      <c r="L515" s="1"/>
      <c r="M515" s="1"/>
      <c r="N515" s="1"/>
      <c r="O515" s="1"/>
      <c r="P515" s="1"/>
      <c r="Q515" s="1"/>
      <c r="R515" s="1"/>
      <c r="S515" s="1"/>
      <c r="T515" s="1"/>
      <c r="U515" s="1"/>
      <c r="V515" s="1"/>
      <c r="W515" s="1"/>
      <c r="X515" s="1"/>
      <c r="Y515" s="1"/>
      <c r="Z515" s="1"/>
    </row>
    <row r="516" spans="1:26" ht="14.25" customHeight="1">
      <c r="A516" s="1"/>
      <c r="B516" s="591" t="s">
        <v>1</v>
      </c>
      <c r="C516" s="579"/>
      <c r="D516" s="37" t="s">
        <v>2</v>
      </c>
      <c r="E516" s="23" t="s">
        <v>83</v>
      </c>
      <c r="F516" s="23" t="s">
        <v>84</v>
      </c>
      <c r="G516" s="23" t="s">
        <v>85</v>
      </c>
      <c r="H516" s="38" t="s">
        <v>86</v>
      </c>
      <c r="I516" s="1"/>
      <c r="J516" s="1"/>
      <c r="K516" s="1"/>
      <c r="L516" s="1"/>
      <c r="M516" s="1"/>
      <c r="N516" s="1"/>
      <c r="O516" s="1"/>
      <c r="P516" s="1"/>
      <c r="Q516" s="1"/>
      <c r="R516" s="1"/>
      <c r="S516" s="1"/>
      <c r="T516" s="1"/>
      <c r="U516" s="1"/>
      <c r="V516" s="1"/>
      <c r="W516" s="1"/>
      <c r="X516" s="1"/>
      <c r="Y516" s="1"/>
      <c r="Z516" s="1"/>
    </row>
    <row r="517" spans="1:26" ht="14.25" customHeight="1">
      <c r="A517" s="1"/>
      <c r="B517" s="862"/>
      <c r="C517" s="690"/>
      <c r="D517" s="39"/>
      <c r="E517" s="39"/>
      <c r="F517" s="40"/>
      <c r="G517" s="41"/>
      <c r="H517" s="42">
        <f t="shared" ref="H517:H521" si="50">G517*(F517+1)*E517</f>
        <v>0</v>
      </c>
      <c r="I517" s="1"/>
      <c r="J517" s="1"/>
      <c r="K517" s="1"/>
      <c r="L517" s="1"/>
      <c r="M517" s="1"/>
      <c r="N517" s="1"/>
      <c r="O517" s="1"/>
      <c r="P517" s="1"/>
      <c r="Q517" s="1"/>
      <c r="R517" s="1"/>
      <c r="S517" s="1"/>
      <c r="T517" s="1"/>
      <c r="U517" s="1"/>
      <c r="V517" s="1"/>
      <c r="W517" s="1"/>
      <c r="X517" s="1"/>
      <c r="Y517" s="1"/>
      <c r="Z517" s="1"/>
    </row>
    <row r="518" spans="1:26" ht="14.25" customHeight="1">
      <c r="A518" s="1"/>
      <c r="B518" s="708" t="s">
        <v>132</v>
      </c>
      <c r="C518" s="621"/>
      <c r="D518" s="39" t="s">
        <v>975</v>
      </c>
      <c r="E518" s="79">
        <v>2.5000000000000001E-2</v>
      </c>
      <c r="F518" s="44">
        <v>0</v>
      </c>
      <c r="G518" s="45">
        <v>470000</v>
      </c>
      <c r="H518" s="42">
        <f t="shared" si="50"/>
        <v>11750</v>
      </c>
      <c r="I518" s="1"/>
      <c r="J518" s="1"/>
      <c r="K518" s="1"/>
      <c r="L518" s="1"/>
      <c r="M518" s="1"/>
      <c r="N518" s="1"/>
      <c r="O518" s="1"/>
      <c r="P518" s="1"/>
      <c r="Q518" s="1"/>
      <c r="R518" s="1"/>
      <c r="S518" s="1"/>
      <c r="T518" s="1"/>
      <c r="U518" s="1"/>
      <c r="V518" s="1"/>
      <c r="W518" s="1"/>
      <c r="X518" s="1"/>
      <c r="Y518" s="1"/>
      <c r="Z518" s="1"/>
    </row>
    <row r="519" spans="1:26" ht="14.25" customHeight="1">
      <c r="A519" s="1"/>
      <c r="B519" s="708"/>
      <c r="C519" s="621"/>
      <c r="D519" s="39"/>
      <c r="E519" s="79"/>
      <c r="F519" s="44"/>
      <c r="G519" s="45"/>
      <c r="H519" s="42">
        <f t="shared" si="50"/>
        <v>0</v>
      </c>
      <c r="I519" s="1"/>
      <c r="J519" s="1"/>
      <c r="K519" s="1"/>
      <c r="L519" s="1"/>
      <c r="M519" s="1"/>
      <c r="N519" s="1"/>
      <c r="O519" s="1"/>
      <c r="P519" s="1"/>
      <c r="Q519" s="1"/>
      <c r="R519" s="1"/>
      <c r="S519" s="1"/>
      <c r="T519" s="1"/>
      <c r="U519" s="1"/>
      <c r="V519" s="1"/>
      <c r="W519" s="1"/>
      <c r="X519" s="1"/>
      <c r="Y519" s="1"/>
      <c r="Z519" s="1"/>
    </row>
    <row r="520" spans="1:26" ht="14.25" customHeight="1">
      <c r="A520" s="1"/>
      <c r="B520" s="708"/>
      <c r="C520" s="621"/>
      <c r="D520" s="39"/>
      <c r="E520" s="79"/>
      <c r="F520" s="44"/>
      <c r="G520" s="45"/>
      <c r="H520" s="42">
        <f t="shared" si="50"/>
        <v>0</v>
      </c>
      <c r="I520" s="1"/>
      <c r="J520" s="1"/>
      <c r="K520" s="1"/>
      <c r="L520" s="1"/>
      <c r="M520" s="1"/>
      <c r="N520" s="1"/>
      <c r="O520" s="1"/>
      <c r="P520" s="1"/>
      <c r="Q520" s="1"/>
      <c r="R520" s="1"/>
      <c r="S520" s="1"/>
      <c r="T520" s="1"/>
      <c r="U520" s="1"/>
      <c r="V520" s="1"/>
      <c r="W520" s="1"/>
      <c r="X520" s="1"/>
      <c r="Y520" s="1"/>
      <c r="Z520" s="1"/>
    </row>
    <row r="521" spans="1:26" ht="14.25" customHeight="1">
      <c r="A521" s="1"/>
      <c r="B521" s="702"/>
      <c r="C521" s="625"/>
      <c r="D521" s="39"/>
      <c r="E521" s="46"/>
      <c r="F521" s="47"/>
      <c r="G521" s="48"/>
      <c r="H521" s="42">
        <f t="shared" si="50"/>
        <v>0</v>
      </c>
      <c r="I521" s="1"/>
      <c r="J521" s="1"/>
      <c r="K521" s="1"/>
      <c r="L521" s="1"/>
      <c r="M521" s="1"/>
      <c r="N521" s="1"/>
      <c r="O521" s="1"/>
      <c r="P521" s="1"/>
      <c r="Q521" s="1"/>
      <c r="R521" s="1"/>
      <c r="S521" s="1"/>
      <c r="T521" s="1"/>
      <c r="U521" s="1"/>
      <c r="V521" s="1"/>
      <c r="W521" s="1"/>
      <c r="X521" s="1"/>
      <c r="Y521" s="1"/>
      <c r="Z521" s="1"/>
    </row>
    <row r="522" spans="1:26" ht="14.25" customHeight="1">
      <c r="A522" s="1"/>
      <c r="B522" s="682" t="s">
        <v>87</v>
      </c>
      <c r="C522" s="581"/>
      <c r="D522" s="581"/>
      <c r="E522" s="581"/>
      <c r="F522" s="581"/>
      <c r="G522" s="579"/>
      <c r="H522" s="49">
        <f>ROUND(SUM(H517:H521),2)</f>
        <v>11750</v>
      </c>
      <c r="I522" s="1"/>
      <c r="J522" s="1"/>
      <c r="K522" s="1"/>
      <c r="L522" s="1"/>
      <c r="M522" s="1"/>
      <c r="N522" s="1"/>
      <c r="O522" s="1"/>
      <c r="P522" s="1"/>
      <c r="Q522" s="1"/>
      <c r="R522" s="1"/>
      <c r="S522" s="1"/>
      <c r="T522" s="1"/>
      <c r="U522" s="1"/>
      <c r="V522" s="1"/>
      <c r="W522" s="1"/>
      <c r="X522" s="1"/>
      <c r="Y522" s="1"/>
      <c r="Z522" s="1"/>
    </row>
    <row r="523" spans="1:26" ht="14.25" customHeight="1">
      <c r="A523" s="1"/>
      <c r="B523" s="636" t="s">
        <v>88</v>
      </c>
      <c r="C523" s="581"/>
      <c r="D523" s="581"/>
      <c r="E523" s="581"/>
      <c r="F523" s="581"/>
      <c r="G523" s="581"/>
      <c r="H523" s="589"/>
      <c r="I523" s="1"/>
      <c r="J523" s="1"/>
      <c r="K523" s="1"/>
      <c r="L523" s="1"/>
      <c r="M523" s="1"/>
      <c r="N523" s="1"/>
      <c r="O523" s="1"/>
      <c r="P523" s="1"/>
      <c r="Q523" s="1"/>
      <c r="R523" s="1"/>
      <c r="S523" s="1"/>
      <c r="T523" s="1"/>
      <c r="U523" s="1"/>
      <c r="V523" s="1"/>
      <c r="W523" s="1"/>
      <c r="X523" s="1"/>
      <c r="Y523" s="1"/>
      <c r="Z523" s="1"/>
    </row>
    <row r="524" spans="1:26" ht="14.25" customHeight="1">
      <c r="A524" s="1"/>
      <c r="B524" s="591" t="s">
        <v>1</v>
      </c>
      <c r="C524" s="579"/>
      <c r="D524" s="37" t="s">
        <v>2</v>
      </c>
      <c r="E524" s="23" t="s">
        <v>83</v>
      </c>
      <c r="F524" s="23" t="s">
        <v>89</v>
      </c>
      <c r="G524" s="23" t="s">
        <v>85</v>
      </c>
      <c r="H524" s="38" t="s">
        <v>86</v>
      </c>
      <c r="I524" s="1"/>
      <c r="J524" s="1"/>
      <c r="K524" s="1"/>
      <c r="L524" s="1"/>
      <c r="M524" s="1"/>
      <c r="N524" s="1"/>
      <c r="O524" s="1"/>
      <c r="P524" s="1"/>
      <c r="Q524" s="1"/>
      <c r="R524" s="1"/>
      <c r="S524" s="1"/>
      <c r="T524" s="1"/>
      <c r="U524" s="1"/>
      <c r="V524" s="1"/>
      <c r="W524" s="1"/>
      <c r="X524" s="1"/>
      <c r="Y524" s="1"/>
      <c r="Z524" s="1"/>
    </row>
    <row r="525" spans="1:26" ht="14.25" customHeight="1">
      <c r="A525" s="1"/>
      <c r="B525" s="701"/>
      <c r="C525" s="680"/>
      <c r="D525" s="50"/>
      <c r="E525" s="51"/>
      <c r="F525" s="52"/>
      <c r="G525" s="41"/>
      <c r="H525" s="42">
        <f t="shared" ref="H525:H528" si="51">E525*F525*G525</f>
        <v>0</v>
      </c>
      <c r="I525" s="1"/>
      <c r="J525" s="1"/>
      <c r="K525" s="1"/>
      <c r="L525" s="1"/>
      <c r="M525" s="1"/>
      <c r="N525" s="1"/>
      <c r="O525" s="1"/>
      <c r="P525" s="1"/>
      <c r="Q525" s="1"/>
      <c r="R525" s="1"/>
      <c r="S525" s="1"/>
      <c r="T525" s="1"/>
      <c r="U525" s="1"/>
      <c r="V525" s="1"/>
      <c r="W525" s="1"/>
      <c r="X525" s="1"/>
      <c r="Y525" s="1"/>
      <c r="Z525" s="1"/>
    </row>
    <row r="526" spans="1:26" ht="14.25" customHeight="1">
      <c r="A526" s="1"/>
      <c r="B526" s="707" t="s">
        <v>90</v>
      </c>
      <c r="C526" s="620"/>
      <c r="D526" s="53" t="s">
        <v>91</v>
      </c>
      <c r="E526" s="50">
        <v>0.05</v>
      </c>
      <c r="F526" s="59">
        <v>1</v>
      </c>
      <c r="G526" s="41">
        <f>H536</f>
        <v>11356.4</v>
      </c>
      <c r="H526" s="42">
        <f t="shared" si="51"/>
        <v>567.82000000000005</v>
      </c>
      <c r="I526" s="1"/>
      <c r="J526" s="1"/>
      <c r="K526" s="1"/>
      <c r="L526" s="1"/>
      <c r="M526" s="1"/>
      <c r="N526" s="1"/>
      <c r="O526" s="1"/>
      <c r="P526" s="1"/>
      <c r="Q526" s="1"/>
      <c r="R526" s="1"/>
      <c r="S526" s="1"/>
      <c r="T526" s="1"/>
      <c r="U526" s="1"/>
      <c r="V526" s="1"/>
      <c r="W526" s="1"/>
      <c r="X526" s="1"/>
      <c r="Y526" s="1"/>
      <c r="Z526" s="1"/>
    </row>
    <row r="527" spans="1:26" ht="14.25" customHeight="1">
      <c r="A527" s="1"/>
      <c r="B527" s="707" t="s">
        <v>965</v>
      </c>
      <c r="C527" s="620"/>
      <c r="D527" s="53" t="s">
        <v>94</v>
      </c>
      <c r="E527" s="50">
        <v>6</v>
      </c>
      <c r="F527" s="59">
        <v>0.05</v>
      </c>
      <c r="G527" s="41">
        <v>740</v>
      </c>
      <c r="H527" s="42">
        <f t="shared" si="51"/>
        <v>222.00000000000003</v>
      </c>
      <c r="I527" s="1"/>
      <c r="J527" s="1"/>
      <c r="K527" s="1"/>
      <c r="L527" s="1"/>
      <c r="M527" s="1"/>
      <c r="N527" s="1"/>
      <c r="O527" s="1"/>
      <c r="P527" s="1"/>
      <c r="Q527" s="1"/>
      <c r="R527" s="1"/>
      <c r="S527" s="1"/>
      <c r="T527" s="1"/>
      <c r="U527" s="1"/>
      <c r="V527" s="1"/>
      <c r="W527" s="1"/>
      <c r="X527" s="1"/>
      <c r="Y527" s="1"/>
      <c r="Z527" s="1"/>
    </row>
    <row r="528" spans="1:26" ht="14.25" customHeight="1">
      <c r="A528" s="1"/>
      <c r="B528" s="861"/>
      <c r="C528" s="681"/>
      <c r="D528" s="47"/>
      <c r="E528" s="46"/>
      <c r="F528" s="47"/>
      <c r="G528" s="41"/>
      <c r="H528" s="42">
        <f t="shared" si="51"/>
        <v>0</v>
      </c>
      <c r="I528" s="1"/>
      <c r="J528" s="1"/>
      <c r="K528" s="1"/>
      <c r="L528" s="1"/>
      <c r="M528" s="1"/>
      <c r="N528" s="1"/>
      <c r="O528" s="1"/>
      <c r="P528" s="1"/>
      <c r="Q528" s="1"/>
      <c r="R528" s="1"/>
      <c r="S528" s="1"/>
      <c r="T528" s="1"/>
      <c r="U528" s="1"/>
      <c r="V528" s="1"/>
      <c r="W528" s="1"/>
      <c r="X528" s="1"/>
      <c r="Y528" s="1"/>
      <c r="Z528" s="1"/>
    </row>
    <row r="529" spans="1:26" ht="14.25" customHeight="1">
      <c r="A529" s="1"/>
      <c r="B529" s="682" t="s">
        <v>87</v>
      </c>
      <c r="C529" s="581"/>
      <c r="D529" s="581"/>
      <c r="E529" s="581"/>
      <c r="F529" s="581"/>
      <c r="G529" s="579"/>
      <c r="H529" s="49">
        <f>ROUND(SUM(H525:H528),2)</f>
        <v>789.82</v>
      </c>
      <c r="I529" s="1"/>
      <c r="J529" s="1"/>
      <c r="K529" s="1"/>
      <c r="L529" s="1"/>
      <c r="M529" s="1"/>
      <c r="N529" s="1"/>
      <c r="O529" s="1"/>
      <c r="P529" s="1"/>
      <c r="Q529" s="1"/>
      <c r="R529" s="1"/>
      <c r="S529" s="1"/>
      <c r="T529" s="1"/>
      <c r="U529" s="1"/>
      <c r="V529" s="1"/>
      <c r="W529" s="1"/>
      <c r="X529" s="1"/>
      <c r="Y529" s="1"/>
      <c r="Z529" s="1"/>
    </row>
    <row r="530" spans="1:26" ht="14.25" customHeight="1">
      <c r="A530" s="1"/>
      <c r="B530" s="636" t="s">
        <v>92</v>
      </c>
      <c r="C530" s="581"/>
      <c r="D530" s="581"/>
      <c r="E530" s="581"/>
      <c r="F530" s="581"/>
      <c r="G530" s="581"/>
      <c r="H530" s="589"/>
      <c r="I530" s="1"/>
      <c r="J530" s="1"/>
      <c r="K530" s="1"/>
      <c r="L530" s="1"/>
      <c r="M530" s="1"/>
      <c r="N530" s="1"/>
      <c r="O530" s="1"/>
      <c r="P530" s="1"/>
      <c r="Q530" s="1"/>
      <c r="R530" s="1"/>
      <c r="S530" s="1"/>
      <c r="T530" s="1"/>
      <c r="U530" s="1"/>
      <c r="V530" s="1"/>
      <c r="W530" s="1"/>
      <c r="X530" s="1"/>
      <c r="Y530" s="1"/>
      <c r="Z530" s="1"/>
    </row>
    <row r="531" spans="1:26" ht="14.25" customHeight="1">
      <c r="A531" s="1"/>
      <c r="B531" s="591" t="s">
        <v>1</v>
      </c>
      <c r="C531" s="579"/>
      <c r="D531" s="37" t="s">
        <v>2</v>
      </c>
      <c r="E531" s="23" t="s">
        <v>83</v>
      </c>
      <c r="F531" s="54" t="s">
        <v>89</v>
      </c>
      <c r="G531" s="23" t="s">
        <v>85</v>
      </c>
      <c r="H531" s="55" t="s">
        <v>86</v>
      </c>
      <c r="I531" s="1"/>
      <c r="J531" s="1"/>
      <c r="K531" s="1"/>
      <c r="L531" s="1"/>
      <c r="M531" s="1"/>
      <c r="N531" s="1"/>
      <c r="O531" s="1"/>
      <c r="P531" s="1"/>
      <c r="Q531" s="1"/>
      <c r="R531" s="1"/>
      <c r="S531" s="1"/>
      <c r="T531" s="1"/>
      <c r="U531" s="1"/>
      <c r="V531" s="1"/>
      <c r="W531" s="1"/>
      <c r="X531" s="1"/>
      <c r="Y531" s="1"/>
      <c r="Z531" s="1"/>
    </row>
    <row r="532" spans="1:26" ht="14.25" customHeight="1">
      <c r="A532" s="1"/>
      <c r="B532" s="701"/>
      <c r="C532" s="680"/>
      <c r="D532" s="56"/>
      <c r="E532" s="51"/>
      <c r="F532" s="57"/>
      <c r="G532" s="41"/>
      <c r="H532" s="42">
        <f t="shared" ref="H532:H535" si="52">E532*F532*G532</f>
        <v>0</v>
      </c>
      <c r="I532" s="1"/>
      <c r="J532" s="1"/>
      <c r="K532" s="1"/>
      <c r="L532" s="1"/>
      <c r="M532" s="1"/>
      <c r="N532" s="1"/>
      <c r="O532" s="1"/>
      <c r="P532" s="1"/>
      <c r="Q532" s="1"/>
      <c r="R532" s="1"/>
      <c r="S532" s="1"/>
      <c r="T532" s="1"/>
      <c r="U532" s="1"/>
      <c r="V532" s="1"/>
      <c r="W532" s="1"/>
      <c r="X532" s="1"/>
      <c r="Y532" s="1"/>
      <c r="Z532" s="1"/>
    </row>
    <row r="533" spans="1:26" ht="14.25" customHeight="1">
      <c r="A533" s="1"/>
      <c r="B533" s="619" t="s">
        <v>96</v>
      </c>
      <c r="C533" s="620"/>
      <c r="D533" s="58" t="s">
        <v>94</v>
      </c>
      <c r="E533" s="50">
        <v>1</v>
      </c>
      <c r="F533" s="59">
        <v>0.08</v>
      </c>
      <c r="G533" s="41">
        <v>102080</v>
      </c>
      <c r="H533" s="42">
        <f t="shared" si="52"/>
        <v>8166.4000000000005</v>
      </c>
      <c r="I533" s="1"/>
      <c r="J533" s="1"/>
      <c r="K533" s="1"/>
      <c r="L533" s="1"/>
      <c r="M533" s="1"/>
      <c r="N533" s="1"/>
      <c r="O533" s="1"/>
      <c r="P533" s="1"/>
      <c r="Q533" s="1"/>
      <c r="R533" s="1"/>
      <c r="S533" s="1"/>
      <c r="T533" s="1"/>
      <c r="U533" s="1"/>
      <c r="V533" s="1"/>
      <c r="W533" s="1"/>
      <c r="X533" s="1"/>
      <c r="Y533" s="1"/>
      <c r="Z533" s="1"/>
    </row>
    <row r="534" spans="1:26" ht="14.25" customHeight="1">
      <c r="A534" s="1"/>
      <c r="B534" s="619" t="s">
        <v>93</v>
      </c>
      <c r="C534" s="620"/>
      <c r="D534" s="58" t="s">
        <v>94</v>
      </c>
      <c r="E534" s="50">
        <v>1</v>
      </c>
      <c r="F534" s="59">
        <v>0.05</v>
      </c>
      <c r="G534" s="41">
        <v>63800</v>
      </c>
      <c r="H534" s="42">
        <f t="shared" si="52"/>
        <v>3190</v>
      </c>
      <c r="I534" s="1"/>
      <c r="J534" s="1"/>
      <c r="K534" s="1"/>
      <c r="L534" s="1"/>
      <c r="M534" s="1"/>
      <c r="N534" s="1"/>
      <c r="O534" s="1"/>
      <c r="P534" s="1"/>
      <c r="Q534" s="1"/>
      <c r="R534" s="1"/>
      <c r="S534" s="1"/>
      <c r="T534" s="1"/>
      <c r="U534" s="1"/>
      <c r="V534" s="1"/>
      <c r="W534" s="1"/>
      <c r="X534" s="1"/>
      <c r="Y534" s="1"/>
      <c r="Z534" s="1"/>
    </row>
    <row r="535" spans="1:26" ht="14.25" customHeight="1">
      <c r="A535" s="1"/>
      <c r="B535" s="702"/>
      <c r="C535" s="681"/>
      <c r="D535" s="60"/>
      <c r="E535" s="61"/>
      <c r="F535" s="47"/>
      <c r="G535" s="41"/>
      <c r="H535" s="42">
        <f t="shared" si="52"/>
        <v>0</v>
      </c>
      <c r="I535" s="1"/>
      <c r="J535" s="1"/>
      <c r="K535" s="1"/>
      <c r="L535" s="1"/>
      <c r="M535" s="1"/>
      <c r="N535" s="1"/>
      <c r="O535" s="1"/>
      <c r="P535" s="1"/>
      <c r="Q535" s="1"/>
      <c r="R535" s="1"/>
      <c r="S535" s="1"/>
      <c r="T535" s="1"/>
      <c r="U535" s="1"/>
      <c r="V535" s="1"/>
      <c r="W535" s="1"/>
      <c r="X535" s="1"/>
      <c r="Y535" s="1"/>
      <c r="Z535" s="1"/>
    </row>
    <row r="536" spans="1:26" ht="14.25" customHeight="1">
      <c r="A536" s="1"/>
      <c r="B536" s="682" t="s">
        <v>87</v>
      </c>
      <c r="C536" s="581"/>
      <c r="D536" s="581"/>
      <c r="E536" s="581"/>
      <c r="F536" s="581"/>
      <c r="G536" s="579"/>
      <c r="H536" s="49">
        <f>ROUND(SUM(H532:H535),2)</f>
        <v>11356.4</v>
      </c>
      <c r="I536" s="1"/>
      <c r="J536" s="1"/>
      <c r="K536" s="1"/>
      <c r="L536" s="1"/>
      <c r="M536" s="1"/>
      <c r="N536" s="1"/>
      <c r="O536" s="1"/>
      <c r="P536" s="1"/>
      <c r="Q536" s="1"/>
      <c r="R536" s="1"/>
      <c r="S536" s="1"/>
      <c r="T536" s="1"/>
      <c r="U536" s="1"/>
      <c r="V536" s="1"/>
      <c r="W536" s="1"/>
      <c r="X536" s="1"/>
      <c r="Y536" s="1"/>
      <c r="Z536" s="1"/>
    </row>
    <row r="537" spans="1:26" ht="14.25" customHeight="1">
      <c r="A537" s="1"/>
      <c r="B537" s="636" t="s">
        <v>95</v>
      </c>
      <c r="C537" s="581"/>
      <c r="D537" s="581"/>
      <c r="E537" s="581"/>
      <c r="F537" s="581"/>
      <c r="G537" s="581"/>
      <c r="H537" s="589"/>
      <c r="I537" s="1"/>
      <c r="J537" s="1"/>
      <c r="K537" s="1"/>
      <c r="L537" s="1"/>
      <c r="M537" s="1"/>
      <c r="N537" s="1"/>
      <c r="O537" s="1"/>
      <c r="P537" s="1"/>
      <c r="Q537" s="1"/>
      <c r="R537" s="1"/>
      <c r="S537" s="1"/>
      <c r="T537" s="1"/>
      <c r="U537" s="1"/>
      <c r="V537" s="1"/>
      <c r="W537" s="1"/>
      <c r="X537" s="1"/>
      <c r="Y537" s="1"/>
      <c r="Z537" s="1"/>
    </row>
    <row r="538" spans="1:26" ht="14.25" customHeight="1">
      <c r="A538" s="1"/>
      <c r="B538" s="591" t="s">
        <v>1</v>
      </c>
      <c r="C538" s="581"/>
      <c r="D538" s="579"/>
      <c r="E538" s="23" t="s">
        <v>2</v>
      </c>
      <c r="F538" s="23" t="s">
        <v>83</v>
      </c>
      <c r="G538" s="23" t="s">
        <v>85</v>
      </c>
      <c r="H538" s="38" t="s">
        <v>86</v>
      </c>
      <c r="I538" s="1"/>
      <c r="J538" s="1"/>
      <c r="K538" s="1"/>
      <c r="L538" s="1"/>
      <c r="M538" s="1"/>
      <c r="N538" s="1"/>
      <c r="O538" s="1"/>
      <c r="P538" s="1"/>
      <c r="Q538" s="1"/>
      <c r="R538" s="1"/>
      <c r="S538" s="1"/>
      <c r="T538" s="1"/>
      <c r="U538" s="1"/>
      <c r="V538" s="1"/>
      <c r="W538" s="1"/>
      <c r="X538" s="1"/>
      <c r="Y538" s="1"/>
      <c r="Z538" s="1"/>
    </row>
    <row r="539" spans="1:26" ht="14.25" customHeight="1">
      <c r="A539" s="1"/>
      <c r="B539" s="619"/>
      <c r="C539" s="620"/>
      <c r="D539" s="621"/>
      <c r="E539" s="39"/>
      <c r="F539" s="40"/>
      <c r="G539" s="62"/>
      <c r="H539" s="63">
        <f t="shared" ref="H539:H540" si="53">G539*F539</f>
        <v>0</v>
      </c>
      <c r="I539" s="1"/>
      <c r="J539" s="1"/>
      <c r="K539" s="1"/>
      <c r="L539" s="1"/>
      <c r="M539" s="1"/>
      <c r="N539" s="1"/>
      <c r="O539" s="1"/>
      <c r="P539" s="1"/>
      <c r="Q539" s="1"/>
      <c r="R539" s="1"/>
      <c r="S539" s="1"/>
      <c r="T539" s="1"/>
      <c r="U539" s="1"/>
      <c r="V539" s="1"/>
      <c r="W539" s="1"/>
      <c r="X539" s="1"/>
      <c r="Y539" s="1"/>
      <c r="Z539" s="1"/>
    </row>
    <row r="540" spans="1:26" ht="14.25" customHeight="1">
      <c r="A540" s="1"/>
      <c r="B540" s="619"/>
      <c r="C540" s="620"/>
      <c r="D540" s="621"/>
      <c r="E540" s="39"/>
      <c r="F540" s="40"/>
      <c r="G540" s="62"/>
      <c r="H540" s="63">
        <f t="shared" si="53"/>
        <v>0</v>
      </c>
      <c r="I540" s="1"/>
      <c r="J540" s="1"/>
      <c r="K540" s="1"/>
      <c r="L540" s="1"/>
      <c r="M540" s="1"/>
      <c r="N540" s="1"/>
      <c r="O540" s="1"/>
      <c r="P540" s="1"/>
      <c r="Q540" s="1"/>
      <c r="R540" s="1"/>
      <c r="S540" s="1"/>
      <c r="T540" s="1"/>
      <c r="U540" s="1"/>
      <c r="V540" s="1"/>
      <c r="W540" s="1"/>
      <c r="X540" s="1"/>
      <c r="Y540" s="1"/>
      <c r="Z540" s="1"/>
    </row>
    <row r="541" spans="1:26" ht="14.25" customHeight="1">
      <c r="A541" s="1"/>
      <c r="B541" s="674" t="s">
        <v>87</v>
      </c>
      <c r="C541" s="594"/>
      <c r="D541" s="594"/>
      <c r="E541" s="594"/>
      <c r="F541" s="594"/>
      <c r="G541" s="595"/>
      <c r="H541" s="64">
        <f>ROUND(SUM(H539:H540),2)</f>
        <v>0</v>
      </c>
      <c r="I541" s="1"/>
      <c r="J541" s="1"/>
      <c r="K541" s="1"/>
      <c r="L541" s="1"/>
      <c r="M541" s="1"/>
      <c r="N541" s="1"/>
      <c r="O541" s="1"/>
      <c r="P541" s="1"/>
      <c r="Q541" s="1"/>
      <c r="R541" s="1"/>
      <c r="S541" s="1"/>
      <c r="T541" s="1"/>
      <c r="U541" s="1"/>
      <c r="V541" s="1"/>
      <c r="W541" s="1"/>
      <c r="X541" s="1"/>
      <c r="Y541" s="1"/>
      <c r="Z541" s="1"/>
    </row>
    <row r="542" spans="1:26" ht="14.25" customHeight="1">
      <c r="A542" s="1"/>
      <c r="B542" s="675"/>
      <c r="C542" s="602"/>
      <c r="D542" s="602"/>
      <c r="E542" s="602"/>
      <c r="F542" s="602"/>
      <c r="G542" s="602"/>
      <c r="H542" s="633"/>
      <c r="I542" s="1"/>
      <c r="J542" s="1"/>
      <c r="K542" s="1"/>
      <c r="L542" s="1"/>
      <c r="M542" s="1"/>
      <c r="N542" s="1"/>
      <c r="O542" s="1"/>
      <c r="P542" s="1"/>
      <c r="Q542" s="1"/>
      <c r="R542" s="1"/>
      <c r="S542" s="1"/>
      <c r="T542" s="1"/>
      <c r="U542" s="1"/>
      <c r="V542" s="1"/>
      <c r="W542" s="1"/>
      <c r="X542" s="1"/>
      <c r="Y542" s="1"/>
      <c r="Z542" s="1"/>
    </row>
    <row r="543" spans="1:26" ht="14.25" customHeight="1">
      <c r="A543" s="1"/>
      <c r="B543" s="676"/>
      <c r="C543" s="587"/>
      <c r="D543" s="635"/>
      <c r="E543" s="677" t="s">
        <v>59</v>
      </c>
      <c r="F543" s="678"/>
      <c r="G543" s="678"/>
      <c r="H543" s="65">
        <f>ROUND(H541+H536+H529+H522,0)</f>
        <v>23896</v>
      </c>
      <c r="I543" s="1"/>
      <c r="J543" s="1"/>
      <c r="K543" s="1"/>
      <c r="L543" s="1"/>
      <c r="M543" s="1"/>
      <c r="N543" s="1"/>
      <c r="O543" s="1"/>
      <c r="P543" s="1"/>
      <c r="Q543" s="1"/>
      <c r="R543" s="1"/>
      <c r="S543" s="1"/>
      <c r="T543" s="1"/>
      <c r="U543" s="1"/>
      <c r="V543" s="1"/>
      <c r="W543" s="1"/>
      <c r="X543" s="1"/>
      <c r="Y543" s="1"/>
      <c r="Z543" s="1"/>
    </row>
    <row r="544" spans="1:26" ht="14.25" customHeight="1">
      <c r="A544" s="1"/>
      <c r="B544" s="290"/>
      <c r="C544" s="68"/>
      <c r="D544" s="68"/>
      <c r="E544" s="68"/>
      <c r="F544" s="68"/>
      <c r="G544" s="68"/>
      <c r="H544" s="69"/>
      <c r="I544" s="1"/>
      <c r="J544" s="1"/>
      <c r="K544" s="1"/>
      <c r="L544" s="1"/>
      <c r="M544" s="1"/>
      <c r="N544" s="1"/>
      <c r="O544" s="1"/>
      <c r="P544" s="1"/>
      <c r="Q544" s="1"/>
      <c r="R544" s="1"/>
      <c r="S544" s="1"/>
      <c r="T544" s="1"/>
      <c r="U544" s="1"/>
      <c r="V544" s="1"/>
      <c r="W544" s="1"/>
      <c r="X544" s="1"/>
      <c r="Y544" s="1"/>
      <c r="Z544" s="1"/>
    </row>
    <row r="545" spans="1:26" ht="14.25" customHeight="1">
      <c r="A545" s="1"/>
      <c r="B545" s="291"/>
      <c r="C545" s="31"/>
      <c r="D545" s="31"/>
      <c r="E545" s="31"/>
      <c r="F545" s="31"/>
      <c r="G545" s="31"/>
      <c r="H545" s="32"/>
      <c r="I545" s="1"/>
      <c r="J545" s="1"/>
      <c r="K545" s="1"/>
      <c r="L545" s="1"/>
      <c r="M545" s="1"/>
      <c r="N545" s="1"/>
      <c r="O545" s="1"/>
      <c r="P545" s="1"/>
      <c r="Q545" s="1"/>
      <c r="R545" s="1"/>
      <c r="S545" s="1"/>
      <c r="T545" s="1"/>
      <c r="U545" s="1"/>
      <c r="V545" s="1"/>
      <c r="W545" s="1"/>
      <c r="X545" s="1"/>
      <c r="Y545" s="1"/>
      <c r="Z545" s="1"/>
    </row>
    <row r="546" spans="1:26" ht="14.25" customHeight="1">
      <c r="A546" s="1"/>
      <c r="B546" s="691" t="s">
        <v>77</v>
      </c>
      <c r="C546" s="578"/>
      <c r="D546" s="578"/>
      <c r="E546" s="578"/>
      <c r="F546" s="578"/>
      <c r="G546" s="578"/>
      <c r="H546" s="604"/>
      <c r="I546" s="1"/>
      <c r="J546" s="1"/>
      <c r="K546" s="1"/>
      <c r="L546" s="1"/>
      <c r="M546" s="1"/>
      <c r="N546" s="1"/>
      <c r="O546" s="1"/>
      <c r="P546" s="1"/>
      <c r="Q546" s="1"/>
      <c r="R546" s="1"/>
      <c r="S546" s="1"/>
      <c r="T546" s="1"/>
      <c r="U546" s="1"/>
      <c r="V546" s="1"/>
      <c r="W546" s="1"/>
      <c r="X546" s="1"/>
      <c r="Y546" s="1"/>
      <c r="Z546" s="1"/>
    </row>
    <row r="547" spans="1:26" ht="14.25" customHeight="1">
      <c r="A547" s="1"/>
      <c r="B547" s="668"/>
      <c r="C547" s="606"/>
      <c r="D547" s="606"/>
      <c r="E547" s="606"/>
      <c r="F547" s="606"/>
      <c r="G547" s="606"/>
      <c r="H547" s="607"/>
      <c r="I547" s="1"/>
      <c r="J547" s="1"/>
      <c r="K547" s="1"/>
      <c r="L547" s="1"/>
      <c r="M547" s="1"/>
      <c r="N547" s="1"/>
      <c r="O547" s="1"/>
      <c r="P547" s="1"/>
      <c r="Q547" s="1"/>
      <c r="R547" s="1"/>
      <c r="S547" s="1"/>
      <c r="T547" s="1"/>
      <c r="U547" s="1"/>
      <c r="V547" s="1"/>
      <c r="W547" s="1"/>
      <c r="X547" s="1"/>
      <c r="Y547" s="1"/>
      <c r="Z547" s="1"/>
    </row>
    <row r="548" spans="1:26" ht="14.25" customHeight="1">
      <c r="A548" s="1"/>
      <c r="B548" s="591" t="s">
        <v>78</v>
      </c>
      <c r="C548" s="581"/>
      <c r="D548" s="581"/>
      <c r="E548" s="581"/>
      <c r="F548" s="581"/>
      <c r="G548" s="581"/>
      <c r="H548" s="589"/>
      <c r="I548" s="1"/>
      <c r="J548" s="1"/>
      <c r="K548" s="1"/>
      <c r="L548" s="1"/>
      <c r="M548" s="1"/>
      <c r="N548" s="1"/>
      <c r="O548" s="1"/>
      <c r="P548" s="1"/>
      <c r="Q548" s="1"/>
      <c r="R548" s="1"/>
      <c r="S548" s="1"/>
      <c r="T548" s="1"/>
      <c r="U548" s="1"/>
      <c r="V548" s="1"/>
      <c r="W548" s="1"/>
      <c r="X548" s="1"/>
      <c r="Y548" s="1"/>
      <c r="Z548" s="1"/>
    </row>
    <row r="549" spans="1:26" ht="15" customHeight="1">
      <c r="A549" s="1"/>
      <c r="B549" s="588" t="s">
        <v>1011</v>
      </c>
      <c r="C549" s="581"/>
      <c r="D549" s="581"/>
      <c r="E549" s="581"/>
      <c r="F549" s="581"/>
      <c r="G549" s="581"/>
      <c r="H549" s="589"/>
      <c r="I549" s="1"/>
      <c r="J549" s="1"/>
      <c r="K549" s="1"/>
      <c r="L549" s="1"/>
      <c r="M549" s="1"/>
      <c r="N549" s="1"/>
      <c r="O549" s="1"/>
      <c r="P549" s="1"/>
      <c r="Q549" s="1"/>
      <c r="R549" s="1"/>
      <c r="S549" s="1"/>
      <c r="T549" s="1"/>
      <c r="U549" s="1"/>
      <c r="V549" s="1"/>
      <c r="W549" s="1"/>
      <c r="X549" s="1"/>
      <c r="Y549" s="1"/>
      <c r="Z549" s="1"/>
    </row>
    <row r="550" spans="1:26" ht="15" customHeight="1">
      <c r="A550" s="1"/>
      <c r="B550" s="292" t="s">
        <v>79</v>
      </c>
      <c r="C550" s="293" t="e">
        <f>+#REF!</f>
        <v>#REF!</v>
      </c>
      <c r="D550" s="693" t="s">
        <v>80</v>
      </c>
      <c r="E550" s="579"/>
      <c r="F550" s="5" t="e">
        <f>+#REF!</f>
        <v>#REF!</v>
      </c>
      <c r="G550" s="5" t="s">
        <v>81</v>
      </c>
      <c r="H550" s="36"/>
      <c r="I550" s="1"/>
      <c r="J550" s="1"/>
      <c r="K550" s="1"/>
      <c r="L550" s="1"/>
      <c r="M550" s="1"/>
      <c r="N550" s="1"/>
      <c r="O550" s="1"/>
      <c r="P550" s="1"/>
      <c r="Q550" s="1"/>
      <c r="R550" s="1"/>
      <c r="S550" s="1"/>
      <c r="T550" s="1"/>
      <c r="U550" s="1"/>
      <c r="V550" s="1"/>
      <c r="W550" s="1"/>
      <c r="X550" s="1"/>
      <c r="Y550" s="1"/>
      <c r="Z550" s="1"/>
    </row>
    <row r="551" spans="1:26" ht="14.25" customHeight="1">
      <c r="A551" s="1"/>
      <c r="B551" s="636"/>
      <c r="C551" s="581"/>
      <c r="D551" s="581"/>
      <c r="E551" s="581"/>
      <c r="F551" s="581"/>
      <c r="G551" s="581"/>
      <c r="H551" s="589"/>
      <c r="I551" s="1"/>
      <c r="J551" s="1"/>
      <c r="K551" s="1"/>
      <c r="L551" s="1"/>
      <c r="M551" s="1"/>
      <c r="N551" s="1"/>
      <c r="O551" s="1"/>
      <c r="P551" s="1"/>
      <c r="Q551" s="1"/>
      <c r="R551" s="1"/>
      <c r="S551" s="1"/>
      <c r="T551" s="1"/>
      <c r="U551" s="1"/>
      <c r="V551" s="1"/>
      <c r="W551" s="1"/>
      <c r="X551" s="1"/>
      <c r="Y551" s="1"/>
      <c r="Z551" s="1"/>
    </row>
    <row r="552" spans="1:26" ht="15" customHeight="1">
      <c r="A552" s="1"/>
      <c r="B552" s="652" t="e">
        <f>+#REF!</f>
        <v>#REF!</v>
      </c>
      <c r="C552" s="585"/>
      <c r="D552" s="585"/>
      <c r="E552" s="585"/>
      <c r="F552" s="585"/>
      <c r="G552" s="585"/>
      <c r="H552" s="610"/>
      <c r="I552" s="1"/>
      <c r="J552" s="1"/>
      <c r="K552" s="1"/>
      <c r="L552" s="1"/>
      <c r="M552" s="1"/>
      <c r="N552" s="1"/>
      <c r="O552" s="1"/>
      <c r="P552" s="1"/>
      <c r="Q552" s="1"/>
      <c r="R552" s="1"/>
      <c r="S552" s="1"/>
      <c r="T552" s="1"/>
      <c r="U552" s="1"/>
      <c r="V552" s="1"/>
      <c r="W552" s="1"/>
      <c r="X552" s="1"/>
      <c r="Y552" s="1"/>
      <c r="Z552" s="1"/>
    </row>
    <row r="553" spans="1:26" ht="14.25" customHeight="1">
      <c r="A553" s="1"/>
      <c r="B553" s="600"/>
      <c r="C553" s="578"/>
      <c r="D553" s="578"/>
      <c r="E553" s="578"/>
      <c r="F553" s="578"/>
      <c r="G553" s="578"/>
      <c r="H553" s="604"/>
      <c r="I553" s="1"/>
      <c r="J553" s="1"/>
      <c r="K553" s="1"/>
      <c r="L553" s="1"/>
      <c r="M553" s="1"/>
      <c r="N553" s="1"/>
      <c r="O553" s="1"/>
      <c r="P553" s="1"/>
      <c r="Q553" s="1"/>
      <c r="R553" s="1"/>
      <c r="S553" s="1"/>
      <c r="T553" s="1"/>
      <c r="U553" s="1"/>
      <c r="V553" s="1"/>
      <c r="W553" s="1"/>
      <c r="X553" s="1"/>
      <c r="Y553" s="1"/>
      <c r="Z553" s="1"/>
    </row>
    <row r="554" spans="1:26" ht="14.25" customHeight="1">
      <c r="A554" s="1"/>
      <c r="B554" s="694"/>
      <c r="C554" s="606"/>
      <c r="D554" s="606"/>
      <c r="E554" s="606"/>
      <c r="F554" s="606"/>
      <c r="G554" s="606"/>
      <c r="H554" s="607"/>
      <c r="I554" s="1"/>
      <c r="J554" s="1"/>
      <c r="K554" s="1"/>
      <c r="L554" s="1"/>
      <c r="M554" s="1"/>
      <c r="N554" s="1"/>
      <c r="O554" s="1"/>
      <c r="P554" s="1"/>
      <c r="Q554" s="1"/>
      <c r="R554" s="1"/>
      <c r="S554" s="1"/>
      <c r="T554" s="1"/>
      <c r="U554" s="1"/>
      <c r="V554" s="1"/>
      <c r="W554" s="1"/>
      <c r="X554" s="1"/>
      <c r="Y554" s="1"/>
      <c r="Z554" s="1"/>
    </row>
    <row r="555" spans="1:26" ht="14.25" customHeight="1">
      <c r="A555" s="1"/>
      <c r="B555" s="636" t="s">
        <v>82</v>
      </c>
      <c r="C555" s="581"/>
      <c r="D555" s="581"/>
      <c r="E555" s="581"/>
      <c r="F555" s="581"/>
      <c r="G555" s="581"/>
      <c r="H555" s="589"/>
      <c r="I555" s="1"/>
      <c r="J555" s="1"/>
      <c r="K555" s="1"/>
      <c r="L555" s="1"/>
      <c r="M555" s="1"/>
      <c r="N555" s="1"/>
      <c r="O555" s="1"/>
      <c r="P555" s="1"/>
      <c r="Q555" s="1"/>
      <c r="R555" s="1"/>
      <c r="S555" s="1"/>
      <c r="T555" s="1"/>
      <c r="U555" s="1"/>
      <c r="V555" s="1"/>
      <c r="W555" s="1"/>
      <c r="X555" s="1"/>
      <c r="Y555" s="1"/>
      <c r="Z555" s="1"/>
    </row>
    <row r="556" spans="1:26" ht="14.25" customHeight="1">
      <c r="A556" s="1"/>
      <c r="B556" s="591" t="s">
        <v>1</v>
      </c>
      <c r="C556" s="579"/>
      <c r="D556" s="37" t="s">
        <v>2</v>
      </c>
      <c r="E556" s="23" t="s">
        <v>83</v>
      </c>
      <c r="F556" s="23" t="s">
        <v>84</v>
      </c>
      <c r="G556" s="23" t="s">
        <v>85</v>
      </c>
      <c r="H556" s="38" t="s">
        <v>86</v>
      </c>
      <c r="I556" s="1"/>
      <c r="J556" s="1"/>
      <c r="K556" s="1"/>
      <c r="L556" s="1"/>
      <c r="M556" s="1"/>
      <c r="N556" s="1"/>
      <c r="O556" s="1"/>
      <c r="P556" s="1"/>
      <c r="Q556" s="1"/>
      <c r="R556" s="1"/>
      <c r="S556" s="1"/>
      <c r="T556" s="1"/>
      <c r="U556" s="1"/>
      <c r="V556" s="1"/>
      <c r="W556" s="1"/>
      <c r="X556" s="1"/>
      <c r="Y556" s="1"/>
      <c r="Z556" s="1"/>
    </row>
    <row r="557" spans="1:26" ht="14.25" customHeight="1">
      <c r="A557" s="1"/>
      <c r="B557" s="862"/>
      <c r="C557" s="690"/>
      <c r="D557" s="39"/>
      <c r="E557" s="39"/>
      <c r="F557" s="40"/>
      <c r="G557" s="41"/>
      <c r="H557" s="42">
        <f t="shared" ref="H557:H561" si="54">G557*(F557+1)*E557</f>
        <v>0</v>
      </c>
      <c r="I557" s="1"/>
      <c r="J557" s="1"/>
      <c r="K557" s="1"/>
      <c r="L557" s="1"/>
      <c r="M557" s="1"/>
      <c r="N557" s="1"/>
      <c r="O557" s="1"/>
      <c r="P557" s="1"/>
      <c r="Q557" s="1"/>
      <c r="R557" s="1"/>
      <c r="S557" s="1"/>
      <c r="T557" s="1"/>
      <c r="U557" s="1"/>
      <c r="V557" s="1"/>
      <c r="W557" s="1"/>
      <c r="X557" s="1"/>
      <c r="Y557" s="1"/>
      <c r="Z557" s="1"/>
    </row>
    <row r="558" spans="1:26" ht="14.25" customHeight="1">
      <c r="A558" s="1"/>
      <c r="B558" s="708" t="s">
        <v>134</v>
      </c>
      <c r="C558" s="621"/>
      <c r="D558" s="39" t="s">
        <v>975</v>
      </c>
      <c r="E558" s="79">
        <v>2.5000000000000001E-2</v>
      </c>
      <c r="F558" s="44">
        <v>0</v>
      </c>
      <c r="G558" s="45">
        <v>210000</v>
      </c>
      <c r="H558" s="42">
        <f t="shared" si="54"/>
        <v>5250</v>
      </c>
      <c r="I558" s="1"/>
      <c r="J558" s="1"/>
      <c r="K558" s="1"/>
      <c r="L558" s="1"/>
      <c r="M558" s="1"/>
      <c r="N558" s="1"/>
      <c r="O558" s="1"/>
      <c r="P558" s="1"/>
      <c r="Q558" s="1"/>
      <c r="R558" s="1"/>
      <c r="S558" s="1"/>
      <c r="T558" s="1"/>
      <c r="U558" s="1"/>
      <c r="V558" s="1"/>
      <c r="W558" s="1"/>
      <c r="X558" s="1"/>
      <c r="Y558" s="1"/>
      <c r="Z558" s="1"/>
    </row>
    <row r="559" spans="1:26" ht="14.25" customHeight="1">
      <c r="A559" s="1"/>
      <c r="B559" s="708" t="s">
        <v>135</v>
      </c>
      <c r="C559" s="621"/>
      <c r="D559" s="39" t="s">
        <v>131</v>
      </c>
      <c r="E559" s="79">
        <v>0.05</v>
      </c>
      <c r="F559" s="44">
        <v>0</v>
      </c>
      <c r="G559" s="45">
        <v>1904</v>
      </c>
      <c r="H559" s="42">
        <f t="shared" si="54"/>
        <v>95.2</v>
      </c>
      <c r="I559" s="1"/>
      <c r="J559" s="1"/>
      <c r="K559" s="1"/>
      <c r="L559" s="1"/>
      <c r="M559" s="1"/>
      <c r="N559" s="1"/>
      <c r="O559" s="1"/>
      <c r="P559" s="1"/>
      <c r="Q559" s="1"/>
      <c r="R559" s="1"/>
      <c r="S559" s="1"/>
      <c r="T559" s="1"/>
      <c r="U559" s="1"/>
      <c r="V559" s="1"/>
      <c r="W559" s="1"/>
      <c r="X559" s="1"/>
      <c r="Y559" s="1"/>
      <c r="Z559" s="1"/>
    </row>
    <row r="560" spans="1:26" ht="14.25" customHeight="1">
      <c r="A560" s="1"/>
      <c r="B560" s="708" t="s">
        <v>136</v>
      </c>
      <c r="C560" s="621"/>
      <c r="D560" s="39" t="s">
        <v>974</v>
      </c>
      <c r="E560" s="79">
        <v>0.05</v>
      </c>
      <c r="F560" s="44">
        <v>0</v>
      </c>
      <c r="G560" s="45">
        <v>1110</v>
      </c>
      <c r="H560" s="42">
        <f t="shared" si="54"/>
        <v>55.5</v>
      </c>
      <c r="I560" s="1"/>
      <c r="J560" s="1"/>
      <c r="K560" s="1"/>
      <c r="L560" s="1"/>
      <c r="M560" s="1"/>
      <c r="N560" s="1"/>
      <c r="O560" s="1"/>
      <c r="P560" s="1"/>
      <c r="Q560" s="1"/>
      <c r="R560" s="1"/>
      <c r="S560" s="1"/>
      <c r="T560" s="1"/>
      <c r="U560" s="1"/>
      <c r="V560" s="1"/>
      <c r="W560" s="1"/>
      <c r="X560" s="1"/>
      <c r="Y560" s="1"/>
      <c r="Z560" s="1"/>
    </row>
    <row r="561" spans="1:26" ht="14.25" customHeight="1">
      <c r="A561" s="1"/>
      <c r="B561" s="702"/>
      <c r="C561" s="625"/>
      <c r="D561" s="39"/>
      <c r="E561" s="46"/>
      <c r="F561" s="47"/>
      <c r="G561" s="48"/>
      <c r="H561" s="42">
        <f t="shared" si="54"/>
        <v>0</v>
      </c>
      <c r="I561" s="1"/>
      <c r="J561" s="1"/>
      <c r="K561" s="1"/>
      <c r="L561" s="1"/>
      <c r="M561" s="1"/>
      <c r="N561" s="1"/>
      <c r="O561" s="1"/>
      <c r="P561" s="1"/>
      <c r="Q561" s="1"/>
      <c r="R561" s="1"/>
      <c r="S561" s="1"/>
      <c r="T561" s="1"/>
      <c r="U561" s="1"/>
      <c r="V561" s="1"/>
      <c r="W561" s="1"/>
      <c r="X561" s="1"/>
      <c r="Y561" s="1"/>
      <c r="Z561" s="1"/>
    </row>
    <row r="562" spans="1:26" ht="14.25" customHeight="1">
      <c r="A562" s="1"/>
      <c r="B562" s="682" t="s">
        <v>87</v>
      </c>
      <c r="C562" s="581"/>
      <c r="D562" s="581"/>
      <c r="E562" s="581"/>
      <c r="F562" s="581"/>
      <c r="G562" s="579"/>
      <c r="H562" s="49">
        <f>ROUND(SUM(H557:H561),2)</f>
        <v>5400.7</v>
      </c>
      <c r="I562" s="1"/>
      <c r="J562" s="1"/>
      <c r="K562" s="1"/>
      <c r="L562" s="1"/>
      <c r="M562" s="1"/>
      <c r="N562" s="1"/>
      <c r="O562" s="1"/>
      <c r="P562" s="1"/>
      <c r="Q562" s="1"/>
      <c r="R562" s="1"/>
      <c r="S562" s="1"/>
      <c r="T562" s="1"/>
      <c r="U562" s="1"/>
      <c r="V562" s="1"/>
      <c r="W562" s="1"/>
      <c r="X562" s="1"/>
      <c r="Y562" s="1"/>
      <c r="Z562" s="1"/>
    </row>
    <row r="563" spans="1:26" ht="14.25" customHeight="1">
      <c r="A563" s="1"/>
      <c r="B563" s="636" t="s">
        <v>88</v>
      </c>
      <c r="C563" s="581"/>
      <c r="D563" s="581"/>
      <c r="E563" s="581"/>
      <c r="F563" s="581"/>
      <c r="G563" s="581"/>
      <c r="H563" s="589"/>
      <c r="I563" s="1"/>
      <c r="J563" s="1"/>
      <c r="K563" s="1"/>
      <c r="L563" s="1"/>
      <c r="M563" s="1"/>
      <c r="N563" s="1"/>
      <c r="O563" s="1"/>
      <c r="P563" s="1"/>
      <c r="Q563" s="1"/>
      <c r="R563" s="1"/>
      <c r="S563" s="1"/>
      <c r="T563" s="1"/>
      <c r="U563" s="1"/>
      <c r="V563" s="1"/>
      <c r="W563" s="1"/>
      <c r="X563" s="1"/>
      <c r="Y563" s="1"/>
      <c r="Z563" s="1"/>
    </row>
    <row r="564" spans="1:26" ht="14.25" customHeight="1">
      <c r="A564" s="1"/>
      <c r="B564" s="591" t="s">
        <v>1</v>
      </c>
      <c r="C564" s="579"/>
      <c r="D564" s="37" t="s">
        <v>2</v>
      </c>
      <c r="E564" s="23" t="s">
        <v>83</v>
      </c>
      <c r="F564" s="23" t="s">
        <v>89</v>
      </c>
      <c r="G564" s="23" t="s">
        <v>85</v>
      </c>
      <c r="H564" s="38" t="s">
        <v>86</v>
      </c>
      <c r="I564" s="1"/>
      <c r="J564" s="1"/>
      <c r="K564" s="1"/>
      <c r="L564" s="1"/>
      <c r="M564" s="1"/>
      <c r="N564" s="1"/>
      <c r="O564" s="1"/>
      <c r="P564" s="1"/>
      <c r="Q564" s="1"/>
      <c r="R564" s="1"/>
      <c r="S564" s="1"/>
      <c r="T564" s="1"/>
      <c r="U564" s="1"/>
      <c r="V564" s="1"/>
      <c r="W564" s="1"/>
      <c r="X564" s="1"/>
      <c r="Y564" s="1"/>
      <c r="Z564" s="1"/>
    </row>
    <row r="565" spans="1:26" ht="14.25" customHeight="1">
      <c r="A565" s="1"/>
      <c r="B565" s="701"/>
      <c r="C565" s="680"/>
      <c r="D565" s="50"/>
      <c r="E565" s="51"/>
      <c r="F565" s="52"/>
      <c r="G565" s="41"/>
      <c r="H565" s="42">
        <f t="shared" ref="H565:H568" si="55">E565*F565*G565</f>
        <v>0</v>
      </c>
      <c r="I565" s="1"/>
      <c r="J565" s="1"/>
      <c r="K565" s="1"/>
      <c r="L565" s="1"/>
      <c r="M565" s="1"/>
      <c r="N565" s="1"/>
      <c r="O565" s="1"/>
      <c r="P565" s="1"/>
      <c r="Q565" s="1"/>
      <c r="R565" s="1"/>
      <c r="S565" s="1"/>
      <c r="T565" s="1"/>
      <c r="U565" s="1"/>
      <c r="V565" s="1"/>
      <c r="W565" s="1"/>
      <c r="X565" s="1"/>
      <c r="Y565" s="1"/>
      <c r="Z565" s="1"/>
    </row>
    <row r="566" spans="1:26" ht="14.25" customHeight="1">
      <c r="A566" s="1"/>
      <c r="B566" s="707" t="s">
        <v>90</v>
      </c>
      <c r="C566" s="620"/>
      <c r="D566" s="53" t="s">
        <v>91</v>
      </c>
      <c r="E566" s="50">
        <v>0.05</v>
      </c>
      <c r="F566" s="59">
        <v>1</v>
      </c>
      <c r="G566" s="41">
        <f>H576</f>
        <v>13270.4</v>
      </c>
      <c r="H566" s="42">
        <f t="shared" si="55"/>
        <v>663.52</v>
      </c>
      <c r="I566" s="1"/>
      <c r="J566" s="1"/>
      <c r="K566" s="1"/>
      <c r="L566" s="1"/>
      <c r="M566" s="1"/>
      <c r="N566" s="1"/>
      <c r="O566" s="1"/>
      <c r="P566" s="1"/>
      <c r="Q566" s="1"/>
      <c r="R566" s="1"/>
      <c r="S566" s="1"/>
      <c r="T566" s="1"/>
      <c r="U566" s="1"/>
      <c r="V566" s="1"/>
      <c r="W566" s="1"/>
      <c r="X566" s="1"/>
      <c r="Y566" s="1"/>
      <c r="Z566" s="1"/>
    </row>
    <row r="567" spans="1:26" ht="14.25" customHeight="1">
      <c r="A567" s="1"/>
      <c r="B567" s="707" t="s">
        <v>965</v>
      </c>
      <c r="C567" s="620"/>
      <c r="D567" s="53" t="s">
        <v>94</v>
      </c>
      <c r="E567" s="50">
        <v>2</v>
      </c>
      <c r="F567" s="59">
        <v>0.05</v>
      </c>
      <c r="G567" s="41">
        <v>740</v>
      </c>
      <c r="H567" s="42">
        <f t="shared" si="55"/>
        <v>74</v>
      </c>
      <c r="I567" s="1"/>
      <c r="J567" s="1"/>
      <c r="K567" s="1"/>
      <c r="L567" s="1"/>
      <c r="M567" s="1"/>
      <c r="N567" s="1"/>
      <c r="O567" s="1"/>
      <c r="P567" s="1"/>
      <c r="Q567" s="1"/>
      <c r="R567" s="1"/>
      <c r="S567" s="1"/>
      <c r="T567" s="1"/>
      <c r="U567" s="1"/>
      <c r="V567" s="1"/>
      <c r="W567" s="1"/>
      <c r="X567" s="1"/>
      <c r="Y567" s="1"/>
      <c r="Z567" s="1"/>
    </row>
    <row r="568" spans="1:26" ht="14.25" customHeight="1">
      <c r="A568" s="1"/>
      <c r="B568" s="861"/>
      <c r="C568" s="681"/>
      <c r="D568" s="47"/>
      <c r="E568" s="46"/>
      <c r="F568" s="47"/>
      <c r="G568" s="41"/>
      <c r="H568" s="42">
        <f t="shared" si="55"/>
        <v>0</v>
      </c>
      <c r="I568" s="1"/>
      <c r="J568" s="1"/>
      <c r="K568" s="1"/>
      <c r="L568" s="1"/>
      <c r="M568" s="1"/>
      <c r="N568" s="1"/>
      <c r="O568" s="1"/>
      <c r="P568" s="1"/>
      <c r="Q568" s="1"/>
      <c r="R568" s="1"/>
      <c r="S568" s="1"/>
      <c r="T568" s="1"/>
      <c r="U568" s="1"/>
      <c r="V568" s="1"/>
      <c r="W568" s="1"/>
      <c r="X568" s="1"/>
      <c r="Y568" s="1"/>
      <c r="Z568" s="1"/>
    </row>
    <row r="569" spans="1:26" ht="14.25" customHeight="1">
      <c r="A569" s="1"/>
      <c r="B569" s="682" t="s">
        <v>87</v>
      </c>
      <c r="C569" s="581"/>
      <c r="D569" s="581"/>
      <c r="E569" s="581"/>
      <c r="F569" s="581"/>
      <c r="G569" s="579"/>
      <c r="H569" s="49">
        <f>ROUND(SUM(H565:H568),2)</f>
        <v>737.52</v>
      </c>
      <c r="I569" s="1"/>
      <c r="J569" s="1"/>
      <c r="K569" s="1"/>
      <c r="L569" s="1"/>
      <c r="M569" s="1"/>
      <c r="N569" s="1"/>
      <c r="O569" s="1"/>
      <c r="P569" s="1"/>
      <c r="Q569" s="1"/>
      <c r="R569" s="1"/>
      <c r="S569" s="1"/>
      <c r="T569" s="1"/>
      <c r="U569" s="1"/>
      <c r="V569" s="1"/>
      <c r="W569" s="1"/>
      <c r="X569" s="1"/>
      <c r="Y569" s="1"/>
      <c r="Z569" s="1"/>
    </row>
    <row r="570" spans="1:26" ht="14.25" customHeight="1">
      <c r="A570" s="1"/>
      <c r="B570" s="636" t="s">
        <v>92</v>
      </c>
      <c r="C570" s="581"/>
      <c r="D570" s="581"/>
      <c r="E570" s="581"/>
      <c r="F570" s="581"/>
      <c r="G570" s="581"/>
      <c r="H570" s="589"/>
      <c r="I570" s="1"/>
      <c r="J570" s="1"/>
      <c r="K570" s="1"/>
      <c r="L570" s="1"/>
      <c r="M570" s="1"/>
      <c r="N570" s="1"/>
      <c r="O570" s="1"/>
      <c r="P570" s="1"/>
      <c r="Q570" s="1"/>
      <c r="R570" s="1"/>
      <c r="S570" s="1"/>
      <c r="T570" s="1"/>
      <c r="U570" s="1"/>
      <c r="V570" s="1"/>
      <c r="W570" s="1"/>
      <c r="X570" s="1"/>
      <c r="Y570" s="1"/>
      <c r="Z570" s="1"/>
    </row>
    <row r="571" spans="1:26" ht="14.25" customHeight="1">
      <c r="A571" s="1"/>
      <c r="B571" s="591" t="s">
        <v>1</v>
      </c>
      <c r="C571" s="579"/>
      <c r="D571" s="37" t="s">
        <v>2</v>
      </c>
      <c r="E571" s="23" t="s">
        <v>83</v>
      </c>
      <c r="F571" s="54" t="s">
        <v>89</v>
      </c>
      <c r="G571" s="23" t="s">
        <v>85</v>
      </c>
      <c r="H571" s="55" t="s">
        <v>86</v>
      </c>
      <c r="I571" s="1"/>
      <c r="J571" s="1"/>
      <c r="K571" s="1"/>
      <c r="L571" s="1"/>
      <c r="M571" s="1"/>
      <c r="N571" s="1"/>
      <c r="O571" s="1"/>
      <c r="P571" s="1"/>
      <c r="Q571" s="1"/>
      <c r="R571" s="1"/>
      <c r="S571" s="1"/>
      <c r="T571" s="1"/>
      <c r="U571" s="1"/>
      <c r="V571" s="1"/>
      <c r="W571" s="1"/>
      <c r="X571" s="1"/>
      <c r="Y571" s="1"/>
      <c r="Z571" s="1"/>
    </row>
    <row r="572" spans="1:26" ht="14.25" customHeight="1">
      <c r="A572" s="1"/>
      <c r="B572" s="701"/>
      <c r="C572" s="680"/>
      <c r="D572" s="56"/>
      <c r="E572" s="51"/>
      <c r="F572" s="57"/>
      <c r="G572" s="41"/>
      <c r="H572" s="42">
        <f t="shared" ref="H572:H575" si="56">E572*F572*G572</f>
        <v>0</v>
      </c>
      <c r="I572" s="1"/>
      <c r="J572" s="1"/>
      <c r="K572" s="1"/>
      <c r="L572" s="1"/>
      <c r="M572" s="1"/>
      <c r="N572" s="1"/>
      <c r="O572" s="1"/>
      <c r="P572" s="1"/>
      <c r="Q572" s="1"/>
      <c r="R572" s="1"/>
      <c r="S572" s="1"/>
      <c r="T572" s="1"/>
      <c r="U572" s="1"/>
      <c r="V572" s="1"/>
      <c r="W572" s="1"/>
      <c r="X572" s="1"/>
      <c r="Y572" s="1"/>
      <c r="Z572" s="1"/>
    </row>
    <row r="573" spans="1:26" ht="14.25" customHeight="1">
      <c r="A573" s="1"/>
      <c r="B573" s="619" t="s">
        <v>96</v>
      </c>
      <c r="C573" s="620"/>
      <c r="D573" s="58" t="s">
        <v>94</v>
      </c>
      <c r="E573" s="50">
        <v>1</v>
      </c>
      <c r="F573" s="59">
        <v>0.08</v>
      </c>
      <c r="G573" s="41">
        <v>102080</v>
      </c>
      <c r="H573" s="42">
        <f t="shared" si="56"/>
        <v>8166.4000000000005</v>
      </c>
      <c r="I573" s="1"/>
      <c r="J573" s="1"/>
      <c r="K573" s="1"/>
      <c r="L573" s="1"/>
      <c r="M573" s="1"/>
      <c r="N573" s="1"/>
      <c r="O573" s="1"/>
      <c r="P573" s="1"/>
      <c r="Q573" s="1"/>
      <c r="R573" s="1"/>
      <c r="S573" s="1"/>
      <c r="T573" s="1"/>
      <c r="U573" s="1"/>
      <c r="V573" s="1"/>
      <c r="W573" s="1"/>
      <c r="X573" s="1"/>
      <c r="Y573" s="1"/>
      <c r="Z573" s="1"/>
    </row>
    <row r="574" spans="1:26" ht="14.25" customHeight="1">
      <c r="A574" s="1"/>
      <c r="B574" s="619" t="s">
        <v>93</v>
      </c>
      <c r="C574" s="620"/>
      <c r="D574" s="58" t="s">
        <v>94</v>
      </c>
      <c r="E574" s="50">
        <v>1</v>
      </c>
      <c r="F574" s="59">
        <v>0.08</v>
      </c>
      <c r="G574" s="41">
        <v>63800</v>
      </c>
      <c r="H574" s="42">
        <f t="shared" si="56"/>
        <v>5104</v>
      </c>
      <c r="I574" s="1"/>
      <c r="J574" s="1"/>
      <c r="K574" s="1"/>
      <c r="L574" s="1"/>
      <c r="M574" s="1"/>
      <c r="N574" s="1"/>
      <c r="O574" s="1"/>
      <c r="P574" s="1"/>
      <c r="Q574" s="1"/>
      <c r="R574" s="1"/>
      <c r="S574" s="1"/>
      <c r="T574" s="1"/>
      <c r="U574" s="1"/>
      <c r="V574" s="1"/>
      <c r="W574" s="1"/>
      <c r="X574" s="1"/>
      <c r="Y574" s="1"/>
      <c r="Z574" s="1"/>
    </row>
    <row r="575" spans="1:26" ht="14.25" customHeight="1">
      <c r="A575" s="1"/>
      <c r="B575" s="702"/>
      <c r="C575" s="681"/>
      <c r="D575" s="60"/>
      <c r="E575" s="61"/>
      <c r="F575" s="47"/>
      <c r="G575" s="41"/>
      <c r="H575" s="42">
        <f t="shared" si="56"/>
        <v>0</v>
      </c>
      <c r="I575" s="1"/>
      <c r="J575" s="1"/>
      <c r="K575" s="1"/>
      <c r="L575" s="1"/>
      <c r="M575" s="1"/>
      <c r="N575" s="1"/>
      <c r="O575" s="1"/>
      <c r="P575" s="1"/>
      <c r="Q575" s="1"/>
      <c r="R575" s="1"/>
      <c r="S575" s="1"/>
      <c r="T575" s="1"/>
      <c r="U575" s="1"/>
      <c r="V575" s="1"/>
      <c r="W575" s="1"/>
      <c r="X575" s="1"/>
      <c r="Y575" s="1"/>
      <c r="Z575" s="1"/>
    </row>
    <row r="576" spans="1:26" ht="14.25" customHeight="1">
      <c r="A576" s="1"/>
      <c r="B576" s="682" t="s">
        <v>87</v>
      </c>
      <c r="C576" s="581"/>
      <c r="D576" s="581"/>
      <c r="E576" s="581"/>
      <c r="F576" s="581"/>
      <c r="G576" s="579"/>
      <c r="H576" s="49">
        <f>ROUND(SUM(H572:H575),2)</f>
        <v>13270.4</v>
      </c>
      <c r="I576" s="1"/>
      <c r="J576" s="1"/>
      <c r="K576" s="1"/>
      <c r="L576" s="1"/>
      <c r="M576" s="1"/>
      <c r="N576" s="1"/>
      <c r="O576" s="1"/>
      <c r="P576" s="1"/>
      <c r="Q576" s="1"/>
      <c r="R576" s="1"/>
      <c r="S576" s="1"/>
      <c r="T576" s="1"/>
      <c r="U576" s="1"/>
      <c r="V576" s="1"/>
      <c r="W576" s="1"/>
      <c r="X576" s="1"/>
      <c r="Y576" s="1"/>
      <c r="Z576" s="1"/>
    </row>
    <row r="577" spans="1:26" ht="14.25" customHeight="1">
      <c r="A577" s="1"/>
      <c r="B577" s="636" t="s">
        <v>95</v>
      </c>
      <c r="C577" s="581"/>
      <c r="D577" s="581"/>
      <c r="E577" s="581"/>
      <c r="F577" s="581"/>
      <c r="G577" s="581"/>
      <c r="H577" s="589"/>
      <c r="I577" s="1"/>
      <c r="J577" s="1"/>
      <c r="K577" s="1"/>
      <c r="L577" s="1"/>
      <c r="M577" s="1"/>
      <c r="N577" s="1"/>
      <c r="O577" s="1"/>
      <c r="P577" s="1"/>
      <c r="Q577" s="1"/>
      <c r="R577" s="1"/>
      <c r="S577" s="1"/>
      <c r="T577" s="1"/>
      <c r="U577" s="1"/>
      <c r="V577" s="1"/>
      <c r="W577" s="1"/>
      <c r="X577" s="1"/>
      <c r="Y577" s="1"/>
      <c r="Z577" s="1"/>
    </row>
    <row r="578" spans="1:26" ht="14.25" customHeight="1">
      <c r="A578" s="1"/>
      <c r="B578" s="591" t="s">
        <v>1</v>
      </c>
      <c r="C578" s="581"/>
      <c r="D578" s="579"/>
      <c r="E578" s="23" t="s">
        <v>2</v>
      </c>
      <c r="F578" s="23" t="s">
        <v>83</v>
      </c>
      <c r="G578" s="23" t="s">
        <v>85</v>
      </c>
      <c r="H578" s="38" t="s">
        <v>86</v>
      </c>
      <c r="I578" s="1"/>
      <c r="J578" s="1"/>
      <c r="K578" s="1"/>
      <c r="L578" s="1"/>
      <c r="M578" s="1"/>
      <c r="N578" s="1"/>
      <c r="O578" s="1"/>
      <c r="P578" s="1"/>
      <c r="Q578" s="1"/>
      <c r="R578" s="1"/>
      <c r="S578" s="1"/>
      <c r="T578" s="1"/>
      <c r="U578" s="1"/>
      <c r="V578" s="1"/>
      <c r="W578" s="1"/>
      <c r="X578" s="1"/>
      <c r="Y578" s="1"/>
      <c r="Z578" s="1"/>
    </row>
    <row r="579" spans="1:26" ht="14.25" customHeight="1">
      <c r="A579" s="1"/>
      <c r="B579" s="619"/>
      <c r="C579" s="620"/>
      <c r="D579" s="621"/>
      <c r="E579" s="39"/>
      <c r="F579" s="40"/>
      <c r="G579" s="62"/>
      <c r="H579" s="63">
        <f t="shared" ref="H579:H580" si="57">G579*F579</f>
        <v>0</v>
      </c>
      <c r="I579" s="1"/>
      <c r="J579" s="1"/>
      <c r="K579" s="1"/>
      <c r="L579" s="1"/>
      <c r="M579" s="1"/>
      <c r="N579" s="1"/>
      <c r="O579" s="1"/>
      <c r="P579" s="1"/>
      <c r="Q579" s="1"/>
      <c r="R579" s="1"/>
      <c r="S579" s="1"/>
      <c r="T579" s="1"/>
      <c r="U579" s="1"/>
      <c r="V579" s="1"/>
      <c r="W579" s="1"/>
      <c r="X579" s="1"/>
      <c r="Y579" s="1"/>
      <c r="Z579" s="1"/>
    </row>
    <row r="580" spans="1:26" ht="14.25" customHeight="1">
      <c r="A580" s="1"/>
      <c r="B580" s="619"/>
      <c r="C580" s="620"/>
      <c r="D580" s="621"/>
      <c r="E580" s="39"/>
      <c r="F580" s="40"/>
      <c r="G580" s="62"/>
      <c r="H580" s="63">
        <f t="shared" si="57"/>
        <v>0</v>
      </c>
      <c r="I580" s="1"/>
      <c r="J580" s="1"/>
      <c r="K580" s="1"/>
      <c r="L580" s="1"/>
      <c r="M580" s="1"/>
      <c r="N580" s="1"/>
      <c r="O580" s="1"/>
      <c r="P580" s="1"/>
      <c r="Q580" s="1"/>
      <c r="R580" s="1"/>
      <c r="S580" s="1"/>
      <c r="T580" s="1"/>
      <c r="U580" s="1"/>
      <c r="V580" s="1"/>
      <c r="W580" s="1"/>
      <c r="X580" s="1"/>
      <c r="Y580" s="1"/>
      <c r="Z580" s="1"/>
    </row>
    <row r="581" spans="1:26" ht="14.25" customHeight="1">
      <c r="A581" s="1"/>
      <c r="B581" s="674" t="s">
        <v>87</v>
      </c>
      <c r="C581" s="594"/>
      <c r="D581" s="594"/>
      <c r="E581" s="594"/>
      <c r="F581" s="594"/>
      <c r="G581" s="595"/>
      <c r="H581" s="64">
        <f>ROUND(SUM(H579:H580),2)</f>
        <v>0</v>
      </c>
      <c r="I581" s="1"/>
      <c r="J581" s="1"/>
      <c r="K581" s="1"/>
      <c r="L581" s="1"/>
      <c r="M581" s="1"/>
      <c r="N581" s="1"/>
      <c r="O581" s="1"/>
      <c r="P581" s="1"/>
      <c r="Q581" s="1"/>
      <c r="R581" s="1"/>
      <c r="S581" s="1"/>
      <c r="T581" s="1"/>
      <c r="U581" s="1"/>
      <c r="V581" s="1"/>
      <c r="W581" s="1"/>
      <c r="X581" s="1"/>
      <c r="Y581" s="1"/>
      <c r="Z581" s="1"/>
    </row>
    <row r="582" spans="1:26" ht="14.25" customHeight="1">
      <c r="A582" s="1"/>
      <c r="B582" s="675"/>
      <c r="C582" s="602"/>
      <c r="D582" s="602"/>
      <c r="E582" s="602"/>
      <c r="F582" s="602"/>
      <c r="G582" s="602"/>
      <c r="H582" s="633"/>
      <c r="I582" s="1"/>
      <c r="J582" s="1"/>
      <c r="K582" s="1"/>
      <c r="L582" s="1"/>
      <c r="M582" s="1"/>
      <c r="N582" s="1"/>
      <c r="O582" s="1"/>
      <c r="P582" s="1"/>
      <c r="Q582" s="1"/>
      <c r="R582" s="1"/>
      <c r="S582" s="1"/>
      <c r="T582" s="1"/>
      <c r="U582" s="1"/>
      <c r="V582" s="1"/>
      <c r="W582" s="1"/>
      <c r="X582" s="1"/>
      <c r="Y582" s="1"/>
      <c r="Z582" s="1"/>
    </row>
    <row r="583" spans="1:26" ht="14.25" customHeight="1">
      <c r="A583" s="1"/>
      <c r="B583" s="676"/>
      <c r="C583" s="587"/>
      <c r="D583" s="635"/>
      <c r="E583" s="677" t="s">
        <v>59</v>
      </c>
      <c r="F583" s="678"/>
      <c r="G583" s="678"/>
      <c r="H583" s="65">
        <f>ROUND(H581+H576+H569+H562,0)</f>
        <v>19409</v>
      </c>
      <c r="I583" s="1"/>
      <c r="J583" s="1"/>
      <c r="K583" s="1"/>
      <c r="L583" s="1"/>
      <c r="M583" s="1"/>
      <c r="N583" s="1"/>
      <c r="O583" s="1"/>
      <c r="P583" s="1"/>
      <c r="Q583" s="1"/>
      <c r="R583" s="1"/>
      <c r="S583" s="1"/>
      <c r="T583" s="1"/>
      <c r="U583" s="1"/>
      <c r="V583" s="1"/>
      <c r="W583" s="1"/>
      <c r="X583" s="1"/>
      <c r="Y583" s="1"/>
      <c r="Z583" s="1"/>
    </row>
    <row r="584" spans="1:26" ht="14.25" customHeight="1">
      <c r="A584" s="1"/>
      <c r="B584" s="290"/>
      <c r="C584" s="68"/>
      <c r="D584" s="68"/>
      <c r="E584" s="68"/>
      <c r="F584" s="68"/>
      <c r="G584" s="68"/>
      <c r="H584" s="69"/>
      <c r="I584" s="1"/>
      <c r="J584" s="1"/>
      <c r="K584" s="1"/>
      <c r="L584" s="1"/>
      <c r="M584" s="1"/>
      <c r="N584" s="1"/>
      <c r="O584" s="1"/>
      <c r="P584" s="1"/>
      <c r="Q584" s="1"/>
      <c r="R584" s="1"/>
      <c r="S584" s="1"/>
      <c r="T584" s="1"/>
      <c r="U584" s="1"/>
      <c r="V584" s="1"/>
      <c r="W584" s="1"/>
      <c r="X584" s="1"/>
      <c r="Y584" s="1"/>
      <c r="Z584" s="1"/>
    </row>
    <row r="585" spans="1:26" ht="14.25" customHeight="1">
      <c r="A585" s="1"/>
      <c r="B585" s="291"/>
      <c r="C585" s="31"/>
      <c r="D585" s="31"/>
      <c r="E585" s="31"/>
      <c r="F585" s="31"/>
      <c r="G585" s="31"/>
      <c r="H585" s="32"/>
      <c r="I585" s="1"/>
      <c r="J585" s="1"/>
      <c r="K585" s="1"/>
      <c r="L585" s="1"/>
      <c r="M585" s="1"/>
      <c r="N585" s="1"/>
      <c r="O585" s="1"/>
      <c r="P585" s="1"/>
      <c r="Q585" s="1"/>
      <c r="R585" s="1"/>
      <c r="S585" s="1"/>
      <c r="T585" s="1"/>
      <c r="U585" s="1"/>
      <c r="V585" s="1"/>
      <c r="W585" s="1"/>
      <c r="X585" s="1"/>
      <c r="Y585" s="1"/>
      <c r="Z585" s="1"/>
    </row>
    <row r="586" spans="1:26" ht="14.25" customHeight="1">
      <c r="A586" s="1"/>
      <c r="B586" s="691" t="s">
        <v>77</v>
      </c>
      <c r="C586" s="578"/>
      <c r="D586" s="578"/>
      <c r="E586" s="578"/>
      <c r="F586" s="578"/>
      <c r="G586" s="578"/>
      <c r="H586" s="604"/>
      <c r="I586" s="1"/>
      <c r="J586" s="1"/>
      <c r="K586" s="1"/>
      <c r="L586" s="1"/>
      <c r="M586" s="1"/>
      <c r="N586" s="1"/>
      <c r="O586" s="1"/>
      <c r="P586" s="1"/>
      <c r="Q586" s="1"/>
      <c r="R586" s="1"/>
      <c r="S586" s="1"/>
      <c r="T586" s="1"/>
      <c r="U586" s="1"/>
      <c r="V586" s="1"/>
      <c r="W586" s="1"/>
      <c r="X586" s="1"/>
      <c r="Y586" s="1"/>
      <c r="Z586" s="1"/>
    </row>
    <row r="587" spans="1:26" ht="14.25" customHeight="1">
      <c r="A587" s="1"/>
      <c r="B587" s="668"/>
      <c r="C587" s="606"/>
      <c r="D587" s="606"/>
      <c r="E587" s="606"/>
      <c r="F587" s="606"/>
      <c r="G587" s="606"/>
      <c r="H587" s="607"/>
      <c r="I587" s="1"/>
      <c r="J587" s="1"/>
      <c r="K587" s="1"/>
      <c r="L587" s="1"/>
      <c r="M587" s="1"/>
      <c r="N587" s="1"/>
      <c r="O587" s="1"/>
      <c r="P587" s="1"/>
      <c r="Q587" s="1"/>
      <c r="R587" s="1"/>
      <c r="S587" s="1"/>
      <c r="T587" s="1"/>
      <c r="U587" s="1"/>
      <c r="V587" s="1"/>
      <c r="W587" s="1"/>
      <c r="X587" s="1"/>
      <c r="Y587" s="1"/>
      <c r="Z587" s="1"/>
    </row>
    <row r="588" spans="1:26" ht="14.25" customHeight="1">
      <c r="A588" s="1"/>
      <c r="B588" s="591" t="s">
        <v>78</v>
      </c>
      <c r="C588" s="581"/>
      <c r="D588" s="581"/>
      <c r="E588" s="581"/>
      <c r="F588" s="581"/>
      <c r="G588" s="581"/>
      <c r="H588" s="589"/>
      <c r="I588" s="1"/>
      <c r="J588" s="1"/>
      <c r="K588" s="1"/>
      <c r="L588" s="1"/>
      <c r="M588" s="1"/>
      <c r="N588" s="1"/>
      <c r="O588" s="1"/>
      <c r="P588" s="1"/>
      <c r="Q588" s="1"/>
      <c r="R588" s="1"/>
      <c r="S588" s="1"/>
      <c r="T588" s="1"/>
      <c r="U588" s="1"/>
      <c r="V588" s="1"/>
      <c r="W588" s="1"/>
      <c r="X588" s="1"/>
      <c r="Y588" s="1"/>
      <c r="Z588" s="1"/>
    </row>
    <row r="589" spans="1:26" ht="15" customHeight="1">
      <c r="A589" s="1"/>
      <c r="B589" s="588" t="s">
        <v>1011</v>
      </c>
      <c r="C589" s="581"/>
      <c r="D589" s="581"/>
      <c r="E589" s="581"/>
      <c r="F589" s="581"/>
      <c r="G589" s="581"/>
      <c r="H589" s="589"/>
      <c r="I589" s="1"/>
      <c r="J589" s="1"/>
      <c r="K589" s="1"/>
      <c r="L589" s="1"/>
      <c r="M589" s="1"/>
      <c r="N589" s="1"/>
      <c r="O589" s="1"/>
      <c r="P589" s="1"/>
      <c r="Q589" s="1"/>
      <c r="R589" s="1"/>
      <c r="S589" s="1"/>
      <c r="T589" s="1"/>
      <c r="U589" s="1"/>
      <c r="V589" s="1"/>
      <c r="W589" s="1"/>
      <c r="X589" s="1"/>
      <c r="Y589" s="1"/>
      <c r="Z589" s="1"/>
    </row>
    <row r="590" spans="1:26" ht="15" customHeight="1">
      <c r="A590" s="1"/>
      <c r="B590" s="292" t="s">
        <v>79</v>
      </c>
      <c r="C590" s="293" t="e">
        <f>+#REF!</f>
        <v>#REF!</v>
      </c>
      <c r="D590" s="693" t="s">
        <v>80</v>
      </c>
      <c r="E590" s="579"/>
      <c r="F590" s="5" t="e">
        <f>+#REF!</f>
        <v>#REF!</v>
      </c>
      <c r="G590" s="5" t="s">
        <v>81</v>
      </c>
      <c r="H590" s="36"/>
      <c r="I590" s="1"/>
      <c r="J590" s="1"/>
      <c r="K590" s="1"/>
      <c r="L590" s="1"/>
      <c r="M590" s="1"/>
      <c r="N590" s="1"/>
      <c r="O590" s="1"/>
      <c r="P590" s="1"/>
      <c r="Q590" s="1"/>
      <c r="R590" s="1"/>
      <c r="S590" s="1"/>
      <c r="T590" s="1"/>
      <c r="U590" s="1"/>
      <c r="V590" s="1"/>
      <c r="W590" s="1"/>
      <c r="X590" s="1"/>
      <c r="Y590" s="1"/>
      <c r="Z590" s="1"/>
    </row>
    <row r="591" spans="1:26" ht="14.25" customHeight="1">
      <c r="A591" s="1"/>
      <c r="B591" s="636"/>
      <c r="C591" s="581"/>
      <c r="D591" s="581"/>
      <c r="E591" s="581"/>
      <c r="F591" s="581"/>
      <c r="G591" s="581"/>
      <c r="H591" s="589"/>
      <c r="I591" s="1"/>
      <c r="J591" s="1"/>
      <c r="K591" s="1"/>
      <c r="L591" s="1"/>
      <c r="M591" s="1"/>
      <c r="N591" s="1"/>
      <c r="O591" s="1"/>
      <c r="P591" s="1"/>
      <c r="Q591" s="1"/>
      <c r="R591" s="1"/>
      <c r="S591" s="1"/>
      <c r="T591" s="1"/>
      <c r="U591" s="1"/>
      <c r="V591" s="1"/>
      <c r="W591" s="1"/>
      <c r="X591" s="1"/>
      <c r="Y591" s="1"/>
      <c r="Z591" s="1"/>
    </row>
    <row r="592" spans="1:26" ht="14.25" customHeight="1">
      <c r="A592" s="1"/>
      <c r="B592" s="652" t="e">
        <f>+#REF!</f>
        <v>#REF!</v>
      </c>
      <c r="C592" s="585"/>
      <c r="D592" s="585"/>
      <c r="E592" s="585"/>
      <c r="F592" s="585"/>
      <c r="G592" s="585"/>
      <c r="H592" s="610"/>
      <c r="I592" s="1"/>
      <c r="J592" s="1"/>
      <c r="K592" s="1"/>
      <c r="L592" s="1"/>
      <c r="M592" s="1"/>
      <c r="N592" s="1"/>
      <c r="O592" s="1"/>
      <c r="P592" s="1"/>
      <c r="Q592" s="1"/>
      <c r="R592" s="1"/>
      <c r="S592" s="1"/>
      <c r="T592" s="1"/>
      <c r="U592" s="1"/>
      <c r="V592" s="1"/>
      <c r="W592" s="1"/>
      <c r="X592" s="1"/>
      <c r="Y592" s="1"/>
      <c r="Z592" s="1"/>
    </row>
    <row r="593" spans="1:26" ht="14.25" customHeight="1">
      <c r="A593" s="1"/>
      <c r="B593" s="600"/>
      <c r="C593" s="578"/>
      <c r="D593" s="578"/>
      <c r="E593" s="578"/>
      <c r="F593" s="578"/>
      <c r="G593" s="578"/>
      <c r="H593" s="604"/>
      <c r="I593" s="1"/>
      <c r="J593" s="1"/>
      <c r="K593" s="1"/>
      <c r="L593" s="1"/>
      <c r="M593" s="1"/>
      <c r="N593" s="1"/>
      <c r="O593" s="1"/>
      <c r="P593" s="1"/>
      <c r="Q593" s="1"/>
      <c r="R593" s="1"/>
      <c r="S593" s="1"/>
      <c r="T593" s="1"/>
      <c r="U593" s="1"/>
      <c r="V593" s="1"/>
      <c r="W593" s="1"/>
      <c r="X593" s="1"/>
      <c r="Y593" s="1"/>
      <c r="Z593" s="1"/>
    </row>
    <row r="594" spans="1:26" ht="14.25" customHeight="1">
      <c r="A594" s="1"/>
      <c r="B594" s="694"/>
      <c r="C594" s="606"/>
      <c r="D594" s="606"/>
      <c r="E594" s="606"/>
      <c r="F594" s="606"/>
      <c r="G594" s="606"/>
      <c r="H594" s="607"/>
      <c r="I594" s="1"/>
      <c r="J594" s="1"/>
      <c r="K594" s="1"/>
      <c r="L594" s="1"/>
      <c r="M594" s="1"/>
      <c r="N594" s="1"/>
      <c r="O594" s="1"/>
      <c r="P594" s="1"/>
      <c r="Q594" s="1"/>
      <c r="R594" s="1"/>
      <c r="S594" s="1"/>
      <c r="T594" s="1"/>
      <c r="U594" s="1"/>
      <c r="V594" s="1"/>
      <c r="W594" s="1"/>
      <c r="X594" s="1"/>
      <c r="Y594" s="1"/>
      <c r="Z594" s="1"/>
    </row>
    <row r="595" spans="1:26" ht="14.25" customHeight="1">
      <c r="A595" s="1"/>
      <c r="B595" s="636" t="s">
        <v>82</v>
      </c>
      <c r="C595" s="581"/>
      <c r="D595" s="581"/>
      <c r="E595" s="581"/>
      <c r="F595" s="581"/>
      <c r="G595" s="581"/>
      <c r="H595" s="589"/>
      <c r="I595" s="1"/>
      <c r="J595" s="1"/>
      <c r="K595" s="1"/>
      <c r="L595" s="1"/>
      <c r="M595" s="1"/>
      <c r="N595" s="1"/>
      <c r="O595" s="1"/>
      <c r="P595" s="1"/>
      <c r="Q595" s="1"/>
      <c r="R595" s="1"/>
      <c r="S595" s="1"/>
      <c r="T595" s="1"/>
      <c r="U595" s="1"/>
      <c r="V595" s="1"/>
      <c r="W595" s="1"/>
      <c r="X595" s="1"/>
      <c r="Y595" s="1"/>
      <c r="Z595" s="1"/>
    </row>
    <row r="596" spans="1:26" ht="14.25" customHeight="1">
      <c r="A596" s="1"/>
      <c r="B596" s="591" t="s">
        <v>1</v>
      </c>
      <c r="C596" s="579"/>
      <c r="D596" s="37" t="s">
        <v>2</v>
      </c>
      <c r="E596" s="23" t="s">
        <v>83</v>
      </c>
      <c r="F596" s="23" t="s">
        <v>84</v>
      </c>
      <c r="G596" s="23" t="s">
        <v>85</v>
      </c>
      <c r="H596" s="38" t="s">
        <v>86</v>
      </c>
      <c r="I596" s="1"/>
      <c r="J596" s="1"/>
      <c r="K596" s="1"/>
      <c r="L596" s="1"/>
      <c r="M596" s="1"/>
      <c r="N596" s="1"/>
      <c r="O596" s="1"/>
      <c r="P596" s="1"/>
      <c r="Q596" s="1"/>
      <c r="R596" s="1"/>
      <c r="S596" s="1"/>
      <c r="T596" s="1"/>
      <c r="U596" s="1"/>
      <c r="V596" s="1"/>
      <c r="W596" s="1"/>
      <c r="X596" s="1"/>
      <c r="Y596" s="1"/>
      <c r="Z596" s="1"/>
    </row>
    <row r="597" spans="1:26" ht="14.25" customHeight="1">
      <c r="A597" s="1"/>
      <c r="B597" s="862"/>
      <c r="C597" s="690"/>
      <c r="D597" s="39"/>
      <c r="E597" s="39"/>
      <c r="F597" s="40"/>
      <c r="G597" s="41"/>
      <c r="H597" s="42"/>
      <c r="I597" s="1"/>
      <c r="J597" s="1"/>
      <c r="K597" s="1"/>
      <c r="L597" s="1"/>
      <c r="M597" s="1"/>
      <c r="N597" s="1"/>
      <c r="O597" s="1"/>
      <c r="P597" s="1"/>
      <c r="Q597" s="1"/>
      <c r="R597" s="1"/>
      <c r="S597" s="1"/>
      <c r="T597" s="1"/>
      <c r="U597" s="1"/>
      <c r="V597" s="1"/>
      <c r="W597" s="1"/>
      <c r="X597" s="1"/>
      <c r="Y597" s="1"/>
      <c r="Z597" s="1"/>
    </row>
    <row r="598" spans="1:26" ht="14.25" customHeight="1">
      <c r="A598" s="1"/>
      <c r="B598" s="708" t="s">
        <v>978</v>
      </c>
      <c r="C598" s="621"/>
      <c r="D598" s="39" t="s">
        <v>440</v>
      </c>
      <c r="E598" s="50">
        <v>0.05</v>
      </c>
      <c r="F598" s="40">
        <v>0</v>
      </c>
      <c r="G598" s="41">
        <v>325000</v>
      </c>
      <c r="H598" s="42">
        <f t="shared" ref="H598:H602" si="58">G598*(F598+1)*E598</f>
        <v>16250</v>
      </c>
      <c r="I598" s="1"/>
      <c r="J598" s="1"/>
      <c r="K598" s="1"/>
      <c r="L598" s="1"/>
      <c r="M598" s="1"/>
      <c r="N598" s="1"/>
      <c r="O598" s="1"/>
      <c r="P598" s="1"/>
      <c r="Q598" s="1"/>
      <c r="R598" s="1"/>
      <c r="S598" s="1"/>
      <c r="T598" s="1"/>
      <c r="U598" s="1"/>
      <c r="V598" s="1"/>
      <c r="W598" s="1"/>
      <c r="X598" s="1"/>
      <c r="Y598" s="1"/>
      <c r="Z598" s="1"/>
    </row>
    <row r="599" spans="1:26" ht="14.25" customHeight="1">
      <c r="A599" s="1"/>
      <c r="B599" s="708" t="s">
        <v>980</v>
      </c>
      <c r="C599" s="621"/>
      <c r="D599" s="39" t="s">
        <v>5</v>
      </c>
      <c r="E599" s="50">
        <v>0.03</v>
      </c>
      <c r="F599" s="40">
        <v>0</v>
      </c>
      <c r="G599" s="41">
        <v>285000</v>
      </c>
      <c r="H599" s="42">
        <f t="shared" si="58"/>
        <v>8550</v>
      </c>
      <c r="I599" s="1"/>
      <c r="J599" s="1"/>
      <c r="K599" s="1"/>
      <c r="L599" s="1"/>
      <c r="M599" s="1"/>
      <c r="N599" s="1"/>
      <c r="O599" s="1"/>
      <c r="P599" s="1"/>
      <c r="Q599" s="1"/>
      <c r="R599" s="1"/>
      <c r="S599" s="1"/>
      <c r="T599" s="1"/>
      <c r="U599" s="1"/>
      <c r="V599" s="1"/>
      <c r="W599" s="1"/>
      <c r="X599" s="1"/>
      <c r="Y599" s="1"/>
      <c r="Z599" s="1"/>
    </row>
    <row r="600" spans="1:26" ht="14.25" customHeight="1">
      <c r="A600" s="1"/>
      <c r="B600" s="708"/>
      <c r="C600" s="621"/>
      <c r="D600" s="39"/>
      <c r="E600" s="50"/>
      <c r="F600" s="40"/>
      <c r="G600" s="41"/>
      <c r="H600" s="42">
        <f t="shared" si="58"/>
        <v>0</v>
      </c>
      <c r="I600" s="1"/>
      <c r="J600" s="1"/>
      <c r="K600" s="1"/>
      <c r="L600" s="1"/>
      <c r="M600" s="1"/>
      <c r="N600" s="1"/>
      <c r="O600" s="1"/>
      <c r="P600" s="1"/>
      <c r="Q600" s="1"/>
      <c r="R600" s="1"/>
      <c r="S600" s="1"/>
      <c r="T600" s="1"/>
      <c r="U600" s="1"/>
      <c r="V600" s="1"/>
      <c r="W600" s="1"/>
      <c r="X600" s="1"/>
      <c r="Y600" s="1"/>
      <c r="Z600" s="1"/>
    </row>
    <row r="601" spans="1:26" ht="14.25" customHeight="1">
      <c r="A601" s="1"/>
      <c r="B601" s="708"/>
      <c r="C601" s="621"/>
      <c r="D601" s="39"/>
      <c r="E601" s="73"/>
      <c r="F601" s="40"/>
      <c r="G601" s="45"/>
      <c r="H601" s="42">
        <f t="shared" si="58"/>
        <v>0</v>
      </c>
      <c r="I601" s="1"/>
      <c r="J601" s="1"/>
      <c r="K601" s="1"/>
      <c r="L601" s="1"/>
      <c r="M601" s="1"/>
      <c r="N601" s="1"/>
      <c r="O601" s="1"/>
      <c r="P601" s="1"/>
      <c r="Q601" s="1"/>
      <c r="R601" s="1"/>
      <c r="S601" s="1"/>
      <c r="T601" s="1"/>
      <c r="U601" s="1"/>
      <c r="V601" s="1"/>
      <c r="W601" s="1"/>
      <c r="X601" s="1"/>
      <c r="Y601" s="1"/>
      <c r="Z601" s="1"/>
    </row>
    <row r="602" spans="1:26" ht="14.25" customHeight="1">
      <c r="A602" s="1"/>
      <c r="B602" s="702"/>
      <c r="C602" s="625"/>
      <c r="D602" s="39"/>
      <c r="E602" s="46"/>
      <c r="F602" s="47"/>
      <c r="G602" s="48"/>
      <c r="H602" s="42">
        <f t="shared" si="58"/>
        <v>0</v>
      </c>
      <c r="I602" s="1"/>
      <c r="J602" s="1"/>
      <c r="K602" s="1"/>
      <c r="L602" s="1"/>
      <c r="M602" s="1"/>
      <c r="N602" s="1"/>
      <c r="O602" s="1"/>
      <c r="P602" s="1"/>
      <c r="Q602" s="1"/>
      <c r="R602" s="1"/>
      <c r="S602" s="1"/>
      <c r="T602" s="1"/>
      <c r="U602" s="1"/>
      <c r="V602" s="1"/>
      <c r="W602" s="1"/>
      <c r="X602" s="1"/>
      <c r="Y602" s="1"/>
      <c r="Z602" s="1"/>
    </row>
    <row r="603" spans="1:26" ht="14.25" customHeight="1">
      <c r="A603" s="1"/>
      <c r="B603" s="682" t="s">
        <v>87</v>
      </c>
      <c r="C603" s="581"/>
      <c r="D603" s="581"/>
      <c r="E603" s="581"/>
      <c r="F603" s="581"/>
      <c r="G603" s="579"/>
      <c r="H603" s="49">
        <f>ROUND(SUM(H597:H602),2)</f>
        <v>24800</v>
      </c>
      <c r="I603" s="1"/>
      <c r="J603" s="1"/>
      <c r="K603" s="1"/>
      <c r="L603" s="1"/>
      <c r="M603" s="1"/>
      <c r="N603" s="1"/>
      <c r="O603" s="1"/>
      <c r="P603" s="1"/>
      <c r="Q603" s="1"/>
      <c r="R603" s="1"/>
      <c r="S603" s="1"/>
      <c r="T603" s="1"/>
      <c r="U603" s="1"/>
      <c r="V603" s="1"/>
      <c r="W603" s="1"/>
      <c r="X603" s="1"/>
      <c r="Y603" s="1"/>
      <c r="Z603" s="1"/>
    </row>
    <row r="604" spans="1:26" ht="14.25" customHeight="1">
      <c r="A604" s="1"/>
      <c r="B604" s="636" t="s">
        <v>88</v>
      </c>
      <c r="C604" s="581"/>
      <c r="D604" s="581"/>
      <c r="E604" s="581"/>
      <c r="F604" s="581"/>
      <c r="G604" s="581"/>
      <c r="H604" s="589"/>
      <c r="I604" s="1"/>
      <c r="J604" s="1"/>
      <c r="K604" s="1"/>
      <c r="L604" s="1"/>
      <c r="M604" s="1"/>
      <c r="N604" s="1"/>
      <c r="O604" s="1"/>
      <c r="P604" s="1"/>
      <c r="Q604" s="1"/>
      <c r="R604" s="1"/>
      <c r="S604" s="1"/>
      <c r="T604" s="1"/>
      <c r="U604" s="1"/>
      <c r="V604" s="1"/>
      <c r="W604" s="1"/>
      <c r="X604" s="1"/>
      <c r="Y604" s="1"/>
      <c r="Z604" s="1"/>
    </row>
    <row r="605" spans="1:26" ht="14.25" customHeight="1">
      <c r="A605" s="1"/>
      <c r="B605" s="591" t="s">
        <v>1</v>
      </c>
      <c r="C605" s="579"/>
      <c r="D605" s="37" t="s">
        <v>2</v>
      </c>
      <c r="E605" s="23" t="s">
        <v>83</v>
      </c>
      <c r="F605" s="23" t="s">
        <v>89</v>
      </c>
      <c r="G605" s="23" t="s">
        <v>85</v>
      </c>
      <c r="H605" s="38" t="s">
        <v>86</v>
      </c>
      <c r="I605" s="1"/>
      <c r="J605" s="1"/>
      <c r="K605" s="1"/>
      <c r="L605" s="1"/>
      <c r="M605" s="1"/>
      <c r="N605" s="1"/>
      <c r="O605" s="1"/>
      <c r="P605" s="1"/>
      <c r="Q605" s="1"/>
      <c r="R605" s="1"/>
      <c r="S605" s="1"/>
      <c r="T605" s="1"/>
      <c r="U605" s="1"/>
      <c r="V605" s="1"/>
      <c r="W605" s="1"/>
      <c r="X605" s="1"/>
      <c r="Y605" s="1"/>
      <c r="Z605" s="1"/>
    </row>
    <row r="606" spans="1:26" ht="14.25" customHeight="1">
      <c r="A606" s="1"/>
      <c r="B606" s="701"/>
      <c r="C606" s="680"/>
      <c r="D606" s="50"/>
      <c r="E606" s="51"/>
      <c r="F606" s="52"/>
      <c r="G606" s="41"/>
      <c r="H606" s="42">
        <f t="shared" ref="H606:H607" si="59">E606*F606*G606</f>
        <v>0</v>
      </c>
      <c r="I606" s="1"/>
      <c r="J606" s="1"/>
      <c r="K606" s="1"/>
      <c r="L606" s="1"/>
      <c r="M606" s="1"/>
      <c r="N606" s="1"/>
      <c r="O606" s="1"/>
      <c r="P606" s="1"/>
      <c r="Q606" s="1"/>
      <c r="R606" s="1"/>
      <c r="S606" s="1"/>
      <c r="T606" s="1"/>
      <c r="U606" s="1"/>
      <c r="V606" s="1"/>
      <c r="W606" s="1"/>
      <c r="X606" s="1"/>
      <c r="Y606" s="1"/>
      <c r="Z606" s="1"/>
    </row>
    <row r="607" spans="1:26" ht="14.25" customHeight="1">
      <c r="A607" s="1"/>
      <c r="B607" s="707" t="s">
        <v>90</v>
      </c>
      <c r="C607" s="620"/>
      <c r="D607" s="53" t="s">
        <v>91</v>
      </c>
      <c r="E607" s="50">
        <v>0.05</v>
      </c>
      <c r="F607" s="59">
        <v>1</v>
      </c>
      <c r="G607" s="41">
        <f>H621</f>
        <v>20735</v>
      </c>
      <c r="H607" s="42">
        <f t="shared" si="59"/>
        <v>1036.75</v>
      </c>
      <c r="I607" s="1"/>
      <c r="J607" s="1"/>
      <c r="K607" s="1"/>
      <c r="L607" s="1"/>
      <c r="M607" s="1"/>
      <c r="N607" s="1"/>
      <c r="O607" s="1"/>
      <c r="P607" s="1"/>
      <c r="Q607" s="1"/>
      <c r="R607" s="1"/>
      <c r="S607" s="1"/>
      <c r="T607" s="1"/>
      <c r="U607" s="1"/>
      <c r="V607" s="1"/>
      <c r="W607" s="1"/>
      <c r="X607" s="1"/>
      <c r="Y607" s="1"/>
      <c r="Z607" s="1"/>
    </row>
    <row r="608" spans="1:26" ht="14.25" customHeight="1">
      <c r="A608" s="1"/>
      <c r="B608" s="707" t="s">
        <v>965</v>
      </c>
      <c r="C608" s="621"/>
      <c r="D608" s="53" t="s">
        <v>94</v>
      </c>
      <c r="E608" s="50">
        <v>0.05</v>
      </c>
      <c r="F608" s="59">
        <v>1</v>
      </c>
      <c r="G608" s="41">
        <v>25000</v>
      </c>
      <c r="H608" s="42">
        <f t="shared" ref="H608:H610" si="60">E608*G608</f>
        <v>1250</v>
      </c>
      <c r="I608" s="1"/>
      <c r="J608" s="1"/>
      <c r="K608" s="1"/>
      <c r="L608" s="1"/>
      <c r="M608" s="1"/>
      <c r="N608" s="1"/>
      <c r="O608" s="1"/>
      <c r="P608" s="1"/>
      <c r="Q608" s="1"/>
      <c r="R608" s="1"/>
      <c r="S608" s="1"/>
      <c r="T608" s="1"/>
      <c r="U608" s="1"/>
      <c r="V608" s="1"/>
      <c r="W608" s="1"/>
      <c r="X608" s="1"/>
      <c r="Y608" s="1"/>
      <c r="Z608" s="1"/>
    </row>
    <row r="609" spans="1:26" ht="14.25" customHeight="1">
      <c r="A609" s="1"/>
      <c r="B609" s="707" t="s">
        <v>279</v>
      </c>
      <c r="C609" s="621"/>
      <c r="D609" s="53" t="s">
        <v>94</v>
      </c>
      <c r="E609" s="50">
        <v>0.05</v>
      </c>
      <c r="F609" s="59">
        <v>1</v>
      </c>
      <c r="G609" s="41">
        <v>500</v>
      </c>
      <c r="H609" s="42">
        <f t="shared" si="60"/>
        <v>25</v>
      </c>
      <c r="I609" s="1"/>
      <c r="J609" s="1"/>
      <c r="K609" s="1"/>
      <c r="L609" s="1"/>
      <c r="M609" s="1"/>
      <c r="N609" s="1"/>
      <c r="O609" s="1"/>
      <c r="P609" s="1"/>
      <c r="Q609" s="1"/>
      <c r="R609" s="1"/>
      <c r="S609" s="1"/>
      <c r="T609" s="1"/>
      <c r="U609" s="1"/>
      <c r="V609" s="1"/>
      <c r="W609" s="1"/>
      <c r="X609" s="1"/>
      <c r="Y609" s="1"/>
      <c r="Z609" s="1"/>
    </row>
    <row r="610" spans="1:26" ht="14.25" customHeight="1">
      <c r="A610" s="1"/>
      <c r="B610" s="707" t="s">
        <v>239</v>
      </c>
      <c r="C610" s="621"/>
      <c r="D610" s="53" t="s">
        <v>94</v>
      </c>
      <c r="E610" s="50">
        <v>0.05</v>
      </c>
      <c r="F610" s="59">
        <v>1</v>
      </c>
      <c r="G610" s="41">
        <v>25000</v>
      </c>
      <c r="H610" s="42">
        <f t="shared" si="60"/>
        <v>1250</v>
      </c>
      <c r="I610" s="1"/>
      <c r="J610" s="1"/>
      <c r="K610" s="1"/>
      <c r="L610" s="1"/>
      <c r="M610" s="1"/>
      <c r="N610" s="1"/>
      <c r="O610" s="1"/>
      <c r="P610" s="1"/>
      <c r="Q610" s="1"/>
      <c r="R610" s="1"/>
      <c r="S610" s="1"/>
      <c r="T610" s="1"/>
      <c r="U610" s="1"/>
      <c r="V610" s="1"/>
      <c r="W610" s="1"/>
      <c r="X610" s="1"/>
      <c r="Y610" s="1"/>
      <c r="Z610" s="1"/>
    </row>
    <row r="611" spans="1:26" ht="14.25" customHeight="1">
      <c r="A611" s="1"/>
      <c r="B611" s="707"/>
      <c r="C611" s="620"/>
      <c r="D611" s="53"/>
      <c r="E611" s="50"/>
      <c r="F611" s="59"/>
      <c r="G611" s="41"/>
      <c r="H611" s="42"/>
      <c r="I611" s="1"/>
      <c r="J611" s="1"/>
      <c r="K611" s="1"/>
      <c r="L611" s="1"/>
      <c r="M611" s="1"/>
      <c r="N611" s="1"/>
      <c r="O611" s="1"/>
      <c r="P611" s="1"/>
      <c r="Q611" s="1"/>
      <c r="R611" s="1"/>
      <c r="S611" s="1"/>
      <c r="T611" s="1"/>
      <c r="U611" s="1"/>
      <c r="V611" s="1"/>
      <c r="W611" s="1"/>
      <c r="X611" s="1"/>
      <c r="Y611" s="1"/>
      <c r="Z611" s="1"/>
    </row>
    <row r="612" spans="1:26" ht="14.25" customHeight="1">
      <c r="A612" s="1"/>
      <c r="B612" s="707"/>
      <c r="C612" s="620"/>
      <c r="D612" s="53"/>
      <c r="E612" s="50"/>
      <c r="F612" s="59"/>
      <c r="G612" s="41"/>
      <c r="H612" s="42"/>
      <c r="I612" s="1"/>
      <c r="J612" s="1"/>
      <c r="K612" s="1"/>
      <c r="L612" s="1"/>
      <c r="M612" s="1"/>
      <c r="N612" s="1"/>
      <c r="O612" s="1"/>
      <c r="P612" s="1"/>
      <c r="Q612" s="1"/>
      <c r="R612" s="1"/>
      <c r="S612" s="1"/>
      <c r="T612" s="1"/>
      <c r="U612" s="1"/>
      <c r="V612" s="1"/>
      <c r="W612" s="1"/>
      <c r="X612" s="1"/>
      <c r="Y612" s="1"/>
      <c r="Z612" s="1"/>
    </row>
    <row r="613" spans="1:26" ht="14.25" customHeight="1">
      <c r="A613" s="1"/>
      <c r="B613" s="861"/>
      <c r="C613" s="681"/>
      <c r="D613" s="47"/>
      <c r="E613" s="46"/>
      <c r="F613" s="47"/>
      <c r="G613" s="41"/>
      <c r="H613" s="42">
        <f>E613*F613*G613</f>
        <v>0</v>
      </c>
      <c r="I613" s="1"/>
      <c r="J613" s="1"/>
      <c r="K613" s="1"/>
      <c r="L613" s="1"/>
      <c r="M613" s="1"/>
      <c r="N613" s="1"/>
      <c r="O613" s="1"/>
      <c r="P613" s="1"/>
      <c r="Q613" s="1"/>
      <c r="R613" s="1"/>
      <c r="S613" s="1"/>
      <c r="T613" s="1"/>
      <c r="U613" s="1"/>
      <c r="V613" s="1"/>
      <c r="W613" s="1"/>
      <c r="X613" s="1"/>
      <c r="Y613" s="1"/>
      <c r="Z613" s="1"/>
    </row>
    <row r="614" spans="1:26" ht="14.25" customHeight="1">
      <c r="A614" s="1"/>
      <c r="B614" s="682" t="s">
        <v>87</v>
      </c>
      <c r="C614" s="581"/>
      <c r="D614" s="581"/>
      <c r="E614" s="581"/>
      <c r="F614" s="581"/>
      <c r="G614" s="579"/>
      <c r="H614" s="49">
        <f>ROUND(SUM(H606:H613),2)</f>
        <v>3561.75</v>
      </c>
      <c r="I614" s="1"/>
      <c r="J614" s="1"/>
      <c r="K614" s="1"/>
      <c r="L614" s="1"/>
      <c r="M614" s="1"/>
      <c r="N614" s="1"/>
      <c r="O614" s="1"/>
      <c r="P614" s="1"/>
      <c r="Q614" s="1"/>
      <c r="R614" s="1"/>
      <c r="S614" s="1"/>
      <c r="T614" s="1"/>
      <c r="U614" s="1"/>
      <c r="V614" s="1"/>
      <c r="W614" s="1"/>
      <c r="X614" s="1"/>
      <c r="Y614" s="1"/>
      <c r="Z614" s="1"/>
    </row>
    <row r="615" spans="1:26" ht="14.25" customHeight="1">
      <c r="A615" s="1"/>
      <c r="B615" s="636" t="s">
        <v>92</v>
      </c>
      <c r="C615" s="581"/>
      <c r="D615" s="581"/>
      <c r="E615" s="581"/>
      <c r="F615" s="581"/>
      <c r="G615" s="581"/>
      <c r="H615" s="589"/>
      <c r="I615" s="1"/>
      <c r="J615" s="1"/>
      <c r="K615" s="1"/>
      <c r="L615" s="1"/>
      <c r="M615" s="1"/>
      <c r="N615" s="1"/>
      <c r="O615" s="1"/>
      <c r="P615" s="1"/>
      <c r="Q615" s="1"/>
      <c r="R615" s="1"/>
      <c r="S615" s="1"/>
      <c r="T615" s="1"/>
      <c r="U615" s="1"/>
      <c r="V615" s="1"/>
      <c r="W615" s="1"/>
      <c r="X615" s="1"/>
      <c r="Y615" s="1"/>
      <c r="Z615" s="1"/>
    </row>
    <row r="616" spans="1:26" ht="14.25" customHeight="1">
      <c r="A616" s="1"/>
      <c r="B616" s="591" t="s">
        <v>1</v>
      </c>
      <c r="C616" s="579"/>
      <c r="D616" s="37" t="s">
        <v>2</v>
      </c>
      <c r="E616" s="23" t="s">
        <v>83</v>
      </c>
      <c r="F616" s="54" t="s">
        <v>89</v>
      </c>
      <c r="G616" s="23" t="s">
        <v>85</v>
      </c>
      <c r="H616" s="55" t="s">
        <v>86</v>
      </c>
      <c r="I616" s="1"/>
      <c r="J616" s="1"/>
      <c r="K616" s="1"/>
      <c r="L616" s="1"/>
      <c r="M616" s="1"/>
      <c r="N616" s="1"/>
      <c r="O616" s="1"/>
      <c r="P616" s="1"/>
      <c r="Q616" s="1"/>
      <c r="R616" s="1"/>
      <c r="S616" s="1"/>
      <c r="T616" s="1"/>
      <c r="U616" s="1"/>
      <c r="V616" s="1"/>
      <c r="W616" s="1"/>
      <c r="X616" s="1"/>
      <c r="Y616" s="1"/>
      <c r="Z616" s="1"/>
    </row>
    <row r="617" spans="1:26" ht="14.25" customHeight="1">
      <c r="A617" s="1"/>
      <c r="B617" s="701"/>
      <c r="C617" s="680"/>
      <c r="D617" s="56"/>
      <c r="E617" s="51"/>
      <c r="F617" s="57"/>
      <c r="G617" s="41"/>
      <c r="H617" s="42">
        <f t="shared" ref="H617:H620" si="61">E617*F617*G617</f>
        <v>0</v>
      </c>
      <c r="I617" s="1"/>
      <c r="J617" s="1"/>
      <c r="K617" s="1"/>
      <c r="L617" s="1"/>
      <c r="M617" s="1"/>
      <c r="N617" s="1"/>
      <c r="O617" s="1"/>
      <c r="P617" s="1"/>
      <c r="Q617" s="1"/>
      <c r="R617" s="1"/>
      <c r="S617" s="1"/>
      <c r="T617" s="1"/>
      <c r="U617" s="1"/>
      <c r="V617" s="1"/>
      <c r="W617" s="1"/>
      <c r="X617" s="1"/>
      <c r="Y617" s="1"/>
      <c r="Z617" s="1"/>
    </row>
    <row r="618" spans="1:26" ht="14.25" customHeight="1">
      <c r="A618" s="1"/>
      <c r="B618" s="619" t="s">
        <v>96</v>
      </c>
      <c r="C618" s="620"/>
      <c r="D618" s="58" t="s">
        <v>94</v>
      </c>
      <c r="E618" s="50">
        <v>1</v>
      </c>
      <c r="F618" s="59">
        <f t="shared" ref="F618:F619" si="62">$F$607/8</f>
        <v>0.125</v>
      </c>
      <c r="G618" s="41">
        <v>102080</v>
      </c>
      <c r="H618" s="42">
        <f t="shared" si="61"/>
        <v>12760</v>
      </c>
      <c r="I618" s="1"/>
      <c r="J618" s="1"/>
      <c r="K618" s="1"/>
      <c r="L618" s="1"/>
      <c r="M618" s="1"/>
      <c r="N618" s="1"/>
      <c r="O618" s="1"/>
      <c r="P618" s="1"/>
      <c r="Q618" s="1"/>
      <c r="R618" s="1"/>
      <c r="S618" s="1"/>
      <c r="T618" s="1"/>
      <c r="U618" s="1"/>
      <c r="V618" s="1"/>
      <c r="W618" s="1"/>
      <c r="X618" s="1"/>
      <c r="Y618" s="1"/>
      <c r="Z618" s="1"/>
    </row>
    <row r="619" spans="1:26" ht="14.25" customHeight="1">
      <c r="A619" s="1"/>
      <c r="B619" s="619" t="s">
        <v>93</v>
      </c>
      <c r="C619" s="620"/>
      <c r="D619" s="58" t="s">
        <v>94</v>
      </c>
      <c r="E619" s="50">
        <v>1</v>
      </c>
      <c r="F619" s="59">
        <f t="shared" si="62"/>
        <v>0.125</v>
      </c>
      <c r="G619" s="41">
        <v>63800</v>
      </c>
      <c r="H619" s="42">
        <f t="shared" si="61"/>
        <v>7975</v>
      </c>
      <c r="I619" s="1"/>
      <c r="J619" s="1"/>
      <c r="K619" s="1"/>
      <c r="L619" s="1"/>
      <c r="M619" s="1"/>
      <c r="N619" s="1"/>
      <c r="O619" s="1"/>
      <c r="P619" s="1"/>
      <c r="Q619" s="1"/>
      <c r="R619" s="1"/>
      <c r="S619" s="1"/>
      <c r="T619" s="1"/>
      <c r="U619" s="1"/>
      <c r="V619" s="1"/>
      <c r="W619" s="1"/>
      <c r="X619" s="1"/>
      <c r="Y619" s="1"/>
      <c r="Z619" s="1"/>
    </row>
    <row r="620" spans="1:26" ht="14.25" customHeight="1">
      <c r="A620" s="1"/>
      <c r="B620" s="702"/>
      <c r="C620" s="681"/>
      <c r="D620" s="60"/>
      <c r="E620" s="61"/>
      <c r="F620" s="47"/>
      <c r="G620" s="41"/>
      <c r="H620" s="42">
        <f t="shared" si="61"/>
        <v>0</v>
      </c>
      <c r="I620" s="1"/>
      <c r="J620" s="1"/>
      <c r="K620" s="1"/>
      <c r="L620" s="1"/>
      <c r="M620" s="1"/>
      <c r="N620" s="1"/>
      <c r="O620" s="1"/>
      <c r="P620" s="1"/>
      <c r="Q620" s="1"/>
      <c r="R620" s="1"/>
      <c r="S620" s="1"/>
      <c r="T620" s="1"/>
      <c r="U620" s="1"/>
      <c r="V620" s="1"/>
      <c r="W620" s="1"/>
      <c r="X620" s="1"/>
      <c r="Y620" s="1"/>
      <c r="Z620" s="1"/>
    </row>
    <row r="621" spans="1:26" ht="14.25" customHeight="1">
      <c r="A621" s="1"/>
      <c r="B621" s="682" t="s">
        <v>87</v>
      </c>
      <c r="C621" s="581"/>
      <c r="D621" s="581"/>
      <c r="E621" s="581"/>
      <c r="F621" s="581"/>
      <c r="G621" s="579"/>
      <c r="H621" s="49">
        <f>ROUND(SUM(H617:H620),2)</f>
        <v>20735</v>
      </c>
      <c r="I621" s="1"/>
      <c r="J621" s="1"/>
      <c r="K621" s="1"/>
      <c r="L621" s="1"/>
      <c r="M621" s="1"/>
      <c r="N621" s="1"/>
      <c r="O621" s="1"/>
      <c r="P621" s="1"/>
      <c r="Q621" s="1"/>
      <c r="R621" s="1"/>
      <c r="S621" s="1"/>
      <c r="T621" s="1"/>
      <c r="U621" s="1"/>
      <c r="V621" s="1"/>
      <c r="W621" s="1"/>
      <c r="X621" s="1"/>
      <c r="Y621" s="1"/>
      <c r="Z621" s="1"/>
    </row>
    <row r="622" spans="1:26" ht="14.25" customHeight="1">
      <c r="A622" s="1"/>
      <c r="B622" s="636" t="s">
        <v>95</v>
      </c>
      <c r="C622" s="581"/>
      <c r="D622" s="581"/>
      <c r="E622" s="581"/>
      <c r="F622" s="581"/>
      <c r="G622" s="581"/>
      <c r="H622" s="589"/>
      <c r="I622" s="1"/>
      <c r="J622" s="1"/>
      <c r="K622" s="1"/>
      <c r="L622" s="1"/>
      <c r="M622" s="1"/>
      <c r="N622" s="1"/>
      <c r="O622" s="1"/>
      <c r="P622" s="1"/>
      <c r="Q622" s="1"/>
      <c r="R622" s="1"/>
      <c r="S622" s="1"/>
      <c r="T622" s="1"/>
      <c r="U622" s="1"/>
      <c r="V622" s="1"/>
      <c r="W622" s="1"/>
      <c r="X622" s="1"/>
      <c r="Y622" s="1"/>
      <c r="Z622" s="1"/>
    </row>
    <row r="623" spans="1:26" ht="14.25" customHeight="1">
      <c r="A623" s="1"/>
      <c r="B623" s="591" t="s">
        <v>1</v>
      </c>
      <c r="C623" s="581"/>
      <c r="D623" s="579"/>
      <c r="E623" s="23" t="s">
        <v>2</v>
      </c>
      <c r="F623" s="23" t="s">
        <v>83</v>
      </c>
      <c r="G623" s="23" t="s">
        <v>85</v>
      </c>
      <c r="H623" s="38" t="s">
        <v>86</v>
      </c>
      <c r="I623" s="1"/>
      <c r="J623" s="1"/>
      <c r="K623" s="1"/>
      <c r="L623" s="1"/>
      <c r="M623" s="1"/>
      <c r="N623" s="1"/>
      <c r="O623" s="1"/>
      <c r="P623" s="1"/>
      <c r="Q623" s="1"/>
      <c r="R623" s="1"/>
      <c r="S623" s="1"/>
      <c r="T623" s="1"/>
      <c r="U623" s="1"/>
      <c r="V623" s="1"/>
      <c r="W623" s="1"/>
      <c r="X623" s="1"/>
      <c r="Y623" s="1"/>
      <c r="Z623" s="1"/>
    </row>
    <row r="624" spans="1:26" ht="14.25" customHeight="1">
      <c r="A624" s="1"/>
      <c r="B624" s="619"/>
      <c r="C624" s="620"/>
      <c r="D624" s="621"/>
      <c r="E624" s="39"/>
      <c r="F624" s="40"/>
      <c r="G624" s="62"/>
      <c r="H624" s="63">
        <f t="shared" ref="H624:H625" si="63">G624*F624</f>
        <v>0</v>
      </c>
      <c r="I624" s="1"/>
      <c r="J624" s="1"/>
      <c r="K624" s="1"/>
      <c r="L624" s="1"/>
      <c r="M624" s="1"/>
      <c r="N624" s="1"/>
      <c r="O624" s="1"/>
      <c r="P624" s="1"/>
      <c r="Q624" s="1"/>
      <c r="R624" s="1"/>
      <c r="S624" s="1"/>
      <c r="T624" s="1"/>
      <c r="U624" s="1"/>
      <c r="V624" s="1"/>
      <c r="W624" s="1"/>
      <c r="X624" s="1"/>
      <c r="Y624" s="1"/>
      <c r="Z624" s="1"/>
    </row>
    <row r="625" spans="1:26" ht="14.25" customHeight="1">
      <c r="A625" s="1"/>
      <c r="B625" s="619"/>
      <c r="C625" s="620"/>
      <c r="D625" s="621"/>
      <c r="E625" s="39"/>
      <c r="F625" s="40"/>
      <c r="G625" s="62"/>
      <c r="H625" s="63">
        <f t="shared" si="63"/>
        <v>0</v>
      </c>
      <c r="I625" s="1"/>
      <c r="J625" s="1"/>
      <c r="K625" s="1"/>
      <c r="L625" s="1"/>
      <c r="M625" s="1"/>
      <c r="N625" s="1"/>
      <c r="O625" s="1"/>
      <c r="P625" s="1"/>
      <c r="Q625" s="1"/>
      <c r="R625" s="1"/>
      <c r="S625" s="1"/>
      <c r="T625" s="1"/>
      <c r="U625" s="1"/>
      <c r="V625" s="1"/>
      <c r="W625" s="1"/>
      <c r="X625" s="1"/>
      <c r="Y625" s="1"/>
      <c r="Z625" s="1"/>
    </row>
    <row r="626" spans="1:26" ht="14.25" customHeight="1">
      <c r="A626" s="1"/>
      <c r="B626" s="674" t="s">
        <v>87</v>
      </c>
      <c r="C626" s="594"/>
      <c r="D626" s="594"/>
      <c r="E626" s="594"/>
      <c r="F626" s="594"/>
      <c r="G626" s="595"/>
      <c r="H626" s="64">
        <f>ROUND(SUM(H624:H625),2)</f>
        <v>0</v>
      </c>
      <c r="I626" s="1"/>
      <c r="J626" s="1"/>
      <c r="K626" s="1"/>
      <c r="L626" s="1"/>
      <c r="M626" s="1"/>
      <c r="N626" s="1"/>
      <c r="O626" s="1"/>
      <c r="P626" s="1"/>
      <c r="Q626" s="1"/>
      <c r="R626" s="1"/>
      <c r="S626" s="1"/>
      <c r="T626" s="1"/>
      <c r="U626" s="1"/>
      <c r="V626" s="1"/>
      <c r="W626" s="1"/>
      <c r="X626" s="1"/>
      <c r="Y626" s="1"/>
      <c r="Z626" s="1"/>
    </row>
    <row r="627" spans="1:26" ht="14.25" customHeight="1">
      <c r="A627" s="1"/>
      <c r="B627" s="675"/>
      <c r="C627" s="602"/>
      <c r="D627" s="602"/>
      <c r="E627" s="602"/>
      <c r="F627" s="602"/>
      <c r="G627" s="602"/>
      <c r="H627" s="633"/>
      <c r="I627" s="1"/>
      <c r="J627" s="1"/>
      <c r="K627" s="1"/>
      <c r="L627" s="1"/>
      <c r="M627" s="1"/>
      <c r="N627" s="1"/>
      <c r="O627" s="1"/>
      <c r="P627" s="1"/>
      <c r="Q627" s="1"/>
      <c r="R627" s="1"/>
      <c r="S627" s="1"/>
      <c r="T627" s="1"/>
      <c r="U627" s="1"/>
      <c r="V627" s="1"/>
      <c r="W627" s="1"/>
      <c r="X627" s="1"/>
      <c r="Y627" s="1"/>
      <c r="Z627" s="1"/>
    </row>
    <row r="628" spans="1:26" ht="14.25" customHeight="1">
      <c r="A628" s="1"/>
      <c r="B628" s="676"/>
      <c r="C628" s="587"/>
      <c r="D628" s="635"/>
      <c r="E628" s="677" t="s">
        <v>59</v>
      </c>
      <c r="F628" s="678"/>
      <c r="G628" s="678"/>
      <c r="H628" s="65">
        <f>ROUND(H626+H621+H614+H603,0)</f>
        <v>49097</v>
      </c>
      <c r="I628" s="1"/>
      <c r="J628" s="1"/>
      <c r="K628" s="1"/>
      <c r="L628" s="1"/>
      <c r="M628" s="1"/>
      <c r="N628" s="1"/>
      <c r="O628" s="1"/>
      <c r="P628" s="1"/>
      <c r="Q628" s="1"/>
      <c r="R628" s="1"/>
      <c r="S628" s="1"/>
      <c r="T628" s="1"/>
      <c r="U628" s="1"/>
      <c r="V628" s="1"/>
      <c r="W628" s="1"/>
      <c r="X628" s="1"/>
      <c r="Y628" s="1"/>
      <c r="Z628" s="1"/>
    </row>
    <row r="629" spans="1:26" ht="14.25" customHeight="1">
      <c r="A629" s="1"/>
      <c r="B629" s="290"/>
      <c r="C629" s="68"/>
      <c r="D629" s="68"/>
      <c r="E629" s="68"/>
      <c r="F629" s="68"/>
      <c r="G629" s="68"/>
      <c r="H629" s="69"/>
      <c r="I629" s="1"/>
      <c r="J629" s="1"/>
      <c r="K629" s="1"/>
      <c r="L629" s="1"/>
      <c r="M629" s="1"/>
      <c r="N629" s="1"/>
      <c r="O629" s="1"/>
      <c r="P629" s="1"/>
      <c r="Q629" s="1"/>
      <c r="R629" s="1"/>
      <c r="S629" s="1"/>
      <c r="T629" s="1"/>
      <c r="U629" s="1"/>
      <c r="V629" s="1"/>
      <c r="W629" s="1"/>
      <c r="X629" s="1"/>
      <c r="Y629" s="1"/>
      <c r="Z629" s="1"/>
    </row>
    <row r="630" spans="1:26" ht="14.25" customHeight="1">
      <c r="A630" s="1"/>
      <c r="B630" s="291"/>
      <c r="C630" s="31"/>
      <c r="D630" s="31"/>
      <c r="E630" s="31"/>
      <c r="F630" s="31"/>
      <c r="G630" s="31"/>
      <c r="H630" s="32"/>
      <c r="I630" s="1"/>
      <c r="J630" s="1"/>
      <c r="K630" s="1"/>
      <c r="L630" s="1"/>
      <c r="M630" s="1"/>
      <c r="N630" s="1"/>
      <c r="O630" s="1"/>
      <c r="P630" s="1"/>
      <c r="Q630" s="1"/>
      <c r="R630" s="1"/>
      <c r="S630" s="1"/>
      <c r="T630" s="1"/>
      <c r="U630" s="1"/>
      <c r="V630" s="1"/>
      <c r="W630" s="1"/>
      <c r="X630" s="1"/>
      <c r="Y630" s="1"/>
      <c r="Z630" s="1"/>
    </row>
    <row r="631" spans="1:26" ht="14.25" customHeight="1">
      <c r="A631" s="1"/>
      <c r="B631" s="691" t="s">
        <v>77</v>
      </c>
      <c r="C631" s="578"/>
      <c r="D631" s="578"/>
      <c r="E631" s="578"/>
      <c r="F631" s="578"/>
      <c r="G631" s="578"/>
      <c r="H631" s="604"/>
      <c r="I631" s="1"/>
      <c r="J631" s="1"/>
      <c r="K631" s="1"/>
      <c r="L631" s="1"/>
      <c r="M631" s="1"/>
      <c r="N631" s="1"/>
      <c r="O631" s="1"/>
      <c r="P631" s="1"/>
      <c r="Q631" s="1"/>
      <c r="R631" s="1"/>
      <c r="S631" s="1"/>
      <c r="T631" s="1"/>
      <c r="U631" s="1"/>
      <c r="V631" s="1"/>
      <c r="W631" s="1"/>
      <c r="X631" s="1"/>
      <c r="Y631" s="1"/>
      <c r="Z631" s="1"/>
    </row>
    <row r="632" spans="1:26" ht="14.25" customHeight="1">
      <c r="A632" s="1"/>
      <c r="B632" s="668"/>
      <c r="C632" s="606"/>
      <c r="D632" s="606"/>
      <c r="E632" s="606"/>
      <c r="F632" s="606"/>
      <c r="G632" s="606"/>
      <c r="H632" s="607"/>
      <c r="I632" s="1"/>
      <c r="J632" s="1"/>
      <c r="K632" s="1"/>
      <c r="L632" s="1"/>
      <c r="M632" s="1"/>
      <c r="N632" s="1"/>
      <c r="O632" s="1"/>
      <c r="P632" s="1"/>
      <c r="Q632" s="1"/>
      <c r="R632" s="1"/>
      <c r="S632" s="1"/>
      <c r="T632" s="1"/>
      <c r="U632" s="1"/>
      <c r="V632" s="1"/>
      <c r="W632" s="1"/>
      <c r="X632" s="1"/>
      <c r="Y632" s="1"/>
      <c r="Z632" s="1"/>
    </row>
    <row r="633" spans="1:26" ht="14.25" customHeight="1">
      <c r="A633" s="1"/>
      <c r="B633" s="591" t="s">
        <v>78</v>
      </c>
      <c r="C633" s="581"/>
      <c r="D633" s="581"/>
      <c r="E633" s="581"/>
      <c r="F633" s="581"/>
      <c r="G633" s="581"/>
      <c r="H633" s="589"/>
      <c r="I633" s="1"/>
      <c r="J633" s="1"/>
      <c r="K633" s="1"/>
      <c r="L633" s="1"/>
      <c r="M633" s="1"/>
      <c r="N633" s="1"/>
      <c r="O633" s="1"/>
      <c r="P633" s="1"/>
      <c r="Q633" s="1"/>
      <c r="R633" s="1"/>
      <c r="S633" s="1"/>
      <c r="T633" s="1"/>
      <c r="U633" s="1"/>
      <c r="V633" s="1"/>
      <c r="W633" s="1"/>
      <c r="X633" s="1"/>
      <c r="Y633" s="1"/>
      <c r="Z633" s="1"/>
    </row>
    <row r="634" spans="1:26" ht="15" customHeight="1">
      <c r="A634" s="1"/>
      <c r="B634" s="588" t="s">
        <v>1011</v>
      </c>
      <c r="C634" s="581"/>
      <c r="D634" s="581"/>
      <c r="E634" s="581"/>
      <c r="F634" s="581"/>
      <c r="G634" s="581"/>
      <c r="H634" s="589"/>
      <c r="I634" s="1"/>
      <c r="J634" s="1"/>
      <c r="K634" s="1"/>
      <c r="L634" s="1"/>
      <c r="M634" s="1"/>
      <c r="N634" s="1"/>
      <c r="O634" s="1"/>
      <c r="P634" s="1"/>
      <c r="Q634" s="1"/>
      <c r="R634" s="1"/>
      <c r="S634" s="1"/>
      <c r="T634" s="1"/>
      <c r="U634" s="1"/>
      <c r="V634" s="1"/>
      <c r="W634" s="1"/>
      <c r="X634" s="1"/>
      <c r="Y634" s="1"/>
      <c r="Z634" s="1"/>
    </row>
    <row r="635" spans="1:26" ht="15" customHeight="1">
      <c r="A635" s="1"/>
      <c r="B635" s="292" t="s">
        <v>79</v>
      </c>
      <c r="C635" s="293" t="e">
        <f>+#REF!</f>
        <v>#REF!</v>
      </c>
      <c r="D635" s="693" t="s">
        <v>80</v>
      </c>
      <c r="E635" s="579"/>
      <c r="F635" s="5" t="e">
        <f>+#REF!</f>
        <v>#REF!</v>
      </c>
      <c r="G635" s="5" t="s">
        <v>81</v>
      </c>
      <c r="H635" s="36"/>
      <c r="I635" s="1"/>
      <c r="J635" s="1"/>
      <c r="K635" s="1"/>
      <c r="L635" s="1"/>
      <c r="M635" s="1"/>
      <c r="N635" s="1"/>
      <c r="O635" s="1"/>
      <c r="P635" s="1"/>
      <c r="Q635" s="1"/>
      <c r="R635" s="1"/>
      <c r="S635" s="1"/>
      <c r="T635" s="1"/>
      <c r="U635" s="1"/>
      <c r="V635" s="1"/>
      <c r="W635" s="1"/>
      <c r="X635" s="1"/>
      <c r="Y635" s="1"/>
      <c r="Z635" s="1"/>
    </row>
    <row r="636" spans="1:26" ht="14.25" customHeight="1">
      <c r="A636" s="1"/>
      <c r="B636" s="636"/>
      <c r="C636" s="581"/>
      <c r="D636" s="581"/>
      <c r="E636" s="581"/>
      <c r="F636" s="581"/>
      <c r="G636" s="581"/>
      <c r="H636" s="589"/>
      <c r="I636" s="1"/>
      <c r="J636" s="1"/>
      <c r="K636" s="1"/>
      <c r="L636" s="1"/>
      <c r="M636" s="1"/>
      <c r="N636" s="1"/>
      <c r="O636" s="1"/>
      <c r="P636" s="1"/>
      <c r="Q636" s="1"/>
      <c r="R636" s="1"/>
      <c r="S636" s="1"/>
      <c r="T636" s="1"/>
      <c r="U636" s="1"/>
      <c r="V636" s="1"/>
      <c r="W636" s="1"/>
      <c r="X636" s="1"/>
      <c r="Y636" s="1"/>
      <c r="Z636" s="1"/>
    </row>
    <row r="637" spans="1:26" ht="15" customHeight="1">
      <c r="A637" s="1"/>
      <c r="B637" s="652" t="e">
        <f>+#REF!</f>
        <v>#REF!</v>
      </c>
      <c r="C637" s="585"/>
      <c r="D637" s="585"/>
      <c r="E637" s="585"/>
      <c r="F637" s="585"/>
      <c r="G637" s="585"/>
      <c r="H637" s="610"/>
      <c r="I637" s="1"/>
      <c r="J637" s="1"/>
      <c r="K637" s="1"/>
      <c r="L637" s="1"/>
      <c r="M637" s="1"/>
      <c r="N637" s="1"/>
      <c r="O637" s="1"/>
      <c r="P637" s="1"/>
      <c r="Q637" s="1"/>
      <c r="R637" s="1"/>
      <c r="S637" s="1"/>
      <c r="T637" s="1"/>
      <c r="U637" s="1"/>
      <c r="V637" s="1"/>
      <c r="W637" s="1"/>
      <c r="X637" s="1"/>
      <c r="Y637" s="1"/>
      <c r="Z637" s="1"/>
    </row>
    <row r="638" spans="1:26" ht="14.25" customHeight="1">
      <c r="A638" s="1"/>
      <c r="B638" s="600"/>
      <c r="C638" s="578"/>
      <c r="D638" s="578"/>
      <c r="E638" s="578"/>
      <c r="F638" s="578"/>
      <c r="G638" s="578"/>
      <c r="H638" s="604"/>
      <c r="I638" s="1"/>
      <c r="J638" s="1"/>
      <c r="K638" s="1"/>
      <c r="L638" s="1"/>
      <c r="M638" s="1"/>
      <c r="N638" s="1"/>
      <c r="O638" s="1"/>
      <c r="P638" s="1"/>
      <c r="Q638" s="1"/>
      <c r="R638" s="1"/>
      <c r="S638" s="1"/>
      <c r="T638" s="1"/>
      <c r="U638" s="1"/>
      <c r="V638" s="1"/>
      <c r="W638" s="1"/>
      <c r="X638" s="1"/>
      <c r="Y638" s="1"/>
      <c r="Z638" s="1"/>
    </row>
    <row r="639" spans="1:26" ht="14.25" customHeight="1">
      <c r="A639" s="1"/>
      <c r="B639" s="694"/>
      <c r="C639" s="606"/>
      <c r="D639" s="606"/>
      <c r="E639" s="606"/>
      <c r="F639" s="606"/>
      <c r="G639" s="606"/>
      <c r="H639" s="607"/>
      <c r="I639" s="1"/>
      <c r="J639" s="1"/>
      <c r="K639" s="1"/>
      <c r="L639" s="1"/>
      <c r="M639" s="1"/>
      <c r="N639" s="1"/>
      <c r="O639" s="1"/>
      <c r="P639" s="1"/>
      <c r="Q639" s="1"/>
      <c r="R639" s="1"/>
      <c r="S639" s="1"/>
      <c r="T639" s="1"/>
      <c r="U639" s="1"/>
      <c r="V639" s="1"/>
      <c r="W639" s="1"/>
      <c r="X639" s="1"/>
      <c r="Y639" s="1"/>
      <c r="Z639" s="1"/>
    </row>
    <row r="640" spans="1:26" ht="14.25" customHeight="1">
      <c r="A640" s="1"/>
      <c r="B640" s="636" t="s">
        <v>82</v>
      </c>
      <c r="C640" s="581"/>
      <c r="D640" s="581"/>
      <c r="E640" s="581"/>
      <c r="F640" s="581"/>
      <c r="G640" s="581"/>
      <c r="H640" s="589"/>
      <c r="I640" s="1"/>
      <c r="J640" s="1"/>
      <c r="K640" s="1"/>
      <c r="L640" s="1"/>
      <c r="M640" s="1"/>
      <c r="N640" s="1"/>
      <c r="O640" s="1"/>
      <c r="P640" s="1"/>
      <c r="Q640" s="1"/>
      <c r="R640" s="1"/>
      <c r="S640" s="1"/>
      <c r="T640" s="1"/>
      <c r="U640" s="1"/>
      <c r="V640" s="1"/>
      <c r="W640" s="1"/>
      <c r="X640" s="1"/>
      <c r="Y640" s="1"/>
      <c r="Z640" s="1"/>
    </row>
    <row r="641" spans="1:26" ht="14.25" customHeight="1">
      <c r="A641" s="1"/>
      <c r="B641" s="591" t="s">
        <v>1</v>
      </c>
      <c r="C641" s="579"/>
      <c r="D641" s="37" t="s">
        <v>2</v>
      </c>
      <c r="E641" s="23" t="s">
        <v>83</v>
      </c>
      <c r="F641" s="23" t="s">
        <v>84</v>
      </c>
      <c r="G641" s="23" t="s">
        <v>85</v>
      </c>
      <c r="H641" s="38" t="s">
        <v>86</v>
      </c>
      <c r="I641" s="1"/>
      <c r="J641" s="1"/>
      <c r="K641" s="1"/>
      <c r="L641" s="1"/>
      <c r="M641" s="1"/>
      <c r="N641" s="1"/>
      <c r="O641" s="1"/>
      <c r="P641" s="1"/>
      <c r="Q641" s="1"/>
      <c r="R641" s="1"/>
      <c r="S641" s="1"/>
      <c r="T641" s="1"/>
      <c r="U641" s="1"/>
      <c r="V641" s="1"/>
      <c r="W641" s="1"/>
      <c r="X641" s="1"/>
      <c r="Y641" s="1"/>
      <c r="Z641" s="1"/>
    </row>
    <row r="642" spans="1:26" ht="14.25" customHeight="1">
      <c r="A642" s="1"/>
      <c r="B642" s="862"/>
      <c r="C642" s="690"/>
      <c r="D642" s="39"/>
      <c r="E642" s="39"/>
      <c r="F642" s="40"/>
      <c r="G642" s="41"/>
      <c r="H642" s="42">
        <f t="shared" ref="H642:H650" si="64">G642*(F642+1)*E642</f>
        <v>0</v>
      </c>
      <c r="I642" s="1"/>
      <c r="J642" s="1"/>
      <c r="K642" s="1"/>
      <c r="L642" s="1"/>
      <c r="M642" s="1"/>
      <c r="N642" s="1"/>
      <c r="O642" s="1"/>
      <c r="P642" s="1"/>
      <c r="Q642" s="1"/>
      <c r="R642" s="1"/>
      <c r="S642" s="1"/>
      <c r="T642" s="1"/>
      <c r="U642" s="1"/>
      <c r="V642" s="1"/>
      <c r="W642" s="1"/>
      <c r="X642" s="1"/>
      <c r="Y642" s="1"/>
      <c r="Z642" s="1"/>
    </row>
    <row r="643" spans="1:26" ht="14.25" customHeight="1">
      <c r="A643" s="1"/>
      <c r="B643" s="708" t="s">
        <v>137</v>
      </c>
      <c r="C643" s="621"/>
      <c r="D643" s="39" t="s">
        <v>9</v>
      </c>
      <c r="E643" s="50">
        <v>1</v>
      </c>
      <c r="F643" s="40">
        <v>0.05</v>
      </c>
      <c r="G643" s="41">
        <v>40000</v>
      </c>
      <c r="H643" s="42">
        <f t="shared" si="64"/>
        <v>42000</v>
      </c>
      <c r="I643" s="1"/>
      <c r="J643" s="1"/>
      <c r="K643" s="1"/>
      <c r="L643" s="1"/>
      <c r="M643" s="1"/>
      <c r="N643" s="1"/>
      <c r="O643" s="1"/>
      <c r="P643" s="1"/>
      <c r="Q643" s="1"/>
      <c r="R643" s="1"/>
      <c r="S643" s="1"/>
      <c r="T643" s="1"/>
      <c r="U643" s="1"/>
      <c r="V643" s="1"/>
      <c r="W643" s="1"/>
      <c r="X643" s="1"/>
      <c r="Y643" s="1"/>
      <c r="Z643" s="1"/>
    </row>
    <row r="644" spans="1:26" ht="14.25" customHeight="1">
      <c r="A644" s="1"/>
      <c r="B644" s="708" t="s">
        <v>138</v>
      </c>
      <c r="C644" s="621"/>
      <c r="D644" s="39" t="s">
        <v>51</v>
      </c>
      <c r="E644" s="50">
        <v>0.13</v>
      </c>
      <c r="F644" s="40">
        <v>0</v>
      </c>
      <c r="G644" s="41">
        <v>45800</v>
      </c>
      <c r="H644" s="42">
        <f t="shared" si="64"/>
        <v>5954</v>
      </c>
      <c r="I644" s="1"/>
      <c r="J644" s="1"/>
      <c r="K644" s="1"/>
      <c r="L644" s="1"/>
      <c r="M644" s="1"/>
      <c r="N644" s="1"/>
      <c r="O644" s="1"/>
      <c r="P644" s="1"/>
      <c r="Q644" s="1"/>
      <c r="R644" s="1"/>
      <c r="S644" s="1"/>
      <c r="T644" s="1"/>
      <c r="U644" s="1"/>
      <c r="V644" s="1"/>
      <c r="W644" s="1"/>
      <c r="X644" s="1"/>
      <c r="Y644" s="1"/>
      <c r="Z644" s="1"/>
    </row>
    <row r="645" spans="1:26" ht="14.25" customHeight="1">
      <c r="A645" s="1"/>
      <c r="B645" s="708" t="s">
        <v>139</v>
      </c>
      <c r="C645" s="621"/>
      <c r="D645" s="39" t="s">
        <v>51</v>
      </c>
      <c r="E645" s="50">
        <v>0.09</v>
      </c>
      <c r="F645" s="40">
        <v>0</v>
      </c>
      <c r="G645" s="41">
        <v>23500</v>
      </c>
      <c r="H645" s="42">
        <f t="shared" si="64"/>
        <v>2115</v>
      </c>
      <c r="I645" s="1"/>
      <c r="J645" s="1"/>
      <c r="K645" s="1"/>
      <c r="L645" s="1"/>
      <c r="M645" s="1"/>
      <c r="N645" s="1"/>
      <c r="O645" s="1"/>
      <c r="P645" s="1"/>
      <c r="Q645" s="1"/>
      <c r="R645" s="1"/>
      <c r="S645" s="1"/>
      <c r="T645" s="1"/>
      <c r="U645" s="1"/>
      <c r="V645" s="1"/>
      <c r="W645" s="1"/>
      <c r="X645" s="1"/>
      <c r="Y645" s="1"/>
      <c r="Z645" s="1"/>
    </row>
    <row r="646" spans="1:26" ht="14.25" customHeight="1">
      <c r="A646" s="1"/>
      <c r="B646" s="708" t="s">
        <v>140</v>
      </c>
      <c r="C646" s="621"/>
      <c r="D646" s="39" t="s">
        <v>587</v>
      </c>
      <c r="E646" s="73">
        <v>0.1</v>
      </c>
      <c r="F646" s="44">
        <v>0</v>
      </c>
      <c r="G646" s="45">
        <v>5265</v>
      </c>
      <c r="H646" s="42">
        <f t="shared" si="64"/>
        <v>526.5</v>
      </c>
      <c r="I646" s="1"/>
      <c r="J646" s="1"/>
      <c r="K646" s="1"/>
      <c r="L646" s="1"/>
      <c r="M646" s="1"/>
      <c r="N646" s="1"/>
      <c r="O646" s="1"/>
      <c r="P646" s="1"/>
      <c r="Q646" s="1"/>
      <c r="R646" s="1"/>
      <c r="S646" s="1"/>
      <c r="T646" s="1"/>
      <c r="U646" s="1"/>
      <c r="V646" s="1"/>
      <c r="W646" s="1"/>
      <c r="X646" s="1"/>
      <c r="Y646" s="1"/>
      <c r="Z646" s="1"/>
    </row>
    <row r="647" spans="1:26" ht="14.25" customHeight="1">
      <c r="A647" s="1"/>
      <c r="B647" s="708" t="s">
        <v>141</v>
      </c>
      <c r="C647" s="621"/>
      <c r="D647" s="39" t="s">
        <v>30</v>
      </c>
      <c r="E647" s="73">
        <v>2</v>
      </c>
      <c r="F647" s="44">
        <v>0</v>
      </c>
      <c r="G647" s="45">
        <v>3500</v>
      </c>
      <c r="H647" s="42">
        <f t="shared" si="64"/>
        <v>7000</v>
      </c>
      <c r="I647" s="1"/>
      <c r="J647" s="1"/>
      <c r="K647" s="1"/>
      <c r="L647" s="1"/>
      <c r="M647" s="1"/>
      <c r="N647" s="1"/>
      <c r="O647" s="1"/>
      <c r="P647" s="1"/>
      <c r="Q647" s="1"/>
      <c r="R647" s="1"/>
      <c r="S647" s="1"/>
      <c r="T647" s="1"/>
      <c r="U647" s="1"/>
      <c r="V647" s="1"/>
      <c r="W647" s="1"/>
      <c r="X647" s="1"/>
      <c r="Y647" s="1"/>
      <c r="Z647" s="1"/>
    </row>
    <row r="648" spans="1:26" ht="14.25" customHeight="1">
      <c r="A648" s="1"/>
      <c r="B648" s="708" t="s">
        <v>142</v>
      </c>
      <c r="C648" s="621"/>
      <c r="D648" s="39" t="s">
        <v>13</v>
      </c>
      <c r="E648" s="73">
        <v>5.0000000000000001E-3</v>
      </c>
      <c r="F648" s="44">
        <v>0</v>
      </c>
      <c r="G648" s="45">
        <v>515806</v>
      </c>
      <c r="H648" s="42">
        <f t="shared" si="64"/>
        <v>2579.0300000000002</v>
      </c>
      <c r="I648" s="1"/>
      <c r="J648" s="1"/>
      <c r="K648" s="1"/>
      <c r="L648" s="1"/>
      <c r="M648" s="1"/>
      <c r="N648" s="1"/>
      <c r="O648" s="1"/>
      <c r="P648" s="1"/>
      <c r="Q648" s="1"/>
      <c r="R648" s="1"/>
      <c r="S648" s="1"/>
      <c r="T648" s="1"/>
      <c r="U648" s="1"/>
      <c r="V648" s="1"/>
      <c r="W648" s="1"/>
      <c r="X648" s="1"/>
      <c r="Y648" s="1"/>
      <c r="Z648" s="1"/>
    </row>
    <row r="649" spans="1:26" ht="14.25" customHeight="1">
      <c r="A649" s="1"/>
      <c r="B649" s="708" t="s">
        <v>143</v>
      </c>
      <c r="C649" s="621"/>
      <c r="D649" s="39" t="s">
        <v>131</v>
      </c>
      <c r="E649" s="73">
        <v>0.5</v>
      </c>
      <c r="F649" s="44"/>
      <c r="G649" s="45">
        <v>2000</v>
      </c>
      <c r="H649" s="42">
        <f t="shared" si="64"/>
        <v>1000</v>
      </c>
      <c r="I649" s="1"/>
      <c r="J649" s="1"/>
      <c r="K649" s="1"/>
      <c r="L649" s="1"/>
      <c r="M649" s="1"/>
      <c r="N649" s="1"/>
      <c r="O649" s="1"/>
      <c r="P649" s="1"/>
      <c r="Q649" s="1"/>
      <c r="R649" s="1"/>
      <c r="S649" s="1"/>
      <c r="T649" s="1"/>
      <c r="U649" s="1"/>
      <c r="V649" s="1"/>
      <c r="W649" s="1"/>
      <c r="X649" s="1"/>
      <c r="Y649" s="1"/>
      <c r="Z649" s="1"/>
    </row>
    <row r="650" spans="1:26" ht="14.25" customHeight="1">
      <c r="A650" s="1"/>
      <c r="B650" s="702"/>
      <c r="C650" s="625"/>
      <c r="D650" s="39"/>
      <c r="E650" s="46"/>
      <c r="F650" s="47"/>
      <c r="G650" s="48"/>
      <c r="H650" s="42">
        <f t="shared" si="64"/>
        <v>0</v>
      </c>
      <c r="I650" s="1"/>
      <c r="J650" s="1"/>
      <c r="K650" s="1"/>
      <c r="L650" s="1"/>
      <c r="M650" s="1"/>
      <c r="N650" s="1"/>
      <c r="O650" s="1"/>
      <c r="P650" s="1"/>
      <c r="Q650" s="1"/>
      <c r="R650" s="1"/>
      <c r="S650" s="1"/>
      <c r="T650" s="1"/>
      <c r="U650" s="1"/>
      <c r="V650" s="1"/>
      <c r="W650" s="1"/>
      <c r="X650" s="1"/>
      <c r="Y650" s="1"/>
      <c r="Z650" s="1"/>
    </row>
    <row r="651" spans="1:26" ht="14.25" customHeight="1">
      <c r="A651" s="1"/>
      <c r="B651" s="682" t="s">
        <v>87</v>
      </c>
      <c r="C651" s="581"/>
      <c r="D651" s="581"/>
      <c r="E651" s="581"/>
      <c r="F651" s="581"/>
      <c r="G651" s="579"/>
      <c r="H651" s="81">
        <f>ROUND(SUM(H642:H650),2)</f>
        <v>61174.53</v>
      </c>
      <c r="I651" s="1"/>
      <c r="J651" s="1"/>
      <c r="K651" s="1"/>
      <c r="L651" s="1"/>
      <c r="M651" s="1"/>
      <c r="N651" s="1"/>
      <c r="O651" s="1"/>
      <c r="P651" s="1"/>
      <c r="Q651" s="1"/>
      <c r="R651" s="1"/>
      <c r="S651" s="1"/>
      <c r="T651" s="1"/>
      <c r="U651" s="1"/>
      <c r="V651" s="1"/>
      <c r="W651" s="1"/>
      <c r="X651" s="1"/>
      <c r="Y651" s="1"/>
      <c r="Z651" s="1"/>
    </row>
    <row r="652" spans="1:26" ht="14.25" customHeight="1">
      <c r="A652" s="1"/>
      <c r="B652" s="636" t="s">
        <v>88</v>
      </c>
      <c r="C652" s="581"/>
      <c r="D652" s="581"/>
      <c r="E652" s="581"/>
      <c r="F652" s="581"/>
      <c r="G652" s="581"/>
      <c r="H652" s="589"/>
      <c r="I652" s="1"/>
      <c r="J652" s="1"/>
      <c r="K652" s="1"/>
      <c r="L652" s="1"/>
      <c r="M652" s="1"/>
      <c r="N652" s="1"/>
      <c r="O652" s="1"/>
      <c r="P652" s="1"/>
      <c r="Q652" s="1"/>
      <c r="R652" s="1"/>
      <c r="S652" s="1"/>
      <c r="T652" s="1"/>
      <c r="U652" s="1"/>
      <c r="V652" s="1"/>
      <c r="W652" s="1"/>
      <c r="X652" s="1"/>
      <c r="Y652" s="1"/>
      <c r="Z652" s="1"/>
    </row>
    <row r="653" spans="1:26" ht="14.25" customHeight="1">
      <c r="A653" s="1"/>
      <c r="B653" s="591" t="s">
        <v>1</v>
      </c>
      <c r="C653" s="579"/>
      <c r="D653" s="37" t="s">
        <v>2</v>
      </c>
      <c r="E653" s="23" t="s">
        <v>83</v>
      </c>
      <c r="F653" s="23" t="s">
        <v>89</v>
      </c>
      <c r="G653" s="23" t="s">
        <v>85</v>
      </c>
      <c r="H653" s="38" t="s">
        <v>86</v>
      </c>
      <c r="I653" s="1"/>
      <c r="J653" s="1"/>
      <c r="K653" s="1"/>
      <c r="L653" s="1"/>
      <c r="M653" s="1"/>
      <c r="N653" s="1"/>
      <c r="O653" s="1"/>
      <c r="P653" s="1"/>
      <c r="Q653" s="1"/>
      <c r="R653" s="1"/>
      <c r="S653" s="1"/>
      <c r="T653" s="1"/>
      <c r="U653" s="1"/>
      <c r="V653" s="1"/>
      <c r="W653" s="1"/>
      <c r="X653" s="1"/>
      <c r="Y653" s="1"/>
      <c r="Z653" s="1"/>
    </row>
    <row r="654" spans="1:26" ht="14.25" customHeight="1">
      <c r="A654" s="1"/>
      <c r="B654" s="701"/>
      <c r="C654" s="680"/>
      <c r="D654" s="50"/>
      <c r="E654" s="51"/>
      <c r="F654" s="52"/>
      <c r="G654" s="41"/>
      <c r="H654" s="42">
        <f t="shared" ref="H654:H657" si="65">E654*F654*G654</f>
        <v>0</v>
      </c>
      <c r="I654" s="1"/>
      <c r="J654" s="1"/>
      <c r="K654" s="1"/>
      <c r="L654" s="1"/>
      <c r="M654" s="1"/>
      <c r="N654" s="1"/>
      <c r="O654" s="1"/>
      <c r="P654" s="1"/>
      <c r="Q654" s="1"/>
      <c r="R654" s="1"/>
      <c r="S654" s="1"/>
      <c r="T654" s="1"/>
      <c r="U654" s="1"/>
      <c r="V654" s="1"/>
      <c r="W654" s="1"/>
      <c r="X654" s="1"/>
      <c r="Y654" s="1"/>
      <c r="Z654" s="1"/>
    </row>
    <row r="655" spans="1:26" ht="14.25" customHeight="1">
      <c r="A655" s="1"/>
      <c r="B655" s="707" t="s">
        <v>90</v>
      </c>
      <c r="C655" s="620"/>
      <c r="D655" s="53" t="s">
        <v>91</v>
      </c>
      <c r="E655" s="50">
        <v>0.05</v>
      </c>
      <c r="F655" s="59">
        <v>1</v>
      </c>
      <c r="G655" s="41">
        <f>H665</f>
        <v>20735</v>
      </c>
      <c r="H655" s="42">
        <f t="shared" si="65"/>
        <v>1036.75</v>
      </c>
      <c r="I655" s="1"/>
      <c r="J655" s="1"/>
      <c r="K655" s="1"/>
      <c r="L655" s="1"/>
      <c r="M655" s="1"/>
      <c r="N655" s="1"/>
      <c r="O655" s="1"/>
      <c r="P655" s="1"/>
      <c r="Q655" s="1"/>
      <c r="R655" s="1"/>
      <c r="S655" s="1"/>
      <c r="T655" s="1"/>
      <c r="U655" s="1"/>
      <c r="V655" s="1"/>
      <c r="W655" s="1"/>
      <c r="X655" s="1"/>
      <c r="Y655" s="1"/>
      <c r="Z655" s="1"/>
    </row>
    <row r="656" spans="1:26" ht="14.25" customHeight="1">
      <c r="A656" s="1"/>
      <c r="B656" s="707" t="s">
        <v>144</v>
      </c>
      <c r="C656" s="620"/>
      <c r="D656" s="53" t="s">
        <v>94</v>
      </c>
      <c r="E656" s="50">
        <v>1</v>
      </c>
      <c r="F656" s="59">
        <v>0.04</v>
      </c>
      <c r="G656" s="41">
        <v>29750</v>
      </c>
      <c r="H656" s="42">
        <f t="shared" si="65"/>
        <v>1190</v>
      </c>
      <c r="I656" s="1"/>
      <c r="J656" s="1"/>
      <c r="K656" s="1"/>
      <c r="L656" s="1"/>
      <c r="M656" s="1"/>
      <c r="N656" s="1"/>
      <c r="O656" s="1"/>
      <c r="P656" s="1"/>
      <c r="Q656" s="1"/>
      <c r="R656" s="1"/>
      <c r="S656" s="1"/>
      <c r="T656" s="1"/>
      <c r="U656" s="1"/>
      <c r="V656" s="1"/>
      <c r="W656" s="1"/>
      <c r="X656" s="1"/>
      <c r="Y656" s="1"/>
      <c r="Z656" s="1"/>
    </row>
    <row r="657" spans="1:26" ht="14.25" customHeight="1">
      <c r="A657" s="1"/>
      <c r="B657" s="861"/>
      <c r="C657" s="681"/>
      <c r="D657" s="47"/>
      <c r="E657" s="46"/>
      <c r="F657" s="47"/>
      <c r="G657" s="41"/>
      <c r="H657" s="42">
        <f t="shared" si="65"/>
        <v>0</v>
      </c>
      <c r="I657" s="1"/>
      <c r="J657" s="1"/>
      <c r="K657" s="1"/>
      <c r="L657" s="1"/>
      <c r="M657" s="1"/>
      <c r="N657" s="1"/>
      <c r="O657" s="1"/>
      <c r="P657" s="1"/>
      <c r="Q657" s="1"/>
      <c r="R657" s="1"/>
      <c r="S657" s="1"/>
      <c r="T657" s="1"/>
      <c r="U657" s="1"/>
      <c r="V657" s="1"/>
      <c r="W657" s="1"/>
      <c r="X657" s="1"/>
      <c r="Y657" s="1"/>
      <c r="Z657" s="1"/>
    </row>
    <row r="658" spans="1:26" ht="14.25" customHeight="1">
      <c r="A658" s="1"/>
      <c r="B658" s="682" t="s">
        <v>87</v>
      </c>
      <c r="C658" s="581"/>
      <c r="D658" s="581"/>
      <c r="E658" s="581"/>
      <c r="F658" s="581"/>
      <c r="G658" s="579"/>
      <c r="H658" s="81">
        <f>ROUND(SUM(H654:H657),2)</f>
        <v>2226.75</v>
      </c>
      <c r="I658" s="1"/>
      <c r="J658" s="1"/>
      <c r="K658" s="1"/>
      <c r="L658" s="1"/>
      <c r="M658" s="1"/>
      <c r="N658" s="1"/>
      <c r="O658" s="1"/>
      <c r="P658" s="1"/>
      <c r="Q658" s="1"/>
      <c r="R658" s="1"/>
      <c r="S658" s="1"/>
      <c r="T658" s="1"/>
      <c r="U658" s="1"/>
      <c r="V658" s="1"/>
      <c r="W658" s="1"/>
      <c r="X658" s="1"/>
      <c r="Y658" s="1"/>
      <c r="Z658" s="1"/>
    </row>
    <row r="659" spans="1:26" ht="14.25" customHeight="1">
      <c r="A659" s="1"/>
      <c r="B659" s="636" t="s">
        <v>92</v>
      </c>
      <c r="C659" s="581"/>
      <c r="D659" s="581"/>
      <c r="E659" s="581"/>
      <c r="F659" s="581"/>
      <c r="G659" s="581"/>
      <c r="H659" s="589"/>
      <c r="I659" s="1"/>
      <c r="J659" s="1"/>
      <c r="K659" s="1"/>
      <c r="L659" s="1"/>
      <c r="M659" s="1"/>
      <c r="N659" s="1"/>
      <c r="O659" s="1"/>
      <c r="P659" s="1"/>
      <c r="Q659" s="1"/>
      <c r="R659" s="1"/>
      <c r="S659" s="1"/>
      <c r="T659" s="1"/>
      <c r="U659" s="1"/>
      <c r="V659" s="1"/>
      <c r="W659" s="1"/>
      <c r="X659" s="1"/>
      <c r="Y659" s="1"/>
      <c r="Z659" s="1"/>
    </row>
    <row r="660" spans="1:26" ht="14.25" customHeight="1">
      <c r="A660" s="1"/>
      <c r="B660" s="591" t="s">
        <v>1</v>
      </c>
      <c r="C660" s="579"/>
      <c r="D660" s="37" t="s">
        <v>2</v>
      </c>
      <c r="E660" s="23" t="s">
        <v>83</v>
      </c>
      <c r="F660" s="54" t="s">
        <v>89</v>
      </c>
      <c r="G660" s="23" t="s">
        <v>85</v>
      </c>
      <c r="H660" s="55" t="s">
        <v>86</v>
      </c>
      <c r="I660" s="1"/>
      <c r="J660" s="1"/>
      <c r="K660" s="1"/>
      <c r="L660" s="1"/>
      <c r="M660" s="1"/>
      <c r="N660" s="1"/>
      <c r="O660" s="1"/>
      <c r="P660" s="1"/>
      <c r="Q660" s="1"/>
      <c r="R660" s="1"/>
      <c r="S660" s="1"/>
      <c r="T660" s="1"/>
      <c r="U660" s="1"/>
      <c r="V660" s="1"/>
      <c r="W660" s="1"/>
      <c r="X660" s="1"/>
      <c r="Y660" s="1"/>
      <c r="Z660" s="1"/>
    </row>
    <row r="661" spans="1:26" ht="14.25" customHeight="1">
      <c r="A661" s="1"/>
      <c r="B661" s="701"/>
      <c r="C661" s="680"/>
      <c r="D661" s="56"/>
      <c r="E661" s="51"/>
      <c r="F661" s="57"/>
      <c r="G661" s="41"/>
      <c r="H661" s="42">
        <f t="shared" ref="H661:H664" si="66">E661*F661*G661</f>
        <v>0</v>
      </c>
      <c r="I661" s="1"/>
      <c r="J661" s="1"/>
      <c r="K661" s="1"/>
      <c r="L661" s="1"/>
      <c r="M661" s="1"/>
      <c r="N661" s="1"/>
      <c r="O661" s="1"/>
      <c r="P661" s="1"/>
      <c r="Q661" s="1"/>
      <c r="R661" s="1"/>
      <c r="S661" s="1"/>
      <c r="T661" s="1"/>
      <c r="U661" s="1"/>
      <c r="V661" s="1"/>
      <c r="W661" s="1"/>
      <c r="X661" s="1"/>
      <c r="Y661" s="1"/>
      <c r="Z661" s="1"/>
    </row>
    <row r="662" spans="1:26" ht="14.25" customHeight="1">
      <c r="A662" s="1"/>
      <c r="B662" s="619" t="s">
        <v>96</v>
      </c>
      <c r="C662" s="620"/>
      <c r="D662" s="58" t="s">
        <v>94</v>
      </c>
      <c r="E662" s="50">
        <v>1</v>
      </c>
      <c r="F662" s="59">
        <v>0.125</v>
      </c>
      <c r="G662" s="41">
        <v>102080</v>
      </c>
      <c r="H662" s="42">
        <f t="shared" si="66"/>
        <v>12760</v>
      </c>
      <c r="I662" s="1"/>
      <c r="J662" s="1"/>
      <c r="K662" s="1"/>
      <c r="L662" s="1"/>
      <c r="M662" s="1"/>
      <c r="N662" s="1"/>
      <c r="O662" s="1"/>
      <c r="P662" s="1"/>
      <c r="Q662" s="1"/>
      <c r="R662" s="1"/>
      <c r="S662" s="1"/>
      <c r="T662" s="1"/>
      <c r="U662" s="1"/>
      <c r="V662" s="1"/>
      <c r="W662" s="1"/>
      <c r="X662" s="1"/>
      <c r="Y662" s="1"/>
      <c r="Z662" s="1"/>
    </row>
    <row r="663" spans="1:26" ht="14.25" customHeight="1">
      <c r="A663" s="1"/>
      <c r="B663" s="619" t="s">
        <v>93</v>
      </c>
      <c r="C663" s="620"/>
      <c r="D663" s="58" t="s">
        <v>94</v>
      </c>
      <c r="E663" s="50">
        <v>1</v>
      </c>
      <c r="F663" s="59">
        <v>0.125</v>
      </c>
      <c r="G663" s="41">
        <v>63800</v>
      </c>
      <c r="H663" s="42">
        <f t="shared" si="66"/>
        <v>7975</v>
      </c>
      <c r="I663" s="1"/>
      <c r="J663" s="1"/>
      <c r="K663" s="1"/>
      <c r="L663" s="1"/>
      <c r="M663" s="1"/>
      <c r="N663" s="1"/>
      <c r="O663" s="1"/>
      <c r="P663" s="1"/>
      <c r="Q663" s="1"/>
      <c r="R663" s="1"/>
      <c r="S663" s="1"/>
      <c r="T663" s="1"/>
      <c r="U663" s="1"/>
      <c r="V663" s="1"/>
      <c r="W663" s="1"/>
      <c r="X663" s="1"/>
      <c r="Y663" s="1"/>
      <c r="Z663" s="1"/>
    </row>
    <row r="664" spans="1:26" ht="14.25" customHeight="1">
      <c r="A664" s="1"/>
      <c r="B664" s="702"/>
      <c r="C664" s="681"/>
      <c r="D664" s="60"/>
      <c r="E664" s="61"/>
      <c r="F664" s="47"/>
      <c r="G664" s="41"/>
      <c r="H664" s="42">
        <f t="shared" si="66"/>
        <v>0</v>
      </c>
      <c r="I664" s="1"/>
      <c r="J664" s="1"/>
      <c r="K664" s="1"/>
      <c r="L664" s="1"/>
      <c r="M664" s="1"/>
      <c r="N664" s="1"/>
      <c r="O664" s="1"/>
      <c r="P664" s="1"/>
      <c r="Q664" s="1"/>
      <c r="R664" s="1"/>
      <c r="S664" s="1"/>
      <c r="T664" s="1"/>
      <c r="U664" s="1"/>
      <c r="V664" s="1"/>
      <c r="W664" s="1"/>
      <c r="X664" s="1"/>
      <c r="Y664" s="1"/>
      <c r="Z664" s="1"/>
    </row>
    <row r="665" spans="1:26" ht="14.25" customHeight="1">
      <c r="A665" s="1"/>
      <c r="B665" s="682" t="s">
        <v>87</v>
      </c>
      <c r="C665" s="581"/>
      <c r="D665" s="581"/>
      <c r="E665" s="581"/>
      <c r="F665" s="581"/>
      <c r="G665" s="579"/>
      <c r="H665" s="81">
        <f>ROUND(SUM(H661:H664),2)</f>
        <v>20735</v>
      </c>
      <c r="I665" s="1"/>
      <c r="J665" s="1"/>
      <c r="K665" s="1"/>
      <c r="L665" s="1"/>
      <c r="M665" s="1"/>
      <c r="N665" s="1"/>
      <c r="O665" s="1"/>
      <c r="P665" s="1"/>
      <c r="Q665" s="1"/>
      <c r="R665" s="1"/>
      <c r="S665" s="1"/>
      <c r="T665" s="1"/>
      <c r="U665" s="1"/>
      <c r="V665" s="1"/>
      <c r="W665" s="1"/>
      <c r="X665" s="1"/>
      <c r="Y665" s="1"/>
      <c r="Z665" s="1"/>
    </row>
    <row r="666" spans="1:26" ht="14.25" customHeight="1">
      <c r="A666" s="1"/>
      <c r="B666" s="636" t="s">
        <v>95</v>
      </c>
      <c r="C666" s="581"/>
      <c r="D666" s="581"/>
      <c r="E666" s="581"/>
      <c r="F666" s="581"/>
      <c r="G666" s="581"/>
      <c r="H666" s="589"/>
      <c r="I666" s="1"/>
      <c r="J666" s="1"/>
      <c r="K666" s="1"/>
      <c r="L666" s="1"/>
      <c r="M666" s="1"/>
      <c r="N666" s="1"/>
      <c r="O666" s="1"/>
      <c r="P666" s="1"/>
      <c r="Q666" s="1"/>
      <c r="R666" s="1"/>
      <c r="S666" s="1"/>
      <c r="T666" s="1"/>
      <c r="U666" s="1"/>
      <c r="V666" s="1"/>
      <c r="W666" s="1"/>
      <c r="X666" s="1"/>
      <c r="Y666" s="1"/>
      <c r="Z666" s="1"/>
    </row>
    <row r="667" spans="1:26" ht="14.25" customHeight="1">
      <c r="A667" s="1"/>
      <c r="B667" s="591" t="s">
        <v>1</v>
      </c>
      <c r="C667" s="581"/>
      <c r="D667" s="579"/>
      <c r="E667" s="23" t="s">
        <v>2</v>
      </c>
      <c r="F667" s="23" t="s">
        <v>83</v>
      </c>
      <c r="G667" s="23" t="s">
        <v>85</v>
      </c>
      <c r="H667" s="38" t="s">
        <v>86</v>
      </c>
      <c r="I667" s="1"/>
      <c r="J667" s="1"/>
      <c r="K667" s="1"/>
      <c r="L667" s="1"/>
      <c r="M667" s="1"/>
      <c r="N667" s="1"/>
      <c r="O667" s="1"/>
      <c r="P667" s="1"/>
      <c r="Q667" s="1"/>
      <c r="R667" s="1"/>
      <c r="S667" s="1"/>
      <c r="T667" s="1"/>
      <c r="U667" s="1"/>
      <c r="V667" s="1"/>
      <c r="W667" s="1"/>
      <c r="X667" s="1"/>
      <c r="Y667" s="1"/>
      <c r="Z667" s="1"/>
    </row>
    <row r="668" spans="1:26" ht="14.25" customHeight="1">
      <c r="A668" s="1"/>
      <c r="B668" s="619"/>
      <c r="C668" s="620"/>
      <c r="D668" s="621"/>
      <c r="E668" s="39"/>
      <c r="F668" s="40"/>
      <c r="G668" s="62"/>
      <c r="H668" s="63">
        <f t="shared" ref="H668:H669" si="67">G668*F668</f>
        <v>0</v>
      </c>
      <c r="I668" s="1"/>
      <c r="J668" s="1"/>
      <c r="K668" s="1"/>
      <c r="L668" s="1"/>
      <c r="M668" s="1"/>
      <c r="N668" s="1"/>
      <c r="O668" s="1"/>
      <c r="P668" s="1"/>
      <c r="Q668" s="1"/>
      <c r="R668" s="1"/>
      <c r="S668" s="1"/>
      <c r="T668" s="1"/>
      <c r="U668" s="1"/>
      <c r="V668" s="1"/>
      <c r="W668" s="1"/>
      <c r="X668" s="1"/>
      <c r="Y668" s="1"/>
      <c r="Z668" s="1"/>
    </row>
    <row r="669" spans="1:26" ht="14.25" customHeight="1">
      <c r="A669" s="1"/>
      <c r="B669" s="619"/>
      <c r="C669" s="620"/>
      <c r="D669" s="621"/>
      <c r="E669" s="39"/>
      <c r="F669" s="40"/>
      <c r="G669" s="62"/>
      <c r="H669" s="63">
        <f t="shared" si="67"/>
        <v>0</v>
      </c>
      <c r="I669" s="1"/>
      <c r="J669" s="1"/>
      <c r="K669" s="1"/>
      <c r="L669" s="1"/>
      <c r="M669" s="1"/>
      <c r="N669" s="1"/>
      <c r="O669" s="1"/>
      <c r="P669" s="1"/>
      <c r="Q669" s="1"/>
      <c r="R669" s="1"/>
      <c r="S669" s="1"/>
      <c r="T669" s="1"/>
      <c r="U669" s="1"/>
      <c r="V669" s="1"/>
      <c r="W669" s="1"/>
      <c r="X669" s="1"/>
      <c r="Y669" s="1"/>
      <c r="Z669" s="1"/>
    </row>
    <row r="670" spans="1:26" ht="14.25" customHeight="1">
      <c r="A670" s="1"/>
      <c r="B670" s="674" t="s">
        <v>87</v>
      </c>
      <c r="C670" s="594"/>
      <c r="D670" s="594"/>
      <c r="E670" s="594"/>
      <c r="F670" s="594"/>
      <c r="G670" s="595"/>
      <c r="H670" s="64">
        <f>ROUND(SUM(H668:H669),2)</f>
        <v>0</v>
      </c>
      <c r="I670" s="1"/>
      <c r="J670" s="1"/>
      <c r="K670" s="1"/>
      <c r="L670" s="1"/>
      <c r="M670" s="1"/>
      <c r="N670" s="1"/>
      <c r="O670" s="1"/>
      <c r="P670" s="1"/>
      <c r="Q670" s="1"/>
      <c r="R670" s="1"/>
      <c r="S670" s="1"/>
      <c r="T670" s="1"/>
      <c r="U670" s="1"/>
      <c r="V670" s="1"/>
      <c r="W670" s="1"/>
      <c r="X670" s="1"/>
      <c r="Y670" s="1"/>
      <c r="Z670" s="1"/>
    </row>
    <row r="671" spans="1:26" ht="14.25" customHeight="1">
      <c r="A671" s="1"/>
      <c r="B671" s="675"/>
      <c r="C671" s="602"/>
      <c r="D671" s="602"/>
      <c r="E671" s="602"/>
      <c r="F671" s="602"/>
      <c r="G671" s="602"/>
      <c r="H671" s="633"/>
      <c r="I671" s="1"/>
      <c r="J671" s="1"/>
      <c r="K671" s="1"/>
      <c r="L671" s="1"/>
      <c r="M671" s="1"/>
      <c r="N671" s="1"/>
      <c r="O671" s="1"/>
      <c r="P671" s="1"/>
      <c r="Q671" s="1"/>
      <c r="R671" s="1"/>
      <c r="S671" s="1"/>
      <c r="T671" s="1"/>
      <c r="U671" s="1"/>
      <c r="V671" s="1"/>
      <c r="W671" s="1"/>
      <c r="X671" s="1"/>
      <c r="Y671" s="1"/>
      <c r="Z671" s="1"/>
    </row>
    <row r="672" spans="1:26" ht="14.25" customHeight="1">
      <c r="A672" s="1"/>
      <c r="B672" s="676"/>
      <c r="C672" s="587"/>
      <c r="D672" s="635"/>
      <c r="E672" s="677" t="s">
        <v>59</v>
      </c>
      <c r="F672" s="678"/>
      <c r="G672" s="678"/>
      <c r="H672" s="82">
        <f>ROUND(H670+H665+H658+H651,0)+1</f>
        <v>84137</v>
      </c>
      <c r="I672" s="1"/>
      <c r="J672" s="1"/>
      <c r="K672" s="1"/>
      <c r="L672" s="1"/>
      <c r="M672" s="1"/>
      <c r="N672" s="1"/>
      <c r="O672" s="1"/>
      <c r="P672" s="1"/>
      <c r="Q672" s="1"/>
      <c r="R672" s="1"/>
      <c r="S672" s="1"/>
      <c r="T672" s="1"/>
      <c r="U672" s="1"/>
      <c r="V672" s="1"/>
      <c r="W672" s="1"/>
      <c r="X672" s="1"/>
      <c r="Y672" s="1"/>
      <c r="Z672" s="1"/>
    </row>
    <row r="673" spans="1:26" ht="14.25" customHeight="1">
      <c r="A673" s="1"/>
      <c r="B673" s="290"/>
      <c r="C673" s="68"/>
      <c r="D673" s="68"/>
      <c r="E673" s="68"/>
      <c r="F673" s="68"/>
      <c r="G673" s="68"/>
      <c r="H673" s="69"/>
      <c r="I673" s="1"/>
      <c r="J673" s="1"/>
      <c r="K673" s="1"/>
      <c r="L673" s="1"/>
      <c r="M673" s="1"/>
      <c r="N673" s="1"/>
      <c r="O673" s="1"/>
      <c r="P673" s="1"/>
      <c r="Q673" s="1"/>
      <c r="R673" s="1"/>
      <c r="S673" s="1"/>
      <c r="T673" s="1"/>
      <c r="U673" s="1"/>
      <c r="V673" s="1"/>
      <c r="W673" s="1"/>
      <c r="X673" s="1"/>
      <c r="Y673" s="1"/>
      <c r="Z673" s="1"/>
    </row>
    <row r="674" spans="1:26" ht="14.25" customHeight="1">
      <c r="A674" s="1"/>
      <c r="B674" s="291"/>
      <c r="C674" s="31"/>
      <c r="D674" s="31"/>
      <c r="E674" s="31"/>
      <c r="F674" s="31"/>
      <c r="G674" s="31"/>
      <c r="H674" s="32"/>
      <c r="I674" s="1"/>
      <c r="J674" s="1"/>
      <c r="K674" s="1"/>
      <c r="L674" s="1"/>
      <c r="M674" s="1"/>
      <c r="N674" s="1"/>
      <c r="O674" s="1"/>
      <c r="P674" s="1"/>
      <c r="Q674" s="1"/>
      <c r="R674" s="1"/>
      <c r="S674" s="1"/>
      <c r="T674" s="1"/>
      <c r="U674" s="1"/>
      <c r="V674" s="1"/>
      <c r="W674" s="1"/>
      <c r="X674" s="1"/>
      <c r="Y674" s="1"/>
      <c r="Z674" s="1"/>
    </row>
    <row r="675" spans="1:26" ht="14.25" customHeight="1">
      <c r="A675" s="1"/>
      <c r="B675" s="691" t="s">
        <v>77</v>
      </c>
      <c r="C675" s="578"/>
      <c r="D675" s="578"/>
      <c r="E675" s="578"/>
      <c r="F675" s="578"/>
      <c r="G675" s="578"/>
      <c r="H675" s="604"/>
      <c r="I675" s="1"/>
      <c r="J675" s="1"/>
      <c r="K675" s="1"/>
      <c r="L675" s="1"/>
      <c r="M675" s="1"/>
      <c r="N675" s="1"/>
      <c r="O675" s="1"/>
      <c r="P675" s="1"/>
      <c r="Q675" s="1"/>
      <c r="R675" s="1"/>
      <c r="S675" s="1"/>
      <c r="T675" s="1"/>
      <c r="U675" s="1"/>
      <c r="V675" s="1"/>
      <c r="W675" s="1"/>
      <c r="X675" s="1"/>
      <c r="Y675" s="1"/>
      <c r="Z675" s="1"/>
    </row>
    <row r="676" spans="1:26" ht="14.25" customHeight="1">
      <c r="A676" s="1"/>
      <c r="B676" s="668"/>
      <c r="C676" s="606"/>
      <c r="D676" s="606"/>
      <c r="E676" s="606"/>
      <c r="F676" s="606"/>
      <c r="G676" s="606"/>
      <c r="H676" s="607"/>
      <c r="I676" s="1"/>
      <c r="J676" s="1"/>
      <c r="K676" s="1"/>
      <c r="L676" s="1"/>
      <c r="M676" s="1"/>
      <c r="N676" s="1"/>
      <c r="O676" s="1"/>
      <c r="P676" s="1"/>
      <c r="Q676" s="1"/>
      <c r="R676" s="1"/>
      <c r="S676" s="1"/>
      <c r="T676" s="1"/>
      <c r="U676" s="1"/>
      <c r="V676" s="1"/>
      <c r="W676" s="1"/>
      <c r="X676" s="1"/>
      <c r="Y676" s="1"/>
      <c r="Z676" s="1"/>
    </row>
    <row r="677" spans="1:26" ht="14.25" customHeight="1">
      <c r="A677" s="1"/>
      <c r="B677" s="591" t="s">
        <v>78</v>
      </c>
      <c r="C677" s="581"/>
      <c r="D677" s="581"/>
      <c r="E677" s="581"/>
      <c r="F677" s="581"/>
      <c r="G677" s="581"/>
      <c r="H677" s="589"/>
      <c r="I677" s="1"/>
      <c r="J677" s="1"/>
      <c r="K677" s="1"/>
      <c r="L677" s="1"/>
      <c r="M677" s="1"/>
      <c r="N677" s="1"/>
      <c r="O677" s="1"/>
      <c r="P677" s="1"/>
      <c r="Q677" s="1"/>
      <c r="R677" s="1"/>
      <c r="S677" s="1"/>
      <c r="T677" s="1"/>
      <c r="U677" s="1"/>
      <c r="V677" s="1"/>
      <c r="W677" s="1"/>
      <c r="X677" s="1"/>
      <c r="Y677" s="1"/>
      <c r="Z677" s="1"/>
    </row>
    <row r="678" spans="1:26" ht="15" customHeight="1">
      <c r="A678" s="1"/>
      <c r="B678" s="588" t="s">
        <v>1011</v>
      </c>
      <c r="C678" s="581"/>
      <c r="D678" s="581"/>
      <c r="E678" s="581"/>
      <c r="F678" s="581"/>
      <c r="G678" s="581"/>
      <c r="H678" s="589"/>
      <c r="I678" s="1"/>
      <c r="J678" s="1"/>
      <c r="K678" s="1"/>
      <c r="L678" s="1"/>
      <c r="M678" s="1"/>
      <c r="N678" s="1"/>
      <c r="O678" s="1"/>
      <c r="P678" s="1"/>
      <c r="Q678" s="1"/>
      <c r="R678" s="1"/>
      <c r="S678" s="1"/>
      <c r="T678" s="1"/>
      <c r="U678" s="1"/>
      <c r="V678" s="1"/>
      <c r="W678" s="1"/>
      <c r="X678" s="1"/>
      <c r="Y678" s="1"/>
      <c r="Z678" s="1"/>
    </row>
    <row r="679" spans="1:26" ht="15" customHeight="1">
      <c r="A679" s="1"/>
      <c r="B679" s="292" t="s">
        <v>79</v>
      </c>
      <c r="C679" s="293" t="e">
        <f>+#REF!</f>
        <v>#REF!</v>
      </c>
      <c r="D679" s="693" t="s">
        <v>80</v>
      </c>
      <c r="E679" s="579"/>
      <c r="F679" s="5" t="e">
        <f>+#REF!</f>
        <v>#REF!</v>
      </c>
      <c r="G679" s="5" t="s">
        <v>81</v>
      </c>
      <c r="H679" s="36"/>
      <c r="I679" s="1"/>
      <c r="J679" s="1"/>
      <c r="K679" s="1"/>
      <c r="L679" s="1"/>
      <c r="M679" s="1"/>
      <c r="N679" s="1"/>
      <c r="O679" s="1"/>
      <c r="P679" s="1"/>
      <c r="Q679" s="1"/>
      <c r="R679" s="1"/>
      <c r="S679" s="1"/>
      <c r="T679" s="1"/>
      <c r="U679" s="1"/>
      <c r="V679" s="1"/>
      <c r="W679" s="1"/>
      <c r="X679" s="1"/>
      <c r="Y679" s="1"/>
      <c r="Z679" s="1"/>
    </row>
    <row r="680" spans="1:26" ht="14.25" customHeight="1">
      <c r="A680" s="1"/>
      <c r="B680" s="636"/>
      <c r="C680" s="581"/>
      <c r="D680" s="581"/>
      <c r="E680" s="581"/>
      <c r="F680" s="581"/>
      <c r="G680" s="581"/>
      <c r="H680" s="589"/>
      <c r="I680" s="1"/>
      <c r="J680" s="1"/>
      <c r="K680" s="1"/>
      <c r="L680" s="1"/>
      <c r="M680" s="1"/>
      <c r="N680" s="1"/>
      <c r="O680" s="1"/>
      <c r="P680" s="1"/>
      <c r="Q680" s="1"/>
      <c r="R680" s="1"/>
      <c r="S680" s="1"/>
      <c r="T680" s="1"/>
      <c r="U680" s="1"/>
      <c r="V680" s="1"/>
      <c r="W680" s="1"/>
      <c r="X680" s="1"/>
      <c r="Y680" s="1"/>
      <c r="Z680" s="1"/>
    </row>
    <row r="681" spans="1:26" ht="15" customHeight="1">
      <c r="A681" s="1"/>
      <c r="B681" s="652" t="e">
        <f>+#REF!</f>
        <v>#REF!</v>
      </c>
      <c r="C681" s="585"/>
      <c r="D681" s="585"/>
      <c r="E681" s="585"/>
      <c r="F681" s="585"/>
      <c r="G681" s="585"/>
      <c r="H681" s="610"/>
      <c r="I681" s="1"/>
      <c r="J681" s="1"/>
      <c r="K681" s="1"/>
      <c r="L681" s="1"/>
      <c r="M681" s="1"/>
      <c r="N681" s="1"/>
      <c r="O681" s="1"/>
      <c r="P681" s="1"/>
      <c r="Q681" s="1"/>
      <c r="R681" s="1"/>
      <c r="S681" s="1"/>
      <c r="T681" s="1"/>
      <c r="U681" s="1"/>
      <c r="V681" s="1"/>
      <c r="W681" s="1"/>
      <c r="X681" s="1"/>
      <c r="Y681" s="1"/>
      <c r="Z681" s="1"/>
    </row>
    <row r="682" spans="1:26" ht="14.25" customHeight="1">
      <c r="A682" s="1"/>
      <c r="B682" s="600"/>
      <c r="C682" s="578"/>
      <c r="D682" s="578"/>
      <c r="E682" s="578"/>
      <c r="F682" s="578"/>
      <c r="G682" s="578"/>
      <c r="H682" s="604"/>
      <c r="I682" s="1"/>
      <c r="J682" s="1"/>
      <c r="K682" s="1"/>
      <c r="L682" s="1"/>
      <c r="M682" s="1"/>
      <c r="N682" s="1"/>
      <c r="O682" s="1"/>
      <c r="P682" s="1"/>
      <c r="Q682" s="1"/>
      <c r="R682" s="1"/>
      <c r="S682" s="1"/>
      <c r="T682" s="1"/>
      <c r="U682" s="1"/>
      <c r="V682" s="1"/>
      <c r="W682" s="1"/>
      <c r="X682" s="1"/>
      <c r="Y682" s="1"/>
      <c r="Z682" s="1"/>
    </row>
    <row r="683" spans="1:26" ht="14.25" customHeight="1">
      <c r="A683" s="1"/>
      <c r="B683" s="694"/>
      <c r="C683" s="606"/>
      <c r="D683" s="606"/>
      <c r="E683" s="606"/>
      <c r="F683" s="606"/>
      <c r="G683" s="606"/>
      <c r="H683" s="607"/>
      <c r="I683" s="1"/>
      <c r="J683" s="1"/>
      <c r="K683" s="1"/>
      <c r="L683" s="1"/>
      <c r="M683" s="1"/>
      <c r="N683" s="1"/>
      <c r="O683" s="1"/>
      <c r="P683" s="1"/>
      <c r="Q683" s="1"/>
      <c r="R683" s="1"/>
      <c r="S683" s="1"/>
      <c r="T683" s="1"/>
      <c r="U683" s="1"/>
      <c r="V683" s="1"/>
      <c r="W683" s="1"/>
      <c r="X683" s="1"/>
      <c r="Y683" s="1"/>
      <c r="Z683" s="1"/>
    </row>
    <row r="684" spans="1:26" ht="14.25" customHeight="1">
      <c r="A684" s="1"/>
      <c r="B684" s="636" t="s">
        <v>82</v>
      </c>
      <c r="C684" s="581"/>
      <c r="D684" s="581"/>
      <c r="E684" s="581"/>
      <c r="F684" s="581"/>
      <c r="G684" s="581"/>
      <c r="H684" s="589"/>
      <c r="I684" s="1"/>
      <c r="J684" s="1"/>
      <c r="K684" s="1"/>
      <c r="L684" s="1"/>
      <c r="M684" s="1"/>
      <c r="N684" s="1"/>
      <c r="O684" s="1"/>
      <c r="P684" s="1"/>
      <c r="Q684" s="1"/>
      <c r="R684" s="1"/>
      <c r="S684" s="1"/>
      <c r="T684" s="1"/>
      <c r="U684" s="1"/>
      <c r="V684" s="1"/>
      <c r="W684" s="1"/>
      <c r="X684" s="1"/>
      <c r="Y684" s="1"/>
      <c r="Z684" s="1"/>
    </row>
    <row r="685" spans="1:26" ht="14.25" customHeight="1">
      <c r="A685" s="1"/>
      <c r="B685" s="591" t="s">
        <v>1</v>
      </c>
      <c r="C685" s="579"/>
      <c r="D685" s="37" t="s">
        <v>2</v>
      </c>
      <c r="E685" s="23" t="s">
        <v>83</v>
      </c>
      <c r="F685" s="23" t="s">
        <v>84</v>
      </c>
      <c r="G685" s="23" t="s">
        <v>85</v>
      </c>
      <c r="H685" s="38" t="s">
        <v>86</v>
      </c>
      <c r="I685" s="1"/>
      <c r="J685" s="1"/>
      <c r="K685" s="1"/>
      <c r="L685" s="1"/>
      <c r="M685" s="1"/>
      <c r="N685" s="1"/>
      <c r="O685" s="1"/>
      <c r="P685" s="1"/>
      <c r="Q685" s="1"/>
      <c r="R685" s="1"/>
      <c r="S685" s="1"/>
      <c r="T685" s="1"/>
      <c r="U685" s="1"/>
      <c r="V685" s="1"/>
      <c r="W685" s="1"/>
      <c r="X685" s="1"/>
      <c r="Y685" s="1"/>
      <c r="Z685" s="1"/>
    </row>
    <row r="686" spans="1:26" ht="14.25" customHeight="1">
      <c r="A686" s="1"/>
      <c r="B686" s="862"/>
      <c r="C686" s="690"/>
      <c r="D686" s="39"/>
      <c r="E686" s="39"/>
      <c r="F686" s="40"/>
      <c r="G686" s="41"/>
      <c r="H686" s="42">
        <f>G686*(F686+1)*E686</f>
        <v>0</v>
      </c>
      <c r="I686" s="1"/>
      <c r="J686" s="1"/>
      <c r="K686" s="1"/>
      <c r="L686" s="1"/>
      <c r="M686" s="1"/>
      <c r="N686" s="1"/>
      <c r="O686" s="1"/>
      <c r="P686" s="1"/>
      <c r="Q686" s="1"/>
      <c r="R686" s="1"/>
      <c r="S686" s="1"/>
      <c r="T686" s="1"/>
      <c r="U686" s="1"/>
      <c r="V686" s="1"/>
      <c r="W686" s="1"/>
      <c r="X686" s="1"/>
      <c r="Y686" s="1"/>
      <c r="Z686" s="1"/>
    </row>
    <row r="687" spans="1:26" ht="14.25" customHeight="1">
      <c r="A687" s="1"/>
      <c r="B687" s="708" t="s">
        <v>145</v>
      </c>
      <c r="C687" s="621"/>
      <c r="D687" s="39" t="s">
        <v>9</v>
      </c>
      <c r="E687" s="50">
        <v>1</v>
      </c>
      <c r="F687" s="40">
        <v>0.05</v>
      </c>
      <c r="G687" s="41">
        <v>33600</v>
      </c>
      <c r="H687" s="42">
        <f t="shared" ref="H687:H692" si="68">ROUND(G687*(F687+1)*E687,2)</f>
        <v>35280</v>
      </c>
      <c r="I687" s="1"/>
      <c r="J687" s="1"/>
      <c r="K687" s="1"/>
      <c r="L687" s="1"/>
      <c r="M687" s="1"/>
      <c r="N687" s="1"/>
      <c r="O687" s="1"/>
      <c r="P687" s="1"/>
      <c r="Q687" s="1"/>
      <c r="R687" s="1"/>
      <c r="S687" s="1"/>
      <c r="T687" s="1"/>
      <c r="U687" s="1"/>
      <c r="V687" s="1"/>
      <c r="W687" s="1"/>
      <c r="X687" s="1"/>
      <c r="Y687" s="1"/>
      <c r="Z687" s="1"/>
    </row>
    <row r="688" spans="1:26" ht="14.25" customHeight="1">
      <c r="A688" s="1"/>
      <c r="B688" s="708" t="s">
        <v>123</v>
      </c>
      <c r="C688" s="621"/>
      <c r="D688" s="39" t="s">
        <v>13</v>
      </c>
      <c r="E688" s="79">
        <v>5.1999999999999998E-2</v>
      </c>
      <c r="F688" s="44">
        <v>0.05</v>
      </c>
      <c r="G688" s="45">
        <v>469926</v>
      </c>
      <c r="H688" s="42">
        <f t="shared" si="68"/>
        <v>25657.96</v>
      </c>
      <c r="I688" s="1"/>
      <c r="J688" s="1"/>
      <c r="K688" s="1"/>
      <c r="L688" s="1"/>
      <c r="M688" s="1"/>
      <c r="N688" s="1"/>
      <c r="O688" s="1"/>
      <c r="P688" s="1"/>
      <c r="Q688" s="1"/>
      <c r="R688" s="1"/>
      <c r="S688" s="1"/>
      <c r="T688" s="1"/>
      <c r="U688" s="1"/>
      <c r="V688" s="1"/>
      <c r="W688" s="1"/>
      <c r="X688" s="1"/>
      <c r="Y688" s="1"/>
      <c r="Z688" s="1"/>
    </row>
    <row r="689" spans="1:26" ht="14.25" customHeight="1">
      <c r="A689" s="1"/>
      <c r="B689" s="708" t="s">
        <v>146</v>
      </c>
      <c r="C689" s="621"/>
      <c r="D689" s="39" t="s">
        <v>131</v>
      </c>
      <c r="E689" s="79">
        <v>6.6</v>
      </c>
      <c r="F689" s="44">
        <v>0</v>
      </c>
      <c r="G689" s="45">
        <v>1450</v>
      </c>
      <c r="H689" s="42">
        <f t="shared" si="68"/>
        <v>9570</v>
      </c>
      <c r="I689" s="1"/>
      <c r="J689" s="1"/>
      <c r="K689" s="1"/>
      <c r="L689" s="1"/>
      <c r="M689" s="1"/>
      <c r="N689" s="1"/>
      <c r="O689" s="1"/>
      <c r="P689" s="1"/>
      <c r="Q689" s="1"/>
      <c r="R689" s="1"/>
      <c r="S689" s="1"/>
      <c r="T689" s="1"/>
      <c r="U689" s="1"/>
      <c r="V689" s="1"/>
      <c r="W689" s="1"/>
      <c r="X689" s="1"/>
      <c r="Y689" s="1"/>
      <c r="Z689" s="1"/>
    </row>
    <row r="690" spans="1:26" ht="14.25" customHeight="1">
      <c r="A690" s="1"/>
      <c r="B690" s="708" t="s">
        <v>147</v>
      </c>
      <c r="C690" s="621"/>
      <c r="D690" s="39" t="s">
        <v>131</v>
      </c>
      <c r="E690" s="50">
        <v>0.34</v>
      </c>
      <c r="F690" s="40">
        <v>0</v>
      </c>
      <c r="G690" s="41">
        <v>6800</v>
      </c>
      <c r="H690" s="42">
        <f t="shared" si="68"/>
        <v>2312</v>
      </c>
      <c r="I690" s="1"/>
      <c r="J690" s="1"/>
      <c r="K690" s="1"/>
      <c r="L690" s="1"/>
      <c r="M690" s="1"/>
      <c r="N690" s="1"/>
      <c r="O690" s="1"/>
      <c r="P690" s="1"/>
      <c r="Q690" s="1"/>
      <c r="R690" s="1"/>
      <c r="S690" s="1"/>
      <c r="T690" s="1"/>
      <c r="U690" s="1"/>
      <c r="V690" s="1"/>
      <c r="W690" s="1"/>
      <c r="X690" s="1"/>
      <c r="Y690" s="1"/>
      <c r="Z690" s="1"/>
    </row>
    <row r="691" spans="1:26" ht="14.25" customHeight="1">
      <c r="A691" s="1"/>
      <c r="B691" s="708" t="s">
        <v>1017</v>
      </c>
      <c r="C691" s="621"/>
      <c r="D691" s="39" t="s">
        <v>30</v>
      </c>
      <c r="E691" s="50">
        <v>1.1659999999999999</v>
      </c>
      <c r="F691" s="40">
        <v>0</v>
      </c>
      <c r="G691" s="41">
        <v>2000</v>
      </c>
      <c r="H691" s="42">
        <f t="shared" si="68"/>
        <v>2332</v>
      </c>
      <c r="I691" s="1"/>
      <c r="J691" s="1"/>
      <c r="K691" s="1"/>
      <c r="L691" s="1"/>
      <c r="M691" s="1"/>
      <c r="N691" s="1"/>
      <c r="O691" s="1"/>
      <c r="P691" s="1"/>
      <c r="Q691" s="1"/>
      <c r="R691" s="1"/>
      <c r="S691" s="1"/>
      <c r="T691" s="1"/>
      <c r="U691" s="1"/>
      <c r="V691" s="1"/>
      <c r="W691" s="1"/>
      <c r="X691" s="1"/>
      <c r="Y691" s="1"/>
      <c r="Z691" s="1"/>
    </row>
    <row r="692" spans="1:26" ht="14.25" customHeight="1">
      <c r="A692" s="1"/>
      <c r="B692" s="708" t="s">
        <v>140</v>
      </c>
      <c r="C692" s="621"/>
      <c r="D692" s="39" t="s">
        <v>587</v>
      </c>
      <c r="E692" s="73">
        <v>0.5</v>
      </c>
      <c r="F692" s="44">
        <v>0</v>
      </c>
      <c r="G692" s="45">
        <v>5265</v>
      </c>
      <c r="H692" s="42">
        <f t="shared" si="68"/>
        <v>2632.5</v>
      </c>
      <c r="I692" s="1"/>
      <c r="J692" s="1"/>
      <c r="K692" s="1"/>
      <c r="L692" s="1"/>
      <c r="M692" s="1"/>
      <c r="N692" s="1"/>
      <c r="O692" s="1"/>
      <c r="P692" s="1"/>
      <c r="Q692" s="1"/>
      <c r="R692" s="1"/>
      <c r="S692" s="1"/>
      <c r="T692" s="1"/>
      <c r="U692" s="1"/>
      <c r="V692" s="1"/>
      <c r="W692" s="1"/>
      <c r="X692" s="1"/>
      <c r="Y692" s="1"/>
      <c r="Z692" s="1"/>
    </row>
    <row r="693" spans="1:26" ht="14.25" customHeight="1">
      <c r="A693" s="1"/>
      <c r="B693" s="702"/>
      <c r="C693" s="625"/>
      <c r="D693" s="39"/>
      <c r="E693" s="46"/>
      <c r="F693" s="47"/>
      <c r="G693" s="48"/>
      <c r="H693" s="42">
        <f>G693*(F693+1)*E693</f>
        <v>0</v>
      </c>
      <c r="I693" s="1"/>
      <c r="J693" s="1"/>
      <c r="K693" s="1"/>
      <c r="L693" s="1"/>
      <c r="M693" s="1"/>
      <c r="N693" s="1"/>
      <c r="O693" s="1"/>
      <c r="P693" s="1"/>
      <c r="Q693" s="1"/>
      <c r="R693" s="1"/>
      <c r="S693" s="1"/>
      <c r="T693" s="1"/>
      <c r="U693" s="1"/>
      <c r="V693" s="1"/>
      <c r="W693" s="1"/>
      <c r="X693" s="1"/>
      <c r="Y693" s="1"/>
      <c r="Z693" s="1"/>
    </row>
    <row r="694" spans="1:26" ht="14.25" customHeight="1">
      <c r="A694" s="1"/>
      <c r="B694" s="682" t="s">
        <v>87</v>
      </c>
      <c r="C694" s="581"/>
      <c r="D694" s="581"/>
      <c r="E694" s="581"/>
      <c r="F694" s="581"/>
      <c r="G694" s="579"/>
      <c r="H694" s="49">
        <f>ROUND(SUM(H686:H693),2)</f>
        <v>77784.460000000006</v>
      </c>
      <c r="I694" s="1"/>
      <c r="J694" s="1"/>
      <c r="K694" s="1"/>
      <c r="L694" s="1"/>
      <c r="M694" s="1"/>
      <c r="N694" s="1"/>
      <c r="O694" s="1"/>
      <c r="P694" s="1"/>
      <c r="Q694" s="1"/>
      <c r="R694" s="1"/>
      <c r="S694" s="1"/>
      <c r="T694" s="1"/>
      <c r="U694" s="1"/>
      <c r="V694" s="1"/>
      <c r="W694" s="1"/>
      <c r="X694" s="1"/>
      <c r="Y694" s="1"/>
      <c r="Z694" s="1"/>
    </row>
    <row r="695" spans="1:26" ht="14.25" customHeight="1">
      <c r="A695" s="1"/>
      <c r="B695" s="636" t="s">
        <v>88</v>
      </c>
      <c r="C695" s="581"/>
      <c r="D695" s="581"/>
      <c r="E695" s="581"/>
      <c r="F695" s="581"/>
      <c r="G695" s="581"/>
      <c r="H695" s="589"/>
      <c r="I695" s="1"/>
      <c r="J695" s="1"/>
      <c r="K695" s="1"/>
      <c r="L695" s="1"/>
      <c r="M695" s="1"/>
      <c r="N695" s="1"/>
      <c r="O695" s="1"/>
      <c r="P695" s="1"/>
      <c r="Q695" s="1"/>
      <c r="R695" s="1"/>
      <c r="S695" s="1"/>
      <c r="T695" s="1"/>
      <c r="U695" s="1"/>
      <c r="V695" s="1"/>
      <c r="W695" s="1"/>
      <c r="X695" s="1"/>
      <c r="Y695" s="1"/>
      <c r="Z695" s="1"/>
    </row>
    <row r="696" spans="1:26" ht="14.25" customHeight="1">
      <c r="A696" s="1"/>
      <c r="B696" s="591" t="s">
        <v>1</v>
      </c>
      <c r="C696" s="579"/>
      <c r="D696" s="37" t="s">
        <v>2</v>
      </c>
      <c r="E696" s="23" t="s">
        <v>83</v>
      </c>
      <c r="F696" s="23" t="s">
        <v>89</v>
      </c>
      <c r="G696" s="23" t="s">
        <v>85</v>
      </c>
      <c r="H696" s="38" t="s">
        <v>86</v>
      </c>
      <c r="I696" s="1"/>
      <c r="J696" s="1"/>
      <c r="K696" s="1"/>
      <c r="L696" s="1"/>
      <c r="M696" s="1"/>
      <c r="N696" s="1"/>
      <c r="O696" s="1"/>
      <c r="P696" s="1"/>
      <c r="Q696" s="1"/>
      <c r="R696" s="1"/>
      <c r="S696" s="1"/>
      <c r="T696" s="1"/>
      <c r="U696" s="1"/>
      <c r="V696" s="1"/>
      <c r="W696" s="1"/>
      <c r="X696" s="1"/>
      <c r="Y696" s="1"/>
      <c r="Z696" s="1"/>
    </row>
    <row r="697" spans="1:26" ht="14.25" customHeight="1">
      <c r="A697" s="1"/>
      <c r="B697" s="701"/>
      <c r="C697" s="680"/>
      <c r="D697" s="50"/>
      <c r="E697" s="51"/>
      <c r="F697" s="52"/>
      <c r="G697" s="41"/>
      <c r="H697" s="42">
        <f t="shared" ref="H697:H700" si="69">E697*F697*G697</f>
        <v>0</v>
      </c>
      <c r="I697" s="1"/>
      <c r="J697" s="1"/>
      <c r="K697" s="1"/>
      <c r="L697" s="1"/>
      <c r="M697" s="1"/>
      <c r="N697" s="1"/>
      <c r="O697" s="1"/>
      <c r="P697" s="1"/>
      <c r="Q697" s="1"/>
      <c r="R697" s="1"/>
      <c r="S697" s="1"/>
      <c r="T697" s="1"/>
      <c r="U697" s="1"/>
      <c r="V697" s="1"/>
      <c r="W697" s="1"/>
      <c r="X697" s="1"/>
      <c r="Y697" s="1"/>
      <c r="Z697" s="1"/>
    </row>
    <row r="698" spans="1:26" ht="14.25" customHeight="1">
      <c r="A698" s="1"/>
      <c r="B698" s="707" t="s">
        <v>90</v>
      </c>
      <c r="C698" s="620"/>
      <c r="D698" s="53" t="s">
        <v>91</v>
      </c>
      <c r="E698" s="50">
        <v>0.05</v>
      </c>
      <c r="F698" s="59">
        <v>1</v>
      </c>
      <c r="G698" s="41">
        <f>H708</f>
        <v>20735</v>
      </c>
      <c r="H698" s="42">
        <f t="shared" si="69"/>
        <v>1036.75</v>
      </c>
      <c r="I698" s="1"/>
      <c r="J698" s="1"/>
      <c r="K698" s="1"/>
      <c r="L698" s="1"/>
      <c r="M698" s="1"/>
      <c r="N698" s="1"/>
      <c r="O698" s="1"/>
      <c r="P698" s="1"/>
      <c r="Q698" s="1"/>
      <c r="R698" s="1"/>
      <c r="S698" s="1"/>
      <c r="T698" s="1"/>
      <c r="U698" s="1"/>
      <c r="V698" s="1"/>
      <c r="W698" s="1"/>
      <c r="X698" s="1"/>
      <c r="Y698" s="1"/>
      <c r="Z698" s="1"/>
    </row>
    <row r="699" spans="1:26" ht="14.25" customHeight="1">
      <c r="A699" s="1"/>
      <c r="B699" s="707" t="s">
        <v>1018</v>
      </c>
      <c r="C699" s="620"/>
      <c r="D699" s="53" t="s">
        <v>94</v>
      </c>
      <c r="E699" s="50">
        <v>1</v>
      </c>
      <c r="F699" s="59">
        <v>0.125</v>
      </c>
      <c r="G699" s="41">
        <v>8768</v>
      </c>
      <c r="H699" s="42">
        <f t="shared" si="69"/>
        <v>1096</v>
      </c>
      <c r="I699" s="1"/>
      <c r="J699" s="1"/>
      <c r="K699" s="1"/>
      <c r="L699" s="1"/>
      <c r="M699" s="1"/>
      <c r="N699" s="1"/>
      <c r="O699" s="1"/>
      <c r="P699" s="1"/>
      <c r="Q699" s="1"/>
      <c r="R699" s="1"/>
      <c r="S699" s="1"/>
      <c r="T699" s="1"/>
      <c r="U699" s="1"/>
      <c r="V699" s="1"/>
      <c r="W699" s="1"/>
      <c r="X699" s="1"/>
      <c r="Y699" s="1"/>
      <c r="Z699" s="1"/>
    </row>
    <row r="700" spans="1:26" ht="14.25" customHeight="1">
      <c r="A700" s="1"/>
      <c r="B700" s="861" t="s">
        <v>150</v>
      </c>
      <c r="C700" s="681"/>
      <c r="D700" s="47" t="s">
        <v>94</v>
      </c>
      <c r="E700" s="46">
        <v>1</v>
      </c>
      <c r="F700" s="72">
        <v>0.125</v>
      </c>
      <c r="G700" s="41">
        <v>1621</v>
      </c>
      <c r="H700" s="42">
        <f t="shared" si="69"/>
        <v>202.625</v>
      </c>
      <c r="I700" s="1"/>
      <c r="J700" s="1"/>
      <c r="K700" s="1"/>
      <c r="L700" s="1"/>
      <c r="M700" s="1"/>
      <c r="N700" s="1"/>
      <c r="O700" s="1"/>
      <c r="P700" s="1"/>
      <c r="Q700" s="1"/>
      <c r="R700" s="1"/>
      <c r="S700" s="1"/>
      <c r="T700" s="1"/>
      <c r="U700" s="1"/>
      <c r="V700" s="1"/>
      <c r="W700" s="1"/>
      <c r="X700" s="1"/>
      <c r="Y700" s="1"/>
      <c r="Z700" s="1"/>
    </row>
    <row r="701" spans="1:26" ht="14.25" customHeight="1">
      <c r="A701" s="1"/>
      <c r="B701" s="682" t="s">
        <v>87</v>
      </c>
      <c r="C701" s="581"/>
      <c r="D701" s="581"/>
      <c r="E701" s="581"/>
      <c r="F701" s="581"/>
      <c r="G701" s="579"/>
      <c r="H701" s="49">
        <f>ROUND(SUM(H697:H700),2)</f>
        <v>2335.38</v>
      </c>
      <c r="I701" s="1"/>
      <c r="J701" s="1"/>
      <c r="K701" s="1"/>
      <c r="L701" s="1"/>
      <c r="M701" s="1"/>
      <c r="N701" s="1"/>
      <c r="O701" s="1"/>
      <c r="P701" s="1"/>
      <c r="Q701" s="1"/>
      <c r="R701" s="1"/>
      <c r="S701" s="1"/>
      <c r="T701" s="1"/>
      <c r="U701" s="1"/>
      <c r="V701" s="1"/>
      <c r="W701" s="1"/>
      <c r="X701" s="1"/>
      <c r="Y701" s="1"/>
      <c r="Z701" s="1"/>
    </row>
    <row r="702" spans="1:26" ht="14.25" customHeight="1">
      <c r="A702" s="1"/>
      <c r="B702" s="636" t="s">
        <v>92</v>
      </c>
      <c r="C702" s="581"/>
      <c r="D702" s="581"/>
      <c r="E702" s="581"/>
      <c r="F702" s="581"/>
      <c r="G702" s="581"/>
      <c r="H702" s="589"/>
      <c r="I702" s="1"/>
      <c r="J702" s="1"/>
      <c r="K702" s="1"/>
      <c r="L702" s="1"/>
      <c r="M702" s="1"/>
      <c r="N702" s="1"/>
      <c r="O702" s="1"/>
      <c r="P702" s="1"/>
      <c r="Q702" s="1"/>
      <c r="R702" s="1"/>
      <c r="S702" s="1"/>
      <c r="T702" s="1"/>
      <c r="U702" s="1"/>
      <c r="V702" s="1"/>
      <c r="W702" s="1"/>
      <c r="X702" s="1"/>
      <c r="Y702" s="1"/>
      <c r="Z702" s="1"/>
    </row>
    <row r="703" spans="1:26" ht="14.25" customHeight="1">
      <c r="A703" s="1"/>
      <c r="B703" s="591" t="s">
        <v>1</v>
      </c>
      <c r="C703" s="579"/>
      <c r="D703" s="37" t="s">
        <v>2</v>
      </c>
      <c r="E703" s="23" t="s">
        <v>83</v>
      </c>
      <c r="F703" s="54" t="s">
        <v>89</v>
      </c>
      <c r="G703" s="23" t="s">
        <v>85</v>
      </c>
      <c r="H703" s="55" t="s">
        <v>86</v>
      </c>
      <c r="I703" s="1"/>
      <c r="J703" s="1"/>
      <c r="K703" s="1"/>
      <c r="L703" s="1"/>
      <c r="M703" s="1"/>
      <c r="N703" s="1"/>
      <c r="O703" s="1"/>
      <c r="P703" s="1"/>
      <c r="Q703" s="1"/>
      <c r="R703" s="1"/>
      <c r="S703" s="1"/>
      <c r="T703" s="1"/>
      <c r="U703" s="1"/>
      <c r="V703" s="1"/>
      <c r="W703" s="1"/>
      <c r="X703" s="1"/>
      <c r="Y703" s="1"/>
      <c r="Z703" s="1"/>
    </row>
    <row r="704" spans="1:26" ht="14.25" customHeight="1">
      <c r="A704" s="1"/>
      <c r="B704" s="701"/>
      <c r="C704" s="680"/>
      <c r="D704" s="56"/>
      <c r="E704" s="51"/>
      <c r="F704" s="57"/>
      <c r="G704" s="41"/>
      <c r="H704" s="42">
        <f t="shared" ref="H704:H707" si="70">E704*F704*G704</f>
        <v>0</v>
      </c>
      <c r="I704" s="1"/>
      <c r="J704" s="1"/>
      <c r="K704" s="1"/>
      <c r="L704" s="1"/>
      <c r="M704" s="1"/>
      <c r="N704" s="1"/>
      <c r="O704" s="1"/>
      <c r="P704" s="1"/>
      <c r="Q704" s="1"/>
      <c r="R704" s="1"/>
      <c r="S704" s="1"/>
      <c r="T704" s="1"/>
      <c r="U704" s="1"/>
      <c r="V704" s="1"/>
      <c r="W704" s="1"/>
      <c r="X704" s="1"/>
      <c r="Y704" s="1"/>
      <c r="Z704" s="1"/>
    </row>
    <row r="705" spans="1:26" ht="14.25" customHeight="1">
      <c r="A705" s="1"/>
      <c r="B705" s="619" t="s">
        <v>96</v>
      </c>
      <c r="C705" s="620"/>
      <c r="D705" s="58" t="s">
        <v>94</v>
      </c>
      <c r="E705" s="50">
        <v>1</v>
      </c>
      <c r="F705" s="59">
        <v>0.125</v>
      </c>
      <c r="G705" s="41">
        <v>102080</v>
      </c>
      <c r="H705" s="42">
        <f t="shared" si="70"/>
        <v>12760</v>
      </c>
      <c r="I705" s="1"/>
      <c r="J705" s="1"/>
      <c r="K705" s="1"/>
      <c r="L705" s="1"/>
      <c r="M705" s="1"/>
      <c r="N705" s="1"/>
      <c r="O705" s="1"/>
      <c r="P705" s="1"/>
      <c r="Q705" s="1"/>
      <c r="R705" s="1"/>
      <c r="S705" s="1"/>
      <c r="T705" s="1"/>
      <c r="U705" s="1"/>
      <c r="V705" s="1"/>
      <c r="W705" s="1"/>
      <c r="X705" s="1"/>
      <c r="Y705" s="1"/>
      <c r="Z705" s="1"/>
    </row>
    <row r="706" spans="1:26" ht="14.25" customHeight="1">
      <c r="A706" s="1"/>
      <c r="B706" s="619" t="s">
        <v>93</v>
      </c>
      <c r="C706" s="620"/>
      <c r="D706" s="58" t="s">
        <v>94</v>
      </c>
      <c r="E706" s="50">
        <v>1</v>
      </c>
      <c r="F706" s="59">
        <v>0.125</v>
      </c>
      <c r="G706" s="41">
        <v>63800</v>
      </c>
      <c r="H706" s="42">
        <f t="shared" si="70"/>
        <v>7975</v>
      </c>
      <c r="I706" s="1"/>
      <c r="J706" s="1"/>
      <c r="K706" s="1"/>
      <c r="L706" s="1"/>
      <c r="M706" s="1"/>
      <c r="N706" s="1"/>
      <c r="O706" s="1"/>
      <c r="P706" s="1"/>
      <c r="Q706" s="1"/>
      <c r="R706" s="1"/>
      <c r="S706" s="1"/>
      <c r="T706" s="1"/>
      <c r="U706" s="1"/>
      <c r="V706" s="1"/>
      <c r="W706" s="1"/>
      <c r="X706" s="1"/>
      <c r="Y706" s="1"/>
      <c r="Z706" s="1"/>
    </row>
    <row r="707" spans="1:26" ht="14.25" customHeight="1">
      <c r="A707" s="1"/>
      <c r="B707" s="702"/>
      <c r="C707" s="681"/>
      <c r="D707" s="60"/>
      <c r="E707" s="61"/>
      <c r="F707" s="47"/>
      <c r="G707" s="41"/>
      <c r="H707" s="42">
        <f t="shared" si="70"/>
        <v>0</v>
      </c>
      <c r="I707" s="1"/>
      <c r="J707" s="1"/>
      <c r="K707" s="1"/>
      <c r="L707" s="1"/>
      <c r="M707" s="1"/>
      <c r="N707" s="1"/>
      <c r="O707" s="1"/>
      <c r="P707" s="1"/>
      <c r="Q707" s="1"/>
      <c r="R707" s="1"/>
      <c r="S707" s="1"/>
      <c r="T707" s="1"/>
      <c r="U707" s="1"/>
      <c r="V707" s="1"/>
      <c r="W707" s="1"/>
      <c r="X707" s="1"/>
      <c r="Y707" s="1"/>
      <c r="Z707" s="1"/>
    </row>
    <row r="708" spans="1:26" ht="14.25" customHeight="1">
      <c r="A708" s="1"/>
      <c r="B708" s="682" t="s">
        <v>87</v>
      </c>
      <c r="C708" s="581"/>
      <c r="D708" s="581"/>
      <c r="E708" s="581"/>
      <c r="F708" s="581"/>
      <c r="G708" s="579"/>
      <c r="H708" s="49">
        <f>ROUND(SUM(H704:H707),2)</f>
        <v>20735</v>
      </c>
      <c r="I708" s="1"/>
      <c r="J708" s="1"/>
      <c r="K708" s="1"/>
      <c r="L708" s="1"/>
      <c r="M708" s="1"/>
      <c r="N708" s="1"/>
      <c r="O708" s="1"/>
      <c r="P708" s="1"/>
      <c r="Q708" s="1"/>
      <c r="R708" s="1"/>
      <c r="S708" s="1"/>
      <c r="T708" s="1"/>
      <c r="U708" s="1"/>
      <c r="V708" s="1"/>
      <c r="W708" s="1"/>
      <c r="X708" s="1"/>
      <c r="Y708" s="1"/>
      <c r="Z708" s="1"/>
    </row>
    <row r="709" spans="1:26" ht="14.25" customHeight="1">
      <c r="A709" s="1"/>
      <c r="B709" s="636" t="s">
        <v>95</v>
      </c>
      <c r="C709" s="581"/>
      <c r="D709" s="581"/>
      <c r="E709" s="581"/>
      <c r="F709" s="581"/>
      <c r="G709" s="581"/>
      <c r="H709" s="589"/>
      <c r="I709" s="1"/>
      <c r="J709" s="1"/>
      <c r="K709" s="1"/>
      <c r="L709" s="1"/>
      <c r="M709" s="1"/>
      <c r="N709" s="1"/>
      <c r="O709" s="1"/>
      <c r="P709" s="1"/>
      <c r="Q709" s="1"/>
      <c r="R709" s="1"/>
      <c r="S709" s="1"/>
      <c r="T709" s="1"/>
      <c r="U709" s="1"/>
      <c r="V709" s="1"/>
      <c r="W709" s="1"/>
      <c r="X709" s="1"/>
      <c r="Y709" s="1"/>
      <c r="Z709" s="1"/>
    </row>
    <row r="710" spans="1:26" ht="14.25" customHeight="1">
      <c r="A710" s="1"/>
      <c r="B710" s="591" t="s">
        <v>1</v>
      </c>
      <c r="C710" s="581"/>
      <c r="D710" s="579"/>
      <c r="E710" s="23" t="s">
        <v>2</v>
      </c>
      <c r="F710" s="23" t="s">
        <v>83</v>
      </c>
      <c r="G710" s="23" t="s">
        <v>85</v>
      </c>
      <c r="H710" s="38" t="s">
        <v>86</v>
      </c>
      <c r="I710" s="1"/>
      <c r="J710" s="1"/>
      <c r="K710" s="1"/>
      <c r="L710" s="1"/>
      <c r="M710" s="1"/>
      <c r="N710" s="1"/>
      <c r="O710" s="1"/>
      <c r="P710" s="1"/>
      <c r="Q710" s="1"/>
      <c r="R710" s="1"/>
      <c r="S710" s="1"/>
      <c r="T710" s="1"/>
      <c r="U710" s="1"/>
      <c r="V710" s="1"/>
      <c r="W710" s="1"/>
      <c r="X710" s="1"/>
      <c r="Y710" s="1"/>
      <c r="Z710" s="1"/>
    </row>
    <row r="711" spans="1:26" ht="14.25" customHeight="1">
      <c r="A711" s="1"/>
      <c r="B711" s="619" t="s">
        <v>104</v>
      </c>
      <c r="C711" s="620"/>
      <c r="D711" s="621"/>
      <c r="E711" s="39" t="s">
        <v>13</v>
      </c>
      <c r="F711" s="40">
        <v>5.1999999999999998E-2</v>
      </c>
      <c r="G711" s="62">
        <v>16388</v>
      </c>
      <c r="H711" s="63">
        <f t="shared" ref="H711:H712" si="71">ROUND(G711*F711,0)</f>
        <v>852</v>
      </c>
      <c r="I711" s="1"/>
      <c r="J711" s="1"/>
      <c r="K711" s="1"/>
      <c r="L711" s="1"/>
      <c r="M711" s="1"/>
      <c r="N711" s="1"/>
      <c r="O711" s="1"/>
      <c r="P711" s="1"/>
      <c r="Q711" s="1"/>
      <c r="R711" s="1"/>
      <c r="S711" s="1"/>
      <c r="T711" s="1"/>
      <c r="U711" s="1"/>
      <c r="V711" s="1"/>
      <c r="W711" s="1"/>
      <c r="X711" s="1"/>
      <c r="Y711" s="1"/>
      <c r="Z711" s="1"/>
    </row>
    <row r="712" spans="1:26" ht="14.25" customHeight="1">
      <c r="A712" s="1"/>
      <c r="B712" s="619" t="s">
        <v>151</v>
      </c>
      <c r="C712" s="620"/>
      <c r="D712" s="621"/>
      <c r="E712" s="39" t="s">
        <v>13</v>
      </c>
      <c r="F712" s="40">
        <v>0.15</v>
      </c>
      <c r="G712" s="62">
        <v>16388</v>
      </c>
      <c r="H712" s="63">
        <f t="shared" si="71"/>
        <v>2458</v>
      </c>
      <c r="I712" s="1"/>
      <c r="J712" s="1"/>
      <c r="K712" s="1"/>
      <c r="L712" s="1"/>
      <c r="M712" s="1"/>
      <c r="N712" s="1"/>
      <c r="O712" s="1"/>
      <c r="P712" s="1"/>
      <c r="Q712" s="1"/>
      <c r="R712" s="1"/>
      <c r="S712" s="1"/>
      <c r="T712" s="1"/>
      <c r="U712" s="1"/>
      <c r="V712" s="1"/>
      <c r="W712" s="1"/>
      <c r="X712" s="1"/>
      <c r="Y712" s="1"/>
      <c r="Z712" s="1"/>
    </row>
    <row r="713" spans="1:26" ht="14.25" customHeight="1">
      <c r="A713" s="1"/>
      <c r="B713" s="674" t="s">
        <v>87</v>
      </c>
      <c r="C713" s="594"/>
      <c r="D713" s="594"/>
      <c r="E713" s="594"/>
      <c r="F713" s="594"/>
      <c r="G713" s="595"/>
      <c r="H713" s="64">
        <f>ROUND(SUM(H711:H712),2)</f>
        <v>3310</v>
      </c>
      <c r="I713" s="1"/>
      <c r="J713" s="1"/>
      <c r="K713" s="1"/>
      <c r="L713" s="1"/>
      <c r="M713" s="1"/>
      <c r="N713" s="1"/>
      <c r="O713" s="1"/>
      <c r="P713" s="1"/>
      <c r="Q713" s="1"/>
      <c r="R713" s="1"/>
      <c r="S713" s="1"/>
      <c r="T713" s="1"/>
      <c r="U713" s="1"/>
      <c r="V713" s="1"/>
      <c r="W713" s="1"/>
      <c r="X713" s="1"/>
      <c r="Y713" s="1"/>
      <c r="Z713" s="1"/>
    </row>
    <row r="714" spans="1:26" ht="14.25" customHeight="1">
      <c r="A714" s="1"/>
      <c r="B714" s="675"/>
      <c r="C714" s="602"/>
      <c r="D714" s="602"/>
      <c r="E714" s="602"/>
      <c r="F714" s="602"/>
      <c r="G714" s="602"/>
      <c r="H714" s="633"/>
      <c r="I714" s="1"/>
      <c r="J714" s="1"/>
      <c r="K714" s="1"/>
      <c r="L714" s="1"/>
      <c r="M714" s="1"/>
      <c r="N714" s="1"/>
      <c r="O714" s="1"/>
      <c r="P714" s="1"/>
      <c r="Q714" s="1"/>
      <c r="R714" s="1"/>
      <c r="S714" s="1"/>
      <c r="T714" s="1"/>
      <c r="U714" s="1"/>
      <c r="V714" s="1"/>
      <c r="W714" s="1"/>
      <c r="X714" s="1"/>
      <c r="Y714" s="1"/>
      <c r="Z714" s="1"/>
    </row>
    <row r="715" spans="1:26" ht="14.25" customHeight="1">
      <c r="A715" s="1"/>
      <c r="B715" s="676"/>
      <c r="C715" s="587"/>
      <c r="D715" s="635"/>
      <c r="E715" s="677" t="s">
        <v>59</v>
      </c>
      <c r="F715" s="678"/>
      <c r="G715" s="678"/>
      <c r="H715" s="65">
        <f>ROUND(H713+H708+H701+H694,0)+1</f>
        <v>104166</v>
      </c>
      <c r="I715" s="1"/>
      <c r="J715" s="1"/>
      <c r="K715" s="1"/>
      <c r="L715" s="1"/>
      <c r="M715" s="1"/>
      <c r="N715" s="1"/>
      <c r="O715" s="1"/>
      <c r="P715" s="1"/>
      <c r="Q715" s="1"/>
      <c r="R715" s="1"/>
      <c r="S715" s="1"/>
      <c r="T715" s="1"/>
      <c r="U715" s="1"/>
      <c r="V715" s="1"/>
      <c r="W715" s="1"/>
      <c r="X715" s="1"/>
      <c r="Y715" s="1"/>
      <c r="Z715" s="1"/>
    </row>
    <row r="716" spans="1:26" ht="14.2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4.25" customHeight="1">
      <c r="A717" s="1"/>
      <c r="B717" s="290"/>
      <c r="C717" s="68"/>
      <c r="D717" s="68"/>
      <c r="E717" s="68"/>
      <c r="F717" s="68"/>
      <c r="G717" s="68"/>
      <c r="H717" s="69"/>
      <c r="I717" s="1"/>
      <c r="J717" s="1"/>
      <c r="K717" s="1"/>
      <c r="L717" s="1"/>
      <c r="M717" s="1"/>
      <c r="N717" s="1"/>
      <c r="O717" s="1"/>
      <c r="P717" s="1"/>
      <c r="Q717" s="1"/>
      <c r="R717" s="1"/>
      <c r="S717" s="1"/>
      <c r="T717" s="1"/>
      <c r="U717" s="1"/>
      <c r="V717" s="1"/>
      <c r="W717" s="1"/>
      <c r="X717" s="1"/>
      <c r="Y717" s="1"/>
      <c r="Z717" s="1"/>
    </row>
    <row r="718" spans="1:26" ht="14.25" customHeight="1">
      <c r="A718" s="1"/>
      <c r="B718" s="291"/>
      <c r="C718" s="31"/>
      <c r="D718" s="31"/>
      <c r="E718" s="31"/>
      <c r="F718" s="31"/>
      <c r="G718" s="31"/>
      <c r="H718" s="32"/>
      <c r="I718" s="1"/>
      <c r="J718" s="1"/>
      <c r="K718" s="1"/>
      <c r="L718" s="1"/>
      <c r="M718" s="1"/>
      <c r="N718" s="1"/>
      <c r="O718" s="1"/>
      <c r="P718" s="1"/>
      <c r="Q718" s="1"/>
      <c r="R718" s="1"/>
      <c r="S718" s="1"/>
      <c r="T718" s="1"/>
      <c r="U718" s="1"/>
      <c r="V718" s="1"/>
      <c r="W718" s="1"/>
      <c r="X718" s="1"/>
      <c r="Y718" s="1"/>
      <c r="Z718" s="1"/>
    </row>
    <row r="719" spans="1:26" ht="14.25" customHeight="1">
      <c r="A719" s="1"/>
      <c r="B719" s="691" t="s">
        <v>77</v>
      </c>
      <c r="C719" s="578"/>
      <c r="D719" s="578"/>
      <c r="E719" s="578"/>
      <c r="F719" s="578"/>
      <c r="G719" s="578"/>
      <c r="H719" s="604"/>
      <c r="I719" s="1"/>
      <c r="J719" s="1"/>
      <c r="K719" s="1"/>
      <c r="L719" s="1"/>
      <c r="M719" s="1"/>
      <c r="N719" s="1"/>
      <c r="O719" s="1"/>
      <c r="P719" s="1"/>
      <c r="Q719" s="1"/>
      <c r="R719" s="1"/>
      <c r="S719" s="1"/>
      <c r="T719" s="1"/>
      <c r="U719" s="1"/>
      <c r="V719" s="1"/>
      <c r="W719" s="1"/>
      <c r="X719" s="1"/>
      <c r="Y719" s="1"/>
      <c r="Z719" s="1"/>
    </row>
    <row r="720" spans="1:26" ht="14.25" customHeight="1">
      <c r="A720" s="1"/>
      <c r="B720" s="668"/>
      <c r="C720" s="606"/>
      <c r="D720" s="606"/>
      <c r="E720" s="606"/>
      <c r="F720" s="606"/>
      <c r="G720" s="606"/>
      <c r="H720" s="607"/>
      <c r="I720" s="1"/>
      <c r="J720" s="1"/>
      <c r="K720" s="1"/>
      <c r="L720" s="1"/>
      <c r="M720" s="1"/>
      <c r="N720" s="1"/>
      <c r="O720" s="1"/>
      <c r="P720" s="1"/>
      <c r="Q720" s="1"/>
      <c r="R720" s="1"/>
      <c r="S720" s="1"/>
      <c r="T720" s="1"/>
      <c r="U720" s="1"/>
      <c r="V720" s="1"/>
      <c r="W720" s="1"/>
      <c r="X720" s="1"/>
      <c r="Y720" s="1"/>
      <c r="Z720" s="1"/>
    </row>
    <row r="721" spans="1:26" ht="14.25" customHeight="1">
      <c r="A721" s="1"/>
      <c r="B721" s="591" t="s">
        <v>78</v>
      </c>
      <c r="C721" s="581"/>
      <c r="D721" s="581"/>
      <c r="E721" s="581"/>
      <c r="F721" s="581"/>
      <c r="G721" s="581"/>
      <c r="H721" s="589"/>
      <c r="I721" s="1"/>
      <c r="J721" s="1"/>
      <c r="K721" s="1"/>
      <c r="L721" s="1"/>
      <c r="M721" s="1"/>
      <c r="N721" s="1"/>
      <c r="O721" s="1"/>
      <c r="P721" s="1"/>
      <c r="Q721" s="1"/>
      <c r="R721" s="1"/>
      <c r="S721" s="1"/>
      <c r="T721" s="1"/>
      <c r="U721" s="1"/>
      <c r="V721" s="1"/>
      <c r="W721" s="1"/>
      <c r="X721" s="1"/>
      <c r="Y721" s="1"/>
      <c r="Z721" s="1"/>
    </row>
    <row r="722" spans="1:26" ht="15" customHeight="1">
      <c r="A722" s="1"/>
      <c r="B722" s="588" t="s">
        <v>1011</v>
      </c>
      <c r="C722" s="581"/>
      <c r="D722" s="581"/>
      <c r="E722" s="581"/>
      <c r="F722" s="581"/>
      <c r="G722" s="581"/>
      <c r="H722" s="589"/>
      <c r="I722" s="1"/>
      <c r="J722" s="1"/>
      <c r="K722" s="1"/>
      <c r="L722" s="1"/>
      <c r="M722" s="1"/>
      <c r="N722" s="1"/>
      <c r="O722" s="1"/>
      <c r="P722" s="1"/>
      <c r="Q722" s="1"/>
      <c r="R722" s="1"/>
      <c r="S722" s="1"/>
      <c r="T722" s="1"/>
      <c r="U722" s="1"/>
      <c r="V722" s="1"/>
      <c r="W722" s="1"/>
      <c r="X722" s="1"/>
      <c r="Y722" s="1"/>
      <c r="Z722" s="1"/>
    </row>
    <row r="723" spans="1:26" ht="15" customHeight="1">
      <c r="A723" s="1"/>
      <c r="B723" s="292" t="s">
        <v>79</v>
      </c>
      <c r="C723" s="293" t="e">
        <f>+#REF!</f>
        <v>#REF!</v>
      </c>
      <c r="D723" s="693" t="s">
        <v>80</v>
      </c>
      <c r="E723" s="579"/>
      <c r="F723" s="5" t="e">
        <f>+#REF!</f>
        <v>#REF!</v>
      </c>
      <c r="G723" s="5" t="s">
        <v>81</v>
      </c>
      <c r="H723" s="36"/>
      <c r="I723" s="1"/>
      <c r="J723" s="1"/>
      <c r="K723" s="1"/>
      <c r="L723" s="1"/>
      <c r="M723" s="1"/>
      <c r="N723" s="1"/>
      <c r="O723" s="1"/>
      <c r="P723" s="1"/>
      <c r="Q723" s="1"/>
      <c r="R723" s="1"/>
      <c r="S723" s="1"/>
      <c r="T723" s="1"/>
      <c r="U723" s="1"/>
      <c r="V723" s="1"/>
      <c r="W723" s="1"/>
      <c r="X723" s="1"/>
      <c r="Y723" s="1"/>
      <c r="Z723" s="1"/>
    </row>
    <row r="724" spans="1:26" ht="14.25" customHeight="1">
      <c r="A724" s="1"/>
      <c r="B724" s="636"/>
      <c r="C724" s="581"/>
      <c r="D724" s="581"/>
      <c r="E724" s="581"/>
      <c r="F724" s="581"/>
      <c r="G724" s="581"/>
      <c r="H724" s="589"/>
      <c r="I724" s="1"/>
      <c r="J724" s="1"/>
      <c r="K724" s="1"/>
      <c r="L724" s="1"/>
      <c r="M724" s="1"/>
      <c r="N724" s="1"/>
      <c r="O724" s="1"/>
      <c r="P724" s="1"/>
      <c r="Q724" s="1"/>
      <c r="R724" s="1"/>
      <c r="S724" s="1"/>
      <c r="T724" s="1"/>
      <c r="U724" s="1"/>
      <c r="V724" s="1"/>
      <c r="W724" s="1"/>
      <c r="X724" s="1"/>
      <c r="Y724" s="1"/>
      <c r="Z724" s="1"/>
    </row>
    <row r="725" spans="1:26" ht="15" customHeight="1">
      <c r="A725" s="1"/>
      <c r="B725" s="652" t="e">
        <f>+#REF!</f>
        <v>#REF!</v>
      </c>
      <c r="C725" s="585"/>
      <c r="D725" s="585"/>
      <c r="E725" s="585"/>
      <c r="F725" s="585"/>
      <c r="G725" s="585"/>
      <c r="H725" s="610"/>
      <c r="I725" s="1"/>
      <c r="J725" s="1"/>
      <c r="K725" s="1"/>
      <c r="L725" s="1"/>
      <c r="M725" s="1"/>
      <c r="N725" s="1"/>
      <c r="O725" s="1"/>
      <c r="P725" s="1"/>
      <c r="Q725" s="1"/>
      <c r="R725" s="1"/>
      <c r="S725" s="1"/>
      <c r="T725" s="1"/>
      <c r="U725" s="1"/>
      <c r="V725" s="1"/>
      <c r="W725" s="1"/>
      <c r="X725" s="1"/>
      <c r="Y725" s="1"/>
      <c r="Z725" s="1"/>
    </row>
    <row r="726" spans="1:26" ht="14.25" customHeight="1">
      <c r="A726" s="1"/>
      <c r="B726" s="600"/>
      <c r="C726" s="578"/>
      <c r="D726" s="578"/>
      <c r="E726" s="578"/>
      <c r="F726" s="578"/>
      <c r="G726" s="578"/>
      <c r="H726" s="604"/>
      <c r="I726" s="1"/>
      <c r="J726" s="1"/>
      <c r="K726" s="1"/>
      <c r="L726" s="1"/>
      <c r="M726" s="1"/>
      <c r="N726" s="1"/>
      <c r="O726" s="1"/>
      <c r="P726" s="1"/>
      <c r="Q726" s="1"/>
      <c r="R726" s="1"/>
      <c r="S726" s="1"/>
      <c r="T726" s="1"/>
      <c r="U726" s="1"/>
      <c r="V726" s="1"/>
      <c r="W726" s="1"/>
      <c r="X726" s="1"/>
      <c r="Y726" s="1"/>
      <c r="Z726" s="1"/>
    </row>
    <row r="727" spans="1:26" ht="14.25" customHeight="1">
      <c r="A727" s="1"/>
      <c r="B727" s="694"/>
      <c r="C727" s="606"/>
      <c r="D727" s="606"/>
      <c r="E727" s="606"/>
      <c r="F727" s="606"/>
      <c r="G727" s="606"/>
      <c r="H727" s="607"/>
      <c r="I727" s="1"/>
      <c r="J727" s="1"/>
      <c r="K727" s="1"/>
      <c r="L727" s="1"/>
      <c r="M727" s="1"/>
      <c r="N727" s="1"/>
      <c r="O727" s="1"/>
      <c r="P727" s="1"/>
      <c r="Q727" s="1"/>
      <c r="R727" s="1"/>
      <c r="S727" s="1"/>
      <c r="T727" s="1"/>
      <c r="U727" s="1"/>
      <c r="V727" s="1"/>
      <c r="W727" s="1"/>
      <c r="X727" s="1"/>
      <c r="Y727" s="1"/>
      <c r="Z727" s="1"/>
    </row>
    <row r="728" spans="1:26" ht="14.25" customHeight="1">
      <c r="A728" s="1"/>
      <c r="B728" s="636" t="s">
        <v>82</v>
      </c>
      <c r="C728" s="581"/>
      <c r="D728" s="581"/>
      <c r="E728" s="581"/>
      <c r="F728" s="581"/>
      <c r="G728" s="581"/>
      <c r="H728" s="589"/>
      <c r="I728" s="1"/>
      <c r="J728" s="1"/>
      <c r="K728" s="1"/>
      <c r="L728" s="1"/>
      <c r="M728" s="1"/>
      <c r="N728" s="1"/>
      <c r="O728" s="1"/>
      <c r="P728" s="1"/>
      <c r="Q728" s="1"/>
      <c r="R728" s="1"/>
      <c r="S728" s="1"/>
      <c r="T728" s="1"/>
      <c r="U728" s="1"/>
      <c r="V728" s="1"/>
      <c r="W728" s="1"/>
      <c r="X728" s="1"/>
      <c r="Y728" s="1"/>
      <c r="Z728" s="1"/>
    </row>
    <row r="729" spans="1:26" ht="14.25" customHeight="1">
      <c r="A729" s="1"/>
      <c r="B729" s="591" t="s">
        <v>1</v>
      </c>
      <c r="C729" s="579"/>
      <c r="D729" s="37" t="s">
        <v>2</v>
      </c>
      <c r="E729" s="23" t="s">
        <v>83</v>
      </c>
      <c r="F729" s="23" t="s">
        <v>84</v>
      </c>
      <c r="G729" s="23" t="s">
        <v>85</v>
      </c>
      <c r="H729" s="38" t="s">
        <v>86</v>
      </c>
      <c r="I729" s="1"/>
      <c r="J729" s="1"/>
      <c r="K729" s="1"/>
      <c r="L729" s="1"/>
      <c r="M729" s="1"/>
      <c r="N729" s="1"/>
      <c r="O729" s="1"/>
      <c r="P729" s="1"/>
      <c r="Q729" s="1"/>
      <c r="R729" s="1"/>
      <c r="S729" s="1"/>
      <c r="T729" s="1"/>
      <c r="U729" s="1"/>
      <c r="V729" s="1"/>
      <c r="W729" s="1"/>
      <c r="X729" s="1"/>
      <c r="Y729" s="1"/>
      <c r="Z729" s="1"/>
    </row>
    <row r="730" spans="1:26" ht="14.25" customHeight="1">
      <c r="A730" s="1"/>
      <c r="B730" s="862"/>
      <c r="C730" s="690"/>
      <c r="D730" s="39"/>
      <c r="E730" s="39"/>
      <c r="F730" s="40"/>
      <c r="G730" s="41"/>
      <c r="H730" s="42">
        <f>G730*(F730+1)*E730</f>
        <v>0</v>
      </c>
      <c r="I730" s="1"/>
      <c r="J730" s="1"/>
      <c r="K730" s="1"/>
      <c r="L730" s="1"/>
      <c r="M730" s="1"/>
      <c r="N730" s="1"/>
      <c r="O730" s="1"/>
      <c r="P730" s="1"/>
      <c r="Q730" s="1"/>
      <c r="R730" s="1"/>
      <c r="S730" s="1"/>
      <c r="T730" s="1"/>
      <c r="U730" s="1"/>
      <c r="V730" s="1"/>
      <c r="W730" s="1"/>
      <c r="X730" s="1"/>
      <c r="Y730" s="1"/>
      <c r="Z730" s="1"/>
    </row>
    <row r="731" spans="1:26" ht="14.25" customHeight="1">
      <c r="A731" s="1"/>
      <c r="B731" s="706" t="s">
        <v>156</v>
      </c>
      <c r="C731" s="621"/>
      <c r="D731" s="39" t="s">
        <v>5</v>
      </c>
      <c r="E731" s="50">
        <v>1</v>
      </c>
      <c r="F731" s="40">
        <v>0</v>
      </c>
      <c r="G731" s="41">
        <v>260000</v>
      </c>
      <c r="H731" s="42">
        <v>260000</v>
      </c>
      <c r="I731" s="1"/>
      <c r="J731" s="1"/>
      <c r="K731" s="1"/>
      <c r="L731" s="1"/>
      <c r="M731" s="1"/>
      <c r="N731" s="1"/>
      <c r="O731" s="1"/>
      <c r="P731" s="1"/>
      <c r="Q731" s="1"/>
      <c r="R731" s="1"/>
      <c r="S731" s="1"/>
      <c r="T731" s="1"/>
      <c r="U731" s="1"/>
      <c r="V731" s="1"/>
      <c r="W731" s="1"/>
      <c r="X731" s="1"/>
      <c r="Y731" s="1"/>
      <c r="Z731" s="1"/>
    </row>
    <row r="732" spans="1:26" ht="14.25" customHeight="1">
      <c r="A732" s="1"/>
      <c r="B732" s="708" t="s">
        <v>157</v>
      </c>
      <c r="C732" s="621"/>
      <c r="D732" s="39" t="s">
        <v>5</v>
      </c>
      <c r="E732" s="79">
        <v>1.4290000000000001E-2</v>
      </c>
      <c r="F732" s="44">
        <v>0</v>
      </c>
      <c r="G732" s="45">
        <v>69335</v>
      </c>
      <c r="H732" s="42">
        <v>991</v>
      </c>
      <c r="I732" s="1"/>
      <c r="J732" s="1"/>
      <c r="K732" s="1"/>
      <c r="L732" s="1"/>
      <c r="M732" s="1"/>
      <c r="N732" s="1"/>
      <c r="O732" s="1"/>
      <c r="P732" s="1"/>
      <c r="Q732" s="1"/>
      <c r="R732" s="1"/>
      <c r="S732" s="1"/>
      <c r="T732" s="1"/>
      <c r="U732" s="1"/>
      <c r="V732" s="1"/>
      <c r="W732" s="1"/>
      <c r="X732" s="1"/>
      <c r="Y732" s="1"/>
      <c r="Z732" s="1"/>
    </row>
    <row r="733" spans="1:26" ht="14.25" customHeight="1">
      <c r="A733" s="1"/>
      <c r="B733" s="708" t="s">
        <v>158</v>
      </c>
      <c r="C733" s="621"/>
      <c r="D733" s="39" t="s">
        <v>5</v>
      </c>
      <c r="E733" s="79">
        <v>0.3</v>
      </c>
      <c r="F733" s="44">
        <v>0</v>
      </c>
      <c r="G733" s="45">
        <v>43900</v>
      </c>
      <c r="H733" s="42">
        <v>13170</v>
      </c>
      <c r="I733" s="1"/>
      <c r="J733" s="1"/>
      <c r="K733" s="1"/>
      <c r="L733" s="1"/>
      <c r="M733" s="1"/>
      <c r="N733" s="1"/>
      <c r="O733" s="1"/>
      <c r="P733" s="1"/>
      <c r="Q733" s="1"/>
      <c r="R733" s="1"/>
      <c r="S733" s="1"/>
      <c r="T733" s="1"/>
      <c r="U733" s="1"/>
      <c r="V733" s="1"/>
      <c r="W733" s="1"/>
      <c r="X733" s="1"/>
      <c r="Y733" s="1"/>
      <c r="Z733" s="1"/>
    </row>
    <row r="734" spans="1:26" ht="14.25" customHeight="1">
      <c r="A734" s="1"/>
      <c r="B734" s="708" t="s">
        <v>159</v>
      </c>
      <c r="C734" s="621"/>
      <c r="D734" s="39" t="s">
        <v>5</v>
      </c>
      <c r="E734" s="79">
        <v>4</v>
      </c>
      <c r="F734" s="44">
        <v>0</v>
      </c>
      <c r="G734" s="45">
        <v>1900</v>
      </c>
      <c r="H734" s="42">
        <v>7600</v>
      </c>
      <c r="I734" s="1"/>
      <c r="J734" s="1"/>
      <c r="K734" s="1"/>
      <c r="L734" s="1"/>
      <c r="M734" s="1"/>
      <c r="N734" s="1"/>
      <c r="O734" s="1"/>
      <c r="P734" s="1"/>
      <c r="Q734" s="1"/>
      <c r="R734" s="1"/>
      <c r="S734" s="1"/>
      <c r="T734" s="1"/>
      <c r="U734" s="1"/>
      <c r="V734" s="1"/>
      <c r="W734" s="1"/>
      <c r="X734" s="1"/>
      <c r="Y734" s="1"/>
      <c r="Z734" s="1"/>
    </row>
    <row r="735" spans="1:26" ht="14.25" customHeight="1">
      <c r="A735" s="1"/>
      <c r="B735" s="702" t="s">
        <v>160</v>
      </c>
      <c r="C735" s="625"/>
      <c r="D735" s="39" t="s">
        <v>5</v>
      </c>
      <c r="E735" s="79">
        <v>1</v>
      </c>
      <c r="F735" s="44">
        <v>0</v>
      </c>
      <c r="G735" s="45">
        <v>58250</v>
      </c>
      <c r="H735" s="42">
        <v>58250</v>
      </c>
      <c r="I735" s="1"/>
      <c r="J735" s="1"/>
      <c r="K735" s="1"/>
      <c r="L735" s="1"/>
      <c r="M735" s="1"/>
      <c r="N735" s="1"/>
      <c r="O735" s="1"/>
      <c r="P735" s="1"/>
      <c r="Q735" s="1"/>
      <c r="R735" s="1"/>
      <c r="S735" s="1"/>
      <c r="T735" s="1"/>
      <c r="U735" s="1"/>
      <c r="V735" s="1"/>
      <c r="W735" s="1"/>
      <c r="X735" s="1"/>
      <c r="Y735" s="1"/>
      <c r="Z735" s="1"/>
    </row>
    <row r="736" spans="1:26" ht="14.25" customHeight="1">
      <c r="A736" s="1"/>
      <c r="B736" s="591" t="s">
        <v>161</v>
      </c>
      <c r="C736" s="581"/>
      <c r="D736" s="39" t="s">
        <v>5</v>
      </c>
      <c r="E736" s="79">
        <v>0.01</v>
      </c>
      <c r="F736" s="44">
        <v>0</v>
      </c>
      <c r="G736" s="45">
        <v>193700</v>
      </c>
      <c r="H736" s="42">
        <v>1937</v>
      </c>
      <c r="I736" s="1"/>
      <c r="J736" s="1"/>
      <c r="K736" s="1"/>
      <c r="L736" s="1"/>
      <c r="M736" s="1"/>
      <c r="N736" s="1"/>
      <c r="O736" s="1"/>
      <c r="P736" s="1"/>
      <c r="Q736" s="1"/>
      <c r="R736" s="1"/>
      <c r="S736" s="1"/>
      <c r="T736" s="1"/>
      <c r="U736" s="1"/>
      <c r="V736" s="1"/>
      <c r="W736" s="1"/>
      <c r="X736" s="1"/>
      <c r="Y736" s="1"/>
      <c r="Z736" s="1"/>
    </row>
    <row r="737" spans="1:26" ht="14.25" customHeight="1">
      <c r="A737" s="1"/>
      <c r="B737" s="591" t="s">
        <v>162</v>
      </c>
      <c r="C737" s="581"/>
      <c r="D737" s="39" t="s">
        <v>5</v>
      </c>
      <c r="E737" s="79">
        <v>1</v>
      </c>
      <c r="F737" s="44">
        <v>0</v>
      </c>
      <c r="G737" s="45">
        <v>44900</v>
      </c>
      <c r="H737" s="42">
        <v>44900</v>
      </c>
      <c r="I737" s="1"/>
      <c r="J737" s="1"/>
      <c r="K737" s="1"/>
      <c r="L737" s="1"/>
      <c r="M737" s="1"/>
      <c r="N737" s="1"/>
      <c r="O737" s="1"/>
      <c r="P737" s="1"/>
      <c r="Q737" s="1"/>
      <c r="R737" s="1"/>
      <c r="S737" s="1"/>
      <c r="T737" s="1"/>
      <c r="U737" s="1"/>
      <c r="V737" s="1"/>
      <c r="W737" s="1"/>
      <c r="X737" s="1"/>
      <c r="Y737" s="1"/>
      <c r="Z737" s="1"/>
    </row>
    <row r="738" spans="1:26" ht="14.25" customHeight="1">
      <c r="A738" s="1"/>
      <c r="B738" s="708"/>
      <c r="C738" s="621"/>
      <c r="D738" s="39"/>
      <c r="E738" s="79"/>
      <c r="F738" s="44"/>
      <c r="G738" s="45"/>
      <c r="H738" s="42">
        <f>G738*(F738+1)*E738</f>
        <v>0</v>
      </c>
      <c r="I738" s="1"/>
      <c r="J738" s="1"/>
      <c r="K738" s="1"/>
      <c r="L738" s="1"/>
      <c r="M738" s="1"/>
      <c r="N738" s="1"/>
      <c r="O738" s="1"/>
      <c r="P738" s="1"/>
      <c r="Q738" s="1"/>
      <c r="R738" s="1"/>
      <c r="S738" s="1"/>
      <c r="T738" s="1"/>
      <c r="U738" s="1"/>
      <c r="V738" s="1"/>
      <c r="W738" s="1"/>
      <c r="X738" s="1"/>
      <c r="Y738" s="1"/>
      <c r="Z738" s="1"/>
    </row>
    <row r="739" spans="1:26" ht="14.25" customHeight="1">
      <c r="A739" s="1"/>
      <c r="B739" s="682" t="s">
        <v>87</v>
      </c>
      <c r="C739" s="581"/>
      <c r="D739" s="581"/>
      <c r="E739" s="581"/>
      <c r="F739" s="581"/>
      <c r="G739" s="579"/>
      <c r="H739" s="49">
        <f>ROUND(SUM(H730:H738),2)</f>
        <v>386848</v>
      </c>
      <c r="I739" s="1"/>
      <c r="J739" s="1"/>
      <c r="K739" s="1"/>
      <c r="L739" s="1"/>
      <c r="M739" s="1"/>
      <c r="N739" s="1"/>
      <c r="O739" s="1"/>
      <c r="P739" s="1"/>
      <c r="Q739" s="1"/>
      <c r="R739" s="1"/>
      <c r="S739" s="1"/>
      <c r="T739" s="1"/>
      <c r="U739" s="1"/>
      <c r="V739" s="1"/>
      <c r="W739" s="1"/>
      <c r="X739" s="1"/>
      <c r="Y739" s="1"/>
      <c r="Z739" s="1"/>
    </row>
    <row r="740" spans="1:26" ht="14.25" customHeight="1">
      <c r="A740" s="1"/>
      <c r="B740" s="636" t="s">
        <v>88</v>
      </c>
      <c r="C740" s="581"/>
      <c r="D740" s="581"/>
      <c r="E740" s="581"/>
      <c r="F740" s="581"/>
      <c r="G740" s="581"/>
      <c r="H740" s="589"/>
      <c r="I740" s="1"/>
      <c r="J740" s="1"/>
      <c r="K740" s="1"/>
      <c r="L740" s="1"/>
      <c r="M740" s="1"/>
      <c r="N740" s="1"/>
      <c r="O740" s="1"/>
      <c r="P740" s="1"/>
      <c r="Q740" s="1"/>
      <c r="R740" s="1"/>
      <c r="S740" s="1"/>
      <c r="T740" s="1"/>
      <c r="U740" s="1"/>
      <c r="V740" s="1"/>
      <c r="W740" s="1"/>
      <c r="X740" s="1"/>
      <c r="Y740" s="1"/>
      <c r="Z740" s="1"/>
    </row>
    <row r="741" spans="1:26" ht="14.25" customHeight="1">
      <c r="A741" s="1"/>
      <c r="B741" s="591" t="s">
        <v>1</v>
      </c>
      <c r="C741" s="579"/>
      <c r="D741" s="37" t="s">
        <v>2</v>
      </c>
      <c r="E741" s="23" t="s">
        <v>83</v>
      </c>
      <c r="F741" s="23" t="s">
        <v>89</v>
      </c>
      <c r="G741" s="23" t="s">
        <v>85</v>
      </c>
      <c r="H741" s="38" t="s">
        <v>86</v>
      </c>
      <c r="I741" s="1"/>
      <c r="J741" s="1"/>
      <c r="K741" s="1"/>
      <c r="L741" s="1"/>
      <c r="M741" s="1"/>
      <c r="N741" s="1"/>
      <c r="O741" s="1"/>
      <c r="P741" s="1"/>
      <c r="Q741" s="1"/>
      <c r="R741" s="1"/>
      <c r="S741" s="1"/>
      <c r="T741" s="1"/>
      <c r="U741" s="1"/>
      <c r="V741" s="1"/>
      <c r="W741" s="1"/>
      <c r="X741" s="1"/>
      <c r="Y741" s="1"/>
      <c r="Z741" s="1"/>
    </row>
    <row r="742" spans="1:26" ht="14.25" customHeight="1">
      <c r="A742" s="1"/>
      <c r="B742" s="701"/>
      <c r="C742" s="680"/>
      <c r="D742" s="50"/>
      <c r="E742" s="51"/>
      <c r="F742" s="52"/>
      <c r="G742" s="41"/>
      <c r="H742" s="42">
        <f t="shared" ref="H742:H744" si="72">E742*F742*G742</f>
        <v>0</v>
      </c>
      <c r="I742" s="1"/>
      <c r="J742" s="1"/>
      <c r="K742" s="1"/>
      <c r="L742" s="1"/>
      <c r="M742" s="1"/>
      <c r="N742" s="1"/>
      <c r="O742" s="1"/>
      <c r="P742" s="1"/>
      <c r="Q742" s="1"/>
      <c r="R742" s="1"/>
      <c r="S742" s="1"/>
      <c r="T742" s="1"/>
      <c r="U742" s="1"/>
      <c r="V742" s="1"/>
      <c r="W742" s="1"/>
      <c r="X742" s="1"/>
      <c r="Y742" s="1"/>
      <c r="Z742" s="1"/>
    </row>
    <row r="743" spans="1:26" ht="14.25" customHeight="1">
      <c r="A743" s="1"/>
      <c r="B743" s="707" t="s">
        <v>90</v>
      </c>
      <c r="C743" s="620"/>
      <c r="D743" s="53" t="s">
        <v>91</v>
      </c>
      <c r="E743" s="50">
        <v>0.05</v>
      </c>
      <c r="F743" s="59">
        <v>1</v>
      </c>
      <c r="G743" s="41">
        <f>H752</f>
        <v>41470</v>
      </c>
      <c r="H743" s="42">
        <f t="shared" si="72"/>
        <v>2073.5</v>
      </c>
      <c r="I743" s="1"/>
      <c r="J743" s="1"/>
      <c r="K743" s="1"/>
      <c r="L743" s="1"/>
      <c r="M743" s="1"/>
      <c r="N743" s="1"/>
      <c r="O743" s="1"/>
      <c r="P743" s="1"/>
      <c r="Q743" s="1"/>
      <c r="R743" s="1"/>
      <c r="S743" s="1"/>
      <c r="T743" s="1"/>
      <c r="U743" s="1"/>
      <c r="V743" s="1"/>
      <c r="W743" s="1"/>
      <c r="X743" s="1"/>
      <c r="Y743" s="1"/>
      <c r="Z743" s="1"/>
    </row>
    <row r="744" spans="1:26" ht="14.25" customHeight="1">
      <c r="A744" s="1"/>
      <c r="B744" s="861"/>
      <c r="C744" s="681"/>
      <c r="D744" s="47"/>
      <c r="E744" s="46"/>
      <c r="F744" s="47"/>
      <c r="G744" s="41"/>
      <c r="H744" s="42">
        <f t="shared" si="72"/>
        <v>0</v>
      </c>
      <c r="I744" s="1"/>
      <c r="J744" s="1"/>
      <c r="K744" s="1"/>
      <c r="L744" s="1"/>
      <c r="M744" s="1"/>
      <c r="N744" s="1"/>
      <c r="O744" s="1"/>
      <c r="P744" s="1"/>
      <c r="Q744" s="1"/>
      <c r="R744" s="1"/>
      <c r="S744" s="1"/>
      <c r="T744" s="1"/>
      <c r="U744" s="1"/>
      <c r="V744" s="1"/>
      <c r="W744" s="1"/>
      <c r="X744" s="1"/>
      <c r="Y744" s="1"/>
      <c r="Z744" s="1"/>
    </row>
    <row r="745" spans="1:26" ht="14.25" customHeight="1">
      <c r="A745" s="1"/>
      <c r="B745" s="682" t="s">
        <v>87</v>
      </c>
      <c r="C745" s="581"/>
      <c r="D745" s="581"/>
      <c r="E745" s="581"/>
      <c r="F745" s="581"/>
      <c r="G745" s="579"/>
      <c r="H745" s="49">
        <f>ROUND(SUM(H742:H744),2)</f>
        <v>2073.5</v>
      </c>
      <c r="I745" s="1"/>
      <c r="J745" s="1"/>
      <c r="K745" s="1"/>
      <c r="L745" s="1"/>
      <c r="M745" s="1"/>
      <c r="N745" s="1"/>
      <c r="O745" s="1"/>
      <c r="P745" s="1"/>
      <c r="Q745" s="1"/>
      <c r="R745" s="1"/>
      <c r="S745" s="1"/>
      <c r="T745" s="1"/>
      <c r="U745" s="1"/>
      <c r="V745" s="1"/>
      <c r="W745" s="1"/>
      <c r="X745" s="1"/>
      <c r="Y745" s="1"/>
      <c r="Z745" s="1"/>
    </row>
    <row r="746" spans="1:26" ht="14.25" customHeight="1">
      <c r="A746" s="1"/>
      <c r="B746" s="636" t="s">
        <v>92</v>
      </c>
      <c r="C746" s="581"/>
      <c r="D746" s="581"/>
      <c r="E746" s="581"/>
      <c r="F746" s="581"/>
      <c r="G746" s="581"/>
      <c r="H746" s="589"/>
      <c r="I746" s="1"/>
      <c r="J746" s="1"/>
      <c r="K746" s="1"/>
      <c r="L746" s="1"/>
      <c r="M746" s="1"/>
      <c r="N746" s="1"/>
      <c r="O746" s="1"/>
      <c r="P746" s="1"/>
      <c r="Q746" s="1"/>
      <c r="R746" s="1"/>
      <c r="S746" s="1"/>
      <c r="T746" s="1"/>
      <c r="U746" s="1"/>
      <c r="V746" s="1"/>
      <c r="W746" s="1"/>
      <c r="X746" s="1"/>
      <c r="Y746" s="1"/>
      <c r="Z746" s="1"/>
    </row>
    <row r="747" spans="1:26" ht="14.25" customHeight="1">
      <c r="A747" s="1"/>
      <c r="B747" s="591" t="s">
        <v>1</v>
      </c>
      <c r="C747" s="579"/>
      <c r="D747" s="37" t="s">
        <v>2</v>
      </c>
      <c r="E747" s="23" t="s">
        <v>83</v>
      </c>
      <c r="F747" s="54" t="s">
        <v>89</v>
      </c>
      <c r="G747" s="23" t="s">
        <v>85</v>
      </c>
      <c r="H747" s="55" t="s">
        <v>86</v>
      </c>
      <c r="I747" s="1"/>
      <c r="J747" s="1"/>
      <c r="K747" s="1"/>
      <c r="L747" s="1"/>
      <c r="M747" s="1"/>
      <c r="N747" s="1"/>
      <c r="O747" s="1"/>
      <c r="P747" s="1"/>
      <c r="Q747" s="1"/>
      <c r="R747" s="1"/>
      <c r="S747" s="1"/>
      <c r="T747" s="1"/>
      <c r="U747" s="1"/>
      <c r="V747" s="1"/>
      <c r="W747" s="1"/>
      <c r="X747" s="1"/>
      <c r="Y747" s="1"/>
      <c r="Z747" s="1"/>
    </row>
    <row r="748" spans="1:26" ht="14.25" customHeight="1">
      <c r="A748" s="1"/>
      <c r="B748" s="701"/>
      <c r="C748" s="680"/>
      <c r="D748" s="56"/>
      <c r="E748" s="51"/>
      <c r="F748" s="57"/>
      <c r="G748" s="41"/>
      <c r="H748" s="42">
        <f t="shared" ref="H748:H751" si="73">E748*F748*G748</f>
        <v>0</v>
      </c>
      <c r="I748" s="1"/>
      <c r="J748" s="1"/>
      <c r="K748" s="1"/>
      <c r="L748" s="1"/>
      <c r="M748" s="1"/>
      <c r="N748" s="1"/>
      <c r="O748" s="1"/>
      <c r="P748" s="1"/>
      <c r="Q748" s="1"/>
      <c r="R748" s="1"/>
      <c r="S748" s="1"/>
      <c r="T748" s="1"/>
      <c r="U748" s="1"/>
      <c r="V748" s="1"/>
      <c r="W748" s="1"/>
      <c r="X748" s="1"/>
      <c r="Y748" s="1"/>
      <c r="Z748" s="1"/>
    </row>
    <row r="749" spans="1:26" ht="14.25" customHeight="1">
      <c r="A749" s="1"/>
      <c r="B749" s="619" t="s">
        <v>96</v>
      </c>
      <c r="C749" s="620"/>
      <c r="D749" s="58" t="s">
        <v>94</v>
      </c>
      <c r="E749" s="50">
        <v>1</v>
      </c>
      <c r="F749" s="59">
        <v>0.25</v>
      </c>
      <c r="G749" s="41">
        <v>102080</v>
      </c>
      <c r="H749" s="42">
        <f t="shared" si="73"/>
        <v>25520</v>
      </c>
      <c r="I749" s="1"/>
      <c r="J749" s="1"/>
      <c r="K749" s="1"/>
      <c r="L749" s="1"/>
      <c r="M749" s="1"/>
      <c r="N749" s="1"/>
      <c r="O749" s="1"/>
      <c r="P749" s="1"/>
      <c r="Q749" s="1"/>
      <c r="R749" s="1"/>
      <c r="S749" s="1"/>
      <c r="T749" s="1"/>
      <c r="U749" s="1"/>
      <c r="V749" s="1"/>
      <c r="W749" s="1"/>
      <c r="X749" s="1"/>
      <c r="Y749" s="1"/>
      <c r="Z749" s="1"/>
    </row>
    <row r="750" spans="1:26" ht="14.25" customHeight="1">
      <c r="A750" s="1"/>
      <c r="B750" s="619" t="s">
        <v>93</v>
      </c>
      <c r="C750" s="620"/>
      <c r="D750" s="58" t="s">
        <v>94</v>
      </c>
      <c r="E750" s="50">
        <v>1</v>
      </c>
      <c r="F750" s="59">
        <v>0.25</v>
      </c>
      <c r="G750" s="41">
        <v>63800</v>
      </c>
      <c r="H750" s="42">
        <f t="shared" si="73"/>
        <v>15950</v>
      </c>
      <c r="I750" s="1"/>
      <c r="J750" s="1"/>
      <c r="K750" s="1"/>
      <c r="L750" s="1"/>
      <c r="M750" s="1"/>
      <c r="N750" s="1"/>
      <c r="O750" s="1"/>
      <c r="P750" s="1"/>
      <c r="Q750" s="1"/>
      <c r="R750" s="1"/>
      <c r="S750" s="1"/>
      <c r="T750" s="1"/>
      <c r="U750" s="1"/>
      <c r="V750" s="1"/>
      <c r="W750" s="1"/>
      <c r="X750" s="1"/>
      <c r="Y750" s="1"/>
      <c r="Z750" s="1"/>
    </row>
    <row r="751" spans="1:26" ht="14.25" customHeight="1">
      <c r="A751" s="1"/>
      <c r="B751" s="702"/>
      <c r="C751" s="681"/>
      <c r="D751" s="60"/>
      <c r="E751" s="61"/>
      <c r="F751" s="47"/>
      <c r="G751" s="41"/>
      <c r="H751" s="42">
        <f t="shared" si="73"/>
        <v>0</v>
      </c>
      <c r="I751" s="1"/>
      <c r="J751" s="1"/>
      <c r="K751" s="1"/>
      <c r="L751" s="1"/>
      <c r="M751" s="1"/>
      <c r="N751" s="1"/>
      <c r="O751" s="1"/>
      <c r="P751" s="1"/>
      <c r="Q751" s="1"/>
      <c r="R751" s="1"/>
      <c r="S751" s="1"/>
      <c r="T751" s="1"/>
      <c r="U751" s="1"/>
      <c r="V751" s="1"/>
      <c r="W751" s="1"/>
      <c r="X751" s="1"/>
      <c r="Y751" s="1"/>
      <c r="Z751" s="1"/>
    </row>
    <row r="752" spans="1:26" ht="14.25" customHeight="1">
      <c r="A752" s="1"/>
      <c r="B752" s="682" t="s">
        <v>87</v>
      </c>
      <c r="C752" s="581"/>
      <c r="D752" s="581"/>
      <c r="E752" s="581"/>
      <c r="F752" s="581"/>
      <c r="G752" s="579"/>
      <c r="H752" s="49">
        <f>ROUND(SUM(H748:H751),2)</f>
        <v>41470</v>
      </c>
      <c r="I752" s="1"/>
      <c r="J752" s="1"/>
      <c r="K752" s="1"/>
      <c r="L752" s="1"/>
      <c r="M752" s="1"/>
      <c r="N752" s="1"/>
      <c r="O752" s="1"/>
      <c r="P752" s="1"/>
      <c r="Q752" s="1"/>
      <c r="R752" s="1"/>
      <c r="S752" s="1"/>
      <c r="T752" s="1"/>
      <c r="U752" s="1"/>
      <c r="V752" s="1"/>
      <c r="W752" s="1"/>
      <c r="X752" s="1"/>
      <c r="Y752" s="1"/>
      <c r="Z752" s="1"/>
    </row>
    <row r="753" spans="1:26" ht="14.25" customHeight="1">
      <c r="A753" s="1"/>
      <c r="B753" s="636" t="s">
        <v>95</v>
      </c>
      <c r="C753" s="581"/>
      <c r="D753" s="581"/>
      <c r="E753" s="581"/>
      <c r="F753" s="581"/>
      <c r="G753" s="581"/>
      <c r="H753" s="589"/>
      <c r="I753" s="1"/>
      <c r="J753" s="1"/>
      <c r="K753" s="1"/>
      <c r="L753" s="1"/>
      <c r="M753" s="1"/>
      <c r="N753" s="1"/>
      <c r="O753" s="1"/>
      <c r="P753" s="1"/>
      <c r="Q753" s="1"/>
      <c r="R753" s="1"/>
      <c r="S753" s="1"/>
      <c r="T753" s="1"/>
      <c r="U753" s="1"/>
      <c r="V753" s="1"/>
      <c r="W753" s="1"/>
      <c r="X753" s="1"/>
      <c r="Y753" s="1"/>
      <c r="Z753" s="1"/>
    </row>
    <row r="754" spans="1:26" ht="14.25" customHeight="1">
      <c r="A754" s="1"/>
      <c r="B754" s="591" t="s">
        <v>1</v>
      </c>
      <c r="C754" s="581"/>
      <c r="D754" s="579"/>
      <c r="E754" s="23" t="s">
        <v>2</v>
      </c>
      <c r="F754" s="23" t="s">
        <v>83</v>
      </c>
      <c r="G754" s="23" t="s">
        <v>85</v>
      </c>
      <c r="H754" s="38" t="s">
        <v>86</v>
      </c>
      <c r="I754" s="1"/>
      <c r="J754" s="1"/>
      <c r="K754" s="1"/>
      <c r="L754" s="1"/>
      <c r="M754" s="1"/>
      <c r="N754" s="1"/>
      <c r="O754" s="1"/>
      <c r="P754" s="1"/>
      <c r="Q754" s="1"/>
      <c r="R754" s="1"/>
      <c r="S754" s="1"/>
      <c r="T754" s="1"/>
      <c r="U754" s="1"/>
      <c r="V754" s="1"/>
      <c r="W754" s="1"/>
      <c r="X754" s="1"/>
      <c r="Y754" s="1"/>
      <c r="Z754" s="1"/>
    </row>
    <row r="755" spans="1:26" ht="14.25" customHeight="1">
      <c r="A755" s="1"/>
      <c r="B755" s="619"/>
      <c r="C755" s="620"/>
      <c r="D755" s="621"/>
      <c r="E755" s="39"/>
      <c r="F755" s="40"/>
      <c r="G755" s="62"/>
      <c r="H755" s="63">
        <f t="shared" ref="H755:H756" si="74">G755*F755</f>
        <v>0</v>
      </c>
      <c r="I755" s="1"/>
      <c r="J755" s="1"/>
      <c r="K755" s="1"/>
      <c r="L755" s="1"/>
      <c r="M755" s="1"/>
      <c r="N755" s="1"/>
      <c r="O755" s="1"/>
      <c r="P755" s="1"/>
      <c r="Q755" s="1"/>
      <c r="R755" s="1"/>
      <c r="S755" s="1"/>
      <c r="T755" s="1"/>
      <c r="U755" s="1"/>
      <c r="V755" s="1"/>
      <c r="W755" s="1"/>
      <c r="X755" s="1"/>
      <c r="Y755" s="1"/>
      <c r="Z755" s="1"/>
    </row>
    <row r="756" spans="1:26" ht="14.25" customHeight="1">
      <c r="A756" s="1"/>
      <c r="B756" s="619"/>
      <c r="C756" s="620"/>
      <c r="D756" s="621"/>
      <c r="E756" s="39"/>
      <c r="F756" s="40"/>
      <c r="G756" s="62"/>
      <c r="H756" s="63">
        <f t="shared" si="74"/>
        <v>0</v>
      </c>
      <c r="I756" s="1"/>
      <c r="J756" s="1"/>
      <c r="K756" s="1"/>
      <c r="L756" s="1"/>
      <c r="M756" s="1"/>
      <c r="N756" s="1"/>
      <c r="O756" s="1"/>
      <c r="P756" s="1"/>
      <c r="Q756" s="1"/>
      <c r="R756" s="1"/>
      <c r="S756" s="1"/>
      <c r="T756" s="1"/>
      <c r="U756" s="1"/>
      <c r="V756" s="1"/>
      <c r="W756" s="1"/>
      <c r="X756" s="1"/>
      <c r="Y756" s="1"/>
      <c r="Z756" s="1"/>
    </row>
    <row r="757" spans="1:26" ht="14.25" customHeight="1">
      <c r="A757" s="1"/>
      <c r="B757" s="674" t="s">
        <v>87</v>
      </c>
      <c r="C757" s="594"/>
      <c r="D757" s="594"/>
      <c r="E757" s="594"/>
      <c r="F757" s="594"/>
      <c r="G757" s="595"/>
      <c r="H757" s="64">
        <f>ROUND(SUM(H755:H756),2)</f>
        <v>0</v>
      </c>
      <c r="I757" s="1"/>
      <c r="J757" s="1"/>
      <c r="K757" s="1"/>
      <c r="L757" s="1"/>
      <c r="M757" s="1"/>
      <c r="N757" s="1"/>
      <c r="O757" s="1"/>
      <c r="P757" s="1"/>
      <c r="Q757" s="1"/>
      <c r="R757" s="1"/>
      <c r="S757" s="1"/>
      <c r="T757" s="1"/>
      <c r="U757" s="1"/>
      <c r="V757" s="1"/>
      <c r="W757" s="1"/>
      <c r="X757" s="1"/>
      <c r="Y757" s="1"/>
      <c r="Z757" s="1"/>
    </row>
    <row r="758" spans="1:26" ht="14.25" customHeight="1">
      <c r="A758" s="1"/>
      <c r="B758" s="675"/>
      <c r="C758" s="602"/>
      <c r="D758" s="602"/>
      <c r="E758" s="602"/>
      <c r="F758" s="602"/>
      <c r="G758" s="602"/>
      <c r="H758" s="633"/>
      <c r="I758" s="1"/>
      <c r="J758" s="1"/>
      <c r="K758" s="1"/>
      <c r="L758" s="1"/>
      <c r="M758" s="1"/>
      <c r="N758" s="1"/>
      <c r="O758" s="1"/>
      <c r="P758" s="1"/>
      <c r="Q758" s="1"/>
      <c r="R758" s="1"/>
      <c r="S758" s="1"/>
      <c r="T758" s="1"/>
      <c r="U758" s="1"/>
      <c r="V758" s="1"/>
      <c r="W758" s="1"/>
      <c r="X758" s="1"/>
      <c r="Y758" s="1"/>
      <c r="Z758" s="1"/>
    </row>
    <row r="759" spans="1:26" ht="14.25" customHeight="1">
      <c r="A759" s="1"/>
      <c r="B759" s="676"/>
      <c r="C759" s="587"/>
      <c r="D759" s="635"/>
      <c r="E759" s="677" t="s">
        <v>59</v>
      </c>
      <c r="F759" s="678"/>
      <c r="G759" s="678"/>
      <c r="H759" s="65">
        <f>ROUND(H757+H752+H745+H739,0)</f>
        <v>430392</v>
      </c>
      <c r="I759" s="1"/>
      <c r="J759" s="1"/>
      <c r="K759" s="1"/>
      <c r="L759" s="1"/>
      <c r="M759" s="1"/>
      <c r="N759" s="1"/>
      <c r="O759" s="1"/>
      <c r="P759" s="1"/>
      <c r="Q759" s="1"/>
      <c r="R759" s="1"/>
      <c r="S759" s="1"/>
      <c r="T759" s="1"/>
      <c r="U759" s="1"/>
      <c r="V759" s="1"/>
      <c r="W759" s="1"/>
      <c r="X759" s="1"/>
      <c r="Y759" s="1"/>
      <c r="Z759" s="1"/>
    </row>
    <row r="760" spans="1:26" ht="14.25" customHeight="1">
      <c r="A760" s="1"/>
      <c r="B760" s="290"/>
      <c r="C760" s="68"/>
      <c r="D760" s="68"/>
      <c r="E760" s="68"/>
      <c r="F760" s="68"/>
      <c r="G760" s="68"/>
      <c r="H760" s="69"/>
      <c r="I760" s="1"/>
      <c r="J760" s="1"/>
      <c r="K760" s="1"/>
      <c r="L760" s="1"/>
      <c r="M760" s="1"/>
      <c r="N760" s="1"/>
      <c r="O760" s="1"/>
      <c r="P760" s="1"/>
      <c r="Q760" s="1"/>
      <c r="R760" s="1"/>
      <c r="S760" s="1"/>
      <c r="T760" s="1"/>
      <c r="U760" s="1"/>
      <c r="V760" s="1"/>
      <c r="W760" s="1"/>
      <c r="X760" s="1"/>
      <c r="Y760" s="1"/>
      <c r="Z760" s="1"/>
    </row>
    <row r="761" spans="1:26" ht="14.25" customHeight="1">
      <c r="A761" s="1"/>
      <c r="B761" s="291"/>
      <c r="C761" s="31"/>
      <c r="D761" s="31"/>
      <c r="E761" s="31"/>
      <c r="F761" s="31"/>
      <c r="G761" s="31"/>
      <c r="H761" s="32"/>
      <c r="I761" s="1"/>
      <c r="J761" s="1"/>
      <c r="K761" s="1"/>
      <c r="L761" s="1"/>
      <c r="M761" s="1"/>
      <c r="N761" s="1"/>
      <c r="O761" s="1"/>
      <c r="P761" s="1"/>
      <c r="Q761" s="1"/>
      <c r="R761" s="1"/>
      <c r="S761" s="1"/>
      <c r="T761" s="1"/>
      <c r="U761" s="1"/>
      <c r="V761" s="1"/>
      <c r="W761" s="1"/>
      <c r="X761" s="1"/>
      <c r="Y761" s="1"/>
      <c r="Z761" s="1"/>
    </row>
    <row r="762" spans="1:26" ht="14.25" customHeight="1">
      <c r="A762" s="1"/>
      <c r="B762" s="691" t="s">
        <v>77</v>
      </c>
      <c r="C762" s="578"/>
      <c r="D762" s="578"/>
      <c r="E762" s="578"/>
      <c r="F762" s="578"/>
      <c r="G762" s="578"/>
      <c r="H762" s="604"/>
      <c r="I762" s="1"/>
      <c r="J762" s="1"/>
      <c r="K762" s="1"/>
      <c r="L762" s="1"/>
      <c r="M762" s="1"/>
      <c r="N762" s="1"/>
      <c r="O762" s="1"/>
      <c r="P762" s="1"/>
      <c r="Q762" s="1"/>
      <c r="R762" s="1"/>
      <c r="S762" s="1"/>
      <c r="T762" s="1"/>
      <c r="U762" s="1"/>
      <c r="V762" s="1"/>
      <c r="W762" s="1"/>
      <c r="X762" s="1"/>
      <c r="Y762" s="1"/>
      <c r="Z762" s="1"/>
    </row>
    <row r="763" spans="1:26" ht="14.25" customHeight="1">
      <c r="A763" s="1"/>
      <c r="B763" s="605"/>
      <c r="C763" s="606"/>
      <c r="D763" s="606"/>
      <c r="E763" s="606"/>
      <c r="F763" s="606"/>
      <c r="G763" s="606"/>
      <c r="H763" s="607"/>
      <c r="I763" s="1"/>
      <c r="J763" s="1"/>
      <c r="K763" s="1"/>
      <c r="L763" s="1"/>
      <c r="M763" s="1"/>
      <c r="N763" s="1"/>
      <c r="O763" s="1"/>
      <c r="P763" s="1"/>
      <c r="Q763" s="1"/>
      <c r="R763" s="1"/>
      <c r="S763" s="1"/>
      <c r="T763" s="1"/>
      <c r="U763" s="1"/>
      <c r="V763" s="1"/>
      <c r="W763" s="1"/>
      <c r="X763" s="1"/>
      <c r="Y763" s="1"/>
      <c r="Z763" s="1"/>
    </row>
    <row r="764" spans="1:26" ht="14.25" customHeight="1">
      <c r="A764" s="1"/>
      <c r="B764" s="608" t="s">
        <v>78</v>
      </c>
      <c r="C764" s="581"/>
      <c r="D764" s="581"/>
      <c r="E764" s="581"/>
      <c r="F764" s="581"/>
      <c r="G764" s="581"/>
      <c r="H764" s="589"/>
      <c r="I764" s="1"/>
      <c r="J764" s="1"/>
      <c r="K764" s="1"/>
      <c r="L764" s="1"/>
      <c r="M764" s="1"/>
      <c r="N764" s="1"/>
      <c r="O764" s="1"/>
      <c r="P764" s="1"/>
      <c r="Q764" s="1"/>
      <c r="R764" s="1"/>
      <c r="S764" s="1"/>
      <c r="T764" s="1"/>
      <c r="U764" s="1"/>
      <c r="V764" s="1"/>
      <c r="W764" s="1"/>
      <c r="X764" s="1"/>
      <c r="Y764" s="1"/>
      <c r="Z764" s="1"/>
    </row>
    <row r="765" spans="1:26" ht="14.25" customHeight="1">
      <c r="A765" s="1"/>
      <c r="B765" s="588" t="s">
        <v>1011</v>
      </c>
      <c r="C765" s="581"/>
      <c r="D765" s="581"/>
      <c r="E765" s="581"/>
      <c r="F765" s="581"/>
      <c r="G765" s="581"/>
      <c r="H765" s="589"/>
      <c r="I765" s="1"/>
      <c r="J765" s="1"/>
      <c r="K765" s="1"/>
      <c r="L765" s="1"/>
      <c r="M765" s="1"/>
      <c r="N765" s="1"/>
      <c r="O765" s="1"/>
      <c r="P765" s="1"/>
      <c r="Q765" s="1"/>
      <c r="R765" s="1"/>
      <c r="S765" s="1"/>
      <c r="T765" s="1"/>
      <c r="U765" s="1"/>
      <c r="V765" s="1"/>
      <c r="W765" s="1"/>
      <c r="X765" s="1"/>
      <c r="Y765" s="1"/>
      <c r="Z765" s="1"/>
    </row>
    <row r="766" spans="1:26" ht="14.25" customHeight="1">
      <c r="A766" s="1"/>
      <c r="B766" s="295" t="s">
        <v>79</v>
      </c>
      <c r="C766" s="296" t="e">
        <f>+#REF!</f>
        <v>#REF!</v>
      </c>
      <c r="D766" s="872" t="s">
        <v>80</v>
      </c>
      <c r="E766" s="579"/>
      <c r="F766" s="297" t="e">
        <f>+#REF!</f>
        <v>#REF!</v>
      </c>
      <c r="G766" s="297" t="s">
        <v>81</v>
      </c>
      <c r="H766" s="298"/>
      <c r="I766" s="1"/>
      <c r="J766" s="1"/>
      <c r="K766" s="1"/>
      <c r="L766" s="1"/>
      <c r="M766" s="1"/>
      <c r="N766" s="1"/>
      <c r="O766" s="1"/>
      <c r="P766" s="1"/>
      <c r="Q766" s="1"/>
      <c r="R766" s="1"/>
      <c r="S766" s="1"/>
      <c r="T766" s="1"/>
      <c r="U766" s="1"/>
      <c r="V766" s="1"/>
      <c r="W766" s="1"/>
      <c r="X766" s="1"/>
      <c r="Y766" s="1"/>
      <c r="Z766" s="1"/>
    </row>
    <row r="767" spans="1:26" ht="14.25" customHeight="1">
      <c r="A767" s="1"/>
      <c r="B767" s="866"/>
      <c r="C767" s="581"/>
      <c r="D767" s="581"/>
      <c r="E767" s="581"/>
      <c r="F767" s="581"/>
      <c r="G767" s="581"/>
      <c r="H767" s="589"/>
      <c r="I767" s="1"/>
      <c r="J767" s="1"/>
      <c r="K767" s="1"/>
      <c r="L767" s="1"/>
      <c r="M767" s="1"/>
      <c r="N767" s="1"/>
      <c r="O767" s="1"/>
      <c r="P767" s="1"/>
      <c r="Q767" s="1"/>
      <c r="R767" s="1"/>
      <c r="S767" s="1"/>
      <c r="T767" s="1"/>
      <c r="U767" s="1"/>
      <c r="V767" s="1"/>
      <c r="W767" s="1"/>
      <c r="X767" s="1"/>
      <c r="Y767" s="1"/>
      <c r="Z767" s="1"/>
    </row>
    <row r="768" spans="1:26" ht="14.25" customHeight="1">
      <c r="A768" s="1"/>
      <c r="B768" s="873" t="e">
        <f>+#REF!</f>
        <v>#REF!</v>
      </c>
      <c r="C768" s="585"/>
      <c r="D768" s="585"/>
      <c r="E768" s="585"/>
      <c r="F768" s="585"/>
      <c r="G768" s="585"/>
      <c r="H768" s="610"/>
      <c r="I768" s="1"/>
      <c r="J768" s="1"/>
      <c r="K768" s="1"/>
      <c r="L768" s="1"/>
      <c r="M768" s="1"/>
      <c r="N768" s="1"/>
      <c r="O768" s="1"/>
      <c r="P768" s="1"/>
      <c r="Q768" s="1"/>
      <c r="R768" s="1"/>
      <c r="S768" s="1"/>
      <c r="T768" s="1"/>
      <c r="U768" s="1"/>
      <c r="V768" s="1"/>
      <c r="W768" s="1"/>
      <c r="X768" s="1"/>
      <c r="Y768" s="1"/>
      <c r="Z768" s="1"/>
    </row>
    <row r="769" spans="1:26" ht="14.25" customHeight="1">
      <c r="A769" s="1"/>
      <c r="B769" s="600"/>
      <c r="C769" s="578"/>
      <c r="D769" s="578"/>
      <c r="E769" s="578"/>
      <c r="F769" s="578"/>
      <c r="G769" s="578"/>
      <c r="H769" s="604"/>
      <c r="I769" s="1"/>
      <c r="J769" s="1"/>
      <c r="K769" s="1"/>
      <c r="L769" s="1"/>
      <c r="M769" s="1"/>
      <c r="N769" s="1"/>
      <c r="O769" s="1"/>
      <c r="P769" s="1"/>
      <c r="Q769" s="1"/>
      <c r="R769" s="1"/>
      <c r="S769" s="1"/>
      <c r="T769" s="1"/>
      <c r="U769" s="1"/>
      <c r="V769" s="1"/>
      <c r="W769" s="1"/>
      <c r="X769" s="1"/>
      <c r="Y769" s="1"/>
      <c r="Z769" s="1"/>
    </row>
    <row r="770" spans="1:26" ht="14.25" customHeight="1">
      <c r="A770" s="1"/>
      <c r="B770" s="694"/>
      <c r="C770" s="606"/>
      <c r="D770" s="606"/>
      <c r="E770" s="606"/>
      <c r="F770" s="606"/>
      <c r="G770" s="606"/>
      <c r="H770" s="607"/>
      <c r="I770" s="1"/>
      <c r="J770" s="1"/>
      <c r="K770" s="1"/>
      <c r="L770" s="1"/>
      <c r="M770" s="1"/>
      <c r="N770" s="1"/>
      <c r="O770" s="1"/>
      <c r="P770" s="1"/>
      <c r="Q770" s="1"/>
      <c r="R770" s="1"/>
      <c r="S770" s="1"/>
      <c r="T770" s="1"/>
      <c r="U770" s="1"/>
      <c r="V770" s="1"/>
      <c r="W770" s="1"/>
      <c r="X770" s="1"/>
      <c r="Y770" s="1"/>
      <c r="Z770" s="1"/>
    </row>
    <row r="771" spans="1:26" ht="14.25" customHeight="1">
      <c r="A771" s="1"/>
      <c r="B771" s="866" t="s">
        <v>82</v>
      </c>
      <c r="C771" s="581"/>
      <c r="D771" s="581"/>
      <c r="E771" s="581"/>
      <c r="F771" s="581"/>
      <c r="G771" s="581"/>
      <c r="H771" s="589"/>
      <c r="I771" s="1"/>
      <c r="J771" s="1"/>
      <c r="K771" s="1"/>
      <c r="L771" s="1"/>
      <c r="M771" s="1"/>
      <c r="N771" s="1"/>
      <c r="O771" s="1"/>
      <c r="P771" s="1"/>
      <c r="Q771" s="1"/>
      <c r="R771" s="1"/>
      <c r="S771" s="1"/>
      <c r="T771" s="1"/>
      <c r="U771" s="1"/>
      <c r="V771" s="1"/>
      <c r="W771" s="1"/>
      <c r="X771" s="1"/>
      <c r="Y771" s="1"/>
      <c r="Z771" s="1"/>
    </row>
    <row r="772" spans="1:26" ht="14.25" customHeight="1">
      <c r="A772" s="1"/>
      <c r="B772" s="874" t="s">
        <v>1</v>
      </c>
      <c r="C772" s="579"/>
      <c r="D772" s="300" t="s">
        <v>2</v>
      </c>
      <c r="E772" s="301" t="s">
        <v>83</v>
      </c>
      <c r="F772" s="301" t="s">
        <v>84</v>
      </c>
      <c r="G772" s="301" t="s">
        <v>85</v>
      </c>
      <c r="H772" s="302" t="s">
        <v>86</v>
      </c>
      <c r="I772" s="1"/>
      <c r="J772" s="1"/>
      <c r="K772" s="1"/>
      <c r="L772" s="1"/>
      <c r="M772" s="1"/>
      <c r="N772" s="1"/>
      <c r="O772" s="1"/>
      <c r="P772" s="1"/>
      <c r="Q772" s="1"/>
      <c r="R772" s="1"/>
      <c r="S772" s="1"/>
      <c r="T772" s="1"/>
      <c r="U772" s="1"/>
      <c r="V772" s="1"/>
      <c r="W772" s="1"/>
      <c r="X772" s="1"/>
      <c r="Y772" s="1"/>
      <c r="Z772" s="1"/>
    </row>
    <row r="773" spans="1:26" ht="14.25" customHeight="1">
      <c r="A773" s="1"/>
      <c r="B773" s="875"/>
      <c r="C773" s="690"/>
      <c r="D773" s="303"/>
      <c r="E773" s="303"/>
      <c r="F773" s="304"/>
      <c r="G773" s="305"/>
      <c r="H773" s="306">
        <v>0</v>
      </c>
      <c r="I773" s="1"/>
      <c r="J773" s="1"/>
      <c r="K773" s="1"/>
      <c r="L773" s="1"/>
      <c r="M773" s="1"/>
      <c r="N773" s="1"/>
      <c r="O773" s="1"/>
      <c r="P773" s="1"/>
      <c r="Q773" s="1"/>
      <c r="R773" s="1"/>
      <c r="S773" s="1"/>
      <c r="T773" s="1"/>
      <c r="U773" s="1"/>
      <c r="V773" s="1"/>
      <c r="W773" s="1"/>
      <c r="X773" s="1"/>
      <c r="Y773" s="1"/>
      <c r="Z773" s="1"/>
    </row>
    <row r="774" spans="1:26" ht="14.25" customHeight="1">
      <c r="A774" s="1"/>
      <c r="B774" s="881" t="s">
        <v>163</v>
      </c>
      <c r="C774" s="621"/>
      <c r="D774" s="303" t="s">
        <v>5</v>
      </c>
      <c r="E774" s="307">
        <v>1</v>
      </c>
      <c r="F774" s="304">
        <v>0</v>
      </c>
      <c r="G774" s="305">
        <v>450500</v>
      </c>
      <c r="H774" s="306">
        <v>450500</v>
      </c>
      <c r="I774" s="1"/>
      <c r="J774" s="1"/>
      <c r="K774" s="1"/>
      <c r="L774" s="1"/>
      <c r="M774" s="1"/>
      <c r="N774" s="1"/>
      <c r="O774" s="1"/>
      <c r="P774" s="1"/>
      <c r="Q774" s="1"/>
      <c r="R774" s="1"/>
      <c r="S774" s="1"/>
      <c r="T774" s="1"/>
      <c r="U774" s="1"/>
      <c r="V774" s="1"/>
      <c r="W774" s="1"/>
      <c r="X774" s="1"/>
      <c r="Y774" s="1"/>
      <c r="Z774" s="1"/>
    </row>
    <row r="775" spans="1:26" ht="14.25" customHeight="1">
      <c r="A775" s="1"/>
      <c r="B775" s="881" t="s">
        <v>164</v>
      </c>
      <c r="C775" s="621"/>
      <c r="D775" s="303" t="s">
        <v>5</v>
      </c>
      <c r="E775" s="98">
        <v>4</v>
      </c>
      <c r="F775" s="97">
        <v>0</v>
      </c>
      <c r="G775" s="308">
        <v>592.9</v>
      </c>
      <c r="H775" s="306">
        <v>2372</v>
      </c>
      <c r="I775" s="1"/>
      <c r="J775" s="1"/>
      <c r="K775" s="1"/>
      <c r="L775" s="1"/>
      <c r="M775" s="1"/>
      <c r="N775" s="1"/>
      <c r="O775" s="1"/>
      <c r="P775" s="1"/>
      <c r="Q775" s="1"/>
      <c r="R775" s="1"/>
      <c r="S775" s="1"/>
      <c r="T775" s="1"/>
      <c r="U775" s="1"/>
      <c r="V775" s="1"/>
      <c r="W775" s="1"/>
      <c r="X775" s="1"/>
      <c r="Y775" s="1"/>
      <c r="Z775" s="1"/>
    </row>
    <row r="776" spans="1:26" ht="14.25" customHeight="1">
      <c r="A776" s="1"/>
      <c r="B776" s="883" t="s">
        <v>161</v>
      </c>
      <c r="C776" s="581"/>
      <c r="D776" s="303" t="s">
        <v>5</v>
      </c>
      <c r="E776" s="309">
        <v>0.01</v>
      </c>
      <c r="F776" s="310">
        <v>0</v>
      </c>
      <c r="G776" s="311">
        <v>193700</v>
      </c>
      <c r="H776" s="306">
        <v>1937</v>
      </c>
      <c r="I776" s="1"/>
      <c r="J776" s="1"/>
      <c r="K776" s="1"/>
      <c r="L776" s="1"/>
      <c r="M776" s="1"/>
      <c r="N776" s="1"/>
      <c r="O776" s="1"/>
      <c r="P776" s="1"/>
      <c r="Q776" s="1"/>
      <c r="R776" s="1"/>
      <c r="S776" s="1"/>
      <c r="T776" s="1"/>
      <c r="U776" s="1"/>
      <c r="V776" s="1"/>
      <c r="W776" s="1"/>
      <c r="X776" s="1"/>
      <c r="Y776" s="1"/>
      <c r="Z776" s="1"/>
    </row>
    <row r="777" spans="1:26" ht="14.25" customHeight="1">
      <c r="A777" s="1"/>
      <c r="B777" s="884" t="s">
        <v>165</v>
      </c>
      <c r="C777" s="690"/>
      <c r="D777" s="303" t="s">
        <v>5</v>
      </c>
      <c r="E777" s="98">
        <v>1</v>
      </c>
      <c r="F777" s="97">
        <v>0</v>
      </c>
      <c r="G777" s="308">
        <v>43802</v>
      </c>
      <c r="H777" s="306">
        <v>43802</v>
      </c>
      <c r="I777" s="1"/>
      <c r="J777" s="1"/>
      <c r="K777" s="1"/>
      <c r="L777" s="1"/>
      <c r="M777" s="1"/>
      <c r="N777" s="1"/>
      <c r="O777" s="1"/>
      <c r="P777" s="1"/>
      <c r="Q777" s="1"/>
      <c r="R777" s="1"/>
      <c r="S777" s="1"/>
      <c r="T777" s="1"/>
      <c r="U777" s="1"/>
      <c r="V777" s="1"/>
      <c r="W777" s="1"/>
      <c r="X777" s="1"/>
      <c r="Y777" s="1"/>
      <c r="Z777" s="1"/>
    </row>
    <row r="778" spans="1:26" ht="14.25" customHeight="1">
      <c r="A778" s="1"/>
      <c r="B778" s="877"/>
      <c r="C778" s="625"/>
      <c r="D778" s="303"/>
      <c r="E778" s="312"/>
      <c r="F778" s="313"/>
      <c r="G778" s="314"/>
      <c r="H778" s="306">
        <v>0</v>
      </c>
      <c r="I778" s="1"/>
      <c r="J778" s="1"/>
      <c r="K778" s="1"/>
      <c r="L778" s="1"/>
      <c r="M778" s="1"/>
      <c r="N778" s="1"/>
      <c r="O778" s="1"/>
      <c r="P778" s="1"/>
      <c r="Q778" s="1"/>
      <c r="R778" s="1"/>
      <c r="S778" s="1"/>
      <c r="T778" s="1"/>
      <c r="U778" s="1"/>
      <c r="V778" s="1"/>
      <c r="W778" s="1"/>
      <c r="X778" s="1"/>
      <c r="Y778" s="1"/>
      <c r="Z778" s="1"/>
    </row>
    <row r="779" spans="1:26" ht="14.25" customHeight="1">
      <c r="A779" s="1"/>
      <c r="B779" s="865" t="s">
        <v>87</v>
      </c>
      <c r="C779" s="581"/>
      <c r="D779" s="581"/>
      <c r="E779" s="581"/>
      <c r="F779" s="581"/>
      <c r="G779" s="579"/>
      <c r="H779" s="315">
        <v>498611</v>
      </c>
      <c r="I779" s="1"/>
      <c r="J779" s="1"/>
      <c r="K779" s="1"/>
      <c r="L779" s="1"/>
      <c r="M779" s="1"/>
      <c r="N779" s="1"/>
      <c r="O779" s="1"/>
      <c r="P779" s="1"/>
      <c r="Q779" s="1"/>
      <c r="R779" s="1"/>
      <c r="S779" s="1"/>
      <c r="T779" s="1"/>
      <c r="U779" s="1"/>
      <c r="V779" s="1"/>
      <c r="W779" s="1"/>
      <c r="X779" s="1"/>
      <c r="Y779" s="1"/>
      <c r="Z779" s="1"/>
    </row>
    <row r="780" spans="1:26" ht="14.25" customHeight="1">
      <c r="A780" s="1"/>
      <c r="B780" s="866" t="s">
        <v>88</v>
      </c>
      <c r="C780" s="581"/>
      <c r="D780" s="581"/>
      <c r="E780" s="581"/>
      <c r="F780" s="581"/>
      <c r="G780" s="581"/>
      <c r="H780" s="589"/>
      <c r="I780" s="1"/>
      <c r="J780" s="1"/>
      <c r="K780" s="1"/>
      <c r="L780" s="1"/>
      <c r="M780" s="1"/>
      <c r="N780" s="1"/>
      <c r="O780" s="1"/>
      <c r="P780" s="1"/>
      <c r="Q780" s="1"/>
      <c r="R780" s="1"/>
      <c r="S780" s="1"/>
      <c r="T780" s="1"/>
      <c r="U780" s="1"/>
      <c r="V780" s="1"/>
      <c r="W780" s="1"/>
      <c r="X780" s="1"/>
      <c r="Y780" s="1"/>
      <c r="Z780" s="1"/>
    </row>
    <row r="781" spans="1:26" ht="14.25" customHeight="1">
      <c r="A781" s="1"/>
      <c r="B781" s="874" t="s">
        <v>1</v>
      </c>
      <c r="C781" s="579"/>
      <c r="D781" s="300" t="s">
        <v>2</v>
      </c>
      <c r="E781" s="301" t="s">
        <v>83</v>
      </c>
      <c r="F781" s="301" t="s">
        <v>89</v>
      </c>
      <c r="G781" s="301" t="s">
        <v>85</v>
      </c>
      <c r="H781" s="302" t="s">
        <v>86</v>
      </c>
      <c r="I781" s="1"/>
      <c r="J781" s="1"/>
      <c r="K781" s="1"/>
      <c r="L781" s="1"/>
      <c r="M781" s="1"/>
      <c r="N781" s="1"/>
      <c r="O781" s="1"/>
      <c r="P781" s="1"/>
      <c r="Q781" s="1"/>
      <c r="R781" s="1"/>
      <c r="S781" s="1"/>
      <c r="T781" s="1"/>
      <c r="U781" s="1"/>
      <c r="V781" s="1"/>
      <c r="W781" s="1"/>
      <c r="X781" s="1"/>
      <c r="Y781" s="1"/>
      <c r="Z781" s="1"/>
    </row>
    <row r="782" spans="1:26" ht="14.25" customHeight="1">
      <c r="A782" s="1"/>
      <c r="B782" s="878"/>
      <c r="C782" s="680"/>
      <c r="D782" s="307"/>
      <c r="E782" s="316"/>
      <c r="F782" s="317"/>
      <c r="G782" s="305"/>
      <c r="H782" s="306">
        <v>0</v>
      </c>
      <c r="I782" s="1"/>
      <c r="J782" s="1"/>
      <c r="K782" s="1"/>
      <c r="L782" s="1"/>
      <c r="M782" s="1"/>
      <c r="N782" s="1"/>
      <c r="O782" s="1"/>
      <c r="P782" s="1"/>
      <c r="Q782" s="1"/>
      <c r="R782" s="1"/>
      <c r="S782" s="1"/>
      <c r="T782" s="1"/>
      <c r="U782" s="1"/>
      <c r="V782" s="1"/>
      <c r="W782" s="1"/>
      <c r="X782" s="1"/>
      <c r="Y782" s="1"/>
      <c r="Z782" s="1"/>
    </row>
    <row r="783" spans="1:26" ht="14.25" customHeight="1">
      <c r="A783" s="1"/>
      <c r="B783" s="879" t="s">
        <v>90</v>
      </c>
      <c r="C783" s="620"/>
      <c r="D783" s="318" t="s">
        <v>91</v>
      </c>
      <c r="E783" s="307">
        <v>0.05</v>
      </c>
      <c r="F783" s="319">
        <v>1</v>
      </c>
      <c r="G783" s="305">
        <v>41470</v>
      </c>
      <c r="H783" s="306">
        <v>2074</v>
      </c>
      <c r="I783" s="1"/>
      <c r="J783" s="1"/>
      <c r="K783" s="1"/>
      <c r="L783" s="1"/>
      <c r="M783" s="1"/>
      <c r="N783" s="1"/>
      <c r="O783" s="1"/>
      <c r="P783" s="1"/>
      <c r="Q783" s="1"/>
      <c r="R783" s="1"/>
      <c r="S783" s="1"/>
      <c r="T783" s="1"/>
      <c r="U783" s="1"/>
      <c r="V783" s="1"/>
      <c r="W783" s="1"/>
      <c r="X783" s="1"/>
      <c r="Y783" s="1"/>
      <c r="Z783" s="1"/>
    </row>
    <row r="784" spans="1:26" ht="14.25" customHeight="1">
      <c r="A784" s="1"/>
      <c r="B784" s="880"/>
      <c r="C784" s="681"/>
      <c r="D784" s="313"/>
      <c r="E784" s="312"/>
      <c r="F784" s="313"/>
      <c r="G784" s="305"/>
      <c r="H784" s="306">
        <v>0</v>
      </c>
      <c r="I784" s="1"/>
      <c r="J784" s="1"/>
      <c r="K784" s="1"/>
      <c r="L784" s="1"/>
      <c r="M784" s="1"/>
      <c r="N784" s="1"/>
      <c r="O784" s="1"/>
      <c r="P784" s="1"/>
      <c r="Q784" s="1"/>
      <c r="R784" s="1"/>
      <c r="S784" s="1"/>
      <c r="T784" s="1"/>
      <c r="U784" s="1"/>
      <c r="V784" s="1"/>
      <c r="W784" s="1"/>
      <c r="X784" s="1"/>
      <c r="Y784" s="1"/>
      <c r="Z784" s="1"/>
    </row>
    <row r="785" spans="1:26" ht="14.25" customHeight="1">
      <c r="A785" s="1"/>
      <c r="B785" s="865" t="s">
        <v>87</v>
      </c>
      <c r="C785" s="581"/>
      <c r="D785" s="581"/>
      <c r="E785" s="581"/>
      <c r="F785" s="581"/>
      <c r="G785" s="579"/>
      <c r="H785" s="315">
        <v>2074</v>
      </c>
      <c r="I785" s="1"/>
      <c r="J785" s="1"/>
      <c r="K785" s="1"/>
      <c r="L785" s="1"/>
      <c r="M785" s="1"/>
      <c r="N785" s="1"/>
      <c r="O785" s="1"/>
      <c r="P785" s="1"/>
      <c r="Q785" s="1"/>
      <c r="R785" s="1"/>
      <c r="S785" s="1"/>
      <c r="T785" s="1"/>
      <c r="U785" s="1"/>
      <c r="V785" s="1"/>
      <c r="W785" s="1"/>
      <c r="X785" s="1"/>
      <c r="Y785" s="1"/>
      <c r="Z785" s="1"/>
    </row>
    <row r="786" spans="1:26" ht="14.25" customHeight="1">
      <c r="A786" s="1"/>
      <c r="B786" s="866" t="s">
        <v>92</v>
      </c>
      <c r="C786" s="581"/>
      <c r="D786" s="581"/>
      <c r="E786" s="581"/>
      <c r="F786" s="581"/>
      <c r="G786" s="581"/>
      <c r="H786" s="589"/>
      <c r="I786" s="1"/>
      <c r="J786" s="1"/>
      <c r="K786" s="1"/>
      <c r="L786" s="1"/>
      <c r="M786" s="1"/>
      <c r="N786" s="1"/>
      <c r="O786" s="1"/>
      <c r="P786" s="1"/>
      <c r="Q786" s="1"/>
      <c r="R786" s="1"/>
      <c r="S786" s="1"/>
      <c r="T786" s="1"/>
      <c r="U786" s="1"/>
      <c r="V786" s="1"/>
      <c r="W786" s="1"/>
      <c r="X786" s="1"/>
      <c r="Y786" s="1"/>
      <c r="Z786" s="1"/>
    </row>
    <row r="787" spans="1:26" ht="14.25" customHeight="1">
      <c r="A787" s="1"/>
      <c r="B787" s="874" t="s">
        <v>1</v>
      </c>
      <c r="C787" s="579"/>
      <c r="D787" s="300" t="s">
        <v>2</v>
      </c>
      <c r="E787" s="301" t="s">
        <v>83</v>
      </c>
      <c r="F787" s="299" t="s">
        <v>89</v>
      </c>
      <c r="G787" s="301" t="s">
        <v>85</v>
      </c>
      <c r="H787" s="320" t="s">
        <v>86</v>
      </c>
      <c r="I787" s="1"/>
      <c r="J787" s="1"/>
      <c r="K787" s="1"/>
      <c r="L787" s="1"/>
      <c r="M787" s="1"/>
      <c r="N787" s="1"/>
      <c r="O787" s="1"/>
      <c r="P787" s="1"/>
      <c r="Q787" s="1"/>
      <c r="R787" s="1"/>
      <c r="S787" s="1"/>
      <c r="T787" s="1"/>
      <c r="U787" s="1"/>
      <c r="V787" s="1"/>
      <c r="W787" s="1"/>
      <c r="X787" s="1"/>
      <c r="Y787" s="1"/>
      <c r="Z787" s="1"/>
    </row>
    <row r="788" spans="1:26" ht="14.25" customHeight="1">
      <c r="A788" s="1"/>
      <c r="B788" s="878"/>
      <c r="C788" s="680"/>
      <c r="D788" s="321"/>
      <c r="E788" s="316"/>
      <c r="F788" s="322"/>
      <c r="G788" s="305"/>
      <c r="H788" s="306">
        <v>0</v>
      </c>
      <c r="I788" s="1"/>
      <c r="J788" s="1"/>
      <c r="K788" s="1"/>
      <c r="L788" s="1"/>
      <c r="M788" s="1"/>
      <c r="N788" s="1"/>
      <c r="O788" s="1"/>
      <c r="P788" s="1"/>
      <c r="Q788" s="1"/>
      <c r="R788" s="1"/>
      <c r="S788" s="1"/>
      <c r="T788" s="1"/>
      <c r="U788" s="1"/>
      <c r="V788" s="1"/>
      <c r="W788" s="1"/>
      <c r="X788" s="1"/>
      <c r="Y788" s="1"/>
      <c r="Z788" s="1"/>
    </row>
    <row r="789" spans="1:26" ht="14.25" customHeight="1">
      <c r="A789" s="1"/>
      <c r="B789" s="863" t="s">
        <v>96</v>
      </c>
      <c r="C789" s="620"/>
      <c r="D789" s="323" t="s">
        <v>94</v>
      </c>
      <c r="E789" s="307">
        <v>1</v>
      </c>
      <c r="F789" s="319">
        <v>0.25</v>
      </c>
      <c r="G789" s="305">
        <v>102080</v>
      </c>
      <c r="H789" s="306">
        <v>25520</v>
      </c>
      <c r="I789" s="1"/>
      <c r="J789" s="1"/>
      <c r="K789" s="1"/>
      <c r="L789" s="1"/>
      <c r="M789" s="1"/>
      <c r="N789" s="1"/>
      <c r="O789" s="1"/>
      <c r="P789" s="1"/>
      <c r="Q789" s="1"/>
      <c r="R789" s="1"/>
      <c r="S789" s="1"/>
      <c r="T789" s="1"/>
      <c r="U789" s="1"/>
      <c r="V789" s="1"/>
      <c r="W789" s="1"/>
      <c r="X789" s="1"/>
      <c r="Y789" s="1"/>
      <c r="Z789" s="1"/>
    </row>
    <row r="790" spans="1:26" ht="14.25" customHeight="1">
      <c r="A790" s="1"/>
      <c r="B790" s="863" t="s">
        <v>93</v>
      </c>
      <c r="C790" s="620"/>
      <c r="D790" s="323" t="s">
        <v>94</v>
      </c>
      <c r="E790" s="307">
        <v>1</v>
      </c>
      <c r="F790" s="319">
        <v>0.25</v>
      </c>
      <c r="G790" s="305">
        <v>63800</v>
      </c>
      <c r="H790" s="306">
        <v>15950</v>
      </c>
      <c r="I790" s="1"/>
      <c r="J790" s="1"/>
      <c r="K790" s="1"/>
      <c r="L790" s="1"/>
      <c r="M790" s="1"/>
      <c r="N790" s="1"/>
      <c r="O790" s="1"/>
      <c r="P790" s="1"/>
      <c r="Q790" s="1"/>
      <c r="R790" s="1"/>
      <c r="S790" s="1"/>
      <c r="T790" s="1"/>
      <c r="U790" s="1"/>
      <c r="V790" s="1"/>
      <c r="W790" s="1"/>
      <c r="X790" s="1"/>
      <c r="Y790" s="1"/>
      <c r="Z790" s="1"/>
    </row>
    <row r="791" spans="1:26" ht="14.25" customHeight="1">
      <c r="A791" s="1"/>
      <c r="B791" s="864"/>
      <c r="C791" s="681"/>
      <c r="D791" s="324"/>
      <c r="E791" s="325"/>
      <c r="F791" s="313"/>
      <c r="G791" s="305"/>
      <c r="H791" s="306">
        <v>0</v>
      </c>
      <c r="I791" s="1"/>
      <c r="J791" s="1"/>
      <c r="K791" s="1"/>
      <c r="L791" s="1"/>
      <c r="M791" s="1"/>
      <c r="N791" s="1"/>
      <c r="O791" s="1"/>
      <c r="P791" s="1"/>
      <c r="Q791" s="1"/>
      <c r="R791" s="1"/>
      <c r="S791" s="1"/>
      <c r="T791" s="1"/>
      <c r="U791" s="1"/>
      <c r="V791" s="1"/>
      <c r="W791" s="1"/>
      <c r="X791" s="1"/>
      <c r="Y791" s="1"/>
      <c r="Z791" s="1"/>
    </row>
    <row r="792" spans="1:26" ht="14.25" customHeight="1">
      <c r="A792" s="1"/>
      <c r="B792" s="865" t="s">
        <v>87</v>
      </c>
      <c r="C792" s="581"/>
      <c r="D792" s="581"/>
      <c r="E792" s="581"/>
      <c r="F792" s="581"/>
      <c r="G792" s="579"/>
      <c r="H792" s="315">
        <v>41470</v>
      </c>
      <c r="I792" s="1"/>
      <c r="J792" s="1"/>
      <c r="K792" s="1"/>
      <c r="L792" s="1"/>
      <c r="M792" s="1"/>
      <c r="N792" s="1"/>
      <c r="O792" s="1"/>
      <c r="P792" s="1"/>
      <c r="Q792" s="1"/>
      <c r="R792" s="1"/>
      <c r="S792" s="1"/>
      <c r="T792" s="1"/>
      <c r="U792" s="1"/>
      <c r="V792" s="1"/>
      <c r="W792" s="1"/>
      <c r="X792" s="1"/>
      <c r="Y792" s="1"/>
      <c r="Z792" s="1"/>
    </row>
    <row r="793" spans="1:26" ht="14.25" customHeight="1">
      <c r="A793" s="1"/>
      <c r="B793" s="866" t="s">
        <v>95</v>
      </c>
      <c r="C793" s="581"/>
      <c r="D793" s="581"/>
      <c r="E793" s="581"/>
      <c r="F793" s="581"/>
      <c r="G793" s="581"/>
      <c r="H793" s="589"/>
      <c r="I793" s="1"/>
      <c r="J793" s="1"/>
      <c r="K793" s="1"/>
      <c r="L793" s="1"/>
      <c r="M793" s="1"/>
      <c r="N793" s="1"/>
      <c r="O793" s="1"/>
      <c r="P793" s="1"/>
      <c r="Q793" s="1"/>
      <c r="R793" s="1"/>
      <c r="S793" s="1"/>
      <c r="T793" s="1"/>
      <c r="U793" s="1"/>
      <c r="V793" s="1"/>
      <c r="W793" s="1"/>
      <c r="X793" s="1"/>
      <c r="Y793" s="1"/>
      <c r="Z793" s="1"/>
    </row>
    <row r="794" spans="1:26" ht="14.25" customHeight="1">
      <c r="A794" s="1"/>
      <c r="B794" s="867" t="s">
        <v>1</v>
      </c>
      <c r="C794" s="581"/>
      <c r="D794" s="579"/>
      <c r="E794" s="301" t="s">
        <v>2</v>
      </c>
      <c r="F794" s="301" t="s">
        <v>83</v>
      </c>
      <c r="G794" s="301" t="s">
        <v>85</v>
      </c>
      <c r="H794" s="302" t="s">
        <v>86</v>
      </c>
      <c r="I794" s="1"/>
      <c r="J794" s="1"/>
      <c r="K794" s="1"/>
      <c r="L794" s="1"/>
      <c r="M794" s="1"/>
      <c r="N794" s="1"/>
      <c r="O794" s="1"/>
      <c r="P794" s="1"/>
      <c r="Q794" s="1"/>
      <c r="R794" s="1"/>
      <c r="S794" s="1"/>
      <c r="T794" s="1"/>
      <c r="U794" s="1"/>
      <c r="V794" s="1"/>
      <c r="W794" s="1"/>
      <c r="X794" s="1"/>
      <c r="Y794" s="1"/>
      <c r="Z794" s="1"/>
    </row>
    <row r="795" spans="1:26" ht="14.25" customHeight="1">
      <c r="A795" s="1"/>
      <c r="B795" s="863"/>
      <c r="C795" s="620"/>
      <c r="D795" s="621"/>
      <c r="E795" s="303"/>
      <c r="F795" s="304"/>
      <c r="G795" s="326"/>
      <c r="H795" s="327">
        <v>0</v>
      </c>
      <c r="I795" s="1"/>
      <c r="J795" s="1"/>
      <c r="K795" s="1"/>
      <c r="L795" s="1"/>
      <c r="M795" s="1"/>
      <c r="N795" s="1"/>
      <c r="O795" s="1"/>
      <c r="P795" s="1"/>
      <c r="Q795" s="1"/>
      <c r="R795" s="1"/>
      <c r="S795" s="1"/>
      <c r="T795" s="1"/>
      <c r="U795" s="1"/>
      <c r="V795" s="1"/>
      <c r="W795" s="1"/>
      <c r="X795" s="1"/>
      <c r="Y795" s="1"/>
      <c r="Z795" s="1"/>
    </row>
    <row r="796" spans="1:26" ht="14.25" customHeight="1">
      <c r="A796" s="1"/>
      <c r="B796" s="863"/>
      <c r="C796" s="620"/>
      <c r="D796" s="621"/>
      <c r="E796" s="303"/>
      <c r="F796" s="304"/>
      <c r="G796" s="326"/>
      <c r="H796" s="327">
        <v>0</v>
      </c>
      <c r="I796" s="1"/>
      <c r="J796" s="1"/>
      <c r="K796" s="1"/>
      <c r="L796" s="1"/>
      <c r="M796" s="1"/>
      <c r="N796" s="1"/>
      <c r="O796" s="1"/>
      <c r="P796" s="1"/>
      <c r="Q796" s="1"/>
      <c r="R796" s="1"/>
      <c r="S796" s="1"/>
      <c r="T796" s="1"/>
      <c r="U796" s="1"/>
      <c r="V796" s="1"/>
      <c r="W796" s="1"/>
      <c r="X796" s="1"/>
      <c r="Y796" s="1"/>
      <c r="Z796" s="1"/>
    </row>
    <row r="797" spans="1:26" ht="14.25" customHeight="1">
      <c r="A797" s="1"/>
      <c r="B797" s="868" t="s">
        <v>87</v>
      </c>
      <c r="C797" s="594"/>
      <c r="D797" s="594"/>
      <c r="E797" s="594"/>
      <c r="F797" s="594"/>
      <c r="G797" s="595"/>
      <c r="H797" s="328">
        <v>0</v>
      </c>
      <c r="I797" s="1"/>
      <c r="J797" s="1"/>
      <c r="K797" s="1"/>
      <c r="L797" s="1"/>
      <c r="M797" s="1"/>
      <c r="N797" s="1"/>
      <c r="O797" s="1"/>
      <c r="P797" s="1"/>
      <c r="Q797" s="1"/>
      <c r="R797" s="1"/>
      <c r="S797" s="1"/>
      <c r="T797" s="1"/>
      <c r="U797" s="1"/>
      <c r="V797" s="1"/>
      <c r="W797" s="1"/>
      <c r="X797" s="1"/>
      <c r="Y797" s="1"/>
      <c r="Z797" s="1"/>
    </row>
    <row r="798" spans="1:26" ht="14.25" customHeight="1">
      <c r="A798" s="1"/>
      <c r="B798" s="869"/>
      <c r="C798" s="602"/>
      <c r="D798" s="602"/>
      <c r="E798" s="602"/>
      <c r="F798" s="602"/>
      <c r="G798" s="602"/>
      <c r="H798" s="602"/>
      <c r="I798" s="1"/>
      <c r="J798" s="1"/>
      <c r="K798" s="1"/>
      <c r="L798" s="1"/>
      <c r="M798" s="1"/>
      <c r="N798" s="1"/>
      <c r="O798" s="1"/>
      <c r="P798" s="1"/>
      <c r="Q798" s="1"/>
      <c r="R798" s="1"/>
      <c r="S798" s="1"/>
      <c r="T798" s="1"/>
      <c r="U798" s="1"/>
      <c r="V798" s="1"/>
      <c r="W798" s="1"/>
      <c r="X798" s="1"/>
      <c r="Y798" s="1"/>
      <c r="Z798" s="1"/>
    </row>
    <row r="799" spans="1:26" ht="14.25" customHeight="1">
      <c r="A799" s="1"/>
      <c r="B799" s="870"/>
      <c r="C799" s="578"/>
      <c r="D799" s="604"/>
      <c r="E799" s="871" t="s">
        <v>59</v>
      </c>
      <c r="F799" s="678"/>
      <c r="G799" s="678"/>
      <c r="H799" s="329">
        <v>542155</v>
      </c>
      <c r="I799" s="1"/>
      <c r="J799" s="1"/>
      <c r="K799" s="1"/>
      <c r="L799" s="1"/>
      <c r="M799" s="1"/>
      <c r="N799" s="1"/>
      <c r="O799" s="1"/>
      <c r="P799" s="1"/>
      <c r="Q799" s="1"/>
      <c r="R799" s="1"/>
      <c r="S799" s="1"/>
      <c r="T799" s="1"/>
      <c r="U799" s="1"/>
      <c r="V799" s="1"/>
      <c r="W799" s="1"/>
      <c r="X799" s="1"/>
      <c r="Y799" s="1"/>
      <c r="Z799" s="1"/>
    </row>
    <row r="800" spans="1:26" ht="14.25" customHeight="1">
      <c r="A800" s="1"/>
      <c r="B800" s="290"/>
      <c r="C800" s="68"/>
      <c r="D800" s="68"/>
      <c r="E800" s="68"/>
      <c r="F800" s="68"/>
      <c r="G800" s="68"/>
      <c r="H800" s="69"/>
      <c r="I800" s="1"/>
      <c r="J800" s="1"/>
      <c r="K800" s="1"/>
      <c r="L800" s="1"/>
      <c r="M800" s="1"/>
      <c r="N800" s="1"/>
      <c r="O800" s="1"/>
      <c r="P800" s="1"/>
      <c r="Q800" s="1"/>
      <c r="R800" s="1"/>
      <c r="S800" s="1"/>
      <c r="T800" s="1"/>
      <c r="U800" s="1"/>
      <c r="V800" s="1"/>
      <c r="W800" s="1"/>
      <c r="X800" s="1"/>
      <c r="Y800" s="1"/>
      <c r="Z800" s="1"/>
    </row>
    <row r="801" spans="1:26" ht="14.25" customHeight="1">
      <c r="A801" s="1"/>
      <c r="B801" s="291"/>
      <c r="C801" s="31"/>
      <c r="D801" s="31"/>
      <c r="E801" s="31"/>
      <c r="F801" s="31"/>
      <c r="G801" s="31"/>
      <c r="H801" s="32"/>
      <c r="I801" s="1"/>
      <c r="J801" s="1"/>
      <c r="K801" s="1"/>
      <c r="L801" s="1"/>
      <c r="M801" s="1"/>
      <c r="N801" s="1"/>
      <c r="O801" s="1"/>
      <c r="P801" s="1"/>
      <c r="Q801" s="1"/>
      <c r="R801" s="1"/>
      <c r="S801" s="1"/>
      <c r="T801" s="1"/>
      <c r="U801" s="1"/>
      <c r="V801" s="1"/>
      <c r="W801" s="1"/>
      <c r="X801" s="1"/>
      <c r="Y801" s="1"/>
      <c r="Z801" s="1"/>
    </row>
    <row r="802" spans="1:26" ht="14.25" customHeight="1">
      <c r="A802" s="1"/>
      <c r="B802" s="691" t="s">
        <v>77</v>
      </c>
      <c r="C802" s="578"/>
      <c r="D802" s="578"/>
      <c r="E802" s="578"/>
      <c r="F802" s="578"/>
      <c r="G802" s="578"/>
      <c r="H802" s="604"/>
      <c r="I802" s="1"/>
      <c r="J802" s="1"/>
      <c r="K802" s="1"/>
      <c r="L802" s="1"/>
      <c r="M802" s="1"/>
      <c r="N802" s="1"/>
      <c r="O802" s="1"/>
      <c r="P802" s="1"/>
      <c r="Q802" s="1"/>
      <c r="R802" s="1"/>
      <c r="S802" s="1"/>
      <c r="T802" s="1"/>
      <c r="U802" s="1"/>
      <c r="V802" s="1"/>
      <c r="W802" s="1"/>
      <c r="X802" s="1"/>
      <c r="Y802" s="1"/>
      <c r="Z802" s="1"/>
    </row>
    <row r="803" spans="1:26" ht="14.25" customHeight="1">
      <c r="A803" s="1"/>
      <c r="B803" s="605"/>
      <c r="C803" s="606"/>
      <c r="D803" s="606"/>
      <c r="E803" s="606"/>
      <c r="F803" s="606"/>
      <c r="G803" s="606"/>
      <c r="H803" s="607"/>
      <c r="I803" s="1"/>
      <c r="J803" s="1"/>
      <c r="K803" s="1"/>
      <c r="L803" s="1"/>
      <c r="M803" s="1"/>
      <c r="N803" s="1"/>
      <c r="O803" s="1"/>
      <c r="P803" s="1"/>
      <c r="Q803" s="1"/>
      <c r="R803" s="1"/>
      <c r="S803" s="1"/>
      <c r="T803" s="1"/>
      <c r="U803" s="1"/>
      <c r="V803" s="1"/>
      <c r="W803" s="1"/>
      <c r="X803" s="1"/>
      <c r="Y803" s="1"/>
      <c r="Z803" s="1"/>
    </row>
    <row r="804" spans="1:26" ht="14.25" customHeight="1">
      <c r="A804" s="1"/>
      <c r="B804" s="608" t="s">
        <v>78</v>
      </c>
      <c r="C804" s="581"/>
      <c r="D804" s="581"/>
      <c r="E804" s="581"/>
      <c r="F804" s="581"/>
      <c r="G804" s="581"/>
      <c r="H804" s="589"/>
      <c r="I804" s="1"/>
      <c r="J804" s="1"/>
      <c r="K804" s="1"/>
      <c r="L804" s="1"/>
      <c r="M804" s="1"/>
      <c r="N804" s="1"/>
      <c r="O804" s="1"/>
      <c r="P804" s="1"/>
      <c r="Q804" s="1"/>
      <c r="R804" s="1"/>
      <c r="S804" s="1"/>
      <c r="T804" s="1"/>
      <c r="U804" s="1"/>
      <c r="V804" s="1"/>
      <c r="W804" s="1"/>
      <c r="X804" s="1"/>
      <c r="Y804" s="1"/>
      <c r="Z804" s="1"/>
    </row>
    <row r="805" spans="1:26" ht="14.25" customHeight="1">
      <c r="A805" s="1"/>
      <c r="B805" s="588" t="s">
        <v>1011</v>
      </c>
      <c r="C805" s="581"/>
      <c r="D805" s="581"/>
      <c r="E805" s="581"/>
      <c r="F805" s="581"/>
      <c r="G805" s="581"/>
      <c r="H805" s="589"/>
      <c r="I805" s="1"/>
      <c r="J805" s="1"/>
      <c r="K805" s="1"/>
      <c r="L805" s="1"/>
      <c r="M805" s="1"/>
      <c r="N805" s="1"/>
      <c r="O805" s="1"/>
      <c r="P805" s="1"/>
      <c r="Q805" s="1"/>
      <c r="R805" s="1"/>
      <c r="S805" s="1"/>
      <c r="T805" s="1"/>
      <c r="U805" s="1"/>
      <c r="V805" s="1"/>
      <c r="W805" s="1"/>
      <c r="X805" s="1"/>
      <c r="Y805" s="1"/>
      <c r="Z805" s="1"/>
    </row>
    <row r="806" spans="1:26" ht="14.25" customHeight="1">
      <c r="A806" s="1"/>
      <c r="B806" s="295" t="s">
        <v>79</v>
      </c>
      <c r="C806" s="330" t="e">
        <f>+#REF!</f>
        <v>#REF!</v>
      </c>
      <c r="D806" s="872" t="s">
        <v>80</v>
      </c>
      <c r="E806" s="579"/>
      <c r="F806" s="297" t="e">
        <f>+#REF!</f>
        <v>#REF!</v>
      </c>
      <c r="G806" s="297" t="s">
        <v>81</v>
      </c>
      <c r="H806" s="298"/>
      <c r="I806" s="1"/>
      <c r="J806" s="1"/>
      <c r="K806" s="1"/>
      <c r="L806" s="1"/>
      <c r="M806" s="1"/>
      <c r="N806" s="1"/>
      <c r="O806" s="1"/>
      <c r="P806" s="1"/>
      <c r="Q806" s="1"/>
      <c r="R806" s="1"/>
      <c r="S806" s="1"/>
      <c r="T806" s="1"/>
      <c r="U806" s="1"/>
      <c r="V806" s="1"/>
      <c r="W806" s="1"/>
      <c r="X806" s="1"/>
      <c r="Y806" s="1"/>
      <c r="Z806" s="1"/>
    </row>
    <row r="807" spans="1:26" ht="14.25" customHeight="1">
      <c r="A807" s="1"/>
      <c r="B807" s="866"/>
      <c r="C807" s="581"/>
      <c r="D807" s="581"/>
      <c r="E807" s="581"/>
      <c r="F807" s="581"/>
      <c r="G807" s="581"/>
      <c r="H807" s="589"/>
      <c r="I807" s="1"/>
      <c r="J807" s="1"/>
      <c r="K807" s="1"/>
      <c r="L807" s="1"/>
      <c r="M807" s="1"/>
      <c r="N807" s="1"/>
      <c r="O807" s="1"/>
      <c r="P807" s="1"/>
      <c r="Q807" s="1"/>
      <c r="R807" s="1"/>
      <c r="S807" s="1"/>
      <c r="T807" s="1"/>
      <c r="U807" s="1"/>
      <c r="V807" s="1"/>
      <c r="W807" s="1"/>
      <c r="X807" s="1"/>
      <c r="Y807" s="1"/>
      <c r="Z807" s="1"/>
    </row>
    <row r="808" spans="1:26" ht="14.25" customHeight="1">
      <c r="A808" s="1"/>
      <c r="B808" s="873" t="e">
        <f>+#REF!</f>
        <v>#REF!</v>
      </c>
      <c r="C808" s="585"/>
      <c r="D808" s="585"/>
      <c r="E808" s="585"/>
      <c r="F808" s="585"/>
      <c r="G808" s="585"/>
      <c r="H808" s="610"/>
      <c r="I808" s="1"/>
      <c r="J808" s="1"/>
      <c r="K808" s="1"/>
      <c r="L808" s="1"/>
      <c r="M808" s="1"/>
      <c r="N808" s="1"/>
      <c r="O808" s="1"/>
      <c r="P808" s="1"/>
      <c r="Q808" s="1"/>
      <c r="R808" s="1"/>
      <c r="S808" s="1"/>
      <c r="T808" s="1"/>
      <c r="U808" s="1"/>
      <c r="V808" s="1"/>
      <c r="W808" s="1"/>
      <c r="X808" s="1"/>
      <c r="Y808" s="1"/>
      <c r="Z808" s="1"/>
    </row>
    <row r="809" spans="1:26" ht="14.25" customHeight="1">
      <c r="A809" s="1"/>
      <c r="B809" s="600"/>
      <c r="C809" s="578"/>
      <c r="D809" s="578"/>
      <c r="E809" s="578"/>
      <c r="F809" s="578"/>
      <c r="G809" s="578"/>
      <c r="H809" s="604"/>
      <c r="I809" s="1"/>
      <c r="J809" s="1"/>
      <c r="K809" s="1"/>
      <c r="L809" s="1"/>
      <c r="M809" s="1"/>
      <c r="N809" s="1"/>
      <c r="O809" s="1"/>
      <c r="P809" s="1"/>
      <c r="Q809" s="1"/>
      <c r="R809" s="1"/>
      <c r="S809" s="1"/>
      <c r="T809" s="1"/>
      <c r="U809" s="1"/>
      <c r="V809" s="1"/>
      <c r="W809" s="1"/>
      <c r="X809" s="1"/>
      <c r="Y809" s="1"/>
      <c r="Z809" s="1"/>
    </row>
    <row r="810" spans="1:26" ht="14.25" customHeight="1">
      <c r="A810" s="1"/>
      <c r="B810" s="694"/>
      <c r="C810" s="606"/>
      <c r="D810" s="606"/>
      <c r="E810" s="606"/>
      <c r="F810" s="606"/>
      <c r="G810" s="606"/>
      <c r="H810" s="607"/>
      <c r="I810" s="1"/>
      <c r="J810" s="1"/>
      <c r="K810" s="1"/>
      <c r="L810" s="1"/>
      <c r="M810" s="1"/>
      <c r="N810" s="1"/>
      <c r="O810" s="1"/>
      <c r="P810" s="1"/>
      <c r="Q810" s="1"/>
      <c r="R810" s="1"/>
      <c r="S810" s="1"/>
      <c r="T810" s="1"/>
      <c r="U810" s="1"/>
      <c r="V810" s="1"/>
      <c r="W810" s="1"/>
      <c r="X810" s="1"/>
      <c r="Y810" s="1"/>
      <c r="Z810" s="1"/>
    </row>
    <row r="811" spans="1:26" ht="14.25" customHeight="1">
      <c r="A811" s="1"/>
      <c r="B811" s="866" t="s">
        <v>82</v>
      </c>
      <c r="C811" s="581"/>
      <c r="D811" s="581"/>
      <c r="E811" s="581"/>
      <c r="F811" s="581"/>
      <c r="G811" s="581"/>
      <c r="H811" s="589"/>
      <c r="I811" s="1"/>
      <c r="J811" s="1"/>
      <c r="K811" s="1"/>
      <c r="L811" s="1"/>
      <c r="M811" s="1"/>
      <c r="N811" s="1"/>
      <c r="O811" s="1"/>
      <c r="P811" s="1"/>
      <c r="Q811" s="1"/>
      <c r="R811" s="1"/>
      <c r="S811" s="1"/>
      <c r="T811" s="1"/>
      <c r="U811" s="1"/>
      <c r="V811" s="1"/>
      <c r="W811" s="1"/>
      <c r="X811" s="1"/>
      <c r="Y811" s="1"/>
      <c r="Z811" s="1"/>
    </row>
    <row r="812" spans="1:26" ht="14.25" customHeight="1">
      <c r="A812" s="1"/>
      <c r="B812" s="874" t="s">
        <v>1</v>
      </c>
      <c r="C812" s="579"/>
      <c r="D812" s="300" t="s">
        <v>2</v>
      </c>
      <c r="E812" s="301" t="s">
        <v>83</v>
      </c>
      <c r="F812" s="301" t="s">
        <v>84</v>
      </c>
      <c r="G812" s="301" t="s">
        <v>85</v>
      </c>
      <c r="H812" s="302" t="s">
        <v>86</v>
      </c>
      <c r="I812" s="1"/>
      <c r="J812" s="1"/>
      <c r="K812" s="1"/>
      <c r="L812" s="1"/>
      <c r="M812" s="1"/>
      <c r="N812" s="1"/>
      <c r="O812" s="1"/>
      <c r="P812" s="1"/>
      <c r="Q812" s="1"/>
      <c r="R812" s="1"/>
      <c r="S812" s="1"/>
      <c r="T812" s="1"/>
      <c r="U812" s="1"/>
      <c r="V812" s="1"/>
      <c r="W812" s="1"/>
      <c r="X812" s="1"/>
      <c r="Y812" s="1"/>
      <c r="Z812" s="1"/>
    </row>
    <row r="813" spans="1:26" ht="14.25" customHeight="1">
      <c r="A813" s="1"/>
      <c r="B813" s="875"/>
      <c r="C813" s="690"/>
      <c r="D813" s="303"/>
      <c r="E813" s="303"/>
      <c r="F813" s="304"/>
      <c r="G813" s="305"/>
      <c r="H813" s="306">
        <v>0</v>
      </c>
      <c r="I813" s="1"/>
      <c r="J813" s="1"/>
      <c r="K813" s="1"/>
      <c r="L813" s="1"/>
      <c r="M813" s="1"/>
      <c r="N813" s="1"/>
      <c r="O813" s="1"/>
      <c r="P813" s="1"/>
      <c r="Q813" s="1"/>
      <c r="R813" s="1"/>
      <c r="S813" s="1"/>
      <c r="T813" s="1"/>
      <c r="U813" s="1"/>
      <c r="V813" s="1"/>
      <c r="W813" s="1"/>
      <c r="X813" s="1"/>
      <c r="Y813" s="1"/>
      <c r="Z813" s="1"/>
    </row>
    <row r="814" spans="1:26" ht="14.25" customHeight="1">
      <c r="A814" s="1"/>
      <c r="B814" s="881" t="s">
        <v>166</v>
      </c>
      <c r="C814" s="621"/>
      <c r="D814" s="303" t="s">
        <v>5</v>
      </c>
      <c r="E814" s="307">
        <v>1</v>
      </c>
      <c r="F814" s="304">
        <v>0</v>
      </c>
      <c r="G814" s="305">
        <v>269900</v>
      </c>
      <c r="H814" s="306">
        <v>269900</v>
      </c>
      <c r="I814" s="1"/>
      <c r="J814" s="1"/>
      <c r="K814" s="1"/>
      <c r="L814" s="1"/>
      <c r="M814" s="1"/>
      <c r="N814" s="1"/>
      <c r="O814" s="1"/>
      <c r="P814" s="1"/>
      <c r="Q814" s="1"/>
      <c r="R814" s="1"/>
      <c r="S814" s="1"/>
      <c r="T814" s="1"/>
      <c r="U814" s="1"/>
      <c r="V814" s="1"/>
      <c r="W814" s="1"/>
      <c r="X814" s="1"/>
      <c r="Y814" s="1"/>
      <c r="Z814" s="1"/>
    </row>
    <row r="815" spans="1:26" ht="14.25" customHeight="1">
      <c r="A815" s="1"/>
      <c r="B815" s="881" t="s">
        <v>167</v>
      </c>
      <c r="C815" s="621"/>
      <c r="D815" s="303" t="s">
        <v>5</v>
      </c>
      <c r="E815" s="307">
        <v>1</v>
      </c>
      <c r="F815" s="304">
        <v>0</v>
      </c>
      <c r="G815" s="305">
        <v>8052</v>
      </c>
      <c r="H815" s="306">
        <v>8052</v>
      </c>
      <c r="I815" s="1"/>
      <c r="J815" s="1"/>
      <c r="K815" s="1"/>
      <c r="L815" s="1"/>
      <c r="M815" s="1"/>
      <c r="N815" s="1"/>
      <c r="O815" s="1"/>
      <c r="P815" s="1"/>
      <c r="Q815" s="1"/>
      <c r="R815" s="1"/>
      <c r="S815" s="1"/>
      <c r="T815" s="1"/>
      <c r="U815" s="1"/>
      <c r="V815" s="1"/>
      <c r="W815" s="1"/>
      <c r="X815" s="1"/>
      <c r="Y815" s="1"/>
      <c r="Z815" s="1"/>
    </row>
    <row r="816" spans="1:26" ht="14.25" customHeight="1">
      <c r="A816" s="1"/>
      <c r="B816" s="881" t="s">
        <v>168</v>
      </c>
      <c r="C816" s="621"/>
      <c r="D816" s="303" t="s">
        <v>5</v>
      </c>
      <c r="E816" s="307">
        <v>1</v>
      </c>
      <c r="F816" s="304">
        <v>0</v>
      </c>
      <c r="G816" s="305">
        <v>2950</v>
      </c>
      <c r="H816" s="306">
        <v>2950</v>
      </c>
      <c r="I816" s="1"/>
      <c r="J816" s="1"/>
      <c r="K816" s="1"/>
      <c r="L816" s="1"/>
      <c r="M816" s="1"/>
      <c r="N816" s="1"/>
      <c r="O816" s="1"/>
      <c r="P816" s="1"/>
      <c r="Q816" s="1"/>
      <c r="R816" s="1"/>
      <c r="S816" s="1"/>
      <c r="T816" s="1"/>
      <c r="U816" s="1"/>
      <c r="V816" s="1"/>
      <c r="W816" s="1"/>
      <c r="X816" s="1"/>
      <c r="Y816" s="1"/>
      <c r="Z816" s="1"/>
    </row>
    <row r="817" spans="1:26" ht="14.25" customHeight="1">
      <c r="A817" s="1"/>
      <c r="B817" s="877" t="s">
        <v>169</v>
      </c>
      <c r="C817" s="625"/>
      <c r="D817" s="303" t="s">
        <v>5</v>
      </c>
      <c r="E817" s="312">
        <v>1</v>
      </c>
      <c r="F817" s="313">
        <v>0</v>
      </c>
      <c r="G817" s="314">
        <v>34800</v>
      </c>
      <c r="H817" s="306">
        <v>34800</v>
      </c>
      <c r="I817" s="1"/>
      <c r="J817" s="1"/>
      <c r="K817" s="1"/>
      <c r="L817" s="1"/>
      <c r="M817" s="1"/>
      <c r="N817" s="1"/>
      <c r="O817" s="1"/>
      <c r="P817" s="1"/>
      <c r="Q817" s="1"/>
      <c r="R817" s="1"/>
      <c r="S817" s="1"/>
      <c r="T817" s="1"/>
      <c r="U817" s="1"/>
      <c r="V817" s="1"/>
      <c r="W817" s="1"/>
      <c r="X817" s="1"/>
      <c r="Y817" s="1"/>
      <c r="Z817" s="1"/>
    </row>
    <row r="818" spans="1:26" ht="14.25" customHeight="1">
      <c r="A818" s="1"/>
      <c r="B818" s="865" t="s">
        <v>87</v>
      </c>
      <c r="C818" s="581"/>
      <c r="D818" s="581"/>
      <c r="E818" s="581"/>
      <c r="F818" s="581"/>
      <c r="G818" s="579"/>
      <c r="H818" s="315">
        <v>315702</v>
      </c>
      <c r="I818" s="1"/>
      <c r="J818" s="1"/>
      <c r="K818" s="1"/>
      <c r="L818" s="1"/>
      <c r="M818" s="1"/>
      <c r="N818" s="1"/>
      <c r="O818" s="1"/>
      <c r="P818" s="1"/>
      <c r="Q818" s="1"/>
      <c r="R818" s="1"/>
      <c r="S818" s="1"/>
      <c r="T818" s="1"/>
      <c r="U818" s="1"/>
      <c r="V818" s="1"/>
      <c r="W818" s="1"/>
      <c r="X818" s="1"/>
      <c r="Y818" s="1"/>
      <c r="Z818" s="1"/>
    </row>
    <row r="819" spans="1:26" ht="14.25" customHeight="1">
      <c r="A819" s="1"/>
      <c r="B819" s="866" t="s">
        <v>88</v>
      </c>
      <c r="C819" s="581"/>
      <c r="D819" s="581"/>
      <c r="E819" s="581"/>
      <c r="F819" s="581"/>
      <c r="G819" s="581"/>
      <c r="H819" s="589"/>
      <c r="I819" s="1"/>
      <c r="J819" s="1"/>
      <c r="K819" s="1"/>
      <c r="L819" s="1"/>
      <c r="M819" s="1"/>
      <c r="N819" s="1"/>
      <c r="O819" s="1"/>
      <c r="P819" s="1"/>
      <c r="Q819" s="1"/>
      <c r="R819" s="1"/>
      <c r="S819" s="1"/>
      <c r="T819" s="1"/>
      <c r="U819" s="1"/>
      <c r="V819" s="1"/>
      <c r="W819" s="1"/>
      <c r="X819" s="1"/>
      <c r="Y819" s="1"/>
      <c r="Z819" s="1"/>
    </row>
    <row r="820" spans="1:26" ht="14.25" customHeight="1">
      <c r="A820" s="1"/>
      <c r="B820" s="874" t="s">
        <v>1</v>
      </c>
      <c r="C820" s="579"/>
      <c r="D820" s="300" t="s">
        <v>2</v>
      </c>
      <c r="E820" s="301" t="s">
        <v>83</v>
      </c>
      <c r="F820" s="301" t="s">
        <v>89</v>
      </c>
      <c r="G820" s="301" t="s">
        <v>85</v>
      </c>
      <c r="H820" s="302" t="s">
        <v>86</v>
      </c>
      <c r="I820" s="1"/>
      <c r="J820" s="1"/>
      <c r="K820" s="1"/>
      <c r="L820" s="1"/>
      <c r="M820" s="1"/>
      <c r="N820" s="1"/>
      <c r="O820" s="1"/>
      <c r="P820" s="1"/>
      <c r="Q820" s="1"/>
      <c r="R820" s="1"/>
      <c r="S820" s="1"/>
      <c r="T820" s="1"/>
      <c r="U820" s="1"/>
      <c r="V820" s="1"/>
      <c r="W820" s="1"/>
      <c r="X820" s="1"/>
      <c r="Y820" s="1"/>
      <c r="Z820" s="1"/>
    </row>
    <row r="821" spans="1:26" ht="14.25" customHeight="1">
      <c r="A821" s="1"/>
      <c r="B821" s="878"/>
      <c r="C821" s="680"/>
      <c r="D821" s="307"/>
      <c r="E821" s="316"/>
      <c r="F821" s="317"/>
      <c r="G821" s="305"/>
      <c r="H821" s="306">
        <v>0</v>
      </c>
      <c r="I821" s="1"/>
      <c r="J821" s="1"/>
      <c r="K821" s="1"/>
      <c r="L821" s="1"/>
      <c r="M821" s="1"/>
      <c r="N821" s="1"/>
      <c r="O821" s="1"/>
      <c r="P821" s="1"/>
      <c r="Q821" s="1"/>
      <c r="R821" s="1"/>
      <c r="S821" s="1"/>
      <c r="T821" s="1"/>
      <c r="U821" s="1"/>
      <c r="V821" s="1"/>
      <c r="W821" s="1"/>
      <c r="X821" s="1"/>
      <c r="Y821" s="1"/>
      <c r="Z821" s="1"/>
    </row>
    <row r="822" spans="1:26" ht="14.25" customHeight="1">
      <c r="A822" s="1"/>
      <c r="B822" s="879" t="s">
        <v>90</v>
      </c>
      <c r="C822" s="620"/>
      <c r="D822" s="318" t="s">
        <v>91</v>
      </c>
      <c r="E822" s="307">
        <v>0.05</v>
      </c>
      <c r="F822" s="319">
        <v>2</v>
      </c>
      <c r="G822" s="305">
        <v>41470</v>
      </c>
      <c r="H822" s="306">
        <v>4147</v>
      </c>
      <c r="I822" s="1"/>
      <c r="J822" s="1"/>
      <c r="K822" s="1"/>
      <c r="L822" s="1"/>
      <c r="M822" s="1"/>
      <c r="N822" s="1"/>
      <c r="O822" s="1"/>
      <c r="P822" s="1"/>
      <c r="Q822" s="1"/>
      <c r="R822" s="1"/>
      <c r="S822" s="1"/>
      <c r="T822" s="1"/>
      <c r="U822" s="1"/>
      <c r="V822" s="1"/>
      <c r="W822" s="1"/>
      <c r="X822" s="1"/>
      <c r="Y822" s="1"/>
      <c r="Z822" s="1"/>
    </row>
    <row r="823" spans="1:26" ht="14.25" customHeight="1">
      <c r="A823" s="1"/>
      <c r="B823" s="880"/>
      <c r="C823" s="681"/>
      <c r="D823" s="313"/>
      <c r="E823" s="312"/>
      <c r="F823" s="313"/>
      <c r="G823" s="305"/>
      <c r="H823" s="306">
        <v>0</v>
      </c>
      <c r="I823" s="1"/>
      <c r="J823" s="1"/>
      <c r="K823" s="1"/>
      <c r="L823" s="1"/>
      <c r="M823" s="1"/>
      <c r="N823" s="1"/>
      <c r="O823" s="1"/>
      <c r="P823" s="1"/>
      <c r="Q823" s="1"/>
      <c r="R823" s="1"/>
      <c r="S823" s="1"/>
      <c r="T823" s="1"/>
      <c r="U823" s="1"/>
      <c r="V823" s="1"/>
      <c r="W823" s="1"/>
      <c r="X823" s="1"/>
      <c r="Y823" s="1"/>
      <c r="Z823" s="1"/>
    </row>
    <row r="824" spans="1:26" ht="14.25" customHeight="1">
      <c r="A824" s="1"/>
      <c r="B824" s="865" t="s">
        <v>87</v>
      </c>
      <c r="C824" s="581"/>
      <c r="D824" s="581"/>
      <c r="E824" s="581"/>
      <c r="F824" s="581"/>
      <c r="G824" s="579"/>
      <c r="H824" s="315">
        <v>4147</v>
      </c>
      <c r="I824" s="1"/>
      <c r="J824" s="1"/>
      <c r="K824" s="1"/>
      <c r="L824" s="1"/>
      <c r="M824" s="1"/>
      <c r="N824" s="1"/>
      <c r="O824" s="1"/>
      <c r="P824" s="1"/>
      <c r="Q824" s="1"/>
      <c r="R824" s="1"/>
      <c r="S824" s="1"/>
      <c r="T824" s="1"/>
      <c r="U824" s="1"/>
      <c r="V824" s="1"/>
      <c r="W824" s="1"/>
      <c r="X824" s="1"/>
      <c r="Y824" s="1"/>
      <c r="Z824" s="1"/>
    </row>
    <row r="825" spans="1:26" ht="14.25" customHeight="1">
      <c r="A825" s="1"/>
      <c r="B825" s="866" t="s">
        <v>92</v>
      </c>
      <c r="C825" s="581"/>
      <c r="D825" s="581"/>
      <c r="E825" s="581"/>
      <c r="F825" s="581"/>
      <c r="G825" s="581"/>
      <c r="H825" s="589"/>
      <c r="I825" s="1"/>
      <c r="J825" s="1"/>
      <c r="K825" s="1"/>
      <c r="L825" s="1"/>
      <c r="M825" s="1"/>
      <c r="N825" s="1"/>
      <c r="O825" s="1"/>
      <c r="P825" s="1"/>
      <c r="Q825" s="1"/>
      <c r="R825" s="1"/>
      <c r="S825" s="1"/>
      <c r="T825" s="1"/>
      <c r="U825" s="1"/>
      <c r="V825" s="1"/>
      <c r="W825" s="1"/>
      <c r="X825" s="1"/>
      <c r="Y825" s="1"/>
      <c r="Z825" s="1"/>
    </row>
    <row r="826" spans="1:26" ht="14.25" customHeight="1">
      <c r="A826" s="1"/>
      <c r="B826" s="874" t="s">
        <v>1</v>
      </c>
      <c r="C826" s="579"/>
      <c r="D826" s="300" t="s">
        <v>2</v>
      </c>
      <c r="E826" s="301" t="s">
        <v>83</v>
      </c>
      <c r="F826" s="299" t="s">
        <v>89</v>
      </c>
      <c r="G826" s="301" t="s">
        <v>85</v>
      </c>
      <c r="H826" s="320" t="s">
        <v>86</v>
      </c>
      <c r="I826" s="1"/>
      <c r="J826" s="1"/>
      <c r="K826" s="1"/>
      <c r="L826" s="1"/>
      <c r="M826" s="1"/>
      <c r="N826" s="1"/>
      <c r="O826" s="1"/>
      <c r="P826" s="1"/>
      <c r="Q826" s="1"/>
      <c r="R826" s="1"/>
      <c r="S826" s="1"/>
      <c r="T826" s="1"/>
      <c r="U826" s="1"/>
      <c r="V826" s="1"/>
      <c r="W826" s="1"/>
      <c r="X826" s="1"/>
      <c r="Y826" s="1"/>
      <c r="Z826" s="1"/>
    </row>
    <row r="827" spans="1:26" ht="14.25" customHeight="1">
      <c r="A827" s="1"/>
      <c r="B827" s="878"/>
      <c r="C827" s="680"/>
      <c r="D827" s="321"/>
      <c r="E827" s="316"/>
      <c r="F827" s="322"/>
      <c r="G827" s="305"/>
      <c r="H827" s="306">
        <v>0</v>
      </c>
      <c r="I827" s="1"/>
      <c r="J827" s="1"/>
      <c r="K827" s="1"/>
      <c r="L827" s="1"/>
      <c r="M827" s="1"/>
      <c r="N827" s="1"/>
      <c r="O827" s="1"/>
      <c r="P827" s="1"/>
      <c r="Q827" s="1"/>
      <c r="R827" s="1"/>
      <c r="S827" s="1"/>
      <c r="T827" s="1"/>
      <c r="U827" s="1"/>
      <c r="V827" s="1"/>
      <c r="W827" s="1"/>
      <c r="X827" s="1"/>
      <c r="Y827" s="1"/>
      <c r="Z827" s="1"/>
    </row>
    <row r="828" spans="1:26" ht="14.25" customHeight="1">
      <c r="A828" s="1"/>
      <c r="B828" s="863" t="s">
        <v>96</v>
      </c>
      <c r="C828" s="620"/>
      <c r="D828" s="323" t="s">
        <v>94</v>
      </c>
      <c r="E828" s="307">
        <v>1</v>
      </c>
      <c r="F828" s="319">
        <v>0.25</v>
      </c>
      <c r="G828" s="305">
        <v>102080</v>
      </c>
      <c r="H828" s="306">
        <v>25520</v>
      </c>
      <c r="I828" s="1"/>
      <c r="J828" s="1"/>
      <c r="K828" s="1"/>
      <c r="L828" s="1"/>
      <c r="M828" s="1"/>
      <c r="N828" s="1"/>
      <c r="O828" s="1"/>
      <c r="P828" s="1"/>
      <c r="Q828" s="1"/>
      <c r="R828" s="1"/>
      <c r="S828" s="1"/>
      <c r="T828" s="1"/>
      <c r="U828" s="1"/>
      <c r="V828" s="1"/>
      <c r="W828" s="1"/>
      <c r="X828" s="1"/>
      <c r="Y828" s="1"/>
      <c r="Z828" s="1"/>
    </row>
    <row r="829" spans="1:26" ht="14.25" customHeight="1">
      <c r="A829" s="1"/>
      <c r="B829" s="863" t="s">
        <v>93</v>
      </c>
      <c r="C829" s="620"/>
      <c r="D829" s="323" t="s">
        <v>94</v>
      </c>
      <c r="E829" s="307">
        <v>1</v>
      </c>
      <c r="F829" s="319">
        <v>0.25</v>
      </c>
      <c r="G829" s="305">
        <v>63800</v>
      </c>
      <c r="H829" s="306">
        <v>15950</v>
      </c>
      <c r="I829" s="1"/>
      <c r="J829" s="1"/>
      <c r="K829" s="1"/>
      <c r="L829" s="1"/>
      <c r="M829" s="1"/>
      <c r="N829" s="1"/>
      <c r="O829" s="1"/>
      <c r="P829" s="1"/>
      <c r="Q829" s="1"/>
      <c r="R829" s="1"/>
      <c r="S829" s="1"/>
      <c r="T829" s="1"/>
      <c r="U829" s="1"/>
      <c r="V829" s="1"/>
      <c r="W829" s="1"/>
      <c r="X829" s="1"/>
      <c r="Y829" s="1"/>
      <c r="Z829" s="1"/>
    </row>
    <row r="830" spans="1:26" ht="14.25" customHeight="1">
      <c r="A830" s="1"/>
      <c r="B830" s="864"/>
      <c r="C830" s="681"/>
      <c r="D830" s="324"/>
      <c r="E830" s="325"/>
      <c r="F830" s="313"/>
      <c r="G830" s="305"/>
      <c r="H830" s="306">
        <v>0</v>
      </c>
      <c r="I830" s="1"/>
      <c r="J830" s="1"/>
      <c r="K830" s="1"/>
      <c r="L830" s="1"/>
      <c r="M830" s="1"/>
      <c r="N830" s="1"/>
      <c r="O830" s="1"/>
      <c r="P830" s="1"/>
      <c r="Q830" s="1"/>
      <c r="R830" s="1"/>
      <c r="S830" s="1"/>
      <c r="T830" s="1"/>
      <c r="U830" s="1"/>
      <c r="V830" s="1"/>
      <c r="W830" s="1"/>
      <c r="X830" s="1"/>
      <c r="Y830" s="1"/>
      <c r="Z830" s="1"/>
    </row>
    <row r="831" spans="1:26" ht="14.25" customHeight="1">
      <c r="A831" s="1"/>
      <c r="B831" s="865" t="s">
        <v>87</v>
      </c>
      <c r="C831" s="581"/>
      <c r="D831" s="581"/>
      <c r="E831" s="581"/>
      <c r="F831" s="581"/>
      <c r="G831" s="579"/>
      <c r="H831" s="315">
        <v>41470</v>
      </c>
      <c r="I831" s="1"/>
      <c r="J831" s="1"/>
      <c r="K831" s="1"/>
      <c r="L831" s="1"/>
      <c r="M831" s="1"/>
      <c r="N831" s="1"/>
      <c r="O831" s="1"/>
      <c r="P831" s="1"/>
      <c r="Q831" s="1"/>
      <c r="R831" s="1"/>
      <c r="S831" s="1"/>
      <c r="T831" s="1"/>
      <c r="U831" s="1"/>
      <c r="V831" s="1"/>
      <c r="W831" s="1"/>
      <c r="X831" s="1"/>
      <c r="Y831" s="1"/>
      <c r="Z831" s="1"/>
    </row>
    <row r="832" spans="1:26" ht="14.25" customHeight="1">
      <c r="A832" s="1"/>
      <c r="B832" s="866" t="s">
        <v>95</v>
      </c>
      <c r="C832" s="581"/>
      <c r="D832" s="581"/>
      <c r="E832" s="581"/>
      <c r="F832" s="581"/>
      <c r="G832" s="581"/>
      <c r="H832" s="589"/>
      <c r="I832" s="1"/>
      <c r="J832" s="1"/>
      <c r="K832" s="1"/>
      <c r="L832" s="1"/>
      <c r="M832" s="1"/>
      <c r="N832" s="1"/>
      <c r="O832" s="1"/>
      <c r="P832" s="1"/>
      <c r="Q832" s="1"/>
      <c r="R832" s="1"/>
      <c r="S832" s="1"/>
      <c r="T832" s="1"/>
      <c r="U832" s="1"/>
      <c r="V832" s="1"/>
      <c r="W832" s="1"/>
      <c r="X832" s="1"/>
      <c r="Y832" s="1"/>
      <c r="Z832" s="1"/>
    </row>
    <row r="833" spans="1:26" ht="14.25" customHeight="1">
      <c r="A833" s="1"/>
      <c r="B833" s="867" t="s">
        <v>1</v>
      </c>
      <c r="C833" s="581"/>
      <c r="D833" s="579"/>
      <c r="E833" s="301" t="s">
        <v>2</v>
      </c>
      <c r="F833" s="301" t="s">
        <v>83</v>
      </c>
      <c r="G833" s="301" t="s">
        <v>85</v>
      </c>
      <c r="H833" s="302" t="s">
        <v>86</v>
      </c>
      <c r="I833" s="1"/>
      <c r="J833" s="1"/>
      <c r="K833" s="1"/>
      <c r="L833" s="1"/>
      <c r="M833" s="1"/>
      <c r="N833" s="1"/>
      <c r="O833" s="1"/>
      <c r="P833" s="1"/>
      <c r="Q833" s="1"/>
      <c r="R833" s="1"/>
      <c r="S833" s="1"/>
      <c r="T833" s="1"/>
      <c r="U833" s="1"/>
      <c r="V833" s="1"/>
      <c r="W833" s="1"/>
      <c r="X833" s="1"/>
      <c r="Y833" s="1"/>
      <c r="Z833" s="1"/>
    </row>
    <row r="834" spans="1:26" ht="14.25" customHeight="1">
      <c r="A834" s="1"/>
      <c r="B834" s="863"/>
      <c r="C834" s="620"/>
      <c r="D834" s="621"/>
      <c r="E834" s="303"/>
      <c r="F834" s="304"/>
      <c r="G834" s="326"/>
      <c r="H834" s="327">
        <v>0</v>
      </c>
      <c r="I834" s="1"/>
      <c r="J834" s="1"/>
      <c r="K834" s="1"/>
      <c r="L834" s="1"/>
      <c r="M834" s="1"/>
      <c r="N834" s="1"/>
      <c r="O834" s="1"/>
      <c r="P834" s="1"/>
      <c r="Q834" s="1"/>
      <c r="R834" s="1"/>
      <c r="S834" s="1"/>
      <c r="T834" s="1"/>
      <c r="U834" s="1"/>
      <c r="V834" s="1"/>
      <c r="W834" s="1"/>
      <c r="X834" s="1"/>
      <c r="Y834" s="1"/>
      <c r="Z834" s="1"/>
    </row>
    <row r="835" spans="1:26" ht="14.25" customHeight="1">
      <c r="A835" s="1"/>
      <c r="B835" s="863"/>
      <c r="C835" s="620"/>
      <c r="D835" s="621"/>
      <c r="E835" s="303"/>
      <c r="F835" s="304"/>
      <c r="G835" s="326"/>
      <c r="H835" s="327">
        <v>0</v>
      </c>
      <c r="I835" s="1"/>
      <c r="J835" s="1"/>
      <c r="K835" s="1"/>
      <c r="L835" s="1"/>
      <c r="M835" s="1"/>
      <c r="N835" s="1"/>
      <c r="O835" s="1"/>
      <c r="P835" s="1"/>
      <c r="Q835" s="1"/>
      <c r="R835" s="1"/>
      <c r="S835" s="1"/>
      <c r="T835" s="1"/>
      <c r="U835" s="1"/>
      <c r="V835" s="1"/>
      <c r="W835" s="1"/>
      <c r="X835" s="1"/>
      <c r="Y835" s="1"/>
      <c r="Z835" s="1"/>
    </row>
    <row r="836" spans="1:26" ht="14.25" customHeight="1">
      <c r="A836" s="1"/>
      <c r="B836" s="868" t="s">
        <v>87</v>
      </c>
      <c r="C836" s="594"/>
      <c r="D836" s="594"/>
      <c r="E836" s="594"/>
      <c r="F836" s="594"/>
      <c r="G836" s="595"/>
      <c r="H836" s="328">
        <v>0</v>
      </c>
      <c r="I836" s="1"/>
      <c r="J836" s="1"/>
      <c r="K836" s="1"/>
      <c r="L836" s="1"/>
      <c r="M836" s="1"/>
      <c r="N836" s="1"/>
      <c r="O836" s="1"/>
      <c r="P836" s="1"/>
      <c r="Q836" s="1"/>
      <c r="R836" s="1"/>
      <c r="S836" s="1"/>
      <c r="T836" s="1"/>
      <c r="U836" s="1"/>
      <c r="V836" s="1"/>
      <c r="W836" s="1"/>
      <c r="X836" s="1"/>
      <c r="Y836" s="1"/>
      <c r="Z836" s="1"/>
    </row>
    <row r="837" spans="1:26" ht="14.25" customHeight="1">
      <c r="A837" s="1"/>
      <c r="B837" s="869"/>
      <c r="C837" s="602"/>
      <c r="D837" s="602"/>
      <c r="E837" s="602"/>
      <c r="F837" s="602"/>
      <c r="G837" s="602"/>
      <c r="H837" s="602"/>
      <c r="I837" s="1"/>
      <c r="J837" s="1"/>
      <c r="K837" s="1"/>
      <c r="L837" s="1"/>
      <c r="M837" s="1"/>
      <c r="N837" s="1"/>
      <c r="O837" s="1"/>
      <c r="P837" s="1"/>
      <c r="Q837" s="1"/>
      <c r="R837" s="1"/>
      <c r="S837" s="1"/>
      <c r="T837" s="1"/>
      <c r="U837" s="1"/>
      <c r="V837" s="1"/>
      <c r="W837" s="1"/>
      <c r="X837" s="1"/>
      <c r="Y837" s="1"/>
      <c r="Z837" s="1"/>
    </row>
    <row r="838" spans="1:26" ht="14.25" customHeight="1">
      <c r="A838" s="1"/>
      <c r="B838" s="870"/>
      <c r="C838" s="578"/>
      <c r="D838" s="604"/>
      <c r="E838" s="871" t="s">
        <v>59</v>
      </c>
      <c r="F838" s="678"/>
      <c r="G838" s="678"/>
      <c r="H838" s="329">
        <v>361319</v>
      </c>
      <c r="I838" s="1"/>
      <c r="J838" s="1"/>
      <c r="K838" s="1"/>
      <c r="L838" s="1"/>
      <c r="M838" s="1"/>
      <c r="N838" s="1"/>
      <c r="O838" s="1"/>
      <c r="P838" s="1"/>
      <c r="Q838" s="1"/>
      <c r="R838" s="1"/>
      <c r="S838" s="1"/>
      <c r="T838" s="1"/>
      <c r="U838" s="1"/>
      <c r="V838" s="1"/>
      <c r="W838" s="1"/>
      <c r="X838" s="1"/>
      <c r="Y838" s="1"/>
      <c r="Z838" s="1"/>
    </row>
    <row r="839" spans="1:26" ht="14.25" customHeight="1">
      <c r="A839" s="1"/>
      <c r="B839" s="290"/>
      <c r="C839" s="68"/>
      <c r="D839" s="68"/>
      <c r="E839" s="68"/>
      <c r="F839" s="68"/>
      <c r="G839" s="68"/>
      <c r="H839" s="69"/>
      <c r="I839" s="1"/>
      <c r="J839" s="1"/>
      <c r="K839" s="1"/>
      <c r="L839" s="1"/>
      <c r="M839" s="1"/>
      <c r="N839" s="1"/>
      <c r="O839" s="1"/>
      <c r="P839" s="1"/>
      <c r="Q839" s="1"/>
      <c r="R839" s="1"/>
      <c r="S839" s="1"/>
      <c r="T839" s="1"/>
      <c r="U839" s="1"/>
      <c r="V839" s="1"/>
      <c r="W839" s="1"/>
      <c r="X839" s="1"/>
      <c r="Y839" s="1"/>
      <c r="Z839" s="1"/>
    </row>
    <row r="840" spans="1:26" ht="14.25" customHeight="1">
      <c r="A840" s="1"/>
      <c r="B840" s="291"/>
      <c r="C840" s="31"/>
      <c r="D840" s="31"/>
      <c r="E840" s="31"/>
      <c r="F840" s="31"/>
      <c r="G840" s="31"/>
      <c r="H840" s="32"/>
      <c r="I840" s="1"/>
      <c r="J840" s="1"/>
      <c r="K840" s="1"/>
      <c r="L840" s="1"/>
      <c r="M840" s="1"/>
      <c r="N840" s="1"/>
      <c r="O840" s="1"/>
      <c r="P840" s="1"/>
      <c r="Q840" s="1"/>
      <c r="R840" s="1"/>
      <c r="S840" s="1"/>
      <c r="T840" s="1"/>
      <c r="U840" s="1"/>
      <c r="V840" s="1"/>
      <c r="W840" s="1"/>
      <c r="X840" s="1"/>
      <c r="Y840" s="1"/>
      <c r="Z840" s="1"/>
    </row>
    <row r="841" spans="1:26" ht="14.25" customHeight="1">
      <c r="A841" s="1"/>
      <c r="B841" s="691" t="s">
        <v>77</v>
      </c>
      <c r="C841" s="578"/>
      <c r="D841" s="578"/>
      <c r="E841" s="578"/>
      <c r="F841" s="578"/>
      <c r="G841" s="578"/>
      <c r="H841" s="604"/>
      <c r="I841" s="1"/>
      <c r="J841" s="1"/>
      <c r="K841" s="1"/>
      <c r="L841" s="1"/>
      <c r="M841" s="1"/>
      <c r="N841" s="1"/>
      <c r="O841" s="1"/>
      <c r="P841" s="1"/>
      <c r="Q841" s="1"/>
      <c r="R841" s="1"/>
      <c r="S841" s="1"/>
      <c r="T841" s="1"/>
      <c r="U841" s="1"/>
      <c r="V841" s="1"/>
      <c r="W841" s="1"/>
      <c r="X841" s="1"/>
      <c r="Y841" s="1"/>
      <c r="Z841" s="1"/>
    </row>
    <row r="842" spans="1:26" ht="14.25" customHeight="1">
      <c r="A842" s="1"/>
      <c r="B842" s="605"/>
      <c r="C842" s="606"/>
      <c r="D842" s="606"/>
      <c r="E842" s="606"/>
      <c r="F842" s="606"/>
      <c r="G842" s="606"/>
      <c r="H842" s="607"/>
      <c r="I842" s="1"/>
      <c r="J842" s="1"/>
      <c r="K842" s="1"/>
      <c r="L842" s="1"/>
      <c r="M842" s="1"/>
      <c r="N842" s="1"/>
      <c r="O842" s="1"/>
      <c r="P842" s="1"/>
      <c r="Q842" s="1"/>
      <c r="R842" s="1"/>
      <c r="S842" s="1"/>
      <c r="T842" s="1"/>
      <c r="U842" s="1"/>
      <c r="V842" s="1"/>
      <c r="W842" s="1"/>
      <c r="X842" s="1"/>
      <c r="Y842" s="1"/>
      <c r="Z842" s="1"/>
    </row>
    <row r="843" spans="1:26" ht="14.25" customHeight="1">
      <c r="A843" s="1"/>
      <c r="B843" s="608" t="s">
        <v>78</v>
      </c>
      <c r="C843" s="581"/>
      <c r="D843" s="581"/>
      <c r="E843" s="581"/>
      <c r="F843" s="581"/>
      <c r="G843" s="581"/>
      <c r="H843" s="589"/>
      <c r="I843" s="1"/>
      <c r="J843" s="1"/>
      <c r="K843" s="1"/>
      <c r="L843" s="1"/>
      <c r="M843" s="1"/>
      <c r="N843" s="1"/>
      <c r="O843" s="1"/>
      <c r="P843" s="1"/>
      <c r="Q843" s="1"/>
      <c r="R843" s="1"/>
      <c r="S843" s="1"/>
      <c r="T843" s="1"/>
      <c r="U843" s="1"/>
      <c r="V843" s="1"/>
      <c r="W843" s="1"/>
      <c r="X843" s="1"/>
      <c r="Y843" s="1"/>
      <c r="Z843" s="1"/>
    </row>
    <row r="844" spans="1:26" ht="14.25" customHeight="1">
      <c r="A844" s="1"/>
      <c r="B844" s="588" t="s">
        <v>1011</v>
      </c>
      <c r="C844" s="581"/>
      <c r="D844" s="581"/>
      <c r="E844" s="581"/>
      <c r="F844" s="581"/>
      <c r="G844" s="581"/>
      <c r="H844" s="589"/>
      <c r="I844" s="1"/>
      <c r="J844" s="1"/>
      <c r="K844" s="1"/>
      <c r="L844" s="1"/>
      <c r="M844" s="1"/>
      <c r="N844" s="1"/>
      <c r="O844" s="1"/>
      <c r="P844" s="1"/>
      <c r="Q844" s="1"/>
      <c r="R844" s="1"/>
      <c r="S844" s="1"/>
      <c r="T844" s="1"/>
      <c r="U844" s="1"/>
      <c r="V844" s="1"/>
      <c r="W844" s="1"/>
      <c r="X844" s="1"/>
      <c r="Y844" s="1"/>
      <c r="Z844" s="1"/>
    </row>
    <row r="845" spans="1:26" ht="14.25" customHeight="1">
      <c r="A845" s="1"/>
      <c r="B845" s="295" t="s">
        <v>79</v>
      </c>
      <c r="C845" s="296" t="e">
        <f>+#REF!</f>
        <v>#REF!</v>
      </c>
      <c r="D845" s="872" t="s">
        <v>80</v>
      </c>
      <c r="E845" s="579"/>
      <c r="F845" s="297" t="e">
        <f>+#REF!</f>
        <v>#REF!</v>
      </c>
      <c r="G845" s="297" t="s">
        <v>81</v>
      </c>
      <c r="H845" s="298"/>
      <c r="I845" s="1"/>
      <c r="J845" s="1"/>
      <c r="K845" s="1"/>
      <c r="L845" s="1"/>
      <c r="M845" s="1"/>
      <c r="N845" s="1"/>
      <c r="O845" s="1"/>
      <c r="P845" s="1"/>
      <c r="Q845" s="1"/>
      <c r="R845" s="1"/>
      <c r="S845" s="1"/>
      <c r="T845" s="1"/>
      <c r="U845" s="1"/>
      <c r="V845" s="1"/>
      <c r="W845" s="1"/>
      <c r="X845" s="1"/>
      <c r="Y845" s="1"/>
      <c r="Z845" s="1"/>
    </row>
    <row r="846" spans="1:26" ht="14.25" customHeight="1">
      <c r="A846" s="1"/>
      <c r="B846" s="866"/>
      <c r="C846" s="581"/>
      <c r="D846" s="581"/>
      <c r="E846" s="581"/>
      <c r="F846" s="581"/>
      <c r="G846" s="581"/>
      <c r="H846" s="589"/>
      <c r="I846" s="1"/>
      <c r="J846" s="1"/>
      <c r="K846" s="1"/>
      <c r="L846" s="1"/>
      <c r="M846" s="1"/>
      <c r="N846" s="1"/>
      <c r="O846" s="1"/>
      <c r="P846" s="1"/>
      <c r="Q846" s="1"/>
      <c r="R846" s="1"/>
      <c r="S846" s="1"/>
      <c r="T846" s="1"/>
      <c r="U846" s="1"/>
      <c r="V846" s="1"/>
      <c r="W846" s="1"/>
      <c r="X846" s="1"/>
      <c r="Y846" s="1"/>
      <c r="Z846" s="1"/>
    </row>
    <row r="847" spans="1:26" ht="14.25" customHeight="1">
      <c r="A847" s="1"/>
      <c r="B847" s="882" t="e">
        <f>+#REF!</f>
        <v>#REF!</v>
      </c>
      <c r="C847" s="585"/>
      <c r="D847" s="585"/>
      <c r="E847" s="585"/>
      <c r="F847" s="585"/>
      <c r="G847" s="585"/>
      <c r="H847" s="610"/>
      <c r="I847" s="1"/>
      <c r="J847" s="1"/>
      <c r="K847" s="1"/>
      <c r="L847" s="1"/>
      <c r="M847" s="1"/>
      <c r="N847" s="1"/>
      <c r="O847" s="1"/>
      <c r="P847" s="1"/>
      <c r="Q847" s="1"/>
      <c r="R847" s="1"/>
      <c r="S847" s="1"/>
      <c r="T847" s="1"/>
      <c r="U847" s="1"/>
      <c r="V847" s="1"/>
      <c r="W847" s="1"/>
      <c r="X847" s="1"/>
      <c r="Y847" s="1"/>
      <c r="Z847" s="1"/>
    </row>
    <row r="848" spans="1:26" ht="14.25" customHeight="1">
      <c r="A848" s="1"/>
      <c r="B848" s="600"/>
      <c r="C848" s="578"/>
      <c r="D848" s="578"/>
      <c r="E848" s="578"/>
      <c r="F848" s="578"/>
      <c r="G848" s="578"/>
      <c r="H848" s="604"/>
      <c r="I848" s="1"/>
      <c r="J848" s="1"/>
      <c r="K848" s="1"/>
      <c r="L848" s="1"/>
      <c r="M848" s="1"/>
      <c r="N848" s="1"/>
      <c r="O848" s="1"/>
      <c r="P848" s="1"/>
      <c r="Q848" s="1"/>
      <c r="R848" s="1"/>
      <c r="S848" s="1"/>
      <c r="T848" s="1"/>
      <c r="U848" s="1"/>
      <c r="V848" s="1"/>
      <c r="W848" s="1"/>
      <c r="X848" s="1"/>
      <c r="Y848" s="1"/>
      <c r="Z848" s="1"/>
    </row>
    <row r="849" spans="1:26" ht="14.25" customHeight="1">
      <c r="A849" s="1"/>
      <c r="B849" s="694"/>
      <c r="C849" s="606"/>
      <c r="D849" s="606"/>
      <c r="E849" s="606"/>
      <c r="F849" s="606"/>
      <c r="G849" s="606"/>
      <c r="H849" s="607"/>
      <c r="I849" s="1"/>
      <c r="J849" s="1"/>
      <c r="K849" s="1"/>
      <c r="L849" s="1"/>
      <c r="M849" s="1"/>
      <c r="N849" s="1"/>
      <c r="O849" s="1"/>
      <c r="P849" s="1"/>
      <c r="Q849" s="1"/>
      <c r="R849" s="1"/>
      <c r="S849" s="1"/>
      <c r="T849" s="1"/>
      <c r="U849" s="1"/>
      <c r="V849" s="1"/>
      <c r="W849" s="1"/>
      <c r="X849" s="1"/>
      <c r="Y849" s="1"/>
      <c r="Z849" s="1"/>
    </row>
    <row r="850" spans="1:26" ht="14.25" customHeight="1">
      <c r="A850" s="1"/>
      <c r="B850" s="866" t="s">
        <v>82</v>
      </c>
      <c r="C850" s="581"/>
      <c r="D850" s="581"/>
      <c r="E850" s="581"/>
      <c r="F850" s="581"/>
      <c r="G850" s="581"/>
      <c r="H850" s="589"/>
      <c r="I850" s="1"/>
      <c r="J850" s="1"/>
      <c r="K850" s="1"/>
      <c r="L850" s="1"/>
      <c r="M850" s="1"/>
      <c r="N850" s="1"/>
      <c r="O850" s="1"/>
      <c r="P850" s="1"/>
      <c r="Q850" s="1"/>
      <c r="R850" s="1"/>
      <c r="S850" s="1"/>
      <c r="T850" s="1"/>
      <c r="U850" s="1"/>
      <c r="V850" s="1"/>
      <c r="W850" s="1"/>
      <c r="X850" s="1"/>
      <c r="Y850" s="1"/>
      <c r="Z850" s="1"/>
    </row>
    <row r="851" spans="1:26" ht="14.25" customHeight="1">
      <c r="A851" s="1"/>
      <c r="B851" s="874" t="s">
        <v>1</v>
      </c>
      <c r="C851" s="579"/>
      <c r="D851" s="300" t="s">
        <v>2</v>
      </c>
      <c r="E851" s="301" t="s">
        <v>83</v>
      </c>
      <c r="F851" s="301" t="s">
        <v>84</v>
      </c>
      <c r="G851" s="301" t="s">
        <v>85</v>
      </c>
      <c r="H851" s="302" t="s">
        <v>86</v>
      </c>
      <c r="I851" s="1"/>
      <c r="J851" s="1"/>
      <c r="K851" s="1"/>
      <c r="L851" s="1"/>
      <c r="M851" s="1"/>
      <c r="N851" s="1"/>
      <c r="O851" s="1"/>
      <c r="P851" s="1"/>
      <c r="Q851" s="1"/>
      <c r="R851" s="1"/>
      <c r="S851" s="1"/>
      <c r="T851" s="1"/>
      <c r="U851" s="1"/>
      <c r="V851" s="1"/>
      <c r="W851" s="1"/>
      <c r="X851" s="1"/>
      <c r="Y851" s="1"/>
      <c r="Z851" s="1"/>
    </row>
    <row r="852" spans="1:26" ht="14.25" customHeight="1">
      <c r="A852" s="1"/>
      <c r="B852" s="875"/>
      <c r="C852" s="690"/>
      <c r="D852" s="303"/>
      <c r="E852" s="303"/>
      <c r="F852" s="304"/>
      <c r="G852" s="305"/>
      <c r="H852" s="306">
        <v>0</v>
      </c>
      <c r="I852" s="1"/>
      <c r="J852" s="1"/>
      <c r="K852" s="1"/>
      <c r="L852" s="1"/>
      <c r="M852" s="1"/>
      <c r="N852" s="1"/>
      <c r="O852" s="1"/>
      <c r="P852" s="1"/>
      <c r="Q852" s="1"/>
      <c r="R852" s="1"/>
      <c r="S852" s="1"/>
      <c r="T852" s="1"/>
      <c r="U852" s="1"/>
      <c r="V852" s="1"/>
      <c r="W852" s="1"/>
      <c r="X852" s="1"/>
      <c r="Y852" s="1"/>
      <c r="Z852" s="1"/>
    </row>
    <row r="853" spans="1:26" ht="14.25" customHeight="1">
      <c r="A853" s="1"/>
      <c r="B853" s="881" t="s">
        <v>170</v>
      </c>
      <c r="C853" s="621"/>
      <c r="D853" s="303" t="s">
        <v>13</v>
      </c>
      <c r="E853" s="307">
        <v>4.2000000000000003E-2</v>
      </c>
      <c r="F853" s="304">
        <v>0.05</v>
      </c>
      <c r="G853" s="305">
        <v>621350</v>
      </c>
      <c r="H853" s="306">
        <v>27401.535000000003</v>
      </c>
      <c r="I853" s="1"/>
      <c r="J853" s="1"/>
      <c r="K853" s="1"/>
      <c r="L853" s="1"/>
      <c r="M853" s="1"/>
      <c r="N853" s="1"/>
      <c r="O853" s="1"/>
      <c r="P853" s="1"/>
      <c r="Q853" s="1"/>
      <c r="R853" s="1"/>
      <c r="S853" s="1"/>
      <c r="T853" s="1"/>
      <c r="U853" s="1"/>
      <c r="V853" s="1"/>
      <c r="W853" s="1"/>
      <c r="X853" s="1"/>
      <c r="Y853" s="1"/>
      <c r="Z853" s="1"/>
    </row>
    <row r="854" spans="1:26" ht="14.25" customHeight="1">
      <c r="A854" s="1"/>
      <c r="B854" s="881" t="s">
        <v>171</v>
      </c>
      <c r="C854" s="621"/>
      <c r="D854" s="307" t="s">
        <v>131</v>
      </c>
      <c r="E854" s="304">
        <v>21.262499999999999</v>
      </c>
      <c r="F854" s="304">
        <v>0</v>
      </c>
      <c r="G854" s="305">
        <v>917</v>
      </c>
      <c r="H854" s="306">
        <v>19497.712499999998</v>
      </c>
      <c r="I854" s="1"/>
      <c r="J854" s="1"/>
      <c r="K854" s="1"/>
      <c r="L854" s="1"/>
      <c r="M854" s="1"/>
      <c r="N854" s="1"/>
      <c r="O854" s="1"/>
      <c r="P854" s="1"/>
      <c r="Q854" s="1"/>
      <c r="R854" s="1"/>
      <c r="S854" s="1"/>
      <c r="T854" s="1"/>
      <c r="U854" s="1"/>
      <c r="V854" s="1"/>
      <c r="W854" s="1"/>
      <c r="X854" s="1"/>
      <c r="Y854" s="1"/>
      <c r="Z854" s="1"/>
    </row>
    <row r="855" spans="1:26" ht="14.25" customHeight="1">
      <c r="A855" s="1"/>
      <c r="B855" s="881" t="s">
        <v>172</v>
      </c>
      <c r="C855" s="621"/>
      <c r="D855" s="303" t="s">
        <v>13</v>
      </c>
      <c r="E855" s="307">
        <v>17.010000000000002</v>
      </c>
      <c r="F855" s="304">
        <v>0</v>
      </c>
      <c r="G855" s="305">
        <v>6800</v>
      </c>
      <c r="H855" s="306">
        <v>115668.00000000001</v>
      </c>
      <c r="I855" s="1"/>
      <c r="J855" s="1"/>
      <c r="K855" s="1"/>
      <c r="L855" s="1"/>
      <c r="M855" s="1"/>
      <c r="N855" s="1"/>
      <c r="O855" s="1"/>
      <c r="P855" s="1"/>
      <c r="Q855" s="1"/>
      <c r="R855" s="1"/>
      <c r="S855" s="1"/>
      <c r="T855" s="1"/>
      <c r="U855" s="1"/>
      <c r="V855" s="1"/>
      <c r="W855" s="1"/>
      <c r="X855" s="1"/>
      <c r="Y855" s="1"/>
      <c r="Z855" s="1"/>
    </row>
    <row r="856" spans="1:26" ht="14.25" customHeight="1">
      <c r="A856" s="1"/>
      <c r="B856" s="881" t="s">
        <v>120</v>
      </c>
      <c r="C856" s="621"/>
      <c r="D856" s="303" t="s">
        <v>131</v>
      </c>
      <c r="E856" s="307">
        <v>3.1619999999999999</v>
      </c>
      <c r="F856" s="304">
        <v>0</v>
      </c>
      <c r="G856" s="305">
        <v>6720</v>
      </c>
      <c r="H856" s="306">
        <v>21248.639999999999</v>
      </c>
      <c r="I856" s="1"/>
      <c r="J856" s="1"/>
      <c r="K856" s="1"/>
      <c r="L856" s="1"/>
      <c r="M856" s="1"/>
      <c r="N856" s="1"/>
      <c r="O856" s="1"/>
      <c r="P856" s="1"/>
      <c r="Q856" s="1"/>
      <c r="R856" s="1"/>
      <c r="S856" s="1"/>
      <c r="T856" s="1"/>
      <c r="U856" s="1"/>
      <c r="V856" s="1"/>
      <c r="W856" s="1"/>
      <c r="X856" s="1"/>
      <c r="Y856" s="1"/>
      <c r="Z856" s="1"/>
    </row>
    <row r="857" spans="1:26" ht="14.25" customHeight="1">
      <c r="A857" s="1"/>
      <c r="B857" s="881" t="s">
        <v>173</v>
      </c>
      <c r="C857" s="621"/>
      <c r="D857" s="303" t="s">
        <v>5</v>
      </c>
      <c r="E857" s="307">
        <v>2</v>
      </c>
      <c r="F857" s="304">
        <v>0</v>
      </c>
      <c r="G857" s="305">
        <v>8900</v>
      </c>
      <c r="H857" s="306">
        <v>17800</v>
      </c>
      <c r="I857" s="1"/>
      <c r="J857" s="1"/>
      <c r="K857" s="1"/>
      <c r="L857" s="1"/>
      <c r="M857" s="1"/>
      <c r="N857" s="1"/>
      <c r="O857" s="1"/>
      <c r="P857" s="1"/>
      <c r="Q857" s="1"/>
      <c r="R857" s="1"/>
      <c r="S857" s="1"/>
      <c r="T857" s="1"/>
      <c r="U857" s="1"/>
      <c r="V857" s="1"/>
      <c r="W857" s="1"/>
      <c r="X857" s="1"/>
      <c r="Y857" s="1"/>
      <c r="Z857" s="1"/>
    </row>
    <row r="858" spans="1:26" ht="14.25" customHeight="1">
      <c r="A858" s="1"/>
      <c r="B858" s="881" t="s">
        <v>174</v>
      </c>
      <c r="C858" s="621"/>
      <c r="D858" s="303" t="s">
        <v>25</v>
      </c>
      <c r="E858" s="307">
        <v>3.15</v>
      </c>
      <c r="F858" s="304">
        <v>0</v>
      </c>
      <c r="G858" s="305">
        <v>3016</v>
      </c>
      <c r="H858" s="306">
        <v>9500.4</v>
      </c>
      <c r="I858" s="1"/>
      <c r="J858" s="1"/>
      <c r="K858" s="1"/>
      <c r="L858" s="1"/>
      <c r="M858" s="1"/>
      <c r="N858" s="1"/>
      <c r="O858" s="1"/>
      <c r="P858" s="1"/>
      <c r="Q858" s="1"/>
      <c r="R858" s="1"/>
      <c r="S858" s="1"/>
      <c r="T858" s="1"/>
      <c r="U858" s="1"/>
      <c r="V858" s="1"/>
      <c r="W858" s="1"/>
      <c r="X858" s="1"/>
      <c r="Y858" s="1"/>
      <c r="Z858" s="1"/>
    </row>
    <row r="859" spans="1:26" ht="14.25" customHeight="1">
      <c r="A859" s="1"/>
      <c r="B859" s="881" t="s">
        <v>128</v>
      </c>
      <c r="C859" s="621"/>
      <c r="D859" s="303" t="s">
        <v>587</v>
      </c>
      <c r="E859" s="307">
        <v>0.3</v>
      </c>
      <c r="F859" s="304">
        <v>0</v>
      </c>
      <c r="G859" s="305">
        <v>10900</v>
      </c>
      <c r="H859" s="306">
        <v>3270</v>
      </c>
      <c r="I859" s="1"/>
      <c r="J859" s="1"/>
      <c r="K859" s="1"/>
      <c r="L859" s="1"/>
      <c r="M859" s="1"/>
      <c r="N859" s="1"/>
      <c r="O859" s="1"/>
      <c r="P859" s="1"/>
      <c r="Q859" s="1"/>
      <c r="R859" s="1"/>
      <c r="S859" s="1"/>
      <c r="T859" s="1"/>
      <c r="U859" s="1"/>
      <c r="V859" s="1"/>
      <c r="W859" s="1"/>
      <c r="X859" s="1"/>
      <c r="Y859" s="1"/>
      <c r="Z859" s="1"/>
    </row>
    <row r="860" spans="1:26" ht="14.25" customHeight="1">
      <c r="A860" s="1"/>
      <c r="B860" s="881" t="s">
        <v>140</v>
      </c>
      <c r="C860" s="621"/>
      <c r="D860" s="303" t="s">
        <v>131</v>
      </c>
      <c r="E860" s="307">
        <v>0.05</v>
      </c>
      <c r="F860" s="304">
        <v>0</v>
      </c>
      <c r="G860" s="305">
        <v>18000</v>
      </c>
      <c r="H860" s="306">
        <v>900</v>
      </c>
      <c r="I860" s="1"/>
      <c r="J860" s="1"/>
      <c r="K860" s="1"/>
      <c r="L860" s="1"/>
      <c r="M860" s="1"/>
      <c r="N860" s="1"/>
      <c r="O860" s="1"/>
      <c r="P860" s="1"/>
      <c r="Q860" s="1"/>
      <c r="R860" s="1"/>
      <c r="S860" s="1"/>
      <c r="T860" s="1"/>
      <c r="U860" s="1"/>
      <c r="V860" s="1"/>
      <c r="W860" s="1"/>
      <c r="X860" s="1"/>
      <c r="Y860" s="1"/>
      <c r="Z860" s="1"/>
    </row>
    <row r="861" spans="1:26" ht="14.25" customHeight="1">
      <c r="A861" s="1"/>
      <c r="B861" s="865" t="s">
        <v>87</v>
      </c>
      <c r="C861" s="581"/>
      <c r="D861" s="581"/>
      <c r="E861" s="581"/>
      <c r="F861" s="581"/>
      <c r="G861" s="579"/>
      <c r="H861" s="315">
        <v>215286.29</v>
      </c>
      <c r="I861" s="1"/>
      <c r="J861" s="1"/>
      <c r="K861" s="1"/>
      <c r="L861" s="1"/>
      <c r="M861" s="1"/>
      <c r="N861" s="1"/>
      <c r="O861" s="1"/>
      <c r="P861" s="1"/>
      <c r="Q861" s="1"/>
      <c r="R861" s="1"/>
      <c r="S861" s="1"/>
      <c r="T861" s="1"/>
      <c r="U861" s="1"/>
      <c r="V861" s="1"/>
      <c r="W861" s="1"/>
      <c r="X861" s="1"/>
      <c r="Y861" s="1"/>
      <c r="Z861" s="1"/>
    </row>
    <row r="862" spans="1:26" ht="14.25" customHeight="1">
      <c r="A862" s="1"/>
      <c r="B862" s="866" t="s">
        <v>88</v>
      </c>
      <c r="C862" s="581"/>
      <c r="D862" s="581"/>
      <c r="E862" s="581"/>
      <c r="F862" s="581"/>
      <c r="G862" s="581"/>
      <c r="H862" s="589"/>
      <c r="I862" s="1"/>
      <c r="J862" s="1"/>
      <c r="K862" s="1"/>
      <c r="L862" s="1"/>
      <c r="M862" s="1"/>
      <c r="N862" s="1"/>
      <c r="O862" s="1"/>
      <c r="P862" s="1"/>
      <c r="Q862" s="1"/>
      <c r="R862" s="1"/>
      <c r="S862" s="1"/>
      <c r="T862" s="1"/>
      <c r="U862" s="1"/>
      <c r="V862" s="1"/>
      <c r="W862" s="1"/>
      <c r="X862" s="1"/>
      <c r="Y862" s="1"/>
      <c r="Z862" s="1"/>
    </row>
    <row r="863" spans="1:26" ht="14.25" customHeight="1">
      <c r="A863" s="1"/>
      <c r="B863" s="874" t="s">
        <v>1</v>
      </c>
      <c r="C863" s="579"/>
      <c r="D863" s="300" t="s">
        <v>2</v>
      </c>
      <c r="E863" s="301" t="s">
        <v>83</v>
      </c>
      <c r="F863" s="301" t="s">
        <v>89</v>
      </c>
      <c r="G863" s="301" t="s">
        <v>85</v>
      </c>
      <c r="H863" s="302" t="s">
        <v>86</v>
      </c>
      <c r="I863" s="1"/>
      <c r="J863" s="1"/>
      <c r="K863" s="1"/>
      <c r="L863" s="1"/>
      <c r="M863" s="1"/>
      <c r="N863" s="1"/>
      <c r="O863" s="1"/>
      <c r="P863" s="1"/>
      <c r="Q863" s="1"/>
      <c r="R863" s="1"/>
      <c r="S863" s="1"/>
      <c r="T863" s="1"/>
      <c r="U863" s="1"/>
      <c r="V863" s="1"/>
      <c r="W863" s="1"/>
      <c r="X863" s="1"/>
      <c r="Y863" s="1"/>
      <c r="Z863" s="1"/>
    </row>
    <row r="864" spans="1:26" ht="14.25" customHeight="1">
      <c r="A864" s="1"/>
      <c r="B864" s="878"/>
      <c r="C864" s="680"/>
      <c r="D864" s="307"/>
      <c r="E864" s="316"/>
      <c r="F864" s="317"/>
      <c r="G864" s="305"/>
      <c r="H864" s="306">
        <v>0</v>
      </c>
      <c r="I864" s="1"/>
      <c r="J864" s="1"/>
      <c r="K864" s="1"/>
      <c r="L864" s="1"/>
      <c r="M864" s="1"/>
      <c r="N864" s="1"/>
      <c r="O864" s="1"/>
      <c r="P864" s="1"/>
      <c r="Q864" s="1"/>
      <c r="R864" s="1"/>
      <c r="S864" s="1"/>
      <c r="T864" s="1"/>
      <c r="U864" s="1"/>
      <c r="V864" s="1"/>
      <c r="W864" s="1"/>
      <c r="X864" s="1"/>
      <c r="Y864" s="1"/>
      <c r="Z864" s="1"/>
    </row>
    <row r="865" spans="1:26" ht="14.25" customHeight="1">
      <c r="A865" s="1"/>
      <c r="B865" s="879" t="s">
        <v>90</v>
      </c>
      <c r="C865" s="620"/>
      <c r="D865" s="318" t="s">
        <v>91</v>
      </c>
      <c r="E865" s="307">
        <v>0.05</v>
      </c>
      <c r="F865" s="319">
        <v>2</v>
      </c>
      <c r="G865" s="305">
        <v>70180</v>
      </c>
      <c r="H865" s="306">
        <v>7018</v>
      </c>
      <c r="I865" s="1"/>
      <c r="J865" s="1"/>
      <c r="K865" s="1"/>
      <c r="L865" s="1"/>
      <c r="M865" s="1"/>
      <c r="N865" s="1"/>
      <c r="O865" s="1"/>
      <c r="P865" s="1"/>
      <c r="Q865" s="1"/>
      <c r="R865" s="1"/>
      <c r="S865" s="1"/>
      <c r="T865" s="1"/>
      <c r="U865" s="1"/>
      <c r="V865" s="1"/>
      <c r="W865" s="1"/>
      <c r="X865" s="1"/>
      <c r="Y865" s="1"/>
      <c r="Z865" s="1"/>
    </row>
    <row r="866" spans="1:26" ht="14.25" customHeight="1">
      <c r="A866" s="1"/>
      <c r="B866" s="863" t="s">
        <v>144</v>
      </c>
      <c r="C866" s="621"/>
      <c r="D866" s="318" t="s">
        <v>94</v>
      </c>
      <c r="E866" s="98">
        <v>1</v>
      </c>
      <c r="F866" s="97">
        <v>0.25</v>
      </c>
      <c r="G866" s="305">
        <v>10000</v>
      </c>
      <c r="H866" s="306">
        <v>2500</v>
      </c>
      <c r="I866" s="1"/>
      <c r="J866" s="1"/>
      <c r="K866" s="1"/>
      <c r="L866" s="1"/>
      <c r="M866" s="1"/>
      <c r="N866" s="1"/>
      <c r="O866" s="1"/>
      <c r="P866" s="1"/>
      <c r="Q866" s="1"/>
      <c r="R866" s="1"/>
      <c r="S866" s="1"/>
      <c r="T866" s="1"/>
      <c r="U866" s="1"/>
      <c r="V866" s="1"/>
      <c r="W866" s="1"/>
      <c r="X866" s="1"/>
      <c r="Y866" s="1"/>
      <c r="Z866" s="1"/>
    </row>
    <row r="867" spans="1:26" ht="14.25" customHeight="1">
      <c r="A867" s="1"/>
      <c r="B867" s="865" t="s">
        <v>87</v>
      </c>
      <c r="C867" s="581"/>
      <c r="D867" s="581"/>
      <c r="E867" s="581"/>
      <c r="F867" s="581"/>
      <c r="G867" s="579"/>
      <c r="H867" s="315">
        <v>9518</v>
      </c>
      <c r="I867" s="1"/>
      <c r="J867" s="1"/>
      <c r="K867" s="1"/>
      <c r="L867" s="1"/>
      <c r="M867" s="1"/>
      <c r="N867" s="1"/>
      <c r="O867" s="1"/>
      <c r="P867" s="1"/>
      <c r="Q867" s="1"/>
      <c r="R867" s="1"/>
      <c r="S867" s="1"/>
      <c r="T867" s="1"/>
      <c r="U867" s="1"/>
      <c r="V867" s="1"/>
      <c r="W867" s="1"/>
      <c r="X867" s="1"/>
      <c r="Y867" s="1"/>
      <c r="Z867" s="1"/>
    </row>
    <row r="868" spans="1:26" ht="14.25" customHeight="1">
      <c r="A868" s="1"/>
      <c r="B868" s="866" t="s">
        <v>92</v>
      </c>
      <c r="C868" s="581"/>
      <c r="D868" s="581"/>
      <c r="E868" s="581"/>
      <c r="F868" s="581"/>
      <c r="G868" s="581"/>
      <c r="H868" s="589"/>
      <c r="I868" s="1"/>
      <c r="J868" s="1"/>
      <c r="K868" s="1"/>
      <c r="L868" s="1"/>
      <c r="M868" s="1"/>
      <c r="N868" s="1"/>
      <c r="O868" s="1"/>
      <c r="P868" s="1"/>
      <c r="Q868" s="1"/>
      <c r="R868" s="1"/>
      <c r="S868" s="1"/>
      <c r="T868" s="1"/>
      <c r="U868" s="1"/>
      <c r="V868" s="1"/>
      <c r="W868" s="1"/>
      <c r="X868" s="1"/>
      <c r="Y868" s="1"/>
      <c r="Z868" s="1"/>
    </row>
    <row r="869" spans="1:26" ht="14.25" customHeight="1">
      <c r="A869" s="1"/>
      <c r="B869" s="874" t="s">
        <v>1</v>
      </c>
      <c r="C869" s="579"/>
      <c r="D869" s="300" t="s">
        <v>2</v>
      </c>
      <c r="E869" s="301" t="s">
        <v>83</v>
      </c>
      <c r="F869" s="299" t="s">
        <v>89</v>
      </c>
      <c r="G869" s="301" t="s">
        <v>85</v>
      </c>
      <c r="H869" s="320" t="s">
        <v>86</v>
      </c>
      <c r="I869" s="1"/>
      <c r="J869" s="1"/>
      <c r="K869" s="1"/>
      <c r="L869" s="1"/>
      <c r="M869" s="1"/>
      <c r="N869" s="1"/>
      <c r="O869" s="1"/>
      <c r="P869" s="1"/>
      <c r="Q869" s="1"/>
      <c r="R869" s="1"/>
      <c r="S869" s="1"/>
      <c r="T869" s="1"/>
      <c r="U869" s="1"/>
      <c r="V869" s="1"/>
      <c r="W869" s="1"/>
      <c r="X869" s="1"/>
      <c r="Y869" s="1"/>
      <c r="Z869" s="1"/>
    </row>
    <row r="870" spans="1:26" ht="14.25" customHeight="1">
      <c r="A870" s="1"/>
      <c r="B870" s="878"/>
      <c r="C870" s="680"/>
      <c r="D870" s="321"/>
      <c r="E870" s="316"/>
      <c r="F870" s="322"/>
      <c r="G870" s="305"/>
      <c r="H870" s="306">
        <v>0</v>
      </c>
      <c r="I870" s="1"/>
      <c r="J870" s="1"/>
      <c r="K870" s="1"/>
      <c r="L870" s="1"/>
      <c r="M870" s="1"/>
      <c r="N870" s="1"/>
      <c r="O870" s="1"/>
      <c r="P870" s="1"/>
      <c r="Q870" s="1"/>
      <c r="R870" s="1"/>
      <c r="S870" s="1"/>
      <c r="T870" s="1"/>
      <c r="U870" s="1"/>
      <c r="V870" s="1"/>
      <c r="W870" s="1"/>
      <c r="X870" s="1"/>
      <c r="Y870" s="1"/>
      <c r="Z870" s="1"/>
    </row>
    <row r="871" spans="1:26" ht="14.25" customHeight="1">
      <c r="A871" s="1"/>
      <c r="B871" s="863" t="s">
        <v>96</v>
      </c>
      <c r="C871" s="620"/>
      <c r="D871" s="323" t="s">
        <v>94</v>
      </c>
      <c r="E871" s="307">
        <v>1</v>
      </c>
      <c r="F871" s="319">
        <v>0.25</v>
      </c>
      <c r="G871" s="305">
        <v>102080</v>
      </c>
      <c r="H871" s="306">
        <v>25520</v>
      </c>
      <c r="I871" s="1"/>
      <c r="J871" s="1"/>
      <c r="K871" s="1"/>
      <c r="L871" s="1"/>
      <c r="M871" s="1"/>
      <c r="N871" s="1"/>
      <c r="O871" s="1"/>
      <c r="P871" s="1"/>
      <c r="Q871" s="1"/>
      <c r="R871" s="1"/>
      <c r="S871" s="1"/>
      <c r="T871" s="1"/>
      <c r="U871" s="1"/>
      <c r="V871" s="1"/>
      <c r="W871" s="1"/>
      <c r="X871" s="1"/>
      <c r="Y871" s="1"/>
      <c r="Z871" s="1"/>
    </row>
    <row r="872" spans="1:26" ht="14.25" customHeight="1">
      <c r="A872" s="1"/>
      <c r="B872" s="863" t="s">
        <v>93</v>
      </c>
      <c r="C872" s="620"/>
      <c r="D872" s="323" t="s">
        <v>94</v>
      </c>
      <c r="E872" s="307">
        <v>2</v>
      </c>
      <c r="F872" s="319">
        <v>0.35</v>
      </c>
      <c r="G872" s="305">
        <v>63800</v>
      </c>
      <c r="H872" s="306">
        <v>44660</v>
      </c>
      <c r="I872" s="1"/>
      <c r="J872" s="1"/>
      <c r="K872" s="1"/>
      <c r="L872" s="1"/>
      <c r="M872" s="1"/>
      <c r="N872" s="1"/>
      <c r="O872" s="1"/>
      <c r="P872" s="1"/>
      <c r="Q872" s="1"/>
      <c r="R872" s="1"/>
      <c r="S872" s="1"/>
      <c r="T872" s="1"/>
      <c r="U872" s="1"/>
      <c r="V872" s="1"/>
      <c r="W872" s="1"/>
      <c r="X872" s="1"/>
      <c r="Y872" s="1"/>
      <c r="Z872" s="1"/>
    </row>
    <row r="873" spans="1:26" ht="14.25" customHeight="1">
      <c r="A873" s="1"/>
      <c r="B873" s="864"/>
      <c r="C873" s="681"/>
      <c r="D873" s="324"/>
      <c r="E873" s="325"/>
      <c r="F873" s="313"/>
      <c r="G873" s="305"/>
      <c r="H873" s="306">
        <v>0</v>
      </c>
      <c r="I873" s="1"/>
      <c r="J873" s="1"/>
      <c r="K873" s="1"/>
      <c r="L873" s="1"/>
      <c r="M873" s="1"/>
      <c r="N873" s="1"/>
      <c r="O873" s="1"/>
      <c r="P873" s="1"/>
      <c r="Q873" s="1"/>
      <c r="R873" s="1"/>
      <c r="S873" s="1"/>
      <c r="T873" s="1"/>
      <c r="U873" s="1"/>
      <c r="V873" s="1"/>
      <c r="W873" s="1"/>
      <c r="X873" s="1"/>
      <c r="Y873" s="1"/>
      <c r="Z873" s="1"/>
    </row>
    <row r="874" spans="1:26" ht="14.25" customHeight="1">
      <c r="A874" s="1"/>
      <c r="B874" s="865" t="s">
        <v>87</v>
      </c>
      <c r="C874" s="581"/>
      <c r="D874" s="581"/>
      <c r="E874" s="581"/>
      <c r="F874" s="581"/>
      <c r="G874" s="579"/>
      <c r="H874" s="315">
        <v>70180</v>
      </c>
      <c r="I874" s="1"/>
      <c r="J874" s="1"/>
      <c r="K874" s="1"/>
      <c r="L874" s="1"/>
      <c r="M874" s="1"/>
      <c r="N874" s="1"/>
      <c r="O874" s="1"/>
      <c r="P874" s="1"/>
      <c r="Q874" s="1"/>
      <c r="R874" s="1"/>
      <c r="S874" s="1"/>
      <c r="T874" s="1"/>
      <c r="U874" s="1"/>
      <c r="V874" s="1"/>
      <c r="W874" s="1"/>
      <c r="X874" s="1"/>
      <c r="Y874" s="1"/>
      <c r="Z874" s="1"/>
    </row>
    <row r="875" spans="1:26" ht="14.25" customHeight="1">
      <c r="A875" s="1"/>
      <c r="B875" s="866" t="s">
        <v>95</v>
      </c>
      <c r="C875" s="581"/>
      <c r="D875" s="581"/>
      <c r="E875" s="581"/>
      <c r="F875" s="581"/>
      <c r="G875" s="581"/>
      <c r="H875" s="589"/>
      <c r="I875" s="1"/>
      <c r="J875" s="1"/>
      <c r="K875" s="1"/>
      <c r="L875" s="1"/>
      <c r="M875" s="1"/>
      <c r="N875" s="1"/>
      <c r="O875" s="1"/>
      <c r="P875" s="1"/>
      <c r="Q875" s="1"/>
      <c r="R875" s="1"/>
      <c r="S875" s="1"/>
      <c r="T875" s="1"/>
      <c r="U875" s="1"/>
      <c r="V875" s="1"/>
      <c r="W875" s="1"/>
      <c r="X875" s="1"/>
      <c r="Y875" s="1"/>
      <c r="Z875" s="1"/>
    </row>
    <row r="876" spans="1:26" ht="14.25" customHeight="1">
      <c r="A876" s="1"/>
      <c r="B876" s="867" t="s">
        <v>1</v>
      </c>
      <c r="C876" s="581"/>
      <c r="D876" s="579"/>
      <c r="E876" s="301" t="s">
        <v>2</v>
      </c>
      <c r="F876" s="301" t="s">
        <v>83</v>
      </c>
      <c r="G876" s="301" t="s">
        <v>85</v>
      </c>
      <c r="H876" s="302" t="s">
        <v>86</v>
      </c>
      <c r="I876" s="1"/>
      <c r="J876" s="1"/>
      <c r="K876" s="1"/>
      <c r="L876" s="1"/>
      <c r="M876" s="1"/>
      <c r="N876" s="1"/>
      <c r="O876" s="1"/>
      <c r="P876" s="1"/>
      <c r="Q876" s="1"/>
      <c r="R876" s="1"/>
      <c r="S876" s="1"/>
      <c r="T876" s="1"/>
      <c r="U876" s="1"/>
      <c r="V876" s="1"/>
      <c r="W876" s="1"/>
      <c r="X876" s="1"/>
      <c r="Y876" s="1"/>
      <c r="Z876" s="1"/>
    </row>
    <row r="877" spans="1:26" ht="14.25" customHeight="1">
      <c r="A877" s="1"/>
      <c r="B877" s="863"/>
      <c r="C877" s="620"/>
      <c r="D877" s="621"/>
      <c r="E877" s="303"/>
      <c r="F877" s="304"/>
      <c r="G877" s="326"/>
      <c r="H877" s="327">
        <v>0</v>
      </c>
      <c r="I877" s="1"/>
      <c r="J877" s="1"/>
      <c r="K877" s="1"/>
      <c r="L877" s="1"/>
      <c r="M877" s="1"/>
      <c r="N877" s="1"/>
      <c r="O877" s="1"/>
      <c r="P877" s="1"/>
      <c r="Q877" s="1"/>
      <c r="R877" s="1"/>
      <c r="S877" s="1"/>
      <c r="T877" s="1"/>
      <c r="U877" s="1"/>
      <c r="V877" s="1"/>
      <c r="W877" s="1"/>
      <c r="X877" s="1"/>
      <c r="Y877" s="1"/>
      <c r="Z877" s="1"/>
    </row>
    <row r="878" spans="1:26" ht="14.25" customHeight="1">
      <c r="A878" s="1"/>
      <c r="B878" s="863"/>
      <c r="C878" s="620"/>
      <c r="D878" s="621"/>
      <c r="E878" s="303"/>
      <c r="F878" s="304"/>
      <c r="G878" s="326"/>
      <c r="H878" s="327">
        <v>0</v>
      </c>
      <c r="I878" s="1"/>
      <c r="J878" s="1"/>
      <c r="K878" s="1"/>
      <c r="L878" s="1"/>
      <c r="M878" s="1"/>
      <c r="N878" s="1"/>
      <c r="O878" s="1"/>
      <c r="P878" s="1"/>
      <c r="Q878" s="1"/>
      <c r="R878" s="1"/>
      <c r="S878" s="1"/>
      <c r="T878" s="1"/>
      <c r="U878" s="1"/>
      <c r="V878" s="1"/>
      <c r="W878" s="1"/>
      <c r="X878" s="1"/>
      <c r="Y878" s="1"/>
      <c r="Z878" s="1"/>
    </row>
    <row r="879" spans="1:26" ht="14.25" customHeight="1">
      <c r="A879" s="1"/>
      <c r="B879" s="868" t="s">
        <v>87</v>
      </c>
      <c r="C879" s="594"/>
      <c r="D879" s="594"/>
      <c r="E879" s="594"/>
      <c r="F879" s="594"/>
      <c r="G879" s="595"/>
      <c r="H879" s="328">
        <v>0</v>
      </c>
      <c r="I879" s="1"/>
      <c r="J879" s="1"/>
      <c r="K879" s="1"/>
      <c r="L879" s="1"/>
      <c r="M879" s="1"/>
      <c r="N879" s="1"/>
      <c r="O879" s="1"/>
      <c r="P879" s="1"/>
      <c r="Q879" s="1"/>
      <c r="R879" s="1"/>
      <c r="S879" s="1"/>
      <c r="T879" s="1"/>
      <c r="U879" s="1"/>
      <c r="V879" s="1"/>
      <c r="W879" s="1"/>
      <c r="X879" s="1"/>
      <c r="Y879" s="1"/>
      <c r="Z879" s="1"/>
    </row>
    <row r="880" spans="1:26" ht="14.25" customHeight="1">
      <c r="A880" s="1"/>
      <c r="B880" s="869"/>
      <c r="C880" s="602"/>
      <c r="D880" s="602"/>
      <c r="E880" s="602"/>
      <c r="F880" s="602"/>
      <c r="G880" s="602"/>
      <c r="H880" s="602"/>
      <c r="I880" s="1"/>
      <c r="J880" s="1"/>
      <c r="K880" s="1"/>
      <c r="L880" s="1"/>
      <c r="M880" s="1"/>
      <c r="N880" s="1"/>
      <c r="O880" s="1"/>
      <c r="P880" s="1"/>
      <c r="Q880" s="1"/>
      <c r="R880" s="1"/>
      <c r="S880" s="1"/>
      <c r="T880" s="1"/>
      <c r="U880" s="1"/>
      <c r="V880" s="1"/>
      <c r="W880" s="1"/>
      <c r="X880" s="1"/>
      <c r="Y880" s="1"/>
      <c r="Z880" s="1"/>
    </row>
    <row r="881" spans="1:26" ht="14.25" customHeight="1">
      <c r="A881" s="1"/>
      <c r="B881" s="870"/>
      <c r="C881" s="578"/>
      <c r="D881" s="604"/>
      <c r="E881" s="871" t="s">
        <v>59</v>
      </c>
      <c r="F881" s="678"/>
      <c r="G881" s="678"/>
      <c r="H881" s="329">
        <v>294984</v>
      </c>
      <c r="I881" s="1"/>
      <c r="J881" s="1"/>
      <c r="K881" s="1"/>
      <c r="L881" s="1"/>
      <c r="M881" s="1"/>
      <c r="N881" s="1"/>
      <c r="O881" s="1"/>
      <c r="P881" s="1"/>
      <c r="Q881" s="1"/>
      <c r="R881" s="1"/>
      <c r="S881" s="1"/>
      <c r="T881" s="1"/>
      <c r="U881" s="1"/>
      <c r="V881" s="1"/>
      <c r="W881" s="1"/>
      <c r="X881" s="1"/>
      <c r="Y881" s="1"/>
      <c r="Z881" s="1"/>
    </row>
    <row r="882" spans="1:26" ht="14.25" customHeight="1">
      <c r="A882" s="1"/>
      <c r="B882" s="290"/>
      <c r="C882" s="68"/>
      <c r="D882" s="68"/>
      <c r="E882" s="68"/>
      <c r="F882" s="68"/>
      <c r="G882" s="68"/>
      <c r="H882" s="69"/>
      <c r="I882" s="1"/>
      <c r="J882" s="1"/>
      <c r="K882" s="1"/>
      <c r="L882" s="1"/>
      <c r="M882" s="1"/>
      <c r="N882" s="1"/>
      <c r="O882" s="1"/>
      <c r="P882" s="1"/>
      <c r="Q882" s="1"/>
      <c r="R882" s="1"/>
      <c r="S882" s="1"/>
      <c r="T882" s="1"/>
      <c r="U882" s="1"/>
      <c r="V882" s="1"/>
      <c r="W882" s="1"/>
      <c r="X882" s="1"/>
      <c r="Y882" s="1"/>
      <c r="Z882" s="1"/>
    </row>
    <row r="883" spans="1:26" ht="14.25" customHeight="1">
      <c r="A883" s="1"/>
      <c r="B883" s="291"/>
      <c r="C883" s="31"/>
      <c r="D883" s="31"/>
      <c r="E883" s="31"/>
      <c r="F883" s="31"/>
      <c r="G883" s="31"/>
      <c r="H883" s="32"/>
      <c r="I883" s="1"/>
      <c r="J883" s="1"/>
      <c r="K883" s="1"/>
      <c r="L883" s="1"/>
      <c r="M883" s="1"/>
      <c r="N883" s="1"/>
      <c r="O883" s="1"/>
      <c r="P883" s="1"/>
      <c r="Q883" s="1"/>
      <c r="R883" s="1"/>
      <c r="S883" s="1"/>
      <c r="T883" s="1"/>
      <c r="U883" s="1"/>
      <c r="V883" s="1"/>
      <c r="W883" s="1"/>
      <c r="X883" s="1"/>
      <c r="Y883" s="1"/>
      <c r="Z883" s="1"/>
    </row>
    <row r="884" spans="1:26" ht="14.25" customHeight="1">
      <c r="A884" s="1"/>
      <c r="B884" s="691" t="s">
        <v>77</v>
      </c>
      <c r="C884" s="578"/>
      <c r="D884" s="578"/>
      <c r="E884" s="578"/>
      <c r="F884" s="578"/>
      <c r="G884" s="578"/>
      <c r="H884" s="604"/>
      <c r="I884" s="1"/>
      <c r="J884" s="1"/>
      <c r="K884" s="1"/>
      <c r="L884" s="1"/>
      <c r="M884" s="1"/>
      <c r="N884" s="1"/>
      <c r="O884" s="1"/>
      <c r="P884" s="1"/>
      <c r="Q884" s="1"/>
      <c r="R884" s="1"/>
      <c r="S884" s="1"/>
      <c r="T884" s="1"/>
      <c r="U884" s="1"/>
      <c r="V884" s="1"/>
      <c r="W884" s="1"/>
      <c r="X884" s="1"/>
      <c r="Y884" s="1"/>
      <c r="Z884" s="1"/>
    </row>
    <row r="885" spans="1:26" ht="14.25" customHeight="1">
      <c r="A885" s="1"/>
      <c r="B885" s="605"/>
      <c r="C885" s="606"/>
      <c r="D885" s="606"/>
      <c r="E885" s="606"/>
      <c r="F885" s="606"/>
      <c r="G885" s="606"/>
      <c r="H885" s="607"/>
      <c r="I885" s="1"/>
      <c r="J885" s="1"/>
      <c r="K885" s="1"/>
      <c r="L885" s="1"/>
      <c r="M885" s="1"/>
      <c r="N885" s="1"/>
      <c r="O885" s="1"/>
      <c r="P885" s="1"/>
      <c r="Q885" s="1"/>
      <c r="R885" s="1"/>
      <c r="S885" s="1"/>
      <c r="T885" s="1"/>
      <c r="U885" s="1"/>
      <c r="V885" s="1"/>
      <c r="W885" s="1"/>
      <c r="X885" s="1"/>
      <c r="Y885" s="1"/>
      <c r="Z885" s="1"/>
    </row>
    <row r="886" spans="1:26" ht="14.25" customHeight="1">
      <c r="A886" s="1"/>
      <c r="B886" s="608" t="s">
        <v>78</v>
      </c>
      <c r="C886" s="581"/>
      <c r="D886" s="581"/>
      <c r="E886" s="581"/>
      <c r="F886" s="581"/>
      <c r="G886" s="581"/>
      <c r="H886" s="589"/>
      <c r="I886" s="1"/>
      <c r="J886" s="1"/>
      <c r="K886" s="1"/>
      <c r="L886" s="1"/>
      <c r="M886" s="1"/>
      <c r="N886" s="1"/>
      <c r="O886" s="1"/>
      <c r="P886" s="1"/>
      <c r="Q886" s="1"/>
      <c r="R886" s="1"/>
      <c r="S886" s="1"/>
      <c r="T886" s="1"/>
      <c r="U886" s="1"/>
      <c r="V886" s="1"/>
      <c r="W886" s="1"/>
      <c r="X886" s="1"/>
      <c r="Y886" s="1"/>
      <c r="Z886" s="1"/>
    </row>
    <row r="887" spans="1:26" ht="14.25" customHeight="1">
      <c r="A887" s="1"/>
      <c r="B887" s="588" t="s">
        <v>1011</v>
      </c>
      <c r="C887" s="581"/>
      <c r="D887" s="581"/>
      <c r="E887" s="581"/>
      <c r="F887" s="581"/>
      <c r="G887" s="581"/>
      <c r="H887" s="589"/>
      <c r="I887" s="1"/>
      <c r="J887" s="1"/>
      <c r="K887" s="1"/>
      <c r="L887" s="1"/>
      <c r="M887" s="1"/>
      <c r="N887" s="1"/>
      <c r="O887" s="1"/>
      <c r="P887" s="1"/>
      <c r="Q887" s="1"/>
      <c r="R887" s="1"/>
      <c r="S887" s="1"/>
      <c r="T887" s="1"/>
      <c r="U887" s="1"/>
      <c r="V887" s="1"/>
      <c r="W887" s="1"/>
      <c r="X887" s="1"/>
      <c r="Y887" s="1"/>
      <c r="Z887" s="1"/>
    </row>
    <row r="888" spans="1:26" ht="14.25" customHeight="1">
      <c r="A888" s="1"/>
      <c r="B888" s="295" t="s">
        <v>79</v>
      </c>
      <c r="C888" s="296" t="e">
        <f>+#REF!</f>
        <v>#REF!</v>
      </c>
      <c r="D888" s="872" t="s">
        <v>80</v>
      </c>
      <c r="E888" s="579"/>
      <c r="F888" s="297" t="e">
        <f>+#REF!</f>
        <v>#REF!</v>
      </c>
      <c r="G888" s="297" t="s">
        <v>81</v>
      </c>
      <c r="H888" s="298"/>
      <c r="I888" s="1"/>
      <c r="J888" s="1"/>
      <c r="K888" s="1"/>
      <c r="L888" s="1"/>
      <c r="M888" s="1"/>
      <c r="N888" s="1"/>
      <c r="O888" s="1"/>
      <c r="P888" s="1"/>
      <c r="Q888" s="1"/>
      <c r="R888" s="1"/>
      <c r="S888" s="1"/>
      <c r="T888" s="1"/>
      <c r="U888" s="1"/>
      <c r="V888" s="1"/>
      <c r="W888" s="1"/>
      <c r="X888" s="1"/>
      <c r="Y888" s="1"/>
      <c r="Z888" s="1"/>
    </row>
    <row r="889" spans="1:26" ht="14.25" customHeight="1">
      <c r="A889" s="1"/>
      <c r="B889" s="866"/>
      <c r="C889" s="581"/>
      <c r="D889" s="581"/>
      <c r="E889" s="581"/>
      <c r="F889" s="581"/>
      <c r="G889" s="581"/>
      <c r="H889" s="589"/>
      <c r="I889" s="1"/>
      <c r="J889" s="1"/>
      <c r="K889" s="1"/>
      <c r="L889" s="1"/>
      <c r="M889" s="1"/>
      <c r="N889" s="1"/>
      <c r="O889" s="1"/>
      <c r="P889" s="1"/>
      <c r="Q889" s="1"/>
      <c r="R889" s="1"/>
      <c r="S889" s="1"/>
      <c r="T889" s="1"/>
      <c r="U889" s="1"/>
      <c r="V889" s="1"/>
      <c r="W889" s="1"/>
      <c r="X889" s="1"/>
      <c r="Y889" s="1"/>
      <c r="Z889" s="1"/>
    </row>
    <row r="890" spans="1:26" ht="14.25" customHeight="1">
      <c r="A890" s="1"/>
      <c r="B890" s="873" t="e">
        <f>+#REF!</f>
        <v>#REF!</v>
      </c>
      <c r="C890" s="585"/>
      <c r="D890" s="585"/>
      <c r="E890" s="585"/>
      <c r="F890" s="585"/>
      <c r="G890" s="585"/>
      <c r="H890" s="610"/>
      <c r="I890" s="1"/>
      <c r="J890" s="1"/>
      <c r="K890" s="1"/>
      <c r="L890" s="1"/>
      <c r="M890" s="1"/>
      <c r="N890" s="1"/>
      <c r="O890" s="1"/>
      <c r="P890" s="1"/>
      <c r="Q890" s="1"/>
      <c r="R890" s="1"/>
      <c r="S890" s="1"/>
      <c r="T890" s="1"/>
      <c r="U890" s="1"/>
      <c r="V890" s="1"/>
      <c r="W890" s="1"/>
      <c r="X890" s="1"/>
      <c r="Y890" s="1"/>
      <c r="Z890" s="1"/>
    </row>
    <row r="891" spans="1:26" ht="14.25" customHeight="1">
      <c r="A891" s="1"/>
      <c r="B891" s="600"/>
      <c r="C891" s="578"/>
      <c r="D891" s="578"/>
      <c r="E891" s="578"/>
      <c r="F891" s="578"/>
      <c r="G891" s="578"/>
      <c r="H891" s="604"/>
      <c r="I891" s="1"/>
      <c r="J891" s="1"/>
      <c r="K891" s="1"/>
      <c r="L891" s="1"/>
      <c r="M891" s="1"/>
      <c r="N891" s="1"/>
      <c r="O891" s="1"/>
      <c r="P891" s="1"/>
      <c r="Q891" s="1"/>
      <c r="R891" s="1"/>
      <c r="S891" s="1"/>
      <c r="T891" s="1"/>
      <c r="U891" s="1"/>
      <c r="V891" s="1"/>
      <c r="W891" s="1"/>
      <c r="X891" s="1"/>
      <c r="Y891" s="1"/>
      <c r="Z891" s="1"/>
    </row>
    <row r="892" spans="1:26" ht="14.25" customHeight="1">
      <c r="A892" s="1"/>
      <c r="B892" s="694"/>
      <c r="C892" s="606"/>
      <c r="D892" s="606"/>
      <c r="E892" s="606"/>
      <c r="F892" s="606"/>
      <c r="G892" s="606"/>
      <c r="H892" s="607"/>
      <c r="I892" s="1"/>
      <c r="J892" s="1"/>
      <c r="K892" s="1"/>
      <c r="L892" s="1"/>
      <c r="M892" s="1"/>
      <c r="N892" s="1"/>
      <c r="O892" s="1"/>
      <c r="P892" s="1"/>
      <c r="Q892" s="1"/>
      <c r="R892" s="1"/>
      <c r="S892" s="1"/>
      <c r="T892" s="1"/>
      <c r="U892" s="1"/>
      <c r="V892" s="1"/>
      <c r="W892" s="1"/>
      <c r="X892" s="1"/>
      <c r="Y892" s="1"/>
      <c r="Z892" s="1"/>
    </row>
    <row r="893" spans="1:26" ht="14.25" customHeight="1">
      <c r="A893" s="1"/>
      <c r="B893" s="866" t="s">
        <v>82</v>
      </c>
      <c r="C893" s="581"/>
      <c r="D893" s="581"/>
      <c r="E893" s="581"/>
      <c r="F893" s="581"/>
      <c r="G893" s="581"/>
      <c r="H893" s="589"/>
      <c r="I893" s="1"/>
      <c r="J893" s="1"/>
      <c r="K893" s="1"/>
      <c r="L893" s="1"/>
      <c r="M893" s="1"/>
      <c r="N893" s="1"/>
      <c r="O893" s="1"/>
      <c r="P893" s="1"/>
      <c r="Q893" s="1"/>
      <c r="R893" s="1"/>
      <c r="S893" s="1"/>
      <c r="T893" s="1"/>
      <c r="U893" s="1"/>
      <c r="V893" s="1"/>
      <c r="W893" s="1"/>
      <c r="X893" s="1"/>
      <c r="Y893" s="1"/>
      <c r="Z893" s="1"/>
    </row>
    <row r="894" spans="1:26" ht="14.25" customHeight="1">
      <c r="A894" s="1"/>
      <c r="B894" s="874" t="s">
        <v>1</v>
      </c>
      <c r="C894" s="579"/>
      <c r="D894" s="300" t="s">
        <v>2</v>
      </c>
      <c r="E894" s="301" t="s">
        <v>83</v>
      </c>
      <c r="F894" s="301" t="s">
        <v>84</v>
      </c>
      <c r="G894" s="301" t="s">
        <v>85</v>
      </c>
      <c r="H894" s="302" t="s">
        <v>86</v>
      </c>
      <c r="I894" s="1"/>
      <c r="J894" s="1"/>
      <c r="K894" s="1"/>
      <c r="L894" s="1"/>
      <c r="M894" s="1"/>
      <c r="N894" s="1"/>
      <c r="O894" s="1"/>
      <c r="P894" s="1"/>
      <c r="Q894" s="1"/>
      <c r="R894" s="1"/>
      <c r="S894" s="1"/>
      <c r="T894" s="1"/>
      <c r="U894" s="1"/>
      <c r="V894" s="1"/>
      <c r="W894" s="1"/>
      <c r="X894" s="1"/>
      <c r="Y894" s="1"/>
      <c r="Z894" s="1"/>
    </row>
    <row r="895" spans="1:26" ht="14.25" customHeight="1">
      <c r="A895" s="1"/>
      <c r="B895" s="875"/>
      <c r="C895" s="690"/>
      <c r="D895" s="303"/>
      <c r="E895" s="303"/>
      <c r="F895" s="304"/>
      <c r="G895" s="305"/>
      <c r="H895" s="306">
        <v>0</v>
      </c>
      <c r="I895" s="1"/>
      <c r="J895" s="1"/>
      <c r="K895" s="1"/>
      <c r="L895" s="1"/>
      <c r="M895" s="1"/>
      <c r="N895" s="1"/>
      <c r="O895" s="1"/>
      <c r="P895" s="1"/>
      <c r="Q895" s="1"/>
      <c r="R895" s="1"/>
      <c r="S895" s="1"/>
      <c r="T895" s="1"/>
      <c r="U895" s="1"/>
      <c r="V895" s="1"/>
      <c r="W895" s="1"/>
      <c r="X895" s="1"/>
      <c r="Y895" s="1"/>
      <c r="Z895" s="1"/>
    </row>
    <row r="896" spans="1:26" ht="14.25" customHeight="1">
      <c r="A896" s="1"/>
      <c r="B896" s="876" t="s">
        <v>175</v>
      </c>
      <c r="C896" s="621"/>
      <c r="D896" s="303" t="s">
        <v>9</v>
      </c>
      <c r="E896" s="307">
        <v>0.2</v>
      </c>
      <c r="F896" s="304">
        <v>0</v>
      </c>
      <c r="G896" s="305">
        <v>90000</v>
      </c>
      <c r="H896" s="306">
        <v>18000</v>
      </c>
      <c r="I896" s="1"/>
      <c r="J896" s="1"/>
      <c r="K896" s="1"/>
      <c r="L896" s="1"/>
      <c r="M896" s="1"/>
      <c r="N896" s="1"/>
      <c r="O896" s="1"/>
      <c r="P896" s="1"/>
      <c r="Q896" s="1"/>
      <c r="R896" s="1"/>
      <c r="S896" s="1"/>
      <c r="T896" s="1"/>
      <c r="U896" s="1"/>
      <c r="V896" s="1"/>
      <c r="W896" s="1"/>
      <c r="X896" s="1"/>
      <c r="Y896" s="1"/>
      <c r="Z896" s="1"/>
    </row>
    <row r="897" spans="1:26" ht="14.25" customHeight="1">
      <c r="A897" s="1"/>
      <c r="B897" s="876" t="s">
        <v>176</v>
      </c>
      <c r="C897" s="621"/>
      <c r="D897" s="303" t="s">
        <v>131</v>
      </c>
      <c r="E897" s="307">
        <v>0.05</v>
      </c>
      <c r="F897" s="304">
        <v>0</v>
      </c>
      <c r="G897" s="305">
        <v>50000</v>
      </c>
      <c r="H897" s="306">
        <v>2500</v>
      </c>
      <c r="I897" s="1"/>
      <c r="J897" s="1"/>
      <c r="K897" s="1"/>
      <c r="L897" s="1"/>
      <c r="M897" s="1"/>
      <c r="N897" s="1"/>
      <c r="O897" s="1"/>
      <c r="P897" s="1"/>
      <c r="Q897" s="1"/>
      <c r="R897" s="1"/>
      <c r="S897" s="1"/>
      <c r="T897" s="1"/>
      <c r="U897" s="1"/>
      <c r="V897" s="1"/>
      <c r="W897" s="1"/>
      <c r="X897" s="1"/>
      <c r="Y897" s="1"/>
      <c r="Z897" s="1"/>
    </row>
    <row r="898" spans="1:26" ht="14.25" customHeight="1">
      <c r="A898" s="1"/>
      <c r="B898" s="876"/>
      <c r="C898" s="621"/>
      <c r="D898" s="303"/>
      <c r="E898" s="307"/>
      <c r="F898" s="304"/>
      <c r="G898" s="305"/>
      <c r="H898" s="306"/>
      <c r="I898" s="1"/>
      <c r="J898" s="1"/>
      <c r="K898" s="1"/>
      <c r="L898" s="1"/>
      <c r="M898" s="1"/>
      <c r="N898" s="1"/>
      <c r="O898" s="1"/>
      <c r="P898" s="1"/>
      <c r="Q898" s="1"/>
      <c r="R898" s="1"/>
      <c r="S898" s="1"/>
      <c r="T898" s="1"/>
      <c r="U898" s="1"/>
      <c r="V898" s="1"/>
      <c r="W898" s="1"/>
      <c r="X898" s="1"/>
      <c r="Y898" s="1"/>
      <c r="Z898" s="1"/>
    </row>
    <row r="899" spans="1:26" ht="14.25" customHeight="1">
      <c r="A899" s="1"/>
      <c r="B899" s="876"/>
      <c r="C899" s="621"/>
      <c r="D899" s="303"/>
      <c r="E899" s="331"/>
      <c r="F899" s="304"/>
      <c r="G899" s="305"/>
      <c r="H899" s="306"/>
      <c r="I899" s="1"/>
      <c r="J899" s="1"/>
      <c r="K899" s="1"/>
      <c r="L899" s="1"/>
      <c r="M899" s="1"/>
      <c r="N899" s="1"/>
      <c r="O899" s="1"/>
      <c r="P899" s="1"/>
      <c r="Q899" s="1"/>
      <c r="R899" s="1"/>
      <c r="S899" s="1"/>
      <c r="T899" s="1"/>
      <c r="U899" s="1"/>
      <c r="V899" s="1"/>
      <c r="W899" s="1"/>
      <c r="X899" s="1"/>
      <c r="Y899" s="1"/>
      <c r="Z899" s="1"/>
    </row>
    <row r="900" spans="1:26" ht="14.25" customHeight="1">
      <c r="A900" s="1"/>
      <c r="B900" s="877"/>
      <c r="C900" s="625"/>
      <c r="D900" s="303"/>
      <c r="E900" s="312"/>
      <c r="F900" s="313"/>
      <c r="G900" s="314"/>
      <c r="H900" s="306">
        <v>0</v>
      </c>
      <c r="I900" s="1"/>
      <c r="J900" s="1"/>
      <c r="K900" s="1"/>
      <c r="L900" s="1"/>
      <c r="M900" s="1"/>
      <c r="N900" s="1"/>
      <c r="O900" s="1"/>
      <c r="P900" s="1"/>
      <c r="Q900" s="1"/>
      <c r="R900" s="1"/>
      <c r="S900" s="1"/>
      <c r="T900" s="1"/>
      <c r="U900" s="1"/>
      <c r="V900" s="1"/>
      <c r="W900" s="1"/>
      <c r="X900" s="1"/>
      <c r="Y900" s="1"/>
      <c r="Z900" s="1"/>
    </row>
    <row r="901" spans="1:26" ht="14.25" customHeight="1">
      <c r="A901" s="1"/>
      <c r="B901" s="865" t="s">
        <v>87</v>
      </c>
      <c r="C901" s="581"/>
      <c r="D901" s="581"/>
      <c r="E901" s="581"/>
      <c r="F901" s="581"/>
      <c r="G901" s="579"/>
      <c r="H901" s="315">
        <v>20500</v>
      </c>
      <c r="I901" s="1"/>
      <c r="J901" s="1"/>
      <c r="K901" s="1"/>
      <c r="L901" s="1"/>
      <c r="M901" s="1"/>
      <c r="N901" s="1"/>
      <c r="O901" s="1"/>
      <c r="P901" s="1"/>
      <c r="Q901" s="1"/>
      <c r="R901" s="1"/>
      <c r="S901" s="1"/>
      <c r="T901" s="1"/>
      <c r="U901" s="1"/>
      <c r="V901" s="1"/>
      <c r="W901" s="1"/>
      <c r="X901" s="1"/>
      <c r="Y901" s="1"/>
      <c r="Z901" s="1"/>
    </row>
    <row r="902" spans="1:26" ht="14.25" customHeight="1">
      <c r="A902" s="1"/>
      <c r="B902" s="866" t="s">
        <v>88</v>
      </c>
      <c r="C902" s="581"/>
      <c r="D902" s="581"/>
      <c r="E902" s="581"/>
      <c r="F902" s="581"/>
      <c r="G902" s="581"/>
      <c r="H902" s="589"/>
      <c r="I902" s="1"/>
      <c r="J902" s="1"/>
      <c r="K902" s="1"/>
      <c r="L902" s="1"/>
      <c r="M902" s="1"/>
      <c r="N902" s="1"/>
      <c r="O902" s="1"/>
      <c r="P902" s="1"/>
      <c r="Q902" s="1"/>
      <c r="R902" s="1"/>
      <c r="S902" s="1"/>
      <c r="T902" s="1"/>
      <c r="U902" s="1"/>
      <c r="V902" s="1"/>
      <c r="W902" s="1"/>
      <c r="X902" s="1"/>
      <c r="Y902" s="1"/>
      <c r="Z902" s="1"/>
    </row>
    <row r="903" spans="1:26" ht="14.25" customHeight="1">
      <c r="A903" s="1"/>
      <c r="B903" s="874" t="s">
        <v>1</v>
      </c>
      <c r="C903" s="579"/>
      <c r="D903" s="300" t="s">
        <v>2</v>
      </c>
      <c r="E903" s="301" t="s">
        <v>83</v>
      </c>
      <c r="F903" s="301" t="s">
        <v>89</v>
      </c>
      <c r="G903" s="301" t="s">
        <v>85</v>
      </c>
      <c r="H903" s="302" t="s">
        <v>86</v>
      </c>
      <c r="I903" s="1"/>
      <c r="J903" s="1"/>
      <c r="K903" s="1"/>
      <c r="L903" s="1"/>
      <c r="M903" s="1"/>
      <c r="N903" s="1"/>
      <c r="O903" s="1"/>
      <c r="P903" s="1"/>
      <c r="Q903" s="1"/>
      <c r="R903" s="1"/>
      <c r="S903" s="1"/>
      <c r="T903" s="1"/>
      <c r="U903" s="1"/>
      <c r="V903" s="1"/>
      <c r="W903" s="1"/>
      <c r="X903" s="1"/>
      <c r="Y903" s="1"/>
      <c r="Z903" s="1"/>
    </row>
    <row r="904" spans="1:26" ht="14.25" customHeight="1">
      <c r="A904" s="1"/>
      <c r="B904" s="878"/>
      <c r="C904" s="680"/>
      <c r="D904" s="307"/>
      <c r="E904" s="316"/>
      <c r="F904" s="317"/>
      <c r="G904" s="305"/>
      <c r="H904" s="306">
        <v>0</v>
      </c>
      <c r="I904" s="1"/>
      <c r="J904" s="1"/>
      <c r="K904" s="1"/>
      <c r="L904" s="1"/>
      <c r="M904" s="1"/>
      <c r="N904" s="1"/>
      <c r="O904" s="1"/>
      <c r="P904" s="1"/>
      <c r="Q904" s="1"/>
      <c r="R904" s="1"/>
      <c r="S904" s="1"/>
      <c r="T904" s="1"/>
      <c r="U904" s="1"/>
      <c r="V904" s="1"/>
      <c r="W904" s="1"/>
      <c r="X904" s="1"/>
      <c r="Y904" s="1"/>
      <c r="Z904" s="1"/>
    </row>
    <row r="905" spans="1:26" ht="14.25" customHeight="1">
      <c r="A905" s="1"/>
      <c r="B905" s="879" t="s">
        <v>90</v>
      </c>
      <c r="C905" s="620"/>
      <c r="D905" s="318" t="s">
        <v>91</v>
      </c>
      <c r="E905" s="307">
        <v>0.05</v>
      </c>
      <c r="F905" s="319">
        <v>1</v>
      </c>
      <c r="G905" s="305">
        <v>5805.8</v>
      </c>
      <c r="H905" s="306">
        <v>290.29000000000002</v>
      </c>
      <c r="I905" s="1"/>
      <c r="J905" s="1"/>
      <c r="K905" s="1"/>
      <c r="L905" s="1"/>
      <c r="M905" s="1"/>
      <c r="N905" s="1"/>
      <c r="O905" s="1"/>
      <c r="P905" s="1"/>
      <c r="Q905" s="1"/>
      <c r="R905" s="1"/>
      <c r="S905" s="1"/>
      <c r="T905" s="1"/>
      <c r="U905" s="1"/>
      <c r="V905" s="1"/>
      <c r="W905" s="1"/>
      <c r="X905" s="1"/>
      <c r="Y905" s="1"/>
      <c r="Z905" s="1"/>
    </row>
    <row r="906" spans="1:26" ht="14.25" customHeight="1">
      <c r="A906" s="1"/>
      <c r="B906" s="880"/>
      <c r="C906" s="681"/>
      <c r="D906" s="313"/>
      <c r="E906" s="312"/>
      <c r="F906" s="313"/>
      <c r="G906" s="305"/>
      <c r="H906" s="306">
        <v>0</v>
      </c>
      <c r="I906" s="1"/>
      <c r="J906" s="1"/>
      <c r="K906" s="1"/>
      <c r="L906" s="1"/>
      <c r="M906" s="1"/>
      <c r="N906" s="1"/>
      <c r="O906" s="1"/>
      <c r="P906" s="1"/>
      <c r="Q906" s="1"/>
      <c r="R906" s="1"/>
      <c r="S906" s="1"/>
      <c r="T906" s="1"/>
      <c r="U906" s="1"/>
      <c r="V906" s="1"/>
      <c r="W906" s="1"/>
      <c r="X906" s="1"/>
      <c r="Y906" s="1"/>
      <c r="Z906" s="1"/>
    </row>
    <row r="907" spans="1:26" ht="14.25" customHeight="1">
      <c r="A907" s="1"/>
      <c r="B907" s="865" t="s">
        <v>87</v>
      </c>
      <c r="C907" s="581"/>
      <c r="D907" s="581"/>
      <c r="E907" s="581"/>
      <c r="F907" s="581"/>
      <c r="G907" s="579"/>
      <c r="H907" s="315">
        <v>290.29000000000002</v>
      </c>
      <c r="I907" s="1"/>
      <c r="J907" s="1"/>
      <c r="K907" s="1"/>
      <c r="L907" s="1"/>
      <c r="M907" s="1"/>
      <c r="N907" s="1"/>
      <c r="O907" s="1"/>
      <c r="P907" s="1"/>
      <c r="Q907" s="1"/>
      <c r="R907" s="1"/>
      <c r="S907" s="1"/>
      <c r="T907" s="1"/>
      <c r="U907" s="1"/>
      <c r="V907" s="1"/>
      <c r="W907" s="1"/>
      <c r="X907" s="1"/>
      <c r="Y907" s="1"/>
      <c r="Z907" s="1"/>
    </row>
    <row r="908" spans="1:26" ht="14.25" customHeight="1">
      <c r="A908" s="1"/>
      <c r="B908" s="866" t="s">
        <v>92</v>
      </c>
      <c r="C908" s="581"/>
      <c r="D908" s="581"/>
      <c r="E908" s="581"/>
      <c r="F908" s="581"/>
      <c r="G908" s="581"/>
      <c r="H908" s="589"/>
      <c r="I908" s="1"/>
      <c r="J908" s="1"/>
      <c r="K908" s="1"/>
      <c r="L908" s="1"/>
      <c r="M908" s="1"/>
      <c r="N908" s="1"/>
      <c r="O908" s="1"/>
      <c r="P908" s="1"/>
      <c r="Q908" s="1"/>
      <c r="R908" s="1"/>
      <c r="S908" s="1"/>
      <c r="T908" s="1"/>
      <c r="U908" s="1"/>
      <c r="V908" s="1"/>
      <c r="W908" s="1"/>
      <c r="X908" s="1"/>
      <c r="Y908" s="1"/>
      <c r="Z908" s="1"/>
    </row>
    <row r="909" spans="1:26" ht="14.25" customHeight="1">
      <c r="A909" s="1"/>
      <c r="B909" s="874" t="s">
        <v>1</v>
      </c>
      <c r="C909" s="579"/>
      <c r="D909" s="300" t="s">
        <v>2</v>
      </c>
      <c r="E909" s="301" t="s">
        <v>83</v>
      </c>
      <c r="F909" s="299" t="s">
        <v>89</v>
      </c>
      <c r="G909" s="301" t="s">
        <v>85</v>
      </c>
      <c r="H909" s="320" t="s">
        <v>86</v>
      </c>
      <c r="I909" s="1"/>
      <c r="J909" s="1"/>
      <c r="K909" s="1"/>
      <c r="L909" s="1"/>
      <c r="M909" s="1"/>
      <c r="N909" s="1"/>
      <c r="O909" s="1"/>
      <c r="P909" s="1"/>
      <c r="Q909" s="1"/>
      <c r="R909" s="1"/>
      <c r="S909" s="1"/>
      <c r="T909" s="1"/>
      <c r="U909" s="1"/>
      <c r="V909" s="1"/>
      <c r="W909" s="1"/>
      <c r="X909" s="1"/>
      <c r="Y909" s="1"/>
      <c r="Z909" s="1"/>
    </row>
    <row r="910" spans="1:26" ht="14.25" customHeight="1">
      <c r="A910" s="1"/>
      <c r="B910" s="878"/>
      <c r="C910" s="680"/>
      <c r="D910" s="321"/>
      <c r="E910" s="316"/>
      <c r="F910" s="322"/>
      <c r="G910" s="305"/>
      <c r="H910" s="306">
        <v>0</v>
      </c>
      <c r="I910" s="1"/>
      <c r="J910" s="1"/>
      <c r="K910" s="1"/>
      <c r="L910" s="1"/>
      <c r="M910" s="1"/>
      <c r="N910" s="1"/>
      <c r="O910" s="1"/>
      <c r="P910" s="1"/>
      <c r="Q910" s="1"/>
      <c r="R910" s="1"/>
      <c r="S910" s="1"/>
      <c r="T910" s="1"/>
      <c r="U910" s="1"/>
      <c r="V910" s="1"/>
      <c r="W910" s="1"/>
      <c r="X910" s="1"/>
      <c r="Y910" s="1"/>
      <c r="Z910" s="1"/>
    </row>
    <row r="911" spans="1:26" ht="14.25" customHeight="1">
      <c r="A911" s="1"/>
      <c r="B911" s="863" t="s">
        <v>96</v>
      </c>
      <c r="C911" s="620"/>
      <c r="D911" s="323" t="s">
        <v>94</v>
      </c>
      <c r="E911" s="307">
        <v>1</v>
      </c>
      <c r="F911" s="319">
        <v>3.5000000000000003E-2</v>
      </c>
      <c r="G911" s="305">
        <v>102080</v>
      </c>
      <c r="H911" s="306">
        <v>3572.8</v>
      </c>
      <c r="I911" s="1"/>
      <c r="J911" s="1"/>
      <c r="K911" s="1"/>
      <c r="L911" s="1"/>
      <c r="M911" s="1"/>
      <c r="N911" s="1"/>
      <c r="O911" s="1"/>
      <c r="P911" s="1"/>
      <c r="Q911" s="1"/>
      <c r="R911" s="1"/>
      <c r="S911" s="1"/>
      <c r="T911" s="1"/>
      <c r="U911" s="1"/>
      <c r="V911" s="1"/>
      <c r="W911" s="1"/>
      <c r="X911" s="1"/>
      <c r="Y911" s="1"/>
      <c r="Z911" s="1"/>
    </row>
    <row r="912" spans="1:26" ht="14.25" customHeight="1">
      <c r="A912" s="1"/>
      <c r="B912" s="863" t="s">
        <v>93</v>
      </c>
      <c r="C912" s="620"/>
      <c r="D912" s="323" t="s">
        <v>94</v>
      </c>
      <c r="E912" s="307">
        <v>1</v>
      </c>
      <c r="F912" s="319">
        <v>3.5000000000000003E-2</v>
      </c>
      <c r="G912" s="305">
        <v>63800</v>
      </c>
      <c r="H912" s="306">
        <v>2233</v>
      </c>
      <c r="I912" s="1"/>
      <c r="J912" s="1"/>
      <c r="K912" s="1"/>
      <c r="L912" s="1"/>
      <c r="M912" s="1"/>
      <c r="N912" s="1"/>
      <c r="O912" s="1"/>
      <c r="P912" s="1"/>
      <c r="Q912" s="1"/>
      <c r="R912" s="1"/>
      <c r="S912" s="1"/>
      <c r="T912" s="1"/>
      <c r="U912" s="1"/>
      <c r="V912" s="1"/>
      <c r="W912" s="1"/>
      <c r="X912" s="1"/>
      <c r="Y912" s="1"/>
      <c r="Z912" s="1"/>
    </row>
    <row r="913" spans="1:26" ht="14.25" customHeight="1">
      <c r="A913" s="1"/>
      <c r="B913" s="864"/>
      <c r="C913" s="681"/>
      <c r="D913" s="324"/>
      <c r="E913" s="325"/>
      <c r="F913" s="313"/>
      <c r="G913" s="305"/>
      <c r="H913" s="306">
        <v>0</v>
      </c>
      <c r="I913" s="1"/>
      <c r="J913" s="1"/>
      <c r="K913" s="1"/>
      <c r="L913" s="1"/>
      <c r="M913" s="1"/>
      <c r="N913" s="1"/>
      <c r="O913" s="1"/>
      <c r="P913" s="1"/>
      <c r="Q913" s="1"/>
      <c r="R913" s="1"/>
      <c r="S913" s="1"/>
      <c r="T913" s="1"/>
      <c r="U913" s="1"/>
      <c r="V913" s="1"/>
      <c r="W913" s="1"/>
      <c r="X913" s="1"/>
      <c r="Y913" s="1"/>
      <c r="Z913" s="1"/>
    </row>
    <row r="914" spans="1:26" ht="14.25" customHeight="1">
      <c r="A914" s="1"/>
      <c r="B914" s="865" t="s">
        <v>87</v>
      </c>
      <c r="C914" s="581"/>
      <c r="D914" s="581"/>
      <c r="E914" s="581"/>
      <c r="F914" s="581"/>
      <c r="G914" s="579"/>
      <c r="H914" s="315">
        <v>5805.8</v>
      </c>
      <c r="I914" s="1"/>
      <c r="J914" s="1"/>
      <c r="K914" s="1"/>
      <c r="L914" s="1"/>
      <c r="M914" s="1"/>
      <c r="N914" s="1"/>
      <c r="O914" s="1"/>
      <c r="P914" s="1"/>
      <c r="Q914" s="1"/>
      <c r="R914" s="1"/>
      <c r="S914" s="1"/>
      <c r="T914" s="1"/>
      <c r="U914" s="1"/>
      <c r="V914" s="1"/>
      <c r="W914" s="1"/>
      <c r="X914" s="1"/>
      <c r="Y914" s="1"/>
      <c r="Z914" s="1"/>
    </row>
    <row r="915" spans="1:26" ht="14.25" customHeight="1">
      <c r="A915" s="1"/>
      <c r="B915" s="866" t="s">
        <v>95</v>
      </c>
      <c r="C915" s="581"/>
      <c r="D915" s="581"/>
      <c r="E915" s="581"/>
      <c r="F915" s="581"/>
      <c r="G915" s="581"/>
      <c r="H915" s="589"/>
      <c r="I915" s="1"/>
      <c r="J915" s="1"/>
      <c r="K915" s="1"/>
      <c r="L915" s="1"/>
      <c r="M915" s="1"/>
      <c r="N915" s="1"/>
      <c r="O915" s="1"/>
      <c r="P915" s="1"/>
      <c r="Q915" s="1"/>
      <c r="R915" s="1"/>
      <c r="S915" s="1"/>
      <c r="T915" s="1"/>
      <c r="U915" s="1"/>
      <c r="V915" s="1"/>
      <c r="W915" s="1"/>
      <c r="X915" s="1"/>
      <c r="Y915" s="1"/>
      <c r="Z915" s="1"/>
    </row>
    <row r="916" spans="1:26" ht="14.25" customHeight="1">
      <c r="A916" s="1"/>
      <c r="B916" s="867" t="s">
        <v>1</v>
      </c>
      <c r="C916" s="581"/>
      <c r="D916" s="579"/>
      <c r="E916" s="301" t="s">
        <v>2</v>
      </c>
      <c r="F916" s="301" t="s">
        <v>83</v>
      </c>
      <c r="G916" s="301" t="s">
        <v>85</v>
      </c>
      <c r="H916" s="302" t="s">
        <v>86</v>
      </c>
      <c r="I916" s="1"/>
      <c r="J916" s="1"/>
      <c r="K916" s="1"/>
      <c r="L916" s="1"/>
      <c r="M916" s="1"/>
      <c r="N916" s="1"/>
      <c r="O916" s="1"/>
      <c r="P916" s="1"/>
      <c r="Q916" s="1"/>
      <c r="R916" s="1"/>
      <c r="S916" s="1"/>
      <c r="T916" s="1"/>
      <c r="U916" s="1"/>
      <c r="V916" s="1"/>
      <c r="W916" s="1"/>
      <c r="X916" s="1"/>
      <c r="Y916" s="1"/>
      <c r="Z916" s="1"/>
    </row>
    <row r="917" spans="1:26" ht="14.25" customHeight="1">
      <c r="A917" s="1"/>
      <c r="B917" s="863"/>
      <c r="C917" s="620"/>
      <c r="D917" s="621"/>
      <c r="E917" s="303"/>
      <c r="F917" s="304"/>
      <c r="G917" s="326"/>
      <c r="H917" s="327">
        <v>0</v>
      </c>
      <c r="I917" s="1"/>
      <c r="J917" s="1"/>
      <c r="K917" s="1"/>
      <c r="L917" s="1"/>
      <c r="M917" s="1"/>
      <c r="N917" s="1"/>
      <c r="O917" s="1"/>
      <c r="P917" s="1"/>
      <c r="Q917" s="1"/>
      <c r="R917" s="1"/>
      <c r="S917" s="1"/>
      <c r="T917" s="1"/>
      <c r="U917" s="1"/>
      <c r="V917" s="1"/>
      <c r="W917" s="1"/>
      <c r="X917" s="1"/>
      <c r="Y917" s="1"/>
      <c r="Z917" s="1"/>
    </row>
    <row r="918" spans="1:26" ht="14.25" customHeight="1">
      <c r="A918" s="1"/>
      <c r="B918" s="863"/>
      <c r="C918" s="620"/>
      <c r="D918" s="621"/>
      <c r="E918" s="303"/>
      <c r="F918" s="304"/>
      <c r="G918" s="326"/>
      <c r="H918" s="327">
        <v>0</v>
      </c>
      <c r="I918" s="1"/>
      <c r="J918" s="1"/>
      <c r="K918" s="1"/>
      <c r="L918" s="1"/>
      <c r="M918" s="1"/>
      <c r="N918" s="1"/>
      <c r="O918" s="1"/>
      <c r="P918" s="1"/>
      <c r="Q918" s="1"/>
      <c r="R918" s="1"/>
      <c r="S918" s="1"/>
      <c r="T918" s="1"/>
      <c r="U918" s="1"/>
      <c r="V918" s="1"/>
      <c r="W918" s="1"/>
      <c r="X918" s="1"/>
      <c r="Y918" s="1"/>
      <c r="Z918" s="1"/>
    </row>
    <row r="919" spans="1:26" ht="14.25" customHeight="1">
      <c r="A919" s="1"/>
      <c r="B919" s="868" t="s">
        <v>87</v>
      </c>
      <c r="C919" s="594"/>
      <c r="D919" s="594"/>
      <c r="E919" s="594"/>
      <c r="F919" s="594"/>
      <c r="G919" s="595"/>
      <c r="H919" s="328">
        <v>0</v>
      </c>
      <c r="I919" s="1"/>
      <c r="J919" s="1"/>
      <c r="K919" s="1"/>
      <c r="L919" s="1"/>
      <c r="M919" s="1"/>
      <c r="N919" s="1"/>
      <c r="O919" s="1"/>
      <c r="P919" s="1"/>
      <c r="Q919" s="1"/>
      <c r="R919" s="1"/>
      <c r="S919" s="1"/>
      <c r="T919" s="1"/>
      <c r="U919" s="1"/>
      <c r="V919" s="1"/>
      <c r="W919" s="1"/>
      <c r="X919" s="1"/>
      <c r="Y919" s="1"/>
      <c r="Z919" s="1"/>
    </row>
    <row r="920" spans="1:26" ht="14.25" customHeight="1">
      <c r="A920" s="1"/>
      <c r="B920" s="869"/>
      <c r="C920" s="602"/>
      <c r="D920" s="602"/>
      <c r="E920" s="602"/>
      <c r="F920" s="602"/>
      <c r="G920" s="602"/>
      <c r="H920" s="602"/>
      <c r="I920" s="1"/>
      <c r="J920" s="1"/>
      <c r="K920" s="1"/>
      <c r="L920" s="1"/>
      <c r="M920" s="1"/>
      <c r="N920" s="1"/>
      <c r="O920" s="1"/>
      <c r="P920" s="1"/>
      <c r="Q920" s="1"/>
      <c r="R920" s="1"/>
      <c r="S920" s="1"/>
      <c r="T920" s="1"/>
      <c r="U920" s="1"/>
      <c r="V920" s="1"/>
      <c r="W920" s="1"/>
      <c r="X920" s="1"/>
      <c r="Y920" s="1"/>
      <c r="Z920" s="1"/>
    </row>
    <row r="921" spans="1:26" ht="14.25" customHeight="1">
      <c r="A921" s="1"/>
      <c r="B921" s="870"/>
      <c r="C921" s="578"/>
      <c r="D921" s="604"/>
      <c r="E921" s="871" t="s">
        <v>59</v>
      </c>
      <c r="F921" s="678"/>
      <c r="G921" s="678"/>
      <c r="H921" s="329">
        <v>26596</v>
      </c>
      <c r="I921" s="1"/>
      <c r="J921" s="1"/>
      <c r="K921" s="1"/>
      <c r="L921" s="1"/>
      <c r="M921" s="1"/>
      <c r="N921" s="1"/>
      <c r="O921" s="1"/>
      <c r="P921" s="1"/>
      <c r="Q921" s="1"/>
      <c r="R921" s="1"/>
      <c r="S921" s="1"/>
      <c r="T921" s="1"/>
      <c r="U921" s="1"/>
      <c r="V921" s="1"/>
      <c r="W921" s="1"/>
      <c r="X921" s="1"/>
      <c r="Y921" s="1"/>
      <c r="Z921" s="1"/>
    </row>
    <row r="922" spans="1:26" ht="14.25" customHeight="1">
      <c r="A922" s="1"/>
      <c r="B922" s="290"/>
      <c r="C922" s="68"/>
      <c r="D922" s="68"/>
      <c r="E922" s="68"/>
      <c r="F922" s="68"/>
      <c r="G922" s="68"/>
      <c r="H922" s="69"/>
      <c r="I922" s="1"/>
      <c r="J922" s="1"/>
      <c r="K922" s="1"/>
      <c r="L922" s="1"/>
      <c r="M922" s="1"/>
      <c r="N922" s="1"/>
      <c r="O922" s="1"/>
      <c r="P922" s="1"/>
      <c r="Q922" s="1"/>
      <c r="R922" s="1"/>
      <c r="S922" s="1"/>
      <c r="T922" s="1"/>
      <c r="U922" s="1"/>
      <c r="V922" s="1"/>
      <c r="W922" s="1"/>
      <c r="X922" s="1"/>
      <c r="Y922" s="1"/>
      <c r="Z922" s="1"/>
    </row>
    <row r="923" spans="1:26" ht="14.25" customHeight="1">
      <c r="A923" s="1"/>
      <c r="B923" s="291"/>
      <c r="C923" s="31"/>
      <c r="D923" s="31"/>
      <c r="E923" s="31"/>
      <c r="F923" s="31"/>
      <c r="G923" s="31"/>
      <c r="H923" s="32"/>
      <c r="I923" s="1"/>
      <c r="J923" s="1"/>
      <c r="K923" s="1"/>
      <c r="L923" s="1"/>
      <c r="M923" s="1"/>
      <c r="N923" s="1"/>
      <c r="O923" s="1"/>
      <c r="P923" s="1"/>
      <c r="Q923" s="1"/>
      <c r="R923" s="1"/>
      <c r="S923" s="1"/>
      <c r="T923" s="1"/>
      <c r="U923" s="1"/>
      <c r="V923" s="1"/>
      <c r="W923" s="1"/>
      <c r="X923" s="1"/>
      <c r="Y923" s="1"/>
      <c r="Z923" s="1"/>
    </row>
    <row r="924" spans="1:26" ht="14.25" customHeight="1">
      <c r="A924" s="1"/>
      <c r="B924" s="691" t="s">
        <v>77</v>
      </c>
      <c r="C924" s="578"/>
      <c r="D924" s="578"/>
      <c r="E924" s="578"/>
      <c r="F924" s="578"/>
      <c r="G924" s="578"/>
      <c r="H924" s="604"/>
      <c r="I924" s="1"/>
      <c r="J924" s="1"/>
      <c r="K924" s="1"/>
      <c r="L924" s="1"/>
      <c r="M924" s="1"/>
      <c r="N924" s="1"/>
      <c r="O924" s="1"/>
      <c r="P924" s="1"/>
      <c r="Q924" s="1"/>
      <c r="R924" s="1"/>
      <c r="S924" s="1"/>
      <c r="T924" s="1"/>
      <c r="U924" s="1"/>
      <c r="V924" s="1"/>
      <c r="W924" s="1"/>
      <c r="X924" s="1"/>
      <c r="Y924" s="1"/>
      <c r="Z924" s="1"/>
    </row>
    <row r="925" spans="1:26" ht="14.25" customHeight="1">
      <c r="A925" s="1"/>
      <c r="B925" s="668"/>
      <c r="C925" s="606"/>
      <c r="D925" s="606"/>
      <c r="E925" s="606"/>
      <c r="F925" s="606"/>
      <c r="G925" s="606"/>
      <c r="H925" s="607"/>
      <c r="I925" s="1"/>
      <c r="J925" s="1"/>
      <c r="K925" s="1"/>
      <c r="L925" s="1"/>
      <c r="M925" s="1"/>
      <c r="N925" s="1"/>
      <c r="O925" s="1"/>
      <c r="P925" s="1"/>
      <c r="Q925" s="1"/>
      <c r="R925" s="1"/>
      <c r="S925" s="1"/>
      <c r="T925" s="1"/>
      <c r="U925" s="1"/>
      <c r="V925" s="1"/>
      <c r="W925" s="1"/>
      <c r="X925" s="1"/>
      <c r="Y925" s="1"/>
      <c r="Z925" s="1"/>
    </row>
    <row r="926" spans="1:26" ht="14.25" customHeight="1">
      <c r="A926" s="1"/>
      <c r="B926" s="591" t="s">
        <v>78</v>
      </c>
      <c r="C926" s="581"/>
      <c r="D926" s="581"/>
      <c r="E926" s="581"/>
      <c r="F926" s="581"/>
      <c r="G926" s="581"/>
      <c r="H926" s="589"/>
      <c r="I926" s="1"/>
      <c r="J926" s="1"/>
      <c r="K926" s="1"/>
      <c r="L926" s="1"/>
      <c r="M926" s="1"/>
      <c r="N926" s="1"/>
      <c r="O926" s="1"/>
      <c r="P926" s="1"/>
      <c r="Q926" s="1"/>
      <c r="R926" s="1"/>
      <c r="S926" s="1"/>
      <c r="T926" s="1"/>
      <c r="U926" s="1"/>
      <c r="V926" s="1"/>
      <c r="W926" s="1"/>
      <c r="X926" s="1"/>
      <c r="Y926" s="1"/>
      <c r="Z926" s="1"/>
    </row>
    <row r="927" spans="1:26" ht="15" customHeight="1">
      <c r="A927" s="1"/>
      <c r="B927" s="588" t="s">
        <v>1011</v>
      </c>
      <c r="C927" s="581"/>
      <c r="D927" s="581"/>
      <c r="E927" s="581"/>
      <c r="F927" s="581"/>
      <c r="G927" s="581"/>
      <c r="H927" s="589"/>
      <c r="I927" s="1"/>
      <c r="J927" s="1"/>
      <c r="K927" s="1"/>
      <c r="L927" s="1"/>
      <c r="M927" s="1"/>
      <c r="N927" s="1"/>
      <c r="O927" s="1"/>
      <c r="P927" s="1"/>
      <c r="Q927" s="1"/>
      <c r="R927" s="1"/>
      <c r="S927" s="1"/>
      <c r="T927" s="1"/>
      <c r="U927" s="1"/>
      <c r="V927" s="1"/>
      <c r="W927" s="1"/>
      <c r="X927" s="1"/>
      <c r="Y927" s="1"/>
      <c r="Z927" s="1"/>
    </row>
    <row r="928" spans="1:26" ht="15" customHeight="1">
      <c r="A928" s="1"/>
      <c r="B928" s="292" t="s">
        <v>79</v>
      </c>
      <c r="C928" s="293" t="e">
        <f>+#REF!</f>
        <v>#REF!</v>
      </c>
      <c r="D928" s="693" t="s">
        <v>80</v>
      </c>
      <c r="E928" s="579"/>
      <c r="F928" s="5" t="e">
        <f>+#REF!</f>
        <v>#REF!</v>
      </c>
      <c r="G928" s="5" t="s">
        <v>81</v>
      </c>
      <c r="H928" s="36"/>
      <c r="I928" s="1"/>
      <c r="J928" s="1"/>
      <c r="K928" s="1"/>
      <c r="L928" s="1"/>
      <c r="M928" s="1"/>
      <c r="N928" s="1"/>
      <c r="O928" s="1"/>
      <c r="P928" s="1"/>
      <c r="Q928" s="1"/>
      <c r="R928" s="1"/>
      <c r="S928" s="1"/>
      <c r="T928" s="1"/>
      <c r="U928" s="1"/>
      <c r="V928" s="1"/>
      <c r="W928" s="1"/>
      <c r="X928" s="1"/>
      <c r="Y928" s="1"/>
      <c r="Z928" s="1"/>
    </row>
    <row r="929" spans="1:26" ht="14.25" customHeight="1">
      <c r="A929" s="1"/>
      <c r="B929" s="636"/>
      <c r="C929" s="581"/>
      <c r="D929" s="581"/>
      <c r="E929" s="581"/>
      <c r="F929" s="581"/>
      <c r="G929" s="581"/>
      <c r="H929" s="589"/>
      <c r="I929" s="1"/>
      <c r="J929" s="1"/>
      <c r="K929" s="1"/>
      <c r="L929" s="1"/>
      <c r="M929" s="1"/>
      <c r="N929" s="1"/>
      <c r="O929" s="1"/>
      <c r="P929" s="1"/>
      <c r="Q929" s="1"/>
      <c r="R929" s="1"/>
      <c r="S929" s="1"/>
      <c r="T929" s="1"/>
      <c r="U929" s="1"/>
      <c r="V929" s="1"/>
      <c r="W929" s="1"/>
      <c r="X929" s="1"/>
      <c r="Y929" s="1"/>
      <c r="Z929" s="1"/>
    </row>
    <row r="930" spans="1:26" ht="15" customHeight="1">
      <c r="A930" s="1"/>
      <c r="B930" s="652" t="e">
        <f>+#REF!</f>
        <v>#REF!</v>
      </c>
      <c r="C930" s="585"/>
      <c r="D930" s="585"/>
      <c r="E930" s="585"/>
      <c r="F930" s="585"/>
      <c r="G930" s="585"/>
      <c r="H930" s="610"/>
      <c r="I930" s="1"/>
      <c r="J930" s="1"/>
      <c r="K930" s="1"/>
      <c r="L930" s="1"/>
      <c r="M930" s="1"/>
      <c r="N930" s="1"/>
      <c r="O930" s="1"/>
      <c r="P930" s="1"/>
      <c r="Q930" s="1"/>
      <c r="R930" s="1"/>
      <c r="S930" s="1"/>
      <c r="T930" s="1"/>
      <c r="U930" s="1"/>
      <c r="V930" s="1"/>
      <c r="W930" s="1"/>
      <c r="X930" s="1"/>
      <c r="Y930" s="1"/>
      <c r="Z930" s="1"/>
    </row>
    <row r="931" spans="1:26" ht="14.25" customHeight="1">
      <c r="A931" s="1"/>
      <c r="B931" s="600"/>
      <c r="C931" s="578"/>
      <c r="D931" s="578"/>
      <c r="E931" s="578"/>
      <c r="F931" s="578"/>
      <c r="G931" s="578"/>
      <c r="H931" s="604"/>
      <c r="I931" s="1"/>
      <c r="J931" s="1"/>
      <c r="K931" s="1"/>
      <c r="L931" s="1"/>
      <c r="M931" s="1"/>
      <c r="N931" s="1"/>
      <c r="O931" s="1"/>
      <c r="P931" s="1"/>
      <c r="Q931" s="1"/>
      <c r="R931" s="1"/>
      <c r="S931" s="1"/>
      <c r="T931" s="1"/>
      <c r="U931" s="1"/>
      <c r="V931" s="1"/>
      <c r="W931" s="1"/>
      <c r="X931" s="1"/>
      <c r="Y931" s="1"/>
      <c r="Z931" s="1"/>
    </row>
    <row r="932" spans="1:26" ht="14.25" customHeight="1">
      <c r="A932" s="1"/>
      <c r="B932" s="694"/>
      <c r="C932" s="606"/>
      <c r="D932" s="606"/>
      <c r="E932" s="606"/>
      <c r="F932" s="606"/>
      <c r="G932" s="606"/>
      <c r="H932" s="607"/>
      <c r="I932" s="1"/>
      <c r="J932" s="1"/>
      <c r="K932" s="1"/>
      <c r="L932" s="1"/>
      <c r="M932" s="1"/>
      <c r="N932" s="1"/>
      <c r="O932" s="1"/>
      <c r="P932" s="1"/>
      <c r="Q932" s="1"/>
      <c r="R932" s="1"/>
      <c r="S932" s="1"/>
      <c r="T932" s="1"/>
      <c r="U932" s="1"/>
      <c r="V932" s="1"/>
      <c r="W932" s="1"/>
      <c r="X932" s="1"/>
      <c r="Y932" s="1"/>
      <c r="Z932" s="1"/>
    </row>
    <row r="933" spans="1:26" ht="14.25" customHeight="1">
      <c r="A933" s="1"/>
      <c r="B933" s="636" t="s">
        <v>82</v>
      </c>
      <c r="C933" s="581"/>
      <c r="D933" s="581"/>
      <c r="E933" s="581"/>
      <c r="F933" s="581"/>
      <c r="G933" s="581"/>
      <c r="H933" s="589"/>
      <c r="I933" s="1"/>
      <c r="J933" s="1"/>
      <c r="K933" s="1"/>
      <c r="L933" s="1"/>
      <c r="M933" s="1"/>
      <c r="N933" s="1"/>
      <c r="O933" s="1"/>
      <c r="P933" s="1"/>
      <c r="Q933" s="1"/>
      <c r="R933" s="1"/>
      <c r="S933" s="1"/>
      <c r="T933" s="1"/>
      <c r="U933" s="1"/>
      <c r="V933" s="1"/>
      <c r="W933" s="1"/>
      <c r="X933" s="1"/>
      <c r="Y933" s="1"/>
      <c r="Z933" s="1"/>
    </row>
    <row r="934" spans="1:26" ht="14.25" customHeight="1">
      <c r="A934" s="1"/>
      <c r="B934" s="591" t="s">
        <v>1</v>
      </c>
      <c r="C934" s="579"/>
      <c r="D934" s="37" t="s">
        <v>2</v>
      </c>
      <c r="E934" s="23" t="s">
        <v>83</v>
      </c>
      <c r="F934" s="23" t="s">
        <v>84</v>
      </c>
      <c r="G934" s="23" t="s">
        <v>85</v>
      </c>
      <c r="H934" s="38" t="s">
        <v>86</v>
      </c>
      <c r="I934" s="1"/>
      <c r="J934" s="1"/>
      <c r="K934" s="1"/>
      <c r="L934" s="1"/>
      <c r="M934" s="1"/>
      <c r="N934" s="1"/>
      <c r="O934" s="1"/>
      <c r="P934" s="1"/>
      <c r="Q934" s="1"/>
      <c r="R934" s="1"/>
      <c r="S934" s="1"/>
      <c r="T934" s="1"/>
      <c r="U934" s="1"/>
      <c r="V934" s="1"/>
      <c r="W934" s="1"/>
      <c r="X934" s="1"/>
      <c r="Y934" s="1"/>
      <c r="Z934" s="1"/>
    </row>
    <row r="935" spans="1:26" ht="14.25" customHeight="1">
      <c r="A935" s="1"/>
      <c r="B935" s="862"/>
      <c r="C935" s="690"/>
      <c r="D935" s="39"/>
      <c r="E935" s="39"/>
      <c r="F935" s="40"/>
      <c r="G935" s="41"/>
      <c r="H935" s="42">
        <f>G935*(F935+1)*E935</f>
        <v>0</v>
      </c>
      <c r="I935" s="1"/>
      <c r="J935" s="1"/>
      <c r="K935" s="1"/>
      <c r="L935" s="1"/>
      <c r="M935" s="1"/>
      <c r="N935" s="1"/>
      <c r="O935" s="1"/>
      <c r="P935" s="1"/>
      <c r="Q935" s="1"/>
      <c r="R935" s="1"/>
      <c r="S935" s="1"/>
      <c r="T935" s="1"/>
      <c r="U935" s="1"/>
      <c r="V935" s="1"/>
      <c r="W935" s="1"/>
      <c r="X935" s="1"/>
      <c r="Y935" s="1"/>
      <c r="Z935" s="1"/>
    </row>
    <row r="936" spans="1:26" ht="14.25" customHeight="1">
      <c r="A936" s="1"/>
      <c r="B936" s="706" t="s">
        <v>177</v>
      </c>
      <c r="C936" s="621"/>
      <c r="D936" s="39" t="s">
        <v>30</v>
      </c>
      <c r="E936" s="50">
        <v>1.2</v>
      </c>
      <c r="F936" s="40">
        <v>0.05</v>
      </c>
      <c r="G936" s="41">
        <v>10969</v>
      </c>
      <c r="H936" s="42">
        <v>13820.94</v>
      </c>
      <c r="I936" s="1"/>
      <c r="J936" s="1"/>
      <c r="K936" s="1"/>
      <c r="L936" s="1"/>
      <c r="M936" s="1"/>
      <c r="N936" s="1"/>
      <c r="O936" s="1"/>
      <c r="P936" s="1"/>
      <c r="Q936" s="1"/>
      <c r="R936" s="1"/>
      <c r="S936" s="1"/>
      <c r="T936" s="1"/>
      <c r="U936" s="1"/>
      <c r="V936" s="1"/>
      <c r="W936" s="1"/>
      <c r="X936" s="1"/>
      <c r="Y936" s="1"/>
      <c r="Z936" s="1"/>
    </row>
    <row r="937" spans="1:26" ht="14.25" customHeight="1">
      <c r="A937" s="1"/>
      <c r="B937" s="708" t="s">
        <v>178</v>
      </c>
      <c r="C937" s="621"/>
      <c r="D937" s="39" t="s">
        <v>51</v>
      </c>
      <c r="E937" s="50">
        <v>1</v>
      </c>
      <c r="F937" s="40">
        <v>0</v>
      </c>
      <c r="G937" s="41">
        <v>3100</v>
      </c>
      <c r="H937" s="42">
        <v>3100</v>
      </c>
      <c r="I937" s="1"/>
      <c r="J937" s="1"/>
      <c r="K937" s="1"/>
      <c r="L937" s="1"/>
      <c r="M937" s="1"/>
      <c r="N937" s="1"/>
      <c r="O937" s="1"/>
      <c r="P937" s="1"/>
      <c r="Q937" s="1"/>
      <c r="R937" s="1"/>
      <c r="S937" s="1"/>
      <c r="T937" s="1"/>
      <c r="U937" s="1"/>
      <c r="V937" s="1"/>
      <c r="W937" s="1"/>
      <c r="X937" s="1"/>
      <c r="Y937" s="1"/>
      <c r="Z937" s="1"/>
    </row>
    <row r="938" spans="1:26" ht="14.25" customHeight="1">
      <c r="A938" s="1"/>
      <c r="B938" s="708" t="s">
        <v>179</v>
      </c>
      <c r="C938" s="621"/>
      <c r="D938" s="39" t="s">
        <v>51</v>
      </c>
      <c r="E938" s="50">
        <v>1</v>
      </c>
      <c r="F938" s="40">
        <v>0</v>
      </c>
      <c r="G938" s="41">
        <v>2400</v>
      </c>
      <c r="H938" s="42">
        <v>2400</v>
      </c>
      <c r="I938" s="1"/>
      <c r="J938" s="1"/>
      <c r="K938" s="1"/>
      <c r="L938" s="1"/>
      <c r="M938" s="1"/>
      <c r="N938" s="1"/>
      <c r="O938" s="1"/>
      <c r="P938" s="1"/>
      <c r="Q938" s="1"/>
      <c r="R938" s="1"/>
      <c r="S938" s="1"/>
      <c r="T938" s="1"/>
      <c r="U938" s="1"/>
      <c r="V938" s="1"/>
      <c r="W938" s="1"/>
      <c r="X938" s="1"/>
      <c r="Y938" s="1"/>
      <c r="Z938" s="1"/>
    </row>
    <row r="939" spans="1:26" ht="14.25" customHeight="1">
      <c r="A939" s="1"/>
      <c r="B939" s="708" t="s">
        <v>180</v>
      </c>
      <c r="C939" s="621"/>
      <c r="D939" s="39" t="s">
        <v>51</v>
      </c>
      <c r="E939" s="94">
        <v>7.6999999999999999E-2</v>
      </c>
      <c r="F939" s="40">
        <v>0</v>
      </c>
      <c r="G939" s="41">
        <v>145000</v>
      </c>
      <c r="H939" s="42">
        <v>11165</v>
      </c>
      <c r="I939" s="1"/>
      <c r="J939" s="1"/>
      <c r="K939" s="1"/>
      <c r="L939" s="1"/>
      <c r="M939" s="1"/>
      <c r="N939" s="1"/>
      <c r="O939" s="1"/>
      <c r="P939" s="1"/>
      <c r="Q939" s="1"/>
      <c r="R939" s="1"/>
      <c r="S939" s="1"/>
      <c r="T939" s="1"/>
      <c r="U939" s="1"/>
      <c r="V939" s="1"/>
      <c r="W939" s="1"/>
      <c r="X939" s="1"/>
      <c r="Y939" s="1"/>
      <c r="Z939" s="1"/>
    </row>
    <row r="940" spans="1:26" ht="14.25" customHeight="1">
      <c r="A940" s="1"/>
      <c r="B940" s="702" t="s">
        <v>181</v>
      </c>
      <c r="C940" s="625"/>
      <c r="D940" s="39" t="s">
        <v>51</v>
      </c>
      <c r="E940" s="46">
        <v>1</v>
      </c>
      <c r="F940" s="47">
        <v>0</v>
      </c>
      <c r="G940" s="48">
        <v>6985</v>
      </c>
      <c r="H940" s="42">
        <v>6985</v>
      </c>
      <c r="I940" s="1"/>
      <c r="J940" s="1"/>
      <c r="K940" s="1"/>
      <c r="L940" s="1"/>
      <c r="M940" s="1"/>
      <c r="N940" s="1"/>
      <c r="O940" s="1"/>
      <c r="P940" s="1"/>
      <c r="Q940" s="1"/>
      <c r="R940" s="1"/>
      <c r="S940" s="1"/>
      <c r="T940" s="1"/>
      <c r="U940" s="1"/>
      <c r="V940" s="1"/>
      <c r="W940" s="1"/>
      <c r="X940" s="1"/>
      <c r="Y940" s="1"/>
      <c r="Z940" s="1"/>
    </row>
    <row r="941" spans="1:26" ht="14.25" customHeight="1">
      <c r="A941" s="1"/>
      <c r="B941" s="702" t="s">
        <v>140</v>
      </c>
      <c r="C941" s="625"/>
      <c r="D941" s="39" t="s">
        <v>131</v>
      </c>
      <c r="E941" s="46">
        <v>0.02</v>
      </c>
      <c r="F941" s="47">
        <v>0</v>
      </c>
      <c r="G941" s="48">
        <v>9000</v>
      </c>
      <c r="H941" s="42">
        <v>180</v>
      </c>
      <c r="I941" s="1"/>
      <c r="J941" s="1"/>
      <c r="K941" s="1"/>
      <c r="L941" s="1"/>
      <c r="M941" s="1"/>
      <c r="N941" s="1"/>
      <c r="O941" s="1"/>
      <c r="P941" s="1"/>
      <c r="Q941" s="1"/>
      <c r="R941" s="1"/>
      <c r="S941" s="1"/>
      <c r="T941" s="1"/>
      <c r="U941" s="1"/>
      <c r="V941" s="1"/>
      <c r="W941" s="1"/>
      <c r="X941" s="1"/>
      <c r="Y941" s="1"/>
      <c r="Z941" s="1"/>
    </row>
    <row r="942" spans="1:26" ht="14.25" customHeight="1">
      <c r="A942" s="1"/>
      <c r="B942" s="702"/>
      <c r="C942" s="625"/>
      <c r="D942" s="39"/>
      <c r="E942" s="46"/>
      <c r="F942" s="47"/>
      <c r="G942" s="48"/>
      <c r="H942" s="42"/>
      <c r="I942" s="1"/>
      <c r="J942" s="1"/>
      <c r="K942" s="1"/>
      <c r="L942" s="1"/>
      <c r="M942" s="1"/>
      <c r="N942" s="1"/>
      <c r="O942" s="1"/>
      <c r="P942" s="1"/>
      <c r="Q942" s="1"/>
      <c r="R942" s="1"/>
      <c r="S942" s="1"/>
      <c r="T942" s="1"/>
      <c r="U942" s="1"/>
      <c r="V942" s="1"/>
      <c r="W942" s="1"/>
      <c r="X942" s="1"/>
      <c r="Y942" s="1"/>
      <c r="Z942" s="1"/>
    </row>
    <row r="943" spans="1:26" ht="14.25" customHeight="1">
      <c r="A943" s="1"/>
      <c r="B943" s="702"/>
      <c r="C943" s="625"/>
      <c r="D943" s="39"/>
      <c r="E943" s="46"/>
      <c r="F943" s="47"/>
      <c r="G943" s="48"/>
      <c r="H943" s="42">
        <f>G943*(F943+1)*E943</f>
        <v>0</v>
      </c>
      <c r="I943" s="1"/>
      <c r="J943" s="1"/>
      <c r="K943" s="1"/>
      <c r="L943" s="1"/>
      <c r="M943" s="1"/>
      <c r="N943" s="1"/>
      <c r="O943" s="1"/>
      <c r="P943" s="1"/>
      <c r="Q943" s="1"/>
      <c r="R943" s="1"/>
      <c r="S943" s="1"/>
      <c r="T943" s="1"/>
      <c r="U943" s="1"/>
      <c r="V943" s="1"/>
      <c r="W943" s="1"/>
      <c r="X943" s="1"/>
      <c r="Y943" s="1"/>
      <c r="Z943" s="1"/>
    </row>
    <row r="944" spans="1:26" ht="14.25" customHeight="1">
      <c r="A944" s="1"/>
      <c r="B944" s="682" t="s">
        <v>87</v>
      </c>
      <c r="C944" s="581"/>
      <c r="D944" s="581"/>
      <c r="E944" s="581"/>
      <c r="F944" s="581"/>
      <c r="G944" s="579"/>
      <c r="H944" s="49">
        <f>ROUND(SUM(H935:H943),2)</f>
        <v>37650.94</v>
      </c>
      <c r="I944" s="1"/>
      <c r="J944" s="1"/>
      <c r="K944" s="1"/>
      <c r="L944" s="1"/>
      <c r="M944" s="1"/>
      <c r="N944" s="1"/>
      <c r="O944" s="1"/>
      <c r="P944" s="1"/>
      <c r="Q944" s="1"/>
      <c r="R944" s="1"/>
      <c r="S944" s="1"/>
      <c r="T944" s="1"/>
      <c r="U944" s="1"/>
      <c r="V944" s="1"/>
      <c r="W944" s="1"/>
      <c r="X944" s="1"/>
      <c r="Y944" s="1"/>
      <c r="Z944" s="1"/>
    </row>
    <row r="945" spans="1:26" ht="14.25" customHeight="1">
      <c r="A945" s="1"/>
      <c r="B945" s="636" t="s">
        <v>88</v>
      </c>
      <c r="C945" s="581"/>
      <c r="D945" s="581"/>
      <c r="E945" s="581"/>
      <c r="F945" s="581"/>
      <c r="G945" s="581"/>
      <c r="H945" s="589"/>
      <c r="I945" s="1"/>
      <c r="J945" s="1"/>
      <c r="K945" s="1"/>
      <c r="L945" s="1"/>
      <c r="M945" s="1"/>
      <c r="N945" s="1"/>
      <c r="O945" s="1"/>
      <c r="P945" s="1"/>
      <c r="Q945" s="1"/>
      <c r="R945" s="1"/>
      <c r="S945" s="1"/>
      <c r="T945" s="1"/>
      <c r="U945" s="1"/>
      <c r="V945" s="1"/>
      <c r="W945" s="1"/>
      <c r="X945" s="1"/>
      <c r="Y945" s="1"/>
      <c r="Z945" s="1"/>
    </row>
    <row r="946" spans="1:26" ht="14.25" customHeight="1">
      <c r="A946" s="1"/>
      <c r="B946" s="591" t="s">
        <v>1</v>
      </c>
      <c r="C946" s="579"/>
      <c r="D946" s="37" t="s">
        <v>2</v>
      </c>
      <c r="E946" s="23" t="s">
        <v>83</v>
      </c>
      <c r="F946" s="23" t="s">
        <v>89</v>
      </c>
      <c r="G946" s="23" t="s">
        <v>85</v>
      </c>
      <c r="H946" s="38" t="s">
        <v>86</v>
      </c>
      <c r="I946" s="1"/>
      <c r="J946" s="1"/>
      <c r="K946" s="1"/>
      <c r="L946" s="1"/>
      <c r="M946" s="1"/>
      <c r="N946" s="1"/>
      <c r="O946" s="1"/>
      <c r="P946" s="1"/>
      <c r="Q946" s="1"/>
      <c r="R946" s="1"/>
      <c r="S946" s="1"/>
      <c r="T946" s="1"/>
      <c r="U946" s="1"/>
      <c r="V946" s="1"/>
      <c r="W946" s="1"/>
      <c r="X946" s="1"/>
      <c r="Y946" s="1"/>
      <c r="Z946" s="1"/>
    </row>
    <row r="947" spans="1:26" ht="14.25" customHeight="1">
      <c r="A947" s="1"/>
      <c r="B947" s="701"/>
      <c r="C947" s="680"/>
      <c r="D947" s="50"/>
      <c r="E947" s="51"/>
      <c r="F947" s="52"/>
      <c r="G947" s="41"/>
      <c r="H947" s="42">
        <f t="shared" ref="H947:H949" si="75">E947*F947*G947</f>
        <v>0</v>
      </c>
      <c r="I947" s="1"/>
      <c r="J947" s="1"/>
      <c r="K947" s="1"/>
      <c r="L947" s="1"/>
      <c r="M947" s="1"/>
      <c r="N947" s="1"/>
      <c r="O947" s="1"/>
      <c r="P947" s="1"/>
      <c r="Q947" s="1"/>
      <c r="R947" s="1"/>
      <c r="S947" s="1"/>
      <c r="T947" s="1"/>
      <c r="U947" s="1"/>
      <c r="V947" s="1"/>
      <c r="W947" s="1"/>
      <c r="X947" s="1"/>
      <c r="Y947" s="1"/>
      <c r="Z947" s="1"/>
    </row>
    <row r="948" spans="1:26" ht="14.25" customHeight="1">
      <c r="A948" s="1"/>
      <c r="B948" s="707" t="s">
        <v>90</v>
      </c>
      <c r="C948" s="620"/>
      <c r="D948" s="53" t="s">
        <v>91</v>
      </c>
      <c r="E948" s="50">
        <v>0.05</v>
      </c>
      <c r="F948" s="59">
        <v>1</v>
      </c>
      <c r="G948" s="41">
        <f>H957</f>
        <v>24882</v>
      </c>
      <c r="H948" s="42">
        <f t="shared" si="75"/>
        <v>1244.1000000000001</v>
      </c>
      <c r="I948" s="1"/>
      <c r="J948" s="1"/>
      <c r="K948" s="1"/>
      <c r="L948" s="1"/>
      <c r="M948" s="1"/>
      <c r="N948" s="1"/>
      <c r="O948" s="1"/>
      <c r="P948" s="1"/>
      <c r="Q948" s="1"/>
      <c r="R948" s="1"/>
      <c r="S948" s="1"/>
      <c r="T948" s="1"/>
      <c r="U948" s="1"/>
      <c r="V948" s="1"/>
      <c r="W948" s="1"/>
      <c r="X948" s="1"/>
      <c r="Y948" s="1"/>
      <c r="Z948" s="1"/>
    </row>
    <row r="949" spans="1:26" ht="14.25" customHeight="1">
      <c r="A949" s="1"/>
      <c r="B949" s="861"/>
      <c r="C949" s="681"/>
      <c r="D949" s="47"/>
      <c r="E949" s="46"/>
      <c r="F949" s="47"/>
      <c r="G949" s="41"/>
      <c r="H949" s="42">
        <f t="shared" si="75"/>
        <v>0</v>
      </c>
      <c r="I949" s="1"/>
      <c r="J949" s="1"/>
      <c r="K949" s="1"/>
      <c r="L949" s="1"/>
      <c r="M949" s="1"/>
      <c r="N949" s="1"/>
      <c r="O949" s="1"/>
      <c r="P949" s="1"/>
      <c r="Q949" s="1"/>
      <c r="R949" s="1"/>
      <c r="S949" s="1"/>
      <c r="T949" s="1"/>
      <c r="U949" s="1"/>
      <c r="V949" s="1"/>
      <c r="W949" s="1"/>
      <c r="X949" s="1"/>
      <c r="Y949" s="1"/>
      <c r="Z949" s="1"/>
    </row>
    <row r="950" spans="1:26" ht="14.25" customHeight="1">
      <c r="A950" s="1"/>
      <c r="B950" s="682" t="s">
        <v>87</v>
      </c>
      <c r="C950" s="581"/>
      <c r="D950" s="581"/>
      <c r="E950" s="581"/>
      <c r="F950" s="581"/>
      <c r="G950" s="579"/>
      <c r="H950" s="49">
        <f>ROUND(SUM(H947:H949),2)</f>
        <v>1244.0999999999999</v>
      </c>
      <c r="I950" s="1"/>
      <c r="J950" s="1"/>
      <c r="K950" s="1"/>
      <c r="L950" s="1"/>
      <c r="M950" s="1"/>
      <c r="N950" s="1"/>
      <c r="O950" s="1"/>
      <c r="P950" s="1"/>
      <c r="Q950" s="1"/>
      <c r="R950" s="1"/>
      <c r="S950" s="1"/>
      <c r="T950" s="1"/>
      <c r="U950" s="1"/>
      <c r="V950" s="1"/>
      <c r="W950" s="1"/>
      <c r="X950" s="1"/>
      <c r="Y950" s="1"/>
      <c r="Z950" s="1"/>
    </row>
    <row r="951" spans="1:26" ht="14.25" customHeight="1">
      <c r="A951" s="1"/>
      <c r="B951" s="636" t="s">
        <v>92</v>
      </c>
      <c r="C951" s="581"/>
      <c r="D951" s="581"/>
      <c r="E951" s="581"/>
      <c r="F951" s="581"/>
      <c r="G951" s="581"/>
      <c r="H951" s="589"/>
      <c r="I951" s="1"/>
      <c r="J951" s="1"/>
      <c r="K951" s="1"/>
      <c r="L951" s="1"/>
      <c r="M951" s="1"/>
      <c r="N951" s="1"/>
      <c r="O951" s="1"/>
      <c r="P951" s="1"/>
      <c r="Q951" s="1"/>
      <c r="R951" s="1"/>
      <c r="S951" s="1"/>
      <c r="T951" s="1"/>
      <c r="U951" s="1"/>
      <c r="V951" s="1"/>
      <c r="W951" s="1"/>
      <c r="X951" s="1"/>
      <c r="Y951" s="1"/>
      <c r="Z951" s="1"/>
    </row>
    <row r="952" spans="1:26" ht="14.25" customHeight="1">
      <c r="A952" s="1"/>
      <c r="B952" s="591" t="s">
        <v>1</v>
      </c>
      <c r="C952" s="579"/>
      <c r="D952" s="37" t="s">
        <v>2</v>
      </c>
      <c r="E952" s="23" t="s">
        <v>83</v>
      </c>
      <c r="F952" s="54" t="s">
        <v>89</v>
      </c>
      <c r="G952" s="23" t="s">
        <v>85</v>
      </c>
      <c r="H952" s="55" t="s">
        <v>86</v>
      </c>
      <c r="I952" s="1"/>
      <c r="J952" s="1"/>
      <c r="K952" s="1"/>
      <c r="L952" s="1"/>
      <c r="M952" s="1"/>
      <c r="N952" s="1"/>
      <c r="O952" s="1"/>
      <c r="P952" s="1"/>
      <c r="Q952" s="1"/>
      <c r="R952" s="1"/>
      <c r="S952" s="1"/>
      <c r="T952" s="1"/>
      <c r="U952" s="1"/>
      <c r="V952" s="1"/>
      <c r="W952" s="1"/>
      <c r="X952" s="1"/>
      <c r="Y952" s="1"/>
      <c r="Z952" s="1"/>
    </row>
    <row r="953" spans="1:26" ht="14.25" customHeight="1">
      <c r="A953" s="1"/>
      <c r="B953" s="701"/>
      <c r="C953" s="680"/>
      <c r="D953" s="56"/>
      <c r="E953" s="51"/>
      <c r="F953" s="57"/>
      <c r="G953" s="41"/>
      <c r="H953" s="42">
        <f t="shared" ref="H953:H956" si="76">E953*F953*G953</f>
        <v>0</v>
      </c>
      <c r="I953" s="1"/>
      <c r="J953" s="1"/>
      <c r="K953" s="1"/>
      <c r="L953" s="1"/>
      <c r="M953" s="1"/>
      <c r="N953" s="1"/>
      <c r="O953" s="1"/>
      <c r="P953" s="1"/>
      <c r="Q953" s="1"/>
      <c r="R953" s="1"/>
      <c r="S953" s="1"/>
      <c r="T953" s="1"/>
      <c r="U953" s="1"/>
      <c r="V953" s="1"/>
      <c r="W953" s="1"/>
      <c r="X953" s="1"/>
      <c r="Y953" s="1"/>
      <c r="Z953" s="1"/>
    </row>
    <row r="954" spans="1:26" ht="14.25" customHeight="1">
      <c r="A954" s="1"/>
      <c r="B954" s="619" t="s">
        <v>96</v>
      </c>
      <c r="C954" s="620"/>
      <c r="D954" s="58" t="s">
        <v>94</v>
      </c>
      <c r="E954" s="50">
        <v>1</v>
      </c>
      <c r="F954" s="59">
        <v>0.15</v>
      </c>
      <c r="G954" s="41">
        <v>102080</v>
      </c>
      <c r="H954" s="42">
        <f t="shared" si="76"/>
        <v>15312</v>
      </c>
      <c r="I954" s="1"/>
      <c r="J954" s="1"/>
      <c r="K954" s="1"/>
      <c r="L954" s="1"/>
      <c r="M954" s="1"/>
      <c r="N954" s="1"/>
      <c r="O954" s="1"/>
      <c r="P954" s="1"/>
      <c r="Q954" s="1"/>
      <c r="R954" s="1"/>
      <c r="S954" s="1"/>
      <c r="T954" s="1"/>
      <c r="U954" s="1"/>
      <c r="V954" s="1"/>
      <c r="W954" s="1"/>
      <c r="X954" s="1"/>
      <c r="Y954" s="1"/>
      <c r="Z954" s="1"/>
    </row>
    <row r="955" spans="1:26" ht="14.25" customHeight="1">
      <c r="A955" s="1"/>
      <c r="B955" s="619" t="s">
        <v>93</v>
      </c>
      <c r="C955" s="620"/>
      <c r="D955" s="58" t="s">
        <v>94</v>
      </c>
      <c r="E955" s="50">
        <v>1</v>
      </c>
      <c r="F955" s="59">
        <v>0.15</v>
      </c>
      <c r="G955" s="41">
        <v>63800</v>
      </c>
      <c r="H955" s="42">
        <f t="shared" si="76"/>
        <v>9570</v>
      </c>
      <c r="I955" s="1"/>
      <c r="J955" s="1"/>
      <c r="K955" s="1"/>
      <c r="L955" s="1"/>
      <c r="M955" s="1"/>
      <c r="N955" s="1"/>
      <c r="O955" s="1"/>
      <c r="P955" s="1"/>
      <c r="Q955" s="1"/>
      <c r="R955" s="1"/>
      <c r="S955" s="1"/>
      <c r="T955" s="1"/>
      <c r="U955" s="1"/>
      <c r="V955" s="1"/>
      <c r="W955" s="1"/>
      <c r="X955" s="1"/>
      <c r="Y955" s="1"/>
      <c r="Z955" s="1"/>
    </row>
    <row r="956" spans="1:26" ht="14.25" customHeight="1">
      <c r="A956" s="1"/>
      <c r="B956" s="702"/>
      <c r="C956" s="681"/>
      <c r="D956" s="60"/>
      <c r="E956" s="61"/>
      <c r="F956" s="47"/>
      <c r="G956" s="41"/>
      <c r="H956" s="42">
        <f t="shared" si="76"/>
        <v>0</v>
      </c>
      <c r="I956" s="1"/>
      <c r="J956" s="1"/>
      <c r="K956" s="1"/>
      <c r="L956" s="1"/>
      <c r="M956" s="1"/>
      <c r="N956" s="1"/>
      <c r="O956" s="1"/>
      <c r="P956" s="1"/>
      <c r="Q956" s="1"/>
      <c r="R956" s="1"/>
      <c r="S956" s="1"/>
      <c r="T956" s="1"/>
      <c r="U956" s="1"/>
      <c r="V956" s="1"/>
      <c r="W956" s="1"/>
      <c r="X956" s="1"/>
      <c r="Y956" s="1"/>
      <c r="Z956" s="1"/>
    </row>
    <row r="957" spans="1:26" ht="14.25" customHeight="1">
      <c r="A957" s="1"/>
      <c r="B957" s="682" t="s">
        <v>87</v>
      </c>
      <c r="C957" s="581"/>
      <c r="D957" s="581"/>
      <c r="E957" s="581"/>
      <c r="F957" s="581"/>
      <c r="G957" s="579"/>
      <c r="H957" s="49">
        <f>ROUND(SUM(H953:H956),2)</f>
        <v>24882</v>
      </c>
      <c r="I957" s="1"/>
      <c r="J957" s="1"/>
      <c r="K957" s="1"/>
      <c r="L957" s="1"/>
      <c r="M957" s="1"/>
      <c r="N957" s="1"/>
      <c r="O957" s="1"/>
      <c r="P957" s="1"/>
      <c r="Q957" s="1"/>
      <c r="R957" s="1"/>
      <c r="S957" s="1"/>
      <c r="T957" s="1"/>
      <c r="U957" s="1"/>
      <c r="V957" s="1"/>
      <c r="W957" s="1"/>
      <c r="X957" s="1"/>
      <c r="Y957" s="1"/>
      <c r="Z957" s="1"/>
    </row>
    <row r="958" spans="1:26" ht="14.25" customHeight="1">
      <c r="A958" s="1"/>
      <c r="B958" s="636" t="s">
        <v>95</v>
      </c>
      <c r="C958" s="581"/>
      <c r="D958" s="581"/>
      <c r="E958" s="581"/>
      <c r="F958" s="581"/>
      <c r="G958" s="581"/>
      <c r="H958" s="589"/>
      <c r="I958" s="1"/>
      <c r="J958" s="1"/>
      <c r="K958" s="1"/>
      <c r="L958" s="1"/>
      <c r="M958" s="1"/>
      <c r="N958" s="1"/>
      <c r="O958" s="1"/>
      <c r="P958" s="1"/>
      <c r="Q958" s="1"/>
      <c r="R958" s="1"/>
      <c r="S958" s="1"/>
      <c r="T958" s="1"/>
      <c r="U958" s="1"/>
      <c r="V958" s="1"/>
      <c r="W958" s="1"/>
      <c r="X958" s="1"/>
      <c r="Y958" s="1"/>
      <c r="Z958" s="1"/>
    </row>
    <row r="959" spans="1:26" ht="14.25" customHeight="1">
      <c r="A959" s="1"/>
      <c r="B959" s="591" t="s">
        <v>1</v>
      </c>
      <c r="C959" s="581"/>
      <c r="D959" s="579"/>
      <c r="E959" s="23" t="s">
        <v>2</v>
      </c>
      <c r="F959" s="23" t="s">
        <v>83</v>
      </c>
      <c r="G959" s="23" t="s">
        <v>85</v>
      </c>
      <c r="H959" s="38" t="s">
        <v>86</v>
      </c>
      <c r="I959" s="1"/>
      <c r="J959" s="1"/>
      <c r="K959" s="1"/>
      <c r="L959" s="1"/>
      <c r="M959" s="1"/>
      <c r="N959" s="1"/>
      <c r="O959" s="1"/>
      <c r="P959" s="1"/>
      <c r="Q959" s="1"/>
      <c r="R959" s="1"/>
      <c r="S959" s="1"/>
      <c r="T959" s="1"/>
      <c r="U959" s="1"/>
      <c r="V959" s="1"/>
      <c r="W959" s="1"/>
      <c r="X959" s="1"/>
      <c r="Y959" s="1"/>
      <c r="Z959" s="1"/>
    </row>
    <row r="960" spans="1:26" ht="14.25" customHeight="1">
      <c r="A960" s="1"/>
      <c r="B960" s="619"/>
      <c r="C960" s="620"/>
      <c r="D960" s="621"/>
      <c r="E960" s="39"/>
      <c r="F960" s="40"/>
      <c r="G960" s="62"/>
      <c r="H960" s="63">
        <f t="shared" ref="H960:H961" si="77">G960*F960</f>
        <v>0</v>
      </c>
      <c r="I960" s="1"/>
      <c r="J960" s="1"/>
      <c r="K960" s="1"/>
      <c r="L960" s="1"/>
      <c r="M960" s="1"/>
      <c r="N960" s="1"/>
      <c r="O960" s="1"/>
      <c r="P960" s="1"/>
      <c r="Q960" s="1"/>
      <c r="R960" s="1"/>
      <c r="S960" s="1"/>
      <c r="T960" s="1"/>
      <c r="U960" s="1"/>
      <c r="V960" s="1"/>
      <c r="W960" s="1"/>
      <c r="X960" s="1"/>
      <c r="Y960" s="1"/>
      <c r="Z960" s="1"/>
    </row>
    <row r="961" spans="1:26" ht="14.25" customHeight="1">
      <c r="A961" s="1"/>
      <c r="B961" s="619"/>
      <c r="C961" s="620"/>
      <c r="D961" s="621"/>
      <c r="E961" s="39"/>
      <c r="F961" s="40"/>
      <c r="G961" s="62"/>
      <c r="H961" s="63">
        <f t="shared" si="77"/>
        <v>0</v>
      </c>
      <c r="I961" s="1"/>
      <c r="J961" s="1"/>
      <c r="K961" s="1"/>
      <c r="L961" s="1"/>
      <c r="M961" s="1"/>
      <c r="N961" s="1"/>
      <c r="O961" s="1"/>
      <c r="P961" s="1"/>
      <c r="Q961" s="1"/>
      <c r="R961" s="1"/>
      <c r="S961" s="1"/>
      <c r="T961" s="1"/>
      <c r="U961" s="1"/>
      <c r="V961" s="1"/>
      <c r="W961" s="1"/>
      <c r="X961" s="1"/>
      <c r="Y961" s="1"/>
      <c r="Z961" s="1"/>
    </row>
    <row r="962" spans="1:26" ht="14.25" customHeight="1">
      <c r="A962" s="1"/>
      <c r="B962" s="674" t="s">
        <v>87</v>
      </c>
      <c r="C962" s="594"/>
      <c r="D962" s="594"/>
      <c r="E962" s="594"/>
      <c r="F962" s="594"/>
      <c r="G962" s="595"/>
      <c r="H962" s="64">
        <f>ROUND(SUM(H960:H961),2)</f>
        <v>0</v>
      </c>
      <c r="I962" s="1"/>
      <c r="J962" s="1"/>
      <c r="K962" s="1"/>
      <c r="L962" s="1"/>
      <c r="M962" s="1"/>
      <c r="N962" s="1"/>
      <c r="O962" s="1"/>
      <c r="P962" s="1"/>
      <c r="Q962" s="1"/>
      <c r="R962" s="1"/>
      <c r="S962" s="1"/>
      <c r="T962" s="1"/>
      <c r="U962" s="1"/>
      <c r="V962" s="1"/>
      <c r="W962" s="1"/>
      <c r="X962" s="1"/>
      <c r="Y962" s="1"/>
      <c r="Z962" s="1"/>
    </row>
    <row r="963" spans="1:26" ht="14.25" customHeight="1">
      <c r="A963" s="1"/>
      <c r="B963" s="675"/>
      <c r="C963" s="602"/>
      <c r="D963" s="602"/>
      <c r="E963" s="602"/>
      <c r="F963" s="602"/>
      <c r="G963" s="602"/>
      <c r="H963" s="633"/>
      <c r="I963" s="1"/>
      <c r="J963" s="1"/>
      <c r="K963" s="1"/>
      <c r="L963" s="1"/>
      <c r="M963" s="1"/>
      <c r="N963" s="1"/>
      <c r="O963" s="1"/>
      <c r="P963" s="1"/>
      <c r="Q963" s="1"/>
      <c r="R963" s="1"/>
      <c r="S963" s="1"/>
      <c r="T963" s="1"/>
      <c r="U963" s="1"/>
      <c r="V963" s="1"/>
      <c r="W963" s="1"/>
      <c r="X963" s="1"/>
      <c r="Y963" s="1"/>
      <c r="Z963" s="1"/>
    </row>
    <row r="964" spans="1:26" ht="14.25" customHeight="1">
      <c r="A964" s="1"/>
      <c r="B964" s="676"/>
      <c r="C964" s="587"/>
      <c r="D964" s="635"/>
      <c r="E964" s="677" t="s">
        <v>59</v>
      </c>
      <c r="F964" s="678"/>
      <c r="G964" s="678"/>
      <c r="H964" s="65">
        <f>ROUND(H962+H957+H950+H944,0)</f>
        <v>63777</v>
      </c>
      <c r="I964" s="1"/>
      <c r="J964" s="1"/>
      <c r="K964" s="1"/>
      <c r="L964" s="1"/>
      <c r="M964" s="1"/>
      <c r="N964" s="1"/>
      <c r="O964" s="1"/>
      <c r="P964" s="1"/>
      <c r="Q964" s="1"/>
      <c r="R964" s="1"/>
      <c r="S964" s="1"/>
      <c r="T964" s="1"/>
      <c r="U964" s="1"/>
      <c r="V964" s="1"/>
      <c r="W964" s="1"/>
      <c r="X964" s="1"/>
      <c r="Y964" s="1"/>
      <c r="Z964" s="1"/>
    </row>
    <row r="965" spans="1:26" ht="14.25" customHeight="1">
      <c r="A965" s="1"/>
      <c r="B965" s="290"/>
      <c r="C965" s="68"/>
      <c r="D965" s="68"/>
      <c r="E965" s="68"/>
      <c r="F965" s="68"/>
      <c r="G965" s="68"/>
      <c r="H965" s="69"/>
      <c r="I965" s="1"/>
      <c r="J965" s="1"/>
      <c r="K965" s="1"/>
      <c r="L965" s="1"/>
      <c r="M965" s="1"/>
      <c r="N965" s="1"/>
      <c r="O965" s="1"/>
      <c r="P965" s="1"/>
      <c r="Q965" s="1"/>
      <c r="R965" s="1"/>
      <c r="S965" s="1"/>
      <c r="T965" s="1"/>
      <c r="U965" s="1"/>
      <c r="V965" s="1"/>
      <c r="W965" s="1"/>
      <c r="X965" s="1"/>
      <c r="Y965" s="1"/>
      <c r="Z965" s="1"/>
    </row>
    <row r="966" spans="1:26" ht="14.25" customHeight="1">
      <c r="A966" s="1"/>
      <c r="B966" s="291"/>
      <c r="C966" s="31"/>
      <c r="D966" s="31"/>
      <c r="E966" s="31"/>
      <c r="F966" s="31"/>
      <c r="G966" s="31"/>
      <c r="H966" s="32"/>
      <c r="I966" s="1"/>
      <c r="J966" s="1"/>
      <c r="K966" s="1"/>
      <c r="L966" s="1"/>
      <c r="M966" s="1"/>
      <c r="N966" s="1"/>
      <c r="O966" s="1"/>
      <c r="P966" s="1"/>
      <c r="Q966" s="1"/>
      <c r="R966" s="1"/>
      <c r="S966" s="1"/>
      <c r="T966" s="1"/>
      <c r="U966" s="1"/>
      <c r="V966" s="1"/>
      <c r="W966" s="1"/>
      <c r="X966" s="1"/>
      <c r="Y966" s="1"/>
      <c r="Z966" s="1"/>
    </row>
    <row r="967" spans="1:26" ht="14.25" customHeight="1">
      <c r="A967" s="1"/>
      <c r="B967" s="691" t="s">
        <v>77</v>
      </c>
      <c r="C967" s="578"/>
      <c r="D967" s="578"/>
      <c r="E967" s="578"/>
      <c r="F967" s="578"/>
      <c r="G967" s="578"/>
      <c r="H967" s="604"/>
      <c r="I967" s="1"/>
      <c r="J967" s="1"/>
      <c r="K967" s="1"/>
      <c r="L967" s="1"/>
      <c r="M967" s="1"/>
      <c r="N967" s="1"/>
      <c r="O967" s="1"/>
      <c r="P967" s="1"/>
      <c r="Q967" s="1"/>
      <c r="R967" s="1"/>
      <c r="S967" s="1"/>
      <c r="T967" s="1"/>
      <c r="U967" s="1"/>
      <c r="V967" s="1"/>
      <c r="W967" s="1"/>
      <c r="X967" s="1"/>
      <c r="Y967" s="1"/>
      <c r="Z967" s="1"/>
    </row>
    <row r="968" spans="1:26" ht="14.25" customHeight="1">
      <c r="A968" s="1"/>
      <c r="B968" s="668"/>
      <c r="C968" s="606"/>
      <c r="D968" s="606"/>
      <c r="E968" s="606"/>
      <c r="F968" s="606"/>
      <c r="G968" s="606"/>
      <c r="H968" s="607"/>
      <c r="I968" s="1"/>
      <c r="J968" s="1"/>
      <c r="K968" s="1"/>
      <c r="L968" s="1"/>
      <c r="M968" s="1"/>
      <c r="N968" s="1"/>
      <c r="O968" s="1"/>
      <c r="P968" s="1"/>
      <c r="Q968" s="1"/>
      <c r="R968" s="1"/>
      <c r="S968" s="1"/>
      <c r="T968" s="1"/>
      <c r="U968" s="1"/>
      <c r="V968" s="1"/>
      <c r="W968" s="1"/>
      <c r="X968" s="1"/>
      <c r="Y968" s="1"/>
      <c r="Z968" s="1"/>
    </row>
    <row r="969" spans="1:26" ht="14.25" customHeight="1">
      <c r="A969" s="1"/>
      <c r="B969" s="591" t="s">
        <v>78</v>
      </c>
      <c r="C969" s="581"/>
      <c r="D969" s="581"/>
      <c r="E969" s="581"/>
      <c r="F969" s="581"/>
      <c r="G969" s="581"/>
      <c r="H969" s="589"/>
      <c r="I969" s="1"/>
      <c r="J969" s="1"/>
      <c r="K969" s="1"/>
      <c r="L969" s="1"/>
      <c r="M969" s="1"/>
      <c r="N969" s="1"/>
      <c r="O969" s="1"/>
      <c r="P969" s="1"/>
      <c r="Q969" s="1"/>
      <c r="R969" s="1"/>
      <c r="S969" s="1"/>
      <c r="T969" s="1"/>
      <c r="U969" s="1"/>
      <c r="V969" s="1"/>
      <c r="W969" s="1"/>
      <c r="X969" s="1"/>
      <c r="Y969" s="1"/>
      <c r="Z969" s="1"/>
    </row>
    <row r="970" spans="1:26" ht="15" customHeight="1">
      <c r="A970" s="1"/>
      <c r="B970" s="588" t="s">
        <v>1011</v>
      </c>
      <c r="C970" s="581"/>
      <c r="D970" s="581"/>
      <c r="E970" s="581"/>
      <c r="F970" s="581"/>
      <c r="G970" s="581"/>
      <c r="H970" s="589"/>
      <c r="I970" s="1"/>
      <c r="J970" s="1"/>
      <c r="K970" s="1"/>
      <c r="L970" s="1"/>
      <c r="M970" s="1"/>
      <c r="N970" s="1"/>
      <c r="O970" s="1"/>
      <c r="P970" s="1"/>
      <c r="Q970" s="1"/>
      <c r="R970" s="1"/>
      <c r="S970" s="1"/>
      <c r="T970" s="1"/>
      <c r="U970" s="1"/>
      <c r="V970" s="1"/>
      <c r="W970" s="1"/>
      <c r="X970" s="1"/>
      <c r="Y970" s="1"/>
      <c r="Z970" s="1"/>
    </row>
    <row r="971" spans="1:26" ht="15" customHeight="1">
      <c r="A971" s="1"/>
      <c r="B971" s="292" t="s">
        <v>79</v>
      </c>
      <c r="C971" s="293" t="e">
        <f>+#REF!</f>
        <v>#REF!</v>
      </c>
      <c r="D971" s="693" t="s">
        <v>80</v>
      </c>
      <c r="E971" s="579"/>
      <c r="F971" s="5" t="e">
        <f>+#REF!</f>
        <v>#REF!</v>
      </c>
      <c r="G971" s="5" t="s">
        <v>81</v>
      </c>
      <c r="H971" s="36"/>
      <c r="I971" s="1"/>
      <c r="J971" s="1"/>
      <c r="K971" s="1"/>
      <c r="L971" s="1"/>
      <c r="M971" s="1"/>
      <c r="N971" s="1"/>
      <c r="O971" s="1"/>
      <c r="P971" s="1"/>
      <c r="Q971" s="1"/>
      <c r="R971" s="1"/>
      <c r="S971" s="1"/>
      <c r="T971" s="1"/>
      <c r="U971" s="1"/>
      <c r="V971" s="1"/>
      <c r="W971" s="1"/>
      <c r="X971" s="1"/>
      <c r="Y971" s="1"/>
      <c r="Z971" s="1"/>
    </row>
    <row r="972" spans="1:26" ht="14.25" customHeight="1">
      <c r="A972" s="1"/>
      <c r="B972" s="636"/>
      <c r="C972" s="581"/>
      <c r="D972" s="581"/>
      <c r="E972" s="581"/>
      <c r="F972" s="581"/>
      <c r="G972" s="581"/>
      <c r="H972" s="589"/>
      <c r="I972" s="1"/>
      <c r="J972" s="1"/>
      <c r="K972" s="1"/>
      <c r="L972" s="1"/>
      <c r="M972" s="1"/>
      <c r="N972" s="1"/>
      <c r="O972" s="1"/>
      <c r="P972" s="1"/>
      <c r="Q972" s="1"/>
      <c r="R972" s="1"/>
      <c r="S972" s="1"/>
      <c r="T972" s="1"/>
      <c r="U972" s="1"/>
      <c r="V972" s="1"/>
      <c r="W972" s="1"/>
      <c r="X972" s="1"/>
      <c r="Y972" s="1"/>
      <c r="Z972" s="1"/>
    </row>
    <row r="973" spans="1:26" ht="15" customHeight="1">
      <c r="A973" s="1"/>
      <c r="B973" s="652" t="e">
        <f>+#REF!</f>
        <v>#REF!</v>
      </c>
      <c r="C973" s="585"/>
      <c r="D973" s="585"/>
      <c r="E973" s="585"/>
      <c r="F973" s="585"/>
      <c r="G973" s="585"/>
      <c r="H973" s="610"/>
      <c r="I973" s="1"/>
      <c r="J973" s="1"/>
      <c r="K973" s="1"/>
      <c r="L973" s="1"/>
      <c r="M973" s="1"/>
      <c r="N973" s="1"/>
      <c r="O973" s="1"/>
      <c r="P973" s="1"/>
      <c r="Q973" s="1"/>
      <c r="R973" s="1"/>
      <c r="S973" s="1"/>
      <c r="T973" s="1"/>
      <c r="U973" s="1"/>
      <c r="V973" s="1"/>
      <c r="W973" s="1"/>
      <c r="X973" s="1"/>
      <c r="Y973" s="1"/>
      <c r="Z973" s="1"/>
    </row>
    <row r="974" spans="1:26" ht="14.25" customHeight="1">
      <c r="A974" s="1"/>
      <c r="B974" s="600"/>
      <c r="C974" s="578"/>
      <c r="D974" s="578"/>
      <c r="E974" s="578"/>
      <c r="F974" s="578"/>
      <c r="G974" s="578"/>
      <c r="H974" s="604"/>
      <c r="I974" s="1"/>
      <c r="J974" s="1"/>
      <c r="K974" s="1"/>
      <c r="L974" s="1"/>
      <c r="M974" s="1"/>
      <c r="N974" s="1"/>
      <c r="O974" s="1"/>
      <c r="P974" s="1"/>
      <c r="Q974" s="1"/>
      <c r="R974" s="1"/>
      <c r="S974" s="1"/>
      <c r="T974" s="1"/>
      <c r="U974" s="1"/>
      <c r="V974" s="1"/>
      <c r="W974" s="1"/>
      <c r="X974" s="1"/>
      <c r="Y974" s="1"/>
      <c r="Z974" s="1"/>
    </row>
    <row r="975" spans="1:26" ht="14.25" customHeight="1">
      <c r="A975" s="1"/>
      <c r="B975" s="694"/>
      <c r="C975" s="606"/>
      <c r="D975" s="606"/>
      <c r="E975" s="606"/>
      <c r="F975" s="606"/>
      <c r="G975" s="606"/>
      <c r="H975" s="607"/>
      <c r="I975" s="1"/>
      <c r="J975" s="1"/>
      <c r="K975" s="1"/>
      <c r="L975" s="1"/>
      <c r="M975" s="1"/>
      <c r="N975" s="1"/>
      <c r="O975" s="1"/>
      <c r="P975" s="1"/>
      <c r="Q975" s="1"/>
      <c r="R975" s="1"/>
      <c r="S975" s="1"/>
      <c r="T975" s="1"/>
      <c r="U975" s="1"/>
      <c r="V975" s="1"/>
      <c r="W975" s="1"/>
      <c r="X975" s="1"/>
      <c r="Y975" s="1"/>
      <c r="Z975" s="1"/>
    </row>
    <row r="976" spans="1:26" ht="14.25" customHeight="1">
      <c r="A976" s="1"/>
      <c r="B976" s="636" t="s">
        <v>82</v>
      </c>
      <c r="C976" s="581"/>
      <c r="D976" s="581"/>
      <c r="E976" s="581"/>
      <c r="F976" s="581"/>
      <c r="G976" s="581"/>
      <c r="H976" s="589"/>
      <c r="I976" s="1"/>
      <c r="J976" s="1"/>
      <c r="K976" s="1"/>
      <c r="L976" s="1"/>
      <c r="M976" s="1"/>
      <c r="N976" s="1"/>
      <c r="O976" s="1"/>
      <c r="P976" s="1"/>
      <c r="Q976" s="1"/>
      <c r="R976" s="1"/>
      <c r="S976" s="1"/>
      <c r="T976" s="1"/>
      <c r="U976" s="1"/>
      <c r="V976" s="1"/>
      <c r="W976" s="1"/>
      <c r="X976" s="1"/>
      <c r="Y976" s="1"/>
      <c r="Z976" s="1"/>
    </row>
    <row r="977" spans="1:26" ht="14.25" customHeight="1">
      <c r="A977" s="1"/>
      <c r="B977" s="591" t="s">
        <v>1</v>
      </c>
      <c r="C977" s="579"/>
      <c r="D977" s="37" t="s">
        <v>2</v>
      </c>
      <c r="E977" s="23" t="s">
        <v>83</v>
      </c>
      <c r="F977" s="23" t="s">
        <v>84</v>
      </c>
      <c r="G977" s="23" t="s">
        <v>85</v>
      </c>
      <c r="H977" s="38" t="s">
        <v>86</v>
      </c>
      <c r="I977" s="1"/>
      <c r="J977" s="1"/>
      <c r="K977" s="1"/>
      <c r="L977" s="1"/>
      <c r="M977" s="1"/>
      <c r="N977" s="1"/>
      <c r="O977" s="1"/>
      <c r="P977" s="1"/>
      <c r="Q977" s="1"/>
      <c r="R977" s="1"/>
      <c r="S977" s="1"/>
      <c r="T977" s="1"/>
      <c r="U977" s="1"/>
      <c r="V977" s="1"/>
      <c r="W977" s="1"/>
      <c r="X977" s="1"/>
      <c r="Y977" s="1"/>
      <c r="Z977" s="1"/>
    </row>
    <row r="978" spans="1:26" ht="14.25" customHeight="1">
      <c r="A978" s="1"/>
      <c r="B978" s="862"/>
      <c r="C978" s="690"/>
      <c r="D978" s="39"/>
      <c r="E978" s="39"/>
      <c r="F978" s="40"/>
      <c r="G978" s="41"/>
      <c r="H978" s="42">
        <f t="shared" ref="H978:H984" si="78">G978*(F978+1)*E978</f>
        <v>0</v>
      </c>
      <c r="I978" s="1"/>
      <c r="J978" s="1"/>
      <c r="K978" s="1"/>
      <c r="L978" s="1"/>
      <c r="M978" s="1"/>
      <c r="N978" s="1"/>
      <c r="O978" s="1"/>
      <c r="P978" s="1"/>
      <c r="Q978" s="1"/>
      <c r="R978" s="1"/>
      <c r="S978" s="1"/>
      <c r="T978" s="1"/>
      <c r="U978" s="1"/>
      <c r="V978" s="1"/>
      <c r="W978" s="1"/>
      <c r="X978" s="1"/>
      <c r="Y978" s="1"/>
      <c r="Z978" s="1"/>
    </row>
    <row r="979" spans="1:26" ht="14.25" customHeight="1">
      <c r="A979" s="1"/>
      <c r="B979" s="708" t="s">
        <v>177</v>
      </c>
      <c r="C979" s="621"/>
      <c r="D979" s="39" t="s">
        <v>30</v>
      </c>
      <c r="E979" s="50">
        <v>1.2</v>
      </c>
      <c r="F979" s="40">
        <v>0.05</v>
      </c>
      <c r="G979" s="41">
        <v>10969</v>
      </c>
      <c r="H979" s="42">
        <f t="shared" si="78"/>
        <v>13820.94</v>
      </c>
      <c r="I979" s="1"/>
      <c r="J979" s="1"/>
      <c r="K979" s="1"/>
      <c r="L979" s="1"/>
      <c r="M979" s="1"/>
      <c r="N979" s="1"/>
      <c r="O979" s="1"/>
      <c r="P979" s="1"/>
      <c r="Q979" s="1"/>
      <c r="R979" s="1"/>
      <c r="S979" s="1"/>
      <c r="T979" s="1"/>
      <c r="U979" s="1"/>
      <c r="V979" s="1"/>
      <c r="W979" s="1"/>
      <c r="X979" s="1"/>
      <c r="Y979" s="1"/>
      <c r="Z979" s="1"/>
    </row>
    <row r="980" spans="1:26" ht="14.25" customHeight="1">
      <c r="A980" s="1"/>
      <c r="B980" s="708" t="s">
        <v>182</v>
      </c>
      <c r="C980" s="621"/>
      <c r="D980" s="39" t="s">
        <v>51</v>
      </c>
      <c r="E980" s="50">
        <v>2</v>
      </c>
      <c r="F980" s="40">
        <v>0</v>
      </c>
      <c r="G980" s="41">
        <v>3100</v>
      </c>
      <c r="H980" s="42">
        <f t="shared" si="78"/>
        <v>6200</v>
      </c>
      <c r="I980" s="1"/>
      <c r="J980" s="1"/>
      <c r="K980" s="1"/>
      <c r="L980" s="1"/>
      <c r="M980" s="1"/>
      <c r="N980" s="1"/>
      <c r="O980" s="1"/>
      <c r="P980" s="1"/>
      <c r="Q980" s="1"/>
      <c r="R980" s="1"/>
      <c r="S980" s="1"/>
      <c r="T980" s="1"/>
      <c r="U980" s="1"/>
      <c r="V980" s="1"/>
      <c r="W980" s="1"/>
      <c r="X980" s="1"/>
      <c r="Y980" s="1"/>
      <c r="Z980" s="1"/>
    </row>
    <row r="981" spans="1:26" ht="14.25" customHeight="1">
      <c r="A981" s="1"/>
      <c r="B981" s="708" t="s">
        <v>183</v>
      </c>
      <c r="C981" s="621"/>
      <c r="D981" s="39" t="s">
        <v>51</v>
      </c>
      <c r="E981" s="50">
        <v>1</v>
      </c>
      <c r="F981" s="40">
        <v>0</v>
      </c>
      <c r="G981" s="41">
        <v>3064</v>
      </c>
      <c r="H981" s="42">
        <f t="shared" si="78"/>
        <v>3064</v>
      </c>
      <c r="I981" s="1"/>
      <c r="J981" s="1"/>
      <c r="K981" s="1"/>
      <c r="L981" s="1"/>
      <c r="M981" s="1"/>
      <c r="N981" s="1"/>
      <c r="O981" s="1"/>
      <c r="P981" s="1"/>
      <c r="Q981" s="1"/>
      <c r="R981" s="1"/>
      <c r="S981" s="1"/>
      <c r="T981" s="1"/>
      <c r="U981" s="1"/>
      <c r="V981" s="1"/>
      <c r="W981" s="1"/>
      <c r="X981" s="1"/>
      <c r="Y981" s="1"/>
      <c r="Z981" s="1"/>
    </row>
    <row r="982" spans="1:26" ht="14.25" customHeight="1">
      <c r="A982" s="1"/>
      <c r="B982" s="708" t="s">
        <v>184</v>
      </c>
      <c r="C982" s="621"/>
      <c r="D982" s="39" t="s">
        <v>51</v>
      </c>
      <c r="E982" s="50">
        <v>1</v>
      </c>
      <c r="F982" s="40">
        <v>0</v>
      </c>
      <c r="G982" s="41">
        <v>4140</v>
      </c>
      <c r="H982" s="42">
        <f t="shared" si="78"/>
        <v>4140</v>
      </c>
      <c r="I982" s="1"/>
      <c r="J982" s="1"/>
      <c r="K982" s="1"/>
      <c r="L982" s="1"/>
      <c r="M982" s="1"/>
      <c r="N982" s="1"/>
      <c r="O982" s="1"/>
      <c r="P982" s="1"/>
      <c r="Q982" s="1"/>
      <c r="R982" s="1"/>
      <c r="S982" s="1"/>
      <c r="T982" s="1"/>
      <c r="U982" s="1"/>
      <c r="V982" s="1"/>
      <c r="W982" s="1"/>
      <c r="X982" s="1"/>
      <c r="Y982" s="1"/>
      <c r="Z982" s="1"/>
    </row>
    <row r="983" spans="1:26" ht="14.25" customHeight="1">
      <c r="A983" s="1"/>
      <c r="B983" s="708" t="s">
        <v>185</v>
      </c>
      <c r="C983" s="621"/>
      <c r="D983" s="39" t="s">
        <v>51</v>
      </c>
      <c r="E983" s="50">
        <v>1</v>
      </c>
      <c r="F983" s="40">
        <v>0</v>
      </c>
      <c r="G983" s="41">
        <v>21900</v>
      </c>
      <c r="H983" s="42">
        <f t="shared" si="78"/>
        <v>21900</v>
      </c>
      <c r="I983" s="1"/>
      <c r="J983" s="1"/>
      <c r="K983" s="1"/>
      <c r="L983" s="1"/>
      <c r="M983" s="1"/>
      <c r="N983" s="1"/>
      <c r="O983" s="1"/>
      <c r="P983" s="1"/>
      <c r="Q983" s="1"/>
      <c r="R983" s="1"/>
      <c r="S983" s="1"/>
      <c r="T983" s="1"/>
      <c r="U983" s="1"/>
      <c r="V983" s="1"/>
      <c r="W983" s="1"/>
      <c r="X983" s="1"/>
      <c r="Y983" s="1"/>
      <c r="Z983" s="1"/>
    </row>
    <row r="984" spans="1:26" ht="14.25" customHeight="1">
      <c r="A984" s="1"/>
      <c r="B984" s="708" t="s">
        <v>186</v>
      </c>
      <c r="C984" s="621"/>
      <c r="D984" s="39" t="s">
        <v>51</v>
      </c>
      <c r="E984" s="50">
        <v>7.6999999999999999E-2</v>
      </c>
      <c r="F984" s="40">
        <v>0</v>
      </c>
      <c r="G984" s="41">
        <v>145000</v>
      </c>
      <c r="H984" s="42">
        <f t="shared" si="78"/>
        <v>11165</v>
      </c>
      <c r="I984" s="1"/>
      <c r="J984" s="1"/>
      <c r="K984" s="1"/>
      <c r="L984" s="1"/>
      <c r="M984" s="1"/>
      <c r="N984" s="1"/>
      <c r="O984" s="1"/>
      <c r="P984" s="1"/>
      <c r="Q984" s="1"/>
      <c r="R984" s="1"/>
      <c r="S984" s="1"/>
      <c r="T984" s="1"/>
      <c r="U984" s="1"/>
      <c r="V984" s="1"/>
      <c r="W984" s="1"/>
      <c r="X984" s="1"/>
      <c r="Y984" s="1"/>
      <c r="Z984" s="1"/>
    </row>
    <row r="985" spans="1:26" ht="14.25" customHeight="1">
      <c r="A985" s="1"/>
      <c r="B985" s="702" t="s">
        <v>140</v>
      </c>
      <c r="C985" s="625"/>
      <c r="D985" s="39" t="s">
        <v>131</v>
      </c>
      <c r="E985" s="46">
        <v>0.02</v>
      </c>
      <c r="F985" s="47">
        <v>0</v>
      </c>
      <c r="G985" s="48">
        <v>9000</v>
      </c>
      <c r="H985" s="42">
        <v>180</v>
      </c>
      <c r="I985" s="1"/>
      <c r="J985" s="1"/>
      <c r="K985" s="1"/>
      <c r="L985" s="1"/>
      <c r="M985" s="1"/>
      <c r="N985" s="1"/>
      <c r="O985" s="1"/>
      <c r="P985" s="1"/>
      <c r="Q985" s="1"/>
      <c r="R985" s="1"/>
      <c r="S985" s="1"/>
      <c r="T985" s="1"/>
      <c r="U985" s="1"/>
      <c r="V985" s="1"/>
      <c r="W985" s="1"/>
      <c r="X985" s="1"/>
      <c r="Y985" s="1"/>
      <c r="Z985" s="1"/>
    </row>
    <row r="986" spans="1:26" ht="14.25" customHeight="1">
      <c r="A986" s="1"/>
      <c r="B986" s="682" t="s">
        <v>87</v>
      </c>
      <c r="C986" s="581"/>
      <c r="D986" s="581"/>
      <c r="E986" s="581"/>
      <c r="F986" s="581"/>
      <c r="G986" s="579"/>
      <c r="H986" s="49">
        <f>ROUND(SUM(H978:H985),2)</f>
        <v>60469.94</v>
      </c>
      <c r="I986" s="1"/>
      <c r="J986" s="1"/>
      <c r="K986" s="1"/>
      <c r="L986" s="1"/>
      <c r="M986" s="1"/>
      <c r="N986" s="1"/>
      <c r="O986" s="1"/>
      <c r="P986" s="1"/>
      <c r="Q986" s="1"/>
      <c r="R986" s="1"/>
      <c r="S986" s="1"/>
      <c r="T986" s="1"/>
      <c r="U986" s="1"/>
      <c r="V986" s="1"/>
      <c r="W986" s="1"/>
      <c r="X986" s="1"/>
      <c r="Y986" s="1"/>
      <c r="Z986" s="1"/>
    </row>
    <row r="987" spans="1:26" ht="14.25" customHeight="1">
      <c r="A987" s="1"/>
      <c r="B987" s="636" t="s">
        <v>88</v>
      </c>
      <c r="C987" s="581"/>
      <c r="D987" s="581"/>
      <c r="E987" s="581"/>
      <c r="F987" s="581"/>
      <c r="G987" s="581"/>
      <c r="H987" s="589"/>
      <c r="I987" s="1"/>
      <c r="J987" s="1"/>
      <c r="K987" s="1"/>
      <c r="L987" s="1"/>
      <c r="M987" s="1"/>
      <c r="N987" s="1"/>
      <c r="O987" s="1"/>
      <c r="P987" s="1"/>
      <c r="Q987" s="1"/>
      <c r="R987" s="1"/>
      <c r="S987" s="1"/>
      <c r="T987" s="1"/>
      <c r="U987" s="1"/>
      <c r="V987" s="1"/>
      <c r="W987" s="1"/>
      <c r="X987" s="1"/>
      <c r="Y987" s="1"/>
      <c r="Z987" s="1"/>
    </row>
    <row r="988" spans="1:26" ht="14.25" customHeight="1">
      <c r="A988" s="1"/>
      <c r="B988" s="591" t="s">
        <v>1</v>
      </c>
      <c r="C988" s="579"/>
      <c r="D988" s="37" t="s">
        <v>2</v>
      </c>
      <c r="E988" s="23" t="s">
        <v>83</v>
      </c>
      <c r="F988" s="23" t="s">
        <v>89</v>
      </c>
      <c r="G988" s="23" t="s">
        <v>85</v>
      </c>
      <c r="H988" s="38" t="s">
        <v>86</v>
      </c>
      <c r="I988" s="1"/>
      <c r="J988" s="1"/>
      <c r="K988" s="1"/>
      <c r="L988" s="1"/>
      <c r="M988" s="1"/>
      <c r="N988" s="1"/>
      <c r="O988" s="1"/>
      <c r="P988" s="1"/>
      <c r="Q988" s="1"/>
      <c r="R988" s="1"/>
      <c r="S988" s="1"/>
      <c r="T988" s="1"/>
      <c r="U988" s="1"/>
      <c r="V988" s="1"/>
      <c r="W988" s="1"/>
      <c r="X988" s="1"/>
      <c r="Y988" s="1"/>
      <c r="Z988" s="1"/>
    </row>
    <row r="989" spans="1:26" ht="14.25" customHeight="1">
      <c r="A989" s="1"/>
      <c r="B989" s="701"/>
      <c r="C989" s="680"/>
      <c r="D989" s="50"/>
      <c r="E989" s="51"/>
      <c r="F989" s="52"/>
      <c r="G989" s="41"/>
      <c r="H989" s="42">
        <f t="shared" ref="H989:H991" si="79">E989*F989*G989</f>
        <v>0</v>
      </c>
      <c r="I989" s="1"/>
      <c r="J989" s="1"/>
      <c r="K989" s="1"/>
      <c r="L989" s="1"/>
      <c r="M989" s="1"/>
      <c r="N989" s="1"/>
      <c r="O989" s="1"/>
      <c r="P989" s="1"/>
      <c r="Q989" s="1"/>
      <c r="R989" s="1"/>
      <c r="S989" s="1"/>
      <c r="T989" s="1"/>
      <c r="U989" s="1"/>
      <c r="V989" s="1"/>
      <c r="W989" s="1"/>
      <c r="X989" s="1"/>
      <c r="Y989" s="1"/>
      <c r="Z989" s="1"/>
    </row>
    <row r="990" spans="1:26" ht="14.25" customHeight="1">
      <c r="A990" s="1"/>
      <c r="B990" s="707" t="s">
        <v>90</v>
      </c>
      <c r="C990" s="620"/>
      <c r="D990" s="53" t="s">
        <v>91</v>
      </c>
      <c r="E990" s="50">
        <v>0.05</v>
      </c>
      <c r="F990" s="59">
        <v>1</v>
      </c>
      <c r="G990" s="41">
        <f>H999</f>
        <v>24882</v>
      </c>
      <c r="H990" s="42">
        <f t="shared" si="79"/>
        <v>1244.1000000000001</v>
      </c>
      <c r="I990" s="1"/>
      <c r="J990" s="1"/>
      <c r="K990" s="1"/>
      <c r="L990" s="1"/>
      <c r="M990" s="1"/>
      <c r="N990" s="1"/>
      <c r="O990" s="1"/>
      <c r="P990" s="1"/>
      <c r="Q990" s="1"/>
      <c r="R990" s="1"/>
      <c r="S990" s="1"/>
      <c r="T990" s="1"/>
      <c r="U990" s="1"/>
      <c r="V990" s="1"/>
      <c r="W990" s="1"/>
      <c r="X990" s="1"/>
      <c r="Y990" s="1"/>
      <c r="Z990" s="1"/>
    </row>
    <row r="991" spans="1:26" ht="14.25" customHeight="1">
      <c r="A991" s="1"/>
      <c r="B991" s="861"/>
      <c r="C991" s="681"/>
      <c r="D991" s="47"/>
      <c r="E991" s="46"/>
      <c r="F991" s="47"/>
      <c r="G991" s="41"/>
      <c r="H991" s="42">
        <f t="shared" si="79"/>
        <v>0</v>
      </c>
      <c r="I991" s="1"/>
      <c r="J991" s="1"/>
      <c r="K991" s="1"/>
      <c r="L991" s="1"/>
      <c r="M991" s="1"/>
      <c r="N991" s="1"/>
      <c r="O991" s="1"/>
      <c r="P991" s="1"/>
      <c r="Q991" s="1"/>
      <c r="R991" s="1"/>
      <c r="S991" s="1"/>
      <c r="T991" s="1"/>
      <c r="U991" s="1"/>
      <c r="V991" s="1"/>
      <c r="W991" s="1"/>
      <c r="X991" s="1"/>
      <c r="Y991" s="1"/>
      <c r="Z991" s="1"/>
    </row>
    <row r="992" spans="1:26" ht="14.25" customHeight="1">
      <c r="A992" s="1"/>
      <c r="B992" s="682" t="s">
        <v>87</v>
      </c>
      <c r="C992" s="581"/>
      <c r="D992" s="581"/>
      <c r="E992" s="581"/>
      <c r="F992" s="581"/>
      <c r="G992" s="579"/>
      <c r="H992" s="49">
        <f>ROUND(SUM(H989:H991),2)</f>
        <v>1244.0999999999999</v>
      </c>
      <c r="I992" s="1"/>
      <c r="J992" s="1"/>
      <c r="K992" s="1"/>
      <c r="L992" s="1"/>
      <c r="M992" s="1"/>
      <c r="N992" s="1"/>
      <c r="O992" s="1"/>
      <c r="P992" s="1"/>
      <c r="Q992" s="1"/>
      <c r="R992" s="1"/>
      <c r="S992" s="1"/>
      <c r="T992" s="1"/>
      <c r="U992" s="1"/>
      <c r="V992" s="1"/>
      <c r="W992" s="1"/>
      <c r="X992" s="1"/>
      <c r="Y992" s="1"/>
      <c r="Z992" s="1"/>
    </row>
    <row r="993" spans="1:26" ht="14.25" customHeight="1">
      <c r="A993" s="1"/>
      <c r="B993" s="636" t="s">
        <v>92</v>
      </c>
      <c r="C993" s="581"/>
      <c r="D993" s="581"/>
      <c r="E993" s="581"/>
      <c r="F993" s="581"/>
      <c r="G993" s="581"/>
      <c r="H993" s="589"/>
      <c r="I993" s="1"/>
      <c r="J993" s="1"/>
      <c r="K993" s="1"/>
      <c r="L993" s="1"/>
      <c r="M993" s="1"/>
      <c r="N993" s="1"/>
      <c r="O993" s="1"/>
      <c r="P993" s="1"/>
      <c r="Q993" s="1"/>
      <c r="R993" s="1"/>
      <c r="S993" s="1"/>
      <c r="T993" s="1"/>
      <c r="U993" s="1"/>
      <c r="V993" s="1"/>
      <c r="W993" s="1"/>
      <c r="X993" s="1"/>
      <c r="Y993" s="1"/>
      <c r="Z993" s="1"/>
    </row>
    <row r="994" spans="1:26" ht="14.25" customHeight="1">
      <c r="A994" s="1"/>
      <c r="B994" s="591" t="s">
        <v>1</v>
      </c>
      <c r="C994" s="579"/>
      <c r="D994" s="37" t="s">
        <v>2</v>
      </c>
      <c r="E994" s="23" t="s">
        <v>83</v>
      </c>
      <c r="F994" s="54" t="s">
        <v>89</v>
      </c>
      <c r="G994" s="23" t="s">
        <v>85</v>
      </c>
      <c r="H994" s="55" t="s">
        <v>86</v>
      </c>
      <c r="I994" s="1"/>
      <c r="J994" s="1"/>
      <c r="K994" s="1"/>
      <c r="L994" s="1"/>
      <c r="M994" s="1"/>
      <c r="N994" s="1"/>
      <c r="O994" s="1"/>
      <c r="P994" s="1"/>
      <c r="Q994" s="1"/>
      <c r="R994" s="1"/>
      <c r="S994" s="1"/>
      <c r="T994" s="1"/>
      <c r="U994" s="1"/>
      <c r="V994" s="1"/>
      <c r="W994" s="1"/>
      <c r="X994" s="1"/>
      <c r="Y994" s="1"/>
      <c r="Z994" s="1"/>
    </row>
    <row r="995" spans="1:26" ht="14.25" customHeight="1">
      <c r="A995" s="1"/>
      <c r="B995" s="701"/>
      <c r="C995" s="680"/>
      <c r="D995" s="56"/>
      <c r="E995" s="51"/>
      <c r="F995" s="57"/>
      <c r="G995" s="41"/>
      <c r="H995" s="42">
        <f t="shared" ref="H995:H998" si="80">E995*F995*G995</f>
        <v>0</v>
      </c>
      <c r="I995" s="1"/>
      <c r="J995" s="1"/>
      <c r="K995" s="1"/>
      <c r="L995" s="1"/>
      <c r="M995" s="1"/>
      <c r="N995" s="1"/>
      <c r="O995" s="1"/>
      <c r="P995" s="1"/>
      <c r="Q995" s="1"/>
      <c r="R995" s="1"/>
      <c r="S995" s="1"/>
      <c r="T995" s="1"/>
      <c r="U995" s="1"/>
      <c r="V995" s="1"/>
      <c r="W995" s="1"/>
      <c r="X995" s="1"/>
      <c r="Y995" s="1"/>
      <c r="Z995" s="1"/>
    </row>
    <row r="996" spans="1:26" ht="14.25" customHeight="1">
      <c r="A996" s="1"/>
      <c r="B996" s="619" t="s">
        <v>96</v>
      </c>
      <c r="C996" s="620"/>
      <c r="D996" s="58" t="s">
        <v>94</v>
      </c>
      <c r="E996" s="50">
        <v>1</v>
      </c>
      <c r="F996" s="59">
        <v>0.15</v>
      </c>
      <c r="G996" s="41">
        <v>102080</v>
      </c>
      <c r="H996" s="42">
        <f t="shared" si="80"/>
        <v>15312</v>
      </c>
      <c r="I996" s="1"/>
      <c r="J996" s="1"/>
      <c r="K996" s="1"/>
      <c r="L996" s="1"/>
      <c r="M996" s="1"/>
      <c r="N996" s="1"/>
      <c r="O996" s="1"/>
      <c r="P996" s="1"/>
      <c r="Q996" s="1"/>
      <c r="R996" s="1"/>
      <c r="S996" s="1"/>
      <c r="T996" s="1"/>
      <c r="U996" s="1"/>
      <c r="V996" s="1"/>
      <c r="W996" s="1"/>
      <c r="X996" s="1"/>
      <c r="Y996" s="1"/>
      <c r="Z996" s="1"/>
    </row>
    <row r="997" spans="1:26" ht="14.25" customHeight="1">
      <c r="A997" s="1"/>
      <c r="B997" s="619" t="s">
        <v>93</v>
      </c>
      <c r="C997" s="620"/>
      <c r="D997" s="58" t="s">
        <v>94</v>
      </c>
      <c r="E997" s="50">
        <v>1</v>
      </c>
      <c r="F997" s="59">
        <v>0.15</v>
      </c>
      <c r="G997" s="41">
        <v>63800</v>
      </c>
      <c r="H997" s="42">
        <f t="shared" si="80"/>
        <v>9570</v>
      </c>
      <c r="I997" s="1"/>
      <c r="J997" s="1"/>
      <c r="K997" s="1"/>
      <c r="L997" s="1"/>
      <c r="M997" s="1"/>
      <c r="N997" s="1"/>
      <c r="O997" s="1"/>
      <c r="P997" s="1"/>
      <c r="Q997" s="1"/>
      <c r="R997" s="1"/>
      <c r="S997" s="1"/>
      <c r="T997" s="1"/>
      <c r="U997" s="1"/>
      <c r="V997" s="1"/>
      <c r="W997" s="1"/>
      <c r="X997" s="1"/>
      <c r="Y997" s="1"/>
      <c r="Z997" s="1"/>
    </row>
    <row r="998" spans="1:26" ht="14.25" customHeight="1">
      <c r="A998" s="1"/>
      <c r="B998" s="702"/>
      <c r="C998" s="681"/>
      <c r="D998" s="60"/>
      <c r="E998" s="61"/>
      <c r="F998" s="47"/>
      <c r="G998" s="41"/>
      <c r="H998" s="42">
        <f t="shared" si="80"/>
        <v>0</v>
      </c>
      <c r="I998" s="1"/>
      <c r="J998" s="1"/>
      <c r="K998" s="1"/>
      <c r="L998" s="1"/>
      <c r="M998" s="1"/>
      <c r="N998" s="1"/>
      <c r="O998" s="1"/>
      <c r="P998" s="1"/>
      <c r="Q998" s="1"/>
      <c r="R998" s="1"/>
      <c r="S998" s="1"/>
      <c r="T998" s="1"/>
      <c r="U998" s="1"/>
      <c r="V998" s="1"/>
      <c r="W998" s="1"/>
      <c r="X998" s="1"/>
      <c r="Y998" s="1"/>
      <c r="Z998" s="1"/>
    </row>
    <row r="999" spans="1:26" ht="14.25" customHeight="1">
      <c r="A999" s="1"/>
      <c r="B999" s="682" t="s">
        <v>87</v>
      </c>
      <c r="C999" s="581"/>
      <c r="D999" s="581"/>
      <c r="E999" s="581"/>
      <c r="F999" s="581"/>
      <c r="G999" s="579"/>
      <c r="H999" s="49">
        <f>ROUND(SUM(H995:H998),2)</f>
        <v>24882</v>
      </c>
      <c r="I999" s="1"/>
      <c r="J999" s="1"/>
      <c r="K999" s="1"/>
      <c r="L999" s="1"/>
      <c r="M999" s="1"/>
      <c r="N999" s="1"/>
      <c r="O999" s="1"/>
      <c r="P999" s="1"/>
      <c r="Q999" s="1"/>
      <c r="R999" s="1"/>
      <c r="S999" s="1"/>
      <c r="T999" s="1"/>
      <c r="U999" s="1"/>
      <c r="V999" s="1"/>
      <c r="W999" s="1"/>
      <c r="X999" s="1"/>
      <c r="Y999" s="1"/>
      <c r="Z999" s="1"/>
    </row>
    <row r="1000" spans="1:26" ht="14.25" customHeight="1">
      <c r="A1000" s="1"/>
      <c r="B1000" s="636" t="s">
        <v>95</v>
      </c>
      <c r="C1000" s="581"/>
      <c r="D1000" s="581"/>
      <c r="E1000" s="581"/>
      <c r="F1000" s="581"/>
      <c r="G1000" s="581"/>
      <c r="H1000" s="589"/>
      <c r="I1000" s="1"/>
      <c r="J1000" s="1"/>
      <c r="K1000" s="1"/>
      <c r="L1000" s="1"/>
      <c r="M1000" s="1"/>
      <c r="N1000" s="1"/>
      <c r="O1000" s="1"/>
      <c r="P1000" s="1"/>
      <c r="Q1000" s="1"/>
      <c r="R1000" s="1"/>
      <c r="S1000" s="1"/>
      <c r="T1000" s="1"/>
      <c r="U1000" s="1"/>
      <c r="V1000" s="1"/>
      <c r="W1000" s="1"/>
      <c r="X1000" s="1"/>
      <c r="Y1000" s="1"/>
      <c r="Z1000" s="1"/>
    </row>
    <row r="1001" spans="1:26" ht="14.25" customHeight="1">
      <c r="A1001" s="1"/>
      <c r="B1001" s="591" t="s">
        <v>1</v>
      </c>
      <c r="C1001" s="581"/>
      <c r="D1001" s="579"/>
      <c r="E1001" s="23" t="s">
        <v>2</v>
      </c>
      <c r="F1001" s="23" t="s">
        <v>83</v>
      </c>
      <c r="G1001" s="23" t="s">
        <v>85</v>
      </c>
      <c r="H1001" s="38" t="s">
        <v>86</v>
      </c>
      <c r="I1001" s="1"/>
      <c r="J1001" s="1"/>
      <c r="K1001" s="1"/>
      <c r="L1001" s="1"/>
      <c r="M1001" s="1"/>
      <c r="N1001" s="1"/>
      <c r="O1001" s="1"/>
      <c r="P1001" s="1"/>
      <c r="Q1001" s="1"/>
      <c r="R1001" s="1"/>
      <c r="S1001" s="1"/>
      <c r="T1001" s="1"/>
      <c r="U1001" s="1"/>
      <c r="V1001" s="1"/>
      <c r="W1001" s="1"/>
      <c r="X1001" s="1"/>
      <c r="Y1001" s="1"/>
      <c r="Z1001" s="1"/>
    </row>
    <row r="1002" spans="1:26" ht="14.25" customHeight="1">
      <c r="A1002" s="1"/>
      <c r="B1002" s="619"/>
      <c r="C1002" s="620"/>
      <c r="D1002" s="621"/>
      <c r="E1002" s="39"/>
      <c r="F1002" s="40"/>
      <c r="G1002" s="62"/>
      <c r="H1002" s="63">
        <f t="shared" ref="H1002:H1003" si="81">G1002*F1002</f>
        <v>0</v>
      </c>
      <c r="I1002" s="1"/>
      <c r="J1002" s="1"/>
      <c r="K1002" s="1"/>
      <c r="L1002" s="1"/>
      <c r="M1002" s="1"/>
      <c r="N1002" s="1"/>
      <c r="O1002" s="1"/>
      <c r="P1002" s="1"/>
      <c r="Q1002" s="1"/>
      <c r="R1002" s="1"/>
      <c r="S1002" s="1"/>
      <c r="T1002" s="1"/>
      <c r="U1002" s="1"/>
      <c r="V1002" s="1"/>
      <c r="W1002" s="1"/>
      <c r="X1002" s="1"/>
      <c r="Y1002" s="1"/>
      <c r="Z1002" s="1"/>
    </row>
    <row r="1003" spans="1:26" ht="14.25" customHeight="1">
      <c r="A1003" s="1"/>
      <c r="B1003" s="619"/>
      <c r="C1003" s="620"/>
      <c r="D1003" s="621"/>
      <c r="E1003" s="39"/>
      <c r="F1003" s="40"/>
      <c r="G1003" s="62"/>
      <c r="H1003" s="63">
        <f t="shared" si="81"/>
        <v>0</v>
      </c>
      <c r="I1003" s="1"/>
      <c r="J1003" s="1"/>
      <c r="K1003" s="1"/>
      <c r="L1003" s="1"/>
      <c r="M1003" s="1"/>
      <c r="N1003" s="1"/>
      <c r="O1003" s="1"/>
      <c r="P1003" s="1"/>
      <c r="Q1003" s="1"/>
      <c r="R1003" s="1"/>
      <c r="S1003" s="1"/>
      <c r="T1003" s="1"/>
      <c r="U1003" s="1"/>
      <c r="V1003" s="1"/>
      <c r="W1003" s="1"/>
      <c r="X1003" s="1"/>
      <c r="Y1003" s="1"/>
      <c r="Z1003" s="1"/>
    </row>
    <row r="1004" spans="1:26" ht="14.25" customHeight="1">
      <c r="A1004" s="1"/>
      <c r="B1004" s="674" t="s">
        <v>87</v>
      </c>
      <c r="C1004" s="594"/>
      <c r="D1004" s="594"/>
      <c r="E1004" s="594"/>
      <c r="F1004" s="594"/>
      <c r="G1004" s="595"/>
      <c r="H1004" s="64">
        <f>ROUND(SUM(H1002:H1003),2)</f>
        <v>0</v>
      </c>
      <c r="I1004" s="1"/>
      <c r="J1004" s="1"/>
      <c r="K1004" s="1"/>
      <c r="L1004" s="1"/>
      <c r="M1004" s="1"/>
      <c r="N1004" s="1"/>
      <c r="O1004" s="1"/>
      <c r="P1004" s="1"/>
      <c r="Q1004" s="1"/>
      <c r="R1004" s="1"/>
      <c r="S1004" s="1"/>
      <c r="T1004" s="1"/>
      <c r="U1004" s="1"/>
      <c r="V1004" s="1"/>
      <c r="W1004" s="1"/>
      <c r="X1004" s="1"/>
      <c r="Y1004" s="1"/>
      <c r="Z1004" s="1"/>
    </row>
    <row r="1005" spans="1:26" ht="14.25" customHeight="1">
      <c r="A1005" s="1"/>
      <c r="B1005" s="675"/>
      <c r="C1005" s="602"/>
      <c r="D1005" s="602"/>
      <c r="E1005" s="602"/>
      <c r="F1005" s="602"/>
      <c r="G1005" s="602"/>
      <c r="H1005" s="633"/>
      <c r="I1005" s="1"/>
      <c r="J1005" s="1"/>
      <c r="K1005" s="1"/>
      <c r="L1005" s="1"/>
      <c r="M1005" s="1"/>
      <c r="N1005" s="1"/>
      <c r="O1005" s="1"/>
      <c r="P1005" s="1"/>
      <c r="Q1005" s="1"/>
      <c r="R1005" s="1"/>
      <c r="S1005" s="1"/>
      <c r="T1005" s="1"/>
      <c r="U1005" s="1"/>
      <c r="V1005" s="1"/>
      <c r="W1005" s="1"/>
      <c r="X1005" s="1"/>
      <c r="Y1005" s="1"/>
      <c r="Z1005" s="1"/>
    </row>
    <row r="1006" spans="1:26" ht="14.25" customHeight="1">
      <c r="A1006" s="1"/>
      <c r="B1006" s="676"/>
      <c r="C1006" s="587"/>
      <c r="D1006" s="635"/>
      <c r="E1006" s="677" t="s">
        <v>59</v>
      </c>
      <c r="F1006" s="678"/>
      <c r="G1006" s="678"/>
      <c r="H1006" s="65">
        <f>ROUND(H1004+H999+H992+H986,0)</f>
        <v>86596</v>
      </c>
      <c r="I1006" s="1"/>
      <c r="J1006" s="1"/>
      <c r="K1006" s="1"/>
      <c r="L1006" s="1"/>
      <c r="M1006" s="1"/>
      <c r="N1006" s="1"/>
      <c r="O1006" s="1"/>
      <c r="P1006" s="1"/>
      <c r="Q1006" s="1"/>
      <c r="R1006" s="1"/>
      <c r="S1006" s="1"/>
      <c r="T1006" s="1"/>
      <c r="U1006" s="1"/>
      <c r="V1006" s="1"/>
      <c r="W1006" s="1"/>
      <c r="X1006" s="1"/>
      <c r="Y1006" s="1"/>
      <c r="Z1006" s="1"/>
    </row>
    <row r="1007" spans="1:26" ht="14.25" customHeight="1">
      <c r="A1007" s="1"/>
      <c r="B1007" s="290"/>
      <c r="C1007" s="68"/>
      <c r="D1007" s="68"/>
      <c r="E1007" s="68"/>
      <c r="F1007" s="68"/>
      <c r="G1007" s="68"/>
      <c r="H1007" s="69"/>
      <c r="I1007" s="1"/>
      <c r="J1007" s="1"/>
      <c r="K1007" s="1"/>
      <c r="L1007" s="1"/>
      <c r="M1007" s="1"/>
      <c r="N1007" s="1"/>
      <c r="O1007" s="1"/>
      <c r="P1007" s="1"/>
      <c r="Q1007" s="1"/>
      <c r="R1007" s="1"/>
      <c r="S1007" s="1"/>
      <c r="T1007" s="1"/>
      <c r="U1007" s="1"/>
      <c r="V1007" s="1"/>
      <c r="W1007" s="1"/>
      <c r="X1007" s="1"/>
      <c r="Y1007" s="1"/>
      <c r="Z1007" s="1"/>
    </row>
    <row r="1008" spans="1:26" ht="14.25" customHeight="1">
      <c r="A1008" s="1"/>
      <c r="B1008" s="291"/>
      <c r="C1008" s="31"/>
      <c r="D1008" s="31"/>
      <c r="E1008" s="31"/>
      <c r="F1008" s="31"/>
      <c r="G1008" s="31"/>
      <c r="H1008" s="32"/>
      <c r="I1008" s="1"/>
      <c r="J1008" s="1"/>
      <c r="K1008" s="1"/>
      <c r="L1008" s="1"/>
      <c r="M1008" s="1"/>
      <c r="N1008" s="1"/>
      <c r="O1008" s="1"/>
      <c r="P1008" s="1"/>
      <c r="Q1008" s="1"/>
      <c r="R1008" s="1"/>
      <c r="S1008" s="1"/>
      <c r="T1008" s="1"/>
      <c r="U1008" s="1"/>
      <c r="V1008" s="1"/>
      <c r="W1008" s="1"/>
      <c r="X1008" s="1"/>
      <c r="Y1008" s="1"/>
      <c r="Z1008" s="1"/>
    </row>
    <row r="1009" spans="1:26" ht="14.25" customHeight="1">
      <c r="A1009" s="1"/>
      <c r="B1009" s="691" t="s">
        <v>77</v>
      </c>
      <c r="C1009" s="578"/>
      <c r="D1009" s="578"/>
      <c r="E1009" s="578"/>
      <c r="F1009" s="578"/>
      <c r="G1009" s="578"/>
      <c r="H1009" s="604"/>
      <c r="I1009" s="1"/>
      <c r="J1009" s="1"/>
      <c r="K1009" s="1"/>
      <c r="L1009" s="1"/>
      <c r="M1009" s="1"/>
      <c r="N1009" s="1"/>
      <c r="O1009" s="1"/>
      <c r="P1009" s="1"/>
      <c r="Q1009" s="1"/>
      <c r="R1009" s="1"/>
      <c r="S1009" s="1"/>
      <c r="T1009" s="1"/>
      <c r="U1009" s="1"/>
      <c r="V1009" s="1"/>
      <c r="W1009" s="1"/>
      <c r="X1009" s="1"/>
      <c r="Y1009" s="1"/>
      <c r="Z1009" s="1"/>
    </row>
    <row r="1010" spans="1:26" ht="14.25" customHeight="1">
      <c r="A1010" s="1"/>
      <c r="B1010" s="668"/>
      <c r="C1010" s="606"/>
      <c r="D1010" s="606"/>
      <c r="E1010" s="606"/>
      <c r="F1010" s="606"/>
      <c r="G1010" s="606"/>
      <c r="H1010" s="607"/>
      <c r="I1010" s="1"/>
      <c r="J1010" s="1"/>
      <c r="K1010" s="1"/>
      <c r="L1010" s="1"/>
      <c r="M1010" s="1"/>
      <c r="N1010" s="1"/>
      <c r="O1010" s="1"/>
      <c r="P1010" s="1"/>
      <c r="Q1010" s="1"/>
      <c r="R1010" s="1"/>
      <c r="S1010" s="1"/>
      <c r="T1010" s="1"/>
      <c r="U1010" s="1"/>
      <c r="V1010" s="1"/>
      <c r="W1010" s="1"/>
      <c r="X1010" s="1"/>
      <c r="Y1010" s="1"/>
      <c r="Z1010" s="1"/>
    </row>
    <row r="1011" spans="1:26" ht="14.25" customHeight="1">
      <c r="A1011" s="1"/>
      <c r="B1011" s="591" t="s">
        <v>78</v>
      </c>
      <c r="C1011" s="581"/>
      <c r="D1011" s="581"/>
      <c r="E1011" s="581"/>
      <c r="F1011" s="581"/>
      <c r="G1011" s="581"/>
      <c r="H1011" s="589"/>
      <c r="I1011" s="1"/>
      <c r="J1011" s="1"/>
      <c r="K1011" s="1"/>
      <c r="L1011" s="1"/>
      <c r="M1011" s="1"/>
      <c r="N1011" s="1"/>
      <c r="O1011" s="1"/>
      <c r="P1011" s="1"/>
      <c r="Q1011" s="1"/>
      <c r="R1011" s="1"/>
      <c r="S1011" s="1"/>
      <c r="T1011" s="1"/>
      <c r="U1011" s="1"/>
      <c r="V1011" s="1"/>
      <c r="W1011" s="1"/>
      <c r="X1011" s="1"/>
      <c r="Y1011" s="1"/>
      <c r="Z1011" s="1"/>
    </row>
    <row r="1012" spans="1:26" ht="15" customHeight="1">
      <c r="A1012" s="1"/>
      <c r="B1012" s="588" t="s">
        <v>1011</v>
      </c>
      <c r="C1012" s="581"/>
      <c r="D1012" s="581"/>
      <c r="E1012" s="581"/>
      <c r="F1012" s="581"/>
      <c r="G1012" s="581"/>
      <c r="H1012" s="589"/>
      <c r="I1012" s="1"/>
      <c r="J1012" s="1"/>
      <c r="K1012" s="1"/>
      <c r="L1012" s="1"/>
      <c r="M1012" s="1"/>
      <c r="N1012" s="1"/>
      <c r="O1012" s="1"/>
      <c r="P1012" s="1"/>
      <c r="Q1012" s="1"/>
      <c r="R1012" s="1"/>
      <c r="S1012" s="1"/>
      <c r="T1012" s="1"/>
      <c r="U1012" s="1"/>
      <c r="V1012" s="1"/>
      <c r="W1012" s="1"/>
      <c r="X1012" s="1"/>
      <c r="Y1012" s="1"/>
      <c r="Z1012" s="1"/>
    </row>
    <row r="1013" spans="1:26" ht="15" customHeight="1">
      <c r="A1013" s="1"/>
      <c r="B1013" s="292" t="s">
        <v>79</v>
      </c>
      <c r="C1013" s="293" t="e">
        <f>+#REF!</f>
        <v>#REF!</v>
      </c>
      <c r="D1013" s="693" t="s">
        <v>80</v>
      </c>
      <c r="E1013" s="579"/>
      <c r="F1013" s="5" t="e">
        <f>+#REF!</f>
        <v>#REF!</v>
      </c>
      <c r="G1013" s="5" t="s">
        <v>81</v>
      </c>
      <c r="H1013" s="36"/>
      <c r="I1013" s="1"/>
      <c r="J1013" s="1"/>
      <c r="K1013" s="1"/>
      <c r="L1013" s="1"/>
      <c r="M1013" s="1"/>
      <c r="N1013" s="1"/>
      <c r="O1013" s="1"/>
      <c r="P1013" s="1"/>
      <c r="Q1013" s="1"/>
      <c r="R1013" s="1"/>
      <c r="S1013" s="1"/>
      <c r="T1013" s="1"/>
      <c r="U1013" s="1"/>
      <c r="V1013" s="1"/>
      <c r="W1013" s="1"/>
      <c r="X1013" s="1"/>
      <c r="Y1013" s="1"/>
      <c r="Z1013" s="1"/>
    </row>
    <row r="1014" spans="1:26" ht="14.25" customHeight="1">
      <c r="A1014" s="1"/>
      <c r="B1014" s="636"/>
      <c r="C1014" s="581"/>
      <c r="D1014" s="581"/>
      <c r="E1014" s="581"/>
      <c r="F1014" s="581"/>
      <c r="G1014" s="581"/>
      <c r="H1014" s="589"/>
      <c r="I1014" s="1"/>
      <c r="J1014" s="1"/>
      <c r="K1014" s="1"/>
      <c r="L1014" s="1"/>
      <c r="M1014" s="1"/>
      <c r="N1014" s="1"/>
      <c r="O1014" s="1"/>
      <c r="P1014" s="1"/>
      <c r="Q1014" s="1"/>
      <c r="R1014" s="1"/>
      <c r="S1014" s="1"/>
      <c r="T1014" s="1"/>
      <c r="U1014" s="1"/>
      <c r="V1014" s="1"/>
      <c r="W1014" s="1"/>
      <c r="X1014" s="1"/>
      <c r="Y1014" s="1"/>
      <c r="Z1014" s="1"/>
    </row>
    <row r="1015" spans="1:26" ht="15" customHeight="1">
      <c r="A1015" s="1"/>
      <c r="B1015" s="652" t="e">
        <f>+#REF!</f>
        <v>#REF!</v>
      </c>
      <c r="C1015" s="585"/>
      <c r="D1015" s="585"/>
      <c r="E1015" s="585"/>
      <c r="F1015" s="585"/>
      <c r="G1015" s="585"/>
      <c r="H1015" s="610"/>
      <c r="I1015" s="1"/>
      <c r="J1015" s="1"/>
      <c r="K1015" s="1"/>
      <c r="L1015" s="1"/>
      <c r="M1015" s="1"/>
      <c r="N1015" s="1"/>
      <c r="O1015" s="1"/>
      <c r="P1015" s="1"/>
      <c r="Q1015" s="1"/>
      <c r="R1015" s="1"/>
      <c r="S1015" s="1"/>
      <c r="T1015" s="1"/>
      <c r="U1015" s="1"/>
      <c r="V1015" s="1"/>
      <c r="W1015" s="1"/>
      <c r="X1015" s="1"/>
      <c r="Y1015" s="1"/>
      <c r="Z1015" s="1"/>
    </row>
    <row r="1016" spans="1:26" ht="14.25" customHeight="1">
      <c r="A1016" s="1"/>
      <c r="B1016" s="600"/>
      <c r="C1016" s="578"/>
      <c r="D1016" s="578"/>
      <c r="E1016" s="578"/>
      <c r="F1016" s="578"/>
      <c r="G1016" s="578"/>
      <c r="H1016" s="604"/>
      <c r="I1016" s="1"/>
      <c r="J1016" s="1"/>
      <c r="K1016" s="1"/>
      <c r="L1016" s="1"/>
      <c r="M1016" s="1"/>
      <c r="N1016" s="1"/>
      <c r="O1016" s="1"/>
      <c r="P1016" s="1"/>
      <c r="Q1016" s="1"/>
      <c r="R1016" s="1"/>
      <c r="S1016" s="1"/>
      <c r="T1016" s="1"/>
      <c r="U1016" s="1"/>
      <c r="V1016" s="1"/>
      <c r="W1016" s="1"/>
      <c r="X1016" s="1"/>
      <c r="Y1016" s="1"/>
      <c r="Z1016" s="1"/>
    </row>
    <row r="1017" spans="1:26" ht="14.25" customHeight="1">
      <c r="A1017" s="1"/>
      <c r="B1017" s="694"/>
      <c r="C1017" s="606"/>
      <c r="D1017" s="606"/>
      <c r="E1017" s="606"/>
      <c r="F1017" s="606"/>
      <c r="G1017" s="606"/>
      <c r="H1017" s="607"/>
      <c r="I1017" s="1"/>
      <c r="J1017" s="1"/>
      <c r="K1017" s="1"/>
      <c r="L1017" s="1"/>
      <c r="M1017" s="1"/>
      <c r="N1017" s="1"/>
      <c r="O1017" s="1"/>
      <c r="P1017" s="1"/>
      <c r="Q1017" s="1"/>
      <c r="R1017" s="1"/>
      <c r="S1017" s="1"/>
      <c r="T1017" s="1"/>
      <c r="U1017" s="1"/>
      <c r="V1017" s="1"/>
      <c r="W1017" s="1"/>
      <c r="X1017" s="1"/>
      <c r="Y1017" s="1"/>
      <c r="Z1017" s="1"/>
    </row>
    <row r="1018" spans="1:26" ht="14.25" customHeight="1">
      <c r="A1018" s="1"/>
      <c r="B1018" s="636" t="s">
        <v>82</v>
      </c>
      <c r="C1018" s="581"/>
      <c r="D1018" s="581"/>
      <c r="E1018" s="581"/>
      <c r="F1018" s="581"/>
      <c r="G1018" s="581"/>
      <c r="H1018" s="589"/>
      <c r="I1018" s="1"/>
      <c r="J1018" s="1"/>
      <c r="K1018" s="1"/>
      <c r="L1018" s="1"/>
      <c r="M1018" s="1"/>
      <c r="N1018" s="1"/>
      <c r="O1018" s="1"/>
      <c r="P1018" s="1"/>
      <c r="Q1018" s="1"/>
      <c r="R1018" s="1"/>
      <c r="S1018" s="1"/>
      <c r="T1018" s="1"/>
      <c r="U1018" s="1"/>
      <c r="V1018" s="1"/>
      <c r="W1018" s="1"/>
      <c r="X1018" s="1"/>
      <c r="Y1018" s="1"/>
      <c r="Z1018" s="1"/>
    </row>
    <row r="1019" spans="1:26" ht="14.25" customHeight="1">
      <c r="A1019" s="1"/>
      <c r="B1019" s="591" t="s">
        <v>1</v>
      </c>
      <c r="C1019" s="579"/>
      <c r="D1019" s="37" t="s">
        <v>2</v>
      </c>
      <c r="E1019" s="23" t="s">
        <v>83</v>
      </c>
      <c r="F1019" s="23" t="s">
        <v>84</v>
      </c>
      <c r="G1019" s="23" t="s">
        <v>85</v>
      </c>
      <c r="H1019" s="38" t="s">
        <v>86</v>
      </c>
      <c r="I1019" s="1"/>
      <c r="J1019" s="1"/>
      <c r="K1019" s="1"/>
      <c r="L1019" s="1"/>
      <c r="M1019" s="1"/>
      <c r="N1019" s="1"/>
      <c r="O1019" s="1"/>
      <c r="P1019" s="1"/>
      <c r="Q1019" s="1"/>
      <c r="R1019" s="1"/>
      <c r="S1019" s="1"/>
      <c r="T1019" s="1"/>
      <c r="U1019" s="1"/>
      <c r="V1019" s="1"/>
      <c r="W1019" s="1"/>
      <c r="X1019" s="1"/>
      <c r="Y1019" s="1"/>
      <c r="Z1019" s="1"/>
    </row>
    <row r="1020" spans="1:26" ht="14.25" customHeight="1">
      <c r="A1020" s="1"/>
      <c r="B1020" s="862"/>
      <c r="C1020" s="690"/>
      <c r="D1020" s="39"/>
      <c r="E1020" s="39"/>
      <c r="F1020" s="40"/>
      <c r="G1020" s="41"/>
      <c r="H1020" s="42">
        <f t="shared" ref="H1020:H1025" si="82">G1020*(F1020+1)*E1020</f>
        <v>0</v>
      </c>
      <c r="I1020" s="1"/>
      <c r="J1020" s="1"/>
      <c r="K1020" s="1"/>
      <c r="L1020" s="1"/>
      <c r="M1020" s="1"/>
      <c r="N1020" s="1"/>
      <c r="O1020" s="1"/>
      <c r="P1020" s="1"/>
      <c r="Q1020" s="1"/>
      <c r="R1020" s="1"/>
      <c r="S1020" s="1"/>
      <c r="T1020" s="1"/>
      <c r="U1020" s="1"/>
      <c r="V1020" s="1"/>
      <c r="W1020" s="1"/>
      <c r="X1020" s="1"/>
      <c r="Y1020" s="1"/>
      <c r="Z1020" s="1"/>
    </row>
    <row r="1021" spans="1:26" ht="14.25" customHeight="1">
      <c r="A1021" s="1"/>
      <c r="B1021" s="708" t="s">
        <v>187</v>
      </c>
      <c r="C1021" s="621"/>
      <c r="D1021" s="39" t="s">
        <v>51</v>
      </c>
      <c r="E1021" s="50">
        <v>0.66</v>
      </c>
      <c r="F1021" s="40">
        <v>0</v>
      </c>
      <c r="G1021" s="41">
        <v>132900</v>
      </c>
      <c r="H1021" s="42">
        <f t="shared" si="82"/>
        <v>87714</v>
      </c>
      <c r="I1021" s="1"/>
      <c r="J1021" s="1"/>
      <c r="K1021" s="1"/>
      <c r="L1021" s="1"/>
      <c r="M1021" s="1"/>
      <c r="N1021" s="1"/>
      <c r="O1021" s="1"/>
      <c r="P1021" s="1"/>
      <c r="Q1021" s="1"/>
      <c r="R1021" s="1"/>
      <c r="S1021" s="1"/>
      <c r="T1021" s="1"/>
      <c r="U1021" s="1"/>
      <c r="V1021" s="1"/>
      <c r="W1021" s="1"/>
      <c r="X1021" s="1"/>
      <c r="Y1021" s="1"/>
      <c r="Z1021" s="1"/>
    </row>
    <row r="1022" spans="1:26" ht="14.25" customHeight="1">
      <c r="A1022" s="1"/>
      <c r="B1022" s="708" t="s">
        <v>188</v>
      </c>
      <c r="C1022" s="621"/>
      <c r="D1022" s="39" t="s">
        <v>51</v>
      </c>
      <c r="E1022" s="50">
        <v>1</v>
      </c>
      <c r="F1022" s="40">
        <v>0</v>
      </c>
      <c r="G1022" s="41">
        <v>12500</v>
      </c>
      <c r="H1022" s="42">
        <f t="shared" si="82"/>
        <v>12500</v>
      </c>
      <c r="I1022" s="1"/>
      <c r="J1022" s="1"/>
      <c r="K1022" s="1"/>
      <c r="L1022" s="1"/>
      <c r="M1022" s="1"/>
      <c r="N1022" s="1"/>
      <c r="O1022" s="1"/>
      <c r="P1022" s="1"/>
      <c r="Q1022" s="1"/>
      <c r="R1022" s="1"/>
      <c r="S1022" s="1"/>
      <c r="T1022" s="1"/>
      <c r="U1022" s="1"/>
      <c r="V1022" s="1"/>
      <c r="W1022" s="1"/>
      <c r="X1022" s="1"/>
      <c r="Y1022" s="1"/>
      <c r="Z1022" s="1"/>
    </row>
    <row r="1023" spans="1:26" ht="14.25" customHeight="1">
      <c r="A1023" s="1"/>
      <c r="B1023" s="708" t="s">
        <v>189</v>
      </c>
      <c r="C1023" s="621"/>
      <c r="D1023" s="39" t="s">
        <v>51</v>
      </c>
      <c r="E1023" s="50">
        <v>2</v>
      </c>
      <c r="F1023" s="40">
        <v>0</v>
      </c>
      <c r="G1023" s="41">
        <v>19400</v>
      </c>
      <c r="H1023" s="42">
        <f t="shared" si="82"/>
        <v>38800</v>
      </c>
      <c r="I1023" s="1"/>
      <c r="J1023" s="1"/>
      <c r="K1023" s="1"/>
      <c r="L1023" s="1"/>
      <c r="M1023" s="1"/>
      <c r="N1023" s="1"/>
      <c r="O1023" s="1"/>
      <c r="P1023" s="1"/>
      <c r="Q1023" s="1"/>
      <c r="R1023" s="1"/>
      <c r="S1023" s="1"/>
      <c r="T1023" s="1"/>
      <c r="U1023" s="1"/>
      <c r="V1023" s="1"/>
      <c r="W1023" s="1"/>
      <c r="X1023" s="1"/>
      <c r="Y1023" s="1"/>
      <c r="Z1023" s="1"/>
    </row>
    <row r="1024" spans="1:26" ht="14.25" customHeight="1">
      <c r="A1024" s="1"/>
      <c r="B1024" s="708" t="s">
        <v>180</v>
      </c>
      <c r="C1024" s="621"/>
      <c r="D1024" s="39" t="s">
        <v>51</v>
      </c>
      <c r="E1024" s="94">
        <v>0.04</v>
      </c>
      <c r="F1024" s="40">
        <v>0</v>
      </c>
      <c r="G1024" s="41">
        <v>145000</v>
      </c>
      <c r="H1024" s="42">
        <f t="shared" si="82"/>
        <v>5800</v>
      </c>
      <c r="I1024" s="1"/>
      <c r="J1024" s="1"/>
      <c r="K1024" s="1"/>
      <c r="L1024" s="1"/>
      <c r="M1024" s="1"/>
      <c r="N1024" s="1"/>
      <c r="O1024" s="1"/>
      <c r="P1024" s="1"/>
      <c r="Q1024" s="1"/>
      <c r="R1024" s="1"/>
      <c r="S1024" s="1"/>
      <c r="T1024" s="1"/>
      <c r="U1024" s="1"/>
      <c r="V1024" s="1"/>
      <c r="W1024" s="1"/>
      <c r="X1024" s="1"/>
      <c r="Y1024" s="1"/>
      <c r="Z1024" s="1"/>
    </row>
    <row r="1025" spans="1:26" ht="14.25" customHeight="1">
      <c r="A1025" s="1"/>
      <c r="B1025" s="702"/>
      <c r="C1025" s="625"/>
      <c r="D1025" s="39"/>
      <c r="E1025" s="46"/>
      <c r="F1025" s="47"/>
      <c r="G1025" s="48"/>
      <c r="H1025" s="42">
        <f t="shared" si="82"/>
        <v>0</v>
      </c>
      <c r="I1025" s="1"/>
      <c r="J1025" s="1"/>
      <c r="K1025" s="1"/>
      <c r="L1025" s="1"/>
      <c r="M1025" s="1"/>
      <c r="N1025" s="1"/>
      <c r="O1025" s="1"/>
      <c r="P1025" s="1"/>
      <c r="Q1025" s="1"/>
      <c r="R1025" s="1"/>
      <c r="S1025" s="1"/>
      <c r="T1025" s="1"/>
      <c r="U1025" s="1"/>
      <c r="V1025" s="1"/>
      <c r="W1025" s="1"/>
      <c r="X1025" s="1"/>
      <c r="Y1025" s="1"/>
      <c r="Z1025" s="1"/>
    </row>
    <row r="1026" spans="1:26" ht="14.25" customHeight="1">
      <c r="A1026" s="1"/>
      <c r="B1026" s="682" t="s">
        <v>87</v>
      </c>
      <c r="C1026" s="581"/>
      <c r="D1026" s="581"/>
      <c r="E1026" s="581"/>
      <c r="F1026" s="581"/>
      <c r="G1026" s="579"/>
      <c r="H1026" s="49">
        <f>ROUND(SUM(H1020:H1025),2)</f>
        <v>144814</v>
      </c>
      <c r="I1026" s="1"/>
      <c r="J1026" s="1"/>
      <c r="K1026" s="1"/>
      <c r="L1026" s="1"/>
      <c r="M1026" s="1"/>
      <c r="N1026" s="1"/>
      <c r="O1026" s="1"/>
      <c r="P1026" s="1"/>
      <c r="Q1026" s="1"/>
      <c r="R1026" s="1"/>
      <c r="S1026" s="1"/>
      <c r="T1026" s="1"/>
      <c r="U1026" s="1"/>
      <c r="V1026" s="1"/>
      <c r="W1026" s="1"/>
      <c r="X1026" s="1"/>
      <c r="Y1026" s="1"/>
      <c r="Z1026" s="1"/>
    </row>
    <row r="1027" spans="1:26" ht="14.25" customHeight="1">
      <c r="A1027" s="1"/>
      <c r="B1027" s="636" t="s">
        <v>88</v>
      </c>
      <c r="C1027" s="581"/>
      <c r="D1027" s="581"/>
      <c r="E1027" s="581"/>
      <c r="F1027" s="581"/>
      <c r="G1027" s="581"/>
      <c r="H1027" s="589"/>
      <c r="I1027" s="1"/>
      <c r="J1027" s="1"/>
      <c r="K1027" s="1"/>
      <c r="L1027" s="1"/>
      <c r="M1027" s="1"/>
      <c r="N1027" s="1"/>
      <c r="O1027" s="1"/>
      <c r="P1027" s="1"/>
      <c r="Q1027" s="1"/>
      <c r="R1027" s="1"/>
      <c r="S1027" s="1"/>
      <c r="T1027" s="1"/>
      <c r="U1027" s="1"/>
      <c r="V1027" s="1"/>
      <c r="W1027" s="1"/>
      <c r="X1027" s="1"/>
      <c r="Y1027" s="1"/>
      <c r="Z1027" s="1"/>
    </row>
    <row r="1028" spans="1:26" ht="14.25" customHeight="1">
      <c r="A1028" s="1"/>
      <c r="B1028" s="591" t="s">
        <v>1</v>
      </c>
      <c r="C1028" s="579"/>
      <c r="D1028" s="37" t="s">
        <v>2</v>
      </c>
      <c r="E1028" s="23" t="s">
        <v>83</v>
      </c>
      <c r="F1028" s="23" t="s">
        <v>89</v>
      </c>
      <c r="G1028" s="23" t="s">
        <v>85</v>
      </c>
      <c r="H1028" s="38" t="s">
        <v>86</v>
      </c>
      <c r="I1028" s="1"/>
      <c r="J1028" s="1"/>
      <c r="K1028" s="1"/>
      <c r="L1028" s="1"/>
      <c r="M1028" s="1"/>
      <c r="N1028" s="1"/>
      <c r="O1028" s="1"/>
      <c r="P1028" s="1"/>
      <c r="Q1028" s="1"/>
      <c r="R1028" s="1"/>
      <c r="S1028" s="1"/>
      <c r="T1028" s="1"/>
      <c r="U1028" s="1"/>
      <c r="V1028" s="1"/>
      <c r="W1028" s="1"/>
      <c r="X1028" s="1"/>
      <c r="Y1028" s="1"/>
      <c r="Z1028" s="1"/>
    </row>
    <row r="1029" spans="1:26" ht="14.25" customHeight="1">
      <c r="A1029" s="1"/>
      <c r="B1029" s="701"/>
      <c r="C1029" s="680"/>
      <c r="D1029" s="50"/>
      <c r="E1029" s="51"/>
      <c r="F1029" s="52"/>
      <c r="G1029" s="41"/>
      <c r="H1029" s="42">
        <f t="shared" ref="H1029:H1031" si="83">E1029*F1029*G1029</f>
        <v>0</v>
      </c>
      <c r="I1029" s="1"/>
      <c r="J1029" s="1"/>
      <c r="K1029" s="1"/>
      <c r="L1029" s="1"/>
      <c r="M1029" s="1"/>
      <c r="N1029" s="1"/>
      <c r="O1029" s="1"/>
      <c r="P1029" s="1"/>
      <c r="Q1029" s="1"/>
      <c r="R1029" s="1"/>
      <c r="S1029" s="1"/>
      <c r="T1029" s="1"/>
      <c r="U1029" s="1"/>
      <c r="V1029" s="1"/>
      <c r="W1029" s="1"/>
      <c r="X1029" s="1"/>
      <c r="Y1029" s="1"/>
      <c r="Z1029" s="1"/>
    </row>
    <row r="1030" spans="1:26" ht="14.25" customHeight="1">
      <c r="A1030" s="1"/>
      <c r="B1030" s="707" t="s">
        <v>90</v>
      </c>
      <c r="C1030" s="620"/>
      <c r="D1030" s="53" t="s">
        <v>91</v>
      </c>
      <c r="E1030" s="50">
        <v>0.05</v>
      </c>
      <c r="F1030" s="59">
        <v>1</v>
      </c>
      <c r="G1030" s="41">
        <f>H1039</f>
        <v>49764</v>
      </c>
      <c r="H1030" s="42">
        <f t="shared" si="83"/>
        <v>2488.2000000000003</v>
      </c>
      <c r="I1030" s="1"/>
      <c r="J1030" s="1"/>
      <c r="K1030" s="1"/>
      <c r="L1030" s="1"/>
      <c r="M1030" s="1"/>
      <c r="N1030" s="1"/>
      <c r="O1030" s="1"/>
      <c r="P1030" s="1"/>
      <c r="Q1030" s="1"/>
      <c r="R1030" s="1"/>
      <c r="S1030" s="1"/>
      <c r="T1030" s="1"/>
      <c r="U1030" s="1"/>
      <c r="V1030" s="1"/>
      <c r="W1030" s="1"/>
      <c r="X1030" s="1"/>
      <c r="Y1030" s="1"/>
      <c r="Z1030" s="1"/>
    </row>
    <row r="1031" spans="1:26" ht="14.25" customHeight="1">
      <c r="A1031" s="1"/>
      <c r="B1031" s="861"/>
      <c r="C1031" s="681"/>
      <c r="D1031" s="47"/>
      <c r="E1031" s="46"/>
      <c r="F1031" s="47"/>
      <c r="G1031" s="41"/>
      <c r="H1031" s="42">
        <f t="shared" si="83"/>
        <v>0</v>
      </c>
      <c r="I1031" s="1"/>
      <c r="J1031" s="1"/>
      <c r="K1031" s="1"/>
      <c r="L1031" s="1"/>
      <c r="M1031" s="1"/>
      <c r="N1031" s="1"/>
      <c r="O1031" s="1"/>
      <c r="P1031" s="1"/>
      <c r="Q1031" s="1"/>
      <c r="R1031" s="1"/>
      <c r="S1031" s="1"/>
      <c r="T1031" s="1"/>
      <c r="U1031" s="1"/>
      <c r="V1031" s="1"/>
      <c r="W1031" s="1"/>
      <c r="X1031" s="1"/>
      <c r="Y1031" s="1"/>
      <c r="Z1031" s="1"/>
    </row>
    <row r="1032" spans="1:26" ht="14.25" customHeight="1">
      <c r="A1032" s="1"/>
      <c r="B1032" s="682" t="s">
        <v>87</v>
      </c>
      <c r="C1032" s="581"/>
      <c r="D1032" s="581"/>
      <c r="E1032" s="581"/>
      <c r="F1032" s="581"/>
      <c r="G1032" s="579"/>
      <c r="H1032" s="49">
        <f>ROUND(SUM(H1029:H1031),2)</f>
        <v>2488.1999999999998</v>
      </c>
      <c r="I1032" s="1"/>
      <c r="J1032" s="1"/>
      <c r="K1032" s="1"/>
      <c r="L1032" s="1"/>
      <c r="M1032" s="1"/>
      <c r="N1032" s="1"/>
      <c r="O1032" s="1"/>
      <c r="P1032" s="1"/>
      <c r="Q1032" s="1"/>
      <c r="R1032" s="1"/>
      <c r="S1032" s="1"/>
      <c r="T1032" s="1"/>
      <c r="U1032" s="1"/>
      <c r="V1032" s="1"/>
      <c r="W1032" s="1"/>
      <c r="X1032" s="1"/>
      <c r="Y1032" s="1"/>
      <c r="Z1032" s="1"/>
    </row>
    <row r="1033" spans="1:26" ht="14.25" customHeight="1">
      <c r="A1033" s="1"/>
      <c r="B1033" s="636" t="s">
        <v>92</v>
      </c>
      <c r="C1033" s="581"/>
      <c r="D1033" s="581"/>
      <c r="E1033" s="581"/>
      <c r="F1033" s="581"/>
      <c r="G1033" s="581"/>
      <c r="H1033" s="589"/>
      <c r="I1033" s="1"/>
      <c r="J1033" s="1"/>
      <c r="K1033" s="1"/>
      <c r="L1033" s="1"/>
      <c r="M1033" s="1"/>
      <c r="N1033" s="1"/>
      <c r="O1033" s="1"/>
      <c r="P1033" s="1"/>
      <c r="Q1033" s="1"/>
      <c r="R1033" s="1"/>
      <c r="S1033" s="1"/>
      <c r="T1033" s="1"/>
      <c r="U1033" s="1"/>
      <c r="V1033" s="1"/>
      <c r="W1033" s="1"/>
      <c r="X1033" s="1"/>
      <c r="Y1033" s="1"/>
      <c r="Z1033" s="1"/>
    </row>
    <row r="1034" spans="1:26" ht="14.25" customHeight="1">
      <c r="A1034" s="1"/>
      <c r="B1034" s="591" t="s">
        <v>1</v>
      </c>
      <c r="C1034" s="579"/>
      <c r="D1034" s="37" t="s">
        <v>2</v>
      </c>
      <c r="E1034" s="23" t="s">
        <v>83</v>
      </c>
      <c r="F1034" s="54" t="s">
        <v>89</v>
      </c>
      <c r="G1034" s="23" t="s">
        <v>85</v>
      </c>
      <c r="H1034" s="55" t="s">
        <v>86</v>
      </c>
      <c r="I1034" s="1"/>
      <c r="J1034" s="1"/>
      <c r="K1034" s="1"/>
      <c r="L1034" s="1"/>
      <c r="M1034" s="1"/>
      <c r="N1034" s="1"/>
      <c r="O1034" s="1"/>
      <c r="P1034" s="1"/>
      <c r="Q1034" s="1"/>
      <c r="R1034" s="1"/>
      <c r="S1034" s="1"/>
      <c r="T1034" s="1"/>
      <c r="U1034" s="1"/>
      <c r="V1034" s="1"/>
      <c r="W1034" s="1"/>
      <c r="X1034" s="1"/>
      <c r="Y1034" s="1"/>
      <c r="Z1034" s="1"/>
    </row>
    <row r="1035" spans="1:26" ht="14.25" customHeight="1">
      <c r="A1035" s="1"/>
      <c r="B1035" s="701"/>
      <c r="C1035" s="680"/>
      <c r="D1035" s="56"/>
      <c r="E1035" s="51"/>
      <c r="F1035" s="57"/>
      <c r="G1035" s="41"/>
      <c r="H1035" s="42">
        <f t="shared" ref="H1035:H1038" si="84">E1035*F1035*G1035</f>
        <v>0</v>
      </c>
      <c r="I1035" s="1"/>
      <c r="J1035" s="1"/>
      <c r="K1035" s="1"/>
      <c r="L1035" s="1"/>
      <c r="M1035" s="1"/>
      <c r="N1035" s="1"/>
      <c r="O1035" s="1"/>
      <c r="P1035" s="1"/>
      <c r="Q1035" s="1"/>
      <c r="R1035" s="1"/>
      <c r="S1035" s="1"/>
      <c r="T1035" s="1"/>
      <c r="U1035" s="1"/>
      <c r="V1035" s="1"/>
      <c r="W1035" s="1"/>
      <c r="X1035" s="1"/>
      <c r="Y1035" s="1"/>
      <c r="Z1035" s="1"/>
    </row>
    <row r="1036" spans="1:26" ht="14.25" customHeight="1">
      <c r="A1036" s="1"/>
      <c r="B1036" s="619" t="s">
        <v>96</v>
      </c>
      <c r="C1036" s="620"/>
      <c r="D1036" s="58" t="s">
        <v>94</v>
      </c>
      <c r="E1036" s="50">
        <v>1</v>
      </c>
      <c r="F1036" s="59">
        <v>0.3</v>
      </c>
      <c r="G1036" s="41">
        <v>102080</v>
      </c>
      <c r="H1036" s="42">
        <f t="shared" si="84"/>
        <v>30624</v>
      </c>
      <c r="I1036" s="1"/>
      <c r="J1036" s="1"/>
      <c r="K1036" s="1"/>
      <c r="L1036" s="1"/>
      <c r="M1036" s="1"/>
      <c r="N1036" s="1"/>
      <c r="O1036" s="1"/>
      <c r="P1036" s="1"/>
      <c r="Q1036" s="1"/>
      <c r="R1036" s="1"/>
      <c r="S1036" s="1"/>
      <c r="T1036" s="1"/>
      <c r="U1036" s="1"/>
      <c r="V1036" s="1"/>
      <c r="W1036" s="1"/>
      <c r="X1036" s="1"/>
      <c r="Y1036" s="1"/>
      <c r="Z1036" s="1"/>
    </row>
    <row r="1037" spans="1:26" ht="14.25" customHeight="1">
      <c r="A1037" s="1"/>
      <c r="B1037" s="619" t="s">
        <v>93</v>
      </c>
      <c r="C1037" s="620"/>
      <c r="D1037" s="58" t="s">
        <v>94</v>
      </c>
      <c r="E1037" s="50">
        <v>1</v>
      </c>
      <c r="F1037" s="59">
        <v>0.3</v>
      </c>
      <c r="G1037" s="41">
        <v>63800</v>
      </c>
      <c r="H1037" s="42">
        <f t="shared" si="84"/>
        <v>19140</v>
      </c>
      <c r="I1037" s="1"/>
      <c r="J1037" s="1"/>
      <c r="K1037" s="1"/>
      <c r="L1037" s="1"/>
      <c r="M1037" s="1"/>
      <c r="N1037" s="1"/>
      <c r="O1037" s="1"/>
      <c r="P1037" s="1"/>
      <c r="Q1037" s="1"/>
      <c r="R1037" s="1"/>
      <c r="S1037" s="1"/>
      <c r="T1037" s="1"/>
      <c r="U1037" s="1"/>
      <c r="V1037" s="1"/>
      <c r="W1037" s="1"/>
      <c r="X1037" s="1"/>
      <c r="Y1037" s="1"/>
      <c r="Z1037" s="1"/>
    </row>
    <row r="1038" spans="1:26" ht="14.25" customHeight="1">
      <c r="A1038" s="1"/>
      <c r="B1038" s="702"/>
      <c r="C1038" s="681"/>
      <c r="D1038" s="60"/>
      <c r="E1038" s="61"/>
      <c r="F1038" s="47"/>
      <c r="G1038" s="41"/>
      <c r="H1038" s="42">
        <f t="shared" si="84"/>
        <v>0</v>
      </c>
      <c r="I1038" s="1"/>
      <c r="J1038" s="1"/>
      <c r="K1038" s="1"/>
      <c r="L1038" s="1"/>
      <c r="M1038" s="1"/>
      <c r="N1038" s="1"/>
      <c r="O1038" s="1"/>
      <c r="P1038" s="1"/>
      <c r="Q1038" s="1"/>
      <c r="R1038" s="1"/>
      <c r="S1038" s="1"/>
      <c r="T1038" s="1"/>
      <c r="U1038" s="1"/>
      <c r="V1038" s="1"/>
      <c r="W1038" s="1"/>
      <c r="X1038" s="1"/>
      <c r="Y1038" s="1"/>
      <c r="Z1038" s="1"/>
    </row>
    <row r="1039" spans="1:26" ht="14.25" customHeight="1">
      <c r="A1039" s="1"/>
      <c r="B1039" s="682" t="s">
        <v>87</v>
      </c>
      <c r="C1039" s="581"/>
      <c r="D1039" s="581"/>
      <c r="E1039" s="581"/>
      <c r="F1039" s="581"/>
      <c r="G1039" s="579"/>
      <c r="H1039" s="49">
        <f>ROUND(SUM(H1035:H1038),2)</f>
        <v>49764</v>
      </c>
      <c r="I1039" s="1"/>
      <c r="J1039" s="1"/>
      <c r="K1039" s="1"/>
      <c r="L1039" s="1"/>
      <c r="M1039" s="1"/>
      <c r="N1039" s="1"/>
      <c r="O1039" s="1"/>
      <c r="P1039" s="1"/>
      <c r="Q1039" s="1"/>
      <c r="R1039" s="1"/>
      <c r="S1039" s="1"/>
      <c r="T1039" s="1"/>
      <c r="U1039" s="1"/>
      <c r="V1039" s="1"/>
      <c r="W1039" s="1"/>
      <c r="X1039" s="1"/>
      <c r="Y1039" s="1"/>
      <c r="Z1039" s="1"/>
    </row>
    <row r="1040" spans="1:26" ht="14.25" customHeight="1">
      <c r="A1040" s="1"/>
      <c r="B1040" s="636" t="s">
        <v>95</v>
      </c>
      <c r="C1040" s="581"/>
      <c r="D1040" s="581"/>
      <c r="E1040" s="581"/>
      <c r="F1040" s="581"/>
      <c r="G1040" s="581"/>
      <c r="H1040" s="589"/>
      <c r="I1040" s="1"/>
      <c r="J1040" s="1"/>
      <c r="K1040" s="1"/>
      <c r="L1040" s="1"/>
      <c r="M1040" s="1"/>
      <c r="N1040" s="1"/>
      <c r="O1040" s="1"/>
      <c r="P1040" s="1"/>
      <c r="Q1040" s="1"/>
      <c r="R1040" s="1"/>
      <c r="S1040" s="1"/>
      <c r="T1040" s="1"/>
      <c r="U1040" s="1"/>
      <c r="V1040" s="1"/>
      <c r="W1040" s="1"/>
      <c r="X1040" s="1"/>
      <c r="Y1040" s="1"/>
      <c r="Z1040" s="1"/>
    </row>
    <row r="1041" spans="1:26" ht="14.25" customHeight="1">
      <c r="A1041" s="1"/>
      <c r="B1041" s="591" t="s">
        <v>1</v>
      </c>
      <c r="C1041" s="581"/>
      <c r="D1041" s="579"/>
      <c r="E1041" s="23" t="s">
        <v>2</v>
      </c>
      <c r="F1041" s="23" t="s">
        <v>83</v>
      </c>
      <c r="G1041" s="23" t="s">
        <v>85</v>
      </c>
      <c r="H1041" s="38" t="s">
        <v>86</v>
      </c>
      <c r="I1041" s="1"/>
      <c r="J1041" s="1"/>
      <c r="K1041" s="1"/>
      <c r="L1041" s="1"/>
      <c r="M1041" s="1"/>
      <c r="N1041" s="1"/>
      <c r="O1041" s="1"/>
      <c r="P1041" s="1"/>
      <c r="Q1041" s="1"/>
      <c r="R1041" s="1"/>
      <c r="S1041" s="1"/>
      <c r="T1041" s="1"/>
      <c r="U1041" s="1"/>
      <c r="V1041" s="1"/>
      <c r="W1041" s="1"/>
      <c r="X1041" s="1"/>
      <c r="Y1041" s="1"/>
      <c r="Z1041" s="1"/>
    </row>
    <row r="1042" spans="1:26" ht="14.25" customHeight="1">
      <c r="A1042" s="1"/>
      <c r="B1042" s="619"/>
      <c r="C1042" s="620"/>
      <c r="D1042" s="621"/>
      <c r="E1042" s="39"/>
      <c r="F1042" s="40"/>
      <c r="G1042" s="62"/>
      <c r="H1042" s="63">
        <f t="shared" ref="H1042:H1043" si="85">G1042*F1042</f>
        <v>0</v>
      </c>
      <c r="I1042" s="1"/>
      <c r="J1042" s="1"/>
      <c r="K1042" s="1"/>
      <c r="L1042" s="1"/>
      <c r="M1042" s="1"/>
      <c r="N1042" s="1"/>
      <c r="O1042" s="1"/>
      <c r="P1042" s="1"/>
      <c r="Q1042" s="1"/>
      <c r="R1042" s="1"/>
      <c r="S1042" s="1"/>
      <c r="T1042" s="1"/>
      <c r="U1042" s="1"/>
      <c r="V1042" s="1"/>
      <c r="W1042" s="1"/>
      <c r="X1042" s="1"/>
      <c r="Y1042" s="1"/>
      <c r="Z1042" s="1"/>
    </row>
    <row r="1043" spans="1:26" ht="14.25" customHeight="1">
      <c r="A1043" s="1"/>
      <c r="B1043" s="619"/>
      <c r="C1043" s="620"/>
      <c r="D1043" s="621"/>
      <c r="E1043" s="39"/>
      <c r="F1043" s="40"/>
      <c r="G1043" s="62"/>
      <c r="H1043" s="63">
        <f t="shared" si="85"/>
        <v>0</v>
      </c>
      <c r="I1043" s="1"/>
      <c r="J1043" s="1"/>
      <c r="K1043" s="1"/>
      <c r="L1043" s="1"/>
      <c r="M1043" s="1"/>
      <c r="N1043" s="1"/>
      <c r="O1043" s="1"/>
      <c r="P1043" s="1"/>
      <c r="Q1043" s="1"/>
      <c r="R1043" s="1"/>
      <c r="S1043" s="1"/>
      <c r="T1043" s="1"/>
      <c r="U1043" s="1"/>
      <c r="V1043" s="1"/>
      <c r="W1043" s="1"/>
      <c r="X1043" s="1"/>
      <c r="Y1043" s="1"/>
      <c r="Z1043" s="1"/>
    </row>
    <row r="1044" spans="1:26" ht="14.25" customHeight="1">
      <c r="A1044" s="1"/>
      <c r="B1044" s="674" t="s">
        <v>87</v>
      </c>
      <c r="C1044" s="594"/>
      <c r="D1044" s="594"/>
      <c r="E1044" s="594"/>
      <c r="F1044" s="594"/>
      <c r="G1044" s="595"/>
      <c r="H1044" s="64">
        <f>ROUND(SUM(H1042:H1043),2)</f>
        <v>0</v>
      </c>
      <c r="I1044" s="1"/>
      <c r="J1044" s="1"/>
      <c r="K1044" s="1"/>
      <c r="L1044" s="1"/>
      <c r="M1044" s="1"/>
      <c r="N1044" s="1"/>
      <c r="O1044" s="1"/>
      <c r="P1044" s="1"/>
      <c r="Q1044" s="1"/>
      <c r="R1044" s="1"/>
      <c r="S1044" s="1"/>
      <c r="T1044" s="1"/>
      <c r="U1044" s="1"/>
      <c r="V1044" s="1"/>
      <c r="W1044" s="1"/>
      <c r="X1044" s="1"/>
      <c r="Y1044" s="1"/>
      <c r="Z1044" s="1"/>
    </row>
    <row r="1045" spans="1:26" ht="14.25" customHeight="1">
      <c r="A1045" s="1"/>
      <c r="B1045" s="675"/>
      <c r="C1045" s="602"/>
      <c r="D1045" s="602"/>
      <c r="E1045" s="602"/>
      <c r="F1045" s="602"/>
      <c r="G1045" s="602"/>
      <c r="H1045" s="633"/>
      <c r="I1045" s="1"/>
      <c r="J1045" s="1"/>
      <c r="K1045" s="1"/>
      <c r="L1045" s="1"/>
      <c r="M1045" s="1"/>
      <c r="N1045" s="1"/>
      <c r="O1045" s="1"/>
      <c r="P1045" s="1"/>
      <c r="Q1045" s="1"/>
      <c r="R1045" s="1"/>
      <c r="S1045" s="1"/>
      <c r="T1045" s="1"/>
      <c r="U1045" s="1"/>
      <c r="V1045" s="1"/>
      <c r="W1045" s="1"/>
      <c r="X1045" s="1"/>
      <c r="Y1045" s="1"/>
      <c r="Z1045" s="1"/>
    </row>
    <row r="1046" spans="1:26" ht="14.25" customHeight="1">
      <c r="A1046" s="1"/>
      <c r="B1046" s="676"/>
      <c r="C1046" s="587"/>
      <c r="D1046" s="635"/>
      <c r="E1046" s="677" t="s">
        <v>59</v>
      </c>
      <c r="F1046" s="678"/>
      <c r="G1046" s="678"/>
      <c r="H1046" s="65">
        <f>ROUND(H1044+H1039+H1032+H1026,0)</f>
        <v>197066</v>
      </c>
      <c r="I1046" s="1"/>
      <c r="J1046" s="1"/>
      <c r="K1046" s="1"/>
      <c r="L1046" s="1"/>
      <c r="M1046" s="1"/>
      <c r="N1046" s="1"/>
      <c r="O1046" s="1"/>
      <c r="P1046" s="1"/>
      <c r="Q1046" s="1"/>
      <c r="R1046" s="1"/>
      <c r="S1046" s="1"/>
      <c r="T1046" s="1"/>
      <c r="U1046" s="1"/>
      <c r="V1046" s="1"/>
      <c r="W1046" s="1"/>
      <c r="X1046" s="1"/>
      <c r="Y1046" s="1"/>
      <c r="Z1046" s="1"/>
    </row>
    <row r="1047" spans="1:26" ht="14.25" customHeight="1">
      <c r="A1047" s="1"/>
      <c r="B1047" s="290"/>
      <c r="C1047" s="68"/>
      <c r="D1047" s="68"/>
      <c r="E1047" s="68"/>
      <c r="F1047" s="68"/>
      <c r="G1047" s="68"/>
      <c r="H1047" s="69"/>
      <c r="I1047" s="1"/>
      <c r="J1047" s="1"/>
      <c r="K1047" s="1"/>
      <c r="L1047" s="1"/>
      <c r="M1047" s="1"/>
      <c r="N1047" s="1"/>
      <c r="O1047" s="1"/>
      <c r="P1047" s="1"/>
      <c r="Q1047" s="1"/>
      <c r="R1047" s="1"/>
      <c r="S1047" s="1"/>
      <c r="T1047" s="1"/>
      <c r="U1047" s="1"/>
      <c r="V1047" s="1"/>
      <c r="W1047" s="1"/>
      <c r="X1047" s="1"/>
      <c r="Y1047" s="1"/>
      <c r="Z1047" s="1"/>
    </row>
    <row r="1048" spans="1:26" ht="14.25" customHeight="1">
      <c r="A1048" s="1"/>
      <c r="B1048" s="291"/>
      <c r="C1048" s="31"/>
      <c r="D1048" s="31"/>
      <c r="E1048" s="31"/>
      <c r="F1048" s="31"/>
      <c r="G1048" s="31"/>
      <c r="H1048" s="32"/>
      <c r="I1048" s="1"/>
      <c r="J1048" s="1"/>
      <c r="K1048" s="1"/>
      <c r="L1048" s="1"/>
      <c r="M1048" s="1"/>
      <c r="N1048" s="1"/>
      <c r="O1048" s="1"/>
      <c r="P1048" s="1"/>
      <c r="Q1048" s="1"/>
      <c r="R1048" s="1"/>
      <c r="S1048" s="1"/>
      <c r="T1048" s="1"/>
      <c r="U1048" s="1"/>
      <c r="V1048" s="1"/>
      <c r="W1048" s="1"/>
      <c r="X1048" s="1"/>
      <c r="Y1048" s="1"/>
      <c r="Z1048" s="1"/>
    </row>
    <row r="1049" spans="1:26" ht="14.25" customHeight="1">
      <c r="A1049" s="1"/>
      <c r="B1049" s="691" t="s">
        <v>77</v>
      </c>
      <c r="C1049" s="578"/>
      <c r="D1049" s="578"/>
      <c r="E1049" s="578"/>
      <c r="F1049" s="578"/>
      <c r="G1049" s="578"/>
      <c r="H1049" s="604"/>
      <c r="I1049" s="1"/>
      <c r="J1049" s="1"/>
      <c r="K1049" s="1"/>
      <c r="L1049" s="1"/>
      <c r="M1049" s="1"/>
      <c r="N1049" s="1"/>
      <c r="O1049" s="1"/>
      <c r="P1049" s="1"/>
      <c r="Q1049" s="1"/>
      <c r="R1049" s="1"/>
      <c r="S1049" s="1"/>
      <c r="T1049" s="1"/>
      <c r="U1049" s="1"/>
      <c r="V1049" s="1"/>
      <c r="W1049" s="1"/>
      <c r="X1049" s="1"/>
      <c r="Y1049" s="1"/>
      <c r="Z1049" s="1"/>
    </row>
    <row r="1050" spans="1:26" ht="14.25" customHeight="1">
      <c r="A1050" s="1"/>
      <c r="B1050" s="668"/>
      <c r="C1050" s="606"/>
      <c r="D1050" s="606"/>
      <c r="E1050" s="606"/>
      <c r="F1050" s="606"/>
      <c r="G1050" s="606"/>
      <c r="H1050" s="607"/>
      <c r="I1050" s="1"/>
      <c r="J1050" s="1"/>
      <c r="K1050" s="1"/>
      <c r="L1050" s="1"/>
      <c r="M1050" s="1"/>
      <c r="N1050" s="1"/>
      <c r="O1050" s="1"/>
      <c r="P1050" s="1"/>
      <c r="Q1050" s="1"/>
      <c r="R1050" s="1"/>
      <c r="S1050" s="1"/>
      <c r="T1050" s="1"/>
      <c r="U1050" s="1"/>
      <c r="V1050" s="1"/>
      <c r="W1050" s="1"/>
      <c r="X1050" s="1"/>
      <c r="Y1050" s="1"/>
      <c r="Z1050" s="1"/>
    </row>
    <row r="1051" spans="1:26" ht="14.25" customHeight="1">
      <c r="A1051" s="1"/>
      <c r="B1051" s="591" t="s">
        <v>78</v>
      </c>
      <c r="C1051" s="581"/>
      <c r="D1051" s="581"/>
      <c r="E1051" s="581"/>
      <c r="F1051" s="581"/>
      <c r="G1051" s="581"/>
      <c r="H1051" s="589"/>
      <c r="I1051" s="1"/>
      <c r="J1051" s="1"/>
      <c r="K1051" s="1"/>
      <c r="L1051" s="1"/>
      <c r="M1051" s="1"/>
      <c r="N1051" s="1"/>
      <c r="O1051" s="1"/>
      <c r="P1051" s="1"/>
      <c r="Q1051" s="1"/>
      <c r="R1051" s="1"/>
      <c r="S1051" s="1"/>
      <c r="T1051" s="1"/>
      <c r="U1051" s="1"/>
      <c r="V1051" s="1"/>
      <c r="W1051" s="1"/>
      <c r="X1051" s="1"/>
      <c r="Y1051" s="1"/>
      <c r="Z1051" s="1"/>
    </row>
    <row r="1052" spans="1:26" ht="15" customHeight="1">
      <c r="A1052" s="1"/>
      <c r="B1052" s="588" t="s">
        <v>1011</v>
      </c>
      <c r="C1052" s="581"/>
      <c r="D1052" s="581"/>
      <c r="E1052" s="581"/>
      <c r="F1052" s="581"/>
      <c r="G1052" s="581"/>
      <c r="H1052" s="589"/>
      <c r="I1052" s="1"/>
      <c r="J1052" s="1"/>
      <c r="K1052" s="1"/>
      <c r="L1052" s="1"/>
      <c r="M1052" s="1"/>
      <c r="N1052" s="1"/>
      <c r="O1052" s="1"/>
      <c r="P1052" s="1"/>
      <c r="Q1052" s="1"/>
      <c r="R1052" s="1"/>
      <c r="S1052" s="1"/>
      <c r="T1052" s="1"/>
      <c r="U1052" s="1"/>
      <c r="V1052" s="1"/>
      <c r="W1052" s="1"/>
      <c r="X1052" s="1"/>
      <c r="Y1052" s="1"/>
      <c r="Z1052" s="1"/>
    </row>
    <row r="1053" spans="1:26" ht="15" customHeight="1">
      <c r="A1053" s="1"/>
      <c r="B1053" s="292" t="s">
        <v>79</v>
      </c>
      <c r="C1053" s="293" t="e">
        <f>+#REF!</f>
        <v>#REF!</v>
      </c>
      <c r="D1053" s="693" t="s">
        <v>80</v>
      </c>
      <c r="E1053" s="579"/>
      <c r="F1053" s="5" t="e">
        <f>+#REF!</f>
        <v>#REF!</v>
      </c>
      <c r="G1053" s="5" t="s">
        <v>81</v>
      </c>
      <c r="H1053" s="36"/>
      <c r="I1053" s="1"/>
      <c r="J1053" s="1"/>
      <c r="K1053" s="1"/>
      <c r="L1053" s="1"/>
      <c r="M1053" s="1"/>
      <c r="N1053" s="1"/>
      <c r="O1053" s="1"/>
      <c r="P1053" s="1"/>
      <c r="Q1053" s="1"/>
      <c r="R1053" s="1"/>
      <c r="S1053" s="1"/>
      <c r="T1053" s="1"/>
      <c r="U1053" s="1"/>
      <c r="V1053" s="1"/>
      <c r="W1053" s="1"/>
      <c r="X1053" s="1"/>
      <c r="Y1053" s="1"/>
      <c r="Z1053" s="1"/>
    </row>
    <row r="1054" spans="1:26" ht="14.25" customHeight="1">
      <c r="A1054" s="1"/>
      <c r="B1054" s="636"/>
      <c r="C1054" s="581"/>
      <c r="D1054" s="581"/>
      <c r="E1054" s="581"/>
      <c r="F1054" s="581"/>
      <c r="G1054" s="581"/>
      <c r="H1054" s="589"/>
      <c r="I1054" s="1"/>
      <c r="J1054" s="1"/>
      <c r="K1054" s="1"/>
      <c r="L1054" s="1"/>
      <c r="M1054" s="1"/>
      <c r="N1054" s="1"/>
      <c r="O1054" s="1"/>
      <c r="P1054" s="1"/>
      <c r="Q1054" s="1"/>
      <c r="R1054" s="1"/>
      <c r="S1054" s="1"/>
      <c r="T1054" s="1"/>
      <c r="U1054" s="1"/>
      <c r="V1054" s="1"/>
      <c r="W1054" s="1"/>
      <c r="X1054" s="1"/>
      <c r="Y1054" s="1"/>
      <c r="Z1054" s="1"/>
    </row>
    <row r="1055" spans="1:26" ht="15" customHeight="1">
      <c r="A1055" s="1"/>
      <c r="B1055" s="652" t="e">
        <f>+#REF!</f>
        <v>#REF!</v>
      </c>
      <c r="C1055" s="585"/>
      <c r="D1055" s="585"/>
      <c r="E1055" s="585"/>
      <c r="F1055" s="585"/>
      <c r="G1055" s="585"/>
      <c r="H1055" s="610"/>
      <c r="I1055" s="1"/>
      <c r="J1055" s="1"/>
      <c r="K1055" s="1"/>
      <c r="L1055" s="1"/>
      <c r="M1055" s="1"/>
      <c r="N1055" s="1"/>
      <c r="O1055" s="1"/>
      <c r="P1055" s="1"/>
      <c r="Q1055" s="1"/>
      <c r="R1055" s="1"/>
      <c r="S1055" s="1"/>
      <c r="T1055" s="1"/>
      <c r="U1055" s="1"/>
      <c r="V1055" s="1"/>
      <c r="W1055" s="1"/>
      <c r="X1055" s="1"/>
      <c r="Y1055" s="1"/>
      <c r="Z1055" s="1"/>
    </row>
    <row r="1056" spans="1:26" ht="14.25" customHeight="1">
      <c r="A1056" s="1"/>
      <c r="B1056" s="600"/>
      <c r="C1056" s="578"/>
      <c r="D1056" s="578"/>
      <c r="E1056" s="578"/>
      <c r="F1056" s="578"/>
      <c r="G1056" s="578"/>
      <c r="H1056" s="604"/>
      <c r="I1056" s="1"/>
      <c r="J1056" s="1"/>
      <c r="K1056" s="1"/>
      <c r="L1056" s="1"/>
      <c r="M1056" s="1"/>
      <c r="N1056" s="1"/>
      <c r="O1056" s="1"/>
      <c r="P1056" s="1"/>
      <c r="Q1056" s="1"/>
      <c r="R1056" s="1"/>
      <c r="S1056" s="1"/>
      <c r="T1056" s="1"/>
      <c r="U1056" s="1"/>
      <c r="V1056" s="1"/>
      <c r="W1056" s="1"/>
      <c r="X1056" s="1"/>
      <c r="Y1056" s="1"/>
      <c r="Z1056" s="1"/>
    </row>
    <row r="1057" spans="1:26" ht="14.25" customHeight="1">
      <c r="A1057" s="1"/>
      <c r="B1057" s="694"/>
      <c r="C1057" s="606"/>
      <c r="D1057" s="606"/>
      <c r="E1057" s="606"/>
      <c r="F1057" s="606"/>
      <c r="G1057" s="606"/>
      <c r="H1057" s="607"/>
      <c r="I1057" s="1"/>
      <c r="J1057" s="1"/>
      <c r="K1057" s="1"/>
      <c r="L1057" s="1"/>
      <c r="M1057" s="1"/>
      <c r="N1057" s="1"/>
      <c r="O1057" s="1"/>
      <c r="P1057" s="1"/>
      <c r="Q1057" s="1"/>
      <c r="R1057" s="1"/>
      <c r="S1057" s="1"/>
      <c r="T1057" s="1"/>
      <c r="U1057" s="1"/>
      <c r="V1057" s="1"/>
      <c r="W1057" s="1"/>
      <c r="X1057" s="1"/>
      <c r="Y1057" s="1"/>
      <c r="Z1057" s="1"/>
    </row>
    <row r="1058" spans="1:26" ht="14.25" customHeight="1">
      <c r="A1058" s="1"/>
      <c r="B1058" s="636" t="s">
        <v>82</v>
      </c>
      <c r="C1058" s="581"/>
      <c r="D1058" s="581"/>
      <c r="E1058" s="581"/>
      <c r="F1058" s="581"/>
      <c r="G1058" s="581"/>
      <c r="H1058" s="589"/>
      <c r="I1058" s="1"/>
      <c r="J1058" s="1"/>
      <c r="K1058" s="1"/>
      <c r="L1058" s="1"/>
      <c r="M1058" s="1"/>
      <c r="N1058" s="1"/>
      <c r="O1058" s="1"/>
      <c r="P1058" s="1"/>
      <c r="Q1058" s="1"/>
      <c r="R1058" s="1"/>
      <c r="S1058" s="1"/>
      <c r="T1058" s="1"/>
      <c r="U1058" s="1"/>
      <c r="V1058" s="1"/>
      <c r="W1058" s="1"/>
      <c r="X1058" s="1"/>
      <c r="Y1058" s="1"/>
      <c r="Z1058" s="1"/>
    </row>
    <row r="1059" spans="1:26" ht="14.25" customHeight="1">
      <c r="A1059" s="1"/>
      <c r="B1059" s="591" t="s">
        <v>1</v>
      </c>
      <c r="C1059" s="579"/>
      <c r="D1059" s="37" t="s">
        <v>2</v>
      </c>
      <c r="E1059" s="23" t="s">
        <v>83</v>
      </c>
      <c r="F1059" s="23" t="s">
        <v>84</v>
      </c>
      <c r="G1059" s="23" t="s">
        <v>85</v>
      </c>
      <c r="H1059" s="38" t="s">
        <v>86</v>
      </c>
      <c r="I1059" s="1"/>
      <c r="J1059" s="1"/>
      <c r="K1059" s="1"/>
      <c r="L1059" s="1"/>
      <c r="M1059" s="1"/>
      <c r="N1059" s="1"/>
      <c r="O1059" s="1"/>
      <c r="P1059" s="1"/>
      <c r="Q1059" s="1"/>
      <c r="R1059" s="1"/>
      <c r="S1059" s="1"/>
      <c r="T1059" s="1"/>
      <c r="U1059" s="1"/>
      <c r="V1059" s="1"/>
      <c r="W1059" s="1"/>
      <c r="X1059" s="1"/>
      <c r="Y1059" s="1"/>
      <c r="Z1059" s="1"/>
    </row>
    <row r="1060" spans="1:26" ht="14.25" customHeight="1">
      <c r="A1060" s="1"/>
      <c r="B1060" s="862"/>
      <c r="C1060" s="690"/>
      <c r="D1060" s="39"/>
      <c r="E1060" s="39"/>
      <c r="F1060" s="40"/>
      <c r="G1060" s="41"/>
      <c r="H1060" s="42">
        <f t="shared" ref="H1060:H1067" si="86">G1060*(F1060+1)*E1060</f>
        <v>0</v>
      </c>
      <c r="I1060" s="1"/>
      <c r="J1060" s="1"/>
      <c r="K1060" s="1"/>
      <c r="L1060" s="1"/>
      <c r="M1060" s="1"/>
      <c r="N1060" s="1"/>
      <c r="O1060" s="1"/>
      <c r="P1060" s="1"/>
      <c r="Q1060" s="1"/>
      <c r="R1060" s="1"/>
      <c r="S1060" s="1"/>
      <c r="T1060" s="1"/>
      <c r="U1060" s="1"/>
      <c r="V1060" s="1"/>
      <c r="W1060" s="1"/>
      <c r="X1060" s="1"/>
      <c r="Y1060" s="1"/>
      <c r="Z1060" s="1"/>
    </row>
    <row r="1061" spans="1:26" ht="14.25" customHeight="1">
      <c r="A1061" s="1"/>
      <c r="B1061" s="708" t="s">
        <v>187</v>
      </c>
      <c r="C1061" s="621"/>
      <c r="D1061" s="39" t="s">
        <v>30</v>
      </c>
      <c r="E1061" s="50">
        <v>1.2</v>
      </c>
      <c r="F1061" s="40">
        <v>0.05</v>
      </c>
      <c r="G1061" s="41">
        <v>45816</v>
      </c>
      <c r="H1061" s="42">
        <f t="shared" si="86"/>
        <v>57728.160000000003</v>
      </c>
      <c r="I1061" s="1"/>
      <c r="J1061" s="1"/>
      <c r="K1061" s="1"/>
      <c r="L1061" s="1"/>
      <c r="M1061" s="1"/>
      <c r="N1061" s="1"/>
      <c r="O1061" s="1"/>
      <c r="P1061" s="1"/>
      <c r="Q1061" s="1"/>
      <c r="R1061" s="1"/>
      <c r="S1061" s="1"/>
      <c r="T1061" s="1"/>
      <c r="U1061" s="1"/>
      <c r="V1061" s="1"/>
      <c r="W1061" s="1"/>
      <c r="X1061" s="1"/>
      <c r="Y1061" s="1"/>
      <c r="Z1061" s="1"/>
    </row>
    <row r="1062" spans="1:26" ht="14.25" customHeight="1">
      <c r="A1062" s="1"/>
      <c r="B1062" s="708" t="s">
        <v>190</v>
      </c>
      <c r="C1062" s="621"/>
      <c r="D1062" s="39" t="s">
        <v>51</v>
      </c>
      <c r="E1062" s="50">
        <v>1</v>
      </c>
      <c r="F1062" s="40">
        <v>0</v>
      </c>
      <c r="G1062" s="41">
        <v>9900</v>
      </c>
      <c r="H1062" s="42">
        <f t="shared" si="86"/>
        <v>9900</v>
      </c>
      <c r="I1062" s="1"/>
      <c r="J1062" s="1"/>
      <c r="K1062" s="1"/>
      <c r="L1062" s="1"/>
      <c r="M1062" s="1"/>
      <c r="N1062" s="1"/>
      <c r="O1062" s="1"/>
      <c r="P1062" s="1"/>
      <c r="Q1062" s="1"/>
      <c r="R1062" s="1"/>
      <c r="S1062" s="1"/>
      <c r="T1062" s="1"/>
      <c r="U1062" s="1"/>
      <c r="V1062" s="1"/>
      <c r="W1062" s="1"/>
      <c r="X1062" s="1"/>
      <c r="Y1062" s="1"/>
      <c r="Z1062" s="1"/>
    </row>
    <row r="1063" spans="1:26" ht="14.25" customHeight="1">
      <c r="A1063" s="1"/>
      <c r="B1063" s="708" t="s">
        <v>180</v>
      </c>
      <c r="C1063" s="621"/>
      <c r="D1063" s="39" t="s">
        <v>51</v>
      </c>
      <c r="E1063" s="94">
        <v>7.6999999999999999E-2</v>
      </c>
      <c r="F1063" s="40">
        <v>0</v>
      </c>
      <c r="G1063" s="41">
        <v>145000</v>
      </c>
      <c r="H1063" s="42">
        <f t="shared" si="86"/>
        <v>11165</v>
      </c>
      <c r="I1063" s="1"/>
      <c r="J1063" s="1"/>
      <c r="K1063" s="1"/>
      <c r="L1063" s="1"/>
      <c r="M1063" s="1"/>
      <c r="N1063" s="1"/>
      <c r="O1063" s="1"/>
      <c r="P1063" s="1"/>
      <c r="Q1063" s="1"/>
      <c r="R1063" s="1"/>
      <c r="S1063" s="1"/>
      <c r="T1063" s="1"/>
      <c r="U1063" s="1"/>
      <c r="V1063" s="1"/>
      <c r="W1063" s="1"/>
      <c r="X1063" s="1"/>
      <c r="Y1063" s="1"/>
      <c r="Z1063" s="1"/>
    </row>
    <row r="1064" spans="1:26" ht="14.25" customHeight="1">
      <c r="A1064" s="1"/>
      <c r="B1064" s="708" t="s">
        <v>191</v>
      </c>
      <c r="C1064" s="621"/>
      <c r="D1064" s="39" t="s">
        <v>51</v>
      </c>
      <c r="E1064" s="43">
        <v>1</v>
      </c>
      <c r="F1064" s="44">
        <v>0</v>
      </c>
      <c r="G1064" s="45">
        <v>18900</v>
      </c>
      <c r="H1064" s="42">
        <f t="shared" si="86"/>
        <v>18900</v>
      </c>
      <c r="I1064" s="1"/>
      <c r="J1064" s="1"/>
      <c r="K1064" s="1"/>
      <c r="L1064" s="1"/>
      <c r="M1064" s="1"/>
      <c r="N1064" s="1"/>
      <c r="O1064" s="1"/>
      <c r="P1064" s="1"/>
      <c r="Q1064" s="1"/>
      <c r="R1064" s="1"/>
      <c r="S1064" s="1"/>
      <c r="T1064" s="1"/>
      <c r="U1064" s="1"/>
      <c r="V1064" s="1"/>
      <c r="W1064" s="1"/>
      <c r="X1064" s="1"/>
      <c r="Y1064" s="1"/>
      <c r="Z1064" s="1"/>
    </row>
    <row r="1065" spans="1:26" ht="14.25" customHeight="1">
      <c r="A1065" s="1"/>
      <c r="B1065" s="708" t="s">
        <v>192</v>
      </c>
      <c r="C1065" s="621"/>
      <c r="D1065" s="39" t="s">
        <v>51</v>
      </c>
      <c r="E1065" s="43">
        <v>1</v>
      </c>
      <c r="F1065" s="44">
        <v>0</v>
      </c>
      <c r="G1065" s="45">
        <v>15900</v>
      </c>
      <c r="H1065" s="42">
        <f t="shared" si="86"/>
        <v>15900</v>
      </c>
      <c r="I1065" s="1"/>
      <c r="J1065" s="1"/>
      <c r="K1065" s="1"/>
      <c r="L1065" s="1"/>
      <c r="M1065" s="1"/>
      <c r="N1065" s="1"/>
      <c r="O1065" s="1"/>
      <c r="P1065" s="1"/>
      <c r="Q1065" s="1"/>
      <c r="R1065" s="1"/>
      <c r="S1065" s="1"/>
      <c r="T1065" s="1"/>
      <c r="U1065" s="1"/>
      <c r="V1065" s="1"/>
      <c r="W1065" s="1"/>
      <c r="X1065" s="1"/>
      <c r="Y1065" s="1"/>
      <c r="Z1065" s="1"/>
    </row>
    <row r="1066" spans="1:26" ht="14.25" customHeight="1">
      <c r="A1066" s="1"/>
      <c r="B1066" s="708" t="s">
        <v>193</v>
      </c>
      <c r="C1066" s="621"/>
      <c r="D1066" s="39" t="s">
        <v>51</v>
      </c>
      <c r="E1066" s="43">
        <v>1</v>
      </c>
      <c r="F1066" s="44">
        <v>0</v>
      </c>
      <c r="G1066" s="45">
        <v>2750</v>
      </c>
      <c r="H1066" s="42">
        <f t="shared" si="86"/>
        <v>2750</v>
      </c>
      <c r="I1066" s="1"/>
      <c r="J1066" s="1"/>
      <c r="K1066" s="1"/>
      <c r="L1066" s="1"/>
      <c r="M1066" s="1"/>
      <c r="N1066" s="1"/>
      <c r="O1066" s="1"/>
      <c r="P1066" s="1"/>
      <c r="Q1066" s="1"/>
      <c r="R1066" s="1"/>
      <c r="S1066" s="1"/>
      <c r="T1066" s="1"/>
      <c r="U1066" s="1"/>
      <c r="V1066" s="1"/>
      <c r="W1066" s="1"/>
      <c r="X1066" s="1"/>
      <c r="Y1066" s="1"/>
      <c r="Z1066" s="1"/>
    </row>
    <row r="1067" spans="1:26" ht="14.25" customHeight="1">
      <c r="A1067" s="1"/>
      <c r="B1067" s="702" t="s">
        <v>140</v>
      </c>
      <c r="C1067" s="625"/>
      <c r="D1067" s="39" t="s">
        <v>131</v>
      </c>
      <c r="E1067" s="46">
        <v>0.02</v>
      </c>
      <c r="F1067" s="40">
        <v>0</v>
      </c>
      <c r="G1067" s="48">
        <v>9000</v>
      </c>
      <c r="H1067" s="42">
        <f t="shared" si="86"/>
        <v>180</v>
      </c>
      <c r="I1067" s="1"/>
      <c r="J1067" s="1"/>
      <c r="K1067" s="1"/>
      <c r="L1067" s="1"/>
      <c r="M1067" s="1"/>
      <c r="N1067" s="1"/>
      <c r="O1067" s="1"/>
      <c r="P1067" s="1"/>
      <c r="Q1067" s="1"/>
      <c r="R1067" s="1"/>
      <c r="S1067" s="1"/>
      <c r="T1067" s="1"/>
      <c r="U1067" s="1"/>
      <c r="V1067" s="1"/>
      <c r="W1067" s="1"/>
      <c r="X1067" s="1"/>
      <c r="Y1067" s="1"/>
      <c r="Z1067" s="1"/>
    </row>
    <row r="1068" spans="1:26" ht="14.25" customHeight="1">
      <c r="A1068" s="1"/>
      <c r="B1068" s="682" t="s">
        <v>87</v>
      </c>
      <c r="C1068" s="581"/>
      <c r="D1068" s="581"/>
      <c r="E1068" s="581"/>
      <c r="F1068" s="581"/>
      <c r="G1068" s="579"/>
      <c r="H1068" s="49">
        <f>ROUND(SUM(H1060:H1067),2)</f>
        <v>116523.16</v>
      </c>
      <c r="I1068" s="1"/>
      <c r="J1068" s="1"/>
      <c r="K1068" s="1"/>
      <c r="L1068" s="1"/>
      <c r="M1068" s="1"/>
      <c r="N1068" s="1"/>
      <c r="O1068" s="1"/>
      <c r="P1068" s="1"/>
      <c r="Q1068" s="1"/>
      <c r="R1068" s="1"/>
      <c r="S1068" s="1"/>
      <c r="T1068" s="1"/>
      <c r="U1068" s="1"/>
      <c r="V1068" s="1"/>
      <c r="W1068" s="1"/>
      <c r="X1068" s="1"/>
      <c r="Y1068" s="1"/>
      <c r="Z1068" s="1"/>
    </row>
    <row r="1069" spans="1:26" ht="14.25" customHeight="1">
      <c r="A1069" s="1"/>
      <c r="B1069" s="636" t="s">
        <v>88</v>
      </c>
      <c r="C1069" s="581"/>
      <c r="D1069" s="581"/>
      <c r="E1069" s="581"/>
      <c r="F1069" s="581"/>
      <c r="G1069" s="581"/>
      <c r="H1069" s="589"/>
      <c r="I1069" s="1"/>
      <c r="J1069" s="1"/>
      <c r="K1069" s="1"/>
      <c r="L1069" s="1"/>
      <c r="M1069" s="1"/>
      <c r="N1069" s="1"/>
      <c r="O1069" s="1"/>
      <c r="P1069" s="1"/>
      <c r="Q1069" s="1"/>
      <c r="R1069" s="1"/>
      <c r="S1069" s="1"/>
      <c r="T1069" s="1"/>
      <c r="U1069" s="1"/>
      <c r="V1069" s="1"/>
      <c r="W1069" s="1"/>
      <c r="X1069" s="1"/>
      <c r="Y1069" s="1"/>
      <c r="Z1069" s="1"/>
    </row>
    <row r="1070" spans="1:26" ht="14.25" customHeight="1">
      <c r="A1070" s="1"/>
      <c r="B1070" s="591" t="s">
        <v>1</v>
      </c>
      <c r="C1070" s="579"/>
      <c r="D1070" s="37" t="s">
        <v>2</v>
      </c>
      <c r="E1070" s="23" t="s">
        <v>83</v>
      </c>
      <c r="F1070" s="23" t="s">
        <v>89</v>
      </c>
      <c r="G1070" s="23" t="s">
        <v>85</v>
      </c>
      <c r="H1070" s="38" t="s">
        <v>86</v>
      </c>
      <c r="I1070" s="1"/>
      <c r="J1070" s="1"/>
      <c r="K1070" s="1"/>
      <c r="L1070" s="1"/>
      <c r="M1070" s="1"/>
      <c r="N1070" s="1"/>
      <c r="O1070" s="1"/>
      <c r="P1070" s="1"/>
      <c r="Q1070" s="1"/>
      <c r="R1070" s="1"/>
      <c r="S1070" s="1"/>
      <c r="T1070" s="1"/>
      <c r="U1070" s="1"/>
      <c r="V1070" s="1"/>
      <c r="W1070" s="1"/>
      <c r="X1070" s="1"/>
      <c r="Y1070" s="1"/>
      <c r="Z1070" s="1"/>
    </row>
    <row r="1071" spans="1:26" ht="14.25" customHeight="1">
      <c r="A1071" s="1"/>
      <c r="B1071" s="701"/>
      <c r="C1071" s="680"/>
      <c r="D1071" s="50"/>
      <c r="E1071" s="51"/>
      <c r="F1071" s="52"/>
      <c r="G1071" s="41"/>
      <c r="H1071" s="42">
        <f t="shared" ref="H1071:H1073" si="87">E1071*F1071*G1071</f>
        <v>0</v>
      </c>
      <c r="I1071" s="1"/>
      <c r="J1071" s="1"/>
      <c r="K1071" s="1"/>
      <c r="L1071" s="1"/>
      <c r="M1071" s="1"/>
      <c r="N1071" s="1"/>
      <c r="O1071" s="1"/>
      <c r="P1071" s="1"/>
      <c r="Q1071" s="1"/>
      <c r="R1071" s="1"/>
      <c r="S1071" s="1"/>
      <c r="T1071" s="1"/>
      <c r="U1071" s="1"/>
      <c r="V1071" s="1"/>
      <c r="W1071" s="1"/>
      <c r="X1071" s="1"/>
      <c r="Y1071" s="1"/>
      <c r="Z1071" s="1"/>
    </row>
    <row r="1072" spans="1:26" ht="14.25" customHeight="1">
      <c r="A1072" s="1"/>
      <c r="B1072" s="707" t="s">
        <v>90</v>
      </c>
      <c r="C1072" s="620"/>
      <c r="D1072" s="53" t="s">
        <v>91</v>
      </c>
      <c r="E1072" s="50">
        <v>0.05</v>
      </c>
      <c r="F1072" s="59">
        <v>1</v>
      </c>
      <c r="G1072" s="41">
        <f>H1081</f>
        <v>8294</v>
      </c>
      <c r="H1072" s="42">
        <f t="shared" si="87"/>
        <v>414.70000000000005</v>
      </c>
      <c r="I1072" s="1"/>
      <c r="J1072" s="1"/>
      <c r="K1072" s="1"/>
      <c r="L1072" s="1"/>
      <c r="M1072" s="1"/>
      <c r="N1072" s="1"/>
      <c r="O1072" s="1"/>
      <c r="P1072" s="1"/>
      <c r="Q1072" s="1"/>
      <c r="R1072" s="1"/>
      <c r="S1072" s="1"/>
      <c r="T1072" s="1"/>
      <c r="U1072" s="1"/>
      <c r="V1072" s="1"/>
      <c r="W1072" s="1"/>
      <c r="X1072" s="1"/>
      <c r="Y1072" s="1"/>
      <c r="Z1072" s="1"/>
    </row>
    <row r="1073" spans="1:26" ht="14.25" customHeight="1">
      <c r="A1073" s="1"/>
      <c r="B1073" s="861"/>
      <c r="C1073" s="681"/>
      <c r="D1073" s="47"/>
      <c r="E1073" s="46"/>
      <c r="F1073" s="47"/>
      <c r="G1073" s="41"/>
      <c r="H1073" s="42">
        <f t="shared" si="87"/>
        <v>0</v>
      </c>
      <c r="I1073" s="1"/>
      <c r="J1073" s="1"/>
      <c r="K1073" s="1"/>
      <c r="L1073" s="1"/>
      <c r="M1073" s="1"/>
      <c r="N1073" s="1"/>
      <c r="O1073" s="1"/>
      <c r="P1073" s="1"/>
      <c r="Q1073" s="1"/>
      <c r="R1073" s="1"/>
      <c r="S1073" s="1"/>
      <c r="T1073" s="1"/>
      <c r="U1073" s="1"/>
      <c r="V1073" s="1"/>
      <c r="W1073" s="1"/>
      <c r="X1073" s="1"/>
      <c r="Y1073" s="1"/>
      <c r="Z1073" s="1"/>
    </row>
    <row r="1074" spans="1:26" ht="14.25" customHeight="1">
      <c r="A1074" s="1"/>
      <c r="B1074" s="682" t="s">
        <v>87</v>
      </c>
      <c r="C1074" s="581"/>
      <c r="D1074" s="581"/>
      <c r="E1074" s="581"/>
      <c r="F1074" s="581"/>
      <c r="G1074" s="579"/>
      <c r="H1074" s="49">
        <f>ROUND(SUM(H1071:H1073),2)</f>
        <v>414.7</v>
      </c>
      <c r="I1074" s="1"/>
      <c r="J1074" s="1"/>
      <c r="K1074" s="1"/>
      <c r="L1074" s="1"/>
      <c r="M1074" s="1"/>
      <c r="N1074" s="1"/>
      <c r="O1074" s="1"/>
      <c r="P1074" s="1"/>
      <c r="Q1074" s="1"/>
      <c r="R1074" s="1"/>
      <c r="S1074" s="1"/>
      <c r="T1074" s="1"/>
      <c r="U1074" s="1"/>
      <c r="V1074" s="1"/>
      <c r="W1074" s="1"/>
      <c r="X1074" s="1"/>
      <c r="Y1074" s="1"/>
      <c r="Z1074" s="1"/>
    </row>
    <row r="1075" spans="1:26" ht="14.25" customHeight="1">
      <c r="A1075" s="1"/>
      <c r="B1075" s="636" t="s">
        <v>92</v>
      </c>
      <c r="C1075" s="581"/>
      <c r="D1075" s="581"/>
      <c r="E1075" s="581"/>
      <c r="F1075" s="581"/>
      <c r="G1075" s="581"/>
      <c r="H1075" s="589"/>
      <c r="I1075" s="1"/>
      <c r="J1075" s="1"/>
      <c r="K1075" s="1"/>
      <c r="L1075" s="1"/>
      <c r="M1075" s="1"/>
      <c r="N1075" s="1"/>
      <c r="O1075" s="1"/>
      <c r="P1075" s="1"/>
      <c r="Q1075" s="1"/>
      <c r="R1075" s="1"/>
      <c r="S1075" s="1"/>
      <c r="T1075" s="1"/>
      <c r="U1075" s="1"/>
      <c r="V1075" s="1"/>
      <c r="W1075" s="1"/>
      <c r="X1075" s="1"/>
      <c r="Y1075" s="1"/>
      <c r="Z1075" s="1"/>
    </row>
    <row r="1076" spans="1:26" ht="14.25" customHeight="1">
      <c r="A1076" s="1"/>
      <c r="B1076" s="591" t="s">
        <v>1</v>
      </c>
      <c r="C1076" s="579"/>
      <c r="D1076" s="37" t="s">
        <v>2</v>
      </c>
      <c r="E1076" s="23" t="s">
        <v>83</v>
      </c>
      <c r="F1076" s="54" t="s">
        <v>89</v>
      </c>
      <c r="G1076" s="23" t="s">
        <v>85</v>
      </c>
      <c r="H1076" s="55" t="s">
        <v>86</v>
      </c>
      <c r="I1076" s="1"/>
      <c r="J1076" s="1"/>
      <c r="K1076" s="1"/>
      <c r="L1076" s="1"/>
      <c r="M1076" s="1"/>
      <c r="N1076" s="1"/>
      <c r="O1076" s="1"/>
      <c r="P1076" s="1"/>
      <c r="Q1076" s="1"/>
      <c r="R1076" s="1"/>
      <c r="S1076" s="1"/>
      <c r="T1076" s="1"/>
      <c r="U1076" s="1"/>
      <c r="V1076" s="1"/>
      <c r="W1076" s="1"/>
      <c r="X1076" s="1"/>
      <c r="Y1076" s="1"/>
      <c r="Z1076" s="1"/>
    </row>
    <row r="1077" spans="1:26" ht="14.25" customHeight="1">
      <c r="A1077" s="1"/>
      <c r="B1077" s="701"/>
      <c r="C1077" s="680"/>
      <c r="D1077" s="56"/>
      <c r="E1077" s="51"/>
      <c r="F1077" s="57"/>
      <c r="G1077" s="41"/>
      <c r="H1077" s="42">
        <f t="shared" ref="H1077:H1080" si="88">E1077*F1077*G1077</f>
        <v>0</v>
      </c>
      <c r="I1077" s="1"/>
      <c r="J1077" s="1"/>
      <c r="K1077" s="1"/>
      <c r="L1077" s="1"/>
      <c r="M1077" s="1"/>
      <c r="N1077" s="1"/>
      <c r="O1077" s="1"/>
      <c r="P1077" s="1"/>
      <c r="Q1077" s="1"/>
      <c r="R1077" s="1"/>
      <c r="S1077" s="1"/>
      <c r="T1077" s="1"/>
      <c r="U1077" s="1"/>
      <c r="V1077" s="1"/>
      <c r="W1077" s="1"/>
      <c r="X1077" s="1"/>
      <c r="Y1077" s="1"/>
      <c r="Z1077" s="1"/>
    </row>
    <row r="1078" spans="1:26" ht="14.25" customHeight="1">
      <c r="A1078" s="1"/>
      <c r="B1078" s="619" t="s">
        <v>96</v>
      </c>
      <c r="C1078" s="620"/>
      <c r="D1078" s="58" t="s">
        <v>94</v>
      </c>
      <c r="E1078" s="50">
        <v>1</v>
      </c>
      <c r="F1078" s="59">
        <v>0.05</v>
      </c>
      <c r="G1078" s="41">
        <v>102080</v>
      </c>
      <c r="H1078" s="42">
        <f t="shared" si="88"/>
        <v>5104</v>
      </c>
      <c r="I1078" s="1"/>
      <c r="J1078" s="1"/>
      <c r="K1078" s="1"/>
      <c r="L1078" s="1"/>
      <c r="M1078" s="1"/>
      <c r="N1078" s="1"/>
      <c r="O1078" s="1"/>
      <c r="P1078" s="1"/>
      <c r="Q1078" s="1"/>
      <c r="R1078" s="1"/>
      <c r="S1078" s="1"/>
      <c r="T1078" s="1"/>
      <c r="U1078" s="1"/>
      <c r="V1078" s="1"/>
      <c r="W1078" s="1"/>
      <c r="X1078" s="1"/>
      <c r="Y1078" s="1"/>
      <c r="Z1078" s="1"/>
    </row>
    <row r="1079" spans="1:26" ht="14.25" customHeight="1">
      <c r="A1079" s="1"/>
      <c r="B1079" s="619" t="s">
        <v>93</v>
      </c>
      <c r="C1079" s="620"/>
      <c r="D1079" s="58" t="s">
        <v>94</v>
      </c>
      <c r="E1079" s="50">
        <v>1</v>
      </c>
      <c r="F1079" s="59">
        <v>0.05</v>
      </c>
      <c r="G1079" s="41">
        <v>63800</v>
      </c>
      <c r="H1079" s="42">
        <f t="shared" si="88"/>
        <v>3190</v>
      </c>
      <c r="I1079" s="1"/>
      <c r="J1079" s="1"/>
      <c r="K1079" s="1"/>
      <c r="L1079" s="1"/>
      <c r="M1079" s="1"/>
      <c r="N1079" s="1"/>
      <c r="O1079" s="1"/>
      <c r="P1079" s="1"/>
      <c r="Q1079" s="1"/>
      <c r="R1079" s="1"/>
      <c r="S1079" s="1"/>
      <c r="T1079" s="1"/>
      <c r="U1079" s="1"/>
      <c r="V1079" s="1"/>
      <c r="W1079" s="1"/>
      <c r="X1079" s="1"/>
      <c r="Y1079" s="1"/>
      <c r="Z1079" s="1"/>
    </row>
    <row r="1080" spans="1:26" ht="14.25" customHeight="1">
      <c r="A1080" s="1"/>
      <c r="B1080" s="702"/>
      <c r="C1080" s="681"/>
      <c r="D1080" s="60"/>
      <c r="E1080" s="61"/>
      <c r="F1080" s="47"/>
      <c r="G1080" s="41"/>
      <c r="H1080" s="42">
        <f t="shared" si="88"/>
        <v>0</v>
      </c>
      <c r="I1080" s="1"/>
      <c r="J1080" s="1"/>
      <c r="K1080" s="1"/>
      <c r="L1080" s="1"/>
      <c r="M1080" s="1"/>
      <c r="N1080" s="1"/>
      <c r="O1080" s="1"/>
      <c r="P1080" s="1"/>
      <c r="Q1080" s="1"/>
      <c r="R1080" s="1"/>
      <c r="S1080" s="1"/>
      <c r="T1080" s="1"/>
      <c r="U1080" s="1"/>
      <c r="V1080" s="1"/>
      <c r="W1080" s="1"/>
      <c r="X1080" s="1"/>
      <c r="Y1080" s="1"/>
      <c r="Z1080" s="1"/>
    </row>
    <row r="1081" spans="1:26" ht="14.25" customHeight="1">
      <c r="A1081" s="1"/>
      <c r="B1081" s="682" t="s">
        <v>87</v>
      </c>
      <c r="C1081" s="581"/>
      <c r="D1081" s="581"/>
      <c r="E1081" s="581"/>
      <c r="F1081" s="581"/>
      <c r="G1081" s="579"/>
      <c r="H1081" s="49">
        <f>ROUND(SUM(H1077:H1080),2)</f>
        <v>8294</v>
      </c>
      <c r="I1081" s="1"/>
      <c r="J1081" s="1"/>
      <c r="K1081" s="1"/>
      <c r="L1081" s="1"/>
      <c r="M1081" s="1"/>
      <c r="N1081" s="1"/>
      <c r="O1081" s="1"/>
      <c r="P1081" s="1"/>
      <c r="Q1081" s="1"/>
      <c r="R1081" s="1"/>
      <c r="S1081" s="1"/>
      <c r="T1081" s="1"/>
      <c r="U1081" s="1"/>
      <c r="V1081" s="1"/>
      <c r="W1081" s="1"/>
      <c r="X1081" s="1"/>
      <c r="Y1081" s="1"/>
      <c r="Z1081" s="1"/>
    </row>
    <row r="1082" spans="1:26" ht="14.25" customHeight="1">
      <c r="A1082" s="1"/>
      <c r="B1082" s="636" t="s">
        <v>95</v>
      </c>
      <c r="C1082" s="581"/>
      <c r="D1082" s="581"/>
      <c r="E1082" s="581"/>
      <c r="F1082" s="581"/>
      <c r="G1082" s="581"/>
      <c r="H1082" s="589"/>
      <c r="I1082" s="1"/>
      <c r="J1082" s="1"/>
      <c r="K1082" s="1"/>
      <c r="L1082" s="1"/>
      <c r="M1082" s="1"/>
      <c r="N1082" s="1"/>
      <c r="O1082" s="1"/>
      <c r="P1082" s="1"/>
      <c r="Q1082" s="1"/>
      <c r="R1082" s="1"/>
      <c r="S1082" s="1"/>
      <c r="T1082" s="1"/>
      <c r="U1082" s="1"/>
      <c r="V1082" s="1"/>
      <c r="W1082" s="1"/>
      <c r="X1082" s="1"/>
      <c r="Y1082" s="1"/>
      <c r="Z1082" s="1"/>
    </row>
    <row r="1083" spans="1:26" ht="14.25" customHeight="1">
      <c r="A1083" s="1"/>
      <c r="B1083" s="591" t="s">
        <v>1</v>
      </c>
      <c r="C1083" s="581"/>
      <c r="D1083" s="579"/>
      <c r="E1083" s="23" t="s">
        <v>2</v>
      </c>
      <c r="F1083" s="23" t="s">
        <v>83</v>
      </c>
      <c r="G1083" s="23" t="s">
        <v>85</v>
      </c>
      <c r="H1083" s="38" t="s">
        <v>86</v>
      </c>
      <c r="I1083" s="1"/>
      <c r="J1083" s="1"/>
      <c r="K1083" s="1"/>
      <c r="L1083" s="1"/>
      <c r="M1083" s="1"/>
      <c r="N1083" s="1"/>
      <c r="O1083" s="1"/>
      <c r="P1083" s="1"/>
      <c r="Q1083" s="1"/>
      <c r="R1083" s="1"/>
      <c r="S1083" s="1"/>
      <c r="T1083" s="1"/>
      <c r="U1083" s="1"/>
      <c r="V1083" s="1"/>
      <c r="W1083" s="1"/>
      <c r="X1083" s="1"/>
      <c r="Y1083" s="1"/>
      <c r="Z1083" s="1"/>
    </row>
    <row r="1084" spans="1:26" ht="14.25" customHeight="1">
      <c r="A1084" s="1"/>
      <c r="B1084" s="619"/>
      <c r="C1084" s="620"/>
      <c r="D1084" s="621"/>
      <c r="E1084" s="39"/>
      <c r="F1084" s="40"/>
      <c r="G1084" s="62"/>
      <c r="H1084" s="63">
        <f t="shared" ref="H1084:H1085" si="89">G1084*F1084</f>
        <v>0</v>
      </c>
      <c r="I1084" s="1"/>
      <c r="J1084" s="1"/>
      <c r="K1084" s="1"/>
      <c r="L1084" s="1"/>
      <c r="M1084" s="1"/>
      <c r="N1084" s="1"/>
      <c r="O1084" s="1"/>
      <c r="P1084" s="1"/>
      <c r="Q1084" s="1"/>
      <c r="R1084" s="1"/>
      <c r="S1084" s="1"/>
      <c r="T1084" s="1"/>
      <c r="U1084" s="1"/>
      <c r="V1084" s="1"/>
      <c r="W1084" s="1"/>
      <c r="X1084" s="1"/>
      <c r="Y1084" s="1"/>
      <c r="Z1084" s="1"/>
    </row>
    <row r="1085" spans="1:26" ht="14.25" customHeight="1">
      <c r="A1085" s="1"/>
      <c r="B1085" s="619"/>
      <c r="C1085" s="620"/>
      <c r="D1085" s="621"/>
      <c r="E1085" s="39"/>
      <c r="F1085" s="40"/>
      <c r="G1085" s="62"/>
      <c r="H1085" s="63">
        <f t="shared" si="89"/>
        <v>0</v>
      </c>
      <c r="I1085" s="1"/>
      <c r="J1085" s="1"/>
      <c r="K1085" s="1"/>
      <c r="L1085" s="1"/>
      <c r="M1085" s="1"/>
      <c r="N1085" s="1"/>
      <c r="O1085" s="1"/>
      <c r="P1085" s="1"/>
      <c r="Q1085" s="1"/>
      <c r="R1085" s="1"/>
      <c r="S1085" s="1"/>
      <c r="T1085" s="1"/>
      <c r="U1085" s="1"/>
      <c r="V1085" s="1"/>
      <c r="W1085" s="1"/>
      <c r="X1085" s="1"/>
      <c r="Y1085" s="1"/>
      <c r="Z1085" s="1"/>
    </row>
    <row r="1086" spans="1:26" ht="14.25" customHeight="1">
      <c r="A1086" s="1"/>
      <c r="B1086" s="674" t="s">
        <v>87</v>
      </c>
      <c r="C1086" s="594"/>
      <c r="D1086" s="594"/>
      <c r="E1086" s="594"/>
      <c r="F1086" s="594"/>
      <c r="G1086" s="595"/>
      <c r="H1086" s="64">
        <f>ROUND(SUM(H1084:H1085),2)</f>
        <v>0</v>
      </c>
      <c r="I1086" s="1"/>
      <c r="J1086" s="1"/>
      <c r="K1086" s="1"/>
      <c r="L1086" s="1"/>
      <c r="M1086" s="1"/>
      <c r="N1086" s="1"/>
      <c r="O1086" s="1"/>
      <c r="P1086" s="1"/>
      <c r="Q1086" s="1"/>
      <c r="R1086" s="1"/>
      <c r="S1086" s="1"/>
      <c r="T1086" s="1"/>
      <c r="U1086" s="1"/>
      <c r="V1086" s="1"/>
      <c r="W1086" s="1"/>
      <c r="X1086" s="1"/>
      <c r="Y1086" s="1"/>
      <c r="Z1086" s="1"/>
    </row>
    <row r="1087" spans="1:26" ht="14.25" customHeight="1">
      <c r="A1087" s="1"/>
      <c r="B1087" s="675"/>
      <c r="C1087" s="602"/>
      <c r="D1087" s="602"/>
      <c r="E1087" s="602"/>
      <c r="F1087" s="602"/>
      <c r="G1087" s="602"/>
      <c r="H1087" s="633"/>
      <c r="I1087" s="1"/>
      <c r="J1087" s="1"/>
      <c r="K1087" s="1"/>
      <c r="L1087" s="1"/>
      <c r="M1087" s="1"/>
      <c r="N1087" s="1"/>
      <c r="O1087" s="1"/>
      <c r="P1087" s="1"/>
      <c r="Q1087" s="1"/>
      <c r="R1087" s="1"/>
      <c r="S1087" s="1"/>
      <c r="T1087" s="1"/>
      <c r="U1087" s="1"/>
      <c r="V1087" s="1"/>
      <c r="W1087" s="1"/>
      <c r="X1087" s="1"/>
      <c r="Y1087" s="1"/>
      <c r="Z1087" s="1"/>
    </row>
    <row r="1088" spans="1:26" ht="14.25" customHeight="1">
      <c r="A1088" s="1"/>
      <c r="B1088" s="676"/>
      <c r="C1088" s="587"/>
      <c r="D1088" s="635"/>
      <c r="E1088" s="677" t="s">
        <v>59</v>
      </c>
      <c r="F1088" s="678"/>
      <c r="G1088" s="678"/>
      <c r="H1088" s="65">
        <f>ROUND(H1086+H1081+H1074+H1068,0)</f>
        <v>125232</v>
      </c>
      <c r="I1088" s="1"/>
      <c r="J1088" s="1"/>
      <c r="K1088" s="1"/>
      <c r="L1088" s="1"/>
      <c r="M1088" s="1"/>
      <c r="N1088" s="1"/>
      <c r="O1088" s="1"/>
      <c r="P1088" s="1"/>
      <c r="Q1088" s="1"/>
      <c r="R1088" s="1"/>
      <c r="S1088" s="1"/>
      <c r="T1088" s="1"/>
      <c r="U1088" s="1"/>
      <c r="V1088" s="1"/>
      <c r="W1088" s="1"/>
      <c r="X1088" s="1"/>
      <c r="Y1088" s="1"/>
      <c r="Z1088" s="1"/>
    </row>
    <row r="1089" spans="1:26" ht="14.25" customHeight="1">
      <c r="A1089" s="1"/>
      <c r="B1089" s="290"/>
      <c r="C1089" s="68"/>
      <c r="D1089" s="68"/>
      <c r="E1089" s="68"/>
      <c r="F1089" s="68"/>
      <c r="G1089" s="68"/>
      <c r="H1089" s="69"/>
      <c r="I1089" s="1"/>
      <c r="J1089" s="1"/>
      <c r="K1089" s="1"/>
      <c r="L1089" s="1"/>
      <c r="M1089" s="1"/>
      <c r="N1089" s="1"/>
      <c r="O1089" s="1"/>
      <c r="P1089" s="1"/>
      <c r="Q1089" s="1"/>
      <c r="R1089" s="1"/>
      <c r="S1089" s="1"/>
      <c r="T1089" s="1"/>
      <c r="U1089" s="1"/>
      <c r="V1089" s="1"/>
      <c r="W1089" s="1"/>
      <c r="X1089" s="1"/>
      <c r="Y1089" s="1"/>
      <c r="Z1089" s="1"/>
    </row>
    <row r="1090" spans="1:26" ht="14.25" customHeight="1">
      <c r="A1090" s="1"/>
      <c r="B1090" s="291"/>
      <c r="C1090" s="31"/>
      <c r="D1090" s="31"/>
      <c r="E1090" s="31"/>
      <c r="F1090" s="31"/>
      <c r="G1090" s="31"/>
      <c r="H1090" s="32"/>
      <c r="I1090" s="1"/>
      <c r="J1090" s="1"/>
      <c r="K1090" s="1"/>
      <c r="L1090" s="1"/>
      <c r="M1090" s="1"/>
      <c r="N1090" s="1"/>
      <c r="O1090" s="1"/>
      <c r="P1090" s="1"/>
      <c r="Q1090" s="1"/>
      <c r="R1090" s="1"/>
      <c r="S1090" s="1"/>
      <c r="T1090" s="1"/>
      <c r="U1090" s="1"/>
      <c r="V1090" s="1"/>
      <c r="W1090" s="1"/>
      <c r="X1090" s="1"/>
      <c r="Y1090" s="1"/>
      <c r="Z1090" s="1"/>
    </row>
    <row r="1091" spans="1:26" ht="14.25" customHeight="1">
      <c r="A1091" s="1"/>
      <c r="B1091" s="691" t="s">
        <v>77</v>
      </c>
      <c r="C1091" s="578"/>
      <c r="D1091" s="578"/>
      <c r="E1091" s="578"/>
      <c r="F1091" s="578"/>
      <c r="G1091" s="578"/>
      <c r="H1091" s="604"/>
      <c r="I1091" s="1"/>
      <c r="J1091" s="1"/>
      <c r="K1091" s="1"/>
      <c r="L1091" s="1"/>
      <c r="M1091" s="1"/>
      <c r="N1091" s="1"/>
      <c r="O1091" s="1"/>
      <c r="P1091" s="1"/>
      <c r="Q1091" s="1"/>
      <c r="R1091" s="1"/>
      <c r="S1091" s="1"/>
      <c r="T1091" s="1"/>
      <c r="U1091" s="1"/>
      <c r="V1091" s="1"/>
      <c r="W1091" s="1"/>
      <c r="X1091" s="1"/>
      <c r="Y1091" s="1"/>
      <c r="Z1091" s="1"/>
    </row>
    <row r="1092" spans="1:26" ht="14.25" customHeight="1">
      <c r="A1092" s="1"/>
      <c r="B1092" s="668"/>
      <c r="C1092" s="606"/>
      <c r="D1092" s="606"/>
      <c r="E1092" s="606"/>
      <c r="F1092" s="606"/>
      <c r="G1092" s="606"/>
      <c r="H1092" s="607"/>
      <c r="I1092" s="1"/>
      <c r="J1092" s="1"/>
      <c r="K1092" s="1"/>
      <c r="L1092" s="1"/>
      <c r="M1092" s="1"/>
      <c r="N1092" s="1"/>
      <c r="O1092" s="1"/>
      <c r="P1092" s="1"/>
      <c r="Q1092" s="1"/>
      <c r="R1092" s="1"/>
      <c r="S1092" s="1"/>
      <c r="T1092" s="1"/>
      <c r="U1092" s="1"/>
      <c r="V1092" s="1"/>
      <c r="W1092" s="1"/>
      <c r="X1092" s="1"/>
      <c r="Y1092" s="1"/>
      <c r="Z1092" s="1"/>
    </row>
    <row r="1093" spans="1:26" ht="14.25" customHeight="1">
      <c r="A1093" s="1"/>
      <c r="B1093" s="591" t="s">
        <v>78</v>
      </c>
      <c r="C1093" s="581"/>
      <c r="D1093" s="581"/>
      <c r="E1093" s="581"/>
      <c r="F1093" s="581"/>
      <c r="G1093" s="581"/>
      <c r="H1093" s="589"/>
      <c r="I1093" s="1"/>
      <c r="J1093" s="1"/>
      <c r="K1093" s="1"/>
      <c r="L1093" s="1"/>
      <c r="M1093" s="1"/>
      <c r="N1093" s="1"/>
      <c r="O1093" s="1"/>
      <c r="P1093" s="1"/>
      <c r="Q1093" s="1"/>
      <c r="R1093" s="1"/>
      <c r="S1093" s="1"/>
      <c r="T1093" s="1"/>
      <c r="U1093" s="1"/>
      <c r="V1093" s="1"/>
      <c r="W1093" s="1"/>
      <c r="X1093" s="1"/>
      <c r="Y1093" s="1"/>
      <c r="Z1093" s="1"/>
    </row>
    <row r="1094" spans="1:26" ht="15" customHeight="1">
      <c r="A1094" s="1"/>
      <c r="B1094" s="588" t="s">
        <v>1011</v>
      </c>
      <c r="C1094" s="581"/>
      <c r="D1094" s="581"/>
      <c r="E1094" s="581"/>
      <c r="F1094" s="581"/>
      <c r="G1094" s="581"/>
      <c r="H1094" s="589"/>
      <c r="I1094" s="1"/>
      <c r="J1094" s="1"/>
      <c r="K1094" s="1"/>
      <c r="L1094" s="1"/>
      <c r="M1094" s="1"/>
      <c r="N1094" s="1"/>
      <c r="O1094" s="1"/>
      <c r="P1094" s="1"/>
      <c r="Q1094" s="1"/>
      <c r="R1094" s="1"/>
      <c r="S1094" s="1"/>
      <c r="T1094" s="1"/>
      <c r="U1094" s="1"/>
      <c r="V1094" s="1"/>
      <c r="W1094" s="1"/>
      <c r="X1094" s="1"/>
      <c r="Y1094" s="1"/>
      <c r="Z1094" s="1"/>
    </row>
    <row r="1095" spans="1:26" ht="15" customHeight="1">
      <c r="A1095" s="1"/>
      <c r="B1095" s="292" t="s">
        <v>79</v>
      </c>
      <c r="C1095" s="293" t="e">
        <f>+#REF!</f>
        <v>#REF!</v>
      </c>
      <c r="D1095" s="693" t="s">
        <v>80</v>
      </c>
      <c r="E1095" s="579"/>
      <c r="F1095" s="5" t="e">
        <f>+#REF!</f>
        <v>#REF!</v>
      </c>
      <c r="G1095" s="5" t="s">
        <v>81</v>
      </c>
      <c r="H1095" s="36"/>
      <c r="I1095" s="1"/>
      <c r="J1095" s="1"/>
      <c r="K1095" s="1"/>
      <c r="L1095" s="1"/>
      <c r="M1095" s="1"/>
      <c r="N1095" s="1"/>
      <c r="O1095" s="1"/>
      <c r="P1095" s="1"/>
      <c r="Q1095" s="1"/>
      <c r="R1095" s="1"/>
      <c r="S1095" s="1"/>
      <c r="T1095" s="1"/>
      <c r="U1095" s="1"/>
      <c r="V1095" s="1"/>
      <c r="W1095" s="1"/>
      <c r="X1095" s="1"/>
      <c r="Y1095" s="1"/>
      <c r="Z1095" s="1"/>
    </row>
    <row r="1096" spans="1:26" ht="14.25" customHeight="1">
      <c r="A1096" s="1"/>
      <c r="B1096" s="636"/>
      <c r="C1096" s="581"/>
      <c r="D1096" s="581"/>
      <c r="E1096" s="581"/>
      <c r="F1096" s="581"/>
      <c r="G1096" s="581"/>
      <c r="H1096" s="589"/>
      <c r="I1096" s="1"/>
      <c r="J1096" s="1"/>
      <c r="K1096" s="1"/>
      <c r="L1096" s="1"/>
      <c r="M1096" s="1"/>
      <c r="N1096" s="1"/>
      <c r="O1096" s="1"/>
      <c r="P1096" s="1"/>
      <c r="Q1096" s="1"/>
      <c r="R1096" s="1"/>
      <c r="S1096" s="1"/>
      <c r="T1096" s="1"/>
      <c r="U1096" s="1"/>
      <c r="V1096" s="1"/>
      <c r="W1096" s="1"/>
      <c r="X1096" s="1"/>
      <c r="Y1096" s="1"/>
      <c r="Z1096" s="1"/>
    </row>
    <row r="1097" spans="1:26" ht="15" customHeight="1">
      <c r="A1097" s="1"/>
      <c r="B1097" s="652" t="e">
        <f>+#REF!</f>
        <v>#REF!</v>
      </c>
      <c r="C1097" s="585"/>
      <c r="D1097" s="585"/>
      <c r="E1097" s="585"/>
      <c r="F1097" s="585"/>
      <c r="G1097" s="585"/>
      <c r="H1097" s="610"/>
      <c r="I1097" s="1"/>
      <c r="J1097" s="1"/>
      <c r="K1097" s="1"/>
      <c r="L1097" s="1"/>
      <c r="M1097" s="1"/>
      <c r="N1097" s="1"/>
      <c r="O1097" s="1"/>
      <c r="P1097" s="1"/>
      <c r="Q1097" s="1"/>
      <c r="R1097" s="1"/>
      <c r="S1097" s="1"/>
      <c r="T1097" s="1"/>
      <c r="U1097" s="1"/>
      <c r="V1097" s="1"/>
      <c r="W1097" s="1"/>
      <c r="X1097" s="1"/>
      <c r="Y1097" s="1"/>
      <c r="Z1097" s="1"/>
    </row>
    <row r="1098" spans="1:26" ht="14.25" customHeight="1">
      <c r="A1098" s="1"/>
      <c r="B1098" s="600"/>
      <c r="C1098" s="578"/>
      <c r="D1098" s="578"/>
      <c r="E1098" s="578"/>
      <c r="F1098" s="578"/>
      <c r="G1098" s="578"/>
      <c r="H1098" s="604"/>
      <c r="I1098" s="1"/>
      <c r="J1098" s="1"/>
      <c r="K1098" s="1"/>
      <c r="L1098" s="1"/>
      <c r="M1098" s="1"/>
      <c r="N1098" s="1"/>
      <c r="O1098" s="1"/>
      <c r="P1098" s="1"/>
      <c r="Q1098" s="1"/>
      <c r="R1098" s="1"/>
      <c r="S1098" s="1"/>
      <c r="T1098" s="1"/>
      <c r="U1098" s="1"/>
      <c r="V1098" s="1"/>
      <c r="W1098" s="1"/>
      <c r="X1098" s="1"/>
      <c r="Y1098" s="1"/>
      <c r="Z1098" s="1"/>
    </row>
    <row r="1099" spans="1:26" ht="14.25" customHeight="1">
      <c r="A1099" s="1"/>
      <c r="B1099" s="694"/>
      <c r="C1099" s="606"/>
      <c r="D1099" s="606"/>
      <c r="E1099" s="606"/>
      <c r="F1099" s="606"/>
      <c r="G1099" s="606"/>
      <c r="H1099" s="607"/>
      <c r="I1099" s="1"/>
      <c r="J1099" s="1"/>
      <c r="K1099" s="1"/>
      <c r="L1099" s="1"/>
      <c r="M1099" s="1"/>
      <c r="N1099" s="1"/>
      <c r="O1099" s="1"/>
      <c r="P1099" s="1"/>
      <c r="Q1099" s="1"/>
      <c r="R1099" s="1"/>
      <c r="S1099" s="1"/>
      <c r="T1099" s="1"/>
      <c r="U1099" s="1"/>
      <c r="V1099" s="1"/>
      <c r="W1099" s="1"/>
      <c r="X1099" s="1"/>
      <c r="Y1099" s="1"/>
      <c r="Z1099" s="1"/>
    </row>
    <row r="1100" spans="1:26" ht="14.25" customHeight="1">
      <c r="A1100" s="1"/>
      <c r="B1100" s="636" t="s">
        <v>82</v>
      </c>
      <c r="C1100" s="581"/>
      <c r="D1100" s="581"/>
      <c r="E1100" s="581"/>
      <c r="F1100" s="581"/>
      <c r="G1100" s="581"/>
      <c r="H1100" s="589"/>
      <c r="I1100" s="1"/>
      <c r="J1100" s="1"/>
      <c r="K1100" s="1"/>
      <c r="L1100" s="1"/>
      <c r="M1100" s="1"/>
      <c r="N1100" s="1"/>
      <c r="O1100" s="1"/>
      <c r="P1100" s="1"/>
      <c r="Q1100" s="1"/>
      <c r="R1100" s="1"/>
      <c r="S1100" s="1"/>
      <c r="T1100" s="1"/>
      <c r="U1100" s="1"/>
      <c r="V1100" s="1"/>
      <c r="W1100" s="1"/>
      <c r="X1100" s="1"/>
      <c r="Y1100" s="1"/>
      <c r="Z1100" s="1"/>
    </row>
    <row r="1101" spans="1:26" ht="14.25" customHeight="1">
      <c r="A1101" s="1"/>
      <c r="B1101" s="591" t="s">
        <v>1</v>
      </c>
      <c r="C1101" s="579"/>
      <c r="D1101" s="37" t="s">
        <v>2</v>
      </c>
      <c r="E1101" s="23" t="s">
        <v>83</v>
      </c>
      <c r="F1101" s="23" t="s">
        <v>84</v>
      </c>
      <c r="G1101" s="23" t="s">
        <v>85</v>
      </c>
      <c r="H1101" s="38" t="s">
        <v>86</v>
      </c>
      <c r="I1101" s="1"/>
      <c r="J1101" s="1"/>
      <c r="K1101" s="1"/>
      <c r="L1101" s="1"/>
      <c r="M1101" s="1"/>
      <c r="N1101" s="1"/>
      <c r="O1101" s="1"/>
      <c r="P1101" s="1"/>
      <c r="Q1101" s="1"/>
      <c r="R1101" s="1"/>
      <c r="S1101" s="1"/>
      <c r="T1101" s="1"/>
      <c r="U1101" s="1"/>
      <c r="V1101" s="1"/>
      <c r="W1101" s="1"/>
      <c r="X1101" s="1"/>
      <c r="Y1101" s="1"/>
      <c r="Z1101" s="1"/>
    </row>
    <row r="1102" spans="1:26" ht="14.25" customHeight="1">
      <c r="A1102" s="1"/>
      <c r="B1102" s="862"/>
      <c r="C1102" s="690"/>
      <c r="D1102" s="39"/>
      <c r="E1102" s="39"/>
      <c r="F1102" s="40"/>
      <c r="G1102" s="41"/>
      <c r="H1102" s="42">
        <f>G1102*(F1102+1)*E1102</f>
        <v>0</v>
      </c>
      <c r="I1102" s="1"/>
      <c r="J1102" s="1"/>
      <c r="K1102" s="1"/>
      <c r="L1102" s="1"/>
      <c r="M1102" s="1"/>
      <c r="N1102" s="1"/>
      <c r="O1102" s="1"/>
      <c r="P1102" s="1"/>
      <c r="Q1102" s="1"/>
      <c r="R1102" s="1"/>
      <c r="S1102" s="1"/>
      <c r="T1102" s="1"/>
      <c r="U1102" s="1"/>
      <c r="V1102" s="1"/>
      <c r="W1102" s="1"/>
      <c r="X1102" s="1"/>
      <c r="Y1102" s="1"/>
      <c r="Z1102" s="1"/>
    </row>
    <row r="1103" spans="1:26" ht="14.25" customHeight="1">
      <c r="A1103" s="1"/>
      <c r="B1103" s="708" t="s">
        <v>194</v>
      </c>
      <c r="C1103" s="621"/>
      <c r="D1103" s="39" t="s">
        <v>13</v>
      </c>
      <c r="E1103" s="73">
        <v>0.17849999999999999</v>
      </c>
      <c r="F1103" s="44">
        <v>0.05</v>
      </c>
      <c r="G1103" s="45">
        <v>465060</v>
      </c>
      <c r="H1103" s="42">
        <v>87163.87049999999</v>
      </c>
      <c r="I1103" s="1"/>
      <c r="J1103" s="1"/>
      <c r="K1103" s="1"/>
      <c r="L1103" s="1"/>
      <c r="M1103" s="1"/>
      <c r="N1103" s="1"/>
      <c r="O1103" s="1"/>
      <c r="P1103" s="1"/>
      <c r="Q1103" s="1"/>
      <c r="R1103" s="1"/>
      <c r="S1103" s="1"/>
      <c r="T1103" s="1"/>
      <c r="U1103" s="1"/>
      <c r="V1103" s="1"/>
      <c r="W1103" s="1"/>
      <c r="X1103" s="1"/>
      <c r="Y1103" s="1"/>
      <c r="Z1103" s="1"/>
    </row>
    <row r="1104" spans="1:26" ht="14.25" customHeight="1">
      <c r="A1104" s="1"/>
      <c r="B1104" s="708" t="s">
        <v>128</v>
      </c>
      <c r="C1104" s="621"/>
      <c r="D1104" s="39" t="s">
        <v>587</v>
      </c>
      <c r="E1104" s="73">
        <v>0.105</v>
      </c>
      <c r="F1104" s="44">
        <v>0</v>
      </c>
      <c r="G1104" s="45">
        <v>10900</v>
      </c>
      <c r="H1104" s="42">
        <v>1144.5</v>
      </c>
      <c r="I1104" s="1"/>
      <c r="J1104" s="1"/>
      <c r="K1104" s="1"/>
      <c r="L1104" s="1"/>
      <c r="M1104" s="1"/>
      <c r="N1104" s="1"/>
      <c r="O1104" s="1"/>
      <c r="P1104" s="1"/>
      <c r="Q1104" s="1"/>
      <c r="R1104" s="1"/>
      <c r="S1104" s="1"/>
      <c r="T1104" s="1"/>
      <c r="U1104" s="1"/>
      <c r="V1104" s="1"/>
      <c r="W1104" s="1"/>
      <c r="X1104" s="1"/>
      <c r="Y1104" s="1"/>
      <c r="Z1104" s="1"/>
    </row>
    <row r="1105" spans="1:26" ht="14.25" customHeight="1">
      <c r="A1105" s="1"/>
      <c r="B1105" s="708" t="s">
        <v>173</v>
      </c>
      <c r="C1105" s="621"/>
      <c r="D1105" s="39" t="s">
        <v>5</v>
      </c>
      <c r="E1105" s="73">
        <v>0.8</v>
      </c>
      <c r="F1105" s="44">
        <v>0</v>
      </c>
      <c r="G1105" s="45">
        <v>8900</v>
      </c>
      <c r="H1105" s="42">
        <v>7120</v>
      </c>
      <c r="I1105" s="1"/>
      <c r="J1105" s="1"/>
      <c r="K1105" s="1"/>
      <c r="L1105" s="1"/>
      <c r="M1105" s="1"/>
      <c r="N1105" s="1"/>
      <c r="O1105" s="1"/>
      <c r="P1105" s="1"/>
      <c r="Q1105" s="1"/>
      <c r="R1105" s="1"/>
      <c r="S1105" s="1"/>
      <c r="T1105" s="1"/>
      <c r="U1105" s="1"/>
      <c r="V1105" s="1"/>
      <c r="W1105" s="1"/>
      <c r="X1105" s="1"/>
      <c r="Y1105" s="1"/>
      <c r="Z1105" s="1"/>
    </row>
    <row r="1106" spans="1:26" ht="14.25" customHeight="1">
      <c r="A1106" s="1"/>
      <c r="B1106" s="708" t="s">
        <v>195</v>
      </c>
      <c r="C1106" s="621"/>
      <c r="D1106" s="39" t="s">
        <v>5</v>
      </c>
      <c r="E1106" s="73">
        <v>1</v>
      </c>
      <c r="F1106" s="44">
        <v>0</v>
      </c>
      <c r="G1106" s="45">
        <v>71401</v>
      </c>
      <c r="H1106" s="42">
        <v>71401</v>
      </c>
      <c r="I1106" s="1"/>
      <c r="J1106" s="1"/>
      <c r="K1106" s="1"/>
      <c r="L1106" s="1"/>
      <c r="M1106" s="1"/>
      <c r="N1106" s="1"/>
      <c r="O1106" s="1"/>
      <c r="P1106" s="1"/>
      <c r="Q1106" s="1"/>
      <c r="R1106" s="1"/>
      <c r="S1106" s="1"/>
      <c r="T1106" s="1"/>
      <c r="U1106" s="1"/>
      <c r="V1106" s="1"/>
      <c r="W1106" s="1"/>
      <c r="X1106" s="1"/>
      <c r="Y1106" s="1"/>
      <c r="Z1106" s="1"/>
    </row>
    <row r="1107" spans="1:26" ht="14.25" customHeight="1">
      <c r="A1107" s="1"/>
      <c r="B1107" s="708"/>
      <c r="C1107" s="621"/>
      <c r="D1107" s="39"/>
      <c r="E1107" s="73"/>
      <c r="F1107" s="44"/>
      <c r="G1107" s="45"/>
      <c r="H1107" s="42"/>
      <c r="I1107" s="1"/>
      <c r="J1107" s="1"/>
      <c r="K1107" s="1"/>
      <c r="L1107" s="1"/>
      <c r="M1107" s="1"/>
      <c r="N1107" s="1"/>
      <c r="O1107" s="1"/>
      <c r="P1107" s="1"/>
      <c r="Q1107" s="1"/>
      <c r="R1107" s="1"/>
      <c r="S1107" s="1"/>
      <c r="T1107" s="1"/>
      <c r="U1107" s="1"/>
      <c r="V1107" s="1"/>
      <c r="W1107" s="1"/>
      <c r="X1107" s="1"/>
      <c r="Y1107" s="1"/>
      <c r="Z1107" s="1"/>
    </row>
    <row r="1108" spans="1:26" ht="14.25" customHeight="1">
      <c r="A1108" s="1"/>
      <c r="B1108" s="702"/>
      <c r="C1108" s="625"/>
      <c r="D1108" s="39"/>
      <c r="E1108" s="46"/>
      <c r="F1108" s="47"/>
      <c r="G1108" s="48"/>
      <c r="H1108" s="42">
        <f>G1108*(F1108+1)*E1108</f>
        <v>0</v>
      </c>
      <c r="I1108" s="1"/>
      <c r="J1108" s="1"/>
      <c r="K1108" s="1"/>
      <c r="L1108" s="1"/>
      <c r="M1108" s="1"/>
      <c r="N1108" s="1"/>
      <c r="O1108" s="1"/>
      <c r="P1108" s="1"/>
      <c r="Q1108" s="1"/>
      <c r="R1108" s="1"/>
      <c r="S1108" s="1"/>
      <c r="T1108" s="1"/>
      <c r="U1108" s="1"/>
      <c r="V1108" s="1"/>
      <c r="W1108" s="1"/>
      <c r="X1108" s="1"/>
      <c r="Y1108" s="1"/>
      <c r="Z1108" s="1"/>
    </row>
    <row r="1109" spans="1:26" ht="14.25" customHeight="1">
      <c r="A1109" s="1"/>
      <c r="B1109" s="682" t="s">
        <v>87</v>
      </c>
      <c r="C1109" s="581"/>
      <c r="D1109" s="581"/>
      <c r="E1109" s="581"/>
      <c r="F1109" s="581"/>
      <c r="G1109" s="579"/>
      <c r="H1109" s="49">
        <f>ROUND(SUM(H1102:H1108),2)</f>
        <v>166829.37</v>
      </c>
      <c r="I1109" s="1"/>
      <c r="J1109" s="1"/>
      <c r="K1109" s="1"/>
      <c r="L1109" s="1"/>
      <c r="M1109" s="1"/>
      <c r="N1109" s="1"/>
      <c r="O1109" s="1"/>
      <c r="P1109" s="1"/>
      <c r="Q1109" s="1"/>
      <c r="R1109" s="1"/>
      <c r="S1109" s="1"/>
      <c r="T1109" s="1"/>
      <c r="U1109" s="1"/>
      <c r="V1109" s="1"/>
      <c r="W1109" s="1"/>
      <c r="X1109" s="1"/>
      <c r="Y1109" s="1"/>
      <c r="Z1109" s="1"/>
    </row>
    <row r="1110" spans="1:26" ht="14.25" customHeight="1">
      <c r="A1110" s="1"/>
      <c r="B1110" s="636" t="s">
        <v>88</v>
      </c>
      <c r="C1110" s="581"/>
      <c r="D1110" s="581"/>
      <c r="E1110" s="581"/>
      <c r="F1110" s="581"/>
      <c r="G1110" s="581"/>
      <c r="H1110" s="589"/>
      <c r="I1110" s="1"/>
      <c r="J1110" s="1"/>
      <c r="K1110" s="1"/>
      <c r="L1110" s="1"/>
      <c r="M1110" s="1"/>
      <c r="N1110" s="1"/>
      <c r="O1110" s="1"/>
      <c r="P1110" s="1"/>
      <c r="Q1110" s="1"/>
      <c r="R1110" s="1"/>
      <c r="S1110" s="1"/>
      <c r="T1110" s="1"/>
      <c r="U1110" s="1"/>
      <c r="V1110" s="1"/>
      <c r="W1110" s="1"/>
      <c r="X1110" s="1"/>
      <c r="Y1110" s="1"/>
      <c r="Z1110" s="1"/>
    </row>
    <row r="1111" spans="1:26" ht="14.25" customHeight="1">
      <c r="A1111" s="1"/>
      <c r="B1111" s="591" t="s">
        <v>1</v>
      </c>
      <c r="C1111" s="579"/>
      <c r="D1111" s="37" t="s">
        <v>2</v>
      </c>
      <c r="E1111" s="23" t="s">
        <v>83</v>
      </c>
      <c r="F1111" s="23" t="s">
        <v>89</v>
      </c>
      <c r="G1111" s="23" t="s">
        <v>85</v>
      </c>
      <c r="H1111" s="38" t="s">
        <v>86</v>
      </c>
      <c r="I1111" s="1"/>
      <c r="J1111" s="1"/>
      <c r="K1111" s="1"/>
      <c r="L1111" s="1"/>
      <c r="M1111" s="1"/>
      <c r="N1111" s="1"/>
      <c r="O1111" s="1"/>
      <c r="P1111" s="1"/>
      <c r="Q1111" s="1"/>
      <c r="R1111" s="1"/>
      <c r="S1111" s="1"/>
      <c r="T1111" s="1"/>
      <c r="U1111" s="1"/>
      <c r="V1111" s="1"/>
      <c r="W1111" s="1"/>
      <c r="X1111" s="1"/>
      <c r="Y1111" s="1"/>
      <c r="Z1111" s="1"/>
    </row>
    <row r="1112" spans="1:26" ht="14.25" customHeight="1">
      <c r="A1112" s="1"/>
      <c r="B1112" s="701"/>
      <c r="C1112" s="680"/>
      <c r="D1112" s="50"/>
      <c r="E1112" s="51"/>
      <c r="F1112" s="52"/>
      <c r="G1112" s="41"/>
      <c r="H1112" s="42">
        <f t="shared" ref="H1112:H1114" si="90">E1112*F1112*G1112</f>
        <v>0</v>
      </c>
      <c r="I1112" s="1"/>
      <c r="J1112" s="1"/>
      <c r="K1112" s="1"/>
      <c r="L1112" s="1"/>
      <c r="M1112" s="1"/>
      <c r="N1112" s="1"/>
      <c r="O1112" s="1"/>
      <c r="P1112" s="1"/>
      <c r="Q1112" s="1"/>
      <c r="R1112" s="1"/>
      <c r="S1112" s="1"/>
      <c r="T1112" s="1"/>
      <c r="U1112" s="1"/>
      <c r="V1112" s="1"/>
      <c r="W1112" s="1"/>
      <c r="X1112" s="1"/>
      <c r="Y1112" s="1"/>
      <c r="Z1112" s="1"/>
    </row>
    <row r="1113" spans="1:26" ht="14.25" customHeight="1">
      <c r="A1113" s="1"/>
      <c r="B1113" s="707" t="s">
        <v>90</v>
      </c>
      <c r="C1113" s="620"/>
      <c r="D1113" s="53" t="s">
        <v>91</v>
      </c>
      <c r="E1113" s="50">
        <v>0.05</v>
      </c>
      <c r="F1113" s="59">
        <v>1</v>
      </c>
      <c r="G1113" s="41">
        <f>H1122</f>
        <v>126126.86</v>
      </c>
      <c r="H1113" s="42">
        <f t="shared" si="90"/>
        <v>6306.3430000000008</v>
      </c>
      <c r="I1113" s="1"/>
      <c r="J1113" s="1"/>
      <c r="K1113" s="1"/>
      <c r="L1113" s="1"/>
      <c r="M1113" s="1"/>
      <c r="N1113" s="1"/>
      <c r="O1113" s="1"/>
      <c r="P1113" s="1"/>
      <c r="Q1113" s="1"/>
      <c r="R1113" s="1"/>
      <c r="S1113" s="1"/>
      <c r="T1113" s="1"/>
      <c r="U1113" s="1"/>
      <c r="V1113" s="1"/>
      <c r="W1113" s="1"/>
      <c r="X1113" s="1"/>
      <c r="Y1113" s="1"/>
      <c r="Z1113" s="1"/>
    </row>
    <row r="1114" spans="1:26" ht="14.25" customHeight="1">
      <c r="A1114" s="1"/>
      <c r="B1114" s="861"/>
      <c r="C1114" s="681"/>
      <c r="D1114" s="47"/>
      <c r="E1114" s="46"/>
      <c r="F1114" s="47"/>
      <c r="G1114" s="41"/>
      <c r="H1114" s="42">
        <f t="shared" si="90"/>
        <v>0</v>
      </c>
      <c r="I1114" s="1"/>
      <c r="J1114" s="1"/>
      <c r="K1114" s="1"/>
      <c r="L1114" s="1"/>
      <c r="M1114" s="1"/>
      <c r="N1114" s="1"/>
      <c r="O1114" s="1"/>
      <c r="P1114" s="1"/>
      <c r="Q1114" s="1"/>
      <c r="R1114" s="1"/>
      <c r="S1114" s="1"/>
      <c r="T1114" s="1"/>
      <c r="U1114" s="1"/>
      <c r="V1114" s="1"/>
      <c r="W1114" s="1"/>
      <c r="X1114" s="1"/>
      <c r="Y1114" s="1"/>
      <c r="Z1114" s="1"/>
    </row>
    <row r="1115" spans="1:26" ht="14.25" customHeight="1">
      <c r="A1115" s="1"/>
      <c r="B1115" s="682" t="s">
        <v>87</v>
      </c>
      <c r="C1115" s="581"/>
      <c r="D1115" s="581"/>
      <c r="E1115" s="581"/>
      <c r="F1115" s="581"/>
      <c r="G1115" s="579"/>
      <c r="H1115" s="49">
        <f>ROUND(SUM(H1112:H1114),2)</f>
        <v>6306.34</v>
      </c>
      <c r="I1115" s="1"/>
      <c r="J1115" s="1"/>
      <c r="K1115" s="1"/>
      <c r="L1115" s="1"/>
      <c r="M1115" s="1"/>
      <c r="N1115" s="1"/>
      <c r="O1115" s="1"/>
      <c r="P1115" s="1"/>
      <c r="Q1115" s="1"/>
      <c r="R1115" s="1"/>
      <c r="S1115" s="1"/>
      <c r="T1115" s="1"/>
      <c r="U1115" s="1"/>
      <c r="V1115" s="1"/>
      <c r="W1115" s="1"/>
      <c r="X1115" s="1"/>
      <c r="Y1115" s="1"/>
      <c r="Z1115" s="1"/>
    </row>
    <row r="1116" spans="1:26" ht="14.25" customHeight="1">
      <c r="A1116" s="1"/>
      <c r="B1116" s="636" t="s">
        <v>92</v>
      </c>
      <c r="C1116" s="581"/>
      <c r="D1116" s="581"/>
      <c r="E1116" s="581"/>
      <c r="F1116" s="581"/>
      <c r="G1116" s="581"/>
      <c r="H1116" s="589"/>
      <c r="I1116" s="1"/>
      <c r="J1116" s="1"/>
      <c r="K1116" s="1"/>
      <c r="L1116" s="1"/>
      <c r="M1116" s="1"/>
      <c r="N1116" s="1"/>
      <c r="O1116" s="1"/>
      <c r="P1116" s="1"/>
      <c r="Q1116" s="1"/>
      <c r="R1116" s="1"/>
      <c r="S1116" s="1"/>
      <c r="T1116" s="1"/>
      <c r="U1116" s="1"/>
      <c r="V1116" s="1"/>
      <c r="W1116" s="1"/>
      <c r="X1116" s="1"/>
      <c r="Y1116" s="1"/>
      <c r="Z1116" s="1"/>
    </row>
    <row r="1117" spans="1:26" ht="14.25" customHeight="1">
      <c r="A1117" s="1"/>
      <c r="B1117" s="591" t="s">
        <v>1</v>
      </c>
      <c r="C1117" s="579"/>
      <c r="D1117" s="37" t="s">
        <v>2</v>
      </c>
      <c r="E1117" s="23" t="s">
        <v>83</v>
      </c>
      <c r="F1117" s="54" t="s">
        <v>89</v>
      </c>
      <c r="G1117" s="23" t="s">
        <v>85</v>
      </c>
      <c r="H1117" s="55" t="s">
        <v>86</v>
      </c>
      <c r="I1117" s="1"/>
      <c r="J1117" s="1"/>
      <c r="K1117" s="1"/>
      <c r="L1117" s="1"/>
      <c r="M1117" s="1"/>
      <c r="N1117" s="1"/>
      <c r="O1117" s="1"/>
      <c r="P1117" s="1"/>
      <c r="Q1117" s="1"/>
      <c r="R1117" s="1"/>
      <c r="S1117" s="1"/>
      <c r="T1117" s="1"/>
      <c r="U1117" s="1"/>
      <c r="V1117" s="1"/>
      <c r="W1117" s="1"/>
      <c r="X1117" s="1"/>
      <c r="Y1117" s="1"/>
      <c r="Z1117" s="1"/>
    </row>
    <row r="1118" spans="1:26" ht="14.25" customHeight="1">
      <c r="A1118" s="1"/>
      <c r="B1118" s="701"/>
      <c r="C1118" s="680"/>
      <c r="D1118" s="56"/>
      <c r="E1118" s="51"/>
      <c r="F1118" s="57"/>
      <c r="G1118" s="41"/>
      <c r="H1118" s="42">
        <f t="shared" ref="H1118:H1121" si="91">E1118*F1118*G1118</f>
        <v>0</v>
      </c>
      <c r="I1118" s="1"/>
      <c r="J1118" s="1"/>
      <c r="K1118" s="1"/>
      <c r="L1118" s="1"/>
      <c r="M1118" s="1"/>
      <c r="N1118" s="1"/>
      <c r="O1118" s="1"/>
      <c r="P1118" s="1"/>
      <c r="Q1118" s="1"/>
      <c r="R1118" s="1"/>
      <c r="S1118" s="1"/>
      <c r="T1118" s="1"/>
      <c r="U1118" s="1"/>
      <c r="V1118" s="1"/>
      <c r="W1118" s="1"/>
      <c r="X1118" s="1"/>
      <c r="Y1118" s="1"/>
      <c r="Z1118" s="1"/>
    </row>
    <row r="1119" spans="1:26" ht="14.25" customHeight="1">
      <c r="A1119" s="1"/>
      <c r="B1119" s="619" t="s">
        <v>96</v>
      </c>
      <c r="C1119" s="620"/>
      <c r="D1119" s="58" t="s">
        <v>94</v>
      </c>
      <c r="E1119" s="50">
        <v>1</v>
      </c>
      <c r="F1119" s="59">
        <v>0.76034999999999997</v>
      </c>
      <c r="G1119" s="41">
        <v>102080</v>
      </c>
      <c r="H1119" s="42">
        <f t="shared" si="91"/>
        <v>77616.527999999991</v>
      </c>
      <c r="I1119" s="1"/>
      <c r="J1119" s="1"/>
      <c r="K1119" s="1"/>
      <c r="L1119" s="1"/>
      <c r="M1119" s="1"/>
      <c r="N1119" s="1"/>
      <c r="O1119" s="1"/>
      <c r="P1119" s="1"/>
      <c r="Q1119" s="1"/>
      <c r="R1119" s="1"/>
      <c r="S1119" s="1"/>
      <c r="T1119" s="1"/>
      <c r="U1119" s="1"/>
      <c r="V1119" s="1"/>
      <c r="W1119" s="1"/>
      <c r="X1119" s="1"/>
      <c r="Y1119" s="1"/>
      <c r="Z1119" s="1"/>
    </row>
    <row r="1120" spans="1:26" ht="14.25" customHeight="1">
      <c r="A1120" s="1"/>
      <c r="B1120" s="619" t="s">
        <v>93</v>
      </c>
      <c r="C1120" s="620"/>
      <c r="D1120" s="58" t="s">
        <v>94</v>
      </c>
      <c r="E1120" s="50">
        <v>1</v>
      </c>
      <c r="F1120" s="59">
        <v>0.76034999999999997</v>
      </c>
      <c r="G1120" s="41">
        <v>63800</v>
      </c>
      <c r="H1120" s="42">
        <f t="shared" si="91"/>
        <v>48510.33</v>
      </c>
      <c r="I1120" s="1"/>
      <c r="J1120" s="1"/>
      <c r="K1120" s="1"/>
      <c r="L1120" s="1"/>
      <c r="M1120" s="1"/>
      <c r="N1120" s="1"/>
      <c r="O1120" s="1"/>
      <c r="P1120" s="1"/>
      <c r="Q1120" s="1"/>
      <c r="R1120" s="1"/>
      <c r="S1120" s="1"/>
      <c r="T1120" s="1"/>
      <c r="U1120" s="1"/>
      <c r="V1120" s="1"/>
      <c r="W1120" s="1"/>
      <c r="X1120" s="1"/>
      <c r="Y1120" s="1"/>
      <c r="Z1120" s="1"/>
    </row>
    <row r="1121" spans="1:26" ht="14.25" customHeight="1">
      <c r="A1121" s="1"/>
      <c r="B1121" s="702"/>
      <c r="C1121" s="681"/>
      <c r="D1121" s="60"/>
      <c r="E1121" s="61"/>
      <c r="F1121" s="47"/>
      <c r="G1121" s="41"/>
      <c r="H1121" s="42">
        <f t="shared" si="91"/>
        <v>0</v>
      </c>
      <c r="I1121" s="1"/>
      <c r="J1121" s="1"/>
      <c r="K1121" s="1"/>
      <c r="L1121" s="1"/>
      <c r="M1121" s="1"/>
      <c r="N1121" s="1"/>
      <c r="O1121" s="1"/>
      <c r="P1121" s="1"/>
      <c r="Q1121" s="1"/>
      <c r="R1121" s="1"/>
      <c r="S1121" s="1"/>
      <c r="T1121" s="1"/>
      <c r="U1121" s="1"/>
      <c r="V1121" s="1"/>
      <c r="W1121" s="1"/>
      <c r="X1121" s="1"/>
      <c r="Y1121" s="1"/>
      <c r="Z1121" s="1"/>
    </row>
    <row r="1122" spans="1:26" ht="14.25" customHeight="1">
      <c r="A1122" s="1"/>
      <c r="B1122" s="682" t="s">
        <v>87</v>
      </c>
      <c r="C1122" s="581"/>
      <c r="D1122" s="581"/>
      <c r="E1122" s="581"/>
      <c r="F1122" s="581"/>
      <c r="G1122" s="579"/>
      <c r="H1122" s="49">
        <f>ROUND(SUM(H1118:H1121),2)</f>
        <v>126126.86</v>
      </c>
      <c r="I1122" s="1"/>
      <c r="J1122" s="1"/>
      <c r="K1122" s="1"/>
      <c r="L1122" s="1"/>
      <c r="M1122" s="1"/>
      <c r="N1122" s="1"/>
      <c r="O1122" s="1"/>
      <c r="P1122" s="1"/>
      <c r="Q1122" s="1"/>
      <c r="R1122" s="1"/>
      <c r="S1122" s="1"/>
      <c r="T1122" s="1"/>
      <c r="U1122" s="1"/>
      <c r="V1122" s="1"/>
      <c r="W1122" s="1"/>
      <c r="X1122" s="1"/>
      <c r="Y1122" s="1"/>
      <c r="Z1122" s="1"/>
    </row>
    <row r="1123" spans="1:26" ht="14.25" customHeight="1">
      <c r="A1123" s="1"/>
      <c r="B1123" s="636" t="s">
        <v>95</v>
      </c>
      <c r="C1123" s="581"/>
      <c r="D1123" s="581"/>
      <c r="E1123" s="581"/>
      <c r="F1123" s="581"/>
      <c r="G1123" s="581"/>
      <c r="H1123" s="589"/>
      <c r="I1123" s="1"/>
      <c r="J1123" s="1"/>
      <c r="K1123" s="1"/>
      <c r="L1123" s="1"/>
      <c r="M1123" s="1"/>
      <c r="N1123" s="1"/>
      <c r="O1123" s="1"/>
      <c r="P1123" s="1"/>
      <c r="Q1123" s="1"/>
      <c r="R1123" s="1"/>
      <c r="S1123" s="1"/>
      <c r="T1123" s="1"/>
      <c r="U1123" s="1"/>
      <c r="V1123" s="1"/>
      <c r="W1123" s="1"/>
      <c r="X1123" s="1"/>
      <c r="Y1123" s="1"/>
      <c r="Z1123" s="1"/>
    </row>
    <row r="1124" spans="1:26" ht="14.25" customHeight="1">
      <c r="A1124" s="1"/>
      <c r="B1124" s="591" t="s">
        <v>1</v>
      </c>
      <c r="C1124" s="581"/>
      <c r="D1124" s="579"/>
      <c r="E1124" s="23" t="s">
        <v>2</v>
      </c>
      <c r="F1124" s="23" t="s">
        <v>83</v>
      </c>
      <c r="G1124" s="23" t="s">
        <v>85</v>
      </c>
      <c r="H1124" s="38" t="s">
        <v>86</v>
      </c>
      <c r="I1124" s="1"/>
      <c r="J1124" s="1"/>
      <c r="K1124" s="1"/>
      <c r="L1124" s="1"/>
      <c r="M1124" s="1"/>
      <c r="N1124" s="1"/>
      <c r="O1124" s="1"/>
      <c r="P1124" s="1"/>
      <c r="Q1124" s="1"/>
      <c r="R1124" s="1"/>
      <c r="S1124" s="1"/>
      <c r="T1124" s="1"/>
      <c r="U1124" s="1"/>
      <c r="V1124" s="1"/>
      <c r="W1124" s="1"/>
      <c r="X1124" s="1"/>
      <c r="Y1124" s="1"/>
      <c r="Z1124" s="1"/>
    </row>
    <row r="1125" spans="1:26" ht="14.25" customHeight="1">
      <c r="A1125" s="1"/>
      <c r="B1125" s="619"/>
      <c r="C1125" s="620"/>
      <c r="D1125" s="621"/>
      <c r="E1125" s="39"/>
      <c r="F1125" s="40"/>
      <c r="G1125" s="62"/>
      <c r="H1125" s="63">
        <f t="shared" ref="H1125:H1126" si="92">G1125*F1125</f>
        <v>0</v>
      </c>
      <c r="I1125" s="1"/>
      <c r="J1125" s="1"/>
      <c r="K1125" s="1"/>
      <c r="L1125" s="1"/>
      <c r="M1125" s="1"/>
      <c r="N1125" s="1"/>
      <c r="O1125" s="1"/>
      <c r="P1125" s="1"/>
      <c r="Q1125" s="1"/>
      <c r="R1125" s="1"/>
      <c r="S1125" s="1"/>
      <c r="T1125" s="1"/>
      <c r="U1125" s="1"/>
      <c r="V1125" s="1"/>
      <c r="W1125" s="1"/>
      <c r="X1125" s="1"/>
      <c r="Y1125" s="1"/>
      <c r="Z1125" s="1"/>
    </row>
    <row r="1126" spans="1:26" ht="14.25" customHeight="1">
      <c r="A1126" s="1"/>
      <c r="B1126" s="619"/>
      <c r="C1126" s="620"/>
      <c r="D1126" s="621"/>
      <c r="E1126" s="39"/>
      <c r="F1126" s="40"/>
      <c r="G1126" s="62"/>
      <c r="H1126" s="63">
        <f t="shared" si="92"/>
        <v>0</v>
      </c>
      <c r="I1126" s="1"/>
      <c r="J1126" s="1"/>
      <c r="K1126" s="1"/>
      <c r="L1126" s="1"/>
      <c r="M1126" s="1"/>
      <c r="N1126" s="1"/>
      <c r="O1126" s="1"/>
      <c r="P1126" s="1"/>
      <c r="Q1126" s="1"/>
      <c r="R1126" s="1"/>
      <c r="S1126" s="1"/>
      <c r="T1126" s="1"/>
      <c r="U1126" s="1"/>
      <c r="V1126" s="1"/>
      <c r="W1126" s="1"/>
      <c r="X1126" s="1"/>
      <c r="Y1126" s="1"/>
      <c r="Z1126" s="1"/>
    </row>
    <row r="1127" spans="1:26" ht="14.25" customHeight="1">
      <c r="A1127" s="1"/>
      <c r="B1127" s="674" t="s">
        <v>87</v>
      </c>
      <c r="C1127" s="594"/>
      <c r="D1127" s="594"/>
      <c r="E1127" s="594"/>
      <c r="F1127" s="594"/>
      <c r="G1127" s="595"/>
      <c r="H1127" s="64">
        <f>ROUND(SUM(H1125:H1126),2)</f>
        <v>0</v>
      </c>
      <c r="I1127" s="1"/>
      <c r="J1127" s="1"/>
      <c r="K1127" s="1"/>
      <c r="L1127" s="1"/>
      <c r="M1127" s="1"/>
      <c r="N1127" s="1"/>
      <c r="O1127" s="1"/>
      <c r="P1127" s="1"/>
      <c r="Q1127" s="1"/>
      <c r="R1127" s="1"/>
      <c r="S1127" s="1"/>
      <c r="T1127" s="1"/>
      <c r="U1127" s="1"/>
      <c r="V1127" s="1"/>
      <c r="W1127" s="1"/>
      <c r="X1127" s="1"/>
      <c r="Y1127" s="1"/>
      <c r="Z1127" s="1"/>
    </row>
    <row r="1128" spans="1:26" ht="14.25" customHeight="1">
      <c r="A1128" s="1"/>
      <c r="B1128" s="675"/>
      <c r="C1128" s="602"/>
      <c r="D1128" s="602"/>
      <c r="E1128" s="602"/>
      <c r="F1128" s="602"/>
      <c r="G1128" s="602"/>
      <c r="H1128" s="633"/>
      <c r="I1128" s="1"/>
      <c r="J1128" s="1"/>
      <c r="K1128" s="1"/>
      <c r="L1128" s="1"/>
      <c r="M1128" s="1"/>
      <c r="N1128" s="1"/>
      <c r="O1128" s="1"/>
      <c r="P1128" s="1"/>
      <c r="Q1128" s="1"/>
      <c r="R1128" s="1"/>
      <c r="S1128" s="1"/>
      <c r="T1128" s="1"/>
      <c r="U1128" s="1"/>
      <c r="V1128" s="1"/>
      <c r="W1128" s="1"/>
      <c r="X1128" s="1"/>
      <c r="Y1128" s="1"/>
      <c r="Z1128" s="1"/>
    </row>
    <row r="1129" spans="1:26" ht="14.25" customHeight="1">
      <c r="A1129" s="1"/>
      <c r="B1129" s="676"/>
      <c r="C1129" s="587"/>
      <c r="D1129" s="635"/>
      <c r="E1129" s="677" t="s">
        <v>59</v>
      </c>
      <c r="F1129" s="678"/>
      <c r="G1129" s="678"/>
      <c r="H1129" s="65">
        <f>ROUND(H1127+H1122+H1115+H1109,0)</f>
        <v>299263</v>
      </c>
      <c r="I1129" s="1"/>
      <c r="J1129" s="1"/>
      <c r="K1129" s="1"/>
      <c r="L1129" s="1"/>
      <c r="M1129" s="1"/>
      <c r="N1129" s="1"/>
      <c r="O1129" s="1"/>
      <c r="P1129" s="1"/>
      <c r="Q1129" s="1"/>
      <c r="R1129" s="1"/>
      <c r="S1129" s="1"/>
      <c r="T1129" s="1"/>
      <c r="U1129" s="1"/>
      <c r="V1129" s="1"/>
      <c r="W1129" s="1"/>
      <c r="X1129" s="1"/>
      <c r="Y1129" s="1"/>
      <c r="Z1129" s="1"/>
    </row>
    <row r="1130" spans="1:26" ht="14.25" customHeight="1">
      <c r="A1130" s="1"/>
      <c r="B1130" s="290"/>
      <c r="C1130" s="68"/>
      <c r="D1130" s="68"/>
      <c r="E1130" s="68"/>
      <c r="F1130" s="68"/>
      <c r="G1130" s="68"/>
      <c r="H1130" s="69"/>
      <c r="I1130" s="1"/>
      <c r="J1130" s="1"/>
      <c r="K1130" s="1"/>
      <c r="L1130" s="1"/>
      <c r="M1130" s="1"/>
      <c r="N1130" s="1"/>
      <c r="O1130" s="1"/>
      <c r="P1130" s="1"/>
      <c r="Q1130" s="1"/>
      <c r="R1130" s="1"/>
      <c r="S1130" s="1"/>
      <c r="T1130" s="1"/>
      <c r="U1130" s="1"/>
      <c r="V1130" s="1"/>
      <c r="W1130" s="1"/>
      <c r="X1130" s="1"/>
      <c r="Y1130" s="1"/>
      <c r="Z1130" s="1"/>
    </row>
    <row r="1131" spans="1:26" ht="14.25" customHeight="1">
      <c r="A1131" s="1"/>
      <c r="B1131" s="291"/>
      <c r="C1131" s="31"/>
      <c r="D1131" s="31"/>
      <c r="E1131" s="31"/>
      <c r="F1131" s="31"/>
      <c r="G1131" s="31"/>
      <c r="H1131" s="32"/>
      <c r="I1131" s="1"/>
      <c r="J1131" s="1"/>
      <c r="K1131" s="1"/>
      <c r="L1131" s="1"/>
      <c r="M1131" s="1"/>
      <c r="N1131" s="1"/>
      <c r="O1131" s="1"/>
      <c r="P1131" s="1"/>
      <c r="Q1131" s="1"/>
      <c r="R1131" s="1"/>
      <c r="S1131" s="1"/>
      <c r="T1131" s="1"/>
      <c r="U1131" s="1"/>
      <c r="V1131" s="1"/>
      <c r="W1131" s="1"/>
      <c r="X1131" s="1"/>
      <c r="Y1131" s="1"/>
      <c r="Z1131" s="1"/>
    </row>
    <row r="1132" spans="1:26" ht="14.25" customHeight="1">
      <c r="A1132" s="1"/>
      <c r="B1132" s="691" t="s">
        <v>77</v>
      </c>
      <c r="C1132" s="578"/>
      <c r="D1132" s="578"/>
      <c r="E1132" s="578"/>
      <c r="F1132" s="578"/>
      <c r="G1132" s="578"/>
      <c r="H1132" s="604"/>
      <c r="I1132" s="1"/>
      <c r="J1132" s="1"/>
      <c r="K1132" s="1"/>
      <c r="L1132" s="1"/>
      <c r="M1132" s="1"/>
      <c r="N1132" s="1"/>
      <c r="O1132" s="1"/>
      <c r="P1132" s="1"/>
      <c r="Q1132" s="1"/>
      <c r="R1132" s="1"/>
      <c r="S1132" s="1"/>
      <c r="T1132" s="1"/>
      <c r="U1132" s="1"/>
      <c r="V1132" s="1"/>
      <c r="W1132" s="1"/>
      <c r="X1132" s="1"/>
      <c r="Y1132" s="1"/>
      <c r="Z1132" s="1"/>
    </row>
    <row r="1133" spans="1:26" ht="14.25" customHeight="1">
      <c r="A1133" s="1"/>
      <c r="B1133" s="668"/>
      <c r="C1133" s="606"/>
      <c r="D1133" s="606"/>
      <c r="E1133" s="606"/>
      <c r="F1133" s="606"/>
      <c r="G1133" s="606"/>
      <c r="H1133" s="607"/>
      <c r="I1133" s="1"/>
      <c r="J1133" s="1"/>
      <c r="K1133" s="1"/>
      <c r="L1133" s="1"/>
      <c r="M1133" s="1"/>
      <c r="N1133" s="1"/>
      <c r="O1133" s="1"/>
      <c r="P1133" s="1"/>
      <c r="Q1133" s="1"/>
      <c r="R1133" s="1"/>
      <c r="S1133" s="1"/>
      <c r="T1133" s="1"/>
      <c r="U1133" s="1"/>
      <c r="V1133" s="1"/>
      <c r="W1133" s="1"/>
      <c r="X1133" s="1"/>
      <c r="Y1133" s="1"/>
      <c r="Z1133" s="1"/>
    </row>
    <row r="1134" spans="1:26" ht="14.25" customHeight="1">
      <c r="A1134" s="1"/>
      <c r="B1134" s="591" t="s">
        <v>78</v>
      </c>
      <c r="C1134" s="581"/>
      <c r="D1134" s="581"/>
      <c r="E1134" s="581"/>
      <c r="F1134" s="581"/>
      <c r="G1134" s="581"/>
      <c r="H1134" s="589"/>
      <c r="I1134" s="1"/>
      <c r="J1134" s="1"/>
      <c r="K1134" s="1"/>
      <c r="L1134" s="1"/>
      <c r="M1134" s="1"/>
      <c r="N1134" s="1"/>
      <c r="O1134" s="1"/>
      <c r="P1134" s="1"/>
      <c r="Q1134" s="1"/>
      <c r="R1134" s="1"/>
      <c r="S1134" s="1"/>
      <c r="T1134" s="1"/>
      <c r="U1134" s="1"/>
      <c r="V1134" s="1"/>
      <c r="W1134" s="1"/>
      <c r="X1134" s="1"/>
      <c r="Y1134" s="1"/>
      <c r="Z1134" s="1"/>
    </row>
    <row r="1135" spans="1:26" ht="15" customHeight="1">
      <c r="A1135" s="1"/>
      <c r="B1135" s="588" t="s">
        <v>1011</v>
      </c>
      <c r="C1135" s="581"/>
      <c r="D1135" s="581"/>
      <c r="E1135" s="581"/>
      <c r="F1135" s="581"/>
      <c r="G1135" s="581"/>
      <c r="H1135" s="589"/>
      <c r="I1135" s="1"/>
      <c r="J1135" s="1"/>
      <c r="K1135" s="1"/>
      <c r="L1135" s="1"/>
      <c r="M1135" s="1"/>
      <c r="N1135" s="1"/>
      <c r="O1135" s="1"/>
      <c r="P1135" s="1"/>
      <c r="Q1135" s="1"/>
      <c r="R1135" s="1"/>
      <c r="S1135" s="1"/>
      <c r="T1135" s="1"/>
      <c r="U1135" s="1"/>
      <c r="V1135" s="1"/>
      <c r="W1135" s="1"/>
      <c r="X1135" s="1"/>
      <c r="Y1135" s="1"/>
      <c r="Z1135" s="1"/>
    </row>
    <row r="1136" spans="1:26" ht="15" customHeight="1">
      <c r="A1136" s="1"/>
      <c r="B1136" s="292" t="s">
        <v>79</v>
      </c>
      <c r="C1136" s="293" t="e">
        <f>+#REF!</f>
        <v>#REF!</v>
      </c>
      <c r="D1136" s="693" t="s">
        <v>80</v>
      </c>
      <c r="E1136" s="579"/>
      <c r="F1136" s="5" t="e">
        <f>+#REF!</f>
        <v>#REF!</v>
      </c>
      <c r="G1136" s="5" t="s">
        <v>81</v>
      </c>
      <c r="H1136" s="36"/>
      <c r="I1136" s="1"/>
      <c r="J1136" s="1"/>
      <c r="K1136" s="1"/>
      <c r="L1136" s="1"/>
      <c r="M1136" s="1"/>
      <c r="N1136" s="1"/>
      <c r="O1136" s="1"/>
      <c r="P1136" s="1"/>
      <c r="Q1136" s="1"/>
      <c r="R1136" s="1"/>
      <c r="S1136" s="1"/>
      <c r="T1136" s="1"/>
      <c r="U1136" s="1"/>
      <c r="V1136" s="1"/>
      <c r="W1136" s="1"/>
      <c r="X1136" s="1"/>
      <c r="Y1136" s="1"/>
      <c r="Z1136" s="1"/>
    </row>
    <row r="1137" spans="1:26" ht="14.25" customHeight="1">
      <c r="A1137" s="1"/>
      <c r="B1137" s="636"/>
      <c r="C1137" s="581"/>
      <c r="D1137" s="581"/>
      <c r="E1137" s="581"/>
      <c r="F1137" s="581"/>
      <c r="G1137" s="581"/>
      <c r="H1137" s="589"/>
      <c r="I1137" s="1"/>
      <c r="J1137" s="1"/>
      <c r="K1137" s="1"/>
      <c r="L1137" s="1"/>
      <c r="M1137" s="1"/>
      <c r="N1137" s="1"/>
      <c r="O1137" s="1"/>
      <c r="P1137" s="1"/>
      <c r="Q1137" s="1"/>
      <c r="R1137" s="1"/>
      <c r="S1137" s="1"/>
      <c r="T1137" s="1"/>
      <c r="U1137" s="1"/>
      <c r="V1137" s="1"/>
      <c r="W1137" s="1"/>
      <c r="X1137" s="1"/>
      <c r="Y1137" s="1"/>
      <c r="Z1137" s="1"/>
    </row>
    <row r="1138" spans="1:26" ht="15" customHeight="1">
      <c r="A1138" s="1"/>
      <c r="B1138" s="652" t="e">
        <f>+#REF!</f>
        <v>#REF!</v>
      </c>
      <c r="C1138" s="585"/>
      <c r="D1138" s="585"/>
      <c r="E1138" s="585"/>
      <c r="F1138" s="585"/>
      <c r="G1138" s="585"/>
      <c r="H1138" s="610"/>
      <c r="I1138" s="1"/>
      <c r="J1138" s="1"/>
      <c r="K1138" s="1"/>
      <c r="L1138" s="1"/>
      <c r="M1138" s="1"/>
      <c r="N1138" s="1"/>
      <c r="O1138" s="1"/>
      <c r="P1138" s="1"/>
      <c r="Q1138" s="1"/>
      <c r="R1138" s="1"/>
      <c r="S1138" s="1"/>
      <c r="T1138" s="1"/>
      <c r="U1138" s="1"/>
      <c r="V1138" s="1"/>
      <c r="W1138" s="1"/>
      <c r="X1138" s="1"/>
      <c r="Y1138" s="1"/>
      <c r="Z1138" s="1"/>
    </row>
    <row r="1139" spans="1:26" ht="14.25" customHeight="1">
      <c r="A1139" s="1"/>
      <c r="B1139" s="600"/>
      <c r="C1139" s="578"/>
      <c r="D1139" s="578"/>
      <c r="E1139" s="578"/>
      <c r="F1139" s="578"/>
      <c r="G1139" s="578"/>
      <c r="H1139" s="604"/>
      <c r="I1139" s="1"/>
      <c r="J1139" s="1"/>
      <c r="K1139" s="1"/>
      <c r="L1139" s="1"/>
      <c r="M1139" s="1"/>
      <c r="N1139" s="1"/>
      <c r="O1139" s="1"/>
      <c r="P1139" s="1"/>
      <c r="Q1139" s="1"/>
      <c r="R1139" s="1"/>
      <c r="S1139" s="1"/>
      <c r="T1139" s="1"/>
      <c r="U1139" s="1"/>
      <c r="V1139" s="1"/>
      <c r="W1139" s="1"/>
      <c r="X1139" s="1"/>
      <c r="Y1139" s="1"/>
      <c r="Z1139" s="1"/>
    </row>
    <row r="1140" spans="1:26" ht="14.25" customHeight="1">
      <c r="A1140" s="1"/>
      <c r="B1140" s="694"/>
      <c r="C1140" s="606"/>
      <c r="D1140" s="606"/>
      <c r="E1140" s="606"/>
      <c r="F1140" s="606"/>
      <c r="G1140" s="606"/>
      <c r="H1140" s="607"/>
      <c r="I1140" s="1"/>
      <c r="J1140" s="1"/>
      <c r="K1140" s="1"/>
      <c r="L1140" s="1"/>
      <c r="M1140" s="1"/>
      <c r="N1140" s="1"/>
      <c r="O1140" s="1"/>
      <c r="P1140" s="1"/>
      <c r="Q1140" s="1"/>
      <c r="R1140" s="1"/>
      <c r="S1140" s="1"/>
      <c r="T1140" s="1"/>
      <c r="U1140" s="1"/>
      <c r="V1140" s="1"/>
      <c r="W1140" s="1"/>
      <c r="X1140" s="1"/>
      <c r="Y1140" s="1"/>
      <c r="Z1140" s="1"/>
    </row>
    <row r="1141" spans="1:26" ht="14.25" customHeight="1">
      <c r="A1141" s="1"/>
      <c r="B1141" s="636" t="s">
        <v>82</v>
      </c>
      <c r="C1141" s="581"/>
      <c r="D1141" s="581"/>
      <c r="E1141" s="581"/>
      <c r="F1141" s="581"/>
      <c r="G1141" s="581"/>
      <c r="H1141" s="589"/>
      <c r="I1141" s="1"/>
      <c r="J1141" s="1"/>
      <c r="K1141" s="1"/>
      <c r="L1141" s="1"/>
      <c r="M1141" s="1"/>
      <c r="N1141" s="1"/>
      <c r="O1141" s="1"/>
      <c r="P1141" s="1"/>
      <c r="Q1141" s="1"/>
      <c r="R1141" s="1"/>
      <c r="S1141" s="1"/>
      <c r="T1141" s="1"/>
      <c r="U1141" s="1"/>
      <c r="V1141" s="1"/>
      <c r="W1141" s="1"/>
      <c r="X1141" s="1"/>
      <c r="Y1141" s="1"/>
      <c r="Z1141" s="1"/>
    </row>
    <row r="1142" spans="1:26" ht="14.25" customHeight="1">
      <c r="A1142" s="1"/>
      <c r="B1142" s="591" t="s">
        <v>1</v>
      </c>
      <c r="C1142" s="579"/>
      <c r="D1142" s="37" t="s">
        <v>2</v>
      </c>
      <c r="E1142" s="23" t="s">
        <v>83</v>
      </c>
      <c r="F1142" s="23" t="s">
        <v>84</v>
      </c>
      <c r="G1142" s="23" t="s">
        <v>85</v>
      </c>
      <c r="H1142" s="38" t="s">
        <v>86</v>
      </c>
      <c r="I1142" s="1"/>
      <c r="J1142" s="1"/>
      <c r="K1142" s="1"/>
      <c r="L1142" s="1"/>
      <c r="M1142" s="1"/>
      <c r="N1142" s="1"/>
      <c r="O1142" s="1"/>
      <c r="P1142" s="1"/>
      <c r="Q1142" s="1"/>
      <c r="R1142" s="1"/>
      <c r="S1142" s="1"/>
      <c r="T1142" s="1"/>
      <c r="U1142" s="1"/>
      <c r="V1142" s="1"/>
      <c r="W1142" s="1"/>
      <c r="X1142" s="1"/>
      <c r="Y1142" s="1"/>
      <c r="Z1142" s="1"/>
    </row>
    <row r="1143" spans="1:26" ht="14.25" customHeight="1">
      <c r="A1143" s="1"/>
      <c r="B1143" s="862"/>
      <c r="C1143" s="690"/>
      <c r="D1143" s="39"/>
      <c r="E1143" s="39"/>
      <c r="F1143" s="40"/>
      <c r="G1143" s="41"/>
      <c r="H1143" s="42">
        <f>G1143*(F1143+1)*E1143</f>
        <v>0</v>
      </c>
      <c r="I1143" s="1"/>
      <c r="J1143" s="1"/>
      <c r="K1143" s="1"/>
      <c r="L1143" s="1"/>
      <c r="M1143" s="1"/>
      <c r="N1143" s="1"/>
      <c r="O1143" s="1"/>
      <c r="P1143" s="1"/>
      <c r="Q1143" s="1"/>
      <c r="R1143" s="1"/>
      <c r="S1143" s="1"/>
      <c r="T1143" s="1"/>
      <c r="U1143" s="1"/>
      <c r="V1143" s="1"/>
      <c r="W1143" s="1"/>
      <c r="X1143" s="1"/>
      <c r="Y1143" s="1"/>
      <c r="Z1143" s="1"/>
    </row>
    <row r="1144" spans="1:26" ht="14.25" customHeight="1">
      <c r="A1144" s="1"/>
      <c r="B1144" s="708" t="s">
        <v>196</v>
      </c>
      <c r="C1144" s="621"/>
      <c r="D1144" s="39" t="s">
        <v>30</v>
      </c>
      <c r="E1144" s="50">
        <v>1</v>
      </c>
      <c r="F1144" s="40">
        <v>0.05</v>
      </c>
      <c r="G1144" s="41">
        <v>4019</v>
      </c>
      <c r="H1144" s="42">
        <v>4219.95</v>
      </c>
      <c r="I1144" s="1"/>
      <c r="J1144" s="1"/>
      <c r="K1144" s="1"/>
      <c r="L1144" s="1"/>
      <c r="M1144" s="1"/>
      <c r="N1144" s="1"/>
      <c r="O1144" s="1"/>
      <c r="P1144" s="1"/>
      <c r="Q1144" s="1"/>
      <c r="R1144" s="1"/>
      <c r="S1144" s="1"/>
      <c r="T1144" s="1"/>
      <c r="U1144" s="1"/>
      <c r="V1144" s="1"/>
      <c r="W1144" s="1"/>
      <c r="X1144" s="1"/>
      <c r="Y1144" s="1"/>
      <c r="Z1144" s="1"/>
    </row>
    <row r="1145" spans="1:26" ht="14.25" customHeight="1">
      <c r="A1145" s="1"/>
      <c r="B1145" s="708" t="s">
        <v>197</v>
      </c>
      <c r="C1145" s="621"/>
      <c r="D1145" s="39" t="s">
        <v>51</v>
      </c>
      <c r="E1145" s="50">
        <v>1</v>
      </c>
      <c r="F1145" s="40">
        <v>0.26</v>
      </c>
      <c r="G1145" s="41">
        <v>426</v>
      </c>
      <c r="H1145" s="42">
        <v>536.76</v>
      </c>
      <c r="I1145" s="1"/>
      <c r="J1145" s="1"/>
      <c r="K1145" s="1"/>
      <c r="L1145" s="1"/>
      <c r="M1145" s="1"/>
      <c r="N1145" s="1"/>
      <c r="O1145" s="1"/>
      <c r="P1145" s="1"/>
      <c r="Q1145" s="1"/>
      <c r="R1145" s="1"/>
      <c r="S1145" s="1"/>
      <c r="T1145" s="1"/>
      <c r="U1145" s="1"/>
      <c r="V1145" s="1"/>
      <c r="W1145" s="1"/>
      <c r="X1145" s="1"/>
      <c r="Y1145" s="1"/>
      <c r="Z1145" s="1"/>
    </row>
    <row r="1146" spans="1:26" ht="14.25" customHeight="1">
      <c r="A1146" s="1"/>
      <c r="B1146" s="708" t="s">
        <v>180</v>
      </c>
      <c r="C1146" s="621"/>
      <c r="D1146" s="39" t="s">
        <v>51</v>
      </c>
      <c r="E1146" s="50">
        <v>0.01</v>
      </c>
      <c r="F1146" s="40">
        <v>0</v>
      </c>
      <c r="G1146" s="41">
        <v>145000</v>
      </c>
      <c r="H1146" s="42">
        <v>1450</v>
      </c>
      <c r="I1146" s="1"/>
      <c r="J1146" s="1"/>
      <c r="K1146" s="1"/>
      <c r="L1146" s="1"/>
      <c r="M1146" s="1"/>
      <c r="N1146" s="1"/>
      <c r="O1146" s="1"/>
      <c r="P1146" s="1"/>
      <c r="Q1146" s="1"/>
      <c r="R1146" s="1"/>
      <c r="S1146" s="1"/>
      <c r="T1146" s="1"/>
      <c r="U1146" s="1"/>
      <c r="V1146" s="1"/>
      <c r="W1146" s="1"/>
      <c r="X1146" s="1"/>
      <c r="Y1146" s="1"/>
      <c r="Z1146" s="1"/>
    </row>
    <row r="1147" spans="1:26" ht="14.25" customHeight="1">
      <c r="A1147" s="1"/>
      <c r="B1147" s="702" t="s">
        <v>198</v>
      </c>
      <c r="C1147" s="625"/>
      <c r="D1147" s="39" t="s">
        <v>51</v>
      </c>
      <c r="E1147" s="46">
        <v>0.6</v>
      </c>
      <c r="F1147" s="47">
        <v>0</v>
      </c>
      <c r="G1147" s="48">
        <v>666</v>
      </c>
      <c r="H1147" s="42">
        <v>399.59999999999997</v>
      </c>
      <c r="I1147" s="1"/>
      <c r="J1147" s="1"/>
      <c r="K1147" s="1"/>
      <c r="L1147" s="1"/>
      <c r="M1147" s="1"/>
      <c r="N1147" s="1"/>
      <c r="O1147" s="1"/>
      <c r="P1147" s="1"/>
      <c r="Q1147" s="1"/>
      <c r="R1147" s="1"/>
      <c r="S1147" s="1"/>
      <c r="T1147" s="1"/>
      <c r="U1147" s="1"/>
      <c r="V1147" s="1"/>
      <c r="W1147" s="1"/>
      <c r="X1147" s="1"/>
      <c r="Y1147" s="1"/>
      <c r="Z1147" s="1"/>
    </row>
    <row r="1148" spans="1:26" ht="14.25" customHeight="1">
      <c r="A1148" s="1"/>
      <c r="B1148" s="702" t="s">
        <v>199</v>
      </c>
      <c r="C1148" s="625"/>
      <c r="D1148" s="39" t="s">
        <v>51</v>
      </c>
      <c r="E1148" s="46">
        <v>0.09</v>
      </c>
      <c r="F1148" s="47">
        <v>0</v>
      </c>
      <c r="G1148" s="48">
        <v>878</v>
      </c>
      <c r="H1148" s="42">
        <v>79.02</v>
      </c>
      <c r="I1148" s="1"/>
      <c r="J1148" s="1"/>
      <c r="K1148" s="1"/>
      <c r="L1148" s="1"/>
      <c r="M1148" s="1"/>
      <c r="N1148" s="1"/>
      <c r="O1148" s="1"/>
      <c r="P1148" s="1"/>
      <c r="Q1148" s="1"/>
      <c r="R1148" s="1"/>
      <c r="S1148" s="1"/>
      <c r="T1148" s="1"/>
      <c r="U1148" s="1"/>
      <c r="V1148" s="1"/>
      <c r="W1148" s="1"/>
      <c r="X1148" s="1"/>
      <c r="Y1148" s="1"/>
      <c r="Z1148" s="1"/>
    </row>
    <row r="1149" spans="1:26" ht="14.25" customHeight="1">
      <c r="A1149" s="1"/>
      <c r="B1149" s="702" t="s">
        <v>140</v>
      </c>
      <c r="C1149" s="625"/>
      <c r="D1149" s="39" t="s">
        <v>131</v>
      </c>
      <c r="E1149" s="46">
        <v>0.02</v>
      </c>
      <c r="F1149" s="47">
        <v>0</v>
      </c>
      <c r="G1149" s="48">
        <v>9000</v>
      </c>
      <c r="H1149" s="42">
        <v>180</v>
      </c>
      <c r="I1149" s="1"/>
      <c r="J1149" s="1"/>
      <c r="K1149" s="1"/>
      <c r="L1149" s="1"/>
      <c r="M1149" s="1"/>
      <c r="N1149" s="1"/>
      <c r="O1149" s="1"/>
      <c r="P1149" s="1"/>
      <c r="Q1149" s="1"/>
      <c r="R1149" s="1"/>
      <c r="S1149" s="1"/>
      <c r="T1149" s="1"/>
      <c r="U1149" s="1"/>
      <c r="V1149" s="1"/>
      <c r="W1149" s="1"/>
      <c r="X1149" s="1"/>
      <c r="Y1149" s="1"/>
      <c r="Z1149" s="1"/>
    </row>
    <row r="1150" spans="1:26" ht="14.25" customHeight="1">
      <c r="A1150" s="1"/>
      <c r="B1150" s="702"/>
      <c r="C1150" s="625"/>
      <c r="D1150" s="39"/>
      <c r="E1150" s="46"/>
      <c r="F1150" s="47"/>
      <c r="G1150" s="48"/>
      <c r="H1150" s="42">
        <f>G1150*(F1150+1)*E1150</f>
        <v>0</v>
      </c>
      <c r="I1150" s="1"/>
      <c r="J1150" s="1"/>
      <c r="K1150" s="1"/>
      <c r="L1150" s="1"/>
      <c r="M1150" s="1"/>
      <c r="N1150" s="1"/>
      <c r="O1150" s="1"/>
      <c r="P1150" s="1"/>
      <c r="Q1150" s="1"/>
      <c r="R1150" s="1"/>
      <c r="S1150" s="1"/>
      <c r="T1150" s="1"/>
      <c r="U1150" s="1"/>
      <c r="V1150" s="1"/>
      <c r="W1150" s="1"/>
      <c r="X1150" s="1"/>
      <c r="Y1150" s="1"/>
      <c r="Z1150" s="1"/>
    </row>
    <row r="1151" spans="1:26" ht="14.25" customHeight="1">
      <c r="A1151" s="1"/>
      <c r="B1151" s="682" t="s">
        <v>87</v>
      </c>
      <c r="C1151" s="581"/>
      <c r="D1151" s="581"/>
      <c r="E1151" s="581"/>
      <c r="F1151" s="581"/>
      <c r="G1151" s="579"/>
      <c r="H1151" s="49">
        <f>ROUND(SUM(H1143:H1150),2)</f>
        <v>6865.33</v>
      </c>
      <c r="I1151" s="1"/>
      <c r="J1151" s="1"/>
      <c r="K1151" s="1"/>
      <c r="L1151" s="1"/>
      <c r="M1151" s="1"/>
      <c r="N1151" s="1"/>
      <c r="O1151" s="1"/>
      <c r="P1151" s="1"/>
      <c r="Q1151" s="1"/>
      <c r="R1151" s="1"/>
      <c r="S1151" s="1"/>
      <c r="T1151" s="1"/>
      <c r="U1151" s="1"/>
      <c r="V1151" s="1"/>
      <c r="W1151" s="1"/>
      <c r="X1151" s="1"/>
      <c r="Y1151" s="1"/>
      <c r="Z1151" s="1"/>
    </row>
    <row r="1152" spans="1:26" ht="14.25" customHeight="1">
      <c r="A1152" s="1"/>
      <c r="B1152" s="636" t="s">
        <v>88</v>
      </c>
      <c r="C1152" s="581"/>
      <c r="D1152" s="581"/>
      <c r="E1152" s="581"/>
      <c r="F1152" s="581"/>
      <c r="G1152" s="581"/>
      <c r="H1152" s="589"/>
      <c r="I1152" s="1"/>
      <c r="J1152" s="1"/>
      <c r="K1152" s="1"/>
      <c r="L1152" s="1"/>
      <c r="M1152" s="1"/>
      <c r="N1152" s="1"/>
      <c r="O1152" s="1"/>
      <c r="P1152" s="1"/>
      <c r="Q1152" s="1"/>
      <c r="R1152" s="1"/>
      <c r="S1152" s="1"/>
      <c r="T1152" s="1"/>
      <c r="U1152" s="1"/>
      <c r="V1152" s="1"/>
      <c r="W1152" s="1"/>
      <c r="X1152" s="1"/>
      <c r="Y1152" s="1"/>
      <c r="Z1152" s="1"/>
    </row>
    <row r="1153" spans="1:26" ht="14.25" customHeight="1">
      <c r="A1153" s="1"/>
      <c r="B1153" s="591" t="s">
        <v>1</v>
      </c>
      <c r="C1153" s="579"/>
      <c r="D1153" s="37" t="s">
        <v>2</v>
      </c>
      <c r="E1153" s="23" t="s">
        <v>83</v>
      </c>
      <c r="F1153" s="23" t="s">
        <v>89</v>
      </c>
      <c r="G1153" s="23" t="s">
        <v>85</v>
      </c>
      <c r="H1153" s="38" t="s">
        <v>86</v>
      </c>
      <c r="I1153" s="1"/>
      <c r="J1153" s="1"/>
      <c r="K1153" s="1"/>
      <c r="L1153" s="1"/>
      <c r="M1153" s="1"/>
      <c r="N1153" s="1"/>
      <c r="O1153" s="1"/>
      <c r="P1153" s="1"/>
      <c r="Q1153" s="1"/>
      <c r="R1153" s="1"/>
      <c r="S1153" s="1"/>
      <c r="T1153" s="1"/>
      <c r="U1153" s="1"/>
      <c r="V1153" s="1"/>
      <c r="W1153" s="1"/>
      <c r="X1153" s="1"/>
      <c r="Y1153" s="1"/>
      <c r="Z1153" s="1"/>
    </row>
    <row r="1154" spans="1:26" ht="14.25" customHeight="1">
      <c r="A1154" s="1"/>
      <c r="B1154" s="701"/>
      <c r="C1154" s="680"/>
      <c r="D1154" s="50"/>
      <c r="E1154" s="51"/>
      <c r="F1154" s="52"/>
      <c r="G1154" s="41"/>
      <c r="H1154" s="42">
        <f t="shared" ref="H1154:H1156" si="93">E1154*F1154*G1154</f>
        <v>0</v>
      </c>
      <c r="I1154" s="1"/>
      <c r="J1154" s="1"/>
      <c r="K1154" s="1"/>
      <c r="L1154" s="1"/>
      <c r="M1154" s="1"/>
      <c r="N1154" s="1"/>
      <c r="O1154" s="1"/>
      <c r="P1154" s="1"/>
      <c r="Q1154" s="1"/>
      <c r="R1154" s="1"/>
      <c r="S1154" s="1"/>
      <c r="T1154" s="1"/>
      <c r="U1154" s="1"/>
      <c r="V1154" s="1"/>
      <c r="W1154" s="1"/>
      <c r="X1154" s="1"/>
      <c r="Y1154" s="1"/>
      <c r="Z1154" s="1"/>
    </row>
    <row r="1155" spans="1:26" ht="14.25" customHeight="1">
      <c r="A1155" s="1"/>
      <c r="B1155" s="707" t="s">
        <v>90</v>
      </c>
      <c r="C1155" s="620"/>
      <c r="D1155" s="53" t="s">
        <v>91</v>
      </c>
      <c r="E1155" s="50">
        <v>0.05</v>
      </c>
      <c r="F1155" s="59">
        <v>1</v>
      </c>
      <c r="G1155" s="41">
        <f>H1164</f>
        <v>21564.400000000001</v>
      </c>
      <c r="H1155" s="42">
        <f t="shared" si="93"/>
        <v>1078.22</v>
      </c>
      <c r="I1155" s="1"/>
      <c r="J1155" s="1"/>
      <c r="K1155" s="1"/>
      <c r="L1155" s="1"/>
      <c r="M1155" s="1"/>
      <c r="N1155" s="1"/>
      <c r="O1155" s="1"/>
      <c r="P1155" s="1"/>
      <c r="Q1155" s="1"/>
      <c r="R1155" s="1"/>
      <c r="S1155" s="1"/>
      <c r="T1155" s="1"/>
      <c r="U1155" s="1"/>
      <c r="V1155" s="1"/>
      <c r="W1155" s="1"/>
      <c r="X1155" s="1"/>
      <c r="Y1155" s="1"/>
      <c r="Z1155" s="1"/>
    </row>
    <row r="1156" spans="1:26" ht="14.25" customHeight="1">
      <c r="A1156" s="1"/>
      <c r="B1156" s="861"/>
      <c r="C1156" s="681"/>
      <c r="D1156" s="47"/>
      <c r="E1156" s="46"/>
      <c r="F1156" s="47"/>
      <c r="G1156" s="41"/>
      <c r="H1156" s="42">
        <f t="shared" si="93"/>
        <v>0</v>
      </c>
      <c r="I1156" s="1"/>
      <c r="J1156" s="1"/>
      <c r="K1156" s="1"/>
      <c r="L1156" s="1"/>
      <c r="M1156" s="1"/>
      <c r="N1156" s="1"/>
      <c r="O1156" s="1"/>
      <c r="P1156" s="1"/>
      <c r="Q1156" s="1"/>
      <c r="R1156" s="1"/>
      <c r="S1156" s="1"/>
      <c r="T1156" s="1"/>
      <c r="U1156" s="1"/>
      <c r="V1156" s="1"/>
      <c r="W1156" s="1"/>
      <c r="X1156" s="1"/>
      <c r="Y1156" s="1"/>
      <c r="Z1156" s="1"/>
    </row>
    <row r="1157" spans="1:26" ht="14.25" customHeight="1">
      <c r="A1157" s="1"/>
      <c r="B1157" s="682" t="s">
        <v>87</v>
      </c>
      <c r="C1157" s="581"/>
      <c r="D1157" s="581"/>
      <c r="E1157" s="581"/>
      <c r="F1157" s="581"/>
      <c r="G1157" s="579"/>
      <c r="H1157" s="49">
        <f>ROUND(SUM(H1154:H1156),2)</f>
        <v>1078.22</v>
      </c>
      <c r="I1157" s="1"/>
      <c r="J1157" s="1"/>
      <c r="K1157" s="1"/>
      <c r="L1157" s="1"/>
      <c r="M1157" s="1"/>
      <c r="N1157" s="1"/>
      <c r="O1157" s="1"/>
      <c r="P1157" s="1"/>
      <c r="Q1157" s="1"/>
      <c r="R1157" s="1"/>
      <c r="S1157" s="1"/>
      <c r="T1157" s="1"/>
      <c r="U1157" s="1"/>
      <c r="V1157" s="1"/>
      <c r="W1157" s="1"/>
      <c r="X1157" s="1"/>
      <c r="Y1157" s="1"/>
      <c r="Z1157" s="1"/>
    </row>
    <row r="1158" spans="1:26" ht="14.25" customHeight="1">
      <c r="A1158" s="1"/>
      <c r="B1158" s="636" t="s">
        <v>92</v>
      </c>
      <c r="C1158" s="581"/>
      <c r="D1158" s="581"/>
      <c r="E1158" s="581"/>
      <c r="F1158" s="581"/>
      <c r="G1158" s="581"/>
      <c r="H1158" s="589"/>
      <c r="I1158" s="1"/>
      <c r="J1158" s="1"/>
      <c r="K1158" s="1"/>
      <c r="L1158" s="1"/>
      <c r="M1158" s="1"/>
      <c r="N1158" s="1"/>
      <c r="O1158" s="1"/>
      <c r="P1158" s="1"/>
      <c r="Q1158" s="1"/>
      <c r="R1158" s="1"/>
      <c r="S1158" s="1"/>
      <c r="T1158" s="1"/>
      <c r="U1158" s="1"/>
      <c r="V1158" s="1"/>
      <c r="W1158" s="1"/>
      <c r="X1158" s="1"/>
      <c r="Y1158" s="1"/>
      <c r="Z1158" s="1"/>
    </row>
    <row r="1159" spans="1:26" ht="14.25" customHeight="1">
      <c r="A1159" s="1"/>
      <c r="B1159" s="591" t="s">
        <v>1</v>
      </c>
      <c r="C1159" s="579"/>
      <c r="D1159" s="37" t="s">
        <v>2</v>
      </c>
      <c r="E1159" s="23" t="s">
        <v>83</v>
      </c>
      <c r="F1159" s="54" t="s">
        <v>89</v>
      </c>
      <c r="G1159" s="23" t="s">
        <v>85</v>
      </c>
      <c r="H1159" s="55" t="s">
        <v>86</v>
      </c>
      <c r="I1159" s="1"/>
      <c r="J1159" s="1"/>
      <c r="K1159" s="1"/>
      <c r="L1159" s="1"/>
      <c r="M1159" s="1"/>
      <c r="N1159" s="1"/>
      <c r="O1159" s="1"/>
      <c r="P1159" s="1"/>
      <c r="Q1159" s="1"/>
      <c r="R1159" s="1"/>
      <c r="S1159" s="1"/>
      <c r="T1159" s="1"/>
      <c r="U1159" s="1"/>
      <c r="V1159" s="1"/>
      <c r="W1159" s="1"/>
      <c r="X1159" s="1"/>
      <c r="Y1159" s="1"/>
      <c r="Z1159" s="1"/>
    </row>
    <row r="1160" spans="1:26" ht="14.25" customHeight="1">
      <c r="A1160" s="1"/>
      <c r="B1160" s="701"/>
      <c r="C1160" s="680"/>
      <c r="D1160" s="56"/>
      <c r="E1160" s="51"/>
      <c r="F1160" s="57"/>
      <c r="G1160" s="41"/>
      <c r="H1160" s="42">
        <f t="shared" ref="H1160:H1163" si="94">E1160*F1160*G1160</f>
        <v>0</v>
      </c>
      <c r="I1160" s="1"/>
      <c r="J1160" s="1"/>
      <c r="K1160" s="1"/>
      <c r="L1160" s="1"/>
      <c r="M1160" s="1"/>
      <c r="N1160" s="1"/>
      <c r="O1160" s="1"/>
      <c r="P1160" s="1"/>
      <c r="Q1160" s="1"/>
      <c r="R1160" s="1"/>
      <c r="S1160" s="1"/>
      <c r="T1160" s="1"/>
      <c r="U1160" s="1"/>
      <c r="V1160" s="1"/>
      <c r="W1160" s="1"/>
      <c r="X1160" s="1"/>
      <c r="Y1160" s="1"/>
      <c r="Z1160" s="1"/>
    </row>
    <row r="1161" spans="1:26" ht="14.25" customHeight="1">
      <c r="A1161" s="1"/>
      <c r="B1161" s="619" t="s">
        <v>96</v>
      </c>
      <c r="C1161" s="620"/>
      <c r="D1161" s="58" t="s">
        <v>94</v>
      </c>
      <c r="E1161" s="50">
        <v>1</v>
      </c>
      <c r="F1161" s="59">
        <v>0.13</v>
      </c>
      <c r="G1161" s="41">
        <v>102080</v>
      </c>
      <c r="H1161" s="42">
        <f t="shared" si="94"/>
        <v>13270.4</v>
      </c>
      <c r="I1161" s="1"/>
      <c r="J1161" s="1"/>
      <c r="K1161" s="1"/>
      <c r="L1161" s="1"/>
      <c r="M1161" s="1"/>
      <c r="N1161" s="1"/>
      <c r="O1161" s="1"/>
      <c r="P1161" s="1"/>
      <c r="Q1161" s="1"/>
      <c r="R1161" s="1"/>
      <c r="S1161" s="1"/>
      <c r="T1161" s="1"/>
      <c r="U1161" s="1"/>
      <c r="V1161" s="1"/>
      <c r="W1161" s="1"/>
      <c r="X1161" s="1"/>
      <c r="Y1161" s="1"/>
      <c r="Z1161" s="1"/>
    </row>
    <row r="1162" spans="1:26" ht="14.25" customHeight="1">
      <c r="A1162" s="1"/>
      <c r="B1162" s="619" t="s">
        <v>93</v>
      </c>
      <c r="C1162" s="620"/>
      <c r="D1162" s="58" t="s">
        <v>94</v>
      </c>
      <c r="E1162" s="50">
        <v>1</v>
      </c>
      <c r="F1162" s="59">
        <v>0.13</v>
      </c>
      <c r="G1162" s="41">
        <v>63800</v>
      </c>
      <c r="H1162" s="42">
        <f t="shared" si="94"/>
        <v>8294</v>
      </c>
      <c r="I1162" s="1"/>
      <c r="J1162" s="1"/>
      <c r="K1162" s="1"/>
      <c r="L1162" s="1"/>
      <c r="M1162" s="1"/>
      <c r="N1162" s="1"/>
      <c r="O1162" s="1"/>
      <c r="P1162" s="1"/>
      <c r="Q1162" s="1"/>
      <c r="R1162" s="1"/>
      <c r="S1162" s="1"/>
      <c r="T1162" s="1"/>
      <c r="U1162" s="1"/>
      <c r="V1162" s="1"/>
      <c r="W1162" s="1"/>
      <c r="X1162" s="1"/>
      <c r="Y1162" s="1"/>
      <c r="Z1162" s="1"/>
    </row>
    <row r="1163" spans="1:26" ht="14.25" customHeight="1">
      <c r="A1163" s="1"/>
      <c r="B1163" s="702"/>
      <c r="C1163" s="681"/>
      <c r="D1163" s="60"/>
      <c r="E1163" s="61"/>
      <c r="F1163" s="47"/>
      <c r="G1163" s="41"/>
      <c r="H1163" s="42">
        <f t="shared" si="94"/>
        <v>0</v>
      </c>
      <c r="I1163" s="1"/>
      <c r="J1163" s="1"/>
      <c r="K1163" s="1"/>
      <c r="L1163" s="1"/>
      <c r="M1163" s="1"/>
      <c r="N1163" s="1"/>
      <c r="O1163" s="1"/>
      <c r="P1163" s="1"/>
      <c r="Q1163" s="1"/>
      <c r="R1163" s="1"/>
      <c r="S1163" s="1"/>
      <c r="T1163" s="1"/>
      <c r="U1163" s="1"/>
      <c r="V1163" s="1"/>
      <c r="W1163" s="1"/>
      <c r="X1163" s="1"/>
      <c r="Y1163" s="1"/>
      <c r="Z1163" s="1"/>
    </row>
    <row r="1164" spans="1:26" ht="14.25" customHeight="1">
      <c r="A1164" s="1"/>
      <c r="B1164" s="682" t="s">
        <v>87</v>
      </c>
      <c r="C1164" s="581"/>
      <c r="D1164" s="581"/>
      <c r="E1164" s="581"/>
      <c r="F1164" s="581"/>
      <c r="G1164" s="579"/>
      <c r="H1164" s="49">
        <f>ROUND(SUM(H1160:H1163),2)</f>
        <v>21564.400000000001</v>
      </c>
      <c r="I1164" s="1"/>
      <c r="J1164" s="1"/>
      <c r="K1164" s="1"/>
      <c r="L1164" s="1"/>
      <c r="M1164" s="1"/>
      <c r="N1164" s="1"/>
      <c r="O1164" s="1"/>
      <c r="P1164" s="1"/>
      <c r="Q1164" s="1"/>
      <c r="R1164" s="1"/>
      <c r="S1164" s="1"/>
      <c r="T1164" s="1"/>
      <c r="U1164" s="1"/>
      <c r="V1164" s="1"/>
      <c r="W1164" s="1"/>
      <c r="X1164" s="1"/>
      <c r="Y1164" s="1"/>
      <c r="Z1164" s="1"/>
    </row>
    <row r="1165" spans="1:26" ht="14.25" customHeight="1">
      <c r="A1165" s="1"/>
      <c r="B1165" s="636" t="s">
        <v>95</v>
      </c>
      <c r="C1165" s="581"/>
      <c r="D1165" s="581"/>
      <c r="E1165" s="581"/>
      <c r="F1165" s="581"/>
      <c r="G1165" s="581"/>
      <c r="H1165" s="589"/>
      <c r="I1165" s="1"/>
      <c r="J1165" s="1"/>
      <c r="K1165" s="1"/>
      <c r="L1165" s="1"/>
      <c r="M1165" s="1"/>
      <c r="N1165" s="1"/>
      <c r="O1165" s="1"/>
      <c r="P1165" s="1"/>
      <c r="Q1165" s="1"/>
      <c r="R1165" s="1"/>
      <c r="S1165" s="1"/>
      <c r="T1165" s="1"/>
      <c r="U1165" s="1"/>
      <c r="V1165" s="1"/>
      <c r="W1165" s="1"/>
      <c r="X1165" s="1"/>
      <c r="Y1165" s="1"/>
      <c r="Z1165" s="1"/>
    </row>
    <row r="1166" spans="1:26" ht="14.25" customHeight="1">
      <c r="A1166" s="1"/>
      <c r="B1166" s="591" t="s">
        <v>1</v>
      </c>
      <c r="C1166" s="581"/>
      <c r="D1166" s="579"/>
      <c r="E1166" s="23" t="s">
        <v>2</v>
      </c>
      <c r="F1166" s="23" t="s">
        <v>83</v>
      </c>
      <c r="G1166" s="23" t="s">
        <v>85</v>
      </c>
      <c r="H1166" s="38" t="s">
        <v>86</v>
      </c>
      <c r="I1166" s="1"/>
      <c r="J1166" s="1"/>
      <c r="K1166" s="1"/>
      <c r="L1166" s="1"/>
      <c r="M1166" s="1"/>
      <c r="N1166" s="1"/>
      <c r="O1166" s="1"/>
      <c r="P1166" s="1"/>
      <c r="Q1166" s="1"/>
      <c r="R1166" s="1"/>
      <c r="S1166" s="1"/>
      <c r="T1166" s="1"/>
      <c r="U1166" s="1"/>
      <c r="V1166" s="1"/>
      <c r="W1166" s="1"/>
      <c r="X1166" s="1"/>
      <c r="Y1166" s="1"/>
      <c r="Z1166" s="1"/>
    </row>
    <row r="1167" spans="1:26" ht="14.25" customHeight="1">
      <c r="A1167" s="1"/>
      <c r="B1167" s="619"/>
      <c r="C1167" s="620"/>
      <c r="D1167" s="621"/>
      <c r="E1167" s="39"/>
      <c r="F1167" s="40"/>
      <c r="G1167" s="62"/>
      <c r="H1167" s="63">
        <f t="shared" ref="H1167:H1168" si="95">G1167*F1167</f>
        <v>0</v>
      </c>
      <c r="I1167" s="1"/>
      <c r="J1167" s="1"/>
      <c r="K1167" s="1"/>
      <c r="L1167" s="1"/>
      <c r="M1167" s="1"/>
      <c r="N1167" s="1"/>
      <c r="O1167" s="1"/>
      <c r="P1167" s="1"/>
      <c r="Q1167" s="1"/>
      <c r="R1167" s="1"/>
      <c r="S1167" s="1"/>
      <c r="T1167" s="1"/>
      <c r="U1167" s="1"/>
      <c r="V1167" s="1"/>
      <c r="W1167" s="1"/>
      <c r="X1167" s="1"/>
      <c r="Y1167" s="1"/>
      <c r="Z1167" s="1"/>
    </row>
    <row r="1168" spans="1:26" ht="14.25" customHeight="1">
      <c r="A1168" s="1"/>
      <c r="B1168" s="619"/>
      <c r="C1168" s="620"/>
      <c r="D1168" s="621"/>
      <c r="E1168" s="39"/>
      <c r="F1168" s="40"/>
      <c r="G1168" s="62"/>
      <c r="H1168" s="63">
        <f t="shared" si="95"/>
        <v>0</v>
      </c>
      <c r="I1168" s="1"/>
      <c r="J1168" s="1"/>
      <c r="K1168" s="1"/>
      <c r="L1168" s="1"/>
      <c r="M1168" s="1"/>
      <c r="N1168" s="1"/>
      <c r="O1168" s="1"/>
      <c r="P1168" s="1"/>
      <c r="Q1168" s="1"/>
      <c r="R1168" s="1"/>
      <c r="S1168" s="1"/>
      <c r="T1168" s="1"/>
      <c r="U1168" s="1"/>
      <c r="V1168" s="1"/>
      <c r="W1168" s="1"/>
      <c r="X1168" s="1"/>
      <c r="Y1168" s="1"/>
      <c r="Z1168" s="1"/>
    </row>
    <row r="1169" spans="1:26" ht="14.25" customHeight="1">
      <c r="A1169" s="1"/>
      <c r="B1169" s="674" t="s">
        <v>87</v>
      </c>
      <c r="C1169" s="594"/>
      <c r="D1169" s="594"/>
      <c r="E1169" s="594"/>
      <c r="F1169" s="594"/>
      <c r="G1169" s="595"/>
      <c r="H1169" s="64">
        <f>ROUND(SUM(H1167:H1168),2)</f>
        <v>0</v>
      </c>
      <c r="I1169" s="1"/>
      <c r="J1169" s="1"/>
      <c r="K1169" s="1"/>
      <c r="L1169" s="1"/>
      <c r="M1169" s="1"/>
      <c r="N1169" s="1"/>
      <c r="O1169" s="1"/>
      <c r="P1169" s="1"/>
      <c r="Q1169" s="1"/>
      <c r="R1169" s="1"/>
      <c r="S1169" s="1"/>
      <c r="T1169" s="1"/>
      <c r="U1169" s="1"/>
      <c r="V1169" s="1"/>
      <c r="W1169" s="1"/>
      <c r="X1169" s="1"/>
      <c r="Y1169" s="1"/>
      <c r="Z1169" s="1"/>
    </row>
    <row r="1170" spans="1:26" ht="14.25" customHeight="1">
      <c r="A1170" s="1"/>
      <c r="B1170" s="675"/>
      <c r="C1170" s="602"/>
      <c r="D1170" s="602"/>
      <c r="E1170" s="602"/>
      <c r="F1170" s="602"/>
      <c r="G1170" s="602"/>
      <c r="H1170" s="633"/>
      <c r="I1170" s="1"/>
      <c r="J1170" s="1"/>
      <c r="K1170" s="1"/>
      <c r="L1170" s="1"/>
      <c r="M1170" s="1"/>
      <c r="N1170" s="1"/>
      <c r="O1170" s="1"/>
      <c r="P1170" s="1"/>
      <c r="Q1170" s="1"/>
      <c r="R1170" s="1"/>
      <c r="S1170" s="1"/>
      <c r="T1170" s="1"/>
      <c r="U1170" s="1"/>
      <c r="V1170" s="1"/>
      <c r="W1170" s="1"/>
      <c r="X1170" s="1"/>
      <c r="Y1170" s="1"/>
      <c r="Z1170" s="1"/>
    </row>
    <row r="1171" spans="1:26" ht="14.25" customHeight="1">
      <c r="A1171" s="1"/>
      <c r="B1171" s="676"/>
      <c r="C1171" s="587"/>
      <c r="D1171" s="635"/>
      <c r="E1171" s="677" t="s">
        <v>59</v>
      </c>
      <c r="F1171" s="678"/>
      <c r="G1171" s="678"/>
      <c r="H1171" s="65">
        <f>ROUND(H1169+H1164+H1157+H1151,0)</f>
        <v>29508</v>
      </c>
      <c r="I1171" s="1"/>
      <c r="J1171" s="1"/>
      <c r="K1171" s="1"/>
      <c r="L1171" s="1"/>
      <c r="M1171" s="1"/>
      <c r="N1171" s="1"/>
      <c r="O1171" s="1"/>
      <c r="P1171" s="1"/>
      <c r="Q1171" s="1"/>
      <c r="R1171" s="1"/>
      <c r="S1171" s="1"/>
      <c r="T1171" s="1"/>
      <c r="U1171" s="1"/>
      <c r="V1171" s="1"/>
      <c r="W1171" s="1"/>
      <c r="X1171" s="1"/>
      <c r="Y1171" s="1"/>
      <c r="Z1171" s="1"/>
    </row>
    <row r="1172" spans="1:26" ht="14.25" customHeight="1">
      <c r="A1172" s="1"/>
      <c r="B1172" s="290"/>
      <c r="C1172" s="68"/>
      <c r="D1172" s="68"/>
      <c r="E1172" s="68"/>
      <c r="F1172" s="68"/>
      <c r="G1172" s="68"/>
      <c r="H1172" s="69"/>
      <c r="I1172" s="1"/>
      <c r="J1172" s="1"/>
      <c r="K1172" s="1"/>
      <c r="L1172" s="1"/>
      <c r="M1172" s="1"/>
      <c r="N1172" s="1"/>
      <c r="O1172" s="1"/>
      <c r="P1172" s="1"/>
      <c r="Q1172" s="1"/>
      <c r="R1172" s="1"/>
      <c r="S1172" s="1"/>
      <c r="T1172" s="1"/>
      <c r="U1172" s="1"/>
      <c r="V1172" s="1"/>
      <c r="W1172" s="1"/>
      <c r="X1172" s="1"/>
      <c r="Y1172" s="1"/>
      <c r="Z1172" s="1"/>
    </row>
    <row r="1173" spans="1:26" ht="14.25" customHeight="1">
      <c r="A1173" s="1"/>
      <c r="B1173" s="291"/>
      <c r="C1173" s="31"/>
      <c r="D1173" s="31"/>
      <c r="E1173" s="31"/>
      <c r="F1173" s="31"/>
      <c r="G1173" s="31"/>
      <c r="H1173" s="32"/>
      <c r="I1173" s="1"/>
      <c r="J1173" s="1"/>
      <c r="K1173" s="1"/>
      <c r="L1173" s="1"/>
      <c r="M1173" s="1"/>
      <c r="N1173" s="1"/>
      <c r="O1173" s="1"/>
      <c r="P1173" s="1"/>
      <c r="Q1173" s="1"/>
      <c r="R1173" s="1"/>
      <c r="S1173" s="1"/>
      <c r="T1173" s="1"/>
      <c r="U1173" s="1"/>
      <c r="V1173" s="1"/>
      <c r="W1173" s="1"/>
      <c r="X1173" s="1"/>
      <c r="Y1173" s="1"/>
      <c r="Z1173" s="1"/>
    </row>
    <row r="1174" spans="1:26" ht="14.25" customHeight="1">
      <c r="A1174" s="1"/>
      <c r="B1174" s="691" t="s">
        <v>77</v>
      </c>
      <c r="C1174" s="578"/>
      <c r="D1174" s="578"/>
      <c r="E1174" s="578"/>
      <c r="F1174" s="578"/>
      <c r="G1174" s="578"/>
      <c r="H1174" s="604"/>
      <c r="I1174" s="1"/>
      <c r="J1174" s="1"/>
      <c r="K1174" s="1"/>
      <c r="L1174" s="1"/>
      <c r="M1174" s="1"/>
      <c r="N1174" s="1"/>
      <c r="O1174" s="1"/>
      <c r="P1174" s="1"/>
      <c r="Q1174" s="1"/>
      <c r="R1174" s="1"/>
      <c r="S1174" s="1"/>
      <c r="T1174" s="1"/>
      <c r="U1174" s="1"/>
      <c r="V1174" s="1"/>
      <c r="W1174" s="1"/>
      <c r="X1174" s="1"/>
      <c r="Y1174" s="1"/>
      <c r="Z1174" s="1"/>
    </row>
    <row r="1175" spans="1:26" ht="14.25" customHeight="1">
      <c r="A1175" s="1"/>
      <c r="B1175" s="668"/>
      <c r="C1175" s="606"/>
      <c r="D1175" s="606"/>
      <c r="E1175" s="606"/>
      <c r="F1175" s="606"/>
      <c r="G1175" s="606"/>
      <c r="H1175" s="607"/>
      <c r="I1175" s="1"/>
      <c r="J1175" s="1"/>
      <c r="K1175" s="1"/>
      <c r="L1175" s="1"/>
      <c r="M1175" s="1"/>
      <c r="N1175" s="1"/>
      <c r="O1175" s="1"/>
      <c r="P1175" s="1"/>
      <c r="Q1175" s="1"/>
      <c r="R1175" s="1"/>
      <c r="S1175" s="1"/>
      <c r="T1175" s="1"/>
      <c r="U1175" s="1"/>
      <c r="V1175" s="1"/>
      <c r="W1175" s="1"/>
      <c r="X1175" s="1"/>
      <c r="Y1175" s="1"/>
      <c r="Z1175" s="1"/>
    </row>
    <row r="1176" spans="1:26" ht="14.25" customHeight="1">
      <c r="A1176" s="1"/>
      <c r="B1176" s="591" t="s">
        <v>78</v>
      </c>
      <c r="C1176" s="581"/>
      <c r="D1176" s="581"/>
      <c r="E1176" s="581"/>
      <c r="F1176" s="581"/>
      <c r="G1176" s="581"/>
      <c r="H1176" s="589"/>
      <c r="I1176" s="1"/>
      <c r="J1176" s="1"/>
      <c r="K1176" s="1"/>
      <c r="L1176" s="1"/>
      <c r="M1176" s="1"/>
      <c r="N1176" s="1"/>
      <c r="O1176" s="1"/>
      <c r="P1176" s="1"/>
      <c r="Q1176" s="1"/>
      <c r="R1176" s="1"/>
      <c r="S1176" s="1"/>
      <c r="T1176" s="1"/>
      <c r="U1176" s="1"/>
      <c r="V1176" s="1"/>
      <c r="W1176" s="1"/>
      <c r="X1176" s="1"/>
      <c r="Y1176" s="1"/>
      <c r="Z1176" s="1"/>
    </row>
    <row r="1177" spans="1:26" ht="15" customHeight="1">
      <c r="A1177" s="1"/>
      <c r="B1177" s="588" t="s">
        <v>1011</v>
      </c>
      <c r="C1177" s="581"/>
      <c r="D1177" s="581"/>
      <c r="E1177" s="581"/>
      <c r="F1177" s="581"/>
      <c r="G1177" s="581"/>
      <c r="H1177" s="589"/>
      <c r="I1177" s="1"/>
      <c r="J1177" s="1"/>
      <c r="K1177" s="1"/>
      <c r="L1177" s="1"/>
      <c r="M1177" s="1"/>
      <c r="N1177" s="1"/>
      <c r="O1177" s="1"/>
      <c r="P1177" s="1"/>
      <c r="Q1177" s="1"/>
      <c r="R1177" s="1"/>
      <c r="S1177" s="1"/>
      <c r="T1177" s="1"/>
      <c r="U1177" s="1"/>
      <c r="V1177" s="1"/>
      <c r="W1177" s="1"/>
      <c r="X1177" s="1"/>
      <c r="Y1177" s="1"/>
      <c r="Z1177" s="1"/>
    </row>
    <row r="1178" spans="1:26" ht="15" customHeight="1">
      <c r="A1178" s="1"/>
      <c r="B1178" s="292" t="s">
        <v>79</v>
      </c>
      <c r="C1178" s="293" t="e">
        <f>+#REF!</f>
        <v>#REF!</v>
      </c>
      <c r="D1178" s="693" t="s">
        <v>80</v>
      </c>
      <c r="E1178" s="579"/>
      <c r="F1178" s="5" t="e">
        <f>+#REF!</f>
        <v>#REF!</v>
      </c>
      <c r="G1178" s="5" t="s">
        <v>81</v>
      </c>
      <c r="H1178" s="36"/>
      <c r="I1178" s="1"/>
      <c r="J1178" s="1"/>
      <c r="K1178" s="1"/>
      <c r="L1178" s="1"/>
      <c r="M1178" s="1"/>
      <c r="N1178" s="1"/>
      <c r="O1178" s="1"/>
      <c r="P1178" s="1"/>
      <c r="Q1178" s="1"/>
      <c r="R1178" s="1"/>
      <c r="S1178" s="1"/>
      <c r="T1178" s="1"/>
      <c r="U1178" s="1"/>
      <c r="V1178" s="1"/>
      <c r="W1178" s="1"/>
      <c r="X1178" s="1"/>
      <c r="Y1178" s="1"/>
      <c r="Z1178" s="1"/>
    </row>
    <row r="1179" spans="1:26" ht="14.25" customHeight="1">
      <c r="A1179" s="1"/>
      <c r="B1179" s="636"/>
      <c r="C1179" s="581"/>
      <c r="D1179" s="581"/>
      <c r="E1179" s="581"/>
      <c r="F1179" s="581"/>
      <c r="G1179" s="581"/>
      <c r="H1179" s="589"/>
      <c r="I1179" s="1"/>
      <c r="J1179" s="1"/>
      <c r="K1179" s="1"/>
      <c r="L1179" s="1"/>
      <c r="M1179" s="1"/>
      <c r="N1179" s="1"/>
      <c r="O1179" s="1"/>
      <c r="P1179" s="1"/>
      <c r="Q1179" s="1"/>
      <c r="R1179" s="1"/>
      <c r="S1179" s="1"/>
      <c r="T1179" s="1"/>
      <c r="U1179" s="1"/>
      <c r="V1179" s="1"/>
      <c r="W1179" s="1"/>
      <c r="X1179" s="1"/>
      <c r="Y1179" s="1"/>
      <c r="Z1179" s="1"/>
    </row>
    <row r="1180" spans="1:26" ht="15" customHeight="1">
      <c r="A1180" s="1"/>
      <c r="B1180" s="652" t="e">
        <f>+#REF!</f>
        <v>#REF!</v>
      </c>
      <c r="C1180" s="585"/>
      <c r="D1180" s="585"/>
      <c r="E1180" s="585"/>
      <c r="F1180" s="585"/>
      <c r="G1180" s="585"/>
      <c r="H1180" s="610"/>
      <c r="I1180" s="1"/>
      <c r="J1180" s="1"/>
      <c r="K1180" s="1"/>
      <c r="L1180" s="1"/>
      <c r="M1180" s="1"/>
      <c r="N1180" s="1"/>
      <c r="O1180" s="1"/>
      <c r="P1180" s="1"/>
      <c r="Q1180" s="1"/>
      <c r="R1180" s="1"/>
      <c r="S1180" s="1"/>
      <c r="T1180" s="1"/>
      <c r="U1180" s="1"/>
      <c r="V1180" s="1"/>
      <c r="W1180" s="1"/>
      <c r="X1180" s="1"/>
      <c r="Y1180" s="1"/>
      <c r="Z1180" s="1"/>
    </row>
    <row r="1181" spans="1:26" ht="14.25" customHeight="1">
      <c r="A1181" s="1"/>
      <c r="B1181" s="600"/>
      <c r="C1181" s="578"/>
      <c r="D1181" s="578"/>
      <c r="E1181" s="578"/>
      <c r="F1181" s="578"/>
      <c r="G1181" s="578"/>
      <c r="H1181" s="604"/>
      <c r="I1181" s="1"/>
      <c r="J1181" s="1"/>
      <c r="K1181" s="1"/>
      <c r="L1181" s="1"/>
      <c r="M1181" s="1"/>
      <c r="N1181" s="1"/>
      <c r="O1181" s="1"/>
      <c r="P1181" s="1"/>
      <c r="Q1181" s="1"/>
      <c r="R1181" s="1"/>
      <c r="S1181" s="1"/>
      <c r="T1181" s="1"/>
      <c r="U1181" s="1"/>
      <c r="V1181" s="1"/>
      <c r="W1181" s="1"/>
      <c r="X1181" s="1"/>
      <c r="Y1181" s="1"/>
      <c r="Z1181" s="1"/>
    </row>
    <row r="1182" spans="1:26" ht="14.25" customHeight="1">
      <c r="A1182" s="1"/>
      <c r="B1182" s="694"/>
      <c r="C1182" s="606"/>
      <c r="D1182" s="606"/>
      <c r="E1182" s="606"/>
      <c r="F1182" s="606"/>
      <c r="G1182" s="606"/>
      <c r="H1182" s="607"/>
      <c r="I1182" s="1"/>
      <c r="J1182" s="1"/>
      <c r="K1182" s="1"/>
      <c r="L1182" s="1"/>
      <c r="M1182" s="1"/>
      <c r="N1182" s="1"/>
      <c r="O1182" s="1"/>
      <c r="P1182" s="1"/>
      <c r="Q1182" s="1"/>
      <c r="R1182" s="1"/>
      <c r="S1182" s="1"/>
      <c r="T1182" s="1"/>
      <c r="U1182" s="1"/>
      <c r="V1182" s="1"/>
      <c r="W1182" s="1"/>
      <c r="X1182" s="1"/>
      <c r="Y1182" s="1"/>
      <c r="Z1182" s="1"/>
    </row>
    <row r="1183" spans="1:26" ht="14.25" customHeight="1">
      <c r="A1183" s="1"/>
      <c r="B1183" s="636" t="s">
        <v>82</v>
      </c>
      <c r="C1183" s="581"/>
      <c r="D1183" s="581"/>
      <c r="E1183" s="581"/>
      <c r="F1183" s="581"/>
      <c r="G1183" s="581"/>
      <c r="H1183" s="589"/>
      <c r="I1183" s="1"/>
      <c r="J1183" s="1"/>
      <c r="K1183" s="1"/>
      <c r="L1183" s="1"/>
      <c r="M1183" s="1"/>
      <c r="N1183" s="1"/>
      <c r="O1183" s="1"/>
      <c r="P1183" s="1"/>
      <c r="Q1183" s="1"/>
      <c r="R1183" s="1"/>
      <c r="S1183" s="1"/>
      <c r="T1183" s="1"/>
      <c r="U1183" s="1"/>
      <c r="V1183" s="1"/>
      <c r="W1183" s="1"/>
      <c r="X1183" s="1"/>
      <c r="Y1183" s="1"/>
      <c r="Z1183" s="1"/>
    </row>
    <row r="1184" spans="1:26" ht="14.25" customHeight="1">
      <c r="A1184" s="1"/>
      <c r="B1184" s="591" t="s">
        <v>1</v>
      </c>
      <c r="C1184" s="579"/>
      <c r="D1184" s="37" t="s">
        <v>2</v>
      </c>
      <c r="E1184" s="23" t="s">
        <v>83</v>
      </c>
      <c r="F1184" s="23" t="s">
        <v>84</v>
      </c>
      <c r="G1184" s="23" t="s">
        <v>85</v>
      </c>
      <c r="H1184" s="38" t="s">
        <v>86</v>
      </c>
      <c r="I1184" s="1"/>
      <c r="J1184" s="1"/>
      <c r="K1184" s="1"/>
      <c r="L1184" s="1"/>
      <c r="M1184" s="1"/>
      <c r="N1184" s="1"/>
      <c r="O1184" s="1"/>
      <c r="P1184" s="1"/>
      <c r="Q1184" s="1"/>
      <c r="R1184" s="1"/>
      <c r="S1184" s="1"/>
      <c r="T1184" s="1"/>
      <c r="U1184" s="1"/>
      <c r="V1184" s="1"/>
      <c r="W1184" s="1"/>
      <c r="X1184" s="1"/>
      <c r="Y1184" s="1"/>
      <c r="Z1184" s="1"/>
    </row>
    <row r="1185" spans="1:26" ht="14.25" customHeight="1">
      <c r="A1185" s="1"/>
      <c r="B1185" s="862"/>
      <c r="C1185" s="690"/>
      <c r="D1185" s="39"/>
      <c r="E1185" s="39"/>
      <c r="F1185" s="40"/>
      <c r="G1185" s="41"/>
      <c r="H1185" s="42">
        <f t="shared" ref="H1185:H1192" si="96">G1185*(F1185+1)*E1185</f>
        <v>0</v>
      </c>
      <c r="I1185" s="1"/>
      <c r="J1185" s="1"/>
      <c r="K1185" s="1"/>
      <c r="L1185" s="1"/>
      <c r="M1185" s="1"/>
      <c r="N1185" s="1"/>
      <c r="O1185" s="1"/>
      <c r="P1185" s="1"/>
      <c r="Q1185" s="1"/>
      <c r="R1185" s="1"/>
      <c r="S1185" s="1"/>
      <c r="T1185" s="1"/>
      <c r="U1185" s="1"/>
      <c r="V1185" s="1"/>
      <c r="W1185" s="1"/>
      <c r="X1185" s="1"/>
      <c r="Y1185" s="1"/>
      <c r="Z1185" s="1"/>
    </row>
    <row r="1186" spans="1:26" ht="14.25" customHeight="1">
      <c r="A1186" s="1"/>
      <c r="B1186" s="708" t="s">
        <v>200</v>
      </c>
      <c r="C1186" s="621"/>
      <c r="D1186" s="39" t="s">
        <v>30</v>
      </c>
      <c r="E1186" s="50">
        <v>1</v>
      </c>
      <c r="F1186" s="40">
        <v>0.05</v>
      </c>
      <c r="G1186" s="41">
        <v>4019</v>
      </c>
      <c r="H1186" s="42">
        <f t="shared" si="96"/>
        <v>4219.95</v>
      </c>
      <c r="I1186" s="1"/>
      <c r="J1186" s="1"/>
      <c r="K1186" s="1"/>
      <c r="L1186" s="1"/>
      <c r="M1186" s="1"/>
      <c r="N1186" s="1"/>
      <c r="O1186" s="1"/>
      <c r="P1186" s="1"/>
      <c r="Q1186" s="1"/>
      <c r="R1186" s="1"/>
      <c r="S1186" s="1"/>
      <c r="T1186" s="1"/>
      <c r="U1186" s="1"/>
      <c r="V1186" s="1"/>
      <c r="W1186" s="1"/>
      <c r="X1186" s="1"/>
      <c r="Y1186" s="1"/>
      <c r="Z1186" s="1"/>
    </row>
    <row r="1187" spans="1:26" ht="14.25" customHeight="1">
      <c r="A1187" s="1"/>
      <c r="B1187" s="708" t="s">
        <v>201</v>
      </c>
      <c r="C1187" s="621"/>
      <c r="D1187" s="39" t="s">
        <v>51</v>
      </c>
      <c r="E1187" s="50">
        <v>1</v>
      </c>
      <c r="F1187" s="40">
        <v>0.26</v>
      </c>
      <c r="G1187" s="41">
        <v>900</v>
      </c>
      <c r="H1187" s="42">
        <f t="shared" si="96"/>
        <v>1134</v>
      </c>
      <c r="I1187" s="1"/>
      <c r="J1187" s="1"/>
      <c r="K1187" s="1"/>
      <c r="L1187" s="1"/>
      <c r="M1187" s="1"/>
      <c r="N1187" s="1"/>
      <c r="O1187" s="1"/>
      <c r="P1187" s="1"/>
      <c r="Q1187" s="1"/>
      <c r="R1187" s="1"/>
      <c r="S1187" s="1"/>
      <c r="T1187" s="1"/>
      <c r="U1187" s="1"/>
      <c r="V1187" s="1"/>
      <c r="W1187" s="1"/>
      <c r="X1187" s="1"/>
      <c r="Y1187" s="1"/>
      <c r="Z1187" s="1"/>
    </row>
    <row r="1188" spans="1:26" ht="14.25" customHeight="1">
      <c r="A1188" s="1"/>
      <c r="B1188" s="708" t="s">
        <v>202</v>
      </c>
      <c r="C1188" s="621"/>
      <c r="D1188" s="39" t="s">
        <v>51</v>
      </c>
      <c r="E1188" s="50">
        <v>0.01</v>
      </c>
      <c r="F1188" s="40">
        <v>0</v>
      </c>
      <c r="G1188" s="41">
        <v>145000</v>
      </c>
      <c r="H1188" s="42">
        <f t="shared" si="96"/>
        <v>1450</v>
      </c>
      <c r="I1188" s="1"/>
      <c r="J1188" s="1"/>
      <c r="K1188" s="1"/>
      <c r="L1188" s="1"/>
      <c r="M1188" s="1"/>
      <c r="N1188" s="1"/>
      <c r="O1188" s="1"/>
      <c r="P1188" s="1"/>
      <c r="Q1188" s="1"/>
      <c r="R1188" s="1"/>
      <c r="S1188" s="1"/>
      <c r="T1188" s="1"/>
      <c r="U1188" s="1"/>
      <c r="V1188" s="1"/>
      <c r="W1188" s="1"/>
      <c r="X1188" s="1"/>
      <c r="Y1188" s="1"/>
      <c r="Z1188" s="1"/>
    </row>
    <row r="1189" spans="1:26" ht="14.25" customHeight="1">
      <c r="A1189" s="1"/>
      <c r="B1189" s="708" t="s">
        <v>198</v>
      </c>
      <c r="C1189" s="621"/>
      <c r="D1189" s="39" t="s">
        <v>51</v>
      </c>
      <c r="E1189" s="73">
        <v>0.6</v>
      </c>
      <c r="F1189" s="40">
        <v>0</v>
      </c>
      <c r="G1189" s="45">
        <v>1100</v>
      </c>
      <c r="H1189" s="42">
        <f t="shared" si="96"/>
        <v>660</v>
      </c>
      <c r="I1189" s="1"/>
      <c r="J1189" s="1"/>
      <c r="K1189" s="1"/>
      <c r="L1189" s="1"/>
      <c r="M1189" s="1"/>
      <c r="N1189" s="1"/>
      <c r="O1189" s="1"/>
      <c r="P1189" s="1"/>
      <c r="Q1189" s="1"/>
      <c r="R1189" s="1"/>
      <c r="S1189" s="1"/>
      <c r="T1189" s="1"/>
      <c r="U1189" s="1"/>
      <c r="V1189" s="1"/>
      <c r="W1189" s="1"/>
      <c r="X1189" s="1"/>
      <c r="Y1189" s="1"/>
      <c r="Z1189" s="1"/>
    </row>
    <row r="1190" spans="1:26" ht="14.25" customHeight="1">
      <c r="A1190" s="1"/>
      <c r="B1190" s="708" t="s">
        <v>203</v>
      </c>
      <c r="C1190" s="621"/>
      <c r="D1190" s="39" t="s">
        <v>51</v>
      </c>
      <c r="E1190" s="73">
        <v>0.09</v>
      </c>
      <c r="F1190" s="40">
        <v>0</v>
      </c>
      <c r="G1190" s="45">
        <v>1850</v>
      </c>
      <c r="H1190" s="42">
        <f t="shared" si="96"/>
        <v>166.5</v>
      </c>
      <c r="I1190" s="1"/>
      <c r="J1190" s="1"/>
      <c r="K1190" s="1"/>
      <c r="L1190" s="1"/>
      <c r="M1190" s="1"/>
      <c r="N1190" s="1"/>
      <c r="O1190" s="1"/>
      <c r="P1190" s="1"/>
      <c r="Q1190" s="1"/>
      <c r="R1190" s="1"/>
      <c r="S1190" s="1"/>
      <c r="T1190" s="1"/>
      <c r="U1190" s="1"/>
      <c r="V1190" s="1"/>
      <c r="W1190" s="1"/>
      <c r="X1190" s="1"/>
      <c r="Y1190" s="1"/>
      <c r="Z1190" s="1"/>
    </row>
    <row r="1191" spans="1:26" ht="14.25" customHeight="1">
      <c r="A1191" s="1"/>
      <c r="B1191" s="702" t="s">
        <v>140</v>
      </c>
      <c r="C1191" s="625"/>
      <c r="D1191" s="39" t="s">
        <v>131</v>
      </c>
      <c r="E1191" s="46">
        <v>0.02</v>
      </c>
      <c r="F1191" s="40">
        <v>0</v>
      </c>
      <c r="G1191" s="48">
        <v>9000</v>
      </c>
      <c r="H1191" s="42">
        <f t="shared" si="96"/>
        <v>180</v>
      </c>
      <c r="I1191" s="1"/>
      <c r="J1191" s="1"/>
      <c r="K1191" s="1"/>
      <c r="L1191" s="1"/>
      <c r="M1191" s="1"/>
      <c r="N1191" s="1"/>
      <c r="O1191" s="1"/>
      <c r="P1191" s="1"/>
      <c r="Q1191" s="1"/>
      <c r="R1191" s="1"/>
      <c r="S1191" s="1"/>
      <c r="T1191" s="1"/>
      <c r="U1191" s="1"/>
      <c r="V1191" s="1"/>
      <c r="W1191" s="1"/>
      <c r="X1191" s="1"/>
      <c r="Y1191" s="1"/>
      <c r="Z1191" s="1"/>
    </row>
    <row r="1192" spans="1:26" ht="14.25" customHeight="1">
      <c r="A1192" s="1"/>
      <c r="B1192" s="702"/>
      <c r="C1192" s="625"/>
      <c r="D1192" s="39"/>
      <c r="E1192" s="46"/>
      <c r="F1192" s="47"/>
      <c r="G1192" s="48"/>
      <c r="H1192" s="42">
        <f t="shared" si="96"/>
        <v>0</v>
      </c>
      <c r="I1192" s="1"/>
      <c r="J1192" s="1"/>
      <c r="K1192" s="1"/>
      <c r="L1192" s="1"/>
      <c r="M1192" s="1"/>
      <c r="N1192" s="1"/>
      <c r="O1192" s="1"/>
      <c r="P1192" s="1"/>
      <c r="Q1192" s="1"/>
      <c r="R1192" s="1"/>
      <c r="S1192" s="1"/>
      <c r="T1192" s="1"/>
      <c r="U1192" s="1"/>
      <c r="V1192" s="1"/>
      <c r="W1192" s="1"/>
      <c r="X1192" s="1"/>
      <c r="Y1192" s="1"/>
      <c r="Z1192" s="1"/>
    </row>
    <row r="1193" spans="1:26" ht="14.25" customHeight="1">
      <c r="A1193" s="1"/>
      <c r="B1193" s="682" t="s">
        <v>87</v>
      </c>
      <c r="C1193" s="581"/>
      <c r="D1193" s="581"/>
      <c r="E1193" s="581"/>
      <c r="F1193" s="581"/>
      <c r="G1193" s="579"/>
      <c r="H1193" s="49">
        <f>ROUND(SUM(H1185:H1192),2)</f>
        <v>7810.45</v>
      </c>
      <c r="I1193" s="1"/>
      <c r="J1193" s="1"/>
      <c r="K1193" s="1"/>
      <c r="L1193" s="1"/>
      <c r="M1193" s="1"/>
      <c r="N1193" s="1"/>
      <c r="O1193" s="1"/>
      <c r="P1193" s="1"/>
      <c r="Q1193" s="1"/>
      <c r="R1193" s="1"/>
      <c r="S1193" s="1"/>
      <c r="T1193" s="1"/>
      <c r="U1193" s="1"/>
      <c r="V1193" s="1"/>
      <c r="W1193" s="1"/>
      <c r="X1193" s="1"/>
      <c r="Y1193" s="1"/>
      <c r="Z1193" s="1"/>
    </row>
    <row r="1194" spans="1:26" ht="14.25" customHeight="1">
      <c r="A1194" s="1"/>
      <c r="B1194" s="636" t="s">
        <v>88</v>
      </c>
      <c r="C1194" s="581"/>
      <c r="D1194" s="581"/>
      <c r="E1194" s="581"/>
      <c r="F1194" s="581"/>
      <c r="G1194" s="581"/>
      <c r="H1194" s="589"/>
      <c r="I1194" s="1"/>
      <c r="J1194" s="1"/>
      <c r="K1194" s="1"/>
      <c r="L1194" s="1"/>
      <c r="M1194" s="1"/>
      <c r="N1194" s="1"/>
      <c r="O1194" s="1"/>
      <c r="P1194" s="1"/>
      <c r="Q1194" s="1"/>
      <c r="R1194" s="1"/>
      <c r="S1194" s="1"/>
      <c r="T1194" s="1"/>
      <c r="U1194" s="1"/>
      <c r="V1194" s="1"/>
      <c r="W1194" s="1"/>
      <c r="X1194" s="1"/>
      <c r="Y1194" s="1"/>
      <c r="Z1194" s="1"/>
    </row>
    <row r="1195" spans="1:26" ht="14.25" customHeight="1">
      <c r="A1195" s="1"/>
      <c r="B1195" s="591" t="s">
        <v>1</v>
      </c>
      <c r="C1195" s="579"/>
      <c r="D1195" s="37" t="s">
        <v>2</v>
      </c>
      <c r="E1195" s="23" t="s">
        <v>83</v>
      </c>
      <c r="F1195" s="23" t="s">
        <v>89</v>
      </c>
      <c r="G1195" s="23" t="s">
        <v>85</v>
      </c>
      <c r="H1195" s="38" t="s">
        <v>86</v>
      </c>
      <c r="I1195" s="1"/>
      <c r="J1195" s="1"/>
      <c r="K1195" s="1"/>
      <c r="L1195" s="1"/>
      <c r="M1195" s="1"/>
      <c r="N1195" s="1"/>
      <c r="O1195" s="1"/>
      <c r="P1195" s="1"/>
      <c r="Q1195" s="1"/>
      <c r="R1195" s="1"/>
      <c r="S1195" s="1"/>
      <c r="T1195" s="1"/>
      <c r="U1195" s="1"/>
      <c r="V1195" s="1"/>
      <c r="W1195" s="1"/>
      <c r="X1195" s="1"/>
      <c r="Y1195" s="1"/>
      <c r="Z1195" s="1"/>
    </row>
    <row r="1196" spans="1:26" ht="14.25" customHeight="1">
      <c r="A1196" s="1"/>
      <c r="B1196" s="701"/>
      <c r="C1196" s="680"/>
      <c r="D1196" s="50"/>
      <c r="E1196" s="51"/>
      <c r="F1196" s="52"/>
      <c r="G1196" s="41"/>
      <c r="H1196" s="42">
        <f t="shared" ref="H1196:H1198" si="97">E1196*F1196*G1196</f>
        <v>0</v>
      </c>
      <c r="I1196" s="1"/>
      <c r="J1196" s="1"/>
      <c r="K1196" s="1"/>
      <c r="L1196" s="1"/>
      <c r="M1196" s="1"/>
      <c r="N1196" s="1"/>
      <c r="O1196" s="1"/>
      <c r="P1196" s="1"/>
      <c r="Q1196" s="1"/>
      <c r="R1196" s="1"/>
      <c r="S1196" s="1"/>
      <c r="T1196" s="1"/>
      <c r="U1196" s="1"/>
      <c r="V1196" s="1"/>
      <c r="W1196" s="1"/>
      <c r="X1196" s="1"/>
      <c r="Y1196" s="1"/>
      <c r="Z1196" s="1"/>
    </row>
    <row r="1197" spans="1:26" ht="14.25" customHeight="1">
      <c r="A1197" s="1"/>
      <c r="B1197" s="707" t="s">
        <v>90</v>
      </c>
      <c r="C1197" s="620"/>
      <c r="D1197" s="53" t="s">
        <v>91</v>
      </c>
      <c r="E1197" s="50">
        <v>0.05</v>
      </c>
      <c r="F1197" s="59">
        <v>1</v>
      </c>
      <c r="G1197" s="41">
        <f>H1206</f>
        <v>21564.400000000001</v>
      </c>
      <c r="H1197" s="42">
        <f t="shared" si="97"/>
        <v>1078.22</v>
      </c>
      <c r="I1197" s="1"/>
      <c r="J1197" s="1"/>
      <c r="K1197" s="1"/>
      <c r="L1197" s="1"/>
      <c r="M1197" s="1"/>
      <c r="N1197" s="1"/>
      <c r="O1197" s="1"/>
      <c r="P1197" s="1"/>
      <c r="Q1197" s="1"/>
      <c r="R1197" s="1"/>
      <c r="S1197" s="1"/>
      <c r="T1197" s="1"/>
      <c r="U1197" s="1"/>
      <c r="V1197" s="1"/>
      <c r="W1197" s="1"/>
      <c r="X1197" s="1"/>
      <c r="Y1197" s="1"/>
      <c r="Z1197" s="1"/>
    </row>
    <row r="1198" spans="1:26" ht="14.25" customHeight="1">
      <c r="A1198" s="1"/>
      <c r="B1198" s="861"/>
      <c r="C1198" s="681"/>
      <c r="D1198" s="47"/>
      <c r="E1198" s="46"/>
      <c r="F1198" s="47"/>
      <c r="G1198" s="41"/>
      <c r="H1198" s="42">
        <f t="shared" si="97"/>
        <v>0</v>
      </c>
      <c r="I1198" s="1"/>
      <c r="J1198" s="1"/>
      <c r="K1198" s="1"/>
      <c r="L1198" s="1"/>
      <c r="M1198" s="1"/>
      <c r="N1198" s="1"/>
      <c r="O1198" s="1"/>
      <c r="P1198" s="1"/>
      <c r="Q1198" s="1"/>
      <c r="R1198" s="1"/>
      <c r="S1198" s="1"/>
      <c r="T1198" s="1"/>
      <c r="U1198" s="1"/>
      <c r="V1198" s="1"/>
      <c r="W1198" s="1"/>
      <c r="X1198" s="1"/>
      <c r="Y1198" s="1"/>
      <c r="Z1198" s="1"/>
    </row>
    <row r="1199" spans="1:26" ht="14.25" customHeight="1">
      <c r="A1199" s="1"/>
      <c r="B1199" s="682" t="s">
        <v>87</v>
      </c>
      <c r="C1199" s="581"/>
      <c r="D1199" s="581"/>
      <c r="E1199" s="581"/>
      <c r="F1199" s="581"/>
      <c r="G1199" s="579"/>
      <c r="H1199" s="49">
        <f>ROUND(SUM(H1196:H1198),2)</f>
        <v>1078.22</v>
      </c>
      <c r="I1199" s="1"/>
      <c r="J1199" s="1"/>
      <c r="K1199" s="1"/>
      <c r="L1199" s="1"/>
      <c r="M1199" s="1"/>
      <c r="N1199" s="1"/>
      <c r="O1199" s="1"/>
      <c r="P1199" s="1"/>
      <c r="Q1199" s="1"/>
      <c r="R1199" s="1"/>
      <c r="S1199" s="1"/>
      <c r="T1199" s="1"/>
      <c r="U1199" s="1"/>
      <c r="V1199" s="1"/>
      <c r="W1199" s="1"/>
      <c r="X1199" s="1"/>
      <c r="Y1199" s="1"/>
      <c r="Z1199" s="1"/>
    </row>
    <row r="1200" spans="1:26" ht="14.25" customHeight="1">
      <c r="A1200" s="1"/>
      <c r="B1200" s="636" t="s">
        <v>92</v>
      </c>
      <c r="C1200" s="581"/>
      <c r="D1200" s="581"/>
      <c r="E1200" s="581"/>
      <c r="F1200" s="581"/>
      <c r="G1200" s="581"/>
      <c r="H1200" s="589"/>
      <c r="I1200" s="1"/>
      <c r="J1200" s="1"/>
      <c r="K1200" s="1"/>
      <c r="L1200" s="1"/>
      <c r="M1200" s="1"/>
      <c r="N1200" s="1"/>
      <c r="O1200" s="1"/>
      <c r="P1200" s="1"/>
      <c r="Q1200" s="1"/>
      <c r="R1200" s="1"/>
      <c r="S1200" s="1"/>
      <c r="T1200" s="1"/>
      <c r="U1200" s="1"/>
      <c r="V1200" s="1"/>
      <c r="W1200" s="1"/>
      <c r="X1200" s="1"/>
      <c r="Y1200" s="1"/>
      <c r="Z1200" s="1"/>
    </row>
    <row r="1201" spans="1:26" ht="14.25" customHeight="1">
      <c r="A1201" s="1"/>
      <c r="B1201" s="591" t="s">
        <v>1</v>
      </c>
      <c r="C1201" s="579"/>
      <c r="D1201" s="37" t="s">
        <v>2</v>
      </c>
      <c r="E1201" s="23" t="s">
        <v>83</v>
      </c>
      <c r="F1201" s="54" t="s">
        <v>89</v>
      </c>
      <c r="G1201" s="23" t="s">
        <v>85</v>
      </c>
      <c r="H1201" s="55" t="s">
        <v>86</v>
      </c>
      <c r="I1201" s="1"/>
      <c r="J1201" s="1"/>
      <c r="K1201" s="1"/>
      <c r="L1201" s="1"/>
      <c r="M1201" s="1"/>
      <c r="N1201" s="1"/>
      <c r="O1201" s="1"/>
      <c r="P1201" s="1"/>
      <c r="Q1201" s="1"/>
      <c r="R1201" s="1"/>
      <c r="S1201" s="1"/>
      <c r="T1201" s="1"/>
      <c r="U1201" s="1"/>
      <c r="V1201" s="1"/>
      <c r="W1201" s="1"/>
      <c r="X1201" s="1"/>
      <c r="Y1201" s="1"/>
      <c r="Z1201" s="1"/>
    </row>
    <row r="1202" spans="1:26" ht="14.25" customHeight="1">
      <c r="A1202" s="1"/>
      <c r="B1202" s="701"/>
      <c r="C1202" s="680"/>
      <c r="D1202" s="56"/>
      <c r="E1202" s="51"/>
      <c r="F1202" s="57"/>
      <c r="G1202" s="41"/>
      <c r="H1202" s="42">
        <f t="shared" ref="H1202:H1205" si="98">E1202*F1202*G1202</f>
        <v>0</v>
      </c>
      <c r="I1202" s="1"/>
      <c r="J1202" s="1"/>
      <c r="K1202" s="1"/>
      <c r="L1202" s="1"/>
      <c r="M1202" s="1"/>
      <c r="N1202" s="1"/>
      <c r="O1202" s="1"/>
      <c r="P1202" s="1"/>
      <c r="Q1202" s="1"/>
      <c r="R1202" s="1"/>
      <c r="S1202" s="1"/>
      <c r="T1202" s="1"/>
      <c r="U1202" s="1"/>
      <c r="V1202" s="1"/>
      <c r="W1202" s="1"/>
      <c r="X1202" s="1"/>
      <c r="Y1202" s="1"/>
      <c r="Z1202" s="1"/>
    </row>
    <row r="1203" spans="1:26" ht="14.25" customHeight="1">
      <c r="A1203" s="1"/>
      <c r="B1203" s="619" t="s">
        <v>96</v>
      </c>
      <c r="C1203" s="620"/>
      <c r="D1203" s="58" t="s">
        <v>94</v>
      </c>
      <c r="E1203" s="50">
        <v>1</v>
      </c>
      <c r="F1203" s="59">
        <v>0.13</v>
      </c>
      <c r="G1203" s="41">
        <v>102080</v>
      </c>
      <c r="H1203" s="42">
        <f t="shared" si="98"/>
        <v>13270.4</v>
      </c>
      <c r="I1203" s="1"/>
      <c r="J1203" s="1"/>
      <c r="K1203" s="1"/>
      <c r="L1203" s="1"/>
      <c r="M1203" s="1"/>
      <c r="N1203" s="1"/>
      <c r="O1203" s="1"/>
      <c r="P1203" s="1"/>
      <c r="Q1203" s="1"/>
      <c r="R1203" s="1"/>
      <c r="S1203" s="1"/>
      <c r="T1203" s="1"/>
      <c r="U1203" s="1"/>
      <c r="V1203" s="1"/>
      <c r="W1203" s="1"/>
      <c r="X1203" s="1"/>
      <c r="Y1203" s="1"/>
      <c r="Z1203" s="1"/>
    </row>
    <row r="1204" spans="1:26" ht="14.25" customHeight="1">
      <c r="A1204" s="1"/>
      <c r="B1204" s="619" t="s">
        <v>93</v>
      </c>
      <c r="C1204" s="620"/>
      <c r="D1204" s="58" t="s">
        <v>94</v>
      </c>
      <c r="E1204" s="50">
        <v>1</v>
      </c>
      <c r="F1204" s="59">
        <v>0.13</v>
      </c>
      <c r="G1204" s="41">
        <v>63800</v>
      </c>
      <c r="H1204" s="42">
        <f t="shared" si="98"/>
        <v>8294</v>
      </c>
      <c r="I1204" s="1"/>
      <c r="J1204" s="1"/>
      <c r="K1204" s="1"/>
      <c r="L1204" s="1"/>
      <c r="M1204" s="1"/>
      <c r="N1204" s="1"/>
      <c r="O1204" s="1"/>
      <c r="P1204" s="1"/>
      <c r="Q1204" s="1"/>
      <c r="R1204" s="1"/>
      <c r="S1204" s="1"/>
      <c r="T1204" s="1"/>
      <c r="U1204" s="1"/>
      <c r="V1204" s="1"/>
      <c r="W1204" s="1"/>
      <c r="X1204" s="1"/>
      <c r="Y1204" s="1"/>
      <c r="Z1204" s="1"/>
    </row>
    <row r="1205" spans="1:26" ht="14.25" customHeight="1">
      <c r="A1205" s="1"/>
      <c r="B1205" s="702"/>
      <c r="C1205" s="681"/>
      <c r="D1205" s="60"/>
      <c r="E1205" s="61"/>
      <c r="F1205" s="47"/>
      <c r="G1205" s="41"/>
      <c r="H1205" s="42">
        <f t="shared" si="98"/>
        <v>0</v>
      </c>
      <c r="I1205" s="1"/>
      <c r="J1205" s="1"/>
      <c r="K1205" s="1"/>
      <c r="L1205" s="1"/>
      <c r="M1205" s="1"/>
      <c r="N1205" s="1"/>
      <c r="O1205" s="1"/>
      <c r="P1205" s="1"/>
      <c r="Q1205" s="1"/>
      <c r="R1205" s="1"/>
      <c r="S1205" s="1"/>
      <c r="T1205" s="1"/>
      <c r="U1205" s="1"/>
      <c r="V1205" s="1"/>
      <c r="W1205" s="1"/>
      <c r="X1205" s="1"/>
      <c r="Y1205" s="1"/>
      <c r="Z1205" s="1"/>
    </row>
    <row r="1206" spans="1:26" ht="14.25" customHeight="1">
      <c r="A1206" s="1"/>
      <c r="B1206" s="682" t="s">
        <v>87</v>
      </c>
      <c r="C1206" s="581"/>
      <c r="D1206" s="581"/>
      <c r="E1206" s="581"/>
      <c r="F1206" s="581"/>
      <c r="G1206" s="579"/>
      <c r="H1206" s="49">
        <f>ROUND(SUM(H1202:H1205),2)</f>
        <v>21564.400000000001</v>
      </c>
      <c r="I1206" s="1"/>
      <c r="J1206" s="1"/>
      <c r="K1206" s="1"/>
      <c r="L1206" s="1"/>
      <c r="M1206" s="1"/>
      <c r="N1206" s="1"/>
      <c r="O1206" s="1"/>
      <c r="P1206" s="1"/>
      <c r="Q1206" s="1"/>
      <c r="R1206" s="1"/>
      <c r="S1206" s="1"/>
      <c r="T1206" s="1"/>
      <c r="U1206" s="1"/>
      <c r="V1206" s="1"/>
      <c r="W1206" s="1"/>
      <c r="X1206" s="1"/>
      <c r="Y1206" s="1"/>
      <c r="Z1206" s="1"/>
    </row>
    <row r="1207" spans="1:26" ht="14.25" customHeight="1">
      <c r="A1207" s="1"/>
      <c r="B1207" s="636" t="s">
        <v>95</v>
      </c>
      <c r="C1207" s="581"/>
      <c r="D1207" s="581"/>
      <c r="E1207" s="581"/>
      <c r="F1207" s="581"/>
      <c r="G1207" s="581"/>
      <c r="H1207" s="589"/>
      <c r="I1207" s="1"/>
      <c r="J1207" s="1"/>
      <c r="K1207" s="1"/>
      <c r="L1207" s="1"/>
      <c r="M1207" s="1"/>
      <c r="N1207" s="1"/>
      <c r="O1207" s="1"/>
      <c r="P1207" s="1"/>
      <c r="Q1207" s="1"/>
      <c r="R1207" s="1"/>
      <c r="S1207" s="1"/>
      <c r="T1207" s="1"/>
      <c r="U1207" s="1"/>
      <c r="V1207" s="1"/>
      <c r="W1207" s="1"/>
      <c r="X1207" s="1"/>
      <c r="Y1207" s="1"/>
      <c r="Z1207" s="1"/>
    </row>
    <row r="1208" spans="1:26" ht="14.25" customHeight="1">
      <c r="A1208" s="1"/>
      <c r="B1208" s="591" t="s">
        <v>1</v>
      </c>
      <c r="C1208" s="581"/>
      <c r="D1208" s="579"/>
      <c r="E1208" s="23" t="s">
        <v>2</v>
      </c>
      <c r="F1208" s="23" t="s">
        <v>83</v>
      </c>
      <c r="G1208" s="23" t="s">
        <v>85</v>
      </c>
      <c r="H1208" s="38" t="s">
        <v>86</v>
      </c>
      <c r="I1208" s="1"/>
      <c r="J1208" s="1"/>
      <c r="K1208" s="1"/>
      <c r="L1208" s="1"/>
      <c r="M1208" s="1"/>
      <c r="N1208" s="1"/>
      <c r="O1208" s="1"/>
      <c r="P1208" s="1"/>
      <c r="Q1208" s="1"/>
      <c r="R1208" s="1"/>
      <c r="S1208" s="1"/>
      <c r="T1208" s="1"/>
      <c r="U1208" s="1"/>
      <c r="V1208" s="1"/>
      <c r="W1208" s="1"/>
      <c r="X1208" s="1"/>
      <c r="Y1208" s="1"/>
      <c r="Z1208" s="1"/>
    </row>
    <row r="1209" spans="1:26" ht="14.25" customHeight="1">
      <c r="A1209" s="1"/>
      <c r="B1209" s="619"/>
      <c r="C1209" s="620"/>
      <c r="D1209" s="621"/>
      <c r="E1209" s="39"/>
      <c r="F1209" s="40"/>
      <c r="G1209" s="62"/>
      <c r="H1209" s="63">
        <f t="shared" ref="H1209:H1210" si="99">G1209*F1209</f>
        <v>0</v>
      </c>
      <c r="I1209" s="1"/>
      <c r="J1209" s="1"/>
      <c r="K1209" s="1"/>
      <c r="L1209" s="1"/>
      <c r="M1209" s="1"/>
      <c r="N1209" s="1"/>
      <c r="O1209" s="1"/>
      <c r="P1209" s="1"/>
      <c r="Q1209" s="1"/>
      <c r="R1209" s="1"/>
      <c r="S1209" s="1"/>
      <c r="T1209" s="1"/>
      <c r="U1209" s="1"/>
      <c r="V1209" s="1"/>
      <c r="W1209" s="1"/>
      <c r="X1209" s="1"/>
      <c r="Y1209" s="1"/>
      <c r="Z1209" s="1"/>
    </row>
    <row r="1210" spans="1:26" ht="14.25" customHeight="1">
      <c r="A1210" s="1"/>
      <c r="B1210" s="619"/>
      <c r="C1210" s="620"/>
      <c r="D1210" s="621"/>
      <c r="E1210" s="39"/>
      <c r="F1210" s="40"/>
      <c r="G1210" s="62"/>
      <c r="H1210" s="63">
        <f t="shared" si="99"/>
        <v>0</v>
      </c>
      <c r="I1210" s="1"/>
      <c r="J1210" s="1"/>
      <c r="K1210" s="1"/>
      <c r="L1210" s="1"/>
      <c r="M1210" s="1"/>
      <c r="N1210" s="1"/>
      <c r="O1210" s="1"/>
      <c r="P1210" s="1"/>
      <c r="Q1210" s="1"/>
      <c r="R1210" s="1"/>
      <c r="S1210" s="1"/>
      <c r="T1210" s="1"/>
      <c r="U1210" s="1"/>
      <c r="V1210" s="1"/>
      <c r="W1210" s="1"/>
      <c r="X1210" s="1"/>
      <c r="Y1210" s="1"/>
      <c r="Z1210" s="1"/>
    </row>
    <row r="1211" spans="1:26" ht="14.25" customHeight="1">
      <c r="A1211" s="1"/>
      <c r="B1211" s="674" t="s">
        <v>87</v>
      </c>
      <c r="C1211" s="594"/>
      <c r="D1211" s="594"/>
      <c r="E1211" s="594"/>
      <c r="F1211" s="594"/>
      <c r="G1211" s="595"/>
      <c r="H1211" s="64">
        <f>ROUND(SUM(H1209:H1210),2)</f>
        <v>0</v>
      </c>
      <c r="I1211" s="1"/>
      <c r="J1211" s="1"/>
      <c r="K1211" s="1"/>
      <c r="L1211" s="1"/>
      <c r="M1211" s="1"/>
      <c r="N1211" s="1"/>
      <c r="O1211" s="1"/>
      <c r="P1211" s="1"/>
      <c r="Q1211" s="1"/>
      <c r="R1211" s="1"/>
      <c r="S1211" s="1"/>
      <c r="T1211" s="1"/>
      <c r="U1211" s="1"/>
      <c r="V1211" s="1"/>
      <c r="W1211" s="1"/>
      <c r="X1211" s="1"/>
      <c r="Y1211" s="1"/>
      <c r="Z1211" s="1"/>
    </row>
    <row r="1212" spans="1:26" ht="14.25" customHeight="1">
      <c r="A1212" s="1"/>
      <c r="B1212" s="675"/>
      <c r="C1212" s="602"/>
      <c r="D1212" s="602"/>
      <c r="E1212" s="602"/>
      <c r="F1212" s="602"/>
      <c r="G1212" s="602"/>
      <c r="H1212" s="633"/>
      <c r="I1212" s="1"/>
      <c r="J1212" s="1"/>
      <c r="K1212" s="1"/>
      <c r="L1212" s="1"/>
      <c r="M1212" s="1"/>
      <c r="N1212" s="1"/>
      <c r="O1212" s="1"/>
      <c r="P1212" s="1"/>
      <c r="Q1212" s="1"/>
      <c r="R1212" s="1"/>
      <c r="S1212" s="1"/>
      <c r="T1212" s="1"/>
      <c r="U1212" s="1"/>
      <c r="V1212" s="1"/>
      <c r="W1212" s="1"/>
      <c r="X1212" s="1"/>
      <c r="Y1212" s="1"/>
      <c r="Z1212" s="1"/>
    </row>
    <row r="1213" spans="1:26" ht="14.25" customHeight="1">
      <c r="A1213" s="1"/>
      <c r="B1213" s="676"/>
      <c r="C1213" s="587"/>
      <c r="D1213" s="635"/>
      <c r="E1213" s="677" t="s">
        <v>59</v>
      </c>
      <c r="F1213" s="678"/>
      <c r="G1213" s="678"/>
      <c r="H1213" s="65">
        <f>ROUND(H1211+H1206+H1199+H1193,0)</f>
        <v>30453</v>
      </c>
      <c r="I1213" s="1"/>
      <c r="J1213" s="1"/>
      <c r="K1213" s="1"/>
      <c r="L1213" s="1"/>
      <c r="M1213" s="1"/>
      <c r="N1213" s="1"/>
      <c r="O1213" s="1"/>
      <c r="P1213" s="1"/>
      <c r="Q1213" s="1"/>
      <c r="R1213" s="1"/>
      <c r="S1213" s="1"/>
      <c r="T1213" s="1"/>
      <c r="U1213" s="1"/>
      <c r="V1213" s="1"/>
      <c r="W1213" s="1"/>
      <c r="X1213" s="1"/>
      <c r="Y1213" s="1"/>
      <c r="Z1213" s="1"/>
    </row>
    <row r="1214" spans="1:26" ht="14.25" customHeight="1">
      <c r="A1214" s="1"/>
      <c r="B1214" s="290"/>
      <c r="C1214" s="68"/>
      <c r="D1214" s="68"/>
      <c r="E1214" s="68"/>
      <c r="F1214" s="68"/>
      <c r="G1214" s="68"/>
      <c r="H1214" s="69"/>
      <c r="I1214" s="1"/>
      <c r="J1214" s="1"/>
      <c r="K1214" s="1"/>
      <c r="L1214" s="1"/>
      <c r="M1214" s="1"/>
      <c r="N1214" s="1"/>
      <c r="O1214" s="1"/>
      <c r="P1214" s="1"/>
      <c r="Q1214" s="1"/>
      <c r="R1214" s="1"/>
      <c r="S1214" s="1"/>
      <c r="T1214" s="1"/>
      <c r="U1214" s="1"/>
      <c r="V1214" s="1"/>
      <c r="W1214" s="1"/>
      <c r="X1214" s="1"/>
      <c r="Y1214" s="1"/>
      <c r="Z1214" s="1"/>
    </row>
    <row r="1215" spans="1:26" ht="14.25" customHeight="1">
      <c r="A1215" s="1"/>
      <c r="B1215" s="291"/>
      <c r="C1215" s="31"/>
      <c r="D1215" s="31"/>
      <c r="E1215" s="31"/>
      <c r="F1215" s="31"/>
      <c r="G1215" s="31"/>
      <c r="H1215" s="32"/>
      <c r="I1215" s="1"/>
      <c r="J1215" s="1"/>
      <c r="K1215" s="1"/>
      <c r="L1215" s="1"/>
      <c r="M1215" s="1"/>
      <c r="N1215" s="1"/>
      <c r="O1215" s="1"/>
      <c r="P1215" s="1"/>
      <c r="Q1215" s="1"/>
      <c r="R1215" s="1"/>
      <c r="S1215" s="1"/>
      <c r="T1215" s="1"/>
      <c r="U1215" s="1"/>
      <c r="V1215" s="1"/>
      <c r="W1215" s="1"/>
      <c r="X1215" s="1"/>
      <c r="Y1215" s="1"/>
      <c r="Z1215" s="1"/>
    </row>
    <row r="1216" spans="1:26" ht="14.25" customHeight="1">
      <c r="A1216" s="1"/>
      <c r="B1216" s="696" t="s">
        <v>77</v>
      </c>
      <c r="C1216" s="602"/>
      <c r="D1216" s="602"/>
      <c r="E1216" s="602"/>
      <c r="F1216" s="602"/>
      <c r="G1216" s="602"/>
      <c r="H1216" s="633"/>
      <c r="I1216" s="1"/>
      <c r="J1216" s="1"/>
      <c r="K1216" s="1"/>
      <c r="L1216" s="1"/>
      <c r="M1216" s="1"/>
      <c r="N1216" s="1"/>
      <c r="O1216" s="1"/>
      <c r="P1216" s="1"/>
      <c r="Q1216" s="1"/>
      <c r="R1216" s="1"/>
      <c r="S1216" s="1"/>
      <c r="T1216" s="1"/>
      <c r="U1216" s="1"/>
      <c r="V1216" s="1"/>
      <c r="W1216" s="1"/>
      <c r="X1216" s="1"/>
      <c r="Y1216" s="1"/>
      <c r="Z1216" s="1"/>
    </row>
    <row r="1217" spans="1:26" ht="14.25" customHeight="1">
      <c r="A1217" s="1"/>
      <c r="B1217" s="668"/>
      <c r="C1217" s="606"/>
      <c r="D1217" s="606"/>
      <c r="E1217" s="606"/>
      <c r="F1217" s="606"/>
      <c r="G1217" s="606"/>
      <c r="H1217" s="607"/>
      <c r="I1217" s="1"/>
      <c r="J1217" s="1"/>
      <c r="K1217" s="1"/>
      <c r="L1217" s="1"/>
      <c r="M1217" s="1"/>
      <c r="N1217" s="1"/>
      <c r="O1217" s="1"/>
      <c r="P1217" s="1"/>
      <c r="Q1217" s="1"/>
      <c r="R1217" s="1"/>
      <c r="S1217" s="1"/>
      <c r="T1217" s="1"/>
      <c r="U1217" s="1"/>
      <c r="V1217" s="1"/>
      <c r="W1217" s="1"/>
      <c r="X1217" s="1"/>
      <c r="Y1217" s="1"/>
      <c r="Z1217" s="1"/>
    </row>
    <row r="1218" spans="1:26" ht="14.25" customHeight="1">
      <c r="A1218" s="1"/>
      <c r="B1218" s="591" t="s">
        <v>78</v>
      </c>
      <c r="C1218" s="581"/>
      <c r="D1218" s="581"/>
      <c r="E1218" s="581"/>
      <c r="F1218" s="581"/>
      <c r="G1218" s="581"/>
      <c r="H1218" s="589"/>
      <c r="I1218" s="1"/>
      <c r="J1218" s="1"/>
      <c r="K1218" s="1"/>
      <c r="L1218" s="1"/>
      <c r="M1218" s="1"/>
      <c r="N1218" s="1"/>
      <c r="O1218" s="1"/>
      <c r="P1218" s="1"/>
      <c r="Q1218" s="1"/>
      <c r="R1218" s="1"/>
      <c r="S1218" s="1"/>
      <c r="T1218" s="1"/>
      <c r="U1218" s="1"/>
      <c r="V1218" s="1"/>
      <c r="W1218" s="1"/>
      <c r="X1218" s="1"/>
      <c r="Y1218" s="1"/>
      <c r="Z1218" s="1"/>
    </row>
    <row r="1219" spans="1:26" ht="15" customHeight="1">
      <c r="A1219" s="1"/>
      <c r="B1219" s="588" t="s">
        <v>1011</v>
      </c>
      <c r="C1219" s="581"/>
      <c r="D1219" s="581"/>
      <c r="E1219" s="581"/>
      <c r="F1219" s="581"/>
      <c r="G1219" s="581"/>
      <c r="H1219" s="589"/>
      <c r="I1219" s="1"/>
      <c r="J1219" s="1"/>
      <c r="K1219" s="1"/>
      <c r="L1219" s="1"/>
      <c r="M1219" s="1"/>
      <c r="N1219" s="1"/>
      <c r="O1219" s="1"/>
      <c r="P1219" s="1"/>
      <c r="Q1219" s="1"/>
      <c r="R1219" s="1"/>
      <c r="S1219" s="1"/>
      <c r="T1219" s="1"/>
      <c r="U1219" s="1"/>
      <c r="V1219" s="1"/>
      <c r="W1219" s="1"/>
      <c r="X1219" s="1"/>
      <c r="Y1219" s="1"/>
      <c r="Z1219" s="1"/>
    </row>
    <row r="1220" spans="1:26" ht="15" customHeight="1">
      <c r="A1220" s="1"/>
      <c r="B1220" s="292" t="s">
        <v>79</v>
      </c>
      <c r="C1220" s="293" t="e">
        <f>+#REF!</f>
        <v>#REF!</v>
      </c>
      <c r="D1220" s="693" t="s">
        <v>80</v>
      </c>
      <c r="E1220" s="579"/>
      <c r="F1220" s="5" t="e">
        <f>+#REF!</f>
        <v>#REF!</v>
      </c>
      <c r="G1220" s="5" t="s">
        <v>81</v>
      </c>
      <c r="H1220" s="36"/>
      <c r="I1220" s="1"/>
      <c r="J1220" s="1"/>
      <c r="K1220" s="1"/>
      <c r="L1220" s="1"/>
      <c r="M1220" s="1"/>
      <c r="N1220" s="1"/>
      <c r="O1220" s="1"/>
      <c r="P1220" s="1"/>
      <c r="Q1220" s="1"/>
      <c r="R1220" s="1"/>
      <c r="S1220" s="1"/>
      <c r="T1220" s="1"/>
      <c r="U1220" s="1"/>
      <c r="V1220" s="1"/>
      <c r="W1220" s="1"/>
      <c r="X1220" s="1"/>
      <c r="Y1220" s="1"/>
      <c r="Z1220" s="1"/>
    </row>
    <row r="1221" spans="1:26" ht="14.25" customHeight="1">
      <c r="A1221" s="1"/>
      <c r="B1221" s="636"/>
      <c r="C1221" s="581"/>
      <c r="D1221" s="581"/>
      <c r="E1221" s="581"/>
      <c r="F1221" s="581"/>
      <c r="G1221" s="581"/>
      <c r="H1221" s="589"/>
      <c r="I1221" s="1"/>
      <c r="J1221" s="1"/>
      <c r="K1221" s="1"/>
      <c r="L1221" s="1"/>
      <c r="M1221" s="1"/>
      <c r="N1221" s="1"/>
      <c r="O1221" s="1"/>
      <c r="P1221" s="1"/>
      <c r="Q1221" s="1"/>
      <c r="R1221" s="1"/>
      <c r="S1221" s="1"/>
      <c r="T1221" s="1"/>
      <c r="U1221" s="1"/>
      <c r="V1221" s="1"/>
      <c r="W1221" s="1"/>
      <c r="X1221" s="1"/>
      <c r="Y1221" s="1"/>
      <c r="Z1221" s="1"/>
    </row>
    <row r="1222" spans="1:26" ht="15" customHeight="1">
      <c r="A1222" s="1"/>
      <c r="B1222" s="652" t="e">
        <f>+#REF!</f>
        <v>#REF!</v>
      </c>
      <c r="C1222" s="585"/>
      <c r="D1222" s="585"/>
      <c r="E1222" s="585"/>
      <c r="F1222" s="585"/>
      <c r="G1222" s="585"/>
      <c r="H1222" s="610"/>
      <c r="I1222" s="1"/>
      <c r="J1222" s="1"/>
      <c r="K1222" s="1"/>
      <c r="L1222" s="1"/>
      <c r="M1222" s="1"/>
      <c r="N1222" s="1"/>
      <c r="O1222" s="1"/>
      <c r="P1222" s="1"/>
      <c r="Q1222" s="1"/>
      <c r="R1222" s="1"/>
      <c r="S1222" s="1"/>
      <c r="T1222" s="1"/>
      <c r="U1222" s="1"/>
      <c r="V1222" s="1"/>
      <c r="W1222" s="1"/>
      <c r="X1222" s="1"/>
      <c r="Y1222" s="1"/>
      <c r="Z1222" s="1"/>
    </row>
    <row r="1223" spans="1:26" ht="14.25" customHeight="1">
      <c r="A1223" s="1"/>
      <c r="B1223" s="600"/>
      <c r="C1223" s="578"/>
      <c r="D1223" s="578"/>
      <c r="E1223" s="578"/>
      <c r="F1223" s="578"/>
      <c r="G1223" s="578"/>
      <c r="H1223" s="604"/>
      <c r="I1223" s="1"/>
      <c r="J1223" s="1"/>
      <c r="K1223" s="1"/>
      <c r="L1223" s="1"/>
      <c r="M1223" s="1"/>
      <c r="N1223" s="1"/>
      <c r="O1223" s="1"/>
      <c r="P1223" s="1"/>
      <c r="Q1223" s="1"/>
      <c r="R1223" s="1"/>
      <c r="S1223" s="1"/>
      <c r="T1223" s="1"/>
      <c r="U1223" s="1"/>
      <c r="V1223" s="1"/>
      <c r="W1223" s="1"/>
      <c r="X1223" s="1"/>
      <c r="Y1223" s="1"/>
      <c r="Z1223" s="1"/>
    </row>
    <row r="1224" spans="1:26" ht="14.25" customHeight="1">
      <c r="A1224" s="1"/>
      <c r="B1224" s="694"/>
      <c r="C1224" s="606"/>
      <c r="D1224" s="606"/>
      <c r="E1224" s="606"/>
      <c r="F1224" s="606"/>
      <c r="G1224" s="606"/>
      <c r="H1224" s="607"/>
      <c r="I1224" s="1"/>
      <c r="J1224" s="1"/>
      <c r="K1224" s="1"/>
      <c r="L1224" s="1"/>
      <c r="M1224" s="1"/>
      <c r="N1224" s="1"/>
      <c r="O1224" s="1"/>
      <c r="P1224" s="1"/>
      <c r="Q1224" s="1"/>
      <c r="R1224" s="1"/>
      <c r="S1224" s="1"/>
      <c r="T1224" s="1"/>
      <c r="U1224" s="1"/>
      <c r="V1224" s="1"/>
      <c r="W1224" s="1"/>
      <c r="X1224" s="1"/>
      <c r="Y1224" s="1"/>
      <c r="Z1224" s="1"/>
    </row>
    <row r="1225" spans="1:26" ht="14.25" customHeight="1">
      <c r="A1225" s="1"/>
      <c r="B1225" s="636" t="s">
        <v>82</v>
      </c>
      <c r="C1225" s="581"/>
      <c r="D1225" s="581"/>
      <c r="E1225" s="581"/>
      <c r="F1225" s="581"/>
      <c r="G1225" s="581"/>
      <c r="H1225" s="589"/>
      <c r="I1225" s="1"/>
      <c r="J1225" s="1"/>
      <c r="K1225" s="1"/>
      <c r="L1225" s="1"/>
      <c r="M1225" s="1"/>
      <c r="N1225" s="1"/>
      <c r="O1225" s="1"/>
      <c r="P1225" s="1"/>
      <c r="Q1225" s="1"/>
      <c r="R1225" s="1"/>
      <c r="S1225" s="1"/>
      <c r="T1225" s="1"/>
      <c r="U1225" s="1"/>
      <c r="V1225" s="1"/>
      <c r="W1225" s="1"/>
      <c r="X1225" s="1"/>
      <c r="Y1225" s="1"/>
      <c r="Z1225" s="1"/>
    </row>
    <row r="1226" spans="1:26" ht="14.25" customHeight="1">
      <c r="A1226" s="1"/>
      <c r="B1226" s="591" t="s">
        <v>1</v>
      </c>
      <c r="C1226" s="579"/>
      <c r="D1226" s="37" t="s">
        <v>2</v>
      </c>
      <c r="E1226" s="23" t="s">
        <v>83</v>
      </c>
      <c r="F1226" s="23" t="s">
        <v>84</v>
      </c>
      <c r="G1226" s="23" t="s">
        <v>85</v>
      </c>
      <c r="H1226" s="38" t="s">
        <v>86</v>
      </c>
      <c r="I1226" s="1"/>
      <c r="J1226" s="1"/>
      <c r="K1226" s="1"/>
      <c r="L1226" s="1"/>
      <c r="M1226" s="1"/>
      <c r="N1226" s="1"/>
      <c r="O1226" s="1"/>
      <c r="P1226" s="1"/>
      <c r="Q1226" s="1"/>
      <c r="R1226" s="1"/>
      <c r="S1226" s="1"/>
      <c r="T1226" s="1"/>
      <c r="U1226" s="1"/>
      <c r="V1226" s="1"/>
      <c r="W1226" s="1"/>
      <c r="X1226" s="1"/>
      <c r="Y1226" s="1"/>
      <c r="Z1226" s="1"/>
    </row>
    <row r="1227" spans="1:26" ht="14.25" customHeight="1">
      <c r="A1227" s="1"/>
      <c r="B1227" s="862"/>
      <c r="C1227" s="690"/>
      <c r="D1227" s="39"/>
      <c r="E1227" s="39"/>
      <c r="F1227" s="40"/>
      <c r="G1227" s="41"/>
      <c r="H1227" s="42">
        <f t="shared" ref="H1227:H1233" si="100">G1227*(F1227+1)*E1227</f>
        <v>0</v>
      </c>
      <c r="I1227" s="1"/>
      <c r="J1227" s="1"/>
      <c r="K1227" s="1"/>
      <c r="L1227" s="1"/>
      <c r="M1227" s="1"/>
      <c r="N1227" s="1"/>
      <c r="O1227" s="1"/>
      <c r="P1227" s="1"/>
      <c r="Q1227" s="1"/>
      <c r="R1227" s="1"/>
      <c r="S1227" s="1"/>
      <c r="T1227" s="1"/>
      <c r="U1227" s="1"/>
      <c r="V1227" s="1"/>
      <c r="W1227" s="1"/>
      <c r="X1227" s="1"/>
      <c r="Y1227" s="1"/>
      <c r="Z1227" s="1"/>
    </row>
    <row r="1228" spans="1:26" ht="14.25" customHeight="1">
      <c r="A1228" s="1"/>
      <c r="B1228" s="708" t="s">
        <v>204</v>
      </c>
      <c r="C1228" s="621"/>
      <c r="D1228" s="39" t="s">
        <v>5</v>
      </c>
      <c r="E1228" s="50">
        <v>0.17</v>
      </c>
      <c r="F1228" s="40">
        <v>0</v>
      </c>
      <c r="G1228" s="41">
        <v>120000</v>
      </c>
      <c r="H1228" s="42">
        <f t="shared" si="100"/>
        <v>20400</v>
      </c>
      <c r="I1228" s="1"/>
      <c r="J1228" s="1"/>
      <c r="K1228" s="1"/>
      <c r="L1228" s="1"/>
      <c r="M1228" s="1"/>
      <c r="N1228" s="1"/>
      <c r="O1228" s="1"/>
      <c r="P1228" s="1"/>
      <c r="Q1228" s="1"/>
      <c r="R1228" s="1"/>
      <c r="S1228" s="1"/>
      <c r="T1228" s="1"/>
      <c r="U1228" s="1"/>
      <c r="V1228" s="1"/>
      <c r="W1228" s="1"/>
      <c r="X1228" s="1"/>
      <c r="Y1228" s="1"/>
      <c r="Z1228" s="1"/>
    </row>
    <row r="1229" spans="1:26" ht="14.25" customHeight="1">
      <c r="A1229" s="1"/>
      <c r="B1229" s="708" t="s">
        <v>205</v>
      </c>
      <c r="C1229" s="621"/>
      <c r="D1229" s="39" t="s">
        <v>328</v>
      </c>
      <c r="E1229" s="50">
        <v>1</v>
      </c>
      <c r="F1229" s="40">
        <v>0</v>
      </c>
      <c r="G1229" s="41">
        <v>2000</v>
      </c>
      <c r="H1229" s="42">
        <f t="shared" si="100"/>
        <v>2000</v>
      </c>
      <c r="I1229" s="1"/>
      <c r="J1229" s="1"/>
      <c r="K1229" s="1"/>
      <c r="L1229" s="1"/>
      <c r="M1229" s="1"/>
      <c r="N1229" s="1"/>
      <c r="O1229" s="1"/>
      <c r="P1229" s="1"/>
      <c r="Q1229" s="1"/>
      <c r="R1229" s="1"/>
      <c r="S1229" s="1"/>
      <c r="T1229" s="1"/>
      <c r="U1229" s="1"/>
      <c r="V1229" s="1"/>
      <c r="W1229" s="1"/>
      <c r="X1229" s="1"/>
      <c r="Y1229" s="1"/>
      <c r="Z1229" s="1"/>
    </row>
    <row r="1230" spans="1:26" ht="14.25" customHeight="1">
      <c r="A1230" s="1"/>
      <c r="B1230" s="708" t="s">
        <v>180</v>
      </c>
      <c r="C1230" s="621"/>
      <c r="D1230" s="39" t="s">
        <v>328</v>
      </c>
      <c r="E1230" s="94">
        <v>5.0000000000000001E-3</v>
      </c>
      <c r="F1230" s="40">
        <v>0</v>
      </c>
      <c r="G1230" s="41">
        <v>145000</v>
      </c>
      <c r="H1230" s="42">
        <f t="shared" si="100"/>
        <v>725</v>
      </c>
      <c r="I1230" s="1"/>
      <c r="J1230" s="1"/>
      <c r="K1230" s="1"/>
      <c r="L1230" s="1"/>
      <c r="M1230" s="1"/>
      <c r="N1230" s="1"/>
      <c r="O1230" s="1"/>
      <c r="P1230" s="1"/>
      <c r="Q1230" s="1"/>
      <c r="R1230" s="1"/>
      <c r="S1230" s="1"/>
      <c r="T1230" s="1"/>
      <c r="U1230" s="1"/>
      <c r="V1230" s="1"/>
      <c r="W1230" s="1"/>
      <c r="X1230" s="1"/>
      <c r="Y1230" s="1"/>
      <c r="Z1230" s="1"/>
    </row>
    <row r="1231" spans="1:26" ht="14.25" customHeight="1">
      <c r="A1231" s="1"/>
      <c r="B1231" s="708" t="s">
        <v>206</v>
      </c>
      <c r="C1231" s="621"/>
      <c r="D1231" s="39" t="s">
        <v>5</v>
      </c>
      <c r="E1231" s="50">
        <v>0.66</v>
      </c>
      <c r="F1231" s="40">
        <v>0</v>
      </c>
      <c r="G1231" s="41">
        <v>7000</v>
      </c>
      <c r="H1231" s="42">
        <f t="shared" si="100"/>
        <v>4620</v>
      </c>
      <c r="I1231" s="1"/>
      <c r="J1231" s="1"/>
      <c r="K1231" s="1"/>
      <c r="L1231" s="1"/>
      <c r="M1231" s="1"/>
      <c r="N1231" s="1"/>
      <c r="O1231" s="1"/>
      <c r="P1231" s="1"/>
      <c r="Q1231" s="1"/>
      <c r="R1231" s="1"/>
      <c r="S1231" s="1"/>
      <c r="T1231" s="1"/>
      <c r="U1231" s="1"/>
      <c r="V1231" s="1"/>
      <c r="W1231" s="1"/>
      <c r="X1231" s="1"/>
      <c r="Y1231" s="1"/>
      <c r="Z1231" s="1"/>
    </row>
    <row r="1232" spans="1:26" ht="14.25" customHeight="1">
      <c r="A1232" s="1"/>
      <c r="B1232" s="708" t="s">
        <v>132</v>
      </c>
      <c r="C1232" s="621"/>
      <c r="D1232" s="39" t="s">
        <v>975</v>
      </c>
      <c r="E1232" s="79">
        <v>0.01</v>
      </c>
      <c r="F1232" s="44">
        <v>0</v>
      </c>
      <c r="G1232" s="45">
        <f>G518</f>
        <v>470000</v>
      </c>
      <c r="H1232" s="42">
        <f t="shared" si="100"/>
        <v>4700</v>
      </c>
      <c r="I1232" s="1"/>
      <c r="J1232" s="1"/>
      <c r="K1232" s="1"/>
      <c r="L1232" s="1"/>
      <c r="M1232" s="1"/>
      <c r="N1232" s="1"/>
      <c r="O1232" s="1"/>
      <c r="P1232" s="1"/>
      <c r="Q1232" s="1"/>
      <c r="R1232" s="1"/>
      <c r="S1232" s="1"/>
      <c r="T1232" s="1"/>
      <c r="U1232" s="1"/>
      <c r="V1232" s="1"/>
      <c r="W1232" s="1"/>
      <c r="X1232" s="1"/>
      <c r="Y1232" s="1"/>
      <c r="Z1232" s="1"/>
    </row>
    <row r="1233" spans="1:26" ht="14.25" customHeight="1">
      <c r="A1233" s="1"/>
      <c r="B1233" s="702"/>
      <c r="C1233" s="625"/>
      <c r="D1233" s="39"/>
      <c r="E1233" s="46"/>
      <c r="F1233" s="47"/>
      <c r="G1233" s="48"/>
      <c r="H1233" s="42">
        <f t="shared" si="100"/>
        <v>0</v>
      </c>
      <c r="I1233" s="1"/>
      <c r="J1233" s="1"/>
      <c r="K1233" s="1"/>
      <c r="L1233" s="1"/>
      <c r="M1233" s="1"/>
      <c r="N1233" s="1"/>
      <c r="O1233" s="1"/>
      <c r="P1233" s="1"/>
      <c r="Q1233" s="1"/>
      <c r="R1233" s="1"/>
      <c r="S1233" s="1"/>
      <c r="T1233" s="1"/>
      <c r="U1233" s="1"/>
      <c r="V1233" s="1"/>
      <c r="W1233" s="1"/>
      <c r="X1233" s="1"/>
      <c r="Y1233" s="1"/>
      <c r="Z1233" s="1"/>
    </row>
    <row r="1234" spans="1:26" ht="14.25" customHeight="1">
      <c r="A1234" s="1"/>
      <c r="B1234" s="682" t="s">
        <v>87</v>
      </c>
      <c r="C1234" s="581"/>
      <c r="D1234" s="581"/>
      <c r="E1234" s="581"/>
      <c r="F1234" s="581"/>
      <c r="G1234" s="579"/>
      <c r="H1234" s="49">
        <f>ROUND(SUM(H1227:H1233),2)</f>
        <v>32445</v>
      </c>
      <c r="I1234" s="1"/>
      <c r="J1234" s="1"/>
      <c r="K1234" s="1"/>
      <c r="L1234" s="1"/>
      <c r="M1234" s="1"/>
      <c r="N1234" s="1"/>
      <c r="O1234" s="1"/>
      <c r="P1234" s="1"/>
      <c r="Q1234" s="1"/>
      <c r="R1234" s="1"/>
      <c r="S1234" s="1"/>
      <c r="T1234" s="1"/>
      <c r="U1234" s="1"/>
      <c r="V1234" s="1"/>
      <c r="W1234" s="1"/>
      <c r="X1234" s="1"/>
      <c r="Y1234" s="1"/>
      <c r="Z1234" s="1"/>
    </row>
    <row r="1235" spans="1:26" ht="14.25" customHeight="1">
      <c r="A1235" s="1"/>
      <c r="B1235" s="636" t="s">
        <v>88</v>
      </c>
      <c r="C1235" s="581"/>
      <c r="D1235" s="581"/>
      <c r="E1235" s="581"/>
      <c r="F1235" s="581"/>
      <c r="G1235" s="581"/>
      <c r="H1235" s="589"/>
      <c r="I1235" s="1"/>
      <c r="J1235" s="1"/>
      <c r="K1235" s="1"/>
      <c r="L1235" s="1"/>
      <c r="M1235" s="1"/>
      <c r="N1235" s="1"/>
      <c r="O1235" s="1"/>
      <c r="P1235" s="1"/>
      <c r="Q1235" s="1"/>
      <c r="R1235" s="1"/>
      <c r="S1235" s="1"/>
      <c r="T1235" s="1"/>
      <c r="U1235" s="1"/>
      <c r="V1235" s="1"/>
      <c r="W1235" s="1"/>
      <c r="X1235" s="1"/>
      <c r="Y1235" s="1"/>
      <c r="Z1235" s="1"/>
    </row>
    <row r="1236" spans="1:26" ht="14.25" customHeight="1">
      <c r="A1236" s="1"/>
      <c r="B1236" s="591" t="s">
        <v>1</v>
      </c>
      <c r="C1236" s="579"/>
      <c r="D1236" s="37" t="s">
        <v>2</v>
      </c>
      <c r="E1236" s="23" t="s">
        <v>83</v>
      </c>
      <c r="F1236" s="23" t="s">
        <v>89</v>
      </c>
      <c r="G1236" s="23" t="s">
        <v>85</v>
      </c>
      <c r="H1236" s="38" t="s">
        <v>86</v>
      </c>
      <c r="I1236" s="1"/>
      <c r="J1236" s="1"/>
      <c r="K1236" s="1"/>
      <c r="L1236" s="1"/>
      <c r="M1236" s="1"/>
      <c r="N1236" s="1"/>
      <c r="O1236" s="1"/>
      <c r="P1236" s="1"/>
      <c r="Q1236" s="1"/>
      <c r="R1236" s="1"/>
      <c r="S1236" s="1"/>
      <c r="T1236" s="1"/>
      <c r="U1236" s="1"/>
      <c r="V1236" s="1"/>
      <c r="W1236" s="1"/>
      <c r="X1236" s="1"/>
      <c r="Y1236" s="1"/>
      <c r="Z1236" s="1"/>
    </row>
    <row r="1237" spans="1:26" ht="14.25" customHeight="1">
      <c r="A1237" s="1"/>
      <c r="B1237" s="701"/>
      <c r="C1237" s="680"/>
      <c r="D1237" s="50"/>
      <c r="E1237" s="51"/>
      <c r="F1237" s="52"/>
      <c r="G1237" s="41"/>
      <c r="H1237" s="42">
        <f t="shared" ref="H1237:H1239" si="101">E1237*F1237*G1237</f>
        <v>0</v>
      </c>
      <c r="I1237" s="1"/>
      <c r="J1237" s="1"/>
      <c r="K1237" s="1"/>
      <c r="L1237" s="1"/>
      <c r="M1237" s="1"/>
      <c r="N1237" s="1"/>
      <c r="O1237" s="1"/>
      <c r="P1237" s="1"/>
      <c r="Q1237" s="1"/>
      <c r="R1237" s="1"/>
      <c r="S1237" s="1"/>
      <c r="T1237" s="1"/>
      <c r="U1237" s="1"/>
      <c r="V1237" s="1"/>
      <c r="W1237" s="1"/>
      <c r="X1237" s="1"/>
      <c r="Y1237" s="1"/>
      <c r="Z1237" s="1"/>
    </row>
    <row r="1238" spans="1:26" ht="14.25" customHeight="1">
      <c r="A1238" s="1"/>
      <c r="B1238" s="707" t="s">
        <v>90</v>
      </c>
      <c r="C1238" s="620"/>
      <c r="D1238" s="53" t="s">
        <v>91</v>
      </c>
      <c r="E1238" s="50">
        <v>0.05</v>
      </c>
      <c r="F1238" s="59">
        <v>1</v>
      </c>
      <c r="G1238" s="41">
        <f>H1247</f>
        <v>9952.7999999999993</v>
      </c>
      <c r="H1238" s="42">
        <f t="shared" si="101"/>
        <v>497.64</v>
      </c>
      <c r="I1238" s="1"/>
      <c r="J1238" s="1"/>
      <c r="K1238" s="1"/>
      <c r="L1238" s="1"/>
      <c r="M1238" s="1"/>
      <c r="N1238" s="1"/>
      <c r="O1238" s="1"/>
      <c r="P1238" s="1"/>
      <c r="Q1238" s="1"/>
      <c r="R1238" s="1"/>
      <c r="S1238" s="1"/>
      <c r="T1238" s="1"/>
      <c r="U1238" s="1"/>
      <c r="V1238" s="1"/>
      <c r="W1238" s="1"/>
      <c r="X1238" s="1"/>
      <c r="Y1238" s="1"/>
      <c r="Z1238" s="1"/>
    </row>
    <row r="1239" spans="1:26" ht="14.25" customHeight="1">
      <c r="A1239" s="1"/>
      <c r="B1239" s="861"/>
      <c r="C1239" s="681"/>
      <c r="D1239" s="47"/>
      <c r="E1239" s="46"/>
      <c r="F1239" s="47"/>
      <c r="G1239" s="41"/>
      <c r="H1239" s="42">
        <f t="shared" si="101"/>
        <v>0</v>
      </c>
      <c r="I1239" s="1"/>
      <c r="J1239" s="1"/>
      <c r="K1239" s="1"/>
      <c r="L1239" s="1"/>
      <c r="M1239" s="1"/>
      <c r="N1239" s="1"/>
      <c r="O1239" s="1"/>
      <c r="P1239" s="1"/>
      <c r="Q1239" s="1"/>
      <c r="R1239" s="1"/>
      <c r="S1239" s="1"/>
      <c r="T1239" s="1"/>
      <c r="U1239" s="1"/>
      <c r="V1239" s="1"/>
      <c r="W1239" s="1"/>
      <c r="X1239" s="1"/>
      <c r="Y1239" s="1"/>
      <c r="Z1239" s="1"/>
    </row>
    <row r="1240" spans="1:26" ht="14.25" customHeight="1">
      <c r="A1240" s="1"/>
      <c r="B1240" s="682" t="s">
        <v>87</v>
      </c>
      <c r="C1240" s="581"/>
      <c r="D1240" s="581"/>
      <c r="E1240" s="581"/>
      <c r="F1240" s="581"/>
      <c r="G1240" s="579"/>
      <c r="H1240" s="49">
        <f>ROUND(SUM(H1237:H1239),2)</f>
        <v>497.64</v>
      </c>
      <c r="I1240" s="1"/>
      <c r="J1240" s="1"/>
      <c r="K1240" s="1"/>
      <c r="L1240" s="1"/>
      <c r="M1240" s="1"/>
      <c r="N1240" s="1"/>
      <c r="O1240" s="1"/>
      <c r="P1240" s="1"/>
      <c r="Q1240" s="1"/>
      <c r="R1240" s="1"/>
      <c r="S1240" s="1"/>
      <c r="T1240" s="1"/>
      <c r="U1240" s="1"/>
      <c r="V1240" s="1"/>
      <c r="W1240" s="1"/>
      <c r="X1240" s="1"/>
      <c r="Y1240" s="1"/>
      <c r="Z1240" s="1"/>
    </row>
    <row r="1241" spans="1:26" ht="14.25" customHeight="1">
      <c r="A1241" s="1"/>
      <c r="B1241" s="636" t="s">
        <v>92</v>
      </c>
      <c r="C1241" s="581"/>
      <c r="D1241" s="581"/>
      <c r="E1241" s="581"/>
      <c r="F1241" s="581"/>
      <c r="G1241" s="581"/>
      <c r="H1241" s="589"/>
      <c r="I1241" s="1"/>
      <c r="J1241" s="1"/>
      <c r="K1241" s="1"/>
      <c r="L1241" s="1"/>
      <c r="M1241" s="1"/>
      <c r="N1241" s="1"/>
      <c r="O1241" s="1"/>
      <c r="P1241" s="1"/>
      <c r="Q1241" s="1"/>
      <c r="R1241" s="1"/>
      <c r="S1241" s="1"/>
      <c r="T1241" s="1"/>
      <c r="U1241" s="1"/>
      <c r="V1241" s="1"/>
      <c r="W1241" s="1"/>
      <c r="X1241" s="1"/>
      <c r="Y1241" s="1"/>
      <c r="Z1241" s="1"/>
    </row>
    <row r="1242" spans="1:26" ht="14.25" customHeight="1">
      <c r="A1242" s="1"/>
      <c r="B1242" s="591" t="s">
        <v>1</v>
      </c>
      <c r="C1242" s="579"/>
      <c r="D1242" s="37" t="s">
        <v>2</v>
      </c>
      <c r="E1242" s="23" t="s">
        <v>83</v>
      </c>
      <c r="F1242" s="54" t="s">
        <v>89</v>
      </c>
      <c r="G1242" s="23" t="s">
        <v>85</v>
      </c>
      <c r="H1242" s="55" t="s">
        <v>86</v>
      </c>
      <c r="I1242" s="1"/>
      <c r="J1242" s="1"/>
      <c r="K1242" s="1"/>
      <c r="L1242" s="1"/>
      <c r="M1242" s="1"/>
      <c r="N1242" s="1"/>
      <c r="O1242" s="1"/>
      <c r="P1242" s="1"/>
      <c r="Q1242" s="1"/>
      <c r="R1242" s="1"/>
      <c r="S1242" s="1"/>
      <c r="T1242" s="1"/>
      <c r="U1242" s="1"/>
      <c r="V1242" s="1"/>
      <c r="W1242" s="1"/>
      <c r="X1242" s="1"/>
      <c r="Y1242" s="1"/>
      <c r="Z1242" s="1"/>
    </row>
    <row r="1243" spans="1:26" ht="14.25" customHeight="1">
      <c r="A1243" s="1"/>
      <c r="B1243" s="701"/>
      <c r="C1243" s="680"/>
      <c r="D1243" s="56"/>
      <c r="E1243" s="51"/>
      <c r="F1243" s="57"/>
      <c r="G1243" s="41"/>
      <c r="H1243" s="42">
        <f t="shared" ref="H1243:H1246" si="102">E1243*F1243*G1243</f>
        <v>0</v>
      </c>
      <c r="I1243" s="1"/>
      <c r="J1243" s="1"/>
      <c r="K1243" s="1"/>
      <c r="L1243" s="1"/>
      <c r="M1243" s="1"/>
      <c r="N1243" s="1"/>
      <c r="O1243" s="1"/>
      <c r="P1243" s="1"/>
      <c r="Q1243" s="1"/>
      <c r="R1243" s="1"/>
      <c r="S1243" s="1"/>
      <c r="T1243" s="1"/>
      <c r="U1243" s="1"/>
      <c r="V1243" s="1"/>
      <c r="W1243" s="1"/>
      <c r="X1243" s="1"/>
      <c r="Y1243" s="1"/>
      <c r="Z1243" s="1"/>
    </row>
    <row r="1244" spans="1:26" ht="14.25" customHeight="1">
      <c r="A1244" s="1"/>
      <c r="B1244" s="619" t="s">
        <v>96</v>
      </c>
      <c r="C1244" s="620"/>
      <c r="D1244" s="58" t="s">
        <v>94</v>
      </c>
      <c r="E1244" s="50">
        <v>1</v>
      </c>
      <c r="F1244" s="59">
        <v>0.06</v>
      </c>
      <c r="G1244" s="41">
        <v>102080</v>
      </c>
      <c r="H1244" s="42">
        <f t="shared" si="102"/>
        <v>6124.8</v>
      </c>
      <c r="I1244" s="1"/>
      <c r="J1244" s="1"/>
      <c r="K1244" s="1"/>
      <c r="L1244" s="1"/>
      <c r="M1244" s="1"/>
      <c r="N1244" s="1"/>
      <c r="O1244" s="1"/>
      <c r="P1244" s="1"/>
      <c r="Q1244" s="1"/>
      <c r="R1244" s="1"/>
      <c r="S1244" s="1"/>
      <c r="T1244" s="1"/>
      <c r="U1244" s="1"/>
      <c r="V1244" s="1"/>
      <c r="W1244" s="1"/>
      <c r="X1244" s="1"/>
      <c r="Y1244" s="1"/>
      <c r="Z1244" s="1"/>
    </row>
    <row r="1245" spans="1:26" ht="14.25" customHeight="1">
      <c r="A1245" s="1"/>
      <c r="B1245" s="619" t="s">
        <v>93</v>
      </c>
      <c r="C1245" s="620"/>
      <c r="D1245" s="58" t="s">
        <v>94</v>
      </c>
      <c r="E1245" s="50">
        <v>1</v>
      </c>
      <c r="F1245" s="59">
        <v>0.06</v>
      </c>
      <c r="G1245" s="41">
        <v>63800</v>
      </c>
      <c r="H1245" s="42">
        <f t="shared" si="102"/>
        <v>3828</v>
      </c>
      <c r="I1245" s="1"/>
      <c r="J1245" s="1"/>
      <c r="K1245" s="1"/>
      <c r="L1245" s="1"/>
      <c r="M1245" s="1"/>
      <c r="N1245" s="1"/>
      <c r="O1245" s="1"/>
      <c r="P1245" s="1"/>
      <c r="Q1245" s="1"/>
      <c r="R1245" s="1"/>
      <c r="S1245" s="1"/>
      <c r="T1245" s="1"/>
      <c r="U1245" s="1"/>
      <c r="V1245" s="1"/>
      <c r="W1245" s="1"/>
      <c r="X1245" s="1"/>
      <c r="Y1245" s="1"/>
      <c r="Z1245" s="1"/>
    </row>
    <row r="1246" spans="1:26" ht="14.25" customHeight="1">
      <c r="A1246" s="1"/>
      <c r="B1246" s="702"/>
      <c r="C1246" s="681"/>
      <c r="D1246" s="60"/>
      <c r="E1246" s="61"/>
      <c r="F1246" s="47"/>
      <c r="G1246" s="41"/>
      <c r="H1246" s="42">
        <f t="shared" si="102"/>
        <v>0</v>
      </c>
      <c r="I1246" s="1"/>
      <c r="J1246" s="1"/>
      <c r="K1246" s="1"/>
      <c r="L1246" s="1"/>
      <c r="M1246" s="1"/>
      <c r="N1246" s="1"/>
      <c r="O1246" s="1"/>
      <c r="P1246" s="1"/>
      <c r="Q1246" s="1"/>
      <c r="R1246" s="1"/>
      <c r="S1246" s="1"/>
      <c r="T1246" s="1"/>
      <c r="U1246" s="1"/>
      <c r="V1246" s="1"/>
      <c r="W1246" s="1"/>
      <c r="X1246" s="1"/>
      <c r="Y1246" s="1"/>
      <c r="Z1246" s="1"/>
    </row>
    <row r="1247" spans="1:26" ht="14.25" customHeight="1">
      <c r="A1247" s="1"/>
      <c r="B1247" s="682" t="s">
        <v>87</v>
      </c>
      <c r="C1247" s="581"/>
      <c r="D1247" s="581"/>
      <c r="E1247" s="581"/>
      <c r="F1247" s="581"/>
      <c r="G1247" s="579"/>
      <c r="H1247" s="49">
        <f>ROUND(SUM(H1243:H1246),2)</f>
        <v>9952.7999999999993</v>
      </c>
      <c r="I1247" s="1"/>
      <c r="J1247" s="1"/>
      <c r="K1247" s="1"/>
      <c r="L1247" s="1"/>
      <c r="M1247" s="1"/>
      <c r="N1247" s="1"/>
      <c r="O1247" s="1"/>
      <c r="P1247" s="1"/>
      <c r="Q1247" s="1"/>
      <c r="R1247" s="1"/>
      <c r="S1247" s="1"/>
      <c r="T1247" s="1"/>
      <c r="U1247" s="1"/>
      <c r="V1247" s="1"/>
      <c r="W1247" s="1"/>
      <c r="X1247" s="1"/>
      <c r="Y1247" s="1"/>
      <c r="Z1247" s="1"/>
    </row>
    <row r="1248" spans="1:26" ht="14.25" customHeight="1">
      <c r="A1248" s="1"/>
      <c r="B1248" s="636" t="s">
        <v>95</v>
      </c>
      <c r="C1248" s="581"/>
      <c r="D1248" s="581"/>
      <c r="E1248" s="581"/>
      <c r="F1248" s="581"/>
      <c r="G1248" s="581"/>
      <c r="H1248" s="589"/>
      <c r="I1248" s="1"/>
      <c r="J1248" s="1"/>
      <c r="K1248" s="1"/>
      <c r="L1248" s="1"/>
      <c r="M1248" s="1"/>
      <c r="N1248" s="1"/>
      <c r="O1248" s="1"/>
      <c r="P1248" s="1"/>
      <c r="Q1248" s="1"/>
      <c r="R1248" s="1"/>
      <c r="S1248" s="1"/>
      <c r="T1248" s="1"/>
      <c r="U1248" s="1"/>
      <c r="V1248" s="1"/>
      <c r="W1248" s="1"/>
      <c r="X1248" s="1"/>
      <c r="Y1248" s="1"/>
      <c r="Z1248" s="1"/>
    </row>
    <row r="1249" spans="1:26" ht="14.25" customHeight="1">
      <c r="A1249" s="1"/>
      <c r="B1249" s="591" t="s">
        <v>1</v>
      </c>
      <c r="C1249" s="581"/>
      <c r="D1249" s="579"/>
      <c r="E1249" s="23" t="s">
        <v>2</v>
      </c>
      <c r="F1249" s="23" t="s">
        <v>83</v>
      </c>
      <c r="G1249" s="23" t="s">
        <v>85</v>
      </c>
      <c r="H1249" s="38" t="s">
        <v>86</v>
      </c>
      <c r="I1249" s="1"/>
      <c r="J1249" s="1"/>
      <c r="K1249" s="1"/>
      <c r="L1249" s="1"/>
      <c r="M1249" s="1"/>
      <c r="N1249" s="1"/>
      <c r="O1249" s="1"/>
      <c r="P1249" s="1"/>
      <c r="Q1249" s="1"/>
      <c r="R1249" s="1"/>
      <c r="S1249" s="1"/>
      <c r="T1249" s="1"/>
      <c r="U1249" s="1"/>
      <c r="V1249" s="1"/>
      <c r="W1249" s="1"/>
      <c r="X1249" s="1"/>
      <c r="Y1249" s="1"/>
      <c r="Z1249" s="1"/>
    </row>
    <row r="1250" spans="1:26" ht="14.25" customHeight="1">
      <c r="A1250" s="1"/>
      <c r="B1250" s="619"/>
      <c r="C1250" s="620"/>
      <c r="D1250" s="621"/>
      <c r="E1250" s="39"/>
      <c r="F1250" s="40"/>
      <c r="G1250" s="62"/>
      <c r="H1250" s="63">
        <f t="shared" ref="H1250:H1251" si="103">G1250*F1250</f>
        <v>0</v>
      </c>
      <c r="I1250" s="1"/>
      <c r="J1250" s="1"/>
      <c r="K1250" s="1"/>
      <c r="L1250" s="1"/>
      <c r="M1250" s="1"/>
      <c r="N1250" s="1"/>
      <c r="O1250" s="1"/>
      <c r="P1250" s="1"/>
      <c r="Q1250" s="1"/>
      <c r="R1250" s="1"/>
      <c r="S1250" s="1"/>
      <c r="T1250" s="1"/>
      <c r="U1250" s="1"/>
      <c r="V1250" s="1"/>
      <c r="W1250" s="1"/>
      <c r="X1250" s="1"/>
      <c r="Y1250" s="1"/>
      <c r="Z1250" s="1"/>
    </row>
    <row r="1251" spans="1:26" ht="14.25" customHeight="1">
      <c r="A1251" s="1"/>
      <c r="B1251" s="619"/>
      <c r="C1251" s="620"/>
      <c r="D1251" s="621"/>
      <c r="E1251" s="39"/>
      <c r="F1251" s="40"/>
      <c r="G1251" s="62"/>
      <c r="H1251" s="63">
        <f t="shared" si="103"/>
        <v>0</v>
      </c>
      <c r="I1251" s="1"/>
      <c r="J1251" s="1"/>
      <c r="K1251" s="1"/>
      <c r="L1251" s="1"/>
      <c r="M1251" s="1"/>
      <c r="N1251" s="1"/>
      <c r="O1251" s="1"/>
      <c r="P1251" s="1"/>
      <c r="Q1251" s="1"/>
      <c r="R1251" s="1"/>
      <c r="S1251" s="1"/>
      <c r="T1251" s="1"/>
      <c r="U1251" s="1"/>
      <c r="V1251" s="1"/>
      <c r="W1251" s="1"/>
      <c r="X1251" s="1"/>
      <c r="Y1251" s="1"/>
      <c r="Z1251" s="1"/>
    </row>
    <row r="1252" spans="1:26" ht="14.25" customHeight="1">
      <c r="A1252" s="1"/>
      <c r="B1252" s="674" t="s">
        <v>87</v>
      </c>
      <c r="C1252" s="594"/>
      <c r="D1252" s="594"/>
      <c r="E1252" s="594"/>
      <c r="F1252" s="594"/>
      <c r="G1252" s="595"/>
      <c r="H1252" s="64">
        <f>ROUND(SUM(H1250:H1251),2)</f>
        <v>0</v>
      </c>
      <c r="I1252" s="1"/>
      <c r="J1252" s="1"/>
      <c r="K1252" s="1"/>
      <c r="L1252" s="1"/>
      <c r="M1252" s="1"/>
      <c r="N1252" s="1"/>
      <c r="O1252" s="1"/>
      <c r="P1252" s="1"/>
      <c r="Q1252" s="1"/>
      <c r="R1252" s="1"/>
      <c r="S1252" s="1"/>
      <c r="T1252" s="1"/>
      <c r="U1252" s="1"/>
      <c r="V1252" s="1"/>
      <c r="W1252" s="1"/>
      <c r="X1252" s="1"/>
      <c r="Y1252" s="1"/>
      <c r="Z1252" s="1"/>
    </row>
    <row r="1253" spans="1:26" ht="14.25" customHeight="1">
      <c r="A1253" s="1"/>
      <c r="B1253" s="675"/>
      <c r="C1253" s="602"/>
      <c r="D1253" s="602"/>
      <c r="E1253" s="602"/>
      <c r="F1253" s="602"/>
      <c r="G1253" s="602"/>
      <c r="H1253" s="633"/>
      <c r="I1253" s="1"/>
      <c r="J1253" s="1"/>
      <c r="K1253" s="1"/>
      <c r="L1253" s="1"/>
      <c r="M1253" s="1"/>
      <c r="N1253" s="1"/>
      <c r="O1253" s="1"/>
      <c r="P1253" s="1"/>
      <c r="Q1253" s="1"/>
      <c r="R1253" s="1"/>
      <c r="S1253" s="1"/>
      <c r="T1253" s="1"/>
      <c r="U1253" s="1"/>
      <c r="V1253" s="1"/>
      <c r="W1253" s="1"/>
      <c r="X1253" s="1"/>
      <c r="Y1253" s="1"/>
      <c r="Z1253" s="1"/>
    </row>
    <row r="1254" spans="1:26" ht="14.25" customHeight="1">
      <c r="A1254" s="1"/>
      <c r="B1254" s="676"/>
      <c r="C1254" s="587"/>
      <c r="D1254" s="635"/>
      <c r="E1254" s="677" t="s">
        <v>59</v>
      </c>
      <c r="F1254" s="678"/>
      <c r="G1254" s="678"/>
      <c r="H1254" s="65">
        <f>ROUND(H1252+H1247+H1240+H1234,0)</f>
        <v>42895</v>
      </c>
      <c r="I1254" s="1"/>
      <c r="J1254" s="1"/>
      <c r="K1254" s="1"/>
      <c r="L1254" s="1"/>
      <c r="M1254" s="1"/>
      <c r="N1254" s="1"/>
      <c r="O1254" s="1"/>
      <c r="P1254" s="1"/>
      <c r="Q1254" s="1"/>
      <c r="R1254" s="1"/>
      <c r="S1254" s="1"/>
      <c r="T1254" s="1"/>
      <c r="U1254" s="1"/>
      <c r="V1254" s="1"/>
      <c r="W1254" s="1"/>
      <c r="X1254" s="1"/>
      <c r="Y1254" s="1"/>
      <c r="Z1254" s="1"/>
    </row>
    <row r="1255" spans="1:26" ht="14.25" customHeight="1">
      <c r="A1255" s="1"/>
      <c r="B1255" s="7"/>
      <c r="C1255" s="7"/>
      <c r="D1255" s="7"/>
      <c r="E1255" s="7"/>
      <c r="F1255" s="7"/>
      <c r="G1255" s="7"/>
      <c r="H1255" s="7"/>
      <c r="I1255" s="7"/>
      <c r="J1255" s="1"/>
      <c r="K1255" s="1"/>
      <c r="L1255" s="1"/>
      <c r="M1255" s="1"/>
      <c r="N1255" s="1"/>
      <c r="O1255" s="1"/>
      <c r="P1255" s="1"/>
      <c r="Q1255" s="1"/>
      <c r="R1255" s="1"/>
      <c r="S1255" s="1"/>
      <c r="T1255" s="1"/>
      <c r="U1255" s="1"/>
      <c r="V1255" s="1"/>
      <c r="W1255" s="1"/>
      <c r="X1255" s="1"/>
      <c r="Y1255" s="1"/>
      <c r="Z1255" s="1"/>
    </row>
    <row r="1256" spans="1:26" ht="14.25" customHeight="1">
      <c r="A1256" s="1"/>
      <c r="B1256" s="101"/>
      <c r="C1256" s="7"/>
      <c r="D1256" s="7"/>
      <c r="E1256" s="7"/>
      <c r="F1256" s="7"/>
      <c r="G1256" s="7"/>
      <c r="H1256" s="101"/>
      <c r="I1256" s="101"/>
      <c r="J1256" s="1"/>
      <c r="K1256" s="1"/>
      <c r="L1256" s="1"/>
      <c r="M1256" s="1"/>
      <c r="N1256" s="1"/>
      <c r="O1256" s="1"/>
      <c r="P1256" s="1"/>
      <c r="Q1256" s="1"/>
      <c r="R1256" s="1"/>
      <c r="S1256" s="1"/>
      <c r="T1256" s="1"/>
      <c r="U1256" s="1"/>
      <c r="V1256" s="1"/>
      <c r="W1256" s="1"/>
      <c r="X1256" s="1"/>
      <c r="Y1256" s="1"/>
      <c r="Z1256" s="1"/>
    </row>
    <row r="1257" spans="1:26" ht="14.25" customHeight="1">
      <c r="A1257" s="1"/>
      <c r="B1257" s="631" t="s">
        <v>281</v>
      </c>
      <c r="C1257" s="632"/>
      <c r="D1257" s="632"/>
      <c r="E1257" s="632"/>
      <c r="F1257" s="632"/>
      <c r="G1257" s="632"/>
      <c r="H1257" s="632"/>
      <c r="I1257" s="704"/>
      <c r="J1257" s="1"/>
      <c r="K1257" s="1"/>
      <c r="L1257" s="1"/>
      <c r="M1257" s="1"/>
      <c r="N1257" s="1"/>
      <c r="O1257" s="1"/>
      <c r="P1257" s="1"/>
      <c r="Q1257" s="1"/>
      <c r="R1257" s="1"/>
      <c r="S1257" s="1"/>
      <c r="T1257" s="1"/>
      <c r="U1257" s="1"/>
      <c r="V1257" s="1"/>
      <c r="W1257" s="1"/>
      <c r="X1257" s="1"/>
      <c r="Y1257" s="1"/>
      <c r="Z1257" s="1"/>
    </row>
    <row r="1258" spans="1:26" ht="14.25" customHeight="1">
      <c r="A1258" s="1"/>
      <c r="B1258" s="93"/>
      <c r="C1258" s="1"/>
      <c r="D1258" s="1"/>
      <c r="E1258" s="1"/>
      <c r="F1258" s="1"/>
      <c r="G1258" s="1"/>
      <c r="H1258" s="26"/>
      <c r="I1258" s="135"/>
      <c r="J1258" s="1"/>
      <c r="K1258" s="1"/>
      <c r="L1258" s="1"/>
      <c r="M1258" s="1"/>
      <c r="N1258" s="1"/>
      <c r="O1258" s="1"/>
      <c r="P1258" s="1"/>
      <c r="Q1258" s="1"/>
      <c r="R1258" s="1"/>
      <c r="S1258" s="1"/>
      <c r="T1258" s="1"/>
      <c r="U1258" s="1"/>
      <c r="V1258" s="1"/>
      <c r="W1258" s="1"/>
      <c r="X1258" s="1"/>
      <c r="Y1258" s="1"/>
      <c r="Z1258" s="1"/>
    </row>
    <row r="1259" spans="1:26" ht="14.25" customHeight="1">
      <c r="A1259" s="1"/>
      <c r="B1259" s="591" t="s">
        <v>1019</v>
      </c>
      <c r="C1259" s="581"/>
      <c r="D1259" s="581"/>
      <c r="E1259" s="581"/>
      <c r="F1259" s="581"/>
      <c r="G1259" s="581"/>
      <c r="H1259" s="581"/>
      <c r="I1259" s="589"/>
      <c r="J1259" s="1"/>
      <c r="K1259" s="1"/>
      <c r="L1259" s="1"/>
      <c r="M1259" s="1"/>
      <c r="N1259" s="1"/>
      <c r="O1259" s="1"/>
      <c r="P1259" s="1"/>
      <c r="Q1259" s="1"/>
      <c r="R1259" s="1"/>
      <c r="S1259" s="1"/>
      <c r="T1259" s="1"/>
      <c r="U1259" s="1"/>
      <c r="V1259" s="1"/>
      <c r="W1259" s="1"/>
      <c r="X1259" s="1"/>
      <c r="Y1259" s="1"/>
      <c r="Z1259" s="1"/>
    </row>
    <row r="1260" spans="1:26" ht="14.25" customHeight="1">
      <c r="A1260" s="1"/>
      <c r="B1260" s="93"/>
      <c r="C1260" s="1"/>
      <c r="D1260" s="1"/>
      <c r="E1260" s="1"/>
      <c r="F1260" s="1"/>
      <c r="G1260" s="1"/>
      <c r="H1260" s="26"/>
      <c r="I1260" s="135"/>
      <c r="J1260" s="1"/>
      <c r="K1260" s="1"/>
      <c r="L1260" s="1"/>
      <c r="M1260" s="1"/>
      <c r="N1260" s="1"/>
      <c r="O1260" s="1"/>
      <c r="P1260" s="1"/>
      <c r="Q1260" s="1"/>
      <c r="R1260" s="1"/>
      <c r="S1260" s="1"/>
      <c r="T1260" s="1"/>
      <c r="U1260" s="1"/>
      <c r="V1260" s="1"/>
      <c r="W1260" s="1"/>
      <c r="X1260" s="1"/>
      <c r="Y1260" s="1"/>
      <c r="Z1260" s="1"/>
    </row>
    <row r="1261" spans="1:26" ht="14.25" customHeight="1">
      <c r="A1261" s="1"/>
      <c r="B1261" s="332" t="s">
        <v>282</v>
      </c>
      <c r="C1261" s="889" t="s">
        <v>283</v>
      </c>
      <c r="D1261" s="581"/>
      <c r="E1261" s="581"/>
      <c r="F1261" s="581"/>
      <c r="G1261" s="579"/>
      <c r="H1261" s="136" t="s">
        <v>2</v>
      </c>
      <c r="I1261" s="137" t="s">
        <v>284</v>
      </c>
      <c r="J1261" s="1"/>
      <c r="K1261" s="1"/>
      <c r="L1261" s="1"/>
      <c r="M1261" s="1"/>
      <c r="N1261" s="1"/>
      <c r="O1261" s="1"/>
      <c r="P1261" s="1"/>
      <c r="Q1261" s="1"/>
      <c r="R1261" s="1"/>
      <c r="S1261" s="1"/>
      <c r="T1261" s="1"/>
      <c r="U1261" s="1"/>
      <c r="V1261" s="1"/>
      <c r="W1261" s="1"/>
      <c r="X1261" s="1"/>
      <c r="Y1261" s="1"/>
      <c r="Z1261" s="1"/>
    </row>
    <row r="1262" spans="1:26" ht="50.25" customHeight="1">
      <c r="A1262" s="1"/>
      <c r="B1262" s="138" t="e">
        <f>+#REF!</f>
        <v>#REF!</v>
      </c>
      <c r="C1262" s="890" t="e">
        <f>+#REF!</f>
        <v>#REF!</v>
      </c>
      <c r="D1262" s="581"/>
      <c r="E1262" s="581"/>
      <c r="F1262" s="581"/>
      <c r="G1262" s="579"/>
      <c r="H1262" s="23" t="e">
        <f>+#REF!</f>
        <v>#REF!</v>
      </c>
      <c r="I1262" s="139">
        <f>+I1287</f>
        <v>466935.39301538462</v>
      </c>
      <c r="J1262" s="1"/>
      <c r="K1262" s="1"/>
      <c r="L1262" s="1"/>
      <c r="M1262" s="1"/>
      <c r="N1262" s="1"/>
      <c r="O1262" s="1"/>
      <c r="P1262" s="1"/>
      <c r="Q1262" s="1"/>
      <c r="R1262" s="1"/>
      <c r="S1262" s="1"/>
      <c r="T1262" s="1"/>
      <c r="U1262" s="1"/>
      <c r="V1262" s="1"/>
      <c r="W1262" s="1"/>
      <c r="X1262" s="1"/>
      <c r="Y1262" s="1"/>
      <c r="Z1262" s="1"/>
    </row>
    <row r="1263" spans="1:26" ht="14.25" customHeight="1">
      <c r="A1263" s="1"/>
      <c r="B1263" s="333" t="s">
        <v>285</v>
      </c>
      <c r="C1263" s="140" t="s">
        <v>285</v>
      </c>
      <c r="D1263" s="1"/>
      <c r="E1263" s="1"/>
      <c r="F1263" s="1"/>
      <c r="G1263" s="1"/>
      <c r="H1263" s="140" t="s">
        <v>285</v>
      </c>
      <c r="I1263" s="141" t="s">
        <v>285</v>
      </c>
      <c r="J1263" s="1"/>
      <c r="K1263" s="1"/>
      <c r="L1263" s="1"/>
      <c r="M1263" s="1"/>
      <c r="N1263" s="1"/>
      <c r="O1263" s="1"/>
      <c r="P1263" s="1"/>
      <c r="Q1263" s="1"/>
      <c r="R1263" s="1"/>
      <c r="S1263" s="1"/>
      <c r="T1263" s="1"/>
      <c r="U1263" s="1"/>
      <c r="V1263" s="1"/>
      <c r="W1263" s="1"/>
      <c r="X1263" s="1"/>
      <c r="Y1263" s="1"/>
      <c r="Z1263" s="1"/>
    </row>
    <row r="1264" spans="1:26" ht="14.25" customHeight="1">
      <c r="A1264" s="1"/>
      <c r="B1264" s="636" t="s">
        <v>286</v>
      </c>
      <c r="C1264" s="581"/>
      <c r="D1264" s="581"/>
      <c r="E1264" s="581"/>
      <c r="F1264" s="581"/>
      <c r="G1264" s="581"/>
      <c r="H1264" s="581"/>
      <c r="I1264" s="589"/>
      <c r="J1264" s="1"/>
      <c r="K1264" s="1"/>
      <c r="L1264" s="1"/>
      <c r="M1264" s="1"/>
      <c r="N1264" s="1"/>
      <c r="O1264" s="1"/>
      <c r="P1264" s="1"/>
      <c r="Q1264" s="1"/>
      <c r="R1264" s="1"/>
      <c r="S1264" s="1"/>
      <c r="T1264" s="1"/>
      <c r="U1264" s="1"/>
      <c r="V1264" s="1"/>
      <c r="W1264" s="1"/>
      <c r="X1264" s="1"/>
      <c r="Y1264" s="1"/>
      <c r="Z1264" s="1"/>
    </row>
    <row r="1265" spans="1:26" ht="14.25" customHeight="1">
      <c r="A1265" s="1"/>
      <c r="B1265" s="224" t="s">
        <v>287</v>
      </c>
      <c r="C1265" s="27" t="s">
        <v>283</v>
      </c>
      <c r="D1265" s="27" t="s">
        <v>288</v>
      </c>
      <c r="E1265" s="27" t="s">
        <v>289</v>
      </c>
      <c r="F1265" s="27" t="s">
        <v>73</v>
      </c>
      <c r="G1265" s="27" t="s">
        <v>290</v>
      </c>
      <c r="H1265" s="27" t="s">
        <v>284</v>
      </c>
      <c r="I1265" s="142" t="s">
        <v>291</v>
      </c>
      <c r="J1265" s="1"/>
      <c r="K1265" s="1"/>
      <c r="L1265" s="1"/>
      <c r="M1265" s="1"/>
      <c r="N1265" s="1"/>
      <c r="O1265" s="1"/>
      <c r="P1265" s="1"/>
      <c r="Q1265" s="1"/>
      <c r="R1265" s="1"/>
      <c r="S1265" s="1"/>
      <c r="T1265" s="1"/>
      <c r="U1265" s="1"/>
      <c r="V1265" s="1"/>
      <c r="W1265" s="1"/>
      <c r="X1265" s="1"/>
      <c r="Y1265" s="1"/>
      <c r="Z1265" s="1"/>
    </row>
    <row r="1266" spans="1:26" ht="14.25" customHeight="1">
      <c r="A1266" s="1"/>
      <c r="B1266" s="334"/>
      <c r="C1266" s="4" t="s">
        <v>292</v>
      </c>
      <c r="D1266" s="335" t="s">
        <v>51</v>
      </c>
      <c r="E1266" s="143">
        <f>+F1266*G1266</f>
        <v>1</v>
      </c>
      <c r="F1266" s="144">
        <v>1</v>
      </c>
      <c r="G1266" s="145">
        <v>1</v>
      </c>
      <c r="H1266" s="336">
        <f>146975*1.19</f>
        <v>174900.25</v>
      </c>
      <c r="I1266" s="146">
        <f t="shared" ref="I1266:I1268" si="104">+E1266*H1266</f>
        <v>174900.25</v>
      </c>
      <c r="J1266" s="1"/>
      <c r="K1266" s="1"/>
      <c r="L1266" s="1"/>
      <c r="M1266" s="1"/>
      <c r="N1266" s="1"/>
      <c r="O1266" s="1"/>
      <c r="P1266" s="1"/>
      <c r="Q1266" s="1"/>
      <c r="R1266" s="1"/>
      <c r="S1266" s="1"/>
      <c r="T1266" s="1"/>
      <c r="U1266" s="1"/>
      <c r="V1266" s="1"/>
      <c r="W1266" s="1"/>
      <c r="X1266" s="1"/>
      <c r="Y1266" s="1"/>
      <c r="Z1266" s="1"/>
    </row>
    <row r="1267" spans="1:26" ht="14.25" customHeight="1">
      <c r="A1267" s="1"/>
      <c r="B1267" s="334"/>
      <c r="C1267" s="4" t="s">
        <v>293</v>
      </c>
      <c r="D1267" s="335" t="s">
        <v>51</v>
      </c>
      <c r="E1267" s="143">
        <v>9</v>
      </c>
      <c r="F1267" s="144">
        <v>9</v>
      </c>
      <c r="G1267" s="145">
        <v>1</v>
      </c>
      <c r="H1267" s="336">
        <f>12100*1.19</f>
        <v>14399</v>
      </c>
      <c r="I1267" s="146">
        <f t="shared" si="104"/>
        <v>129591</v>
      </c>
      <c r="J1267" s="1"/>
      <c r="K1267" s="1"/>
      <c r="L1267" s="1"/>
      <c r="M1267" s="1"/>
      <c r="N1267" s="1"/>
      <c r="O1267" s="1"/>
      <c r="P1267" s="1"/>
      <c r="Q1267" s="1"/>
      <c r="R1267" s="1"/>
      <c r="S1267" s="1"/>
      <c r="T1267" s="1"/>
      <c r="U1267" s="1"/>
      <c r="V1267" s="1"/>
      <c r="W1267" s="1"/>
      <c r="X1267" s="1"/>
      <c r="Y1267" s="1"/>
      <c r="Z1267" s="1"/>
    </row>
    <row r="1268" spans="1:26" ht="14.25" customHeight="1">
      <c r="A1268" s="1"/>
      <c r="B1268" s="183"/>
      <c r="C1268" s="4" t="s">
        <v>1020</v>
      </c>
      <c r="D1268" s="23" t="s">
        <v>440</v>
      </c>
      <c r="E1268" s="143">
        <f>+F1268*G1268</f>
        <v>1</v>
      </c>
      <c r="F1268" s="127">
        <v>1</v>
      </c>
      <c r="G1268" s="145">
        <v>1</v>
      </c>
      <c r="H1268" s="336">
        <f>21507.36*1.19</f>
        <v>25593.758399999999</v>
      </c>
      <c r="I1268" s="146">
        <f t="shared" si="104"/>
        <v>25593.758399999999</v>
      </c>
      <c r="J1268" s="1"/>
      <c r="K1268" s="1"/>
      <c r="L1268" s="1"/>
      <c r="M1268" s="1"/>
      <c r="N1268" s="1"/>
      <c r="O1268" s="1"/>
      <c r="P1268" s="1"/>
      <c r="Q1268" s="1"/>
      <c r="R1268" s="1"/>
      <c r="S1268" s="1"/>
      <c r="T1268" s="1"/>
      <c r="U1268" s="1"/>
      <c r="V1268" s="1"/>
      <c r="W1268" s="1"/>
      <c r="X1268" s="1"/>
      <c r="Y1268" s="1"/>
      <c r="Z1268" s="1"/>
    </row>
    <row r="1269" spans="1:26" ht="14.25" customHeight="1">
      <c r="A1269" s="1"/>
      <c r="B1269" s="636" t="s">
        <v>294</v>
      </c>
      <c r="C1269" s="581"/>
      <c r="D1269" s="581"/>
      <c r="E1269" s="581"/>
      <c r="F1269" s="581"/>
      <c r="G1269" s="581"/>
      <c r="H1269" s="579"/>
      <c r="I1269" s="147">
        <f>SUM(I1266:I1268)</f>
        <v>330085.00839999999</v>
      </c>
      <c r="J1269" s="1"/>
      <c r="K1269" s="1"/>
      <c r="L1269" s="1"/>
      <c r="M1269" s="1"/>
      <c r="N1269" s="1"/>
      <c r="O1269" s="1"/>
      <c r="P1269" s="1"/>
      <c r="Q1269" s="1"/>
      <c r="R1269" s="1"/>
      <c r="S1269" s="1"/>
      <c r="T1269" s="1"/>
      <c r="U1269" s="1"/>
      <c r="V1269" s="1"/>
      <c r="W1269" s="1"/>
      <c r="X1269" s="1"/>
      <c r="Y1269" s="1"/>
      <c r="Z1269" s="1"/>
    </row>
    <row r="1270" spans="1:26" ht="14.25" customHeight="1">
      <c r="A1270" s="1"/>
      <c r="B1270" s="93"/>
      <c r="C1270" s="1"/>
      <c r="D1270" s="1"/>
      <c r="E1270" s="1"/>
      <c r="F1270" s="1"/>
      <c r="G1270" s="1"/>
      <c r="H1270" s="26"/>
      <c r="I1270" s="135"/>
      <c r="J1270" s="1"/>
      <c r="K1270" s="1"/>
      <c r="L1270" s="1"/>
      <c r="M1270" s="1"/>
      <c r="N1270" s="1"/>
      <c r="O1270" s="1"/>
      <c r="P1270" s="1"/>
      <c r="Q1270" s="1"/>
      <c r="R1270" s="1"/>
      <c r="S1270" s="1"/>
      <c r="T1270" s="1"/>
      <c r="U1270" s="1"/>
      <c r="V1270" s="1"/>
      <c r="W1270" s="1"/>
      <c r="X1270" s="1"/>
      <c r="Y1270" s="1"/>
      <c r="Z1270" s="1"/>
    </row>
    <row r="1271" spans="1:26" ht="14.25" customHeight="1">
      <c r="A1271" s="1"/>
      <c r="B1271" s="636" t="s">
        <v>295</v>
      </c>
      <c r="C1271" s="581"/>
      <c r="D1271" s="581"/>
      <c r="E1271" s="581"/>
      <c r="F1271" s="581"/>
      <c r="G1271" s="581"/>
      <c r="H1271" s="581"/>
      <c r="I1271" s="589"/>
      <c r="J1271" s="1"/>
      <c r="K1271" s="1"/>
      <c r="L1271" s="1"/>
      <c r="M1271" s="1"/>
      <c r="N1271" s="1"/>
      <c r="O1271" s="1"/>
      <c r="P1271" s="1"/>
      <c r="Q1271" s="1"/>
      <c r="R1271" s="1"/>
      <c r="S1271" s="1"/>
      <c r="T1271" s="1"/>
      <c r="U1271" s="1"/>
      <c r="V1271" s="1"/>
      <c r="W1271" s="1"/>
      <c r="X1271" s="1"/>
      <c r="Y1271" s="1"/>
      <c r="Z1271" s="1"/>
    </row>
    <row r="1272" spans="1:26" ht="14.25" customHeight="1">
      <c r="A1272" s="1"/>
      <c r="B1272" s="168" t="s">
        <v>287</v>
      </c>
      <c r="C1272" s="148" t="s">
        <v>283</v>
      </c>
      <c r="D1272" s="148" t="s">
        <v>288</v>
      </c>
      <c r="E1272" s="27" t="s">
        <v>289</v>
      </c>
      <c r="F1272" s="148" t="s">
        <v>73</v>
      </c>
      <c r="G1272" s="148" t="s">
        <v>290</v>
      </c>
      <c r="H1272" s="148" t="s">
        <v>284</v>
      </c>
      <c r="I1272" s="149" t="s">
        <v>291</v>
      </c>
      <c r="J1272" s="1"/>
      <c r="K1272" s="1"/>
      <c r="L1272" s="1"/>
      <c r="M1272" s="1"/>
      <c r="N1272" s="1"/>
      <c r="O1272" s="1"/>
      <c r="P1272" s="1"/>
      <c r="Q1272" s="1"/>
      <c r="R1272" s="1"/>
      <c r="S1272" s="1"/>
      <c r="T1272" s="1"/>
      <c r="U1272" s="1"/>
      <c r="V1272" s="1"/>
      <c r="W1272" s="1"/>
      <c r="X1272" s="1"/>
      <c r="Y1272" s="1"/>
      <c r="Z1272" s="1"/>
    </row>
    <row r="1273" spans="1:26" ht="14.25" customHeight="1">
      <c r="A1273" s="1"/>
      <c r="B1273" s="183"/>
      <c r="C1273" s="3" t="s">
        <v>296</v>
      </c>
      <c r="D1273" s="127" t="s">
        <v>297</v>
      </c>
      <c r="E1273" s="8">
        <v>0.05</v>
      </c>
      <c r="F1273" s="20">
        <v>4.32</v>
      </c>
      <c r="G1273" s="145">
        <v>1</v>
      </c>
      <c r="H1273" s="150">
        <f>I1285</f>
        <v>125538.46153846155</v>
      </c>
      <c r="I1273" s="146">
        <f>+E1273*H1273</f>
        <v>6276.923076923078</v>
      </c>
      <c r="J1273" s="1"/>
      <c r="K1273" s="1"/>
      <c r="L1273" s="1"/>
      <c r="M1273" s="1"/>
      <c r="N1273" s="1"/>
      <c r="O1273" s="1"/>
      <c r="P1273" s="1"/>
      <c r="Q1273" s="1"/>
      <c r="R1273" s="1"/>
      <c r="S1273" s="1"/>
      <c r="T1273" s="1"/>
      <c r="U1273" s="1"/>
      <c r="V1273" s="1"/>
      <c r="W1273" s="1"/>
      <c r="X1273" s="1"/>
      <c r="Y1273" s="1"/>
      <c r="Z1273" s="1"/>
    </row>
    <row r="1274" spans="1:26" ht="14.25" customHeight="1">
      <c r="A1274" s="1"/>
      <c r="B1274" s="636" t="s">
        <v>298</v>
      </c>
      <c r="C1274" s="581"/>
      <c r="D1274" s="581"/>
      <c r="E1274" s="581"/>
      <c r="F1274" s="581"/>
      <c r="G1274" s="581"/>
      <c r="H1274" s="579"/>
      <c r="I1274" s="147">
        <f>SUM(I1273)</f>
        <v>6276.923076923078</v>
      </c>
      <c r="J1274" s="1"/>
      <c r="K1274" s="1"/>
      <c r="L1274" s="1"/>
      <c r="M1274" s="1"/>
      <c r="N1274" s="1"/>
      <c r="O1274" s="1"/>
      <c r="P1274" s="1"/>
      <c r="Q1274" s="1"/>
      <c r="R1274" s="1"/>
      <c r="S1274" s="1"/>
      <c r="T1274" s="1"/>
      <c r="U1274" s="1"/>
      <c r="V1274" s="1"/>
      <c r="W1274" s="1"/>
      <c r="X1274" s="1"/>
      <c r="Y1274" s="1"/>
      <c r="Z1274" s="1"/>
    </row>
    <row r="1275" spans="1:26" ht="14.25" customHeight="1">
      <c r="A1275" s="1"/>
      <c r="B1275" s="33"/>
      <c r="C1275" s="108"/>
      <c r="D1275" s="108"/>
      <c r="E1275" s="108"/>
      <c r="F1275" s="108"/>
      <c r="G1275" s="108"/>
      <c r="H1275" s="108"/>
      <c r="I1275" s="151"/>
      <c r="J1275" s="1"/>
      <c r="K1275" s="1"/>
      <c r="L1275" s="1"/>
      <c r="M1275" s="1"/>
      <c r="N1275" s="1"/>
      <c r="O1275" s="1"/>
      <c r="P1275" s="1"/>
      <c r="Q1275" s="1"/>
      <c r="R1275" s="1"/>
      <c r="S1275" s="1"/>
      <c r="T1275" s="1"/>
      <c r="U1275" s="1"/>
      <c r="V1275" s="1"/>
      <c r="W1275" s="1"/>
      <c r="X1275" s="1"/>
      <c r="Y1275" s="1"/>
      <c r="Z1275" s="1"/>
    </row>
    <row r="1276" spans="1:26" ht="14.25" customHeight="1">
      <c r="A1276" s="1"/>
      <c r="B1276" s="636" t="s">
        <v>299</v>
      </c>
      <c r="C1276" s="581"/>
      <c r="D1276" s="581"/>
      <c r="E1276" s="581"/>
      <c r="F1276" s="581"/>
      <c r="G1276" s="581"/>
      <c r="H1276" s="581"/>
      <c r="I1276" s="589"/>
      <c r="J1276" s="1"/>
      <c r="K1276" s="1"/>
      <c r="L1276" s="1"/>
      <c r="M1276" s="1"/>
      <c r="N1276" s="1"/>
      <c r="O1276" s="1"/>
      <c r="P1276" s="1"/>
      <c r="Q1276" s="1"/>
      <c r="R1276" s="1"/>
      <c r="S1276" s="1"/>
      <c r="T1276" s="1"/>
      <c r="U1276" s="1"/>
      <c r="V1276" s="1"/>
      <c r="W1276" s="1"/>
      <c r="X1276" s="1"/>
      <c r="Y1276" s="1"/>
      <c r="Z1276" s="1"/>
    </row>
    <row r="1277" spans="1:26" ht="14.25" customHeight="1">
      <c r="A1277" s="1"/>
      <c r="B1277" s="168" t="s">
        <v>287</v>
      </c>
      <c r="C1277" s="148" t="s">
        <v>283</v>
      </c>
      <c r="D1277" s="148" t="s">
        <v>288</v>
      </c>
      <c r="E1277" s="27" t="s">
        <v>289</v>
      </c>
      <c r="F1277" s="148" t="s">
        <v>73</v>
      </c>
      <c r="G1277" s="148" t="s">
        <v>290</v>
      </c>
      <c r="H1277" s="148" t="s">
        <v>284</v>
      </c>
      <c r="I1277" s="149" t="s">
        <v>291</v>
      </c>
      <c r="J1277" s="1"/>
      <c r="K1277" s="1"/>
      <c r="L1277" s="1"/>
      <c r="M1277" s="1"/>
      <c r="N1277" s="1"/>
      <c r="O1277" s="1"/>
      <c r="P1277" s="1"/>
      <c r="Q1277" s="1"/>
      <c r="R1277" s="1"/>
      <c r="S1277" s="1"/>
      <c r="T1277" s="1"/>
      <c r="U1277" s="1"/>
      <c r="V1277" s="1"/>
      <c r="W1277" s="1"/>
      <c r="X1277" s="1"/>
      <c r="Y1277" s="1"/>
      <c r="Z1277" s="1"/>
    </row>
    <row r="1278" spans="1:26" ht="14.25" customHeight="1">
      <c r="A1278" s="1"/>
      <c r="B1278" s="334"/>
      <c r="C1278" s="3" t="s">
        <v>300</v>
      </c>
      <c r="D1278" s="127" t="s">
        <v>301</v>
      </c>
      <c r="E1278" s="143">
        <v>5.3</v>
      </c>
      <c r="F1278" s="127">
        <f>+K1269</f>
        <v>0</v>
      </c>
      <c r="G1278" s="145">
        <v>1</v>
      </c>
      <c r="H1278" s="150">
        <v>950</v>
      </c>
      <c r="I1278" s="146">
        <f>+E1278*H1278</f>
        <v>5035</v>
      </c>
      <c r="J1278" s="1"/>
      <c r="K1278" s="1"/>
      <c r="L1278" s="1"/>
      <c r="M1278" s="1"/>
      <c r="N1278" s="1"/>
      <c r="O1278" s="1"/>
      <c r="P1278" s="1"/>
      <c r="Q1278" s="1"/>
      <c r="R1278" s="1"/>
      <c r="S1278" s="1"/>
      <c r="T1278" s="1"/>
      <c r="U1278" s="1"/>
      <c r="V1278" s="1"/>
      <c r="W1278" s="1"/>
      <c r="X1278" s="1"/>
      <c r="Y1278" s="1"/>
      <c r="Z1278" s="1"/>
    </row>
    <row r="1279" spans="1:26" ht="14.25" customHeight="1">
      <c r="A1279" s="1"/>
      <c r="B1279" s="636" t="s">
        <v>302</v>
      </c>
      <c r="C1279" s="581"/>
      <c r="D1279" s="581"/>
      <c r="E1279" s="581"/>
      <c r="F1279" s="581"/>
      <c r="G1279" s="581"/>
      <c r="H1279" s="579"/>
      <c r="I1279" s="147">
        <f>SUM(I1278)</f>
        <v>5035</v>
      </c>
      <c r="J1279" s="1"/>
      <c r="K1279" s="1"/>
      <c r="L1279" s="1"/>
      <c r="M1279" s="1"/>
      <c r="N1279" s="1"/>
      <c r="O1279" s="1"/>
      <c r="P1279" s="1"/>
      <c r="Q1279" s="1"/>
      <c r="R1279" s="1"/>
      <c r="S1279" s="1"/>
      <c r="T1279" s="1"/>
      <c r="U1279" s="1"/>
      <c r="V1279" s="1"/>
      <c r="W1279" s="1"/>
      <c r="X1279" s="1"/>
      <c r="Y1279" s="1"/>
      <c r="Z1279" s="1"/>
    </row>
    <row r="1280" spans="1:26" ht="14.25" customHeight="1">
      <c r="A1280" s="1"/>
      <c r="B1280" s="93"/>
      <c r="C1280" s="1"/>
      <c r="D1280" s="1"/>
      <c r="E1280" s="1"/>
      <c r="F1280" s="1"/>
      <c r="G1280" s="1"/>
      <c r="H1280" s="26"/>
      <c r="I1280" s="135"/>
      <c r="J1280" s="1"/>
      <c r="K1280" s="1"/>
      <c r="L1280" s="1"/>
      <c r="M1280" s="1"/>
      <c r="N1280" s="1"/>
      <c r="O1280" s="1"/>
      <c r="P1280" s="1"/>
      <c r="Q1280" s="1"/>
      <c r="R1280" s="1"/>
      <c r="S1280" s="1"/>
      <c r="T1280" s="1"/>
      <c r="U1280" s="1"/>
      <c r="V1280" s="1"/>
      <c r="W1280" s="1"/>
      <c r="X1280" s="1"/>
      <c r="Y1280" s="1"/>
      <c r="Z1280" s="1"/>
    </row>
    <row r="1281" spans="1:26" ht="14.25" customHeight="1">
      <c r="A1281" s="1"/>
      <c r="B1281" s="636" t="s">
        <v>303</v>
      </c>
      <c r="C1281" s="581"/>
      <c r="D1281" s="581"/>
      <c r="E1281" s="581"/>
      <c r="F1281" s="581"/>
      <c r="G1281" s="581"/>
      <c r="H1281" s="581"/>
      <c r="I1281" s="589"/>
      <c r="J1281" s="1"/>
      <c r="K1281" s="1"/>
      <c r="L1281" s="1"/>
      <c r="M1281" s="1"/>
      <c r="N1281" s="1"/>
      <c r="O1281" s="1"/>
      <c r="P1281" s="1"/>
      <c r="Q1281" s="1"/>
      <c r="R1281" s="1"/>
      <c r="S1281" s="1"/>
      <c r="T1281" s="1"/>
      <c r="U1281" s="1"/>
      <c r="V1281" s="1"/>
      <c r="W1281" s="1"/>
      <c r="X1281" s="1"/>
      <c r="Y1281" s="1"/>
      <c r="Z1281" s="1"/>
    </row>
    <row r="1282" spans="1:26" ht="14.25" customHeight="1">
      <c r="A1282" s="1"/>
      <c r="B1282" s="168" t="s">
        <v>287</v>
      </c>
      <c r="C1282" s="148" t="s">
        <v>283</v>
      </c>
      <c r="D1282" s="152" t="s">
        <v>288</v>
      </c>
      <c r="E1282" s="27" t="s">
        <v>289</v>
      </c>
      <c r="F1282" s="152" t="s">
        <v>73</v>
      </c>
      <c r="G1282" s="152" t="s">
        <v>290</v>
      </c>
      <c r="H1282" s="152" t="s">
        <v>284</v>
      </c>
      <c r="I1282" s="149" t="s">
        <v>291</v>
      </c>
      <c r="J1282" s="1"/>
      <c r="K1282" s="1"/>
      <c r="L1282" s="1"/>
      <c r="M1282" s="1"/>
      <c r="N1282" s="1"/>
      <c r="O1282" s="1"/>
      <c r="P1282" s="1"/>
      <c r="Q1282" s="1"/>
      <c r="R1282" s="1"/>
      <c r="S1282" s="1"/>
      <c r="T1282" s="1"/>
      <c r="U1282" s="1"/>
      <c r="V1282" s="1"/>
      <c r="W1282" s="1"/>
      <c r="X1282" s="1"/>
      <c r="Y1282" s="1"/>
      <c r="Z1282" s="1"/>
    </row>
    <row r="1283" spans="1:26" ht="14.25" customHeight="1">
      <c r="A1283" s="1"/>
      <c r="B1283" s="334"/>
      <c r="C1283" s="3" t="s">
        <v>304</v>
      </c>
      <c r="D1283" s="127" t="s">
        <v>305</v>
      </c>
      <c r="E1283" s="143">
        <f t="shared" ref="E1283:E1284" si="105">+F1283*G1283</f>
        <v>0.54</v>
      </c>
      <c r="F1283" s="127">
        <v>0.6</v>
      </c>
      <c r="G1283" s="127">
        <v>0.9</v>
      </c>
      <c r="H1283" s="150">
        <f>+((1160000+140000)*1.9*1.6)/30.42</f>
        <v>129914.52991452991</v>
      </c>
      <c r="I1283" s="146">
        <f t="shared" ref="I1283:I1284" si="106">+E1283*H1283</f>
        <v>70153.846153846156</v>
      </c>
      <c r="J1283" s="1"/>
      <c r="K1283" s="1"/>
      <c r="L1283" s="1"/>
      <c r="M1283" s="1"/>
      <c r="N1283" s="1"/>
      <c r="O1283" s="1"/>
      <c r="P1283" s="1"/>
      <c r="Q1283" s="1"/>
      <c r="R1283" s="1"/>
      <c r="S1283" s="1"/>
      <c r="T1283" s="1"/>
      <c r="U1283" s="1"/>
      <c r="V1283" s="1"/>
      <c r="W1283" s="1"/>
      <c r="X1283" s="1"/>
      <c r="Y1283" s="1"/>
      <c r="Z1283" s="1"/>
    </row>
    <row r="1284" spans="1:26" ht="14.25" customHeight="1">
      <c r="A1284" s="1"/>
      <c r="B1284" s="183"/>
      <c r="C1284" s="3" t="s">
        <v>306</v>
      </c>
      <c r="D1284" s="127" t="s">
        <v>305</v>
      </c>
      <c r="E1284" s="143">
        <f t="shared" si="105"/>
        <v>0.54</v>
      </c>
      <c r="F1284" s="127">
        <v>0.6</v>
      </c>
      <c r="G1284" s="127">
        <v>0.9</v>
      </c>
      <c r="H1284" s="150">
        <f>+((1160000+140000)*1.5*1.6)/30.42</f>
        <v>102564.10256410256</v>
      </c>
      <c r="I1284" s="146">
        <f t="shared" si="106"/>
        <v>55384.61538461539</v>
      </c>
      <c r="J1284" s="1"/>
      <c r="K1284" s="1"/>
      <c r="L1284" s="1"/>
      <c r="M1284" s="1"/>
      <c r="N1284" s="1"/>
      <c r="O1284" s="1"/>
      <c r="P1284" s="1"/>
      <c r="Q1284" s="1"/>
      <c r="R1284" s="1"/>
      <c r="S1284" s="1"/>
      <c r="T1284" s="1"/>
      <c r="U1284" s="1"/>
      <c r="V1284" s="1"/>
      <c r="W1284" s="1"/>
      <c r="X1284" s="1"/>
      <c r="Y1284" s="1"/>
      <c r="Z1284" s="1"/>
    </row>
    <row r="1285" spans="1:26" ht="14.25" customHeight="1">
      <c r="A1285" s="1"/>
      <c r="B1285" s="636" t="s">
        <v>307</v>
      </c>
      <c r="C1285" s="581"/>
      <c r="D1285" s="581"/>
      <c r="E1285" s="581"/>
      <c r="F1285" s="581"/>
      <c r="G1285" s="581"/>
      <c r="H1285" s="579"/>
      <c r="I1285" s="147">
        <f>SUM(I1283:I1284)</f>
        <v>125538.46153846155</v>
      </c>
      <c r="J1285" s="1"/>
      <c r="K1285" s="1"/>
      <c r="L1285" s="1"/>
      <c r="M1285" s="1"/>
      <c r="N1285" s="1"/>
      <c r="O1285" s="1"/>
      <c r="P1285" s="1"/>
      <c r="Q1285" s="1"/>
      <c r="R1285" s="1"/>
      <c r="S1285" s="1"/>
      <c r="T1285" s="1"/>
      <c r="U1285" s="1"/>
      <c r="V1285" s="1"/>
      <c r="W1285" s="1"/>
      <c r="X1285" s="1"/>
      <c r="Y1285" s="1"/>
      <c r="Z1285" s="1"/>
    </row>
    <row r="1286" spans="1:26" ht="14.25" customHeight="1">
      <c r="A1286" s="1"/>
      <c r="B1286" s="93"/>
      <c r="C1286" s="1"/>
      <c r="D1286" s="1"/>
      <c r="E1286" s="1"/>
      <c r="F1286" s="1"/>
      <c r="G1286" s="1"/>
      <c r="H1286" s="26"/>
      <c r="I1286" s="135"/>
      <c r="J1286" s="1"/>
      <c r="K1286" s="1"/>
      <c r="L1286" s="1"/>
      <c r="M1286" s="1"/>
      <c r="N1286" s="1"/>
      <c r="O1286" s="1"/>
      <c r="P1286" s="1"/>
      <c r="Q1286" s="1"/>
      <c r="R1286" s="1"/>
      <c r="S1286" s="1"/>
      <c r="T1286" s="1"/>
      <c r="U1286" s="1"/>
      <c r="V1286" s="1"/>
      <c r="W1286" s="1"/>
      <c r="X1286" s="1"/>
      <c r="Y1286" s="1"/>
      <c r="Z1286" s="1"/>
    </row>
    <row r="1287" spans="1:26" ht="14.25" customHeight="1">
      <c r="A1287" s="1"/>
      <c r="B1287" s="637" t="s">
        <v>308</v>
      </c>
      <c r="C1287" s="594"/>
      <c r="D1287" s="594"/>
      <c r="E1287" s="594"/>
      <c r="F1287" s="594"/>
      <c r="G1287" s="594"/>
      <c r="H1287" s="595"/>
      <c r="I1287" s="153">
        <f>+I1269+I1274+I1279+I1285</f>
        <v>466935.39301538462</v>
      </c>
      <c r="J1287" s="1"/>
      <c r="K1287" s="1"/>
      <c r="L1287" s="1"/>
      <c r="M1287" s="1"/>
      <c r="N1287" s="1"/>
      <c r="O1287" s="1"/>
      <c r="P1287" s="1"/>
      <c r="Q1287" s="1"/>
      <c r="R1287" s="1"/>
      <c r="S1287" s="1"/>
      <c r="T1287" s="1"/>
      <c r="U1287" s="1"/>
      <c r="V1287" s="1"/>
      <c r="W1287" s="1"/>
      <c r="X1287" s="1"/>
      <c r="Y1287" s="1"/>
      <c r="Z1287" s="1"/>
    </row>
    <row r="1288" spans="1:26" ht="14.25" customHeight="1">
      <c r="A1288" s="1"/>
      <c r="B1288" s="154"/>
      <c r="C1288" s="154"/>
      <c r="D1288" s="154"/>
      <c r="E1288" s="154"/>
      <c r="F1288" s="154"/>
      <c r="G1288" s="154"/>
      <c r="H1288" s="154"/>
      <c r="I1288" s="155"/>
      <c r="J1288" s="1"/>
      <c r="K1288" s="1"/>
      <c r="L1288" s="1"/>
      <c r="M1288" s="1"/>
      <c r="N1288" s="1"/>
      <c r="O1288" s="1"/>
      <c r="P1288" s="1"/>
      <c r="Q1288" s="1"/>
      <c r="R1288" s="1"/>
      <c r="S1288" s="1"/>
      <c r="T1288" s="1"/>
      <c r="U1288" s="1"/>
      <c r="V1288" s="1"/>
      <c r="W1288" s="1"/>
      <c r="X1288" s="1"/>
      <c r="Y1288" s="1"/>
      <c r="Z1288" s="1"/>
    </row>
    <row r="1289" spans="1:26" ht="14.25" customHeight="1">
      <c r="A1289" s="1"/>
      <c r="B1289" s="7"/>
      <c r="C1289" s="7"/>
      <c r="D1289" s="7"/>
      <c r="E1289" s="7"/>
      <c r="F1289" s="7"/>
      <c r="G1289" s="7"/>
      <c r="H1289" s="7"/>
      <c r="I1289" s="7"/>
      <c r="J1289" s="1"/>
      <c r="K1289" s="1"/>
      <c r="L1289" s="1"/>
      <c r="M1289" s="1"/>
      <c r="N1289" s="1"/>
      <c r="O1289" s="1"/>
      <c r="P1289" s="1"/>
      <c r="Q1289" s="1"/>
      <c r="R1289" s="1"/>
      <c r="S1289" s="1"/>
      <c r="T1289" s="1"/>
      <c r="U1289" s="1"/>
      <c r="V1289" s="1"/>
      <c r="W1289" s="1"/>
      <c r="X1289" s="1"/>
      <c r="Y1289" s="1"/>
      <c r="Z1289" s="1"/>
    </row>
    <row r="1290" spans="1:26" ht="14.25" customHeight="1">
      <c r="A1290" s="1"/>
      <c r="B1290" s="631" t="s">
        <v>281</v>
      </c>
      <c r="C1290" s="632"/>
      <c r="D1290" s="632"/>
      <c r="E1290" s="632"/>
      <c r="F1290" s="632"/>
      <c r="G1290" s="632"/>
      <c r="H1290" s="632"/>
      <c r="I1290" s="704"/>
      <c r="J1290" s="1"/>
      <c r="K1290" s="1"/>
      <c r="L1290" s="1"/>
      <c r="M1290" s="1"/>
      <c r="N1290" s="1"/>
      <c r="O1290" s="1"/>
      <c r="P1290" s="1"/>
      <c r="Q1290" s="1"/>
      <c r="R1290" s="1"/>
      <c r="S1290" s="1"/>
      <c r="T1290" s="1"/>
      <c r="U1290" s="1"/>
      <c r="V1290" s="1"/>
      <c r="W1290" s="1"/>
      <c r="X1290" s="1"/>
      <c r="Y1290" s="1"/>
      <c r="Z1290" s="1"/>
    </row>
    <row r="1291" spans="1:26" ht="14.25" customHeight="1">
      <c r="A1291" s="1"/>
      <c r="B1291" s="93"/>
      <c r="C1291" s="1"/>
      <c r="D1291" s="1"/>
      <c r="E1291" s="1"/>
      <c r="F1291" s="1"/>
      <c r="G1291" s="1"/>
      <c r="H1291" s="26"/>
      <c r="I1291" s="135"/>
      <c r="J1291" s="1"/>
      <c r="K1291" s="1"/>
      <c r="L1291" s="1"/>
      <c r="M1291" s="1"/>
      <c r="N1291" s="1"/>
      <c r="O1291" s="1"/>
      <c r="P1291" s="1"/>
      <c r="Q1291" s="1"/>
      <c r="R1291" s="1"/>
      <c r="S1291" s="1"/>
      <c r="T1291" s="1"/>
      <c r="U1291" s="1"/>
      <c r="V1291" s="1"/>
      <c r="W1291" s="1"/>
      <c r="X1291" s="1"/>
      <c r="Y1291" s="1"/>
      <c r="Z1291" s="1"/>
    </row>
    <row r="1292" spans="1:26" ht="14.25" customHeight="1">
      <c r="A1292" s="1"/>
      <c r="B1292" s="591" t="s">
        <v>1019</v>
      </c>
      <c r="C1292" s="581"/>
      <c r="D1292" s="581"/>
      <c r="E1292" s="581"/>
      <c r="F1292" s="581"/>
      <c r="G1292" s="581"/>
      <c r="H1292" s="581"/>
      <c r="I1292" s="589"/>
      <c r="J1292" s="1"/>
      <c r="K1292" s="1"/>
      <c r="L1292" s="1"/>
      <c r="M1292" s="1"/>
      <c r="N1292" s="1"/>
      <c r="O1292" s="1"/>
      <c r="P1292" s="1"/>
      <c r="Q1292" s="1"/>
      <c r="R1292" s="1"/>
      <c r="S1292" s="1"/>
      <c r="T1292" s="1"/>
      <c r="U1292" s="1"/>
      <c r="V1292" s="1"/>
      <c r="W1292" s="1"/>
      <c r="X1292" s="1"/>
      <c r="Y1292" s="1"/>
      <c r="Z1292" s="1"/>
    </row>
    <row r="1293" spans="1:26" ht="14.25" customHeight="1">
      <c r="A1293" s="1"/>
      <c r="B1293" s="93"/>
      <c r="C1293" s="1"/>
      <c r="D1293" s="1"/>
      <c r="E1293" s="1"/>
      <c r="F1293" s="1"/>
      <c r="G1293" s="1"/>
      <c r="H1293" s="26"/>
      <c r="I1293" s="135"/>
      <c r="J1293" s="1"/>
      <c r="K1293" s="1"/>
      <c r="L1293" s="1"/>
      <c r="M1293" s="1"/>
      <c r="N1293" s="1"/>
      <c r="O1293" s="1"/>
      <c r="P1293" s="1"/>
      <c r="Q1293" s="1"/>
      <c r="R1293" s="1"/>
      <c r="S1293" s="1"/>
      <c r="T1293" s="1"/>
      <c r="U1293" s="1"/>
      <c r="V1293" s="1"/>
      <c r="W1293" s="1"/>
      <c r="X1293" s="1"/>
      <c r="Y1293" s="1"/>
      <c r="Z1293" s="1"/>
    </row>
    <row r="1294" spans="1:26" ht="14.25" customHeight="1">
      <c r="A1294" s="1"/>
      <c r="B1294" s="332" t="s">
        <v>282</v>
      </c>
      <c r="C1294" s="889" t="s">
        <v>283</v>
      </c>
      <c r="D1294" s="581"/>
      <c r="E1294" s="581"/>
      <c r="F1294" s="581"/>
      <c r="G1294" s="579"/>
      <c r="H1294" s="136" t="s">
        <v>2</v>
      </c>
      <c r="I1294" s="137" t="s">
        <v>284</v>
      </c>
      <c r="J1294" s="1"/>
      <c r="K1294" s="1"/>
      <c r="L1294" s="1"/>
      <c r="M1294" s="1"/>
      <c r="N1294" s="1"/>
      <c r="O1294" s="1"/>
      <c r="P1294" s="1"/>
      <c r="Q1294" s="1"/>
      <c r="R1294" s="1"/>
      <c r="S1294" s="1"/>
      <c r="T1294" s="1"/>
      <c r="U1294" s="1"/>
      <c r="V1294" s="1"/>
      <c r="W1294" s="1"/>
      <c r="X1294" s="1"/>
      <c r="Y1294" s="1"/>
      <c r="Z1294" s="1"/>
    </row>
    <row r="1295" spans="1:26" ht="14.25" customHeight="1">
      <c r="A1295" s="1"/>
      <c r="B1295" s="138" t="e">
        <f>+#REF!</f>
        <v>#REF!</v>
      </c>
      <c r="C1295" s="890" t="e">
        <f>+#REF!</f>
        <v>#REF!</v>
      </c>
      <c r="D1295" s="581"/>
      <c r="E1295" s="581"/>
      <c r="F1295" s="581"/>
      <c r="G1295" s="579"/>
      <c r="H1295" s="23" t="e">
        <f>+#REF!</f>
        <v>#REF!</v>
      </c>
      <c r="I1295" s="139">
        <f>+I1320</f>
        <v>423168.39301538462</v>
      </c>
      <c r="J1295" s="1"/>
      <c r="K1295" s="1"/>
      <c r="L1295" s="1"/>
      <c r="M1295" s="1"/>
      <c r="N1295" s="1"/>
      <c r="O1295" s="1"/>
      <c r="P1295" s="1"/>
      <c r="Q1295" s="1"/>
      <c r="R1295" s="1"/>
      <c r="S1295" s="1"/>
      <c r="T1295" s="1"/>
      <c r="U1295" s="1"/>
      <c r="V1295" s="1"/>
      <c r="W1295" s="1"/>
      <c r="X1295" s="1"/>
      <c r="Y1295" s="1"/>
      <c r="Z1295" s="1"/>
    </row>
    <row r="1296" spans="1:26" ht="14.25" customHeight="1">
      <c r="A1296" s="1"/>
      <c r="B1296" s="333" t="s">
        <v>285</v>
      </c>
      <c r="C1296" s="140" t="s">
        <v>285</v>
      </c>
      <c r="D1296" s="1"/>
      <c r="E1296" s="1"/>
      <c r="F1296" s="1"/>
      <c r="G1296" s="1"/>
      <c r="H1296" s="140" t="s">
        <v>285</v>
      </c>
      <c r="I1296" s="141" t="s">
        <v>285</v>
      </c>
      <c r="J1296" s="1"/>
      <c r="K1296" s="1"/>
      <c r="L1296" s="1"/>
      <c r="M1296" s="1"/>
      <c r="N1296" s="1"/>
      <c r="O1296" s="1"/>
      <c r="P1296" s="1"/>
      <c r="Q1296" s="1"/>
      <c r="R1296" s="1"/>
      <c r="S1296" s="1"/>
      <c r="T1296" s="1"/>
      <c r="U1296" s="1"/>
      <c r="V1296" s="1"/>
      <c r="W1296" s="1"/>
      <c r="X1296" s="1"/>
      <c r="Y1296" s="1"/>
      <c r="Z1296" s="1"/>
    </row>
    <row r="1297" spans="1:26" ht="14.25" customHeight="1">
      <c r="A1297" s="1"/>
      <c r="B1297" s="636" t="s">
        <v>286</v>
      </c>
      <c r="C1297" s="581"/>
      <c r="D1297" s="581"/>
      <c r="E1297" s="581"/>
      <c r="F1297" s="581"/>
      <c r="G1297" s="581"/>
      <c r="H1297" s="581"/>
      <c r="I1297" s="589"/>
      <c r="J1297" s="1"/>
      <c r="K1297" s="1"/>
      <c r="L1297" s="1"/>
      <c r="M1297" s="1"/>
      <c r="N1297" s="1"/>
      <c r="O1297" s="1"/>
      <c r="P1297" s="1"/>
      <c r="Q1297" s="1"/>
      <c r="R1297" s="1"/>
      <c r="S1297" s="1"/>
      <c r="T1297" s="1"/>
      <c r="U1297" s="1"/>
      <c r="V1297" s="1"/>
      <c r="W1297" s="1"/>
      <c r="X1297" s="1"/>
      <c r="Y1297" s="1"/>
      <c r="Z1297" s="1"/>
    </row>
    <row r="1298" spans="1:26" ht="14.25" customHeight="1">
      <c r="A1298" s="1"/>
      <c r="B1298" s="224" t="s">
        <v>287</v>
      </c>
      <c r="C1298" s="27" t="s">
        <v>283</v>
      </c>
      <c r="D1298" s="27" t="s">
        <v>288</v>
      </c>
      <c r="E1298" s="27" t="s">
        <v>289</v>
      </c>
      <c r="F1298" s="27" t="s">
        <v>73</v>
      </c>
      <c r="G1298" s="27" t="s">
        <v>290</v>
      </c>
      <c r="H1298" s="27" t="s">
        <v>284</v>
      </c>
      <c r="I1298" s="142" t="s">
        <v>291</v>
      </c>
      <c r="J1298" s="1"/>
      <c r="K1298" s="1"/>
      <c r="L1298" s="1"/>
      <c r="M1298" s="1"/>
      <c r="N1298" s="1"/>
      <c r="O1298" s="1"/>
      <c r="P1298" s="1"/>
      <c r="Q1298" s="1"/>
      <c r="R1298" s="1"/>
      <c r="S1298" s="1"/>
      <c r="T1298" s="1"/>
      <c r="U1298" s="1"/>
      <c r="V1298" s="1"/>
      <c r="W1298" s="1"/>
      <c r="X1298" s="1"/>
      <c r="Y1298" s="1"/>
      <c r="Z1298" s="1"/>
    </row>
    <row r="1299" spans="1:26" ht="14.25" customHeight="1">
      <c r="A1299" s="1"/>
      <c r="B1299" s="334"/>
      <c r="C1299" s="4" t="s">
        <v>292</v>
      </c>
      <c r="D1299" s="335" t="s">
        <v>51</v>
      </c>
      <c r="E1299" s="143">
        <f>+F1299*G1299</f>
        <v>1</v>
      </c>
      <c r="F1299" s="144">
        <v>1</v>
      </c>
      <c r="G1299" s="145">
        <v>1</v>
      </c>
      <c r="H1299" s="336">
        <f>146975*1.19</f>
        <v>174900.25</v>
      </c>
      <c r="I1299" s="146">
        <f t="shared" ref="I1299:I1301" si="107">+E1299*H1299</f>
        <v>174900.25</v>
      </c>
      <c r="J1299" s="1"/>
      <c r="K1299" s="1"/>
      <c r="L1299" s="1"/>
      <c r="M1299" s="1"/>
      <c r="N1299" s="1"/>
      <c r="O1299" s="1"/>
      <c r="P1299" s="1"/>
      <c r="Q1299" s="1"/>
      <c r="R1299" s="1"/>
      <c r="S1299" s="1"/>
      <c r="T1299" s="1"/>
      <c r="U1299" s="1"/>
      <c r="V1299" s="1"/>
      <c r="W1299" s="1"/>
      <c r="X1299" s="1"/>
      <c r="Y1299" s="1"/>
      <c r="Z1299" s="1"/>
    </row>
    <row r="1300" spans="1:26" ht="14.25" customHeight="1">
      <c r="A1300" s="1"/>
      <c r="B1300" s="334"/>
      <c r="C1300" s="4" t="s">
        <v>293</v>
      </c>
      <c r="D1300" s="335" t="s">
        <v>51</v>
      </c>
      <c r="E1300" s="143">
        <v>6</v>
      </c>
      <c r="F1300" s="144">
        <v>6</v>
      </c>
      <c r="G1300" s="145">
        <v>1</v>
      </c>
      <c r="H1300" s="336">
        <f>12100*1.19</f>
        <v>14399</v>
      </c>
      <c r="I1300" s="146">
        <f t="shared" si="107"/>
        <v>86394</v>
      </c>
      <c r="J1300" s="1"/>
      <c r="K1300" s="1"/>
      <c r="L1300" s="1"/>
      <c r="M1300" s="1"/>
      <c r="N1300" s="1"/>
      <c r="O1300" s="1"/>
      <c r="P1300" s="1"/>
      <c r="Q1300" s="1"/>
      <c r="R1300" s="1"/>
      <c r="S1300" s="1"/>
      <c r="T1300" s="1"/>
      <c r="U1300" s="1"/>
      <c r="V1300" s="1"/>
      <c r="W1300" s="1"/>
      <c r="X1300" s="1"/>
      <c r="Y1300" s="1"/>
      <c r="Z1300" s="1"/>
    </row>
    <row r="1301" spans="1:26" ht="14.25" customHeight="1">
      <c r="A1301" s="1"/>
      <c r="B1301" s="183"/>
      <c r="C1301" s="4" t="s">
        <v>1020</v>
      </c>
      <c r="D1301" s="23" t="s">
        <v>440</v>
      </c>
      <c r="E1301" s="143">
        <f>+F1301*G1301</f>
        <v>1</v>
      </c>
      <c r="F1301" s="127">
        <v>1</v>
      </c>
      <c r="G1301" s="145">
        <v>1</v>
      </c>
      <c r="H1301" s="336">
        <f>21507.36*1.19</f>
        <v>25593.758399999999</v>
      </c>
      <c r="I1301" s="146">
        <f t="shared" si="107"/>
        <v>25593.758399999999</v>
      </c>
      <c r="J1301" s="1"/>
      <c r="K1301" s="1"/>
      <c r="L1301" s="1"/>
      <c r="M1301" s="1"/>
      <c r="N1301" s="1"/>
      <c r="O1301" s="1"/>
      <c r="P1301" s="1"/>
      <c r="Q1301" s="1"/>
      <c r="R1301" s="1"/>
      <c r="S1301" s="1"/>
      <c r="T1301" s="1"/>
      <c r="U1301" s="1"/>
      <c r="V1301" s="1"/>
      <c r="W1301" s="1"/>
      <c r="X1301" s="1"/>
      <c r="Y1301" s="1"/>
      <c r="Z1301" s="1"/>
    </row>
    <row r="1302" spans="1:26" ht="14.25" customHeight="1">
      <c r="A1302" s="1"/>
      <c r="B1302" s="636" t="s">
        <v>294</v>
      </c>
      <c r="C1302" s="581"/>
      <c r="D1302" s="581"/>
      <c r="E1302" s="581"/>
      <c r="F1302" s="581"/>
      <c r="G1302" s="581"/>
      <c r="H1302" s="579"/>
      <c r="I1302" s="147">
        <f>SUM(I1299:I1301)</f>
        <v>286888.00839999999</v>
      </c>
      <c r="J1302" s="1"/>
      <c r="K1302" s="1"/>
      <c r="L1302" s="1"/>
      <c r="M1302" s="1"/>
      <c r="N1302" s="1"/>
      <c r="O1302" s="1"/>
      <c r="P1302" s="1"/>
      <c r="Q1302" s="1"/>
      <c r="R1302" s="1"/>
      <c r="S1302" s="1"/>
      <c r="T1302" s="1"/>
      <c r="U1302" s="1"/>
      <c r="V1302" s="1"/>
      <c r="W1302" s="1"/>
      <c r="X1302" s="1"/>
      <c r="Y1302" s="1"/>
      <c r="Z1302" s="1"/>
    </row>
    <row r="1303" spans="1:26" ht="14.25" customHeight="1">
      <c r="A1303" s="1"/>
      <c r="B1303" s="93"/>
      <c r="C1303" s="1"/>
      <c r="D1303" s="1"/>
      <c r="E1303" s="1"/>
      <c r="F1303" s="1"/>
      <c r="G1303" s="1"/>
      <c r="H1303" s="26"/>
      <c r="I1303" s="135"/>
      <c r="J1303" s="1"/>
      <c r="K1303" s="1"/>
      <c r="L1303" s="1"/>
      <c r="M1303" s="1"/>
      <c r="N1303" s="1"/>
      <c r="O1303" s="1"/>
      <c r="P1303" s="1"/>
      <c r="Q1303" s="1"/>
      <c r="R1303" s="1"/>
      <c r="S1303" s="1"/>
      <c r="T1303" s="1"/>
      <c r="U1303" s="1"/>
      <c r="V1303" s="1"/>
      <c r="W1303" s="1"/>
      <c r="X1303" s="1"/>
      <c r="Y1303" s="1"/>
      <c r="Z1303" s="1"/>
    </row>
    <row r="1304" spans="1:26" ht="14.25" customHeight="1">
      <c r="A1304" s="1"/>
      <c r="B1304" s="636" t="s">
        <v>295</v>
      </c>
      <c r="C1304" s="581"/>
      <c r="D1304" s="581"/>
      <c r="E1304" s="581"/>
      <c r="F1304" s="581"/>
      <c r="G1304" s="581"/>
      <c r="H1304" s="581"/>
      <c r="I1304" s="589"/>
      <c r="J1304" s="1"/>
      <c r="K1304" s="1"/>
      <c r="L1304" s="1"/>
      <c r="M1304" s="1"/>
      <c r="N1304" s="1"/>
      <c r="O1304" s="1"/>
      <c r="P1304" s="1"/>
      <c r="Q1304" s="1"/>
      <c r="R1304" s="1"/>
      <c r="S1304" s="1"/>
      <c r="T1304" s="1"/>
      <c r="U1304" s="1"/>
      <c r="V1304" s="1"/>
      <c r="W1304" s="1"/>
      <c r="X1304" s="1"/>
      <c r="Y1304" s="1"/>
      <c r="Z1304" s="1"/>
    </row>
    <row r="1305" spans="1:26" ht="14.25" customHeight="1">
      <c r="A1305" s="1"/>
      <c r="B1305" s="168" t="s">
        <v>287</v>
      </c>
      <c r="C1305" s="148" t="s">
        <v>283</v>
      </c>
      <c r="D1305" s="148" t="s">
        <v>288</v>
      </c>
      <c r="E1305" s="27" t="s">
        <v>289</v>
      </c>
      <c r="F1305" s="148" t="s">
        <v>73</v>
      </c>
      <c r="G1305" s="148" t="s">
        <v>290</v>
      </c>
      <c r="H1305" s="148" t="s">
        <v>284</v>
      </c>
      <c r="I1305" s="149" t="s">
        <v>291</v>
      </c>
      <c r="J1305" s="1"/>
      <c r="K1305" s="1"/>
      <c r="L1305" s="1"/>
      <c r="M1305" s="1"/>
      <c r="N1305" s="1"/>
      <c r="O1305" s="1"/>
      <c r="P1305" s="1"/>
      <c r="Q1305" s="1"/>
      <c r="R1305" s="1"/>
      <c r="S1305" s="1"/>
      <c r="T1305" s="1"/>
      <c r="U1305" s="1"/>
      <c r="V1305" s="1"/>
      <c r="W1305" s="1"/>
      <c r="X1305" s="1"/>
      <c r="Y1305" s="1"/>
      <c r="Z1305" s="1"/>
    </row>
    <row r="1306" spans="1:26" ht="14.25" customHeight="1">
      <c r="A1306" s="1"/>
      <c r="B1306" s="183"/>
      <c r="C1306" s="3" t="s">
        <v>296</v>
      </c>
      <c r="D1306" s="127" t="s">
        <v>297</v>
      </c>
      <c r="E1306" s="8">
        <v>0.05</v>
      </c>
      <c r="F1306" s="20">
        <v>4.32</v>
      </c>
      <c r="G1306" s="145">
        <v>1</v>
      </c>
      <c r="H1306" s="150">
        <f>I1318</f>
        <v>125538.46153846155</v>
      </c>
      <c r="I1306" s="146">
        <f>+E1306*H1306</f>
        <v>6276.923076923078</v>
      </c>
      <c r="J1306" s="1"/>
      <c r="K1306" s="1"/>
      <c r="L1306" s="1"/>
      <c r="M1306" s="1"/>
      <c r="N1306" s="1"/>
      <c r="O1306" s="1"/>
      <c r="P1306" s="1"/>
      <c r="Q1306" s="1"/>
      <c r="R1306" s="1"/>
      <c r="S1306" s="1"/>
      <c r="T1306" s="1"/>
      <c r="U1306" s="1"/>
      <c r="V1306" s="1"/>
      <c r="W1306" s="1"/>
      <c r="X1306" s="1"/>
      <c r="Y1306" s="1"/>
      <c r="Z1306" s="1"/>
    </row>
    <row r="1307" spans="1:26" ht="14.25" customHeight="1">
      <c r="A1307" s="1"/>
      <c r="B1307" s="636" t="s">
        <v>298</v>
      </c>
      <c r="C1307" s="581"/>
      <c r="D1307" s="581"/>
      <c r="E1307" s="581"/>
      <c r="F1307" s="581"/>
      <c r="G1307" s="581"/>
      <c r="H1307" s="579"/>
      <c r="I1307" s="147">
        <f>SUM(I1306)</f>
        <v>6276.923076923078</v>
      </c>
      <c r="J1307" s="1"/>
      <c r="K1307" s="1"/>
      <c r="L1307" s="1"/>
      <c r="M1307" s="1"/>
      <c r="N1307" s="1"/>
      <c r="O1307" s="1"/>
      <c r="P1307" s="1"/>
      <c r="Q1307" s="1"/>
      <c r="R1307" s="1"/>
      <c r="S1307" s="1"/>
      <c r="T1307" s="1"/>
      <c r="U1307" s="1"/>
      <c r="V1307" s="1"/>
      <c r="W1307" s="1"/>
      <c r="X1307" s="1"/>
      <c r="Y1307" s="1"/>
      <c r="Z1307" s="1"/>
    </row>
    <row r="1308" spans="1:26" ht="14.25" customHeight="1">
      <c r="A1308" s="1"/>
      <c r="B1308" s="33"/>
      <c r="C1308" s="108"/>
      <c r="D1308" s="108"/>
      <c r="E1308" s="108"/>
      <c r="F1308" s="108"/>
      <c r="G1308" s="108"/>
      <c r="H1308" s="108"/>
      <c r="I1308" s="151"/>
      <c r="J1308" s="1"/>
      <c r="K1308" s="1"/>
      <c r="L1308" s="1"/>
      <c r="M1308" s="1"/>
      <c r="N1308" s="1"/>
      <c r="O1308" s="1"/>
      <c r="P1308" s="1"/>
      <c r="Q1308" s="1"/>
      <c r="R1308" s="1"/>
      <c r="S1308" s="1"/>
      <c r="T1308" s="1"/>
      <c r="U1308" s="1"/>
      <c r="V1308" s="1"/>
      <c r="W1308" s="1"/>
      <c r="X1308" s="1"/>
      <c r="Y1308" s="1"/>
      <c r="Z1308" s="1"/>
    </row>
    <row r="1309" spans="1:26" ht="14.25" customHeight="1">
      <c r="A1309" s="1"/>
      <c r="B1309" s="636" t="s">
        <v>299</v>
      </c>
      <c r="C1309" s="581"/>
      <c r="D1309" s="581"/>
      <c r="E1309" s="581"/>
      <c r="F1309" s="581"/>
      <c r="G1309" s="581"/>
      <c r="H1309" s="581"/>
      <c r="I1309" s="589"/>
      <c r="J1309" s="1"/>
      <c r="K1309" s="1"/>
      <c r="L1309" s="1"/>
      <c r="M1309" s="1"/>
      <c r="N1309" s="1"/>
      <c r="O1309" s="1"/>
      <c r="P1309" s="1"/>
      <c r="Q1309" s="1"/>
      <c r="R1309" s="1"/>
      <c r="S1309" s="1"/>
      <c r="T1309" s="1"/>
      <c r="U1309" s="1"/>
      <c r="V1309" s="1"/>
      <c r="W1309" s="1"/>
      <c r="X1309" s="1"/>
      <c r="Y1309" s="1"/>
      <c r="Z1309" s="1"/>
    </row>
    <row r="1310" spans="1:26" ht="14.25" customHeight="1">
      <c r="A1310" s="1"/>
      <c r="B1310" s="168" t="s">
        <v>287</v>
      </c>
      <c r="C1310" s="148" t="s">
        <v>283</v>
      </c>
      <c r="D1310" s="148" t="s">
        <v>288</v>
      </c>
      <c r="E1310" s="27" t="s">
        <v>289</v>
      </c>
      <c r="F1310" s="148" t="s">
        <v>73</v>
      </c>
      <c r="G1310" s="148" t="s">
        <v>290</v>
      </c>
      <c r="H1310" s="148" t="s">
        <v>284</v>
      </c>
      <c r="I1310" s="149" t="s">
        <v>291</v>
      </c>
      <c r="J1310" s="1"/>
      <c r="K1310" s="1"/>
      <c r="L1310" s="1"/>
      <c r="M1310" s="1"/>
      <c r="N1310" s="1"/>
      <c r="O1310" s="1"/>
      <c r="P1310" s="1"/>
      <c r="Q1310" s="1"/>
      <c r="R1310" s="1"/>
      <c r="S1310" s="1"/>
      <c r="T1310" s="1"/>
      <c r="U1310" s="1"/>
      <c r="V1310" s="1"/>
      <c r="W1310" s="1"/>
      <c r="X1310" s="1"/>
      <c r="Y1310" s="1"/>
      <c r="Z1310" s="1"/>
    </row>
    <row r="1311" spans="1:26" ht="14.25" customHeight="1">
      <c r="A1311" s="1"/>
      <c r="B1311" s="334"/>
      <c r="C1311" s="3" t="s">
        <v>300</v>
      </c>
      <c r="D1311" s="127" t="s">
        <v>301</v>
      </c>
      <c r="E1311" s="143">
        <v>4.7</v>
      </c>
      <c r="F1311" s="127">
        <f>+K1302</f>
        <v>0</v>
      </c>
      <c r="G1311" s="145">
        <v>1</v>
      </c>
      <c r="H1311" s="150">
        <v>950</v>
      </c>
      <c r="I1311" s="146">
        <f>+E1311*H1311</f>
        <v>4465</v>
      </c>
      <c r="J1311" s="1"/>
      <c r="K1311" s="1"/>
      <c r="L1311" s="1"/>
      <c r="M1311" s="1"/>
      <c r="N1311" s="1"/>
      <c r="O1311" s="1"/>
      <c r="P1311" s="1"/>
      <c r="Q1311" s="1"/>
      <c r="R1311" s="1"/>
      <c r="S1311" s="1"/>
      <c r="T1311" s="1"/>
      <c r="U1311" s="1"/>
      <c r="V1311" s="1"/>
      <c r="W1311" s="1"/>
      <c r="X1311" s="1"/>
      <c r="Y1311" s="1"/>
      <c r="Z1311" s="1"/>
    </row>
    <row r="1312" spans="1:26" ht="14.25" customHeight="1">
      <c r="A1312" s="1"/>
      <c r="B1312" s="636" t="s">
        <v>302</v>
      </c>
      <c r="C1312" s="581"/>
      <c r="D1312" s="581"/>
      <c r="E1312" s="581"/>
      <c r="F1312" s="581"/>
      <c r="G1312" s="581"/>
      <c r="H1312" s="579"/>
      <c r="I1312" s="147">
        <f>SUM(I1311)</f>
        <v>4465</v>
      </c>
      <c r="J1312" s="1"/>
      <c r="K1312" s="1"/>
      <c r="L1312" s="1"/>
      <c r="M1312" s="1"/>
      <c r="N1312" s="1"/>
      <c r="O1312" s="1"/>
      <c r="P1312" s="1"/>
      <c r="Q1312" s="1"/>
      <c r="R1312" s="1"/>
      <c r="S1312" s="1"/>
      <c r="T1312" s="1"/>
      <c r="U1312" s="1"/>
      <c r="V1312" s="1"/>
      <c r="W1312" s="1"/>
      <c r="X1312" s="1"/>
      <c r="Y1312" s="1"/>
      <c r="Z1312" s="1"/>
    </row>
    <row r="1313" spans="1:26" ht="14.25" customHeight="1">
      <c r="A1313" s="1"/>
      <c r="B1313" s="93"/>
      <c r="C1313" s="1"/>
      <c r="D1313" s="1"/>
      <c r="E1313" s="1"/>
      <c r="F1313" s="1"/>
      <c r="G1313" s="1"/>
      <c r="H1313" s="26"/>
      <c r="I1313" s="135"/>
      <c r="J1313" s="1"/>
      <c r="K1313" s="1"/>
      <c r="L1313" s="1"/>
      <c r="M1313" s="1"/>
      <c r="N1313" s="1"/>
      <c r="O1313" s="1"/>
      <c r="P1313" s="1"/>
      <c r="Q1313" s="1"/>
      <c r="R1313" s="1"/>
      <c r="S1313" s="1"/>
      <c r="T1313" s="1"/>
      <c r="U1313" s="1"/>
      <c r="V1313" s="1"/>
      <c r="W1313" s="1"/>
      <c r="X1313" s="1"/>
      <c r="Y1313" s="1"/>
      <c r="Z1313" s="1"/>
    </row>
    <row r="1314" spans="1:26" ht="14.25" customHeight="1">
      <c r="A1314" s="1"/>
      <c r="B1314" s="636" t="s">
        <v>303</v>
      </c>
      <c r="C1314" s="581"/>
      <c r="D1314" s="581"/>
      <c r="E1314" s="581"/>
      <c r="F1314" s="581"/>
      <c r="G1314" s="581"/>
      <c r="H1314" s="581"/>
      <c r="I1314" s="589"/>
      <c r="J1314" s="1"/>
      <c r="K1314" s="1"/>
      <c r="L1314" s="1"/>
      <c r="M1314" s="1"/>
      <c r="N1314" s="1"/>
      <c r="O1314" s="1"/>
      <c r="P1314" s="1"/>
      <c r="Q1314" s="1"/>
      <c r="R1314" s="1"/>
      <c r="S1314" s="1"/>
      <c r="T1314" s="1"/>
      <c r="U1314" s="1"/>
      <c r="V1314" s="1"/>
      <c r="W1314" s="1"/>
      <c r="X1314" s="1"/>
      <c r="Y1314" s="1"/>
      <c r="Z1314" s="1"/>
    </row>
    <row r="1315" spans="1:26" ht="14.25" customHeight="1">
      <c r="A1315" s="1"/>
      <c r="B1315" s="168" t="s">
        <v>287</v>
      </c>
      <c r="C1315" s="148" t="s">
        <v>283</v>
      </c>
      <c r="D1315" s="152" t="s">
        <v>288</v>
      </c>
      <c r="E1315" s="27" t="s">
        <v>289</v>
      </c>
      <c r="F1315" s="152" t="s">
        <v>73</v>
      </c>
      <c r="G1315" s="152" t="s">
        <v>290</v>
      </c>
      <c r="H1315" s="152" t="s">
        <v>284</v>
      </c>
      <c r="I1315" s="149" t="s">
        <v>291</v>
      </c>
      <c r="J1315" s="1"/>
      <c r="K1315" s="1"/>
      <c r="L1315" s="1"/>
      <c r="M1315" s="1"/>
      <c r="N1315" s="1"/>
      <c r="O1315" s="1"/>
      <c r="P1315" s="1"/>
      <c r="Q1315" s="1"/>
      <c r="R1315" s="1"/>
      <c r="S1315" s="1"/>
      <c r="T1315" s="1"/>
      <c r="U1315" s="1"/>
      <c r="V1315" s="1"/>
      <c r="W1315" s="1"/>
      <c r="X1315" s="1"/>
      <c r="Y1315" s="1"/>
      <c r="Z1315" s="1"/>
    </row>
    <row r="1316" spans="1:26" ht="14.25" customHeight="1">
      <c r="A1316" s="1"/>
      <c r="B1316" s="334"/>
      <c r="C1316" s="3" t="s">
        <v>304</v>
      </c>
      <c r="D1316" s="127" t="s">
        <v>305</v>
      </c>
      <c r="E1316" s="8">
        <f t="shared" ref="E1316:E1317" si="108">+F1316*G1316</f>
        <v>0.54</v>
      </c>
      <c r="F1316" s="127">
        <v>0.6</v>
      </c>
      <c r="G1316" s="127">
        <v>0.9</v>
      </c>
      <c r="H1316" s="150">
        <f>+((1160000+140000)*1.9*1.6)/30.42</f>
        <v>129914.52991452991</v>
      </c>
      <c r="I1316" s="146">
        <f t="shared" ref="I1316:I1317" si="109">+E1316*H1316</f>
        <v>70153.846153846156</v>
      </c>
      <c r="J1316" s="1"/>
      <c r="K1316" s="1"/>
      <c r="L1316" s="1"/>
      <c r="M1316" s="1"/>
      <c r="N1316" s="1"/>
      <c r="O1316" s="1"/>
      <c r="P1316" s="1"/>
      <c r="Q1316" s="1"/>
      <c r="R1316" s="1"/>
      <c r="S1316" s="1"/>
      <c r="T1316" s="1"/>
      <c r="U1316" s="1"/>
      <c r="V1316" s="1"/>
      <c r="W1316" s="1"/>
      <c r="X1316" s="1"/>
      <c r="Y1316" s="1"/>
      <c r="Z1316" s="1"/>
    </row>
    <row r="1317" spans="1:26" ht="14.25" customHeight="1">
      <c r="A1317" s="1"/>
      <c r="B1317" s="183"/>
      <c r="C1317" s="3" t="s">
        <v>306</v>
      </c>
      <c r="D1317" s="127" t="s">
        <v>305</v>
      </c>
      <c r="E1317" s="8">
        <f t="shared" si="108"/>
        <v>0.54</v>
      </c>
      <c r="F1317" s="127">
        <v>0.6</v>
      </c>
      <c r="G1317" s="127">
        <v>0.9</v>
      </c>
      <c r="H1317" s="150">
        <f>+((1160000+140000)*1.5*1.6)/30.42</f>
        <v>102564.10256410256</v>
      </c>
      <c r="I1317" s="146">
        <f t="shared" si="109"/>
        <v>55384.61538461539</v>
      </c>
      <c r="J1317" s="1"/>
      <c r="K1317" s="1"/>
      <c r="L1317" s="1"/>
      <c r="M1317" s="1"/>
      <c r="N1317" s="1"/>
      <c r="O1317" s="1"/>
      <c r="P1317" s="1"/>
      <c r="Q1317" s="1"/>
      <c r="R1317" s="1"/>
      <c r="S1317" s="1"/>
      <c r="T1317" s="1"/>
      <c r="U1317" s="1"/>
      <c r="V1317" s="1"/>
      <c r="W1317" s="1"/>
      <c r="X1317" s="1"/>
      <c r="Y1317" s="1"/>
      <c r="Z1317" s="1"/>
    </row>
    <row r="1318" spans="1:26" ht="14.25" customHeight="1">
      <c r="A1318" s="1"/>
      <c r="B1318" s="636" t="s">
        <v>307</v>
      </c>
      <c r="C1318" s="581"/>
      <c r="D1318" s="581"/>
      <c r="E1318" s="581"/>
      <c r="F1318" s="581"/>
      <c r="G1318" s="581"/>
      <c r="H1318" s="579"/>
      <c r="I1318" s="147">
        <f>SUM(I1316:I1317)</f>
        <v>125538.46153846155</v>
      </c>
      <c r="J1318" s="1"/>
      <c r="K1318" s="1"/>
      <c r="L1318" s="1"/>
      <c r="M1318" s="1"/>
      <c r="N1318" s="1"/>
      <c r="O1318" s="1"/>
      <c r="P1318" s="1"/>
      <c r="Q1318" s="1"/>
      <c r="R1318" s="1"/>
      <c r="S1318" s="1"/>
      <c r="T1318" s="1"/>
      <c r="U1318" s="1"/>
      <c r="V1318" s="1"/>
      <c r="W1318" s="1"/>
      <c r="X1318" s="1"/>
      <c r="Y1318" s="1"/>
      <c r="Z1318" s="1"/>
    </row>
    <row r="1319" spans="1:26" ht="14.25" customHeight="1">
      <c r="A1319" s="1"/>
      <c r="B1319" s="93"/>
      <c r="C1319" s="1"/>
      <c r="D1319" s="1"/>
      <c r="E1319" s="1"/>
      <c r="F1319" s="1"/>
      <c r="G1319" s="1"/>
      <c r="H1319" s="26"/>
      <c r="I1319" s="135"/>
      <c r="J1319" s="1"/>
      <c r="K1319" s="1"/>
      <c r="L1319" s="1"/>
      <c r="M1319" s="1"/>
      <c r="N1319" s="1"/>
      <c r="O1319" s="1"/>
      <c r="P1319" s="1"/>
      <c r="Q1319" s="1"/>
      <c r="R1319" s="1"/>
      <c r="S1319" s="1"/>
      <c r="T1319" s="1"/>
      <c r="U1319" s="1"/>
      <c r="V1319" s="1"/>
      <c r="W1319" s="1"/>
      <c r="X1319" s="1"/>
      <c r="Y1319" s="1"/>
      <c r="Z1319" s="1"/>
    </row>
    <row r="1320" spans="1:26" ht="14.25" customHeight="1">
      <c r="A1320" s="1"/>
      <c r="B1320" s="637" t="s">
        <v>308</v>
      </c>
      <c r="C1320" s="594"/>
      <c r="D1320" s="594"/>
      <c r="E1320" s="594"/>
      <c r="F1320" s="594"/>
      <c r="G1320" s="594"/>
      <c r="H1320" s="595"/>
      <c r="I1320" s="153">
        <f>+I1302+I1307+I1312+I1318</f>
        <v>423168.39301538462</v>
      </c>
      <c r="J1320" s="1"/>
      <c r="K1320" s="1"/>
      <c r="L1320" s="1"/>
      <c r="M1320" s="1"/>
      <c r="N1320" s="1"/>
      <c r="O1320" s="1"/>
      <c r="P1320" s="1"/>
      <c r="Q1320" s="1"/>
      <c r="R1320" s="1"/>
      <c r="S1320" s="1"/>
      <c r="T1320" s="1"/>
      <c r="U1320" s="1"/>
      <c r="V1320" s="1"/>
      <c r="W1320" s="1"/>
      <c r="X1320" s="1"/>
      <c r="Y1320" s="1"/>
      <c r="Z1320" s="1"/>
    </row>
    <row r="1321" spans="1:26" ht="14.25" customHeight="1">
      <c r="A1321" s="1"/>
      <c r="B1321" s="154"/>
      <c r="C1321" s="154"/>
      <c r="D1321" s="154"/>
      <c r="E1321" s="154"/>
      <c r="F1321" s="154"/>
      <c r="G1321" s="154"/>
      <c r="H1321" s="154"/>
      <c r="I1321" s="155"/>
      <c r="J1321" s="1"/>
      <c r="K1321" s="1"/>
      <c r="L1321" s="1"/>
      <c r="M1321" s="1"/>
      <c r="N1321" s="1"/>
      <c r="O1321" s="1"/>
      <c r="P1321" s="1"/>
      <c r="Q1321" s="1"/>
      <c r="R1321" s="1"/>
      <c r="S1321" s="1"/>
      <c r="T1321" s="1"/>
      <c r="U1321" s="1"/>
      <c r="V1321" s="1"/>
      <c r="W1321" s="1"/>
      <c r="X1321" s="1"/>
      <c r="Y1321" s="1"/>
      <c r="Z1321" s="1"/>
    </row>
    <row r="1322" spans="1:26" ht="14.25" customHeight="1">
      <c r="A1322" s="1"/>
      <c r="B1322" s="7"/>
      <c r="C1322" s="7"/>
      <c r="D1322" s="7"/>
      <c r="E1322" s="7"/>
      <c r="F1322" s="7"/>
      <c r="G1322" s="7"/>
      <c r="H1322" s="7"/>
      <c r="I1322" s="7"/>
      <c r="J1322" s="1"/>
      <c r="K1322" s="1"/>
      <c r="L1322" s="1"/>
      <c r="M1322" s="1"/>
      <c r="N1322" s="1"/>
      <c r="O1322" s="1"/>
      <c r="P1322" s="1"/>
      <c r="Q1322" s="1"/>
      <c r="R1322" s="1"/>
      <c r="S1322" s="1"/>
      <c r="T1322" s="1"/>
      <c r="U1322" s="1"/>
      <c r="V1322" s="1"/>
      <c r="W1322" s="1"/>
      <c r="X1322" s="1"/>
      <c r="Y1322" s="1"/>
      <c r="Z1322" s="1"/>
    </row>
    <row r="1323" spans="1:26" ht="14.25" customHeight="1">
      <c r="A1323" s="1"/>
      <c r="B1323" s="631" t="s">
        <v>281</v>
      </c>
      <c r="C1323" s="632"/>
      <c r="D1323" s="632"/>
      <c r="E1323" s="632"/>
      <c r="F1323" s="632"/>
      <c r="G1323" s="632"/>
      <c r="H1323" s="632"/>
      <c r="I1323" s="704"/>
      <c r="J1323" s="1"/>
      <c r="K1323" s="1"/>
      <c r="L1323" s="1"/>
      <c r="M1323" s="1"/>
      <c r="N1323" s="1"/>
      <c r="O1323" s="1"/>
      <c r="P1323" s="1"/>
      <c r="Q1323" s="1"/>
      <c r="R1323" s="1"/>
      <c r="S1323" s="1"/>
      <c r="T1323" s="1"/>
      <c r="U1323" s="1"/>
      <c r="V1323" s="1"/>
      <c r="W1323" s="1"/>
      <c r="X1323" s="1"/>
      <c r="Y1323" s="1"/>
      <c r="Z1323" s="1"/>
    </row>
    <row r="1324" spans="1:26" ht="14.25" customHeight="1">
      <c r="A1324" s="1"/>
      <c r="B1324" s="93"/>
      <c r="C1324" s="1"/>
      <c r="D1324" s="1"/>
      <c r="E1324" s="1"/>
      <c r="F1324" s="1"/>
      <c r="G1324" s="1"/>
      <c r="H1324" s="26"/>
      <c r="I1324" s="135"/>
      <c r="J1324" s="1"/>
      <c r="K1324" s="1"/>
      <c r="L1324" s="1"/>
      <c r="M1324" s="1"/>
      <c r="N1324" s="1"/>
      <c r="O1324" s="1"/>
      <c r="P1324" s="1"/>
      <c r="Q1324" s="1"/>
      <c r="R1324" s="1"/>
      <c r="S1324" s="1"/>
      <c r="T1324" s="1"/>
      <c r="U1324" s="1"/>
      <c r="V1324" s="1"/>
      <c r="W1324" s="1"/>
      <c r="X1324" s="1"/>
      <c r="Y1324" s="1"/>
      <c r="Z1324" s="1"/>
    </row>
    <row r="1325" spans="1:26" ht="14.25" customHeight="1">
      <c r="A1325" s="1"/>
      <c r="B1325" s="591" t="s">
        <v>1019</v>
      </c>
      <c r="C1325" s="581"/>
      <c r="D1325" s="581"/>
      <c r="E1325" s="581"/>
      <c r="F1325" s="581"/>
      <c r="G1325" s="581"/>
      <c r="H1325" s="581"/>
      <c r="I1325" s="589"/>
      <c r="J1325" s="1"/>
      <c r="K1325" s="1"/>
      <c r="L1325" s="1"/>
      <c r="M1325" s="1"/>
      <c r="N1325" s="1"/>
      <c r="O1325" s="1"/>
      <c r="P1325" s="1"/>
      <c r="Q1325" s="1"/>
      <c r="R1325" s="1"/>
      <c r="S1325" s="1"/>
      <c r="T1325" s="1"/>
      <c r="U1325" s="1"/>
      <c r="V1325" s="1"/>
      <c r="W1325" s="1"/>
      <c r="X1325" s="1"/>
      <c r="Y1325" s="1"/>
      <c r="Z1325" s="1"/>
    </row>
    <row r="1326" spans="1:26" ht="14.25" customHeight="1">
      <c r="A1326" s="1"/>
      <c r="B1326" s="93"/>
      <c r="C1326" s="1"/>
      <c r="D1326" s="1"/>
      <c r="E1326" s="1"/>
      <c r="F1326" s="1"/>
      <c r="G1326" s="1"/>
      <c r="H1326" s="26"/>
      <c r="I1326" s="135"/>
      <c r="J1326" s="1"/>
      <c r="K1326" s="1"/>
      <c r="L1326" s="1"/>
      <c r="M1326" s="1"/>
      <c r="N1326" s="1"/>
      <c r="O1326" s="1"/>
      <c r="P1326" s="1"/>
      <c r="Q1326" s="1"/>
      <c r="R1326" s="1"/>
      <c r="S1326" s="1"/>
      <c r="T1326" s="1"/>
      <c r="U1326" s="1"/>
      <c r="V1326" s="1"/>
      <c r="W1326" s="1"/>
      <c r="X1326" s="1"/>
      <c r="Y1326" s="1"/>
      <c r="Z1326" s="1"/>
    </row>
    <row r="1327" spans="1:26" ht="14.25" customHeight="1">
      <c r="A1327" s="1"/>
      <c r="B1327" s="332" t="s">
        <v>282</v>
      </c>
      <c r="C1327" s="889" t="s">
        <v>283</v>
      </c>
      <c r="D1327" s="581"/>
      <c r="E1327" s="581"/>
      <c r="F1327" s="581"/>
      <c r="G1327" s="579"/>
      <c r="H1327" s="136" t="s">
        <v>2</v>
      </c>
      <c r="I1327" s="137" t="s">
        <v>284</v>
      </c>
      <c r="J1327" s="1"/>
      <c r="K1327" s="1"/>
      <c r="L1327" s="1"/>
      <c r="M1327" s="1"/>
      <c r="N1327" s="1"/>
      <c r="O1327" s="1"/>
      <c r="P1327" s="1"/>
      <c r="Q1327" s="1"/>
      <c r="R1327" s="1"/>
      <c r="S1327" s="1"/>
      <c r="T1327" s="1"/>
      <c r="U1327" s="1"/>
      <c r="V1327" s="1"/>
      <c r="W1327" s="1"/>
      <c r="X1327" s="1"/>
      <c r="Y1327" s="1"/>
      <c r="Z1327" s="1"/>
    </row>
    <row r="1328" spans="1:26" ht="14.25" customHeight="1">
      <c r="A1328" s="1"/>
      <c r="B1328" s="168" t="e">
        <f>+#REF!</f>
        <v>#REF!</v>
      </c>
      <c r="C1328" s="890" t="e">
        <f>+#REF!</f>
        <v>#REF!</v>
      </c>
      <c r="D1328" s="581"/>
      <c r="E1328" s="581"/>
      <c r="F1328" s="581"/>
      <c r="G1328" s="579"/>
      <c r="H1328" s="23" t="e">
        <f>+#REF!</f>
        <v>#REF!</v>
      </c>
      <c r="I1328" s="139">
        <f>+I1352</f>
        <v>4183800.128205128</v>
      </c>
      <c r="J1328" s="1"/>
      <c r="K1328" s="1"/>
      <c r="L1328" s="1"/>
      <c r="M1328" s="1"/>
      <c r="N1328" s="1"/>
      <c r="O1328" s="1"/>
      <c r="P1328" s="1"/>
      <c r="Q1328" s="1"/>
      <c r="R1328" s="1"/>
      <c r="S1328" s="1"/>
      <c r="T1328" s="1"/>
      <c r="U1328" s="1"/>
      <c r="V1328" s="1"/>
      <c r="W1328" s="1"/>
      <c r="X1328" s="1"/>
      <c r="Y1328" s="1"/>
      <c r="Z1328" s="1"/>
    </row>
    <row r="1329" spans="1:26" ht="14.25" customHeight="1">
      <c r="A1329" s="1"/>
      <c r="B1329" s="333" t="s">
        <v>285</v>
      </c>
      <c r="C1329" s="140" t="s">
        <v>285</v>
      </c>
      <c r="D1329" s="1"/>
      <c r="E1329" s="1"/>
      <c r="F1329" s="1"/>
      <c r="G1329" s="1"/>
      <c r="H1329" s="140" t="s">
        <v>285</v>
      </c>
      <c r="I1329" s="141" t="s">
        <v>285</v>
      </c>
      <c r="J1329" s="1"/>
      <c r="K1329" s="1"/>
      <c r="L1329" s="1"/>
      <c r="M1329" s="1"/>
      <c r="N1329" s="1"/>
      <c r="O1329" s="1"/>
      <c r="P1329" s="1"/>
      <c r="Q1329" s="1"/>
      <c r="R1329" s="1"/>
      <c r="S1329" s="1"/>
      <c r="T1329" s="1"/>
      <c r="U1329" s="1"/>
      <c r="V1329" s="1"/>
      <c r="W1329" s="1"/>
      <c r="X1329" s="1"/>
      <c r="Y1329" s="1"/>
      <c r="Z1329" s="1"/>
    </row>
    <row r="1330" spans="1:26" ht="14.25" customHeight="1">
      <c r="A1330" s="1"/>
      <c r="B1330" s="636" t="s">
        <v>286</v>
      </c>
      <c r="C1330" s="581"/>
      <c r="D1330" s="581"/>
      <c r="E1330" s="581"/>
      <c r="F1330" s="581"/>
      <c r="G1330" s="581"/>
      <c r="H1330" s="581"/>
      <c r="I1330" s="589"/>
      <c r="J1330" s="1"/>
      <c r="K1330" s="1"/>
      <c r="L1330" s="1"/>
      <c r="M1330" s="1"/>
      <c r="N1330" s="1"/>
      <c r="O1330" s="1"/>
      <c r="P1330" s="1"/>
      <c r="Q1330" s="1"/>
      <c r="R1330" s="1"/>
      <c r="S1330" s="1"/>
      <c r="T1330" s="1"/>
      <c r="U1330" s="1"/>
      <c r="V1330" s="1"/>
      <c r="W1330" s="1"/>
      <c r="X1330" s="1"/>
      <c r="Y1330" s="1"/>
      <c r="Z1330" s="1"/>
    </row>
    <row r="1331" spans="1:26" ht="14.25" customHeight="1">
      <c r="A1331" s="1"/>
      <c r="B1331" s="224" t="s">
        <v>287</v>
      </c>
      <c r="C1331" s="27" t="s">
        <v>283</v>
      </c>
      <c r="D1331" s="27" t="s">
        <v>288</v>
      </c>
      <c r="E1331" s="27" t="s">
        <v>289</v>
      </c>
      <c r="F1331" s="27" t="s">
        <v>73</v>
      </c>
      <c r="G1331" s="27" t="s">
        <v>290</v>
      </c>
      <c r="H1331" s="27" t="s">
        <v>284</v>
      </c>
      <c r="I1331" s="142" t="s">
        <v>291</v>
      </c>
      <c r="J1331" s="1"/>
      <c r="K1331" s="1"/>
      <c r="L1331" s="1"/>
      <c r="M1331" s="1"/>
      <c r="N1331" s="1"/>
      <c r="O1331" s="1"/>
      <c r="P1331" s="1"/>
      <c r="Q1331" s="1"/>
      <c r="R1331" s="1"/>
      <c r="S1331" s="1"/>
      <c r="T1331" s="1"/>
      <c r="U1331" s="1"/>
      <c r="V1331" s="1"/>
      <c r="W1331" s="1"/>
      <c r="X1331" s="1"/>
      <c r="Y1331" s="1"/>
      <c r="Z1331" s="1"/>
    </row>
    <row r="1332" spans="1:26" ht="14.25" customHeight="1">
      <c r="A1332" s="1"/>
      <c r="B1332" s="334"/>
      <c r="C1332" s="4" t="s">
        <v>309</v>
      </c>
      <c r="D1332" s="335" t="s">
        <v>51</v>
      </c>
      <c r="E1332" s="156">
        <f t="shared" ref="E1332:E1333" si="110">+F1332*G1332</f>
        <v>1</v>
      </c>
      <c r="F1332" s="144">
        <v>1</v>
      </c>
      <c r="G1332" s="145">
        <v>1</v>
      </c>
      <c r="H1332" s="336">
        <f>2950000*1.19</f>
        <v>3510500</v>
      </c>
      <c r="I1332" s="146">
        <f t="shared" ref="I1332:I1333" si="111">+E1332*H1332</f>
        <v>3510500</v>
      </c>
      <c r="J1332" s="1"/>
      <c r="K1332" s="1"/>
      <c r="L1332" s="1"/>
      <c r="M1332" s="1"/>
      <c r="N1332" s="1"/>
      <c r="O1332" s="1"/>
      <c r="P1332" s="1"/>
      <c r="Q1332" s="1"/>
      <c r="R1332" s="1"/>
      <c r="S1332" s="1"/>
      <c r="T1332" s="1"/>
      <c r="U1332" s="1"/>
      <c r="V1332" s="1"/>
      <c r="W1332" s="1"/>
      <c r="X1332" s="1"/>
      <c r="Y1332" s="1"/>
      <c r="Z1332" s="1"/>
    </row>
    <row r="1333" spans="1:26" ht="14.25" customHeight="1">
      <c r="A1333" s="1"/>
      <c r="B1333" s="183"/>
      <c r="C1333" s="4" t="s">
        <v>1020</v>
      </c>
      <c r="D1333" s="23" t="s">
        <v>440</v>
      </c>
      <c r="E1333" s="143">
        <f t="shared" si="110"/>
        <v>1</v>
      </c>
      <c r="F1333" s="127">
        <v>1</v>
      </c>
      <c r="G1333" s="145">
        <v>1</v>
      </c>
      <c r="H1333" s="337">
        <f>90500*1.19</f>
        <v>107695</v>
      </c>
      <c r="I1333" s="146">
        <f t="shared" si="111"/>
        <v>107695</v>
      </c>
      <c r="J1333" s="1"/>
      <c r="K1333" s="1"/>
      <c r="L1333" s="1"/>
      <c r="M1333" s="1"/>
      <c r="N1333" s="1"/>
      <c r="O1333" s="1"/>
      <c r="P1333" s="1"/>
      <c r="Q1333" s="1"/>
      <c r="R1333" s="1"/>
      <c r="S1333" s="1"/>
      <c r="T1333" s="1"/>
      <c r="U1333" s="1"/>
      <c r="V1333" s="1"/>
      <c r="W1333" s="1"/>
      <c r="X1333" s="1"/>
      <c r="Y1333" s="1"/>
      <c r="Z1333" s="1"/>
    </row>
    <row r="1334" spans="1:26" ht="14.25" customHeight="1">
      <c r="A1334" s="1"/>
      <c r="B1334" s="636" t="s">
        <v>294</v>
      </c>
      <c r="C1334" s="581"/>
      <c r="D1334" s="581"/>
      <c r="E1334" s="581"/>
      <c r="F1334" s="581"/>
      <c r="G1334" s="581"/>
      <c r="H1334" s="579"/>
      <c r="I1334" s="147">
        <f>SUM(I1332:I1333)</f>
        <v>3618195</v>
      </c>
      <c r="J1334" s="1"/>
      <c r="K1334" s="1"/>
      <c r="L1334" s="1"/>
      <c r="M1334" s="1"/>
      <c r="N1334" s="1"/>
      <c r="O1334" s="1"/>
      <c r="P1334" s="1"/>
      <c r="Q1334" s="1"/>
      <c r="R1334" s="1"/>
      <c r="S1334" s="1"/>
      <c r="T1334" s="1"/>
      <c r="U1334" s="1"/>
      <c r="V1334" s="1"/>
      <c r="W1334" s="1"/>
      <c r="X1334" s="1"/>
      <c r="Y1334" s="1"/>
      <c r="Z1334" s="1"/>
    </row>
    <row r="1335" spans="1:26" ht="14.25" customHeight="1">
      <c r="A1335" s="1"/>
      <c r="B1335" s="93"/>
      <c r="C1335" s="1"/>
      <c r="D1335" s="1"/>
      <c r="E1335" s="1"/>
      <c r="F1335" s="1"/>
      <c r="G1335" s="1"/>
      <c r="H1335" s="26"/>
      <c r="I1335" s="135"/>
      <c r="J1335" s="1"/>
      <c r="K1335" s="1"/>
      <c r="L1335" s="1"/>
      <c r="M1335" s="1"/>
      <c r="N1335" s="1"/>
      <c r="O1335" s="1"/>
      <c r="P1335" s="1"/>
      <c r="Q1335" s="1"/>
      <c r="R1335" s="1"/>
      <c r="S1335" s="1"/>
      <c r="T1335" s="1"/>
      <c r="U1335" s="1"/>
      <c r="V1335" s="1"/>
      <c r="W1335" s="1"/>
      <c r="X1335" s="1"/>
      <c r="Y1335" s="1"/>
      <c r="Z1335" s="1"/>
    </row>
    <row r="1336" spans="1:26" ht="14.25" customHeight="1">
      <c r="A1336" s="1"/>
      <c r="B1336" s="636" t="s">
        <v>295</v>
      </c>
      <c r="C1336" s="581"/>
      <c r="D1336" s="581"/>
      <c r="E1336" s="581"/>
      <c r="F1336" s="581"/>
      <c r="G1336" s="581"/>
      <c r="H1336" s="581"/>
      <c r="I1336" s="589"/>
      <c r="J1336" s="1"/>
      <c r="K1336" s="1"/>
      <c r="L1336" s="1"/>
      <c r="M1336" s="1"/>
      <c r="N1336" s="1"/>
      <c r="O1336" s="1"/>
      <c r="P1336" s="1"/>
      <c r="Q1336" s="1"/>
      <c r="R1336" s="1"/>
      <c r="S1336" s="1"/>
      <c r="T1336" s="1"/>
      <c r="U1336" s="1"/>
      <c r="V1336" s="1"/>
      <c r="W1336" s="1"/>
      <c r="X1336" s="1"/>
      <c r="Y1336" s="1"/>
      <c r="Z1336" s="1"/>
    </row>
    <row r="1337" spans="1:26" ht="14.25" customHeight="1">
      <c r="A1337" s="1"/>
      <c r="B1337" s="168" t="s">
        <v>287</v>
      </c>
      <c r="C1337" s="148" t="s">
        <v>283</v>
      </c>
      <c r="D1337" s="148" t="s">
        <v>288</v>
      </c>
      <c r="E1337" s="27" t="s">
        <v>289</v>
      </c>
      <c r="F1337" s="148" t="s">
        <v>73</v>
      </c>
      <c r="G1337" s="148" t="s">
        <v>290</v>
      </c>
      <c r="H1337" s="148" t="s">
        <v>284</v>
      </c>
      <c r="I1337" s="149" t="s">
        <v>291</v>
      </c>
      <c r="J1337" s="1"/>
      <c r="K1337" s="1"/>
      <c r="L1337" s="1"/>
      <c r="M1337" s="1"/>
      <c r="N1337" s="1"/>
      <c r="O1337" s="1"/>
      <c r="P1337" s="1"/>
      <c r="Q1337" s="1"/>
      <c r="R1337" s="1"/>
      <c r="S1337" s="1"/>
      <c r="T1337" s="1"/>
      <c r="U1337" s="1"/>
      <c r="V1337" s="1"/>
      <c r="W1337" s="1"/>
      <c r="X1337" s="1"/>
      <c r="Y1337" s="1"/>
      <c r="Z1337" s="1"/>
    </row>
    <row r="1338" spans="1:26" ht="14.25" customHeight="1">
      <c r="A1338" s="1"/>
      <c r="B1338" s="183"/>
      <c r="C1338" s="3" t="s">
        <v>296</v>
      </c>
      <c r="D1338" s="127" t="s">
        <v>297</v>
      </c>
      <c r="E1338" s="8">
        <v>0.05</v>
      </c>
      <c r="F1338" s="20">
        <v>4.32</v>
      </c>
      <c r="G1338" s="145">
        <v>1</v>
      </c>
      <c r="H1338" s="150">
        <f>I1350</f>
        <v>464957.26495726494</v>
      </c>
      <c r="I1338" s="146">
        <f>+E1338*H1338</f>
        <v>23247.86324786325</v>
      </c>
      <c r="J1338" s="1"/>
      <c r="K1338" s="1"/>
      <c r="L1338" s="1"/>
      <c r="M1338" s="1"/>
      <c r="N1338" s="1"/>
      <c r="O1338" s="1"/>
      <c r="P1338" s="1"/>
      <c r="Q1338" s="1"/>
      <c r="R1338" s="1"/>
      <c r="S1338" s="1"/>
      <c r="T1338" s="1"/>
      <c r="U1338" s="1"/>
      <c r="V1338" s="1"/>
      <c r="W1338" s="1"/>
      <c r="X1338" s="1"/>
      <c r="Y1338" s="1"/>
      <c r="Z1338" s="1"/>
    </row>
    <row r="1339" spans="1:26" ht="14.25" customHeight="1">
      <c r="A1339" s="1"/>
      <c r="B1339" s="636" t="s">
        <v>298</v>
      </c>
      <c r="C1339" s="581"/>
      <c r="D1339" s="581"/>
      <c r="E1339" s="581"/>
      <c r="F1339" s="581"/>
      <c r="G1339" s="581"/>
      <c r="H1339" s="579"/>
      <c r="I1339" s="147">
        <f>SUM(I1338)</f>
        <v>23247.86324786325</v>
      </c>
      <c r="J1339" s="1"/>
      <c r="K1339" s="1"/>
      <c r="L1339" s="1"/>
      <c r="M1339" s="1"/>
      <c r="N1339" s="1"/>
      <c r="O1339" s="1"/>
      <c r="P1339" s="1"/>
      <c r="Q1339" s="1"/>
      <c r="R1339" s="1"/>
      <c r="S1339" s="1"/>
      <c r="T1339" s="1"/>
      <c r="U1339" s="1"/>
      <c r="V1339" s="1"/>
      <c r="W1339" s="1"/>
      <c r="X1339" s="1"/>
      <c r="Y1339" s="1"/>
      <c r="Z1339" s="1"/>
    </row>
    <row r="1340" spans="1:26" ht="14.25" customHeight="1">
      <c r="A1340" s="1"/>
      <c r="B1340" s="33"/>
      <c r="C1340" s="108"/>
      <c r="D1340" s="108"/>
      <c r="E1340" s="108"/>
      <c r="F1340" s="108"/>
      <c r="G1340" s="108"/>
      <c r="H1340" s="108"/>
      <c r="I1340" s="151"/>
      <c r="J1340" s="1"/>
      <c r="K1340" s="1"/>
      <c r="L1340" s="1"/>
      <c r="M1340" s="1"/>
      <c r="N1340" s="1"/>
      <c r="O1340" s="1"/>
      <c r="P1340" s="1"/>
      <c r="Q1340" s="1"/>
      <c r="R1340" s="1"/>
      <c r="S1340" s="1"/>
      <c r="T1340" s="1"/>
      <c r="U1340" s="1"/>
      <c r="V1340" s="1"/>
      <c r="W1340" s="1"/>
      <c r="X1340" s="1"/>
      <c r="Y1340" s="1"/>
      <c r="Z1340" s="1"/>
    </row>
    <row r="1341" spans="1:26" ht="14.25" customHeight="1">
      <c r="A1341" s="1"/>
      <c r="B1341" s="636" t="s">
        <v>299</v>
      </c>
      <c r="C1341" s="581"/>
      <c r="D1341" s="581"/>
      <c r="E1341" s="581"/>
      <c r="F1341" s="581"/>
      <c r="G1341" s="581"/>
      <c r="H1341" s="581"/>
      <c r="I1341" s="589"/>
      <c r="J1341" s="1"/>
      <c r="K1341" s="1"/>
      <c r="L1341" s="1"/>
      <c r="M1341" s="1"/>
      <c r="N1341" s="1"/>
      <c r="O1341" s="1"/>
      <c r="P1341" s="1"/>
      <c r="Q1341" s="1"/>
      <c r="R1341" s="1"/>
      <c r="S1341" s="1"/>
      <c r="T1341" s="1"/>
      <c r="U1341" s="1"/>
      <c r="V1341" s="1"/>
      <c r="W1341" s="1"/>
      <c r="X1341" s="1"/>
      <c r="Y1341" s="1"/>
      <c r="Z1341" s="1"/>
    </row>
    <row r="1342" spans="1:26" ht="14.25" customHeight="1">
      <c r="A1342" s="1"/>
      <c r="B1342" s="168" t="s">
        <v>287</v>
      </c>
      <c r="C1342" s="148" t="s">
        <v>283</v>
      </c>
      <c r="D1342" s="148" t="s">
        <v>288</v>
      </c>
      <c r="E1342" s="27" t="s">
        <v>289</v>
      </c>
      <c r="F1342" s="148" t="s">
        <v>73</v>
      </c>
      <c r="G1342" s="148" t="s">
        <v>290</v>
      </c>
      <c r="H1342" s="148" t="s">
        <v>284</v>
      </c>
      <c r="I1342" s="149" t="s">
        <v>291</v>
      </c>
      <c r="J1342" s="1"/>
      <c r="K1342" s="1"/>
      <c r="L1342" s="1"/>
      <c r="M1342" s="1"/>
      <c r="N1342" s="1"/>
      <c r="O1342" s="1"/>
      <c r="P1342" s="1"/>
      <c r="Q1342" s="1"/>
      <c r="R1342" s="1"/>
      <c r="S1342" s="1"/>
      <c r="T1342" s="1"/>
      <c r="U1342" s="1"/>
      <c r="V1342" s="1"/>
      <c r="W1342" s="1"/>
      <c r="X1342" s="1"/>
      <c r="Y1342" s="1"/>
      <c r="Z1342" s="1"/>
    </row>
    <row r="1343" spans="1:26" ht="14.25" customHeight="1">
      <c r="A1343" s="1"/>
      <c r="B1343" s="334"/>
      <c r="C1343" s="3" t="s">
        <v>300</v>
      </c>
      <c r="D1343" s="127" t="s">
        <v>301</v>
      </c>
      <c r="E1343" s="143">
        <v>43</v>
      </c>
      <c r="F1343" s="127">
        <f>+K1334</f>
        <v>0</v>
      </c>
      <c r="G1343" s="145">
        <v>1</v>
      </c>
      <c r="H1343" s="150">
        <v>1800</v>
      </c>
      <c r="I1343" s="146">
        <f>+E1343*H1343</f>
        <v>77400</v>
      </c>
      <c r="J1343" s="1"/>
      <c r="K1343" s="1"/>
      <c r="L1343" s="1"/>
      <c r="M1343" s="1"/>
      <c r="N1343" s="1"/>
      <c r="O1343" s="1"/>
      <c r="P1343" s="1"/>
      <c r="Q1343" s="1"/>
      <c r="R1343" s="1"/>
      <c r="S1343" s="1"/>
      <c r="T1343" s="1"/>
      <c r="U1343" s="1"/>
      <c r="V1343" s="1"/>
      <c r="W1343" s="1"/>
      <c r="X1343" s="1"/>
      <c r="Y1343" s="1"/>
      <c r="Z1343" s="1"/>
    </row>
    <row r="1344" spans="1:26" ht="14.25" customHeight="1">
      <c r="A1344" s="1"/>
      <c r="B1344" s="636" t="s">
        <v>302</v>
      </c>
      <c r="C1344" s="581"/>
      <c r="D1344" s="581"/>
      <c r="E1344" s="581"/>
      <c r="F1344" s="581"/>
      <c r="G1344" s="581"/>
      <c r="H1344" s="579"/>
      <c r="I1344" s="147">
        <f>SUM(I1343)</f>
        <v>77400</v>
      </c>
      <c r="J1344" s="1"/>
      <c r="K1344" s="1"/>
      <c r="L1344" s="1"/>
      <c r="M1344" s="1"/>
      <c r="N1344" s="1"/>
      <c r="O1344" s="1"/>
      <c r="P1344" s="1"/>
      <c r="Q1344" s="1"/>
      <c r="R1344" s="1"/>
      <c r="S1344" s="1"/>
      <c r="T1344" s="1"/>
      <c r="U1344" s="1"/>
      <c r="V1344" s="1"/>
      <c r="W1344" s="1"/>
      <c r="X1344" s="1"/>
      <c r="Y1344" s="1"/>
      <c r="Z1344" s="1"/>
    </row>
    <row r="1345" spans="1:26" ht="14.25" customHeight="1">
      <c r="A1345" s="1"/>
      <c r="B1345" s="93"/>
      <c r="C1345" s="1"/>
      <c r="D1345" s="1"/>
      <c r="E1345" s="1"/>
      <c r="F1345" s="1"/>
      <c r="G1345" s="1"/>
      <c r="H1345" s="26"/>
      <c r="I1345" s="135"/>
      <c r="J1345" s="1"/>
      <c r="K1345" s="1"/>
      <c r="L1345" s="1"/>
      <c r="M1345" s="1"/>
      <c r="N1345" s="1"/>
      <c r="O1345" s="1"/>
      <c r="P1345" s="1"/>
      <c r="Q1345" s="1"/>
      <c r="R1345" s="1"/>
      <c r="S1345" s="1"/>
      <c r="T1345" s="1"/>
      <c r="U1345" s="1"/>
      <c r="V1345" s="1"/>
      <c r="W1345" s="1"/>
      <c r="X1345" s="1"/>
      <c r="Y1345" s="1"/>
      <c r="Z1345" s="1"/>
    </row>
    <row r="1346" spans="1:26" ht="14.25" customHeight="1">
      <c r="A1346" s="1"/>
      <c r="B1346" s="636" t="s">
        <v>303</v>
      </c>
      <c r="C1346" s="581"/>
      <c r="D1346" s="581"/>
      <c r="E1346" s="581"/>
      <c r="F1346" s="581"/>
      <c r="G1346" s="581"/>
      <c r="H1346" s="581"/>
      <c r="I1346" s="589"/>
      <c r="J1346" s="1"/>
      <c r="K1346" s="1"/>
      <c r="L1346" s="1"/>
      <c r="M1346" s="1"/>
      <c r="N1346" s="1"/>
      <c r="O1346" s="1"/>
      <c r="P1346" s="1"/>
      <c r="Q1346" s="1"/>
      <c r="R1346" s="1"/>
      <c r="S1346" s="1"/>
      <c r="T1346" s="1"/>
      <c r="U1346" s="1"/>
      <c r="V1346" s="1"/>
      <c r="W1346" s="1"/>
      <c r="X1346" s="1"/>
      <c r="Y1346" s="1"/>
      <c r="Z1346" s="1"/>
    </row>
    <row r="1347" spans="1:26" ht="14.25" customHeight="1">
      <c r="A1347" s="1"/>
      <c r="B1347" s="168" t="s">
        <v>287</v>
      </c>
      <c r="C1347" s="148" t="s">
        <v>283</v>
      </c>
      <c r="D1347" s="152" t="s">
        <v>288</v>
      </c>
      <c r="E1347" s="27" t="s">
        <v>289</v>
      </c>
      <c r="F1347" s="152" t="s">
        <v>73</v>
      </c>
      <c r="G1347" s="152" t="s">
        <v>290</v>
      </c>
      <c r="H1347" s="152" t="s">
        <v>284</v>
      </c>
      <c r="I1347" s="149" t="s">
        <v>291</v>
      </c>
      <c r="J1347" s="1"/>
      <c r="K1347" s="1"/>
      <c r="L1347" s="1"/>
      <c r="M1347" s="1"/>
      <c r="N1347" s="1"/>
      <c r="O1347" s="1"/>
      <c r="P1347" s="1"/>
      <c r="Q1347" s="1"/>
      <c r="R1347" s="1"/>
      <c r="S1347" s="1"/>
      <c r="T1347" s="1"/>
      <c r="U1347" s="1"/>
      <c r="V1347" s="1"/>
      <c r="W1347" s="1"/>
      <c r="X1347" s="1"/>
      <c r="Y1347" s="1"/>
      <c r="Z1347" s="1"/>
    </row>
    <row r="1348" spans="1:26" ht="14.25" customHeight="1">
      <c r="A1348" s="1"/>
      <c r="B1348" s="334"/>
      <c r="C1348" s="3" t="s">
        <v>304</v>
      </c>
      <c r="D1348" s="127" t="s">
        <v>305</v>
      </c>
      <c r="E1348" s="8">
        <v>2</v>
      </c>
      <c r="F1348" s="127">
        <v>0.6</v>
      </c>
      <c r="G1348" s="127">
        <v>0.9</v>
      </c>
      <c r="H1348" s="150">
        <f>+((1160000+140000)*1.9*1.6)/30.42</f>
        <v>129914.52991452991</v>
      </c>
      <c r="I1348" s="146">
        <f t="shared" ref="I1348:I1349" si="112">+E1348*H1348</f>
        <v>259829.05982905981</v>
      </c>
      <c r="J1348" s="1"/>
      <c r="K1348" s="1"/>
      <c r="L1348" s="1"/>
      <c r="M1348" s="1"/>
      <c r="N1348" s="1"/>
      <c r="O1348" s="1"/>
      <c r="P1348" s="1"/>
      <c r="Q1348" s="1"/>
      <c r="R1348" s="1"/>
      <c r="S1348" s="1"/>
      <c r="T1348" s="1"/>
      <c r="U1348" s="1"/>
      <c r="V1348" s="1"/>
      <c r="W1348" s="1"/>
      <c r="X1348" s="1"/>
      <c r="Y1348" s="1"/>
      <c r="Z1348" s="1"/>
    </row>
    <row r="1349" spans="1:26" ht="14.25" customHeight="1">
      <c r="A1349" s="1"/>
      <c r="B1349" s="183"/>
      <c r="C1349" s="3" t="s">
        <v>306</v>
      </c>
      <c r="D1349" s="127" t="s">
        <v>305</v>
      </c>
      <c r="E1349" s="8">
        <v>2</v>
      </c>
      <c r="F1349" s="127">
        <v>0.6</v>
      </c>
      <c r="G1349" s="127">
        <v>0.9</v>
      </c>
      <c r="H1349" s="150">
        <f>+((1160000+140000)*1.5*1.6)/30.42</f>
        <v>102564.10256410256</v>
      </c>
      <c r="I1349" s="146">
        <f t="shared" si="112"/>
        <v>205128.20512820513</v>
      </c>
      <c r="J1349" s="1"/>
      <c r="K1349" s="1"/>
      <c r="L1349" s="1"/>
      <c r="M1349" s="1"/>
      <c r="N1349" s="1"/>
      <c r="O1349" s="1"/>
      <c r="P1349" s="1"/>
      <c r="Q1349" s="1"/>
      <c r="R1349" s="1"/>
      <c r="S1349" s="1"/>
      <c r="T1349" s="1"/>
      <c r="U1349" s="1"/>
      <c r="V1349" s="1"/>
      <c r="W1349" s="1"/>
      <c r="X1349" s="1"/>
      <c r="Y1349" s="1"/>
      <c r="Z1349" s="1"/>
    </row>
    <row r="1350" spans="1:26" ht="14.25" customHeight="1">
      <c r="A1350" s="1"/>
      <c r="B1350" s="636" t="s">
        <v>307</v>
      </c>
      <c r="C1350" s="581"/>
      <c r="D1350" s="581"/>
      <c r="E1350" s="581"/>
      <c r="F1350" s="581"/>
      <c r="G1350" s="581"/>
      <c r="H1350" s="579"/>
      <c r="I1350" s="147">
        <f>SUM(I1348:I1349)</f>
        <v>464957.26495726494</v>
      </c>
      <c r="J1350" s="1"/>
      <c r="K1350" s="1"/>
      <c r="L1350" s="1"/>
      <c r="M1350" s="1"/>
      <c r="N1350" s="1"/>
      <c r="O1350" s="1"/>
      <c r="P1350" s="1"/>
      <c r="Q1350" s="1"/>
      <c r="R1350" s="1"/>
      <c r="S1350" s="1"/>
      <c r="T1350" s="1"/>
      <c r="U1350" s="1"/>
      <c r="V1350" s="1"/>
      <c r="W1350" s="1"/>
      <c r="X1350" s="1"/>
      <c r="Y1350" s="1"/>
      <c r="Z1350" s="1"/>
    </row>
    <row r="1351" spans="1:26" ht="14.25" customHeight="1">
      <c r="A1351" s="1"/>
      <c r="B1351" s="93"/>
      <c r="C1351" s="1"/>
      <c r="D1351" s="1"/>
      <c r="E1351" s="1"/>
      <c r="F1351" s="1"/>
      <c r="G1351" s="1"/>
      <c r="H1351" s="26"/>
      <c r="I1351" s="135"/>
      <c r="J1351" s="1"/>
      <c r="K1351" s="1"/>
      <c r="L1351" s="1"/>
      <c r="M1351" s="1"/>
      <c r="N1351" s="1"/>
      <c r="O1351" s="1"/>
      <c r="P1351" s="1"/>
      <c r="Q1351" s="1"/>
      <c r="R1351" s="1"/>
      <c r="S1351" s="1"/>
      <c r="T1351" s="1"/>
      <c r="U1351" s="1"/>
      <c r="V1351" s="1"/>
      <c r="W1351" s="1"/>
      <c r="X1351" s="1"/>
      <c r="Y1351" s="1"/>
      <c r="Z1351" s="1"/>
    </row>
    <row r="1352" spans="1:26" ht="14.25" customHeight="1">
      <c r="A1352" s="1"/>
      <c r="B1352" s="637" t="s">
        <v>308</v>
      </c>
      <c r="C1352" s="594"/>
      <c r="D1352" s="594"/>
      <c r="E1352" s="594"/>
      <c r="F1352" s="594"/>
      <c r="G1352" s="594"/>
      <c r="H1352" s="595"/>
      <c r="I1352" s="153">
        <f>+I1334+I1339+I1344+I1350</f>
        <v>4183800.128205128</v>
      </c>
      <c r="J1352" s="1"/>
      <c r="K1352" s="1"/>
      <c r="L1352" s="1"/>
      <c r="M1352" s="1"/>
      <c r="N1352" s="1"/>
      <c r="O1352" s="1"/>
      <c r="P1352" s="1"/>
      <c r="Q1352" s="1"/>
      <c r="R1352" s="1"/>
      <c r="S1352" s="1"/>
      <c r="T1352" s="1"/>
      <c r="U1352" s="1"/>
      <c r="V1352" s="1"/>
      <c r="W1352" s="1"/>
      <c r="X1352" s="1"/>
      <c r="Y1352" s="1"/>
      <c r="Z1352" s="1"/>
    </row>
    <row r="1353" spans="1:26" ht="14.25" customHeight="1">
      <c r="A1353" s="1"/>
      <c r="B1353" s="154"/>
      <c r="C1353" s="154"/>
      <c r="D1353" s="154"/>
      <c r="E1353" s="154"/>
      <c r="F1353" s="154"/>
      <c r="G1353" s="154"/>
      <c r="H1353" s="154"/>
      <c r="I1353" s="155"/>
      <c r="J1353" s="1"/>
      <c r="K1353" s="1"/>
      <c r="L1353" s="1"/>
      <c r="M1353" s="1"/>
      <c r="N1353" s="1"/>
      <c r="O1353" s="1"/>
      <c r="P1353" s="1"/>
      <c r="Q1353" s="1"/>
      <c r="R1353" s="1"/>
      <c r="S1353" s="1"/>
      <c r="T1353" s="1"/>
      <c r="U1353" s="1"/>
      <c r="V1353" s="1"/>
      <c r="W1353" s="1"/>
      <c r="X1353" s="1"/>
      <c r="Y1353" s="1"/>
      <c r="Z1353" s="1"/>
    </row>
    <row r="1354" spans="1:26" ht="14.25" customHeight="1">
      <c r="A1354" s="1"/>
      <c r="B1354" s="7"/>
      <c r="C1354" s="7"/>
      <c r="D1354" s="7"/>
      <c r="E1354" s="7"/>
      <c r="F1354" s="7"/>
      <c r="G1354" s="7"/>
      <c r="H1354" s="7"/>
      <c r="I1354" s="7"/>
      <c r="J1354" s="1"/>
      <c r="K1354" s="1"/>
      <c r="L1354" s="1"/>
      <c r="M1354" s="1"/>
      <c r="N1354" s="1"/>
      <c r="O1354" s="1"/>
      <c r="P1354" s="1"/>
      <c r="Q1354" s="1"/>
      <c r="R1354" s="1"/>
      <c r="S1354" s="1"/>
      <c r="T1354" s="1"/>
      <c r="U1354" s="1"/>
      <c r="V1354" s="1"/>
      <c r="W1354" s="1"/>
      <c r="X1354" s="1"/>
      <c r="Y1354" s="1"/>
      <c r="Z1354" s="1"/>
    </row>
    <row r="1355" spans="1:26" ht="14.25" customHeight="1">
      <c r="A1355" s="1"/>
      <c r="B1355" s="631" t="s">
        <v>281</v>
      </c>
      <c r="C1355" s="632"/>
      <c r="D1355" s="632"/>
      <c r="E1355" s="632"/>
      <c r="F1355" s="632"/>
      <c r="G1355" s="632"/>
      <c r="H1355" s="632"/>
      <c r="I1355" s="704"/>
      <c r="J1355" s="1"/>
      <c r="K1355" s="1"/>
      <c r="L1355" s="1"/>
      <c r="M1355" s="1"/>
      <c r="N1355" s="1"/>
      <c r="O1355" s="1"/>
      <c r="P1355" s="1"/>
      <c r="Q1355" s="1"/>
      <c r="R1355" s="1"/>
      <c r="S1355" s="1"/>
      <c r="T1355" s="1"/>
      <c r="U1355" s="1"/>
      <c r="V1355" s="1"/>
      <c r="W1355" s="1"/>
      <c r="X1355" s="1"/>
      <c r="Y1355" s="1"/>
      <c r="Z1355" s="1"/>
    </row>
    <row r="1356" spans="1:26" ht="14.25" customHeight="1">
      <c r="A1356" s="1"/>
      <c r="B1356" s="93"/>
      <c r="C1356" s="1"/>
      <c r="D1356" s="1"/>
      <c r="E1356" s="1"/>
      <c r="F1356" s="1"/>
      <c r="G1356" s="1"/>
      <c r="H1356" s="26"/>
      <c r="I1356" s="135"/>
      <c r="J1356" s="1"/>
      <c r="K1356" s="1"/>
      <c r="L1356" s="1"/>
      <c r="M1356" s="1"/>
      <c r="N1356" s="1"/>
      <c r="O1356" s="1"/>
      <c r="P1356" s="1"/>
      <c r="Q1356" s="1"/>
      <c r="R1356" s="1"/>
      <c r="S1356" s="1"/>
      <c r="T1356" s="1"/>
      <c r="U1356" s="1"/>
      <c r="V1356" s="1"/>
      <c r="W1356" s="1"/>
      <c r="X1356" s="1"/>
      <c r="Y1356" s="1"/>
      <c r="Z1356" s="1"/>
    </row>
    <row r="1357" spans="1:26" ht="14.25" customHeight="1">
      <c r="A1357" s="1"/>
      <c r="B1357" s="591" t="s">
        <v>1019</v>
      </c>
      <c r="C1357" s="581"/>
      <c r="D1357" s="581"/>
      <c r="E1357" s="581"/>
      <c r="F1357" s="581"/>
      <c r="G1357" s="581"/>
      <c r="H1357" s="581"/>
      <c r="I1357" s="589"/>
      <c r="J1357" s="1"/>
      <c r="K1357" s="1"/>
      <c r="L1357" s="1"/>
      <c r="M1357" s="1"/>
      <c r="N1357" s="1"/>
      <c r="O1357" s="1"/>
      <c r="P1357" s="1"/>
      <c r="Q1357" s="1"/>
      <c r="R1357" s="1"/>
      <c r="S1357" s="1"/>
      <c r="T1357" s="1"/>
      <c r="U1357" s="1"/>
      <c r="V1357" s="1"/>
      <c r="W1357" s="1"/>
      <c r="X1357" s="1"/>
      <c r="Y1357" s="1"/>
      <c r="Z1357" s="1"/>
    </row>
    <row r="1358" spans="1:26" ht="14.25" customHeight="1">
      <c r="A1358" s="1"/>
      <c r="B1358" s="93"/>
      <c r="C1358" s="1"/>
      <c r="D1358" s="1"/>
      <c r="E1358" s="1"/>
      <c r="F1358" s="1"/>
      <c r="G1358" s="1"/>
      <c r="H1358" s="26"/>
      <c r="I1358" s="135"/>
      <c r="J1358" s="1"/>
      <c r="K1358" s="1"/>
      <c r="L1358" s="1"/>
      <c r="M1358" s="1"/>
      <c r="N1358" s="1"/>
      <c r="O1358" s="1"/>
      <c r="P1358" s="1"/>
      <c r="Q1358" s="1"/>
      <c r="R1358" s="1"/>
      <c r="S1358" s="1"/>
      <c r="T1358" s="1"/>
      <c r="U1358" s="1"/>
      <c r="V1358" s="1"/>
      <c r="W1358" s="1"/>
      <c r="X1358" s="1"/>
      <c r="Y1358" s="1"/>
      <c r="Z1358" s="1"/>
    </row>
    <row r="1359" spans="1:26" ht="14.25" customHeight="1">
      <c r="A1359" s="1"/>
      <c r="B1359" s="332" t="s">
        <v>282</v>
      </c>
      <c r="C1359" s="889" t="s">
        <v>283</v>
      </c>
      <c r="D1359" s="581"/>
      <c r="E1359" s="581"/>
      <c r="F1359" s="581"/>
      <c r="G1359" s="579"/>
      <c r="H1359" s="136" t="s">
        <v>2</v>
      </c>
      <c r="I1359" s="137" t="s">
        <v>284</v>
      </c>
      <c r="J1359" s="1"/>
      <c r="K1359" s="1"/>
      <c r="L1359" s="1"/>
      <c r="M1359" s="1"/>
      <c r="N1359" s="1"/>
      <c r="O1359" s="1"/>
      <c r="P1359" s="1"/>
      <c r="Q1359" s="1"/>
      <c r="R1359" s="1"/>
      <c r="S1359" s="1"/>
      <c r="T1359" s="1"/>
      <c r="U1359" s="1"/>
      <c r="V1359" s="1"/>
      <c r="W1359" s="1"/>
      <c r="X1359" s="1"/>
      <c r="Y1359" s="1"/>
      <c r="Z1359" s="1"/>
    </row>
    <row r="1360" spans="1:26" ht="14.25" customHeight="1">
      <c r="A1360" s="1"/>
      <c r="B1360" s="168" t="e">
        <f>+#REF!</f>
        <v>#REF!</v>
      </c>
      <c r="C1360" s="890" t="e">
        <f>+#REF!</f>
        <v>#REF!</v>
      </c>
      <c r="D1360" s="581"/>
      <c r="E1360" s="579"/>
      <c r="F1360" s="890"/>
      <c r="G1360" s="579"/>
      <c r="H1360" s="23" t="e">
        <f>+#REF!</f>
        <v>#REF!</v>
      </c>
      <c r="I1360" s="139">
        <f>+I1385</f>
        <v>94715.380256410252</v>
      </c>
      <c r="J1360" s="1"/>
      <c r="K1360" s="1"/>
      <c r="L1360" s="1"/>
      <c r="M1360" s="1"/>
      <c r="N1360" s="1"/>
      <c r="O1360" s="1"/>
      <c r="P1360" s="1"/>
      <c r="Q1360" s="1"/>
      <c r="R1360" s="1"/>
      <c r="S1360" s="1"/>
      <c r="T1360" s="1"/>
      <c r="U1360" s="1"/>
      <c r="V1360" s="1"/>
      <c r="W1360" s="1"/>
      <c r="X1360" s="1"/>
      <c r="Y1360" s="1"/>
      <c r="Z1360" s="1"/>
    </row>
    <row r="1361" spans="1:26" ht="14.25" customHeight="1">
      <c r="A1361" s="1"/>
      <c r="B1361" s="333" t="s">
        <v>285</v>
      </c>
      <c r="C1361" s="140" t="s">
        <v>285</v>
      </c>
      <c r="D1361" s="1"/>
      <c r="E1361" s="1"/>
      <c r="F1361" s="1"/>
      <c r="G1361" s="1"/>
      <c r="H1361" s="140" t="s">
        <v>285</v>
      </c>
      <c r="I1361" s="141" t="s">
        <v>285</v>
      </c>
      <c r="J1361" s="1"/>
      <c r="K1361" s="1"/>
      <c r="L1361" s="1"/>
      <c r="M1361" s="1"/>
      <c r="N1361" s="1"/>
      <c r="O1361" s="1"/>
      <c r="P1361" s="1"/>
      <c r="Q1361" s="1"/>
      <c r="R1361" s="1"/>
      <c r="S1361" s="1"/>
      <c r="T1361" s="1"/>
      <c r="U1361" s="1"/>
      <c r="V1361" s="1"/>
      <c r="W1361" s="1"/>
      <c r="X1361" s="1"/>
      <c r="Y1361" s="1"/>
      <c r="Z1361" s="1"/>
    </row>
    <row r="1362" spans="1:26" ht="14.25" customHeight="1">
      <c r="A1362" s="1"/>
      <c r="B1362" s="636" t="s">
        <v>286</v>
      </c>
      <c r="C1362" s="581"/>
      <c r="D1362" s="581"/>
      <c r="E1362" s="581"/>
      <c r="F1362" s="581"/>
      <c r="G1362" s="581"/>
      <c r="H1362" s="581"/>
      <c r="I1362" s="589"/>
      <c r="J1362" s="1"/>
      <c r="K1362" s="1"/>
      <c r="L1362" s="1"/>
      <c r="M1362" s="1"/>
      <c r="N1362" s="1"/>
      <c r="O1362" s="1"/>
      <c r="P1362" s="1"/>
      <c r="Q1362" s="1"/>
      <c r="R1362" s="1"/>
      <c r="S1362" s="1"/>
      <c r="T1362" s="1"/>
      <c r="U1362" s="1"/>
      <c r="V1362" s="1"/>
      <c r="W1362" s="1"/>
      <c r="X1362" s="1"/>
      <c r="Y1362" s="1"/>
      <c r="Z1362" s="1"/>
    </row>
    <row r="1363" spans="1:26" ht="14.25" customHeight="1">
      <c r="A1363" s="1"/>
      <c r="B1363" s="224" t="s">
        <v>287</v>
      </c>
      <c r="C1363" s="27" t="s">
        <v>283</v>
      </c>
      <c r="D1363" s="27" t="s">
        <v>288</v>
      </c>
      <c r="E1363" s="27" t="s">
        <v>289</v>
      </c>
      <c r="F1363" s="27" t="s">
        <v>73</v>
      </c>
      <c r="G1363" s="27" t="s">
        <v>290</v>
      </c>
      <c r="H1363" s="27" t="s">
        <v>284</v>
      </c>
      <c r="I1363" s="142" t="s">
        <v>291</v>
      </c>
      <c r="J1363" s="1"/>
      <c r="K1363" s="1"/>
      <c r="L1363" s="1"/>
      <c r="M1363" s="1"/>
      <c r="N1363" s="1"/>
      <c r="O1363" s="1"/>
      <c r="P1363" s="1"/>
      <c r="Q1363" s="1"/>
      <c r="R1363" s="1"/>
      <c r="S1363" s="1"/>
      <c r="T1363" s="1"/>
      <c r="U1363" s="1"/>
      <c r="V1363" s="1"/>
      <c r="W1363" s="1"/>
      <c r="X1363" s="1"/>
      <c r="Y1363" s="1"/>
      <c r="Z1363" s="1"/>
    </row>
    <row r="1364" spans="1:26" ht="14.25" customHeight="1">
      <c r="A1364" s="1"/>
      <c r="B1364" s="334"/>
      <c r="C1364" s="4" t="s">
        <v>1021</v>
      </c>
      <c r="D1364" s="335" t="s">
        <v>51</v>
      </c>
      <c r="E1364" s="143">
        <f t="shared" ref="E1364:E1366" si="113">+F1364*G1364</f>
        <v>1</v>
      </c>
      <c r="F1364" s="144">
        <v>1</v>
      </c>
      <c r="G1364" s="145">
        <v>1</v>
      </c>
      <c r="H1364" s="336">
        <f>(20500+1800)*1.19</f>
        <v>26537</v>
      </c>
      <c r="I1364" s="146">
        <f t="shared" ref="I1364:I1366" si="114">+E1364*H1364</f>
        <v>26537</v>
      </c>
      <c r="J1364" s="1"/>
      <c r="K1364" s="1"/>
      <c r="L1364" s="1"/>
      <c r="M1364" s="1"/>
      <c r="N1364" s="1"/>
      <c r="O1364" s="1"/>
      <c r="P1364" s="1"/>
      <c r="Q1364" s="1"/>
      <c r="R1364" s="1"/>
      <c r="S1364" s="1"/>
      <c r="T1364" s="1"/>
      <c r="U1364" s="1"/>
      <c r="V1364" s="1"/>
      <c r="W1364" s="1"/>
      <c r="X1364" s="1"/>
      <c r="Y1364" s="1"/>
      <c r="Z1364" s="1"/>
    </row>
    <row r="1365" spans="1:26" ht="14.25" customHeight="1">
      <c r="A1365" s="1"/>
      <c r="B1365" s="334"/>
      <c r="C1365" s="4" t="s">
        <v>310</v>
      </c>
      <c r="D1365" s="335" t="s">
        <v>51</v>
      </c>
      <c r="E1365" s="143">
        <f t="shared" si="113"/>
        <v>1</v>
      </c>
      <c r="F1365" s="144">
        <v>1</v>
      </c>
      <c r="G1365" s="145">
        <v>1</v>
      </c>
      <c r="H1365" s="336">
        <f>17563*1.19</f>
        <v>20899.969999999998</v>
      </c>
      <c r="I1365" s="146">
        <f t="shared" si="114"/>
        <v>20899.969999999998</v>
      </c>
      <c r="J1365" s="1"/>
      <c r="K1365" s="1"/>
      <c r="L1365" s="1"/>
      <c r="M1365" s="1"/>
      <c r="N1365" s="1"/>
      <c r="O1365" s="1"/>
      <c r="P1365" s="1"/>
      <c r="Q1365" s="1"/>
      <c r="R1365" s="1"/>
      <c r="S1365" s="1"/>
      <c r="T1365" s="1"/>
      <c r="U1365" s="1"/>
      <c r="V1365" s="1"/>
      <c r="W1365" s="1"/>
      <c r="X1365" s="1"/>
      <c r="Y1365" s="1"/>
      <c r="Z1365" s="1"/>
    </row>
    <row r="1366" spans="1:26" ht="14.25" customHeight="1">
      <c r="A1366" s="1"/>
      <c r="B1366" s="183"/>
      <c r="C1366" s="4" t="s">
        <v>311</v>
      </c>
      <c r="D1366" s="23" t="s">
        <v>440</v>
      </c>
      <c r="E1366" s="143">
        <f t="shared" si="113"/>
        <v>1</v>
      </c>
      <c r="F1366" s="127">
        <v>1</v>
      </c>
      <c r="G1366" s="145">
        <v>1</v>
      </c>
      <c r="H1366" s="337">
        <f>5500*1.19</f>
        <v>6545</v>
      </c>
      <c r="I1366" s="146">
        <f t="shared" si="114"/>
        <v>6545</v>
      </c>
      <c r="J1366" s="1"/>
      <c r="K1366" s="1"/>
      <c r="L1366" s="1"/>
      <c r="M1366" s="1"/>
      <c r="N1366" s="1"/>
      <c r="O1366" s="1"/>
      <c r="P1366" s="1"/>
      <c r="Q1366" s="1"/>
      <c r="R1366" s="1"/>
      <c r="S1366" s="1"/>
      <c r="T1366" s="1"/>
      <c r="U1366" s="1"/>
      <c r="V1366" s="1"/>
      <c r="W1366" s="1"/>
      <c r="X1366" s="1"/>
      <c r="Y1366" s="1"/>
      <c r="Z1366" s="1"/>
    </row>
    <row r="1367" spans="1:26" ht="14.25" customHeight="1">
      <c r="A1367" s="1"/>
      <c r="B1367" s="636" t="s">
        <v>294</v>
      </c>
      <c r="C1367" s="581"/>
      <c r="D1367" s="581"/>
      <c r="E1367" s="581"/>
      <c r="F1367" s="581"/>
      <c r="G1367" s="581"/>
      <c r="H1367" s="579"/>
      <c r="I1367" s="147">
        <f>SUM(I1364:I1366)</f>
        <v>53981.97</v>
      </c>
      <c r="J1367" s="1"/>
      <c r="K1367" s="1"/>
      <c r="L1367" s="1"/>
      <c r="M1367" s="1"/>
      <c r="N1367" s="1"/>
      <c r="O1367" s="1"/>
      <c r="P1367" s="1"/>
      <c r="Q1367" s="1"/>
      <c r="R1367" s="1"/>
      <c r="S1367" s="1"/>
      <c r="T1367" s="1"/>
      <c r="U1367" s="1"/>
      <c r="V1367" s="1"/>
      <c r="W1367" s="1"/>
      <c r="X1367" s="1"/>
      <c r="Y1367" s="1"/>
      <c r="Z1367" s="1"/>
    </row>
    <row r="1368" spans="1:26" ht="14.25" customHeight="1">
      <c r="A1368" s="1"/>
      <c r="B1368" s="93"/>
      <c r="C1368" s="1"/>
      <c r="D1368" s="1"/>
      <c r="E1368" s="1"/>
      <c r="F1368" s="1"/>
      <c r="G1368" s="1"/>
      <c r="H1368" s="26"/>
      <c r="I1368" s="135"/>
      <c r="J1368" s="1"/>
      <c r="K1368" s="1"/>
      <c r="L1368" s="1"/>
      <c r="M1368" s="1"/>
      <c r="N1368" s="1"/>
      <c r="O1368" s="1"/>
      <c r="P1368" s="1"/>
      <c r="Q1368" s="1"/>
      <c r="R1368" s="1"/>
      <c r="S1368" s="1"/>
      <c r="T1368" s="1"/>
      <c r="U1368" s="1"/>
      <c r="V1368" s="1"/>
      <c r="W1368" s="1"/>
      <c r="X1368" s="1"/>
      <c r="Y1368" s="1"/>
      <c r="Z1368" s="1"/>
    </row>
    <row r="1369" spans="1:26" ht="14.25" customHeight="1">
      <c r="A1369" s="1"/>
      <c r="B1369" s="636" t="s">
        <v>295</v>
      </c>
      <c r="C1369" s="581"/>
      <c r="D1369" s="581"/>
      <c r="E1369" s="581"/>
      <c r="F1369" s="581"/>
      <c r="G1369" s="581"/>
      <c r="H1369" s="581"/>
      <c r="I1369" s="589"/>
      <c r="J1369" s="1"/>
      <c r="K1369" s="1"/>
      <c r="L1369" s="1"/>
      <c r="M1369" s="1"/>
      <c r="N1369" s="1"/>
      <c r="O1369" s="1"/>
      <c r="P1369" s="1"/>
      <c r="Q1369" s="1"/>
      <c r="R1369" s="1"/>
      <c r="S1369" s="1"/>
      <c r="T1369" s="1"/>
      <c r="U1369" s="1"/>
      <c r="V1369" s="1"/>
      <c r="W1369" s="1"/>
      <c r="X1369" s="1"/>
      <c r="Y1369" s="1"/>
      <c r="Z1369" s="1"/>
    </row>
    <row r="1370" spans="1:26" ht="14.25" customHeight="1">
      <c r="A1370" s="1"/>
      <c r="B1370" s="168" t="s">
        <v>287</v>
      </c>
      <c r="C1370" s="148" t="s">
        <v>283</v>
      </c>
      <c r="D1370" s="148" t="s">
        <v>288</v>
      </c>
      <c r="E1370" s="27" t="s">
        <v>289</v>
      </c>
      <c r="F1370" s="148" t="s">
        <v>73</v>
      </c>
      <c r="G1370" s="148" t="s">
        <v>290</v>
      </c>
      <c r="H1370" s="148" t="s">
        <v>284</v>
      </c>
      <c r="I1370" s="149" t="s">
        <v>291</v>
      </c>
      <c r="J1370" s="1"/>
      <c r="K1370" s="1"/>
      <c r="L1370" s="1"/>
      <c r="M1370" s="1"/>
      <c r="N1370" s="1"/>
      <c r="O1370" s="1"/>
      <c r="P1370" s="1"/>
      <c r="Q1370" s="1"/>
      <c r="R1370" s="1"/>
      <c r="S1370" s="1"/>
      <c r="T1370" s="1"/>
      <c r="U1370" s="1"/>
      <c r="V1370" s="1"/>
      <c r="W1370" s="1"/>
      <c r="X1370" s="1"/>
      <c r="Y1370" s="1"/>
      <c r="Z1370" s="1"/>
    </row>
    <row r="1371" spans="1:26" ht="14.25" customHeight="1">
      <c r="A1371" s="1"/>
      <c r="B1371" s="183"/>
      <c r="C1371" s="3" t="s">
        <v>296</v>
      </c>
      <c r="D1371" s="127" t="s">
        <v>297</v>
      </c>
      <c r="E1371" s="8">
        <v>0.05</v>
      </c>
      <c r="F1371" s="20">
        <v>1.28</v>
      </c>
      <c r="G1371" s="145">
        <v>1</v>
      </c>
      <c r="H1371" s="150">
        <f>I1383</f>
        <v>37196.581196581195</v>
      </c>
      <c r="I1371" s="146">
        <f>+E1371*H1371</f>
        <v>1859.8290598290598</v>
      </c>
      <c r="J1371" s="1"/>
      <c r="K1371" s="1"/>
      <c r="L1371" s="1"/>
      <c r="M1371" s="1"/>
      <c r="N1371" s="1"/>
      <c r="O1371" s="1"/>
      <c r="P1371" s="1"/>
      <c r="Q1371" s="1"/>
      <c r="R1371" s="1"/>
      <c r="S1371" s="1"/>
      <c r="T1371" s="1"/>
      <c r="U1371" s="1"/>
      <c r="V1371" s="1"/>
      <c r="W1371" s="1"/>
      <c r="X1371" s="1"/>
      <c r="Y1371" s="1"/>
      <c r="Z1371" s="1"/>
    </row>
    <row r="1372" spans="1:26" ht="14.25" customHeight="1">
      <c r="A1372" s="1"/>
      <c r="B1372" s="636" t="s">
        <v>298</v>
      </c>
      <c r="C1372" s="581"/>
      <c r="D1372" s="581"/>
      <c r="E1372" s="581"/>
      <c r="F1372" s="581"/>
      <c r="G1372" s="581"/>
      <c r="H1372" s="579"/>
      <c r="I1372" s="147">
        <f>SUM(I1371)</f>
        <v>1859.8290598290598</v>
      </c>
      <c r="J1372" s="1"/>
      <c r="K1372" s="1"/>
      <c r="L1372" s="1"/>
      <c r="M1372" s="1"/>
      <c r="N1372" s="1"/>
      <c r="O1372" s="1"/>
      <c r="P1372" s="1"/>
      <c r="Q1372" s="1"/>
      <c r="R1372" s="1"/>
      <c r="S1372" s="1"/>
      <c r="T1372" s="1"/>
      <c r="U1372" s="1"/>
      <c r="V1372" s="1"/>
      <c r="W1372" s="1"/>
      <c r="X1372" s="1"/>
      <c r="Y1372" s="1"/>
      <c r="Z1372" s="1"/>
    </row>
    <row r="1373" spans="1:26" ht="14.25" customHeight="1">
      <c r="A1373" s="1"/>
      <c r="B1373" s="33"/>
      <c r="C1373" s="108"/>
      <c r="D1373" s="108"/>
      <c r="E1373" s="108"/>
      <c r="F1373" s="108"/>
      <c r="G1373" s="108"/>
      <c r="H1373" s="108"/>
      <c r="I1373" s="151"/>
      <c r="J1373" s="1"/>
      <c r="K1373" s="1"/>
      <c r="L1373" s="1"/>
      <c r="M1373" s="1"/>
      <c r="N1373" s="1"/>
      <c r="O1373" s="1"/>
      <c r="P1373" s="1"/>
      <c r="Q1373" s="1"/>
      <c r="R1373" s="1"/>
      <c r="S1373" s="1"/>
      <c r="T1373" s="1"/>
      <c r="U1373" s="1"/>
      <c r="V1373" s="1"/>
      <c r="W1373" s="1"/>
      <c r="X1373" s="1"/>
      <c r="Y1373" s="1"/>
      <c r="Z1373" s="1"/>
    </row>
    <row r="1374" spans="1:26" ht="14.25" customHeight="1">
      <c r="A1374" s="1"/>
      <c r="B1374" s="636" t="s">
        <v>299</v>
      </c>
      <c r="C1374" s="581"/>
      <c r="D1374" s="581"/>
      <c r="E1374" s="581"/>
      <c r="F1374" s="581"/>
      <c r="G1374" s="581"/>
      <c r="H1374" s="581"/>
      <c r="I1374" s="589"/>
      <c r="J1374" s="1"/>
      <c r="K1374" s="1"/>
      <c r="L1374" s="1"/>
      <c r="M1374" s="1"/>
      <c r="N1374" s="1"/>
      <c r="O1374" s="1"/>
      <c r="P1374" s="1"/>
      <c r="Q1374" s="1"/>
      <c r="R1374" s="1"/>
      <c r="S1374" s="1"/>
      <c r="T1374" s="1"/>
      <c r="U1374" s="1"/>
      <c r="V1374" s="1"/>
      <c r="W1374" s="1"/>
      <c r="X1374" s="1"/>
      <c r="Y1374" s="1"/>
      <c r="Z1374" s="1"/>
    </row>
    <row r="1375" spans="1:26" ht="14.25" customHeight="1">
      <c r="A1375" s="1"/>
      <c r="B1375" s="168" t="s">
        <v>287</v>
      </c>
      <c r="C1375" s="148" t="s">
        <v>283</v>
      </c>
      <c r="D1375" s="148" t="s">
        <v>288</v>
      </c>
      <c r="E1375" s="27" t="s">
        <v>289</v>
      </c>
      <c r="F1375" s="148" t="s">
        <v>73</v>
      </c>
      <c r="G1375" s="148" t="s">
        <v>290</v>
      </c>
      <c r="H1375" s="148" t="s">
        <v>284</v>
      </c>
      <c r="I1375" s="149" t="s">
        <v>291</v>
      </c>
      <c r="J1375" s="1"/>
      <c r="K1375" s="1"/>
      <c r="L1375" s="1"/>
      <c r="M1375" s="1"/>
      <c r="N1375" s="1"/>
      <c r="O1375" s="1"/>
      <c r="P1375" s="1"/>
      <c r="Q1375" s="1"/>
      <c r="R1375" s="1"/>
      <c r="S1375" s="1"/>
      <c r="T1375" s="1"/>
      <c r="U1375" s="1"/>
      <c r="V1375" s="1"/>
      <c r="W1375" s="1"/>
      <c r="X1375" s="1"/>
      <c r="Y1375" s="1"/>
      <c r="Z1375" s="1"/>
    </row>
    <row r="1376" spans="1:26" ht="14.25" customHeight="1">
      <c r="A1376" s="1"/>
      <c r="B1376" s="334"/>
      <c r="C1376" s="3" t="s">
        <v>300</v>
      </c>
      <c r="D1376" s="127" t="s">
        <v>301</v>
      </c>
      <c r="E1376" s="143">
        <v>0.43</v>
      </c>
      <c r="F1376" s="157">
        <v>0.43</v>
      </c>
      <c r="G1376" s="145">
        <v>1</v>
      </c>
      <c r="H1376" s="150">
        <v>3900</v>
      </c>
      <c r="I1376" s="146">
        <f>+E1376*H1376</f>
        <v>1677</v>
      </c>
      <c r="J1376" s="1"/>
      <c r="K1376" s="1"/>
      <c r="L1376" s="1"/>
      <c r="M1376" s="1"/>
      <c r="N1376" s="1"/>
      <c r="O1376" s="1"/>
      <c r="P1376" s="1"/>
      <c r="Q1376" s="1"/>
      <c r="R1376" s="1"/>
      <c r="S1376" s="1"/>
      <c r="T1376" s="1"/>
      <c r="U1376" s="1"/>
      <c r="V1376" s="1"/>
      <c r="W1376" s="1"/>
      <c r="X1376" s="1"/>
      <c r="Y1376" s="1"/>
      <c r="Z1376" s="1"/>
    </row>
    <row r="1377" spans="1:26" ht="14.25" customHeight="1">
      <c r="A1377" s="1"/>
      <c r="B1377" s="636" t="s">
        <v>302</v>
      </c>
      <c r="C1377" s="581"/>
      <c r="D1377" s="581"/>
      <c r="E1377" s="581"/>
      <c r="F1377" s="581"/>
      <c r="G1377" s="581"/>
      <c r="H1377" s="579"/>
      <c r="I1377" s="147">
        <f>SUM(I1376)</f>
        <v>1677</v>
      </c>
      <c r="J1377" s="1"/>
      <c r="K1377" s="1"/>
      <c r="L1377" s="1"/>
      <c r="M1377" s="1"/>
      <c r="N1377" s="1"/>
      <c r="O1377" s="1"/>
      <c r="P1377" s="1"/>
      <c r="Q1377" s="1"/>
      <c r="R1377" s="1"/>
      <c r="S1377" s="1"/>
      <c r="T1377" s="1"/>
      <c r="U1377" s="1"/>
      <c r="V1377" s="1"/>
      <c r="W1377" s="1"/>
      <c r="X1377" s="1"/>
      <c r="Y1377" s="1"/>
      <c r="Z1377" s="1"/>
    </row>
    <row r="1378" spans="1:26" ht="14.25" customHeight="1">
      <c r="A1378" s="1"/>
      <c r="B1378" s="93"/>
      <c r="C1378" s="1"/>
      <c r="D1378" s="1"/>
      <c r="E1378" s="1"/>
      <c r="F1378" s="1"/>
      <c r="G1378" s="1"/>
      <c r="H1378" s="26"/>
      <c r="I1378" s="135"/>
      <c r="J1378" s="1"/>
      <c r="K1378" s="1"/>
      <c r="L1378" s="1"/>
      <c r="M1378" s="1"/>
      <c r="N1378" s="1"/>
      <c r="O1378" s="1"/>
      <c r="P1378" s="1"/>
      <c r="Q1378" s="1"/>
      <c r="R1378" s="1"/>
      <c r="S1378" s="1"/>
      <c r="T1378" s="1"/>
      <c r="U1378" s="1"/>
      <c r="V1378" s="1"/>
      <c r="W1378" s="1"/>
      <c r="X1378" s="1"/>
      <c r="Y1378" s="1"/>
      <c r="Z1378" s="1"/>
    </row>
    <row r="1379" spans="1:26" ht="14.25" customHeight="1">
      <c r="A1379" s="1"/>
      <c r="B1379" s="636" t="s">
        <v>303</v>
      </c>
      <c r="C1379" s="581"/>
      <c r="D1379" s="581"/>
      <c r="E1379" s="581"/>
      <c r="F1379" s="581"/>
      <c r="G1379" s="581"/>
      <c r="H1379" s="581"/>
      <c r="I1379" s="589"/>
      <c r="J1379" s="1"/>
      <c r="K1379" s="1"/>
      <c r="L1379" s="1"/>
      <c r="M1379" s="1"/>
      <c r="N1379" s="1"/>
      <c r="O1379" s="1"/>
      <c r="P1379" s="1"/>
      <c r="Q1379" s="1"/>
      <c r="R1379" s="1"/>
      <c r="S1379" s="1"/>
      <c r="T1379" s="1"/>
      <c r="U1379" s="1"/>
      <c r="V1379" s="1"/>
      <c r="W1379" s="1"/>
      <c r="X1379" s="1"/>
      <c r="Y1379" s="1"/>
      <c r="Z1379" s="1"/>
    </row>
    <row r="1380" spans="1:26" ht="14.25" customHeight="1">
      <c r="A1380" s="1"/>
      <c r="B1380" s="168" t="s">
        <v>287</v>
      </c>
      <c r="C1380" s="148" t="s">
        <v>283</v>
      </c>
      <c r="D1380" s="152" t="s">
        <v>288</v>
      </c>
      <c r="E1380" s="27" t="s">
        <v>289</v>
      </c>
      <c r="F1380" s="152" t="s">
        <v>73</v>
      </c>
      <c r="G1380" s="152" t="s">
        <v>290</v>
      </c>
      <c r="H1380" s="152" t="s">
        <v>284</v>
      </c>
      <c r="I1380" s="158" t="s">
        <v>291</v>
      </c>
      <c r="J1380" s="1"/>
      <c r="K1380" s="1"/>
      <c r="L1380" s="1"/>
      <c r="M1380" s="1"/>
      <c r="N1380" s="1"/>
      <c r="O1380" s="1"/>
      <c r="P1380" s="1"/>
      <c r="Q1380" s="1"/>
      <c r="R1380" s="1"/>
      <c r="S1380" s="1"/>
      <c r="T1380" s="1"/>
      <c r="U1380" s="1"/>
      <c r="V1380" s="1"/>
      <c r="W1380" s="1"/>
      <c r="X1380" s="1"/>
      <c r="Y1380" s="1"/>
      <c r="Z1380" s="1"/>
    </row>
    <row r="1381" spans="1:26" ht="14.25" customHeight="1">
      <c r="A1381" s="1"/>
      <c r="B1381" s="334"/>
      <c r="C1381" s="3" t="s">
        <v>304</v>
      </c>
      <c r="D1381" s="127" t="s">
        <v>305</v>
      </c>
      <c r="E1381" s="8">
        <f t="shared" ref="E1381:E1382" si="115">+F1381*G1381</f>
        <v>0.16</v>
      </c>
      <c r="F1381" s="127">
        <v>0.16</v>
      </c>
      <c r="G1381" s="127">
        <v>1</v>
      </c>
      <c r="H1381" s="150">
        <f>+((1160000+140000)*1.9*1.6)/30.42</f>
        <v>129914.52991452991</v>
      </c>
      <c r="I1381" s="159">
        <f t="shared" ref="I1381:I1382" si="116">+E1381*H1381</f>
        <v>20786.324786324785</v>
      </c>
      <c r="J1381" s="1"/>
      <c r="K1381" s="1"/>
      <c r="L1381" s="1"/>
      <c r="M1381" s="1"/>
      <c r="N1381" s="1"/>
      <c r="O1381" s="1"/>
      <c r="P1381" s="1"/>
      <c r="Q1381" s="1"/>
      <c r="R1381" s="1"/>
      <c r="S1381" s="1"/>
      <c r="T1381" s="1"/>
      <c r="U1381" s="1"/>
      <c r="V1381" s="1"/>
      <c r="W1381" s="1"/>
      <c r="X1381" s="1"/>
      <c r="Y1381" s="1"/>
      <c r="Z1381" s="1"/>
    </row>
    <row r="1382" spans="1:26" ht="14.25" customHeight="1">
      <c r="A1382" s="1"/>
      <c r="B1382" s="183"/>
      <c r="C1382" s="3" t="s">
        <v>306</v>
      </c>
      <c r="D1382" s="127" t="s">
        <v>305</v>
      </c>
      <c r="E1382" s="8">
        <f t="shared" si="115"/>
        <v>0.16</v>
      </c>
      <c r="F1382" s="127">
        <v>0.16</v>
      </c>
      <c r="G1382" s="127">
        <v>1</v>
      </c>
      <c r="H1382" s="150">
        <f>+((1160000+140000)*1.5*1.6)/30.42</f>
        <v>102564.10256410256</v>
      </c>
      <c r="I1382" s="146">
        <f t="shared" si="116"/>
        <v>16410.25641025641</v>
      </c>
      <c r="J1382" s="1"/>
      <c r="K1382" s="1"/>
      <c r="L1382" s="1"/>
      <c r="M1382" s="1"/>
      <c r="N1382" s="1"/>
      <c r="O1382" s="1"/>
      <c r="P1382" s="1"/>
      <c r="Q1382" s="1"/>
      <c r="R1382" s="1"/>
      <c r="S1382" s="1"/>
      <c r="T1382" s="1"/>
      <c r="U1382" s="1"/>
      <c r="V1382" s="1"/>
      <c r="W1382" s="1"/>
      <c r="X1382" s="1"/>
      <c r="Y1382" s="1"/>
      <c r="Z1382" s="1"/>
    </row>
    <row r="1383" spans="1:26" ht="14.25" customHeight="1">
      <c r="A1383" s="1"/>
      <c r="B1383" s="636" t="s">
        <v>307</v>
      </c>
      <c r="C1383" s="581"/>
      <c r="D1383" s="581"/>
      <c r="E1383" s="581"/>
      <c r="F1383" s="581"/>
      <c r="G1383" s="581"/>
      <c r="H1383" s="579"/>
      <c r="I1383" s="147">
        <f>SUM(I1381:I1382)</f>
        <v>37196.581196581195</v>
      </c>
      <c r="J1383" s="1"/>
      <c r="K1383" s="1"/>
      <c r="L1383" s="1"/>
      <c r="M1383" s="1"/>
      <c r="N1383" s="1"/>
      <c r="O1383" s="1"/>
      <c r="P1383" s="1"/>
      <c r="Q1383" s="1"/>
      <c r="R1383" s="1"/>
      <c r="S1383" s="1"/>
      <c r="T1383" s="1"/>
      <c r="U1383" s="1"/>
      <c r="V1383" s="1"/>
      <c r="W1383" s="1"/>
      <c r="X1383" s="1"/>
      <c r="Y1383" s="1"/>
      <c r="Z1383" s="1"/>
    </row>
    <row r="1384" spans="1:26" ht="14.25" customHeight="1">
      <c r="A1384" s="1"/>
      <c r="B1384" s="93"/>
      <c r="C1384" s="1"/>
      <c r="D1384" s="1"/>
      <c r="E1384" s="1"/>
      <c r="F1384" s="1"/>
      <c r="G1384" s="1"/>
      <c r="H1384" s="26"/>
      <c r="I1384" s="135"/>
      <c r="J1384" s="1"/>
      <c r="K1384" s="1"/>
      <c r="L1384" s="1"/>
      <c r="M1384" s="1"/>
      <c r="N1384" s="1"/>
      <c r="O1384" s="1"/>
      <c r="P1384" s="1"/>
      <c r="Q1384" s="1"/>
      <c r="R1384" s="1"/>
      <c r="S1384" s="1"/>
      <c r="T1384" s="1"/>
      <c r="U1384" s="1"/>
      <c r="V1384" s="1"/>
      <c r="W1384" s="1"/>
      <c r="X1384" s="1"/>
      <c r="Y1384" s="1"/>
      <c r="Z1384" s="1"/>
    </row>
    <row r="1385" spans="1:26" ht="14.25" customHeight="1">
      <c r="A1385" s="1"/>
      <c r="B1385" s="637" t="s">
        <v>308</v>
      </c>
      <c r="C1385" s="594"/>
      <c r="D1385" s="594"/>
      <c r="E1385" s="594"/>
      <c r="F1385" s="594"/>
      <c r="G1385" s="594"/>
      <c r="H1385" s="595"/>
      <c r="I1385" s="153">
        <f>+I1367+I1372+I1377+I1383</f>
        <v>94715.380256410252</v>
      </c>
      <c r="J1385" s="1"/>
      <c r="K1385" s="1"/>
      <c r="L1385" s="1"/>
      <c r="M1385" s="1"/>
      <c r="N1385" s="1"/>
      <c r="O1385" s="1"/>
      <c r="P1385" s="1"/>
      <c r="Q1385" s="1"/>
      <c r="R1385" s="1"/>
      <c r="S1385" s="1"/>
      <c r="T1385" s="1"/>
      <c r="U1385" s="1"/>
      <c r="V1385" s="1"/>
      <c r="W1385" s="1"/>
      <c r="X1385" s="1"/>
      <c r="Y1385" s="1"/>
      <c r="Z1385" s="1"/>
    </row>
    <row r="1386" spans="1:26" ht="14.25" customHeight="1">
      <c r="A1386" s="1"/>
      <c r="B1386" s="154"/>
      <c r="C1386" s="154"/>
      <c r="D1386" s="154"/>
      <c r="E1386" s="154"/>
      <c r="F1386" s="154"/>
      <c r="G1386" s="154"/>
      <c r="H1386" s="154"/>
      <c r="I1386" s="155"/>
      <c r="J1386" s="1"/>
      <c r="K1386" s="1"/>
      <c r="L1386" s="1"/>
      <c r="M1386" s="1"/>
      <c r="N1386" s="1"/>
      <c r="O1386" s="1"/>
      <c r="P1386" s="1"/>
      <c r="Q1386" s="1"/>
      <c r="R1386" s="1"/>
      <c r="S1386" s="1"/>
      <c r="T1386" s="1"/>
      <c r="U1386" s="1"/>
      <c r="V1386" s="1"/>
      <c r="W1386" s="1"/>
      <c r="X1386" s="1"/>
      <c r="Y1386" s="1"/>
      <c r="Z1386" s="1"/>
    </row>
    <row r="1387" spans="1:26" ht="14.25" customHeight="1">
      <c r="A1387" s="1"/>
      <c r="B1387" s="7"/>
      <c r="C1387" s="7"/>
      <c r="D1387" s="7"/>
      <c r="E1387" s="7"/>
      <c r="F1387" s="7"/>
      <c r="G1387" s="7"/>
      <c r="H1387" s="7"/>
      <c r="I1387" s="7"/>
      <c r="J1387" s="1"/>
      <c r="K1387" s="1"/>
      <c r="L1387" s="1"/>
      <c r="M1387" s="1"/>
      <c r="N1387" s="1"/>
      <c r="O1387" s="1"/>
      <c r="P1387" s="1"/>
      <c r="Q1387" s="1"/>
      <c r="R1387" s="1"/>
      <c r="S1387" s="1"/>
      <c r="T1387" s="1"/>
      <c r="U1387" s="1"/>
      <c r="V1387" s="1"/>
      <c r="W1387" s="1"/>
      <c r="X1387" s="1"/>
      <c r="Y1387" s="1"/>
      <c r="Z1387" s="1"/>
    </row>
    <row r="1388" spans="1:26" ht="14.25" customHeight="1">
      <c r="A1388" s="1"/>
      <c r="B1388" s="631" t="s">
        <v>281</v>
      </c>
      <c r="C1388" s="632"/>
      <c r="D1388" s="632"/>
      <c r="E1388" s="632"/>
      <c r="F1388" s="632"/>
      <c r="G1388" s="632"/>
      <c r="H1388" s="632"/>
      <c r="I1388" s="704"/>
      <c r="J1388" s="1"/>
      <c r="K1388" s="1"/>
      <c r="L1388" s="1"/>
      <c r="M1388" s="1"/>
      <c r="N1388" s="1"/>
      <c r="O1388" s="1"/>
      <c r="P1388" s="1"/>
      <c r="Q1388" s="1"/>
      <c r="R1388" s="1"/>
      <c r="S1388" s="1"/>
      <c r="T1388" s="1"/>
      <c r="U1388" s="1"/>
      <c r="V1388" s="1"/>
      <c r="W1388" s="1"/>
      <c r="X1388" s="1"/>
      <c r="Y1388" s="1"/>
      <c r="Z1388" s="1"/>
    </row>
    <row r="1389" spans="1:26" ht="14.25" customHeight="1">
      <c r="A1389" s="1"/>
      <c r="B1389" s="93"/>
      <c r="C1389" s="1"/>
      <c r="D1389" s="1"/>
      <c r="E1389" s="1"/>
      <c r="F1389" s="1"/>
      <c r="G1389" s="1"/>
      <c r="H1389" s="26"/>
      <c r="I1389" s="135"/>
      <c r="J1389" s="1"/>
      <c r="K1389" s="1"/>
      <c r="L1389" s="1"/>
      <c r="M1389" s="1"/>
      <c r="N1389" s="1"/>
      <c r="O1389" s="1"/>
      <c r="P1389" s="1"/>
      <c r="Q1389" s="1"/>
      <c r="R1389" s="1"/>
      <c r="S1389" s="1"/>
      <c r="T1389" s="1"/>
      <c r="U1389" s="1"/>
      <c r="V1389" s="1"/>
      <c r="W1389" s="1"/>
      <c r="X1389" s="1"/>
      <c r="Y1389" s="1"/>
      <c r="Z1389" s="1"/>
    </row>
    <row r="1390" spans="1:26" ht="14.25" customHeight="1">
      <c r="A1390" s="1"/>
      <c r="B1390" s="591" t="s">
        <v>1019</v>
      </c>
      <c r="C1390" s="581"/>
      <c r="D1390" s="581"/>
      <c r="E1390" s="581"/>
      <c r="F1390" s="581"/>
      <c r="G1390" s="581"/>
      <c r="H1390" s="581"/>
      <c r="I1390" s="589"/>
      <c r="J1390" s="1"/>
      <c r="K1390" s="1"/>
      <c r="L1390" s="1"/>
      <c r="M1390" s="1"/>
      <c r="N1390" s="1"/>
      <c r="O1390" s="1"/>
      <c r="P1390" s="1"/>
      <c r="Q1390" s="1"/>
      <c r="R1390" s="1"/>
      <c r="S1390" s="1"/>
      <c r="T1390" s="1"/>
      <c r="U1390" s="1"/>
      <c r="V1390" s="1"/>
      <c r="W1390" s="1"/>
      <c r="X1390" s="1"/>
      <c r="Y1390" s="1"/>
      <c r="Z1390" s="1"/>
    </row>
    <row r="1391" spans="1:26" ht="14.25" customHeight="1">
      <c r="A1391" s="1"/>
      <c r="B1391" s="93"/>
      <c r="C1391" s="1"/>
      <c r="D1391" s="1"/>
      <c r="E1391" s="1"/>
      <c r="F1391" s="1"/>
      <c r="G1391" s="1"/>
      <c r="H1391" s="26"/>
      <c r="I1391" s="135"/>
      <c r="J1391" s="1"/>
      <c r="K1391" s="1"/>
      <c r="L1391" s="1"/>
      <c r="M1391" s="1"/>
      <c r="N1391" s="1"/>
      <c r="O1391" s="1"/>
      <c r="P1391" s="1"/>
      <c r="Q1391" s="1"/>
      <c r="R1391" s="1"/>
      <c r="S1391" s="1"/>
      <c r="T1391" s="1"/>
      <c r="U1391" s="1"/>
      <c r="V1391" s="1"/>
      <c r="W1391" s="1"/>
      <c r="X1391" s="1"/>
      <c r="Y1391" s="1"/>
      <c r="Z1391" s="1"/>
    </row>
    <row r="1392" spans="1:26" ht="14.25" customHeight="1">
      <c r="A1392" s="1"/>
      <c r="B1392" s="332" t="s">
        <v>282</v>
      </c>
      <c r="C1392" s="889" t="s">
        <v>283</v>
      </c>
      <c r="D1392" s="581"/>
      <c r="E1392" s="581"/>
      <c r="F1392" s="581"/>
      <c r="G1392" s="579"/>
      <c r="H1392" s="136" t="s">
        <v>2</v>
      </c>
      <c r="I1392" s="137" t="s">
        <v>284</v>
      </c>
      <c r="J1392" s="1"/>
      <c r="K1392" s="1"/>
      <c r="L1392" s="1"/>
      <c r="M1392" s="1"/>
      <c r="N1392" s="1"/>
      <c r="O1392" s="1"/>
      <c r="P1392" s="1"/>
      <c r="Q1392" s="1"/>
      <c r="R1392" s="1"/>
      <c r="S1392" s="1"/>
      <c r="T1392" s="1"/>
      <c r="U1392" s="1"/>
      <c r="V1392" s="1"/>
      <c r="W1392" s="1"/>
      <c r="X1392" s="1"/>
      <c r="Y1392" s="1"/>
      <c r="Z1392" s="1"/>
    </row>
    <row r="1393" spans="1:26" ht="14.25" customHeight="1">
      <c r="A1393" s="1"/>
      <c r="B1393" s="168" t="e">
        <f>+#REF!</f>
        <v>#REF!</v>
      </c>
      <c r="C1393" s="890" t="e">
        <f>+#REF!</f>
        <v>#REF!</v>
      </c>
      <c r="D1393" s="581"/>
      <c r="E1393" s="579"/>
      <c r="F1393" s="890"/>
      <c r="G1393" s="579"/>
      <c r="H1393" s="23" t="e">
        <f>+#REF!</f>
        <v>#REF!</v>
      </c>
      <c r="I1393" s="139">
        <f>+I1419</f>
        <v>74368.502051282048</v>
      </c>
      <c r="J1393" s="1"/>
      <c r="K1393" s="1"/>
      <c r="L1393" s="1"/>
      <c r="M1393" s="1"/>
      <c r="N1393" s="1"/>
      <c r="O1393" s="1"/>
      <c r="P1393" s="1"/>
      <c r="Q1393" s="1"/>
      <c r="R1393" s="1"/>
      <c r="S1393" s="1"/>
      <c r="T1393" s="1"/>
      <c r="U1393" s="1"/>
      <c r="V1393" s="1"/>
      <c r="W1393" s="1"/>
      <c r="X1393" s="1"/>
      <c r="Y1393" s="1"/>
      <c r="Z1393" s="1"/>
    </row>
    <row r="1394" spans="1:26" ht="14.25" customHeight="1">
      <c r="A1394" s="1"/>
      <c r="B1394" s="333" t="s">
        <v>285</v>
      </c>
      <c r="C1394" s="140" t="s">
        <v>285</v>
      </c>
      <c r="D1394" s="1"/>
      <c r="E1394" s="1"/>
      <c r="F1394" s="1"/>
      <c r="G1394" s="1"/>
      <c r="H1394" s="140" t="s">
        <v>285</v>
      </c>
      <c r="I1394" s="141" t="s">
        <v>285</v>
      </c>
      <c r="J1394" s="1"/>
      <c r="K1394" s="1"/>
      <c r="L1394" s="1"/>
      <c r="M1394" s="1"/>
      <c r="N1394" s="1"/>
      <c r="O1394" s="1"/>
      <c r="P1394" s="1"/>
      <c r="Q1394" s="1"/>
      <c r="R1394" s="1"/>
      <c r="S1394" s="1"/>
      <c r="T1394" s="1"/>
      <c r="U1394" s="1"/>
      <c r="V1394" s="1"/>
      <c r="W1394" s="1"/>
      <c r="X1394" s="1"/>
      <c r="Y1394" s="1"/>
      <c r="Z1394" s="1"/>
    </row>
    <row r="1395" spans="1:26" ht="14.25" customHeight="1">
      <c r="A1395" s="1"/>
      <c r="B1395" s="636" t="s">
        <v>286</v>
      </c>
      <c r="C1395" s="581"/>
      <c r="D1395" s="581"/>
      <c r="E1395" s="581"/>
      <c r="F1395" s="581"/>
      <c r="G1395" s="581"/>
      <c r="H1395" s="581"/>
      <c r="I1395" s="589"/>
      <c r="J1395" s="1"/>
      <c r="K1395" s="1"/>
      <c r="L1395" s="1"/>
      <c r="M1395" s="1"/>
      <c r="N1395" s="1"/>
      <c r="O1395" s="1"/>
      <c r="P1395" s="1"/>
      <c r="Q1395" s="1"/>
      <c r="R1395" s="1"/>
      <c r="S1395" s="1"/>
      <c r="T1395" s="1"/>
      <c r="U1395" s="1"/>
      <c r="V1395" s="1"/>
      <c r="W1395" s="1"/>
      <c r="X1395" s="1"/>
      <c r="Y1395" s="1"/>
      <c r="Z1395" s="1"/>
    </row>
    <row r="1396" spans="1:26" ht="14.25" customHeight="1">
      <c r="A1396" s="1"/>
      <c r="B1396" s="224" t="s">
        <v>287</v>
      </c>
      <c r="C1396" s="27" t="s">
        <v>283</v>
      </c>
      <c r="D1396" s="27" t="s">
        <v>288</v>
      </c>
      <c r="E1396" s="27" t="s">
        <v>289</v>
      </c>
      <c r="F1396" s="27" t="s">
        <v>73</v>
      </c>
      <c r="G1396" s="27" t="s">
        <v>290</v>
      </c>
      <c r="H1396" s="27" t="s">
        <v>284</v>
      </c>
      <c r="I1396" s="142" t="s">
        <v>291</v>
      </c>
      <c r="J1396" s="1"/>
      <c r="K1396" s="1"/>
      <c r="L1396" s="1"/>
      <c r="M1396" s="1"/>
      <c r="N1396" s="1"/>
      <c r="O1396" s="1"/>
      <c r="P1396" s="1"/>
      <c r="Q1396" s="1"/>
      <c r="R1396" s="1"/>
      <c r="S1396" s="1"/>
      <c r="T1396" s="1"/>
      <c r="U1396" s="1"/>
      <c r="V1396" s="1"/>
      <c r="W1396" s="1"/>
      <c r="X1396" s="1"/>
      <c r="Y1396" s="1"/>
      <c r="Z1396" s="1"/>
    </row>
    <row r="1397" spans="1:26" ht="14.25" customHeight="1">
      <c r="A1397" s="1"/>
      <c r="B1397" s="334"/>
      <c r="C1397" s="4" t="s">
        <v>1022</v>
      </c>
      <c r="D1397" s="335" t="s">
        <v>51</v>
      </c>
      <c r="E1397" s="143">
        <f t="shared" ref="E1397:E1399" si="117">+F1397*G1397</f>
        <v>1</v>
      </c>
      <c r="F1397" s="144">
        <v>1</v>
      </c>
      <c r="G1397" s="145">
        <v>1</v>
      </c>
      <c r="H1397" s="336">
        <f>12075*1.19</f>
        <v>14369.25</v>
      </c>
      <c r="I1397" s="146">
        <f t="shared" ref="I1397:I1399" si="118">+E1397*H1397</f>
        <v>14369.25</v>
      </c>
      <c r="J1397" s="1"/>
      <c r="K1397" s="1"/>
      <c r="L1397" s="1"/>
      <c r="M1397" s="1"/>
      <c r="N1397" s="1"/>
      <c r="O1397" s="1"/>
      <c r="P1397" s="1"/>
      <c r="Q1397" s="1"/>
      <c r="R1397" s="1"/>
      <c r="S1397" s="1"/>
      <c r="T1397" s="1"/>
      <c r="U1397" s="1"/>
      <c r="V1397" s="1"/>
      <c r="W1397" s="1"/>
      <c r="X1397" s="1"/>
      <c r="Y1397" s="1"/>
      <c r="Z1397" s="1"/>
    </row>
    <row r="1398" spans="1:26" ht="14.25" customHeight="1">
      <c r="A1398" s="1"/>
      <c r="B1398" s="334"/>
      <c r="C1398" s="4" t="s">
        <v>310</v>
      </c>
      <c r="D1398" s="335" t="s">
        <v>51</v>
      </c>
      <c r="E1398" s="143">
        <f t="shared" si="117"/>
        <v>1</v>
      </c>
      <c r="F1398" s="144">
        <v>1</v>
      </c>
      <c r="G1398" s="145">
        <v>1</v>
      </c>
      <c r="H1398" s="336">
        <f>17563*1.19</f>
        <v>20899.969999999998</v>
      </c>
      <c r="I1398" s="146">
        <f t="shared" si="118"/>
        <v>20899.969999999998</v>
      </c>
      <c r="J1398" s="1"/>
      <c r="K1398" s="1"/>
      <c r="L1398" s="1"/>
      <c r="M1398" s="1"/>
      <c r="N1398" s="1"/>
      <c r="O1398" s="1"/>
      <c r="P1398" s="1"/>
      <c r="Q1398" s="1"/>
      <c r="R1398" s="1"/>
      <c r="S1398" s="1"/>
      <c r="T1398" s="1"/>
      <c r="U1398" s="1"/>
      <c r="V1398" s="1"/>
      <c r="W1398" s="1"/>
      <c r="X1398" s="1"/>
      <c r="Y1398" s="1"/>
      <c r="Z1398" s="1"/>
    </row>
    <row r="1399" spans="1:26" ht="14.25" customHeight="1">
      <c r="A1399" s="1"/>
      <c r="B1399" s="183"/>
      <c r="C1399" s="4" t="s">
        <v>311</v>
      </c>
      <c r="D1399" s="23" t="s">
        <v>440</v>
      </c>
      <c r="E1399" s="143">
        <f t="shared" si="117"/>
        <v>1</v>
      </c>
      <c r="F1399" s="127">
        <v>1</v>
      </c>
      <c r="G1399" s="145">
        <v>1</v>
      </c>
      <c r="H1399" s="337">
        <f>5500*1.19</f>
        <v>6545</v>
      </c>
      <c r="I1399" s="146">
        <f t="shared" si="118"/>
        <v>6545</v>
      </c>
      <c r="J1399" s="1"/>
      <c r="K1399" s="1"/>
      <c r="L1399" s="1"/>
      <c r="M1399" s="1"/>
      <c r="N1399" s="1"/>
      <c r="O1399" s="1"/>
      <c r="P1399" s="1"/>
      <c r="Q1399" s="1"/>
      <c r="R1399" s="1"/>
      <c r="S1399" s="1"/>
      <c r="T1399" s="1"/>
      <c r="U1399" s="1"/>
      <c r="V1399" s="1"/>
      <c r="W1399" s="1"/>
      <c r="X1399" s="1"/>
      <c r="Y1399" s="1"/>
      <c r="Z1399" s="1"/>
    </row>
    <row r="1400" spans="1:26" ht="14.25" customHeight="1">
      <c r="A1400" s="1"/>
      <c r="B1400" s="636" t="s">
        <v>294</v>
      </c>
      <c r="C1400" s="581"/>
      <c r="D1400" s="581"/>
      <c r="E1400" s="581"/>
      <c r="F1400" s="581"/>
      <c r="G1400" s="581"/>
      <c r="H1400" s="579"/>
      <c r="I1400" s="147">
        <f>SUM(I1397:I1399)</f>
        <v>41814.22</v>
      </c>
      <c r="J1400" s="1"/>
      <c r="K1400" s="1"/>
      <c r="L1400" s="1"/>
      <c r="M1400" s="1"/>
      <c r="N1400" s="1"/>
      <c r="O1400" s="1"/>
      <c r="P1400" s="1"/>
      <c r="Q1400" s="1"/>
      <c r="R1400" s="1"/>
      <c r="S1400" s="1"/>
      <c r="T1400" s="1"/>
      <c r="U1400" s="1"/>
      <c r="V1400" s="1"/>
      <c r="W1400" s="1"/>
      <c r="X1400" s="1"/>
      <c r="Y1400" s="1"/>
      <c r="Z1400" s="1"/>
    </row>
    <row r="1401" spans="1:26" ht="14.25" customHeight="1">
      <c r="A1401" s="1"/>
      <c r="B1401" s="93"/>
      <c r="C1401" s="1"/>
      <c r="D1401" s="1"/>
      <c r="E1401" s="1"/>
      <c r="F1401" s="1"/>
      <c r="G1401" s="1"/>
      <c r="H1401" s="26"/>
      <c r="I1401" s="135"/>
      <c r="J1401" s="1"/>
      <c r="K1401" s="1"/>
      <c r="L1401" s="1"/>
      <c r="M1401" s="1"/>
      <c r="N1401" s="1"/>
      <c r="O1401" s="1"/>
      <c r="P1401" s="1"/>
      <c r="Q1401" s="1"/>
      <c r="R1401" s="1"/>
      <c r="S1401" s="1"/>
      <c r="T1401" s="1"/>
      <c r="U1401" s="1"/>
      <c r="V1401" s="1"/>
      <c r="W1401" s="1"/>
      <c r="X1401" s="1"/>
      <c r="Y1401" s="1"/>
      <c r="Z1401" s="1"/>
    </row>
    <row r="1402" spans="1:26" ht="14.25" customHeight="1">
      <c r="A1402" s="1"/>
      <c r="B1402" s="636" t="s">
        <v>295</v>
      </c>
      <c r="C1402" s="581"/>
      <c r="D1402" s="581"/>
      <c r="E1402" s="581"/>
      <c r="F1402" s="581"/>
      <c r="G1402" s="581"/>
      <c r="H1402" s="581"/>
      <c r="I1402" s="589"/>
      <c r="J1402" s="1"/>
      <c r="K1402" s="1"/>
      <c r="L1402" s="1"/>
      <c r="M1402" s="1"/>
      <c r="N1402" s="1"/>
      <c r="O1402" s="1"/>
      <c r="P1402" s="1"/>
      <c r="Q1402" s="1"/>
      <c r="R1402" s="1"/>
      <c r="S1402" s="1"/>
      <c r="T1402" s="1"/>
      <c r="U1402" s="1"/>
      <c r="V1402" s="1"/>
      <c r="W1402" s="1"/>
      <c r="X1402" s="1"/>
      <c r="Y1402" s="1"/>
      <c r="Z1402" s="1"/>
    </row>
    <row r="1403" spans="1:26" ht="14.25" customHeight="1">
      <c r="A1403" s="1"/>
      <c r="B1403" s="168" t="s">
        <v>287</v>
      </c>
      <c r="C1403" s="148" t="s">
        <v>283</v>
      </c>
      <c r="D1403" s="148" t="s">
        <v>288</v>
      </c>
      <c r="E1403" s="27" t="s">
        <v>289</v>
      </c>
      <c r="F1403" s="148" t="s">
        <v>73</v>
      </c>
      <c r="G1403" s="148" t="s">
        <v>290</v>
      </c>
      <c r="H1403" s="148" t="s">
        <v>284</v>
      </c>
      <c r="I1403" s="149" t="s">
        <v>291</v>
      </c>
      <c r="J1403" s="1"/>
      <c r="K1403" s="1"/>
      <c r="L1403" s="1"/>
      <c r="M1403" s="1"/>
      <c r="N1403" s="1"/>
      <c r="O1403" s="1"/>
      <c r="P1403" s="1"/>
      <c r="Q1403" s="1"/>
      <c r="R1403" s="1"/>
      <c r="S1403" s="1"/>
      <c r="T1403" s="1"/>
      <c r="U1403" s="1"/>
      <c r="V1403" s="1"/>
      <c r="W1403" s="1"/>
      <c r="X1403" s="1"/>
      <c r="Y1403" s="1"/>
      <c r="Z1403" s="1"/>
    </row>
    <row r="1404" spans="1:26" ht="14.25" customHeight="1">
      <c r="A1404" s="1"/>
      <c r="B1404" s="334"/>
      <c r="C1404" s="3" t="s">
        <v>1023</v>
      </c>
      <c r="D1404" s="127" t="s">
        <v>297</v>
      </c>
      <c r="E1404" s="22">
        <f>+F1404*G1404</f>
        <v>0.88</v>
      </c>
      <c r="F1404" s="20">
        <v>0.88</v>
      </c>
      <c r="G1404" s="160">
        <v>1</v>
      </c>
      <c r="H1404" s="337">
        <v>4575</v>
      </c>
      <c r="I1404" s="146">
        <f t="shared" ref="I1404:I1405" si="119">+E1404*H1404</f>
        <v>4026</v>
      </c>
      <c r="J1404" s="1"/>
      <c r="K1404" s="1"/>
      <c r="L1404" s="1"/>
      <c r="M1404" s="1"/>
      <c r="N1404" s="1"/>
      <c r="O1404" s="1"/>
      <c r="P1404" s="1"/>
      <c r="Q1404" s="1"/>
      <c r="R1404" s="1"/>
      <c r="S1404" s="1"/>
      <c r="T1404" s="1"/>
      <c r="U1404" s="1"/>
      <c r="V1404" s="1"/>
      <c r="W1404" s="1"/>
      <c r="X1404" s="1"/>
      <c r="Y1404" s="1"/>
      <c r="Z1404" s="1"/>
    </row>
    <row r="1405" spans="1:26" ht="14.25" customHeight="1">
      <c r="A1405" s="1"/>
      <c r="B1405" s="183"/>
      <c r="C1405" s="3" t="s">
        <v>296</v>
      </c>
      <c r="D1405" s="127" t="s">
        <v>297</v>
      </c>
      <c r="E1405" s="22">
        <v>0.05</v>
      </c>
      <c r="F1405" s="20">
        <v>0.88</v>
      </c>
      <c r="G1405" s="145">
        <v>1</v>
      </c>
      <c r="H1405" s="150">
        <f>I1417</f>
        <v>25572.64957264957</v>
      </c>
      <c r="I1405" s="146">
        <f t="shared" si="119"/>
        <v>1278.6324786324785</v>
      </c>
      <c r="J1405" s="1"/>
      <c r="K1405" s="1"/>
      <c r="L1405" s="1"/>
      <c r="M1405" s="1"/>
      <c r="N1405" s="1"/>
      <c r="O1405" s="1"/>
      <c r="P1405" s="1"/>
      <c r="Q1405" s="1"/>
      <c r="R1405" s="1"/>
      <c r="S1405" s="1"/>
      <c r="T1405" s="1"/>
      <c r="U1405" s="1"/>
      <c r="V1405" s="1"/>
      <c r="W1405" s="1"/>
      <c r="X1405" s="1"/>
      <c r="Y1405" s="1"/>
      <c r="Z1405" s="1"/>
    </row>
    <row r="1406" spans="1:26" ht="14.25" customHeight="1">
      <c r="A1406" s="1"/>
      <c r="B1406" s="636" t="s">
        <v>298</v>
      </c>
      <c r="C1406" s="581"/>
      <c r="D1406" s="581"/>
      <c r="E1406" s="581"/>
      <c r="F1406" s="581"/>
      <c r="G1406" s="581"/>
      <c r="H1406" s="579"/>
      <c r="I1406" s="147">
        <f>SUM(I1404:I1405)</f>
        <v>5304.6324786324785</v>
      </c>
      <c r="J1406" s="1"/>
      <c r="K1406" s="1"/>
      <c r="L1406" s="1"/>
      <c r="M1406" s="1"/>
      <c r="N1406" s="1"/>
      <c r="O1406" s="1"/>
      <c r="P1406" s="1"/>
      <c r="Q1406" s="1"/>
      <c r="R1406" s="1"/>
      <c r="S1406" s="1"/>
      <c r="T1406" s="1"/>
      <c r="U1406" s="1"/>
      <c r="V1406" s="1"/>
      <c r="W1406" s="1"/>
      <c r="X1406" s="1"/>
      <c r="Y1406" s="1"/>
      <c r="Z1406" s="1"/>
    </row>
    <row r="1407" spans="1:26" ht="14.25" customHeight="1">
      <c r="A1407" s="1"/>
      <c r="B1407" s="33"/>
      <c r="C1407" s="108"/>
      <c r="D1407" s="108"/>
      <c r="E1407" s="108"/>
      <c r="F1407" s="108"/>
      <c r="G1407" s="108"/>
      <c r="H1407" s="108"/>
      <c r="I1407" s="151"/>
      <c r="J1407" s="1"/>
      <c r="K1407" s="1"/>
      <c r="L1407" s="1"/>
      <c r="M1407" s="1"/>
      <c r="N1407" s="1"/>
      <c r="O1407" s="1"/>
      <c r="P1407" s="1"/>
      <c r="Q1407" s="1"/>
      <c r="R1407" s="1"/>
      <c r="S1407" s="1"/>
      <c r="T1407" s="1"/>
      <c r="U1407" s="1"/>
      <c r="V1407" s="1"/>
      <c r="W1407" s="1"/>
      <c r="X1407" s="1"/>
      <c r="Y1407" s="1"/>
      <c r="Z1407" s="1"/>
    </row>
    <row r="1408" spans="1:26" ht="14.25" customHeight="1">
      <c r="A1408" s="1"/>
      <c r="B1408" s="636" t="s">
        <v>299</v>
      </c>
      <c r="C1408" s="581"/>
      <c r="D1408" s="581"/>
      <c r="E1408" s="581"/>
      <c r="F1408" s="581"/>
      <c r="G1408" s="581"/>
      <c r="H1408" s="581"/>
      <c r="I1408" s="589"/>
      <c r="J1408" s="1"/>
      <c r="K1408" s="1"/>
      <c r="L1408" s="1"/>
      <c r="M1408" s="1"/>
      <c r="N1408" s="1"/>
      <c r="O1408" s="1"/>
      <c r="P1408" s="1"/>
      <c r="Q1408" s="1"/>
      <c r="R1408" s="1"/>
      <c r="S1408" s="1"/>
      <c r="T1408" s="1"/>
      <c r="U1408" s="1"/>
      <c r="V1408" s="1"/>
      <c r="W1408" s="1"/>
      <c r="X1408" s="1"/>
      <c r="Y1408" s="1"/>
      <c r="Z1408" s="1"/>
    </row>
    <row r="1409" spans="1:26" ht="14.25" customHeight="1">
      <c r="A1409" s="1"/>
      <c r="B1409" s="168" t="s">
        <v>287</v>
      </c>
      <c r="C1409" s="148" t="s">
        <v>283</v>
      </c>
      <c r="D1409" s="148" t="s">
        <v>288</v>
      </c>
      <c r="E1409" s="27" t="s">
        <v>289</v>
      </c>
      <c r="F1409" s="148" t="s">
        <v>73</v>
      </c>
      <c r="G1409" s="148" t="s">
        <v>290</v>
      </c>
      <c r="H1409" s="148" t="s">
        <v>284</v>
      </c>
      <c r="I1409" s="149" t="s">
        <v>291</v>
      </c>
      <c r="J1409" s="1"/>
      <c r="K1409" s="1"/>
      <c r="L1409" s="1"/>
      <c r="M1409" s="1"/>
      <c r="N1409" s="1"/>
      <c r="O1409" s="1"/>
      <c r="P1409" s="1"/>
      <c r="Q1409" s="1"/>
      <c r="R1409" s="1"/>
      <c r="S1409" s="1"/>
      <c r="T1409" s="1"/>
      <c r="U1409" s="1"/>
      <c r="V1409" s="1"/>
      <c r="W1409" s="1"/>
      <c r="X1409" s="1"/>
      <c r="Y1409" s="1"/>
      <c r="Z1409" s="1"/>
    </row>
    <row r="1410" spans="1:26" ht="14.25" customHeight="1">
      <c r="A1410" s="1"/>
      <c r="B1410" s="334"/>
      <c r="C1410" s="3" t="s">
        <v>300</v>
      </c>
      <c r="D1410" s="127" t="s">
        <v>301</v>
      </c>
      <c r="E1410" s="143">
        <v>0.43</v>
      </c>
      <c r="F1410" s="157">
        <f>+K186</f>
        <v>0</v>
      </c>
      <c r="G1410" s="145">
        <v>1</v>
      </c>
      <c r="H1410" s="150">
        <v>3900</v>
      </c>
      <c r="I1410" s="146">
        <f>+E1410*H1410</f>
        <v>1677</v>
      </c>
      <c r="J1410" s="1"/>
      <c r="K1410" s="1"/>
      <c r="L1410" s="1"/>
      <c r="M1410" s="1"/>
      <c r="N1410" s="1"/>
      <c r="O1410" s="1"/>
      <c r="P1410" s="1"/>
      <c r="Q1410" s="1"/>
      <c r="R1410" s="1"/>
      <c r="S1410" s="1"/>
      <c r="T1410" s="1"/>
      <c r="U1410" s="1"/>
      <c r="V1410" s="1"/>
      <c r="W1410" s="1"/>
      <c r="X1410" s="1"/>
      <c r="Y1410" s="1"/>
      <c r="Z1410" s="1"/>
    </row>
    <row r="1411" spans="1:26" ht="14.25" customHeight="1">
      <c r="A1411" s="1"/>
      <c r="B1411" s="636" t="s">
        <v>302</v>
      </c>
      <c r="C1411" s="581"/>
      <c r="D1411" s="581"/>
      <c r="E1411" s="581"/>
      <c r="F1411" s="581"/>
      <c r="G1411" s="581"/>
      <c r="H1411" s="579"/>
      <c r="I1411" s="147">
        <f>SUM(I1410)</f>
        <v>1677</v>
      </c>
      <c r="J1411" s="1"/>
      <c r="K1411" s="1"/>
      <c r="L1411" s="1"/>
      <c r="M1411" s="1"/>
      <c r="N1411" s="1"/>
      <c r="O1411" s="1"/>
      <c r="P1411" s="1"/>
      <c r="Q1411" s="1"/>
      <c r="R1411" s="1"/>
      <c r="S1411" s="1"/>
      <c r="T1411" s="1"/>
      <c r="U1411" s="1"/>
      <c r="V1411" s="1"/>
      <c r="W1411" s="1"/>
      <c r="X1411" s="1"/>
      <c r="Y1411" s="1"/>
      <c r="Z1411" s="1"/>
    </row>
    <row r="1412" spans="1:26" ht="14.25" customHeight="1">
      <c r="A1412" s="1"/>
      <c r="B1412" s="93"/>
      <c r="C1412" s="1"/>
      <c r="D1412" s="1"/>
      <c r="E1412" s="1"/>
      <c r="F1412" s="1"/>
      <c r="G1412" s="1"/>
      <c r="H1412" s="26"/>
      <c r="I1412" s="135"/>
      <c r="J1412" s="1"/>
      <c r="K1412" s="1"/>
      <c r="L1412" s="1"/>
      <c r="M1412" s="1"/>
      <c r="N1412" s="1"/>
      <c r="O1412" s="1"/>
      <c r="P1412" s="1"/>
      <c r="Q1412" s="1"/>
      <c r="R1412" s="1"/>
      <c r="S1412" s="1"/>
      <c r="T1412" s="1"/>
      <c r="U1412" s="1"/>
      <c r="V1412" s="1"/>
      <c r="W1412" s="1"/>
      <c r="X1412" s="1"/>
      <c r="Y1412" s="1"/>
      <c r="Z1412" s="1"/>
    </row>
    <row r="1413" spans="1:26" ht="14.25" customHeight="1">
      <c r="A1413" s="1"/>
      <c r="B1413" s="636" t="s">
        <v>303</v>
      </c>
      <c r="C1413" s="581"/>
      <c r="D1413" s="581"/>
      <c r="E1413" s="581"/>
      <c r="F1413" s="581"/>
      <c r="G1413" s="581"/>
      <c r="H1413" s="581"/>
      <c r="I1413" s="589"/>
      <c r="J1413" s="1"/>
      <c r="K1413" s="1"/>
      <c r="L1413" s="1"/>
      <c r="M1413" s="1"/>
      <c r="N1413" s="1"/>
      <c r="O1413" s="1"/>
      <c r="P1413" s="1"/>
      <c r="Q1413" s="1"/>
      <c r="R1413" s="1"/>
      <c r="S1413" s="1"/>
      <c r="T1413" s="1"/>
      <c r="U1413" s="1"/>
      <c r="V1413" s="1"/>
      <c r="W1413" s="1"/>
      <c r="X1413" s="1"/>
      <c r="Y1413" s="1"/>
      <c r="Z1413" s="1"/>
    </row>
    <row r="1414" spans="1:26" ht="14.25" customHeight="1">
      <c r="A1414" s="1"/>
      <c r="B1414" s="168" t="s">
        <v>287</v>
      </c>
      <c r="C1414" s="148" t="s">
        <v>283</v>
      </c>
      <c r="D1414" s="152" t="s">
        <v>288</v>
      </c>
      <c r="E1414" s="27" t="s">
        <v>289</v>
      </c>
      <c r="F1414" s="152" t="s">
        <v>73</v>
      </c>
      <c r="G1414" s="152" t="s">
        <v>290</v>
      </c>
      <c r="H1414" s="152" t="s">
        <v>284</v>
      </c>
      <c r="I1414" s="149" t="s">
        <v>291</v>
      </c>
      <c r="J1414" s="1"/>
      <c r="K1414" s="1"/>
      <c r="L1414" s="1"/>
      <c r="M1414" s="1"/>
      <c r="N1414" s="1"/>
      <c r="O1414" s="1"/>
      <c r="P1414" s="1"/>
      <c r="Q1414" s="1"/>
      <c r="R1414" s="1"/>
      <c r="S1414" s="1"/>
      <c r="T1414" s="1"/>
      <c r="U1414" s="1"/>
      <c r="V1414" s="1"/>
      <c r="W1414" s="1"/>
      <c r="X1414" s="1"/>
      <c r="Y1414" s="1"/>
      <c r="Z1414" s="1"/>
    </row>
    <row r="1415" spans="1:26" ht="14.25" customHeight="1">
      <c r="A1415" s="1"/>
      <c r="B1415" s="334"/>
      <c r="C1415" s="3" t="s">
        <v>304</v>
      </c>
      <c r="D1415" s="127" t="s">
        <v>305</v>
      </c>
      <c r="E1415" s="8">
        <f t="shared" ref="E1415:E1416" si="120">+F1415*G1415</f>
        <v>0.11</v>
      </c>
      <c r="F1415" s="127">
        <v>0.11</v>
      </c>
      <c r="G1415" s="127">
        <v>1</v>
      </c>
      <c r="H1415" s="150">
        <f>+((1160000+140000)*1.9*1.6)/30.42</f>
        <v>129914.52991452991</v>
      </c>
      <c r="I1415" s="146">
        <f t="shared" ref="I1415:I1416" si="121">+E1415*H1415</f>
        <v>14290.598290598289</v>
      </c>
      <c r="J1415" s="1"/>
      <c r="K1415" s="1"/>
      <c r="L1415" s="1"/>
      <c r="M1415" s="1"/>
      <c r="N1415" s="1"/>
      <c r="O1415" s="1"/>
      <c r="P1415" s="1"/>
      <c r="Q1415" s="1"/>
      <c r="R1415" s="1"/>
      <c r="S1415" s="1"/>
      <c r="T1415" s="1"/>
      <c r="U1415" s="1"/>
      <c r="V1415" s="1"/>
      <c r="W1415" s="1"/>
      <c r="X1415" s="1"/>
      <c r="Y1415" s="1"/>
      <c r="Z1415" s="1"/>
    </row>
    <row r="1416" spans="1:26" ht="14.25" customHeight="1">
      <c r="A1416" s="1"/>
      <c r="B1416" s="183"/>
      <c r="C1416" s="3" t="s">
        <v>306</v>
      </c>
      <c r="D1416" s="127" t="s">
        <v>305</v>
      </c>
      <c r="E1416" s="8">
        <f t="shared" si="120"/>
        <v>0.11</v>
      </c>
      <c r="F1416" s="127">
        <v>0.11</v>
      </c>
      <c r="G1416" s="127">
        <v>1</v>
      </c>
      <c r="H1416" s="150">
        <f>+((1160000+140000)*1.5*1.6)/30.42</f>
        <v>102564.10256410256</v>
      </c>
      <c r="I1416" s="146">
        <f t="shared" si="121"/>
        <v>11282.051282051281</v>
      </c>
      <c r="J1416" s="1"/>
      <c r="K1416" s="1"/>
      <c r="L1416" s="1"/>
      <c r="M1416" s="1"/>
      <c r="N1416" s="1"/>
      <c r="O1416" s="1"/>
      <c r="P1416" s="1"/>
      <c r="Q1416" s="1"/>
      <c r="R1416" s="1"/>
      <c r="S1416" s="1"/>
      <c r="T1416" s="1"/>
      <c r="U1416" s="1"/>
      <c r="V1416" s="1"/>
      <c r="W1416" s="1"/>
      <c r="X1416" s="1"/>
      <c r="Y1416" s="1"/>
      <c r="Z1416" s="1"/>
    </row>
    <row r="1417" spans="1:26" ht="14.25" customHeight="1">
      <c r="A1417" s="1"/>
      <c r="B1417" s="636" t="s">
        <v>307</v>
      </c>
      <c r="C1417" s="581"/>
      <c r="D1417" s="581"/>
      <c r="E1417" s="581"/>
      <c r="F1417" s="581"/>
      <c r="G1417" s="581"/>
      <c r="H1417" s="579"/>
      <c r="I1417" s="147">
        <f>SUM(I1415:I1416)</f>
        <v>25572.64957264957</v>
      </c>
      <c r="J1417" s="1"/>
      <c r="K1417" s="1"/>
      <c r="L1417" s="1"/>
      <c r="M1417" s="1"/>
      <c r="N1417" s="1"/>
      <c r="O1417" s="1"/>
      <c r="P1417" s="1"/>
      <c r="Q1417" s="1"/>
      <c r="R1417" s="1"/>
      <c r="S1417" s="1"/>
      <c r="T1417" s="1"/>
      <c r="U1417" s="1"/>
      <c r="V1417" s="1"/>
      <c r="W1417" s="1"/>
      <c r="X1417" s="1"/>
      <c r="Y1417" s="1"/>
      <c r="Z1417" s="1"/>
    </row>
    <row r="1418" spans="1:26" ht="14.25" customHeight="1">
      <c r="A1418" s="1"/>
      <c r="B1418" s="93"/>
      <c r="C1418" s="1"/>
      <c r="D1418" s="1"/>
      <c r="E1418" s="1"/>
      <c r="F1418" s="1"/>
      <c r="G1418" s="1"/>
      <c r="H1418" s="26"/>
      <c r="I1418" s="135"/>
      <c r="J1418" s="1"/>
      <c r="K1418" s="1"/>
      <c r="L1418" s="1"/>
      <c r="M1418" s="1"/>
      <c r="N1418" s="1"/>
      <c r="O1418" s="1"/>
      <c r="P1418" s="1"/>
      <c r="Q1418" s="1"/>
      <c r="R1418" s="1"/>
      <c r="S1418" s="1"/>
      <c r="T1418" s="1"/>
      <c r="U1418" s="1"/>
      <c r="V1418" s="1"/>
      <c r="W1418" s="1"/>
      <c r="X1418" s="1"/>
      <c r="Y1418" s="1"/>
      <c r="Z1418" s="1"/>
    </row>
    <row r="1419" spans="1:26" ht="14.25" customHeight="1">
      <c r="A1419" s="1"/>
      <c r="B1419" s="637" t="s">
        <v>308</v>
      </c>
      <c r="C1419" s="594"/>
      <c r="D1419" s="594"/>
      <c r="E1419" s="594"/>
      <c r="F1419" s="594"/>
      <c r="G1419" s="594"/>
      <c r="H1419" s="595"/>
      <c r="I1419" s="153">
        <f>+I1417+I1411+I1406+I1400</f>
        <v>74368.502051282048</v>
      </c>
      <c r="J1419" s="1"/>
      <c r="K1419" s="1"/>
      <c r="L1419" s="1"/>
      <c r="M1419" s="1"/>
      <c r="N1419" s="1"/>
      <c r="O1419" s="1"/>
      <c r="P1419" s="1"/>
      <c r="Q1419" s="1"/>
      <c r="R1419" s="1"/>
      <c r="S1419" s="1"/>
      <c r="T1419" s="1"/>
      <c r="U1419" s="1"/>
      <c r="V1419" s="1"/>
      <c r="W1419" s="1"/>
      <c r="X1419" s="1"/>
      <c r="Y1419" s="1"/>
      <c r="Z1419" s="1"/>
    </row>
    <row r="1420" spans="1:26" ht="14.25" customHeight="1">
      <c r="A1420" s="1"/>
      <c r="B1420" s="154"/>
      <c r="C1420" s="154"/>
      <c r="D1420" s="154"/>
      <c r="E1420" s="154"/>
      <c r="F1420" s="154"/>
      <c r="G1420" s="154"/>
      <c r="H1420" s="154"/>
      <c r="I1420" s="155"/>
      <c r="J1420" s="1"/>
      <c r="K1420" s="1"/>
      <c r="L1420" s="1"/>
      <c r="M1420" s="1"/>
      <c r="N1420" s="1"/>
      <c r="O1420" s="1"/>
      <c r="P1420" s="1"/>
      <c r="Q1420" s="1"/>
      <c r="R1420" s="1"/>
      <c r="S1420" s="1"/>
      <c r="T1420" s="1"/>
      <c r="U1420" s="1"/>
      <c r="V1420" s="1"/>
      <c r="W1420" s="1"/>
      <c r="X1420" s="1"/>
      <c r="Y1420" s="1"/>
      <c r="Z1420" s="1"/>
    </row>
    <row r="1421" spans="1:26" ht="14.25" customHeight="1">
      <c r="A1421" s="1"/>
      <c r="B1421" s="7"/>
      <c r="C1421" s="7"/>
      <c r="D1421" s="7"/>
      <c r="E1421" s="7"/>
      <c r="F1421" s="7"/>
      <c r="G1421" s="7"/>
      <c r="H1421" s="7"/>
      <c r="I1421" s="7"/>
      <c r="J1421" s="1"/>
      <c r="K1421" s="1"/>
      <c r="L1421" s="1"/>
      <c r="M1421" s="1"/>
      <c r="N1421" s="1"/>
      <c r="O1421" s="1"/>
      <c r="P1421" s="1"/>
      <c r="Q1421" s="1"/>
      <c r="R1421" s="1"/>
      <c r="S1421" s="1"/>
      <c r="T1421" s="1"/>
      <c r="U1421" s="1"/>
      <c r="V1421" s="1"/>
      <c r="W1421" s="1"/>
      <c r="X1421" s="1"/>
      <c r="Y1421" s="1"/>
      <c r="Z1421" s="1"/>
    </row>
    <row r="1422" spans="1:26" ht="14.25" customHeight="1">
      <c r="A1422" s="1"/>
      <c r="B1422" s="631" t="s">
        <v>281</v>
      </c>
      <c r="C1422" s="632"/>
      <c r="D1422" s="632"/>
      <c r="E1422" s="632"/>
      <c r="F1422" s="632"/>
      <c r="G1422" s="632"/>
      <c r="H1422" s="632"/>
      <c r="I1422" s="704"/>
      <c r="J1422" s="1"/>
      <c r="K1422" s="1"/>
      <c r="L1422" s="1"/>
      <c r="M1422" s="1"/>
      <c r="N1422" s="1"/>
      <c r="O1422" s="1"/>
      <c r="P1422" s="1"/>
      <c r="Q1422" s="1"/>
      <c r="R1422" s="1"/>
      <c r="S1422" s="1"/>
      <c r="T1422" s="1"/>
      <c r="U1422" s="1"/>
      <c r="V1422" s="1"/>
      <c r="W1422" s="1"/>
      <c r="X1422" s="1"/>
      <c r="Y1422" s="1"/>
      <c r="Z1422" s="1"/>
    </row>
    <row r="1423" spans="1:26" ht="14.25" customHeight="1">
      <c r="A1423" s="1"/>
      <c r="B1423" s="93"/>
      <c r="C1423" s="1"/>
      <c r="D1423" s="1"/>
      <c r="E1423" s="1"/>
      <c r="F1423" s="1"/>
      <c r="G1423" s="1"/>
      <c r="H1423" s="26"/>
      <c r="I1423" s="135"/>
      <c r="J1423" s="1"/>
      <c r="K1423" s="1"/>
      <c r="L1423" s="1"/>
      <c r="M1423" s="1"/>
      <c r="N1423" s="1"/>
      <c r="O1423" s="1"/>
      <c r="P1423" s="1"/>
      <c r="Q1423" s="1"/>
      <c r="R1423" s="1"/>
      <c r="S1423" s="1"/>
      <c r="T1423" s="1"/>
      <c r="U1423" s="1"/>
      <c r="V1423" s="1"/>
      <c r="W1423" s="1"/>
      <c r="X1423" s="1"/>
      <c r="Y1423" s="1"/>
      <c r="Z1423" s="1"/>
    </row>
    <row r="1424" spans="1:26" ht="14.25" customHeight="1">
      <c r="A1424" s="1"/>
      <c r="B1424" s="591" t="s">
        <v>1019</v>
      </c>
      <c r="C1424" s="581"/>
      <c r="D1424" s="581"/>
      <c r="E1424" s="581"/>
      <c r="F1424" s="581"/>
      <c r="G1424" s="581"/>
      <c r="H1424" s="581"/>
      <c r="I1424" s="589"/>
      <c r="J1424" s="1"/>
      <c r="K1424" s="1"/>
      <c r="L1424" s="1"/>
      <c r="M1424" s="1"/>
      <c r="N1424" s="1"/>
      <c r="O1424" s="1"/>
      <c r="P1424" s="1"/>
      <c r="Q1424" s="1"/>
      <c r="R1424" s="1"/>
      <c r="S1424" s="1"/>
      <c r="T1424" s="1"/>
      <c r="U1424" s="1"/>
      <c r="V1424" s="1"/>
      <c r="W1424" s="1"/>
      <c r="X1424" s="1"/>
      <c r="Y1424" s="1"/>
      <c r="Z1424" s="1"/>
    </row>
    <row r="1425" spans="1:26" ht="14.25" customHeight="1">
      <c r="A1425" s="1"/>
      <c r="B1425" s="93"/>
      <c r="C1425" s="1"/>
      <c r="D1425" s="1"/>
      <c r="E1425" s="1"/>
      <c r="F1425" s="1"/>
      <c r="G1425" s="1"/>
      <c r="H1425" s="26"/>
      <c r="I1425" s="135"/>
      <c r="J1425" s="1"/>
      <c r="K1425" s="1"/>
      <c r="L1425" s="1"/>
      <c r="M1425" s="1"/>
      <c r="N1425" s="1"/>
      <c r="O1425" s="1"/>
      <c r="P1425" s="1"/>
      <c r="Q1425" s="1"/>
      <c r="R1425" s="1"/>
      <c r="S1425" s="1"/>
      <c r="T1425" s="1"/>
      <c r="U1425" s="1"/>
      <c r="V1425" s="1"/>
      <c r="W1425" s="1"/>
      <c r="X1425" s="1"/>
      <c r="Y1425" s="1"/>
      <c r="Z1425" s="1"/>
    </row>
    <row r="1426" spans="1:26" ht="14.25" customHeight="1">
      <c r="A1426" s="1"/>
      <c r="B1426" s="332" t="s">
        <v>282</v>
      </c>
      <c r="C1426" s="889" t="s">
        <v>283</v>
      </c>
      <c r="D1426" s="581"/>
      <c r="E1426" s="581"/>
      <c r="F1426" s="581"/>
      <c r="G1426" s="579"/>
      <c r="H1426" s="136" t="s">
        <v>2</v>
      </c>
      <c r="I1426" s="137" t="s">
        <v>284</v>
      </c>
      <c r="J1426" s="1"/>
      <c r="K1426" s="1"/>
      <c r="L1426" s="1"/>
      <c r="M1426" s="1"/>
      <c r="N1426" s="1"/>
      <c r="O1426" s="1"/>
      <c r="P1426" s="1"/>
      <c r="Q1426" s="1"/>
      <c r="R1426" s="1"/>
      <c r="S1426" s="1"/>
      <c r="T1426" s="1"/>
      <c r="U1426" s="1"/>
      <c r="V1426" s="1"/>
      <c r="W1426" s="1"/>
      <c r="X1426" s="1"/>
      <c r="Y1426" s="1"/>
      <c r="Z1426" s="1"/>
    </row>
    <row r="1427" spans="1:26" ht="14.25" customHeight="1">
      <c r="A1427" s="1"/>
      <c r="B1427" s="168" t="e">
        <f>+#REF!</f>
        <v>#REF!</v>
      </c>
      <c r="C1427" s="890" t="e">
        <f>+#REF!</f>
        <v>#REF!</v>
      </c>
      <c r="D1427" s="581"/>
      <c r="E1427" s="579"/>
      <c r="F1427" s="890"/>
      <c r="G1427" s="579"/>
      <c r="H1427" s="23" t="e">
        <f>+#REF!</f>
        <v>#REF!</v>
      </c>
      <c r="I1427" s="139">
        <f>+I1452</f>
        <v>38895.568205128206</v>
      </c>
      <c r="J1427" s="1"/>
      <c r="K1427" s="1"/>
      <c r="L1427" s="1"/>
      <c r="M1427" s="1"/>
      <c r="N1427" s="1"/>
      <c r="O1427" s="1"/>
      <c r="P1427" s="1"/>
      <c r="Q1427" s="1"/>
      <c r="R1427" s="1"/>
      <c r="S1427" s="1"/>
      <c r="T1427" s="1"/>
      <c r="U1427" s="1"/>
      <c r="V1427" s="1"/>
      <c r="W1427" s="1"/>
      <c r="X1427" s="1"/>
      <c r="Y1427" s="1"/>
      <c r="Z1427" s="1"/>
    </row>
    <row r="1428" spans="1:26" ht="14.25" customHeight="1">
      <c r="A1428" s="1"/>
      <c r="B1428" s="333" t="s">
        <v>285</v>
      </c>
      <c r="C1428" s="140" t="s">
        <v>285</v>
      </c>
      <c r="D1428" s="1"/>
      <c r="E1428" s="1"/>
      <c r="F1428" s="1"/>
      <c r="G1428" s="1"/>
      <c r="H1428" s="140" t="s">
        <v>285</v>
      </c>
      <c r="I1428" s="141" t="s">
        <v>285</v>
      </c>
      <c r="J1428" s="1"/>
      <c r="K1428" s="1"/>
      <c r="L1428" s="1"/>
      <c r="M1428" s="1"/>
      <c r="N1428" s="1"/>
      <c r="O1428" s="1"/>
      <c r="P1428" s="1"/>
      <c r="Q1428" s="1"/>
      <c r="R1428" s="1"/>
      <c r="S1428" s="1"/>
      <c r="T1428" s="1"/>
      <c r="U1428" s="1"/>
      <c r="V1428" s="1"/>
      <c r="W1428" s="1"/>
      <c r="X1428" s="1"/>
      <c r="Y1428" s="1"/>
      <c r="Z1428" s="1"/>
    </row>
    <row r="1429" spans="1:26" ht="14.25" customHeight="1">
      <c r="A1429" s="1"/>
      <c r="B1429" s="636" t="s">
        <v>286</v>
      </c>
      <c r="C1429" s="581"/>
      <c r="D1429" s="581"/>
      <c r="E1429" s="581"/>
      <c r="F1429" s="581"/>
      <c r="G1429" s="581"/>
      <c r="H1429" s="581"/>
      <c r="I1429" s="589"/>
      <c r="J1429" s="1"/>
      <c r="K1429" s="1"/>
      <c r="L1429" s="1"/>
      <c r="M1429" s="1"/>
      <c r="N1429" s="1"/>
      <c r="O1429" s="1"/>
      <c r="P1429" s="1"/>
      <c r="Q1429" s="1"/>
      <c r="R1429" s="1"/>
      <c r="S1429" s="1"/>
      <c r="T1429" s="1"/>
      <c r="U1429" s="1"/>
      <c r="V1429" s="1"/>
      <c r="W1429" s="1"/>
      <c r="X1429" s="1"/>
      <c r="Y1429" s="1"/>
      <c r="Z1429" s="1"/>
    </row>
    <row r="1430" spans="1:26" ht="14.25" customHeight="1">
      <c r="A1430" s="1"/>
      <c r="B1430" s="224" t="s">
        <v>287</v>
      </c>
      <c r="C1430" s="27" t="s">
        <v>283</v>
      </c>
      <c r="D1430" s="27" t="s">
        <v>288</v>
      </c>
      <c r="E1430" s="27" t="s">
        <v>289</v>
      </c>
      <c r="F1430" s="27" t="s">
        <v>73</v>
      </c>
      <c r="G1430" s="27" t="s">
        <v>290</v>
      </c>
      <c r="H1430" s="27" t="s">
        <v>284</v>
      </c>
      <c r="I1430" s="142" t="s">
        <v>291</v>
      </c>
      <c r="J1430" s="1"/>
      <c r="K1430" s="1"/>
      <c r="L1430" s="1"/>
      <c r="M1430" s="1"/>
      <c r="N1430" s="1"/>
      <c r="O1430" s="1"/>
      <c r="P1430" s="1"/>
      <c r="Q1430" s="1"/>
      <c r="R1430" s="1"/>
      <c r="S1430" s="1"/>
      <c r="T1430" s="1"/>
      <c r="U1430" s="1"/>
      <c r="V1430" s="1"/>
      <c r="W1430" s="1"/>
      <c r="X1430" s="1"/>
      <c r="Y1430" s="1"/>
      <c r="Z1430" s="1"/>
    </row>
    <row r="1431" spans="1:26" ht="14.25" customHeight="1">
      <c r="A1431" s="1"/>
      <c r="B1431" s="334"/>
      <c r="C1431" s="4" t="s">
        <v>1024</v>
      </c>
      <c r="D1431" s="23" t="s">
        <v>30</v>
      </c>
      <c r="E1431" s="143">
        <v>1</v>
      </c>
      <c r="F1431" s="127">
        <v>1</v>
      </c>
      <c r="G1431" s="145">
        <v>1</v>
      </c>
      <c r="H1431" s="337">
        <v>11633.439999999999</v>
      </c>
      <c r="I1431" s="146">
        <f t="shared" ref="I1431:I1432" si="122">+E1431*H1431</f>
        <v>11633.439999999999</v>
      </c>
      <c r="J1431" s="1"/>
      <c r="K1431" s="1"/>
      <c r="L1431" s="1"/>
      <c r="M1431" s="1"/>
      <c r="N1431" s="1"/>
      <c r="O1431" s="1"/>
      <c r="P1431" s="1"/>
      <c r="Q1431" s="1"/>
      <c r="R1431" s="1"/>
      <c r="S1431" s="1"/>
      <c r="T1431" s="1"/>
      <c r="U1431" s="1"/>
      <c r="V1431" s="1"/>
      <c r="W1431" s="1"/>
      <c r="X1431" s="1"/>
      <c r="Y1431" s="1"/>
      <c r="Z1431" s="1"/>
    </row>
    <row r="1432" spans="1:26" ht="14.25" customHeight="1">
      <c r="A1432" s="1"/>
      <c r="B1432" s="183"/>
      <c r="C1432" s="4" t="s">
        <v>1025</v>
      </c>
      <c r="D1432" s="127" t="s">
        <v>440</v>
      </c>
      <c r="E1432" s="156">
        <v>1</v>
      </c>
      <c r="F1432" s="127">
        <v>1</v>
      </c>
      <c r="G1432" s="145">
        <v>1</v>
      </c>
      <c r="H1432" s="337">
        <v>11067</v>
      </c>
      <c r="I1432" s="146">
        <f t="shared" si="122"/>
        <v>11067</v>
      </c>
      <c r="J1432" s="1"/>
      <c r="K1432" s="1"/>
      <c r="L1432" s="1"/>
      <c r="M1432" s="1"/>
      <c r="N1432" s="1"/>
      <c r="O1432" s="1"/>
      <c r="P1432" s="1"/>
      <c r="Q1432" s="1"/>
      <c r="R1432" s="1"/>
      <c r="S1432" s="1"/>
      <c r="T1432" s="1"/>
      <c r="U1432" s="1"/>
      <c r="V1432" s="1"/>
      <c r="W1432" s="1"/>
      <c r="X1432" s="1"/>
      <c r="Y1432" s="1"/>
      <c r="Z1432" s="1"/>
    </row>
    <row r="1433" spans="1:26" ht="14.25" customHeight="1">
      <c r="A1433" s="1"/>
      <c r="B1433" s="636" t="s">
        <v>294</v>
      </c>
      <c r="C1433" s="581"/>
      <c r="D1433" s="581"/>
      <c r="E1433" s="581"/>
      <c r="F1433" s="581"/>
      <c r="G1433" s="581"/>
      <c r="H1433" s="579"/>
      <c r="I1433" s="147">
        <f>SUM(I1431:I1432)</f>
        <v>22700.44</v>
      </c>
      <c r="J1433" s="1"/>
      <c r="K1433" s="1"/>
      <c r="L1433" s="1"/>
      <c r="M1433" s="1"/>
      <c r="N1433" s="1"/>
      <c r="O1433" s="1"/>
      <c r="P1433" s="1"/>
      <c r="Q1433" s="1"/>
      <c r="R1433" s="1"/>
      <c r="S1433" s="1"/>
      <c r="T1433" s="1"/>
      <c r="U1433" s="1"/>
      <c r="V1433" s="1"/>
      <c r="W1433" s="1"/>
      <c r="X1433" s="1"/>
      <c r="Y1433" s="1"/>
      <c r="Z1433" s="1"/>
    </row>
    <row r="1434" spans="1:26" ht="14.25" customHeight="1">
      <c r="A1434" s="1"/>
      <c r="B1434" s="93"/>
      <c r="C1434" s="1"/>
      <c r="D1434" s="1"/>
      <c r="E1434" s="1"/>
      <c r="F1434" s="1"/>
      <c r="G1434" s="1"/>
      <c r="H1434" s="26"/>
      <c r="I1434" s="135"/>
      <c r="J1434" s="1"/>
      <c r="K1434" s="1"/>
      <c r="L1434" s="1"/>
      <c r="M1434" s="1"/>
      <c r="N1434" s="1"/>
      <c r="O1434" s="1"/>
      <c r="P1434" s="1"/>
      <c r="Q1434" s="1"/>
      <c r="R1434" s="1"/>
      <c r="S1434" s="1"/>
      <c r="T1434" s="1"/>
      <c r="U1434" s="1"/>
      <c r="V1434" s="1"/>
      <c r="W1434" s="1"/>
      <c r="X1434" s="1"/>
      <c r="Y1434" s="1"/>
      <c r="Z1434" s="1"/>
    </row>
    <row r="1435" spans="1:26" ht="14.25" customHeight="1">
      <c r="A1435" s="1"/>
      <c r="B1435" s="636" t="s">
        <v>295</v>
      </c>
      <c r="C1435" s="581"/>
      <c r="D1435" s="581"/>
      <c r="E1435" s="581"/>
      <c r="F1435" s="581"/>
      <c r="G1435" s="581"/>
      <c r="H1435" s="581"/>
      <c r="I1435" s="589"/>
      <c r="J1435" s="1"/>
      <c r="K1435" s="1"/>
      <c r="L1435" s="1"/>
      <c r="M1435" s="1"/>
      <c r="N1435" s="1"/>
      <c r="O1435" s="1"/>
      <c r="P1435" s="1"/>
      <c r="Q1435" s="1"/>
      <c r="R1435" s="1"/>
      <c r="S1435" s="1"/>
      <c r="T1435" s="1"/>
      <c r="U1435" s="1"/>
      <c r="V1435" s="1"/>
      <c r="W1435" s="1"/>
      <c r="X1435" s="1"/>
      <c r="Y1435" s="1"/>
      <c r="Z1435" s="1"/>
    </row>
    <row r="1436" spans="1:26" ht="14.25" customHeight="1">
      <c r="A1436" s="1"/>
      <c r="B1436" s="168" t="s">
        <v>287</v>
      </c>
      <c r="C1436" s="148" t="s">
        <v>283</v>
      </c>
      <c r="D1436" s="148" t="s">
        <v>288</v>
      </c>
      <c r="E1436" s="27" t="s">
        <v>289</v>
      </c>
      <c r="F1436" s="148" t="s">
        <v>73</v>
      </c>
      <c r="G1436" s="148" t="s">
        <v>290</v>
      </c>
      <c r="H1436" s="148" t="s">
        <v>284</v>
      </c>
      <c r="I1436" s="149" t="s">
        <v>291</v>
      </c>
      <c r="J1436" s="1"/>
      <c r="K1436" s="1"/>
      <c r="L1436" s="1"/>
      <c r="M1436" s="1"/>
      <c r="N1436" s="1"/>
      <c r="O1436" s="1"/>
      <c r="P1436" s="1"/>
      <c r="Q1436" s="1"/>
      <c r="R1436" s="1"/>
      <c r="S1436" s="1"/>
      <c r="T1436" s="1"/>
      <c r="U1436" s="1"/>
      <c r="V1436" s="1"/>
      <c r="W1436" s="1"/>
      <c r="X1436" s="1"/>
      <c r="Y1436" s="1"/>
      <c r="Z1436" s="1"/>
    </row>
    <row r="1437" spans="1:26" ht="14.25" customHeight="1">
      <c r="A1437" s="1"/>
      <c r="B1437" s="334"/>
      <c r="C1437" s="3" t="s">
        <v>1023</v>
      </c>
      <c r="D1437" s="127" t="s">
        <v>297</v>
      </c>
      <c r="E1437" s="22">
        <f>+F1437*G1437</f>
        <v>0.4</v>
      </c>
      <c r="F1437" s="20">
        <v>0.4</v>
      </c>
      <c r="G1437" s="160">
        <v>1</v>
      </c>
      <c r="H1437" s="337">
        <v>4575</v>
      </c>
      <c r="I1437" s="146">
        <f t="shared" ref="I1437:I1438" si="123">+E1437*H1437</f>
        <v>1830</v>
      </c>
      <c r="J1437" s="1"/>
      <c r="K1437" s="1"/>
      <c r="L1437" s="1"/>
      <c r="M1437" s="1"/>
      <c r="N1437" s="1"/>
      <c r="O1437" s="1"/>
      <c r="P1437" s="1"/>
      <c r="Q1437" s="1"/>
      <c r="R1437" s="1"/>
      <c r="S1437" s="1"/>
      <c r="T1437" s="1"/>
      <c r="U1437" s="1"/>
      <c r="V1437" s="1"/>
      <c r="W1437" s="1"/>
      <c r="X1437" s="1"/>
      <c r="Y1437" s="1"/>
      <c r="Z1437" s="1"/>
    </row>
    <row r="1438" spans="1:26" ht="14.25" customHeight="1">
      <c r="A1438" s="1"/>
      <c r="B1438" s="183"/>
      <c r="C1438" s="3" t="s">
        <v>296</v>
      </c>
      <c r="D1438" s="127" t="s">
        <v>297</v>
      </c>
      <c r="E1438" s="22">
        <v>0.05</v>
      </c>
      <c r="F1438" s="20">
        <v>0.4</v>
      </c>
      <c r="G1438" s="145">
        <v>1</v>
      </c>
      <c r="H1438" s="150">
        <f>I1450</f>
        <v>11623.931623931625</v>
      </c>
      <c r="I1438" s="146">
        <f t="shared" si="123"/>
        <v>581.19658119658129</v>
      </c>
      <c r="J1438" s="1"/>
      <c r="K1438" s="1"/>
      <c r="L1438" s="1"/>
      <c r="M1438" s="1"/>
      <c r="N1438" s="1"/>
      <c r="O1438" s="1"/>
      <c r="P1438" s="1"/>
      <c r="Q1438" s="1"/>
      <c r="R1438" s="1"/>
      <c r="S1438" s="1"/>
      <c r="T1438" s="1"/>
      <c r="U1438" s="1"/>
      <c r="V1438" s="1"/>
      <c r="W1438" s="1"/>
      <c r="X1438" s="1"/>
      <c r="Y1438" s="1"/>
      <c r="Z1438" s="1"/>
    </row>
    <row r="1439" spans="1:26" ht="14.25" customHeight="1">
      <c r="A1439" s="1"/>
      <c r="B1439" s="636" t="s">
        <v>298</v>
      </c>
      <c r="C1439" s="581"/>
      <c r="D1439" s="581"/>
      <c r="E1439" s="581"/>
      <c r="F1439" s="581"/>
      <c r="G1439" s="581"/>
      <c r="H1439" s="579"/>
      <c r="I1439" s="147">
        <f>SUM(I1437:I1438)</f>
        <v>2411.1965811965811</v>
      </c>
      <c r="J1439" s="1"/>
      <c r="K1439" s="1"/>
      <c r="L1439" s="1"/>
      <c r="M1439" s="1"/>
      <c r="N1439" s="1"/>
      <c r="O1439" s="1"/>
      <c r="P1439" s="1"/>
      <c r="Q1439" s="1"/>
      <c r="R1439" s="1"/>
      <c r="S1439" s="1"/>
      <c r="T1439" s="1"/>
      <c r="U1439" s="1"/>
      <c r="V1439" s="1"/>
      <c r="W1439" s="1"/>
      <c r="X1439" s="1"/>
      <c r="Y1439" s="1"/>
      <c r="Z1439" s="1"/>
    </row>
    <row r="1440" spans="1:26" ht="14.25" customHeight="1">
      <c r="A1440" s="1"/>
      <c r="B1440" s="33"/>
      <c r="C1440" s="108"/>
      <c r="D1440" s="108"/>
      <c r="E1440" s="108"/>
      <c r="F1440" s="108"/>
      <c r="G1440" s="108"/>
      <c r="H1440" s="108"/>
      <c r="I1440" s="151"/>
      <c r="J1440" s="1"/>
      <c r="K1440" s="1"/>
      <c r="L1440" s="1"/>
      <c r="M1440" s="1"/>
      <c r="N1440" s="1"/>
      <c r="O1440" s="1"/>
      <c r="P1440" s="1"/>
      <c r="Q1440" s="1"/>
      <c r="R1440" s="1"/>
      <c r="S1440" s="1"/>
      <c r="T1440" s="1"/>
      <c r="U1440" s="1"/>
      <c r="V1440" s="1"/>
      <c r="W1440" s="1"/>
      <c r="X1440" s="1"/>
      <c r="Y1440" s="1"/>
      <c r="Z1440" s="1"/>
    </row>
    <row r="1441" spans="1:26" ht="14.25" customHeight="1">
      <c r="A1441" s="1"/>
      <c r="B1441" s="636" t="s">
        <v>299</v>
      </c>
      <c r="C1441" s="581"/>
      <c r="D1441" s="581"/>
      <c r="E1441" s="581"/>
      <c r="F1441" s="581"/>
      <c r="G1441" s="581"/>
      <c r="H1441" s="581"/>
      <c r="I1441" s="589"/>
      <c r="J1441" s="1"/>
      <c r="K1441" s="1"/>
      <c r="L1441" s="1"/>
      <c r="M1441" s="1"/>
      <c r="N1441" s="1"/>
      <c r="O1441" s="1"/>
      <c r="P1441" s="1"/>
      <c r="Q1441" s="1"/>
      <c r="R1441" s="1"/>
      <c r="S1441" s="1"/>
      <c r="T1441" s="1"/>
      <c r="U1441" s="1"/>
      <c r="V1441" s="1"/>
      <c r="W1441" s="1"/>
      <c r="X1441" s="1"/>
      <c r="Y1441" s="1"/>
      <c r="Z1441" s="1"/>
    </row>
    <row r="1442" spans="1:26" ht="14.25" customHeight="1">
      <c r="A1442" s="1"/>
      <c r="B1442" s="168" t="s">
        <v>287</v>
      </c>
      <c r="C1442" s="148" t="s">
        <v>283</v>
      </c>
      <c r="D1442" s="148" t="s">
        <v>288</v>
      </c>
      <c r="E1442" s="27" t="s">
        <v>289</v>
      </c>
      <c r="F1442" s="148" t="s">
        <v>73</v>
      </c>
      <c r="G1442" s="148" t="s">
        <v>290</v>
      </c>
      <c r="H1442" s="148" t="s">
        <v>284</v>
      </c>
      <c r="I1442" s="149" t="s">
        <v>291</v>
      </c>
      <c r="J1442" s="1"/>
      <c r="K1442" s="1"/>
      <c r="L1442" s="1"/>
      <c r="M1442" s="1"/>
      <c r="N1442" s="1"/>
      <c r="O1442" s="1"/>
      <c r="P1442" s="1"/>
      <c r="Q1442" s="1"/>
      <c r="R1442" s="1"/>
      <c r="S1442" s="1"/>
      <c r="T1442" s="1"/>
      <c r="U1442" s="1"/>
      <c r="V1442" s="1"/>
      <c r="W1442" s="1"/>
      <c r="X1442" s="1"/>
      <c r="Y1442" s="1"/>
      <c r="Z1442" s="1"/>
    </row>
    <row r="1443" spans="1:26" ht="14.25" customHeight="1">
      <c r="A1443" s="1"/>
      <c r="B1443" s="334"/>
      <c r="C1443" s="3" t="s">
        <v>300</v>
      </c>
      <c r="D1443" s="127" t="s">
        <v>301</v>
      </c>
      <c r="E1443" s="143">
        <v>0.5</v>
      </c>
      <c r="F1443" s="157">
        <f>+K1433</f>
        <v>0</v>
      </c>
      <c r="G1443" s="145">
        <v>1</v>
      </c>
      <c r="H1443" s="150">
        <v>4320</v>
      </c>
      <c r="I1443" s="146">
        <f>+E1443*H1443</f>
        <v>2160</v>
      </c>
      <c r="J1443" s="1"/>
      <c r="K1443" s="1"/>
      <c r="L1443" s="1"/>
      <c r="M1443" s="1"/>
      <c r="N1443" s="1"/>
      <c r="O1443" s="1"/>
      <c r="P1443" s="1"/>
      <c r="Q1443" s="1"/>
      <c r="R1443" s="1"/>
      <c r="S1443" s="1"/>
      <c r="T1443" s="1"/>
      <c r="U1443" s="1"/>
      <c r="V1443" s="1"/>
      <c r="W1443" s="1"/>
      <c r="X1443" s="1"/>
      <c r="Y1443" s="1"/>
      <c r="Z1443" s="1"/>
    </row>
    <row r="1444" spans="1:26" ht="14.25" customHeight="1">
      <c r="A1444" s="1"/>
      <c r="B1444" s="636" t="s">
        <v>302</v>
      </c>
      <c r="C1444" s="581"/>
      <c r="D1444" s="581"/>
      <c r="E1444" s="581"/>
      <c r="F1444" s="581"/>
      <c r="G1444" s="581"/>
      <c r="H1444" s="579"/>
      <c r="I1444" s="147">
        <f>SUM(I1443)</f>
        <v>2160</v>
      </c>
      <c r="J1444" s="1"/>
      <c r="K1444" s="1"/>
      <c r="L1444" s="1"/>
      <c r="M1444" s="1"/>
      <c r="N1444" s="1"/>
      <c r="O1444" s="1"/>
      <c r="P1444" s="1"/>
      <c r="Q1444" s="1"/>
      <c r="R1444" s="1"/>
      <c r="S1444" s="1"/>
      <c r="T1444" s="1"/>
      <c r="U1444" s="1"/>
      <c r="V1444" s="1"/>
      <c r="W1444" s="1"/>
      <c r="X1444" s="1"/>
      <c r="Y1444" s="1"/>
      <c r="Z1444" s="1"/>
    </row>
    <row r="1445" spans="1:26" ht="14.25" customHeight="1">
      <c r="A1445" s="1"/>
      <c r="B1445" s="93"/>
      <c r="C1445" s="1"/>
      <c r="D1445" s="1"/>
      <c r="E1445" s="1"/>
      <c r="F1445" s="1"/>
      <c r="G1445" s="1"/>
      <c r="H1445" s="26"/>
      <c r="I1445" s="135"/>
      <c r="J1445" s="1"/>
      <c r="K1445" s="1"/>
      <c r="L1445" s="1"/>
      <c r="M1445" s="1"/>
      <c r="N1445" s="1"/>
      <c r="O1445" s="1"/>
      <c r="P1445" s="1"/>
      <c r="Q1445" s="1"/>
      <c r="R1445" s="1"/>
      <c r="S1445" s="1"/>
      <c r="T1445" s="1"/>
      <c r="U1445" s="1"/>
      <c r="V1445" s="1"/>
      <c r="W1445" s="1"/>
      <c r="X1445" s="1"/>
      <c r="Y1445" s="1"/>
      <c r="Z1445" s="1"/>
    </row>
    <row r="1446" spans="1:26" ht="14.25" customHeight="1">
      <c r="A1446" s="1"/>
      <c r="B1446" s="636" t="s">
        <v>303</v>
      </c>
      <c r="C1446" s="581"/>
      <c r="D1446" s="581"/>
      <c r="E1446" s="581"/>
      <c r="F1446" s="581"/>
      <c r="G1446" s="581"/>
      <c r="H1446" s="581"/>
      <c r="I1446" s="589"/>
      <c r="J1446" s="1"/>
      <c r="K1446" s="1"/>
      <c r="L1446" s="1"/>
      <c r="M1446" s="1"/>
      <c r="N1446" s="1"/>
      <c r="O1446" s="1"/>
      <c r="P1446" s="1"/>
      <c r="Q1446" s="1"/>
      <c r="R1446" s="1"/>
      <c r="S1446" s="1"/>
      <c r="T1446" s="1"/>
      <c r="U1446" s="1"/>
      <c r="V1446" s="1"/>
      <c r="W1446" s="1"/>
      <c r="X1446" s="1"/>
      <c r="Y1446" s="1"/>
      <c r="Z1446" s="1"/>
    </row>
    <row r="1447" spans="1:26" ht="14.25" customHeight="1">
      <c r="A1447" s="1"/>
      <c r="B1447" s="168" t="s">
        <v>287</v>
      </c>
      <c r="C1447" s="148" t="s">
        <v>283</v>
      </c>
      <c r="D1447" s="152" t="s">
        <v>288</v>
      </c>
      <c r="E1447" s="27" t="s">
        <v>289</v>
      </c>
      <c r="F1447" s="152" t="s">
        <v>73</v>
      </c>
      <c r="G1447" s="152" t="s">
        <v>290</v>
      </c>
      <c r="H1447" s="152" t="s">
        <v>284</v>
      </c>
      <c r="I1447" s="149" t="s">
        <v>291</v>
      </c>
      <c r="J1447" s="1"/>
      <c r="K1447" s="1"/>
      <c r="L1447" s="1"/>
      <c r="M1447" s="1"/>
      <c r="N1447" s="1"/>
      <c r="O1447" s="1"/>
      <c r="P1447" s="1"/>
      <c r="Q1447" s="1"/>
      <c r="R1447" s="1"/>
      <c r="S1447" s="1"/>
      <c r="T1447" s="1"/>
      <c r="U1447" s="1"/>
      <c r="V1447" s="1"/>
      <c r="W1447" s="1"/>
      <c r="X1447" s="1"/>
      <c r="Y1447" s="1"/>
      <c r="Z1447" s="1"/>
    </row>
    <row r="1448" spans="1:26" ht="14.25" customHeight="1">
      <c r="A1448" s="1"/>
      <c r="B1448" s="334"/>
      <c r="C1448" s="3" t="s">
        <v>304</v>
      </c>
      <c r="D1448" s="127" t="s">
        <v>305</v>
      </c>
      <c r="E1448" s="8">
        <f t="shared" ref="E1448:E1449" si="124">+F1448*G1448</f>
        <v>0.05</v>
      </c>
      <c r="F1448" s="127">
        <v>0.05</v>
      </c>
      <c r="G1448" s="127">
        <v>1</v>
      </c>
      <c r="H1448" s="150">
        <f>+((1160000+140000)*1.9*1.6)/30.42</f>
        <v>129914.52991452991</v>
      </c>
      <c r="I1448" s="146">
        <f t="shared" ref="I1448:I1449" si="125">+E1448*H1448</f>
        <v>6495.7264957264961</v>
      </c>
      <c r="J1448" s="1"/>
      <c r="K1448" s="1"/>
      <c r="L1448" s="1"/>
      <c r="M1448" s="1"/>
      <c r="N1448" s="1"/>
      <c r="O1448" s="1"/>
      <c r="P1448" s="1"/>
      <c r="Q1448" s="1"/>
      <c r="R1448" s="1"/>
      <c r="S1448" s="1"/>
      <c r="T1448" s="1"/>
      <c r="U1448" s="1"/>
      <c r="V1448" s="1"/>
      <c r="W1448" s="1"/>
      <c r="X1448" s="1"/>
      <c r="Y1448" s="1"/>
      <c r="Z1448" s="1"/>
    </row>
    <row r="1449" spans="1:26" ht="14.25" customHeight="1">
      <c r="A1449" s="1"/>
      <c r="B1449" s="183"/>
      <c r="C1449" s="3" t="s">
        <v>306</v>
      </c>
      <c r="D1449" s="127" t="s">
        <v>305</v>
      </c>
      <c r="E1449" s="8">
        <f t="shared" si="124"/>
        <v>0.05</v>
      </c>
      <c r="F1449" s="127">
        <v>0.05</v>
      </c>
      <c r="G1449" s="127">
        <v>1</v>
      </c>
      <c r="H1449" s="150">
        <f>+((1160000+140000)*1.5*1.6)/30.42</f>
        <v>102564.10256410256</v>
      </c>
      <c r="I1449" s="146">
        <f t="shared" si="125"/>
        <v>5128.2051282051289</v>
      </c>
      <c r="J1449" s="1"/>
      <c r="K1449" s="1"/>
      <c r="L1449" s="1"/>
      <c r="M1449" s="1"/>
      <c r="N1449" s="1"/>
      <c r="O1449" s="1"/>
      <c r="P1449" s="1"/>
      <c r="Q1449" s="1"/>
      <c r="R1449" s="1"/>
      <c r="S1449" s="1"/>
      <c r="T1449" s="1"/>
      <c r="U1449" s="1"/>
      <c r="V1449" s="1"/>
      <c r="W1449" s="1"/>
      <c r="X1449" s="1"/>
      <c r="Y1449" s="1"/>
      <c r="Z1449" s="1"/>
    </row>
    <row r="1450" spans="1:26" ht="14.25" customHeight="1">
      <c r="A1450" s="1"/>
      <c r="B1450" s="636" t="s">
        <v>307</v>
      </c>
      <c r="C1450" s="581"/>
      <c r="D1450" s="581"/>
      <c r="E1450" s="581"/>
      <c r="F1450" s="581"/>
      <c r="G1450" s="581"/>
      <c r="H1450" s="579"/>
      <c r="I1450" s="147">
        <f>SUM(I1448:I1449)</f>
        <v>11623.931623931625</v>
      </c>
      <c r="J1450" s="1"/>
      <c r="K1450" s="1"/>
      <c r="L1450" s="1"/>
      <c r="M1450" s="1"/>
      <c r="N1450" s="1"/>
      <c r="O1450" s="1"/>
      <c r="P1450" s="1"/>
      <c r="Q1450" s="1"/>
      <c r="R1450" s="1"/>
      <c r="S1450" s="1"/>
      <c r="T1450" s="1"/>
      <c r="U1450" s="1"/>
      <c r="V1450" s="1"/>
      <c r="W1450" s="1"/>
      <c r="X1450" s="1"/>
      <c r="Y1450" s="1"/>
      <c r="Z1450" s="1"/>
    </row>
    <row r="1451" spans="1:26" ht="14.25" customHeight="1">
      <c r="A1451" s="1"/>
      <c r="B1451" s="93"/>
      <c r="C1451" s="1"/>
      <c r="D1451" s="1"/>
      <c r="E1451" s="1"/>
      <c r="F1451" s="1"/>
      <c r="G1451" s="1"/>
      <c r="H1451" s="26"/>
      <c r="I1451" s="135"/>
      <c r="J1451" s="1"/>
      <c r="K1451" s="1"/>
      <c r="L1451" s="1"/>
      <c r="M1451" s="1"/>
      <c r="N1451" s="1"/>
      <c r="O1451" s="1"/>
      <c r="P1451" s="1"/>
      <c r="Q1451" s="1"/>
      <c r="R1451" s="1"/>
      <c r="S1451" s="1"/>
      <c r="T1451" s="1"/>
      <c r="U1451" s="1"/>
      <c r="V1451" s="1"/>
      <c r="W1451" s="1"/>
      <c r="X1451" s="1"/>
      <c r="Y1451" s="1"/>
      <c r="Z1451" s="1"/>
    </row>
    <row r="1452" spans="1:26" ht="14.25" customHeight="1">
      <c r="A1452" s="1"/>
      <c r="B1452" s="637" t="s">
        <v>308</v>
      </c>
      <c r="C1452" s="594"/>
      <c r="D1452" s="594"/>
      <c r="E1452" s="594"/>
      <c r="F1452" s="594"/>
      <c r="G1452" s="594"/>
      <c r="H1452" s="595"/>
      <c r="I1452" s="153">
        <f>+I1433+I1439+I1444+I1450</f>
        <v>38895.568205128206</v>
      </c>
      <c r="J1452" s="1"/>
      <c r="K1452" s="1"/>
      <c r="L1452" s="1"/>
      <c r="M1452" s="1"/>
      <c r="N1452" s="1"/>
      <c r="O1452" s="1"/>
      <c r="P1452" s="1"/>
      <c r="Q1452" s="1"/>
      <c r="R1452" s="1"/>
      <c r="S1452" s="1"/>
      <c r="T1452" s="1"/>
      <c r="U1452" s="1"/>
      <c r="V1452" s="1"/>
      <c r="W1452" s="1"/>
      <c r="X1452" s="1"/>
      <c r="Y1452" s="1"/>
      <c r="Z1452" s="1"/>
    </row>
    <row r="1453" spans="1:26" ht="14.25" customHeight="1">
      <c r="A1453" s="1"/>
      <c r="B1453" s="154"/>
      <c r="C1453" s="154"/>
      <c r="D1453" s="154"/>
      <c r="E1453" s="154"/>
      <c r="F1453" s="154"/>
      <c r="G1453" s="154"/>
      <c r="H1453" s="154"/>
      <c r="I1453" s="155"/>
      <c r="J1453" s="1"/>
      <c r="K1453" s="1"/>
      <c r="L1453" s="1"/>
      <c r="M1453" s="1"/>
      <c r="N1453" s="1"/>
      <c r="O1453" s="1"/>
      <c r="P1453" s="1"/>
      <c r="Q1453" s="1"/>
      <c r="R1453" s="1"/>
      <c r="S1453" s="1"/>
      <c r="T1453" s="1"/>
      <c r="U1453" s="1"/>
      <c r="V1453" s="1"/>
      <c r="W1453" s="1"/>
      <c r="X1453" s="1"/>
      <c r="Y1453" s="1"/>
      <c r="Z1453" s="1"/>
    </row>
    <row r="1454" spans="1:26" ht="14.25" customHeight="1">
      <c r="A1454" s="1"/>
      <c r="B1454" s="7"/>
      <c r="C1454" s="7"/>
      <c r="D1454" s="7"/>
      <c r="E1454" s="7"/>
      <c r="F1454" s="7"/>
      <c r="G1454" s="7"/>
      <c r="H1454" s="7"/>
      <c r="I1454" s="7"/>
      <c r="J1454" s="1"/>
      <c r="K1454" s="1"/>
      <c r="L1454" s="1"/>
      <c r="M1454" s="1"/>
      <c r="N1454" s="1"/>
      <c r="O1454" s="1"/>
      <c r="P1454" s="1"/>
      <c r="Q1454" s="1"/>
      <c r="R1454" s="1"/>
      <c r="S1454" s="1"/>
      <c r="T1454" s="1"/>
      <c r="U1454" s="1"/>
      <c r="V1454" s="1"/>
      <c r="W1454" s="1"/>
      <c r="X1454" s="1"/>
      <c r="Y1454" s="1"/>
      <c r="Z1454" s="1"/>
    </row>
    <row r="1455" spans="1:26" ht="14.25" customHeight="1">
      <c r="A1455" s="1"/>
      <c r="B1455" s="631" t="s">
        <v>281</v>
      </c>
      <c r="C1455" s="632"/>
      <c r="D1455" s="632"/>
      <c r="E1455" s="632"/>
      <c r="F1455" s="632"/>
      <c r="G1455" s="632"/>
      <c r="H1455" s="632"/>
      <c r="I1455" s="704"/>
      <c r="J1455" s="1"/>
      <c r="K1455" s="1"/>
      <c r="L1455" s="1"/>
      <c r="M1455" s="1"/>
      <c r="N1455" s="1"/>
      <c r="O1455" s="1"/>
      <c r="P1455" s="1"/>
      <c r="Q1455" s="1"/>
      <c r="R1455" s="1"/>
      <c r="S1455" s="1"/>
      <c r="T1455" s="1"/>
      <c r="U1455" s="1"/>
      <c r="V1455" s="1"/>
      <c r="W1455" s="1"/>
      <c r="X1455" s="1"/>
      <c r="Y1455" s="1"/>
      <c r="Z1455" s="1"/>
    </row>
    <row r="1456" spans="1:26" ht="14.25" customHeight="1">
      <c r="A1456" s="1"/>
      <c r="B1456" s="93"/>
      <c r="C1456" s="1"/>
      <c r="D1456" s="1"/>
      <c r="E1456" s="1"/>
      <c r="F1456" s="1"/>
      <c r="G1456" s="1"/>
      <c r="H1456" s="26"/>
      <c r="I1456" s="135"/>
      <c r="J1456" s="1"/>
      <c r="K1456" s="1"/>
      <c r="L1456" s="1"/>
      <c r="M1456" s="1"/>
      <c r="N1456" s="1"/>
      <c r="O1456" s="1"/>
      <c r="P1456" s="1"/>
      <c r="Q1456" s="1"/>
      <c r="R1456" s="1"/>
      <c r="S1456" s="1"/>
      <c r="T1456" s="1"/>
      <c r="U1456" s="1"/>
      <c r="V1456" s="1"/>
      <c r="W1456" s="1"/>
      <c r="X1456" s="1"/>
      <c r="Y1456" s="1"/>
      <c r="Z1456" s="1"/>
    </row>
    <row r="1457" spans="1:26" ht="14.25" customHeight="1">
      <c r="A1457" s="1"/>
      <c r="B1457" s="591" t="s">
        <v>1019</v>
      </c>
      <c r="C1457" s="581"/>
      <c r="D1457" s="581"/>
      <c r="E1457" s="581"/>
      <c r="F1457" s="581"/>
      <c r="G1457" s="581"/>
      <c r="H1457" s="581"/>
      <c r="I1457" s="589"/>
      <c r="J1457" s="1"/>
      <c r="K1457" s="1"/>
      <c r="L1457" s="1"/>
      <c r="M1457" s="1"/>
      <c r="N1457" s="1"/>
      <c r="O1457" s="1"/>
      <c r="P1457" s="1"/>
      <c r="Q1457" s="1"/>
      <c r="R1457" s="1"/>
      <c r="S1457" s="1"/>
      <c r="T1457" s="1"/>
      <c r="U1457" s="1"/>
      <c r="V1457" s="1"/>
      <c r="W1457" s="1"/>
      <c r="X1457" s="1"/>
      <c r="Y1457" s="1"/>
      <c r="Z1457" s="1"/>
    </row>
    <row r="1458" spans="1:26" ht="14.25" customHeight="1">
      <c r="A1458" s="1"/>
      <c r="B1458" s="93"/>
      <c r="C1458" s="1"/>
      <c r="D1458" s="1"/>
      <c r="E1458" s="1"/>
      <c r="F1458" s="1"/>
      <c r="G1458" s="1"/>
      <c r="H1458" s="26"/>
      <c r="I1458" s="135"/>
      <c r="J1458" s="1"/>
      <c r="K1458" s="1"/>
      <c r="L1458" s="1"/>
      <c r="M1458" s="1"/>
      <c r="N1458" s="1"/>
      <c r="O1458" s="1"/>
      <c r="P1458" s="1"/>
      <c r="Q1458" s="1"/>
      <c r="R1458" s="1"/>
      <c r="S1458" s="1"/>
      <c r="T1458" s="1"/>
      <c r="U1458" s="1"/>
      <c r="V1458" s="1"/>
      <c r="W1458" s="1"/>
      <c r="X1458" s="1"/>
      <c r="Y1458" s="1"/>
      <c r="Z1458" s="1"/>
    </row>
    <row r="1459" spans="1:26" ht="14.25" customHeight="1">
      <c r="A1459" s="1"/>
      <c r="B1459" s="332" t="s">
        <v>282</v>
      </c>
      <c r="C1459" s="889" t="s">
        <v>283</v>
      </c>
      <c r="D1459" s="581"/>
      <c r="E1459" s="581"/>
      <c r="F1459" s="581"/>
      <c r="G1459" s="579"/>
      <c r="H1459" s="136" t="s">
        <v>2</v>
      </c>
      <c r="I1459" s="137" t="s">
        <v>284</v>
      </c>
      <c r="J1459" s="1"/>
      <c r="K1459" s="1"/>
      <c r="L1459" s="1"/>
      <c r="M1459" s="1"/>
      <c r="N1459" s="1"/>
      <c r="O1459" s="1"/>
      <c r="P1459" s="1"/>
      <c r="Q1459" s="1"/>
      <c r="R1459" s="1"/>
      <c r="S1459" s="1"/>
      <c r="T1459" s="1"/>
      <c r="U1459" s="1"/>
      <c r="V1459" s="1"/>
      <c r="W1459" s="1"/>
      <c r="X1459" s="1"/>
      <c r="Y1459" s="1"/>
      <c r="Z1459" s="1"/>
    </row>
    <row r="1460" spans="1:26" ht="14.25" customHeight="1">
      <c r="A1460" s="1"/>
      <c r="B1460" s="168" t="e">
        <f>+#REF!</f>
        <v>#REF!</v>
      </c>
      <c r="C1460" s="890" t="e">
        <f>+#REF!</f>
        <v>#REF!</v>
      </c>
      <c r="D1460" s="581"/>
      <c r="E1460" s="581"/>
      <c r="F1460" s="581"/>
      <c r="G1460" s="579"/>
      <c r="H1460" s="23" t="e">
        <f>+#REF!</f>
        <v>#REF!</v>
      </c>
      <c r="I1460" s="139">
        <f>+I1484</f>
        <v>16986.366923076923</v>
      </c>
      <c r="J1460" s="1"/>
      <c r="K1460" s="1"/>
      <c r="L1460" s="1"/>
      <c r="M1460" s="1"/>
      <c r="N1460" s="1"/>
      <c r="O1460" s="1"/>
      <c r="P1460" s="1"/>
      <c r="Q1460" s="1"/>
      <c r="R1460" s="1"/>
      <c r="S1460" s="1"/>
      <c r="T1460" s="1"/>
      <c r="U1460" s="1"/>
      <c r="V1460" s="1"/>
      <c r="W1460" s="1"/>
      <c r="X1460" s="1"/>
      <c r="Y1460" s="1"/>
      <c r="Z1460" s="1"/>
    </row>
    <row r="1461" spans="1:26" ht="14.25" customHeight="1">
      <c r="A1461" s="1"/>
      <c r="B1461" s="333" t="s">
        <v>285</v>
      </c>
      <c r="C1461" s="140" t="s">
        <v>285</v>
      </c>
      <c r="D1461" s="1"/>
      <c r="E1461" s="1"/>
      <c r="F1461" s="1"/>
      <c r="G1461" s="1"/>
      <c r="H1461" s="140" t="s">
        <v>285</v>
      </c>
      <c r="I1461" s="141" t="s">
        <v>285</v>
      </c>
      <c r="J1461" s="1"/>
      <c r="K1461" s="1"/>
      <c r="L1461" s="1"/>
      <c r="M1461" s="1"/>
      <c r="N1461" s="1"/>
      <c r="O1461" s="1"/>
      <c r="P1461" s="1"/>
      <c r="Q1461" s="1"/>
      <c r="R1461" s="1"/>
      <c r="S1461" s="1"/>
      <c r="T1461" s="1"/>
      <c r="U1461" s="1"/>
      <c r="V1461" s="1"/>
      <c r="W1461" s="1"/>
      <c r="X1461" s="1"/>
      <c r="Y1461" s="1"/>
      <c r="Z1461" s="1"/>
    </row>
    <row r="1462" spans="1:26" ht="14.25" customHeight="1">
      <c r="A1462" s="1"/>
      <c r="B1462" s="636" t="s">
        <v>286</v>
      </c>
      <c r="C1462" s="581"/>
      <c r="D1462" s="581"/>
      <c r="E1462" s="581"/>
      <c r="F1462" s="581"/>
      <c r="G1462" s="581"/>
      <c r="H1462" s="581"/>
      <c r="I1462" s="589"/>
      <c r="J1462" s="1"/>
      <c r="K1462" s="1"/>
      <c r="L1462" s="1"/>
      <c r="M1462" s="1"/>
      <c r="N1462" s="1"/>
      <c r="O1462" s="1"/>
      <c r="P1462" s="1"/>
      <c r="Q1462" s="1"/>
      <c r="R1462" s="1"/>
      <c r="S1462" s="1"/>
      <c r="T1462" s="1"/>
      <c r="U1462" s="1"/>
      <c r="V1462" s="1"/>
      <c r="W1462" s="1"/>
      <c r="X1462" s="1"/>
      <c r="Y1462" s="1"/>
      <c r="Z1462" s="1"/>
    </row>
    <row r="1463" spans="1:26" ht="14.25" customHeight="1">
      <c r="A1463" s="1"/>
      <c r="B1463" s="224" t="s">
        <v>287</v>
      </c>
      <c r="C1463" s="27" t="s">
        <v>283</v>
      </c>
      <c r="D1463" s="27" t="s">
        <v>288</v>
      </c>
      <c r="E1463" s="27" t="s">
        <v>289</v>
      </c>
      <c r="F1463" s="27" t="s">
        <v>73</v>
      </c>
      <c r="G1463" s="27" t="s">
        <v>290</v>
      </c>
      <c r="H1463" s="27" t="s">
        <v>284</v>
      </c>
      <c r="I1463" s="142" t="s">
        <v>291</v>
      </c>
      <c r="J1463" s="1"/>
      <c r="K1463" s="1"/>
      <c r="L1463" s="1"/>
      <c r="M1463" s="1"/>
      <c r="N1463" s="1"/>
      <c r="O1463" s="1"/>
      <c r="P1463" s="1"/>
      <c r="Q1463" s="1"/>
      <c r="R1463" s="1"/>
      <c r="S1463" s="1"/>
      <c r="T1463" s="1"/>
      <c r="U1463" s="1"/>
      <c r="V1463" s="1"/>
      <c r="W1463" s="1"/>
      <c r="X1463" s="1"/>
      <c r="Y1463" s="1"/>
      <c r="Z1463" s="1"/>
    </row>
    <row r="1464" spans="1:26" ht="14.25" customHeight="1">
      <c r="A1464" s="1"/>
      <c r="B1464" s="334"/>
      <c r="C1464" s="4" t="s">
        <v>312</v>
      </c>
      <c r="D1464" s="335" t="s">
        <v>30</v>
      </c>
      <c r="E1464" s="143">
        <f>+F1464*G1464</f>
        <v>3</v>
      </c>
      <c r="F1464" s="144">
        <v>3</v>
      </c>
      <c r="G1464" s="145">
        <v>1</v>
      </c>
      <c r="H1464" s="336">
        <f>2479*1.19</f>
        <v>2950.0099999999998</v>
      </c>
      <c r="I1464" s="146">
        <f>+E1464*H1464</f>
        <v>8850.0299999999988</v>
      </c>
      <c r="J1464" s="1"/>
      <c r="K1464" s="1"/>
      <c r="L1464" s="1"/>
      <c r="M1464" s="1"/>
      <c r="N1464" s="1"/>
      <c r="O1464" s="1"/>
      <c r="P1464" s="1"/>
      <c r="Q1464" s="1"/>
      <c r="R1464" s="1"/>
      <c r="S1464" s="1"/>
      <c r="T1464" s="1"/>
      <c r="U1464" s="1"/>
      <c r="V1464" s="1"/>
      <c r="W1464" s="1"/>
      <c r="X1464" s="1"/>
      <c r="Y1464" s="1"/>
      <c r="Z1464" s="1"/>
    </row>
    <row r="1465" spans="1:26" ht="14.25" customHeight="1">
      <c r="A1465" s="1"/>
      <c r="B1465" s="636" t="s">
        <v>294</v>
      </c>
      <c r="C1465" s="581"/>
      <c r="D1465" s="581"/>
      <c r="E1465" s="581"/>
      <c r="F1465" s="581"/>
      <c r="G1465" s="581"/>
      <c r="H1465" s="579"/>
      <c r="I1465" s="147">
        <f>SUM(I1464)</f>
        <v>8850.0299999999988</v>
      </c>
      <c r="J1465" s="1"/>
      <c r="K1465" s="1"/>
      <c r="L1465" s="1"/>
      <c r="M1465" s="1"/>
      <c r="N1465" s="1"/>
      <c r="O1465" s="1"/>
      <c r="P1465" s="1"/>
      <c r="Q1465" s="1"/>
      <c r="R1465" s="1"/>
      <c r="S1465" s="1"/>
      <c r="T1465" s="1"/>
      <c r="U1465" s="1"/>
      <c r="V1465" s="1"/>
      <c r="W1465" s="1"/>
      <c r="X1465" s="1"/>
      <c r="Y1465" s="1"/>
      <c r="Z1465" s="1"/>
    </row>
    <row r="1466" spans="1:26" ht="14.25" customHeight="1">
      <c r="A1466" s="1"/>
      <c r="B1466" s="93"/>
      <c r="C1466" s="1"/>
      <c r="D1466" s="1"/>
      <c r="E1466" s="1"/>
      <c r="F1466" s="1"/>
      <c r="G1466" s="1"/>
      <c r="H1466" s="26"/>
      <c r="I1466" s="135"/>
      <c r="J1466" s="1"/>
      <c r="K1466" s="1"/>
      <c r="L1466" s="1"/>
      <c r="M1466" s="1"/>
      <c r="N1466" s="1"/>
      <c r="O1466" s="1"/>
      <c r="P1466" s="1"/>
      <c r="Q1466" s="1"/>
      <c r="R1466" s="1"/>
      <c r="S1466" s="1"/>
      <c r="T1466" s="1"/>
      <c r="U1466" s="1"/>
      <c r="V1466" s="1"/>
      <c r="W1466" s="1"/>
      <c r="X1466" s="1"/>
      <c r="Y1466" s="1"/>
      <c r="Z1466" s="1"/>
    </row>
    <row r="1467" spans="1:26" ht="14.25" customHeight="1">
      <c r="A1467" s="1"/>
      <c r="B1467" s="636" t="s">
        <v>295</v>
      </c>
      <c r="C1467" s="581"/>
      <c r="D1467" s="581"/>
      <c r="E1467" s="581"/>
      <c r="F1467" s="581"/>
      <c r="G1467" s="581"/>
      <c r="H1467" s="581"/>
      <c r="I1467" s="589"/>
      <c r="J1467" s="1"/>
      <c r="K1467" s="1"/>
      <c r="L1467" s="1"/>
      <c r="M1467" s="1"/>
      <c r="N1467" s="1"/>
      <c r="O1467" s="1"/>
      <c r="P1467" s="1"/>
      <c r="Q1467" s="1"/>
      <c r="R1467" s="1"/>
      <c r="S1467" s="1"/>
      <c r="T1467" s="1"/>
      <c r="U1467" s="1"/>
      <c r="V1467" s="1"/>
      <c r="W1467" s="1"/>
      <c r="X1467" s="1"/>
      <c r="Y1467" s="1"/>
      <c r="Z1467" s="1"/>
    </row>
    <row r="1468" spans="1:26" ht="14.25" customHeight="1">
      <c r="A1468" s="1"/>
      <c r="B1468" s="168" t="s">
        <v>287</v>
      </c>
      <c r="C1468" s="148" t="s">
        <v>283</v>
      </c>
      <c r="D1468" s="148" t="s">
        <v>288</v>
      </c>
      <c r="E1468" s="27" t="s">
        <v>289</v>
      </c>
      <c r="F1468" s="148" t="s">
        <v>73</v>
      </c>
      <c r="G1468" s="148" t="s">
        <v>290</v>
      </c>
      <c r="H1468" s="148" t="s">
        <v>284</v>
      </c>
      <c r="I1468" s="149" t="s">
        <v>291</v>
      </c>
      <c r="J1468" s="1"/>
      <c r="K1468" s="1"/>
      <c r="L1468" s="1"/>
      <c r="M1468" s="1"/>
      <c r="N1468" s="1"/>
      <c r="O1468" s="1"/>
      <c r="P1468" s="1"/>
      <c r="Q1468" s="1"/>
      <c r="R1468" s="1"/>
      <c r="S1468" s="1"/>
      <c r="T1468" s="1"/>
      <c r="U1468" s="1"/>
      <c r="V1468" s="1"/>
      <c r="W1468" s="1"/>
      <c r="X1468" s="1"/>
      <c r="Y1468" s="1"/>
      <c r="Z1468" s="1"/>
    </row>
    <row r="1469" spans="1:26" ht="14.25" customHeight="1">
      <c r="A1469" s="1"/>
      <c r="B1469" s="334"/>
      <c r="C1469" s="3" t="s">
        <v>1023</v>
      </c>
      <c r="D1469" s="127" t="s">
        <v>297</v>
      </c>
      <c r="E1469" s="22">
        <f>+F1469*G1469</f>
        <v>0.20880000000000001</v>
      </c>
      <c r="F1469" s="20">
        <v>0.20880000000000001</v>
      </c>
      <c r="G1469" s="160">
        <v>1</v>
      </c>
      <c r="H1469" s="337">
        <v>4575</v>
      </c>
      <c r="I1469" s="146">
        <f t="shared" ref="I1469:I1470" si="126">+E1469*H1469</f>
        <v>955.2600000000001</v>
      </c>
      <c r="J1469" s="1"/>
      <c r="K1469" s="1"/>
      <c r="L1469" s="1"/>
      <c r="M1469" s="1"/>
      <c r="N1469" s="1"/>
      <c r="O1469" s="1"/>
      <c r="P1469" s="1"/>
      <c r="Q1469" s="1"/>
      <c r="R1469" s="1"/>
      <c r="S1469" s="1"/>
      <c r="T1469" s="1"/>
      <c r="U1469" s="1"/>
      <c r="V1469" s="1"/>
      <c r="W1469" s="1"/>
      <c r="X1469" s="1"/>
      <c r="Y1469" s="1"/>
      <c r="Z1469" s="1"/>
    </row>
    <row r="1470" spans="1:26" ht="14.25" customHeight="1">
      <c r="A1470" s="1"/>
      <c r="B1470" s="183"/>
      <c r="C1470" s="3" t="s">
        <v>296</v>
      </c>
      <c r="D1470" s="127" t="s">
        <v>297</v>
      </c>
      <c r="E1470" s="22">
        <v>0.05</v>
      </c>
      <c r="F1470" s="20">
        <v>0.20880000000000001</v>
      </c>
      <c r="G1470" s="145">
        <v>1</v>
      </c>
      <c r="H1470" s="150">
        <f>I1482</f>
        <v>6067.6923076923085</v>
      </c>
      <c r="I1470" s="146">
        <f t="shared" si="126"/>
        <v>303.38461538461542</v>
      </c>
      <c r="J1470" s="1"/>
      <c r="K1470" s="1"/>
      <c r="L1470" s="1"/>
      <c r="M1470" s="1"/>
      <c r="N1470" s="1"/>
      <c r="O1470" s="1"/>
      <c r="P1470" s="1"/>
      <c r="Q1470" s="1"/>
      <c r="R1470" s="1"/>
      <c r="S1470" s="1"/>
      <c r="T1470" s="1"/>
      <c r="U1470" s="1"/>
      <c r="V1470" s="1"/>
      <c r="W1470" s="1"/>
      <c r="X1470" s="1"/>
      <c r="Y1470" s="1"/>
      <c r="Z1470" s="1"/>
    </row>
    <row r="1471" spans="1:26" ht="14.25" customHeight="1">
      <c r="A1471" s="1"/>
      <c r="B1471" s="636" t="s">
        <v>298</v>
      </c>
      <c r="C1471" s="581"/>
      <c r="D1471" s="581"/>
      <c r="E1471" s="581"/>
      <c r="F1471" s="581"/>
      <c r="G1471" s="581"/>
      <c r="H1471" s="579"/>
      <c r="I1471" s="147">
        <f>SUM(I1469:I1470)</f>
        <v>1258.6446153846155</v>
      </c>
      <c r="J1471" s="1"/>
      <c r="K1471" s="1"/>
      <c r="L1471" s="1"/>
      <c r="M1471" s="1"/>
      <c r="N1471" s="1"/>
      <c r="O1471" s="1"/>
      <c r="P1471" s="1"/>
      <c r="Q1471" s="1"/>
      <c r="R1471" s="1"/>
      <c r="S1471" s="1"/>
      <c r="T1471" s="1"/>
      <c r="U1471" s="1"/>
      <c r="V1471" s="1"/>
      <c r="W1471" s="1"/>
      <c r="X1471" s="1"/>
      <c r="Y1471" s="1"/>
      <c r="Z1471" s="1"/>
    </row>
    <row r="1472" spans="1:26" ht="14.25" customHeight="1">
      <c r="A1472" s="1"/>
      <c r="B1472" s="33"/>
      <c r="C1472" s="108"/>
      <c r="D1472" s="108"/>
      <c r="E1472" s="108"/>
      <c r="F1472" s="108"/>
      <c r="G1472" s="108"/>
      <c r="H1472" s="108"/>
      <c r="I1472" s="151"/>
      <c r="J1472" s="1"/>
      <c r="K1472" s="1"/>
      <c r="L1472" s="1"/>
      <c r="M1472" s="1"/>
      <c r="N1472" s="1"/>
      <c r="O1472" s="1"/>
      <c r="P1472" s="1"/>
      <c r="Q1472" s="1"/>
      <c r="R1472" s="1"/>
      <c r="S1472" s="1"/>
      <c r="T1472" s="1"/>
      <c r="U1472" s="1"/>
      <c r="V1472" s="1"/>
      <c r="W1472" s="1"/>
      <c r="X1472" s="1"/>
      <c r="Y1472" s="1"/>
      <c r="Z1472" s="1"/>
    </row>
    <row r="1473" spans="1:26" ht="14.25" customHeight="1">
      <c r="A1473" s="1"/>
      <c r="B1473" s="636" t="s">
        <v>299</v>
      </c>
      <c r="C1473" s="581"/>
      <c r="D1473" s="581"/>
      <c r="E1473" s="581"/>
      <c r="F1473" s="581"/>
      <c r="G1473" s="581"/>
      <c r="H1473" s="581"/>
      <c r="I1473" s="589"/>
      <c r="J1473" s="1"/>
      <c r="K1473" s="1"/>
      <c r="L1473" s="1"/>
      <c r="M1473" s="1"/>
      <c r="N1473" s="1"/>
      <c r="O1473" s="1"/>
      <c r="P1473" s="1"/>
      <c r="Q1473" s="1"/>
      <c r="R1473" s="1"/>
      <c r="S1473" s="1"/>
      <c r="T1473" s="1"/>
      <c r="U1473" s="1"/>
      <c r="V1473" s="1"/>
      <c r="W1473" s="1"/>
      <c r="X1473" s="1"/>
      <c r="Y1473" s="1"/>
      <c r="Z1473" s="1"/>
    </row>
    <row r="1474" spans="1:26" ht="14.25" customHeight="1">
      <c r="A1474" s="1"/>
      <c r="B1474" s="168" t="s">
        <v>287</v>
      </c>
      <c r="C1474" s="148" t="s">
        <v>283</v>
      </c>
      <c r="D1474" s="148" t="s">
        <v>288</v>
      </c>
      <c r="E1474" s="27" t="s">
        <v>289</v>
      </c>
      <c r="F1474" s="148" t="s">
        <v>73</v>
      </c>
      <c r="G1474" s="148" t="s">
        <v>290</v>
      </c>
      <c r="H1474" s="148" t="s">
        <v>284</v>
      </c>
      <c r="I1474" s="149" t="s">
        <v>291</v>
      </c>
      <c r="J1474" s="1"/>
      <c r="K1474" s="1"/>
      <c r="L1474" s="1"/>
      <c r="M1474" s="1"/>
      <c r="N1474" s="1"/>
      <c r="O1474" s="1"/>
      <c r="P1474" s="1"/>
      <c r="Q1474" s="1"/>
      <c r="R1474" s="1"/>
      <c r="S1474" s="1"/>
      <c r="T1474" s="1"/>
      <c r="U1474" s="1"/>
      <c r="V1474" s="1"/>
      <c r="W1474" s="1"/>
      <c r="X1474" s="1"/>
      <c r="Y1474" s="1"/>
      <c r="Z1474" s="1"/>
    </row>
    <row r="1475" spans="1:26" ht="14.25" customHeight="1">
      <c r="A1475" s="1"/>
      <c r="B1475" s="334"/>
      <c r="C1475" s="3" t="s">
        <v>300</v>
      </c>
      <c r="D1475" s="127" t="s">
        <v>301</v>
      </c>
      <c r="E1475" s="143">
        <v>0.9</v>
      </c>
      <c r="F1475" s="161">
        <f>+K1465</f>
        <v>0</v>
      </c>
      <c r="G1475" s="145">
        <v>1</v>
      </c>
      <c r="H1475" s="150">
        <v>900</v>
      </c>
      <c r="I1475" s="146">
        <f>+E1475*H1475</f>
        <v>810</v>
      </c>
      <c r="J1475" s="1"/>
      <c r="K1475" s="1"/>
      <c r="L1475" s="1"/>
      <c r="M1475" s="1"/>
      <c r="N1475" s="1"/>
      <c r="O1475" s="1"/>
      <c r="P1475" s="1"/>
      <c r="Q1475" s="1"/>
      <c r="R1475" s="1"/>
      <c r="S1475" s="1"/>
      <c r="T1475" s="1"/>
      <c r="U1475" s="1"/>
      <c r="V1475" s="1"/>
      <c r="W1475" s="1"/>
      <c r="X1475" s="1"/>
      <c r="Y1475" s="1"/>
      <c r="Z1475" s="1"/>
    </row>
    <row r="1476" spans="1:26" ht="14.25" customHeight="1">
      <c r="A1476" s="1"/>
      <c r="B1476" s="636" t="s">
        <v>302</v>
      </c>
      <c r="C1476" s="581"/>
      <c r="D1476" s="581"/>
      <c r="E1476" s="581"/>
      <c r="F1476" s="581"/>
      <c r="G1476" s="581"/>
      <c r="H1476" s="579"/>
      <c r="I1476" s="147">
        <f>SUM(I1475)</f>
        <v>810</v>
      </c>
      <c r="J1476" s="1"/>
      <c r="K1476" s="1"/>
      <c r="L1476" s="1"/>
      <c r="M1476" s="1"/>
      <c r="N1476" s="1"/>
      <c r="O1476" s="1"/>
      <c r="P1476" s="1"/>
      <c r="Q1476" s="1"/>
      <c r="R1476" s="1"/>
      <c r="S1476" s="1"/>
      <c r="T1476" s="1"/>
      <c r="U1476" s="1"/>
      <c r="V1476" s="1"/>
      <c r="W1476" s="1"/>
      <c r="X1476" s="1"/>
      <c r="Y1476" s="1"/>
      <c r="Z1476" s="1"/>
    </row>
    <row r="1477" spans="1:26" ht="14.25" customHeight="1">
      <c r="A1477" s="1"/>
      <c r="B1477" s="93"/>
      <c r="C1477" s="1"/>
      <c r="D1477" s="1"/>
      <c r="E1477" s="1"/>
      <c r="F1477" s="1"/>
      <c r="G1477" s="1"/>
      <c r="H1477" s="26"/>
      <c r="I1477" s="135"/>
      <c r="J1477" s="1"/>
      <c r="K1477" s="1"/>
      <c r="L1477" s="1"/>
      <c r="M1477" s="1"/>
      <c r="N1477" s="1"/>
      <c r="O1477" s="1"/>
      <c r="P1477" s="1"/>
      <c r="Q1477" s="1"/>
      <c r="R1477" s="1"/>
      <c r="S1477" s="1"/>
      <c r="T1477" s="1"/>
      <c r="U1477" s="1"/>
      <c r="V1477" s="1"/>
      <c r="W1477" s="1"/>
      <c r="X1477" s="1"/>
      <c r="Y1477" s="1"/>
      <c r="Z1477" s="1"/>
    </row>
    <row r="1478" spans="1:26" ht="14.25" customHeight="1">
      <c r="A1478" s="1"/>
      <c r="B1478" s="636" t="s">
        <v>303</v>
      </c>
      <c r="C1478" s="581"/>
      <c r="D1478" s="581"/>
      <c r="E1478" s="581"/>
      <c r="F1478" s="581"/>
      <c r="G1478" s="581"/>
      <c r="H1478" s="581"/>
      <c r="I1478" s="589"/>
      <c r="J1478" s="1"/>
      <c r="K1478" s="1"/>
      <c r="L1478" s="1"/>
      <c r="M1478" s="1"/>
      <c r="N1478" s="1"/>
      <c r="O1478" s="1"/>
      <c r="P1478" s="1"/>
      <c r="Q1478" s="1"/>
      <c r="R1478" s="1"/>
      <c r="S1478" s="1"/>
      <c r="T1478" s="1"/>
      <c r="U1478" s="1"/>
      <c r="V1478" s="1"/>
      <c r="W1478" s="1"/>
      <c r="X1478" s="1"/>
      <c r="Y1478" s="1"/>
      <c r="Z1478" s="1"/>
    </row>
    <row r="1479" spans="1:26" ht="14.25" customHeight="1">
      <c r="A1479" s="1"/>
      <c r="B1479" s="168" t="s">
        <v>287</v>
      </c>
      <c r="C1479" s="148" t="s">
        <v>283</v>
      </c>
      <c r="D1479" s="152" t="s">
        <v>288</v>
      </c>
      <c r="E1479" s="27" t="s">
        <v>289</v>
      </c>
      <c r="F1479" s="152" t="s">
        <v>73</v>
      </c>
      <c r="G1479" s="152" t="s">
        <v>290</v>
      </c>
      <c r="H1479" s="152" t="s">
        <v>284</v>
      </c>
      <c r="I1479" s="149" t="s">
        <v>291</v>
      </c>
      <c r="J1479" s="1"/>
      <c r="K1479" s="1"/>
      <c r="L1479" s="1"/>
      <c r="M1479" s="1"/>
      <c r="N1479" s="1"/>
      <c r="O1479" s="1"/>
      <c r="P1479" s="1"/>
      <c r="Q1479" s="1"/>
      <c r="R1479" s="1"/>
      <c r="S1479" s="1"/>
      <c r="T1479" s="1"/>
      <c r="U1479" s="1"/>
      <c r="V1479" s="1"/>
      <c r="W1479" s="1"/>
      <c r="X1479" s="1"/>
      <c r="Y1479" s="1"/>
      <c r="Z1479" s="1"/>
    </row>
    <row r="1480" spans="1:26" ht="14.25" customHeight="1">
      <c r="A1480" s="1"/>
      <c r="B1480" s="334"/>
      <c r="C1480" s="3" t="s">
        <v>304</v>
      </c>
      <c r="D1480" s="127" t="s">
        <v>305</v>
      </c>
      <c r="E1480" s="8">
        <f t="shared" ref="E1480:E1481" si="127">+F1480*G1480</f>
        <v>2.6100000000000002E-2</v>
      </c>
      <c r="F1480" s="127">
        <v>2.9000000000000001E-2</v>
      </c>
      <c r="G1480" s="127">
        <v>0.9</v>
      </c>
      <c r="H1480" s="150">
        <f>+((1160000+140000)*1.9*1.6)/30.42</f>
        <v>129914.52991452991</v>
      </c>
      <c r="I1480" s="146">
        <f t="shared" ref="I1480:I1481" si="128">+E1480*H1480</f>
        <v>3390.7692307692309</v>
      </c>
      <c r="J1480" s="1"/>
      <c r="K1480" s="1"/>
      <c r="L1480" s="1"/>
      <c r="M1480" s="1"/>
      <c r="N1480" s="1"/>
      <c r="O1480" s="1"/>
      <c r="P1480" s="1"/>
      <c r="Q1480" s="1"/>
      <c r="R1480" s="1"/>
      <c r="S1480" s="1"/>
      <c r="T1480" s="1"/>
      <c r="U1480" s="1"/>
      <c r="V1480" s="1"/>
      <c r="W1480" s="1"/>
      <c r="X1480" s="1"/>
      <c r="Y1480" s="1"/>
      <c r="Z1480" s="1"/>
    </row>
    <row r="1481" spans="1:26" ht="14.25" customHeight="1">
      <c r="A1481" s="1"/>
      <c r="B1481" s="183"/>
      <c r="C1481" s="3" t="s">
        <v>306</v>
      </c>
      <c r="D1481" s="127" t="s">
        <v>305</v>
      </c>
      <c r="E1481" s="8">
        <f t="shared" si="127"/>
        <v>2.6100000000000002E-2</v>
      </c>
      <c r="F1481" s="127">
        <v>2.9000000000000001E-2</v>
      </c>
      <c r="G1481" s="127">
        <v>0.9</v>
      </c>
      <c r="H1481" s="150">
        <f>+((1160000+140000)*1.5*1.6)/30.42</f>
        <v>102564.10256410256</v>
      </c>
      <c r="I1481" s="146">
        <f t="shared" si="128"/>
        <v>2676.9230769230771</v>
      </c>
      <c r="J1481" s="1"/>
      <c r="K1481" s="1"/>
      <c r="L1481" s="1"/>
      <c r="M1481" s="1"/>
      <c r="N1481" s="1"/>
      <c r="O1481" s="1"/>
      <c r="P1481" s="1"/>
      <c r="Q1481" s="1"/>
      <c r="R1481" s="1"/>
      <c r="S1481" s="1"/>
      <c r="T1481" s="1"/>
      <c r="U1481" s="1"/>
      <c r="V1481" s="1"/>
      <c r="W1481" s="1"/>
      <c r="X1481" s="1"/>
      <c r="Y1481" s="1"/>
      <c r="Z1481" s="1"/>
    </row>
    <row r="1482" spans="1:26" ht="14.25" customHeight="1">
      <c r="A1482" s="1"/>
      <c r="B1482" s="636" t="s">
        <v>307</v>
      </c>
      <c r="C1482" s="581"/>
      <c r="D1482" s="581"/>
      <c r="E1482" s="581"/>
      <c r="F1482" s="581"/>
      <c r="G1482" s="581"/>
      <c r="H1482" s="579"/>
      <c r="I1482" s="147">
        <f>SUM(I1480:I1481)</f>
        <v>6067.6923076923085</v>
      </c>
      <c r="J1482" s="1"/>
      <c r="K1482" s="1"/>
      <c r="L1482" s="1"/>
      <c r="M1482" s="1"/>
      <c r="N1482" s="1"/>
      <c r="O1482" s="1"/>
      <c r="P1482" s="1"/>
      <c r="Q1482" s="1"/>
      <c r="R1482" s="1"/>
      <c r="S1482" s="1"/>
      <c r="T1482" s="1"/>
      <c r="U1482" s="1"/>
      <c r="V1482" s="1"/>
      <c r="W1482" s="1"/>
      <c r="X1482" s="1"/>
      <c r="Y1482" s="1"/>
      <c r="Z1482" s="1"/>
    </row>
    <row r="1483" spans="1:26" ht="14.25" customHeight="1">
      <c r="A1483" s="1"/>
      <c r="B1483" s="93"/>
      <c r="C1483" s="1"/>
      <c r="D1483" s="1"/>
      <c r="E1483" s="1"/>
      <c r="F1483" s="1"/>
      <c r="G1483" s="1"/>
      <c r="H1483" s="26"/>
      <c r="I1483" s="135"/>
      <c r="J1483" s="1"/>
      <c r="K1483" s="1"/>
      <c r="L1483" s="1"/>
      <c r="M1483" s="1"/>
      <c r="N1483" s="1"/>
      <c r="O1483" s="1"/>
      <c r="P1483" s="1"/>
      <c r="Q1483" s="1"/>
      <c r="R1483" s="1"/>
      <c r="S1483" s="1"/>
      <c r="T1483" s="1"/>
      <c r="U1483" s="1"/>
      <c r="V1483" s="1"/>
      <c r="W1483" s="1"/>
      <c r="X1483" s="1"/>
      <c r="Y1483" s="1"/>
      <c r="Z1483" s="1"/>
    </row>
    <row r="1484" spans="1:26" ht="14.25" customHeight="1">
      <c r="A1484" s="1"/>
      <c r="B1484" s="637" t="s">
        <v>308</v>
      </c>
      <c r="C1484" s="594"/>
      <c r="D1484" s="594"/>
      <c r="E1484" s="594"/>
      <c r="F1484" s="594"/>
      <c r="G1484" s="594"/>
      <c r="H1484" s="595"/>
      <c r="I1484" s="153">
        <f>+I1465+I1471+I1476+I1482</f>
        <v>16986.366923076923</v>
      </c>
      <c r="J1484" s="1"/>
      <c r="K1484" s="1"/>
      <c r="L1484" s="1"/>
      <c r="M1484" s="1"/>
      <c r="N1484" s="1"/>
      <c r="O1484" s="1"/>
      <c r="P1484" s="1"/>
      <c r="Q1484" s="1"/>
      <c r="R1484" s="1"/>
      <c r="S1484" s="1"/>
      <c r="T1484" s="1"/>
      <c r="U1484" s="1"/>
      <c r="V1484" s="1"/>
      <c r="W1484" s="1"/>
      <c r="X1484" s="1"/>
      <c r="Y1484" s="1"/>
      <c r="Z1484" s="1"/>
    </row>
    <row r="1485" spans="1:26" ht="14.25" customHeight="1">
      <c r="A1485" s="1"/>
      <c r="B1485" s="154"/>
      <c r="C1485" s="154"/>
      <c r="D1485" s="154"/>
      <c r="E1485" s="154"/>
      <c r="F1485" s="154"/>
      <c r="G1485" s="154"/>
      <c r="H1485" s="154"/>
      <c r="I1485" s="155"/>
      <c r="J1485" s="1"/>
      <c r="K1485" s="1"/>
      <c r="L1485" s="1"/>
      <c r="M1485" s="1"/>
      <c r="N1485" s="1"/>
      <c r="O1485" s="1"/>
      <c r="P1485" s="1"/>
      <c r="Q1485" s="1"/>
      <c r="R1485" s="1"/>
      <c r="S1485" s="1"/>
      <c r="T1485" s="1"/>
      <c r="U1485" s="1"/>
      <c r="V1485" s="1"/>
      <c r="W1485" s="1"/>
      <c r="X1485" s="1"/>
      <c r="Y1485" s="1"/>
      <c r="Z1485" s="1"/>
    </row>
    <row r="1486" spans="1:26" ht="14.25" customHeight="1">
      <c r="A1486" s="1"/>
      <c r="B1486" s="7"/>
      <c r="C1486" s="7"/>
      <c r="D1486" s="7"/>
      <c r="E1486" s="7"/>
      <c r="F1486" s="7"/>
      <c r="G1486" s="7"/>
      <c r="H1486" s="7"/>
      <c r="I1486" s="7"/>
      <c r="J1486" s="1"/>
      <c r="K1486" s="1"/>
      <c r="L1486" s="1"/>
      <c r="M1486" s="1"/>
      <c r="N1486" s="1"/>
      <c r="O1486" s="1"/>
      <c r="P1486" s="1"/>
      <c r="Q1486" s="1"/>
      <c r="R1486" s="1"/>
      <c r="S1486" s="1"/>
      <c r="T1486" s="1"/>
      <c r="U1486" s="1"/>
      <c r="V1486" s="1"/>
      <c r="W1486" s="1"/>
      <c r="X1486" s="1"/>
      <c r="Y1486" s="1"/>
      <c r="Z1486" s="1"/>
    </row>
    <row r="1487" spans="1:26" ht="14.25" customHeight="1">
      <c r="A1487" s="1"/>
      <c r="B1487" s="631" t="s">
        <v>281</v>
      </c>
      <c r="C1487" s="632"/>
      <c r="D1487" s="632"/>
      <c r="E1487" s="632"/>
      <c r="F1487" s="632"/>
      <c r="G1487" s="632"/>
      <c r="H1487" s="632"/>
      <c r="I1487" s="704"/>
      <c r="J1487" s="1"/>
      <c r="K1487" s="1"/>
      <c r="L1487" s="1"/>
      <c r="M1487" s="1"/>
      <c r="N1487" s="1"/>
      <c r="O1487" s="1"/>
      <c r="P1487" s="1"/>
      <c r="Q1487" s="1"/>
      <c r="R1487" s="1"/>
      <c r="S1487" s="1"/>
      <c r="T1487" s="1"/>
      <c r="U1487" s="1"/>
      <c r="V1487" s="1"/>
      <c r="W1487" s="1"/>
      <c r="X1487" s="1"/>
      <c r="Y1487" s="1"/>
      <c r="Z1487" s="1"/>
    </row>
    <row r="1488" spans="1:26" ht="14.25" customHeight="1">
      <c r="A1488" s="1"/>
      <c r="B1488" s="93"/>
      <c r="C1488" s="1"/>
      <c r="D1488" s="1"/>
      <c r="E1488" s="1"/>
      <c r="F1488" s="1"/>
      <c r="G1488" s="1"/>
      <c r="H1488" s="26"/>
      <c r="I1488" s="135"/>
      <c r="J1488" s="1"/>
      <c r="K1488" s="1"/>
      <c r="L1488" s="1"/>
      <c r="M1488" s="1"/>
      <c r="N1488" s="1"/>
      <c r="O1488" s="1"/>
      <c r="P1488" s="1"/>
      <c r="Q1488" s="1"/>
      <c r="R1488" s="1"/>
      <c r="S1488" s="1"/>
      <c r="T1488" s="1"/>
      <c r="U1488" s="1"/>
      <c r="V1488" s="1"/>
      <c r="W1488" s="1"/>
      <c r="X1488" s="1"/>
      <c r="Y1488" s="1"/>
      <c r="Z1488" s="1"/>
    </row>
    <row r="1489" spans="1:26" ht="14.25" customHeight="1">
      <c r="A1489" s="1"/>
      <c r="B1489" s="591" t="s">
        <v>1019</v>
      </c>
      <c r="C1489" s="581"/>
      <c r="D1489" s="581"/>
      <c r="E1489" s="581"/>
      <c r="F1489" s="581"/>
      <c r="G1489" s="581"/>
      <c r="H1489" s="581"/>
      <c r="I1489" s="589"/>
      <c r="J1489" s="1"/>
      <c r="K1489" s="1"/>
      <c r="L1489" s="1"/>
      <c r="M1489" s="1"/>
      <c r="N1489" s="1"/>
      <c r="O1489" s="1"/>
      <c r="P1489" s="1"/>
      <c r="Q1489" s="1"/>
      <c r="R1489" s="1"/>
      <c r="S1489" s="1"/>
      <c r="T1489" s="1"/>
      <c r="U1489" s="1"/>
      <c r="V1489" s="1"/>
      <c r="W1489" s="1"/>
      <c r="X1489" s="1"/>
      <c r="Y1489" s="1"/>
      <c r="Z1489" s="1"/>
    </row>
    <row r="1490" spans="1:26" ht="14.25" customHeight="1">
      <c r="A1490" s="1"/>
      <c r="B1490" s="93"/>
      <c r="C1490" s="1"/>
      <c r="D1490" s="1"/>
      <c r="E1490" s="1"/>
      <c r="F1490" s="1"/>
      <c r="G1490" s="1"/>
      <c r="H1490" s="26"/>
      <c r="I1490" s="135"/>
      <c r="J1490" s="1"/>
      <c r="K1490" s="1"/>
      <c r="L1490" s="1"/>
      <c r="M1490" s="1"/>
      <c r="N1490" s="1"/>
      <c r="O1490" s="1"/>
      <c r="P1490" s="1"/>
      <c r="Q1490" s="1"/>
      <c r="R1490" s="1"/>
      <c r="S1490" s="1"/>
      <c r="T1490" s="1"/>
      <c r="U1490" s="1"/>
      <c r="V1490" s="1"/>
      <c r="W1490" s="1"/>
      <c r="X1490" s="1"/>
      <c r="Y1490" s="1"/>
      <c r="Z1490" s="1"/>
    </row>
    <row r="1491" spans="1:26" ht="14.25" customHeight="1">
      <c r="A1491" s="1"/>
      <c r="B1491" s="332" t="s">
        <v>282</v>
      </c>
      <c r="C1491" s="894" t="s">
        <v>283</v>
      </c>
      <c r="D1491" s="585"/>
      <c r="E1491" s="585"/>
      <c r="F1491" s="585"/>
      <c r="G1491" s="586"/>
      <c r="H1491" s="136" t="s">
        <v>2</v>
      </c>
      <c r="I1491" s="137" t="s">
        <v>284</v>
      </c>
      <c r="J1491" s="1"/>
      <c r="K1491" s="1"/>
      <c r="L1491" s="1"/>
      <c r="M1491" s="1"/>
      <c r="N1491" s="1"/>
      <c r="O1491" s="1"/>
      <c r="P1491" s="1"/>
      <c r="Q1491" s="1"/>
      <c r="R1491" s="1"/>
      <c r="S1491" s="1"/>
      <c r="T1491" s="1"/>
      <c r="U1491" s="1"/>
      <c r="V1491" s="1"/>
      <c r="W1491" s="1"/>
      <c r="X1491" s="1"/>
      <c r="Y1491" s="1"/>
      <c r="Z1491" s="1"/>
    </row>
    <row r="1492" spans="1:26" ht="14.25" customHeight="1">
      <c r="A1492" s="1"/>
      <c r="B1492" s="10" t="e">
        <f>+#REF!</f>
        <v>#REF!</v>
      </c>
      <c r="C1492" s="890" t="e">
        <f>+#REF!</f>
        <v>#REF!</v>
      </c>
      <c r="D1492" s="581"/>
      <c r="E1492" s="579"/>
      <c r="F1492" s="890"/>
      <c r="G1492" s="579"/>
      <c r="H1492" s="37" t="e">
        <f>+#REF!</f>
        <v>#REF!</v>
      </c>
      <c r="I1492" s="139">
        <f>+I1518</f>
        <v>214302.05076923079</v>
      </c>
      <c r="J1492" s="1"/>
      <c r="K1492" s="1"/>
      <c r="L1492" s="1"/>
      <c r="M1492" s="1"/>
      <c r="N1492" s="1"/>
      <c r="O1492" s="1"/>
      <c r="P1492" s="1"/>
      <c r="Q1492" s="1"/>
      <c r="R1492" s="1"/>
      <c r="S1492" s="1"/>
      <c r="T1492" s="1"/>
      <c r="U1492" s="1"/>
      <c r="V1492" s="1"/>
      <c r="W1492" s="1"/>
      <c r="X1492" s="1"/>
      <c r="Y1492" s="1"/>
      <c r="Z1492" s="1"/>
    </row>
    <row r="1493" spans="1:26" ht="14.25" customHeight="1">
      <c r="A1493" s="1"/>
      <c r="B1493" s="333" t="s">
        <v>285</v>
      </c>
      <c r="C1493" s="140" t="s">
        <v>285</v>
      </c>
      <c r="D1493" s="1"/>
      <c r="E1493" s="1"/>
      <c r="F1493" s="1"/>
      <c r="G1493" s="1"/>
      <c r="H1493" s="140" t="s">
        <v>285</v>
      </c>
      <c r="I1493" s="141" t="s">
        <v>285</v>
      </c>
      <c r="J1493" s="1"/>
      <c r="K1493" s="1"/>
      <c r="L1493" s="1"/>
      <c r="M1493" s="1"/>
      <c r="N1493" s="1"/>
      <c r="O1493" s="1"/>
      <c r="P1493" s="1"/>
      <c r="Q1493" s="1"/>
      <c r="R1493" s="1"/>
      <c r="S1493" s="1"/>
      <c r="T1493" s="1"/>
      <c r="U1493" s="1"/>
      <c r="V1493" s="1"/>
      <c r="W1493" s="1"/>
      <c r="X1493" s="1"/>
      <c r="Y1493" s="1"/>
      <c r="Z1493" s="1"/>
    </row>
    <row r="1494" spans="1:26" ht="14.25" customHeight="1">
      <c r="A1494" s="1"/>
      <c r="B1494" s="636" t="s">
        <v>286</v>
      </c>
      <c r="C1494" s="581"/>
      <c r="D1494" s="581"/>
      <c r="E1494" s="581"/>
      <c r="F1494" s="581"/>
      <c r="G1494" s="581"/>
      <c r="H1494" s="581"/>
      <c r="I1494" s="589"/>
      <c r="J1494" s="1"/>
      <c r="K1494" s="1"/>
      <c r="L1494" s="1"/>
      <c r="M1494" s="1"/>
      <c r="N1494" s="1"/>
      <c r="O1494" s="1"/>
      <c r="P1494" s="1"/>
      <c r="Q1494" s="1"/>
      <c r="R1494" s="1"/>
      <c r="S1494" s="1"/>
      <c r="T1494" s="1"/>
      <c r="U1494" s="1"/>
      <c r="V1494" s="1"/>
      <c r="W1494" s="1"/>
      <c r="X1494" s="1"/>
      <c r="Y1494" s="1"/>
      <c r="Z1494" s="1"/>
    </row>
    <row r="1495" spans="1:26" ht="14.25" customHeight="1">
      <c r="A1495" s="1"/>
      <c r="B1495" s="224" t="s">
        <v>287</v>
      </c>
      <c r="C1495" s="27" t="s">
        <v>283</v>
      </c>
      <c r="D1495" s="27" t="s">
        <v>288</v>
      </c>
      <c r="E1495" s="27" t="s">
        <v>289</v>
      </c>
      <c r="F1495" s="27" t="s">
        <v>73</v>
      </c>
      <c r="G1495" s="27" t="s">
        <v>290</v>
      </c>
      <c r="H1495" s="27" t="s">
        <v>284</v>
      </c>
      <c r="I1495" s="142" t="s">
        <v>291</v>
      </c>
      <c r="J1495" s="1"/>
      <c r="K1495" s="1"/>
      <c r="L1495" s="1"/>
      <c r="M1495" s="1"/>
      <c r="N1495" s="1"/>
      <c r="O1495" s="1"/>
      <c r="P1495" s="1"/>
      <c r="Q1495" s="1"/>
      <c r="R1495" s="1"/>
      <c r="S1495" s="1"/>
      <c r="T1495" s="1"/>
      <c r="U1495" s="1"/>
      <c r="V1495" s="1"/>
      <c r="W1495" s="1"/>
      <c r="X1495" s="1"/>
      <c r="Y1495" s="1"/>
      <c r="Z1495" s="1"/>
    </row>
    <row r="1496" spans="1:26" ht="14.25" customHeight="1">
      <c r="A1496" s="1"/>
      <c r="B1496" s="334"/>
      <c r="C1496" s="4" t="s">
        <v>313</v>
      </c>
      <c r="D1496" s="335" t="s">
        <v>51</v>
      </c>
      <c r="E1496" s="143">
        <f t="shared" ref="E1496:E1498" si="129">+F1496*G1496</f>
        <v>1</v>
      </c>
      <c r="F1496" s="144">
        <v>1</v>
      </c>
      <c r="G1496" s="145">
        <v>1</v>
      </c>
      <c r="H1496" s="336">
        <f>126001*1.19</f>
        <v>149941.19</v>
      </c>
      <c r="I1496" s="146">
        <f t="shared" ref="I1496:I1498" si="130">+E1496*H1496</f>
        <v>149941.19</v>
      </c>
      <c r="J1496" s="1"/>
      <c r="K1496" s="1"/>
      <c r="L1496" s="1"/>
      <c r="M1496" s="1"/>
      <c r="N1496" s="1"/>
      <c r="O1496" s="1"/>
      <c r="P1496" s="1"/>
      <c r="Q1496" s="1"/>
      <c r="R1496" s="1"/>
      <c r="S1496" s="1"/>
      <c r="T1496" s="1"/>
      <c r="U1496" s="1"/>
      <c r="V1496" s="1"/>
      <c r="W1496" s="1"/>
      <c r="X1496" s="1"/>
      <c r="Y1496" s="1"/>
      <c r="Z1496" s="1"/>
    </row>
    <row r="1497" spans="1:26" ht="14.25" customHeight="1">
      <c r="A1497" s="1"/>
      <c r="B1497" s="334"/>
      <c r="C1497" s="4" t="s">
        <v>310</v>
      </c>
      <c r="D1497" s="335" t="s">
        <v>51</v>
      </c>
      <c r="E1497" s="143">
        <f t="shared" si="129"/>
        <v>1</v>
      </c>
      <c r="F1497" s="144">
        <v>1</v>
      </c>
      <c r="G1497" s="145">
        <v>1</v>
      </c>
      <c r="H1497" s="336">
        <f>17563*1.19</f>
        <v>20899.969999999998</v>
      </c>
      <c r="I1497" s="146">
        <f t="shared" si="130"/>
        <v>20899.969999999998</v>
      </c>
      <c r="J1497" s="1"/>
      <c r="K1497" s="1"/>
      <c r="L1497" s="1"/>
      <c r="M1497" s="1"/>
      <c r="N1497" s="1"/>
      <c r="O1497" s="1"/>
      <c r="P1497" s="1"/>
      <c r="Q1497" s="1"/>
      <c r="R1497" s="1"/>
      <c r="S1497" s="1"/>
      <c r="T1497" s="1"/>
      <c r="U1497" s="1"/>
      <c r="V1497" s="1"/>
      <c r="W1497" s="1"/>
      <c r="X1497" s="1"/>
      <c r="Y1497" s="1"/>
      <c r="Z1497" s="1"/>
    </row>
    <row r="1498" spans="1:26" ht="14.25" customHeight="1">
      <c r="A1498" s="1"/>
      <c r="B1498" s="183"/>
      <c r="C1498" s="4" t="s">
        <v>311</v>
      </c>
      <c r="D1498" s="23" t="s">
        <v>440</v>
      </c>
      <c r="E1498" s="143">
        <f t="shared" si="129"/>
        <v>1</v>
      </c>
      <c r="F1498" s="127">
        <v>1</v>
      </c>
      <c r="G1498" s="145">
        <v>1</v>
      </c>
      <c r="H1498" s="337">
        <f>5500*1.19</f>
        <v>6545</v>
      </c>
      <c r="I1498" s="146">
        <f t="shared" si="130"/>
        <v>6545</v>
      </c>
      <c r="J1498" s="1"/>
      <c r="K1498" s="1"/>
      <c r="L1498" s="1"/>
      <c r="M1498" s="1"/>
      <c r="N1498" s="1"/>
      <c r="O1498" s="1"/>
      <c r="P1498" s="1"/>
      <c r="Q1498" s="1"/>
      <c r="R1498" s="1"/>
      <c r="S1498" s="1"/>
      <c r="T1498" s="1"/>
      <c r="U1498" s="1"/>
      <c r="V1498" s="1"/>
      <c r="W1498" s="1"/>
      <c r="X1498" s="1"/>
      <c r="Y1498" s="1"/>
      <c r="Z1498" s="1"/>
    </row>
    <row r="1499" spans="1:26" ht="14.25" customHeight="1">
      <c r="A1499" s="1"/>
      <c r="B1499" s="636" t="s">
        <v>294</v>
      </c>
      <c r="C1499" s="581"/>
      <c r="D1499" s="581"/>
      <c r="E1499" s="581"/>
      <c r="F1499" s="581"/>
      <c r="G1499" s="581"/>
      <c r="H1499" s="579"/>
      <c r="I1499" s="147">
        <f>SUM(I1496:I1498)</f>
        <v>177386.16</v>
      </c>
      <c r="J1499" s="1"/>
      <c r="K1499" s="1"/>
      <c r="L1499" s="1"/>
      <c r="M1499" s="1"/>
      <c r="N1499" s="1"/>
      <c r="O1499" s="1"/>
      <c r="P1499" s="1"/>
      <c r="Q1499" s="1"/>
      <c r="R1499" s="1"/>
      <c r="S1499" s="1"/>
      <c r="T1499" s="1"/>
      <c r="U1499" s="1"/>
      <c r="V1499" s="1"/>
      <c r="W1499" s="1"/>
      <c r="X1499" s="1"/>
      <c r="Y1499" s="1"/>
      <c r="Z1499" s="1"/>
    </row>
    <row r="1500" spans="1:26" ht="14.25" customHeight="1">
      <c r="A1500" s="1"/>
      <c r="B1500" s="93"/>
      <c r="C1500" s="1"/>
      <c r="D1500" s="1"/>
      <c r="E1500" s="1"/>
      <c r="F1500" s="1"/>
      <c r="G1500" s="1"/>
      <c r="H1500" s="26"/>
      <c r="I1500" s="135"/>
      <c r="J1500" s="1"/>
      <c r="K1500" s="1"/>
      <c r="L1500" s="1"/>
      <c r="M1500" s="1"/>
      <c r="N1500" s="1"/>
      <c r="O1500" s="1"/>
      <c r="P1500" s="1"/>
      <c r="Q1500" s="1"/>
      <c r="R1500" s="1"/>
      <c r="S1500" s="1"/>
      <c r="T1500" s="1"/>
      <c r="U1500" s="1"/>
      <c r="V1500" s="1"/>
      <c r="W1500" s="1"/>
      <c r="X1500" s="1"/>
      <c r="Y1500" s="1"/>
      <c r="Z1500" s="1"/>
    </row>
    <row r="1501" spans="1:26" ht="14.25" customHeight="1">
      <c r="A1501" s="1"/>
      <c r="B1501" s="636" t="s">
        <v>295</v>
      </c>
      <c r="C1501" s="581"/>
      <c r="D1501" s="581"/>
      <c r="E1501" s="581"/>
      <c r="F1501" s="581"/>
      <c r="G1501" s="581"/>
      <c r="H1501" s="581"/>
      <c r="I1501" s="589"/>
      <c r="J1501" s="1"/>
      <c r="K1501" s="1"/>
      <c r="L1501" s="1"/>
      <c r="M1501" s="1"/>
      <c r="N1501" s="1"/>
      <c r="O1501" s="1"/>
      <c r="P1501" s="1"/>
      <c r="Q1501" s="1"/>
      <c r="R1501" s="1"/>
      <c r="S1501" s="1"/>
      <c r="T1501" s="1"/>
      <c r="U1501" s="1"/>
      <c r="V1501" s="1"/>
      <c r="W1501" s="1"/>
      <c r="X1501" s="1"/>
      <c r="Y1501" s="1"/>
      <c r="Z1501" s="1"/>
    </row>
    <row r="1502" spans="1:26" ht="14.25" customHeight="1">
      <c r="A1502" s="1"/>
      <c r="B1502" s="168" t="s">
        <v>287</v>
      </c>
      <c r="C1502" s="148" t="s">
        <v>283</v>
      </c>
      <c r="D1502" s="148" t="s">
        <v>288</v>
      </c>
      <c r="E1502" s="27" t="s">
        <v>289</v>
      </c>
      <c r="F1502" s="148" t="s">
        <v>73</v>
      </c>
      <c r="G1502" s="148" t="s">
        <v>290</v>
      </c>
      <c r="H1502" s="148" t="s">
        <v>284</v>
      </c>
      <c r="I1502" s="149" t="s">
        <v>291</v>
      </c>
      <c r="J1502" s="1"/>
      <c r="K1502" s="1"/>
      <c r="L1502" s="1"/>
      <c r="M1502" s="1"/>
      <c r="N1502" s="1"/>
      <c r="O1502" s="1"/>
      <c r="P1502" s="1"/>
      <c r="Q1502" s="1"/>
      <c r="R1502" s="1"/>
      <c r="S1502" s="1"/>
      <c r="T1502" s="1"/>
      <c r="U1502" s="1"/>
      <c r="V1502" s="1"/>
      <c r="W1502" s="1"/>
      <c r="X1502" s="1"/>
      <c r="Y1502" s="1"/>
      <c r="Z1502" s="1"/>
    </row>
    <row r="1503" spans="1:26" ht="14.25" customHeight="1">
      <c r="A1503" s="1"/>
      <c r="B1503" s="334"/>
      <c r="C1503" s="3" t="s">
        <v>1023</v>
      </c>
      <c r="D1503" s="127" t="s">
        <v>297</v>
      </c>
      <c r="E1503" s="22">
        <f>+F1503*G1503</f>
        <v>1.0007999999999999</v>
      </c>
      <c r="F1503" s="20">
        <v>1.0007999999999999</v>
      </c>
      <c r="G1503" s="160">
        <v>1</v>
      </c>
      <c r="H1503" s="337">
        <v>4575</v>
      </c>
      <c r="I1503" s="146">
        <f t="shared" ref="I1503:I1504" si="131">+E1503*H1503</f>
        <v>4578.66</v>
      </c>
      <c r="J1503" s="1"/>
      <c r="K1503" s="1"/>
      <c r="L1503" s="1"/>
      <c r="M1503" s="1"/>
      <c r="N1503" s="1"/>
      <c r="O1503" s="1"/>
      <c r="P1503" s="1"/>
      <c r="Q1503" s="1"/>
      <c r="R1503" s="1"/>
      <c r="S1503" s="1"/>
      <c r="T1503" s="1"/>
      <c r="U1503" s="1"/>
      <c r="V1503" s="1"/>
      <c r="W1503" s="1"/>
      <c r="X1503" s="1"/>
      <c r="Y1503" s="1"/>
      <c r="Z1503" s="1"/>
    </row>
    <row r="1504" spans="1:26" ht="14.25" customHeight="1">
      <c r="A1504" s="1"/>
      <c r="B1504" s="183"/>
      <c r="C1504" s="3" t="s">
        <v>296</v>
      </c>
      <c r="D1504" s="127" t="s">
        <v>297</v>
      </c>
      <c r="E1504" s="22">
        <v>0.05</v>
      </c>
      <c r="F1504" s="20">
        <v>1.0007999999999999</v>
      </c>
      <c r="G1504" s="145">
        <v>1</v>
      </c>
      <c r="H1504" s="150">
        <f>I1516</f>
        <v>29083.076923076926</v>
      </c>
      <c r="I1504" s="146">
        <f t="shared" si="131"/>
        <v>1454.1538461538464</v>
      </c>
      <c r="J1504" s="1"/>
      <c r="K1504" s="1"/>
      <c r="L1504" s="1"/>
      <c r="M1504" s="1"/>
      <c r="N1504" s="1"/>
      <c r="O1504" s="1"/>
      <c r="P1504" s="1"/>
      <c r="Q1504" s="1"/>
      <c r="R1504" s="1"/>
      <c r="S1504" s="1"/>
      <c r="T1504" s="1"/>
      <c r="U1504" s="1"/>
      <c r="V1504" s="1"/>
      <c r="W1504" s="1"/>
      <c r="X1504" s="1"/>
      <c r="Y1504" s="1"/>
      <c r="Z1504" s="1"/>
    </row>
    <row r="1505" spans="1:26" ht="14.25" customHeight="1">
      <c r="A1505" s="1"/>
      <c r="B1505" s="636" t="s">
        <v>298</v>
      </c>
      <c r="C1505" s="581"/>
      <c r="D1505" s="581"/>
      <c r="E1505" s="581"/>
      <c r="F1505" s="581"/>
      <c r="G1505" s="581"/>
      <c r="H1505" s="579"/>
      <c r="I1505" s="147">
        <f>SUM(I1503:I1504)</f>
        <v>6032.8138461538465</v>
      </c>
      <c r="J1505" s="1"/>
      <c r="K1505" s="1"/>
      <c r="L1505" s="1"/>
      <c r="M1505" s="1"/>
      <c r="N1505" s="1"/>
      <c r="O1505" s="1"/>
      <c r="P1505" s="1"/>
      <c r="Q1505" s="1"/>
      <c r="R1505" s="1"/>
      <c r="S1505" s="1"/>
      <c r="T1505" s="1"/>
      <c r="U1505" s="1"/>
      <c r="V1505" s="1"/>
      <c r="W1505" s="1"/>
      <c r="X1505" s="1"/>
      <c r="Y1505" s="1"/>
      <c r="Z1505" s="1"/>
    </row>
    <row r="1506" spans="1:26" ht="14.25" customHeight="1">
      <c r="A1506" s="1"/>
      <c r="B1506" s="33"/>
      <c r="C1506" s="108"/>
      <c r="D1506" s="108"/>
      <c r="E1506" s="108"/>
      <c r="F1506" s="108"/>
      <c r="G1506" s="108"/>
      <c r="H1506" s="108"/>
      <c r="I1506" s="151"/>
      <c r="J1506" s="1"/>
      <c r="K1506" s="1"/>
      <c r="L1506" s="1"/>
      <c r="M1506" s="1"/>
      <c r="N1506" s="1"/>
      <c r="O1506" s="1"/>
      <c r="P1506" s="1"/>
      <c r="Q1506" s="1"/>
      <c r="R1506" s="1"/>
      <c r="S1506" s="1"/>
      <c r="T1506" s="1"/>
      <c r="U1506" s="1"/>
      <c r="V1506" s="1"/>
      <c r="W1506" s="1"/>
      <c r="X1506" s="1"/>
      <c r="Y1506" s="1"/>
      <c r="Z1506" s="1"/>
    </row>
    <row r="1507" spans="1:26" ht="14.25" customHeight="1">
      <c r="A1507" s="1"/>
      <c r="B1507" s="636" t="s">
        <v>299</v>
      </c>
      <c r="C1507" s="581"/>
      <c r="D1507" s="581"/>
      <c r="E1507" s="581"/>
      <c r="F1507" s="581"/>
      <c r="G1507" s="581"/>
      <c r="H1507" s="581"/>
      <c r="I1507" s="589"/>
      <c r="J1507" s="1"/>
      <c r="K1507" s="1"/>
      <c r="L1507" s="1"/>
      <c r="M1507" s="1"/>
      <c r="N1507" s="1"/>
      <c r="O1507" s="1"/>
      <c r="P1507" s="1"/>
      <c r="Q1507" s="1"/>
      <c r="R1507" s="1"/>
      <c r="S1507" s="1"/>
      <c r="T1507" s="1"/>
      <c r="U1507" s="1"/>
      <c r="V1507" s="1"/>
      <c r="W1507" s="1"/>
      <c r="X1507" s="1"/>
      <c r="Y1507" s="1"/>
      <c r="Z1507" s="1"/>
    </row>
    <row r="1508" spans="1:26" ht="14.25" customHeight="1">
      <c r="A1508" s="1"/>
      <c r="B1508" s="168" t="s">
        <v>287</v>
      </c>
      <c r="C1508" s="148" t="s">
        <v>283</v>
      </c>
      <c r="D1508" s="148" t="s">
        <v>288</v>
      </c>
      <c r="E1508" s="27" t="s">
        <v>289</v>
      </c>
      <c r="F1508" s="148" t="s">
        <v>73</v>
      </c>
      <c r="G1508" s="148" t="s">
        <v>290</v>
      </c>
      <c r="H1508" s="148" t="s">
        <v>284</v>
      </c>
      <c r="I1508" s="149" t="s">
        <v>291</v>
      </c>
      <c r="J1508" s="1"/>
      <c r="K1508" s="1"/>
      <c r="L1508" s="1"/>
      <c r="M1508" s="1"/>
      <c r="N1508" s="1"/>
      <c r="O1508" s="1"/>
      <c r="P1508" s="1"/>
      <c r="Q1508" s="1"/>
      <c r="R1508" s="1"/>
      <c r="S1508" s="1"/>
      <c r="T1508" s="1"/>
      <c r="U1508" s="1"/>
      <c r="V1508" s="1"/>
      <c r="W1508" s="1"/>
      <c r="X1508" s="1"/>
      <c r="Y1508" s="1"/>
      <c r="Z1508" s="1"/>
    </row>
    <row r="1509" spans="1:26" ht="14.25" customHeight="1">
      <c r="A1509" s="1"/>
      <c r="B1509" s="334"/>
      <c r="C1509" s="3" t="s">
        <v>300</v>
      </c>
      <c r="D1509" s="127" t="s">
        <v>301</v>
      </c>
      <c r="E1509" s="143">
        <v>1.8</v>
      </c>
      <c r="F1509" s="157">
        <f>+K1499</f>
        <v>0</v>
      </c>
      <c r="G1509" s="145">
        <v>1</v>
      </c>
      <c r="H1509" s="150">
        <v>1000</v>
      </c>
      <c r="I1509" s="146">
        <f>+E1509*H1509</f>
        <v>1800</v>
      </c>
      <c r="J1509" s="1"/>
      <c r="K1509" s="1"/>
      <c r="L1509" s="1"/>
      <c r="M1509" s="1"/>
      <c r="N1509" s="1"/>
      <c r="O1509" s="1"/>
      <c r="P1509" s="1"/>
      <c r="Q1509" s="1"/>
      <c r="R1509" s="1"/>
      <c r="S1509" s="1"/>
      <c r="T1509" s="1"/>
      <c r="U1509" s="1"/>
      <c r="V1509" s="1"/>
      <c r="W1509" s="1"/>
      <c r="X1509" s="1"/>
      <c r="Y1509" s="1"/>
      <c r="Z1509" s="1"/>
    </row>
    <row r="1510" spans="1:26" ht="14.25" customHeight="1">
      <c r="A1510" s="1"/>
      <c r="B1510" s="636" t="s">
        <v>302</v>
      </c>
      <c r="C1510" s="581"/>
      <c r="D1510" s="581"/>
      <c r="E1510" s="581"/>
      <c r="F1510" s="581"/>
      <c r="G1510" s="581"/>
      <c r="H1510" s="579"/>
      <c r="I1510" s="147">
        <f>SUM(I1509)</f>
        <v>1800</v>
      </c>
      <c r="J1510" s="1"/>
      <c r="K1510" s="1"/>
      <c r="L1510" s="1"/>
      <c r="M1510" s="1"/>
      <c r="N1510" s="1"/>
      <c r="O1510" s="1"/>
      <c r="P1510" s="1"/>
      <c r="Q1510" s="1"/>
      <c r="R1510" s="1"/>
      <c r="S1510" s="1"/>
      <c r="T1510" s="1"/>
      <c r="U1510" s="1"/>
      <c r="V1510" s="1"/>
      <c r="W1510" s="1"/>
      <c r="X1510" s="1"/>
      <c r="Y1510" s="1"/>
      <c r="Z1510" s="1"/>
    </row>
    <row r="1511" spans="1:26" ht="14.25" customHeight="1">
      <c r="A1511" s="1"/>
      <c r="B1511" s="93"/>
      <c r="C1511" s="1"/>
      <c r="D1511" s="1"/>
      <c r="E1511" s="1"/>
      <c r="F1511" s="1"/>
      <c r="G1511" s="1"/>
      <c r="H1511" s="26"/>
      <c r="I1511" s="135"/>
      <c r="J1511" s="1"/>
      <c r="K1511" s="1"/>
      <c r="L1511" s="1"/>
      <c r="M1511" s="1"/>
      <c r="N1511" s="1"/>
      <c r="O1511" s="1"/>
      <c r="P1511" s="1"/>
      <c r="Q1511" s="1"/>
      <c r="R1511" s="1"/>
      <c r="S1511" s="1"/>
      <c r="T1511" s="1"/>
      <c r="U1511" s="1"/>
      <c r="V1511" s="1"/>
      <c r="W1511" s="1"/>
      <c r="X1511" s="1"/>
      <c r="Y1511" s="1"/>
      <c r="Z1511" s="1"/>
    </row>
    <row r="1512" spans="1:26" ht="14.25" customHeight="1">
      <c r="A1512" s="1"/>
      <c r="B1512" s="636" t="s">
        <v>303</v>
      </c>
      <c r="C1512" s="581"/>
      <c r="D1512" s="581"/>
      <c r="E1512" s="581"/>
      <c r="F1512" s="581"/>
      <c r="G1512" s="581"/>
      <c r="H1512" s="581"/>
      <c r="I1512" s="589"/>
      <c r="J1512" s="1"/>
      <c r="K1512" s="1"/>
      <c r="L1512" s="1"/>
      <c r="M1512" s="1"/>
      <c r="N1512" s="1"/>
      <c r="O1512" s="1"/>
      <c r="P1512" s="1"/>
      <c r="Q1512" s="1"/>
      <c r="R1512" s="1"/>
      <c r="S1512" s="1"/>
      <c r="T1512" s="1"/>
      <c r="U1512" s="1"/>
      <c r="V1512" s="1"/>
      <c r="W1512" s="1"/>
      <c r="X1512" s="1"/>
      <c r="Y1512" s="1"/>
      <c r="Z1512" s="1"/>
    </row>
    <row r="1513" spans="1:26" ht="14.25" customHeight="1">
      <c r="A1513" s="1"/>
      <c r="B1513" s="168" t="s">
        <v>287</v>
      </c>
      <c r="C1513" s="148" t="s">
        <v>283</v>
      </c>
      <c r="D1513" s="152" t="s">
        <v>288</v>
      </c>
      <c r="E1513" s="27" t="s">
        <v>289</v>
      </c>
      <c r="F1513" s="152" t="s">
        <v>73</v>
      </c>
      <c r="G1513" s="152" t="s">
        <v>290</v>
      </c>
      <c r="H1513" s="152" t="s">
        <v>284</v>
      </c>
      <c r="I1513" s="149" t="s">
        <v>291</v>
      </c>
      <c r="J1513" s="1"/>
      <c r="K1513" s="1"/>
      <c r="L1513" s="1"/>
      <c r="M1513" s="1"/>
      <c r="N1513" s="1"/>
      <c r="O1513" s="1"/>
      <c r="P1513" s="1"/>
      <c r="Q1513" s="1"/>
      <c r="R1513" s="1"/>
      <c r="S1513" s="1"/>
      <c r="T1513" s="1"/>
      <c r="U1513" s="1"/>
      <c r="V1513" s="1"/>
      <c r="W1513" s="1"/>
      <c r="X1513" s="1"/>
      <c r="Y1513" s="1"/>
      <c r="Z1513" s="1"/>
    </row>
    <row r="1514" spans="1:26" ht="14.25" customHeight="1">
      <c r="A1514" s="1"/>
      <c r="B1514" s="334"/>
      <c r="C1514" s="3" t="s">
        <v>304</v>
      </c>
      <c r="D1514" s="127" t="s">
        <v>305</v>
      </c>
      <c r="E1514" s="162">
        <f t="shared" ref="E1514:E1515" si="132">+F1514*G1514</f>
        <v>0.12510000000000002</v>
      </c>
      <c r="F1514" s="127">
        <v>0.13900000000000001</v>
      </c>
      <c r="G1514" s="127">
        <v>0.9</v>
      </c>
      <c r="H1514" s="150">
        <f>+((1160000+140000)*1.9*1.6)/30.42</f>
        <v>129914.52991452991</v>
      </c>
      <c r="I1514" s="146">
        <f t="shared" ref="I1514:I1515" si="133">+E1514*H1514</f>
        <v>16252.307692307693</v>
      </c>
      <c r="J1514" s="1"/>
      <c r="K1514" s="1"/>
      <c r="L1514" s="1"/>
      <c r="M1514" s="1"/>
      <c r="N1514" s="1"/>
      <c r="O1514" s="1"/>
      <c r="P1514" s="1"/>
      <c r="Q1514" s="1"/>
      <c r="R1514" s="1"/>
      <c r="S1514" s="1"/>
      <c r="T1514" s="1"/>
      <c r="U1514" s="1"/>
      <c r="V1514" s="1"/>
      <c r="W1514" s="1"/>
      <c r="X1514" s="1"/>
      <c r="Y1514" s="1"/>
      <c r="Z1514" s="1"/>
    </row>
    <row r="1515" spans="1:26" ht="14.25" customHeight="1">
      <c r="A1515" s="1"/>
      <c r="B1515" s="183"/>
      <c r="C1515" s="3" t="s">
        <v>306</v>
      </c>
      <c r="D1515" s="127" t="s">
        <v>305</v>
      </c>
      <c r="E1515" s="162">
        <f t="shared" si="132"/>
        <v>0.12510000000000002</v>
      </c>
      <c r="F1515" s="127">
        <v>0.13900000000000001</v>
      </c>
      <c r="G1515" s="127">
        <v>0.9</v>
      </c>
      <c r="H1515" s="150">
        <f>+((1160000+140000)*1.5*1.6)/30.42</f>
        <v>102564.10256410256</v>
      </c>
      <c r="I1515" s="146">
        <f t="shared" si="133"/>
        <v>12830.769230769232</v>
      </c>
      <c r="J1515" s="1"/>
      <c r="K1515" s="1"/>
      <c r="L1515" s="1"/>
      <c r="M1515" s="1"/>
      <c r="N1515" s="1"/>
      <c r="O1515" s="1"/>
      <c r="P1515" s="1"/>
      <c r="Q1515" s="1"/>
      <c r="R1515" s="1"/>
      <c r="S1515" s="1"/>
      <c r="T1515" s="1"/>
      <c r="U1515" s="1"/>
      <c r="V1515" s="1"/>
      <c r="W1515" s="1"/>
      <c r="X1515" s="1"/>
      <c r="Y1515" s="1"/>
      <c r="Z1515" s="1"/>
    </row>
    <row r="1516" spans="1:26" ht="14.25" customHeight="1">
      <c r="A1516" s="1"/>
      <c r="B1516" s="636" t="s">
        <v>307</v>
      </c>
      <c r="C1516" s="581"/>
      <c r="D1516" s="581"/>
      <c r="E1516" s="581"/>
      <c r="F1516" s="581"/>
      <c r="G1516" s="581"/>
      <c r="H1516" s="579"/>
      <c r="I1516" s="147">
        <f>SUM(I1514:I1515)</f>
        <v>29083.076923076926</v>
      </c>
      <c r="J1516" s="1"/>
      <c r="K1516" s="1"/>
      <c r="L1516" s="1"/>
      <c r="M1516" s="1"/>
      <c r="N1516" s="1"/>
      <c r="O1516" s="1"/>
      <c r="P1516" s="1"/>
      <c r="Q1516" s="1"/>
      <c r="R1516" s="1"/>
      <c r="S1516" s="1"/>
      <c r="T1516" s="1"/>
      <c r="U1516" s="1"/>
      <c r="V1516" s="1"/>
      <c r="W1516" s="1"/>
      <c r="X1516" s="1"/>
      <c r="Y1516" s="1"/>
      <c r="Z1516" s="1"/>
    </row>
    <row r="1517" spans="1:26" ht="14.25" customHeight="1">
      <c r="A1517" s="1"/>
      <c r="B1517" s="93"/>
      <c r="C1517" s="1"/>
      <c r="D1517" s="1"/>
      <c r="E1517" s="1"/>
      <c r="F1517" s="1"/>
      <c r="G1517" s="1"/>
      <c r="H1517" s="26"/>
      <c r="I1517" s="135"/>
      <c r="J1517" s="1"/>
      <c r="K1517" s="1"/>
      <c r="L1517" s="1"/>
      <c r="M1517" s="1"/>
      <c r="N1517" s="1"/>
      <c r="O1517" s="1"/>
      <c r="P1517" s="1"/>
      <c r="Q1517" s="1"/>
      <c r="R1517" s="1"/>
      <c r="S1517" s="1"/>
      <c r="T1517" s="1"/>
      <c r="U1517" s="1"/>
      <c r="V1517" s="1"/>
      <c r="W1517" s="1"/>
      <c r="X1517" s="1"/>
      <c r="Y1517" s="1"/>
      <c r="Z1517" s="1"/>
    </row>
    <row r="1518" spans="1:26" ht="14.25" customHeight="1">
      <c r="A1518" s="1"/>
      <c r="B1518" s="637" t="s">
        <v>308</v>
      </c>
      <c r="C1518" s="594"/>
      <c r="D1518" s="594"/>
      <c r="E1518" s="594"/>
      <c r="F1518" s="594"/>
      <c r="G1518" s="594"/>
      <c r="H1518" s="595"/>
      <c r="I1518" s="153">
        <f>+I1499+I1505+I1510+I1516</f>
        <v>214302.05076923079</v>
      </c>
      <c r="J1518" s="1"/>
      <c r="K1518" s="1"/>
      <c r="L1518" s="1"/>
      <c r="M1518" s="1"/>
      <c r="N1518" s="1"/>
      <c r="O1518" s="1"/>
      <c r="P1518" s="1"/>
      <c r="Q1518" s="1"/>
      <c r="R1518" s="1"/>
      <c r="S1518" s="1"/>
      <c r="T1518" s="1"/>
      <c r="U1518" s="1"/>
      <c r="V1518" s="1"/>
      <c r="W1518" s="1"/>
      <c r="X1518" s="1"/>
      <c r="Y1518" s="1"/>
      <c r="Z1518" s="1"/>
    </row>
    <row r="1519" spans="1:26" ht="14.25" customHeight="1">
      <c r="A1519" s="1"/>
      <c r="B1519" s="154"/>
      <c r="C1519" s="154"/>
      <c r="D1519" s="154"/>
      <c r="E1519" s="154"/>
      <c r="F1519" s="154"/>
      <c r="G1519" s="154"/>
      <c r="H1519" s="154"/>
      <c r="I1519" s="155"/>
      <c r="J1519" s="1"/>
      <c r="K1519" s="1"/>
      <c r="L1519" s="1"/>
      <c r="M1519" s="1"/>
      <c r="N1519" s="1"/>
      <c r="O1519" s="1"/>
      <c r="P1519" s="1"/>
      <c r="Q1519" s="1"/>
      <c r="R1519" s="1"/>
      <c r="S1519" s="1"/>
      <c r="T1519" s="1"/>
      <c r="U1519" s="1"/>
      <c r="V1519" s="1"/>
      <c r="W1519" s="1"/>
      <c r="X1519" s="1"/>
      <c r="Y1519" s="1"/>
      <c r="Z1519" s="1"/>
    </row>
    <row r="1520" spans="1:26" ht="14.25" customHeight="1">
      <c r="A1520" s="1"/>
      <c r="B1520" s="7"/>
      <c r="C1520" s="7"/>
      <c r="D1520" s="7"/>
      <c r="E1520" s="7"/>
      <c r="F1520" s="7"/>
      <c r="G1520" s="7"/>
      <c r="H1520" s="7"/>
      <c r="I1520" s="7"/>
      <c r="J1520" s="1"/>
      <c r="K1520" s="1"/>
      <c r="L1520" s="1"/>
      <c r="M1520" s="1"/>
      <c r="N1520" s="1"/>
      <c r="O1520" s="1"/>
      <c r="P1520" s="1"/>
      <c r="Q1520" s="1"/>
      <c r="R1520" s="1"/>
      <c r="S1520" s="1"/>
      <c r="T1520" s="1"/>
      <c r="U1520" s="1"/>
      <c r="V1520" s="1"/>
      <c r="W1520" s="1"/>
      <c r="X1520" s="1"/>
      <c r="Y1520" s="1"/>
      <c r="Z1520" s="1"/>
    </row>
    <row r="1521" spans="1:26" ht="14.25" customHeight="1">
      <c r="A1521" s="1"/>
      <c r="B1521" s="631" t="s">
        <v>281</v>
      </c>
      <c r="C1521" s="632"/>
      <c r="D1521" s="632"/>
      <c r="E1521" s="632"/>
      <c r="F1521" s="632"/>
      <c r="G1521" s="632"/>
      <c r="H1521" s="632"/>
      <c r="I1521" s="704"/>
      <c r="J1521" s="1"/>
      <c r="K1521" s="1"/>
      <c r="L1521" s="1"/>
      <c r="M1521" s="1"/>
      <c r="N1521" s="1"/>
      <c r="O1521" s="1"/>
      <c r="P1521" s="1"/>
      <c r="Q1521" s="1"/>
      <c r="R1521" s="1"/>
      <c r="S1521" s="1"/>
      <c r="T1521" s="1"/>
      <c r="U1521" s="1"/>
      <c r="V1521" s="1"/>
      <c r="W1521" s="1"/>
      <c r="X1521" s="1"/>
      <c r="Y1521" s="1"/>
      <c r="Z1521" s="1"/>
    </row>
    <row r="1522" spans="1:26" ht="14.25" customHeight="1">
      <c r="A1522" s="1"/>
      <c r="B1522" s="93"/>
      <c r="C1522" s="1"/>
      <c r="D1522" s="1"/>
      <c r="E1522" s="1"/>
      <c r="F1522" s="1"/>
      <c r="G1522" s="1"/>
      <c r="H1522" s="26"/>
      <c r="I1522" s="135"/>
      <c r="J1522" s="1"/>
      <c r="K1522" s="1"/>
      <c r="L1522" s="1"/>
      <c r="M1522" s="1"/>
      <c r="N1522" s="1"/>
      <c r="O1522" s="1"/>
      <c r="P1522" s="1"/>
      <c r="Q1522" s="1"/>
      <c r="R1522" s="1"/>
      <c r="S1522" s="1"/>
      <c r="T1522" s="1"/>
      <c r="U1522" s="1"/>
      <c r="V1522" s="1"/>
      <c r="W1522" s="1"/>
      <c r="X1522" s="1"/>
      <c r="Y1522" s="1"/>
      <c r="Z1522" s="1"/>
    </row>
    <row r="1523" spans="1:26" ht="14.25" customHeight="1">
      <c r="A1523" s="1"/>
      <c r="B1523" s="591" t="s">
        <v>1019</v>
      </c>
      <c r="C1523" s="581"/>
      <c r="D1523" s="581"/>
      <c r="E1523" s="581"/>
      <c r="F1523" s="581"/>
      <c r="G1523" s="581"/>
      <c r="H1523" s="581"/>
      <c r="I1523" s="589"/>
      <c r="J1523" s="1"/>
      <c r="K1523" s="1"/>
      <c r="L1523" s="1"/>
      <c r="M1523" s="1"/>
      <c r="N1523" s="1"/>
      <c r="O1523" s="1"/>
      <c r="P1523" s="1"/>
      <c r="Q1523" s="1"/>
      <c r="R1523" s="1"/>
      <c r="S1523" s="1"/>
      <c r="T1523" s="1"/>
      <c r="U1523" s="1"/>
      <c r="V1523" s="1"/>
      <c r="W1523" s="1"/>
      <c r="X1523" s="1"/>
      <c r="Y1523" s="1"/>
      <c r="Z1523" s="1"/>
    </row>
    <row r="1524" spans="1:26" ht="14.25" customHeight="1">
      <c r="A1524" s="1"/>
      <c r="B1524" s="93"/>
      <c r="C1524" s="1"/>
      <c r="D1524" s="1"/>
      <c r="E1524" s="1"/>
      <c r="F1524" s="1"/>
      <c r="G1524" s="1"/>
      <c r="H1524" s="26"/>
      <c r="I1524" s="135"/>
      <c r="J1524" s="1"/>
      <c r="K1524" s="1"/>
      <c r="L1524" s="1"/>
      <c r="M1524" s="1"/>
      <c r="N1524" s="1"/>
      <c r="O1524" s="1"/>
      <c r="P1524" s="1"/>
      <c r="Q1524" s="1"/>
      <c r="R1524" s="1"/>
      <c r="S1524" s="1"/>
      <c r="T1524" s="1"/>
      <c r="U1524" s="1"/>
      <c r="V1524" s="1"/>
      <c r="W1524" s="1"/>
      <c r="X1524" s="1"/>
      <c r="Y1524" s="1"/>
      <c r="Z1524" s="1"/>
    </row>
    <row r="1525" spans="1:26" ht="14.25" customHeight="1">
      <c r="A1525" s="1"/>
      <c r="B1525" s="332" t="s">
        <v>282</v>
      </c>
      <c r="C1525" s="889" t="s">
        <v>283</v>
      </c>
      <c r="D1525" s="581"/>
      <c r="E1525" s="581"/>
      <c r="F1525" s="581"/>
      <c r="G1525" s="579"/>
      <c r="H1525" s="136" t="s">
        <v>2</v>
      </c>
      <c r="I1525" s="137" t="s">
        <v>284</v>
      </c>
      <c r="J1525" s="1"/>
      <c r="K1525" s="1"/>
      <c r="L1525" s="1"/>
      <c r="M1525" s="1"/>
      <c r="N1525" s="1"/>
      <c r="O1525" s="1"/>
      <c r="P1525" s="1"/>
      <c r="Q1525" s="1"/>
      <c r="R1525" s="1"/>
      <c r="S1525" s="1"/>
      <c r="T1525" s="1"/>
      <c r="U1525" s="1"/>
      <c r="V1525" s="1"/>
      <c r="W1525" s="1"/>
      <c r="X1525" s="1"/>
      <c r="Y1525" s="1"/>
      <c r="Z1525" s="1"/>
    </row>
    <row r="1526" spans="1:26" ht="14.25" customHeight="1">
      <c r="A1526" s="1"/>
      <c r="B1526" s="168" t="e">
        <f>+#REF!</f>
        <v>#REF!</v>
      </c>
      <c r="C1526" s="890" t="e">
        <f>+#REF!</f>
        <v>#REF!</v>
      </c>
      <c r="D1526" s="581"/>
      <c r="E1526" s="581"/>
      <c r="F1526" s="581"/>
      <c r="G1526" s="579"/>
      <c r="H1526" s="23" t="e">
        <f>+#REF!</f>
        <v>#REF!</v>
      </c>
      <c r="I1526" s="139">
        <f>+I1551</f>
        <v>118301.28276923076</v>
      </c>
      <c r="J1526" s="1"/>
      <c r="K1526" s="1"/>
      <c r="L1526" s="1"/>
      <c r="M1526" s="1"/>
      <c r="N1526" s="1"/>
      <c r="O1526" s="1"/>
      <c r="P1526" s="1"/>
      <c r="Q1526" s="1"/>
      <c r="R1526" s="1"/>
      <c r="S1526" s="1"/>
      <c r="T1526" s="1"/>
      <c r="U1526" s="1"/>
      <c r="V1526" s="1"/>
      <c r="W1526" s="1"/>
      <c r="X1526" s="1"/>
      <c r="Y1526" s="1"/>
      <c r="Z1526" s="1"/>
    </row>
    <row r="1527" spans="1:26" ht="14.25" customHeight="1">
      <c r="A1527" s="1"/>
      <c r="B1527" s="333" t="s">
        <v>285</v>
      </c>
      <c r="C1527" s="140" t="s">
        <v>285</v>
      </c>
      <c r="D1527" s="1"/>
      <c r="E1527" s="1"/>
      <c r="F1527" s="1"/>
      <c r="G1527" s="1"/>
      <c r="H1527" s="140" t="s">
        <v>285</v>
      </c>
      <c r="I1527" s="141" t="s">
        <v>285</v>
      </c>
      <c r="J1527" s="1"/>
      <c r="K1527" s="1"/>
      <c r="L1527" s="1"/>
      <c r="M1527" s="1"/>
      <c r="N1527" s="1"/>
      <c r="O1527" s="1"/>
      <c r="P1527" s="1"/>
      <c r="Q1527" s="1"/>
      <c r="R1527" s="1"/>
      <c r="S1527" s="1"/>
      <c r="T1527" s="1"/>
      <c r="U1527" s="1"/>
      <c r="V1527" s="1"/>
      <c r="W1527" s="1"/>
      <c r="X1527" s="1"/>
      <c r="Y1527" s="1"/>
      <c r="Z1527" s="1"/>
    </row>
    <row r="1528" spans="1:26" ht="14.25" customHeight="1">
      <c r="A1528" s="1"/>
      <c r="B1528" s="636" t="s">
        <v>286</v>
      </c>
      <c r="C1528" s="581"/>
      <c r="D1528" s="581"/>
      <c r="E1528" s="581"/>
      <c r="F1528" s="581"/>
      <c r="G1528" s="581"/>
      <c r="H1528" s="581"/>
      <c r="I1528" s="589"/>
      <c r="J1528" s="1"/>
      <c r="K1528" s="1"/>
      <c r="L1528" s="1"/>
      <c r="M1528" s="1"/>
      <c r="N1528" s="1"/>
      <c r="O1528" s="1"/>
      <c r="P1528" s="1"/>
      <c r="Q1528" s="1"/>
      <c r="R1528" s="1"/>
      <c r="S1528" s="1"/>
      <c r="T1528" s="1"/>
      <c r="U1528" s="1"/>
      <c r="V1528" s="1"/>
      <c r="W1528" s="1"/>
      <c r="X1528" s="1"/>
      <c r="Y1528" s="1"/>
      <c r="Z1528" s="1"/>
    </row>
    <row r="1529" spans="1:26" ht="14.25" customHeight="1">
      <c r="A1529" s="1"/>
      <c r="B1529" s="224" t="s">
        <v>287</v>
      </c>
      <c r="C1529" s="27" t="s">
        <v>283</v>
      </c>
      <c r="D1529" s="27" t="s">
        <v>288</v>
      </c>
      <c r="E1529" s="27" t="s">
        <v>289</v>
      </c>
      <c r="F1529" s="27" t="s">
        <v>73</v>
      </c>
      <c r="G1529" s="27" t="s">
        <v>290</v>
      </c>
      <c r="H1529" s="27" t="s">
        <v>284</v>
      </c>
      <c r="I1529" s="142" t="s">
        <v>291</v>
      </c>
      <c r="J1529" s="1"/>
      <c r="K1529" s="1"/>
      <c r="L1529" s="1"/>
      <c r="M1529" s="1"/>
      <c r="N1529" s="1"/>
      <c r="O1529" s="1"/>
      <c r="P1529" s="1"/>
      <c r="Q1529" s="1"/>
      <c r="R1529" s="1"/>
      <c r="S1529" s="1"/>
      <c r="T1529" s="1"/>
      <c r="U1529" s="1"/>
      <c r="V1529" s="1"/>
      <c r="W1529" s="1"/>
      <c r="X1529" s="1"/>
      <c r="Y1529" s="1"/>
      <c r="Z1529" s="1"/>
    </row>
    <row r="1530" spans="1:26" ht="14.25" customHeight="1">
      <c r="A1530" s="1"/>
      <c r="B1530" s="334"/>
      <c r="C1530" s="4" t="s">
        <v>314</v>
      </c>
      <c r="D1530" s="335" t="s">
        <v>51</v>
      </c>
      <c r="E1530" s="143">
        <f>+F1530*G1530</f>
        <v>1</v>
      </c>
      <c r="F1530" s="144">
        <v>1</v>
      </c>
      <c r="G1530" s="145">
        <v>1</v>
      </c>
      <c r="H1530" s="336">
        <f>49427.8*1.19</f>
        <v>58819.082000000002</v>
      </c>
      <c r="I1530" s="146">
        <f t="shared" ref="I1530:I1532" si="134">+E1530*H1530</f>
        <v>58819.082000000002</v>
      </c>
      <c r="J1530" s="1"/>
      <c r="K1530" s="1"/>
      <c r="L1530" s="1"/>
      <c r="M1530" s="1"/>
      <c r="N1530" s="1"/>
      <c r="O1530" s="1"/>
      <c r="P1530" s="1"/>
      <c r="Q1530" s="1"/>
      <c r="R1530" s="1"/>
      <c r="S1530" s="1"/>
      <c r="T1530" s="1"/>
      <c r="U1530" s="1"/>
      <c r="V1530" s="1"/>
      <c r="W1530" s="1"/>
      <c r="X1530" s="1"/>
      <c r="Y1530" s="1"/>
      <c r="Z1530" s="1"/>
    </row>
    <row r="1531" spans="1:26" ht="14.25" customHeight="1">
      <c r="A1531" s="1"/>
      <c r="B1531" s="334"/>
      <c r="C1531" s="4" t="s">
        <v>310</v>
      </c>
      <c r="D1531" s="335" t="s">
        <v>51</v>
      </c>
      <c r="E1531" s="143">
        <v>1</v>
      </c>
      <c r="F1531" s="144">
        <v>1</v>
      </c>
      <c r="G1531" s="145">
        <v>1</v>
      </c>
      <c r="H1531" s="336">
        <f>17563*1.19</f>
        <v>20899.969999999998</v>
      </c>
      <c r="I1531" s="146">
        <f t="shared" si="134"/>
        <v>20899.969999999998</v>
      </c>
      <c r="J1531" s="1"/>
      <c r="K1531" s="1"/>
      <c r="L1531" s="1"/>
      <c r="M1531" s="1"/>
      <c r="N1531" s="1"/>
      <c r="O1531" s="1"/>
      <c r="P1531" s="1"/>
      <c r="Q1531" s="1"/>
      <c r="R1531" s="1"/>
      <c r="S1531" s="1"/>
      <c r="T1531" s="1"/>
      <c r="U1531" s="1"/>
      <c r="V1531" s="1"/>
      <c r="W1531" s="1"/>
      <c r="X1531" s="1"/>
      <c r="Y1531" s="1"/>
      <c r="Z1531" s="1"/>
    </row>
    <row r="1532" spans="1:26" ht="14.25" customHeight="1">
      <c r="A1532" s="1"/>
      <c r="B1532" s="183"/>
      <c r="C1532" s="4" t="s">
        <v>311</v>
      </c>
      <c r="D1532" s="23" t="s">
        <v>440</v>
      </c>
      <c r="E1532" s="143">
        <f>+F1532*G1532</f>
        <v>1</v>
      </c>
      <c r="F1532" s="127">
        <v>1</v>
      </c>
      <c r="G1532" s="145">
        <v>1</v>
      </c>
      <c r="H1532" s="337">
        <f>5500*1.19</f>
        <v>6545</v>
      </c>
      <c r="I1532" s="146">
        <f t="shared" si="134"/>
        <v>6545</v>
      </c>
      <c r="J1532" s="1"/>
      <c r="K1532" s="1"/>
      <c r="L1532" s="1"/>
      <c r="M1532" s="1"/>
      <c r="N1532" s="1"/>
      <c r="O1532" s="1"/>
      <c r="P1532" s="1"/>
      <c r="Q1532" s="1"/>
      <c r="R1532" s="1"/>
      <c r="S1532" s="1"/>
      <c r="T1532" s="1"/>
      <c r="U1532" s="1"/>
      <c r="V1532" s="1"/>
      <c r="W1532" s="1"/>
      <c r="X1532" s="1"/>
      <c r="Y1532" s="1"/>
      <c r="Z1532" s="1"/>
    </row>
    <row r="1533" spans="1:26" ht="14.25" customHeight="1">
      <c r="A1533" s="1"/>
      <c r="B1533" s="636" t="s">
        <v>294</v>
      </c>
      <c r="C1533" s="581"/>
      <c r="D1533" s="581"/>
      <c r="E1533" s="581"/>
      <c r="F1533" s="581"/>
      <c r="G1533" s="581"/>
      <c r="H1533" s="579"/>
      <c r="I1533" s="147">
        <f>SUM(I1530:I1532)</f>
        <v>86264.051999999996</v>
      </c>
      <c r="J1533" s="1"/>
      <c r="K1533" s="1"/>
      <c r="L1533" s="1"/>
      <c r="M1533" s="1"/>
      <c r="N1533" s="1"/>
      <c r="O1533" s="1"/>
      <c r="P1533" s="1"/>
      <c r="Q1533" s="1"/>
      <c r="R1533" s="1"/>
      <c r="S1533" s="1"/>
      <c r="T1533" s="1"/>
      <c r="U1533" s="1"/>
      <c r="V1533" s="1"/>
      <c r="W1533" s="1"/>
      <c r="X1533" s="1"/>
      <c r="Y1533" s="1"/>
      <c r="Z1533" s="1"/>
    </row>
    <row r="1534" spans="1:26" ht="14.25" customHeight="1">
      <c r="A1534" s="1"/>
      <c r="B1534" s="93"/>
      <c r="C1534" s="1"/>
      <c r="D1534" s="1"/>
      <c r="E1534" s="1"/>
      <c r="F1534" s="1"/>
      <c r="G1534" s="1"/>
      <c r="H1534" s="26"/>
      <c r="I1534" s="135"/>
      <c r="J1534" s="1"/>
      <c r="K1534" s="1"/>
      <c r="L1534" s="1"/>
      <c r="M1534" s="1"/>
      <c r="N1534" s="1"/>
      <c r="O1534" s="1"/>
      <c r="P1534" s="1"/>
      <c r="Q1534" s="1"/>
      <c r="R1534" s="1"/>
      <c r="S1534" s="1"/>
      <c r="T1534" s="1"/>
      <c r="U1534" s="1"/>
      <c r="V1534" s="1"/>
      <c r="W1534" s="1"/>
      <c r="X1534" s="1"/>
      <c r="Y1534" s="1"/>
      <c r="Z1534" s="1"/>
    </row>
    <row r="1535" spans="1:26" ht="14.25" customHeight="1">
      <c r="A1535" s="1"/>
      <c r="B1535" s="636" t="s">
        <v>295</v>
      </c>
      <c r="C1535" s="581"/>
      <c r="D1535" s="581"/>
      <c r="E1535" s="581"/>
      <c r="F1535" s="581"/>
      <c r="G1535" s="581"/>
      <c r="H1535" s="581"/>
      <c r="I1535" s="589"/>
      <c r="J1535" s="1"/>
      <c r="K1535" s="1"/>
      <c r="L1535" s="1"/>
      <c r="M1535" s="1"/>
      <c r="N1535" s="1"/>
      <c r="O1535" s="1"/>
      <c r="P1535" s="1"/>
      <c r="Q1535" s="1"/>
      <c r="R1535" s="1"/>
      <c r="S1535" s="1"/>
      <c r="T1535" s="1"/>
      <c r="U1535" s="1"/>
      <c r="V1535" s="1"/>
      <c r="W1535" s="1"/>
      <c r="X1535" s="1"/>
      <c r="Y1535" s="1"/>
      <c r="Z1535" s="1"/>
    </row>
    <row r="1536" spans="1:26" ht="14.25" customHeight="1">
      <c r="A1536" s="1"/>
      <c r="B1536" s="168" t="s">
        <v>287</v>
      </c>
      <c r="C1536" s="148" t="s">
        <v>283</v>
      </c>
      <c r="D1536" s="148" t="s">
        <v>288</v>
      </c>
      <c r="E1536" s="27" t="s">
        <v>289</v>
      </c>
      <c r="F1536" s="148" t="s">
        <v>73</v>
      </c>
      <c r="G1536" s="148" t="s">
        <v>290</v>
      </c>
      <c r="H1536" s="148" t="s">
        <v>284</v>
      </c>
      <c r="I1536" s="149" t="s">
        <v>291</v>
      </c>
      <c r="J1536" s="1"/>
      <c r="K1536" s="1"/>
      <c r="L1536" s="1"/>
      <c r="M1536" s="1"/>
      <c r="N1536" s="1"/>
      <c r="O1536" s="1"/>
      <c r="P1536" s="1"/>
      <c r="Q1536" s="1"/>
      <c r="R1536" s="1"/>
      <c r="S1536" s="1"/>
      <c r="T1536" s="1"/>
      <c r="U1536" s="1"/>
      <c r="V1536" s="1"/>
      <c r="W1536" s="1"/>
      <c r="X1536" s="1"/>
      <c r="Y1536" s="1"/>
      <c r="Z1536" s="1"/>
    </row>
    <row r="1537" spans="1:26" ht="14.25" customHeight="1">
      <c r="A1537" s="1"/>
      <c r="B1537" s="183"/>
      <c r="C1537" s="3" t="s">
        <v>296</v>
      </c>
      <c r="D1537" s="127" t="s">
        <v>297</v>
      </c>
      <c r="E1537" s="22">
        <v>0.05</v>
      </c>
      <c r="F1537" s="20">
        <v>1.0007999999999999</v>
      </c>
      <c r="G1537" s="145">
        <v>1</v>
      </c>
      <c r="H1537" s="150">
        <f>I1549</f>
        <v>29083.076923076926</v>
      </c>
      <c r="I1537" s="146">
        <f>+E1537*H1537</f>
        <v>1454.1538461538464</v>
      </c>
      <c r="J1537" s="1"/>
      <c r="K1537" s="1"/>
      <c r="L1537" s="1"/>
      <c r="M1537" s="1"/>
      <c r="N1537" s="1"/>
      <c r="O1537" s="1"/>
      <c r="P1537" s="1"/>
      <c r="Q1537" s="1"/>
      <c r="R1537" s="1"/>
      <c r="S1537" s="1"/>
      <c r="T1537" s="1"/>
      <c r="U1537" s="1"/>
      <c r="V1537" s="1"/>
      <c r="W1537" s="1"/>
      <c r="X1537" s="1"/>
      <c r="Y1537" s="1"/>
      <c r="Z1537" s="1"/>
    </row>
    <row r="1538" spans="1:26" ht="14.25" customHeight="1">
      <c r="A1538" s="1"/>
      <c r="B1538" s="636" t="s">
        <v>298</v>
      </c>
      <c r="C1538" s="581"/>
      <c r="D1538" s="581"/>
      <c r="E1538" s="581"/>
      <c r="F1538" s="581"/>
      <c r="G1538" s="581"/>
      <c r="H1538" s="579"/>
      <c r="I1538" s="147">
        <f>SUM(I1537)</f>
        <v>1454.1538461538464</v>
      </c>
      <c r="J1538" s="1"/>
      <c r="K1538" s="1"/>
      <c r="L1538" s="1"/>
      <c r="M1538" s="1"/>
      <c r="N1538" s="1"/>
      <c r="O1538" s="1"/>
      <c r="P1538" s="1"/>
      <c r="Q1538" s="1"/>
      <c r="R1538" s="1"/>
      <c r="S1538" s="1"/>
      <c r="T1538" s="1"/>
      <c r="U1538" s="1"/>
      <c r="V1538" s="1"/>
      <c r="W1538" s="1"/>
      <c r="X1538" s="1"/>
      <c r="Y1538" s="1"/>
      <c r="Z1538" s="1"/>
    </row>
    <row r="1539" spans="1:26" ht="14.25" customHeight="1">
      <c r="A1539" s="1"/>
      <c r="B1539" s="33"/>
      <c r="C1539" s="108"/>
      <c r="D1539" s="108"/>
      <c r="E1539" s="108"/>
      <c r="F1539" s="108"/>
      <c r="G1539" s="108"/>
      <c r="H1539" s="108"/>
      <c r="I1539" s="151"/>
      <c r="J1539" s="1"/>
      <c r="K1539" s="1"/>
      <c r="L1539" s="1"/>
      <c r="M1539" s="1"/>
      <c r="N1539" s="1"/>
      <c r="O1539" s="1"/>
      <c r="P1539" s="1"/>
      <c r="Q1539" s="1"/>
      <c r="R1539" s="1"/>
      <c r="S1539" s="1"/>
      <c r="T1539" s="1"/>
      <c r="U1539" s="1"/>
      <c r="V1539" s="1"/>
      <c r="W1539" s="1"/>
      <c r="X1539" s="1"/>
      <c r="Y1539" s="1"/>
      <c r="Z1539" s="1"/>
    </row>
    <row r="1540" spans="1:26" ht="14.25" customHeight="1">
      <c r="A1540" s="1"/>
      <c r="B1540" s="636" t="s">
        <v>299</v>
      </c>
      <c r="C1540" s="581"/>
      <c r="D1540" s="581"/>
      <c r="E1540" s="581"/>
      <c r="F1540" s="581"/>
      <c r="G1540" s="581"/>
      <c r="H1540" s="581"/>
      <c r="I1540" s="589"/>
      <c r="J1540" s="1"/>
      <c r="K1540" s="1"/>
      <c r="L1540" s="1"/>
      <c r="M1540" s="1"/>
      <c r="N1540" s="1"/>
      <c r="O1540" s="1"/>
      <c r="P1540" s="1"/>
      <c r="Q1540" s="1"/>
      <c r="R1540" s="1"/>
      <c r="S1540" s="1"/>
      <c r="T1540" s="1"/>
      <c r="U1540" s="1"/>
      <c r="V1540" s="1"/>
      <c r="W1540" s="1"/>
      <c r="X1540" s="1"/>
      <c r="Y1540" s="1"/>
      <c r="Z1540" s="1"/>
    </row>
    <row r="1541" spans="1:26" ht="14.25" customHeight="1">
      <c r="A1541" s="1"/>
      <c r="B1541" s="168" t="s">
        <v>287</v>
      </c>
      <c r="C1541" s="148" t="s">
        <v>283</v>
      </c>
      <c r="D1541" s="148" t="s">
        <v>288</v>
      </c>
      <c r="E1541" s="27" t="s">
        <v>289</v>
      </c>
      <c r="F1541" s="148" t="s">
        <v>73</v>
      </c>
      <c r="G1541" s="148" t="s">
        <v>290</v>
      </c>
      <c r="H1541" s="148" t="s">
        <v>284</v>
      </c>
      <c r="I1541" s="149" t="s">
        <v>291</v>
      </c>
      <c r="J1541" s="1"/>
      <c r="K1541" s="1"/>
      <c r="L1541" s="1"/>
      <c r="M1541" s="1"/>
      <c r="N1541" s="1"/>
      <c r="O1541" s="1"/>
      <c r="P1541" s="1"/>
      <c r="Q1541" s="1"/>
      <c r="R1541" s="1"/>
      <c r="S1541" s="1"/>
      <c r="T1541" s="1"/>
      <c r="U1541" s="1"/>
      <c r="V1541" s="1"/>
      <c r="W1541" s="1"/>
      <c r="X1541" s="1"/>
      <c r="Y1541" s="1"/>
      <c r="Z1541" s="1"/>
    </row>
    <row r="1542" spans="1:26" ht="14.25" customHeight="1">
      <c r="A1542" s="1"/>
      <c r="B1542" s="334"/>
      <c r="C1542" s="3" t="s">
        <v>300</v>
      </c>
      <c r="D1542" s="127" t="s">
        <v>301</v>
      </c>
      <c r="E1542" s="143">
        <v>1.5</v>
      </c>
      <c r="F1542" s="157">
        <f>+K1533</f>
        <v>0</v>
      </c>
      <c r="G1542" s="145">
        <v>1</v>
      </c>
      <c r="H1542" s="150">
        <v>1000</v>
      </c>
      <c r="I1542" s="146">
        <f>+E1542*H1542</f>
        <v>1500</v>
      </c>
      <c r="J1542" s="1"/>
      <c r="K1542" s="1"/>
      <c r="L1542" s="1"/>
      <c r="M1542" s="1"/>
      <c r="N1542" s="1"/>
      <c r="O1542" s="1"/>
      <c r="P1542" s="1"/>
      <c r="Q1542" s="1"/>
      <c r="R1542" s="1"/>
      <c r="S1542" s="1"/>
      <c r="T1542" s="1"/>
      <c r="U1542" s="1"/>
      <c r="V1542" s="1"/>
      <c r="W1542" s="1"/>
      <c r="X1542" s="1"/>
      <c r="Y1542" s="1"/>
      <c r="Z1542" s="1"/>
    </row>
    <row r="1543" spans="1:26" ht="14.25" customHeight="1">
      <c r="A1543" s="1"/>
      <c r="B1543" s="636" t="s">
        <v>302</v>
      </c>
      <c r="C1543" s="581"/>
      <c r="D1543" s="581"/>
      <c r="E1543" s="581"/>
      <c r="F1543" s="581"/>
      <c r="G1543" s="581"/>
      <c r="H1543" s="579"/>
      <c r="I1543" s="147">
        <f>SUM(I1542)</f>
        <v>1500</v>
      </c>
      <c r="J1543" s="1"/>
      <c r="K1543" s="1"/>
      <c r="L1543" s="1"/>
      <c r="M1543" s="1"/>
      <c r="N1543" s="1"/>
      <c r="O1543" s="1"/>
      <c r="P1543" s="1"/>
      <c r="Q1543" s="1"/>
      <c r="R1543" s="1"/>
      <c r="S1543" s="1"/>
      <c r="T1543" s="1"/>
      <c r="U1543" s="1"/>
      <c r="V1543" s="1"/>
      <c r="W1543" s="1"/>
      <c r="X1543" s="1"/>
      <c r="Y1543" s="1"/>
      <c r="Z1543" s="1"/>
    </row>
    <row r="1544" spans="1:26" ht="14.25" customHeight="1">
      <c r="A1544" s="1"/>
      <c r="B1544" s="93"/>
      <c r="C1544" s="1"/>
      <c r="D1544" s="1"/>
      <c r="E1544" s="1"/>
      <c r="F1544" s="1"/>
      <c r="G1544" s="1"/>
      <c r="H1544" s="26"/>
      <c r="I1544" s="135"/>
      <c r="J1544" s="1"/>
      <c r="K1544" s="1"/>
      <c r="L1544" s="1"/>
      <c r="M1544" s="1"/>
      <c r="N1544" s="1"/>
      <c r="O1544" s="1"/>
      <c r="P1544" s="1"/>
      <c r="Q1544" s="1"/>
      <c r="R1544" s="1"/>
      <c r="S1544" s="1"/>
      <c r="T1544" s="1"/>
      <c r="U1544" s="1"/>
      <c r="V1544" s="1"/>
      <c r="W1544" s="1"/>
      <c r="X1544" s="1"/>
      <c r="Y1544" s="1"/>
      <c r="Z1544" s="1"/>
    </row>
    <row r="1545" spans="1:26" ht="14.25" customHeight="1">
      <c r="A1545" s="1"/>
      <c r="B1545" s="636" t="s">
        <v>303</v>
      </c>
      <c r="C1545" s="581"/>
      <c r="D1545" s="581"/>
      <c r="E1545" s="581"/>
      <c r="F1545" s="581"/>
      <c r="G1545" s="581"/>
      <c r="H1545" s="581"/>
      <c r="I1545" s="589"/>
      <c r="J1545" s="1"/>
      <c r="K1545" s="1"/>
      <c r="L1545" s="1"/>
      <c r="M1545" s="1"/>
      <c r="N1545" s="1"/>
      <c r="O1545" s="1"/>
      <c r="P1545" s="1"/>
      <c r="Q1545" s="1"/>
      <c r="R1545" s="1"/>
      <c r="S1545" s="1"/>
      <c r="T1545" s="1"/>
      <c r="U1545" s="1"/>
      <c r="V1545" s="1"/>
      <c r="W1545" s="1"/>
      <c r="X1545" s="1"/>
      <c r="Y1545" s="1"/>
      <c r="Z1545" s="1"/>
    </row>
    <row r="1546" spans="1:26" ht="14.25" customHeight="1">
      <c r="A1546" s="1"/>
      <c r="B1546" s="168" t="s">
        <v>287</v>
      </c>
      <c r="C1546" s="148" t="s">
        <v>283</v>
      </c>
      <c r="D1546" s="152" t="s">
        <v>288</v>
      </c>
      <c r="E1546" s="27" t="s">
        <v>289</v>
      </c>
      <c r="F1546" s="152" t="s">
        <v>73</v>
      </c>
      <c r="G1546" s="152" t="s">
        <v>290</v>
      </c>
      <c r="H1546" s="152" t="s">
        <v>284</v>
      </c>
      <c r="I1546" s="149" t="s">
        <v>291</v>
      </c>
      <c r="J1546" s="1"/>
      <c r="K1546" s="1"/>
      <c r="L1546" s="1"/>
      <c r="M1546" s="1"/>
      <c r="N1546" s="1"/>
      <c r="O1546" s="1"/>
      <c r="P1546" s="1"/>
      <c r="Q1546" s="1"/>
      <c r="R1546" s="1"/>
      <c r="S1546" s="1"/>
      <c r="T1546" s="1"/>
      <c r="U1546" s="1"/>
      <c r="V1546" s="1"/>
      <c r="W1546" s="1"/>
      <c r="X1546" s="1"/>
      <c r="Y1546" s="1"/>
      <c r="Z1546" s="1"/>
    </row>
    <row r="1547" spans="1:26" ht="14.25" customHeight="1">
      <c r="A1547" s="1"/>
      <c r="B1547" s="334"/>
      <c r="C1547" s="3" t="s">
        <v>304</v>
      </c>
      <c r="D1547" s="127" t="s">
        <v>305</v>
      </c>
      <c r="E1547" s="162">
        <f t="shared" ref="E1547:E1548" si="135">+F1547*G1547</f>
        <v>0.12510000000000002</v>
      </c>
      <c r="F1547" s="127">
        <v>0.13900000000000001</v>
      </c>
      <c r="G1547" s="127">
        <v>0.9</v>
      </c>
      <c r="H1547" s="150">
        <f>+((1160000+140000)*1.9*1.6)/30.42</f>
        <v>129914.52991452991</v>
      </c>
      <c r="I1547" s="146">
        <f t="shared" ref="I1547:I1548" si="136">+E1547*H1547</f>
        <v>16252.307692307693</v>
      </c>
      <c r="J1547" s="1"/>
      <c r="K1547" s="1"/>
      <c r="L1547" s="1"/>
      <c r="M1547" s="1"/>
      <c r="N1547" s="1"/>
      <c r="O1547" s="1"/>
      <c r="P1547" s="1"/>
      <c r="Q1547" s="1"/>
      <c r="R1547" s="1"/>
      <c r="S1547" s="1"/>
      <c r="T1547" s="1"/>
      <c r="U1547" s="1"/>
      <c r="V1547" s="1"/>
      <c r="W1547" s="1"/>
      <c r="X1547" s="1"/>
      <c r="Y1547" s="1"/>
      <c r="Z1547" s="1"/>
    </row>
    <row r="1548" spans="1:26" ht="14.25" customHeight="1">
      <c r="A1548" s="1"/>
      <c r="B1548" s="183"/>
      <c r="C1548" s="3" t="s">
        <v>306</v>
      </c>
      <c r="D1548" s="127" t="s">
        <v>305</v>
      </c>
      <c r="E1548" s="162">
        <f t="shared" si="135"/>
        <v>0.12510000000000002</v>
      </c>
      <c r="F1548" s="127">
        <v>0.13900000000000001</v>
      </c>
      <c r="G1548" s="127">
        <v>0.9</v>
      </c>
      <c r="H1548" s="150">
        <f>+((1160000+140000)*1.5*1.6)/30.42</f>
        <v>102564.10256410256</v>
      </c>
      <c r="I1548" s="146">
        <f t="shared" si="136"/>
        <v>12830.769230769232</v>
      </c>
      <c r="J1548" s="1"/>
      <c r="K1548" s="1"/>
      <c r="L1548" s="1"/>
      <c r="M1548" s="1"/>
      <c r="N1548" s="1"/>
      <c r="O1548" s="1"/>
      <c r="P1548" s="1"/>
      <c r="Q1548" s="1"/>
      <c r="R1548" s="1"/>
      <c r="S1548" s="1"/>
      <c r="T1548" s="1"/>
      <c r="U1548" s="1"/>
      <c r="V1548" s="1"/>
      <c r="W1548" s="1"/>
      <c r="X1548" s="1"/>
      <c r="Y1548" s="1"/>
      <c r="Z1548" s="1"/>
    </row>
    <row r="1549" spans="1:26" ht="14.25" customHeight="1">
      <c r="A1549" s="1"/>
      <c r="B1549" s="636" t="s">
        <v>307</v>
      </c>
      <c r="C1549" s="581"/>
      <c r="D1549" s="581"/>
      <c r="E1549" s="581"/>
      <c r="F1549" s="581"/>
      <c r="G1549" s="581"/>
      <c r="H1549" s="579"/>
      <c r="I1549" s="147">
        <f>SUM(I1547:I1548)</f>
        <v>29083.076923076926</v>
      </c>
      <c r="J1549" s="1"/>
      <c r="K1549" s="1"/>
      <c r="L1549" s="1"/>
      <c r="M1549" s="1"/>
      <c r="N1549" s="1"/>
      <c r="O1549" s="1"/>
      <c r="P1549" s="1"/>
      <c r="Q1549" s="1"/>
      <c r="R1549" s="1"/>
      <c r="S1549" s="1"/>
      <c r="T1549" s="1"/>
      <c r="U1549" s="1"/>
      <c r="V1549" s="1"/>
      <c r="W1549" s="1"/>
      <c r="X1549" s="1"/>
      <c r="Y1549" s="1"/>
      <c r="Z1549" s="1"/>
    </row>
    <row r="1550" spans="1:26" ht="14.25" customHeight="1">
      <c r="A1550" s="1"/>
      <c r="B1550" s="93"/>
      <c r="C1550" s="1"/>
      <c r="D1550" s="1"/>
      <c r="E1550" s="1"/>
      <c r="F1550" s="1"/>
      <c r="G1550" s="1"/>
      <c r="H1550" s="26"/>
      <c r="I1550" s="135"/>
      <c r="J1550" s="1"/>
      <c r="K1550" s="1"/>
      <c r="L1550" s="1"/>
      <c r="M1550" s="1"/>
      <c r="N1550" s="1"/>
      <c r="O1550" s="1"/>
      <c r="P1550" s="1"/>
      <c r="Q1550" s="1"/>
      <c r="R1550" s="1"/>
      <c r="S1550" s="1"/>
      <c r="T1550" s="1"/>
      <c r="U1550" s="1"/>
      <c r="V1550" s="1"/>
      <c r="W1550" s="1"/>
      <c r="X1550" s="1"/>
      <c r="Y1550" s="1"/>
      <c r="Z1550" s="1"/>
    </row>
    <row r="1551" spans="1:26" ht="14.25" customHeight="1">
      <c r="A1551" s="1"/>
      <c r="B1551" s="637" t="s">
        <v>308</v>
      </c>
      <c r="C1551" s="594"/>
      <c r="D1551" s="594"/>
      <c r="E1551" s="594"/>
      <c r="F1551" s="594"/>
      <c r="G1551" s="594"/>
      <c r="H1551" s="595"/>
      <c r="I1551" s="153">
        <f>+I1533+I1538+I1543+I1549</f>
        <v>118301.28276923076</v>
      </c>
      <c r="J1551" s="1"/>
      <c r="K1551" s="1"/>
      <c r="L1551" s="1"/>
      <c r="M1551" s="1"/>
      <c r="N1551" s="1"/>
      <c r="O1551" s="1"/>
      <c r="P1551" s="1"/>
      <c r="Q1551" s="1"/>
      <c r="R1551" s="1"/>
      <c r="S1551" s="1"/>
      <c r="T1551" s="1"/>
      <c r="U1551" s="1"/>
      <c r="V1551" s="1"/>
      <c r="W1551" s="1"/>
      <c r="X1551" s="1"/>
      <c r="Y1551" s="1"/>
      <c r="Z1551" s="1"/>
    </row>
    <row r="1552" spans="1:26" ht="14.25" customHeight="1">
      <c r="A1552" s="1"/>
      <c r="B1552" s="154"/>
      <c r="C1552" s="154"/>
      <c r="D1552" s="154"/>
      <c r="E1552" s="154"/>
      <c r="F1552" s="154"/>
      <c r="G1552" s="154"/>
      <c r="H1552" s="154"/>
      <c r="I1552" s="155"/>
      <c r="J1552" s="1"/>
      <c r="K1552" s="1"/>
      <c r="L1552" s="1"/>
      <c r="M1552" s="1"/>
      <c r="N1552" s="1"/>
      <c r="O1552" s="1"/>
      <c r="P1552" s="1"/>
      <c r="Q1552" s="1"/>
      <c r="R1552" s="1"/>
      <c r="S1552" s="1"/>
      <c r="T1552" s="1"/>
      <c r="U1552" s="1"/>
      <c r="V1552" s="1"/>
      <c r="W1552" s="1"/>
      <c r="X1552" s="1"/>
      <c r="Y1552" s="1"/>
      <c r="Z1552" s="1"/>
    </row>
    <row r="1553" spans="1:26" ht="14.25" customHeight="1">
      <c r="A1553" s="1"/>
      <c r="B1553" s="7"/>
      <c r="C1553" s="7"/>
      <c r="D1553" s="7"/>
      <c r="E1553" s="7"/>
      <c r="F1553" s="7"/>
      <c r="G1553" s="7"/>
      <c r="H1553" s="7"/>
      <c r="I1553" s="7"/>
      <c r="J1553" s="1"/>
      <c r="K1553" s="1"/>
      <c r="L1553" s="1"/>
      <c r="M1553" s="1"/>
      <c r="N1553" s="1"/>
      <c r="O1553" s="1"/>
      <c r="P1553" s="1"/>
      <c r="Q1553" s="1"/>
      <c r="R1553" s="1"/>
      <c r="S1553" s="1"/>
      <c r="T1553" s="1"/>
      <c r="U1553" s="1"/>
      <c r="V1553" s="1"/>
      <c r="W1553" s="1"/>
      <c r="X1553" s="1"/>
      <c r="Y1553" s="1"/>
      <c r="Z1553" s="1"/>
    </row>
    <row r="1554" spans="1:26" ht="14.25" customHeight="1">
      <c r="A1554" s="1"/>
      <c r="B1554" s="631" t="s">
        <v>281</v>
      </c>
      <c r="C1554" s="632"/>
      <c r="D1554" s="632"/>
      <c r="E1554" s="632"/>
      <c r="F1554" s="632"/>
      <c r="G1554" s="632"/>
      <c r="H1554" s="632"/>
      <c r="I1554" s="704"/>
      <c r="J1554" s="1"/>
      <c r="K1554" s="1"/>
      <c r="L1554" s="1"/>
      <c r="M1554" s="1"/>
      <c r="N1554" s="1"/>
      <c r="O1554" s="1"/>
      <c r="P1554" s="1"/>
      <c r="Q1554" s="1"/>
      <c r="R1554" s="1"/>
      <c r="S1554" s="1"/>
      <c r="T1554" s="1"/>
      <c r="U1554" s="1"/>
      <c r="V1554" s="1"/>
      <c r="W1554" s="1"/>
      <c r="X1554" s="1"/>
      <c r="Y1554" s="1"/>
      <c r="Z1554" s="1"/>
    </row>
    <row r="1555" spans="1:26" ht="14.25" customHeight="1">
      <c r="A1555" s="1"/>
      <c r="B1555" s="93"/>
      <c r="C1555" s="1"/>
      <c r="D1555" s="1"/>
      <c r="E1555" s="1"/>
      <c r="F1555" s="1"/>
      <c r="G1555" s="1"/>
      <c r="H1555" s="26"/>
      <c r="I1555" s="135"/>
      <c r="J1555" s="1"/>
      <c r="K1555" s="1"/>
      <c r="L1555" s="1"/>
      <c r="M1555" s="1"/>
      <c r="N1555" s="1"/>
      <c r="O1555" s="1"/>
      <c r="P1555" s="1"/>
      <c r="Q1555" s="1"/>
      <c r="R1555" s="1"/>
      <c r="S1555" s="1"/>
      <c r="T1555" s="1"/>
      <c r="U1555" s="1"/>
      <c r="V1555" s="1"/>
      <c r="W1555" s="1"/>
      <c r="X1555" s="1"/>
      <c r="Y1555" s="1"/>
      <c r="Z1555" s="1"/>
    </row>
    <row r="1556" spans="1:26" ht="14.25" customHeight="1">
      <c r="A1556" s="1"/>
      <c r="B1556" s="591" t="s">
        <v>1019</v>
      </c>
      <c r="C1556" s="581"/>
      <c r="D1556" s="581"/>
      <c r="E1556" s="581"/>
      <c r="F1556" s="581"/>
      <c r="G1556" s="581"/>
      <c r="H1556" s="581"/>
      <c r="I1556" s="589"/>
      <c r="J1556" s="1"/>
      <c r="K1556" s="1"/>
      <c r="L1556" s="1"/>
      <c r="M1556" s="1"/>
      <c r="N1556" s="1"/>
      <c r="O1556" s="1"/>
      <c r="P1556" s="1"/>
      <c r="Q1556" s="1"/>
      <c r="R1556" s="1"/>
      <c r="S1556" s="1"/>
      <c r="T1556" s="1"/>
      <c r="U1556" s="1"/>
      <c r="V1556" s="1"/>
      <c r="W1556" s="1"/>
      <c r="X1556" s="1"/>
      <c r="Y1556" s="1"/>
      <c r="Z1556" s="1"/>
    </row>
    <row r="1557" spans="1:26" ht="14.25" customHeight="1">
      <c r="A1557" s="1"/>
      <c r="B1557" s="93"/>
      <c r="C1557" s="1"/>
      <c r="D1557" s="1"/>
      <c r="E1557" s="1"/>
      <c r="F1557" s="1"/>
      <c r="G1557" s="1"/>
      <c r="H1557" s="26"/>
      <c r="I1557" s="135"/>
      <c r="J1557" s="1"/>
      <c r="K1557" s="1"/>
      <c r="L1557" s="1"/>
      <c r="M1557" s="1"/>
      <c r="N1557" s="1"/>
      <c r="O1557" s="1"/>
      <c r="P1557" s="1"/>
      <c r="Q1557" s="1"/>
      <c r="R1557" s="1"/>
      <c r="S1557" s="1"/>
      <c r="T1557" s="1"/>
      <c r="U1557" s="1"/>
      <c r="V1557" s="1"/>
      <c r="W1557" s="1"/>
      <c r="X1557" s="1"/>
      <c r="Y1557" s="1"/>
      <c r="Z1557" s="1"/>
    </row>
    <row r="1558" spans="1:26" ht="14.25" customHeight="1">
      <c r="A1558" s="1"/>
      <c r="B1558" s="332" t="s">
        <v>282</v>
      </c>
      <c r="C1558" s="889" t="s">
        <v>283</v>
      </c>
      <c r="D1558" s="581"/>
      <c r="E1558" s="581"/>
      <c r="F1558" s="581"/>
      <c r="G1558" s="579"/>
      <c r="H1558" s="136" t="s">
        <v>2</v>
      </c>
      <c r="I1558" s="137" t="s">
        <v>284</v>
      </c>
      <c r="J1558" s="1"/>
      <c r="K1558" s="1"/>
      <c r="L1558" s="1"/>
      <c r="M1558" s="1"/>
      <c r="N1558" s="1"/>
      <c r="O1558" s="1"/>
      <c r="P1558" s="1"/>
      <c r="Q1558" s="1"/>
      <c r="R1558" s="1"/>
      <c r="S1558" s="1"/>
      <c r="T1558" s="1"/>
      <c r="U1558" s="1"/>
      <c r="V1558" s="1"/>
      <c r="W1558" s="1"/>
      <c r="X1558" s="1"/>
      <c r="Y1558" s="1"/>
      <c r="Z1558" s="1"/>
    </row>
    <row r="1559" spans="1:26" ht="14.25" customHeight="1">
      <c r="A1559" s="1"/>
      <c r="B1559" s="163" t="e">
        <f>+#REF!</f>
        <v>#REF!</v>
      </c>
      <c r="C1559" s="890" t="e">
        <f>+#REF!</f>
        <v>#REF!</v>
      </c>
      <c r="D1559" s="581"/>
      <c r="E1559" s="581"/>
      <c r="F1559" s="581"/>
      <c r="G1559" s="579"/>
      <c r="H1559" s="23" t="e">
        <f>+#REF!</f>
        <v>#REF!</v>
      </c>
      <c r="I1559" s="139">
        <f>+I1585</f>
        <v>81413.975769230761</v>
      </c>
      <c r="J1559" s="1"/>
      <c r="K1559" s="1"/>
      <c r="L1559" s="1"/>
      <c r="M1559" s="1"/>
      <c r="N1559" s="1"/>
      <c r="O1559" s="1"/>
      <c r="P1559" s="1"/>
      <c r="Q1559" s="1"/>
      <c r="R1559" s="1"/>
      <c r="S1559" s="1"/>
      <c r="T1559" s="1"/>
      <c r="U1559" s="1"/>
      <c r="V1559" s="1"/>
      <c r="W1559" s="1"/>
      <c r="X1559" s="1"/>
      <c r="Y1559" s="1"/>
      <c r="Z1559" s="1"/>
    </row>
    <row r="1560" spans="1:26" ht="14.25" customHeight="1">
      <c r="A1560" s="1"/>
      <c r="B1560" s="333" t="s">
        <v>285</v>
      </c>
      <c r="C1560" s="140" t="s">
        <v>285</v>
      </c>
      <c r="D1560" s="1"/>
      <c r="E1560" s="1"/>
      <c r="F1560" s="1"/>
      <c r="G1560" s="1"/>
      <c r="H1560" s="140" t="s">
        <v>285</v>
      </c>
      <c r="I1560" s="141" t="s">
        <v>285</v>
      </c>
      <c r="J1560" s="1"/>
      <c r="K1560" s="1"/>
      <c r="L1560" s="1"/>
      <c r="M1560" s="1"/>
      <c r="N1560" s="1"/>
      <c r="O1560" s="1"/>
      <c r="P1560" s="1"/>
      <c r="Q1560" s="1"/>
      <c r="R1560" s="1"/>
      <c r="S1560" s="1"/>
      <c r="T1560" s="1"/>
      <c r="U1560" s="1"/>
      <c r="V1560" s="1"/>
      <c r="W1560" s="1"/>
      <c r="X1560" s="1"/>
      <c r="Y1560" s="1"/>
      <c r="Z1560" s="1"/>
    </row>
    <row r="1561" spans="1:26" ht="14.25" customHeight="1">
      <c r="A1561" s="1"/>
      <c r="B1561" s="636" t="s">
        <v>286</v>
      </c>
      <c r="C1561" s="581"/>
      <c r="D1561" s="581"/>
      <c r="E1561" s="581"/>
      <c r="F1561" s="581"/>
      <c r="G1561" s="581"/>
      <c r="H1561" s="581"/>
      <c r="I1561" s="589"/>
      <c r="J1561" s="1"/>
      <c r="K1561" s="1"/>
      <c r="L1561" s="1"/>
      <c r="M1561" s="1"/>
      <c r="N1561" s="1"/>
      <c r="O1561" s="1"/>
      <c r="P1561" s="1"/>
      <c r="Q1561" s="1"/>
      <c r="R1561" s="1"/>
      <c r="S1561" s="1"/>
      <c r="T1561" s="1"/>
      <c r="U1561" s="1"/>
      <c r="V1561" s="1"/>
      <c r="W1561" s="1"/>
      <c r="X1561" s="1"/>
      <c r="Y1561" s="1"/>
      <c r="Z1561" s="1"/>
    </row>
    <row r="1562" spans="1:26" ht="14.25" customHeight="1">
      <c r="A1562" s="1"/>
      <c r="B1562" s="224" t="s">
        <v>287</v>
      </c>
      <c r="C1562" s="27" t="s">
        <v>283</v>
      </c>
      <c r="D1562" s="27" t="s">
        <v>288</v>
      </c>
      <c r="E1562" s="27" t="s">
        <v>289</v>
      </c>
      <c r="F1562" s="27" t="s">
        <v>73</v>
      </c>
      <c r="G1562" s="27" t="s">
        <v>290</v>
      </c>
      <c r="H1562" s="27" t="s">
        <v>284</v>
      </c>
      <c r="I1562" s="142" t="s">
        <v>291</v>
      </c>
      <c r="J1562" s="1"/>
      <c r="K1562" s="1"/>
      <c r="L1562" s="1"/>
      <c r="M1562" s="1"/>
      <c r="N1562" s="1"/>
      <c r="O1562" s="1"/>
      <c r="P1562" s="1"/>
      <c r="Q1562" s="1"/>
      <c r="R1562" s="1"/>
      <c r="S1562" s="1"/>
      <c r="T1562" s="1"/>
      <c r="U1562" s="1"/>
      <c r="V1562" s="1"/>
      <c r="W1562" s="1"/>
      <c r="X1562" s="1"/>
      <c r="Y1562" s="1"/>
      <c r="Z1562" s="1"/>
    </row>
    <row r="1563" spans="1:26" ht="14.25" customHeight="1">
      <c r="A1563" s="1"/>
      <c r="B1563" s="334"/>
      <c r="C1563" s="4" t="s">
        <v>1026</v>
      </c>
      <c r="D1563" s="335" t="s">
        <v>51</v>
      </c>
      <c r="E1563" s="143">
        <f t="shared" ref="E1563:E1565" si="137">+F1563*G1563</f>
        <v>1</v>
      </c>
      <c r="F1563" s="144">
        <v>1</v>
      </c>
      <c r="G1563" s="145">
        <v>1</v>
      </c>
      <c r="H1563" s="336">
        <f>(12500+1608.5)*1.19</f>
        <v>16789.114999999998</v>
      </c>
      <c r="I1563" s="146">
        <f t="shared" ref="I1563:I1565" si="138">+E1563*H1563</f>
        <v>16789.114999999998</v>
      </c>
      <c r="J1563" s="1"/>
      <c r="K1563" s="1"/>
      <c r="L1563" s="1"/>
      <c r="M1563" s="1"/>
      <c r="N1563" s="1"/>
      <c r="O1563" s="1"/>
      <c r="P1563" s="1"/>
      <c r="Q1563" s="1"/>
      <c r="R1563" s="1"/>
      <c r="S1563" s="1"/>
      <c r="T1563" s="1"/>
      <c r="U1563" s="1"/>
      <c r="V1563" s="1"/>
      <c r="W1563" s="1"/>
      <c r="X1563" s="1"/>
      <c r="Y1563" s="1"/>
      <c r="Z1563" s="1"/>
    </row>
    <row r="1564" spans="1:26" ht="14.25" customHeight="1">
      <c r="A1564" s="1"/>
      <c r="B1564" s="334"/>
      <c r="C1564" s="4" t="s">
        <v>310</v>
      </c>
      <c r="D1564" s="335" t="s">
        <v>51</v>
      </c>
      <c r="E1564" s="143">
        <f t="shared" si="137"/>
        <v>1</v>
      </c>
      <c r="F1564" s="144">
        <v>1</v>
      </c>
      <c r="G1564" s="145">
        <v>1</v>
      </c>
      <c r="H1564" s="336">
        <f>17563*1.19</f>
        <v>20899.969999999998</v>
      </c>
      <c r="I1564" s="146">
        <f t="shared" si="138"/>
        <v>20899.969999999998</v>
      </c>
      <c r="J1564" s="1"/>
      <c r="K1564" s="1"/>
      <c r="L1564" s="1"/>
      <c r="M1564" s="1"/>
      <c r="N1564" s="1"/>
      <c r="O1564" s="1"/>
      <c r="P1564" s="1"/>
      <c r="Q1564" s="1"/>
      <c r="R1564" s="1"/>
      <c r="S1564" s="1"/>
      <c r="T1564" s="1"/>
      <c r="U1564" s="1"/>
      <c r="V1564" s="1"/>
      <c r="W1564" s="1"/>
      <c r="X1564" s="1"/>
      <c r="Y1564" s="1"/>
      <c r="Z1564" s="1"/>
    </row>
    <row r="1565" spans="1:26" ht="14.25" customHeight="1">
      <c r="A1565" s="1"/>
      <c r="B1565" s="183"/>
      <c r="C1565" s="4" t="s">
        <v>311</v>
      </c>
      <c r="D1565" s="23" t="s">
        <v>440</v>
      </c>
      <c r="E1565" s="143">
        <f t="shared" si="137"/>
        <v>1</v>
      </c>
      <c r="F1565" s="127">
        <v>1</v>
      </c>
      <c r="G1565" s="145">
        <v>1</v>
      </c>
      <c r="H1565" s="337">
        <f>5500*1.19</f>
        <v>6545</v>
      </c>
      <c r="I1565" s="146">
        <f t="shared" si="138"/>
        <v>6545</v>
      </c>
      <c r="J1565" s="1"/>
      <c r="K1565" s="1"/>
      <c r="L1565" s="1"/>
      <c r="M1565" s="1"/>
      <c r="N1565" s="1"/>
      <c r="O1565" s="1"/>
      <c r="P1565" s="1"/>
      <c r="Q1565" s="1"/>
      <c r="R1565" s="1"/>
      <c r="S1565" s="1"/>
      <c r="T1565" s="1"/>
      <c r="U1565" s="1"/>
      <c r="V1565" s="1"/>
      <c r="W1565" s="1"/>
      <c r="X1565" s="1"/>
      <c r="Y1565" s="1"/>
      <c r="Z1565" s="1"/>
    </row>
    <row r="1566" spans="1:26" ht="14.25" customHeight="1">
      <c r="A1566" s="1"/>
      <c r="B1566" s="636" t="s">
        <v>294</v>
      </c>
      <c r="C1566" s="581"/>
      <c r="D1566" s="581"/>
      <c r="E1566" s="581"/>
      <c r="F1566" s="581"/>
      <c r="G1566" s="581"/>
      <c r="H1566" s="579"/>
      <c r="I1566" s="147">
        <f>SUM(I1563:I1565)</f>
        <v>44234.084999999992</v>
      </c>
      <c r="J1566" s="1"/>
      <c r="K1566" s="1"/>
      <c r="L1566" s="1"/>
      <c r="M1566" s="1"/>
      <c r="N1566" s="1"/>
      <c r="O1566" s="1"/>
      <c r="P1566" s="1"/>
      <c r="Q1566" s="1"/>
      <c r="R1566" s="1"/>
      <c r="S1566" s="1"/>
      <c r="T1566" s="1"/>
      <c r="U1566" s="1"/>
      <c r="V1566" s="1"/>
      <c r="W1566" s="1"/>
      <c r="X1566" s="1"/>
      <c r="Y1566" s="1"/>
      <c r="Z1566" s="1"/>
    </row>
    <row r="1567" spans="1:26" ht="14.25" customHeight="1">
      <c r="A1567" s="1"/>
      <c r="B1567" s="93"/>
      <c r="C1567" s="1"/>
      <c r="D1567" s="1"/>
      <c r="E1567" s="1"/>
      <c r="F1567" s="1"/>
      <c r="G1567" s="1"/>
      <c r="H1567" s="26"/>
      <c r="I1567" s="135"/>
      <c r="J1567" s="1"/>
      <c r="K1567" s="1"/>
      <c r="L1567" s="1"/>
      <c r="M1567" s="1"/>
      <c r="N1567" s="1"/>
      <c r="O1567" s="1"/>
      <c r="P1567" s="1"/>
      <c r="Q1567" s="1"/>
      <c r="R1567" s="1"/>
      <c r="S1567" s="1"/>
      <c r="T1567" s="1"/>
      <c r="U1567" s="1"/>
      <c r="V1567" s="1"/>
      <c r="W1567" s="1"/>
      <c r="X1567" s="1"/>
      <c r="Y1567" s="1"/>
      <c r="Z1567" s="1"/>
    </row>
    <row r="1568" spans="1:26" ht="14.25" customHeight="1">
      <c r="A1568" s="1"/>
      <c r="B1568" s="636" t="s">
        <v>295</v>
      </c>
      <c r="C1568" s="581"/>
      <c r="D1568" s="581"/>
      <c r="E1568" s="581"/>
      <c r="F1568" s="581"/>
      <c r="G1568" s="581"/>
      <c r="H1568" s="581"/>
      <c r="I1568" s="589"/>
      <c r="J1568" s="1"/>
      <c r="K1568" s="1"/>
      <c r="L1568" s="1"/>
      <c r="M1568" s="1"/>
      <c r="N1568" s="1"/>
      <c r="O1568" s="1"/>
      <c r="P1568" s="1"/>
      <c r="Q1568" s="1"/>
      <c r="R1568" s="1"/>
      <c r="S1568" s="1"/>
      <c r="T1568" s="1"/>
      <c r="U1568" s="1"/>
      <c r="V1568" s="1"/>
      <c r="W1568" s="1"/>
      <c r="X1568" s="1"/>
      <c r="Y1568" s="1"/>
      <c r="Z1568" s="1"/>
    </row>
    <row r="1569" spans="1:26" ht="14.25" customHeight="1">
      <c r="A1569" s="1"/>
      <c r="B1569" s="168" t="s">
        <v>287</v>
      </c>
      <c r="C1569" s="148" t="s">
        <v>283</v>
      </c>
      <c r="D1569" s="148" t="s">
        <v>288</v>
      </c>
      <c r="E1569" s="27" t="s">
        <v>289</v>
      </c>
      <c r="F1569" s="148" t="s">
        <v>73</v>
      </c>
      <c r="G1569" s="148" t="s">
        <v>290</v>
      </c>
      <c r="H1569" s="148" t="s">
        <v>284</v>
      </c>
      <c r="I1569" s="149" t="s">
        <v>291</v>
      </c>
      <c r="J1569" s="1"/>
      <c r="K1569" s="1"/>
      <c r="L1569" s="1"/>
      <c r="M1569" s="1"/>
      <c r="N1569" s="1"/>
      <c r="O1569" s="1"/>
      <c r="P1569" s="1"/>
      <c r="Q1569" s="1"/>
      <c r="R1569" s="1"/>
      <c r="S1569" s="1"/>
      <c r="T1569" s="1"/>
      <c r="U1569" s="1"/>
      <c r="V1569" s="1"/>
      <c r="W1569" s="1"/>
      <c r="X1569" s="1"/>
      <c r="Y1569" s="1"/>
      <c r="Z1569" s="1"/>
    </row>
    <row r="1570" spans="1:26" ht="14.25" customHeight="1">
      <c r="A1570" s="1"/>
      <c r="B1570" s="334"/>
      <c r="C1570" s="3" t="s">
        <v>1023</v>
      </c>
      <c r="D1570" s="127" t="s">
        <v>297</v>
      </c>
      <c r="E1570" s="22">
        <f>+F1570*G1570</f>
        <v>1.0007999999999999</v>
      </c>
      <c r="F1570" s="20">
        <v>1.0007999999999999</v>
      </c>
      <c r="G1570" s="160">
        <v>1</v>
      </c>
      <c r="H1570" s="337">
        <v>4575</v>
      </c>
      <c r="I1570" s="146">
        <f t="shared" ref="I1570:I1571" si="139">+E1570*H1570</f>
        <v>4578.66</v>
      </c>
      <c r="J1570" s="1"/>
      <c r="K1570" s="1"/>
      <c r="L1570" s="1"/>
      <c r="M1570" s="1"/>
      <c r="N1570" s="1"/>
      <c r="O1570" s="1"/>
      <c r="P1570" s="1"/>
      <c r="Q1570" s="1"/>
      <c r="R1570" s="1"/>
      <c r="S1570" s="1"/>
      <c r="T1570" s="1"/>
      <c r="U1570" s="1"/>
      <c r="V1570" s="1"/>
      <c r="W1570" s="1"/>
      <c r="X1570" s="1"/>
      <c r="Y1570" s="1"/>
      <c r="Z1570" s="1"/>
    </row>
    <row r="1571" spans="1:26" ht="14.25" customHeight="1">
      <c r="A1571" s="1"/>
      <c r="B1571" s="183"/>
      <c r="C1571" s="3" t="s">
        <v>296</v>
      </c>
      <c r="D1571" s="127" t="s">
        <v>297</v>
      </c>
      <c r="E1571" s="22">
        <v>0.05</v>
      </c>
      <c r="F1571" s="20">
        <v>1.0007999999999999</v>
      </c>
      <c r="G1571" s="145">
        <v>1</v>
      </c>
      <c r="H1571" s="150">
        <f>I1583</f>
        <v>29083.076923076926</v>
      </c>
      <c r="I1571" s="146">
        <f t="shared" si="139"/>
        <v>1454.1538461538464</v>
      </c>
      <c r="J1571" s="1"/>
      <c r="K1571" s="1"/>
      <c r="L1571" s="1"/>
      <c r="M1571" s="1"/>
      <c r="N1571" s="1"/>
      <c r="O1571" s="1"/>
      <c r="P1571" s="1"/>
      <c r="Q1571" s="1"/>
      <c r="R1571" s="1"/>
      <c r="S1571" s="1"/>
      <c r="T1571" s="1"/>
      <c r="U1571" s="1"/>
      <c r="V1571" s="1"/>
      <c r="W1571" s="1"/>
      <c r="X1571" s="1"/>
      <c r="Y1571" s="1"/>
      <c r="Z1571" s="1"/>
    </row>
    <row r="1572" spans="1:26" ht="14.25" customHeight="1">
      <c r="A1572" s="1"/>
      <c r="B1572" s="636" t="s">
        <v>298</v>
      </c>
      <c r="C1572" s="581"/>
      <c r="D1572" s="581"/>
      <c r="E1572" s="581"/>
      <c r="F1572" s="581"/>
      <c r="G1572" s="581"/>
      <c r="H1572" s="579"/>
      <c r="I1572" s="147">
        <f>SUM(I1570:I1571)</f>
        <v>6032.8138461538465</v>
      </c>
      <c r="J1572" s="1"/>
      <c r="K1572" s="1"/>
      <c r="L1572" s="1"/>
      <c r="M1572" s="1"/>
      <c r="N1572" s="1"/>
      <c r="O1572" s="1"/>
      <c r="P1572" s="1"/>
      <c r="Q1572" s="1"/>
      <c r="R1572" s="1"/>
      <c r="S1572" s="1"/>
      <c r="T1572" s="1"/>
      <c r="U1572" s="1"/>
      <c r="V1572" s="1"/>
      <c r="W1572" s="1"/>
      <c r="X1572" s="1"/>
      <c r="Y1572" s="1"/>
      <c r="Z1572" s="1"/>
    </row>
    <row r="1573" spans="1:26" ht="14.25" customHeight="1">
      <c r="A1573" s="1"/>
      <c r="B1573" s="33"/>
      <c r="C1573" s="108"/>
      <c r="D1573" s="108"/>
      <c r="E1573" s="108"/>
      <c r="F1573" s="108"/>
      <c r="G1573" s="108"/>
      <c r="H1573" s="108"/>
      <c r="I1573" s="151"/>
      <c r="J1573" s="1"/>
      <c r="K1573" s="1"/>
      <c r="L1573" s="1"/>
      <c r="M1573" s="1"/>
      <c r="N1573" s="1"/>
      <c r="O1573" s="1"/>
      <c r="P1573" s="1"/>
      <c r="Q1573" s="1"/>
      <c r="R1573" s="1"/>
      <c r="S1573" s="1"/>
      <c r="T1573" s="1"/>
      <c r="U1573" s="1"/>
      <c r="V1573" s="1"/>
      <c r="W1573" s="1"/>
      <c r="X1573" s="1"/>
      <c r="Y1573" s="1"/>
      <c r="Z1573" s="1"/>
    </row>
    <row r="1574" spans="1:26" ht="14.25" customHeight="1">
      <c r="A1574" s="1"/>
      <c r="B1574" s="636" t="s">
        <v>299</v>
      </c>
      <c r="C1574" s="581"/>
      <c r="D1574" s="581"/>
      <c r="E1574" s="581"/>
      <c r="F1574" s="581"/>
      <c r="G1574" s="581"/>
      <c r="H1574" s="581"/>
      <c r="I1574" s="589"/>
      <c r="J1574" s="1"/>
      <c r="K1574" s="1"/>
      <c r="L1574" s="1"/>
      <c r="M1574" s="1"/>
      <c r="N1574" s="1"/>
      <c r="O1574" s="1"/>
      <c r="P1574" s="1"/>
      <c r="Q1574" s="1"/>
      <c r="R1574" s="1"/>
      <c r="S1574" s="1"/>
      <c r="T1574" s="1"/>
      <c r="U1574" s="1"/>
      <c r="V1574" s="1"/>
      <c r="W1574" s="1"/>
      <c r="X1574" s="1"/>
      <c r="Y1574" s="1"/>
      <c r="Z1574" s="1"/>
    </row>
    <row r="1575" spans="1:26" ht="14.25" customHeight="1">
      <c r="A1575" s="1"/>
      <c r="B1575" s="168" t="s">
        <v>287</v>
      </c>
      <c r="C1575" s="148" t="s">
        <v>283</v>
      </c>
      <c r="D1575" s="148" t="s">
        <v>288</v>
      </c>
      <c r="E1575" s="27" t="s">
        <v>289</v>
      </c>
      <c r="F1575" s="148" t="s">
        <v>73</v>
      </c>
      <c r="G1575" s="148" t="s">
        <v>290</v>
      </c>
      <c r="H1575" s="148" t="s">
        <v>284</v>
      </c>
      <c r="I1575" s="149" t="s">
        <v>291</v>
      </c>
      <c r="J1575" s="1"/>
      <c r="K1575" s="1"/>
      <c r="L1575" s="1"/>
      <c r="M1575" s="1"/>
      <c r="N1575" s="1"/>
      <c r="O1575" s="1"/>
      <c r="P1575" s="1"/>
      <c r="Q1575" s="1"/>
      <c r="R1575" s="1"/>
      <c r="S1575" s="1"/>
      <c r="T1575" s="1"/>
      <c r="U1575" s="1"/>
      <c r="V1575" s="1"/>
      <c r="W1575" s="1"/>
      <c r="X1575" s="1"/>
      <c r="Y1575" s="1"/>
      <c r="Z1575" s="1"/>
    </row>
    <row r="1576" spans="1:26" ht="14.25" customHeight="1">
      <c r="A1576" s="1"/>
      <c r="B1576" s="334"/>
      <c r="C1576" s="3" t="s">
        <v>300</v>
      </c>
      <c r="D1576" s="127" t="s">
        <v>301</v>
      </c>
      <c r="E1576" s="143">
        <v>0.43</v>
      </c>
      <c r="F1576" s="157">
        <f>+K1566</f>
        <v>0</v>
      </c>
      <c r="G1576" s="145">
        <v>1</v>
      </c>
      <c r="H1576" s="150">
        <v>4800</v>
      </c>
      <c r="I1576" s="146">
        <f>+E1576*H1576</f>
        <v>2064</v>
      </c>
      <c r="J1576" s="1"/>
      <c r="K1576" s="1"/>
      <c r="L1576" s="1"/>
      <c r="M1576" s="1"/>
      <c r="N1576" s="1"/>
      <c r="O1576" s="1"/>
      <c r="P1576" s="1"/>
      <c r="Q1576" s="1"/>
      <c r="R1576" s="1"/>
      <c r="S1576" s="1"/>
      <c r="T1576" s="1"/>
      <c r="U1576" s="1"/>
      <c r="V1576" s="1"/>
      <c r="W1576" s="1"/>
      <c r="X1576" s="1"/>
      <c r="Y1576" s="1"/>
      <c r="Z1576" s="1"/>
    </row>
    <row r="1577" spans="1:26" ht="14.25" customHeight="1">
      <c r="A1577" s="1"/>
      <c r="B1577" s="636" t="s">
        <v>302</v>
      </c>
      <c r="C1577" s="581"/>
      <c r="D1577" s="581"/>
      <c r="E1577" s="581"/>
      <c r="F1577" s="581"/>
      <c r="G1577" s="581"/>
      <c r="H1577" s="579"/>
      <c r="I1577" s="147">
        <f>SUM(I1576)</f>
        <v>2064</v>
      </c>
      <c r="J1577" s="1"/>
      <c r="K1577" s="1"/>
      <c r="L1577" s="1"/>
      <c r="M1577" s="1"/>
      <c r="N1577" s="1"/>
      <c r="O1577" s="1"/>
      <c r="P1577" s="1"/>
      <c r="Q1577" s="1"/>
      <c r="R1577" s="1"/>
      <c r="S1577" s="1"/>
      <c r="T1577" s="1"/>
      <c r="U1577" s="1"/>
      <c r="V1577" s="1"/>
      <c r="W1577" s="1"/>
      <c r="X1577" s="1"/>
      <c r="Y1577" s="1"/>
      <c r="Z1577" s="1"/>
    </row>
    <row r="1578" spans="1:26" ht="14.25" customHeight="1">
      <c r="A1578" s="1"/>
      <c r="B1578" s="93"/>
      <c r="C1578" s="1"/>
      <c r="D1578" s="1"/>
      <c r="E1578" s="1"/>
      <c r="F1578" s="1"/>
      <c r="G1578" s="1"/>
      <c r="H1578" s="26"/>
      <c r="I1578" s="135"/>
      <c r="J1578" s="1"/>
      <c r="K1578" s="1"/>
      <c r="L1578" s="1"/>
      <c r="M1578" s="1"/>
      <c r="N1578" s="1"/>
      <c r="O1578" s="1"/>
      <c r="P1578" s="1"/>
      <c r="Q1578" s="1"/>
      <c r="R1578" s="1"/>
      <c r="S1578" s="1"/>
      <c r="T1578" s="1"/>
      <c r="U1578" s="1"/>
      <c r="V1578" s="1"/>
      <c r="W1578" s="1"/>
      <c r="X1578" s="1"/>
      <c r="Y1578" s="1"/>
      <c r="Z1578" s="1"/>
    </row>
    <row r="1579" spans="1:26" ht="14.25" customHeight="1">
      <c r="A1579" s="1"/>
      <c r="B1579" s="636" t="s">
        <v>303</v>
      </c>
      <c r="C1579" s="581"/>
      <c r="D1579" s="581"/>
      <c r="E1579" s="581"/>
      <c r="F1579" s="581"/>
      <c r="G1579" s="581"/>
      <c r="H1579" s="581"/>
      <c r="I1579" s="589"/>
      <c r="J1579" s="1"/>
      <c r="K1579" s="1"/>
      <c r="L1579" s="1"/>
      <c r="M1579" s="1"/>
      <c r="N1579" s="1"/>
      <c r="O1579" s="1"/>
      <c r="P1579" s="1"/>
      <c r="Q1579" s="1"/>
      <c r="R1579" s="1"/>
      <c r="S1579" s="1"/>
      <c r="T1579" s="1"/>
      <c r="U1579" s="1"/>
      <c r="V1579" s="1"/>
      <c r="W1579" s="1"/>
      <c r="X1579" s="1"/>
      <c r="Y1579" s="1"/>
      <c r="Z1579" s="1"/>
    </row>
    <row r="1580" spans="1:26" ht="14.25" customHeight="1">
      <c r="A1580" s="1"/>
      <c r="B1580" s="168" t="s">
        <v>287</v>
      </c>
      <c r="C1580" s="148" t="s">
        <v>283</v>
      </c>
      <c r="D1580" s="152" t="s">
        <v>288</v>
      </c>
      <c r="E1580" s="27" t="s">
        <v>289</v>
      </c>
      <c r="F1580" s="152" t="s">
        <v>73</v>
      </c>
      <c r="G1580" s="152" t="s">
        <v>290</v>
      </c>
      <c r="H1580" s="152" t="s">
        <v>284</v>
      </c>
      <c r="I1580" s="149" t="s">
        <v>291</v>
      </c>
      <c r="J1580" s="1"/>
      <c r="K1580" s="1"/>
      <c r="L1580" s="1"/>
      <c r="M1580" s="1"/>
      <c r="N1580" s="1"/>
      <c r="O1580" s="1"/>
      <c r="P1580" s="1"/>
      <c r="Q1580" s="1"/>
      <c r="R1580" s="1"/>
      <c r="S1580" s="1"/>
      <c r="T1580" s="1"/>
      <c r="U1580" s="1"/>
      <c r="V1580" s="1"/>
      <c r="W1580" s="1"/>
      <c r="X1580" s="1"/>
      <c r="Y1580" s="1"/>
      <c r="Z1580" s="1"/>
    </row>
    <row r="1581" spans="1:26" ht="14.25" customHeight="1">
      <c r="A1581" s="1"/>
      <c r="B1581" s="334"/>
      <c r="C1581" s="3" t="s">
        <v>304</v>
      </c>
      <c r="D1581" s="127" t="s">
        <v>305</v>
      </c>
      <c r="E1581" s="162">
        <f t="shared" ref="E1581:E1582" si="140">+F1581*G1581</f>
        <v>0.12510000000000002</v>
      </c>
      <c r="F1581" s="127">
        <v>0.13900000000000001</v>
      </c>
      <c r="G1581" s="127">
        <v>0.9</v>
      </c>
      <c r="H1581" s="150">
        <f>+((1160000+140000)*1.9*1.6)/30.42</f>
        <v>129914.52991452991</v>
      </c>
      <c r="I1581" s="146">
        <f t="shared" ref="I1581:I1582" si="141">+E1581*H1581</f>
        <v>16252.307692307693</v>
      </c>
      <c r="J1581" s="1"/>
      <c r="K1581" s="1"/>
      <c r="L1581" s="1"/>
      <c r="M1581" s="1"/>
      <c r="N1581" s="1"/>
      <c r="O1581" s="1"/>
      <c r="P1581" s="1"/>
      <c r="Q1581" s="1"/>
      <c r="R1581" s="1"/>
      <c r="S1581" s="1"/>
      <c r="T1581" s="1"/>
      <c r="U1581" s="1"/>
      <c r="V1581" s="1"/>
      <c r="W1581" s="1"/>
      <c r="X1581" s="1"/>
      <c r="Y1581" s="1"/>
      <c r="Z1581" s="1"/>
    </row>
    <row r="1582" spans="1:26" ht="14.25" customHeight="1">
      <c r="A1582" s="1"/>
      <c r="B1582" s="183"/>
      <c r="C1582" s="3" t="s">
        <v>306</v>
      </c>
      <c r="D1582" s="127" t="s">
        <v>305</v>
      </c>
      <c r="E1582" s="162">
        <f t="shared" si="140"/>
        <v>0.12510000000000002</v>
      </c>
      <c r="F1582" s="127">
        <v>0.13900000000000001</v>
      </c>
      <c r="G1582" s="127">
        <v>0.9</v>
      </c>
      <c r="H1582" s="150">
        <f>+((1160000+140000)*1.5*1.6)/30.42</f>
        <v>102564.10256410256</v>
      </c>
      <c r="I1582" s="146">
        <f t="shared" si="141"/>
        <v>12830.769230769232</v>
      </c>
      <c r="J1582" s="1"/>
      <c r="K1582" s="1"/>
      <c r="L1582" s="1"/>
      <c r="M1582" s="1"/>
      <c r="N1582" s="1"/>
      <c r="O1582" s="1"/>
      <c r="P1582" s="1"/>
      <c r="Q1582" s="1"/>
      <c r="R1582" s="1"/>
      <c r="S1582" s="1"/>
      <c r="T1582" s="1"/>
      <c r="U1582" s="1"/>
      <c r="V1582" s="1"/>
      <c r="W1582" s="1"/>
      <c r="X1582" s="1"/>
      <c r="Y1582" s="1"/>
      <c r="Z1582" s="1"/>
    </row>
    <row r="1583" spans="1:26" ht="14.25" customHeight="1">
      <c r="A1583" s="1"/>
      <c r="B1583" s="636" t="s">
        <v>307</v>
      </c>
      <c r="C1583" s="581"/>
      <c r="D1583" s="581"/>
      <c r="E1583" s="581"/>
      <c r="F1583" s="581"/>
      <c r="G1583" s="581"/>
      <c r="H1583" s="579"/>
      <c r="I1583" s="147">
        <f>SUM(I1581:I1582)</f>
        <v>29083.076923076926</v>
      </c>
      <c r="J1583" s="1"/>
      <c r="K1583" s="1"/>
      <c r="L1583" s="1"/>
      <c r="M1583" s="1"/>
      <c r="N1583" s="1"/>
      <c r="O1583" s="1"/>
      <c r="P1583" s="1"/>
      <c r="Q1583" s="1"/>
      <c r="R1583" s="1"/>
      <c r="S1583" s="1"/>
      <c r="T1583" s="1"/>
      <c r="U1583" s="1"/>
      <c r="V1583" s="1"/>
      <c r="W1583" s="1"/>
      <c r="X1583" s="1"/>
      <c r="Y1583" s="1"/>
      <c r="Z1583" s="1"/>
    </row>
    <row r="1584" spans="1:26" ht="14.25" customHeight="1">
      <c r="A1584" s="1"/>
      <c r="B1584" s="93"/>
      <c r="C1584" s="1"/>
      <c r="D1584" s="1"/>
      <c r="E1584" s="1"/>
      <c r="F1584" s="1"/>
      <c r="G1584" s="1"/>
      <c r="H1584" s="26"/>
      <c r="I1584" s="135"/>
      <c r="J1584" s="1"/>
      <c r="K1584" s="1"/>
      <c r="L1584" s="1"/>
      <c r="M1584" s="1"/>
      <c r="N1584" s="1"/>
      <c r="O1584" s="1"/>
      <c r="P1584" s="1"/>
      <c r="Q1584" s="1"/>
      <c r="R1584" s="1"/>
      <c r="S1584" s="1"/>
      <c r="T1584" s="1"/>
      <c r="U1584" s="1"/>
      <c r="V1584" s="1"/>
      <c r="W1584" s="1"/>
      <c r="X1584" s="1"/>
      <c r="Y1584" s="1"/>
      <c r="Z1584" s="1"/>
    </row>
    <row r="1585" spans="1:26" ht="14.25" customHeight="1">
      <c r="A1585" s="1"/>
      <c r="B1585" s="637" t="s">
        <v>308</v>
      </c>
      <c r="C1585" s="594"/>
      <c r="D1585" s="594"/>
      <c r="E1585" s="594"/>
      <c r="F1585" s="594"/>
      <c r="G1585" s="594"/>
      <c r="H1585" s="595"/>
      <c r="I1585" s="153">
        <f>+I1566+I1572+I1577+I1583</f>
        <v>81413.975769230761</v>
      </c>
      <c r="J1585" s="1"/>
      <c r="K1585" s="1"/>
      <c r="L1585" s="1"/>
      <c r="M1585" s="1"/>
      <c r="N1585" s="1"/>
      <c r="O1585" s="1"/>
      <c r="P1585" s="1"/>
      <c r="Q1585" s="1"/>
      <c r="R1585" s="1"/>
      <c r="S1585" s="1"/>
      <c r="T1585" s="1"/>
      <c r="U1585" s="1"/>
      <c r="V1585" s="1"/>
      <c r="W1585" s="1"/>
      <c r="X1585" s="1"/>
      <c r="Y1585" s="1"/>
      <c r="Z1585" s="1"/>
    </row>
    <row r="1586" spans="1:26" ht="14.25" customHeight="1">
      <c r="A1586" s="1"/>
      <c r="B1586" s="154"/>
      <c r="C1586" s="154"/>
      <c r="D1586" s="154"/>
      <c r="E1586" s="154"/>
      <c r="F1586" s="154"/>
      <c r="G1586" s="154"/>
      <c r="H1586" s="154"/>
      <c r="I1586" s="155"/>
      <c r="J1586" s="1"/>
      <c r="K1586" s="1"/>
      <c r="L1586" s="1"/>
      <c r="M1586" s="1"/>
      <c r="N1586" s="1"/>
      <c r="O1586" s="1"/>
      <c r="P1586" s="1"/>
      <c r="Q1586" s="1"/>
      <c r="R1586" s="1"/>
      <c r="S1586" s="1"/>
      <c r="T1586" s="1"/>
      <c r="U1586" s="1"/>
      <c r="V1586" s="1"/>
      <c r="W1586" s="1"/>
      <c r="X1586" s="1"/>
      <c r="Y1586" s="1"/>
      <c r="Z1586" s="1"/>
    </row>
    <row r="1587" spans="1:26" ht="14.25" customHeight="1">
      <c r="A1587" s="1"/>
      <c r="B1587" s="7"/>
      <c r="C1587" s="7"/>
      <c r="D1587" s="7"/>
      <c r="E1587" s="7"/>
      <c r="F1587" s="7"/>
      <c r="G1587" s="7"/>
      <c r="H1587" s="7"/>
      <c r="I1587" s="7"/>
      <c r="J1587" s="1"/>
      <c r="K1587" s="1"/>
      <c r="L1587" s="1"/>
      <c r="M1587" s="1"/>
      <c r="N1587" s="1"/>
      <c r="O1587" s="1"/>
      <c r="P1587" s="1"/>
      <c r="Q1587" s="1"/>
      <c r="R1587" s="1"/>
      <c r="S1587" s="1"/>
      <c r="T1587" s="1"/>
      <c r="U1587" s="1"/>
      <c r="V1587" s="1"/>
      <c r="W1587" s="1"/>
      <c r="X1587" s="1"/>
      <c r="Y1587" s="1"/>
      <c r="Z1587" s="1"/>
    </row>
    <row r="1588" spans="1:26" ht="14.25" customHeight="1">
      <c r="A1588" s="1"/>
      <c r="B1588" s="631" t="s">
        <v>281</v>
      </c>
      <c r="C1588" s="632"/>
      <c r="D1588" s="632"/>
      <c r="E1588" s="632"/>
      <c r="F1588" s="632"/>
      <c r="G1588" s="632"/>
      <c r="H1588" s="632"/>
      <c r="I1588" s="704"/>
      <c r="J1588" s="1"/>
      <c r="K1588" s="1"/>
      <c r="L1588" s="1"/>
      <c r="M1588" s="1"/>
      <c r="N1588" s="1"/>
      <c r="O1588" s="1"/>
      <c r="P1588" s="1"/>
      <c r="Q1588" s="1"/>
      <c r="R1588" s="1"/>
      <c r="S1588" s="1"/>
      <c r="T1588" s="1"/>
      <c r="U1588" s="1"/>
      <c r="V1588" s="1"/>
      <c r="W1588" s="1"/>
      <c r="X1588" s="1"/>
      <c r="Y1588" s="1"/>
      <c r="Z1588" s="1"/>
    </row>
    <row r="1589" spans="1:26" ht="14.25" customHeight="1">
      <c r="A1589" s="1"/>
      <c r="B1589" s="93"/>
      <c r="C1589" s="1"/>
      <c r="D1589" s="1"/>
      <c r="E1589" s="1"/>
      <c r="F1589" s="1"/>
      <c r="G1589" s="1"/>
      <c r="H1589" s="26"/>
      <c r="I1589" s="135"/>
      <c r="J1589" s="1"/>
      <c r="K1589" s="1"/>
      <c r="L1589" s="1"/>
      <c r="M1589" s="1"/>
      <c r="N1589" s="1"/>
      <c r="O1589" s="1"/>
      <c r="P1589" s="1"/>
      <c r="Q1589" s="1"/>
      <c r="R1589" s="1"/>
      <c r="S1589" s="1"/>
      <c r="T1589" s="1"/>
      <c r="U1589" s="1"/>
      <c r="V1589" s="1"/>
      <c r="W1589" s="1"/>
      <c r="X1589" s="1"/>
      <c r="Y1589" s="1"/>
      <c r="Z1589" s="1"/>
    </row>
    <row r="1590" spans="1:26" ht="14.25" customHeight="1">
      <c r="A1590" s="1"/>
      <c r="B1590" s="591" t="s">
        <v>1019</v>
      </c>
      <c r="C1590" s="581"/>
      <c r="D1590" s="581"/>
      <c r="E1590" s="581"/>
      <c r="F1590" s="581"/>
      <c r="G1590" s="581"/>
      <c r="H1590" s="581"/>
      <c r="I1590" s="589"/>
      <c r="J1590" s="1"/>
      <c r="K1590" s="1"/>
      <c r="L1590" s="1"/>
      <c r="M1590" s="1"/>
      <c r="N1590" s="1"/>
      <c r="O1590" s="1"/>
      <c r="P1590" s="1"/>
      <c r="Q1590" s="1"/>
      <c r="R1590" s="1"/>
      <c r="S1590" s="1"/>
      <c r="T1590" s="1"/>
      <c r="U1590" s="1"/>
      <c r="V1590" s="1"/>
      <c r="W1590" s="1"/>
      <c r="X1590" s="1"/>
      <c r="Y1590" s="1"/>
      <c r="Z1590" s="1"/>
    </row>
    <row r="1591" spans="1:26" ht="14.25" customHeight="1">
      <c r="A1591" s="1"/>
      <c r="B1591" s="93"/>
      <c r="C1591" s="1"/>
      <c r="D1591" s="1"/>
      <c r="E1591" s="1"/>
      <c r="F1591" s="1"/>
      <c r="G1591" s="1"/>
      <c r="H1591" s="26"/>
      <c r="I1591" s="135"/>
      <c r="J1591" s="1"/>
      <c r="K1591" s="1"/>
      <c r="L1591" s="1"/>
      <c r="M1591" s="1"/>
      <c r="N1591" s="1"/>
      <c r="O1591" s="1"/>
      <c r="P1591" s="1"/>
      <c r="Q1591" s="1"/>
      <c r="R1591" s="1"/>
      <c r="S1591" s="1"/>
      <c r="T1591" s="1"/>
      <c r="U1591" s="1"/>
      <c r="V1591" s="1"/>
      <c r="W1591" s="1"/>
      <c r="X1591" s="1"/>
      <c r="Y1591" s="1"/>
      <c r="Z1591" s="1"/>
    </row>
    <row r="1592" spans="1:26" ht="14.25" customHeight="1">
      <c r="A1592" s="1"/>
      <c r="B1592" s="332" t="s">
        <v>282</v>
      </c>
      <c r="C1592" s="889" t="s">
        <v>283</v>
      </c>
      <c r="D1592" s="581"/>
      <c r="E1592" s="581"/>
      <c r="F1592" s="581"/>
      <c r="G1592" s="579"/>
      <c r="H1592" s="136" t="s">
        <v>2</v>
      </c>
      <c r="I1592" s="137" t="s">
        <v>284</v>
      </c>
      <c r="J1592" s="1"/>
      <c r="K1592" s="1"/>
      <c r="L1592" s="1"/>
      <c r="M1592" s="1"/>
      <c r="N1592" s="1"/>
      <c r="O1592" s="1"/>
      <c r="P1592" s="1"/>
      <c r="Q1592" s="1"/>
      <c r="R1592" s="1"/>
      <c r="S1592" s="1"/>
      <c r="T1592" s="1"/>
      <c r="U1592" s="1"/>
      <c r="V1592" s="1"/>
      <c r="W1592" s="1"/>
      <c r="X1592" s="1"/>
      <c r="Y1592" s="1"/>
      <c r="Z1592" s="1"/>
    </row>
    <row r="1593" spans="1:26" ht="14.25" customHeight="1">
      <c r="A1593" s="1"/>
      <c r="B1593" s="163" t="e">
        <f>+#REF!</f>
        <v>#REF!</v>
      </c>
      <c r="C1593" s="893" t="e">
        <f>+#REF!</f>
        <v>#REF!</v>
      </c>
      <c r="D1593" s="581"/>
      <c r="E1593" s="581"/>
      <c r="F1593" s="581"/>
      <c r="G1593" s="579"/>
      <c r="H1593" s="23" t="e">
        <f>+#REF!</f>
        <v>#REF!</v>
      </c>
      <c r="I1593" s="139">
        <f>+I1618</f>
        <v>204551.45641025642</v>
      </c>
      <c r="J1593" s="1"/>
      <c r="K1593" s="1"/>
      <c r="L1593" s="1"/>
      <c r="M1593" s="1"/>
      <c r="N1593" s="1"/>
      <c r="O1593" s="1"/>
      <c r="P1593" s="1"/>
      <c r="Q1593" s="1"/>
      <c r="R1593" s="1"/>
      <c r="S1593" s="1"/>
      <c r="T1593" s="1"/>
      <c r="U1593" s="1"/>
      <c r="V1593" s="1"/>
      <c r="W1593" s="1"/>
      <c r="X1593" s="1"/>
      <c r="Y1593" s="1"/>
      <c r="Z1593" s="1"/>
    </row>
    <row r="1594" spans="1:26" ht="14.25" customHeight="1">
      <c r="A1594" s="1"/>
      <c r="B1594" s="333" t="s">
        <v>285</v>
      </c>
      <c r="C1594" s="140" t="s">
        <v>285</v>
      </c>
      <c r="D1594" s="1"/>
      <c r="E1594" s="1"/>
      <c r="F1594" s="1"/>
      <c r="G1594" s="1"/>
      <c r="H1594" s="140" t="s">
        <v>285</v>
      </c>
      <c r="I1594" s="141" t="s">
        <v>285</v>
      </c>
      <c r="J1594" s="1"/>
      <c r="K1594" s="1"/>
      <c r="L1594" s="1"/>
      <c r="M1594" s="1"/>
      <c r="N1594" s="1"/>
      <c r="O1594" s="1"/>
      <c r="P1594" s="1"/>
      <c r="Q1594" s="1"/>
      <c r="R1594" s="1"/>
      <c r="S1594" s="1"/>
      <c r="T1594" s="1"/>
      <c r="U1594" s="1"/>
      <c r="V1594" s="1"/>
      <c r="W1594" s="1"/>
      <c r="X1594" s="1"/>
      <c r="Y1594" s="1"/>
      <c r="Z1594" s="1"/>
    </row>
    <row r="1595" spans="1:26" ht="14.25" customHeight="1">
      <c r="A1595" s="1"/>
      <c r="B1595" s="636" t="s">
        <v>286</v>
      </c>
      <c r="C1595" s="581"/>
      <c r="D1595" s="581"/>
      <c r="E1595" s="581"/>
      <c r="F1595" s="581"/>
      <c r="G1595" s="581"/>
      <c r="H1595" s="581"/>
      <c r="I1595" s="589"/>
      <c r="J1595" s="1"/>
      <c r="K1595" s="1"/>
      <c r="L1595" s="1"/>
      <c r="M1595" s="1"/>
      <c r="N1595" s="1"/>
      <c r="O1595" s="1"/>
      <c r="P1595" s="1"/>
      <c r="Q1595" s="1"/>
      <c r="R1595" s="1"/>
      <c r="S1595" s="1"/>
      <c r="T1595" s="1"/>
      <c r="U1595" s="1"/>
      <c r="V1595" s="1"/>
      <c r="W1595" s="1"/>
      <c r="X1595" s="1"/>
      <c r="Y1595" s="1"/>
      <c r="Z1595" s="1"/>
    </row>
    <row r="1596" spans="1:26" ht="14.25" customHeight="1">
      <c r="A1596" s="1"/>
      <c r="B1596" s="224" t="s">
        <v>287</v>
      </c>
      <c r="C1596" s="28" t="s">
        <v>283</v>
      </c>
      <c r="D1596" s="28" t="s">
        <v>288</v>
      </c>
      <c r="E1596" s="28" t="s">
        <v>289</v>
      </c>
      <c r="F1596" s="152" t="s">
        <v>73</v>
      </c>
      <c r="G1596" s="152" t="s">
        <v>290</v>
      </c>
      <c r="H1596" s="28" t="s">
        <v>284</v>
      </c>
      <c r="I1596" s="164" t="s">
        <v>291</v>
      </c>
      <c r="J1596" s="1"/>
      <c r="K1596" s="1"/>
      <c r="L1596" s="1"/>
      <c r="M1596" s="1"/>
      <c r="N1596" s="1"/>
      <c r="O1596" s="1"/>
      <c r="P1596" s="1"/>
      <c r="Q1596" s="1"/>
      <c r="R1596" s="1"/>
      <c r="S1596" s="1"/>
      <c r="T1596" s="1"/>
      <c r="U1596" s="1"/>
      <c r="V1596" s="1"/>
      <c r="W1596" s="1"/>
      <c r="X1596" s="1"/>
      <c r="Y1596" s="1"/>
      <c r="Z1596" s="1"/>
    </row>
    <row r="1597" spans="1:26" ht="14.25" customHeight="1">
      <c r="A1597" s="1"/>
      <c r="B1597" s="334"/>
      <c r="C1597" s="4" t="s">
        <v>1027</v>
      </c>
      <c r="D1597" s="23" t="s">
        <v>30</v>
      </c>
      <c r="E1597" s="165">
        <f>1*4</f>
        <v>4</v>
      </c>
      <c r="F1597" s="145">
        <f t="shared" ref="F1597:F1599" si="142">+E1597</f>
        <v>4</v>
      </c>
      <c r="G1597" s="145">
        <v>1</v>
      </c>
      <c r="H1597" s="337">
        <f>15336*1.19</f>
        <v>18249.84</v>
      </c>
      <c r="I1597" s="159">
        <f t="shared" ref="I1597:I1599" si="143">+E1597*H1597</f>
        <v>72999.360000000001</v>
      </c>
      <c r="J1597" s="1"/>
      <c r="K1597" s="1"/>
      <c r="L1597" s="1"/>
      <c r="M1597" s="1"/>
      <c r="N1597" s="1"/>
      <c r="O1597" s="1"/>
      <c r="P1597" s="1"/>
      <c r="Q1597" s="1"/>
      <c r="R1597" s="1"/>
      <c r="S1597" s="1"/>
      <c r="T1597" s="1"/>
      <c r="U1597" s="1"/>
      <c r="V1597" s="1"/>
      <c r="W1597" s="1"/>
      <c r="X1597" s="1"/>
      <c r="Y1597" s="1"/>
      <c r="Z1597" s="1"/>
    </row>
    <row r="1598" spans="1:26" ht="14.25" customHeight="1">
      <c r="A1598" s="1"/>
      <c r="B1598" s="334"/>
      <c r="C1598" s="4" t="s">
        <v>1028</v>
      </c>
      <c r="D1598" s="23" t="s">
        <v>30</v>
      </c>
      <c r="E1598" s="143">
        <v>1</v>
      </c>
      <c r="F1598" s="145">
        <f t="shared" si="142"/>
        <v>1</v>
      </c>
      <c r="G1598" s="145">
        <v>1</v>
      </c>
      <c r="H1598" s="337">
        <f>(68908/3)*1.19</f>
        <v>27333.506666666664</v>
      </c>
      <c r="I1598" s="146">
        <f t="shared" si="143"/>
        <v>27333.506666666664</v>
      </c>
      <c r="J1598" s="1"/>
      <c r="K1598" s="1"/>
      <c r="L1598" s="1"/>
      <c r="M1598" s="1"/>
      <c r="N1598" s="1"/>
      <c r="O1598" s="1"/>
      <c r="P1598" s="1"/>
      <c r="Q1598" s="1"/>
      <c r="R1598" s="1"/>
      <c r="S1598" s="1"/>
      <c r="T1598" s="1"/>
      <c r="U1598" s="1"/>
      <c r="V1598" s="1"/>
      <c r="W1598" s="1"/>
      <c r="X1598" s="1"/>
      <c r="Y1598" s="1"/>
      <c r="Z1598" s="1"/>
    </row>
    <row r="1599" spans="1:26" ht="14.25" customHeight="1">
      <c r="A1599" s="1"/>
      <c r="B1599" s="183"/>
      <c r="C1599" s="4" t="s">
        <v>316</v>
      </c>
      <c r="D1599" s="23" t="s">
        <v>440</v>
      </c>
      <c r="E1599" s="143">
        <v>1</v>
      </c>
      <c r="F1599" s="145">
        <f t="shared" si="142"/>
        <v>1</v>
      </c>
      <c r="G1599" s="145">
        <v>1</v>
      </c>
      <c r="H1599" s="337">
        <f>17500*1.19</f>
        <v>20825</v>
      </c>
      <c r="I1599" s="146">
        <f t="shared" si="143"/>
        <v>20825</v>
      </c>
      <c r="J1599" s="1"/>
      <c r="K1599" s="1"/>
      <c r="L1599" s="1"/>
      <c r="M1599" s="1"/>
      <c r="N1599" s="1"/>
      <c r="O1599" s="1"/>
      <c r="P1599" s="1"/>
      <c r="Q1599" s="1"/>
      <c r="R1599" s="1"/>
      <c r="S1599" s="1"/>
      <c r="T1599" s="1"/>
      <c r="U1599" s="1"/>
      <c r="V1599" s="1"/>
      <c r="W1599" s="1"/>
      <c r="X1599" s="1"/>
      <c r="Y1599" s="1"/>
      <c r="Z1599" s="1"/>
    </row>
    <row r="1600" spans="1:26" ht="14.25" customHeight="1">
      <c r="A1600" s="1"/>
      <c r="B1600" s="636" t="s">
        <v>294</v>
      </c>
      <c r="C1600" s="581"/>
      <c r="D1600" s="581"/>
      <c r="E1600" s="581"/>
      <c r="F1600" s="581"/>
      <c r="G1600" s="581"/>
      <c r="H1600" s="579"/>
      <c r="I1600" s="147">
        <f>SUM(I1597:I1599)</f>
        <v>121157.86666666667</v>
      </c>
      <c r="J1600" s="1"/>
      <c r="K1600" s="1"/>
      <c r="L1600" s="1"/>
      <c r="M1600" s="1"/>
      <c r="N1600" s="1"/>
      <c r="O1600" s="1"/>
      <c r="P1600" s="1"/>
      <c r="Q1600" s="1"/>
      <c r="R1600" s="1"/>
      <c r="S1600" s="1"/>
      <c r="T1600" s="1"/>
      <c r="U1600" s="1"/>
      <c r="V1600" s="1"/>
      <c r="W1600" s="1"/>
      <c r="X1600" s="1"/>
      <c r="Y1600" s="1"/>
      <c r="Z1600" s="1"/>
    </row>
    <row r="1601" spans="1:26" ht="14.25" customHeight="1">
      <c r="A1601" s="1"/>
      <c r="B1601" s="93"/>
      <c r="C1601" s="1"/>
      <c r="D1601" s="1"/>
      <c r="E1601" s="1"/>
      <c r="F1601" s="1"/>
      <c r="G1601" s="1"/>
      <c r="H1601" s="26"/>
      <c r="I1601" s="135"/>
      <c r="J1601" s="1"/>
      <c r="K1601" s="1"/>
      <c r="L1601" s="1"/>
      <c r="M1601" s="1"/>
      <c r="N1601" s="1"/>
      <c r="O1601" s="1"/>
      <c r="P1601" s="1"/>
      <c r="Q1601" s="1"/>
      <c r="R1601" s="1"/>
      <c r="S1601" s="1"/>
      <c r="T1601" s="1"/>
      <c r="U1601" s="1"/>
      <c r="V1601" s="1"/>
      <c r="W1601" s="1"/>
      <c r="X1601" s="1"/>
      <c r="Y1601" s="1"/>
      <c r="Z1601" s="1"/>
    </row>
    <row r="1602" spans="1:26" ht="14.25" customHeight="1">
      <c r="A1602" s="1"/>
      <c r="B1602" s="636" t="s">
        <v>295</v>
      </c>
      <c r="C1602" s="581"/>
      <c r="D1602" s="581"/>
      <c r="E1602" s="581"/>
      <c r="F1602" s="581"/>
      <c r="G1602" s="581"/>
      <c r="H1602" s="581"/>
      <c r="I1602" s="589"/>
      <c r="J1602" s="1"/>
      <c r="K1602" s="1"/>
      <c r="L1602" s="1"/>
      <c r="M1602" s="1"/>
      <c r="N1602" s="1"/>
      <c r="O1602" s="1"/>
      <c r="P1602" s="1"/>
      <c r="Q1602" s="1"/>
      <c r="R1602" s="1"/>
      <c r="S1602" s="1"/>
      <c r="T1602" s="1"/>
      <c r="U1602" s="1"/>
      <c r="V1602" s="1"/>
      <c r="W1602" s="1"/>
      <c r="X1602" s="1"/>
      <c r="Y1602" s="1"/>
      <c r="Z1602" s="1"/>
    </row>
    <row r="1603" spans="1:26" ht="14.25" customHeight="1">
      <c r="A1603" s="1"/>
      <c r="B1603" s="168" t="s">
        <v>287</v>
      </c>
      <c r="C1603" s="148" t="s">
        <v>283</v>
      </c>
      <c r="D1603" s="148" t="s">
        <v>288</v>
      </c>
      <c r="E1603" s="27" t="s">
        <v>289</v>
      </c>
      <c r="F1603" s="152" t="s">
        <v>73</v>
      </c>
      <c r="G1603" s="152" t="s">
        <v>290</v>
      </c>
      <c r="H1603" s="148" t="s">
        <v>284</v>
      </c>
      <c r="I1603" s="149" t="s">
        <v>291</v>
      </c>
      <c r="J1603" s="1"/>
      <c r="K1603" s="1"/>
      <c r="L1603" s="1"/>
      <c r="M1603" s="1"/>
      <c r="N1603" s="1"/>
      <c r="O1603" s="1"/>
      <c r="P1603" s="1"/>
      <c r="Q1603" s="1"/>
      <c r="R1603" s="1"/>
      <c r="S1603" s="1"/>
      <c r="T1603" s="1"/>
      <c r="U1603" s="1"/>
      <c r="V1603" s="1"/>
      <c r="W1603" s="1"/>
      <c r="X1603" s="1"/>
      <c r="Y1603" s="1"/>
      <c r="Z1603" s="1"/>
    </row>
    <row r="1604" spans="1:26" ht="14.25" customHeight="1">
      <c r="A1604" s="1"/>
      <c r="B1604" s="183"/>
      <c r="C1604" s="3" t="s">
        <v>296</v>
      </c>
      <c r="D1604" s="127" t="s">
        <v>1029</v>
      </c>
      <c r="E1604" s="22">
        <v>0.5</v>
      </c>
      <c r="F1604" s="20">
        <v>0.59904000000000002</v>
      </c>
      <c r="G1604" s="145">
        <v>1</v>
      </c>
      <c r="H1604" s="150">
        <f>I1616</f>
        <v>46495.7264957265</v>
      </c>
      <c r="I1604" s="146">
        <f>+E1604*H1604</f>
        <v>23247.86324786325</v>
      </c>
      <c r="J1604" s="1"/>
      <c r="K1604" s="1"/>
      <c r="L1604" s="1"/>
      <c r="M1604" s="1"/>
      <c r="N1604" s="1"/>
      <c r="O1604" s="1"/>
      <c r="P1604" s="1"/>
      <c r="Q1604" s="1"/>
      <c r="R1604" s="1"/>
      <c r="S1604" s="1"/>
      <c r="T1604" s="1"/>
      <c r="U1604" s="1"/>
      <c r="V1604" s="1"/>
      <c r="W1604" s="1"/>
      <c r="X1604" s="1"/>
      <c r="Y1604" s="1"/>
      <c r="Z1604" s="1"/>
    </row>
    <row r="1605" spans="1:26" ht="14.25" customHeight="1">
      <c r="A1605" s="1"/>
      <c r="B1605" s="636" t="s">
        <v>298</v>
      </c>
      <c r="C1605" s="581"/>
      <c r="D1605" s="581"/>
      <c r="E1605" s="581"/>
      <c r="F1605" s="581"/>
      <c r="G1605" s="581"/>
      <c r="H1605" s="579"/>
      <c r="I1605" s="147">
        <f>SUM(I1604)</f>
        <v>23247.86324786325</v>
      </c>
      <c r="J1605" s="1"/>
      <c r="K1605" s="1"/>
      <c r="L1605" s="1"/>
      <c r="M1605" s="1"/>
      <c r="N1605" s="1"/>
      <c r="O1605" s="1"/>
      <c r="P1605" s="1"/>
      <c r="Q1605" s="1"/>
      <c r="R1605" s="1"/>
      <c r="S1605" s="1"/>
      <c r="T1605" s="1"/>
      <c r="U1605" s="1"/>
      <c r="V1605" s="1"/>
      <c r="W1605" s="1"/>
      <c r="X1605" s="1"/>
      <c r="Y1605" s="1"/>
      <c r="Z1605" s="1"/>
    </row>
    <row r="1606" spans="1:26" ht="14.25" customHeight="1">
      <c r="A1606" s="1"/>
      <c r="B1606" s="33"/>
      <c r="C1606" s="108"/>
      <c r="D1606" s="108"/>
      <c r="E1606" s="108"/>
      <c r="F1606" s="108"/>
      <c r="G1606" s="108"/>
      <c r="H1606" s="108"/>
      <c r="I1606" s="151"/>
      <c r="J1606" s="1"/>
      <c r="K1606" s="1"/>
      <c r="L1606" s="1"/>
      <c r="M1606" s="1"/>
      <c r="N1606" s="1"/>
      <c r="O1606" s="1"/>
      <c r="P1606" s="1"/>
      <c r="Q1606" s="1"/>
      <c r="R1606" s="1"/>
      <c r="S1606" s="1"/>
      <c r="T1606" s="1"/>
      <c r="U1606" s="1"/>
      <c r="V1606" s="1"/>
      <c r="W1606" s="1"/>
      <c r="X1606" s="1"/>
      <c r="Y1606" s="1"/>
      <c r="Z1606" s="1"/>
    </row>
    <row r="1607" spans="1:26" ht="14.25" customHeight="1">
      <c r="A1607" s="1"/>
      <c r="B1607" s="636" t="s">
        <v>299</v>
      </c>
      <c r="C1607" s="581"/>
      <c r="D1607" s="581"/>
      <c r="E1607" s="581"/>
      <c r="F1607" s="581"/>
      <c r="G1607" s="581"/>
      <c r="H1607" s="581"/>
      <c r="I1607" s="589"/>
      <c r="J1607" s="1"/>
      <c r="K1607" s="1"/>
      <c r="L1607" s="1"/>
      <c r="M1607" s="1"/>
      <c r="N1607" s="1"/>
      <c r="O1607" s="1"/>
      <c r="P1607" s="1"/>
      <c r="Q1607" s="1"/>
      <c r="R1607" s="1"/>
      <c r="S1607" s="1"/>
      <c r="T1607" s="1"/>
      <c r="U1607" s="1"/>
      <c r="V1607" s="1"/>
      <c r="W1607" s="1"/>
      <c r="X1607" s="1"/>
      <c r="Y1607" s="1"/>
      <c r="Z1607" s="1"/>
    </row>
    <row r="1608" spans="1:26" ht="14.25" customHeight="1">
      <c r="A1608" s="1"/>
      <c r="B1608" s="168" t="s">
        <v>287</v>
      </c>
      <c r="C1608" s="148" t="s">
        <v>283</v>
      </c>
      <c r="D1608" s="148" t="s">
        <v>288</v>
      </c>
      <c r="E1608" s="27" t="s">
        <v>289</v>
      </c>
      <c r="F1608" s="152" t="s">
        <v>73</v>
      </c>
      <c r="G1608" s="152" t="s">
        <v>290</v>
      </c>
      <c r="H1608" s="148" t="s">
        <v>284</v>
      </c>
      <c r="I1608" s="149" t="s">
        <v>291</v>
      </c>
      <c r="J1608" s="1"/>
      <c r="K1608" s="1"/>
      <c r="L1608" s="1"/>
      <c r="M1608" s="1"/>
      <c r="N1608" s="1"/>
      <c r="O1608" s="1"/>
      <c r="P1608" s="1"/>
      <c r="Q1608" s="1"/>
      <c r="R1608" s="1"/>
      <c r="S1608" s="1"/>
      <c r="T1608" s="1"/>
      <c r="U1608" s="1"/>
      <c r="V1608" s="1"/>
      <c r="W1608" s="1"/>
      <c r="X1608" s="1"/>
      <c r="Y1608" s="1"/>
      <c r="Z1608" s="1"/>
    </row>
    <row r="1609" spans="1:26" ht="14.25" customHeight="1">
      <c r="A1609" s="1"/>
      <c r="B1609" s="334"/>
      <c r="C1609" s="3" t="s">
        <v>300</v>
      </c>
      <c r="D1609" s="127" t="s">
        <v>301</v>
      </c>
      <c r="E1609" s="143">
        <v>9.1</v>
      </c>
      <c r="F1609" s="157">
        <f>+K1600</f>
        <v>0</v>
      </c>
      <c r="G1609" s="145">
        <v>1</v>
      </c>
      <c r="H1609" s="150">
        <v>1500</v>
      </c>
      <c r="I1609" s="146">
        <f>+E1609*H1609</f>
        <v>13650</v>
      </c>
      <c r="J1609" s="1"/>
      <c r="K1609" s="1"/>
      <c r="L1609" s="1"/>
      <c r="M1609" s="1"/>
      <c r="N1609" s="1"/>
      <c r="O1609" s="1"/>
      <c r="P1609" s="1"/>
      <c r="Q1609" s="1"/>
      <c r="R1609" s="1"/>
      <c r="S1609" s="1"/>
      <c r="T1609" s="1"/>
      <c r="U1609" s="1"/>
      <c r="V1609" s="1"/>
      <c r="W1609" s="1"/>
      <c r="X1609" s="1"/>
      <c r="Y1609" s="1"/>
      <c r="Z1609" s="1"/>
    </row>
    <row r="1610" spans="1:26" ht="14.25" customHeight="1">
      <c r="A1610" s="1"/>
      <c r="B1610" s="636" t="s">
        <v>302</v>
      </c>
      <c r="C1610" s="581"/>
      <c r="D1610" s="581"/>
      <c r="E1610" s="581"/>
      <c r="F1610" s="581"/>
      <c r="G1610" s="581"/>
      <c r="H1610" s="579"/>
      <c r="I1610" s="147">
        <f>SUM(I1609)</f>
        <v>13650</v>
      </c>
      <c r="J1610" s="1"/>
      <c r="K1610" s="1"/>
      <c r="L1610" s="1"/>
      <c r="M1610" s="1"/>
      <c r="N1610" s="1"/>
      <c r="O1610" s="1"/>
      <c r="P1610" s="1"/>
      <c r="Q1610" s="1"/>
      <c r="R1610" s="1"/>
      <c r="S1610" s="1"/>
      <c r="T1610" s="1"/>
      <c r="U1610" s="1"/>
      <c r="V1610" s="1"/>
      <c r="W1610" s="1"/>
      <c r="X1610" s="1"/>
      <c r="Y1610" s="1"/>
      <c r="Z1610" s="1"/>
    </row>
    <row r="1611" spans="1:26" ht="14.25" customHeight="1">
      <c r="A1611" s="1"/>
      <c r="B1611" s="93"/>
      <c r="C1611" s="1"/>
      <c r="D1611" s="1"/>
      <c r="E1611" s="1"/>
      <c r="F1611" s="1"/>
      <c r="G1611" s="1"/>
      <c r="H1611" s="26"/>
      <c r="I1611" s="135"/>
      <c r="J1611" s="1"/>
      <c r="K1611" s="1"/>
      <c r="L1611" s="1"/>
      <c r="M1611" s="1"/>
      <c r="N1611" s="1"/>
      <c r="O1611" s="1"/>
      <c r="P1611" s="1"/>
      <c r="Q1611" s="1"/>
      <c r="R1611" s="1"/>
      <c r="S1611" s="1"/>
      <c r="T1611" s="1"/>
      <c r="U1611" s="1"/>
      <c r="V1611" s="1"/>
      <c r="W1611" s="1"/>
      <c r="X1611" s="1"/>
      <c r="Y1611" s="1"/>
      <c r="Z1611" s="1"/>
    </row>
    <row r="1612" spans="1:26" ht="14.25" customHeight="1">
      <c r="A1612" s="1"/>
      <c r="B1612" s="636" t="s">
        <v>303</v>
      </c>
      <c r="C1612" s="581"/>
      <c r="D1612" s="581"/>
      <c r="E1612" s="581"/>
      <c r="F1612" s="581"/>
      <c r="G1612" s="581"/>
      <c r="H1612" s="581"/>
      <c r="I1612" s="589"/>
      <c r="J1612" s="1"/>
      <c r="K1612" s="1"/>
      <c r="L1612" s="1"/>
      <c r="M1612" s="1"/>
      <c r="N1612" s="1"/>
      <c r="O1612" s="1"/>
      <c r="P1612" s="1"/>
      <c r="Q1612" s="1"/>
      <c r="R1612" s="1"/>
      <c r="S1612" s="1"/>
      <c r="T1612" s="1"/>
      <c r="U1612" s="1"/>
      <c r="V1612" s="1"/>
      <c r="W1612" s="1"/>
      <c r="X1612" s="1"/>
      <c r="Y1612" s="1"/>
      <c r="Z1612" s="1"/>
    </row>
    <row r="1613" spans="1:26" ht="14.25" customHeight="1">
      <c r="A1613" s="1"/>
      <c r="B1613" s="168" t="s">
        <v>287</v>
      </c>
      <c r="C1613" s="148" t="s">
        <v>283</v>
      </c>
      <c r="D1613" s="152" t="s">
        <v>288</v>
      </c>
      <c r="E1613" s="27" t="s">
        <v>289</v>
      </c>
      <c r="F1613" s="152" t="s">
        <v>73</v>
      </c>
      <c r="G1613" s="152" t="s">
        <v>290</v>
      </c>
      <c r="H1613" s="152" t="s">
        <v>284</v>
      </c>
      <c r="I1613" s="149" t="s">
        <v>291</v>
      </c>
      <c r="J1613" s="1"/>
      <c r="K1613" s="1"/>
      <c r="L1613" s="1"/>
      <c r="M1613" s="1"/>
      <c r="N1613" s="1"/>
      <c r="O1613" s="1"/>
      <c r="P1613" s="1"/>
      <c r="Q1613" s="1"/>
      <c r="R1613" s="1"/>
      <c r="S1613" s="1"/>
      <c r="T1613" s="1"/>
      <c r="U1613" s="1"/>
      <c r="V1613" s="1"/>
      <c r="W1613" s="1"/>
      <c r="X1613" s="1"/>
      <c r="Y1613" s="1"/>
      <c r="Z1613" s="1"/>
    </row>
    <row r="1614" spans="1:26" ht="14.25" customHeight="1">
      <c r="A1614" s="1"/>
      <c r="B1614" s="334"/>
      <c r="C1614" s="3" t="s">
        <v>304</v>
      </c>
      <c r="D1614" s="127" t="s">
        <v>305</v>
      </c>
      <c r="E1614" s="8">
        <v>0.2</v>
      </c>
      <c r="F1614" s="127">
        <v>8.3199999999999996E-2</v>
      </c>
      <c r="G1614" s="127">
        <v>0.9</v>
      </c>
      <c r="H1614" s="150">
        <f>+((1160000+140000)*1.9*1.6)/30.42</f>
        <v>129914.52991452991</v>
      </c>
      <c r="I1614" s="146">
        <f t="shared" ref="I1614:I1615" si="144">+E1614*H1614</f>
        <v>25982.905982905984</v>
      </c>
      <c r="J1614" s="1"/>
      <c r="K1614" s="1"/>
      <c r="L1614" s="1"/>
      <c r="M1614" s="1"/>
      <c r="N1614" s="1"/>
      <c r="O1614" s="1"/>
      <c r="P1614" s="1"/>
      <c r="Q1614" s="1"/>
      <c r="R1614" s="1"/>
      <c r="S1614" s="1"/>
      <c r="T1614" s="1"/>
      <c r="U1614" s="1"/>
      <c r="V1614" s="1"/>
      <c r="W1614" s="1"/>
      <c r="X1614" s="1"/>
      <c r="Y1614" s="1"/>
      <c r="Z1614" s="1"/>
    </row>
    <row r="1615" spans="1:26" ht="14.25" customHeight="1">
      <c r="A1615" s="1"/>
      <c r="B1615" s="183"/>
      <c r="C1615" s="3" t="s">
        <v>306</v>
      </c>
      <c r="D1615" s="127" t="s">
        <v>305</v>
      </c>
      <c r="E1615" s="8">
        <v>0.2</v>
      </c>
      <c r="F1615" s="127">
        <v>8.3199999999999996E-2</v>
      </c>
      <c r="G1615" s="127">
        <v>0.9</v>
      </c>
      <c r="H1615" s="150">
        <f>+((1160000+140000)*1.5*1.6)/30.42</f>
        <v>102564.10256410256</v>
      </c>
      <c r="I1615" s="146">
        <f t="shared" si="144"/>
        <v>20512.820512820515</v>
      </c>
      <c r="J1615" s="1"/>
      <c r="K1615" s="1"/>
      <c r="L1615" s="1"/>
      <c r="M1615" s="1"/>
      <c r="N1615" s="1"/>
      <c r="O1615" s="1"/>
      <c r="P1615" s="1"/>
      <c r="Q1615" s="1"/>
      <c r="R1615" s="1"/>
      <c r="S1615" s="1"/>
      <c r="T1615" s="1"/>
      <c r="U1615" s="1"/>
      <c r="V1615" s="1"/>
      <c r="W1615" s="1"/>
      <c r="X1615" s="1"/>
      <c r="Y1615" s="1"/>
      <c r="Z1615" s="1"/>
    </row>
    <row r="1616" spans="1:26" ht="14.25" customHeight="1">
      <c r="A1616" s="1"/>
      <c r="B1616" s="636" t="s">
        <v>307</v>
      </c>
      <c r="C1616" s="581"/>
      <c r="D1616" s="581"/>
      <c r="E1616" s="581"/>
      <c r="F1616" s="581"/>
      <c r="G1616" s="581"/>
      <c r="H1616" s="579"/>
      <c r="I1616" s="147">
        <f>SUM(I1614:I1615)</f>
        <v>46495.7264957265</v>
      </c>
      <c r="J1616" s="1"/>
      <c r="K1616" s="1"/>
      <c r="L1616" s="1"/>
      <c r="M1616" s="1"/>
      <c r="N1616" s="1"/>
      <c r="O1616" s="1"/>
      <c r="P1616" s="1"/>
      <c r="Q1616" s="1"/>
      <c r="R1616" s="1"/>
      <c r="S1616" s="1"/>
      <c r="T1616" s="1"/>
      <c r="U1616" s="1"/>
      <c r="V1616" s="1"/>
      <c r="W1616" s="1"/>
      <c r="X1616" s="1"/>
      <c r="Y1616" s="1"/>
      <c r="Z1616" s="1"/>
    </row>
    <row r="1617" spans="1:26" ht="14.25" customHeight="1">
      <c r="A1617" s="1"/>
      <c r="B1617" s="93"/>
      <c r="C1617" s="1"/>
      <c r="D1617" s="1"/>
      <c r="E1617" s="1"/>
      <c r="F1617" s="1"/>
      <c r="G1617" s="1"/>
      <c r="H1617" s="26"/>
      <c r="I1617" s="135"/>
      <c r="J1617" s="1"/>
      <c r="K1617" s="1"/>
      <c r="L1617" s="1"/>
      <c r="M1617" s="1"/>
      <c r="N1617" s="1"/>
      <c r="O1617" s="1"/>
      <c r="P1617" s="1"/>
      <c r="Q1617" s="1"/>
      <c r="R1617" s="1"/>
      <c r="S1617" s="1"/>
      <c r="T1617" s="1"/>
      <c r="U1617" s="1"/>
      <c r="V1617" s="1"/>
      <c r="W1617" s="1"/>
      <c r="X1617" s="1"/>
      <c r="Y1617" s="1"/>
      <c r="Z1617" s="1"/>
    </row>
    <row r="1618" spans="1:26" ht="14.25" customHeight="1">
      <c r="A1618" s="1"/>
      <c r="B1618" s="637" t="s">
        <v>308</v>
      </c>
      <c r="C1618" s="594"/>
      <c r="D1618" s="594"/>
      <c r="E1618" s="594"/>
      <c r="F1618" s="594"/>
      <c r="G1618" s="594"/>
      <c r="H1618" s="595"/>
      <c r="I1618" s="153">
        <f>+I1600+I1605+I1610+I1616</f>
        <v>204551.45641025642</v>
      </c>
      <c r="J1618" s="1"/>
      <c r="K1618" s="1"/>
      <c r="L1618" s="1"/>
      <c r="M1618" s="1"/>
      <c r="N1618" s="1"/>
      <c r="O1618" s="1"/>
      <c r="P1618" s="1"/>
      <c r="Q1618" s="1"/>
      <c r="R1618" s="1"/>
      <c r="S1618" s="1"/>
      <c r="T1618" s="1"/>
      <c r="U1618" s="1"/>
      <c r="V1618" s="1"/>
      <c r="W1618" s="1"/>
      <c r="X1618" s="1"/>
      <c r="Y1618" s="1"/>
      <c r="Z1618" s="1"/>
    </row>
    <row r="1619" spans="1:26" ht="14.25" customHeight="1">
      <c r="A1619" s="1"/>
      <c r="B1619" s="154"/>
      <c r="C1619" s="154"/>
      <c r="D1619" s="154"/>
      <c r="E1619" s="154"/>
      <c r="F1619" s="154"/>
      <c r="G1619" s="154"/>
      <c r="H1619" s="154"/>
      <c r="I1619" s="155"/>
      <c r="J1619" s="1"/>
      <c r="K1619" s="1"/>
      <c r="L1619" s="1"/>
      <c r="M1619" s="1"/>
      <c r="N1619" s="1"/>
      <c r="O1619" s="1"/>
      <c r="P1619" s="1"/>
      <c r="Q1619" s="1"/>
      <c r="R1619" s="1"/>
      <c r="S1619" s="1"/>
      <c r="T1619" s="1"/>
      <c r="U1619" s="1"/>
      <c r="V1619" s="1"/>
      <c r="W1619" s="1"/>
      <c r="X1619" s="1"/>
      <c r="Y1619" s="1"/>
      <c r="Z1619" s="1"/>
    </row>
    <row r="1620" spans="1:26" ht="14.25" customHeight="1">
      <c r="A1620" s="1"/>
      <c r="B1620" s="7"/>
      <c r="C1620" s="7"/>
      <c r="D1620" s="7"/>
      <c r="E1620" s="7"/>
      <c r="F1620" s="7"/>
      <c r="G1620" s="7"/>
      <c r="H1620" s="7"/>
      <c r="I1620" s="7"/>
      <c r="J1620" s="1"/>
      <c r="K1620" s="1"/>
      <c r="L1620" s="1"/>
      <c r="M1620" s="1"/>
      <c r="N1620" s="1"/>
      <c r="O1620" s="1"/>
      <c r="P1620" s="1"/>
      <c r="Q1620" s="1"/>
      <c r="R1620" s="1"/>
      <c r="S1620" s="1"/>
      <c r="T1620" s="1"/>
      <c r="U1620" s="1"/>
      <c r="V1620" s="1"/>
      <c r="W1620" s="1"/>
      <c r="X1620" s="1"/>
      <c r="Y1620" s="1"/>
      <c r="Z1620" s="1"/>
    </row>
    <row r="1621" spans="1:26" ht="14.25" customHeight="1">
      <c r="A1621" s="1"/>
      <c r="B1621" s="631" t="s">
        <v>281</v>
      </c>
      <c r="C1621" s="632"/>
      <c r="D1621" s="632"/>
      <c r="E1621" s="632"/>
      <c r="F1621" s="632"/>
      <c r="G1621" s="632"/>
      <c r="H1621" s="632"/>
      <c r="I1621" s="704"/>
      <c r="J1621" s="1"/>
      <c r="K1621" s="1"/>
      <c r="L1621" s="1"/>
      <c r="M1621" s="1"/>
      <c r="N1621" s="1"/>
      <c r="O1621" s="1"/>
      <c r="P1621" s="1"/>
      <c r="Q1621" s="1"/>
      <c r="R1621" s="1"/>
      <c r="S1621" s="1"/>
      <c r="T1621" s="1"/>
      <c r="U1621" s="1"/>
      <c r="V1621" s="1"/>
      <c r="W1621" s="1"/>
      <c r="X1621" s="1"/>
      <c r="Y1621" s="1"/>
      <c r="Z1621" s="1"/>
    </row>
    <row r="1622" spans="1:26" ht="14.25" customHeight="1">
      <c r="A1622" s="1"/>
      <c r="B1622" s="93"/>
      <c r="C1622" s="1"/>
      <c r="D1622" s="1"/>
      <c r="E1622" s="1"/>
      <c r="F1622" s="1"/>
      <c r="G1622" s="1"/>
      <c r="H1622" s="26"/>
      <c r="I1622" s="135"/>
      <c r="J1622" s="1"/>
      <c r="K1622" s="1"/>
      <c r="L1622" s="1"/>
      <c r="M1622" s="1"/>
      <c r="N1622" s="1"/>
      <c r="O1622" s="1"/>
      <c r="P1622" s="1"/>
      <c r="Q1622" s="1"/>
      <c r="R1622" s="1"/>
      <c r="S1622" s="1"/>
      <c r="T1622" s="1"/>
      <c r="U1622" s="1"/>
      <c r="V1622" s="1"/>
      <c r="W1622" s="1"/>
      <c r="X1622" s="1"/>
      <c r="Y1622" s="1"/>
      <c r="Z1622" s="1"/>
    </row>
    <row r="1623" spans="1:26" ht="14.25" customHeight="1">
      <c r="A1623" s="1"/>
      <c r="B1623" s="591" t="s">
        <v>1019</v>
      </c>
      <c r="C1623" s="581"/>
      <c r="D1623" s="581"/>
      <c r="E1623" s="581"/>
      <c r="F1623" s="581"/>
      <c r="G1623" s="581"/>
      <c r="H1623" s="581"/>
      <c r="I1623" s="589"/>
      <c r="J1623" s="1"/>
      <c r="K1623" s="1"/>
      <c r="L1623" s="1"/>
      <c r="M1623" s="1"/>
      <c r="N1623" s="1"/>
      <c r="O1623" s="1"/>
      <c r="P1623" s="1"/>
      <c r="Q1623" s="1"/>
      <c r="R1623" s="1"/>
      <c r="S1623" s="1"/>
      <c r="T1623" s="1"/>
      <c r="U1623" s="1"/>
      <c r="V1623" s="1"/>
      <c r="W1623" s="1"/>
      <c r="X1623" s="1"/>
      <c r="Y1623" s="1"/>
      <c r="Z1623" s="1"/>
    </row>
    <row r="1624" spans="1:26" ht="14.25" customHeight="1">
      <c r="A1624" s="1"/>
      <c r="B1624" s="93"/>
      <c r="C1624" s="1"/>
      <c r="D1624" s="1"/>
      <c r="E1624" s="1"/>
      <c r="F1624" s="1"/>
      <c r="G1624" s="1"/>
      <c r="H1624" s="26"/>
      <c r="I1624" s="135"/>
      <c r="J1624" s="1"/>
      <c r="K1624" s="1"/>
      <c r="L1624" s="1"/>
      <c r="M1624" s="1"/>
      <c r="N1624" s="1"/>
      <c r="O1624" s="1"/>
      <c r="P1624" s="1"/>
      <c r="Q1624" s="1"/>
      <c r="R1624" s="1"/>
      <c r="S1624" s="1"/>
      <c r="T1624" s="1"/>
      <c r="U1624" s="1"/>
      <c r="V1624" s="1"/>
      <c r="W1624" s="1"/>
      <c r="X1624" s="1"/>
      <c r="Y1624" s="1"/>
      <c r="Z1624" s="1"/>
    </row>
    <row r="1625" spans="1:26" ht="14.25" customHeight="1">
      <c r="A1625" s="1"/>
      <c r="B1625" s="332" t="s">
        <v>282</v>
      </c>
      <c r="C1625" s="889" t="s">
        <v>283</v>
      </c>
      <c r="D1625" s="581"/>
      <c r="E1625" s="581"/>
      <c r="F1625" s="581"/>
      <c r="G1625" s="579"/>
      <c r="H1625" s="136" t="s">
        <v>2</v>
      </c>
      <c r="I1625" s="137" t="s">
        <v>284</v>
      </c>
      <c r="J1625" s="1"/>
      <c r="K1625" s="1"/>
      <c r="L1625" s="1"/>
      <c r="M1625" s="1"/>
      <c r="N1625" s="1"/>
      <c r="O1625" s="1"/>
      <c r="P1625" s="1"/>
      <c r="Q1625" s="1"/>
      <c r="R1625" s="1"/>
      <c r="S1625" s="1"/>
      <c r="T1625" s="1"/>
      <c r="U1625" s="1"/>
      <c r="V1625" s="1"/>
      <c r="W1625" s="1"/>
      <c r="X1625" s="1"/>
      <c r="Y1625" s="1"/>
      <c r="Z1625" s="1"/>
    </row>
    <row r="1626" spans="1:26" ht="14.25" customHeight="1">
      <c r="A1626" s="1"/>
      <c r="B1626" s="163" t="e">
        <f>+#REF!</f>
        <v>#REF!</v>
      </c>
      <c r="C1626" s="893" t="e">
        <f>+#REF!</f>
        <v>#REF!</v>
      </c>
      <c r="D1626" s="581"/>
      <c r="E1626" s="581"/>
      <c r="F1626" s="581"/>
      <c r="G1626" s="579"/>
      <c r="H1626" s="23" t="e">
        <f>+#REF!</f>
        <v>#REF!</v>
      </c>
      <c r="I1626" s="139">
        <f>+I1651</f>
        <v>79013.214615384612</v>
      </c>
      <c r="J1626" s="1"/>
      <c r="K1626" s="1"/>
      <c r="L1626" s="1"/>
      <c r="M1626" s="1"/>
      <c r="N1626" s="1"/>
      <c r="O1626" s="1"/>
      <c r="P1626" s="1"/>
      <c r="Q1626" s="1"/>
      <c r="R1626" s="1"/>
      <c r="S1626" s="1"/>
      <c r="T1626" s="1"/>
      <c r="U1626" s="1"/>
      <c r="V1626" s="1"/>
      <c r="W1626" s="1"/>
      <c r="X1626" s="1"/>
      <c r="Y1626" s="1"/>
      <c r="Z1626" s="1"/>
    </row>
    <row r="1627" spans="1:26" ht="14.25" customHeight="1">
      <c r="A1627" s="1"/>
      <c r="B1627" s="333" t="s">
        <v>285</v>
      </c>
      <c r="C1627" s="140" t="s">
        <v>285</v>
      </c>
      <c r="D1627" s="1"/>
      <c r="E1627" s="1"/>
      <c r="F1627" s="1"/>
      <c r="G1627" s="1"/>
      <c r="H1627" s="140" t="s">
        <v>285</v>
      </c>
      <c r="I1627" s="141" t="s">
        <v>285</v>
      </c>
      <c r="J1627" s="1"/>
      <c r="K1627" s="1"/>
      <c r="L1627" s="1"/>
      <c r="M1627" s="1"/>
      <c r="N1627" s="1"/>
      <c r="O1627" s="1"/>
      <c r="P1627" s="1"/>
      <c r="Q1627" s="1"/>
      <c r="R1627" s="1"/>
      <c r="S1627" s="1"/>
      <c r="T1627" s="1"/>
      <c r="U1627" s="1"/>
      <c r="V1627" s="1"/>
      <c r="W1627" s="1"/>
      <c r="X1627" s="1"/>
      <c r="Y1627" s="1"/>
      <c r="Z1627" s="1"/>
    </row>
    <row r="1628" spans="1:26" ht="14.25" customHeight="1">
      <c r="A1628" s="1"/>
      <c r="B1628" s="636" t="s">
        <v>286</v>
      </c>
      <c r="C1628" s="581"/>
      <c r="D1628" s="581"/>
      <c r="E1628" s="581"/>
      <c r="F1628" s="581"/>
      <c r="G1628" s="581"/>
      <c r="H1628" s="581"/>
      <c r="I1628" s="589"/>
      <c r="J1628" s="1"/>
      <c r="K1628" s="1"/>
      <c r="L1628" s="1"/>
      <c r="M1628" s="1"/>
      <c r="N1628" s="1"/>
      <c r="O1628" s="1"/>
      <c r="P1628" s="1"/>
      <c r="Q1628" s="1"/>
      <c r="R1628" s="1"/>
      <c r="S1628" s="1"/>
      <c r="T1628" s="1"/>
      <c r="U1628" s="1"/>
      <c r="V1628" s="1"/>
      <c r="W1628" s="1"/>
      <c r="X1628" s="1"/>
      <c r="Y1628" s="1"/>
      <c r="Z1628" s="1"/>
    </row>
    <row r="1629" spans="1:26" ht="14.25" customHeight="1">
      <c r="A1629" s="1"/>
      <c r="B1629" s="224" t="s">
        <v>287</v>
      </c>
      <c r="C1629" s="28" t="s">
        <v>283</v>
      </c>
      <c r="D1629" s="28" t="s">
        <v>288</v>
      </c>
      <c r="E1629" s="28" t="s">
        <v>289</v>
      </c>
      <c r="F1629" s="152" t="s">
        <v>73</v>
      </c>
      <c r="G1629" s="152" t="s">
        <v>290</v>
      </c>
      <c r="H1629" s="28" t="s">
        <v>284</v>
      </c>
      <c r="I1629" s="164" t="s">
        <v>291</v>
      </c>
      <c r="J1629" s="1"/>
      <c r="K1629" s="1"/>
      <c r="L1629" s="1"/>
      <c r="M1629" s="1"/>
      <c r="N1629" s="1"/>
      <c r="O1629" s="1"/>
      <c r="P1629" s="1"/>
      <c r="Q1629" s="1"/>
      <c r="R1629" s="1"/>
      <c r="S1629" s="1"/>
      <c r="T1629" s="1"/>
      <c r="U1629" s="1"/>
      <c r="V1629" s="1"/>
      <c r="W1629" s="1"/>
      <c r="X1629" s="1"/>
      <c r="Y1629" s="1"/>
      <c r="Z1629" s="1"/>
    </row>
    <row r="1630" spans="1:26" ht="14.25" customHeight="1">
      <c r="A1630" s="1"/>
      <c r="B1630" s="334"/>
      <c r="C1630" s="4" t="s">
        <v>315</v>
      </c>
      <c r="D1630" s="23" t="s">
        <v>30</v>
      </c>
      <c r="E1630" s="165">
        <f>+F1630*G1630</f>
        <v>4</v>
      </c>
      <c r="F1630" s="127">
        <v>4</v>
      </c>
      <c r="G1630" s="145">
        <v>1</v>
      </c>
      <c r="H1630" s="337">
        <f>5588*1.19</f>
        <v>6649.7199999999993</v>
      </c>
      <c r="I1630" s="159">
        <f t="shared" ref="I1630:I1632" si="145">+E1630*H1630</f>
        <v>26598.879999999997</v>
      </c>
      <c r="J1630" s="1"/>
      <c r="K1630" s="1"/>
      <c r="L1630" s="1"/>
      <c r="M1630" s="1"/>
      <c r="N1630" s="1"/>
      <c r="O1630" s="1"/>
      <c r="P1630" s="1"/>
      <c r="Q1630" s="1"/>
      <c r="R1630" s="1"/>
      <c r="S1630" s="1"/>
      <c r="T1630" s="1"/>
      <c r="U1630" s="1"/>
      <c r="V1630" s="1"/>
      <c r="W1630" s="1"/>
      <c r="X1630" s="1"/>
      <c r="Y1630" s="1"/>
      <c r="Z1630" s="1"/>
    </row>
    <row r="1631" spans="1:26" ht="14.25" customHeight="1">
      <c r="A1631" s="1"/>
      <c r="B1631" s="334"/>
      <c r="C1631" s="4" t="s">
        <v>1030</v>
      </c>
      <c r="D1631" s="23" t="s">
        <v>30</v>
      </c>
      <c r="E1631" s="143">
        <v>1</v>
      </c>
      <c r="F1631" s="127">
        <v>1</v>
      </c>
      <c r="G1631" s="145">
        <v>1</v>
      </c>
      <c r="H1631" s="337">
        <f>(47815/3)*1.19</f>
        <v>18966.616666666665</v>
      </c>
      <c r="I1631" s="159">
        <f t="shared" si="145"/>
        <v>18966.616666666665</v>
      </c>
      <c r="J1631" s="1"/>
      <c r="K1631" s="1"/>
      <c r="L1631" s="1"/>
      <c r="M1631" s="1"/>
      <c r="N1631" s="1"/>
      <c r="O1631" s="1"/>
      <c r="P1631" s="1"/>
      <c r="Q1631" s="1"/>
      <c r="R1631" s="1"/>
      <c r="S1631" s="1"/>
      <c r="T1631" s="1"/>
      <c r="U1631" s="1"/>
      <c r="V1631" s="1"/>
      <c r="W1631" s="1"/>
      <c r="X1631" s="1"/>
      <c r="Y1631" s="1"/>
      <c r="Z1631" s="1"/>
    </row>
    <row r="1632" spans="1:26" ht="14.25" customHeight="1">
      <c r="A1632" s="1"/>
      <c r="B1632" s="183"/>
      <c r="C1632" s="4" t="s">
        <v>316</v>
      </c>
      <c r="D1632" s="23" t="s">
        <v>440</v>
      </c>
      <c r="E1632" s="143">
        <f>+F1632*G1632</f>
        <v>1</v>
      </c>
      <c r="F1632" s="127">
        <v>1</v>
      </c>
      <c r="G1632" s="145">
        <v>1</v>
      </c>
      <c r="H1632" s="337">
        <f>8500*1.19</f>
        <v>10115</v>
      </c>
      <c r="I1632" s="146">
        <f t="shared" si="145"/>
        <v>10115</v>
      </c>
      <c r="J1632" s="1"/>
      <c r="K1632" s="1"/>
      <c r="L1632" s="1"/>
      <c r="M1632" s="1"/>
      <c r="N1632" s="1"/>
      <c r="O1632" s="1"/>
      <c r="P1632" s="1"/>
      <c r="Q1632" s="1"/>
      <c r="R1632" s="1"/>
      <c r="S1632" s="1"/>
      <c r="T1632" s="1"/>
      <c r="U1632" s="1"/>
      <c r="V1632" s="1"/>
      <c r="W1632" s="1"/>
      <c r="X1632" s="1"/>
      <c r="Y1632" s="1"/>
      <c r="Z1632" s="1"/>
    </row>
    <row r="1633" spans="1:26" ht="14.25" customHeight="1">
      <c r="A1633" s="1"/>
      <c r="B1633" s="636" t="s">
        <v>294</v>
      </c>
      <c r="C1633" s="581"/>
      <c r="D1633" s="581"/>
      <c r="E1633" s="581"/>
      <c r="F1633" s="581"/>
      <c r="G1633" s="581"/>
      <c r="H1633" s="579"/>
      <c r="I1633" s="147">
        <f>SUM(I1630:I1632)</f>
        <v>55680.496666666659</v>
      </c>
      <c r="J1633" s="1"/>
      <c r="K1633" s="1"/>
      <c r="L1633" s="1"/>
      <c r="M1633" s="1"/>
      <c r="N1633" s="1"/>
      <c r="O1633" s="1"/>
      <c r="P1633" s="1"/>
      <c r="Q1633" s="1"/>
      <c r="R1633" s="1"/>
      <c r="S1633" s="1"/>
      <c r="T1633" s="1"/>
      <c r="U1633" s="1"/>
      <c r="V1633" s="1"/>
      <c r="W1633" s="1"/>
      <c r="X1633" s="1"/>
      <c r="Y1633" s="1"/>
      <c r="Z1633" s="1"/>
    </row>
    <row r="1634" spans="1:26" ht="14.25" customHeight="1">
      <c r="A1634" s="1"/>
      <c r="B1634" s="93"/>
      <c r="C1634" s="1"/>
      <c r="D1634" s="1"/>
      <c r="E1634" s="1"/>
      <c r="F1634" s="1"/>
      <c r="G1634" s="1"/>
      <c r="H1634" s="26"/>
      <c r="I1634" s="135"/>
      <c r="J1634" s="1"/>
      <c r="K1634" s="1"/>
      <c r="L1634" s="1"/>
      <c r="M1634" s="1"/>
      <c r="N1634" s="1"/>
      <c r="O1634" s="1"/>
      <c r="P1634" s="1"/>
      <c r="Q1634" s="1"/>
      <c r="R1634" s="1"/>
      <c r="S1634" s="1"/>
      <c r="T1634" s="1"/>
      <c r="U1634" s="1"/>
      <c r="V1634" s="1"/>
      <c r="W1634" s="1"/>
      <c r="X1634" s="1"/>
      <c r="Y1634" s="1"/>
      <c r="Z1634" s="1"/>
    </row>
    <row r="1635" spans="1:26" ht="14.25" customHeight="1">
      <c r="A1635" s="1"/>
      <c r="B1635" s="636" t="s">
        <v>295</v>
      </c>
      <c r="C1635" s="581"/>
      <c r="D1635" s="581"/>
      <c r="E1635" s="581"/>
      <c r="F1635" s="581"/>
      <c r="G1635" s="581"/>
      <c r="H1635" s="581"/>
      <c r="I1635" s="589"/>
      <c r="J1635" s="1"/>
      <c r="K1635" s="1"/>
      <c r="L1635" s="1"/>
      <c r="M1635" s="1"/>
      <c r="N1635" s="1"/>
      <c r="O1635" s="1"/>
      <c r="P1635" s="1"/>
      <c r="Q1635" s="1"/>
      <c r="R1635" s="1"/>
      <c r="S1635" s="1"/>
      <c r="T1635" s="1"/>
      <c r="U1635" s="1"/>
      <c r="V1635" s="1"/>
      <c r="W1635" s="1"/>
      <c r="X1635" s="1"/>
      <c r="Y1635" s="1"/>
      <c r="Z1635" s="1"/>
    </row>
    <row r="1636" spans="1:26" ht="14.25" customHeight="1">
      <c r="A1636" s="1"/>
      <c r="B1636" s="168" t="s">
        <v>287</v>
      </c>
      <c r="C1636" s="148" t="s">
        <v>283</v>
      </c>
      <c r="D1636" s="148" t="s">
        <v>288</v>
      </c>
      <c r="E1636" s="27" t="s">
        <v>289</v>
      </c>
      <c r="F1636" s="152" t="s">
        <v>73</v>
      </c>
      <c r="G1636" s="152" t="s">
        <v>290</v>
      </c>
      <c r="H1636" s="148" t="s">
        <v>284</v>
      </c>
      <c r="I1636" s="149" t="s">
        <v>291</v>
      </c>
      <c r="J1636" s="1"/>
      <c r="K1636" s="1"/>
      <c r="L1636" s="1"/>
      <c r="M1636" s="1"/>
      <c r="N1636" s="1"/>
      <c r="O1636" s="1"/>
      <c r="P1636" s="1"/>
      <c r="Q1636" s="1"/>
      <c r="R1636" s="1"/>
      <c r="S1636" s="1"/>
      <c r="T1636" s="1"/>
      <c r="U1636" s="1"/>
      <c r="V1636" s="1"/>
      <c r="W1636" s="1"/>
      <c r="X1636" s="1"/>
      <c r="Y1636" s="1"/>
      <c r="Z1636" s="1"/>
    </row>
    <row r="1637" spans="1:26" ht="14.25" customHeight="1">
      <c r="A1637" s="1"/>
      <c r="B1637" s="183"/>
      <c r="C1637" s="3" t="s">
        <v>296</v>
      </c>
      <c r="D1637" s="127"/>
      <c r="E1637" s="22">
        <v>0.05</v>
      </c>
      <c r="F1637" s="20">
        <v>0.59904000000000002</v>
      </c>
      <c r="G1637" s="145">
        <v>1</v>
      </c>
      <c r="H1637" s="150">
        <f>I1649</f>
        <v>16774.017094017094</v>
      </c>
      <c r="I1637" s="146">
        <f>+E1637*H1637</f>
        <v>838.70085470085473</v>
      </c>
      <c r="J1637" s="1"/>
      <c r="K1637" s="1"/>
      <c r="L1637" s="1"/>
      <c r="M1637" s="1"/>
      <c r="N1637" s="1"/>
      <c r="O1637" s="1"/>
      <c r="P1637" s="1"/>
      <c r="Q1637" s="1"/>
      <c r="R1637" s="1"/>
      <c r="S1637" s="1"/>
      <c r="T1637" s="1"/>
      <c r="U1637" s="1"/>
      <c r="V1637" s="1"/>
      <c r="W1637" s="1"/>
      <c r="X1637" s="1"/>
      <c r="Y1637" s="1"/>
      <c r="Z1637" s="1"/>
    </row>
    <row r="1638" spans="1:26" ht="14.25" customHeight="1">
      <c r="A1638" s="1"/>
      <c r="B1638" s="636" t="s">
        <v>298</v>
      </c>
      <c r="C1638" s="581"/>
      <c r="D1638" s="581"/>
      <c r="E1638" s="581"/>
      <c r="F1638" s="581"/>
      <c r="G1638" s="581"/>
      <c r="H1638" s="579"/>
      <c r="I1638" s="147">
        <f>SUM(I1637)</f>
        <v>838.70085470085473</v>
      </c>
      <c r="J1638" s="1"/>
      <c r="K1638" s="1"/>
      <c r="L1638" s="1"/>
      <c r="M1638" s="1"/>
      <c r="N1638" s="1"/>
      <c r="O1638" s="1"/>
      <c r="P1638" s="1"/>
      <c r="Q1638" s="1"/>
      <c r="R1638" s="1"/>
      <c r="S1638" s="1"/>
      <c r="T1638" s="1"/>
      <c r="U1638" s="1"/>
      <c r="V1638" s="1"/>
      <c r="W1638" s="1"/>
      <c r="X1638" s="1"/>
      <c r="Y1638" s="1"/>
      <c r="Z1638" s="1"/>
    </row>
    <row r="1639" spans="1:26" ht="14.25" customHeight="1">
      <c r="A1639" s="1"/>
      <c r="B1639" s="33"/>
      <c r="C1639" s="108"/>
      <c r="D1639" s="108"/>
      <c r="E1639" s="108"/>
      <c r="F1639" s="108"/>
      <c r="G1639" s="108"/>
      <c r="H1639" s="108"/>
      <c r="I1639" s="151"/>
      <c r="J1639" s="1"/>
      <c r="K1639" s="1"/>
      <c r="L1639" s="1"/>
      <c r="M1639" s="1"/>
      <c r="N1639" s="1"/>
      <c r="O1639" s="1"/>
      <c r="P1639" s="1"/>
      <c r="Q1639" s="1"/>
      <c r="R1639" s="1"/>
      <c r="S1639" s="1"/>
      <c r="T1639" s="1"/>
      <c r="U1639" s="1"/>
      <c r="V1639" s="1"/>
      <c r="W1639" s="1"/>
      <c r="X1639" s="1"/>
      <c r="Y1639" s="1"/>
      <c r="Z1639" s="1"/>
    </row>
    <row r="1640" spans="1:26" ht="14.25" customHeight="1">
      <c r="A1640" s="1"/>
      <c r="B1640" s="636" t="s">
        <v>299</v>
      </c>
      <c r="C1640" s="581"/>
      <c r="D1640" s="581"/>
      <c r="E1640" s="581"/>
      <c r="F1640" s="581"/>
      <c r="G1640" s="581"/>
      <c r="H1640" s="581"/>
      <c r="I1640" s="589"/>
      <c r="J1640" s="1"/>
      <c r="K1640" s="1"/>
      <c r="L1640" s="1"/>
      <c r="M1640" s="1"/>
      <c r="N1640" s="1"/>
      <c r="O1640" s="1"/>
      <c r="P1640" s="1"/>
      <c r="Q1640" s="1"/>
      <c r="R1640" s="1"/>
      <c r="S1640" s="1"/>
      <c r="T1640" s="1"/>
      <c r="U1640" s="1"/>
      <c r="V1640" s="1"/>
      <c r="W1640" s="1"/>
      <c r="X1640" s="1"/>
      <c r="Y1640" s="1"/>
      <c r="Z1640" s="1"/>
    </row>
    <row r="1641" spans="1:26" ht="14.25" customHeight="1">
      <c r="A1641" s="1"/>
      <c r="B1641" s="168" t="s">
        <v>287</v>
      </c>
      <c r="C1641" s="148" t="s">
        <v>283</v>
      </c>
      <c r="D1641" s="148" t="s">
        <v>288</v>
      </c>
      <c r="E1641" s="27" t="s">
        <v>289</v>
      </c>
      <c r="F1641" s="152" t="s">
        <v>73</v>
      </c>
      <c r="G1641" s="152" t="s">
        <v>290</v>
      </c>
      <c r="H1641" s="148" t="s">
        <v>284</v>
      </c>
      <c r="I1641" s="149" t="s">
        <v>291</v>
      </c>
      <c r="J1641" s="1"/>
      <c r="K1641" s="1"/>
      <c r="L1641" s="1"/>
      <c r="M1641" s="1"/>
      <c r="N1641" s="1"/>
      <c r="O1641" s="1"/>
      <c r="P1641" s="1"/>
      <c r="Q1641" s="1"/>
      <c r="R1641" s="1"/>
      <c r="S1641" s="1"/>
      <c r="T1641" s="1"/>
      <c r="U1641" s="1"/>
      <c r="V1641" s="1"/>
      <c r="W1641" s="1"/>
      <c r="X1641" s="1"/>
      <c r="Y1641" s="1"/>
      <c r="Z1641" s="1"/>
    </row>
    <row r="1642" spans="1:26" ht="14.25" customHeight="1">
      <c r="A1642" s="1"/>
      <c r="B1642" s="334"/>
      <c r="C1642" s="3" t="s">
        <v>300</v>
      </c>
      <c r="D1642" s="127" t="s">
        <v>301</v>
      </c>
      <c r="E1642" s="143">
        <v>4.4000000000000004</v>
      </c>
      <c r="F1642" s="157">
        <f>+K1633</f>
        <v>0</v>
      </c>
      <c r="G1642" s="145">
        <v>1</v>
      </c>
      <c r="H1642" s="150">
        <v>1300</v>
      </c>
      <c r="I1642" s="146">
        <f>+E1642*H1642</f>
        <v>5720.0000000000009</v>
      </c>
      <c r="J1642" s="1"/>
      <c r="K1642" s="1"/>
      <c r="L1642" s="1"/>
      <c r="M1642" s="1"/>
      <c r="N1642" s="1"/>
      <c r="O1642" s="1"/>
      <c r="P1642" s="1"/>
      <c r="Q1642" s="1"/>
      <c r="R1642" s="1"/>
      <c r="S1642" s="1"/>
      <c r="T1642" s="1"/>
      <c r="U1642" s="1"/>
      <c r="V1642" s="1"/>
      <c r="W1642" s="1"/>
      <c r="X1642" s="1"/>
      <c r="Y1642" s="1"/>
      <c r="Z1642" s="1"/>
    </row>
    <row r="1643" spans="1:26" ht="14.25" customHeight="1">
      <c r="A1643" s="1"/>
      <c r="B1643" s="636" t="s">
        <v>302</v>
      </c>
      <c r="C1643" s="581"/>
      <c r="D1643" s="581"/>
      <c r="E1643" s="581"/>
      <c r="F1643" s="581"/>
      <c r="G1643" s="581"/>
      <c r="H1643" s="579"/>
      <c r="I1643" s="147">
        <f>SUM(I1642)</f>
        <v>5720.0000000000009</v>
      </c>
      <c r="J1643" s="1"/>
      <c r="K1643" s="1"/>
      <c r="L1643" s="1"/>
      <c r="M1643" s="1"/>
      <c r="N1643" s="1"/>
      <c r="O1643" s="1"/>
      <c r="P1643" s="1"/>
      <c r="Q1643" s="1"/>
      <c r="R1643" s="1"/>
      <c r="S1643" s="1"/>
      <c r="T1643" s="1"/>
      <c r="U1643" s="1"/>
      <c r="V1643" s="1"/>
      <c r="W1643" s="1"/>
      <c r="X1643" s="1"/>
      <c r="Y1643" s="1"/>
      <c r="Z1643" s="1"/>
    </row>
    <row r="1644" spans="1:26" ht="14.25" customHeight="1">
      <c r="A1644" s="1"/>
      <c r="B1644" s="93"/>
      <c r="C1644" s="1"/>
      <c r="D1644" s="1"/>
      <c r="E1644" s="1"/>
      <c r="F1644" s="1"/>
      <c r="G1644" s="1"/>
      <c r="H1644" s="26"/>
      <c r="I1644" s="135"/>
      <c r="J1644" s="1"/>
      <c r="K1644" s="1"/>
      <c r="L1644" s="1"/>
      <c r="M1644" s="1"/>
      <c r="N1644" s="1"/>
      <c r="O1644" s="1"/>
      <c r="P1644" s="1"/>
      <c r="Q1644" s="1"/>
      <c r="R1644" s="1"/>
      <c r="S1644" s="1"/>
      <c r="T1644" s="1"/>
      <c r="U1644" s="1"/>
      <c r="V1644" s="1"/>
      <c r="W1644" s="1"/>
      <c r="X1644" s="1"/>
      <c r="Y1644" s="1"/>
      <c r="Z1644" s="1"/>
    </row>
    <row r="1645" spans="1:26" ht="14.25" customHeight="1">
      <c r="A1645" s="1"/>
      <c r="B1645" s="636" t="s">
        <v>303</v>
      </c>
      <c r="C1645" s="581"/>
      <c r="D1645" s="581"/>
      <c r="E1645" s="581"/>
      <c r="F1645" s="581"/>
      <c r="G1645" s="581"/>
      <c r="H1645" s="581"/>
      <c r="I1645" s="589"/>
      <c r="J1645" s="1"/>
      <c r="K1645" s="1"/>
      <c r="L1645" s="1"/>
      <c r="M1645" s="1"/>
      <c r="N1645" s="1"/>
      <c r="O1645" s="1"/>
      <c r="P1645" s="1"/>
      <c r="Q1645" s="1"/>
      <c r="R1645" s="1"/>
      <c r="S1645" s="1"/>
      <c r="T1645" s="1"/>
      <c r="U1645" s="1"/>
      <c r="V1645" s="1"/>
      <c r="W1645" s="1"/>
      <c r="X1645" s="1"/>
      <c r="Y1645" s="1"/>
      <c r="Z1645" s="1"/>
    </row>
    <row r="1646" spans="1:26" ht="14.25" customHeight="1">
      <c r="A1646" s="1"/>
      <c r="B1646" s="168" t="s">
        <v>287</v>
      </c>
      <c r="C1646" s="148" t="s">
        <v>283</v>
      </c>
      <c r="D1646" s="152" t="s">
        <v>288</v>
      </c>
      <c r="E1646" s="27" t="s">
        <v>289</v>
      </c>
      <c r="F1646" s="152" t="s">
        <v>73</v>
      </c>
      <c r="G1646" s="152" t="s">
        <v>290</v>
      </c>
      <c r="H1646" s="152" t="s">
        <v>284</v>
      </c>
      <c r="I1646" s="149" t="s">
        <v>291</v>
      </c>
      <c r="J1646" s="1"/>
      <c r="K1646" s="1"/>
      <c r="L1646" s="1"/>
      <c r="M1646" s="1"/>
      <c r="N1646" s="1"/>
      <c r="O1646" s="1"/>
      <c r="P1646" s="1"/>
      <c r="Q1646" s="1"/>
      <c r="R1646" s="1"/>
      <c r="S1646" s="1"/>
      <c r="T1646" s="1"/>
      <c r="U1646" s="1"/>
      <c r="V1646" s="1"/>
      <c r="W1646" s="1"/>
      <c r="X1646" s="1"/>
      <c r="Y1646" s="1"/>
      <c r="Z1646" s="1"/>
    </row>
    <row r="1647" spans="1:26" ht="14.25" customHeight="1">
      <c r="A1647" s="1"/>
      <c r="B1647" s="334"/>
      <c r="C1647" s="3" t="s">
        <v>304</v>
      </c>
      <c r="D1647" s="127" t="s">
        <v>305</v>
      </c>
      <c r="E1647" s="8">
        <v>7.0000000000000007E-2</v>
      </c>
      <c r="F1647" s="127">
        <v>8.3199999999999996E-2</v>
      </c>
      <c r="G1647" s="127">
        <v>0.9</v>
      </c>
      <c r="H1647" s="150">
        <f>+((1160000+140000)*1.9*1.6)/30.42</f>
        <v>129914.52991452991</v>
      </c>
      <c r="I1647" s="146">
        <f t="shared" ref="I1647:I1648" si="146">+E1647*H1647</f>
        <v>9094.0170940170938</v>
      </c>
      <c r="J1647" s="1"/>
      <c r="K1647" s="1"/>
      <c r="L1647" s="1"/>
      <c r="M1647" s="1"/>
      <c r="N1647" s="1"/>
      <c r="O1647" s="1"/>
      <c r="P1647" s="1"/>
      <c r="Q1647" s="1"/>
      <c r="R1647" s="1"/>
      <c r="S1647" s="1"/>
      <c r="T1647" s="1"/>
      <c r="U1647" s="1"/>
      <c r="V1647" s="1"/>
      <c r="W1647" s="1"/>
      <c r="X1647" s="1"/>
      <c r="Y1647" s="1"/>
      <c r="Z1647" s="1"/>
    </row>
    <row r="1648" spans="1:26" ht="14.25" customHeight="1">
      <c r="A1648" s="1"/>
      <c r="B1648" s="183"/>
      <c r="C1648" s="3" t="s">
        <v>306</v>
      </c>
      <c r="D1648" s="127" t="s">
        <v>305</v>
      </c>
      <c r="E1648" s="8">
        <f>+F1648*G1648</f>
        <v>7.4880000000000002E-2</v>
      </c>
      <c r="F1648" s="127">
        <v>8.3199999999999996E-2</v>
      </c>
      <c r="G1648" s="127">
        <v>0.9</v>
      </c>
      <c r="H1648" s="150">
        <f>+((1160000+140000)*1.5*1.6)/30.42</f>
        <v>102564.10256410256</v>
      </c>
      <c r="I1648" s="146">
        <f t="shared" si="146"/>
        <v>7680</v>
      </c>
      <c r="J1648" s="1"/>
      <c r="K1648" s="1"/>
      <c r="L1648" s="1"/>
      <c r="M1648" s="1"/>
      <c r="N1648" s="1"/>
      <c r="O1648" s="1"/>
      <c r="P1648" s="1"/>
      <c r="Q1648" s="1"/>
      <c r="R1648" s="1"/>
      <c r="S1648" s="1"/>
      <c r="T1648" s="1"/>
      <c r="U1648" s="1"/>
      <c r="V1648" s="1"/>
      <c r="W1648" s="1"/>
      <c r="X1648" s="1"/>
      <c r="Y1648" s="1"/>
      <c r="Z1648" s="1"/>
    </row>
    <row r="1649" spans="1:26" ht="14.25" customHeight="1">
      <c r="A1649" s="1"/>
      <c r="B1649" s="636" t="s">
        <v>307</v>
      </c>
      <c r="C1649" s="581"/>
      <c r="D1649" s="581"/>
      <c r="E1649" s="581"/>
      <c r="F1649" s="581"/>
      <c r="G1649" s="581"/>
      <c r="H1649" s="579"/>
      <c r="I1649" s="147">
        <f>SUM(I1647:I1648)</f>
        <v>16774.017094017094</v>
      </c>
      <c r="J1649" s="1"/>
      <c r="K1649" s="1"/>
      <c r="L1649" s="1"/>
      <c r="M1649" s="1"/>
      <c r="N1649" s="1"/>
      <c r="O1649" s="1"/>
      <c r="P1649" s="1"/>
      <c r="Q1649" s="1"/>
      <c r="R1649" s="1"/>
      <c r="S1649" s="1"/>
      <c r="T1649" s="1"/>
      <c r="U1649" s="1"/>
      <c r="V1649" s="1"/>
      <c r="W1649" s="1"/>
      <c r="X1649" s="1"/>
      <c r="Y1649" s="1"/>
      <c r="Z1649" s="1"/>
    </row>
    <row r="1650" spans="1:26" ht="14.25" customHeight="1">
      <c r="A1650" s="1"/>
      <c r="B1650" s="93"/>
      <c r="C1650" s="1"/>
      <c r="D1650" s="1"/>
      <c r="E1650" s="1"/>
      <c r="F1650" s="1"/>
      <c r="G1650" s="1"/>
      <c r="H1650" s="26"/>
      <c r="I1650" s="135"/>
      <c r="J1650" s="1"/>
      <c r="K1650" s="1"/>
      <c r="L1650" s="1"/>
      <c r="M1650" s="1"/>
      <c r="N1650" s="1"/>
      <c r="O1650" s="1"/>
      <c r="P1650" s="1"/>
      <c r="Q1650" s="1"/>
      <c r="R1650" s="1"/>
      <c r="S1650" s="1"/>
      <c r="T1650" s="1"/>
      <c r="U1650" s="1"/>
      <c r="V1650" s="1"/>
      <c r="W1650" s="1"/>
      <c r="X1650" s="1"/>
      <c r="Y1650" s="1"/>
      <c r="Z1650" s="1"/>
    </row>
    <row r="1651" spans="1:26" ht="14.25" customHeight="1">
      <c r="A1651" s="1"/>
      <c r="B1651" s="637" t="s">
        <v>308</v>
      </c>
      <c r="C1651" s="594"/>
      <c r="D1651" s="594"/>
      <c r="E1651" s="594"/>
      <c r="F1651" s="594"/>
      <c r="G1651" s="594"/>
      <c r="H1651" s="595"/>
      <c r="I1651" s="153">
        <f>+I1633+I1638+I1643+I1649</f>
        <v>79013.214615384612</v>
      </c>
      <c r="J1651" s="1"/>
      <c r="K1651" s="1"/>
      <c r="L1651" s="1"/>
      <c r="M1651" s="1"/>
      <c r="N1651" s="1"/>
      <c r="O1651" s="1"/>
      <c r="P1651" s="1"/>
      <c r="Q1651" s="1"/>
      <c r="R1651" s="1"/>
      <c r="S1651" s="1"/>
      <c r="T1651" s="1"/>
      <c r="U1651" s="1"/>
      <c r="V1651" s="1"/>
      <c r="W1651" s="1"/>
      <c r="X1651" s="1"/>
      <c r="Y1651" s="1"/>
      <c r="Z1651" s="1"/>
    </row>
    <row r="1652" spans="1:26" ht="14.25" customHeight="1">
      <c r="A1652" s="1"/>
      <c r="B1652" s="154"/>
      <c r="C1652" s="154"/>
      <c r="D1652" s="154"/>
      <c r="E1652" s="154"/>
      <c r="F1652" s="154"/>
      <c r="G1652" s="154"/>
      <c r="H1652" s="154"/>
      <c r="I1652" s="155"/>
      <c r="J1652" s="1"/>
      <c r="K1652" s="1"/>
      <c r="L1652" s="1"/>
      <c r="M1652" s="1"/>
      <c r="N1652" s="1"/>
      <c r="O1652" s="1"/>
      <c r="P1652" s="1"/>
      <c r="Q1652" s="1"/>
      <c r="R1652" s="1"/>
      <c r="S1652" s="1"/>
      <c r="T1652" s="1"/>
      <c r="U1652" s="1"/>
      <c r="V1652" s="1"/>
      <c r="W1652" s="1"/>
      <c r="X1652" s="1"/>
      <c r="Y1652" s="1"/>
      <c r="Z1652" s="1"/>
    </row>
    <row r="1653" spans="1:26" ht="14.25" customHeight="1">
      <c r="A1653" s="1"/>
      <c r="B1653" s="7"/>
      <c r="C1653" s="7"/>
      <c r="D1653" s="7"/>
      <c r="E1653" s="7"/>
      <c r="F1653" s="7"/>
      <c r="G1653" s="7"/>
      <c r="H1653" s="7"/>
      <c r="I1653" s="7"/>
      <c r="J1653" s="1"/>
      <c r="K1653" s="1"/>
      <c r="L1653" s="1"/>
      <c r="M1653" s="1"/>
      <c r="N1653" s="1"/>
      <c r="O1653" s="1"/>
      <c r="P1653" s="1"/>
      <c r="Q1653" s="1"/>
      <c r="R1653" s="1"/>
      <c r="S1653" s="1"/>
      <c r="T1653" s="1"/>
      <c r="U1653" s="1"/>
      <c r="V1653" s="1"/>
      <c r="W1653" s="1"/>
      <c r="X1653" s="1"/>
      <c r="Y1653" s="1"/>
      <c r="Z1653" s="1"/>
    </row>
    <row r="1654" spans="1:26" ht="14.25" customHeight="1">
      <c r="A1654" s="1"/>
      <c r="B1654" s="631" t="s">
        <v>281</v>
      </c>
      <c r="C1654" s="632"/>
      <c r="D1654" s="632"/>
      <c r="E1654" s="632"/>
      <c r="F1654" s="632"/>
      <c r="G1654" s="632"/>
      <c r="H1654" s="632"/>
      <c r="I1654" s="704"/>
      <c r="J1654" s="1"/>
      <c r="K1654" s="1"/>
      <c r="L1654" s="1"/>
      <c r="M1654" s="1"/>
      <c r="N1654" s="1"/>
      <c r="O1654" s="1"/>
      <c r="P1654" s="1"/>
      <c r="Q1654" s="1"/>
      <c r="R1654" s="1"/>
      <c r="S1654" s="1"/>
      <c r="T1654" s="1"/>
      <c r="U1654" s="1"/>
      <c r="V1654" s="1"/>
      <c r="W1654" s="1"/>
      <c r="X1654" s="1"/>
      <c r="Y1654" s="1"/>
      <c r="Z1654" s="1"/>
    </row>
    <row r="1655" spans="1:26" ht="14.25" customHeight="1">
      <c r="A1655" s="1"/>
      <c r="B1655" s="93"/>
      <c r="C1655" s="1"/>
      <c r="D1655" s="1"/>
      <c r="E1655" s="1"/>
      <c r="F1655" s="1"/>
      <c r="G1655" s="1"/>
      <c r="H1655" s="26"/>
      <c r="I1655" s="135"/>
      <c r="J1655" s="1"/>
      <c r="K1655" s="1"/>
      <c r="L1655" s="1"/>
      <c r="M1655" s="1"/>
      <c r="N1655" s="1"/>
      <c r="O1655" s="1"/>
      <c r="P1655" s="1"/>
      <c r="Q1655" s="1"/>
      <c r="R1655" s="1"/>
      <c r="S1655" s="1"/>
      <c r="T1655" s="1"/>
      <c r="U1655" s="1"/>
      <c r="V1655" s="1"/>
      <c r="W1655" s="1"/>
      <c r="X1655" s="1"/>
      <c r="Y1655" s="1"/>
      <c r="Z1655" s="1"/>
    </row>
    <row r="1656" spans="1:26" ht="14.25" customHeight="1">
      <c r="A1656" s="1"/>
      <c r="B1656" s="591" t="s">
        <v>1019</v>
      </c>
      <c r="C1656" s="581"/>
      <c r="D1656" s="581"/>
      <c r="E1656" s="581"/>
      <c r="F1656" s="581"/>
      <c r="G1656" s="581"/>
      <c r="H1656" s="581"/>
      <c r="I1656" s="589"/>
      <c r="J1656" s="1"/>
      <c r="K1656" s="1"/>
      <c r="L1656" s="1"/>
      <c r="M1656" s="1"/>
      <c r="N1656" s="1"/>
      <c r="O1656" s="1"/>
      <c r="P1656" s="1"/>
      <c r="Q1656" s="1"/>
      <c r="R1656" s="1"/>
      <c r="S1656" s="1"/>
      <c r="T1656" s="1"/>
      <c r="U1656" s="1"/>
      <c r="V1656" s="1"/>
      <c r="W1656" s="1"/>
      <c r="X1656" s="1"/>
      <c r="Y1656" s="1"/>
      <c r="Z1656" s="1"/>
    </row>
    <row r="1657" spans="1:26" ht="14.25" customHeight="1">
      <c r="A1657" s="1"/>
      <c r="B1657" s="93"/>
      <c r="C1657" s="1"/>
      <c r="D1657" s="1"/>
      <c r="E1657" s="1"/>
      <c r="F1657" s="1"/>
      <c r="G1657" s="1"/>
      <c r="H1657" s="26"/>
      <c r="I1657" s="135"/>
      <c r="J1657" s="1"/>
      <c r="K1657" s="1"/>
      <c r="L1657" s="1"/>
      <c r="M1657" s="1"/>
      <c r="N1657" s="1"/>
      <c r="O1657" s="1"/>
      <c r="P1657" s="1"/>
      <c r="Q1657" s="1"/>
      <c r="R1657" s="1"/>
      <c r="S1657" s="1"/>
      <c r="T1657" s="1"/>
      <c r="U1657" s="1"/>
      <c r="V1657" s="1"/>
      <c r="W1657" s="1"/>
      <c r="X1657" s="1"/>
      <c r="Y1657" s="1"/>
      <c r="Z1657" s="1"/>
    </row>
    <row r="1658" spans="1:26" ht="14.25" customHeight="1">
      <c r="A1658" s="1"/>
      <c r="B1658" s="332" t="s">
        <v>282</v>
      </c>
      <c r="C1658" s="889" t="s">
        <v>283</v>
      </c>
      <c r="D1658" s="581"/>
      <c r="E1658" s="581"/>
      <c r="F1658" s="581"/>
      <c r="G1658" s="579"/>
      <c r="H1658" s="136" t="s">
        <v>2</v>
      </c>
      <c r="I1658" s="137" t="s">
        <v>284</v>
      </c>
      <c r="J1658" s="1"/>
      <c r="K1658" s="1"/>
      <c r="L1658" s="1"/>
      <c r="M1658" s="1"/>
      <c r="N1658" s="1"/>
      <c r="O1658" s="1"/>
      <c r="P1658" s="1"/>
      <c r="Q1658" s="1"/>
      <c r="R1658" s="1"/>
      <c r="S1658" s="1"/>
      <c r="T1658" s="1"/>
      <c r="U1658" s="1"/>
      <c r="V1658" s="1"/>
      <c r="W1658" s="1"/>
      <c r="X1658" s="1"/>
      <c r="Y1658" s="1"/>
      <c r="Z1658" s="1"/>
    </row>
    <row r="1659" spans="1:26" ht="14.25" customHeight="1">
      <c r="A1659" s="1"/>
      <c r="B1659" s="163" t="e">
        <f>+#REF!</f>
        <v>#REF!</v>
      </c>
      <c r="C1659" s="890" t="e">
        <f>+#REF!</f>
        <v>#REF!</v>
      </c>
      <c r="D1659" s="581"/>
      <c r="E1659" s="579"/>
      <c r="F1659" s="890"/>
      <c r="G1659" s="579"/>
      <c r="H1659" s="23" t="e">
        <f>+#REF!</f>
        <v>#REF!</v>
      </c>
      <c r="I1659" s="139">
        <f>+I1684</f>
        <v>60990.619999999995</v>
      </c>
      <c r="J1659" s="1"/>
      <c r="K1659" s="1"/>
      <c r="L1659" s="1"/>
      <c r="M1659" s="1"/>
      <c r="N1659" s="1"/>
      <c r="O1659" s="1"/>
      <c r="P1659" s="1"/>
      <c r="Q1659" s="1"/>
      <c r="R1659" s="1"/>
      <c r="S1659" s="1"/>
      <c r="T1659" s="1"/>
      <c r="U1659" s="1"/>
      <c r="V1659" s="1"/>
      <c r="W1659" s="1"/>
      <c r="X1659" s="1"/>
      <c r="Y1659" s="1"/>
      <c r="Z1659" s="1"/>
    </row>
    <row r="1660" spans="1:26" ht="14.25" customHeight="1">
      <c r="A1660" s="1"/>
      <c r="B1660" s="333" t="s">
        <v>285</v>
      </c>
      <c r="C1660" s="140" t="s">
        <v>285</v>
      </c>
      <c r="D1660" s="1"/>
      <c r="E1660" s="1"/>
      <c r="F1660" s="1"/>
      <c r="G1660" s="1"/>
      <c r="H1660" s="140" t="s">
        <v>285</v>
      </c>
      <c r="I1660" s="141" t="s">
        <v>285</v>
      </c>
      <c r="J1660" s="1"/>
      <c r="K1660" s="1"/>
      <c r="L1660" s="1"/>
      <c r="M1660" s="1"/>
      <c r="N1660" s="1"/>
      <c r="O1660" s="1"/>
      <c r="P1660" s="1"/>
      <c r="Q1660" s="1"/>
      <c r="R1660" s="1"/>
      <c r="S1660" s="1"/>
      <c r="T1660" s="1"/>
      <c r="U1660" s="1"/>
      <c r="V1660" s="1"/>
      <c r="W1660" s="1"/>
      <c r="X1660" s="1"/>
      <c r="Y1660" s="1"/>
      <c r="Z1660" s="1"/>
    </row>
    <row r="1661" spans="1:26" ht="14.25" customHeight="1">
      <c r="A1661" s="1"/>
      <c r="B1661" s="636" t="s">
        <v>286</v>
      </c>
      <c r="C1661" s="581"/>
      <c r="D1661" s="581"/>
      <c r="E1661" s="581"/>
      <c r="F1661" s="581"/>
      <c r="G1661" s="581"/>
      <c r="H1661" s="581"/>
      <c r="I1661" s="589"/>
      <c r="J1661" s="1"/>
      <c r="K1661" s="1"/>
      <c r="L1661" s="1"/>
      <c r="M1661" s="1"/>
      <c r="N1661" s="1"/>
      <c r="O1661" s="1"/>
      <c r="P1661" s="1"/>
      <c r="Q1661" s="1"/>
      <c r="R1661" s="1"/>
      <c r="S1661" s="1"/>
      <c r="T1661" s="1"/>
      <c r="U1661" s="1"/>
      <c r="V1661" s="1"/>
      <c r="W1661" s="1"/>
      <c r="X1661" s="1"/>
      <c r="Y1661" s="1"/>
      <c r="Z1661" s="1"/>
    </row>
    <row r="1662" spans="1:26" ht="14.25" customHeight="1">
      <c r="A1662" s="1"/>
      <c r="B1662" s="224" t="s">
        <v>287</v>
      </c>
      <c r="C1662" s="28" t="s">
        <v>283</v>
      </c>
      <c r="D1662" s="28" t="s">
        <v>288</v>
      </c>
      <c r="E1662" s="28" t="s">
        <v>289</v>
      </c>
      <c r="F1662" s="152" t="s">
        <v>73</v>
      </c>
      <c r="G1662" s="152" t="s">
        <v>290</v>
      </c>
      <c r="H1662" s="28" t="s">
        <v>284</v>
      </c>
      <c r="I1662" s="164" t="s">
        <v>291</v>
      </c>
      <c r="J1662" s="1"/>
      <c r="K1662" s="1"/>
      <c r="L1662" s="1"/>
      <c r="M1662" s="1"/>
      <c r="N1662" s="1"/>
      <c r="O1662" s="1"/>
      <c r="P1662" s="1"/>
      <c r="Q1662" s="1"/>
      <c r="R1662" s="1"/>
      <c r="S1662" s="1"/>
      <c r="T1662" s="1"/>
      <c r="U1662" s="1"/>
      <c r="V1662" s="1"/>
      <c r="W1662" s="1"/>
      <c r="X1662" s="1"/>
      <c r="Y1662" s="1"/>
      <c r="Z1662" s="1"/>
    </row>
    <row r="1663" spans="1:26" ht="14.25" customHeight="1">
      <c r="A1663" s="1"/>
      <c r="B1663" s="334"/>
      <c r="C1663" s="4" t="s">
        <v>1031</v>
      </c>
      <c r="D1663" s="23" t="s">
        <v>30</v>
      </c>
      <c r="E1663" s="165">
        <v>4</v>
      </c>
      <c r="F1663" s="127">
        <v>4</v>
      </c>
      <c r="G1663" s="145">
        <v>1</v>
      </c>
      <c r="H1663" s="337">
        <f>3782*1.19</f>
        <v>4500.58</v>
      </c>
      <c r="I1663" s="159">
        <f t="shared" ref="I1663:I1665" si="147">+E1663*H1663</f>
        <v>18002.32</v>
      </c>
      <c r="J1663" s="1"/>
      <c r="K1663" s="1"/>
      <c r="L1663" s="1"/>
      <c r="M1663" s="1"/>
      <c r="N1663" s="1"/>
      <c r="O1663" s="1"/>
      <c r="P1663" s="1"/>
      <c r="Q1663" s="1"/>
      <c r="R1663" s="1"/>
      <c r="S1663" s="1"/>
      <c r="T1663" s="1"/>
      <c r="U1663" s="1"/>
      <c r="V1663" s="1"/>
      <c r="W1663" s="1"/>
      <c r="X1663" s="1"/>
      <c r="Y1663" s="1"/>
      <c r="Z1663" s="1"/>
    </row>
    <row r="1664" spans="1:26" ht="14.25" customHeight="1">
      <c r="A1664" s="1"/>
      <c r="B1664" s="334"/>
      <c r="C1664" s="4" t="s">
        <v>1024</v>
      </c>
      <c r="D1664" s="23" t="s">
        <v>30</v>
      </c>
      <c r="E1664" s="143">
        <v>1</v>
      </c>
      <c r="F1664" s="127">
        <v>1</v>
      </c>
      <c r="G1664" s="145">
        <v>1</v>
      </c>
      <c r="H1664" s="337">
        <f>(35210/3)*1.19</f>
        <v>13966.633333333331</v>
      </c>
      <c r="I1664" s="146">
        <f t="shared" si="147"/>
        <v>13966.633333333331</v>
      </c>
      <c r="J1664" s="1"/>
      <c r="K1664" s="1"/>
      <c r="L1664" s="1"/>
      <c r="M1664" s="1"/>
      <c r="N1664" s="1"/>
      <c r="O1664" s="1"/>
      <c r="P1664" s="1"/>
      <c r="Q1664" s="1"/>
      <c r="R1664" s="1"/>
      <c r="S1664" s="1"/>
      <c r="T1664" s="1"/>
      <c r="U1664" s="1"/>
      <c r="V1664" s="1"/>
      <c r="W1664" s="1"/>
      <c r="X1664" s="1"/>
      <c r="Y1664" s="1"/>
      <c r="Z1664" s="1"/>
    </row>
    <row r="1665" spans="1:26" ht="14.25" customHeight="1">
      <c r="A1665" s="1"/>
      <c r="B1665" s="183"/>
      <c r="C1665" s="4" t="s">
        <v>316</v>
      </c>
      <c r="D1665" s="23" t="s">
        <v>440</v>
      </c>
      <c r="E1665" s="143">
        <v>1</v>
      </c>
      <c r="F1665" s="127">
        <v>1</v>
      </c>
      <c r="G1665" s="145">
        <v>1</v>
      </c>
      <c r="H1665" s="337">
        <f>7500*1.19</f>
        <v>8925</v>
      </c>
      <c r="I1665" s="146">
        <f t="shared" si="147"/>
        <v>8925</v>
      </c>
      <c r="J1665" s="1"/>
      <c r="K1665" s="1"/>
      <c r="L1665" s="1"/>
      <c r="M1665" s="1"/>
      <c r="N1665" s="1"/>
      <c r="O1665" s="1"/>
      <c r="P1665" s="1"/>
      <c r="Q1665" s="1"/>
      <c r="R1665" s="1"/>
      <c r="S1665" s="1"/>
      <c r="T1665" s="1"/>
      <c r="U1665" s="1"/>
      <c r="V1665" s="1"/>
      <c r="W1665" s="1"/>
      <c r="X1665" s="1"/>
      <c r="Y1665" s="1"/>
      <c r="Z1665" s="1"/>
    </row>
    <row r="1666" spans="1:26" ht="14.25" customHeight="1">
      <c r="A1666" s="1"/>
      <c r="B1666" s="636" t="s">
        <v>294</v>
      </c>
      <c r="C1666" s="581"/>
      <c r="D1666" s="581"/>
      <c r="E1666" s="581"/>
      <c r="F1666" s="581"/>
      <c r="G1666" s="581"/>
      <c r="H1666" s="579"/>
      <c r="I1666" s="147">
        <f>SUM(I1663:I1665)</f>
        <v>40893.953333333331</v>
      </c>
      <c r="J1666" s="1"/>
      <c r="K1666" s="1"/>
      <c r="L1666" s="1"/>
      <c r="M1666" s="1"/>
      <c r="N1666" s="1"/>
      <c r="O1666" s="1"/>
      <c r="P1666" s="1"/>
      <c r="Q1666" s="1"/>
      <c r="R1666" s="1"/>
      <c r="S1666" s="1"/>
      <c r="T1666" s="1"/>
      <c r="U1666" s="1"/>
      <c r="V1666" s="1"/>
      <c r="W1666" s="1"/>
      <c r="X1666" s="1"/>
      <c r="Y1666" s="1"/>
      <c r="Z1666" s="1"/>
    </row>
    <row r="1667" spans="1:26" ht="14.25" customHeight="1">
      <c r="A1667" s="1"/>
      <c r="B1667" s="93"/>
      <c r="C1667" s="1"/>
      <c r="D1667" s="1"/>
      <c r="E1667" s="1"/>
      <c r="F1667" s="1"/>
      <c r="G1667" s="1"/>
      <c r="H1667" s="26"/>
      <c r="I1667" s="135"/>
      <c r="J1667" s="1"/>
      <c r="K1667" s="1"/>
      <c r="L1667" s="1"/>
      <c r="M1667" s="1"/>
      <c r="N1667" s="1"/>
      <c r="O1667" s="1"/>
      <c r="P1667" s="1"/>
      <c r="Q1667" s="1"/>
      <c r="R1667" s="1"/>
      <c r="S1667" s="1"/>
      <c r="T1667" s="1"/>
      <c r="U1667" s="1"/>
      <c r="V1667" s="1"/>
      <c r="W1667" s="1"/>
      <c r="X1667" s="1"/>
      <c r="Y1667" s="1"/>
      <c r="Z1667" s="1"/>
    </row>
    <row r="1668" spans="1:26" ht="14.25" customHeight="1">
      <c r="A1668" s="1"/>
      <c r="B1668" s="636" t="s">
        <v>295</v>
      </c>
      <c r="C1668" s="581"/>
      <c r="D1668" s="581"/>
      <c r="E1668" s="581"/>
      <c r="F1668" s="581"/>
      <c r="G1668" s="581"/>
      <c r="H1668" s="581"/>
      <c r="I1668" s="589"/>
      <c r="J1668" s="1"/>
      <c r="K1668" s="1"/>
      <c r="L1668" s="1"/>
      <c r="M1668" s="1"/>
      <c r="N1668" s="1"/>
      <c r="O1668" s="1"/>
      <c r="P1668" s="1"/>
      <c r="Q1668" s="1"/>
      <c r="R1668" s="1"/>
      <c r="S1668" s="1"/>
      <c r="T1668" s="1"/>
      <c r="U1668" s="1"/>
      <c r="V1668" s="1"/>
      <c r="W1668" s="1"/>
      <c r="X1668" s="1"/>
      <c r="Y1668" s="1"/>
      <c r="Z1668" s="1"/>
    </row>
    <row r="1669" spans="1:26" ht="14.25" customHeight="1">
      <c r="A1669" s="1"/>
      <c r="B1669" s="168" t="s">
        <v>287</v>
      </c>
      <c r="C1669" s="148" t="s">
        <v>283</v>
      </c>
      <c r="D1669" s="148" t="s">
        <v>288</v>
      </c>
      <c r="E1669" s="27" t="s">
        <v>289</v>
      </c>
      <c r="F1669" s="152" t="s">
        <v>73</v>
      </c>
      <c r="G1669" s="152" t="s">
        <v>290</v>
      </c>
      <c r="H1669" s="148" t="s">
        <v>284</v>
      </c>
      <c r="I1669" s="149" t="s">
        <v>291</v>
      </c>
      <c r="J1669" s="1"/>
      <c r="K1669" s="1"/>
      <c r="L1669" s="1"/>
      <c r="M1669" s="1"/>
      <c r="N1669" s="1"/>
      <c r="O1669" s="1"/>
      <c r="P1669" s="1"/>
      <c r="Q1669" s="1"/>
      <c r="R1669" s="1"/>
      <c r="S1669" s="1"/>
      <c r="T1669" s="1"/>
      <c r="U1669" s="1"/>
      <c r="V1669" s="1"/>
      <c r="W1669" s="1"/>
      <c r="X1669" s="1"/>
      <c r="Y1669" s="1"/>
      <c r="Z1669" s="1"/>
    </row>
    <row r="1670" spans="1:26" ht="14.25" customHeight="1">
      <c r="A1670" s="1"/>
      <c r="B1670" s="183" t="s">
        <v>1032</v>
      </c>
      <c r="C1670" s="3" t="s">
        <v>296</v>
      </c>
      <c r="D1670" s="127"/>
      <c r="E1670" s="22">
        <v>0.04</v>
      </c>
      <c r="F1670" s="20">
        <v>0.59904000000000002</v>
      </c>
      <c r="G1670" s="145">
        <v>1</v>
      </c>
      <c r="H1670" s="150">
        <f>I1682</f>
        <v>13948.717948717947</v>
      </c>
      <c r="I1670" s="146">
        <f>+E1670*H1670</f>
        <v>557.9487179487179</v>
      </c>
      <c r="J1670" s="1"/>
      <c r="K1670" s="1"/>
      <c r="L1670" s="1"/>
      <c r="M1670" s="1"/>
      <c r="N1670" s="1"/>
      <c r="O1670" s="1"/>
      <c r="P1670" s="1"/>
      <c r="Q1670" s="1"/>
      <c r="R1670" s="1"/>
      <c r="S1670" s="1"/>
      <c r="T1670" s="1"/>
      <c r="U1670" s="1"/>
      <c r="V1670" s="1"/>
      <c r="W1670" s="1"/>
      <c r="X1670" s="1"/>
      <c r="Y1670" s="1"/>
      <c r="Z1670" s="1"/>
    </row>
    <row r="1671" spans="1:26" ht="14.25" customHeight="1">
      <c r="A1671" s="1"/>
      <c r="B1671" s="636" t="s">
        <v>298</v>
      </c>
      <c r="C1671" s="581"/>
      <c r="D1671" s="581"/>
      <c r="E1671" s="581"/>
      <c r="F1671" s="581"/>
      <c r="G1671" s="581"/>
      <c r="H1671" s="579"/>
      <c r="I1671" s="147">
        <f>SUM(I1670)</f>
        <v>557.9487179487179</v>
      </c>
      <c r="J1671" s="1"/>
      <c r="K1671" s="1"/>
      <c r="L1671" s="1"/>
      <c r="M1671" s="1"/>
      <c r="N1671" s="1"/>
      <c r="O1671" s="1"/>
      <c r="P1671" s="1"/>
      <c r="Q1671" s="1"/>
      <c r="R1671" s="1"/>
      <c r="S1671" s="1"/>
      <c r="T1671" s="1"/>
      <c r="U1671" s="1"/>
      <c r="V1671" s="1"/>
      <c r="W1671" s="1"/>
      <c r="X1671" s="1"/>
      <c r="Y1671" s="1"/>
      <c r="Z1671" s="1"/>
    </row>
    <row r="1672" spans="1:26" ht="14.25" customHeight="1">
      <c r="A1672" s="1"/>
      <c r="B1672" s="33"/>
      <c r="C1672" s="108"/>
      <c r="D1672" s="108"/>
      <c r="E1672" s="108"/>
      <c r="F1672" s="108"/>
      <c r="G1672" s="108"/>
      <c r="H1672" s="108"/>
      <c r="I1672" s="151"/>
      <c r="J1672" s="1"/>
      <c r="K1672" s="1"/>
      <c r="L1672" s="1"/>
      <c r="M1672" s="1"/>
      <c r="N1672" s="1"/>
      <c r="O1672" s="1"/>
      <c r="P1672" s="1"/>
      <c r="Q1672" s="1"/>
      <c r="R1672" s="1"/>
      <c r="S1672" s="1"/>
      <c r="T1672" s="1"/>
      <c r="U1672" s="1"/>
      <c r="V1672" s="1"/>
      <c r="W1672" s="1"/>
      <c r="X1672" s="1"/>
      <c r="Y1672" s="1"/>
      <c r="Z1672" s="1"/>
    </row>
    <row r="1673" spans="1:26" ht="14.25" customHeight="1">
      <c r="A1673" s="1"/>
      <c r="B1673" s="636" t="s">
        <v>299</v>
      </c>
      <c r="C1673" s="581"/>
      <c r="D1673" s="581"/>
      <c r="E1673" s="581"/>
      <c r="F1673" s="581"/>
      <c r="G1673" s="581"/>
      <c r="H1673" s="581"/>
      <c r="I1673" s="589"/>
      <c r="J1673" s="1"/>
      <c r="K1673" s="1"/>
      <c r="L1673" s="1"/>
      <c r="M1673" s="1"/>
      <c r="N1673" s="1"/>
      <c r="O1673" s="1"/>
      <c r="P1673" s="1"/>
      <c r="Q1673" s="1"/>
      <c r="R1673" s="1"/>
      <c r="S1673" s="1"/>
      <c r="T1673" s="1"/>
      <c r="U1673" s="1"/>
      <c r="V1673" s="1"/>
      <c r="W1673" s="1"/>
      <c r="X1673" s="1"/>
      <c r="Y1673" s="1"/>
      <c r="Z1673" s="1"/>
    </row>
    <row r="1674" spans="1:26" ht="14.25" customHeight="1">
      <c r="A1674" s="1"/>
      <c r="B1674" s="168" t="s">
        <v>287</v>
      </c>
      <c r="C1674" s="148" t="s">
        <v>283</v>
      </c>
      <c r="D1674" s="148" t="s">
        <v>288</v>
      </c>
      <c r="E1674" s="27" t="s">
        <v>289</v>
      </c>
      <c r="F1674" s="152" t="s">
        <v>73</v>
      </c>
      <c r="G1674" s="152" t="s">
        <v>290</v>
      </c>
      <c r="H1674" s="148" t="s">
        <v>284</v>
      </c>
      <c r="I1674" s="149" t="s">
        <v>291</v>
      </c>
      <c r="J1674" s="1"/>
      <c r="K1674" s="1"/>
      <c r="L1674" s="1"/>
      <c r="M1674" s="1"/>
      <c r="N1674" s="1"/>
      <c r="O1674" s="1"/>
      <c r="P1674" s="1"/>
      <c r="Q1674" s="1"/>
      <c r="R1674" s="1"/>
      <c r="S1674" s="1"/>
      <c r="T1674" s="1"/>
      <c r="U1674" s="1"/>
      <c r="V1674" s="1"/>
      <c r="W1674" s="1"/>
      <c r="X1674" s="1"/>
      <c r="Y1674" s="1"/>
      <c r="Z1674" s="1"/>
    </row>
    <row r="1675" spans="1:26" ht="14.25" customHeight="1">
      <c r="A1675" s="1"/>
      <c r="B1675" s="334"/>
      <c r="C1675" s="3" t="s">
        <v>300</v>
      </c>
      <c r="D1675" s="127" t="s">
        <v>301</v>
      </c>
      <c r="E1675" s="143">
        <v>4.3</v>
      </c>
      <c r="F1675" s="157">
        <f>+K1666</f>
        <v>0</v>
      </c>
      <c r="G1675" s="145">
        <v>1</v>
      </c>
      <c r="H1675" s="150">
        <v>1300</v>
      </c>
      <c r="I1675" s="146">
        <f>+E1675*H1675</f>
        <v>5590</v>
      </c>
      <c r="J1675" s="1"/>
      <c r="K1675" s="1"/>
      <c r="L1675" s="1"/>
      <c r="M1675" s="1"/>
      <c r="N1675" s="1"/>
      <c r="O1675" s="1"/>
      <c r="P1675" s="1"/>
      <c r="Q1675" s="1"/>
      <c r="R1675" s="1"/>
      <c r="S1675" s="1"/>
      <c r="T1675" s="1"/>
      <c r="U1675" s="1"/>
      <c r="V1675" s="1"/>
      <c r="W1675" s="1"/>
      <c r="X1675" s="1"/>
      <c r="Y1675" s="1"/>
      <c r="Z1675" s="1"/>
    </row>
    <row r="1676" spans="1:26" ht="14.25" customHeight="1">
      <c r="A1676" s="1"/>
      <c r="B1676" s="636" t="s">
        <v>302</v>
      </c>
      <c r="C1676" s="581"/>
      <c r="D1676" s="581"/>
      <c r="E1676" s="581"/>
      <c r="F1676" s="581"/>
      <c r="G1676" s="581"/>
      <c r="H1676" s="579"/>
      <c r="I1676" s="147">
        <f>SUM(I1675)</f>
        <v>5590</v>
      </c>
      <c r="J1676" s="1"/>
      <c r="K1676" s="1"/>
      <c r="L1676" s="1"/>
      <c r="M1676" s="1"/>
      <c r="N1676" s="1"/>
      <c r="O1676" s="1"/>
      <c r="P1676" s="1"/>
      <c r="Q1676" s="1"/>
      <c r="R1676" s="1"/>
      <c r="S1676" s="1"/>
      <c r="T1676" s="1"/>
      <c r="U1676" s="1"/>
      <c r="V1676" s="1"/>
      <c r="W1676" s="1"/>
      <c r="X1676" s="1"/>
      <c r="Y1676" s="1"/>
      <c r="Z1676" s="1"/>
    </row>
    <row r="1677" spans="1:26" ht="14.25" customHeight="1">
      <c r="A1677" s="1"/>
      <c r="B1677" s="93"/>
      <c r="C1677" s="1"/>
      <c r="D1677" s="1"/>
      <c r="E1677" s="1"/>
      <c r="F1677" s="1"/>
      <c r="G1677" s="1"/>
      <c r="H1677" s="26"/>
      <c r="I1677" s="135"/>
      <c r="J1677" s="1"/>
      <c r="K1677" s="1"/>
      <c r="L1677" s="1"/>
      <c r="M1677" s="1"/>
      <c r="N1677" s="1"/>
      <c r="O1677" s="1"/>
      <c r="P1677" s="1"/>
      <c r="Q1677" s="1"/>
      <c r="R1677" s="1"/>
      <c r="S1677" s="1"/>
      <c r="T1677" s="1"/>
      <c r="U1677" s="1"/>
      <c r="V1677" s="1"/>
      <c r="W1677" s="1"/>
      <c r="X1677" s="1"/>
      <c r="Y1677" s="1"/>
      <c r="Z1677" s="1"/>
    </row>
    <row r="1678" spans="1:26" ht="14.25" customHeight="1">
      <c r="A1678" s="1"/>
      <c r="B1678" s="636" t="s">
        <v>303</v>
      </c>
      <c r="C1678" s="581"/>
      <c r="D1678" s="581"/>
      <c r="E1678" s="581"/>
      <c r="F1678" s="581"/>
      <c r="G1678" s="581"/>
      <c r="H1678" s="581"/>
      <c r="I1678" s="589"/>
      <c r="J1678" s="1"/>
      <c r="K1678" s="1"/>
      <c r="L1678" s="1"/>
      <c r="M1678" s="1"/>
      <c r="N1678" s="1"/>
      <c r="O1678" s="1"/>
      <c r="P1678" s="1"/>
      <c r="Q1678" s="1"/>
      <c r="R1678" s="1"/>
      <c r="S1678" s="1"/>
      <c r="T1678" s="1"/>
      <c r="U1678" s="1"/>
      <c r="V1678" s="1"/>
      <c r="W1678" s="1"/>
      <c r="X1678" s="1"/>
      <c r="Y1678" s="1"/>
      <c r="Z1678" s="1"/>
    </row>
    <row r="1679" spans="1:26" ht="14.25" customHeight="1">
      <c r="A1679" s="1"/>
      <c r="B1679" s="168" t="s">
        <v>287</v>
      </c>
      <c r="C1679" s="148" t="s">
        <v>283</v>
      </c>
      <c r="D1679" s="152" t="s">
        <v>288</v>
      </c>
      <c r="E1679" s="27" t="s">
        <v>289</v>
      </c>
      <c r="F1679" s="152" t="s">
        <v>73</v>
      </c>
      <c r="G1679" s="152" t="s">
        <v>290</v>
      </c>
      <c r="H1679" s="152" t="s">
        <v>284</v>
      </c>
      <c r="I1679" s="149" t="s">
        <v>291</v>
      </c>
      <c r="J1679" s="1"/>
      <c r="K1679" s="1"/>
      <c r="L1679" s="1"/>
      <c r="M1679" s="1"/>
      <c r="N1679" s="1"/>
      <c r="O1679" s="1"/>
      <c r="P1679" s="1"/>
      <c r="Q1679" s="1"/>
      <c r="R1679" s="1"/>
      <c r="S1679" s="1"/>
      <c r="T1679" s="1"/>
      <c r="U1679" s="1"/>
      <c r="V1679" s="1"/>
      <c r="W1679" s="1"/>
      <c r="X1679" s="1"/>
      <c r="Y1679" s="1"/>
      <c r="Z1679" s="1"/>
    </row>
    <row r="1680" spans="1:26" ht="14.25" customHeight="1">
      <c r="A1680" s="1"/>
      <c r="B1680" s="334"/>
      <c r="C1680" s="3" t="s">
        <v>304</v>
      </c>
      <c r="D1680" s="127" t="s">
        <v>305</v>
      </c>
      <c r="E1680" s="8">
        <v>0.06</v>
      </c>
      <c r="F1680" s="127">
        <v>8.3199999999999996E-2</v>
      </c>
      <c r="G1680" s="127">
        <v>0.9</v>
      </c>
      <c r="H1680" s="150">
        <f>+((1160000+140000)*1.9*1.6)/30.42</f>
        <v>129914.52991452991</v>
      </c>
      <c r="I1680" s="146">
        <f t="shared" ref="I1680:I1681" si="148">+E1680*H1680</f>
        <v>7794.871794871794</v>
      </c>
      <c r="J1680" s="1"/>
      <c r="K1680" s="1"/>
      <c r="L1680" s="1"/>
      <c r="M1680" s="1"/>
      <c r="N1680" s="1"/>
      <c r="O1680" s="1"/>
      <c r="P1680" s="1"/>
      <c r="Q1680" s="1"/>
      <c r="R1680" s="1"/>
      <c r="S1680" s="1"/>
      <c r="T1680" s="1"/>
      <c r="U1680" s="1"/>
      <c r="V1680" s="1"/>
      <c r="W1680" s="1"/>
      <c r="X1680" s="1"/>
      <c r="Y1680" s="1"/>
      <c r="Z1680" s="1"/>
    </row>
    <row r="1681" spans="1:26" ht="14.25" customHeight="1">
      <c r="A1681" s="1"/>
      <c r="B1681" s="183"/>
      <c r="C1681" s="3" t="s">
        <v>306</v>
      </c>
      <c r="D1681" s="127" t="s">
        <v>305</v>
      </c>
      <c r="E1681" s="8">
        <v>0.06</v>
      </c>
      <c r="F1681" s="127">
        <v>8.3199999999999996E-2</v>
      </c>
      <c r="G1681" s="127">
        <v>0.9</v>
      </c>
      <c r="H1681" s="150">
        <f>+((1160000+140000)*1.5*1.6)/30.42</f>
        <v>102564.10256410256</v>
      </c>
      <c r="I1681" s="146">
        <f t="shared" si="148"/>
        <v>6153.8461538461534</v>
      </c>
      <c r="J1681" s="1"/>
      <c r="K1681" s="1"/>
      <c r="L1681" s="1"/>
      <c r="M1681" s="1"/>
      <c r="N1681" s="1"/>
      <c r="O1681" s="1"/>
      <c r="P1681" s="1"/>
      <c r="Q1681" s="1"/>
      <c r="R1681" s="1"/>
      <c r="S1681" s="1"/>
      <c r="T1681" s="1"/>
      <c r="U1681" s="1"/>
      <c r="V1681" s="1"/>
      <c r="W1681" s="1"/>
      <c r="X1681" s="1"/>
      <c r="Y1681" s="1"/>
      <c r="Z1681" s="1"/>
    </row>
    <row r="1682" spans="1:26" ht="14.25" customHeight="1">
      <c r="A1682" s="1"/>
      <c r="B1682" s="636" t="s">
        <v>307</v>
      </c>
      <c r="C1682" s="581"/>
      <c r="D1682" s="581"/>
      <c r="E1682" s="581"/>
      <c r="F1682" s="581"/>
      <c r="G1682" s="581"/>
      <c r="H1682" s="579"/>
      <c r="I1682" s="147">
        <f>SUM(I1680:I1681)</f>
        <v>13948.717948717947</v>
      </c>
      <c r="J1682" s="1"/>
      <c r="K1682" s="1"/>
      <c r="L1682" s="1"/>
      <c r="M1682" s="1"/>
      <c r="N1682" s="1"/>
      <c r="O1682" s="1"/>
      <c r="P1682" s="1"/>
      <c r="Q1682" s="1"/>
      <c r="R1682" s="1"/>
      <c r="S1682" s="1"/>
      <c r="T1682" s="1"/>
      <c r="U1682" s="1"/>
      <c r="V1682" s="1"/>
      <c r="W1682" s="1"/>
      <c r="X1682" s="1"/>
      <c r="Y1682" s="1"/>
      <c r="Z1682" s="1"/>
    </row>
    <row r="1683" spans="1:26" ht="14.25" customHeight="1">
      <c r="A1683" s="1"/>
      <c r="B1683" s="93"/>
      <c r="C1683" s="1"/>
      <c r="D1683" s="1"/>
      <c r="E1683" s="1"/>
      <c r="F1683" s="1"/>
      <c r="G1683" s="1"/>
      <c r="H1683" s="26"/>
      <c r="I1683" s="135"/>
      <c r="J1683" s="1"/>
      <c r="K1683" s="1"/>
      <c r="L1683" s="1"/>
      <c r="M1683" s="1"/>
      <c r="N1683" s="1"/>
      <c r="O1683" s="1"/>
      <c r="P1683" s="1"/>
      <c r="Q1683" s="1"/>
      <c r="R1683" s="1"/>
      <c r="S1683" s="1"/>
      <c r="T1683" s="1"/>
      <c r="U1683" s="1"/>
      <c r="V1683" s="1"/>
      <c r="W1683" s="1"/>
      <c r="X1683" s="1"/>
      <c r="Y1683" s="1"/>
      <c r="Z1683" s="1"/>
    </row>
    <row r="1684" spans="1:26" ht="14.25" customHeight="1">
      <c r="A1684" s="1"/>
      <c r="B1684" s="637" t="s">
        <v>308</v>
      </c>
      <c r="C1684" s="594"/>
      <c r="D1684" s="594"/>
      <c r="E1684" s="594"/>
      <c r="F1684" s="594"/>
      <c r="G1684" s="594"/>
      <c r="H1684" s="595"/>
      <c r="I1684" s="153">
        <f>+I1666+I1671+I1676+I1682</f>
        <v>60990.619999999995</v>
      </c>
      <c r="J1684" s="1"/>
      <c r="K1684" s="1"/>
      <c r="L1684" s="1"/>
      <c r="M1684" s="1"/>
      <c r="N1684" s="1"/>
      <c r="O1684" s="1"/>
      <c r="P1684" s="1"/>
      <c r="Q1684" s="1"/>
      <c r="R1684" s="1"/>
      <c r="S1684" s="1"/>
      <c r="T1684" s="1"/>
      <c r="U1684" s="1"/>
      <c r="V1684" s="1"/>
      <c r="W1684" s="1"/>
      <c r="X1684" s="1"/>
      <c r="Y1684" s="1"/>
      <c r="Z1684" s="1"/>
    </row>
    <row r="1685" spans="1:26" ht="14.25" customHeight="1">
      <c r="A1685" s="1"/>
      <c r="B1685" s="154"/>
      <c r="C1685" s="154"/>
      <c r="D1685" s="154"/>
      <c r="E1685" s="154"/>
      <c r="F1685" s="154"/>
      <c r="G1685" s="154"/>
      <c r="H1685" s="154"/>
      <c r="I1685" s="155"/>
      <c r="J1685" s="1"/>
      <c r="K1685" s="1"/>
      <c r="L1685" s="1"/>
      <c r="M1685" s="1"/>
      <c r="N1685" s="1"/>
      <c r="O1685" s="1"/>
      <c r="P1685" s="1"/>
      <c r="Q1685" s="1"/>
      <c r="R1685" s="1"/>
      <c r="S1685" s="1"/>
      <c r="T1685" s="1"/>
      <c r="U1685" s="1"/>
      <c r="V1685" s="1"/>
      <c r="W1685" s="1"/>
      <c r="X1685" s="1"/>
      <c r="Y1685" s="1"/>
      <c r="Z1685" s="1"/>
    </row>
    <row r="1686" spans="1:26" ht="14.25" customHeight="1">
      <c r="A1686" s="1"/>
      <c r="B1686" s="7"/>
      <c r="C1686" s="7"/>
      <c r="D1686" s="7"/>
      <c r="E1686" s="7"/>
      <c r="F1686" s="7"/>
      <c r="G1686" s="7"/>
      <c r="H1686" s="7"/>
      <c r="I1686" s="7"/>
      <c r="J1686" s="1"/>
      <c r="K1686" s="1"/>
      <c r="L1686" s="1"/>
      <c r="M1686" s="1"/>
      <c r="N1686" s="1"/>
      <c r="O1686" s="1"/>
      <c r="P1686" s="1"/>
      <c r="Q1686" s="1"/>
      <c r="R1686" s="1"/>
      <c r="S1686" s="1"/>
      <c r="T1686" s="1"/>
      <c r="U1686" s="1"/>
      <c r="V1686" s="1"/>
      <c r="W1686" s="1"/>
      <c r="X1686" s="1"/>
      <c r="Y1686" s="1"/>
      <c r="Z1686" s="1"/>
    </row>
    <row r="1687" spans="1:26" ht="14.25" customHeight="1">
      <c r="A1687" s="1"/>
      <c r="B1687" s="631" t="s">
        <v>281</v>
      </c>
      <c r="C1687" s="632"/>
      <c r="D1687" s="632"/>
      <c r="E1687" s="632"/>
      <c r="F1687" s="632"/>
      <c r="G1687" s="632"/>
      <c r="H1687" s="632"/>
      <c r="I1687" s="704"/>
      <c r="J1687" s="1"/>
      <c r="K1687" s="1"/>
      <c r="L1687" s="1"/>
      <c r="M1687" s="1"/>
      <c r="N1687" s="1"/>
      <c r="O1687" s="1"/>
      <c r="P1687" s="1"/>
      <c r="Q1687" s="1"/>
      <c r="R1687" s="1"/>
      <c r="S1687" s="1"/>
      <c r="T1687" s="1"/>
      <c r="U1687" s="1"/>
      <c r="V1687" s="1"/>
      <c r="W1687" s="1"/>
      <c r="X1687" s="1"/>
      <c r="Y1687" s="1"/>
      <c r="Z1687" s="1"/>
    </row>
    <row r="1688" spans="1:26" ht="14.25" customHeight="1">
      <c r="A1688" s="1"/>
      <c r="B1688" s="93"/>
      <c r="C1688" s="1"/>
      <c r="D1688" s="1"/>
      <c r="E1688" s="1"/>
      <c r="F1688" s="1"/>
      <c r="G1688" s="1"/>
      <c r="H1688" s="26"/>
      <c r="I1688" s="135"/>
      <c r="J1688" s="1"/>
      <c r="K1688" s="1"/>
      <c r="L1688" s="1"/>
      <c r="M1688" s="1"/>
      <c r="N1688" s="1"/>
      <c r="O1688" s="1"/>
      <c r="P1688" s="1"/>
      <c r="Q1688" s="1"/>
      <c r="R1688" s="1"/>
      <c r="S1688" s="1"/>
      <c r="T1688" s="1"/>
      <c r="U1688" s="1"/>
      <c r="V1688" s="1"/>
      <c r="W1688" s="1"/>
      <c r="X1688" s="1"/>
      <c r="Y1688" s="1"/>
      <c r="Z1688" s="1"/>
    </row>
    <row r="1689" spans="1:26" ht="14.25" customHeight="1">
      <c r="A1689" s="1"/>
      <c r="B1689" s="591" t="s">
        <v>1019</v>
      </c>
      <c r="C1689" s="581"/>
      <c r="D1689" s="581"/>
      <c r="E1689" s="581"/>
      <c r="F1689" s="581"/>
      <c r="G1689" s="581"/>
      <c r="H1689" s="581"/>
      <c r="I1689" s="589"/>
      <c r="J1689" s="1"/>
      <c r="K1689" s="1"/>
      <c r="L1689" s="1"/>
      <c r="M1689" s="1"/>
      <c r="N1689" s="1"/>
      <c r="O1689" s="1"/>
      <c r="P1689" s="1"/>
      <c r="Q1689" s="1"/>
      <c r="R1689" s="1"/>
      <c r="S1689" s="1"/>
      <c r="T1689" s="1"/>
      <c r="U1689" s="1"/>
      <c r="V1689" s="1"/>
      <c r="W1689" s="1"/>
      <c r="X1689" s="1"/>
      <c r="Y1689" s="1"/>
      <c r="Z1689" s="1"/>
    </row>
    <row r="1690" spans="1:26" ht="14.25" customHeight="1">
      <c r="A1690" s="1"/>
      <c r="B1690" s="93"/>
      <c r="C1690" s="1"/>
      <c r="D1690" s="1"/>
      <c r="E1690" s="1"/>
      <c r="F1690" s="1"/>
      <c r="G1690" s="1"/>
      <c r="H1690" s="26"/>
      <c r="I1690" s="135"/>
      <c r="J1690" s="1"/>
      <c r="K1690" s="1"/>
      <c r="L1690" s="1"/>
      <c r="M1690" s="1"/>
      <c r="N1690" s="1"/>
      <c r="O1690" s="1"/>
      <c r="P1690" s="1"/>
      <c r="Q1690" s="1"/>
      <c r="R1690" s="1"/>
      <c r="S1690" s="1"/>
      <c r="T1690" s="1"/>
      <c r="U1690" s="1"/>
      <c r="V1690" s="1"/>
      <c r="W1690" s="1"/>
      <c r="X1690" s="1"/>
      <c r="Y1690" s="1"/>
      <c r="Z1690" s="1"/>
    </row>
    <row r="1691" spans="1:26" ht="14.25" customHeight="1">
      <c r="A1691" s="1"/>
      <c r="B1691" s="332" t="s">
        <v>282</v>
      </c>
      <c r="C1691" s="889" t="s">
        <v>283</v>
      </c>
      <c r="D1691" s="581"/>
      <c r="E1691" s="581"/>
      <c r="F1691" s="581"/>
      <c r="G1691" s="579"/>
      <c r="H1691" s="136" t="s">
        <v>2</v>
      </c>
      <c r="I1691" s="137" t="s">
        <v>284</v>
      </c>
      <c r="J1691" s="1"/>
      <c r="K1691" s="1"/>
      <c r="L1691" s="1"/>
      <c r="M1691" s="1"/>
      <c r="N1691" s="1"/>
      <c r="O1691" s="1"/>
      <c r="P1691" s="1"/>
      <c r="Q1691" s="1"/>
      <c r="R1691" s="1"/>
      <c r="S1691" s="1"/>
      <c r="T1691" s="1"/>
      <c r="U1691" s="1"/>
      <c r="V1691" s="1"/>
      <c r="W1691" s="1"/>
      <c r="X1691" s="1"/>
      <c r="Y1691" s="1"/>
      <c r="Z1691" s="1"/>
    </row>
    <row r="1692" spans="1:26" ht="14.25" customHeight="1">
      <c r="A1692" s="1"/>
      <c r="B1692" s="163" t="e">
        <f>+#REF!</f>
        <v>#REF!</v>
      </c>
      <c r="C1692" s="890" t="e">
        <f>+#REF!</f>
        <v>#REF!</v>
      </c>
      <c r="D1692" s="581"/>
      <c r="E1692" s="579"/>
      <c r="F1692" s="203"/>
      <c r="G1692" s="203"/>
      <c r="H1692" s="23" t="e">
        <f>+#REF!</f>
        <v>#REF!</v>
      </c>
      <c r="I1692" s="139">
        <f>+I1716</f>
        <v>5802624.615384615</v>
      </c>
      <c r="J1692" s="1"/>
      <c r="K1692" s="1"/>
      <c r="L1692" s="1"/>
      <c r="M1692" s="1"/>
      <c r="N1692" s="1"/>
      <c r="O1692" s="1"/>
      <c r="P1692" s="1"/>
      <c r="Q1692" s="1"/>
      <c r="R1692" s="1"/>
      <c r="S1692" s="1"/>
      <c r="T1692" s="1"/>
      <c r="U1692" s="1"/>
      <c r="V1692" s="1"/>
      <c r="W1692" s="1"/>
      <c r="X1692" s="1"/>
      <c r="Y1692" s="1"/>
      <c r="Z1692" s="1"/>
    </row>
    <row r="1693" spans="1:26" ht="14.25" customHeight="1">
      <c r="A1693" s="1"/>
      <c r="B1693" s="333" t="s">
        <v>285</v>
      </c>
      <c r="C1693" s="140" t="s">
        <v>285</v>
      </c>
      <c r="D1693" s="1"/>
      <c r="E1693" s="1"/>
      <c r="F1693" s="1"/>
      <c r="G1693" s="1"/>
      <c r="H1693" s="140" t="s">
        <v>285</v>
      </c>
      <c r="I1693" s="141" t="s">
        <v>285</v>
      </c>
      <c r="J1693" s="1"/>
      <c r="K1693" s="1"/>
      <c r="L1693" s="1"/>
      <c r="M1693" s="1"/>
      <c r="N1693" s="1"/>
      <c r="O1693" s="1"/>
      <c r="P1693" s="1"/>
      <c r="Q1693" s="1"/>
      <c r="R1693" s="1"/>
      <c r="S1693" s="1"/>
      <c r="T1693" s="1"/>
      <c r="U1693" s="1"/>
      <c r="V1693" s="1"/>
      <c r="W1693" s="1"/>
      <c r="X1693" s="1"/>
      <c r="Y1693" s="1"/>
      <c r="Z1693" s="1"/>
    </row>
    <row r="1694" spans="1:26" ht="14.25" customHeight="1">
      <c r="A1694" s="1"/>
      <c r="B1694" s="636" t="s">
        <v>286</v>
      </c>
      <c r="C1694" s="581"/>
      <c r="D1694" s="581"/>
      <c r="E1694" s="581"/>
      <c r="F1694" s="581"/>
      <c r="G1694" s="581"/>
      <c r="H1694" s="581"/>
      <c r="I1694" s="589"/>
      <c r="J1694" s="1"/>
      <c r="K1694" s="1"/>
      <c r="L1694" s="1"/>
      <c r="M1694" s="1"/>
      <c r="N1694" s="1"/>
      <c r="O1694" s="1"/>
      <c r="P1694" s="1"/>
      <c r="Q1694" s="1"/>
      <c r="R1694" s="1"/>
      <c r="S1694" s="1"/>
      <c r="T1694" s="1"/>
      <c r="U1694" s="1"/>
      <c r="V1694" s="1"/>
      <c r="W1694" s="1"/>
      <c r="X1694" s="1"/>
      <c r="Y1694" s="1"/>
      <c r="Z1694" s="1"/>
    </row>
    <row r="1695" spans="1:26" ht="14.25" customHeight="1">
      <c r="A1695" s="1"/>
      <c r="B1695" s="224" t="s">
        <v>287</v>
      </c>
      <c r="C1695" s="27" t="s">
        <v>283</v>
      </c>
      <c r="D1695" s="27" t="s">
        <v>288</v>
      </c>
      <c r="E1695" s="27" t="s">
        <v>289</v>
      </c>
      <c r="F1695" s="152" t="s">
        <v>73</v>
      </c>
      <c r="G1695" s="152" t="s">
        <v>290</v>
      </c>
      <c r="H1695" s="27" t="s">
        <v>284</v>
      </c>
      <c r="I1695" s="142" t="s">
        <v>291</v>
      </c>
      <c r="J1695" s="1"/>
      <c r="K1695" s="1"/>
      <c r="L1695" s="1"/>
      <c r="M1695" s="1"/>
      <c r="N1695" s="1"/>
      <c r="O1695" s="1"/>
      <c r="P1695" s="1"/>
      <c r="Q1695" s="1"/>
      <c r="R1695" s="1"/>
      <c r="S1695" s="1"/>
      <c r="T1695" s="1"/>
      <c r="U1695" s="1"/>
      <c r="V1695" s="1"/>
      <c r="W1695" s="1"/>
      <c r="X1695" s="1"/>
      <c r="Y1695" s="1"/>
      <c r="Z1695" s="1"/>
    </row>
    <row r="1696" spans="1:26" ht="14.25" customHeight="1">
      <c r="A1696" s="1"/>
      <c r="B1696" s="183"/>
      <c r="C1696" s="4" t="s">
        <v>1033</v>
      </c>
      <c r="D1696" s="335" t="s">
        <v>51</v>
      </c>
      <c r="E1696" s="156">
        <f t="shared" ref="E1696:E1697" si="149">+F1696*G1696</f>
        <v>1</v>
      </c>
      <c r="F1696" s="127">
        <v>1</v>
      </c>
      <c r="G1696" s="145">
        <v>1</v>
      </c>
      <c r="H1696" s="337">
        <f>4550000*1.19</f>
        <v>5414500</v>
      </c>
      <c r="I1696" s="146">
        <f t="shared" ref="I1696:I1697" si="150">+E1696*H1696</f>
        <v>5414500</v>
      </c>
      <c r="J1696" s="1"/>
      <c r="K1696" s="1"/>
      <c r="L1696" s="1"/>
      <c r="M1696" s="1"/>
      <c r="N1696" s="1"/>
      <c r="O1696" s="1"/>
      <c r="P1696" s="1"/>
      <c r="Q1696" s="1"/>
      <c r="R1696" s="1"/>
      <c r="S1696" s="1"/>
      <c r="T1696" s="1"/>
      <c r="U1696" s="1"/>
      <c r="V1696" s="1"/>
      <c r="W1696" s="1"/>
      <c r="X1696" s="1"/>
      <c r="Y1696" s="1"/>
      <c r="Z1696" s="1"/>
    </row>
    <row r="1697" spans="1:26" ht="14.25" customHeight="1">
      <c r="A1697" s="1"/>
      <c r="B1697" s="183"/>
      <c r="C1697" s="4" t="s">
        <v>1034</v>
      </c>
      <c r="D1697" s="23" t="s">
        <v>440</v>
      </c>
      <c r="E1697" s="143">
        <f t="shared" si="149"/>
        <v>1</v>
      </c>
      <c r="F1697" s="127">
        <v>1</v>
      </c>
      <c r="G1697" s="145">
        <v>1</v>
      </c>
      <c r="H1697" s="337">
        <f>155000*1.19</f>
        <v>184450</v>
      </c>
      <c r="I1697" s="146">
        <f t="shared" si="150"/>
        <v>184450</v>
      </c>
      <c r="J1697" s="1"/>
      <c r="K1697" s="1"/>
      <c r="L1697" s="1"/>
      <c r="M1697" s="1"/>
      <c r="N1697" s="1"/>
      <c r="O1697" s="1"/>
      <c r="P1697" s="1"/>
      <c r="Q1697" s="1"/>
      <c r="R1697" s="1"/>
      <c r="S1697" s="1"/>
      <c r="T1697" s="1"/>
      <c r="U1697" s="1"/>
      <c r="V1697" s="1"/>
      <c r="W1697" s="1"/>
      <c r="X1697" s="1"/>
      <c r="Y1697" s="1"/>
      <c r="Z1697" s="1"/>
    </row>
    <row r="1698" spans="1:26" ht="14.25" customHeight="1">
      <c r="A1698" s="1"/>
      <c r="B1698" s="636" t="s">
        <v>294</v>
      </c>
      <c r="C1698" s="581"/>
      <c r="D1698" s="581"/>
      <c r="E1698" s="581"/>
      <c r="F1698" s="581"/>
      <c r="G1698" s="581"/>
      <c r="H1698" s="579"/>
      <c r="I1698" s="147">
        <f>SUM(I1696:I1697)</f>
        <v>5598950</v>
      </c>
      <c r="J1698" s="1"/>
      <c r="K1698" s="1"/>
      <c r="L1698" s="1"/>
      <c r="M1698" s="1"/>
      <c r="N1698" s="1"/>
      <c r="O1698" s="1"/>
      <c r="P1698" s="1"/>
      <c r="Q1698" s="1"/>
      <c r="R1698" s="1"/>
      <c r="S1698" s="1"/>
      <c r="T1698" s="1"/>
      <c r="U1698" s="1"/>
      <c r="V1698" s="1"/>
      <c r="W1698" s="1"/>
      <c r="X1698" s="1"/>
      <c r="Y1698" s="1"/>
      <c r="Z1698" s="1"/>
    </row>
    <row r="1699" spans="1:26" ht="14.25" customHeight="1">
      <c r="A1699" s="1"/>
      <c r="B1699" s="93"/>
      <c r="C1699" s="1"/>
      <c r="D1699" s="1"/>
      <c r="E1699" s="1"/>
      <c r="F1699" s="1"/>
      <c r="G1699" s="1"/>
      <c r="H1699" s="26"/>
      <c r="I1699" s="135"/>
      <c r="J1699" s="1"/>
      <c r="K1699" s="1"/>
      <c r="L1699" s="1"/>
      <c r="M1699" s="1"/>
      <c r="N1699" s="1"/>
      <c r="O1699" s="1"/>
      <c r="P1699" s="1"/>
      <c r="Q1699" s="1"/>
      <c r="R1699" s="1"/>
      <c r="S1699" s="1"/>
      <c r="T1699" s="1"/>
      <c r="U1699" s="1"/>
      <c r="V1699" s="1"/>
      <c r="W1699" s="1"/>
      <c r="X1699" s="1"/>
      <c r="Y1699" s="1"/>
      <c r="Z1699" s="1"/>
    </row>
    <row r="1700" spans="1:26" ht="14.25" customHeight="1">
      <c r="A1700" s="1"/>
      <c r="B1700" s="636" t="s">
        <v>295</v>
      </c>
      <c r="C1700" s="581"/>
      <c r="D1700" s="581"/>
      <c r="E1700" s="581"/>
      <c r="F1700" s="581"/>
      <c r="G1700" s="581"/>
      <c r="H1700" s="581"/>
      <c r="I1700" s="589"/>
      <c r="J1700" s="1"/>
      <c r="K1700" s="1"/>
      <c r="L1700" s="1"/>
      <c r="M1700" s="1"/>
      <c r="N1700" s="1"/>
      <c r="O1700" s="1"/>
      <c r="P1700" s="1"/>
      <c r="Q1700" s="1"/>
      <c r="R1700" s="1"/>
      <c r="S1700" s="1"/>
      <c r="T1700" s="1"/>
      <c r="U1700" s="1"/>
      <c r="V1700" s="1"/>
      <c r="W1700" s="1"/>
      <c r="X1700" s="1"/>
      <c r="Y1700" s="1"/>
      <c r="Z1700" s="1"/>
    </row>
    <row r="1701" spans="1:26" ht="14.25" customHeight="1">
      <c r="A1701" s="1"/>
      <c r="B1701" s="168" t="s">
        <v>287</v>
      </c>
      <c r="C1701" s="148" t="s">
        <v>283</v>
      </c>
      <c r="D1701" s="148" t="s">
        <v>288</v>
      </c>
      <c r="E1701" s="27" t="s">
        <v>289</v>
      </c>
      <c r="F1701" s="152" t="s">
        <v>73</v>
      </c>
      <c r="G1701" s="148" t="s">
        <v>290</v>
      </c>
      <c r="H1701" s="148" t="s">
        <v>284</v>
      </c>
      <c r="I1701" s="149" t="s">
        <v>291</v>
      </c>
      <c r="J1701" s="1"/>
      <c r="K1701" s="1"/>
      <c r="L1701" s="1"/>
      <c r="M1701" s="1"/>
      <c r="N1701" s="1"/>
      <c r="O1701" s="1"/>
      <c r="P1701" s="1"/>
      <c r="Q1701" s="1"/>
      <c r="R1701" s="1"/>
      <c r="S1701" s="1"/>
      <c r="T1701" s="1"/>
      <c r="U1701" s="1"/>
      <c r="V1701" s="1"/>
      <c r="W1701" s="1"/>
      <c r="X1701" s="1"/>
      <c r="Y1701" s="1"/>
      <c r="Z1701" s="1"/>
    </row>
    <row r="1702" spans="1:26" ht="14.25" customHeight="1">
      <c r="A1702" s="1"/>
      <c r="B1702" s="183"/>
      <c r="C1702" s="3" t="s">
        <v>296</v>
      </c>
      <c r="D1702" s="127" t="s">
        <v>297</v>
      </c>
      <c r="E1702" s="22">
        <v>0.05</v>
      </c>
      <c r="F1702" s="20">
        <v>5.976</v>
      </c>
      <c r="G1702" s="145">
        <v>1</v>
      </c>
      <c r="H1702" s="150">
        <f>I1714</f>
        <v>173661.53846153844</v>
      </c>
      <c r="I1702" s="146">
        <f>+E1702*H1702</f>
        <v>8683.076923076922</v>
      </c>
      <c r="J1702" s="1"/>
      <c r="K1702" s="1"/>
      <c r="L1702" s="1"/>
      <c r="M1702" s="1"/>
      <c r="N1702" s="1"/>
      <c r="O1702" s="1"/>
      <c r="P1702" s="1"/>
      <c r="Q1702" s="1"/>
      <c r="R1702" s="1"/>
      <c r="S1702" s="1"/>
      <c r="T1702" s="1"/>
      <c r="U1702" s="1"/>
      <c r="V1702" s="1"/>
      <c r="W1702" s="1"/>
      <c r="X1702" s="1"/>
      <c r="Y1702" s="1"/>
      <c r="Z1702" s="1"/>
    </row>
    <row r="1703" spans="1:26" ht="14.25" customHeight="1">
      <c r="A1703" s="1"/>
      <c r="B1703" s="636" t="s">
        <v>298</v>
      </c>
      <c r="C1703" s="581"/>
      <c r="D1703" s="581"/>
      <c r="E1703" s="581"/>
      <c r="F1703" s="581"/>
      <c r="G1703" s="581"/>
      <c r="H1703" s="579"/>
      <c r="I1703" s="147">
        <f>SUM(I1702)</f>
        <v>8683.076923076922</v>
      </c>
      <c r="J1703" s="1"/>
      <c r="K1703" s="1"/>
      <c r="L1703" s="1"/>
      <c r="M1703" s="1"/>
      <c r="N1703" s="1"/>
      <c r="O1703" s="1"/>
      <c r="P1703" s="1"/>
      <c r="Q1703" s="1"/>
      <c r="R1703" s="1"/>
      <c r="S1703" s="1"/>
      <c r="T1703" s="1"/>
      <c r="U1703" s="1"/>
      <c r="V1703" s="1"/>
      <c r="W1703" s="1"/>
      <c r="X1703" s="1"/>
      <c r="Y1703" s="1"/>
      <c r="Z1703" s="1"/>
    </row>
    <row r="1704" spans="1:26" ht="14.25" customHeight="1">
      <c r="A1704" s="1"/>
      <c r="B1704" s="33"/>
      <c r="C1704" s="108"/>
      <c r="D1704" s="108"/>
      <c r="E1704" s="108"/>
      <c r="F1704" s="108"/>
      <c r="G1704" s="108"/>
      <c r="H1704" s="108"/>
      <c r="I1704" s="151"/>
      <c r="J1704" s="1"/>
      <c r="K1704" s="1"/>
      <c r="L1704" s="1"/>
      <c r="M1704" s="1"/>
      <c r="N1704" s="1"/>
      <c r="O1704" s="1"/>
      <c r="P1704" s="1"/>
      <c r="Q1704" s="1"/>
      <c r="R1704" s="1"/>
      <c r="S1704" s="1"/>
      <c r="T1704" s="1"/>
      <c r="U1704" s="1"/>
      <c r="V1704" s="1"/>
      <c r="W1704" s="1"/>
      <c r="X1704" s="1"/>
      <c r="Y1704" s="1"/>
      <c r="Z1704" s="1"/>
    </row>
    <row r="1705" spans="1:26" ht="14.25" customHeight="1">
      <c r="A1705" s="1"/>
      <c r="B1705" s="636" t="s">
        <v>299</v>
      </c>
      <c r="C1705" s="581"/>
      <c r="D1705" s="581"/>
      <c r="E1705" s="581"/>
      <c r="F1705" s="581"/>
      <c r="G1705" s="581"/>
      <c r="H1705" s="581"/>
      <c r="I1705" s="589"/>
      <c r="J1705" s="1"/>
      <c r="K1705" s="1"/>
      <c r="L1705" s="1"/>
      <c r="M1705" s="1"/>
      <c r="N1705" s="1"/>
      <c r="O1705" s="1"/>
      <c r="P1705" s="1"/>
      <c r="Q1705" s="1"/>
      <c r="R1705" s="1"/>
      <c r="S1705" s="1"/>
      <c r="T1705" s="1"/>
      <c r="U1705" s="1"/>
      <c r="V1705" s="1"/>
      <c r="W1705" s="1"/>
      <c r="X1705" s="1"/>
      <c r="Y1705" s="1"/>
      <c r="Z1705" s="1"/>
    </row>
    <row r="1706" spans="1:26" ht="14.25" customHeight="1">
      <c r="A1706" s="1"/>
      <c r="B1706" s="168" t="s">
        <v>287</v>
      </c>
      <c r="C1706" s="148" t="s">
        <v>283</v>
      </c>
      <c r="D1706" s="148" t="s">
        <v>288</v>
      </c>
      <c r="E1706" s="27" t="s">
        <v>289</v>
      </c>
      <c r="F1706" s="152" t="s">
        <v>73</v>
      </c>
      <c r="G1706" s="148" t="s">
        <v>290</v>
      </c>
      <c r="H1706" s="148" t="s">
        <v>284</v>
      </c>
      <c r="I1706" s="149" t="s">
        <v>291</v>
      </c>
      <c r="J1706" s="1"/>
      <c r="K1706" s="1"/>
      <c r="L1706" s="1"/>
      <c r="M1706" s="1"/>
      <c r="N1706" s="1"/>
      <c r="O1706" s="1"/>
      <c r="P1706" s="1"/>
      <c r="Q1706" s="1"/>
      <c r="R1706" s="1"/>
      <c r="S1706" s="1"/>
      <c r="T1706" s="1"/>
      <c r="U1706" s="1"/>
      <c r="V1706" s="1"/>
      <c r="W1706" s="1"/>
      <c r="X1706" s="1"/>
      <c r="Y1706" s="1"/>
      <c r="Z1706" s="1"/>
    </row>
    <row r="1707" spans="1:26" ht="14.25" customHeight="1">
      <c r="A1707" s="1"/>
      <c r="B1707" s="334"/>
      <c r="C1707" s="3" t="s">
        <v>300</v>
      </c>
      <c r="D1707" s="127" t="s">
        <v>301</v>
      </c>
      <c r="E1707" s="143">
        <v>27</v>
      </c>
      <c r="F1707" s="157">
        <f>+K1698</f>
        <v>0</v>
      </c>
      <c r="G1707" s="145">
        <v>1</v>
      </c>
      <c r="H1707" s="150">
        <v>790</v>
      </c>
      <c r="I1707" s="146">
        <f>+E1707*H1707</f>
        <v>21330</v>
      </c>
      <c r="J1707" s="1"/>
      <c r="K1707" s="1"/>
      <c r="L1707" s="1"/>
      <c r="M1707" s="1"/>
      <c r="N1707" s="1"/>
      <c r="O1707" s="1"/>
      <c r="P1707" s="1"/>
      <c r="Q1707" s="1"/>
      <c r="R1707" s="1"/>
      <c r="S1707" s="1"/>
      <c r="T1707" s="1"/>
      <c r="U1707" s="1"/>
      <c r="V1707" s="1"/>
      <c r="W1707" s="1"/>
      <c r="X1707" s="1"/>
      <c r="Y1707" s="1"/>
      <c r="Z1707" s="1"/>
    </row>
    <row r="1708" spans="1:26" ht="14.25" customHeight="1">
      <c r="A1708" s="1"/>
      <c r="B1708" s="636" t="s">
        <v>302</v>
      </c>
      <c r="C1708" s="581"/>
      <c r="D1708" s="581"/>
      <c r="E1708" s="581"/>
      <c r="F1708" s="581"/>
      <c r="G1708" s="581"/>
      <c r="H1708" s="579"/>
      <c r="I1708" s="147">
        <f>SUM(I1707)</f>
        <v>21330</v>
      </c>
      <c r="J1708" s="1"/>
      <c r="K1708" s="1"/>
      <c r="L1708" s="1"/>
      <c r="M1708" s="1"/>
      <c r="N1708" s="1"/>
      <c r="O1708" s="1"/>
      <c r="P1708" s="1"/>
      <c r="Q1708" s="1"/>
      <c r="R1708" s="1"/>
      <c r="S1708" s="1"/>
      <c r="T1708" s="1"/>
      <c r="U1708" s="1"/>
      <c r="V1708" s="1"/>
      <c r="W1708" s="1"/>
      <c r="X1708" s="1"/>
      <c r="Y1708" s="1"/>
      <c r="Z1708" s="1"/>
    </row>
    <row r="1709" spans="1:26" ht="14.25" customHeight="1">
      <c r="A1709" s="1"/>
      <c r="B1709" s="93"/>
      <c r="C1709" s="1"/>
      <c r="D1709" s="1"/>
      <c r="E1709" s="1"/>
      <c r="F1709" s="1"/>
      <c r="G1709" s="1"/>
      <c r="H1709" s="26"/>
      <c r="I1709" s="135"/>
      <c r="J1709" s="1"/>
      <c r="K1709" s="1"/>
      <c r="L1709" s="1"/>
      <c r="M1709" s="1"/>
      <c r="N1709" s="1"/>
      <c r="O1709" s="1"/>
      <c r="P1709" s="1"/>
      <c r="Q1709" s="1"/>
      <c r="R1709" s="1"/>
      <c r="S1709" s="1"/>
      <c r="T1709" s="1"/>
      <c r="U1709" s="1"/>
      <c r="V1709" s="1"/>
      <c r="W1709" s="1"/>
      <c r="X1709" s="1"/>
      <c r="Y1709" s="1"/>
      <c r="Z1709" s="1"/>
    </row>
    <row r="1710" spans="1:26" ht="14.25" customHeight="1">
      <c r="A1710" s="1"/>
      <c r="B1710" s="636" t="s">
        <v>303</v>
      </c>
      <c r="C1710" s="581"/>
      <c r="D1710" s="581"/>
      <c r="E1710" s="581"/>
      <c r="F1710" s="581"/>
      <c r="G1710" s="581"/>
      <c r="H1710" s="581"/>
      <c r="I1710" s="589"/>
      <c r="J1710" s="1"/>
      <c r="K1710" s="1"/>
      <c r="L1710" s="1"/>
      <c r="M1710" s="1"/>
      <c r="N1710" s="1"/>
      <c r="O1710" s="1"/>
      <c r="P1710" s="1"/>
      <c r="Q1710" s="1"/>
      <c r="R1710" s="1"/>
      <c r="S1710" s="1"/>
      <c r="T1710" s="1"/>
      <c r="U1710" s="1"/>
      <c r="V1710" s="1"/>
      <c r="W1710" s="1"/>
      <c r="X1710" s="1"/>
      <c r="Y1710" s="1"/>
      <c r="Z1710" s="1"/>
    </row>
    <row r="1711" spans="1:26" ht="14.25" customHeight="1">
      <c r="A1711" s="1"/>
      <c r="B1711" s="168" t="s">
        <v>287</v>
      </c>
      <c r="C1711" s="148" t="s">
        <v>283</v>
      </c>
      <c r="D1711" s="152" t="s">
        <v>288</v>
      </c>
      <c r="E1711" s="27" t="s">
        <v>289</v>
      </c>
      <c r="F1711" s="152" t="s">
        <v>73</v>
      </c>
      <c r="G1711" s="148" t="s">
        <v>290</v>
      </c>
      <c r="H1711" s="152" t="s">
        <v>284</v>
      </c>
      <c r="I1711" s="149" t="s">
        <v>291</v>
      </c>
      <c r="J1711" s="1"/>
      <c r="K1711" s="1"/>
      <c r="L1711" s="1"/>
      <c r="M1711" s="1"/>
      <c r="N1711" s="1"/>
      <c r="O1711" s="1"/>
      <c r="P1711" s="1"/>
      <c r="Q1711" s="1"/>
      <c r="R1711" s="1"/>
      <c r="S1711" s="1"/>
      <c r="T1711" s="1"/>
      <c r="U1711" s="1"/>
      <c r="V1711" s="1"/>
      <c r="W1711" s="1"/>
      <c r="X1711" s="1"/>
      <c r="Y1711" s="1"/>
      <c r="Z1711" s="1"/>
    </row>
    <row r="1712" spans="1:26" ht="14.25" customHeight="1">
      <c r="A1712" s="1"/>
      <c r="B1712" s="334"/>
      <c r="C1712" s="3" t="s">
        <v>304</v>
      </c>
      <c r="D1712" s="127" t="s">
        <v>305</v>
      </c>
      <c r="E1712" s="143">
        <f t="shared" ref="E1712:E1713" si="151">+F1712*G1712</f>
        <v>0.747</v>
      </c>
      <c r="F1712" s="20">
        <v>0.83</v>
      </c>
      <c r="G1712" s="127">
        <v>0.9</v>
      </c>
      <c r="H1712" s="150">
        <f>+((1160000+140000)*1.9*1.6)/30.42</f>
        <v>129914.52991452991</v>
      </c>
      <c r="I1712" s="146">
        <f t="shared" ref="I1712:I1713" si="152">+E1712*H1712</f>
        <v>97046.153846153844</v>
      </c>
      <c r="J1712" s="1"/>
      <c r="K1712" s="1"/>
      <c r="L1712" s="1"/>
      <c r="M1712" s="1"/>
      <c r="N1712" s="1"/>
      <c r="O1712" s="1"/>
      <c r="P1712" s="1"/>
      <c r="Q1712" s="1"/>
      <c r="R1712" s="1"/>
      <c r="S1712" s="1"/>
      <c r="T1712" s="1"/>
      <c r="U1712" s="1"/>
      <c r="V1712" s="1"/>
      <c r="W1712" s="1"/>
      <c r="X1712" s="1"/>
      <c r="Y1712" s="1"/>
      <c r="Z1712" s="1"/>
    </row>
    <row r="1713" spans="1:26" ht="14.25" customHeight="1">
      <c r="A1713" s="1"/>
      <c r="B1713" s="183"/>
      <c r="C1713" s="3" t="s">
        <v>306</v>
      </c>
      <c r="D1713" s="127" t="s">
        <v>305</v>
      </c>
      <c r="E1713" s="143">
        <f t="shared" si="151"/>
        <v>0.747</v>
      </c>
      <c r="F1713" s="20">
        <v>0.83</v>
      </c>
      <c r="G1713" s="127">
        <v>0.9</v>
      </c>
      <c r="H1713" s="150">
        <f>+((1160000+140000)*1.5*1.6)/30.42</f>
        <v>102564.10256410256</v>
      </c>
      <c r="I1713" s="146">
        <f t="shared" si="152"/>
        <v>76615.38461538461</v>
      </c>
      <c r="J1713" s="1"/>
      <c r="K1713" s="1"/>
      <c r="L1713" s="1"/>
      <c r="M1713" s="1"/>
      <c r="N1713" s="1"/>
      <c r="O1713" s="1"/>
      <c r="P1713" s="1"/>
      <c r="Q1713" s="1"/>
      <c r="R1713" s="1"/>
      <c r="S1713" s="1"/>
      <c r="T1713" s="1"/>
      <c r="U1713" s="1"/>
      <c r="V1713" s="1"/>
      <c r="W1713" s="1"/>
      <c r="X1713" s="1"/>
      <c r="Y1713" s="1"/>
      <c r="Z1713" s="1"/>
    </row>
    <row r="1714" spans="1:26" ht="14.25" customHeight="1">
      <c r="A1714" s="1"/>
      <c r="B1714" s="636" t="s">
        <v>307</v>
      </c>
      <c r="C1714" s="581"/>
      <c r="D1714" s="581"/>
      <c r="E1714" s="581"/>
      <c r="F1714" s="581"/>
      <c r="G1714" s="581"/>
      <c r="H1714" s="579"/>
      <c r="I1714" s="147">
        <f>SUM(I1712:I1713)</f>
        <v>173661.53846153844</v>
      </c>
      <c r="J1714" s="1"/>
      <c r="K1714" s="1"/>
      <c r="L1714" s="1"/>
      <c r="M1714" s="1"/>
      <c r="N1714" s="1"/>
      <c r="O1714" s="1"/>
      <c r="P1714" s="1"/>
      <c r="Q1714" s="1"/>
      <c r="R1714" s="1"/>
      <c r="S1714" s="1"/>
      <c r="T1714" s="1"/>
      <c r="U1714" s="1"/>
      <c r="V1714" s="1"/>
      <c r="W1714" s="1"/>
      <c r="X1714" s="1"/>
      <c r="Y1714" s="1"/>
      <c r="Z1714" s="1"/>
    </row>
    <row r="1715" spans="1:26" ht="14.25" customHeight="1">
      <c r="A1715" s="1"/>
      <c r="B1715" s="93"/>
      <c r="C1715" s="1"/>
      <c r="D1715" s="1"/>
      <c r="E1715" s="1"/>
      <c r="F1715" s="1"/>
      <c r="G1715" s="1"/>
      <c r="H1715" s="26"/>
      <c r="I1715" s="135"/>
      <c r="J1715" s="1"/>
      <c r="K1715" s="1"/>
      <c r="L1715" s="1"/>
      <c r="M1715" s="1"/>
      <c r="N1715" s="1"/>
      <c r="O1715" s="1"/>
      <c r="P1715" s="1"/>
      <c r="Q1715" s="1"/>
      <c r="R1715" s="1"/>
      <c r="S1715" s="1"/>
      <c r="T1715" s="1"/>
      <c r="U1715" s="1"/>
      <c r="V1715" s="1"/>
      <c r="W1715" s="1"/>
      <c r="X1715" s="1"/>
      <c r="Y1715" s="1"/>
      <c r="Z1715" s="1"/>
    </row>
    <row r="1716" spans="1:26" ht="14.25" customHeight="1">
      <c r="A1716" s="1"/>
      <c r="B1716" s="637" t="s">
        <v>308</v>
      </c>
      <c r="C1716" s="594"/>
      <c r="D1716" s="594"/>
      <c r="E1716" s="594"/>
      <c r="F1716" s="594"/>
      <c r="G1716" s="594"/>
      <c r="H1716" s="595"/>
      <c r="I1716" s="153">
        <f>+I1698+I1703+I1708+I1714</f>
        <v>5802624.615384615</v>
      </c>
      <c r="J1716" s="1"/>
      <c r="K1716" s="1"/>
      <c r="L1716" s="1"/>
      <c r="M1716" s="1"/>
      <c r="N1716" s="1"/>
      <c r="O1716" s="1"/>
      <c r="P1716" s="1"/>
      <c r="Q1716" s="1"/>
      <c r="R1716" s="1"/>
      <c r="S1716" s="1"/>
      <c r="T1716" s="1"/>
      <c r="U1716" s="1"/>
      <c r="V1716" s="1"/>
      <c r="W1716" s="1"/>
      <c r="X1716" s="1"/>
      <c r="Y1716" s="1"/>
      <c r="Z1716" s="1"/>
    </row>
    <row r="1717" spans="1:26" ht="14.25" customHeight="1">
      <c r="A1717" s="1"/>
      <c r="B1717" s="154"/>
      <c r="C1717" s="154"/>
      <c r="D1717" s="154"/>
      <c r="E1717" s="154"/>
      <c r="F1717" s="154"/>
      <c r="G1717" s="154"/>
      <c r="H1717" s="154"/>
      <c r="I1717" s="155"/>
      <c r="J1717" s="1"/>
      <c r="K1717" s="1"/>
      <c r="L1717" s="1"/>
      <c r="M1717" s="1"/>
      <c r="N1717" s="1"/>
      <c r="O1717" s="1"/>
      <c r="P1717" s="1"/>
      <c r="Q1717" s="1"/>
      <c r="R1717" s="1"/>
      <c r="S1717" s="1"/>
      <c r="T1717" s="1"/>
      <c r="U1717" s="1"/>
      <c r="V1717" s="1"/>
      <c r="W1717" s="1"/>
      <c r="X1717" s="1"/>
      <c r="Y1717" s="1"/>
      <c r="Z1717" s="1"/>
    </row>
    <row r="1718" spans="1:26" ht="14.25" customHeight="1">
      <c r="A1718" s="1"/>
      <c r="B1718" s="7"/>
      <c r="C1718" s="7"/>
      <c r="D1718" s="7"/>
      <c r="E1718" s="7"/>
      <c r="F1718" s="7"/>
      <c r="G1718" s="7"/>
      <c r="H1718" s="7"/>
      <c r="I1718" s="7"/>
      <c r="J1718" s="1"/>
      <c r="K1718" s="1"/>
      <c r="L1718" s="1"/>
      <c r="M1718" s="1"/>
      <c r="N1718" s="1"/>
      <c r="O1718" s="1"/>
      <c r="P1718" s="1"/>
      <c r="Q1718" s="1"/>
      <c r="R1718" s="1"/>
      <c r="S1718" s="1"/>
      <c r="T1718" s="1"/>
      <c r="U1718" s="1"/>
      <c r="V1718" s="1"/>
      <c r="W1718" s="1"/>
      <c r="X1718" s="1"/>
      <c r="Y1718" s="1"/>
      <c r="Z1718" s="1"/>
    </row>
    <row r="1719" spans="1:26" ht="14.25" customHeight="1">
      <c r="A1719" s="1"/>
      <c r="B1719" s="631" t="s">
        <v>281</v>
      </c>
      <c r="C1719" s="632"/>
      <c r="D1719" s="632"/>
      <c r="E1719" s="632"/>
      <c r="F1719" s="632"/>
      <c r="G1719" s="632"/>
      <c r="H1719" s="632"/>
      <c r="I1719" s="704"/>
      <c r="J1719" s="1"/>
      <c r="K1719" s="1"/>
      <c r="L1719" s="1"/>
      <c r="M1719" s="1"/>
      <c r="N1719" s="1"/>
      <c r="O1719" s="1"/>
      <c r="P1719" s="1"/>
      <c r="Q1719" s="1"/>
      <c r="R1719" s="1"/>
      <c r="S1719" s="1"/>
      <c r="T1719" s="1"/>
      <c r="U1719" s="1"/>
      <c r="V1719" s="1"/>
      <c r="W1719" s="1"/>
      <c r="X1719" s="1"/>
      <c r="Y1719" s="1"/>
      <c r="Z1719" s="1"/>
    </row>
    <row r="1720" spans="1:26" ht="14.25" customHeight="1">
      <c r="A1720" s="1"/>
      <c r="B1720" s="93"/>
      <c r="C1720" s="1"/>
      <c r="D1720" s="1"/>
      <c r="E1720" s="1"/>
      <c r="F1720" s="1"/>
      <c r="G1720" s="1"/>
      <c r="H1720" s="26"/>
      <c r="I1720" s="135"/>
      <c r="J1720" s="1"/>
      <c r="K1720" s="1"/>
      <c r="L1720" s="1"/>
      <c r="M1720" s="1"/>
      <c r="N1720" s="1"/>
      <c r="O1720" s="1"/>
      <c r="P1720" s="1"/>
      <c r="Q1720" s="1"/>
      <c r="R1720" s="1"/>
      <c r="S1720" s="1"/>
      <c r="T1720" s="1"/>
      <c r="U1720" s="1"/>
      <c r="V1720" s="1"/>
      <c r="W1720" s="1"/>
      <c r="X1720" s="1"/>
      <c r="Y1720" s="1"/>
      <c r="Z1720" s="1"/>
    </row>
    <row r="1721" spans="1:26" ht="14.25" customHeight="1">
      <c r="A1721" s="1"/>
      <c r="B1721" s="591" t="s">
        <v>1019</v>
      </c>
      <c r="C1721" s="581"/>
      <c r="D1721" s="581"/>
      <c r="E1721" s="581"/>
      <c r="F1721" s="581"/>
      <c r="G1721" s="581"/>
      <c r="H1721" s="581"/>
      <c r="I1721" s="589"/>
      <c r="J1721" s="1"/>
      <c r="K1721" s="1"/>
      <c r="L1721" s="1"/>
      <c r="M1721" s="1"/>
      <c r="N1721" s="1"/>
      <c r="O1721" s="1"/>
      <c r="P1721" s="1"/>
      <c r="Q1721" s="1"/>
      <c r="R1721" s="1"/>
      <c r="S1721" s="1"/>
      <c r="T1721" s="1"/>
      <c r="U1721" s="1"/>
      <c r="V1721" s="1"/>
      <c r="W1721" s="1"/>
      <c r="X1721" s="1"/>
      <c r="Y1721" s="1"/>
      <c r="Z1721" s="1"/>
    </row>
    <row r="1722" spans="1:26" ht="14.25" customHeight="1">
      <c r="A1722" s="1"/>
      <c r="B1722" s="93"/>
      <c r="C1722" s="1"/>
      <c r="D1722" s="1"/>
      <c r="E1722" s="1"/>
      <c r="F1722" s="1"/>
      <c r="G1722" s="1"/>
      <c r="H1722" s="26"/>
      <c r="I1722" s="135"/>
      <c r="J1722" s="1"/>
      <c r="K1722" s="1"/>
      <c r="L1722" s="1"/>
      <c r="M1722" s="1"/>
      <c r="N1722" s="1"/>
      <c r="O1722" s="1"/>
      <c r="P1722" s="1"/>
      <c r="Q1722" s="1"/>
      <c r="R1722" s="1"/>
      <c r="S1722" s="1"/>
      <c r="T1722" s="1"/>
      <c r="U1722" s="1"/>
      <c r="V1722" s="1"/>
      <c r="W1722" s="1"/>
      <c r="X1722" s="1"/>
      <c r="Y1722" s="1"/>
      <c r="Z1722" s="1"/>
    </row>
    <row r="1723" spans="1:26" ht="14.25" customHeight="1">
      <c r="A1723" s="1"/>
      <c r="B1723" s="332" t="s">
        <v>282</v>
      </c>
      <c r="C1723" s="889" t="s">
        <v>283</v>
      </c>
      <c r="D1723" s="581"/>
      <c r="E1723" s="581"/>
      <c r="F1723" s="581"/>
      <c r="G1723" s="579"/>
      <c r="H1723" s="136" t="s">
        <v>2</v>
      </c>
      <c r="I1723" s="137" t="s">
        <v>284</v>
      </c>
      <c r="J1723" s="1"/>
      <c r="K1723" s="1"/>
      <c r="L1723" s="1"/>
      <c r="M1723" s="1"/>
      <c r="N1723" s="1"/>
      <c r="O1723" s="1"/>
      <c r="P1723" s="1"/>
      <c r="Q1723" s="1"/>
      <c r="R1723" s="1"/>
      <c r="S1723" s="1"/>
      <c r="T1723" s="1"/>
      <c r="U1723" s="1"/>
      <c r="V1723" s="1"/>
      <c r="W1723" s="1"/>
      <c r="X1723" s="1"/>
      <c r="Y1723" s="1"/>
      <c r="Z1723" s="1"/>
    </row>
    <row r="1724" spans="1:26" ht="14.25" customHeight="1">
      <c r="A1724" s="1"/>
      <c r="B1724" s="163" t="e">
        <f>+#REF!</f>
        <v>#REF!</v>
      </c>
      <c r="C1724" s="890" t="e">
        <f>+#REF!</f>
        <v>#REF!</v>
      </c>
      <c r="D1724" s="581"/>
      <c r="E1724" s="581"/>
      <c r="F1724" s="581"/>
      <c r="G1724" s="579"/>
      <c r="H1724" s="23" t="e">
        <f>+#REF!</f>
        <v>#REF!</v>
      </c>
      <c r="I1724" s="139">
        <f>+I1752</f>
        <v>1007630.4564615386</v>
      </c>
      <c r="J1724" s="1"/>
      <c r="K1724" s="1"/>
      <c r="L1724" s="1"/>
      <c r="M1724" s="1"/>
      <c r="N1724" s="1"/>
      <c r="O1724" s="1"/>
      <c r="P1724" s="1"/>
      <c r="Q1724" s="1"/>
      <c r="R1724" s="1"/>
      <c r="S1724" s="1"/>
      <c r="T1724" s="1"/>
      <c r="U1724" s="1"/>
      <c r="V1724" s="1"/>
      <c r="W1724" s="1"/>
      <c r="X1724" s="1"/>
      <c r="Y1724" s="1"/>
      <c r="Z1724" s="1"/>
    </row>
    <row r="1725" spans="1:26" ht="14.25" customHeight="1">
      <c r="A1725" s="1"/>
      <c r="B1725" s="333" t="s">
        <v>285</v>
      </c>
      <c r="C1725" s="140" t="s">
        <v>285</v>
      </c>
      <c r="D1725" s="1"/>
      <c r="E1725" s="1"/>
      <c r="F1725" s="1"/>
      <c r="G1725" s="1"/>
      <c r="H1725" s="140" t="s">
        <v>285</v>
      </c>
      <c r="I1725" s="141" t="s">
        <v>285</v>
      </c>
      <c r="J1725" s="1"/>
      <c r="K1725" s="1"/>
      <c r="L1725" s="1"/>
      <c r="M1725" s="1"/>
      <c r="N1725" s="1"/>
      <c r="O1725" s="1"/>
      <c r="P1725" s="1"/>
      <c r="Q1725" s="1"/>
      <c r="R1725" s="1"/>
      <c r="S1725" s="1"/>
      <c r="T1725" s="1"/>
      <c r="U1725" s="1"/>
      <c r="V1725" s="1"/>
      <c r="W1725" s="1"/>
      <c r="X1725" s="1"/>
      <c r="Y1725" s="1"/>
      <c r="Z1725" s="1"/>
    </row>
    <row r="1726" spans="1:26" ht="14.25" customHeight="1">
      <c r="A1726" s="1"/>
      <c r="B1726" s="636" t="s">
        <v>286</v>
      </c>
      <c r="C1726" s="581"/>
      <c r="D1726" s="581"/>
      <c r="E1726" s="581"/>
      <c r="F1726" s="581"/>
      <c r="G1726" s="581"/>
      <c r="H1726" s="581"/>
      <c r="I1726" s="589"/>
      <c r="J1726" s="1"/>
      <c r="K1726" s="1"/>
      <c r="L1726" s="1"/>
      <c r="M1726" s="1"/>
      <c r="N1726" s="1"/>
      <c r="O1726" s="1"/>
      <c r="P1726" s="1"/>
      <c r="Q1726" s="1"/>
      <c r="R1726" s="1"/>
      <c r="S1726" s="1"/>
      <c r="T1726" s="1"/>
      <c r="U1726" s="1"/>
      <c r="V1726" s="1"/>
      <c r="W1726" s="1"/>
      <c r="X1726" s="1"/>
      <c r="Y1726" s="1"/>
      <c r="Z1726" s="1"/>
    </row>
    <row r="1727" spans="1:26" ht="14.25" customHeight="1">
      <c r="A1727" s="1"/>
      <c r="B1727" s="224" t="s">
        <v>287</v>
      </c>
      <c r="C1727" s="27" t="s">
        <v>283</v>
      </c>
      <c r="D1727" s="27" t="s">
        <v>288</v>
      </c>
      <c r="E1727" s="27" t="s">
        <v>289</v>
      </c>
      <c r="F1727" s="27" t="s">
        <v>73</v>
      </c>
      <c r="G1727" s="27" t="s">
        <v>290</v>
      </c>
      <c r="H1727" s="27" t="s">
        <v>284</v>
      </c>
      <c r="I1727" s="142" t="s">
        <v>291</v>
      </c>
      <c r="J1727" s="1"/>
      <c r="K1727" s="1"/>
      <c r="L1727" s="1"/>
      <c r="M1727" s="1"/>
      <c r="N1727" s="1"/>
      <c r="O1727" s="1"/>
      <c r="P1727" s="1"/>
      <c r="Q1727" s="1"/>
      <c r="R1727" s="1"/>
      <c r="S1727" s="1"/>
      <c r="T1727" s="1"/>
      <c r="U1727" s="1"/>
      <c r="V1727" s="1"/>
      <c r="W1727" s="1"/>
      <c r="X1727" s="1"/>
      <c r="Y1727" s="1"/>
      <c r="Z1727" s="1"/>
    </row>
    <row r="1728" spans="1:26" ht="14.25" customHeight="1">
      <c r="A1728" s="1"/>
      <c r="B1728" s="334"/>
      <c r="C1728" s="4" t="s">
        <v>1035</v>
      </c>
      <c r="D1728" s="335" t="s">
        <v>30</v>
      </c>
      <c r="E1728" s="143">
        <f t="shared" ref="E1728:E1730" si="153">+F1728*G1728</f>
        <v>36.5</v>
      </c>
      <c r="F1728" s="144">
        <f>5.5*3+20</f>
        <v>36.5</v>
      </c>
      <c r="G1728" s="160">
        <v>1</v>
      </c>
      <c r="H1728" s="336">
        <f>7143*1.19</f>
        <v>8500.17</v>
      </c>
      <c r="I1728" s="146">
        <f t="shared" ref="I1728:I1732" si="154">+E1728*H1728</f>
        <v>310256.20500000002</v>
      </c>
      <c r="J1728" s="1"/>
      <c r="K1728" s="1"/>
      <c r="L1728" s="1"/>
      <c r="M1728" s="1"/>
      <c r="N1728" s="1"/>
      <c r="O1728" s="1"/>
      <c r="P1728" s="1"/>
      <c r="Q1728" s="1"/>
      <c r="R1728" s="1"/>
      <c r="S1728" s="1"/>
      <c r="T1728" s="1"/>
      <c r="U1728" s="1"/>
      <c r="V1728" s="1"/>
      <c r="W1728" s="1"/>
      <c r="X1728" s="1"/>
      <c r="Y1728" s="1"/>
      <c r="Z1728" s="1"/>
    </row>
    <row r="1729" spans="1:26" ht="14.25" customHeight="1">
      <c r="A1729" s="1"/>
      <c r="B1729" s="183"/>
      <c r="C1729" s="4" t="s">
        <v>1036</v>
      </c>
      <c r="D1729" s="23" t="s">
        <v>30</v>
      </c>
      <c r="E1729" s="143">
        <f t="shared" si="153"/>
        <v>4</v>
      </c>
      <c r="F1729" s="127">
        <v>4</v>
      </c>
      <c r="G1729" s="145">
        <v>1</v>
      </c>
      <c r="H1729" s="337">
        <f>(67800/3)*1.19</f>
        <v>26894</v>
      </c>
      <c r="I1729" s="146">
        <f t="shared" si="154"/>
        <v>107576</v>
      </c>
      <c r="J1729" s="1"/>
      <c r="K1729" s="1"/>
      <c r="L1729" s="1"/>
      <c r="M1729" s="1"/>
      <c r="N1729" s="1"/>
      <c r="O1729" s="1"/>
      <c r="P1729" s="1"/>
      <c r="Q1729" s="1"/>
      <c r="R1729" s="1"/>
      <c r="S1729" s="1"/>
      <c r="T1729" s="1"/>
      <c r="U1729" s="1"/>
      <c r="V1729" s="1"/>
      <c r="W1729" s="1"/>
      <c r="X1729" s="1"/>
      <c r="Y1729" s="1"/>
      <c r="Z1729" s="1"/>
    </row>
    <row r="1730" spans="1:26" ht="14.25" customHeight="1">
      <c r="A1730" s="1"/>
      <c r="B1730" s="183"/>
      <c r="C1730" s="4" t="s">
        <v>1037</v>
      </c>
      <c r="D1730" s="23" t="s">
        <v>51</v>
      </c>
      <c r="E1730" s="143">
        <f t="shared" si="153"/>
        <v>3</v>
      </c>
      <c r="F1730" s="127">
        <v>3</v>
      </c>
      <c r="G1730" s="145">
        <v>1</v>
      </c>
      <c r="H1730" s="337">
        <f>44538*1.19</f>
        <v>53000.22</v>
      </c>
      <c r="I1730" s="146">
        <f t="shared" si="154"/>
        <v>159000.66</v>
      </c>
      <c r="J1730" s="1"/>
      <c r="K1730" s="1"/>
      <c r="L1730" s="1"/>
      <c r="M1730" s="1"/>
      <c r="N1730" s="1"/>
      <c r="O1730" s="1"/>
      <c r="P1730" s="1"/>
      <c r="Q1730" s="1"/>
      <c r="R1730" s="1"/>
      <c r="S1730" s="1"/>
      <c r="T1730" s="1"/>
      <c r="U1730" s="1"/>
      <c r="V1730" s="1"/>
      <c r="W1730" s="1"/>
      <c r="X1730" s="1"/>
      <c r="Y1730" s="1"/>
      <c r="Z1730" s="1"/>
    </row>
    <row r="1731" spans="1:26" ht="14.25" customHeight="1">
      <c r="A1731" s="1"/>
      <c r="B1731" s="183"/>
      <c r="C1731" s="4" t="s">
        <v>1038</v>
      </c>
      <c r="D1731" s="23" t="s">
        <v>967</v>
      </c>
      <c r="E1731" s="143">
        <v>1</v>
      </c>
      <c r="F1731" s="127">
        <v>1</v>
      </c>
      <c r="G1731" s="145">
        <v>1</v>
      </c>
      <c r="H1731" s="337">
        <f>35176.5*3*1.19</f>
        <v>125580.105</v>
      </c>
      <c r="I1731" s="146">
        <f t="shared" si="154"/>
        <v>125580.105</v>
      </c>
      <c r="J1731" s="1"/>
      <c r="K1731" s="1"/>
      <c r="L1731" s="1"/>
      <c r="M1731" s="1"/>
      <c r="N1731" s="1"/>
      <c r="O1731" s="1"/>
      <c r="P1731" s="1"/>
      <c r="Q1731" s="1"/>
      <c r="R1731" s="1"/>
      <c r="S1731" s="1"/>
      <c r="T1731" s="1"/>
      <c r="U1731" s="1"/>
      <c r="V1731" s="1"/>
      <c r="W1731" s="1"/>
      <c r="X1731" s="1"/>
      <c r="Y1731" s="1"/>
      <c r="Z1731" s="1"/>
    </row>
    <row r="1732" spans="1:26" ht="14.25" customHeight="1">
      <c r="A1732" s="1"/>
      <c r="B1732" s="183"/>
      <c r="C1732" s="4" t="s">
        <v>316</v>
      </c>
      <c r="D1732" s="23" t="s">
        <v>440</v>
      </c>
      <c r="E1732" s="143">
        <f>+F1732*G1732</f>
        <v>1</v>
      </c>
      <c r="F1732" s="127">
        <v>1</v>
      </c>
      <c r="G1732" s="145">
        <v>1</v>
      </c>
      <c r="H1732" s="337">
        <f>34634.2*1.19</f>
        <v>41214.697999999997</v>
      </c>
      <c r="I1732" s="146">
        <f t="shared" si="154"/>
        <v>41214.697999999997</v>
      </c>
      <c r="J1732" s="1"/>
      <c r="K1732" s="1"/>
      <c r="L1732" s="1"/>
      <c r="M1732" s="1"/>
      <c r="N1732" s="1"/>
      <c r="O1732" s="1"/>
      <c r="P1732" s="1"/>
      <c r="Q1732" s="1"/>
      <c r="R1732" s="1"/>
      <c r="S1732" s="1"/>
      <c r="T1732" s="1"/>
      <c r="U1732" s="1"/>
      <c r="V1732" s="1"/>
      <c r="W1732" s="1"/>
      <c r="X1732" s="1"/>
      <c r="Y1732" s="1"/>
      <c r="Z1732" s="1"/>
    </row>
    <row r="1733" spans="1:26" ht="14.25" customHeight="1">
      <c r="A1733" s="1"/>
      <c r="B1733" s="636" t="s">
        <v>294</v>
      </c>
      <c r="C1733" s="581"/>
      <c r="D1733" s="581"/>
      <c r="E1733" s="581"/>
      <c r="F1733" s="581"/>
      <c r="G1733" s="581"/>
      <c r="H1733" s="579"/>
      <c r="I1733" s="147">
        <f>SUM(I1728:I1732)</f>
        <v>743627.66799999995</v>
      </c>
      <c r="J1733" s="1"/>
      <c r="K1733" s="1"/>
      <c r="L1733" s="1"/>
      <c r="M1733" s="1"/>
      <c r="N1733" s="1"/>
      <c r="O1733" s="1"/>
      <c r="P1733" s="1"/>
      <c r="Q1733" s="1"/>
      <c r="R1733" s="1"/>
      <c r="S1733" s="1"/>
      <c r="T1733" s="1"/>
      <c r="U1733" s="1"/>
      <c r="V1733" s="1"/>
      <c r="W1733" s="1"/>
      <c r="X1733" s="1"/>
      <c r="Y1733" s="1"/>
      <c r="Z1733" s="1"/>
    </row>
    <row r="1734" spans="1:26" ht="14.25" customHeight="1">
      <c r="A1734" s="1"/>
      <c r="B1734" s="93"/>
      <c r="C1734" s="1"/>
      <c r="D1734" s="1"/>
      <c r="E1734" s="1"/>
      <c r="F1734" s="1"/>
      <c r="G1734" s="1"/>
      <c r="H1734" s="26"/>
      <c r="I1734" s="135"/>
      <c r="J1734" s="1"/>
      <c r="K1734" s="1"/>
      <c r="L1734" s="1"/>
      <c r="M1734" s="1"/>
      <c r="N1734" s="1"/>
      <c r="O1734" s="1"/>
      <c r="P1734" s="1"/>
      <c r="Q1734" s="1"/>
      <c r="R1734" s="1"/>
      <c r="S1734" s="1"/>
      <c r="T1734" s="1"/>
      <c r="U1734" s="1"/>
      <c r="V1734" s="1"/>
      <c r="W1734" s="1"/>
      <c r="X1734" s="1"/>
      <c r="Y1734" s="1"/>
      <c r="Z1734" s="1"/>
    </row>
    <row r="1735" spans="1:26" ht="14.25" customHeight="1">
      <c r="A1735" s="1"/>
      <c r="B1735" s="636" t="s">
        <v>295</v>
      </c>
      <c r="C1735" s="581"/>
      <c r="D1735" s="581"/>
      <c r="E1735" s="581"/>
      <c r="F1735" s="581"/>
      <c r="G1735" s="581"/>
      <c r="H1735" s="581"/>
      <c r="I1735" s="589"/>
      <c r="J1735" s="1"/>
      <c r="K1735" s="1"/>
      <c r="L1735" s="1"/>
      <c r="M1735" s="1"/>
      <c r="N1735" s="1"/>
      <c r="O1735" s="1"/>
      <c r="P1735" s="1"/>
      <c r="Q1735" s="1"/>
      <c r="R1735" s="1"/>
      <c r="S1735" s="1"/>
      <c r="T1735" s="1"/>
      <c r="U1735" s="1"/>
      <c r="V1735" s="1"/>
      <c r="W1735" s="1"/>
      <c r="X1735" s="1"/>
      <c r="Y1735" s="1"/>
      <c r="Z1735" s="1"/>
    </row>
    <row r="1736" spans="1:26" ht="14.25" customHeight="1">
      <c r="A1736" s="1"/>
      <c r="B1736" s="168" t="s">
        <v>287</v>
      </c>
      <c r="C1736" s="148" t="s">
        <v>283</v>
      </c>
      <c r="D1736" s="148" t="s">
        <v>288</v>
      </c>
      <c r="E1736" s="27" t="s">
        <v>289</v>
      </c>
      <c r="F1736" s="148" t="s">
        <v>73</v>
      </c>
      <c r="G1736" s="148" t="s">
        <v>290</v>
      </c>
      <c r="H1736" s="148" t="s">
        <v>284</v>
      </c>
      <c r="I1736" s="149" t="s">
        <v>291</v>
      </c>
      <c r="J1736" s="1"/>
      <c r="K1736" s="1"/>
      <c r="L1736" s="1"/>
      <c r="M1736" s="1"/>
      <c r="N1736" s="1"/>
      <c r="O1736" s="1"/>
      <c r="P1736" s="1"/>
      <c r="Q1736" s="1"/>
      <c r="R1736" s="1"/>
      <c r="S1736" s="1"/>
      <c r="T1736" s="1"/>
      <c r="U1736" s="1"/>
      <c r="V1736" s="1"/>
      <c r="W1736" s="1"/>
      <c r="X1736" s="1"/>
      <c r="Y1736" s="1"/>
      <c r="Z1736" s="1"/>
    </row>
    <row r="1737" spans="1:26" ht="14.25" customHeight="1">
      <c r="A1737" s="1"/>
      <c r="B1737" s="334"/>
      <c r="C1737" s="3" t="s">
        <v>1039</v>
      </c>
      <c r="D1737" s="127" t="s">
        <v>297</v>
      </c>
      <c r="E1737" s="22">
        <f>+F1737*G1737</f>
        <v>2.25</v>
      </c>
      <c r="F1737" s="20">
        <v>2.25</v>
      </c>
      <c r="G1737" s="160">
        <v>1</v>
      </c>
      <c r="H1737" s="337">
        <v>5625</v>
      </c>
      <c r="I1737" s="146">
        <f t="shared" ref="I1737:I1738" si="155">+E1737*H1737</f>
        <v>12656.25</v>
      </c>
      <c r="J1737" s="1"/>
      <c r="K1737" s="1"/>
      <c r="L1737" s="1"/>
      <c r="M1737" s="1"/>
      <c r="N1737" s="1"/>
      <c r="O1737" s="1"/>
      <c r="P1737" s="1"/>
      <c r="Q1737" s="1"/>
      <c r="R1737" s="1"/>
      <c r="S1737" s="1"/>
      <c r="T1737" s="1"/>
      <c r="U1737" s="1"/>
      <c r="V1737" s="1"/>
      <c r="W1737" s="1"/>
      <c r="X1737" s="1"/>
      <c r="Y1737" s="1"/>
      <c r="Z1737" s="1"/>
    </row>
    <row r="1738" spans="1:26" ht="14.25" customHeight="1">
      <c r="A1738" s="1"/>
      <c r="B1738" s="183"/>
      <c r="C1738" s="3" t="s">
        <v>296</v>
      </c>
      <c r="D1738" s="127" t="s">
        <v>297</v>
      </c>
      <c r="E1738" s="22">
        <v>0.05</v>
      </c>
      <c r="F1738" s="20">
        <v>7.92</v>
      </c>
      <c r="G1738" s="145">
        <v>1</v>
      </c>
      <c r="H1738" s="150">
        <f>I1750</f>
        <v>230153.84615384619</v>
      </c>
      <c r="I1738" s="146">
        <f t="shared" si="155"/>
        <v>11507.69230769231</v>
      </c>
      <c r="J1738" s="1"/>
      <c r="K1738" s="1"/>
      <c r="L1738" s="1"/>
      <c r="M1738" s="1"/>
      <c r="N1738" s="1"/>
      <c r="O1738" s="1"/>
      <c r="P1738" s="1"/>
      <c r="Q1738" s="1"/>
      <c r="R1738" s="1"/>
      <c r="S1738" s="1"/>
      <c r="T1738" s="1"/>
      <c r="U1738" s="1"/>
      <c r="V1738" s="1"/>
      <c r="W1738" s="1"/>
      <c r="X1738" s="1"/>
      <c r="Y1738" s="1"/>
      <c r="Z1738" s="1"/>
    </row>
    <row r="1739" spans="1:26" ht="14.25" customHeight="1">
      <c r="A1739" s="1"/>
      <c r="B1739" s="636" t="s">
        <v>298</v>
      </c>
      <c r="C1739" s="581"/>
      <c r="D1739" s="581"/>
      <c r="E1739" s="581"/>
      <c r="F1739" s="581"/>
      <c r="G1739" s="581"/>
      <c r="H1739" s="579"/>
      <c r="I1739" s="147">
        <f>SUM(I1737:I1738)</f>
        <v>24163.942307692312</v>
      </c>
      <c r="J1739" s="1"/>
      <c r="K1739" s="1"/>
      <c r="L1739" s="1"/>
      <c r="M1739" s="1"/>
      <c r="N1739" s="1"/>
      <c r="O1739" s="1"/>
      <c r="P1739" s="1"/>
      <c r="Q1739" s="1"/>
      <c r="R1739" s="1"/>
      <c r="S1739" s="1"/>
      <c r="T1739" s="1"/>
      <c r="U1739" s="1"/>
      <c r="V1739" s="1"/>
      <c r="W1739" s="1"/>
      <c r="X1739" s="1"/>
      <c r="Y1739" s="1"/>
      <c r="Z1739" s="1"/>
    </row>
    <row r="1740" spans="1:26" ht="14.25" customHeight="1">
      <c r="A1740" s="1"/>
      <c r="B1740" s="33"/>
      <c r="C1740" s="108"/>
      <c r="D1740" s="108"/>
      <c r="E1740" s="108"/>
      <c r="F1740" s="108"/>
      <c r="G1740" s="108"/>
      <c r="H1740" s="108"/>
      <c r="I1740" s="151"/>
      <c r="J1740" s="1"/>
      <c r="K1740" s="1"/>
      <c r="L1740" s="1"/>
      <c r="M1740" s="1"/>
      <c r="N1740" s="1"/>
      <c r="O1740" s="1"/>
      <c r="P1740" s="1"/>
      <c r="Q1740" s="1"/>
      <c r="R1740" s="1"/>
      <c r="S1740" s="1"/>
      <c r="T1740" s="1"/>
      <c r="U1740" s="1"/>
      <c r="V1740" s="1"/>
      <c r="W1740" s="1"/>
      <c r="X1740" s="1"/>
      <c r="Y1740" s="1"/>
      <c r="Z1740" s="1"/>
    </row>
    <row r="1741" spans="1:26" ht="14.25" customHeight="1">
      <c r="A1741" s="1"/>
      <c r="B1741" s="636" t="s">
        <v>299</v>
      </c>
      <c r="C1741" s="581"/>
      <c r="D1741" s="581"/>
      <c r="E1741" s="581"/>
      <c r="F1741" s="581"/>
      <c r="G1741" s="581"/>
      <c r="H1741" s="581"/>
      <c r="I1741" s="589"/>
      <c r="J1741" s="1"/>
      <c r="K1741" s="1"/>
      <c r="L1741" s="1"/>
      <c r="M1741" s="1"/>
      <c r="N1741" s="1"/>
      <c r="O1741" s="1"/>
      <c r="P1741" s="1"/>
      <c r="Q1741" s="1"/>
      <c r="R1741" s="1"/>
      <c r="S1741" s="1"/>
      <c r="T1741" s="1"/>
      <c r="U1741" s="1"/>
      <c r="V1741" s="1"/>
      <c r="W1741" s="1"/>
      <c r="X1741" s="1"/>
      <c r="Y1741" s="1"/>
      <c r="Z1741" s="1"/>
    </row>
    <row r="1742" spans="1:26" ht="14.25" customHeight="1">
      <c r="A1742" s="1"/>
      <c r="B1742" s="168" t="s">
        <v>287</v>
      </c>
      <c r="C1742" s="148" t="s">
        <v>283</v>
      </c>
      <c r="D1742" s="148" t="s">
        <v>288</v>
      </c>
      <c r="E1742" s="27" t="s">
        <v>289</v>
      </c>
      <c r="F1742" s="148" t="s">
        <v>73</v>
      </c>
      <c r="G1742" s="148" t="s">
        <v>290</v>
      </c>
      <c r="H1742" s="148" t="s">
        <v>284</v>
      </c>
      <c r="I1742" s="149" t="s">
        <v>291</v>
      </c>
      <c r="J1742" s="1"/>
      <c r="K1742" s="1"/>
      <c r="L1742" s="1"/>
      <c r="M1742" s="1"/>
      <c r="N1742" s="1"/>
      <c r="O1742" s="1"/>
      <c r="P1742" s="1"/>
      <c r="Q1742" s="1"/>
      <c r="R1742" s="1"/>
      <c r="S1742" s="1"/>
      <c r="T1742" s="1"/>
      <c r="U1742" s="1"/>
      <c r="V1742" s="1"/>
      <c r="W1742" s="1"/>
      <c r="X1742" s="1"/>
      <c r="Y1742" s="1"/>
      <c r="Z1742" s="1"/>
    </row>
    <row r="1743" spans="1:26" ht="14.25" customHeight="1">
      <c r="A1743" s="1"/>
      <c r="B1743" s="334"/>
      <c r="C1743" s="3" t="s">
        <v>300</v>
      </c>
      <c r="D1743" s="127" t="s">
        <v>301</v>
      </c>
      <c r="E1743" s="143">
        <v>48.4</v>
      </c>
      <c r="F1743" s="166">
        <v>48.4</v>
      </c>
      <c r="G1743" s="145">
        <v>1</v>
      </c>
      <c r="H1743" s="150">
        <v>200</v>
      </c>
      <c r="I1743" s="146">
        <f>+E1743*H1743+5</f>
        <v>9685</v>
      </c>
      <c r="J1743" s="1"/>
      <c r="K1743" s="1"/>
      <c r="L1743" s="1"/>
      <c r="M1743" s="1"/>
      <c r="N1743" s="1"/>
      <c r="O1743" s="1"/>
      <c r="P1743" s="1"/>
      <c r="Q1743" s="1"/>
      <c r="R1743" s="1"/>
      <c r="S1743" s="1"/>
      <c r="T1743" s="1"/>
      <c r="U1743" s="1"/>
      <c r="V1743" s="1"/>
      <c r="W1743" s="1"/>
      <c r="X1743" s="1"/>
      <c r="Y1743" s="1"/>
      <c r="Z1743" s="1"/>
    </row>
    <row r="1744" spans="1:26" ht="14.25" customHeight="1">
      <c r="A1744" s="1"/>
      <c r="B1744" s="636" t="s">
        <v>302</v>
      </c>
      <c r="C1744" s="581"/>
      <c r="D1744" s="581"/>
      <c r="E1744" s="581"/>
      <c r="F1744" s="581"/>
      <c r="G1744" s="581"/>
      <c r="H1744" s="579"/>
      <c r="I1744" s="147">
        <f>SUM(I1743)</f>
        <v>9685</v>
      </c>
      <c r="J1744" s="1"/>
      <c r="K1744" s="1"/>
      <c r="L1744" s="1"/>
      <c r="M1744" s="1"/>
      <c r="N1744" s="1"/>
      <c r="O1744" s="1"/>
      <c r="P1744" s="1"/>
      <c r="Q1744" s="1"/>
      <c r="R1744" s="1"/>
      <c r="S1744" s="1"/>
      <c r="T1744" s="1"/>
      <c r="U1744" s="1"/>
      <c r="V1744" s="1"/>
      <c r="W1744" s="1"/>
      <c r="X1744" s="1"/>
      <c r="Y1744" s="1"/>
      <c r="Z1744" s="1"/>
    </row>
    <row r="1745" spans="1:26" ht="14.25" customHeight="1">
      <c r="A1745" s="1"/>
      <c r="B1745" s="93"/>
      <c r="C1745" s="1"/>
      <c r="D1745" s="1"/>
      <c r="E1745" s="1"/>
      <c r="F1745" s="1"/>
      <c r="G1745" s="1"/>
      <c r="H1745" s="26"/>
      <c r="I1745" s="135"/>
      <c r="J1745" s="1"/>
      <c r="K1745" s="1"/>
      <c r="L1745" s="1"/>
      <c r="M1745" s="1"/>
      <c r="N1745" s="1"/>
      <c r="O1745" s="1"/>
      <c r="P1745" s="1"/>
      <c r="Q1745" s="1"/>
      <c r="R1745" s="1"/>
      <c r="S1745" s="1"/>
      <c r="T1745" s="1"/>
      <c r="U1745" s="1"/>
      <c r="V1745" s="1"/>
      <c r="W1745" s="1"/>
      <c r="X1745" s="1"/>
      <c r="Y1745" s="1"/>
      <c r="Z1745" s="1"/>
    </row>
    <row r="1746" spans="1:26" ht="14.25" customHeight="1">
      <c r="A1746" s="1"/>
      <c r="B1746" s="636" t="s">
        <v>303</v>
      </c>
      <c r="C1746" s="581"/>
      <c r="D1746" s="581"/>
      <c r="E1746" s="581"/>
      <c r="F1746" s="581"/>
      <c r="G1746" s="581"/>
      <c r="H1746" s="581"/>
      <c r="I1746" s="589"/>
      <c r="J1746" s="1"/>
      <c r="K1746" s="1"/>
      <c r="L1746" s="1"/>
      <c r="M1746" s="1"/>
      <c r="N1746" s="1"/>
      <c r="O1746" s="1"/>
      <c r="P1746" s="1"/>
      <c r="Q1746" s="1"/>
      <c r="R1746" s="1"/>
      <c r="S1746" s="1"/>
      <c r="T1746" s="1"/>
      <c r="U1746" s="1"/>
      <c r="V1746" s="1"/>
      <c r="W1746" s="1"/>
      <c r="X1746" s="1"/>
      <c r="Y1746" s="1"/>
      <c r="Z1746" s="1"/>
    </row>
    <row r="1747" spans="1:26" ht="14.25" customHeight="1">
      <c r="A1747" s="1"/>
      <c r="B1747" s="168" t="s">
        <v>287</v>
      </c>
      <c r="C1747" s="148" t="s">
        <v>283</v>
      </c>
      <c r="D1747" s="152" t="s">
        <v>288</v>
      </c>
      <c r="E1747" s="27" t="s">
        <v>289</v>
      </c>
      <c r="F1747" s="152" t="s">
        <v>73</v>
      </c>
      <c r="G1747" s="152" t="s">
        <v>290</v>
      </c>
      <c r="H1747" s="152" t="s">
        <v>284</v>
      </c>
      <c r="I1747" s="149" t="s">
        <v>291</v>
      </c>
      <c r="J1747" s="1"/>
      <c r="K1747" s="1"/>
      <c r="L1747" s="1"/>
      <c r="M1747" s="1"/>
      <c r="N1747" s="1"/>
      <c r="O1747" s="1"/>
      <c r="P1747" s="1"/>
      <c r="Q1747" s="1"/>
      <c r="R1747" s="1"/>
      <c r="S1747" s="1"/>
      <c r="T1747" s="1"/>
      <c r="U1747" s="1"/>
      <c r="V1747" s="1"/>
      <c r="W1747" s="1"/>
      <c r="X1747" s="1"/>
      <c r="Y1747" s="1"/>
      <c r="Z1747" s="1"/>
    </row>
    <row r="1748" spans="1:26" ht="14.25" customHeight="1">
      <c r="A1748" s="1"/>
      <c r="B1748" s="334"/>
      <c r="C1748" s="3" t="s">
        <v>304</v>
      </c>
      <c r="D1748" s="127" t="s">
        <v>305</v>
      </c>
      <c r="E1748" s="143">
        <f t="shared" ref="E1748:E1749" si="156">+F1748*G1748</f>
        <v>0.9900000000000001</v>
      </c>
      <c r="F1748" s="20">
        <v>1.1000000000000001</v>
      </c>
      <c r="G1748" s="127">
        <v>0.9</v>
      </c>
      <c r="H1748" s="150">
        <f>+((1160000+140000)*1.9*1.6)/30.42</f>
        <v>129914.52991452991</v>
      </c>
      <c r="I1748" s="146">
        <f t="shared" ref="I1748:I1749" si="157">+E1748*H1748</f>
        <v>128615.38461538462</v>
      </c>
      <c r="J1748" s="1"/>
      <c r="K1748" s="1"/>
      <c r="L1748" s="1"/>
      <c r="M1748" s="1"/>
      <c r="N1748" s="1"/>
      <c r="O1748" s="1"/>
      <c r="P1748" s="1"/>
      <c r="Q1748" s="1"/>
      <c r="R1748" s="1"/>
      <c r="S1748" s="1"/>
      <c r="T1748" s="1"/>
      <c r="U1748" s="1"/>
      <c r="V1748" s="1"/>
      <c r="W1748" s="1"/>
      <c r="X1748" s="1"/>
      <c r="Y1748" s="1"/>
      <c r="Z1748" s="1"/>
    </row>
    <row r="1749" spans="1:26" ht="14.25" customHeight="1">
      <c r="A1749" s="1"/>
      <c r="B1749" s="183"/>
      <c r="C1749" s="3" t="s">
        <v>306</v>
      </c>
      <c r="D1749" s="127" t="s">
        <v>305</v>
      </c>
      <c r="E1749" s="143">
        <f t="shared" si="156"/>
        <v>0.9900000000000001</v>
      </c>
      <c r="F1749" s="20">
        <v>1.1000000000000001</v>
      </c>
      <c r="G1749" s="127">
        <v>0.9</v>
      </c>
      <c r="H1749" s="150">
        <f>+((1160000+140000)*1.5*1.6)/30.42</f>
        <v>102564.10256410256</v>
      </c>
      <c r="I1749" s="146">
        <f t="shared" si="157"/>
        <v>101538.46153846155</v>
      </c>
      <c r="J1749" s="1"/>
      <c r="K1749" s="1"/>
      <c r="L1749" s="1"/>
      <c r="M1749" s="1"/>
      <c r="N1749" s="1"/>
      <c r="O1749" s="1"/>
      <c r="P1749" s="1"/>
      <c r="Q1749" s="1"/>
      <c r="R1749" s="1"/>
      <c r="S1749" s="1"/>
      <c r="T1749" s="1"/>
      <c r="U1749" s="1"/>
      <c r="V1749" s="1"/>
      <c r="W1749" s="1"/>
      <c r="X1749" s="1"/>
      <c r="Y1749" s="1"/>
      <c r="Z1749" s="1"/>
    </row>
    <row r="1750" spans="1:26" ht="14.25" customHeight="1">
      <c r="A1750" s="1"/>
      <c r="B1750" s="636" t="s">
        <v>307</v>
      </c>
      <c r="C1750" s="581"/>
      <c r="D1750" s="581"/>
      <c r="E1750" s="581"/>
      <c r="F1750" s="581"/>
      <c r="G1750" s="581"/>
      <c r="H1750" s="579"/>
      <c r="I1750" s="147">
        <f>SUM(I1748:I1749)</f>
        <v>230153.84615384619</v>
      </c>
      <c r="J1750" s="1"/>
      <c r="K1750" s="1"/>
      <c r="L1750" s="1"/>
      <c r="M1750" s="1"/>
      <c r="N1750" s="1"/>
      <c r="O1750" s="1"/>
      <c r="P1750" s="1"/>
      <c r="Q1750" s="1"/>
      <c r="R1750" s="1"/>
      <c r="S1750" s="1"/>
      <c r="T1750" s="1"/>
      <c r="U1750" s="1"/>
      <c r="V1750" s="1"/>
      <c r="W1750" s="1"/>
      <c r="X1750" s="1"/>
      <c r="Y1750" s="1"/>
      <c r="Z1750" s="1"/>
    </row>
    <row r="1751" spans="1:26" ht="14.25" customHeight="1">
      <c r="A1751" s="1"/>
      <c r="B1751" s="93"/>
      <c r="C1751" s="1"/>
      <c r="D1751" s="1"/>
      <c r="E1751" s="1"/>
      <c r="F1751" s="1"/>
      <c r="G1751" s="1"/>
      <c r="H1751" s="26"/>
      <c r="I1751" s="135"/>
      <c r="J1751" s="1"/>
      <c r="K1751" s="1"/>
      <c r="L1751" s="1"/>
      <c r="M1751" s="1"/>
      <c r="N1751" s="1"/>
      <c r="O1751" s="1"/>
      <c r="P1751" s="1"/>
      <c r="Q1751" s="1"/>
      <c r="R1751" s="1"/>
      <c r="S1751" s="1"/>
      <c r="T1751" s="1"/>
      <c r="U1751" s="1"/>
      <c r="V1751" s="1"/>
      <c r="W1751" s="1"/>
      <c r="X1751" s="1"/>
      <c r="Y1751" s="1"/>
      <c r="Z1751" s="1"/>
    </row>
    <row r="1752" spans="1:26" ht="14.25" customHeight="1">
      <c r="A1752" s="1"/>
      <c r="B1752" s="637" t="s">
        <v>308</v>
      </c>
      <c r="C1752" s="594"/>
      <c r="D1752" s="594"/>
      <c r="E1752" s="594"/>
      <c r="F1752" s="594"/>
      <c r="G1752" s="594"/>
      <c r="H1752" s="595"/>
      <c r="I1752" s="153">
        <f>+I1733+I1739+I1744+I1750</f>
        <v>1007630.4564615386</v>
      </c>
      <c r="J1752" s="1"/>
      <c r="K1752" s="1"/>
      <c r="L1752" s="1"/>
      <c r="M1752" s="1"/>
      <c r="N1752" s="1"/>
      <c r="O1752" s="1"/>
      <c r="P1752" s="1"/>
      <c r="Q1752" s="1"/>
      <c r="R1752" s="1"/>
      <c r="S1752" s="1"/>
      <c r="T1752" s="1"/>
      <c r="U1752" s="1"/>
      <c r="V1752" s="1"/>
      <c r="W1752" s="1"/>
      <c r="X1752" s="1"/>
      <c r="Y1752" s="1"/>
      <c r="Z1752" s="1"/>
    </row>
    <row r="1753" spans="1:26" ht="14.25" customHeight="1">
      <c r="A1753" s="1"/>
      <c r="B1753" s="290"/>
      <c r="C1753" s="68"/>
      <c r="D1753" s="68"/>
      <c r="E1753" s="68"/>
      <c r="F1753" s="68"/>
      <c r="G1753" s="68"/>
      <c r="H1753" s="69"/>
      <c r="I1753" s="1"/>
      <c r="J1753" s="1"/>
      <c r="K1753" s="1"/>
      <c r="L1753" s="1"/>
      <c r="M1753" s="1"/>
      <c r="N1753" s="1"/>
      <c r="O1753" s="1"/>
      <c r="P1753" s="1"/>
      <c r="Q1753" s="1"/>
      <c r="R1753" s="1"/>
      <c r="S1753" s="1"/>
      <c r="T1753" s="1"/>
      <c r="U1753" s="1"/>
      <c r="V1753" s="1"/>
      <c r="W1753" s="1"/>
      <c r="X1753" s="1"/>
      <c r="Y1753" s="1"/>
      <c r="Z1753" s="1"/>
    </row>
    <row r="1754" spans="1:26" ht="14.25" customHeight="1">
      <c r="A1754" s="1"/>
      <c r="B1754" s="291"/>
      <c r="C1754" s="31"/>
      <c r="D1754" s="31"/>
      <c r="E1754" s="31"/>
      <c r="F1754" s="31"/>
      <c r="G1754" s="31"/>
      <c r="H1754" s="32"/>
      <c r="I1754" s="1"/>
      <c r="J1754" s="1"/>
      <c r="K1754" s="1"/>
      <c r="L1754" s="1"/>
      <c r="M1754" s="1"/>
      <c r="N1754" s="1"/>
      <c r="O1754" s="1"/>
      <c r="P1754" s="1"/>
      <c r="Q1754" s="1"/>
      <c r="R1754" s="1"/>
      <c r="S1754" s="1"/>
      <c r="T1754" s="1"/>
      <c r="U1754" s="1"/>
      <c r="V1754" s="1"/>
      <c r="W1754" s="1"/>
      <c r="X1754" s="1"/>
      <c r="Y1754" s="1"/>
      <c r="Z1754" s="1"/>
    </row>
    <row r="1755" spans="1:26" ht="14.25" customHeight="1">
      <c r="A1755" s="1"/>
      <c r="B1755" s="696" t="s">
        <v>77</v>
      </c>
      <c r="C1755" s="602"/>
      <c r="D1755" s="602"/>
      <c r="E1755" s="602"/>
      <c r="F1755" s="602"/>
      <c r="G1755" s="602"/>
      <c r="H1755" s="633"/>
      <c r="I1755" s="1"/>
      <c r="J1755" s="1"/>
      <c r="K1755" s="1"/>
      <c r="L1755" s="1"/>
      <c r="M1755" s="1"/>
      <c r="N1755" s="1"/>
      <c r="O1755" s="1"/>
      <c r="P1755" s="1"/>
      <c r="Q1755" s="1"/>
      <c r="R1755" s="1"/>
      <c r="S1755" s="1"/>
      <c r="T1755" s="1"/>
      <c r="U1755" s="1"/>
      <c r="V1755" s="1"/>
      <c r="W1755" s="1"/>
      <c r="X1755" s="1"/>
      <c r="Y1755" s="1"/>
      <c r="Z1755" s="1"/>
    </row>
    <row r="1756" spans="1:26" ht="14.25" customHeight="1">
      <c r="A1756" s="1"/>
      <c r="B1756" s="668"/>
      <c r="C1756" s="606"/>
      <c r="D1756" s="606"/>
      <c r="E1756" s="606"/>
      <c r="F1756" s="606"/>
      <c r="G1756" s="606"/>
      <c r="H1756" s="607"/>
      <c r="I1756" s="1"/>
      <c r="J1756" s="1"/>
      <c r="K1756" s="1"/>
      <c r="L1756" s="1"/>
      <c r="M1756" s="1"/>
      <c r="N1756" s="1"/>
      <c r="O1756" s="1"/>
      <c r="P1756" s="1"/>
      <c r="Q1756" s="1"/>
      <c r="R1756" s="1"/>
      <c r="S1756" s="1"/>
      <c r="T1756" s="1"/>
      <c r="U1756" s="1"/>
      <c r="V1756" s="1"/>
      <c r="W1756" s="1"/>
      <c r="X1756" s="1"/>
      <c r="Y1756" s="1"/>
      <c r="Z1756" s="1"/>
    </row>
    <row r="1757" spans="1:26" ht="14.25" customHeight="1">
      <c r="A1757" s="1"/>
      <c r="B1757" s="591" t="s">
        <v>78</v>
      </c>
      <c r="C1757" s="581"/>
      <c r="D1757" s="581"/>
      <c r="E1757" s="581"/>
      <c r="F1757" s="581"/>
      <c r="G1757" s="581"/>
      <c r="H1757" s="589"/>
      <c r="I1757" s="1"/>
      <c r="J1757" s="1"/>
      <c r="K1757" s="1"/>
      <c r="L1757" s="1"/>
      <c r="M1757" s="1"/>
      <c r="N1757" s="1"/>
      <c r="O1757" s="1"/>
      <c r="P1757" s="1"/>
      <c r="Q1757" s="1"/>
      <c r="R1757" s="1"/>
      <c r="S1757" s="1"/>
      <c r="T1757" s="1"/>
      <c r="U1757" s="1"/>
      <c r="V1757" s="1"/>
      <c r="W1757" s="1"/>
      <c r="X1757" s="1"/>
      <c r="Y1757" s="1"/>
      <c r="Z1757" s="1"/>
    </row>
    <row r="1758" spans="1:26" ht="15" customHeight="1">
      <c r="A1758" s="1"/>
      <c r="B1758" s="588" t="s">
        <v>1011</v>
      </c>
      <c r="C1758" s="581"/>
      <c r="D1758" s="581"/>
      <c r="E1758" s="581"/>
      <c r="F1758" s="581"/>
      <c r="G1758" s="581"/>
      <c r="H1758" s="589"/>
      <c r="I1758" s="1"/>
      <c r="J1758" s="1"/>
      <c r="K1758" s="1"/>
      <c r="L1758" s="1"/>
      <c r="M1758" s="1"/>
      <c r="N1758" s="1"/>
      <c r="O1758" s="1"/>
      <c r="P1758" s="1"/>
      <c r="Q1758" s="1"/>
      <c r="R1758" s="1"/>
      <c r="S1758" s="1"/>
      <c r="T1758" s="1"/>
      <c r="U1758" s="1"/>
      <c r="V1758" s="1"/>
      <c r="W1758" s="1"/>
      <c r="X1758" s="1"/>
      <c r="Y1758" s="1"/>
      <c r="Z1758" s="1"/>
    </row>
    <row r="1759" spans="1:26" ht="15" customHeight="1">
      <c r="A1759" s="1"/>
      <c r="B1759" s="292" t="s">
        <v>79</v>
      </c>
      <c r="C1759" s="293" t="e">
        <f>+#REF!</f>
        <v>#REF!</v>
      </c>
      <c r="D1759" s="693" t="s">
        <v>80</v>
      </c>
      <c r="E1759" s="579"/>
      <c r="F1759" s="5" t="e">
        <f>+#REF!</f>
        <v>#REF!</v>
      </c>
      <c r="G1759" s="5" t="s">
        <v>81</v>
      </c>
      <c r="H1759" s="36"/>
      <c r="I1759" s="1"/>
      <c r="J1759" s="1"/>
      <c r="K1759" s="1"/>
      <c r="L1759" s="1"/>
      <c r="M1759" s="1"/>
      <c r="N1759" s="1"/>
      <c r="O1759" s="1"/>
      <c r="P1759" s="1"/>
      <c r="Q1759" s="1"/>
      <c r="R1759" s="1"/>
      <c r="S1759" s="1"/>
      <c r="T1759" s="1"/>
      <c r="U1759" s="1"/>
      <c r="V1759" s="1"/>
      <c r="W1759" s="1"/>
      <c r="X1759" s="1"/>
      <c r="Y1759" s="1"/>
      <c r="Z1759" s="1"/>
    </row>
    <row r="1760" spans="1:26" ht="14.25" customHeight="1">
      <c r="A1760" s="1"/>
      <c r="B1760" s="636"/>
      <c r="C1760" s="581"/>
      <c r="D1760" s="581"/>
      <c r="E1760" s="581"/>
      <c r="F1760" s="581"/>
      <c r="G1760" s="581"/>
      <c r="H1760" s="589"/>
      <c r="I1760" s="1"/>
      <c r="J1760" s="1"/>
      <c r="K1760" s="1"/>
      <c r="L1760" s="1"/>
      <c r="M1760" s="1"/>
      <c r="N1760" s="1"/>
      <c r="O1760" s="1"/>
      <c r="P1760" s="1"/>
      <c r="Q1760" s="1"/>
      <c r="R1760" s="1"/>
      <c r="S1760" s="1"/>
      <c r="T1760" s="1"/>
      <c r="U1760" s="1"/>
      <c r="V1760" s="1"/>
      <c r="W1760" s="1"/>
      <c r="X1760" s="1"/>
      <c r="Y1760" s="1"/>
      <c r="Z1760" s="1"/>
    </row>
    <row r="1761" spans="1:26" ht="15" customHeight="1">
      <c r="A1761" s="1"/>
      <c r="B1761" s="652" t="e">
        <f>+#REF!</f>
        <v>#REF!</v>
      </c>
      <c r="C1761" s="585"/>
      <c r="D1761" s="585"/>
      <c r="E1761" s="585"/>
      <c r="F1761" s="585"/>
      <c r="G1761" s="585"/>
      <c r="H1761" s="610"/>
      <c r="I1761" s="1"/>
      <c r="J1761" s="1"/>
      <c r="K1761" s="1"/>
      <c r="L1761" s="1"/>
      <c r="M1761" s="1"/>
      <c r="N1761" s="1"/>
      <c r="O1761" s="1"/>
      <c r="P1761" s="1"/>
      <c r="Q1761" s="1"/>
      <c r="R1761" s="1"/>
      <c r="S1761" s="1"/>
      <c r="T1761" s="1"/>
      <c r="U1761" s="1"/>
      <c r="V1761" s="1"/>
      <c r="W1761" s="1"/>
      <c r="X1761" s="1"/>
      <c r="Y1761" s="1"/>
      <c r="Z1761" s="1"/>
    </row>
    <row r="1762" spans="1:26" ht="14.25" customHeight="1">
      <c r="A1762" s="1"/>
      <c r="B1762" s="600"/>
      <c r="C1762" s="578"/>
      <c r="D1762" s="578"/>
      <c r="E1762" s="578"/>
      <c r="F1762" s="578"/>
      <c r="G1762" s="578"/>
      <c r="H1762" s="604"/>
      <c r="I1762" s="1"/>
      <c r="J1762" s="1"/>
      <c r="K1762" s="1"/>
      <c r="L1762" s="1"/>
      <c r="M1762" s="1"/>
      <c r="N1762" s="1"/>
      <c r="O1762" s="1"/>
      <c r="P1762" s="1"/>
      <c r="Q1762" s="1"/>
      <c r="R1762" s="1"/>
      <c r="S1762" s="1"/>
      <c r="T1762" s="1"/>
      <c r="U1762" s="1"/>
      <c r="V1762" s="1"/>
      <c r="W1762" s="1"/>
      <c r="X1762" s="1"/>
      <c r="Y1762" s="1"/>
      <c r="Z1762" s="1"/>
    </row>
    <row r="1763" spans="1:26" ht="14.25" customHeight="1">
      <c r="A1763" s="1"/>
      <c r="B1763" s="694"/>
      <c r="C1763" s="606"/>
      <c r="D1763" s="606"/>
      <c r="E1763" s="606"/>
      <c r="F1763" s="606"/>
      <c r="G1763" s="606"/>
      <c r="H1763" s="607"/>
      <c r="I1763" s="1"/>
      <c r="J1763" s="1"/>
      <c r="K1763" s="1"/>
      <c r="L1763" s="1"/>
      <c r="M1763" s="1"/>
      <c r="N1763" s="1"/>
      <c r="O1763" s="1"/>
      <c r="P1763" s="1"/>
      <c r="Q1763" s="1"/>
      <c r="R1763" s="1"/>
      <c r="S1763" s="1"/>
      <c r="T1763" s="1"/>
      <c r="U1763" s="1"/>
      <c r="V1763" s="1"/>
      <c r="W1763" s="1"/>
      <c r="X1763" s="1"/>
      <c r="Y1763" s="1"/>
      <c r="Z1763" s="1"/>
    </row>
    <row r="1764" spans="1:26" ht="14.25" customHeight="1">
      <c r="A1764" s="1"/>
      <c r="B1764" s="636" t="s">
        <v>82</v>
      </c>
      <c r="C1764" s="581"/>
      <c r="D1764" s="581"/>
      <c r="E1764" s="581"/>
      <c r="F1764" s="581"/>
      <c r="G1764" s="581"/>
      <c r="H1764" s="589"/>
      <c r="I1764" s="1"/>
      <c r="J1764" s="1"/>
      <c r="K1764" s="1"/>
      <c r="L1764" s="1"/>
      <c r="M1764" s="1"/>
      <c r="N1764" s="1"/>
      <c r="O1764" s="1"/>
      <c r="P1764" s="1"/>
      <c r="Q1764" s="1"/>
      <c r="R1764" s="1"/>
      <c r="S1764" s="1"/>
      <c r="T1764" s="1"/>
      <c r="U1764" s="1"/>
      <c r="V1764" s="1"/>
      <c r="W1764" s="1"/>
      <c r="X1764" s="1"/>
      <c r="Y1764" s="1"/>
      <c r="Z1764" s="1"/>
    </row>
    <row r="1765" spans="1:26" ht="14.25" customHeight="1">
      <c r="A1765" s="1"/>
      <c r="B1765" s="591" t="s">
        <v>1</v>
      </c>
      <c r="C1765" s="579"/>
      <c r="D1765" s="37" t="s">
        <v>2</v>
      </c>
      <c r="E1765" s="23" t="s">
        <v>83</v>
      </c>
      <c r="F1765" s="23" t="s">
        <v>84</v>
      </c>
      <c r="G1765" s="23" t="s">
        <v>85</v>
      </c>
      <c r="H1765" s="38" t="s">
        <v>86</v>
      </c>
      <c r="I1765" s="1"/>
      <c r="J1765" s="1"/>
      <c r="K1765" s="1"/>
      <c r="L1765" s="1"/>
      <c r="M1765" s="1"/>
      <c r="N1765" s="1"/>
      <c r="O1765" s="1"/>
      <c r="P1765" s="1"/>
      <c r="Q1765" s="1"/>
      <c r="R1765" s="1"/>
      <c r="S1765" s="1"/>
      <c r="T1765" s="1"/>
      <c r="U1765" s="1"/>
      <c r="V1765" s="1"/>
      <c r="W1765" s="1"/>
      <c r="X1765" s="1"/>
      <c r="Y1765" s="1"/>
      <c r="Z1765" s="1"/>
    </row>
    <row r="1766" spans="1:26" ht="14.25" customHeight="1">
      <c r="A1766" s="1"/>
      <c r="B1766" s="862"/>
      <c r="C1766" s="690"/>
      <c r="D1766" s="39"/>
      <c r="E1766" s="39"/>
      <c r="F1766" s="40"/>
      <c r="G1766" s="41"/>
      <c r="H1766" s="42">
        <f>G1766*(F1766+1)*E1766</f>
        <v>0</v>
      </c>
      <c r="I1766" s="1"/>
      <c r="J1766" s="1"/>
      <c r="K1766" s="1"/>
      <c r="L1766" s="1"/>
      <c r="M1766" s="1"/>
      <c r="N1766" s="1"/>
      <c r="O1766" s="1"/>
      <c r="P1766" s="1"/>
      <c r="Q1766" s="1"/>
      <c r="R1766" s="1"/>
      <c r="S1766" s="1"/>
      <c r="T1766" s="1"/>
      <c r="U1766" s="1"/>
      <c r="V1766" s="1"/>
      <c r="W1766" s="1"/>
      <c r="X1766" s="1"/>
      <c r="Y1766" s="1"/>
      <c r="Z1766" s="1"/>
    </row>
    <row r="1767" spans="1:26" ht="14.25" customHeight="1">
      <c r="A1767" s="1"/>
      <c r="B1767" s="706" t="s">
        <v>474</v>
      </c>
      <c r="C1767" s="621"/>
      <c r="D1767" s="39" t="s">
        <v>9</v>
      </c>
      <c r="E1767" s="50">
        <v>1</v>
      </c>
      <c r="F1767" s="40">
        <v>0.05</v>
      </c>
      <c r="G1767" s="41">
        <v>80000</v>
      </c>
      <c r="H1767" s="42">
        <f t="shared" ref="H1767:H1770" si="158">E1767*(F1767+1)*G1767</f>
        <v>84000</v>
      </c>
      <c r="I1767" s="1"/>
      <c r="J1767" s="1"/>
      <c r="K1767" s="1"/>
      <c r="L1767" s="1"/>
      <c r="M1767" s="1"/>
      <c r="N1767" s="1"/>
      <c r="O1767" s="1"/>
      <c r="P1767" s="1"/>
      <c r="Q1767" s="1"/>
      <c r="R1767" s="1"/>
      <c r="S1767" s="1"/>
      <c r="T1767" s="1"/>
      <c r="U1767" s="1"/>
      <c r="V1767" s="1"/>
      <c r="W1767" s="1"/>
      <c r="X1767" s="1"/>
      <c r="Y1767" s="1"/>
      <c r="Z1767" s="1"/>
    </row>
    <row r="1768" spans="1:26" ht="14.25" customHeight="1">
      <c r="A1768" s="1"/>
      <c r="B1768" s="706" t="s">
        <v>970</v>
      </c>
      <c r="C1768" s="621"/>
      <c r="D1768" s="39" t="s">
        <v>30</v>
      </c>
      <c r="E1768" s="50">
        <v>0.15</v>
      </c>
      <c r="F1768" s="40">
        <v>0</v>
      </c>
      <c r="G1768" s="41">
        <v>59000</v>
      </c>
      <c r="H1768" s="42">
        <f t="shared" si="158"/>
        <v>8850</v>
      </c>
      <c r="I1768" s="1"/>
      <c r="J1768" s="1"/>
      <c r="K1768" s="1"/>
      <c r="L1768" s="1"/>
      <c r="M1768" s="1"/>
      <c r="N1768" s="1"/>
      <c r="O1768" s="1"/>
      <c r="P1768" s="1"/>
      <c r="Q1768" s="1"/>
      <c r="R1768" s="1"/>
      <c r="S1768" s="1"/>
      <c r="T1768" s="1"/>
      <c r="U1768" s="1"/>
      <c r="V1768" s="1"/>
      <c r="W1768" s="1"/>
      <c r="X1768" s="1"/>
      <c r="Y1768" s="1"/>
      <c r="Z1768" s="1"/>
    </row>
    <row r="1769" spans="1:26" ht="14.25" customHeight="1">
      <c r="A1769" s="1"/>
      <c r="B1769" s="708" t="s">
        <v>979</v>
      </c>
      <c r="C1769" s="621"/>
      <c r="D1769" s="39" t="s">
        <v>30</v>
      </c>
      <c r="E1769" s="50">
        <v>0.1</v>
      </c>
      <c r="F1769" s="40">
        <v>0</v>
      </c>
      <c r="G1769" s="41">
        <v>18900</v>
      </c>
      <c r="H1769" s="42">
        <f t="shared" si="158"/>
        <v>1890</v>
      </c>
      <c r="I1769" s="1"/>
      <c r="J1769" s="1"/>
      <c r="K1769" s="1"/>
      <c r="L1769" s="1"/>
      <c r="M1769" s="1"/>
      <c r="N1769" s="1"/>
      <c r="O1769" s="1"/>
      <c r="P1769" s="1"/>
      <c r="Q1769" s="1"/>
      <c r="R1769" s="1"/>
      <c r="S1769" s="1"/>
      <c r="T1769" s="1"/>
      <c r="U1769" s="1"/>
      <c r="V1769" s="1"/>
      <c r="W1769" s="1"/>
      <c r="X1769" s="1"/>
      <c r="Y1769" s="1"/>
      <c r="Z1769" s="1"/>
    </row>
    <row r="1770" spans="1:26" ht="14.25" customHeight="1">
      <c r="A1770" s="1"/>
      <c r="B1770" s="706" t="s">
        <v>968</v>
      </c>
      <c r="C1770" s="621"/>
      <c r="D1770" s="39" t="s">
        <v>5</v>
      </c>
      <c r="E1770" s="50">
        <v>1</v>
      </c>
      <c r="F1770" s="40">
        <v>0</v>
      </c>
      <c r="G1770" s="41">
        <v>4500</v>
      </c>
      <c r="H1770" s="42">
        <f t="shared" si="158"/>
        <v>4500</v>
      </c>
      <c r="I1770" s="1"/>
      <c r="J1770" s="1"/>
      <c r="K1770" s="1"/>
      <c r="L1770" s="1"/>
      <c r="M1770" s="1"/>
      <c r="N1770" s="1"/>
      <c r="O1770" s="1"/>
      <c r="P1770" s="1"/>
      <c r="Q1770" s="1"/>
      <c r="R1770" s="1"/>
      <c r="S1770" s="1"/>
      <c r="T1770" s="1"/>
      <c r="U1770" s="1"/>
      <c r="V1770" s="1"/>
      <c r="W1770" s="1"/>
      <c r="X1770" s="1"/>
      <c r="Y1770" s="1"/>
      <c r="Z1770" s="1"/>
    </row>
    <row r="1771" spans="1:26" ht="14.25" customHeight="1">
      <c r="A1771" s="1"/>
      <c r="B1771" s="708"/>
      <c r="C1771" s="621"/>
      <c r="D1771" s="39"/>
      <c r="E1771" s="50"/>
      <c r="F1771" s="40"/>
      <c r="G1771" s="41"/>
      <c r="H1771" s="42"/>
      <c r="I1771" s="1"/>
      <c r="J1771" s="1"/>
      <c r="K1771" s="1"/>
      <c r="L1771" s="1"/>
      <c r="M1771" s="1"/>
      <c r="N1771" s="1"/>
      <c r="O1771" s="1"/>
      <c r="P1771" s="1"/>
      <c r="Q1771" s="1"/>
      <c r="R1771" s="1"/>
      <c r="S1771" s="1"/>
      <c r="T1771" s="1"/>
      <c r="U1771" s="1"/>
      <c r="V1771" s="1"/>
      <c r="W1771" s="1"/>
      <c r="X1771" s="1"/>
      <c r="Y1771" s="1"/>
      <c r="Z1771" s="1"/>
    </row>
    <row r="1772" spans="1:26" ht="14.25" customHeight="1">
      <c r="A1772" s="1"/>
      <c r="B1772" s="708"/>
      <c r="C1772" s="621"/>
      <c r="D1772" s="39"/>
      <c r="E1772" s="50"/>
      <c r="F1772" s="40"/>
      <c r="G1772" s="41"/>
      <c r="H1772" s="42"/>
      <c r="I1772" s="1"/>
      <c r="J1772" s="1"/>
      <c r="K1772" s="1"/>
      <c r="L1772" s="1"/>
      <c r="M1772" s="1"/>
      <c r="N1772" s="1"/>
      <c r="O1772" s="1"/>
      <c r="P1772" s="1"/>
      <c r="Q1772" s="1"/>
      <c r="R1772" s="1"/>
      <c r="S1772" s="1"/>
      <c r="T1772" s="1"/>
      <c r="U1772" s="1"/>
      <c r="V1772" s="1"/>
      <c r="W1772" s="1"/>
      <c r="X1772" s="1"/>
      <c r="Y1772" s="1"/>
      <c r="Z1772" s="1"/>
    </row>
    <row r="1773" spans="1:26" ht="14.25" customHeight="1">
      <c r="A1773" s="1"/>
      <c r="B1773" s="702"/>
      <c r="C1773" s="625"/>
      <c r="D1773" s="39"/>
      <c r="E1773" s="46"/>
      <c r="F1773" s="47"/>
      <c r="G1773" s="48"/>
      <c r="H1773" s="42">
        <f>G1773*(F1773+1)*E1773</f>
        <v>0</v>
      </c>
      <c r="I1773" s="1"/>
      <c r="J1773" s="1"/>
      <c r="K1773" s="1"/>
      <c r="L1773" s="1"/>
      <c r="M1773" s="1"/>
      <c r="N1773" s="1"/>
      <c r="O1773" s="1"/>
      <c r="P1773" s="1"/>
      <c r="Q1773" s="1"/>
      <c r="R1773" s="1"/>
      <c r="S1773" s="1"/>
      <c r="T1773" s="1"/>
      <c r="U1773" s="1"/>
      <c r="V1773" s="1"/>
      <c r="W1773" s="1"/>
      <c r="X1773" s="1"/>
      <c r="Y1773" s="1"/>
      <c r="Z1773" s="1"/>
    </row>
    <row r="1774" spans="1:26" ht="14.25" customHeight="1">
      <c r="A1774" s="1"/>
      <c r="B1774" s="682" t="s">
        <v>87</v>
      </c>
      <c r="C1774" s="581"/>
      <c r="D1774" s="581"/>
      <c r="E1774" s="581"/>
      <c r="F1774" s="581"/>
      <c r="G1774" s="579"/>
      <c r="H1774" s="49">
        <f>ROUND(SUM(H1766:H1773),2)</f>
        <v>99240</v>
      </c>
      <c r="I1774" s="1"/>
      <c r="J1774" s="1"/>
      <c r="K1774" s="1"/>
      <c r="L1774" s="1"/>
      <c r="M1774" s="1"/>
      <c r="N1774" s="1"/>
      <c r="O1774" s="1"/>
      <c r="P1774" s="1"/>
      <c r="Q1774" s="1"/>
      <c r="R1774" s="1"/>
      <c r="S1774" s="1"/>
      <c r="T1774" s="1"/>
      <c r="U1774" s="1"/>
      <c r="V1774" s="1"/>
      <c r="W1774" s="1"/>
      <c r="X1774" s="1"/>
      <c r="Y1774" s="1"/>
      <c r="Z1774" s="1"/>
    </row>
    <row r="1775" spans="1:26" ht="14.25" customHeight="1">
      <c r="A1775" s="1"/>
      <c r="B1775" s="636" t="s">
        <v>88</v>
      </c>
      <c r="C1775" s="581"/>
      <c r="D1775" s="581"/>
      <c r="E1775" s="581"/>
      <c r="F1775" s="581"/>
      <c r="G1775" s="581"/>
      <c r="H1775" s="589"/>
      <c r="I1775" s="1"/>
      <c r="J1775" s="1"/>
      <c r="K1775" s="1"/>
      <c r="L1775" s="1"/>
      <c r="M1775" s="1"/>
      <c r="N1775" s="1"/>
      <c r="O1775" s="1"/>
      <c r="P1775" s="1"/>
      <c r="Q1775" s="1"/>
      <c r="R1775" s="1"/>
      <c r="S1775" s="1"/>
      <c r="T1775" s="1"/>
      <c r="U1775" s="1"/>
      <c r="V1775" s="1"/>
      <c r="W1775" s="1"/>
      <c r="X1775" s="1"/>
      <c r="Y1775" s="1"/>
      <c r="Z1775" s="1"/>
    </row>
    <row r="1776" spans="1:26" ht="14.25" customHeight="1">
      <c r="A1776" s="1"/>
      <c r="B1776" s="591" t="s">
        <v>1</v>
      </c>
      <c r="C1776" s="579"/>
      <c r="D1776" s="37" t="s">
        <v>2</v>
      </c>
      <c r="E1776" s="23" t="s">
        <v>83</v>
      </c>
      <c r="F1776" s="23" t="s">
        <v>89</v>
      </c>
      <c r="G1776" s="23" t="s">
        <v>85</v>
      </c>
      <c r="H1776" s="38" t="s">
        <v>86</v>
      </c>
      <c r="I1776" s="1"/>
      <c r="J1776" s="1"/>
      <c r="K1776" s="1"/>
      <c r="L1776" s="1"/>
      <c r="M1776" s="1"/>
      <c r="N1776" s="1"/>
      <c r="O1776" s="1"/>
      <c r="P1776" s="1"/>
      <c r="Q1776" s="1"/>
      <c r="R1776" s="1"/>
      <c r="S1776" s="1"/>
      <c r="T1776" s="1"/>
      <c r="U1776" s="1"/>
      <c r="V1776" s="1"/>
      <c r="W1776" s="1"/>
      <c r="X1776" s="1"/>
      <c r="Y1776" s="1"/>
      <c r="Z1776" s="1"/>
    </row>
    <row r="1777" spans="1:26" ht="14.25" customHeight="1">
      <c r="A1777" s="1"/>
      <c r="B1777" s="701"/>
      <c r="C1777" s="680"/>
      <c r="D1777" s="50"/>
      <c r="E1777" s="51"/>
      <c r="F1777" s="52"/>
      <c r="G1777" s="41"/>
      <c r="H1777" s="42">
        <f t="shared" ref="H1777:H1779" si="159">E1777*F1777*G1777</f>
        <v>0</v>
      </c>
      <c r="I1777" s="1"/>
      <c r="J1777" s="1"/>
      <c r="K1777" s="1"/>
      <c r="L1777" s="1"/>
      <c r="M1777" s="1"/>
      <c r="N1777" s="1"/>
      <c r="O1777" s="1"/>
      <c r="P1777" s="1"/>
      <c r="Q1777" s="1"/>
      <c r="R1777" s="1"/>
      <c r="S1777" s="1"/>
      <c r="T1777" s="1"/>
      <c r="U1777" s="1"/>
      <c r="V1777" s="1"/>
      <c r="W1777" s="1"/>
      <c r="X1777" s="1"/>
      <c r="Y1777" s="1"/>
      <c r="Z1777" s="1"/>
    </row>
    <row r="1778" spans="1:26" ht="14.25" customHeight="1">
      <c r="A1778" s="1"/>
      <c r="B1778" s="707" t="s">
        <v>90</v>
      </c>
      <c r="C1778" s="620"/>
      <c r="D1778" s="53" t="s">
        <v>91</v>
      </c>
      <c r="E1778" s="50">
        <v>0.05</v>
      </c>
      <c r="F1778" s="59">
        <v>1</v>
      </c>
      <c r="G1778" s="41">
        <f>H1789</f>
        <v>24788</v>
      </c>
      <c r="H1778" s="42">
        <f t="shared" si="159"/>
        <v>1239.4000000000001</v>
      </c>
      <c r="I1778" s="1"/>
      <c r="J1778" s="1"/>
      <c r="K1778" s="1"/>
      <c r="L1778" s="1"/>
      <c r="M1778" s="1"/>
      <c r="N1778" s="1"/>
      <c r="O1778" s="1"/>
      <c r="P1778" s="1"/>
      <c r="Q1778" s="1"/>
      <c r="R1778" s="1"/>
      <c r="S1778" s="1"/>
      <c r="T1778" s="1"/>
      <c r="U1778" s="1"/>
      <c r="V1778" s="1"/>
      <c r="W1778" s="1"/>
      <c r="X1778" s="1"/>
      <c r="Y1778" s="1"/>
      <c r="Z1778" s="1"/>
    </row>
    <row r="1779" spans="1:26" ht="14.25" customHeight="1">
      <c r="A1779" s="1"/>
      <c r="B1779" s="707" t="s">
        <v>133</v>
      </c>
      <c r="C1779" s="620"/>
      <c r="D1779" s="53" t="s">
        <v>94</v>
      </c>
      <c r="E1779" s="50">
        <v>2</v>
      </c>
      <c r="F1779" s="59">
        <v>1</v>
      </c>
      <c r="G1779" s="41">
        <v>740</v>
      </c>
      <c r="H1779" s="42">
        <f t="shared" si="159"/>
        <v>1480</v>
      </c>
      <c r="I1779" s="1"/>
      <c r="J1779" s="1"/>
      <c r="K1779" s="1"/>
      <c r="L1779" s="1"/>
      <c r="M1779" s="1"/>
      <c r="N1779" s="1"/>
      <c r="O1779" s="1"/>
      <c r="P1779" s="1"/>
      <c r="Q1779" s="1"/>
      <c r="R1779" s="1"/>
      <c r="S1779" s="1"/>
      <c r="T1779" s="1"/>
      <c r="U1779" s="1"/>
      <c r="V1779" s="1"/>
      <c r="W1779" s="1"/>
      <c r="X1779" s="1"/>
      <c r="Y1779" s="1"/>
      <c r="Z1779" s="1"/>
    </row>
    <row r="1780" spans="1:26" ht="14.25" customHeight="1">
      <c r="A1780" s="1"/>
      <c r="B1780" s="707" t="s">
        <v>249</v>
      </c>
      <c r="C1780" s="621"/>
      <c r="D1780" s="53" t="s">
        <v>94</v>
      </c>
      <c r="E1780" s="73">
        <v>2</v>
      </c>
      <c r="F1780" s="87">
        <v>1</v>
      </c>
      <c r="G1780" s="41">
        <v>400</v>
      </c>
      <c r="H1780" s="42">
        <v>800</v>
      </c>
      <c r="I1780" s="1"/>
      <c r="J1780" s="1"/>
      <c r="K1780" s="1"/>
      <c r="L1780" s="1"/>
      <c r="M1780" s="1"/>
      <c r="N1780" s="1"/>
      <c r="O1780" s="1"/>
      <c r="P1780" s="1"/>
      <c r="Q1780" s="1"/>
      <c r="R1780" s="1"/>
      <c r="S1780" s="1"/>
      <c r="T1780" s="1"/>
      <c r="U1780" s="1"/>
      <c r="V1780" s="1"/>
      <c r="W1780" s="1"/>
      <c r="X1780" s="1"/>
      <c r="Y1780" s="1"/>
      <c r="Z1780" s="1"/>
    </row>
    <row r="1781" spans="1:26" ht="14.25" customHeight="1">
      <c r="A1781" s="1"/>
      <c r="B1781" s="861"/>
      <c r="C1781" s="681"/>
      <c r="D1781" s="47"/>
      <c r="E1781" s="46"/>
      <c r="F1781" s="47"/>
      <c r="G1781" s="41"/>
      <c r="H1781" s="42">
        <f>E1781*F1781*G1781</f>
        <v>0</v>
      </c>
      <c r="I1781" s="1"/>
      <c r="J1781" s="1"/>
      <c r="K1781" s="1"/>
      <c r="L1781" s="1"/>
      <c r="M1781" s="1"/>
      <c r="N1781" s="1"/>
      <c r="O1781" s="1"/>
      <c r="P1781" s="1"/>
      <c r="Q1781" s="1"/>
      <c r="R1781" s="1"/>
      <c r="S1781" s="1"/>
      <c r="T1781" s="1"/>
      <c r="U1781" s="1"/>
      <c r="V1781" s="1"/>
      <c r="W1781" s="1"/>
      <c r="X1781" s="1"/>
      <c r="Y1781" s="1"/>
      <c r="Z1781" s="1"/>
    </row>
    <row r="1782" spans="1:26" ht="14.25" customHeight="1">
      <c r="A1782" s="1"/>
      <c r="B1782" s="682" t="s">
        <v>87</v>
      </c>
      <c r="C1782" s="581"/>
      <c r="D1782" s="581"/>
      <c r="E1782" s="581"/>
      <c r="F1782" s="581"/>
      <c r="G1782" s="579"/>
      <c r="H1782" s="49">
        <f>ROUND(SUM(H1777:H1781),2)</f>
        <v>3519.4</v>
      </c>
      <c r="I1782" s="1"/>
      <c r="J1782" s="1"/>
      <c r="K1782" s="1"/>
      <c r="L1782" s="1"/>
      <c r="M1782" s="1"/>
      <c r="N1782" s="1"/>
      <c r="O1782" s="1"/>
      <c r="P1782" s="1"/>
      <c r="Q1782" s="1"/>
      <c r="R1782" s="1"/>
      <c r="S1782" s="1"/>
      <c r="T1782" s="1"/>
      <c r="U1782" s="1"/>
      <c r="V1782" s="1"/>
      <c r="W1782" s="1"/>
      <c r="X1782" s="1"/>
      <c r="Y1782" s="1"/>
      <c r="Z1782" s="1"/>
    </row>
    <row r="1783" spans="1:26" ht="14.25" customHeight="1">
      <c r="A1783" s="1"/>
      <c r="B1783" s="636" t="s">
        <v>92</v>
      </c>
      <c r="C1783" s="581"/>
      <c r="D1783" s="581"/>
      <c r="E1783" s="581"/>
      <c r="F1783" s="581"/>
      <c r="G1783" s="581"/>
      <c r="H1783" s="589"/>
      <c r="I1783" s="1"/>
      <c r="J1783" s="1"/>
      <c r="K1783" s="1"/>
      <c r="L1783" s="1"/>
      <c r="M1783" s="1"/>
      <c r="N1783" s="1"/>
      <c r="O1783" s="1"/>
      <c r="P1783" s="1"/>
      <c r="Q1783" s="1"/>
      <c r="R1783" s="1"/>
      <c r="S1783" s="1"/>
      <c r="T1783" s="1"/>
      <c r="U1783" s="1"/>
      <c r="V1783" s="1"/>
      <c r="W1783" s="1"/>
      <c r="X1783" s="1"/>
      <c r="Y1783" s="1"/>
      <c r="Z1783" s="1"/>
    </row>
    <row r="1784" spans="1:26" ht="14.25" customHeight="1">
      <c r="A1784" s="1"/>
      <c r="B1784" s="591" t="s">
        <v>1</v>
      </c>
      <c r="C1784" s="579"/>
      <c r="D1784" s="37" t="s">
        <v>2</v>
      </c>
      <c r="E1784" s="23" t="s">
        <v>83</v>
      </c>
      <c r="F1784" s="54" t="s">
        <v>89</v>
      </c>
      <c r="G1784" s="23" t="s">
        <v>85</v>
      </c>
      <c r="H1784" s="55" t="s">
        <v>86</v>
      </c>
      <c r="I1784" s="1"/>
      <c r="J1784" s="1"/>
      <c r="K1784" s="1"/>
      <c r="L1784" s="1"/>
      <c r="M1784" s="1"/>
      <c r="N1784" s="1"/>
      <c r="O1784" s="1"/>
      <c r="P1784" s="1"/>
      <c r="Q1784" s="1"/>
      <c r="R1784" s="1"/>
      <c r="S1784" s="1"/>
      <c r="T1784" s="1"/>
      <c r="U1784" s="1"/>
      <c r="V1784" s="1"/>
      <c r="W1784" s="1"/>
      <c r="X1784" s="1"/>
      <c r="Y1784" s="1"/>
      <c r="Z1784" s="1"/>
    </row>
    <row r="1785" spans="1:26" ht="14.25" customHeight="1">
      <c r="A1785" s="1"/>
      <c r="B1785" s="701"/>
      <c r="C1785" s="680"/>
      <c r="D1785" s="56"/>
      <c r="E1785" s="51"/>
      <c r="F1785" s="57"/>
      <c r="G1785" s="41"/>
      <c r="H1785" s="42">
        <f t="shared" ref="H1785:H1788" si="160">E1785*F1785*G1785</f>
        <v>0</v>
      </c>
      <c r="I1785" s="1"/>
      <c r="J1785" s="1"/>
      <c r="K1785" s="1"/>
      <c r="L1785" s="1"/>
      <c r="M1785" s="1"/>
      <c r="N1785" s="1"/>
      <c r="O1785" s="1"/>
      <c r="P1785" s="1"/>
      <c r="Q1785" s="1"/>
      <c r="R1785" s="1"/>
      <c r="S1785" s="1"/>
      <c r="T1785" s="1"/>
      <c r="U1785" s="1"/>
      <c r="V1785" s="1"/>
      <c r="W1785" s="1"/>
      <c r="X1785" s="1"/>
      <c r="Y1785" s="1"/>
      <c r="Z1785" s="1"/>
    </row>
    <row r="1786" spans="1:26" ht="14.25" customHeight="1">
      <c r="A1786" s="1"/>
      <c r="B1786" s="619" t="s">
        <v>96</v>
      </c>
      <c r="C1786" s="620"/>
      <c r="D1786" s="58" t="s">
        <v>94</v>
      </c>
      <c r="E1786" s="50">
        <v>1</v>
      </c>
      <c r="F1786" s="96">
        <v>0.14943332529539424</v>
      </c>
      <c r="G1786" s="41">
        <v>102080</v>
      </c>
      <c r="H1786" s="42">
        <f t="shared" si="160"/>
        <v>15254.153846153844</v>
      </c>
      <c r="I1786" s="1"/>
      <c r="J1786" s="1"/>
      <c r="K1786" s="1"/>
      <c r="L1786" s="1"/>
      <c r="M1786" s="1"/>
      <c r="N1786" s="1"/>
      <c r="O1786" s="1"/>
      <c r="P1786" s="1"/>
      <c r="Q1786" s="1"/>
      <c r="R1786" s="1"/>
      <c r="S1786" s="1"/>
      <c r="T1786" s="1"/>
      <c r="U1786" s="1"/>
      <c r="V1786" s="1"/>
      <c r="W1786" s="1"/>
      <c r="X1786" s="1"/>
      <c r="Y1786" s="1"/>
      <c r="Z1786" s="1"/>
    </row>
    <row r="1787" spans="1:26" ht="14.25" customHeight="1">
      <c r="A1787" s="1"/>
      <c r="B1787" s="619" t="s">
        <v>93</v>
      </c>
      <c r="C1787" s="620"/>
      <c r="D1787" s="58" t="s">
        <v>94</v>
      </c>
      <c r="E1787" s="50">
        <v>1</v>
      </c>
      <c r="F1787" s="96">
        <f>+F1786</f>
        <v>0.14943332529539424</v>
      </c>
      <c r="G1787" s="41">
        <v>63800</v>
      </c>
      <c r="H1787" s="42">
        <f t="shared" si="160"/>
        <v>9533.8461538461524</v>
      </c>
      <c r="I1787" s="1"/>
      <c r="J1787" s="1"/>
      <c r="K1787" s="1"/>
      <c r="L1787" s="1"/>
      <c r="M1787" s="1"/>
      <c r="N1787" s="1"/>
      <c r="O1787" s="1"/>
      <c r="P1787" s="1"/>
      <c r="Q1787" s="1"/>
      <c r="R1787" s="1"/>
      <c r="S1787" s="1"/>
      <c r="T1787" s="1"/>
      <c r="U1787" s="1"/>
      <c r="V1787" s="1"/>
      <c r="W1787" s="1"/>
      <c r="X1787" s="1"/>
      <c r="Y1787" s="1"/>
      <c r="Z1787" s="1"/>
    </row>
    <row r="1788" spans="1:26" ht="14.25" customHeight="1">
      <c r="A1788" s="1"/>
      <c r="B1788" s="702"/>
      <c r="C1788" s="681"/>
      <c r="D1788" s="60"/>
      <c r="E1788" s="61"/>
      <c r="F1788" s="47"/>
      <c r="G1788" s="41"/>
      <c r="H1788" s="42">
        <f t="shared" si="160"/>
        <v>0</v>
      </c>
      <c r="I1788" s="1"/>
      <c r="J1788" s="1"/>
      <c r="K1788" s="1"/>
      <c r="L1788" s="1"/>
      <c r="M1788" s="1"/>
      <c r="N1788" s="1"/>
      <c r="O1788" s="1"/>
      <c r="P1788" s="1"/>
      <c r="Q1788" s="1"/>
      <c r="R1788" s="1"/>
      <c r="S1788" s="1"/>
      <c r="T1788" s="1"/>
      <c r="U1788" s="1"/>
      <c r="V1788" s="1"/>
      <c r="W1788" s="1"/>
      <c r="X1788" s="1"/>
      <c r="Y1788" s="1"/>
      <c r="Z1788" s="1"/>
    </row>
    <row r="1789" spans="1:26" ht="14.25" customHeight="1">
      <c r="A1789" s="1"/>
      <c r="B1789" s="682" t="s">
        <v>87</v>
      </c>
      <c r="C1789" s="581"/>
      <c r="D1789" s="581"/>
      <c r="E1789" s="581"/>
      <c r="F1789" s="581"/>
      <c r="G1789" s="579"/>
      <c r="H1789" s="49">
        <f>ROUND(SUM(H1785:H1788),2)</f>
        <v>24788</v>
      </c>
      <c r="I1789" s="1"/>
      <c r="J1789" s="338">
        <f>+H1789-94</f>
        <v>24694</v>
      </c>
      <c r="K1789" s="1"/>
      <c r="L1789" s="1"/>
      <c r="M1789" s="1"/>
      <c r="N1789" s="1"/>
      <c r="O1789" s="1"/>
      <c r="P1789" s="1"/>
      <c r="Q1789" s="1"/>
      <c r="R1789" s="1"/>
      <c r="S1789" s="1"/>
      <c r="T1789" s="1"/>
      <c r="U1789" s="1"/>
      <c r="V1789" s="1"/>
      <c r="W1789" s="1"/>
      <c r="X1789" s="1"/>
      <c r="Y1789" s="1"/>
      <c r="Z1789" s="1"/>
    </row>
    <row r="1790" spans="1:26" ht="14.25" customHeight="1">
      <c r="A1790" s="1"/>
      <c r="B1790" s="636" t="s">
        <v>95</v>
      </c>
      <c r="C1790" s="581"/>
      <c r="D1790" s="581"/>
      <c r="E1790" s="581"/>
      <c r="F1790" s="581"/>
      <c r="G1790" s="581"/>
      <c r="H1790" s="589"/>
      <c r="I1790" s="1"/>
      <c r="J1790" s="1"/>
      <c r="K1790" s="1"/>
      <c r="L1790" s="1"/>
      <c r="M1790" s="1"/>
      <c r="N1790" s="1"/>
      <c r="O1790" s="1"/>
      <c r="P1790" s="1"/>
      <c r="Q1790" s="1"/>
      <c r="R1790" s="1"/>
      <c r="S1790" s="1"/>
      <c r="T1790" s="1"/>
      <c r="U1790" s="1"/>
      <c r="V1790" s="1"/>
      <c r="W1790" s="1"/>
      <c r="X1790" s="1"/>
      <c r="Y1790" s="1"/>
      <c r="Z1790" s="1"/>
    </row>
    <row r="1791" spans="1:26" ht="14.25" customHeight="1">
      <c r="A1791" s="1"/>
      <c r="B1791" s="591" t="s">
        <v>1</v>
      </c>
      <c r="C1791" s="581"/>
      <c r="D1791" s="579"/>
      <c r="E1791" s="23" t="s">
        <v>2</v>
      </c>
      <c r="F1791" s="23" t="s">
        <v>83</v>
      </c>
      <c r="G1791" s="23" t="s">
        <v>85</v>
      </c>
      <c r="H1791" s="38" t="s">
        <v>86</v>
      </c>
      <c r="I1791" s="1"/>
      <c r="J1791" s="1"/>
      <c r="K1791" s="1"/>
      <c r="L1791" s="1"/>
      <c r="M1791" s="1"/>
      <c r="N1791" s="1"/>
      <c r="O1791" s="1"/>
      <c r="P1791" s="1"/>
      <c r="Q1791" s="1"/>
      <c r="R1791" s="1"/>
      <c r="S1791" s="1"/>
      <c r="T1791" s="1"/>
      <c r="U1791" s="1"/>
      <c r="V1791" s="1"/>
      <c r="W1791" s="1"/>
      <c r="X1791" s="1"/>
      <c r="Y1791" s="1"/>
      <c r="Z1791" s="1"/>
    </row>
    <row r="1792" spans="1:26" ht="14.25" customHeight="1">
      <c r="A1792" s="1"/>
      <c r="B1792" s="619" t="s">
        <v>213</v>
      </c>
      <c r="C1792" s="620"/>
      <c r="D1792" s="621"/>
      <c r="E1792" s="39" t="s">
        <v>13</v>
      </c>
      <c r="F1792" s="40">
        <v>0.6</v>
      </c>
      <c r="G1792" s="62">
        <v>16388</v>
      </c>
      <c r="H1792" s="63">
        <f t="shared" ref="H1792:H1793" si="161">G1792*F1792</f>
        <v>9832.7999999999993</v>
      </c>
      <c r="I1792" s="1"/>
      <c r="J1792" s="1"/>
      <c r="K1792" s="1"/>
      <c r="L1792" s="1"/>
      <c r="M1792" s="1"/>
      <c r="N1792" s="1"/>
      <c r="O1792" s="1"/>
      <c r="P1792" s="1"/>
      <c r="Q1792" s="1"/>
      <c r="R1792" s="1"/>
      <c r="S1792" s="1"/>
      <c r="T1792" s="1"/>
      <c r="U1792" s="1"/>
      <c r="V1792" s="1"/>
      <c r="W1792" s="1"/>
      <c r="X1792" s="1"/>
      <c r="Y1792" s="1"/>
      <c r="Z1792" s="1"/>
    </row>
    <row r="1793" spans="1:26" ht="14.25" customHeight="1">
      <c r="A1793" s="1"/>
      <c r="B1793" s="619"/>
      <c r="C1793" s="620"/>
      <c r="D1793" s="621"/>
      <c r="E1793" s="39"/>
      <c r="F1793" s="40"/>
      <c r="G1793" s="62"/>
      <c r="H1793" s="63">
        <f t="shared" si="161"/>
        <v>0</v>
      </c>
      <c r="I1793" s="1"/>
      <c r="J1793" s="1"/>
      <c r="K1793" s="1"/>
      <c r="L1793" s="1"/>
      <c r="M1793" s="1"/>
      <c r="N1793" s="1"/>
      <c r="O1793" s="1"/>
      <c r="P1793" s="1"/>
      <c r="Q1793" s="1"/>
      <c r="R1793" s="1"/>
      <c r="S1793" s="1"/>
      <c r="T1793" s="1"/>
      <c r="U1793" s="1"/>
      <c r="V1793" s="1"/>
      <c r="W1793" s="1"/>
      <c r="X1793" s="1"/>
      <c r="Y1793" s="1"/>
      <c r="Z1793" s="1"/>
    </row>
    <row r="1794" spans="1:26" ht="14.25" customHeight="1">
      <c r="A1794" s="1"/>
      <c r="B1794" s="674" t="s">
        <v>87</v>
      </c>
      <c r="C1794" s="594"/>
      <c r="D1794" s="594"/>
      <c r="E1794" s="594"/>
      <c r="F1794" s="594"/>
      <c r="G1794" s="595"/>
      <c r="H1794" s="64">
        <f>ROUND(SUM(H1792:H1793),2)</f>
        <v>9832.7999999999993</v>
      </c>
      <c r="I1794" s="1"/>
      <c r="J1794" s="1"/>
      <c r="K1794" s="1"/>
      <c r="L1794" s="1"/>
      <c r="M1794" s="1"/>
      <c r="N1794" s="1"/>
      <c r="O1794" s="1"/>
      <c r="P1794" s="1"/>
      <c r="Q1794" s="1"/>
      <c r="R1794" s="1"/>
      <c r="S1794" s="1"/>
      <c r="T1794" s="1"/>
      <c r="U1794" s="1"/>
      <c r="V1794" s="1"/>
      <c r="W1794" s="1"/>
      <c r="X1794" s="1"/>
      <c r="Y1794" s="1"/>
      <c r="Z1794" s="1"/>
    </row>
    <row r="1795" spans="1:26" ht="14.25" customHeight="1">
      <c r="A1795" s="1"/>
      <c r="B1795" s="675"/>
      <c r="C1795" s="602"/>
      <c r="D1795" s="602"/>
      <c r="E1795" s="602"/>
      <c r="F1795" s="602"/>
      <c r="G1795" s="602"/>
      <c r="H1795" s="633"/>
      <c r="I1795" s="1"/>
      <c r="J1795" s="1"/>
      <c r="K1795" s="1"/>
      <c r="L1795" s="1"/>
      <c r="M1795" s="1"/>
      <c r="N1795" s="1"/>
      <c r="O1795" s="1"/>
      <c r="P1795" s="1"/>
      <c r="Q1795" s="1"/>
      <c r="R1795" s="1"/>
      <c r="S1795" s="1"/>
      <c r="T1795" s="1"/>
      <c r="U1795" s="1"/>
      <c r="V1795" s="1"/>
      <c r="W1795" s="1"/>
      <c r="X1795" s="1"/>
      <c r="Y1795" s="1"/>
      <c r="Z1795" s="1"/>
    </row>
    <row r="1796" spans="1:26" ht="14.25" customHeight="1">
      <c r="A1796" s="1"/>
      <c r="B1796" s="676"/>
      <c r="C1796" s="587"/>
      <c r="D1796" s="635"/>
      <c r="E1796" s="677" t="s">
        <v>59</v>
      </c>
      <c r="F1796" s="678"/>
      <c r="G1796" s="678"/>
      <c r="H1796" s="65">
        <f>ROUND(H1794+H1789+H1782+H1774,0)</f>
        <v>137380</v>
      </c>
      <c r="I1796" s="1"/>
      <c r="J1796" s="1"/>
      <c r="K1796" s="1"/>
      <c r="L1796" s="1"/>
      <c r="M1796" s="1"/>
      <c r="N1796" s="1"/>
      <c r="O1796" s="1"/>
      <c r="P1796" s="1"/>
      <c r="Q1796" s="1"/>
      <c r="R1796" s="1"/>
      <c r="S1796" s="1"/>
      <c r="T1796" s="1"/>
      <c r="U1796" s="1"/>
      <c r="V1796" s="1"/>
      <c r="W1796" s="1"/>
      <c r="X1796" s="1"/>
      <c r="Y1796" s="1"/>
      <c r="Z1796" s="1"/>
    </row>
    <row r="1797" spans="1:26" ht="14.25" customHeight="1">
      <c r="A1797" s="1"/>
      <c r="B1797" s="290"/>
      <c r="C1797" s="68"/>
      <c r="D1797" s="68"/>
      <c r="E1797" s="68"/>
      <c r="F1797" s="68"/>
      <c r="G1797" s="68"/>
      <c r="H1797" s="69"/>
      <c r="I1797" s="1"/>
      <c r="J1797" s="1"/>
      <c r="K1797" s="1"/>
      <c r="L1797" s="1"/>
      <c r="M1797" s="1"/>
      <c r="N1797" s="1"/>
      <c r="O1797" s="1"/>
      <c r="P1797" s="1"/>
      <c r="Q1797" s="1"/>
      <c r="R1797" s="1"/>
      <c r="S1797" s="1"/>
      <c r="T1797" s="1"/>
      <c r="U1797" s="1"/>
      <c r="V1797" s="1"/>
      <c r="W1797" s="1"/>
      <c r="X1797" s="1"/>
      <c r="Y1797" s="1"/>
      <c r="Z1797" s="1"/>
    </row>
    <row r="1798" spans="1:26" ht="14.25" customHeight="1">
      <c r="A1798" s="1"/>
      <c r="B1798" s="291"/>
      <c r="C1798" s="31"/>
      <c r="D1798" s="31"/>
      <c r="E1798" s="31"/>
      <c r="F1798" s="31"/>
      <c r="G1798" s="31"/>
      <c r="H1798" s="32"/>
      <c r="I1798" s="1"/>
      <c r="J1798" s="1"/>
      <c r="K1798" s="1"/>
      <c r="L1798" s="1"/>
      <c r="M1798" s="1"/>
      <c r="N1798" s="1"/>
      <c r="O1798" s="1"/>
      <c r="P1798" s="1"/>
      <c r="Q1798" s="1"/>
      <c r="R1798" s="1"/>
      <c r="S1798" s="1"/>
      <c r="T1798" s="1"/>
      <c r="U1798" s="1"/>
      <c r="V1798" s="1"/>
      <c r="W1798" s="1"/>
      <c r="X1798" s="1"/>
      <c r="Y1798" s="1"/>
      <c r="Z1798" s="1"/>
    </row>
    <row r="1799" spans="1:26" ht="14.25" customHeight="1">
      <c r="A1799" s="1"/>
      <c r="B1799" s="696" t="s">
        <v>77</v>
      </c>
      <c r="C1799" s="602"/>
      <c r="D1799" s="602"/>
      <c r="E1799" s="602"/>
      <c r="F1799" s="602"/>
      <c r="G1799" s="602"/>
      <c r="H1799" s="633"/>
      <c r="I1799" s="1"/>
      <c r="J1799" s="1"/>
      <c r="K1799" s="1"/>
      <c r="L1799" s="1"/>
      <c r="M1799" s="1"/>
      <c r="N1799" s="1"/>
      <c r="O1799" s="1"/>
      <c r="P1799" s="1"/>
      <c r="Q1799" s="1"/>
      <c r="R1799" s="1"/>
      <c r="S1799" s="1"/>
      <c r="T1799" s="1"/>
      <c r="U1799" s="1"/>
      <c r="V1799" s="1"/>
      <c r="W1799" s="1"/>
      <c r="X1799" s="1"/>
      <c r="Y1799" s="1"/>
      <c r="Z1799" s="1"/>
    </row>
    <row r="1800" spans="1:26" ht="14.25" customHeight="1">
      <c r="A1800" s="1"/>
      <c r="B1800" s="668"/>
      <c r="C1800" s="606"/>
      <c r="D1800" s="606"/>
      <c r="E1800" s="606"/>
      <c r="F1800" s="606"/>
      <c r="G1800" s="606"/>
      <c r="H1800" s="607"/>
      <c r="I1800" s="1"/>
      <c r="J1800" s="1"/>
      <c r="K1800" s="1"/>
      <c r="L1800" s="1"/>
      <c r="M1800" s="1"/>
      <c r="N1800" s="1"/>
      <c r="O1800" s="1"/>
      <c r="P1800" s="1"/>
      <c r="Q1800" s="1"/>
      <c r="R1800" s="1"/>
      <c r="S1800" s="1"/>
      <c r="T1800" s="1"/>
      <c r="U1800" s="1"/>
      <c r="V1800" s="1"/>
      <c r="W1800" s="1"/>
      <c r="X1800" s="1"/>
      <c r="Y1800" s="1"/>
      <c r="Z1800" s="1"/>
    </row>
    <row r="1801" spans="1:26" ht="14.25" customHeight="1">
      <c r="A1801" s="1"/>
      <c r="B1801" s="591" t="s">
        <v>78</v>
      </c>
      <c r="C1801" s="581"/>
      <c r="D1801" s="581"/>
      <c r="E1801" s="581"/>
      <c r="F1801" s="581"/>
      <c r="G1801" s="581"/>
      <c r="H1801" s="589"/>
      <c r="I1801" s="1"/>
      <c r="J1801" s="1"/>
      <c r="K1801" s="1"/>
      <c r="L1801" s="1"/>
      <c r="M1801" s="1"/>
      <c r="N1801" s="1"/>
      <c r="O1801" s="1"/>
      <c r="P1801" s="1"/>
      <c r="Q1801" s="1"/>
      <c r="R1801" s="1"/>
      <c r="S1801" s="1"/>
      <c r="T1801" s="1"/>
      <c r="U1801" s="1"/>
      <c r="V1801" s="1"/>
      <c r="W1801" s="1"/>
      <c r="X1801" s="1"/>
      <c r="Y1801" s="1"/>
      <c r="Z1801" s="1"/>
    </row>
    <row r="1802" spans="1:26" ht="14.25" customHeight="1">
      <c r="A1802" s="1"/>
      <c r="B1802" s="588" t="s">
        <v>1011</v>
      </c>
      <c r="C1802" s="581"/>
      <c r="D1802" s="581"/>
      <c r="E1802" s="581"/>
      <c r="F1802" s="581"/>
      <c r="G1802" s="581"/>
      <c r="H1802" s="589"/>
      <c r="I1802" s="1"/>
      <c r="J1802" s="1"/>
      <c r="K1802" s="1"/>
      <c r="L1802" s="1"/>
      <c r="M1802" s="1"/>
      <c r="N1802" s="1"/>
      <c r="O1802" s="1"/>
      <c r="P1802" s="1"/>
      <c r="Q1802" s="1"/>
      <c r="R1802" s="1"/>
      <c r="S1802" s="1"/>
      <c r="T1802" s="1"/>
      <c r="U1802" s="1"/>
      <c r="V1802" s="1"/>
      <c r="W1802" s="1"/>
      <c r="X1802" s="1"/>
      <c r="Y1802" s="1"/>
      <c r="Z1802" s="1"/>
    </row>
    <row r="1803" spans="1:26" ht="14.25" customHeight="1">
      <c r="A1803" s="1"/>
      <c r="B1803" s="292" t="s">
        <v>79</v>
      </c>
      <c r="C1803" s="293" t="e">
        <f>+#REF!</f>
        <v>#REF!</v>
      </c>
      <c r="D1803" s="693" t="s">
        <v>80</v>
      </c>
      <c r="E1803" s="579"/>
      <c r="F1803" s="5" t="e">
        <f>+#REF!</f>
        <v>#REF!</v>
      </c>
      <c r="G1803" s="5" t="s">
        <v>81</v>
      </c>
      <c r="H1803" s="36"/>
      <c r="I1803" s="1"/>
      <c r="J1803" s="1"/>
      <c r="K1803" s="1"/>
      <c r="L1803" s="1"/>
      <c r="M1803" s="1"/>
      <c r="N1803" s="1"/>
      <c r="O1803" s="1"/>
      <c r="P1803" s="1"/>
      <c r="Q1803" s="1"/>
      <c r="R1803" s="1"/>
      <c r="S1803" s="1"/>
      <c r="T1803" s="1"/>
      <c r="U1803" s="1"/>
      <c r="V1803" s="1"/>
      <c r="W1803" s="1"/>
      <c r="X1803" s="1"/>
      <c r="Y1803" s="1"/>
      <c r="Z1803" s="1"/>
    </row>
    <row r="1804" spans="1:26" ht="14.25" customHeight="1">
      <c r="A1804" s="1"/>
      <c r="B1804" s="636"/>
      <c r="C1804" s="581"/>
      <c r="D1804" s="581"/>
      <c r="E1804" s="581"/>
      <c r="F1804" s="581"/>
      <c r="G1804" s="581"/>
      <c r="H1804" s="589"/>
      <c r="I1804" s="1"/>
      <c r="J1804" s="1"/>
      <c r="K1804" s="1"/>
      <c r="L1804" s="1"/>
      <c r="M1804" s="1"/>
      <c r="N1804" s="1"/>
      <c r="O1804" s="1"/>
      <c r="P1804" s="1"/>
      <c r="Q1804" s="1"/>
      <c r="R1804" s="1"/>
      <c r="S1804" s="1"/>
      <c r="T1804" s="1"/>
      <c r="U1804" s="1"/>
      <c r="V1804" s="1"/>
      <c r="W1804" s="1"/>
      <c r="X1804" s="1"/>
      <c r="Y1804" s="1"/>
      <c r="Z1804" s="1"/>
    </row>
    <row r="1805" spans="1:26" ht="14.25" customHeight="1">
      <c r="A1805" s="1"/>
      <c r="B1805" s="652" t="e">
        <f>+#REF!</f>
        <v>#REF!</v>
      </c>
      <c r="C1805" s="585"/>
      <c r="D1805" s="585"/>
      <c r="E1805" s="585"/>
      <c r="F1805" s="585"/>
      <c r="G1805" s="585"/>
      <c r="H1805" s="610"/>
      <c r="I1805" s="1"/>
      <c r="J1805" s="1"/>
      <c r="K1805" s="1"/>
      <c r="L1805" s="1"/>
      <c r="M1805" s="1"/>
      <c r="N1805" s="1"/>
      <c r="O1805" s="1"/>
      <c r="P1805" s="1"/>
      <c r="Q1805" s="1"/>
      <c r="R1805" s="1"/>
      <c r="S1805" s="1"/>
      <c r="T1805" s="1"/>
      <c r="U1805" s="1"/>
      <c r="V1805" s="1"/>
      <c r="W1805" s="1"/>
      <c r="X1805" s="1"/>
      <c r="Y1805" s="1"/>
      <c r="Z1805" s="1"/>
    </row>
    <row r="1806" spans="1:26" ht="14.25" customHeight="1">
      <c r="A1806" s="1"/>
      <c r="B1806" s="600"/>
      <c r="C1806" s="578"/>
      <c r="D1806" s="578"/>
      <c r="E1806" s="578"/>
      <c r="F1806" s="578"/>
      <c r="G1806" s="578"/>
      <c r="H1806" s="604"/>
      <c r="I1806" s="1"/>
      <c r="J1806" s="1"/>
      <c r="K1806" s="1"/>
      <c r="L1806" s="1"/>
      <c r="M1806" s="1"/>
      <c r="N1806" s="1"/>
      <c r="O1806" s="1"/>
      <c r="P1806" s="1"/>
      <c r="Q1806" s="1"/>
      <c r="R1806" s="1"/>
      <c r="S1806" s="1"/>
      <c r="T1806" s="1"/>
      <c r="U1806" s="1"/>
      <c r="V1806" s="1"/>
      <c r="W1806" s="1"/>
      <c r="X1806" s="1"/>
      <c r="Y1806" s="1"/>
      <c r="Z1806" s="1"/>
    </row>
    <row r="1807" spans="1:26" ht="14.25" customHeight="1">
      <c r="A1807" s="1"/>
      <c r="B1807" s="694"/>
      <c r="C1807" s="606"/>
      <c r="D1807" s="606"/>
      <c r="E1807" s="606"/>
      <c r="F1807" s="606"/>
      <c r="G1807" s="606"/>
      <c r="H1807" s="607"/>
      <c r="I1807" s="1"/>
      <c r="J1807" s="1"/>
      <c r="K1807" s="1"/>
      <c r="L1807" s="1"/>
      <c r="M1807" s="1"/>
      <c r="N1807" s="1"/>
      <c r="O1807" s="1"/>
      <c r="P1807" s="1"/>
      <c r="Q1807" s="1"/>
      <c r="R1807" s="1"/>
      <c r="S1807" s="1"/>
      <c r="T1807" s="1"/>
      <c r="U1807" s="1"/>
      <c r="V1807" s="1"/>
      <c r="W1807" s="1"/>
      <c r="X1807" s="1"/>
      <c r="Y1807" s="1"/>
      <c r="Z1807" s="1"/>
    </row>
    <row r="1808" spans="1:26" ht="14.25" customHeight="1">
      <c r="A1808" s="1"/>
      <c r="B1808" s="636" t="s">
        <v>82</v>
      </c>
      <c r="C1808" s="581"/>
      <c r="D1808" s="581"/>
      <c r="E1808" s="581"/>
      <c r="F1808" s="581"/>
      <c r="G1808" s="581"/>
      <c r="H1808" s="589"/>
      <c r="I1808" s="1"/>
      <c r="J1808" s="1"/>
      <c r="K1808" s="1"/>
      <c r="L1808" s="1"/>
      <c r="M1808" s="1"/>
      <c r="N1808" s="1"/>
      <c r="O1808" s="1"/>
      <c r="P1808" s="1"/>
      <c r="Q1808" s="1"/>
      <c r="R1808" s="1"/>
      <c r="S1808" s="1"/>
      <c r="T1808" s="1"/>
      <c r="U1808" s="1"/>
      <c r="V1808" s="1"/>
      <c r="W1808" s="1"/>
      <c r="X1808" s="1"/>
      <c r="Y1808" s="1"/>
      <c r="Z1808" s="1"/>
    </row>
    <row r="1809" spans="1:26" ht="14.25" customHeight="1">
      <c r="A1809" s="1"/>
      <c r="B1809" s="591" t="s">
        <v>1</v>
      </c>
      <c r="C1809" s="579"/>
      <c r="D1809" s="37" t="s">
        <v>2</v>
      </c>
      <c r="E1809" s="23" t="s">
        <v>83</v>
      </c>
      <c r="F1809" s="23" t="s">
        <v>84</v>
      </c>
      <c r="G1809" s="23" t="s">
        <v>85</v>
      </c>
      <c r="H1809" s="38" t="s">
        <v>86</v>
      </c>
      <c r="I1809" s="1"/>
      <c r="J1809" s="1"/>
      <c r="K1809" s="1"/>
      <c r="L1809" s="1"/>
      <c r="M1809" s="1"/>
      <c r="N1809" s="1"/>
      <c r="O1809" s="1"/>
      <c r="P1809" s="1"/>
      <c r="Q1809" s="1"/>
      <c r="R1809" s="1"/>
      <c r="S1809" s="1"/>
      <c r="T1809" s="1"/>
      <c r="U1809" s="1"/>
      <c r="V1809" s="1"/>
      <c r="W1809" s="1"/>
      <c r="X1809" s="1"/>
      <c r="Y1809" s="1"/>
      <c r="Z1809" s="1"/>
    </row>
    <row r="1810" spans="1:26" ht="14.25" customHeight="1">
      <c r="A1810" s="1"/>
      <c r="B1810" s="862"/>
      <c r="C1810" s="690"/>
      <c r="D1810" s="39"/>
      <c r="E1810" s="39"/>
      <c r="F1810" s="40"/>
      <c r="G1810" s="41"/>
      <c r="H1810" s="42">
        <f t="shared" ref="H1810:H1812" si="162">G1810*(F1810+1)*E1810</f>
        <v>0</v>
      </c>
      <c r="I1810" s="1"/>
      <c r="J1810" s="1"/>
      <c r="K1810" s="1"/>
      <c r="L1810" s="1"/>
      <c r="M1810" s="1"/>
      <c r="N1810" s="1"/>
      <c r="O1810" s="1"/>
      <c r="P1810" s="1"/>
      <c r="Q1810" s="1"/>
      <c r="R1810" s="1"/>
      <c r="S1810" s="1"/>
      <c r="T1810" s="1"/>
      <c r="U1810" s="1"/>
      <c r="V1810" s="1"/>
      <c r="W1810" s="1"/>
      <c r="X1810" s="1"/>
      <c r="Y1810" s="1"/>
      <c r="Z1810" s="1"/>
    </row>
    <row r="1811" spans="1:26" ht="14.25" customHeight="1">
      <c r="A1811" s="1"/>
      <c r="B1811" s="706" t="s">
        <v>1040</v>
      </c>
      <c r="C1811" s="621"/>
      <c r="D1811" s="39" t="s">
        <v>30</v>
      </c>
      <c r="E1811" s="50">
        <v>0.5</v>
      </c>
      <c r="F1811" s="40">
        <v>0.1</v>
      </c>
      <c r="G1811" s="41">
        <v>130000</v>
      </c>
      <c r="H1811" s="42">
        <f t="shared" si="162"/>
        <v>71500</v>
      </c>
      <c r="I1811" s="1"/>
      <c r="J1811" s="1"/>
      <c r="K1811" s="1"/>
      <c r="L1811" s="1"/>
      <c r="M1811" s="1"/>
      <c r="N1811" s="1"/>
      <c r="O1811" s="1"/>
      <c r="P1811" s="1"/>
      <c r="Q1811" s="1"/>
      <c r="R1811" s="1"/>
      <c r="S1811" s="1"/>
      <c r="T1811" s="1"/>
      <c r="U1811" s="1"/>
      <c r="V1811" s="1"/>
      <c r="W1811" s="1"/>
      <c r="X1811" s="1"/>
      <c r="Y1811" s="1"/>
      <c r="Z1811" s="1"/>
    </row>
    <row r="1812" spans="1:26" ht="14.25" customHeight="1">
      <c r="A1812" s="1"/>
      <c r="B1812" s="708" t="s">
        <v>205</v>
      </c>
      <c r="C1812" s="621"/>
      <c r="D1812" s="39" t="s">
        <v>328</v>
      </c>
      <c r="E1812" s="50">
        <v>1</v>
      </c>
      <c r="F1812" s="40">
        <v>0</v>
      </c>
      <c r="G1812" s="41">
        <v>1240</v>
      </c>
      <c r="H1812" s="42">
        <f t="shared" si="162"/>
        <v>1240</v>
      </c>
      <c r="I1812" s="1"/>
      <c r="J1812" s="1"/>
      <c r="K1812" s="1"/>
      <c r="L1812" s="1"/>
      <c r="M1812" s="1"/>
      <c r="N1812" s="1"/>
      <c r="O1812" s="1"/>
      <c r="P1812" s="1"/>
      <c r="Q1812" s="1"/>
      <c r="R1812" s="1"/>
      <c r="S1812" s="1"/>
      <c r="T1812" s="1"/>
      <c r="U1812" s="1"/>
      <c r="V1812" s="1"/>
      <c r="W1812" s="1"/>
      <c r="X1812" s="1"/>
      <c r="Y1812" s="1"/>
      <c r="Z1812" s="1"/>
    </row>
    <row r="1813" spans="1:26" ht="14.25" customHeight="1">
      <c r="A1813" s="1"/>
      <c r="B1813" s="708"/>
      <c r="C1813" s="621"/>
      <c r="D1813" s="39"/>
      <c r="E1813" s="50"/>
      <c r="F1813" s="40"/>
      <c r="G1813" s="41"/>
      <c r="H1813" s="42"/>
      <c r="I1813" s="1"/>
      <c r="J1813" s="1"/>
      <c r="K1813" s="1"/>
      <c r="L1813" s="1"/>
      <c r="M1813" s="1"/>
      <c r="N1813" s="1"/>
      <c r="O1813" s="1"/>
      <c r="P1813" s="1"/>
      <c r="Q1813" s="1"/>
      <c r="R1813" s="1"/>
      <c r="S1813" s="1"/>
      <c r="T1813" s="1"/>
      <c r="U1813" s="1"/>
      <c r="V1813" s="1"/>
      <c r="W1813" s="1"/>
      <c r="X1813" s="1"/>
      <c r="Y1813" s="1"/>
      <c r="Z1813" s="1"/>
    </row>
    <row r="1814" spans="1:26" ht="14.25" customHeight="1">
      <c r="A1814" s="1"/>
      <c r="B1814" s="702"/>
      <c r="C1814" s="625"/>
      <c r="D1814" s="39"/>
      <c r="E1814" s="46"/>
      <c r="F1814" s="47"/>
      <c r="G1814" s="48"/>
      <c r="H1814" s="42">
        <f>G1814*(F1814+1)*E1814</f>
        <v>0</v>
      </c>
      <c r="I1814" s="1"/>
      <c r="J1814" s="1"/>
      <c r="K1814" s="1"/>
      <c r="L1814" s="1"/>
      <c r="M1814" s="1"/>
      <c r="N1814" s="1"/>
      <c r="O1814" s="1"/>
      <c r="P1814" s="1"/>
      <c r="Q1814" s="1"/>
      <c r="R1814" s="1"/>
      <c r="S1814" s="1"/>
      <c r="T1814" s="1"/>
      <c r="U1814" s="1"/>
      <c r="V1814" s="1"/>
      <c r="W1814" s="1"/>
      <c r="X1814" s="1"/>
      <c r="Y1814" s="1"/>
      <c r="Z1814" s="1"/>
    </row>
    <row r="1815" spans="1:26" ht="14.25" customHeight="1">
      <c r="A1815" s="1"/>
      <c r="B1815" s="682" t="s">
        <v>87</v>
      </c>
      <c r="C1815" s="581"/>
      <c r="D1815" s="581"/>
      <c r="E1815" s="581"/>
      <c r="F1815" s="581"/>
      <c r="G1815" s="579"/>
      <c r="H1815" s="49">
        <f>ROUND(SUM(H1810:H1814),2)</f>
        <v>72740</v>
      </c>
      <c r="I1815" s="1"/>
      <c r="J1815" s="1"/>
      <c r="K1815" s="1"/>
      <c r="L1815" s="1"/>
      <c r="M1815" s="1"/>
      <c r="N1815" s="1"/>
      <c r="O1815" s="1"/>
      <c r="P1815" s="1"/>
      <c r="Q1815" s="1"/>
      <c r="R1815" s="1"/>
      <c r="S1815" s="1"/>
      <c r="T1815" s="1"/>
      <c r="U1815" s="1"/>
      <c r="V1815" s="1"/>
      <c r="W1815" s="1"/>
      <c r="X1815" s="1"/>
      <c r="Y1815" s="1"/>
      <c r="Z1815" s="1"/>
    </row>
    <row r="1816" spans="1:26" ht="14.25" customHeight="1">
      <c r="A1816" s="1"/>
      <c r="B1816" s="636" t="s">
        <v>88</v>
      </c>
      <c r="C1816" s="581"/>
      <c r="D1816" s="581"/>
      <c r="E1816" s="581"/>
      <c r="F1816" s="581"/>
      <c r="G1816" s="581"/>
      <c r="H1816" s="589"/>
      <c r="I1816" s="1"/>
      <c r="J1816" s="1"/>
      <c r="K1816" s="1"/>
      <c r="L1816" s="1"/>
      <c r="M1816" s="1"/>
      <c r="N1816" s="1"/>
      <c r="O1816" s="1"/>
      <c r="P1816" s="1"/>
      <c r="Q1816" s="1"/>
      <c r="R1816" s="1"/>
      <c r="S1816" s="1"/>
      <c r="T1816" s="1"/>
      <c r="U1816" s="1"/>
      <c r="V1816" s="1"/>
      <c r="W1816" s="1"/>
      <c r="X1816" s="1"/>
      <c r="Y1816" s="1"/>
      <c r="Z1816" s="1"/>
    </row>
    <row r="1817" spans="1:26" ht="14.25" customHeight="1">
      <c r="A1817" s="1"/>
      <c r="B1817" s="591" t="s">
        <v>1</v>
      </c>
      <c r="C1817" s="579"/>
      <c r="D1817" s="37" t="s">
        <v>2</v>
      </c>
      <c r="E1817" s="23" t="s">
        <v>83</v>
      </c>
      <c r="F1817" s="23" t="s">
        <v>89</v>
      </c>
      <c r="G1817" s="23" t="s">
        <v>85</v>
      </c>
      <c r="H1817" s="38" t="s">
        <v>86</v>
      </c>
      <c r="I1817" s="1"/>
      <c r="J1817" s="1"/>
      <c r="K1817" s="1"/>
      <c r="L1817" s="1"/>
      <c r="M1817" s="1"/>
      <c r="N1817" s="1"/>
      <c r="O1817" s="1"/>
      <c r="P1817" s="1"/>
      <c r="Q1817" s="1"/>
      <c r="R1817" s="1"/>
      <c r="S1817" s="1"/>
      <c r="T1817" s="1"/>
      <c r="U1817" s="1"/>
      <c r="V1817" s="1"/>
      <c r="W1817" s="1"/>
      <c r="X1817" s="1"/>
      <c r="Y1817" s="1"/>
      <c r="Z1817" s="1"/>
    </row>
    <row r="1818" spans="1:26" ht="14.25" customHeight="1">
      <c r="A1818" s="1"/>
      <c r="B1818" s="701"/>
      <c r="C1818" s="680"/>
      <c r="D1818" s="50"/>
      <c r="E1818" s="51"/>
      <c r="F1818" s="52"/>
      <c r="G1818" s="41"/>
      <c r="H1818" s="42">
        <f t="shared" ref="H1818:H1821" si="163">E1818*F1818*G1818</f>
        <v>0</v>
      </c>
      <c r="I1818" s="1"/>
      <c r="J1818" s="1"/>
      <c r="K1818" s="1"/>
      <c r="L1818" s="1"/>
      <c r="M1818" s="1"/>
      <c r="N1818" s="1"/>
      <c r="O1818" s="1"/>
      <c r="P1818" s="1"/>
      <c r="Q1818" s="1"/>
      <c r="R1818" s="1"/>
      <c r="S1818" s="1"/>
      <c r="T1818" s="1"/>
      <c r="U1818" s="1"/>
      <c r="V1818" s="1"/>
      <c r="W1818" s="1"/>
      <c r="X1818" s="1"/>
      <c r="Y1818" s="1"/>
      <c r="Z1818" s="1"/>
    </row>
    <row r="1819" spans="1:26" ht="14.25" customHeight="1">
      <c r="A1819" s="1"/>
      <c r="B1819" s="707" t="s">
        <v>90</v>
      </c>
      <c r="C1819" s="620"/>
      <c r="D1819" s="53" t="s">
        <v>91</v>
      </c>
      <c r="E1819" s="50">
        <v>0.05</v>
      </c>
      <c r="F1819" s="59">
        <v>1</v>
      </c>
      <c r="G1819" s="41">
        <v>4810.5200000000004</v>
      </c>
      <c r="H1819" s="42">
        <f t="shared" si="163"/>
        <v>240.52600000000004</v>
      </c>
      <c r="I1819" s="1"/>
      <c r="J1819" s="1"/>
      <c r="K1819" s="1"/>
      <c r="L1819" s="1"/>
      <c r="M1819" s="1"/>
      <c r="N1819" s="1"/>
      <c r="O1819" s="1"/>
      <c r="P1819" s="1"/>
      <c r="Q1819" s="1"/>
      <c r="R1819" s="1"/>
      <c r="S1819" s="1"/>
      <c r="T1819" s="1"/>
      <c r="U1819" s="1"/>
      <c r="V1819" s="1"/>
      <c r="W1819" s="1"/>
      <c r="X1819" s="1"/>
      <c r="Y1819" s="1"/>
      <c r="Z1819" s="1"/>
    </row>
    <row r="1820" spans="1:26" ht="14.25" customHeight="1">
      <c r="A1820" s="1"/>
      <c r="B1820" s="707" t="s">
        <v>133</v>
      </c>
      <c r="C1820" s="620"/>
      <c r="D1820" s="53" t="s">
        <v>94</v>
      </c>
      <c r="E1820" s="50">
        <v>4</v>
      </c>
      <c r="F1820" s="59">
        <v>0.1</v>
      </c>
      <c r="G1820" s="41">
        <v>740</v>
      </c>
      <c r="H1820" s="42">
        <f t="shared" si="163"/>
        <v>296</v>
      </c>
      <c r="I1820" s="1"/>
      <c r="J1820" s="1"/>
      <c r="K1820" s="1"/>
      <c r="L1820" s="1"/>
      <c r="M1820" s="1"/>
      <c r="N1820" s="1"/>
      <c r="O1820" s="1"/>
      <c r="P1820" s="1"/>
      <c r="Q1820" s="1"/>
      <c r="R1820" s="1"/>
      <c r="S1820" s="1"/>
      <c r="T1820" s="1"/>
      <c r="U1820" s="1"/>
      <c r="V1820" s="1"/>
      <c r="W1820" s="1"/>
      <c r="X1820" s="1"/>
      <c r="Y1820" s="1"/>
      <c r="Z1820" s="1"/>
    </row>
    <row r="1821" spans="1:26" ht="14.25" customHeight="1">
      <c r="A1821" s="1"/>
      <c r="B1821" s="861"/>
      <c r="C1821" s="681"/>
      <c r="D1821" s="47"/>
      <c r="E1821" s="46"/>
      <c r="F1821" s="47"/>
      <c r="G1821" s="41"/>
      <c r="H1821" s="42">
        <f t="shared" si="163"/>
        <v>0</v>
      </c>
      <c r="I1821" s="1"/>
      <c r="J1821" s="1"/>
      <c r="K1821" s="1"/>
      <c r="L1821" s="1"/>
      <c r="M1821" s="1"/>
      <c r="N1821" s="1"/>
      <c r="O1821" s="1"/>
      <c r="P1821" s="1"/>
      <c r="Q1821" s="1"/>
      <c r="R1821" s="1"/>
      <c r="S1821" s="1"/>
      <c r="T1821" s="1"/>
      <c r="U1821" s="1"/>
      <c r="V1821" s="1"/>
      <c r="W1821" s="1"/>
      <c r="X1821" s="1"/>
      <c r="Y1821" s="1"/>
      <c r="Z1821" s="1"/>
    </row>
    <row r="1822" spans="1:26" ht="14.25" customHeight="1">
      <c r="A1822" s="1"/>
      <c r="B1822" s="682" t="s">
        <v>87</v>
      </c>
      <c r="C1822" s="581"/>
      <c r="D1822" s="581"/>
      <c r="E1822" s="581"/>
      <c r="F1822" s="581"/>
      <c r="G1822" s="579"/>
      <c r="H1822" s="49">
        <f>ROUND(SUM(H1818:H1821),2)</f>
        <v>536.53</v>
      </c>
      <c r="I1822" s="1"/>
      <c r="J1822" s="1"/>
      <c r="K1822" s="1"/>
      <c r="L1822" s="1"/>
      <c r="M1822" s="1"/>
      <c r="N1822" s="1"/>
      <c r="O1822" s="1"/>
      <c r="P1822" s="1"/>
      <c r="Q1822" s="1"/>
      <c r="R1822" s="1"/>
      <c r="S1822" s="1"/>
      <c r="T1822" s="1"/>
      <c r="U1822" s="1"/>
      <c r="V1822" s="1"/>
      <c r="W1822" s="1"/>
      <c r="X1822" s="1"/>
      <c r="Y1822" s="1"/>
      <c r="Z1822" s="1"/>
    </row>
    <row r="1823" spans="1:26" ht="14.25" customHeight="1">
      <c r="A1823" s="1"/>
      <c r="B1823" s="636" t="s">
        <v>92</v>
      </c>
      <c r="C1823" s="581"/>
      <c r="D1823" s="581"/>
      <c r="E1823" s="581"/>
      <c r="F1823" s="581"/>
      <c r="G1823" s="581"/>
      <c r="H1823" s="589"/>
      <c r="I1823" s="1"/>
      <c r="J1823" s="1"/>
      <c r="K1823" s="1"/>
      <c r="L1823" s="1"/>
      <c r="M1823" s="1"/>
      <c r="N1823" s="1"/>
      <c r="O1823" s="1"/>
      <c r="P1823" s="1"/>
      <c r="Q1823" s="1"/>
      <c r="R1823" s="1"/>
      <c r="S1823" s="1"/>
      <c r="T1823" s="1"/>
      <c r="U1823" s="1"/>
      <c r="V1823" s="1"/>
      <c r="W1823" s="1"/>
      <c r="X1823" s="1"/>
      <c r="Y1823" s="1"/>
      <c r="Z1823" s="1"/>
    </row>
    <row r="1824" spans="1:26" ht="14.25" customHeight="1">
      <c r="A1824" s="1"/>
      <c r="B1824" s="591" t="s">
        <v>1</v>
      </c>
      <c r="C1824" s="579"/>
      <c r="D1824" s="37" t="s">
        <v>2</v>
      </c>
      <c r="E1824" s="23" t="s">
        <v>83</v>
      </c>
      <c r="F1824" s="54" t="s">
        <v>89</v>
      </c>
      <c r="G1824" s="23" t="s">
        <v>85</v>
      </c>
      <c r="H1824" s="55" t="s">
        <v>86</v>
      </c>
      <c r="I1824" s="1"/>
      <c r="J1824" s="1"/>
      <c r="K1824" s="1"/>
      <c r="L1824" s="1"/>
      <c r="M1824" s="1"/>
      <c r="N1824" s="1"/>
      <c r="O1824" s="1"/>
      <c r="P1824" s="1"/>
      <c r="Q1824" s="1"/>
      <c r="R1824" s="1"/>
      <c r="S1824" s="1"/>
      <c r="T1824" s="1"/>
      <c r="U1824" s="1"/>
      <c r="V1824" s="1"/>
      <c r="W1824" s="1"/>
      <c r="X1824" s="1"/>
      <c r="Y1824" s="1"/>
      <c r="Z1824" s="1"/>
    </row>
    <row r="1825" spans="1:26" ht="14.25" customHeight="1">
      <c r="A1825" s="1"/>
      <c r="B1825" s="701"/>
      <c r="C1825" s="680"/>
      <c r="D1825" s="56"/>
      <c r="E1825" s="51"/>
      <c r="F1825" s="57"/>
      <c r="G1825" s="41"/>
      <c r="H1825" s="42">
        <f t="shared" ref="H1825:H1828" si="164">E1825*F1825*G1825</f>
        <v>0</v>
      </c>
      <c r="I1825" s="1"/>
      <c r="J1825" s="1"/>
      <c r="K1825" s="1"/>
      <c r="L1825" s="1"/>
      <c r="M1825" s="1"/>
      <c r="N1825" s="1"/>
      <c r="O1825" s="1"/>
      <c r="P1825" s="1"/>
      <c r="Q1825" s="1"/>
      <c r="R1825" s="1"/>
      <c r="S1825" s="1"/>
      <c r="T1825" s="1"/>
      <c r="U1825" s="1"/>
      <c r="V1825" s="1"/>
      <c r="W1825" s="1"/>
      <c r="X1825" s="1"/>
      <c r="Y1825" s="1"/>
      <c r="Z1825" s="1"/>
    </row>
    <row r="1826" spans="1:26" ht="14.25" customHeight="1">
      <c r="A1826" s="1"/>
      <c r="B1826" s="619" t="s">
        <v>96</v>
      </c>
      <c r="C1826" s="620"/>
      <c r="D1826" s="58" t="s">
        <v>94</v>
      </c>
      <c r="E1826" s="50">
        <v>1</v>
      </c>
      <c r="F1826" s="59">
        <v>2.9000000000000001E-2</v>
      </c>
      <c r="G1826" s="41">
        <v>102080</v>
      </c>
      <c r="H1826" s="42">
        <f t="shared" si="164"/>
        <v>2960.32</v>
      </c>
      <c r="I1826" s="1"/>
      <c r="J1826" s="1"/>
      <c r="K1826" s="1"/>
      <c r="L1826" s="1"/>
      <c r="M1826" s="1"/>
      <c r="N1826" s="1"/>
      <c r="O1826" s="1"/>
      <c r="P1826" s="1"/>
      <c r="Q1826" s="1"/>
      <c r="R1826" s="1"/>
      <c r="S1826" s="1"/>
      <c r="T1826" s="1"/>
      <c r="U1826" s="1"/>
      <c r="V1826" s="1"/>
      <c r="W1826" s="1"/>
      <c r="X1826" s="1"/>
      <c r="Y1826" s="1"/>
      <c r="Z1826" s="1"/>
    </row>
    <row r="1827" spans="1:26" ht="14.25" customHeight="1">
      <c r="A1827" s="1"/>
      <c r="B1827" s="619" t="s">
        <v>93</v>
      </c>
      <c r="C1827" s="620"/>
      <c r="D1827" s="58" t="s">
        <v>94</v>
      </c>
      <c r="E1827" s="50">
        <v>1</v>
      </c>
      <c r="F1827" s="59">
        <v>2.9000000000000001E-2</v>
      </c>
      <c r="G1827" s="41">
        <v>63800</v>
      </c>
      <c r="H1827" s="42">
        <f t="shared" si="164"/>
        <v>1850.2</v>
      </c>
      <c r="I1827" s="1"/>
      <c r="J1827" s="1"/>
      <c r="K1827" s="1"/>
      <c r="L1827" s="1"/>
      <c r="M1827" s="1"/>
      <c r="N1827" s="1"/>
      <c r="O1827" s="1"/>
      <c r="P1827" s="1"/>
      <c r="Q1827" s="1"/>
      <c r="R1827" s="1"/>
      <c r="S1827" s="1"/>
      <c r="T1827" s="1"/>
      <c r="U1827" s="1"/>
      <c r="V1827" s="1"/>
      <c r="W1827" s="1"/>
      <c r="X1827" s="1"/>
      <c r="Y1827" s="1"/>
      <c r="Z1827" s="1"/>
    </row>
    <row r="1828" spans="1:26" ht="14.25" customHeight="1">
      <c r="A1828" s="1"/>
      <c r="B1828" s="702"/>
      <c r="C1828" s="681"/>
      <c r="D1828" s="60"/>
      <c r="E1828" s="61"/>
      <c r="F1828" s="47"/>
      <c r="G1828" s="41"/>
      <c r="H1828" s="42">
        <f t="shared" si="164"/>
        <v>0</v>
      </c>
      <c r="I1828" s="1"/>
      <c r="J1828" s="1"/>
      <c r="K1828" s="1"/>
      <c r="L1828" s="1"/>
      <c r="M1828" s="1"/>
      <c r="N1828" s="1"/>
      <c r="O1828" s="1"/>
      <c r="P1828" s="1"/>
      <c r="Q1828" s="1"/>
      <c r="R1828" s="1"/>
      <c r="S1828" s="1"/>
      <c r="T1828" s="1"/>
      <c r="U1828" s="1"/>
      <c r="V1828" s="1"/>
      <c r="W1828" s="1"/>
      <c r="X1828" s="1"/>
      <c r="Y1828" s="1"/>
      <c r="Z1828" s="1"/>
    </row>
    <row r="1829" spans="1:26" ht="14.25" customHeight="1">
      <c r="A1829" s="1"/>
      <c r="B1829" s="682" t="s">
        <v>87</v>
      </c>
      <c r="C1829" s="581"/>
      <c r="D1829" s="581"/>
      <c r="E1829" s="581"/>
      <c r="F1829" s="581"/>
      <c r="G1829" s="579"/>
      <c r="H1829" s="49">
        <f>ROUND(SUM(H1825:H1828),2)</f>
        <v>4810.5200000000004</v>
      </c>
      <c r="I1829" s="1"/>
      <c r="J1829" s="1"/>
      <c r="K1829" s="1"/>
      <c r="L1829" s="1"/>
      <c r="M1829" s="1"/>
      <c r="N1829" s="1"/>
      <c r="O1829" s="1"/>
      <c r="P1829" s="1"/>
      <c r="Q1829" s="1"/>
      <c r="R1829" s="1"/>
      <c r="S1829" s="1"/>
      <c r="T1829" s="1"/>
      <c r="U1829" s="1"/>
      <c r="V1829" s="1"/>
      <c r="W1829" s="1"/>
      <c r="X1829" s="1"/>
      <c r="Y1829" s="1"/>
      <c r="Z1829" s="1"/>
    </row>
    <row r="1830" spans="1:26" ht="14.25" customHeight="1">
      <c r="A1830" s="1"/>
      <c r="B1830" s="636" t="s">
        <v>95</v>
      </c>
      <c r="C1830" s="581"/>
      <c r="D1830" s="581"/>
      <c r="E1830" s="581"/>
      <c r="F1830" s="581"/>
      <c r="G1830" s="581"/>
      <c r="H1830" s="589"/>
      <c r="I1830" s="1"/>
      <c r="J1830" s="1"/>
      <c r="K1830" s="1"/>
      <c r="L1830" s="1"/>
      <c r="M1830" s="1"/>
      <c r="N1830" s="1"/>
      <c r="O1830" s="1"/>
      <c r="P1830" s="1"/>
      <c r="Q1830" s="1"/>
      <c r="R1830" s="1"/>
      <c r="S1830" s="1"/>
      <c r="T1830" s="1"/>
      <c r="U1830" s="1"/>
      <c r="V1830" s="1"/>
      <c r="W1830" s="1"/>
      <c r="X1830" s="1"/>
      <c r="Y1830" s="1"/>
      <c r="Z1830" s="1"/>
    </row>
    <row r="1831" spans="1:26" ht="14.25" customHeight="1">
      <c r="A1831" s="1"/>
      <c r="B1831" s="591" t="s">
        <v>1</v>
      </c>
      <c r="C1831" s="581"/>
      <c r="D1831" s="579"/>
      <c r="E1831" s="23" t="s">
        <v>2</v>
      </c>
      <c r="F1831" s="23" t="s">
        <v>83</v>
      </c>
      <c r="G1831" s="23" t="s">
        <v>85</v>
      </c>
      <c r="H1831" s="38" t="s">
        <v>86</v>
      </c>
      <c r="I1831" s="1"/>
      <c r="J1831" s="1"/>
      <c r="K1831" s="1"/>
      <c r="L1831" s="1"/>
      <c r="M1831" s="1"/>
      <c r="N1831" s="1"/>
      <c r="O1831" s="1"/>
      <c r="P1831" s="1"/>
      <c r="Q1831" s="1"/>
      <c r="R1831" s="1"/>
      <c r="S1831" s="1"/>
      <c r="T1831" s="1"/>
      <c r="U1831" s="1"/>
      <c r="V1831" s="1"/>
      <c r="W1831" s="1"/>
      <c r="X1831" s="1"/>
      <c r="Y1831" s="1"/>
      <c r="Z1831" s="1"/>
    </row>
    <row r="1832" spans="1:26" ht="14.25" customHeight="1">
      <c r="A1832" s="1"/>
      <c r="B1832" s="619"/>
      <c r="C1832" s="620"/>
      <c r="D1832" s="621"/>
      <c r="E1832" s="39"/>
      <c r="F1832" s="40"/>
      <c r="G1832" s="62"/>
      <c r="H1832" s="63">
        <f t="shared" ref="H1832:H1833" si="165">G1832*F1832</f>
        <v>0</v>
      </c>
      <c r="I1832" s="1"/>
      <c r="J1832" s="1"/>
      <c r="K1832" s="1"/>
      <c r="L1832" s="1"/>
      <c r="M1832" s="1"/>
      <c r="N1832" s="1"/>
      <c r="O1832" s="1"/>
      <c r="P1832" s="1"/>
      <c r="Q1832" s="1"/>
      <c r="R1832" s="1"/>
      <c r="S1832" s="1"/>
      <c r="T1832" s="1"/>
      <c r="U1832" s="1"/>
      <c r="V1832" s="1"/>
      <c r="W1832" s="1"/>
      <c r="X1832" s="1"/>
      <c r="Y1832" s="1"/>
      <c r="Z1832" s="1"/>
    </row>
    <row r="1833" spans="1:26" ht="14.25" customHeight="1">
      <c r="A1833" s="1"/>
      <c r="B1833" s="619"/>
      <c r="C1833" s="620"/>
      <c r="D1833" s="621"/>
      <c r="E1833" s="39"/>
      <c r="F1833" s="40"/>
      <c r="G1833" s="62"/>
      <c r="H1833" s="63">
        <f t="shared" si="165"/>
        <v>0</v>
      </c>
      <c r="I1833" s="1"/>
      <c r="J1833" s="1"/>
      <c r="K1833" s="1"/>
      <c r="L1833" s="1"/>
      <c r="M1833" s="1"/>
      <c r="N1833" s="1"/>
      <c r="O1833" s="1"/>
      <c r="P1833" s="1"/>
      <c r="Q1833" s="1"/>
      <c r="R1833" s="1"/>
      <c r="S1833" s="1"/>
      <c r="T1833" s="1"/>
      <c r="U1833" s="1"/>
      <c r="V1833" s="1"/>
      <c r="W1833" s="1"/>
      <c r="X1833" s="1"/>
      <c r="Y1833" s="1"/>
      <c r="Z1833" s="1"/>
    </row>
    <row r="1834" spans="1:26" ht="14.25" customHeight="1">
      <c r="A1834" s="1"/>
      <c r="B1834" s="674" t="s">
        <v>87</v>
      </c>
      <c r="C1834" s="594"/>
      <c r="D1834" s="594"/>
      <c r="E1834" s="594"/>
      <c r="F1834" s="594"/>
      <c r="G1834" s="595"/>
      <c r="H1834" s="64">
        <f>ROUND(SUM(H1832:H1833),2)</f>
        <v>0</v>
      </c>
      <c r="I1834" s="1"/>
      <c r="J1834" s="1"/>
      <c r="K1834" s="1"/>
      <c r="L1834" s="1"/>
      <c r="M1834" s="1"/>
      <c r="N1834" s="1"/>
      <c r="O1834" s="1"/>
      <c r="P1834" s="1"/>
      <c r="Q1834" s="1"/>
      <c r="R1834" s="1"/>
      <c r="S1834" s="1"/>
      <c r="T1834" s="1"/>
      <c r="U1834" s="1"/>
      <c r="V1834" s="1"/>
      <c r="W1834" s="1"/>
      <c r="X1834" s="1"/>
      <c r="Y1834" s="1"/>
      <c r="Z1834" s="1"/>
    </row>
    <row r="1835" spans="1:26" ht="14.25" customHeight="1">
      <c r="A1835" s="1"/>
      <c r="B1835" s="675"/>
      <c r="C1835" s="602"/>
      <c r="D1835" s="602"/>
      <c r="E1835" s="602"/>
      <c r="F1835" s="602"/>
      <c r="G1835" s="602"/>
      <c r="H1835" s="633"/>
      <c r="I1835" s="1"/>
      <c r="J1835" s="1"/>
      <c r="K1835" s="1"/>
      <c r="L1835" s="1"/>
      <c r="M1835" s="1"/>
      <c r="N1835" s="1"/>
      <c r="O1835" s="1"/>
      <c r="P1835" s="1"/>
      <c r="Q1835" s="1"/>
      <c r="R1835" s="1"/>
      <c r="S1835" s="1"/>
      <c r="T1835" s="1"/>
      <c r="U1835" s="1"/>
      <c r="V1835" s="1"/>
      <c r="W1835" s="1"/>
      <c r="X1835" s="1"/>
      <c r="Y1835" s="1"/>
      <c r="Z1835" s="1"/>
    </row>
    <row r="1836" spans="1:26" ht="14.25" customHeight="1">
      <c r="A1836" s="1"/>
      <c r="B1836" s="676"/>
      <c r="C1836" s="587"/>
      <c r="D1836" s="635"/>
      <c r="E1836" s="677" t="s">
        <v>59</v>
      </c>
      <c r="F1836" s="678"/>
      <c r="G1836" s="678"/>
      <c r="H1836" s="65">
        <f>ROUND(H1834+H1829+H1822+H1815,0)</f>
        <v>78087</v>
      </c>
      <c r="I1836" s="1"/>
      <c r="J1836" s="1"/>
      <c r="K1836" s="1"/>
      <c r="L1836" s="1"/>
      <c r="M1836" s="1"/>
      <c r="N1836" s="1"/>
      <c r="O1836" s="1"/>
      <c r="P1836" s="1"/>
      <c r="Q1836" s="1"/>
      <c r="R1836" s="1"/>
      <c r="S1836" s="1"/>
      <c r="T1836" s="1"/>
      <c r="U1836" s="1"/>
      <c r="V1836" s="1"/>
      <c r="W1836" s="1"/>
      <c r="X1836" s="1"/>
      <c r="Y1836" s="1"/>
      <c r="Z1836" s="1"/>
    </row>
    <row r="1837" spans="1:26" ht="14.25" customHeight="1">
      <c r="A1837" s="1"/>
      <c r="B1837" s="290"/>
      <c r="C1837" s="68"/>
      <c r="D1837" s="68"/>
      <c r="E1837" s="68"/>
      <c r="F1837" s="68"/>
      <c r="G1837" s="68"/>
      <c r="H1837" s="69"/>
      <c r="I1837" s="1"/>
      <c r="J1837" s="1"/>
      <c r="K1837" s="1"/>
      <c r="L1837" s="1"/>
      <c r="M1837" s="1"/>
      <c r="N1837" s="1"/>
      <c r="O1837" s="1"/>
      <c r="P1837" s="1"/>
      <c r="Q1837" s="1"/>
      <c r="R1837" s="1"/>
      <c r="S1837" s="1"/>
      <c r="T1837" s="1"/>
      <c r="U1837" s="1"/>
      <c r="V1837" s="1"/>
      <c r="W1837" s="1"/>
      <c r="X1837" s="1"/>
      <c r="Y1837" s="1"/>
      <c r="Z1837" s="1"/>
    </row>
    <row r="1838" spans="1:26" ht="14.25" customHeight="1">
      <c r="A1838" s="1"/>
      <c r="B1838" s="291"/>
      <c r="C1838" s="31"/>
      <c r="D1838" s="31"/>
      <c r="E1838" s="31"/>
      <c r="F1838" s="31"/>
      <c r="G1838" s="31"/>
      <c r="H1838" s="32"/>
      <c r="I1838" s="1"/>
      <c r="J1838" s="1"/>
      <c r="K1838" s="1"/>
      <c r="L1838" s="1"/>
      <c r="M1838" s="1"/>
      <c r="N1838" s="1"/>
      <c r="O1838" s="1"/>
      <c r="P1838" s="1"/>
      <c r="Q1838" s="1"/>
      <c r="R1838" s="1"/>
      <c r="S1838" s="1"/>
      <c r="T1838" s="1"/>
      <c r="U1838" s="1"/>
      <c r="V1838" s="1"/>
      <c r="W1838" s="1"/>
      <c r="X1838" s="1"/>
      <c r="Y1838" s="1"/>
      <c r="Z1838" s="1"/>
    </row>
    <row r="1839" spans="1:26" ht="14.25" customHeight="1">
      <c r="A1839" s="1"/>
      <c r="B1839" s="696" t="s">
        <v>77</v>
      </c>
      <c r="C1839" s="602"/>
      <c r="D1839" s="602"/>
      <c r="E1839" s="602"/>
      <c r="F1839" s="602"/>
      <c r="G1839" s="602"/>
      <c r="H1839" s="633"/>
      <c r="I1839" s="1"/>
      <c r="J1839" s="1"/>
      <c r="K1839" s="1"/>
      <c r="L1839" s="1"/>
      <c r="M1839" s="1"/>
      <c r="N1839" s="1"/>
      <c r="O1839" s="1"/>
      <c r="P1839" s="1"/>
      <c r="Q1839" s="1"/>
      <c r="R1839" s="1"/>
      <c r="S1839" s="1"/>
      <c r="T1839" s="1"/>
      <c r="U1839" s="1"/>
      <c r="V1839" s="1"/>
      <c r="W1839" s="1"/>
      <c r="X1839" s="1"/>
      <c r="Y1839" s="1"/>
      <c r="Z1839" s="1"/>
    </row>
    <row r="1840" spans="1:26" ht="14.25" customHeight="1">
      <c r="A1840" s="1"/>
      <c r="B1840" s="668"/>
      <c r="C1840" s="606"/>
      <c r="D1840" s="606"/>
      <c r="E1840" s="606"/>
      <c r="F1840" s="606"/>
      <c r="G1840" s="606"/>
      <c r="H1840" s="607"/>
      <c r="I1840" s="1"/>
      <c r="J1840" s="1"/>
      <c r="K1840" s="1"/>
      <c r="L1840" s="1"/>
      <c r="M1840" s="1"/>
      <c r="N1840" s="1"/>
      <c r="O1840" s="1"/>
      <c r="P1840" s="1"/>
      <c r="Q1840" s="1"/>
      <c r="R1840" s="1"/>
      <c r="S1840" s="1"/>
      <c r="T1840" s="1"/>
      <c r="U1840" s="1"/>
      <c r="V1840" s="1"/>
      <c r="W1840" s="1"/>
      <c r="X1840" s="1"/>
      <c r="Y1840" s="1"/>
      <c r="Z1840" s="1"/>
    </row>
    <row r="1841" spans="1:26" ht="14.25" customHeight="1">
      <c r="A1841" s="1"/>
      <c r="B1841" s="591" t="s">
        <v>78</v>
      </c>
      <c r="C1841" s="581"/>
      <c r="D1841" s="581"/>
      <c r="E1841" s="581"/>
      <c r="F1841" s="581"/>
      <c r="G1841" s="581"/>
      <c r="H1841" s="589"/>
      <c r="I1841" s="1"/>
      <c r="J1841" s="1"/>
      <c r="K1841" s="1"/>
      <c r="L1841" s="1"/>
      <c r="M1841" s="1"/>
      <c r="N1841" s="1"/>
      <c r="O1841" s="1"/>
      <c r="P1841" s="1"/>
      <c r="Q1841" s="1"/>
      <c r="R1841" s="1"/>
      <c r="S1841" s="1"/>
      <c r="T1841" s="1"/>
      <c r="U1841" s="1"/>
      <c r="V1841" s="1"/>
      <c r="W1841" s="1"/>
      <c r="X1841" s="1"/>
      <c r="Y1841" s="1"/>
      <c r="Z1841" s="1"/>
    </row>
    <row r="1842" spans="1:26" ht="14.25" customHeight="1">
      <c r="A1842" s="1"/>
      <c r="B1842" s="588" t="s">
        <v>1011</v>
      </c>
      <c r="C1842" s="581"/>
      <c r="D1842" s="581"/>
      <c r="E1842" s="581"/>
      <c r="F1842" s="581"/>
      <c r="G1842" s="581"/>
      <c r="H1842" s="589"/>
      <c r="I1842" s="1"/>
      <c r="J1842" s="1"/>
      <c r="K1842" s="1"/>
      <c r="L1842" s="1"/>
      <c r="M1842" s="1"/>
      <c r="N1842" s="1"/>
      <c r="O1842" s="1"/>
      <c r="P1842" s="1"/>
      <c r="Q1842" s="1"/>
      <c r="R1842" s="1"/>
      <c r="S1842" s="1"/>
      <c r="T1842" s="1"/>
      <c r="U1842" s="1"/>
      <c r="V1842" s="1"/>
      <c r="W1842" s="1"/>
      <c r="X1842" s="1"/>
      <c r="Y1842" s="1"/>
      <c r="Z1842" s="1"/>
    </row>
    <row r="1843" spans="1:26" ht="14.25" customHeight="1">
      <c r="A1843" s="1"/>
      <c r="B1843" s="339"/>
      <c r="C1843" s="108"/>
      <c r="D1843" s="108"/>
      <c r="E1843" s="108"/>
      <c r="F1843" s="108"/>
      <c r="G1843" s="108"/>
      <c r="H1843" s="109"/>
      <c r="I1843" s="1"/>
      <c r="J1843" s="1"/>
      <c r="K1843" s="1"/>
      <c r="L1843" s="1"/>
      <c r="M1843" s="1"/>
      <c r="N1843" s="1"/>
      <c r="O1843" s="1"/>
      <c r="P1843" s="1"/>
      <c r="Q1843" s="1"/>
      <c r="R1843" s="1"/>
      <c r="S1843" s="1"/>
      <c r="T1843" s="1"/>
      <c r="U1843" s="1"/>
      <c r="V1843" s="1"/>
      <c r="W1843" s="1"/>
      <c r="X1843" s="1"/>
      <c r="Y1843" s="1"/>
      <c r="Z1843" s="1"/>
    </row>
    <row r="1844" spans="1:26" ht="14.25" customHeight="1">
      <c r="A1844" s="1"/>
      <c r="B1844" s="340" t="e">
        <f>+#REF!</f>
        <v>#REF!</v>
      </c>
      <c r="C1844" s="886" t="e">
        <f>+#REF!</f>
        <v>#REF!</v>
      </c>
      <c r="D1844" s="581"/>
      <c r="E1844" s="579"/>
      <c r="F1844" s="886" t="s">
        <v>2</v>
      </c>
      <c r="G1844" s="579"/>
      <c r="H1844" s="341" t="e">
        <f>+#REF!</f>
        <v>#REF!</v>
      </c>
      <c r="I1844" s="1"/>
      <c r="J1844" s="1"/>
      <c r="K1844" s="1"/>
      <c r="L1844" s="1"/>
      <c r="M1844" s="1"/>
      <c r="N1844" s="1"/>
      <c r="O1844" s="1"/>
      <c r="P1844" s="1"/>
      <c r="Q1844" s="1"/>
      <c r="R1844" s="1"/>
      <c r="S1844" s="1"/>
      <c r="T1844" s="1"/>
      <c r="U1844" s="1"/>
      <c r="V1844" s="1"/>
      <c r="W1844" s="1"/>
      <c r="X1844" s="1"/>
      <c r="Y1844" s="1"/>
      <c r="Z1844" s="1"/>
    </row>
    <row r="1845" spans="1:26" ht="14.25" customHeight="1">
      <c r="A1845" s="1"/>
      <c r="B1845" s="340"/>
      <c r="C1845" s="342" t="s">
        <v>253</v>
      </c>
      <c r="D1845" s="342"/>
      <c r="E1845" s="342"/>
      <c r="F1845" s="886" t="s">
        <v>254</v>
      </c>
      <c r="G1845" s="579"/>
      <c r="H1845" s="343">
        <f>+H1872</f>
        <v>127985</v>
      </c>
      <c r="I1845" s="1"/>
      <c r="J1845" s="1"/>
      <c r="K1845" s="1"/>
      <c r="L1845" s="1"/>
      <c r="M1845" s="1"/>
      <c r="N1845" s="1"/>
      <c r="O1845" s="1"/>
      <c r="P1845" s="1"/>
      <c r="Q1845" s="1"/>
      <c r="R1845" s="1"/>
      <c r="S1845" s="1"/>
      <c r="T1845" s="1"/>
      <c r="U1845" s="1"/>
      <c r="V1845" s="1"/>
      <c r="W1845" s="1"/>
      <c r="X1845" s="1"/>
      <c r="Y1845" s="1"/>
      <c r="Z1845" s="1"/>
    </row>
    <row r="1846" spans="1:26" ht="14.25" customHeight="1">
      <c r="A1846" s="1"/>
      <c r="B1846" s="340"/>
      <c r="C1846" s="344" t="s">
        <v>1</v>
      </c>
      <c r="D1846" s="344"/>
      <c r="E1846" s="345" t="s">
        <v>255</v>
      </c>
      <c r="F1846" s="886" t="s">
        <v>256</v>
      </c>
      <c r="G1846" s="579"/>
      <c r="H1846" s="343" t="s">
        <v>257</v>
      </c>
      <c r="I1846" s="1"/>
      <c r="J1846" s="1"/>
      <c r="K1846" s="1"/>
      <c r="L1846" s="1"/>
      <c r="M1846" s="1"/>
      <c r="N1846" s="1"/>
      <c r="O1846" s="1"/>
      <c r="P1846" s="1"/>
      <c r="Q1846" s="1"/>
      <c r="R1846" s="1"/>
      <c r="S1846" s="1"/>
      <c r="T1846" s="1"/>
      <c r="U1846" s="1"/>
      <c r="V1846" s="1"/>
      <c r="W1846" s="1"/>
      <c r="X1846" s="1"/>
      <c r="Y1846" s="1"/>
      <c r="Z1846" s="1"/>
    </row>
    <row r="1847" spans="1:26" ht="14.25" customHeight="1">
      <c r="A1847" s="1"/>
      <c r="B1847" s="340"/>
      <c r="C1847" s="346" t="s">
        <v>258</v>
      </c>
      <c r="D1847" s="346"/>
      <c r="E1847" s="347">
        <v>6000</v>
      </c>
      <c r="F1847" s="892">
        <v>1</v>
      </c>
      <c r="G1847" s="579"/>
      <c r="H1847" s="348">
        <f t="shared" ref="H1847:H1848" si="166">+E1847*F1847</f>
        <v>6000</v>
      </c>
      <c r="I1847" s="1"/>
      <c r="J1847" s="1"/>
      <c r="K1847" s="1"/>
      <c r="L1847" s="1"/>
      <c r="M1847" s="1"/>
      <c r="N1847" s="1"/>
      <c r="O1847" s="1"/>
      <c r="P1847" s="1"/>
      <c r="Q1847" s="1"/>
      <c r="R1847" s="1"/>
      <c r="S1847" s="1"/>
      <c r="T1847" s="1"/>
      <c r="U1847" s="1"/>
      <c r="V1847" s="1"/>
      <c r="W1847" s="1"/>
      <c r="X1847" s="1"/>
      <c r="Y1847" s="1"/>
      <c r="Z1847" s="1"/>
    </row>
    <row r="1848" spans="1:26" ht="14.25" customHeight="1">
      <c r="A1848" s="1"/>
      <c r="B1848" s="340"/>
      <c r="C1848" s="346" t="s">
        <v>259</v>
      </c>
      <c r="D1848" s="346"/>
      <c r="E1848" s="347">
        <v>30000</v>
      </c>
      <c r="F1848" s="892">
        <v>0.22</v>
      </c>
      <c r="G1848" s="579"/>
      <c r="H1848" s="348">
        <f t="shared" si="166"/>
        <v>6600</v>
      </c>
      <c r="I1848" s="1"/>
      <c r="J1848" s="1"/>
      <c r="K1848" s="1"/>
      <c r="L1848" s="1"/>
      <c r="M1848" s="1"/>
      <c r="N1848" s="1"/>
      <c r="O1848" s="1"/>
      <c r="P1848" s="1"/>
      <c r="Q1848" s="1"/>
      <c r="R1848" s="1"/>
      <c r="S1848" s="1"/>
      <c r="T1848" s="1"/>
      <c r="U1848" s="1"/>
      <c r="V1848" s="1"/>
      <c r="W1848" s="1"/>
      <c r="X1848" s="1"/>
      <c r="Y1848" s="1"/>
      <c r="Z1848" s="1"/>
    </row>
    <row r="1849" spans="1:26" ht="14.25" customHeight="1">
      <c r="A1849" s="1"/>
      <c r="B1849" s="349"/>
      <c r="C1849" s="346"/>
      <c r="D1849" s="346"/>
      <c r="E1849" s="350"/>
      <c r="F1849" s="346" t="s">
        <v>260</v>
      </c>
      <c r="G1849" s="15"/>
      <c r="H1849" s="348">
        <f>+SUM(H1847:H1848)</f>
        <v>12600</v>
      </c>
      <c r="I1849" s="1"/>
      <c r="J1849" s="1"/>
      <c r="K1849" s="1"/>
      <c r="L1849" s="1"/>
      <c r="M1849" s="1"/>
      <c r="N1849" s="1"/>
      <c r="O1849" s="1"/>
      <c r="P1849" s="1"/>
      <c r="Q1849" s="1"/>
      <c r="R1849" s="1"/>
      <c r="S1849" s="1"/>
      <c r="T1849" s="1"/>
      <c r="U1849" s="1"/>
      <c r="V1849" s="1"/>
      <c r="W1849" s="1"/>
      <c r="X1849" s="1"/>
      <c r="Y1849" s="1"/>
      <c r="Z1849" s="1"/>
    </row>
    <row r="1850" spans="1:26" ht="14.25" customHeight="1">
      <c r="A1850" s="1"/>
      <c r="B1850" s="349"/>
      <c r="C1850" s="351" t="s">
        <v>261</v>
      </c>
      <c r="D1850" s="351"/>
      <c r="E1850" s="351"/>
      <c r="F1850" s="351"/>
      <c r="G1850" s="15"/>
      <c r="H1850" s="352"/>
      <c r="I1850" s="1"/>
      <c r="J1850" s="1"/>
      <c r="K1850" s="1"/>
      <c r="L1850" s="1"/>
      <c r="M1850" s="1"/>
      <c r="N1850" s="1"/>
      <c r="O1850" s="1"/>
      <c r="P1850" s="1"/>
      <c r="Q1850" s="1"/>
      <c r="R1850" s="1"/>
      <c r="S1850" s="1"/>
      <c r="T1850" s="1"/>
      <c r="U1850" s="1"/>
      <c r="V1850" s="1"/>
      <c r="W1850" s="1"/>
      <c r="X1850" s="1"/>
      <c r="Y1850" s="1"/>
      <c r="Z1850" s="1"/>
    </row>
    <row r="1851" spans="1:26" ht="14.25" customHeight="1">
      <c r="A1851" s="1"/>
      <c r="B1851" s="349"/>
      <c r="C1851" s="351" t="s">
        <v>1</v>
      </c>
      <c r="D1851" s="353" t="s">
        <v>51</v>
      </c>
      <c r="E1851" s="354" t="s">
        <v>271</v>
      </c>
      <c r="F1851" s="886" t="s">
        <v>254</v>
      </c>
      <c r="G1851" s="579"/>
      <c r="H1851" s="355" t="s">
        <v>257</v>
      </c>
      <c r="I1851" s="1"/>
      <c r="J1851" s="1"/>
      <c r="K1851" s="1"/>
      <c r="L1851" s="1"/>
      <c r="M1851" s="1"/>
      <c r="N1851" s="1"/>
      <c r="O1851" s="1"/>
      <c r="P1851" s="1"/>
      <c r="Q1851" s="1"/>
      <c r="R1851" s="1"/>
      <c r="S1851" s="1"/>
      <c r="T1851" s="1"/>
      <c r="U1851" s="1"/>
      <c r="V1851" s="1"/>
      <c r="W1851" s="1"/>
      <c r="X1851" s="1"/>
      <c r="Y1851" s="1"/>
      <c r="Z1851" s="1"/>
    </row>
    <row r="1852" spans="1:26" ht="14.25" customHeight="1">
      <c r="A1852" s="1"/>
      <c r="B1852" s="349"/>
      <c r="C1852" s="346" t="s">
        <v>262</v>
      </c>
      <c r="D1852" s="257" t="s">
        <v>25</v>
      </c>
      <c r="E1852" s="356">
        <v>1</v>
      </c>
      <c r="F1852" s="891">
        <v>48000</v>
      </c>
      <c r="G1852" s="579"/>
      <c r="H1852" s="357">
        <f t="shared" ref="H1852:H1859" si="167">+E1852*F1852</f>
        <v>48000</v>
      </c>
      <c r="I1852" s="1"/>
      <c r="J1852" s="1"/>
      <c r="K1852" s="1"/>
      <c r="L1852" s="1"/>
      <c r="M1852" s="1"/>
      <c r="N1852" s="1"/>
      <c r="O1852" s="1"/>
      <c r="P1852" s="1"/>
      <c r="Q1852" s="1"/>
      <c r="R1852" s="1"/>
      <c r="S1852" s="1"/>
      <c r="T1852" s="1"/>
      <c r="U1852" s="1"/>
      <c r="V1852" s="1"/>
      <c r="W1852" s="1"/>
      <c r="X1852" s="1"/>
      <c r="Y1852" s="1"/>
      <c r="Z1852" s="1"/>
    </row>
    <row r="1853" spans="1:26" ht="14.25" customHeight="1">
      <c r="A1853" s="1"/>
      <c r="B1853" s="349"/>
      <c r="C1853" s="358" t="s">
        <v>263</v>
      </c>
      <c r="D1853" s="257" t="s">
        <v>5</v>
      </c>
      <c r="E1853" s="356">
        <v>0.15</v>
      </c>
      <c r="F1853" s="891">
        <f>+F1852</f>
        <v>48000</v>
      </c>
      <c r="G1853" s="579"/>
      <c r="H1853" s="357">
        <f t="shared" si="167"/>
        <v>7200</v>
      </c>
      <c r="I1853" s="1"/>
      <c r="J1853" s="1"/>
      <c r="K1853" s="1"/>
      <c r="L1853" s="1"/>
      <c r="M1853" s="1"/>
      <c r="N1853" s="1"/>
      <c r="O1853" s="1"/>
      <c r="P1853" s="1"/>
      <c r="Q1853" s="1"/>
      <c r="R1853" s="1"/>
      <c r="S1853" s="1"/>
      <c r="T1853" s="1"/>
      <c r="U1853" s="1"/>
      <c r="V1853" s="1"/>
      <c r="W1853" s="1"/>
      <c r="X1853" s="1"/>
      <c r="Y1853" s="1"/>
      <c r="Z1853" s="1"/>
    </row>
    <row r="1854" spans="1:26" ht="14.25" customHeight="1">
      <c r="A1854" s="1"/>
      <c r="B1854" s="349"/>
      <c r="C1854" s="346" t="s">
        <v>264</v>
      </c>
      <c r="D1854" s="257" t="s">
        <v>5</v>
      </c>
      <c r="E1854" s="356">
        <v>0.3</v>
      </c>
      <c r="F1854" s="891">
        <v>16000</v>
      </c>
      <c r="G1854" s="579"/>
      <c r="H1854" s="357">
        <f t="shared" si="167"/>
        <v>4800</v>
      </c>
      <c r="I1854" s="1"/>
      <c r="J1854" s="1"/>
      <c r="K1854" s="1"/>
      <c r="L1854" s="1"/>
      <c r="M1854" s="1"/>
      <c r="N1854" s="1"/>
      <c r="O1854" s="1"/>
      <c r="P1854" s="1"/>
      <c r="Q1854" s="1"/>
      <c r="R1854" s="1"/>
      <c r="S1854" s="1"/>
      <c r="T1854" s="1"/>
      <c r="U1854" s="1"/>
      <c r="V1854" s="1"/>
      <c r="W1854" s="1"/>
      <c r="X1854" s="1"/>
      <c r="Y1854" s="1"/>
      <c r="Z1854" s="1"/>
    </row>
    <row r="1855" spans="1:26" ht="14.25" customHeight="1">
      <c r="A1855" s="1"/>
      <c r="B1855" s="349"/>
      <c r="C1855" s="358" t="s">
        <v>265</v>
      </c>
      <c r="D1855" s="257" t="s">
        <v>5</v>
      </c>
      <c r="E1855" s="356">
        <v>4</v>
      </c>
      <c r="F1855" s="891">
        <v>829</v>
      </c>
      <c r="G1855" s="579"/>
      <c r="H1855" s="357">
        <f t="shared" si="167"/>
        <v>3316</v>
      </c>
      <c r="I1855" s="1"/>
      <c r="J1855" s="1"/>
      <c r="K1855" s="1"/>
      <c r="L1855" s="1"/>
      <c r="M1855" s="1"/>
      <c r="N1855" s="1"/>
      <c r="O1855" s="1"/>
      <c r="P1855" s="1"/>
      <c r="Q1855" s="1"/>
      <c r="R1855" s="1"/>
      <c r="S1855" s="1"/>
      <c r="T1855" s="1"/>
      <c r="U1855" s="1"/>
      <c r="V1855" s="1"/>
      <c r="W1855" s="1"/>
      <c r="X1855" s="1"/>
      <c r="Y1855" s="1"/>
      <c r="Z1855" s="1"/>
    </row>
    <row r="1856" spans="1:26" ht="14.25" customHeight="1">
      <c r="A1856" s="1"/>
      <c r="B1856" s="349"/>
      <c r="C1856" s="358" t="s">
        <v>1041</v>
      </c>
      <c r="D1856" s="257" t="s">
        <v>440</v>
      </c>
      <c r="E1856" s="356">
        <v>0.08</v>
      </c>
      <c r="F1856" s="891">
        <v>6000</v>
      </c>
      <c r="G1856" s="579"/>
      <c r="H1856" s="357">
        <f t="shared" si="167"/>
        <v>480</v>
      </c>
      <c r="I1856" s="1"/>
      <c r="J1856" s="1"/>
      <c r="K1856" s="1"/>
      <c r="L1856" s="1"/>
      <c r="M1856" s="1"/>
      <c r="N1856" s="1"/>
      <c r="O1856" s="1"/>
      <c r="P1856" s="1"/>
      <c r="Q1856" s="1"/>
      <c r="R1856" s="1"/>
      <c r="S1856" s="1"/>
      <c r="T1856" s="1"/>
      <c r="U1856" s="1"/>
      <c r="V1856" s="1"/>
      <c r="W1856" s="1"/>
      <c r="X1856" s="1"/>
      <c r="Y1856" s="1"/>
      <c r="Z1856" s="1"/>
    </row>
    <row r="1857" spans="1:26" ht="14.25" customHeight="1">
      <c r="A1857" s="1"/>
      <c r="B1857" s="349"/>
      <c r="C1857" s="358" t="s">
        <v>267</v>
      </c>
      <c r="D1857" s="257" t="s">
        <v>131</v>
      </c>
      <c r="E1857" s="356">
        <v>0.05</v>
      </c>
      <c r="F1857" s="891">
        <v>26000</v>
      </c>
      <c r="G1857" s="579"/>
      <c r="H1857" s="357">
        <f t="shared" si="167"/>
        <v>1300</v>
      </c>
      <c r="I1857" s="1"/>
      <c r="J1857" s="1"/>
      <c r="K1857" s="1"/>
      <c r="L1857" s="1"/>
      <c r="M1857" s="1"/>
      <c r="N1857" s="1"/>
      <c r="O1857" s="1"/>
      <c r="P1857" s="1"/>
      <c r="Q1857" s="1"/>
      <c r="R1857" s="1"/>
      <c r="S1857" s="1"/>
      <c r="T1857" s="1"/>
      <c r="U1857" s="1"/>
      <c r="V1857" s="1"/>
      <c r="W1857" s="1"/>
      <c r="X1857" s="1"/>
      <c r="Y1857" s="1"/>
      <c r="Z1857" s="1"/>
    </row>
    <row r="1858" spans="1:26" ht="14.25" customHeight="1">
      <c r="A1858" s="1"/>
      <c r="B1858" s="349"/>
      <c r="C1858" s="346" t="s">
        <v>268</v>
      </c>
      <c r="D1858" s="257" t="s">
        <v>440</v>
      </c>
      <c r="E1858" s="356">
        <v>0.19</v>
      </c>
      <c r="F1858" s="891">
        <v>7500</v>
      </c>
      <c r="G1858" s="579"/>
      <c r="H1858" s="357">
        <f t="shared" si="167"/>
        <v>1425</v>
      </c>
      <c r="I1858" s="1"/>
      <c r="J1858" s="1"/>
      <c r="K1858" s="1"/>
      <c r="L1858" s="1"/>
      <c r="M1858" s="1"/>
      <c r="N1858" s="1"/>
      <c r="O1858" s="1"/>
      <c r="P1858" s="1"/>
      <c r="Q1858" s="1"/>
      <c r="R1858" s="1"/>
      <c r="S1858" s="1"/>
      <c r="T1858" s="1"/>
      <c r="U1858" s="1"/>
      <c r="V1858" s="1"/>
      <c r="W1858" s="1"/>
      <c r="X1858" s="1"/>
      <c r="Y1858" s="1"/>
      <c r="Z1858" s="1"/>
    </row>
    <row r="1859" spans="1:26" ht="14.25" customHeight="1">
      <c r="A1859" s="1"/>
      <c r="B1859" s="349"/>
      <c r="C1859" s="358" t="s">
        <v>269</v>
      </c>
      <c r="D1859" s="257" t="s">
        <v>440</v>
      </c>
      <c r="E1859" s="356">
        <v>0.03</v>
      </c>
      <c r="F1859" s="891">
        <v>180000</v>
      </c>
      <c r="G1859" s="579"/>
      <c r="H1859" s="357">
        <f t="shared" si="167"/>
        <v>5400</v>
      </c>
      <c r="I1859" s="1"/>
      <c r="J1859" s="1"/>
      <c r="K1859" s="1"/>
      <c r="L1859" s="1"/>
      <c r="M1859" s="1"/>
      <c r="N1859" s="1"/>
      <c r="O1859" s="1"/>
      <c r="P1859" s="1"/>
      <c r="Q1859" s="1"/>
      <c r="R1859" s="1"/>
      <c r="S1859" s="1"/>
      <c r="T1859" s="1"/>
      <c r="U1859" s="1"/>
      <c r="V1859" s="1"/>
      <c r="W1859" s="1"/>
      <c r="X1859" s="1"/>
      <c r="Y1859" s="1"/>
      <c r="Z1859" s="1"/>
    </row>
    <row r="1860" spans="1:26" ht="14.25" customHeight="1">
      <c r="A1860" s="1"/>
      <c r="B1860" s="349"/>
      <c r="C1860" s="346"/>
      <c r="D1860" s="346"/>
      <c r="E1860" s="350"/>
      <c r="F1860" s="346"/>
      <c r="G1860" s="15"/>
      <c r="H1860" s="348"/>
      <c r="I1860" s="1"/>
      <c r="J1860" s="1"/>
      <c r="K1860" s="1"/>
      <c r="L1860" s="1"/>
      <c r="M1860" s="1"/>
      <c r="N1860" s="1"/>
      <c r="O1860" s="1"/>
      <c r="P1860" s="1"/>
      <c r="Q1860" s="1"/>
      <c r="R1860" s="1"/>
      <c r="S1860" s="1"/>
      <c r="T1860" s="1"/>
      <c r="U1860" s="1"/>
      <c r="V1860" s="1"/>
      <c r="W1860" s="1"/>
      <c r="X1860" s="1"/>
      <c r="Y1860" s="1"/>
      <c r="Z1860" s="1"/>
    </row>
    <row r="1861" spans="1:26" ht="14.25" customHeight="1">
      <c r="A1861" s="1"/>
      <c r="B1861" s="349"/>
      <c r="C1861" s="346"/>
      <c r="D1861" s="346"/>
      <c r="E1861" s="350"/>
      <c r="F1861" s="886" t="s">
        <v>260</v>
      </c>
      <c r="G1861" s="579"/>
      <c r="H1861" s="348">
        <f>+SUM(H1852:H1859)</f>
        <v>71921</v>
      </c>
      <c r="I1861" s="1"/>
      <c r="J1861" s="1"/>
      <c r="K1861" s="1"/>
      <c r="L1861" s="1"/>
      <c r="M1861" s="1"/>
      <c r="N1861" s="1"/>
      <c r="O1861" s="1"/>
      <c r="P1861" s="1"/>
      <c r="Q1861" s="1"/>
      <c r="R1861" s="1"/>
      <c r="S1861" s="1"/>
      <c r="T1861" s="1"/>
      <c r="U1861" s="1"/>
      <c r="V1861" s="1"/>
      <c r="W1861" s="1"/>
      <c r="X1861" s="1"/>
      <c r="Y1861" s="1"/>
      <c r="Z1861" s="1"/>
    </row>
    <row r="1862" spans="1:26" ht="14.25" customHeight="1">
      <c r="A1862" s="1"/>
      <c r="B1862" s="349"/>
      <c r="C1862" s="351" t="s">
        <v>270</v>
      </c>
      <c r="D1862" s="351"/>
      <c r="E1862" s="351"/>
      <c r="F1862" s="886"/>
      <c r="G1862" s="579"/>
      <c r="H1862" s="352"/>
      <c r="I1862" s="1"/>
      <c r="J1862" s="1"/>
      <c r="K1862" s="1"/>
      <c r="L1862" s="1"/>
      <c r="M1862" s="1"/>
      <c r="N1862" s="1"/>
      <c r="O1862" s="1"/>
      <c r="P1862" s="1"/>
      <c r="Q1862" s="1"/>
      <c r="R1862" s="1"/>
      <c r="S1862" s="1"/>
      <c r="T1862" s="1"/>
      <c r="U1862" s="1"/>
      <c r="V1862" s="1"/>
      <c r="W1862" s="1"/>
      <c r="X1862" s="1"/>
      <c r="Y1862" s="1"/>
      <c r="Z1862" s="1"/>
    </row>
    <row r="1863" spans="1:26" ht="14.25" customHeight="1">
      <c r="A1863" s="1"/>
      <c r="B1863" s="349"/>
      <c r="C1863" s="351" t="s">
        <v>1</v>
      </c>
      <c r="D1863" s="353" t="s">
        <v>51</v>
      </c>
      <c r="E1863" s="354" t="s">
        <v>271</v>
      </c>
      <c r="F1863" s="886" t="s">
        <v>254</v>
      </c>
      <c r="G1863" s="579"/>
      <c r="H1863" s="355" t="s">
        <v>257</v>
      </c>
      <c r="I1863" s="1"/>
      <c r="J1863" s="1"/>
      <c r="K1863" s="1"/>
      <c r="L1863" s="1"/>
      <c r="M1863" s="1"/>
      <c r="N1863" s="1"/>
      <c r="O1863" s="1"/>
      <c r="P1863" s="1"/>
      <c r="Q1863" s="1"/>
      <c r="R1863" s="1"/>
      <c r="S1863" s="1"/>
      <c r="T1863" s="1"/>
      <c r="U1863" s="1"/>
      <c r="V1863" s="1"/>
      <c r="W1863" s="1"/>
      <c r="X1863" s="1"/>
      <c r="Y1863" s="1"/>
      <c r="Z1863" s="1"/>
    </row>
    <row r="1864" spans="1:26" ht="14.25" customHeight="1">
      <c r="A1864" s="1"/>
      <c r="B1864" s="349"/>
      <c r="C1864" s="346" t="s">
        <v>272</v>
      </c>
      <c r="D1864" s="359" t="s">
        <v>5</v>
      </c>
      <c r="E1864" s="350">
        <v>1</v>
      </c>
      <c r="F1864" s="891">
        <v>5000</v>
      </c>
      <c r="G1864" s="579"/>
      <c r="H1864" s="357">
        <f>+F1864</f>
        <v>5000</v>
      </c>
      <c r="I1864" s="1"/>
      <c r="J1864" s="1"/>
      <c r="K1864" s="1"/>
      <c r="L1864" s="1"/>
      <c r="M1864" s="1"/>
      <c r="N1864" s="1"/>
      <c r="O1864" s="1"/>
      <c r="P1864" s="1"/>
      <c r="Q1864" s="1"/>
      <c r="R1864" s="1"/>
      <c r="S1864" s="1"/>
      <c r="T1864" s="1"/>
      <c r="U1864" s="1"/>
      <c r="V1864" s="1"/>
      <c r="W1864" s="1"/>
      <c r="X1864" s="1"/>
      <c r="Y1864" s="1"/>
      <c r="Z1864" s="1"/>
    </row>
    <row r="1865" spans="1:26" ht="14.25" customHeight="1">
      <c r="A1865" s="1"/>
      <c r="B1865" s="349"/>
      <c r="C1865" s="346"/>
      <c r="D1865" s="359"/>
      <c r="E1865" s="350"/>
      <c r="F1865" s="886"/>
      <c r="G1865" s="579"/>
      <c r="H1865" s="348"/>
      <c r="I1865" s="1"/>
      <c r="J1865" s="1"/>
      <c r="K1865" s="1"/>
      <c r="L1865" s="1"/>
      <c r="M1865" s="1"/>
      <c r="N1865" s="1"/>
      <c r="O1865" s="1"/>
      <c r="P1865" s="1"/>
      <c r="Q1865" s="1"/>
      <c r="R1865" s="1"/>
      <c r="S1865" s="1"/>
      <c r="T1865" s="1"/>
      <c r="U1865" s="1"/>
      <c r="V1865" s="1"/>
      <c r="W1865" s="1"/>
      <c r="X1865" s="1"/>
      <c r="Y1865" s="1"/>
      <c r="Z1865" s="1"/>
    </row>
    <row r="1866" spans="1:26" ht="14.25" customHeight="1">
      <c r="A1866" s="1"/>
      <c r="B1866" s="349"/>
      <c r="C1866" s="346"/>
      <c r="D1866" s="359"/>
      <c r="E1866" s="350"/>
      <c r="F1866" s="886" t="s">
        <v>260</v>
      </c>
      <c r="G1866" s="579"/>
      <c r="H1866" s="357">
        <f>+H1864</f>
        <v>5000</v>
      </c>
      <c r="I1866" s="1"/>
      <c r="J1866" s="1"/>
      <c r="K1866" s="1"/>
      <c r="L1866" s="1"/>
      <c r="M1866" s="1"/>
      <c r="N1866" s="1"/>
      <c r="O1866" s="1"/>
      <c r="P1866" s="1"/>
      <c r="Q1866" s="1"/>
      <c r="R1866" s="1"/>
      <c r="S1866" s="1"/>
      <c r="T1866" s="1"/>
      <c r="U1866" s="1"/>
      <c r="V1866" s="1"/>
      <c r="W1866" s="1"/>
      <c r="X1866" s="1"/>
      <c r="Y1866" s="1"/>
      <c r="Z1866" s="1"/>
    </row>
    <row r="1867" spans="1:26" ht="14.25" customHeight="1">
      <c r="A1867" s="1"/>
      <c r="B1867" s="349"/>
      <c r="C1867" s="351" t="s">
        <v>273</v>
      </c>
      <c r="D1867" s="353"/>
      <c r="E1867" s="351"/>
      <c r="F1867" s="886"/>
      <c r="G1867" s="579"/>
      <c r="H1867" s="352"/>
      <c r="I1867" s="1"/>
      <c r="J1867" s="1"/>
      <c r="K1867" s="1"/>
      <c r="L1867" s="1"/>
      <c r="M1867" s="1"/>
      <c r="N1867" s="1"/>
      <c r="O1867" s="1"/>
      <c r="P1867" s="1"/>
      <c r="Q1867" s="1"/>
      <c r="R1867" s="1"/>
      <c r="S1867" s="1"/>
      <c r="T1867" s="1"/>
      <c r="U1867" s="1"/>
      <c r="V1867" s="1"/>
      <c r="W1867" s="1"/>
      <c r="X1867" s="1"/>
      <c r="Y1867" s="1"/>
      <c r="Z1867" s="1"/>
    </row>
    <row r="1868" spans="1:26" ht="14.25" customHeight="1">
      <c r="A1868" s="1"/>
      <c r="B1868" s="349"/>
      <c r="C1868" s="351" t="s">
        <v>1</v>
      </c>
      <c r="D1868" s="353" t="s">
        <v>51</v>
      </c>
      <c r="E1868" s="354" t="s">
        <v>271</v>
      </c>
      <c r="F1868" s="886" t="s">
        <v>254</v>
      </c>
      <c r="G1868" s="579"/>
      <c r="H1868" s="355" t="s">
        <v>257</v>
      </c>
      <c r="I1868" s="1"/>
      <c r="J1868" s="1"/>
      <c r="K1868" s="1"/>
      <c r="L1868" s="1"/>
      <c r="M1868" s="1"/>
      <c r="N1868" s="1"/>
      <c r="O1868" s="1"/>
      <c r="P1868" s="1"/>
      <c r="Q1868" s="1"/>
      <c r="R1868" s="1"/>
      <c r="S1868" s="1"/>
      <c r="T1868" s="1"/>
      <c r="U1868" s="1"/>
      <c r="V1868" s="1"/>
      <c r="W1868" s="1"/>
      <c r="X1868" s="1"/>
      <c r="Y1868" s="1"/>
      <c r="Z1868" s="1"/>
    </row>
    <row r="1869" spans="1:26" ht="14.25" customHeight="1">
      <c r="A1869" s="1"/>
      <c r="B1869" s="349"/>
      <c r="C1869" s="346" t="s">
        <v>274</v>
      </c>
      <c r="D1869" s="257" t="s">
        <v>275</v>
      </c>
      <c r="E1869" s="360">
        <v>0.16999686205875461</v>
      </c>
      <c r="F1869" s="891">
        <v>226263</v>
      </c>
      <c r="G1869" s="579"/>
      <c r="H1869" s="357">
        <f>+E1869*F1869</f>
        <v>38463.999999999993</v>
      </c>
      <c r="I1869" s="1"/>
      <c r="J1869" s="1"/>
      <c r="K1869" s="1"/>
      <c r="L1869" s="1"/>
      <c r="M1869" s="1"/>
      <c r="N1869" s="1"/>
      <c r="O1869" s="1"/>
      <c r="P1869" s="1"/>
      <c r="Q1869" s="1"/>
      <c r="R1869" s="1"/>
      <c r="S1869" s="1"/>
      <c r="T1869" s="1"/>
      <c r="U1869" s="1"/>
      <c r="V1869" s="1"/>
      <c r="W1869" s="1"/>
      <c r="X1869" s="1"/>
      <c r="Y1869" s="1"/>
      <c r="Z1869" s="1"/>
    </row>
    <row r="1870" spans="1:26" ht="14.25" customHeight="1">
      <c r="A1870" s="1"/>
      <c r="B1870" s="349"/>
      <c r="C1870" s="346"/>
      <c r="D1870" s="257"/>
      <c r="E1870" s="350"/>
      <c r="F1870" s="886"/>
      <c r="G1870" s="579"/>
      <c r="H1870" s="348"/>
      <c r="I1870" s="1"/>
      <c r="J1870" s="1"/>
      <c r="K1870" s="1"/>
      <c r="L1870" s="1"/>
      <c r="M1870" s="1"/>
      <c r="N1870" s="1"/>
      <c r="O1870" s="1"/>
      <c r="P1870" s="1"/>
      <c r="Q1870" s="1"/>
      <c r="R1870" s="1"/>
      <c r="S1870" s="1"/>
      <c r="T1870" s="1"/>
      <c r="U1870" s="1"/>
      <c r="V1870" s="1"/>
      <c r="W1870" s="1"/>
      <c r="X1870" s="1"/>
      <c r="Y1870" s="1"/>
      <c r="Z1870" s="1"/>
    </row>
    <row r="1871" spans="1:26" ht="14.25" customHeight="1">
      <c r="A1871" s="1"/>
      <c r="B1871" s="349"/>
      <c r="C1871" s="346"/>
      <c r="D1871" s="346"/>
      <c r="E1871" s="350"/>
      <c r="F1871" s="886" t="s">
        <v>260</v>
      </c>
      <c r="G1871" s="579"/>
      <c r="H1871" s="348">
        <f>+SUM(H1869)</f>
        <v>38463.999999999993</v>
      </c>
      <c r="I1871" s="1"/>
      <c r="J1871" s="1"/>
      <c r="K1871" s="1"/>
      <c r="L1871" s="1"/>
      <c r="M1871" s="1"/>
      <c r="N1871" s="1"/>
      <c r="O1871" s="1"/>
      <c r="P1871" s="1"/>
      <c r="Q1871" s="1"/>
      <c r="R1871" s="1"/>
      <c r="S1871" s="1"/>
      <c r="T1871" s="1"/>
      <c r="U1871" s="1"/>
      <c r="V1871" s="1"/>
      <c r="W1871" s="1"/>
      <c r="X1871" s="1"/>
      <c r="Y1871" s="1"/>
      <c r="Z1871" s="1"/>
    </row>
    <row r="1872" spans="1:26" ht="14.25" customHeight="1">
      <c r="A1872" s="1"/>
      <c r="B1872" s="361"/>
      <c r="C1872" s="362" t="s">
        <v>276</v>
      </c>
      <c r="D1872" s="362"/>
      <c r="E1872" s="362"/>
      <c r="F1872" s="886"/>
      <c r="G1872" s="579"/>
      <c r="H1872" s="363">
        <f>+H1849+H1861+H1866+H1871</f>
        <v>127985</v>
      </c>
      <c r="I1872" s="1"/>
      <c r="J1872" s="1"/>
      <c r="K1872" s="1"/>
      <c r="L1872" s="1"/>
      <c r="M1872" s="1"/>
      <c r="N1872" s="1"/>
      <c r="O1872" s="1"/>
      <c r="P1872" s="1"/>
      <c r="Q1872" s="1"/>
      <c r="R1872" s="1"/>
      <c r="S1872" s="1"/>
      <c r="T1872" s="1"/>
      <c r="U1872" s="1"/>
      <c r="V1872" s="1"/>
      <c r="W1872" s="1"/>
      <c r="X1872" s="1"/>
      <c r="Y1872" s="1"/>
      <c r="Z1872" s="1"/>
    </row>
    <row r="1873" spans="1:26" ht="14.25" customHeight="1">
      <c r="A1873" s="1"/>
      <c r="B1873" s="290"/>
      <c r="C1873" s="68"/>
      <c r="D1873" s="68"/>
      <c r="E1873" s="68"/>
      <c r="F1873" s="68"/>
      <c r="G1873" s="68"/>
      <c r="H1873" s="69"/>
      <c r="I1873" s="1"/>
      <c r="J1873" s="1"/>
      <c r="K1873" s="1"/>
      <c r="L1873" s="1"/>
      <c r="M1873" s="1"/>
      <c r="N1873" s="1"/>
      <c r="O1873" s="1"/>
      <c r="P1873" s="1"/>
      <c r="Q1873" s="1"/>
      <c r="R1873" s="1"/>
      <c r="S1873" s="1"/>
      <c r="T1873" s="1"/>
      <c r="U1873" s="1"/>
      <c r="V1873" s="1"/>
      <c r="W1873" s="1"/>
      <c r="X1873" s="1"/>
      <c r="Y1873" s="1"/>
      <c r="Z1873" s="1"/>
    </row>
    <row r="1874" spans="1:26" ht="14.25" customHeight="1">
      <c r="A1874" s="1"/>
      <c r="B1874" s="291"/>
      <c r="C1874" s="31"/>
      <c r="D1874" s="31"/>
      <c r="E1874" s="31"/>
      <c r="F1874" s="31"/>
      <c r="G1874" s="31"/>
      <c r="H1874" s="32"/>
      <c r="I1874" s="1"/>
      <c r="J1874" s="1"/>
      <c r="K1874" s="1"/>
      <c r="L1874" s="1"/>
      <c r="M1874" s="1"/>
      <c r="N1874" s="1"/>
      <c r="O1874" s="1"/>
      <c r="P1874" s="1"/>
      <c r="Q1874" s="1"/>
      <c r="R1874" s="1"/>
      <c r="S1874" s="1"/>
      <c r="T1874" s="1"/>
      <c r="U1874" s="1"/>
      <c r="V1874" s="1"/>
      <c r="W1874" s="1"/>
      <c r="X1874" s="1"/>
      <c r="Y1874" s="1"/>
      <c r="Z1874" s="1"/>
    </row>
    <row r="1875" spans="1:26" ht="14.25" customHeight="1">
      <c r="A1875" s="1"/>
      <c r="B1875" s="696" t="s">
        <v>77</v>
      </c>
      <c r="C1875" s="602"/>
      <c r="D1875" s="602"/>
      <c r="E1875" s="602"/>
      <c r="F1875" s="602"/>
      <c r="G1875" s="602"/>
      <c r="H1875" s="633"/>
      <c r="I1875" s="1"/>
      <c r="J1875" s="1"/>
      <c r="K1875" s="1"/>
      <c r="L1875" s="1"/>
      <c r="M1875" s="1"/>
      <c r="N1875" s="1"/>
      <c r="O1875" s="1"/>
      <c r="P1875" s="1"/>
      <c r="Q1875" s="1"/>
      <c r="R1875" s="1"/>
      <c r="S1875" s="1"/>
      <c r="T1875" s="1"/>
      <c r="U1875" s="1"/>
      <c r="V1875" s="1"/>
      <c r="W1875" s="1"/>
      <c r="X1875" s="1"/>
      <c r="Y1875" s="1"/>
      <c r="Z1875" s="1"/>
    </row>
    <row r="1876" spans="1:26" ht="14.25" customHeight="1">
      <c r="A1876" s="1"/>
      <c r="B1876" s="668"/>
      <c r="C1876" s="606"/>
      <c r="D1876" s="606"/>
      <c r="E1876" s="606"/>
      <c r="F1876" s="606"/>
      <c r="G1876" s="606"/>
      <c r="H1876" s="607"/>
      <c r="I1876" s="1"/>
      <c r="J1876" s="1"/>
      <c r="K1876" s="1"/>
      <c r="L1876" s="1"/>
      <c r="M1876" s="1"/>
      <c r="N1876" s="1"/>
      <c r="O1876" s="1"/>
      <c r="P1876" s="1"/>
      <c r="Q1876" s="1"/>
      <c r="R1876" s="1"/>
      <c r="S1876" s="1"/>
      <c r="T1876" s="1"/>
      <c r="U1876" s="1"/>
      <c r="V1876" s="1"/>
      <c r="W1876" s="1"/>
      <c r="X1876" s="1"/>
      <c r="Y1876" s="1"/>
      <c r="Z1876" s="1"/>
    </row>
    <row r="1877" spans="1:26" ht="14.25" customHeight="1">
      <c r="A1877" s="1"/>
      <c r="B1877" s="591" t="s">
        <v>78</v>
      </c>
      <c r="C1877" s="581"/>
      <c r="D1877" s="581"/>
      <c r="E1877" s="581"/>
      <c r="F1877" s="581"/>
      <c r="G1877" s="581"/>
      <c r="H1877" s="589"/>
      <c r="I1877" s="1"/>
      <c r="J1877" s="1"/>
      <c r="K1877" s="1"/>
      <c r="L1877" s="1"/>
      <c r="M1877" s="1"/>
      <c r="N1877" s="1"/>
      <c r="O1877" s="1"/>
      <c r="P1877" s="1"/>
      <c r="Q1877" s="1"/>
      <c r="R1877" s="1"/>
      <c r="S1877" s="1"/>
      <c r="T1877" s="1"/>
      <c r="U1877" s="1"/>
      <c r="V1877" s="1"/>
      <c r="W1877" s="1"/>
      <c r="X1877" s="1"/>
      <c r="Y1877" s="1"/>
      <c r="Z1877" s="1"/>
    </row>
    <row r="1878" spans="1:26" ht="14.25" customHeight="1">
      <c r="A1878" s="1"/>
      <c r="B1878" s="588" t="s">
        <v>1011</v>
      </c>
      <c r="C1878" s="581"/>
      <c r="D1878" s="581"/>
      <c r="E1878" s="581"/>
      <c r="F1878" s="581"/>
      <c r="G1878" s="581"/>
      <c r="H1878" s="589"/>
      <c r="I1878" s="1"/>
      <c r="J1878" s="1"/>
      <c r="K1878" s="1"/>
      <c r="L1878" s="1"/>
      <c r="M1878" s="1"/>
      <c r="N1878" s="1"/>
      <c r="O1878" s="1"/>
      <c r="P1878" s="1"/>
      <c r="Q1878" s="1"/>
      <c r="R1878" s="1"/>
      <c r="S1878" s="1"/>
      <c r="T1878" s="1"/>
      <c r="U1878" s="1"/>
      <c r="V1878" s="1"/>
      <c r="W1878" s="1"/>
      <c r="X1878" s="1"/>
      <c r="Y1878" s="1"/>
      <c r="Z1878" s="1"/>
    </row>
    <row r="1879" spans="1:26" ht="14.25" customHeight="1">
      <c r="A1879" s="1"/>
      <c r="B1879" s="364" t="e">
        <f>+#REF!</f>
        <v>#REF!</v>
      </c>
      <c r="C1879" s="886" t="e">
        <f>+#REF!</f>
        <v>#REF!</v>
      </c>
      <c r="D1879" s="581"/>
      <c r="E1879" s="579"/>
      <c r="F1879" s="886" t="s">
        <v>2</v>
      </c>
      <c r="G1879" s="579"/>
      <c r="H1879" s="341" t="e">
        <f>+#REF!</f>
        <v>#REF!</v>
      </c>
      <c r="I1879" s="1"/>
      <c r="J1879" s="1"/>
      <c r="K1879" s="1"/>
      <c r="L1879" s="1"/>
      <c r="M1879" s="1"/>
      <c r="N1879" s="1"/>
      <c r="O1879" s="1"/>
      <c r="P1879" s="1"/>
      <c r="Q1879" s="1"/>
      <c r="R1879" s="1"/>
      <c r="S1879" s="1"/>
      <c r="T1879" s="1"/>
      <c r="U1879" s="1"/>
      <c r="V1879" s="1"/>
      <c r="W1879" s="1"/>
      <c r="X1879" s="1"/>
      <c r="Y1879" s="1"/>
      <c r="Z1879" s="1"/>
    </row>
    <row r="1880" spans="1:26" ht="14.25" customHeight="1">
      <c r="A1880" s="1"/>
      <c r="B1880" s="340"/>
      <c r="C1880" s="342" t="s">
        <v>253</v>
      </c>
      <c r="D1880" s="342"/>
      <c r="E1880" s="342"/>
      <c r="F1880" s="886" t="s">
        <v>254</v>
      </c>
      <c r="G1880" s="579"/>
      <c r="H1880" s="343">
        <f>+H1902</f>
        <v>15464.25145</v>
      </c>
      <c r="I1880" s="1"/>
      <c r="J1880" s="1"/>
      <c r="K1880" s="1"/>
      <c r="L1880" s="1"/>
      <c r="M1880" s="1"/>
      <c r="N1880" s="1"/>
      <c r="O1880" s="1"/>
      <c r="P1880" s="1"/>
      <c r="Q1880" s="1"/>
      <c r="R1880" s="1"/>
      <c r="S1880" s="1"/>
      <c r="T1880" s="1"/>
      <c r="U1880" s="1"/>
      <c r="V1880" s="1"/>
      <c r="W1880" s="1"/>
      <c r="X1880" s="1"/>
      <c r="Y1880" s="1"/>
      <c r="Z1880" s="1"/>
    </row>
    <row r="1881" spans="1:26" ht="14.25" customHeight="1">
      <c r="A1881" s="1"/>
      <c r="B1881" s="340"/>
      <c r="C1881" s="344" t="s">
        <v>1</v>
      </c>
      <c r="D1881" s="344"/>
      <c r="E1881" s="345" t="s">
        <v>255</v>
      </c>
      <c r="F1881" s="886" t="s">
        <v>256</v>
      </c>
      <c r="G1881" s="579"/>
      <c r="H1881" s="343" t="s">
        <v>257</v>
      </c>
      <c r="I1881" s="1"/>
      <c r="J1881" s="1"/>
      <c r="K1881" s="1"/>
      <c r="L1881" s="1"/>
      <c r="M1881" s="1"/>
      <c r="N1881" s="1"/>
      <c r="O1881" s="1"/>
      <c r="P1881" s="1"/>
      <c r="Q1881" s="1"/>
      <c r="R1881" s="1"/>
      <c r="S1881" s="1"/>
      <c r="T1881" s="1"/>
      <c r="U1881" s="1"/>
      <c r="V1881" s="1"/>
      <c r="W1881" s="1"/>
      <c r="X1881" s="1"/>
      <c r="Y1881" s="1"/>
      <c r="Z1881" s="1"/>
    </row>
    <row r="1882" spans="1:26" ht="14.25" customHeight="1">
      <c r="A1882" s="1"/>
      <c r="B1882" s="340"/>
      <c r="C1882" s="346" t="s">
        <v>258</v>
      </c>
      <c r="D1882" s="346"/>
      <c r="E1882" s="347">
        <v>4000</v>
      </c>
      <c r="F1882" s="887">
        <v>2</v>
      </c>
      <c r="G1882" s="579"/>
      <c r="H1882" s="348">
        <f t="shared" ref="H1882:H1883" si="168">+E1882*F1882</f>
        <v>8000</v>
      </c>
      <c r="I1882" s="1"/>
      <c r="J1882" s="1"/>
      <c r="K1882" s="1"/>
      <c r="L1882" s="1"/>
      <c r="M1882" s="1"/>
      <c r="N1882" s="1"/>
      <c r="O1882" s="1"/>
      <c r="P1882" s="1"/>
      <c r="Q1882" s="1"/>
      <c r="R1882" s="1"/>
      <c r="S1882" s="1"/>
      <c r="T1882" s="1"/>
      <c r="U1882" s="1"/>
      <c r="V1882" s="1"/>
      <c r="W1882" s="1"/>
      <c r="X1882" s="1"/>
      <c r="Y1882" s="1"/>
      <c r="Z1882" s="1"/>
    </row>
    <row r="1883" spans="1:26" ht="14.25" customHeight="1">
      <c r="A1883" s="1"/>
      <c r="B1883" s="340"/>
      <c r="C1883" s="346" t="s">
        <v>90</v>
      </c>
      <c r="D1883" s="346"/>
      <c r="E1883" s="347">
        <f>+H1901</f>
        <v>5204.049</v>
      </c>
      <c r="F1883" s="888">
        <v>0.05</v>
      </c>
      <c r="G1883" s="579"/>
      <c r="H1883" s="348">
        <f t="shared" si="168"/>
        <v>260.20245</v>
      </c>
      <c r="I1883" s="1"/>
      <c r="J1883" s="1"/>
      <c r="K1883" s="1"/>
      <c r="L1883" s="1"/>
      <c r="M1883" s="1"/>
      <c r="N1883" s="1"/>
      <c r="O1883" s="1"/>
      <c r="P1883" s="1"/>
      <c r="Q1883" s="1"/>
      <c r="R1883" s="1"/>
      <c r="S1883" s="1"/>
      <c r="T1883" s="1"/>
      <c r="U1883" s="1"/>
      <c r="V1883" s="1"/>
      <c r="W1883" s="1"/>
      <c r="X1883" s="1"/>
      <c r="Y1883" s="1"/>
      <c r="Z1883" s="1"/>
    </row>
    <row r="1884" spans="1:26" ht="14.25" customHeight="1">
      <c r="A1884" s="1"/>
      <c r="B1884" s="349"/>
      <c r="C1884" s="346"/>
      <c r="D1884" s="346"/>
      <c r="E1884" s="350"/>
      <c r="F1884" s="365" t="s">
        <v>260</v>
      </c>
      <c r="G1884" s="1"/>
      <c r="H1884" s="348">
        <f>+SUM(H1882:H1883)</f>
        <v>8260.2024500000007</v>
      </c>
      <c r="I1884" s="1"/>
      <c r="J1884" s="1"/>
      <c r="K1884" s="1"/>
      <c r="L1884" s="1"/>
      <c r="M1884" s="1"/>
      <c r="N1884" s="1"/>
      <c r="O1884" s="1"/>
      <c r="P1884" s="1"/>
      <c r="Q1884" s="1"/>
      <c r="R1884" s="1"/>
      <c r="S1884" s="1"/>
      <c r="T1884" s="1"/>
      <c r="U1884" s="1"/>
      <c r="V1884" s="1"/>
      <c r="W1884" s="1"/>
      <c r="X1884" s="1"/>
      <c r="Y1884" s="1"/>
      <c r="Z1884" s="1"/>
    </row>
    <row r="1885" spans="1:26" ht="14.25" customHeight="1">
      <c r="A1885" s="1"/>
      <c r="B1885" s="349"/>
      <c r="C1885" s="351" t="s">
        <v>261</v>
      </c>
      <c r="D1885" s="351"/>
      <c r="E1885" s="351"/>
      <c r="F1885" s="885"/>
      <c r="G1885" s="579"/>
      <c r="H1885" s="352"/>
      <c r="I1885" s="1"/>
      <c r="J1885" s="1"/>
      <c r="K1885" s="1"/>
      <c r="L1885" s="1"/>
      <c r="M1885" s="1"/>
      <c r="N1885" s="1"/>
      <c r="O1885" s="1"/>
      <c r="P1885" s="1"/>
      <c r="Q1885" s="1"/>
      <c r="R1885" s="1"/>
      <c r="S1885" s="1"/>
      <c r="T1885" s="1"/>
      <c r="U1885" s="1"/>
      <c r="V1885" s="1"/>
      <c r="W1885" s="1"/>
      <c r="X1885" s="1"/>
      <c r="Y1885" s="1"/>
      <c r="Z1885" s="1"/>
    </row>
    <row r="1886" spans="1:26" ht="14.25" customHeight="1">
      <c r="A1886" s="1"/>
      <c r="B1886" s="349"/>
      <c r="C1886" s="351" t="s">
        <v>1</v>
      </c>
      <c r="D1886" s="353" t="s">
        <v>51</v>
      </c>
      <c r="E1886" s="354" t="s">
        <v>271</v>
      </c>
      <c r="F1886" s="366" t="s">
        <v>254</v>
      </c>
      <c r="G1886" s="1"/>
      <c r="H1886" s="355" t="s">
        <v>257</v>
      </c>
      <c r="I1886" s="1"/>
      <c r="J1886" s="1"/>
      <c r="K1886" s="1"/>
      <c r="L1886" s="1"/>
      <c r="M1886" s="1"/>
      <c r="N1886" s="1"/>
      <c r="O1886" s="1"/>
      <c r="P1886" s="1"/>
      <c r="Q1886" s="1"/>
      <c r="R1886" s="1"/>
      <c r="S1886" s="1"/>
      <c r="T1886" s="1"/>
      <c r="U1886" s="1"/>
      <c r="V1886" s="1"/>
      <c r="W1886" s="1"/>
      <c r="X1886" s="1"/>
      <c r="Y1886" s="1"/>
      <c r="Z1886" s="1"/>
    </row>
    <row r="1887" spans="1:26" ht="14.25" customHeight="1">
      <c r="A1887" s="1"/>
      <c r="B1887" s="349"/>
      <c r="C1887" s="346"/>
      <c r="D1887" s="257"/>
      <c r="E1887" s="356"/>
      <c r="F1887" s="885"/>
      <c r="G1887" s="579"/>
      <c r="H1887" s="357">
        <f t="shared" ref="H1887:H1889" si="169">+E1887*F1887</f>
        <v>0</v>
      </c>
      <c r="I1887" s="1"/>
      <c r="J1887" s="1"/>
      <c r="K1887" s="1"/>
      <c r="L1887" s="1"/>
      <c r="M1887" s="1"/>
      <c r="N1887" s="1"/>
      <c r="O1887" s="1"/>
      <c r="P1887" s="1"/>
      <c r="Q1887" s="1"/>
      <c r="R1887" s="1"/>
      <c r="S1887" s="1"/>
      <c r="T1887" s="1"/>
      <c r="U1887" s="1"/>
      <c r="V1887" s="1"/>
      <c r="W1887" s="1"/>
      <c r="X1887" s="1"/>
      <c r="Y1887" s="1"/>
      <c r="Z1887" s="1"/>
    </row>
    <row r="1888" spans="1:26" ht="14.25" customHeight="1">
      <c r="A1888" s="1"/>
      <c r="B1888" s="349"/>
      <c r="C1888" s="358"/>
      <c r="D1888" s="257"/>
      <c r="E1888" s="356"/>
      <c r="F1888" s="885"/>
      <c r="G1888" s="579"/>
      <c r="H1888" s="357">
        <f t="shared" si="169"/>
        <v>0</v>
      </c>
      <c r="I1888" s="1"/>
      <c r="J1888" s="1"/>
      <c r="K1888" s="1"/>
      <c r="L1888" s="1"/>
      <c r="M1888" s="1"/>
      <c r="N1888" s="1"/>
      <c r="O1888" s="1"/>
      <c r="P1888" s="1"/>
      <c r="Q1888" s="1"/>
      <c r="R1888" s="1"/>
      <c r="S1888" s="1"/>
      <c r="T1888" s="1"/>
      <c r="U1888" s="1"/>
      <c r="V1888" s="1"/>
      <c r="W1888" s="1"/>
      <c r="X1888" s="1"/>
      <c r="Y1888" s="1"/>
      <c r="Z1888" s="1"/>
    </row>
    <row r="1889" spans="1:26" ht="14.25" customHeight="1">
      <c r="A1889" s="1"/>
      <c r="B1889" s="349"/>
      <c r="C1889" s="358"/>
      <c r="D1889" s="257"/>
      <c r="E1889" s="356"/>
      <c r="F1889" s="885"/>
      <c r="G1889" s="579"/>
      <c r="H1889" s="357">
        <f t="shared" si="169"/>
        <v>0</v>
      </c>
      <c r="I1889" s="1"/>
      <c r="J1889" s="1"/>
      <c r="K1889" s="1"/>
      <c r="L1889" s="1"/>
      <c r="M1889" s="1"/>
      <c r="N1889" s="1"/>
      <c r="O1889" s="1"/>
      <c r="P1889" s="1"/>
      <c r="Q1889" s="1"/>
      <c r="R1889" s="1"/>
      <c r="S1889" s="1"/>
      <c r="T1889" s="1"/>
      <c r="U1889" s="1"/>
      <c r="V1889" s="1"/>
      <c r="W1889" s="1"/>
      <c r="X1889" s="1"/>
      <c r="Y1889" s="1"/>
      <c r="Z1889" s="1"/>
    </row>
    <row r="1890" spans="1:26" ht="14.25" customHeight="1">
      <c r="A1890" s="1"/>
      <c r="B1890" s="349"/>
      <c r="C1890" s="346"/>
      <c r="D1890" s="346"/>
      <c r="E1890" s="350"/>
      <c r="F1890" s="885"/>
      <c r="G1890" s="579"/>
      <c r="H1890" s="348"/>
      <c r="I1890" s="1"/>
      <c r="J1890" s="1"/>
      <c r="K1890" s="1"/>
      <c r="L1890" s="1"/>
      <c r="M1890" s="1"/>
      <c r="N1890" s="1"/>
      <c r="O1890" s="1"/>
      <c r="P1890" s="1"/>
      <c r="Q1890" s="1"/>
      <c r="R1890" s="1"/>
      <c r="S1890" s="1"/>
      <c r="T1890" s="1"/>
      <c r="U1890" s="1"/>
      <c r="V1890" s="1"/>
      <c r="W1890" s="1"/>
      <c r="X1890" s="1"/>
      <c r="Y1890" s="1"/>
      <c r="Z1890" s="1"/>
    </row>
    <row r="1891" spans="1:26" ht="14.25" customHeight="1">
      <c r="A1891" s="1"/>
      <c r="B1891" s="349"/>
      <c r="C1891" s="346"/>
      <c r="D1891" s="346"/>
      <c r="E1891" s="350"/>
      <c r="F1891" s="886" t="s">
        <v>260</v>
      </c>
      <c r="G1891" s="579"/>
      <c r="H1891" s="348">
        <f>+SUM(H1887:H1889)</f>
        <v>0</v>
      </c>
      <c r="I1891" s="1"/>
      <c r="J1891" s="1"/>
      <c r="K1891" s="1"/>
      <c r="L1891" s="1"/>
      <c r="M1891" s="1"/>
      <c r="N1891" s="1"/>
      <c r="O1891" s="1"/>
      <c r="P1891" s="1"/>
      <c r="Q1891" s="1"/>
      <c r="R1891" s="1"/>
      <c r="S1891" s="1"/>
      <c r="T1891" s="1"/>
      <c r="U1891" s="1"/>
      <c r="V1891" s="1"/>
      <c r="W1891" s="1"/>
      <c r="X1891" s="1"/>
      <c r="Y1891" s="1"/>
      <c r="Z1891" s="1"/>
    </row>
    <row r="1892" spans="1:26" ht="14.25" customHeight="1">
      <c r="A1892" s="1"/>
      <c r="B1892" s="349"/>
      <c r="C1892" s="351" t="s">
        <v>270</v>
      </c>
      <c r="D1892" s="351"/>
      <c r="E1892" s="351"/>
      <c r="F1892" s="351"/>
      <c r="G1892" s="1"/>
      <c r="H1892" s="352"/>
      <c r="I1892" s="1"/>
      <c r="J1892" s="1"/>
      <c r="K1892" s="1"/>
      <c r="L1892" s="1"/>
      <c r="M1892" s="1"/>
      <c r="N1892" s="1"/>
      <c r="O1892" s="1"/>
      <c r="P1892" s="1"/>
      <c r="Q1892" s="1"/>
      <c r="R1892" s="1"/>
      <c r="S1892" s="1"/>
      <c r="T1892" s="1"/>
      <c r="U1892" s="1"/>
      <c r="V1892" s="1"/>
      <c r="W1892" s="1"/>
      <c r="X1892" s="1"/>
      <c r="Y1892" s="1"/>
      <c r="Z1892" s="1"/>
    </row>
    <row r="1893" spans="1:26" ht="14.25" customHeight="1">
      <c r="A1893" s="1"/>
      <c r="B1893" s="349"/>
      <c r="C1893" s="351" t="s">
        <v>1</v>
      </c>
      <c r="D1893" s="353" t="s">
        <v>51</v>
      </c>
      <c r="E1893" s="354" t="s">
        <v>271</v>
      </c>
      <c r="F1893" s="886" t="s">
        <v>254</v>
      </c>
      <c r="G1893" s="579"/>
      <c r="H1893" s="355" t="s">
        <v>257</v>
      </c>
      <c r="I1893" s="1"/>
      <c r="J1893" s="1"/>
      <c r="K1893" s="1"/>
      <c r="L1893" s="1"/>
      <c r="M1893" s="1"/>
      <c r="N1893" s="1"/>
      <c r="O1893" s="1"/>
      <c r="P1893" s="1"/>
      <c r="Q1893" s="1"/>
      <c r="R1893" s="1"/>
      <c r="S1893" s="1"/>
      <c r="T1893" s="1"/>
      <c r="U1893" s="1"/>
      <c r="V1893" s="1"/>
      <c r="W1893" s="1"/>
      <c r="X1893" s="1"/>
      <c r="Y1893" s="1"/>
      <c r="Z1893" s="1"/>
    </row>
    <row r="1894" spans="1:26" ht="14.25" customHeight="1">
      <c r="A1894" s="1"/>
      <c r="B1894" s="349"/>
      <c r="C1894" s="346" t="s">
        <v>272</v>
      </c>
      <c r="D1894" s="359" t="s">
        <v>5</v>
      </c>
      <c r="E1894" s="350">
        <v>1</v>
      </c>
      <c r="F1894" s="885">
        <v>2000</v>
      </c>
      <c r="G1894" s="579"/>
      <c r="H1894" s="357">
        <f>+F1894</f>
        <v>2000</v>
      </c>
      <c r="I1894" s="1"/>
      <c r="J1894" s="1"/>
      <c r="K1894" s="1"/>
      <c r="L1894" s="1"/>
      <c r="M1894" s="1"/>
      <c r="N1894" s="1"/>
      <c r="O1894" s="1"/>
      <c r="P1894" s="1"/>
      <c r="Q1894" s="1"/>
      <c r="R1894" s="1"/>
      <c r="S1894" s="1"/>
      <c r="T1894" s="1"/>
      <c r="U1894" s="1"/>
      <c r="V1894" s="1"/>
      <c r="W1894" s="1"/>
      <c r="X1894" s="1"/>
      <c r="Y1894" s="1"/>
      <c r="Z1894" s="1"/>
    </row>
    <row r="1895" spans="1:26" ht="14.25" customHeight="1">
      <c r="A1895" s="1"/>
      <c r="B1895" s="349"/>
      <c r="C1895" s="346"/>
      <c r="D1895" s="359"/>
      <c r="E1895" s="350"/>
      <c r="F1895" s="885"/>
      <c r="G1895" s="579"/>
      <c r="H1895" s="348"/>
      <c r="I1895" s="1"/>
      <c r="J1895" s="1"/>
      <c r="K1895" s="1"/>
      <c r="L1895" s="1"/>
      <c r="M1895" s="1"/>
      <c r="N1895" s="1"/>
      <c r="O1895" s="1"/>
      <c r="P1895" s="1"/>
      <c r="Q1895" s="1"/>
      <c r="R1895" s="1"/>
      <c r="S1895" s="1"/>
      <c r="T1895" s="1"/>
      <c r="U1895" s="1"/>
      <c r="V1895" s="1"/>
      <c r="W1895" s="1"/>
      <c r="X1895" s="1"/>
      <c r="Y1895" s="1"/>
      <c r="Z1895" s="1"/>
    </row>
    <row r="1896" spans="1:26" ht="14.25" customHeight="1">
      <c r="A1896" s="1"/>
      <c r="B1896" s="349"/>
      <c r="C1896" s="346"/>
      <c r="D1896" s="359"/>
      <c r="E1896" s="350"/>
      <c r="F1896" s="886" t="s">
        <v>260</v>
      </c>
      <c r="G1896" s="579"/>
      <c r="H1896" s="357">
        <f>+H1894</f>
        <v>2000</v>
      </c>
      <c r="I1896" s="1"/>
      <c r="J1896" s="1"/>
      <c r="K1896" s="1"/>
      <c r="L1896" s="1"/>
      <c r="M1896" s="1"/>
      <c r="N1896" s="1"/>
      <c r="O1896" s="1"/>
      <c r="P1896" s="1"/>
      <c r="Q1896" s="1"/>
      <c r="R1896" s="1"/>
      <c r="S1896" s="1"/>
      <c r="T1896" s="1"/>
      <c r="U1896" s="1"/>
      <c r="V1896" s="1"/>
      <c r="W1896" s="1"/>
      <c r="X1896" s="1"/>
      <c r="Y1896" s="1"/>
      <c r="Z1896" s="1"/>
    </row>
    <row r="1897" spans="1:26" ht="14.25" customHeight="1">
      <c r="A1897" s="1"/>
      <c r="B1897" s="349"/>
      <c r="C1897" s="351" t="s">
        <v>273</v>
      </c>
      <c r="D1897" s="353"/>
      <c r="E1897" s="351"/>
      <c r="F1897" s="351"/>
      <c r="G1897" s="1"/>
      <c r="H1897" s="352"/>
      <c r="I1897" s="1"/>
      <c r="J1897" s="1"/>
      <c r="K1897" s="1"/>
      <c r="L1897" s="1"/>
      <c r="M1897" s="1"/>
      <c r="N1897" s="1"/>
      <c r="O1897" s="1"/>
      <c r="P1897" s="1"/>
      <c r="Q1897" s="1"/>
      <c r="R1897" s="1"/>
      <c r="S1897" s="1"/>
      <c r="T1897" s="1"/>
      <c r="U1897" s="1"/>
      <c r="V1897" s="1"/>
      <c r="W1897" s="1"/>
      <c r="X1897" s="1"/>
      <c r="Y1897" s="1"/>
      <c r="Z1897" s="1"/>
    </row>
    <row r="1898" spans="1:26" ht="14.25" customHeight="1">
      <c r="A1898" s="1"/>
      <c r="B1898" s="349"/>
      <c r="C1898" s="351" t="s">
        <v>1</v>
      </c>
      <c r="D1898" s="353" t="s">
        <v>51</v>
      </c>
      <c r="E1898" s="354" t="s">
        <v>271</v>
      </c>
      <c r="F1898" s="886" t="s">
        <v>254</v>
      </c>
      <c r="G1898" s="579"/>
      <c r="H1898" s="355" t="s">
        <v>257</v>
      </c>
      <c r="I1898" s="1"/>
      <c r="J1898" s="1"/>
      <c r="K1898" s="1"/>
      <c r="L1898" s="1"/>
      <c r="M1898" s="1"/>
      <c r="N1898" s="1"/>
      <c r="O1898" s="1"/>
      <c r="P1898" s="1"/>
      <c r="Q1898" s="1"/>
      <c r="R1898" s="1"/>
      <c r="S1898" s="1"/>
      <c r="T1898" s="1"/>
      <c r="U1898" s="1"/>
      <c r="V1898" s="1"/>
      <c r="W1898" s="1"/>
      <c r="X1898" s="1"/>
      <c r="Y1898" s="1"/>
      <c r="Z1898" s="1"/>
    </row>
    <row r="1899" spans="1:26" ht="14.25" customHeight="1">
      <c r="A1899" s="1"/>
      <c r="B1899" s="349"/>
      <c r="C1899" s="346" t="s">
        <v>274</v>
      </c>
      <c r="D1899" s="257" t="s">
        <v>275</v>
      </c>
      <c r="E1899" s="360">
        <v>2.3E-2</v>
      </c>
      <c r="F1899" s="885">
        <v>226263</v>
      </c>
      <c r="G1899" s="579"/>
      <c r="H1899" s="357">
        <f>+E1899*F1899</f>
        <v>5204.049</v>
      </c>
      <c r="I1899" s="1"/>
      <c r="J1899" s="1"/>
      <c r="K1899" s="1"/>
      <c r="L1899" s="1"/>
      <c r="M1899" s="1"/>
      <c r="N1899" s="1"/>
      <c r="O1899" s="1"/>
      <c r="P1899" s="1"/>
      <c r="Q1899" s="1"/>
      <c r="R1899" s="1"/>
      <c r="S1899" s="1"/>
      <c r="T1899" s="1"/>
      <c r="U1899" s="1"/>
      <c r="V1899" s="1"/>
      <c r="W1899" s="1"/>
      <c r="X1899" s="1"/>
      <c r="Y1899" s="1"/>
      <c r="Z1899" s="1"/>
    </row>
    <row r="1900" spans="1:26" ht="14.25" customHeight="1">
      <c r="A1900" s="1"/>
      <c r="B1900" s="349"/>
      <c r="C1900" s="346"/>
      <c r="D1900" s="257"/>
      <c r="E1900" s="350"/>
      <c r="F1900" s="885"/>
      <c r="G1900" s="579"/>
      <c r="H1900" s="348"/>
      <c r="I1900" s="1"/>
      <c r="J1900" s="1"/>
      <c r="K1900" s="1"/>
      <c r="L1900" s="1"/>
      <c r="M1900" s="1"/>
      <c r="N1900" s="1"/>
      <c r="O1900" s="1"/>
      <c r="P1900" s="1"/>
      <c r="Q1900" s="1"/>
      <c r="R1900" s="1"/>
      <c r="S1900" s="1"/>
      <c r="T1900" s="1"/>
      <c r="U1900" s="1"/>
      <c r="V1900" s="1"/>
      <c r="W1900" s="1"/>
      <c r="X1900" s="1"/>
      <c r="Y1900" s="1"/>
      <c r="Z1900" s="1"/>
    </row>
    <row r="1901" spans="1:26" ht="14.25" customHeight="1">
      <c r="A1901" s="1"/>
      <c r="B1901" s="349"/>
      <c r="C1901" s="346"/>
      <c r="D1901" s="346"/>
      <c r="E1901" s="350"/>
      <c r="F1901" s="886" t="s">
        <v>260</v>
      </c>
      <c r="G1901" s="579"/>
      <c r="H1901" s="348">
        <f>+SUM(H1899)</f>
        <v>5204.049</v>
      </c>
      <c r="I1901" s="1"/>
      <c r="J1901" s="1"/>
      <c r="K1901" s="1"/>
      <c r="L1901" s="1"/>
      <c r="M1901" s="1"/>
      <c r="N1901" s="1"/>
      <c r="O1901" s="1"/>
      <c r="P1901" s="1"/>
      <c r="Q1901" s="1"/>
      <c r="R1901" s="1"/>
      <c r="S1901" s="1"/>
      <c r="T1901" s="1"/>
      <c r="U1901" s="1"/>
      <c r="V1901" s="1"/>
      <c r="W1901" s="1"/>
      <c r="X1901" s="1"/>
      <c r="Y1901" s="1"/>
      <c r="Z1901" s="1"/>
    </row>
    <row r="1902" spans="1:26" ht="14.25" customHeight="1">
      <c r="A1902" s="1"/>
      <c r="B1902" s="361"/>
      <c r="C1902" s="362" t="s">
        <v>276</v>
      </c>
      <c r="D1902" s="362"/>
      <c r="E1902" s="362"/>
      <c r="F1902" s="885"/>
      <c r="G1902" s="579"/>
      <c r="H1902" s="363">
        <f>+H1884+H1891+H1896+H1901</f>
        <v>15464.25145</v>
      </c>
      <c r="I1902" s="1"/>
      <c r="J1902" s="1"/>
      <c r="K1902" s="1"/>
      <c r="L1902" s="1"/>
      <c r="M1902" s="1"/>
      <c r="N1902" s="1"/>
      <c r="O1902" s="1"/>
      <c r="P1902" s="1"/>
      <c r="Q1902" s="1"/>
      <c r="R1902" s="1"/>
      <c r="S1902" s="1"/>
      <c r="T1902" s="1"/>
      <c r="U1902" s="1"/>
      <c r="V1902" s="1"/>
      <c r="W1902" s="1"/>
      <c r="X1902" s="1"/>
      <c r="Y1902" s="1"/>
      <c r="Z1902" s="1"/>
    </row>
    <row r="1903" spans="1:26" ht="14.25" customHeight="1">
      <c r="A1903" s="1"/>
      <c r="B1903" s="290"/>
      <c r="C1903" s="68"/>
      <c r="D1903" s="68"/>
      <c r="E1903" s="68"/>
      <c r="F1903" s="68"/>
      <c r="G1903" s="68"/>
      <c r="H1903" s="69"/>
      <c r="I1903" s="1"/>
      <c r="J1903" s="1"/>
      <c r="K1903" s="1"/>
      <c r="L1903" s="1"/>
      <c r="M1903" s="1"/>
      <c r="N1903" s="1"/>
      <c r="O1903" s="1"/>
      <c r="P1903" s="1"/>
      <c r="Q1903" s="1"/>
      <c r="R1903" s="1"/>
      <c r="S1903" s="1"/>
      <c r="T1903" s="1"/>
      <c r="U1903" s="1"/>
      <c r="V1903" s="1"/>
      <c r="W1903" s="1"/>
      <c r="X1903" s="1"/>
      <c r="Y1903" s="1"/>
      <c r="Z1903" s="1"/>
    </row>
    <row r="1904" spans="1:26" ht="14.25" customHeight="1">
      <c r="A1904" s="1"/>
      <c r="B1904" s="291"/>
      <c r="C1904" s="31"/>
      <c r="D1904" s="31"/>
      <c r="E1904" s="31"/>
      <c r="F1904" s="31"/>
      <c r="G1904" s="31"/>
      <c r="H1904" s="32"/>
      <c r="I1904" s="1"/>
      <c r="J1904" s="1"/>
      <c r="K1904" s="1"/>
      <c r="L1904" s="1"/>
      <c r="M1904" s="1"/>
      <c r="N1904" s="1"/>
      <c r="O1904" s="1"/>
      <c r="P1904" s="1"/>
      <c r="Q1904" s="1"/>
      <c r="R1904" s="1"/>
      <c r="S1904" s="1"/>
      <c r="T1904" s="1"/>
      <c r="U1904" s="1"/>
      <c r="V1904" s="1"/>
      <c r="W1904" s="1"/>
      <c r="X1904" s="1"/>
      <c r="Y1904" s="1"/>
      <c r="Z1904" s="1"/>
    </row>
    <row r="1905" spans="1:26" ht="14.25" customHeight="1">
      <c r="A1905" s="1"/>
      <c r="B1905" s="696" t="s">
        <v>77</v>
      </c>
      <c r="C1905" s="602"/>
      <c r="D1905" s="602"/>
      <c r="E1905" s="602"/>
      <c r="F1905" s="602"/>
      <c r="G1905" s="602"/>
      <c r="H1905" s="633"/>
      <c r="I1905" s="1"/>
      <c r="J1905" s="1"/>
      <c r="K1905" s="1"/>
      <c r="L1905" s="1"/>
      <c r="M1905" s="1"/>
      <c r="N1905" s="1"/>
      <c r="O1905" s="1"/>
      <c r="P1905" s="1"/>
      <c r="Q1905" s="1"/>
      <c r="R1905" s="1"/>
      <c r="S1905" s="1"/>
      <c r="T1905" s="1"/>
      <c r="U1905" s="1"/>
      <c r="V1905" s="1"/>
      <c r="W1905" s="1"/>
      <c r="X1905" s="1"/>
      <c r="Y1905" s="1"/>
      <c r="Z1905" s="1"/>
    </row>
    <row r="1906" spans="1:26" ht="14.25" customHeight="1">
      <c r="A1906" s="1"/>
      <c r="B1906" s="668"/>
      <c r="C1906" s="606"/>
      <c r="D1906" s="606"/>
      <c r="E1906" s="606"/>
      <c r="F1906" s="606"/>
      <c r="G1906" s="606"/>
      <c r="H1906" s="607"/>
      <c r="I1906" s="1"/>
      <c r="J1906" s="1"/>
      <c r="K1906" s="1"/>
      <c r="L1906" s="1"/>
      <c r="M1906" s="1"/>
      <c r="N1906" s="1"/>
      <c r="O1906" s="1"/>
      <c r="P1906" s="1"/>
      <c r="Q1906" s="1"/>
      <c r="R1906" s="1"/>
      <c r="S1906" s="1"/>
      <c r="T1906" s="1"/>
      <c r="U1906" s="1"/>
      <c r="V1906" s="1"/>
      <c r="W1906" s="1"/>
      <c r="X1906" s="1"/>
      <c r="Y1906" s="1"/>
      <c r="Z1906" s="1"/>
    </row>
    <row r="1907" spans="1:26" ht="14.25" customHeight="1">
      <c r="A1907" s="1"/>
      <c r="B1907" s="591" t="s">
        <v>78</v>
      </c>
      <c r="C1907" s="581"/>
      <c r="D1907" s="581"/>
      <c r="E1907" s="581"/>
      <c r="F1907" s="581"/>
      <c r="G1907" s="581"/>
      <c r="H1907" s="589"/>
      <c r="I1907" s="1"/>
      <c r="J1907" s="1"/>
      <c r="K1907" s="1"/>
      <c r="L1907" s="1"/>
      <c r="M1907" s="1"/>
      <c r="N1907" s="1"/>
      <c r="O1907" s="1"/>
      <c r="P1907" s="1"/>
      <c r="Q1907" s="1"/>
      <c r="R1907" s="1"/>
      <c r="S1907" s="1"/>
      <c r="T1907" s="1"/>
      <c r="U1907" s="1"/>
      <c r="V1907" s="1"/>
      <c r="W1907" s="1"/>
      <c r="X1907" s="1"/>
      <c r="Y1907" s="1"/>
      <c r="Z1907" s="1"/>
    </row>
    <row r="1908" spans="1:26" ht="14.25" customHeight="1">
      <c r="A1908" s="1"/>
      <c r="B1908" s="588" t="s">
        <v>1011</v>
      </c>
      <c r="C1908" s="581"/>
      <c r="D1908" s="581"/>
      <c r="E1908" s="581"/>
      <c r="F1908" s="581"/>
      <c r="G1908" s="581"/>
      <c r="H1908" s="589"/>
      <c r="I1908" s="1"/>
      <c r="J1908" s="1"/>
      <c r="K1908" s="1"/>
      <c r="L1908" s="1"/>
      <c r="M1908" s="1"/>
      <c r="N1908" s="1"/>
      <c r="O1908" s="1"/>
      <c r="P1908" s="1"/>
      <c r="Q1908" s="1"/>
      <c r="R1908" s="1"/>
      <c r="S1908" s="1"/>
      <c r="T1908" s="1"/>
      <c r="U1908" s="1"/>
      <c r="V1908" s="1"/>
      <c r="W1908" s="1"/>
      <c r="X1908" s="1"/>
      <c r="Y1908" s="1"/>
      <c r="Z1908" s="1"/>
    </row>
    <row r="1909" spans="1:26" ht="14.25" customHeight="1">
      <c r="A1909" s="1"/>
      <c r="B1909" s="340" t="e">
        <f>+#REF!</f>
        <v>#REF!</v>
      </c>
      <c r="C1909" s="886" t="e">
        <f>+#REF!</f>
        <v>#REF!</v>
      </c>
      <c r="D1909" s="581"/>
      <c r="E1909" s="579"/>
      <c r="F1909" s="886" t="s">
        <v>2</v>
      </c>
      <c r="G1909" s="579"/>
      <c r="H1909" s="341" t="e">
        <f>+#REF!</f>
        <v>#REF!</v>
      </c>
      <c r="I1909" s="1"/>
      <c r="J1909" s="1"/>
      <c r="K1909" s="1"/>
      <c r="L1909" s="1"/>
      <c r="M1909" s="1"/>
      <c r="N1909" s="1"/>
      <c r="O1909" s="1"/>
      <c r="P1909" s="1"/>
      <c r="Q1909" s="1"/>
      <c r="R1909" s="1"/>
      <c r="S1909" s="1"/>
      <c r="T1909" s="1"/>
      <c r="U1909" s="1"/>
      <c r="V1909" s="1"/>
      <c r="W1909" s="1"/>
      <c r="X1909" s="1"/>
      <c r="Y1909" s="1"/>
      <c r="Z1909" s="1"/>
    </row>
    <row r="1910" spans="1:26" ht="14.25" customHeight="1">
      <c r="A1910" s="1"/>
      <c r="B1910" s="340"/>
      <c r="C1910" s="342" t="s">
        <v>253</v>
      </c>
      <c r="D1910" s="342"/>
      <c r="E1910" s="342"/>
      <c r="F1910" s="886" t="s">
        <v>254</v>
      </c>
      <c r="G1910" s="579"/>
      <c r="H1910" s="343">
        <f>+H1933</f>
        <v>53565</v>
      </c>
      <c r="I1910" s="1"/>
      <c r="J1910" s="1"/>
      <c r="K1910" s="1"/>
      <c r="L1910" s="1"/>
      <c r="M1910" s="1"/>
      <c r="N1910" s="1"/>
      <c r="O1910" s="1"/>
      <c r="P1910" s="1"/>
      <c r="Q1910" s="1"/>
      <c r="R1910" s="1"/>
      <c r="S1910" s="1"/>
      <c r="T1910" s="1"/>
      <c r="U1910" s="1"/>
      <c r="V1910" s="1"/>
      <c r="W1910" s="1"/>
      <c r="X1910" s="1"/>
      <c r="Y1910" s="1"/>
      <c r="Z1910" s="1"/>
    </row>
    <row r="1911" spans="1:26" ht="14.25" customHeight="1">
      <c r="A1911" s="1"/>
      <c r="B1911" s="340"/>
      <c r="C1911" s="344" t="s">
        <v>1</v>
      </c>
      <c r="D1911" s="344"/>
      <c r="E1911" s="345" t="s">
        <v>255</v>
      </c>
      <c r="F1911" s="886" t="s">
        <v>256</v>
      </c>
      <c r="G1911" s="579"/>
      <c r="H1911" s="343" t="s">
        <v>257</v>
      </c>
      <c r="I1911" s="1"/>
      <c r="J1911" s="1"/>
      <c r="K1911" s="1"/>
      <c r="L1911" s="1"/>
      <c r="M1911" s="1"/>
      <c r="N1911" s="1"/>
      <c r="O1911" s="1"/>
      <c r="P1911" s="1"/>
      <c r="Q1911" s="1"/>
      <c r="R1911" s="1"/>
      <c r="S1911" s="1"/>
      <c r="T1911" s="1"/>
      <c r="U1911" s="1"/>
      <c r="V1911" s="1"/>
      <c r="W1911" s="1"/>
      <c r="X1911" s="1"/>
      <c r="Y1911" s="1"/>
      <c r="Z1911" s="1"/>
    </row>
    <row r="1912" spans="1:26" ht="14.25" customHeight="1">
      <c r="A1912" s="1"/>
      <c r="B1912" s="340"/>
      <c r="C1912" s="346" t="s">
        <v>258</v>
      </c>
      <c r="D1912" s="346"/>
      <c r="E1912" s="347">
        <v>4000</v>
      </c>
      <c r="F1912" s="887">
        <v>1</v>
      </c>
      <c r="G1912" s="579"/>
      <c r="H1912" s="348">
        <f t="shared" ref="H1912:H1913" si="170">+E1912*F1912</f>
        <v>4000</v>
      </c>
      <c r="I1912" s="1"/>
      <c r="J1912" s="1"/>
      <c r="K1912" s="1"/>
      <c r="L1912" s="1"/>
      <c r="M1912" s="1"/>
      <c r="N1912" s="1"/>
      <c r="O1912" s="1"/>
      <c r="P1912" s="1"/>
      <c r="Q1912" s="1"/>
      <c r="R1912" s="1"/>
      <c r="S1912" s="1"/>
      <c r="T1912" s="1"/>
      <c r="U1912" s="1"/>
      <c r="V1912" s="1"/>
      <c r="W1912" s="1"/>
      <c r="X1912" s="1"/>
      <c r="Y1912" s="1"/>
      <c r="Z1912" s="1"/>
    </row>
    <row r="1913" spans="1:26" ht="14.25" customHeight="1">
      <c r="A1913" s="1"/>
      <c r="B1913" s="340"/>
      <c r="C1913" s="346" t="s">
        <v>90</v>
      </c>
      <c r="D1913" s="346"/>
      <c r="E1913" s="347">
        <f>+H1932</f>
        <v>9049.7142857142808</v>
      </c>
      <c r="F1913" s="888">
        <v>0.05</v>
      </c>
      <c r="G1913" s="579"/>
      <c r="H1913" s="348">
        <f t="shared" si="170"/>
        <v>452.48571428571404</v>
      </c>
      <c r="I1913" s="1"/>
      <c r="J1913" s="1"/>
      <c r="K1913" s="1"/>
      <c r="L1913" s="1"/>
      <c r="M1913" s="1"/>
      <c r="N1913" s="1"/>
      <c r="O1913" s="1"/>
      <c r="P1913" s="1"/>
      <c r="Q1913" s="1"/>
      <c r="R1913" s="1"/>
      <c r="S1913" s="1"/>
      <c r="T1913" s="1"/>
      <c r="U1913" s="1"/>
      <c r="V1913" s="1"/>
      <c r="W1913" s="1"/>
      <c r="X1913" s="1"/>
      <c r="Y1913" s="1"/>
      <c r="Z1913" s="1"/>
    </row>
    <row r="1914" spans="1:26" ht="14.25" customHeight="1">
      <c r="A1914" s="1"/>
      <c r="B1914" s="349"/>
      <c r="C1914" s="346"/>
      <c r="D1914" s="346"/>
      <c r="E1914" s="350"/>
      <c r="F1914" s="886" t="s">
        <v>260</v>
      </c>
      <c r="G1914" s="579"/>
      <c r="H1914" s="348">
        <f>+SUM(H1912:H1913)</f>
        <v>4452.4857142857145</v>
      </c>
      <c r="I1914" s="1"/>
      <c r="J1914" s="1"/>
      <c r="K1914" s="1"/>
      <c r="L1914" s="1"/>
      <c r="M1914" s="1"/>
      <c r="N1914" s="1"/>
      <c r="O1914" s="1"/>
      <c r="P1914" s="1"/>
      <c r="Q1914" s="1"/>
      <c r="R1914" s="1"/>
      <c r="S1914" s="1"/>
      <c r="T1914" s="1"/>
      <c r="U1914" s="1"/>
      <c r="V1914" s="1"/>
      <c r="W1914" s="1"/>
      <c r="X1914" s="1"/>
      <c r="Y1914" s="1"/>
      <c r="Z1914" s="1"/>
    </row>
    <row r="1915" spans="1:26" ht="14.25" customHeight="1">
      <c r="A1915" s="1"/>
      <c r="B1915" s="349"/>
      <c r="C1915" s="351" t="s">
        <v>261</v>
      </c>
      <c r="D1915" s="351"/>
      <c r="E1915" s="351"/>
      <c r="F1915" s="351"/>
      <c r="G1915" s="1"/>
      <c r="H1915" s="352"/>
      <c r="I1915" s="1"/>
      <c r="J1915" s="1"/>
      <c r="K1915" s="1"/>
      <c r="L1915" s="1"/>
      <c r="M1915" s="1"/>
      <c r="N1915" s="1"/>
      <c r="O1915" s="1"/>
      <c r="P1915" s="1"/>
      <c r="Q1915" s="1"/>
      <c r="R1915" s="1"/>
      <c r="S1915" s="1"/>
      <c r="T1915" s="1"/>
      <c r="U1915" s="1"/>
      <c r="V1915" s="1"/>
      <c r="W1915" s="1"/>
      <c r="X1915" s="1"/>
      <c r="Y1915" s="1"/>
      <c r="Z1915" s="1"/>
    </row>
    <row r="1916" spans="1:26" ht="14.25" customHeight="1">
      <c r="A1916" s="1"/>
      <c r="B1916" s="349"/>
      <c r="C1916" s="351" t="s">
        <v>1</v>
      </c>
      <c r="D1916" s="353" t="s">
        <v>51</v>
      </c>
      <c r="E1916" s="354" t="s">
        <v>271</v>
      </c>
      <c r="F1916" s="886" t="s">
        <v>254</v>
      </c>
      <c r="G1916" s="579"/>
      <c r="H1916" s="355" t="s">
        <v>257</v>
      </c>
      <c r="I1916" s="1"/>
      <c r="J1916" s="1"/>
      <c r="K1916" s="1"/>
      <c r="L1916" s="1"/>
      <c r="M1916" s="1"/>
      <c r="N1916" s="1"/>
      <c r="O1916" s="1"/>
      <c r="P1916" s="1"/>
      <c r="Q1916" s="1"/>
      <c r="R1916" s="1"/>
      <c r="S1916" s="1"/>
      <c r="T1916" s="1"/>
      <c r="U1916" s="1"/>
      <c r="V1916" s="1"/>
      <c r="W1916" s="1"/>
      <c r="X1916" s="1"/>
      <c r="Y1916" s="1"/>
      <c r="Z1916" s="1"/>
    </row>
    <row r="1917" spans="1:26" ht="14.25" customHeight="1">
      <c r="A1917" s="1"/>
      <c r="B1917" s="349"/>
      <c r="C1917" s="346" t="s">
        <v>977</v>
      </c>
      <c r="D1917" s="257" t="s">
        <v>25</v>
      </c>
      <c r="E1917" s="356">
        <v>1.05</v>
      </c>
      <c r="F1917" s="885">
        <v>25000</v>
      </c>
      <c r="G1917" s="579"/>
      <c r="H1917" s="357">
        <f t="shared" ref="H1917:H1920" si="171">+E1917*F1917</f>
        <v>26250</v>
      </c>
      <c r="I1917" s="1"/>
      <c r="J1917" s="1"/>
      <c r="K1917" s="1"/>
      <c r="L1917" s="1"/>
      <c r="M1917" s="1"/>
      <c r="N1917" s="1"/>
      <c r="O1917" s="1"/>
      <c r="P1917" s="1"/>
      <c r="Q1917" s="1"/>
      <c r="R1917" s="1"/>
      <c r="S1917" s="1"/>
      <c r="T1917" s="1"/>
      <c r="U1917" s="1"/>
      <c r="V1917" s="1"/>
      <c r="W1917" s="1"/>
      <c r="X1917" s="1"/>
      <c r="Y1917" s="1"/>
      <c r="Z1917" s="1"/>
    </row>
    <row r="1918" spans="1:26" ht="14.25" customHeight="1">
      <c r="A1918" s="1"/>
      <c r="B1918" s="349"/>
      <c r="C1918" s="358" t="s">
        <v>981</v>
      </c>
      <c r="D1918" s="257" t="s">
        <v>25</v>
      </c>
      <c r="E1918" s="356">
        <v>1.05</v>
      </c>
      <c r="F1918" s="885">
        <v>5000</v>
      </c>
      <c r="G1918" s="579"/>
      <c r="H1918" s="357">
        <f t="shared" si="171"/>
        <v>5250</v>
      </c>
      <c r="I1918" s="1"/>
      <c r="J1918" s="1"/>
      <c r="K1918" s="1"/>
      <c r="L1918" s="1"/>
      <c r="M1918" s="1"/>
      <c r="N1918" s="1"/>
      <c r="O1918" s="1"/>
      <c r="P1918" s="1"/>
      <c r="Q1918" s="1"/>
      <c r="R1918" s="1"/>
      <c r="S1918" s="1"/>
      <c r="T1918" s="1"/>
      <c r="U1918" s="1"/>
      <c r="V1918" s="1"/>
      <c r="W1918" s="1"/>
      <c r="X1918" s="1"/>
      <c r="Y1918" s="1"/>
      <c r="Z1918" s="1"/>
    </row>
    <row r="1919" spans="1:26" ht="14.25" customHeight="1">
      <c r="A1919" s="1"/>
      <c r="B1919" s="349"/>
      <c r="C1919" s="346" t="s">
        <v>969</v>
      </c>
      <c r="D1919" s="257" t="s">
        <v>440</v>
      </c>
      <c r="E1919" s="360">
        <v>1.2E-2</v>
      </c>
      <c r="F1919" s="885">
        <v>421900</v>
      </c>
      <c r="G1919" s="579"/>
      <c r="H1919" s="357">
        <f t="shared" si="171"/>
        <v>5062.8</v>
      </c>
      <c r="I1919" s="1"/>
      <c r="J1919" s="1"/>
      <c r="K1919" s="1"/>
      <c r="L1919" s="1"/>
      <c r="M1919" s="1"/>
      <c r="N1919" s="1"/>
      <c r="O1919" s="1"/>
      <c r="P1919" s="1"/>
      <c r="Q1919" s="1"/>
      <c r="R1919" s="1"/>
      <c r="S1919" s="1"/>
      <c r="T1919" s="1"/>
      <c r="U1919" s="1"/>
      <c r="V1919" s="1"/>
      <c r="W1919" s="1"/>
      <c r="X1919" s="1"/>
      <c r="Y1919" s="1"/>
      <c r="Z1919" s="1"/>
    </row>
    <row r="1920" spans="1:26" ht="14.25" customHeight="1">
      <c r="A1920" s="1"/>
      <c r="B1920" s="349"/>
      <c r="C1920" s="358"/>
      <c r="D1920" s="257"/>
      <c r="E1920" s="356"/>
      <c r="F1920" s="367"/>
      <c r="G1920" s="1"/>
      <c r="H1920" s="357">
        <f t="shared" si="171"/>
        <v>0</v>
      </c>
      <c r="I1920" s="1"/>
      <c r="J1920" s="1"/>
      <c r="K1920" s="1"/>
      <c r="L1920" s="1"/>
      <c r="M1920" s="1"/>
      <c r="N1920" s="1"/>
      <c r="O1920" s="1"/>
      <c r="P1920" s="1"/>
      <c r="Q1920" s="1"/>
      <c r="R1920" s="1"/>
      <c r="S1920" s="1"/>
      <c r="T1920" s="1"/>
      <c r="U1920" s="1"/>
      <c r="V1920" s="1"/>
      <c r="W1920" s="1"/>
      <c r="X1920" s="1"/>
      <c r="Y1920" s="1"/>
      <c r="Z1920" s="1"/>
    </row>
    <row r="1921" spans="1:26" ht="14.25" customHeight="1">
      <c r="A1921" s="1"/>
      <c r="B1921" s="349"/>
      <c r="C1921" s="346"/>
      <c r="D1921" s="346"/>
      <c r="E1921" s="350"/>
      <c r="F1921" s="346"/>
      <c r="G1921" s="1"/>
      <c r="H1921" s="348"/>
      <c r="I1921" s="1"/>
      <c r="J1921" s="1"/>
      <c r="K1921" s="1"/>
      <c r="L1921" s="1"/>
      <c r="M1921" s="1"/>
      <c r="N1921" s="1"/>
      <c r="O1921" s="1"/>
      <c r="P1921" s="1"/>
      <c r="Q1921" s="1"/>
      <c r="R1921" s="1"/>
      <c r="S1921" s="1"/>
      <c r="T1921" s="1"/>
      <c r="U1921" s="1"/>
      <c r="V1921" s="1"/>
      <c r="W1921" s="1"/>
      <c r="X1921" s="1"/>
      <c r="Y1921" s="1"/>
      <c r="Z1921" s="1"/>
    </row>
    <row r="1922" spans="1:26" ht="14.25" customHeight="1">
      <c r="A1922" s="1"/>
      <c r="B1922" s="349"/>
      <c r="C1922" s="346"/>
      <c r="D1922" s="346"/>
      <c r="E1922" s="350"/>
      <c r="F1922" s="886" t="s">
        <v>260</v>
      </c>
      <c r="G1922" s="579"/>
      <c r="H1922" s="348">
        <f>+SUM(H1917:H1920)</f>
        <v>36562.800000000003</v>
      </c>
      <c r="I1922" s="1"/>
      <c r="J1922" s="1"/>
      <c r="K1922" s="1"/>
      <c r="L1922" s="1"/>
      <c r="M1922" s="1"/>
      <c r="N1922" s="1"/>
      <c r="O1922" s="1"/>
      <c r="P1922" s="1"/>
      <c r="Q1922" s="1"/>
      <c r="R1922" s="1"/>
      <c r="S1922" s="1"/>
      <c r="T1922" s="1"/>
      <c r="U1922" s="1"/>
      <c r="V1922" s="1"/>
      <c r="W1922" s="1"/>
      <c r="X1922" s="1"/>
      <c r="Y1922" s="1"/>
      <c r="Z1922" s="1"/>
    </row>
    <row r="1923" spans="1:26" ht="14.25" customHeight="1">
      <c r="A1923" s="1"/>
      <c r="B1923" s="349"/>
      <c r="C1923" s="351" t="s">
        <v>270</v>
      </c>
      <c r="D1923" s="351"/>
      <c r="E1923" s="351"/>
      <c r="F1923" s="351"/>
      <c r="G1923" s="1"/>
      <c r="H1923" s="352"/>
      <c r="I1923" s="1"/>
      <c r="J1923" s="1"/>
      <c r="K1923" s="1"/>
      <c r="L1923" s="1"/>
      <c r="M1923" s="1"/>
      <c r="N1923" s="1"/>
      <c r="O1923" s="1"/>
      <c r="P1923" s="1"/>
      <c r="Q1923" s="1"/>
      <c r="R1923" s="1"/>
      <c r="S1923" s="1"/>
      <c r="T1923" s="1"/>
      <c r="U1923" s="1"/>
      <c r="V1923" s="1"/>
      <c r="W1923" s="1"/>
      <c r="X1923" s="1"/>
      <c r="Y1923" s="1"/>
      <c r="Z1923" s="1"/>
    </row>
    <row r="1924" spans="1:26" ht="14.25" customHeight="1">
      <c r="A1924" s="1"/>
      <c r="B1924" s="349"/>
      <c r="C1924" s="351" t="s">
        <v>1</v>
      </c>
      <c r="D1924" s="353" t="s">
        <v>51</v>
      </c>
      <c r="E1924" s="354" t="s">
        <v>271</v>
      </c>
      <c r="F1924" s="886" t="s">
        <v>254</v>
      </c>
      <c r="G1924" s="579"/>
      <c r="H1924" s="355" t="s">
        <v>257</v>
      </c>
      <c r="I1924" s="1"/>
      <c r="J1924" s="1"/>
      <c r="K1924" s="1"/>
      <c r="L1924" s="1"/>
      <c r="M1924" s="1"/>
      <c r="N1924" s="1"/>
      <c r="O1924" s="1"/>
      <c r="P1924" s="1"/>
      <c r="Q1924" s="1"/>
      <c r="R1924" s="1"/>
      <c r="S1924" s="1"/>
      <c r="T1924" s="1"/>
      <c r="U1924" s="1"/>
      <c r="V1924" s="1"/>
      <c r="W1924" s="1"/>
      <c r="X1924" s="1"/>
      <c r="Y1924" s="1"/>
      <c r="Z1924" s="1"/>
    </row>
    <row r="1925" spans="1:26" ht="14.25" customHeight="1">
      <c r="A1925" s="1"/>
      <c r="B1925" s="349"/>
      <c r="C1925" s="346" t="s">
        <v>272</v>
      </c>
      <c r="D1925" s="359" t="s">
        <v>5</v>
      </c>
      <c r="E1925" s="368">
        <v>1</v>
      </c>
      <c r="F1925" s="885">
        <v>3500</v>
      </c>
      <c r="G1925" s="579"/>
      <c r="H1925" s="357">
        <f>+F1925</f>
        <v>3500</v>
      </c>
      <c r="I1925" s="1"/>
      <c r="J1925" s="1"/>
      <c r="K1925" s="1"/>
      <c r="L1925" s="1"/>
      <c r="M1925" s="1"/>
      <c r="N1925" s="1"/>
      <c r="O1925" s="1"/>
      <c r="P1925" s="1"/>
      <c r="Q1925" s="1"/>
      <c r="R1925" s="1"/>
      <c r="S1925" s="1"/>
      <c r="T1925" s="1"/>
      <c r="U1925" s="1"/>
      <c r="V1925" s="1"/>
      <c r="W1925" s="1"/>
      <c r="X1925" s="1"/>
      <c r="Y1925" s="1"/>
      <c r="Z1925" s="1"/>
    </row>
    <row r="1926" spans="1:26" ht="14.25" customHeight="1">
      <c r="A1926" s="1"/>
      <c r="B1926" s="349"/>
      <c r="C1926" s="346"/>
      <c r="D1926" s="359"/>
      <c r="E1926" s="350"/>
      <c r="F1926" s="367"/>
      <c r="G1926" s="1"/>
      <c r="H1926" s="348"/>
      <c r="I1926" s="1"/>
      <c r="J1926" s="1"/>
      <c r="K1926" s="1"/>
      <c r="L1926" s="1"/>
      <c r="M1926" s="1"/>
      <c r="N1926" s="1"/>
      <c r="O1926" s="1"/>
      <c r="P1926" s="1"/>
      <c r="Q1926" s="1"/>
      <c r="R1926" s="1"/>
      <c r="S1926" s="1"/>
      <c r="T1926" s="1"/>
      <c r="U1926" s="1"/>
      <c r="V1926" s="1"/>
      <c r="W1926" s="1"/>
      <c r="X1926" s="1"/>
      <c r="Y1926" s="1"/>
      <c r="Z1926" s="1"/>
    </row>
    <row r="1927" spans="1:26" ht="14.25" customHeight="1">
      <c r="A1927" s="1"/>
      <c r="B1927" s="349"/>
      <c r="C1927" s="346"/>
      <c r="D1927" s="359"/>
      <c r="E1927" s="350"/>
      <c r="F1927" s="886" t="s">
        <v>260</v>
      </c>
      <c r="G1927" s="579"/>
      <c r="H1927" s="357">
        <f>+H1925</f>
        <v>3500</v>
      </c>
      <c r="I1927" s="1"/>
      <c r="J1927" s="1"/>
      <c r="K1927" s="1"/>
      <c r="L1927" s="1"/>
      <c r="M1927" s="1"/>
      <c r="N1927" s="1"/>
      <c r="O1927" s="1"/>
      <c r="P1927" s="1"/>
      <c r="Q1927" s="1"/>
      <c r="R1927" s="1"/>
      <c r="S1927" s="1"/>
      <c r="T1927" s="1"/>
      <c r="U1927" s="1"/>
      <c r="V1927" s="1"/>
      <c r="W1927" s="1"/>
      <c r="X1927" s="1"/>
      <c r="Y1927" s="1"/>
      <c r="Z1927" s="1"/>
    </row>
    <row r="1928" spans="1:26" ht="14.25" customHeight="1">
      <c r="A1928" s="1"/>
      <c r="B1928" s="349"/>
      <c r="C1928" s="351" t="s">
        <v>273</v>
      </c>
      <c r="D1928" s="353"/>
      <c r="E1928" s="351"/>
      <c r="F1928" s="351"/>
      <c r="G1928" s="1"/>
      <c r="H1928" s="352"/>
      <c r="I1928" s="1"/>
      <c r="J1928" s="1"/>
      <c r="K1928" s="1"/>
      <c r="L1928" s="1"/>
      <c r="M1928" s="1"/>
      <c r="N1928" s="1"/>
      <c r="O1928" s="1"/>
      <c r="P1928" s="1"/>
      <c r="Q1928" s="1"/>
      <c r="R1928" s="1"/>
      <c r="S1928" s="1"/>
      <c r="T1928" s="1"/>
      <c r="U1928" s="1"/>
      <c r="V1928" s="1"/>
      <c r="W1928" s="1"/>
      <c r="X1928" s="1"/>
      <c r="Y1928" s="1"/>
      <c r="Z1928" s="1"/>
    </row>
    <row r="1929" spans="1:26" ht="14.25" customHeight="1">
      <c r="A1929" s="1"/>
      <c r="B1929" s="349"/>
      <c r="C1929" s="351" t="s">
        <v>1</v>
      </c>
      <c r="D1929" s="353" t="s">
        <v>51</v>
      </c>
      <c r="E1929" s="354" t="s">
        <v>271</v>
      </c>
      <c r="F1929" s="886" t="s">
        <v>254</v>
      </c>
      <c r="G1929" s="579"/>
      <c r="H1929" s="355" t="s">
        <v>257</v>
      </c>
      <c r="I1929" s="1"/>
      <c r="J1929" s="1"/>
      <c r="K1929" s="1"/>
      <c r="L1929" s="1"/>
      <c r="M1929" s="1"/>
      <c r="N1929" s="1"/>
      <c r="O1929" s="1"/>
      <c r="P1929" s="1"/>
      <c r="Q1929" s="1"/>
      <c r="R1929" s="1"/>
      <c r="S1929" s="1"/>
      <c r="T1929" s="1"/>
      <c r="U1929" s="1"/>
      <c r="V1929" s="1"/>
      <c r="W1929" s="1"/>
      <c r="X1929" s="1"/>
      <c r="Y1929" s="1"/>
      <c r="Z1929" s="1"/>
    </row>
    <row r="1930" spans="1:26" ht="14.25" customHeight="1">
      <c r="A1930" s="1"/>
      <c r="B1930" s="349"/>
      <c r="C1930" s="346" t="s">
        <v>274</v>
      </c>
      <c r="D1930" s="257" t="s">
        <v>275</v>
      </c>
      <c r="E1930" s="360">
        <v>3.999643903649417E-2</v>
      </c>
      <c r="F1930" s="885">
        <v>226263</v>
      </c>
      <c r="G1930" s="579"/>
      <c r="H1930" s="357">
        <f>+E1930*F1930</f>
        <v>9049.7142857142808</v>
      </c>
      <c r="I1930" s="1"/>
      <c r="J1930" s="1"/>
      <c r="K1930" s="1"/>
      <c r="L1930" s="1"/>
      <c r="M1930" s="1"/>
      <c r="N1930" s="1"/>
      <c r="O1930" s="1"/>
      <c r="P1930" s="1"/>
      <c r="Q1930" s="1"/>
      <c r="R1930" s="1"/>
      <c r="S1930" s="1"/>
      <c r="T1930" s="1"/>
      <c r="U1930" s="1"/>
      <c r="V1930" s="1"/>
      <c r="W1930" s="1"/>
      <c r="X1930" s="1"/>
      <c r="Y1930" s="1"/>
      <c r="Z1930" s="1"/>
    </row>
    <row r="1931" spans="1:26" ht="14.25" customHeight="1">
      <c r="A1931" s="1"/>
      <c r="B1931" s="349"/>
      <c r="C1931" s="346"/>
      <c r="D1931" s="257"/>
      <c r="E1931" s="350"/>
      <c r="F1931" s="346"/>
      <c r="G1931" s="1"/>
      <c r="H1931" s="348"/>
      <c r="I1931" s="1"/>
      <c r="J1931" s="1"/>
      <c r="K1931" s="1"/>
      <c r="L1931" s="1"/>
      <c r="M1931" s="1"/>
      <c r="N1931" s="1"/>
      <c r="O1931" s="1"/>
      <c r="P1931" s="1"/>
      <c r="Q1931" s="1"/>
      <c r="R1931" s="1"/>
      <c r="S1931" s="1"/>
      <c r="T1931" s="1"/>
      <c r="U1931" s="1"/>
      <c r="V1931" s="1"/>
      <c r="W1931" s="1"/>
      <c r="X1931" s="1"/>
      <c r="Y1931" s="1"/>
      <c r="Z1931" s="1"/>
    </row>
    <row r="1932" spans="1:26" ht="14.25" customHeight="1">
      <c r="A1932" s="1"/>
      <c r="B1932" s="349"/>
      <c r="C1932" s="346"/>
      <c r="D1932" s="346"/>
      <c r="E1932" s="350"/>
      <c r="F1932" s="886" t="s">
        <v>260</v>
      </c>
      <c r="G1932" s="579"/>
      <c r="H1932" s="348">
        <f>+SUM(H1930)</f>
        <v>9049.7142857142808</v>
      </c>
      <c r="I1932" s="1"/>
      <c r="J1932" s="1"/>
      <c r="K1932" s="1"/>
      <c r="L1932" s="1"/>
      <c r="M1932" s="1"/>
      <c r="N1932" s="1"/>
      <c r="O1932" s="1"/>
      <c r="P1932" s="1"/>
      <c r="Q1932" s="1"/>
      <c r="R1932" s="1"/>
      <c r="S1932" s="1"/>
      <c r="T1932" s="1"/>
      <c r="U1932" s="1"/>
      <c r="V1932" s="1"/>
      <c r="W1932" s="1"/>
      <c r="X1932" s="1"/>
      <c r="Y1932" s="1"/>
      <c r="Z1932" s="1"/>
    </row>
    <row r="1933" spans="1:26" ht="14.25" customHeight="1">
      <c r="A1933" s="1"/>
      <c r="B1933" s="361"/>
      <c r="C1933" s="362" t="s">
        <v>276</v>
      </c>
      <c r="D1933" s="362"/>
      <c r="E1933" s="362"/>
      <c r="F1933" s="362"/>
      <c r="G1933" s="15"/>
      <c r="H1933" s="363">
        <f>+H1914+H1922+H1927+H1932</f>
        <v>53565</v>
      </c>
      <c r="I1933" s="1"/>
      <c r="J1933" s="1"/>
      <c r="K1933" s="1"/>
      <c r="L1933" s="1"/>
      <c r="M1933" s="1"/>
      <c r="N1933" s="1"/>
      <c r="O1933" s="1"/>
      <c r="P1933" s="1"/>
      <c r="Q1933" s="1"/>
      <c r="R1933" s="1"/>
      <c r="S1933" s="1"/>
      <c r="T1933" s="1"/>
      <c r="U1933" s="1"/>
      <c r="V1933" s="1"/>
      <c r="W1933" s="1"/>
      <c r="X1933" s="1"/>
      <c r="Y1933" s="1"/>
      <c r="Z1933" s="1"/>
    </row>
    <row r="1934" spans="1:26" ht="14.25" customHeight="1">
      <c r="A1934" s="1"/>
      <c r="B1934" s="290"/>
      <c r="C1934" s="68"/>
      <c r="D1934" s="68"/>
      <c r="E1934" s="68"/>
      <c r="F1934" s="68"/>
      <c r="G1934" s="68"/>
      <c r="H1934" s="69"/>
      <c r="I1934" s="1"/>
      <c r="J1934" s="1"/>
      <c r="K1934" s="1"/>
      <c r="L1934" s="1"/>
      <c r="M1934" s="1"/>
      <c r="N1934" s="1"/>
      <c r="O1934" s="1"/>
      <c r="P1934" s="1"/>
      <c r="Q1934" s="1"/>
      <c r="R1934" s="1"/>
      <c r="S1934" s="1"/>
      <c r="T1934" s="1"/>
      <c r="U1934" s="1"/>
      <c r="V1934" s="1"/>
      <c r="W1934" s="1"/>
      <c r="X1934" s="1"/>
      <c r="Y1934" s="1"/>
      <c r="Z1934" s="1"/>
    </row>
    <row r="1935" spans="1:26" ht="14.25" customHeight="1">
      <c r="A1935" s="1"/>
      <c r="B1935" s="291"/>
      <c r="C1935" s="31"/>
      <c r="D1935" s="31"/>
      <c r="E1935" s="31"/>
      <c r="F1935" s="31"/>
      <c r="G1935" s="31"/>
      <c r="H1935" s="32"/>
      <c r="I1935" s="21"/>
      <c r="J1935" s="1"/>
      <c r="K1935" s="1"/>
      <c r="L1935" s="1"/>
      <c r="M1935" s="1"/>
      <c r="N1935" s="1"/>
      <c r="O1935" s="1"/>
      <c r="P1935" s="1"/>
      <c r="Q1935" s="1"/>
      <c r="R1935" s="1"/>
      <c r="S1935" s="1"/>
      <c r="T1935" s="1"/>
      <c r="U1935" s="1"/>
      <c r="V1935" s="1"/>
      <c r="W1935" s="1"/>
      <c r="X1935" s="1"/>
      <c r="Y1935" s="1"/>
      <c r="Z1935" s="1"/>
    </row>
    <row r="1936" spans="1:26" ht="14.25" customHeight="1">
      <c r="A1936" s="1"/>
      <c r="B1936" s="696" t="s">
        <v>77</v>
      </c>
      <c r="C1936" s="602"/>
      <c r="D1936" s="602"/>
      <c r="E1936" s="602"/>
      <c r="F1936" s="602"/>
      <c r="G1936" s="602"/>
      <c r="H1936" s="633"/>
      <c r="I1936" s="1"/>
      <c r="J1936" s="1"/>
      <c r="K1936" s="1"/>
      <c r="L1936" s="1"/>
      <c r="M1936" s="1"/>
      <c r="N1936" s="1"/>
      <c r="O1936" s="1"/>
      <c r="P1936" s="1"/>
      <c r="Q1936" s="1"/>
      <c r="R1936" s="1"/>
      <c r="S1936" s="1"/>
      <c r="T1936" s="1"/>
      <c r="U1936" s="1"/>
      <c r="V1936" s="1"/>
      <c r="W1936" s="1"/>
      <c r="X1936" s="1"/>
      <c r="Y1936" s="1"/>
      <c r="Z1936" s="1"/>
    </row>
    <row r="1937" spans="1:26" ht="14.25" customHeight="1">
      <c r="A1937" s="1"/>
      <c r="B1937" s="668"/>
      <c r="C1937" s="606"/>
      <c r="D1937" s="606"/>
      <c r="E1937" s="606"/>
      <c r="F1937" s="606"/>
      <c r="G1937" s="606"/>
      <c r="H1937" s="607"/>
      <c r="I1937" s="1"/>
      <c r="J1937" s="1"/>
      <c r="K1937" s="1"/>
      <c r="L1937" s="1"/>
      <c r="M1937" s="1"/>
      <c r="N1937" s="1"/>
      <c r="O1937" s="1"/>
      <c r="P1937" s="1"/>
      <c r="Q1937" s="1"/>
      <c r="R1937" s="1"/>
      <c r="S1937" s="1"/>
      <c r="T1937" s="1"/>
      <c r="U1937" s="1"/>
      <c r="V1937" s="1"/>
      <c r="W1937" s="1"/>
      <c r="X1937" s="1"/>
      <c r="Y1937" s="1"/>
      <c r="Z1937" s="1"/>
    </row>
    <row r="1938" spans="1:26" ht="14.25" customHeight="1">
      <c r="A1938" s="1"/>
      <c r="B1938" s="591" t="s">
        <v>78</v>
      </c>
      <c r="C1938" s="581"/>
      <c r="D1938" s="581"/>
      <c r="E1938" s="581"/>
      <c r="F1938" s="581"/>
      <c r="G1938" s="581"/>
      <c r="H1938" s="589"/>
      <c r="I1938" s="1"/>
      <c r="J1938" s="1"/>
      <c r="K1938" s="1"/>
      <c r="L1938" s="1"/>
      <c r="M1938" s="1"/>
      <c r="N1938" s="1"/>
      <c r="O1938" s="1"/>
      <c r="P1938" s="1"/>
      <c r="Q1938" s="1"/>
      <c r="R1938" s="1"/>
      <c r="S1938" s="1"/>
      <c r="T1938" s="1"/>
      <c r="U1938" s="1"/>
      <c r="V1938" s="1"/>
      <c r="W1938" s="1"/>
      <c r="X1938" s="1"/>
      <c r="Y1938" s="1"/>
      <c r="Z1938" s="1"/>
    </row>
    <row r="1939" spans="1:26" ht="15" customHeight="1">
      <c r="A1939" s="1"/>
      <c r="B1939" s="588" t="s">
        <v>1011</v>
      </c>
      <c r="C1939" s="581"/>
      <c r="D1939" s="581"/>
      <c r="E1939" s="581"/>
      <c r="F1939" s="581"/>
      <c r="G1939" s="581"/>
      <c r="H1939" s="589"/>
      <c r="I1939" s="1"/>
      <c r="J1939" s="1"/>
      <c r="K1939" s="1"/>
      <c r="L1939" s="1"/>
      <c r="M1939" s="1"/>
      <c r="N1939" s="1"/>
      <c r="O1939" s="1"/>
      <c r="P1939" s="1"/>
      <c r="Q1939" s="1"/>
      <c r="R1939" s="1"/>
      <c r="S1939" s="1"/>
      <c r="T1939" s="1"/>
      <c r="U1939" s="1"/>
      <c r="V1939" s="1"/>
      <c r="W1939" s="1"/>
      <c r="X1939" s="1"/>
      <c r="Y1939" s="1"/>
      <c r="Z1939" s="1"/>
    </row>
    <row r="1940" spans="1:26" ht="15" customHeight="1">
      <c r="A1940" s="1"/>
      <c r="B1940" s="292" t="s">
        <v>79</v>
      </c>
      <c r="C1940" s="293" t="e">
        <f>+#REF!</f>
        <v>#REF!</v>
      </c>
      <c r="D1940" s="693" t="s">
        <v>80</v>
      </c>
      <c r="E1940" s="579"/>
      <c r="F1940" s="5" t="e">
        <f>+#REF!</f>
        <v>#REF!</v>
      </c>
      <c r="G1940" s="5" t="s">
        <v>81</v>
      </c>
      <c r="H1940" s="36"/>
      <c r="I1940" s="1"/>
      <c r="J1940" s="1"/>
      <c r="K1940" s="1"/>
      <c r="L1940" s="1"/>
      <c r="M1940" s="1"/>
      <c r="N1940" s="1"/>
      <c r="O1940" s="1"/>
      <c r="P1940" s="1"/>
      <c r="Q1940" s="1"/>
      <c r="R1940" s="1"/>
      <c r="S1940" s="1"/>
      <c r="T1940" s="1"/>
      <c r="U1940" s="1"/>
      <c r="V1940" s="1"/>
      <c r="W1940" s="1"/>
      <c r="X1940" s="1"/>
      <c r="Y1940" s="1"/>
      <c r="Z1940" s="1"/>
    </row>
    <row r="1941" spans="1:26" ht="14.25" customHeight="1">
      <c r="A1941" s="1"/>
      <c r="B1941" s="636"/>
      <c r="C1941" s="581"/>
      <c r="D1941" s="581"/>
      <c r="E1941" s="581"/>
      <c r="F1941" s="581"/>
      <c r="G1941" s="581"/>
      <c r="H1941" s="589"/>
      <c r="I1941" s="1"/>
      <c r="J1941" s="1"/>
      <c r="K1941" s="1"/>
      <c r="L1941" s="1"/>
      <c r="M1941" s="1"/>
      <c r="N1941" s="1"/>
      <c r="O1941" s="1"/>
      <c r="P1941" s="1"/>
      <c r="Q1941" s="1"/>
      <c r="R1941" s="1"/>
      <c r="S1941" s="1"/>
      <c r="T1941" s="1"/>
      <c r="U1941" s="1"/>
      <c r="V1941" s="1"/>
      <c r="W1941" s="1"/>
      <c r="X1941" s="1"/>
      <c r="Y1941" s="1"/>
      <c r="Z1941" s="1"/>
    </row>
    <row r="1942" spans="1:26" ht="15" customHeight="1">
      <c r="A1942" s="1"/>
      <c r="B1942" s="652" t="e">
        <f>+#REF!</f>
        <v>#REF!</v>
      </c>
      <c r="C1942" s="585"/>
      <c r="D1942" s="585"/>
      <c r="E1942" s="585"/>
      <c r="F1942" s="585"/>
      <c r="G1942" s="585"/>
      <c r="H1942" s="610"/>
      <c r="I1942" s="1"/>
      <c r="J1942" s="1"/>
      <c r="K1942" s="1"/>
      <c r="L1942" s="1"/>
      <c r="M1942" s="1"/>
      <c r="N1942" s="1"/>
      <c r="O1942" s="1"/>
      <c r="P1942" s="1"/>
      <c r="Q1942" s="1"/>
      <c r="R1942" s="1"/>
      <c r="S1942" s="1"/>
      <c r="T1942" s="1"/>
      <c r="U1942" s="1"/>
      <c r="V1942" s="1"/>
      <c r="W1942" s="1"/>
      <c r="X1942" s="1"/>
      <c r="Y1942" s="1"/>
      <c r="Z1942" s="1"/>
    </row>
    <row r="1943" spans="1:26" ht="14.25" customHeight="1">
      <c r="A1943" s="1"/>
      <c r="B1943" s="600"/>
      <c r="C1943" s="578"/>
      <c r="D1943" s="578"/>
      <c r="E1943" s="578"/>
      <c r="F1943" s="578"/>
      <c r="G1943" s="578"/>
      <c r="H1943" s="604"/>
      <c r="I1943" s="1"/>
      <c r="J1943" s="1"/>
      <c r="K1943" s="1"/>
      <c r="L1943" s="1"/>
      <c r="M1943" s="1"/>
      <c r="N1943" s="1"/>
      <c r="O1943" s="1"/>
      <c r="P1943" s="1"/>
      <c r="Q1943" s="1"/>
      <c r="R1943" s="1"/>
      <c r="S1943" s="1"/>
      <c r="T1943" s="1"/>
      <c r="U1943" s="1"/>
      <c r="V1943" s="1"/>
      <c r="W1943" s="1"/>
      <c r="X1943" s="1"/>
      <c r="Y1943" s="1"/>
      <c r="Z1943" s="1"/>
    </row>
    <row r="1944" spans="1:26" ht="14.25" customHeight="1">
      <c r="A1944" s="1"/>
      <c r="B1944" s="694"/>
      <c r="C1944" s="606"/>
      <c r="D1944" s="606"/>
      <c r="E1944" s="606"/>
      <c r="F1944" s="606"/>
      <c r="G1944" s="606"/>
      <c r="H1944" s="607"/>
      <c r="I1944" s="1"/>
      <c r="J1944" s="1"/>
      <c r="K1944" s="1"/>
      <c r="L1944" s="1"/>
      <c r="M1944" s="1"/>
      <c r="N1944" s="1"/>
      <c r="O1944" s="1"/>
      <c r="P1944" s="1"/>
      <c r="Q1944" s="1"/>
      <c r="R1944" s="1"/>
      <c r="S1944" s="1"/>
      <c r="T1944" s="1"/>
      <c r="U1944" s="1"/>
      <c r="V1944" s="1"/>
      <c r="W1944" s="1"/>
      <c r="X1944" s="1"/>
      <c r="Y1944" s="1"/>
      <c r="Z1944" s="1"/>
    </row>
    <row r="1945" spans="1:26" ht="14.25" customHeight="1">
      <c r="A1945" s="1"/>
      <c r="B1945" s="636" t="s">
        <v>82</v>
      </c>
      <c r="C1945" s="581"/>
      <c r="D1945" s="581"/>
      <c r="E1945" s="581"/>
      <c r="F1945" s="581"/>
      <c r="G1945" s="581"/>
      <c r="H1945" s="589"/>
      <c r="I1945" s="1"/>
      <c r="J1945" s="1"/>
      <c r="K1945" s="1"/>
      <c r="L1945" s="1"/>
      <c r="M1945" s="1"/>
      <c r="N1945" s="1"/>
      <c r="O1945" s="1"/>
      <c r="P1945" s="1"/>
      <c r="Q1945" s="1"/>
      <c r="R1945" s="1"/>
      <c r="S1945" s="1"/>
      <c r="T1945" s="1"/>
      <c r="U1945" s="1"/>
      <c r="V1945" s="1"/>
      <c r="W1945" s="1"/>
      <c r="X1945" s="1"/>
      <c r="Y1945" s="1"/>
      <c r="Z1945" s="1"/>
    </row>
    <row r="1946" spans="1:26" ht="14.25" customHeight="1">
      <c r="A1946" s="1"/>
      <c r="B1946" s="591" t="s">
        <v>1</v>
      </c>
      <c r="C1946" s="579"/>
      <c r="D1946" s="37" t="s">
        <v>2</v>
      </c>
      <c r="E1946" s="23" t="s">
        <v>83</v>
      </c>
      <c r="F1946" s="23" t="s">
        <v>84</v>
      </c>
      <c r="G1946" s="23" t="s">
        <v>85</v>
      </c>
      <c r="H1946" s="38" t="s">
        <v>86</v>
      </c>
      <c r="I1946" s="1"/>
      <c r="J1946" s="1"/>
      <c r="K1946" s="1"/>
      <c r="L1946" s="1"/>
      <c r="M1946" s="1"/>
      <c r="N1946" s="1"/>
      <c r="O1946" s="1"/>
      <c r="P1946" s="1"/>
      <c r="Q1946" s="1"/>
      <c r="R1946" s="1"/>
      <c r="S1946" s="1"/>
      <c r="T1946" s="1"/>
      <c r="U1946" s="1"/>
      <c r="V1946" s="1"/>
      <c r="W1946" s="1"/>
      <c r="X1946" s="1"/>
      <c r="Y1946" s="1"/>
      <c r="Z1946" s="1"/>
    </row>
    <row r="1947" spans="1:26" ht="14.25" customHeight="1">
      <c r="A1947" s="1"/>
      <c r="B1947" s="862"/>
      <c r="C1947" s="690"/>
      <c r="D1947" s="39"/>
      <c r="E1947" s="39"/>
      <c r="F1947" s="40"/>
      <c r="G1947" s="41"/>
      <c r="H1947" s="42">
        <f>G1947*(F1947+1)*E1947</f>
        <v>0</v>
      </c>
      <c r="I1947" s="1"/>
      <c r="J1947" s="1"/>
      <c r="K1947" s="1"/>
      <c r="L1947" s="1"/>
      <c r="M1947" s="1"/>
      <c r="N1947" s="1"/>
      <c r="O1947" s="1"/>
      <c r="P1947" s="1"/>
      <c r="Q1947" s="1"/>
      <c r="R1947" s="1"/>
      <c r="S1947" s="1"/>
      <c r="T1947" s="1"/>
      <c r="U1947" s="1"/>
      <c r="V1947" s="1"/>
      <c r="W1947" s="1"/>
      <c r="X1947" s="1"/>
      <c r="Y1947" s="1"/>
      <c r="Z1947" s="1"/>
    </row>
    <row r="1948" spans="1:26" ht="14.25" customHeight="1">
      <c r="A1948" s="1"/>
      <c r="B1948" s="708" t="s">
        <v>1042</v>
      </c>
      <c r="C1948" s="621"/>
      <c r="D1948" s="39" t="s">
        <v>131</v>
      </c>
      <c r="E1948" s="73">
        <v>6.86</v>
      </c>
      <c r="F1948" s="44">
        <v>0</v>
      </c>
      <c r="G1948" s="45">
        <v>5316</v>
      </c>
      <c r="H1948" s="42">
        <f t="shared" ref="H1948:H1952" si="172">ROUND(G1948*(F1948+1)*E1948,0)</f>
        <v>36468</v>
      </c>
      <c r="I1948" s="1"/>
      <c r="J1948" s="1"/>
      <c r="K1948" s="1"/>
      <c r="L1948" s="1"/>
      <c r="M1948" s="1"/>
      <c r="N1948" s="1"/>
      <c r="O1948" s="1"/>
      <c r="P1948" s="1"/>
      <c r="Q1948" s="1"/>
      <c r="R1948" s="1"/>
      <c r="S1948" s="1"/>
      <c r="T1948" s="1"/>
      <c r="U1948" s="1"/>
      <c r="V1948" s="1"/>
      <c r="W1948" s="1"/>
      <c r="X1948" s="1"/>
      <c r="Y1948" s="1"/>
      <c r="Z1948" s="1"/>
    </row>
    <row r="1949" spans="1:26" ht="14.25" customHeight="1">
      <c r="A1949" s="1"/>
      <c r="B1949" s="706" t="s">
        <v>217</v>
      </c>
      <c r="C1949" s="621"/>
      <c r="D1949" s="39" t="s">
        <v>131</v>
      </c>
      <c r="E1949" s="50">
        <v>0.6</v>
      </c>
      <c r="F1949" s="44">
        <v>0</v>
      </c>
      <c r="G1949" s="62">
        <v>12186</v>
      </c>
      <c r="H1949" s="42">
        <f t="shared" si="172"/>
        <v>7312</v>
      </c>
      <c r="I1949" s="1"/>
      <c r="J1949" s="1"/>
      <c r="K1949" s="1"/>
      <c r="L1949" s="1"/>
      <c r="M1949" s="1"/>
      <c r="N1949" s="1"/>
      <c r="O1949" s="1"/>
      <c r="P1949" s="1"/>
      <c r="Q1949" s="1"/>
      <c r="R1949" s="1"/>
      <c r="S1949" s="1"/>
      <c r="T1949" s="1"/>
      <c r="U1949" s="1"/>
      <c r="V1949" s="1"/>
      <c r="W1949" s="1"/>
      <c r="X1949" s="1"/>
      <c r="Y1949" s="1"/>
      <c r="Z1949" s="1"/>
    </row>
    <row r="1950" spans="1:26" ht="14.25" customHeight="1">
      <c r="A1950" s="1"/>
      <c r="B1950" s="706" t="s">
        <v>219</v>
      </c>
      <c r="C1950" s="621"/>
      <c r="D1950" s="39" t="s">
        <v>5</v>
      </c>
      <c r="E1950" s="94">
        <v>2.5000000000000001E-2</v>
      </c>
      <c r="F1950" s="44">
        <v>0</v>
      </c>
      <c r="G1950" s="62">
        <v>18000</v>
      </c>
      <c r="H1950" s="42">
        <f t="shared" si="172"/>
        <v>450</v>
      </c>
      <c r="I1950" s="1"/>
      <c r="J1950" s="1"/>
      <c r="K1950" s="1"/>
      <c r="L1950" s="1"/>
      <c r="M1950" s="1"/>
      <c r="N1950" s="1"/>
      <c r="O1950" s="1"/>
      <c r="P1950" s="1"/>
      <c r="Q1950" s="1"/>
      <c r="R1950" s="1"/>
      <c r="S1950" s="1"/>
      <c r="T1950" s="1"/>
      <c r="U1950" s="1"/>
      <c r="V1950" s="1"/>
      <c r="W1950" s="1"/>
      <c r="X1950" s="1"/>
      <c r="Y1950" s="1"/>
      <c r="Z1950" s="1"/>
    </row>
    <row r="1951" spans="1:26" ht="14.25" customHeight="1">
      <c r="A1951" s="1"/>
      <c r="B1951" s="706" t="s">
        <v>1043</v>
      </c>
      <c r="C1951" s="621"/>
      <c r="D1951" s="39" t="s">
        <v>440</v>
      </c>
      <c r="E1951" s="50">
        <v>0.1</v>
      </c>
      <c r="F1951" s="44">
        <v>0</v>
      </c>
      <c r="G1951" s="62">
        <v>30000</v>
      </c>
      <c r="H1951" s="42">
        <f t="shared" si="172"/>
        <v>3000</v>
      </c>
      <c r="I1951" s="1"/>
      <c r="J1951" s="1"/>
      <c r="K1951" s="1"/>
      <c r="L1951" s="1"/>
      <c r="M1951" s="1"/>
      <c r="N1951" s="1"/>
      <c r="O1951" s="1"/>
      <c r="P1951" s="1"/>
      <c r="Q1951" s="1"/>
      <c r="R1951" s="1"/>
      <c r="S1951" s="1"/>
      <c r="T1951" s="1"/>
      <c r="U1951" s="1"/>
      <c r="V1951" s="1"/>
      <c r="W1951" s="1"/>
      <c r="X1951" s="1"/>
      <c r="Y1951" s="1"/>
      <c r="Z1951" s="1"/>
    </row>
    <row r="1952" spans="1:26" ht="14.25" customHeight="1">
      <c r="A1952" s="1"/>
      <c r="B1952" s="706" t="s">
        <v>973</v>
      </c>
      <c r="C1952" s="621"/>
      <c r="D1952" s="39" t="s">
        <v>440</v>
      </c>
      <c r="E1952" s="94">
        <v>2.5000000000000001E-2</v>
      </c>
      <c r="F1952" s="44">
        <v>0</v>
      </c>
      <c r="G1952" s="62">
        <v>75500</v>
      </c>
      <c r="H1952" s="42">
        <f t="shared" si="172"/>
        <v>1888</v>
      </c>
      <c r="I1952" s="1"/>
      <c r="J1952" s="1"/>
      <c r="K1952" s="1"/>
      <c r="L1952" s="1"/>
      <c r="M1952" s="1"/>
      <c r="N1952" s="1"/>
      <c r="O1952" s="1"/>
      <c r="P1952" s="1"/>
      <c r="Q1952" s="1"/>
      <c r="R1952" s="1"/>
      <c r="S1952" s="1"/>
      <c r="T1952" s="1"/>
      <c r="U1952" s="1"/>
      <c r="V1952" s="1"/>
      <c r="W1952" s="1"/>
      <c r="X1952" s="1"/>
      <c r="Y1952" s="1"/>
      <c r="Z1952" s="1"/>
    </row>
    <row r="1953" spans="1:26" ht="14.25" customHeight="1">
      <c r="A1953" s="1"/>
      <c r="B1953" s="702"/>
      <c r="C1953" s="625"/>
      <c r="D1953" s="39"/>
      <c r="E1953" s="46"/>
      <c r="F1953" s="47"/>
      <c r="G1953" s="48"/>
      <c r="H1953" s="42">
        <f>G1953*(F1953+1)*E1953</f>
        <v>0</v>
      </c>
      <c r="I1953" s="1"/>
      <c r="J1953" s="1"/>
      <c r="K1953" s="1"/>
      <c r="L1953" s="1"/>
      <c r="M1953" s="1"/>
      <c r="N1953" s="1"/>
      <c r="O1953" s="1"/>
      <c r="P1953" s="1"/>
      <c r="Q1953" s="1"/>
      <c r="R1953" s="1"/>
      <c r="S1953" s="1"/>
      <c r="T1953" s="1"/>
      <c r="U1953" s="1"/>
      <c r="V1953" s="1"/>
      <c r="W1953" s="1"/>
      <c r="X1953" s="1"/>
      <c r="Y1953" s="1"/>
      <c r="Z1953" s="1"/>
    </row>
    <row r="1954" spans="1:26" ht="14.25" customHeight="1">
      <c r="A1954" s="1"/>
      <c r="B1954" s="682" t="s">
        <v>87</v>
      </c>
      <c r="C1954" s="581"/>
      <c r="D1954" s="581"/>
      <c r="E1954" s="581"/>
      <c r="F1954" s="581"/>
      <c r="G1954" s="579"/>
      <c r="H1954" s="49">
        <f>ROUND(SUM(H1947:H1953),2)</f>
        <v>49118</v>
      </c>
      <c r="I1954" s="1"/>
      <c r="J1954" s="1"/>
      <c r="K1954" s="1"/>
      <c r="L1954" s="1"/>
      <c r="M1954" s="1"/>
      <c r="N1954" s="1"/>
      <c r="O1954" s="1"/>
      <c r="P1954" s="1"/>
      <c r="Q1954" s="1"/>
      <c r="R1954" s="1"/>
      <c r="S1954" s="1"/>
      <c r="T1954" s="1"/>
      <c r="U1954" s="1"/>
      <c r="V1954" s="1"/>
      <c r="W1954" s="1"/>
      <c r="X1954" s="1"/>
      <c r="Y1954" s="1"/>
      <c r="Z1954" s="1"/>
    </row>
    <row r="1955" spans="1:26" ht="14.25" customHeight="1">
      <c r="A1955" s="1"/>
      <c r="B1955" s="636" t="s">
        <v>88</v>
      </c>
      <c r="C1955" s="581"/>
      <c r="D1955" s="581"/>
      <c r="E1955" s="581"/>
      <c r="F1955" s="581"/>
      <c r="G1955" s="581"/>
      <c r="H1955" s="589"/>
      <c r="I1955" s="1"/>
      <c r="J1955" s="1"/>
      <c r="K1955" s="1"/>
      <c r="L1955" s="1"/>
      <c r="M1955" s="1"/>
      <c r="N1955" s="1"/>
      <c r="O1955" s="1"/>
      <c r="P1955" s="1"/>
      <c r="Q1955" s="1"/>
      <c r="R1955" s="1"/>
      <c r="S1955" s="1"/>
      <c r="T1955" s="1"/>
      <c r="U1955" s="1"/>
      <c r="V1955" s="1"/>
      <c r="W1955" s="1"/>
      <c r="X1955" s="1"/>
      <c r="Y1955" s="1"/>
      <c r="Z1955" s="1"/>
    </row>
    <row r="1956" spans="1:26" ht="14.25" customHeight="1">
      <c r="A1956" s="1"/>
      <c r="B1956" s="591" t="s">
        <v>1</v>
      </c>
      <c r="C1956" s="579"/>
      <c r="D1956" s="37" t="s">
        <v>2</v>
      </c>
      <c r="E1956" s="23" t="s">
        <v>83</v>
      </c>
      <c r="F1956" s="23" t="s">
        <v>89</v>
      </c>
      <c r="G1956" s="23" t="s">
        <v>85</v>
      </c>
      <c r="H1956" s="38" t="s">
        <v>86</v>
      </c>
      <c r="I1956" s="1"/>
      <c r="J1956" s="1"/>
      <c r="K1956" s="1"/>
      <c r="L1956" s="1"/>
      <c r="M1956" s="1"/>
      <c r="N1956" s="1"/>
      <c r="O1956" s="1"/>
      <c r="P1956" s="1"/>
      <c r="Q1956" s="1"/>
      <c r="R1956" s="1"/>
      <c r="S1956" s="1"/>
      <c r="T1956" s="1"/>
      <c r="U1956" s="1"/>
      <c r="V1956" s="1"/>
      <c r="W1956" s="1"/>
      <c r="X1956" s="1"/>
      <c r="Y1956" s="1"/>
      <c r="Z1956" s="1"/>
    </row>
    <row r="1957" spans="1:26" ht="14.25" customHeight="1">
      <c r="A1957" s="1"/>
      <c r="B1957" s="701"/>
      <c r="C1957" s="680"/>
      <c r="D1957" s="50"/>
      <c r="E1957" s="51"/>
      <c r="F1957" s="52"/>
      <c r="G1957" s="41"/>
      <c r="H1957" s="42">
        <f>E1957*F1957*G1957</f>
        <v>0</v>
      </c>
      <c r="I1957" s="1"/>
      <c r="J1957" s="1"/>
      <c r="K1957" s="1"/>
      <c r="L1957" s="1"/>
      <c r="M1957" s="1"/>
      <c r="N1957" s="1"/>
      <c r="O1957" s="1"/>
      <c r="P1957" s="1"/>
      <c r="Q1957" s="1"/>
      <c r="R1957" s="1"/>
      <c r="S1957" s="1"/>
      <c r="T1957" s="1"/>
      <c r="U1957" s="1"/>
      <c r="V1957" s="1"/>
      <c r="W1957" s="1"/>
      <c r="X1957" s="1"/>
      <c r="Y1957" s="1"/>
      <c r="Z1957" s="1"/>
    </row>
    <row r="1958" spans="1:26" ht="14.25" customHeight="1">
      <c r="A1958" s="1"/>
      <c r="B1958" s="706" t="s">
        <v>90</v>
      </c>
      <c r="C1958" s="621"/>
      <c r="D1958" s="39" t="s">
        <v>91</v>
      </c>
      <c r="E1958" s="50">
        <v>0.05</v>
      </c>
      <c r="F1958" s="44">
        <v>1</v>
      </c>
      <c r="G1958" s="62">
        <v>38060</v>
      </c>
      <c r="H1958" s="42">
        <f t="shared" ref="H1958:H1962" si="173">ROUND(E1958*F1958*G1958,0)</f>
        <v>1903</v>
      </c>
      <c r="I1958" s="1"/>
      <c r="J1958" s="1"/>
      <c r="K1958" s="1"/>
      <c r="L1958" s="1"/>
      <c r="M1958" s="1"/>
      <c r="N1958" s="1"/>
      <c r="O1958" s="1"/>
      <c r="P1958" s="1"/>
      <c r="Q1958" s="1"/>
      <c r="R1958" s="1"/>
      <c r="S1958" s="1"/>
      <c r="T1958" s="1"/>
      <c r="U1958" s="1"/>
      <c r="V1958" s="1"/>
      <c r="W1958" s="1"/>
      <c r="X1958" s="1"/>
      <c r="Y1958" s="1"/>
      <c r="Z1958" s="1"/>
    </row>
    <row r="1959" spans="1:26" ht="14.25" customHeight="1">
      <c r="A1959" s="1"/>
      <c r="B1959" s="706" t="s">
        <v>1044</v>
      </c>
      <c r="C1959" s="621"/>
      <c r="D1959" s="39" t="s">
        <v>94</v>
      </c>
      <c r="E1959" s="50">
        <v>1</v>
      </c>
      <c r="F1959" s="44">
        <v>0.2</v>
      </c>
      <c r="G1959" s="62">
        <v>42899.5</v>
      </c>
      <c r="H1959" s="42">
        <f t="shared" si="173"/>
        <v>8580</v>
      </c>
      <c r="I1959" s="1"/>
      <c r="J1959" s="1"/>
      <c r="K1959" s="1"/>
      <c r="L1959" s="1"/>
      <c r="M1959" s="1"/>
      <c r="N1959" s="1"/>
      <c r="O1959" s="1"/>
      <c r="P1959" s="1"/>
      <c r="Q1959" s="1"/>
      <c r="R1959" s="1"/>
      <c r="S1959" s="1"/>
      <c r="T1959" s="1"/>
      <c r="U1959" s="1"/>
      <c r="V1959" s="1"/>
      <c r="W1959" s="1"/>
      <c r="X1959" s="1"/>
      <c r="Y1959" s="1"/>
      <c r="Z1959" s="1"/>
    </row>
    <row r="1960" spans="1:26" ht="14.25" customHeight="1">
      <c r="A1960" s="1"/>
      <c r="B1960" s="706" t="s">
        <v>966</v>
      </c>
      <c r="C1960" s="621"/>
      <c r="D1960" s="39" t="s">
        <v>94</v>
      </c>
      <c r="E1960" s="50">
        <v>1</v>
      </c>
      <c r="F1960" s="44">
        <v>0.2</v>
      </c>
      <c r="G1960" s="62">
        <v>50000</v>
      </c>
      <c r="H1960" s="42">
        <f t="shared" si="173"/>
        <v>10000</v>
      </c>
      <c r="I1960" s="1"/>
      <c r="J1960" s="1"/>
      <c r="K1960" s="1"/>
      <c r="L1960" s="1"/>
      <c r="M1960" s="1"/>
      <c r="N1960" s="1"/>
      <c r="O1960" s="1"/>
      <c r="P1960" s="1"/>
      <c r="Q1960" s="1"/>
      <c r="R1960" s="1"/>
      <c r="S1960" s="1"/>
      <c r="T1960" s="1"/>
      <c r="U1960" s="1"/>
      <c r="V1960" s="1"/>
      <c r="W1960" s="1"/>
      <c r="X1960" s="1"/>
      <c r="Y1960" s="1"/>
      <c r="Z1960" s="1"/>
    </row>
    <row r="1961" spans="1:26" ht="14.25" customHeight="1">
      <c r="A1961" s="1"/>
      <c r="B1961" s="706" t="s">
        <v>144</v>
      </c>
      <c r="C1961" s="621"/>
      <c r="D1961" s="39" t="s">
        <v>94</v>
      </c>
      <c r="E1961" s="50">
        <v>1</v>
      </c>
      <c r="F1961" s="44">
        <v>0.2</v>
      </c>
      <c r="G1961" s="62">
        <v>29750</v>
      </c>
      <c r="H1961" s="42">
        <f t="shared" si="173"/>
        <v>5950</v>
      </c>
      <c r="I1961" s="1"/>
      <c r="J1961" s="1"/>
      <c r="K1961" s="1"/>
      <c r="L1961" s="1"/>
      <c r="M1961" s="1"/>
      <c r="N1961" s="1"/>
      <c r="O1961" s="1"/>
      <c r="P1961" s="1"/>
      <c r="Q1961" s="1"/>
      <c r="R1961" s="1"/>
      <c r="S1961" s="1"/>
      <c r="T1961" s="1"/>
      <c r="U1961" s="1"/>
      <c r="V1961" s="1"/>
      <c r="W1961" s="1"/>
      <c r="X1961" s="1"/>
      <c r="Y1961" s="1"/>
      <c r="Z1961" s="1"/>
    </row>
    <row r="1962" spans="1:26" ht="14.25" customHeight="1">
      <c r="A1962" s="1"/>
      <c r="B1962" s="706" t="s">
        <v>133</v>
      </c>
      <c r="C1962" s="621"/>
      <c r="D1962" s="39" t="s">
        <v>94</v>
      </c>
      <c r="E1962" s="50">
        <v>4</v>
      </c>
      <c r="F1962" s="44">
        <v>0.1</v>
      </c>
      <c r="G1962" s="62">
        <v>740</v>
      </c>
      <c r="H1962" s="42">
        <f t="shared" si="173"/>
        <v>296</v>
      </c>
      <c r="I1962" s="1"/>
      <c r="J1962" s="1"/>
      <c r="K1962" s="1"/>
      <c r="L1962" s="1"/>
      <c r="M1962" s="1"/>
      <c r="N1962" s="1"/>
      <c r="O1962" s="1"/>
      <c r="P1962" s="1"/>
      <c r="Q1962" s="1"/>
      <c r="R1962" s="1"/>
      <c r="S1962" s="1"/>
      <c r="T1962" s="1"/>
      <c r="U1962" s="1"/>
      <c r="V1962" s="1"/>
      <c r="W1962" s="1"/>
      <c r="X1962" s="1"/>
      <c r="Y1962" s="1"/>
      <c r="Z1962" s="1"/>
    </row>
    <row r="1963" spans="1:26" ht="14.25" customHeight="1">
      <c r="A1963" s="1"/>
      <c r="B1963" s="861"/>
      <c r="C1963" s="681"/>
      <c r="D1963" s="47"/>
      <c r="E1963" s="46"/>
      <c r="F1963" s="47"/>
      <c r="G1963" s="41"/>
      <c r="H1963" s="42">
        <f>E1963*F1963*G1963</f>
        <v>0</v>
      </c>
      <c r="I1963" s="1"/>
      <c r="J1963" s="1"/>
      <c r="K1963" s="1"/>
      <c r="L1963" s="1"/>
      <c r="M1963" s="1"/>
      <c r="N1963" s="1"/>
      <c r="O1963" s="1"/>
      <c r="P1963" s="1"/>
      <c r="Q1963" s="1"/>
      <c r="R1963" s="1"/>
      <c r="S1963" s="1"/>
      <c r="T1963" s="1"/>
      <c r="U1963" s="1"/>
      <c r="V1963" s="1"/>
      <c r="W1963" s="1"/>
      <c r="X1963" s="1"/>
      <c r="Y1963" s="1"/>
      <c r="Z1963" s="1"/>
    </row>
    <row r="1964" spans="1:26" ht="14.25" customHeight="1">
      <c r="A1964" s="1"/>
      <c r="B1964" s="682" t="s">
        <v>87</v>
      </c>
      <c r="C1964" s="581"/>
      <c r="D1964" s="581"/>
      <c r="E1964" s="581"/>
      <c r="F1964" s="581"/>
      <c r="G1964" s="579"/>
      <c r="H1964" s="49">
        <f>ROUND(SUM(H1957:H1963),2)</f>
        <v>26729</v>
      </c>
      <c r="I1964" s="1"/>
      <c r="J1964" s="1"/>
      <c r="K1964" s="1"/>
      <c r="L1964" s="1"/>
      <c r="M1964" s="1"/>
      <c r="N1964" s="1"/>
      <c r="O1964" s="1"/>
      <c r="P1964" s="1"/>
      <c r="Q1964" s="1"/>
      <c r="R1964" s="1"/>
      <c r="S1964" s="1"/>
      <c r="T1964" s="1"/>
      <c r="U1964" s="1"/>
      <c r="V1964" s="1"/>
      <c r="W1964" s="1"/>
      <c r="X1964" s="1"/>
      <c r="Y1964" s="1"/>
      <c r="Z1964" s="1"/>
    </row>
    <row r="1965" spans="1:26" ht="14.25" customHeight="1">
      <c r="A1965" s="1"/>
      <c r="B1965" s="636" t="s">
        <v>92</v>
      </c>
      <c r="C1965" s="581"/>
      <c r="D1965" s="581"/>
      <c r="E1965" s="581"/>
      <c r="F1965" s="581"/>
      <c r="G1965" s="581"/>
      <c r="H1965" s="589"/>
      <c r="I1965" s="1"/>
      <c r="J1965" s="1"/>
      <c r="K1965" s="1"/>
      <c r="L1965" s="1"/>
      <c r="M1965" s="1"/>
      <c r="N1965" s="1"/>
      <c r="O1965" s="1"/>
      <c r="P1965" s="1"/>
      <c r="Q1965" s="1"/>
      <c r="R1965" s="1"/>
      <c r="S1965" s="1"/>
      <c r="T1965" s="1"/>
      <c r="U1965" s="1"/>
      <c r="V1965" s="1"/>
      <c r="W1965" s="1"/>
      <c r="X1965" s="1"/>
      <c r="Y1965" s="1"/>
      <c r="Z1965" s="1"/>
    </row>
    <row r="1966" spans="1:26" ht="14.25" customHeight="1">
      <c r="A1966" s="1"/>
      <c r="B1966" s="591" t="s">
        <v>1</v>
      </c>
      <c r="C1966" s="579"/>
      <c r="D1966" s="37" t="s">
        <v>2</v>
      </c>
      <c r="E1966" s="23" t="s">
        <v>83</v>
      </c>
      <c r="F1966" s="54" t="s">
        <v>89</v>
      </c>
      <c r="G1966" s="23" t="s">
        <v>85</v>
      </c>
      <c r="H1966" s="55" t="s">
        <v>86</v>
      </c>
      <c r="I1966" s="1"/>
      <c r="J1966" s="1"/>
      <c r="K1966" s="1"/>
      <c r="L1966" s="1"/>
      <c r="M1966" s="1"/>
      <c r="N1966" s="1"/>
      <c r="O1966" s="1"/>
      <c r="P1966" s="1"/>
      <c r="Q1966" s="1"/>
      <c r="R1966" s="1"/>
      <c r="S1966" s="1"/>
      <c r="T1966" s="1"/>
      <c r="U1966" s="1"/>
      <c r="V1966" s="1"/>
      <c r="W1966" s="1"/>
      <c r="X1966" s="1"/>
      <c r="Y1966" s="1"/>
      <c r="Z1966" s="1"/>
    </row>
    <row r="1967" spans="1:26" ht="14.25" customHeight="1">
      <c r="A1967" s="1"/>
      <c r="B1967" s="701"/>
      <c r="C1967" s="680"/>
      <c r="D1967" s="50"/>
      <c r="E1967" s="51"/>
      <c r="F1967" s="52"/>
      <c r="G1967" s="41"/>
      <c r="H1967" s="42">
        <f>E1967*F1967*G1967</f>
        <v>0</v>
      </c>
      <c r="I1967" s="1"/>
      <c r="J1967" s="1"/>
      <c r="K1967" s="1"/>
      <c r="L1967" s="1"/>
      <c r="M1967" s="1"/>
      <c r="N1967" s="1"/>
      <c r="O1967" s="1"/>
      <c r="P1967" s="1"/>
      <c r="Q1967" s="1"/>
      <c r="R1967" s="1"/>
      <c r="S1967" s="1"/>
      <c r="T1967" s="1"/>
      <c r="U1967" s="1"/>
      <c r="V1967" s="1"/>
      <c r="W1967" s="1"/>
      <c r="X1967" s="1"/>
      <c r="Y1967" s="1"/>
      <c r="Z1967" s="1"/>
    </row>
    <row r="1968" spans="1:26" ht="14.25" customHeight="1">
      <c r="A1968" s="1"/>
      <c r="B1968" s="706" t="s">
        <v>225</v>
      </c>
      <c r="C1968" s="621"/>
      <c r="D1968" s="39" t="s">
        <v>94</v>
      </c>
      <c r="E1968" s="50">
        <v>1</v>
      </c>
      <c r="F1968" s="44">
        <v>0.2</v>
      </c>
      <c r="G1968" s="62">
        <v>126500</v>
      </c>
      <c r="H1968" s="42">
        <f t="shared" ref="H1968:H1969" si="174">ROUND(E1968*F1968*G1968,0)</f>
        <v>25300</v>
      </c>
      <c r="I1968" s="1"/>
      <c r="J1968" s="1"/>
      <c r="K1968" s="1"/>
      <c r="L1968" s="1"/>
      <c r="M1968" s="1"/>
      <c r="N1968" s="1"/>
      <c r="O1968" s="1"/>
      <c r="P1968" s="1"/>
      <c r="Q1968" s="1"/>
      <c r="R1968" s="1"/>
      <c r="S1968" s="1"/>
      <c r="T1968" s="1"/>
      <c r="U1968" s="1"/>
      <c r="V1968" s="1"/>
      <c r="W1968" s="1"/>
      <c r="X1968" s="1"/>
      <c r="Y1968" s="1"/>
      <c r="Z1968" s="1"/>
    </row>
    <row r="1969" spans="1:26" ht="14.25" customHeight="1">
      <c r="A1969" s="1"/>
      <c r="B1969" s="706" t="s">
        <v>93</v>
      </c>
      <c r="C1969" s="621"/>
      <c r="D1969" s="39" t="s">
        <v>94</v>
      </c>
      <c r="E1969" s="50">
        <v>1</v>
      </c>
      <c r="F1969" s="44">
        <v>0.2</v>
      </c>
      <c r="G1969" s="62">
        <v>63800</v>
      </c>
      <c r="H1969" s="42">
        <f t="shared" si="174"/>
        <v>12760</v>
      </c>
      <c r="I1969" s="1"/>
      <c r="J1969" s="1"/>
      <c r="K1969" s="1"/>
      <c r="L1969" s="1"/>
      <c r="M1969" s="1"/>
      <c r="N1969" s="1"/>
      <c r="O1969" s="1"/>
      <c r="P1969" s="1"/>
      <c r="Q1969" s="1"/>
      <c r="R1969" s="1"/>
      <c r="S1969" s="1"/>
      <c r="T1969" s="1"/>
      <c r="U1969" s="1"/>
      <c r="V1969" s="1"/>
      <c r="W1969" s="1"/>
      <c r="X1969" s="1"/>
      <c r="Y1969" s="1"/>
      <c r="Z1969" s="1"/>
    </row>
    <row r="1970" spans="1:26" ht="14.25" customHeight="1">
      <c r="A1970" s="1"/>
      <c r="B1970" s="706"/>
      <c r="C1970" s="621"/>
      <c r="D1970" s="39"/>
      <c r="E1970" s="50"/>
      <c r="F1970" s="44"/>
      <c r="G1970" s="62"/>
      <c r="H1970" s="42">
        <f>E1970*F1970*G1970</f>
        <v>0</v>
      </c>
      <c r="I1970" s="1"/>
      <c r="J1970" s="1"/>
      <c r="K1970" s="1"/>
      <c r="L1970" s="1"/>
      <c r="M1970" s="1"/>
      <c r="N1970" s="1"/>
      <c r="O1970" s="1"/>
      <c r="P1970" s="1"/>
      <c r="Q1970" s="1"/>
      <c r="R1970" s="1"/>
      <c r="S1970" s="1"/>
      <c r="T1970" s="1"/>
      <c r="U1970" s="1"/>
      <c r="V1970" s="1"/>
      <c r="W1970" s="1"/>
      <c r="X1970" s="1"/>
      <c r="Y1970" s="1"/>
      <c r="Z1970" s="1"/>
    </row>
    <row r="1971" spans="1:26" ht="14.25" customHeight="1">
      <c r="A1971" s="1"/>
      <c r="B1971" s="682" t="s">
        <v>87</v>
      </c>
      <c r="C1971" s="581"/>
      <c r="D1971" s="581"/>
      <c r="E1971" s="581"/>
      <c r="F1971" s="581"/>
      <c r="G1971" s="579"/>
      <c r="H1971" s="49">
        <f>ROUND(SUM(H1967:H1970),2)</f>
        <v>38060</v>
      </c>
      <c r="I1971" s="1"/>
      <c r="J1971" s="1"/>
      <c r="K1971" s="1"/>
      <c r="L1971" s="1"/>
      <c r="M1971" s="1"/>
      <c r="N1971" s="1"/>
      <c r="O1971" s="1"/>
      <c r="P1971" s="1"/>
      <c r="Q1971" s="1"/>
      <c r="R1971" s="1"/>
      <c r="S1971" s="1"/>
      <c r="T1971" s="1"/>
      <c r="U1971" s="1"/>
      <c r="V1971" s="1"/>
      <c r="W1971" s="1"/>
      <c r="X1971" s="1"/>
      <c r="Y1971" s="1"/>
      <c r="Z1971" s="1"/>
    </row>
    <row r="1972" spans="1:26" ht="14.25" customHeight="1">
      <c r="A1972" s="1"/>
      <c r="B1972" s="636" t="s">
        <v>95</v>
      </c>
      <c r="C1972" s="581"/>
      <c r="D1972" s="581"/>
      <c r="E1972" s="581"/>
      <c r="F1972" s="581"/>
      <c r="G1972" s="581"/>
      <c r="H1972" s="589"/>
      <c r="I1972" s="1"/>
      <c r="J1972" s="1"/>
      <c r="K1972" s="1"/>
      <c r="L1972" s="1"/>
      <c r="M1972" s="1"/>
      <c r="N1972" s="1"/>
      <c r="O1972" s="1"/>
      <c r="P1972" s="1"/>
      <c r="Q1972" s="1"/>
      <c r="R1972" s="1"/>
      <c r="S1972" s="1"/>
      <c r="T1972" s="1"/>
      <c r="U1972" s="1"/>
      <c r="V1972" s="1"/>
      <c r="W1972" s="1"/>
      <c r="X1972" s="1"/>
      <c r="Y1972" s="1"/>
      <c r="Z1972" s="1"/>
    </row>
    <row r="1973" spans="1:26" ht="14.25" customHeight="1">
      <c r="A1973" s="1"/>
      <c r="B1973" s="591" t="s">
        <v>1</v>
      </c>
      <c r="C1973" s="581"/>
      <c r="D1973" s="579"/>
      <c r="E1973" s="23" t="s">
        <v>2</v>
      </c>
      <c r="F1973" s="23" t="s">
        <v>83</v>
      </c>
      <c r="G1973" s="23" t="s">
        <v>85</v>
      </c>
      <c r="H1973" s="38" t="s">
        <v>86</v>
      </c>
      <c r="I1973" s="1"/>
      <c r="J1973" s="1"/>
      <c r="K1973" s="1"/>
      <c r="L1973" s="1"/>
      <c r="M1973" s="1"/>
      <c r="N1973" s="1"/>
      <c r="O1973" s="1"/>
      <c r="P1973" s="1"/>
      <c r="Q1973" s="1"/>
      <c r="R1973" s="1"/>
      <c r="S1973" s="1"/>
      <c r="T1973" s="1"/>
      <c r="U1973" s="1"/>
      <c r="V1973" s="1"/>
      <c r="W1973" s="1"/>
      <c r="X1973" s="1"/>
      <c r="Y1973" s="1"/>
      <c r="Z1973" s="1"/>
    </row>
    <row r="1974" spans="1:26" ht="14.25" customHeight="1">
      <c r="A1974" s="1"/>
      <c r="B1974" s="619"/>
      <c r="C1974" s="620"/>
      <c r="D1974" s="621"/>
      <c r="E1974" s="39"/>
      <c r="F1974" s="40"/>
      <c r="G1974" s="62"/>
      <c r="H1974" s="63">
        <f t="shared" ref="H1974:H1975" si="175">G1974*F1974</f>
        <v>0</v>
      </c>
      <c r="I1974" s="1"/>
      <c r="J1974" s="1"/>
      <c r="K1974" s="1"/>
      <c r="L1974" s="1"/>
      <c r="M1974" s="1"/>
      <c r="N1974" s="1"/>
      <c r="O1974" s="1"/>
      <c r="P1974" s="1"/>
      <c r="Q1974" s="1"/>
      <c r="R1974" s="1"/>
      <c r="S1974" s="1"/>
      <c r="T1974" s="1"/>
      <c r="U1974" s="1"/>
      <c r="V1974" s="1"/>
      <c r="W1974" s="1"/>
      <c r="X1974" s="1"/>
      <c r="Y1974" s="1"/>
      <c r="Z1974" s="1"/>
    </row>
    <row r="1975" spans="1:26" ht="14.25" customHeight="1">
      <c r="A1975" s="1"/>
      <c r="B1975" s="619"/>
      <c r="C1975" s="620"/>
      <c r="D1975" s="621"/>
      <c r="E1975" s="39"/>
      <c r="F1975" s="40"/>
      <c r="G1975" s="62"/>
      <c r="H1975" s="63">
        <f t="shared" si="175"/>
        <v>0</v>
      </c>
      <c r="I1975" s="1"/>
      <c r="J1975" s="1"/>
      <c r="K1975" s="1"/>
      <c r="L1975" s="1"/>
      <c r="M1975" s="1"/>
      <c r="N1975" s="1"/>
      <c r="O1975" s="1"/>
      <c r="P1975" s="1"/>
      <c r="Q1975" s="1"/>
      <c r="R1975" s="1"/>
      <c r="S1975" s="1"/>
      <c r="T1975" s="1"/>
      <c r="U1975" s="1"/>
      <c r="V1975" s="1"/>
      <c r="W1975" s="1"/>
      <c r="X1975" s="1"/>
      <c r="Y1975" s="1"/>
      <c r="Z1975" s="1"/>
    </row>
    <row r="1976" spans="1:26" ht="14.25" customHeight="1">
      <c r="A1976" s="1"/>
      <c r="B1976" s="674" t="s">
        <v>87</v>
      </c>
      <c r="C1976" s="594"/>
      <c r="D1976" s="594"/>
      <c r="E1976" s="594"/>
      <c r="F1976" s="594"/>
      <c r="G1976" s="595"/>
      <c r="H1976" s="64">
        <f>ROUND(SUM(H1974:H1975),2)</f>
        <v>0</v>
      </c>
      <c r="I1976" s="1"/>
      <c r="J1976" s="1"/>
      <c r="K1976" s="1"/>
      <c r="L1976" s="1"/>
      <c r="M1976" s="1"/>
      <c r="N1976" s="1"/>
      <c r="O1976" s="1"/>
      <c r="P1976" s="1"/>
      <c r="Q1976" s="1"/>
      <c r="R1976" s="1"/>
      <c r="S1976" s="1"/>
      <c r="T1976" s="1"/>
      <c r="U1976" s="1"/>
      <c r="V1976" s="1"/>
      <c r="W1976" s="1"/>
      <c r="X1976" s="1"/>
      <c r="Y1976" s="1"/>
      <c r="Z1976" s="1"/>
    </row>
    <row r="1977" spans="1:26" ht="14.25" customHeight="1">
      <c r="A1977" s="1"/>
      <c r="B1977" s="675"/>
      <c r="C1977" s="602"/>
      <c r="D1977" s="602"/>
      <c r="E1977" s="602"/>
      <c r="F1977" s="602"/>
      <c r="G1977" s="602"/>
      <c r="H1977" s="633"/>
      <c r="I1977" s="1"/>
      <c r="J1977" s="1"/>
      <c r="K1977" s="1"/>
      <c r="L1977" s="1"/>
      <c r="M1977" s="1"/>
      <c r="N1977" s="1"/>
      <c r="O1977" s="1"/>
      <c r="P1977" s="1"/>
      <c r="Q1977" s="1"/>
      <c r="R1977" s="1"/>
      <c r="S1977" s="1"/>
      <c r="T1977" s="1"/>
      <c r="U1977" s="1"/>
      <c r="V1977" s="1"/>
      <c r="W1977" s="1"/>
      <c r="X1977" s="1"/>
      <c r="Y1977" s="1"/>
      <c r="Z1977" s="1"/>
    </row>
    <row r="1978" spans="1:26" ht="14.25" customHeight="1">
      <c r="A1978" s="1"/>
      <c r="B1978" s="676"/>
      <c r="C1978" s="587"/>
      <c r="D1978" s="635"/>
      <c r="E1978" s="677" t="s">
        <v>59</v>
      </c>
      <c r="F1978" s="678"/>
      <c r="G1978" s="678"/>
      <c r="H1978" s="65">
        <f>ROUND(H1976+H1971+H1964+H1954,0)</f>
        <v>113907</v>
      </c>
      <c r="I1978" s="1"/>
      <c r="J1978" s="1"/>
      <c r="K1978" s="1"/>
      <c r="L1978" s="1"/>
      <c r="M1978" s="1"/>
      <c r="N1978" s="1"/>
      <c r="O1978" s="1"/>
      <c r="P1978" s="1"/>
      <c r="Q1978" s="1"/>
      <c r="R1978" s="1"/>
      <c r="S1978" s="1"/>
      <c r="T1978" s="1"/>
      <c r="U1978" s="1"/>
      <c r="V1978" s="1"/>
      <c r="W1978" s="1"/>
      <c r="X1978" s="1"/>
      <c r="Y1978" s="1"/>
      <c r="Z1978" s="1"/>
    </row>
    <row r="1979" spans="1:26" ht="14.25" customHeight="1">
      <c r="A1979" s="1"/>
      <c r="B1979" s="290"/>
      <c r="C1979" s="68"/>
      <c r="D1979" s="68"/>
      <c r="E1979" s="68"/>
      <c r="F1979" s="68"/>
      <c r="G1979" s="68"/>
      <c r="H1979" s="69"/>
      <c r="I1979" s="21"/>
      <c r="J1979" s="1"/>
      <c r="K1979" s="1"/>
      <c r="L1979" s="1"/>
      <c r="M1979" s="1"/>
      <c r="N1979" s="1"/>
      <c r="O1979" s="1"/>
      <c r="P1979" s="1"/>
      <c r="Q1979" s="1"/>
      <c r="R1979" s="1"/>
      <c r="S1979" s="1"/>
      <c r="T1979" s="1"/>
      <c r="U1979" s="1"/>
      <c r="V1979" s="1"/>
      <c r="W1979" s="1"/>
      <c r="X1979" s="1"/>
      <c r="Y1979" s="1"/>
      <c r="Z1979" s="1"/>
    </row>
    <row r="1980" spans="1:26" ht="14.25" customHeight="1">
      <c r="A1980" s="1"/>
      <c r="B1980" s="291"/>
      <c r="C1980" s="31"/>
      <c r="D1980" s="31"/>
      <c r="E1980" s="31"/>
      <c r="F1980" s="31"/>
      <c r="G1980" s="31"/>
      <c r="H1980" s="32"/>
      <c r="I1980" s="1"/>
      <c r="J1980" s="1"/>
      <c r="K1980" s="1"/>
      <c r="L1980" s="1"/>
      <c r="M1980" s="1"/>
      <c r="N1980" s="1"/>
      <c r="O1980" s="1"/>
      <c r="P1980" s="1"/>
      <c r="Q1980" s="1"/>
      <c r="R1980" s="1"/>
      <c r="S1980" s="1"/>
      <c r="T1980" s="1"/>
      <c r="U1980" s="1"/>
      <c r="V1980" s="1"/>
      <c r="W1980" s="1"/>
      <c r="X1980" s="1"/>
      <c r="Y1980" s="1"/>
      <c r="Z1980" s="1"/>
    </row>
    <row r="1981" spans="1:26" ht="14.25" customHeight="1">
      <c r="A1981" s="1"/>
      <c r="B1981" s="696" t="s">
        <v>77</v>
      </c>
      <c r="C1981" s="602"/>
      <c r="D1981" s="602"/>
      <c r="E1981" s="602"/>
      <c r="F1981" s="602"/>
      <c r="G1981" s="602"/>
      <c r="H1981" s="633"/>
      <c r="I1981" s="1"/>
      <c r="J1981" s="1"/>
      <c r="K1981" s="1"/>
      <c r="L1981" s="1"/>
      <c r="M1981" s="1"/>
      <c r="N1981" s="1"/>
      <c r="O1981" s="1"/>
      <c r="P1981" s="1"/>
      <c r="Q1981" s="1"/>
      <c r="R1981" s="1"/>
      <c r="S1981" s="1"/>
      <c r="T1981" s="1"/>
      <c r="U1981" s="1"/>
      <c r="V1981" s="1"/>
      <c r="W1981" s="1"/>
      <c r="X1981" s="1"/>
      <c r="Y1981" s="1"/>
      <c r="Z1981" s="1"/>
    </row>
    <row r="1982" spans="1:26" ht="14.25" customHeight="1">
      <c r="A1982" s="1"/>
      <c r="B1982" s="668"/>
      <c r="C1982" s="606"/>
      <c r="D1982" s="606"/>
      <c r="E1982" s="606"/>
      <c r="F1982" s="606"/>
      <c r="G1982" s="606"/>
      <c r="H1982" s="607"/>
      <c r="I1982" s="1"/>
      <c r="J1982" s="1"/>
      <c r="K1982" s="1"/>
      <c r="L1982" s="1"/>
      <c r="M1982" s="1"/>
      <c r="N1982" s="1"/>
      <c r="O1982" s="1"/>
      <c r="P1982" s="1"/>
      <c r="Q1982" s="1"/>
      <c r="R1982" s="1"/>
      <c r="S1982" s="1"/>
      <c r="T1982" s="1"/>
      <c r="U1982" s="1"/>
      <c r="V1982" s="1"/>
      <c r="W1982" s="1"/>
      <c r="X1982" s="1"/>
      <c r="Y1982" s="1"/>
      <c r="Z1982" s="1"/>
    </row>
    <row r="1983" spans="1:26" ht="14.25" customHeight="1">
      <c r="A1983" s="1"/>
      <c r="B1983" s="591" t="s">
        <v>78</v>
      </c>
      <c r="C1983" s="581"/>
      <c r="D1983" s="581"/>
      <c r="E1983" s="581"/>
      <c r="F1983" s="581"/>
      <c r="G1983" s="581"/>
      <c r="H1983" s="589"/>
      <c r="I1983" s="1"/>
      <c r="J1983" s="1"/>
      <c r="K1983" s="1"/>
      <c r="L1983" s="1"/>
      <c r="M1983" s="1"/>
      <c r="N1983" s="1"/>
      <c r="O1983" s="1"/>
      <c r="P1983" s="1"/>
      <c r="Q1983" s="1"/>
      <c r="R1983" s="1"/>
      <c r="S1983" s="1"/>
      <c r="T1983" s="1"/>
      <c r="U1983" s="1"/>
      <c r="V1983" s="1"/>
      <c r="W1983" s="1"/>
      <c r="X1983" s="1"/>
      <c r="Y1983" s="1"/>
      <c r="Z1983" s="1"/>
    </row>
    <row r="1984" spans="1:26" ht="15" customHeight="1">
      <c r="A1984" s="1"/>
      <c r="B1984" s="588" t="s">
        <v>1011</v>
      </c>
      <c r="C1984" s="581"/>
      <c r="D1984" s="581"/>
      <c r="E1984" s="581"/>
      <c r="F1984" s="581"/>
      <c r="G1984" s="581"/>
      <c r="H1984" s="589"/>
      <c r="I1984" s="1"/>
      <c r="J1984" s="1"/>
      <c r="K1984" s="1"/>
      <c r="L1984" s="1"/>
      <c r="M1984" s="1"/>
      <c r="N1984" s="1"/>
      <c r="O1984" s="1"/>
      <c r="P1984" s="1"/>
      <c r="Q1984" s="1"/>
      <c r="R1984" s="1"/>
      <c r="S1984" s="1"/>
      <c r="T1984" s="1"/>
      <c r="U1984" s="1"/>
      <c r="V1984" s="1"/>
      <c r="W1984" s="1"/>
      <c r="X1984" s="1"/>
      <c r="Y1984" s="1"/>
      <c r="Z1984" s="1"/>
    </row>
    <row r="1985" spans="1:26" ht="15" customHeight="1">
      <c r="A1985" s="1"/>
      <c r="B1985" s="292" t="s">
        <v>79</v>
      </c>
      <c r="C1985" s="293" t="e">
        <f>+#REF!</f>
        <v>#REF!</v>
      </c>
      <c r="D1985" s="693" t="s">
        <v>80</v>
      </c>
      <c r="E1985" s="579"/>
      <c r="F1985" s="5" t="e">
        <f>+#REF!</f>
        <v>#REF!</v>
      </c>
      <c r="G1985" s="5" t="s">
        <v>81</v>
      </c>
      <c r="H1985" s="36"/>
      <c r="I1985" s="1"/>
      <c r="J1985" s="1"/>
      <c r="K1985" s="1"/>
      <c r="L1985" s="1"/>
      <c r="M1985" s="1"/>
      <c r="N1985" s="1"/>
      <c r="O1985" s="1"/>
      <c r="P1985" s="1"/>
      <c r="Q1985" s="1"/>
      <c r="R1985" s="1"/>
      <c r="S1985" s="1"/>
      <c r="T1985" s="1"/>
      <c r="U1985" s="1"/>
      <c r="V1985" s="1"/>
      <c r="W1985" s="1"/>
      <c r="X1985" s="1"/>
      <c r="Y1985" s="1"/>
      <c r="Z1985" s="1"/>
    </row>
    <row r="1986" spans="1:26" ht="14.25" customHeight="1">
      <c r="A1986" s="1"/>
      <c r="B1986" s="636"/>
      <c r="C1986" s="581"/>
      <c r="D1986" s="581"/>
      <c r="E1986" s="581"/>
      <c r="F1986" s="581"/>
      <c r="G1986" s="581"/>
      <c r="H1986" s="589"/>
      <c r="I1986" s="1"/>
      <c r="J1986" s="1"/>
      <c r="K1986" s="1"/>
      <c r="L1986" s="1"/>
      <c r="M1986" s="1"/>
      <c r="N1986" s="1"/>
      <c r="O1986" s="1"/>
      <c r="P1986" s="1"/>
      <c r="Q1986" s="1"/>
      <c r="R1986" s="1"/>
      <c r="S1986" s="1"/>
      <c r="T1986" s="1"/>
      <c r="U1986" s="1"/>
      <c r="V1986" s="1"/>
      <c r="W1986" s="1"/>
      <c r="X1986" s="1"/>
      <c r="Y1986" s="1"/>
      <c r="Z1986" s="1"/>
    </row>
    <row r="1987" spans="1:26" ht="15" customHeight="1">
      <c r="A1987" s="1"/>
      <c r="B1987" s="652" t="e">
        <f>+#REF!</f>
        <v>#REF!</v>
      </c>
      <c r="C1987" s="585"/>
      <c r="D1987" s="585"/>
      <c r="E1987" s="585"/>
      <c r="F1987" s="585"/>
      <c r="G1987" s="585"/>
      <c r="H1987" s="610"/>
      <c r="I1987" s="1"/>
      <c r="J1987" s="1"/>
      <c r="K1987" s="1"/>
      <c r="L1987" s="1"/>
      <c r="M1987" s="1"/>
      <c r="N1987" s="1"/>
      <c r="O1987" s="1"/>
      <c r="P1987" s="1"/>
      <c r="Q1987" s="1"/>
      <c r="R1987" s="1"/>
      <c r="S1987" s="1"/>
      <c r="T1987" s="1"/>
      <c r="U1987" s="1"/>
      <c r="V1987" s="1"/>
      <c r="W1987" s="1"/>
      <c r="X1987" s="1"/>
      <c r="Y1987" s="1"/>
      <c r="Z1987" s="1"/>
    </row>
    <row r="1988" spans="1:26" ht="14.25" customHeight="1">
      <c r="A1988" s="1"/>
      <c r="B1988" s="600"/>
      <c r="C1988" s="578"/>
      <c r="D1988" s="578"/>
      <c r="E1988" s="578"/>
      <c r="F1988" s="578"/>
      <c r="G1988" s="578"/>
      <c r="H1988" s="604"/>
      <c r="I1988" s="1"/>
      <c r="J1988" s="1"/>
      <c r="K1988" s="1"/>
      <c r="L1988" s="1"/>
      <c r="M1988" s="1"/>
      <c r="N1988" s="1"/>
      <c r="O1988" s="1"/>
      <c r="P1988" s="1"/>
      <c r="Q1988" s="1"/>
      <c r="R1988" s="1"/>
      <c r="S1988" s="1"/>
      <c r="T1988" s="1"/>
      <c r="U1988" s="1"/>
      <c r="V1988" s="1"/>
      <c r="W1988" s="1"/>
      <c r="X1988" s="1"/>
      <c r="Y1988" s="1"/>
      <c r="Z1988" s="1"/>
    </row>
    <row r="1989" spans="1:26" ht="14.25" customHeight="1">
      <c r="A1989" s="1"/>
      <c r="B1989" s="694"/>
      <c r="C1989" s="606"/>
      <c r="D1989" s="606"/>
      <c r="E1989" s="606"/>
      <c r="F1989" s="606"/>
      <c r="G1989" s="606"/>
      <c r="H1989" s="607"/>
      <c r="I1989" s="1"/>
      <c r="J1989" s="1"/>
      <c r="K1989" s="1"/>
      <c r="L1989" s="1"/>
      <c r="M1989" s="1"/>
      <c r="N1989" s="1"/>
      <c r="O1989" s="1"/>
      <c r="P1989" s="1"/>
      <c r="Q1989" s="1"/>
      <c r="R1989" s="1"/>
      <c r="S1989" s="1"/>
      <c r="T1989" s="1"/>
      <c r="U1989" s="1"/>
      <c r="V1989" s="1"/>
      <c r="W1989" s="1"/>
      <c r="X1989" s="1"/>
      <c r="Y1989" s="1"/>
      <c r="Z1989" s="1"/>
    </row>
    <row r="1990" spans="1:26" ht="14.25" customHeight="1">
      <c r="A1990" s="1"/>
      <c r="B1990" s="636" t="s">
        <v>82</v>
      </c>
      <c r="C1990" s="581"/>
      <c r="D1990" s="581"/>
      <c r="E1990" s="581"/>
      <c r="F1990" s="581"/>
      <c r="G1990" s="581"/>
      <c r="H1990" s="589"/>
      <c r="I1990" s="1"/>
      <c r="J1990" s="1"/>
      <c r="K1990" s="1"/>
      <c r="L1990" s="1"/>
      <c r="M1990" s="1"/>
      <c r="N1990" s="1"/>
      <c r="O1990" s="1"/>
      <c r="P1990" s="1"/>
      <c r="Q1990" s="1"/>
      <c r="R1990" s="1"/>
      <c r="S1990" s="1"/>
      <c r="T1990" s="1"/>
      <c r="U1990" s="1"/>
      <c r="V1990" s="1"/>
      <c r="W1990" s="1"/>
      <c r="X1990" s="1"/>
      <c r="Y1990" s="1"/>
      <c r="Z1990" s="1"/>
    </row>
    <row r="1991" spans="1:26" ht="14.25" customHeight="1">
      <c r="A1991" s="1"/>
      <c r="B1991" s="591" t="s">
        <v>1</v>
      </c>
      <c r="C1991" s="579"/>
      <c r="D1991" s="37" t="s">
        <v>2</v>
      </c>
      <c r="E1991" s="23" t="s">
        <v>83</v>
      </c>
      <c r="F1991" s="23" t="s">
        <v>84</v>
      </c>
      <c r="G1991" s="23" t="s">
        <v>85</v>
      </c>
      <c r="H1991" s="38" t="s">
        <v>86</v>
      </c>
      <c r="I1991" s="1"/>
      <c r="J1991" s="1"/>
      <c r="K1991" s="1"/>
      <c r="L1991" s="1"/>
      <c r="M1991" s="1"/>
      <c r="N1991" s="1"/>
      <c r="O1991" s="1"/>
      <c r="P1991" s="1"/>
      <c r="Q1991" s="1"/>
      <c r="R1991" s="1"/>
      <c r="S1991" s="1"/>
      <c r="T1991" s="1"/>
      <c r="U1991" s="1"/>
      <c r="V1991" s="1"/>
      <c r="W1991" s="1"/>
      <c r="X1991" s="1"/>
      <c r="Y1991" s="1"/>
      <c r="Z1991" s="1"/>
    </row>
    <row r="1992" spans="1:26" ht="14.25" customHeight="1">
      <c r="A1992" s="1"/>
      <c r="B1992" s="708" t="s">
        <v>976</v>
      </c>
      <c r="C1992" s="621"/>
      <c r="D1992" s="39" t="s">
        <v>131</v>
      </c>
      <c r="E1992" s="50">
        <v>5</v>
      </c>
      <c r="F1992" s="40">
        <v>0</v>
      </c>
      <c r="G1992" s="41">
        <v>6375</v>
      </c>
      <c r="H1992" s="42">
        <f>G1992*(F1992+1)*E1992</f>
        <v>31875</v>
      </c>
      <c r="I1992" s="1"/>
      <c r="J1992" s="1"/>
      <c r="K1992" s="1"/>
      <c r="L1992" s="1"/>
      <c r="M1992" s="1"/>
      <c r="N1992" s="1"/>
      <c r="O1992" s="1"/>
      <c r="P1992" s="1"/>
      <c r="Q1992" s="1"/>
      <c r="R1992" s="1"/>
      <c r="S1992" s="1"/>
      <c r="T1992" s="1"/>
      <c r="U1992" s="1"/>
      <c r="V1992" s="1"/>
      <c r="W1992" s="1"/>
      <c r="X1992" s="1"/>
      <c r="Y1992" s="1"/>
      <c r="Z1992" s="1"/>
    </row>
    <row r="1993" spans="1:26" ht="14.25" customHeight="1">
      <c r="A1993" s="1"/>
      <c r="B1993" s="708"/>
      <c r="C1993" s="621"/>
      <c r="D1993" s="39"/>
      <c r="E1993" s="50"/>
      <c r="F1993" s="40"/>
      <c r="G1993" s="41"/>
      <c r="H1993" s="42"/>
      <c r="I1993" s="1"/>
      <c r="J1993" s="1"/>
      <c r="K1993" s="1"/>
      <c r="L1993" s="1"/>
      <c r="M1993" s="1"/>
      <c r="N1993" s="1"/>
      <c r="O1993" s="1"/>
      <c r="P1993" s="1"/>
      <c r="Q1993" s="1"/>
      <c r="R1993" s="1"/>
      <c r="S1993" s="1"/>
      <c r="T1993" s="1"/>
      <c r="U1993" s="1"/>
      <c r="V1993" s="1"/>
      <c r="W1993" s="1"/>
      <c r="X1993" s="1"/>
      <c r="Y1993" s="1"/>
      <c r="Z1993" s="1"/>
    </row>
    <row r="1994" spans="1:26" ht="14.25" customHeight="1">
      <c r="A1994" s="1"/>
      <c r="B1994" s="702"/>
      <c r="C1994" s="625"/>
      <c r="D1994" s="39"/>
      <c r="E1994" s="46"/>
      <c r="F1994" s="47"/>
      <c r="G1994" s="48"/>
      <c r="H1994" s="42">
        <f>G1994*(F1994+1)*E1994</f>
        <v>0</v>
      </c>
      <c r="I1994" s="1"/>
      <c r="J1994" s="1"/>
      <c r="K1994" s="1"/>
      <c r="L1994" s="1"/>
      <c r="M1994" s="1"/>
      <c r="N1994" s="1"/>
      <c r="O1994" s="1"/>
      <c r="P1994" s="1"/>
      <c r="Q1994" s="1"/>
      <c r="R1994" s="1"/>
      <c r="S1994" s="1"/>
      <c r="T1994" s="1"/>
      <c r="U1994" s="1"/>
      <c r="V1994" s="1"/>
      <c r="W1994" s="1"/>
      <c r="X1994" s="1"/>
      <c r="Y1994" s="1"/>
      <c r="Z1994" s="1"/>
    </row>
    <row r="1995" spans="1:26" ht="14.25" customHeight="1">
      <c r="A1995" s="1"/>
      <c r="B1995" s="682" t="s">
        <v>87</v>
      </c>
      <c r="C1995" s="581"/>
      <c r="D1995" s="581"/>
      <c r="E1995" s="581"/>
      <c r="F1995" s="581"/>
      <c r="G1995" s="579"/>
      <c r="H1995" s="49">
        <f>ROUND(SUM(H1992:H1994),2)</f>
        <v>31875</v>
      </c>
      <c r="I1995" s="1"/>
      <c r="J1995" s="1"/>
      <c r="K1995" s="1"/>
      <c r="L1995" s="1"/>
      <c r="M1995" s="1"/>
      <c r="N1995" s="1"/>
      <c r="O1995" s="1"/>
      <c r="P1995" s="1"/>
      <c r="Q1995" s="1"/>
      <c r="R1995" s="1"/>
      <c r="S1995" s="1"/>
      <c r="T1995" s="1"/>
      <c r="U1995" s="1"/>
      <c r="V1995" s="1"/>
      <c r="W1995" s="1"/>
      <c r="X1995" s="1"/>
      <c r="Y1995" s="1"/>
      <c r="Z1995" s="1"/>
    </row>
    <row r="1996" spans="1:26" ht="14.25" customHeight="1">
      <c r="A1996" s="1"/>
      <c r="B1996" s="636" t="s">
        <v>88</v>
      </c>
      <c r="C1996" s="581"/>
      <c r="D1996" s="581"/>
      <c r="E1996" s="581"/>
      <c r="F1996" s="581"/>
      <c r="G1996" s="581"/>
      <c r="H1996" s="589"/>
      <c r="I1996" s="1"/>
      <c r="J1996" s="1"/>
      <c r="K1996" s="1"/>
      <c r="L1996" s="1"/>
      <c r="M1996" s="1"/>
      <c r="N1996" s="1"/>
      <c r="O1996" s="1"/>
      <c r="P1996" s="1"/>
      <c r="Q1996" s="1"/>
      <c r="R1996" s="1"/>
      <c r="S1996" s="1"/>
      <c r="T1996" s="1"/>
      <c r="U1996" s="1"/>
      <c r="V1996" s="1"/>
      <c r="W1996" s="1"/>
      <c r="X1996" s="1"/>
      <c r="Y1996" s="1"/>
      <c r="Z1996" s="1"/>
    </row>
    <row r="1997" spans="1:26" ht="14.25" customHeight="1">
      <c r="A1997" s="1"/>
      <c r="B1997" s="591" t="s">
        <v>1</v>
      </c>
      <c r="C1997" s="579"/>
      <c r="D1997" s="37" t="s">
        <v>2</v>
      </c>
      <c r="E1997" s="23" t="s">
        <v>83</v>
      </c>
      <c r="F1997" s="23" t="s">
        <v>89</v>
      </c>
      <c r="G1997" s="23" t="s">
        <v>85</v>
      </c>
      <c r="H1997" s="38" t="s">
        <v>86</v>
      </c>
      <c r="I1997" s="1"/>
      <c r="J1997" s="1"/>
      <c r="K1997" s="1"/>
      <c r="L1997" s="1"/>
      <c r="M1997" s="1"/>
      <c r="N1997" s="1"/>
      <c r="O1997" s="1"/>
      <c r="P1997" s="1"/>
      <c r="Q1997" s="1"/>
      <c r="R1997" s="1"/>
      <c r="S1997" s="1"/>
      <c r="T1997" s="1"/>
      <c r="U1997" s="1"/>
      <c r="V1997" s="1"/>
      <c r="W1997" s="1"/>
      <c r="X1997" s="1"/>
      <c r="Y1997" s="1"/>
      <c r="Z1997" s="1"/>
    </row>
    <row r="1998" spans="1:26" ht="14.25" customHeight="1">
      <c r="A1998" s="1"/>
      <c r="B1998" s="701"/>
      <c r="C1998" s="680"/>
      <c r="D1998" s="50"/>
      <c r="E1998" s="51"/>
      <c r="F1998" s="52"/>
      <c r="G1998" s="41"/>
      <c r="H1998" s="42">
        <f t="shared" ref="H1998:H2001" si="176">E1998*F1998*G1998</f>
        <v>0</v>
      </c>
      <c r="I1998" s="1"/>
      <c r="J1998" s="1"/>
      <c r="K1998" s="1"/>
      <c r="L1998" s="1"/>
      <c r="M1998" s="1"/>
      <c r="N1998" s="1"/>
      <c r="O1998" s="1"/>
      <c r="P1998" s="1"/>
      <c r="Q1998" s="1"/>
      <c r="R1998" s="1"/>
      <c r="S1998" s="1"/>
      <c r="T1998" s="1"/>
      <c r="U1998" s="1"/>
      <c r="V1998" s="1"/>
      <c r="W1998" s="1"/>
      <c r="X1998" s="1"/>
      <c r="Y1998" s="1"/>
      <c r="Z1998" s="1"/>
    </row>
    <row r="1999" spans="1:26" ht="14.25" customHeight="1">
      <c r="A1999" s="1"/>
      <c r="B1999" s="707" t="s">
        <v>90</v>
      </c>
      <c r="C1999" s="620"/>
      <c r="D1999" s="53" t="s">
        <v>91</v>
      </c>
      <c r="E1999" s="50">
        <v>0.05</v>
      </c>
      <c r="F1999" s="59">
        <v>1</v>
      </c>
      <c r="G1999" s="41">
        <f>H2009</f>
        <v>16588</v>
      </c>
      <c r="H1999" s="42">
        <f t="shared" si="176"/>
        <v>829.40000000000009</v>
      </c>
      <c r="I1999" s="1"/>
      <c r="J1999" s="1"/>
      <c r="K1999" s="1"/>
      <c r="L1999" s="1"/>
      <c r="M1999" s="1"/>
      <c r="N1999" s="1"/>
      <c r="O1999" s="1"/>
      <c r="P1999" s="1"/>
      <c r="Q1999" s="1"/>
      <c r="R1999" s="1"/>
      <c r="S1999" s="1"/>
      <c r="T1999" s="1"/>
      <c r="U1999" s="1"/>
      <c r="V1999" s="1"/>
      <c r="W1999" s="1"/>
      <c r="X1999" s="1"/>
      <c r="Y1999" s="1"/>
      <c r="Z1999" s="1"/>
    </row>
    <row r="2000" spans="1:26" ht="14.25" customHeight="1">
      <c r="A2000" s="1"/>
      <c r="B2000" s="707" t="s">
        <v>133</v>
      </c>
      <c r="C2000" s="620"/>
      <c r="D2000" s="53" t="s">
        <v>94</v>
      </c>
      <c r="E2000" s="50">
        <v>4</v>
      </c>
      <c r="F2000" s="59">
        <v>1</v>
      </c>
      <c r="G2000" s="41">
        <v>740</v>
      </c>
      <c r="H2000" s="42">
        <f t="shared" si="176"/>
        <v>2960</v>
      </c>
      <c r="I2000" s="1"/>
      <c r="J2000" s="1"/>
      <c r="K2000" s="1"/>
      <c r="L2000" s="1"/>
      <c r="M2000" s="1"/>
      <c r="N2000" s="1"/>
      <c r="O2000" s="1"/>
      <c r="P2000" s="1"/>
      <c r="Q2000" s="1"/>
      <c r="R2000" s="1"/>
      <c r="S2000" s="1"/>
      <c r="T2000" s="1"/>
      <c r="U2000" s="1"/>
      <c r="V2000" s="1"/>
      <c r="W2000" s="1"/>
      <c r="X2000" s="1"/>
      <c r="Y2000" s="1"/>
      <c r="Z2000" s="1"/>
    </row>
    <row r="2001" spans="1:26" ht="14.25" customHeight="1">
      <c r="A2001" s="1"/>
      <c r="B2001" s="861"/>
      <c r="C2001" s="681"/>
      <c r="D2001" s="47"/>
      <c r="E2001" s="46"/>
      <c r="F2001" s="47"/>
      <c r="G2001" s="41"/>
      <c r="H2001" s="42">
        <f t="shared" si="176"/>
        <v>0</v>
      </c>
      <c r="I2001" s="1"/>
      <c r="J2001" s="1"/>
      <c r="K2001" s="1"/>
      <c r="L2001" s="1"/>
      <c r="M2001" s="1"/>
      <c r="N2001" s="1"/>
      <c r="O2001" s="1"/>
      <c r="P2001" s="1"/>
      <c r="Q2001" s="1"/>
      <c r="R2001" s="1"/>
      <c r="S2001" s="1"/>
      <c r="T2001" s="1"/>
      <c r="U2001" s="1"/>
      <c r="V2001" s="1"/>
      <c r="W2001" s="1"/>
      <c r="X2001" s="1"/>
      <c r="Y2001" s="1"/>
      <c r="Z2001" s="1"/>
    </row>
    <row r="2002" spans="1:26" ht="14.25" customHeight="1">
      <c r="A2002" s="1"/>
      <c r="B2002" s="682" t="s">
        <v>87</v>
      </c>
      <c r="C2002" s="581"/>
      <c r="D2002" s="581"/>
      <c r="E2002" s="581"/>
      <c r="F2002" s="581"/>
      <c r="G2002" s="579"/>
      <c r="H2002" s="49">
        <f>ROUND(SUM(H1998:H2001),2)</f>
        <v>3789.4</v>
      </c>
      <c r="I2002" s="1"/>
      <c r="J2002" s="1"/>
      <c r="K2002" s="1"/>
      <c r="L2002" s="1"/>
      <c r="M2002" s="1"/>
      <c r="N2002" s="1"/>
      <c r="O2002" s="1"/>
      <c r="P2002" s="1"/>
      <c r="Q2002" s="1"/>
      <c r="R2002" s="1"/>
      <c r="S2002" s="1"/>
      <c r="T2002" s="1"/>
      <c r="U2002" s="1"/>
      <c r="V2002" s="1"/>
      <c r="W2002" s="1"/>
      <c r="X2002" s="1"/>
      <c r="Y2002" s="1"/>
      <c r="Z2002" s="1"/>
    </row>
    <row r="2003" spans="1:26" ht="14.25" customHeight="1">
      <c r="A2003" s="1"/>
      <c r="B2003" s="636" t="s">
        <v>92</v>
      </c>
      <c r="C2003" s="581"/>
      <c r="D2003" s="581"/>
      <c r="E2003" s="581"/>
      <c r="F2003" s="581"/>
      <c r="G2003" s="581"/>
      <c r="H2003" s="589"/>
      <c r="I2003" s="1"/>
      <c r="J2003" s="1"/>
      <c r="K2003" s="1"/>
      <c r="L2003" s="1"/>
      <c r="M2003" s="1"/>
      <c r="N2003" s="1"/>
      <c r="O2003" s="1"/>
      <c r="P2003" s="1"/>
      <c r="Q2003" s="1"/>
      <c r="R2003" s="1"/>
      <c r="S2003" s="1"/>
      <c r="T2003" s="1"/>
      <c r="U2003" s="1"/>
      <c r="V2003" s="1"/>
      <c r="W2003" s="1"/>
      <c r="X2003" s="1"/>
      <c r="Y2003" s="1"/>
      <c r="Z2003" s="1"/>
    </row>
    <row r="2004" spans="1:26" ht="14.25" customHeight="1">
      <c r="A2004" s="1"/>
      <c r="B2004" s="591" t="s">
        <v>1</v>
      </c>
      <c r="C2004" s="579"/>
      <c r="D2004" s="37" t="s">
        <v>2</v>
      </c>
      <c r="E2004" s="23" t="s">
        <v>83</v>
      </c>
      <c r="F2004" s="54" t="s">
        <v>89</v>
      </c>
      <c r="G2004" s="23" t="s">
        <v>85</v>
      </c>
      <c r="H2004" s="55" t="s">
        <v>86</v>
      </c>
      <c r="I2004" s="1"/>
      <c r="J2004" s="1"/>
      <c r="K2004" s="1"/>
      <c r="L2004" s="1"/>
      <c r="M2004" s="1"/>
      <c r="N2004" s="1"/>
      <c r="O2004" s="1"/>
      <c r="P2004" s="1"/>
      <c r="Q2004" s="1"/>
      <c r="R2004" s="1"/>
      <c r="S2004" s="1"/>
      <c r="T2004" s="1"/>
      <c r="U2004" s="1"/>
      <c r="V2004" s="1"/>
      <c r="W2004" s="1"/>
      <c r="X2004" s="1"/>
      <c r="Y2004" s="1"/>
      <c r="Z2004" s="1"/>
    </row>
    <row r="2005" spans="1:26" ht="14.25" customHeight="1">
      <c r="A2005" s="1"/>
      <c r="B2005" s="701"/>
      <c r="C2005" s="680"/>
      <c r="D2005" s="56"/>
      <c r="E2005" s="51"/>
      <c r="F2005" s="57"/>
      <c r="G2005" s="41"/>
      <c r="H2005" s="42">
        <f t="shared" ref="H2005:H2008" si="177">E2005*F2005*G2005</f>
        <v>0</v>
      </c>
      <c r="I2005" s="1"/>
      <c r="J2005" s="1"/>
      <c r="K2005" s="1"/>
      <c r="L2005" s="1"/>
      <c r="M2005" s="1"/>
      <c r="N2005" s="1"/>
      <c r="O2005" s="1"/>
      <c r="P2005" s="1"/>
      <c r="Q2005" s="1"/>
      <c r="R2005" s="1"/>
      <c r="S2005" s="1"/>
      <c r="T2005" s="1"/>
      <c r="U2005" s="1"/>
      <c r="V2005" s="1"/>
      <c r="W2005" s="1"/>
      <c r="X2005" s="1"/>
      <c r="Y2005" s="1"/>
      <c r="Z2005" s="1"/>
    </row>
    <row r="2006" spans="1:26" ht="14.25" customHeight="1">
      <c r="A2006" s="1"/>
      <c r="B2006" s="619" t="s">
        <v>96</v>
      </c>
      <c r="C2006" s="620"/>
      <c r="D2006" s="58" t="s">
        <v>94</v>
      </c>
      <c r="E2006" s="50">
        <v>1</v>
      </c>
      <c r="F2006" s="59">
        <v>0.1</v>
      </c>
      <c r="G2006" s="41">
        <v>102080</v>
      </c>
      <c r="H2006" s="42">
        <f t="shared" si="177"/>
        <v>10208</v>
      </c>
      <c r="I2006" s="1"/>
      <c r="J2006" s="1"/>
      <c r="K2006" s="1"/>
      <c r="L2006" s="1"/>
      <c r="M2006" s="1"/>
      <c r="N2006" s="1"/>
      <c r="O2006" s="1"/>
      <c r="P2006" s="1"/>
      <c r="Q2006" s="1"/>
      <c r="R2006" s="1"/>
      <c r="S2006" s="1"/>
      <c r="T2006" s="1"/>
      <c r="U2006" s="1"/>
      <c r="V2006" s="1"/>
      <c r="W2006" s="1"/>
      <c r="X2006" s="1"/>
      <c r="Y2006" s="1"/>
      <c r="Z2006" s="1"/>
    </row>
    <row r="2007" spans="1:26" ht="14.25" customHeight="1">
      <c r="A2007" s="1"/>
      <c r="B2007" s="619" t="s">
        <v>93</v>
      </c>
      <c r="C2007" s="620"/>
      <c r="D2007" s="58" t="s">
        <v>94</v>
      </c>
      <c r="E2007" s="50">
        <v>1</v>
      </c>
      <c r="F2007" s="59">
        <v>0.1</v>
      </c>
      <c r="G2007" s="41">
        <v>63800</v>
      </c>
      <c r="H2007" s="42">
        <f t="shared" si="177"/>
        <v>6380</v>
      </c>
      <c r="I2007" s="1"/>
      <c r="J2007" s="1"/>
      <c r="K2007" s="1"/>
      <c r="L2007" s="1"/>
      <c r="M2007" s="1"/>
      <c r="N2007" s="1"/>
      <c r="O2007" s="1"/>
      <c r="P2007" s="1"/>
      <c r="Q2007" s="1"/>
      <c r="R2007" s="1"/>
      <c r="S2007" s="1"/>
      <c r="T2007" s="1"/>
      <c r="U2007" s="1"/>
      <c r="V2007" s="1"/>
      <c r="W2007" s="1"/>
      <c r="X2007" s="1"/>
      <c r="Y2007" s="1"/>
      <c r="Z2007" s="1"/>
    </row>
    <row r="2008" spans="1:26" ht="14.25" customHeight="1">
      <c r="A2008" s="1"/>
      <c r="B2008" s="702"/>
      <c r="C2008" s="681"/>
      <c r="D2008" s="60"/>
      <c r="E2008" s="61"/>
      <c r="F2008" s="47"/>
      <c r="G2008" s="41"/>
      <c r="H2008" s="42">
        <f t="shared" si="177"/>
        <v>0</v>
      </c>
      <c r="I2008" s="1"/>
      <c r="J2008" s="1"/>
      <c r="K2008" s="1"/>
      <c r="L2008" s="1"/>
      <c r="M2008" s="1"/>
      <c r="N2008" s="1"/>
      <c r="O2008" s="1"/>
      <c r="P2008" s="1"/>
      <c r="Q2008" s="1"/>
      <c r="R2008" s="1"/>
      <c r="S2008" s="1"/>
      <c r="T2008" s="1"/>
      <c r="U2008" s="1"/>
      <c r="V2008" s="1"/>
      <c r="W2008" s="1"/>
      <c r="X2008" s="1"/>
      <c r="Y2008" s="1"/>
      <c r="Z2008" s="1"/>
    </row>
    <row r="2009" spans="1:26" ht="14.25" customHeight="1">
      <c r="A2009" s="1"/>
      <c r="B2009" s="682" t="s">
        <v>87</v>
      </c>
      <c r="C2009" s="581"/>
      <c r="D2009" s="581"/>
      <c r="E2009" s="581"/>
      <c r="F2009" s="581"/>
      <c r="G2009" s="579"/>
      <c r="H2009" s="49">
        <f>ROUND(SUM(H2005:H2008),2)</f>
        <v>16588</v>
      </c>
      <c r="I2009" s="1"/>
      <c r="J2009" s="1"/>
      <c r="K2009" s="1"/>
      <c r="L2009" s="1"/>
      <c r="M2009" s="1"/>
      <c r="N2009" s="1"/>
      <c r="O2009" s="1"/>
      <c r="P2009" s="1"/>
      <c r="Q2009" s="1"/>
      <c r="R2009" s="1"/>
      <c r="S2009" s="1"/>
      <c r="T2009" s="1"/>
      <c r="U2009" s="1"/>
      <c r="V2009" s="1"/>
      <c r="W2009" s="1"/>
      <c r="X2009" s="1"/>
      <c r="Y2009" s="1"/>
      <c r="Z2009" s="1"/>
    </row>
    <row r="2010" spans="1:26" ht="14.25" customHeight="1">
      <c r="A2010" s="1"/>
      <c r="B2010" s="636" t="s">
        <v>95</v>
      </c>
      <c r="C2010" s="581"/>
      <c r="D2010" s="581"/>
      <c r="E2010" s="581"/>
      <c r="F2010" s="581"/>
      <c r="G2010" s="581"/>
      <c r="H2010" s="589"/>
      <c r="I2010" s="1"/>
      <c r="J2010" s="1"/>
      <c r="K2010" s="1"/>
      <c r="L2010" s="1"/>
      <c r="M2010" s="1"/>
      <c r="N2010" s="1"/>
      <c r="O2010" s="1"/>
      <c r="P2010" s="1"/>
      <c r="Q2010" s="1"/>
      <c r="R2010" s="1"/>
      <c r="S2010" s="1"/>
      <c r="T2010" s="1"/>
      <c r="U2010" s="1"/>
      <c r="V2010" s="1"/>
      <c r="W2010" s="1"/>
      <c r="X2010" s="1"/>
      <c r="Y2010" s="1"/>
      <c r="Z2010" s="1"/>
    </row>
    <row r="2011" spans="1:26" ht="14.25" customHeight="1">
      <c r="A2011" s="1"/>
      <c r="B2011" s="591" t="s">
        <v>1</v>
      </c>
      <c r="C2011" s="581"/>
      <c r="D2011" s="579"/>
      <c r="E2011" s="23" t="s">
        <v>2</v>
      </c>
      <c r="F2011" s="23" t="s">
        <v>83</v>
      </c>
      <c r="G2011" s="23" t="s">
        <v>85</v>
      </c>
      <c r="H2011" s="38" t="s">
        <v>86</v>
      </c>
      <c r="I2011" s="1"/>
      <c r="J2011" s="1"/>
      <c r="K2011" s="1"/>
      <c r="L2011" s="1"/>
      <c r="M2011" s="1"/>
      <c r="N2011" s="1"/>
      <c r="O2011" s="1"/>
      <c r="P2011" s="1"/>
      <c r="Q2011" s="1"/>
      <c r="R2011" s="1"/>
      <c r="S2011" s="1"/>
      <c r="T2011" s="1"/>
      <c r="U2011" s="1"/>
      <c r="V2011" s="1"/>
      <c r="W2011" s="1"/>
      <c r="X2011" s="1"/>
      <c r="Y2011" s="1"/>
      <c r="Z2011" s="1"/>
    </row>
    <row r="2012" spans="1:26" ht="14.25" customHeight="1">
      <c r="A2012" s="1"/>
      <c r="B2012" s="619"/>
      <c r="C2012" s="620"/>
      <c r="D2012" s="621"/>
      <c r="E2012" s="39"/>
      <c r="F2012" s="40"/>
      <c r="G2012" s="62"/>
      <c r="H2012" s="63">
        <f t="shared" ref="H2012:H2013" si="178">G2012*F2012</f>
        <v>0</v>
      </c>
      <c r="I2012" s="1"/>
      <c r="J2012" s="1"/>
      <c r="K2012" s="1"/>
      <c r="L2012" s="1"/>
      <c r="M2012" s="1"/>
      <c r="N2012" s="1"/>
      <c r="O2012" s="1"/>
      <c r="P2012" s="1"/>
      <c r="Q2012" s="1"/>
      <c r="R2012" s="1"/>
      <c r="S2012" s="1"/>
      <c r="T2012" s="1"/>
      <c r="U2012" s="1"/>
      <c r="V2012" s="1"/>
      <c r="W2012" s="1"/>
      <c r="X2012" s="1"/>
      <c r="Y2012" s="1"/>
      <c r="Z2012" s="1"/>
    </row>
    <row r="2013" spans="1:26" ht="14.25" customHeight="1">
      <c r="A2013" s="1"/>
      <c r="B2013" s="619"/>
      <c r="C2013" s="620"/>
      <c r="D2013" s="621"/>
      <c r="E2013" s="39"/>
      <c r="F2013" s="40"/>
      <c r="G2013" s="62"/>
      <c r="H2013" s="63">
        <f t="shared" si="178"/>
        <v>0</v>
      </c>
      <c r="I2013" s="1"/>
      <c r="J2013" s="1"/>
      <c r="K2013" s="1"/>
      <c r="L2013" s="1"/>
      <c r="M2013" s="1"/>
      <c r="N2013" s="1"/>
      <c r="O2013" s="1"/>
      <c r="P2013" s="1"/>
      <c r="Q2013" s="1"/>
      <c r="R2013" s="1"/>
      <c r="S2013" s="1"/>
      <c r="T2013" s="1"/>
      <c r="U2013" s="1"/>
      <c r="V2013" s="1"/>
      <c r="W2013" s="1"/>
      <c r="X2013" s="1"/>
      <c r="Y2013" s="1"/>
      <c r="Z2013" s="1"/>
    </row>
    <row r="2014" spans="1:26" ht="14.25" customHeight="1">
      <c r="A2014" s="1"/>
      <c r="B2014" s="674" t="s">
        <v>87</v>
      </c>
      <c r="C2014" s="594"/>
      <c r="D2014" s="594"/>
      <c r="E2014" s="594"/>
      <c r="F2014" s="594"/>
      <c r="G2014" s="595"/>
      <c r="H2014" s="64">
        <f>ROUND(SUM(H2012:H2013),2)</f>
        <v>0</v>
      </c>
      <c r="I2014" s="1"/>
      <c r="J2014" s="1"/>
      <c r="K2014" s="1"/>
      <c r="L2014" s="1"/>
      <c r="M2014" s="1"/>
      <c r="N2014" s="1"/>
      <c r="O2014" s="1"/>
      <c r="P2014" s="1"/>
      <c r="Q2014" s="1"/>
      <c r="R2014" s="1"/>
      <c r="S2014" s="1"/>
      <c r="T2014" s="1"/>
      <c r="U2014" s="1"/>
      <c r="V2014" s="1"/>
      <c r="W2014" s="1"/>
      <c r="X2014" s="1"/>
      <c r="Y2014" s="1"/>
      <c r="Z2014" s="1"/>
    </row>
    <row r="2015" spans="1:26" ht="14.25" customHeight="1">
      <c r="A2015" s="1"/>
      <c r="B2015" s="675"/>
      <c r="C2015" s="602"/>
      <c r="D2015" s="602"/>
      <c r="E2015" s="602"/>
      <c r="F2015" s="602"/>
      <c r="G2015" s="602"/>
      <c r="H2015" s="633"/>
      <c r="I2015" s="1"/>
      <c r="J2015" s="1"/>
      <c r="K2015" s="1"/>
      <c r="L2015" s="1"/>
      <c r="M2015" s="1"/>
      <c r="N2015" s="1"/>
      <c r="O2015" s="1"/>
      <c r="P2015" s="1"/>
      <c r="Q2015" s="1"/>
      <c r="R2015" s="1"/>
      <c r="S2015" s="1"/>
      <c r="T2015" s="1"/>
      <c r="U2015" s="1"/>
      <c r="V2015" s="1"/>
      <c r="W2015" s="1"/>
      <c r="X2015" s="1"/>
      <c r="Y2015" s="1"/>
      <c r="Z2015" s="1"/>
    </row>
    <row r="2016" spans="1:26" ht="14.25" customHeight="1">
      <c r="A2016" s="1"/>
      <c r="B2016" s="676"/>
      <c r="C2016" s="587"/>
      <c r="D2016" s="635"/>
      <c r="E2016" s="677" t="s">
        <v>59</v>
      </c>
      <c r="F2016" s="678"/>
      <c r="G2016" s="678"/>
      <c r="H2016" s="65">
        <f>ROUND(H2014+H2009+H2002+H1995,0)</f>
        <v>52252</v>
      </c>
      <c r="I2016" s="1"/>
      <c r="J2016" s="1"/>
      <c r="K2016" s="1"/>
      <c r="L2016" s="1"/>
      <c r="M2016" s="1"/>
      <c r="N2016" s="1"/>
      <c r="O2016" s="1"/>
      <c r="P2016" s="1"/>
      <c r="Q2016" s="1"/>
      <c r="R2016" s="1"/>
      <c r="S2016" s="1"/>
      <c r="T2016" s="1"/>
      <c r="U2016" s="1"/>
      <c r="V2016" s="1"/>
      <c r="W2016" s="1"/>
      <c r="X2016" s="1"/>
      <c r="Y2016" s="1"/>
      <c r="Z2016" s="1"/>
    </row>
    <row r="2017" spans="1:26" ht="14.25" customHeight="1">
      <c r="A2017" s="1"/>
      <c r="B2017" s="290"/>
      <c r="C2017" s="68"/>
      <c r="D2017" s="68"/>
      <c r="E2017" s="68"/>
      <c r="F2017" s="68"/>
      <c r="G2017" s="68"/>
      <c r="H2017" s="69"/>
      <c r="I2017" s="1"/>
      <c r="J2017" s="1"/>
      <c r="K2017" s="1"/>
      <c r="L2017" s="1"/>
      <c r="M2017" s="1"/>
      <c r="N2017" s="1"/>
      <c r="O2017" s="1"/>
      <c r="P2017" s="1"/>
      <c r="Q2017" s="1"/>
      <c r="R2017" s="1"/>
      <c r="S2017" s="1"/>
      <c r="T2017" s="1"/>
      <c r="U2017" s="1"/>
      <c r="V2017" s="1"/>
      <c r="W2017" s="1"/>
      <c r="X2017" s="1"/>
      <c r="Y2017" s="1"/>
      <c r="Z2017" s="1"/>
    </row>
    <row r="2018" spans="1:26" ht="14.25" customHeight="1">
      <c r="A2018" s="1"/>
      <c r="B2018" s="291"/>
      <c r="C2018" s="31"/>
      <c r="D2018" s="31"/>
      <c r="E2018" s="31"/>
      <c r="F2018" s="31"/>
      <c r="G2018" s="31"/>
      <c r="H2018" s="32"/>
      <c r="I2018" s="1"/>
      <c r="J2018" s="1"/>
      <c r="K2018" s="1"/>
      <c r="L2018" s="1"/>
      <c r="M2018" s="1"/>
      <c r="N2018" s="1"/>
      <c r="O2018" s="1"/>
      <c r="P2018" s="1"/>
      <c r="Q2018" s="1"/>
      <c r="R2018" s="1"/>
      <c r="S2018" s="1"/>
      <c r="T2018" s="1"/>
      <c r="U2018" s="1"/>
      <c r="V2018" s="1"/>
      <c r="W2018" s="1"/>
      <c r="X2018" s="1"/>
      <c r="Y2018" s="1"/>
      <c r="Z2018" s="1"/>
    </row>
    <row r="2019" spans="1:26" ht="14.25" customHeight="1">
      <c r="A2019" s="1"/>
      <c r="B2019" s="696" t="s">
        <v>77</v>
      </c>
      <c r="C2019" s="602"/>
      <c r="D2019" s="602"/>
      <c r="E2019" s="602"/>
      <c r="F2019" s="602"/>
      <c r="G2019" s="602"/>
      <c r="H2019" s="633"/>
      <c r="I2019" s="1"/>
      <c r="J2019" s="1"/>
      <c r="K2019" s="1"/>
      <c r="L2019" s="1"/>
      <c r="M2019" s="1"/>
      <c r="N2019" s="1"/>
      <c r="O2019" s="1"/>
      <c r="P2019" s="1"/>
      <c r="Q2019" s="1"/>
      <c r="R2019" s="1"/>
      <c r="S2019" s="1"/>
      <c r="T2019" s="1"/>
      <c r="U2019" s="1"/>
      <c r="V2019" s="1"/>
      <c r="W2019" s="1"/>
      <c r="X2019" s="1"/>
      <c r="Y2019" s="1"/>
      <c r="Z2019" s="1"/>
    </row>
    <row r="2020" spans="1:26" ht="14.25" customHeight="1">
      <c r="A2020" s="1"/>
      <c r="B2020" s="668"/>
      <c r="C2020" s="606"/>
      <c r="D2020" s="606"/>
      <c r="E2020" s="606"/>
      <c r="F2020" s="606"/>
      <c r="G2020" s="606"/>
      <c r="H2020" s="607"/>
      <c r="I2020" s="1"/>
      <c r="J2020" s="1"/>
      <c r="K2020" s="1"/>
      <c r="L2020" s="1"/>
      <c r="M2020" s="1"/>
      <c r="N2020" s="1"/>
      <c r="O2020" s="1"/>
      <c r="P2020" s="1"/>
      <c r="Q2020" s="1"/>
      <c r="R2020" s="1"/>
      <c r="S2020" s="1"/>
      <c r="T2020" s="1"/>
      <c r="U2020" s="1"/>
      <c r="V2020" s="1"/>
      <c r="W2020" s="1"/>
      <c r="X2020" s="1"/>
      <c r="Y2020" s="1"/>
      <c r="Z2020" s="1"/>
    </row>
    <row r="2021" spans="1:26" ht="14.25" customHeight="1">
      <c r="A2021" s="1"/>
      <c r="B2021" s="591" t="s">
        <v>78</v>
      </c>
      <c r="C2021" s="581"/>
      <c r="D2021" s="581"/>
      <c r="E2021" s="581"/>
      <c r="F2021" s="581"/>
      <c r="G2021" s="581"/>
      <c r="H2021" s="589"/>
      <c r="I2021" s="1"/>
      <c r="J2021" s="1"/>
      <c r="K2021" s="1"/>
      <c r="L2021" s="1"/>
      <c r="M2021" s="1"/>
      <c r="N2021" s="1"/>
      <c r="O2021" s="1"/>
      <c r="P2021" s="1"/>
      <c r="Q2021" s="1"/>
      <c r="R2021" s="1"/>
      <c r="S2021" s="1"/>
      <c r="T2021" s="1"/>
      <c r="U2021" s="1"/>
      <c r="V2021" s="1"/>
      <c r="W2021" s="1"/>
      <c r="X2021" s="1"/>
      <c r="Y2021" s="1"/>
      <c r="Z2021" s="1"/>
    </row>
    <row r="2022" spans="1:26" ht="15" customHeight="1">
      <c r="A2022" s="1"/>
      <c r="B2022" s="588" t="s">
        <v>1011</v>
      </c>
      <c r="C2022" s="581"/>
      <c r="D2022" s="581"/>
      <c r="E2022" s="581"/>
      <c r="F2022" s="581"/>
      <c r="G2022" s="581"/>
      <c r="H2022" s="589"/>
      <c r="I2022" s="1"/>
      <c r="J2022" s="1"/>
      <c r="K2022" s="1"/>
      <c r="L2022" s="1"/>
      <c r="M2022" s="1"/>
      <c r="N2022" s="1"/>
      <c r="O2022" s="1"/>
      <c r="P2022" s="1"/>
      <c r="Q2022" s="1"/>
      <c r="R2022" s="1"/>
      <c r="S2022" s="1"/>
      <c r="T2022" s="1"/>
      <c r="U2022" s="1"/>
      <c r="V2022" s="1"/>
      <c r="W2022" s="1"/>
      <c r="X2022" s="1"/>
      <c r="Y2022" s="1"/>
      <c r="Z2022" s="1"/>
    </row>
    <row r="2023" spans="1:26" ht="15" customHeight="1">
      <c r="A2023" s="1"/>
      <c r="B2023" s="292" t="s">
        <v>79</v>
      </c>
      <c r="C2023" s="293" t="e">
        <f>+#REF!</f>
        <v>#REF!</v>
      </c>
      <c r="D2023" s="693" t="s">
        <v>80</v>
      </c>
      <c r="E2023" s="579"/>
      <c r="F2023" s="5" t="e">
        <f>+#REF!</f>
        <v>#REF!</v>
      </c>
      <c r="G2023" s="5" t="s">
        <v>81</v>
      </c>
      <c r="H2023" s="36"/>
      <c r="I2023" s="1"/>
      <c r="J2023" s="1"/>
      <c r="K2023" s="1"/>
      <c r="L2023" s="1"/>
      <c r="M2023" s="1"/>
      <c r="N2023" s="1"/>
      <c r="O2023" s="1"/>
      <c r="P2023" s="1"/>
      <c r="Q2023" s="1"/>
      <c r="R2023" s="1"/>
      <c r="S2023" s="1"/>
      <c r="T2023" s="1"/>
      <c r="U2023" s="1"/>
      <c r="V2023" s="1"/>
      <c r="W2023" s="1"/>
      <c r="X2023" s="1"/>
      <c r="Y2023" s="1"/>
      <c r="Z2023" s="1"/>
    </row>
    <row r="2024" spans="1:26" ht="14.25" customHeight="1">
      <c r="A2024" s="1"/>
      <c r="B2024" s="636"/>
      <c r="C2024" s="581"/>
      <c r="D2024" s="581"/>
      <c r="E2024" s="581"/>
      <c r="F2024" s="581"/>
      <c r="G2024" s="581"/>
      <c r="H2024" s="589"/>
      <c r="I2024" s="1"/>
      <c r="J2024" s="1"/>
      <c r="K2024" s="1"/>
      <c r="L2024" s="1"/>
      <c r="M2024" s="1"/>
      <c r="N2024" s="1"/>
      <c r="O2024" s="1"/>
      <c r="P2024" s="1"/>
      <c r="Q2024" s="1"/>
      <c r="R2024" s="1"/>
      <c r="S2024" s="1"/>
      <c r="T2024" s="1"/>
      <c r="U2024" s="1"/>
      <c r="V2024" s="1"/>
      <c r="W2024" s="1"/>
      <c r="X2024" s="1"/>
      <c r="Y2024" s="1"/>
      <c r="Z2024" s="1"/>
    </row>
    <row r="2025" spans="1:26" ht="15" customHeight="1">
      <c r="A2025" s="1"/>
      <c r="B2025" s="652" t="e">
        <f>+#REF!</f>
        <v>#REF!</v>
      </c>
      <c r="C2025" s="585"/>
      <c r="D2025" s="585"/>
      <c r="E2025" s="585"/>
      <c r="F2025" s="585"/>
      <c r="G2025" s="585"/>
      <c r="H2025" s="610"/>
      <c r="I2025" s="1"/>
      <c r="J2025" s="1"/>
      <c r="K2025" s="1"/>
      <c r="L2025" s="1"/>
      <c r="M2025" s="1"/>
      <c r="N2025" s="1"/>
      <c r="O2025" s="1"/>
      <c r="P2025" s="1"/>
      <c r="Q2025" s="1"/>
      <c r="R2025" s="1"/>
      <c r="S2025" s="1"/>
      <c r="T2025" s="1"/>
      <c r="U2025" s="1"/>
      <c r="V2025" s="1"/>
      <c r="W2025" s="1"/>
      <c r="X2025" s="1"/>
      <c r="Y2025" s="1"/>
      <c r="Z2025" s="1"/>
    </row>
    <row r="2026" spans="1:26" ht="14.25" customHeight="1">
      <c r="A2026" s="1"/>
      <c r="B2026" s="600"/>
      <c r="C2026" s="578"/>
      <c r="D2026" s="578"/>
      <c r="E2026" s="578"/>
      <c r="F2026" s="578"/>
      <c r="G2026" s="578"/>
      <c r="H2026" s="604"/>
      <c r="I2026" s="1"/>
      <c r="J2026" s="1"/>
      <c r="K2026" s="1"/>
      <c r="L2026" s="1"/>
      <c r="M2026" s="1"/>
      <c r="N2026" s="1"/>
      <c r="O2026" s="1"/>
      <c r="P2026" s="1"/>
      <c r="Q2026" s="1"/>
      <c r="R2026" s="1"/>
      <c r="S2026" s="1"/>
      <c r="T2026" s="1"/>
      <c r="U2026" s="1"/>
      <c r="V2026" s="1"/>
      <c r="W2026" s="1"/>
      <c r="X2026" s="1"/>
      <c r="Y2026" s="1"/>
      <c r="Z2026" s="1"/>
    </row>
    <row r="2027" spans="1:26" ht="14.25" customHeight="1">
      <c r="A2027" s="1"/>
      <c r="B2027" s="694"/>
      <c r="C2027" s="606"/>
      <c r="D2027" s="606"/>
      <c r="E2027" s="606"/>
      <c r="F2027" s="606"/>
      <c r="G2027" s="606"/>
      <c r="H2027" s="607"/>
      <c r="I2027" s="1"/>
      <c r="J2027" s="1"/>
      <c r="K2027" s="1"/>
      <c r="L2027" s="1"/>
      <c r="M2027" s="1"/>
      <c r="N2027" s="1"/>
      <c r="O2027" s="1"/>
      <c r="P2027" s="1"/>
      <c r="Q2027" s="1"/>
      <c r="R2027" s="1"/>
      <c r="S2027" s="1"/>
      <c r="T2027" s="1"/>
      <c r="U2027" s="1"/>
      <c r="V2027" s="1"/>
      <c r="W2027" s="1"/>
      <c r="X2027" s="1"/>
      <c r="Y2027" s="1"/>
      <c r="Z2027" s="1"/>
    </row>
    <row r="2028" spans="1:26" ht="14.25" customHeight="1">
      <c r="A2028" s="1"/>
      <c r="B2028" s="636" t="s">
        <v>82</v>
      </c>
      <c r="C2028" s="581"/>
      <c r="D2028" s="581"/>
      <c r="E2028" s="581"/>
      <c r="F2028" s="581"/>
      <c r="G2028" s="581"/>
      <c r="H2028" s="589"/>
      <c r="I2028" s="1"/>
      <c r="J2028" s="1"/>
      <c r="K2028" s="1"/>
      <c r="L2028" s="1"/>
      <c r="M2028" s="1"/>
      <c r="N2028" s="1"/>
      <c r="O2028" s="1"/>
      <c r="P2028" s="1"/>
      <c r="Q2028" s="1"/>
      <c r="R2028" s="1"/>
      <c r="S2028" s="1"/>
      <c r="T2028" s="1"/>
      <c r="U2028" s="1"/>
      <c r="V2028" s="1"/>
      <c r="W2028" s="1"/>
      <c r="X2028" s="1"/>
      <c r="Y2028" s="1"/>
      <c r="Z2028" s="1"/>
    </row>
    <row r="2029" spans="1:26" ht="14.25" customHeight="1">
      <c r="A2029" s="1"/>
      <c r="B2029" s="591" t="s">
        <v>1</v>
      </c>
      <c r="C2029" s="579"/>
      <c r="D2029" s="37" t="s">
        <v>2</v>
      </c>
      <c r="E2029" s="23" t="s">
        <v>83</v>
      </c>
      <c r="F2029" s="23" t="s">
        <v>84</v>
      </c>
      <c r="G2029" s="23" t="s">
        <v>85</v>
      </c>
      <c r="H2029" s="38" t="s">
        <v>86</v>
      </c>
      <c r="I2029" s="1"/>
      <c r="J2029" s="1"/>
      <c r="K2029" s="1"/>
      <c r="L2029" s="1"/>
      <c r="M2029" s="1"/>
      <c r="N2029" s="1"/>
      <c r="O2029" s="1"/>
      <c r="P2029" s="1"/>
      <c r="Q2029" s="1"/>
      <c r="R2029" s="1"/>
      <c r="S2029" s="1"/>
      <c r="T2029" s="1"/>
      <c r="U2029" s="1"/>
      <c r="V2029" s="1"/>
      <c r="W2029" s="1"/>
      <c r="X2029" s="1"/>
      <c r="Y2029" s="1"/>
      <c r="Z2029" s="1"/>
    </row>
    <row r="2030" spans="1:26" ht="14.25" customHeight="1">
      <c r="A2030" s="1"/>
      <c r="B2030" s="702" t="s">
        <v>278</v>
      </c>
      <c r="C2030" s="625"/>
      <c r="D2030" s="39" t="s">
        <v>440</v>
      </c>
      <c r="E2030" s="46">
        <f>1/50</f>
        <v>0.02</v>
      </c>
      <c r="F2030" s="47">
        <v>0.05</v>
      </c>
      <c r="G2030" s="48">
        <v>70000</v>
      </c>
      <c r="H2030" s="42">
        <f t="shared" ref="H2030:H2031" si="179">G2030*(F2030+1)*E2030</f>
        <v>1470</v>
      </c>
      <c r="I2030" s="1"/>
      <c r="J2030" s="1"/>
      <c r="K2030" s="1"/>
      <c r="L2030" s="1"/>
      <c r="M2030" s="1"/>
      <c r="N2030" s="1"/>
      <c r="O2030" s="1"/>
      <c r="P2030" s="1"/>
      <c r="Q2030" s="1"/>
      <c r="R2030" s="1"/>
      <c r="S2030" s="1"/>
      <c r="T2030" s="1"/>
      <c r="U2030" s="1"/>
      <c r="V2030" s="1"/>
      <c r="W2030" s="1"/>
      <c r="X2030" s="1"/>
      <c r="Y2030" s="1"/>
      <c r="Z2030" s="1"/>
    </row>
    <row r="2031" spans="1:26" ht="14.25" customHeight="1">
      <c r="A2031" s="1"/>
      <c r="B2031" s="702"/>
      <c r="C2031" s="625"/>
      <c r="D2031" s="39"/>
      <c r="E2031" s="46"/>
      <c r="F2031" s="47"/>
      <c r="G2031" s="48"/>
      <c r="H2031" s="42">
        <f t="shared" si="179"/>
        <v>0</v>
      </c>
      <c r="I2031" s="1"/>
      <c r="J2031" s="1"/>
      <c r="K2031" s="1"/>
      <c r="L2031" s="1"/>
      <c r="M2031" s="1"/>
      <c r="N2031" s="1"/>
      <c r="O2031" s="1"/>
      <c r="P2031" s="1"/>
      <c r="Q2031" s="1"/>
      <c r="R2031" s="1"/>
      <c r="S2031" s="1"/>
      <c r="T2031" s="1"/>
      <c r="U2031" s="1"/>
      <c r="V2031" s="1"/>
      <c r="W2031" s="1"/>
      <c r="X2031" s="1"/>
      <c r="Y2031" s="1"/>
      <c r="Z2031" s="1"/>
    </row>
    <row r="2032" spans="1:26" ht="14.25" customHeight="1">
      <c r="A2032" s="1"/>
      <c r="B2032" s="702"/>
      <c r="C2032" s="625"/>
      <c r="D2032" s="39"/>
      <c r="E2032" s="46"/>
      <c r="F2032" s="47"/>
      <c r="G2032" s="48"/>
      <c r="H2032" s="42"/>
      <c r="I2032" s="1"/>
      <c r="J2032" s="1"/>
      <c r="K2032" s="1"/>
      <c r="L2032" s="1"/>
      <c r="M2032" s="1"/>
      <c r="N2032" s="1"/>
      <c r="O2032" s="1"/>
      <c r="P2032" s="1"/>
      <c r="Q2032" s="1"/>
      <c r="R2032" s="1"/>
      <c r="S2032" s="1"/>
      <c r="T2032" s="1"/>
      <c r="U2032" s="1"/>
      <c r="V2032" s="1"/>
      <c r="W2032" s="1"/>
      <c r="X2032" s="1"/>
      <c r="Y2032" s="1"/>
      <c r="Z2032" s="1"/>
    </row>
    <row r="2033" spans="1:26" ht="14.25" customHeight="1">
      <c r="A2033" s="1"/>
      <c r="B2033" s="682" t="s">
        <v>87</v>
      </c>
      <c r="C2033" s="581"/>
      <c r="D2033" s="581"/>
      <c r="E2033" s="581"/>
      <c r="F2033" s="581"/>
      <c r="G2033" s="579"/>
      <c r="H2033" s="49">
        <f>ROUND(SUM(H2030:H2032),2)</f>
        <v>1470</v>
      </c>
      <c r="I2033" s="1"/>
      <c r="J2033" s="1"/>
      <c r="K2033" s="1"/>
      <c r="L2033" s="1"/>
      <c r="M2033" s="1"/>
      <c r="N2033" s="1"/>
      <c r="O2033" s="1"/>
      <c r="P2033" s="1"/>
      <c r="Q2033" s="1"/>
      <c r="R2033" s="1"/>
      <c r="S2033" s="1"/>
      <c r="T2033" s="1"/>
      <c r="U2033" s="1"/>
      <c r="V2033" s="1"/>
      <c r="W2033" s="1"/>
      <c r="X2033" s="1"/>
      <c r="Y2033" s="1"/>
      <c r="Z2033" s="1"/>
    </row>
    <row r="2034" spans="1:26" ht="14.25" customHeight="1">
      <c r="A2034" s="1"/>
      <c r="B2034" s="636" t="s">
        <v>88</v>
      </c>
      <c r="C2034" s="581"/>
      <c r="D2034" s="581"/>
      <c r="E2034" s="581"/>
      <c r="F2034" s="581"/>
      <c r="G2034" s="581"/>
      <c r="H2034" s="589"/>
      <c r="I2034" s="1"/>
      <c r="J2034" s="1"/>
      <c r="K2034" s="1"/>
      <c r="L2034" s="1"/>
      <c r="M2034" s="1"/>
      <c r="N2034" s="1"/>
      <c r="O2034" s="1"/>
      <c r="P2034" s="1"/>
      <c r="Q2034" s="1"/>
      <c r="R2034" s="1"/>
      <c r="S2034" s="1"/>
      <c r="T2034" s="1"/>
      <c r="U2034" s="1"/>
      <c r="V2034" s="1"/>
      <c r="W2034" s="1"/>
      <c r="X2034" s="1"/>
      <c r="Y2034" s="1"/>
      <c r="Z2034" s="1"/>
    </row>
    <row r="2035" spans="1:26" ht="14.25" customHeight="1">
      <c r="A2035" s="1"/>
      <c r="B2035" s="591" t="s">
        <v>1</v>
      </c>
      <c r="C2035" s="579"/>
      <c r="D2035" s="37" t="s">
        <v>2</v>
      </c>
      <c r="E2035" s="23" t="s">
        <v>83</v>
      </c>
      <c r="F2035" s="23" t="s">
        <v>89</v>
      </c>
      <c r="G2035" s="23" t="s">
        <v>85</v>
      </c>
      <c r="H2035" s="38" t="s">
        <v>86</v>
      </c>
      <c r="I2035" s="1"/>
      <c r="J2035" s="1"/>
      <c r="K2035" s="1"/>
      <c r="L2035" s="1"/>
      <c r="M2035" s="1"/>
      <c r="N2035" s="1"/>
      <c r="O2035" s="1"/>
      <c r="P2035" s="1"/>
      <c r="Q2035" s="1"/>
      <c r="R2035" s="1"/>
      <c r="S2035" s="1"/>
      <c r="T2035" s="1"/>
      <c r="U2035" s="1"/>
      <c r="V2035" s="1"/>
      <c r="W2035" s="1"/>
      <c r="X2035" s="1"/>
      <c r="Y2035" s="1"/>
      <c r="Z2035" s="1"/>
    </row>
    <row r="2036" spans="1:26" ht="14.25" customHeight="1">
      <c r="A2036" s="1"/>
      <c r="B2036" s="701"/>
      <c r="C2036" s="680"/>
      <c r="D2036" s="50"/>
      <c r="E2036" s="51"/>
      <c r="F2036" s="52"/>
      <c r="G2036" s="41"/>
      <c r="H2036" s="42">
        <f>E2036*F2036*G2036</f>
        <v>0</v>
      </c>
      <c r="I2036" s="1"/>
      <c r="J2036" s="1"/>
      <c r="K2036" s="1"/>
      <c r="L2036" s="1"/>
      <c r="M2036" s="1"/>
      <c r="N2036" s="1"/>
      <c r="O2036" s="1"/>
      <c r="P2036" s="1"/>
      <c r="Q2036" s="1"/>
      <c r="R2036" s="1"/>
      <c r="S2036" s="1"/>
      <c r="T2036" s="1"/>
      <c r="U2036" s="1"/>
      <c r="V2036" s="1"/>
      <c r="W2036" s="1"/>
      <c r="X2036" s="1"/>
      <c r="Y2036" s="1"/>
      <c r="Z2036" s="1"/>
    </row>
    <row r="2037" spans="1:26" ht="14.25" customHeight="1">
      <c r="A2037" s="1"/>
      <c r="B2037" s="706" t="s">
        <v>90</v>
      </c>
      <c r="C2037" s="621"/>
      <c r="D2037" s="39" t="s">
        <v>91</v>
      </c>
      <c r="E2037" s="50">
        <v>0.05</v>
      </c>
      <c r="F2037" s="44">
        <v>1</v>
      </c>
      <c r="G2037" s="62">
        <f>H2048</f>
        <v>16588</v>
      </c>
      <c r="H2037" s="42">
        <f t="shared" ref="H2037:H2039" si="180">ROUND(E2037*F2037*G2037,0)</f>
        <v>829</v>
      </c>
      <c r="I2037" s="1"/>
      <c r="J2037" s="1"/>
      <c r="K2037" s="1"/>
      <c r="L2037" s="1"/>
      <c r="M2037" s="1"/>
      <c r="N2037" s="1"/>
      <c r="O2037" s="1"/>
      <c r="P2037" s="1"/>
      <c r="Q2037" s="1"/>
      <c r="R2037" s="1"/>
      <c r="S2037" s="1"/>
      <c r="T2037" s="1"/>
      <c r="U2037" s="1"/>
      <c r="V2037" s="1"/>
      <c r="W2037" s="1"/>
      <c r="X2037" s="1"/>
      <c r="Y2037" s="1"/>
      <c r="Z2037" s="1"/>
    </row>
    <row r="2038" spans="1:26" ht="14.25" customHeight="1">
      <c r="A2038" s="1"/>
      <c r="B2038" s="706" t="s">
        <v>966</v>
      </c>
      <c r="C2038" s="621"/>
      <c r="D2038" s="39" t="s">
        <v>94</v>
      </c>
      <c r="E2038" s="50">
        <v>1</v>
      </c>
      <c r="F2038" s="44">
        <v>0.2</v>
      </c>
      <c r="G2038" s="62">
        <v>50000</v>
      </c>
      <c r="H2038" s="42">
        <f t="shared" si="180"/>
        <v>10000</v>
      </c>
      <c r="I2038" s="1"/>
      <c r="J2038" s="1"/>
      <c r="K2038" s="1"/>
      <c r="L2038" s="1"/>
      <c r="M2038" s="1"/>
      <c r="N2038" s="1"/>
      <c r="O2038" s="1"/>
      <c r="P2038" s="1"/>
      <c r="Q2038" s="1"/>
      <c r="R2038" s="1"/>
      <c r="S2038" s="1"/>
      <c r="T2038" s="1"/>
      <c r="U2038" s="1"/>
      <c r="V2038" s="1"/>
      <c r="W2038" s="1"/>
      <c r="X2038" s="1"/>
      <c r="Y2038" s="1"/>
      <c r="Z2038" s="1"/>
    </row>
    <row r="2039" spans="1:26" ht="14.25" customHeight="1">
      <c r="A2039" s="1"/>
      <c r="B2039" s="706" t="s">
        <v>133</v>
      </c>
      <c r="C2039" s="621"/>
      <c r="D2039" s="39" t="s">
        <v>94</v>
      </c>
      <c r="E2039" s="50">
        <v>4</v>
      </c>
      <c r="F2039" s="44">
        <v>0.1</v>
      </c>
      <c r="G2039" s="62">
        <v>740</v>
      </c>
      <c r="H2039" s="42">
        <f t="shared" si="180"/>
        <v>296</v>
      </c>
      <c r="I2039" s="1"/>
      <c r="J2039" s="1"/>
      <c r="K2039" s="1"/>
      <c r="L2039" s="1"/>
      <c r="M2039" s="1"/>
      <c r="N2039" s="1"/>
      <c r="O2039" s="1"/>
      <c r="P2039" s="1"/>
      <c r="Q2039" s="1"/>
      <c r="R2039" s="1"/>
      <c r="S2039" s="1"/>
      <c r="T2039" s="1"/>
      <c r="U2039" s="1"/>
      <c r="V2039" s="1"/>
      <c r="W2039" s="1"/>
      <c r="X2039" s="1"/>
      <c r="Y2039" s="1"/>
      <c r="Z2039" s="1"/>
    </row>
    <row r="2040" spans="1:26" ht="14.25" customHeight="1">
      <c r="A2040" s="1"/>
      <c r="B2040" s="861"/>
      <c r="C2040" s="681"/>
      <c r="D2040" s="47"/>
      <c r="E2040" s="46"/>
      <c r="F2040" s="47"/>
      <c r="G2040" s="41"/>
      <c r="H2040" s="42">
        <f>E2040*F2040*G2040</f>
        <v>0</v>
      </c>
      <c r="I2040" s="1"/>
      <c r="J2040" s="1"/>
      <c r="K2040" s="1"/>
      <c r="L2040" s="1"/>
      <c r="M2040" s="1"/>
      <c r="N2040" s="1"/>
      <c r="O2040" s="1"/>
      <c r="P2040" s="1"/>
      <c r="Q2040" s="1"/>
      <c r="R2040" s="1"/>
      <c r="S2040" s="1"/>
      <c r="T2040" s="1"/>
      <c r="U2040" s="1"/>
      <c r="V2040" s="1"/>
      <c r="W2040" s="1"/>
      <c r="X2040" s="1"/>
      <c r="Y2040" s="1"/>
      <c r="Z2040" s="1"/>
    </row>
    <row r="2041" spans="1:26" ht="14.25" customHeight="1">
      <c r="A2041" s="1"/>
      <c r="B2041" s="682" t="s">
        <v>87</v>
      </c>
      <c r="C2041" s="581"/>
      <c r="D2041" s="581"/>
      <c r="E2041" s="581"/>
      <c r="F2041" s="581"/>
      <c r="G2041" s="579"/>
      <c r="H2041" s="49">
        <f>ROUND(SUM(H2036:H2040),2)</f>
        <v>11125</v>
      </c>
      <c r="I2041" s="1"/>
      <c r="J2041" s="1"/>
      <c r="K2041" s="1"/>
      <c r="L2041" s="1"/>
      <c r="M2041" s="1"/>
      <c r="N2041" s="1"/>
      <c r="O2041" s="1"/>
      <c r="P2041" s="1"/>
      <c r="Q2041" s="1"/>
      <c r="R2041" s="1"/>
      <c r="S2041" s="1"/>
      <c r="T2041" s="1"/>
      <c r="U2041" s="1"/>
      <c r="V2041" s="1"/>
      <c r="W2041" s="1"/>
      <c r="X2041" s="1"/>
      <c r="Y2041" s="1"/>
      <c r="Z2041" s="1"/>
    </row>
    <row r="2042" spans="1:26" ht="14.25" customHeight="1">
      <c r="A2042" s="1"/>
      <c r="B2042" s="636" t="s">
        <v>92</v>
      </c>
      <c r="C2042" s="581"/>
      <c r="D2042" s="581"/>
      <c r="E2042" s="581"/>
      <c r="F2042" s="581"/>
      <c r="G2042" s="581"/>
      <c r="H2042" s="589"/>
      <c r="I2042" s="1"/>
      <c r="J2042" s="1"/>
      <c r="K2042" s="1"/>
      <c r="L2042" s="1"/>
      <c r="M2042" s="1"/>
      <c r="N2042" s="1"/>
      <c r="O2042" s="1"/>
      <c r="P2042" s="1"/>
      <c r="Q2042" s="1"/>
      <c r="R2042" s="1"/>
      <c r="S2042" s="1"/>
      <c r="T2042" s="1"/>
      <c r="U2042" s="1"/>
      <c r="V2042" s="1"/>
      <c r="W2042" s="1"/>
      <c r="X2042" s="1"/>
      <c r="Y2042" s="1"/>
      <c r="Z2042" s="1"/>
    </row>
    <row r="2043" spans="1:26" ht="14.25" customHeight="1">
      <c r="A2043" s="1"/>
      <c r="B2043" s="591" t="s">
        <v>1</v>
      </c>
      <c r="C2043" s="579"/>
      <c r="D2043" s="37" t="s">
        <v>2</v>
      </c>
      <c r="E2043" s="23" t="s">
        <v>83</v>
      </c>
      <c r="F2043" s="54" t="s">
        <v>89</v>
      </c>
      <c r="G2043" s="23" t="s">
        <v>85</v>
      </c>
      <c r="H2043" s="55" t="s">
        <v>86</v>
      </c>
      <c r="I2043" s="1"/>
      <c r="J2043" s="1"/>
      <c r="K2043" s="1"/>
      <c r="L2043" s="1"/>
      <c r="M2043" s="1"/>
      <c r="N2043" s="1"/>
      <c r="O2043" s="1"/>
      <c r="P2043" s="1"/>
      <c r="Q2043" s="1"/>
      <c r="R2043" s="1"/>
      <c r="S2043" s="1"/>
      <c r="T2043" s="1"/>
      <c r="U2043" s="1"/>
      <c r="V2043" s="1"/>
      <c r="W2043" s="1"/>
      <c r="X2043" s="1"/>
      <c r="Y2043" s="1"/>
      <c r="Z2043" s="1"/>
    </row>
    <row r="2044" spans="1:26" ht="14.25" customHeight="1">
      <c r="A2044" s="1"/>
      <c r="B2044" s="701"/>
      <c r="C2044" s="680"/>
      <c r="D2044" s="50"/>
      <c r="E2044" s="51"/>
      <c r="F2044" s="52"/>
      <c r="G2044" s="41"/>
      <c r="H2044" s="42">
        <f>E2044*F2044*G2044</f>
        <v>0</v>
      </c>
      <c r="I2044" s="1"/>
      <c r="J2044" s="1"/>
      <c r="K2044" s="1"/>
      <c r="L2044" s="1"/>
      <c r="M2044" s="1"/>
      <c r="N2044" s="1"/>
      <c r="O2044" s="1"/>
      <c r="P2044" s="1"/>
      <c r="Q2044" s="1"/>
      <c r="R2044" s="1"/>
      <c r="S2044" s="1"/>
      <c r="T2044" s="1"/>
      <c r="U2044" s="1"/>
      <c r="V2044" s="1"/>
      <c r="W2044" s="1"/>
      <c r="X2044" s="1"/>
      <c r="Y2044" s="1"/>
      <c r="Z2044" s="1"/>
    </row>
    <row r="2045" spans="1:26" ht="14.25" customHeight="1">
      <c r="A2045" s="1"/>
      <c r="B2045" s="706" t="s">
        <v>96</v>
      </c>
      <c r="C2045" s="621"/>
      <c r="D2045" s="39" t="s">
        <v>94</v>
      </c>
      <c r="E2045" s="50">
        <v>1</v>
      </c>
      <c r="F2045" s="44">
        <v>0.1</v>
      </c>
      <c r="G2045" s="62">
        <v>102080</v>
      </c>
      <c r="H2045" s="42">
        <f t="shared" ref="H2045:H2046" si="181">ROUND(E2045*F2045*G2045,0)</f>
        <v>10208</v>
      </c>
      <c r="I2045" s="1"/>
      <c r="J2045" s="1"/>
      <c r="K2045" s="1"/>
      <c r="L2045" s="1"/>
      <c r="M2045" s="1"/>
      <c r="N2045" s="1"/>
      <c r="O2045" s="1"/>
      <c r="P2045" s="1"/>
      <c r="Q2045" s="1"/>
      <c r="R2045" s="1"/>
      <c r="S2045" s="1"/>
      <c r="T2045" s="1"/>
      <c r="U2045" s="1"/>
      <c r="V2045" s="1"/>
      <c r="W2045" s="1"/>
      <c r="X2045" s="1"/>
      <c r="Y2045" s="1"/>
      <c r="Z2045" s="1"/>
    </row>
    <row r="2046" spans="1:26" ht="14.25" customHeight="1">
      <c r="A2046" s="1"/>
      <c r="B2046" s="706" t="s">
        <v>93</v>
      </c>
      <c r="C2046" s="621"/>
      <c r="D2046" s="39" t="s">
        <v>94</v>
      </c>
      <c r="E2046" s="50">
        <v>1</v>
      </c>
      <c r="F2046" s="44">
        <v>0.1</v>
      </c>
      <c r="G2046" s="62">
        <v>63800</v>
      </c>
      <c r="H2046" s="42">
        <f t="shared" si="181"/>
        <v>6380</v>
      </c>
      <c r="I2046" s="1"/>
      <c r="J2046" s="1"/>
      <c r="K2046" s="1"/>
      <c r="L2046" s="1"/>
      <c r="M2046" s="1"/>
      <c r="N2046" s="1"/>
      <c r="O2046" s="1"/>
      <c r="P2046" s="1"/>
      <c r="Q2046" s="1"/>
      <c r="R2046" s="1"/>
      <c r="S2046" s="1"/>
      <c r="T2046" s="1"/>
      <c r="U2046" s="1"/>
      <c r="V2046" s="1"/>
      <c r="W2046" s="1"/>
      <c r="X2046" s="1"/>
      <c r="Y2046" s="1"/>
      <c r="Z2046" s="1"/>
    </row>
    <row r="2047" spans="1:26" ht="14.25" customHeight="1">
      <c r="A2047" s="1"/>
      <c r="B2047" s="706"/>
      <c r="C2047" s="621"/>
      <c r="D2047" s="39"/>
      <c r="E2047" s="50"/>
      <c r="F2047" s="44"/>
      <c r="G2047" s="62"/>
      <c r="H2047" s="42">
        <f>E2047*F2047*G2047</f>
        <v>0</v>
      </c>
      <c r="I2047" s="1"/>
      <c r="J2047" s="1"/>
      <c r="K2047" s="1"/>
      <c r="L2047" s="1"/>
      <c r="M2047" s="1"/>
      <c r="N2047" s="1"/>
      <c r="O2047" s="1"/>
      <c r="P2047" s="1"/>
      <c r="Q2047" s="1"/>
      <c r="R2047" s="1"/>
      <c r="S2047" s="1"/>
      <c r="T2047" s="1"/>
      <c r="U2047" s="1"/>
      <c r="V2047" s="1"/>
      <c r="W2047" s="1"/>
      <c r="X2047" s="1"/>
      <c r="Y2047" s="1"/>
      <c r="Z2047" s="1"/>
    </row>
    <row r="2048" spans="1:26" ht="14.25" customHeight="1">
      <c r="A2048" s="1"/>
      <c r="B2048" s="682" t="s">
        <v>87</v>
      </c>
      <c r="C2048" s="581"/>
      <c r="D2048" s="581"/>
      <c r="E2048" s="581"/>
      <c r="F2048" s="581"/>
      <c r="G2048" s="579"/>
      <c r="H2048" s="49">
        <f>ROUND(SUM(H2044:H2047),2)</f>
        <v>16588</v>
      </c>
      <c r="I2048" s="1"/>
      <c r="J2048" s="1"/>
      <c r="K2048" s="1"/>
      <c r="L2048" s="1"/>
      <c r="M2048" s="1"/>
      <c r="N2048" s="1"/>
      <c r="O2048" s="1"/>
      <c r="P2048" s="1"/>
      <c r="Q2048" s="1"/>
      <c r="R2048" s="1"/>
      <c r="S2048" s="1"/>
      <c r="T2048" s="1"/>
      <c r="U2048" s="1"/>
      <c r="V2048" s="1"/>
      <c r="W2048" s="1"/>
      <c r="X2048" s="1"/>
      <c r="Y2048" s="1"/>
      <c r="Z2048" s="1"/>
    </row>
    <row r="2049" spans="1:26" ht="14.25" customHeight="1">
      <c r="A2049" s="1"/>
      <c r="B2049" s="636" t="s">
        <v>95</v>
      </c>
      <c r="C2049" s="581"/>
      <c r="D2049" s="581"/>
      <c r="E2049" s="581"/>
      <c r="F2049" s="581"/>
      <c r="G2049" s="581"/>
      <c r="H2049" s="589"/>
      <c r="I2049" s="1"/>
      <c r="J2049" s="1"/>
      <c r="K2049" s="1"/>
      <c r="L2049" s="1"/>
      <c r="M2049" s="1"/>
      <c r="N2049" s="1"/>
      <c r="O2049" s="1"/>
      <c r="P2049" s="1"/>
      <c r="Q2049" s="1"/>
      <c r="R2049" s="1"/>
      <c r="S2049" s="1"/>
      <c r="T2049" s="1"/>
      <c r="U2049" s="1"/>
      <c r="V2049" s="1"/>
      <c r="W2049" s="1"/>
      <c r="X2049" s="1"/>
      <c r="Y2049" s="1"/>
      <c r="Z2049" s="1"/>
    </row>
    <row r="2050" spans="1:26" ht="14.25" customHeight="1">
      <c r="A2050" s="1"/>
      <c r="B2050" s="591" t="s">
        <v>1</v>
      </c>
      <c r="C2050" s="581"/>
      <c r="D2050" s="579"/>
      <c r="E2050" s="23" t="s">
        <v>2</v>
      </c>
      <c r="F2050" s="23" t="s">
        <v>83</v>
      </c>
      <c r="G2050" s="23" t="s">
        <v>85</v>
      </c>
      <c r="H2050" s="38" t="s">
        <v>86</v>
      </c>
      <c r="I2050" s="1"/>
      <c r="J2050" s="1"/>
      <c r="K2050" s="1"/>
      <c r="L2050" s="1"/>
      <c r="M2050" s="1"/>
      <c r="N2050" s="1"/>
      <c r="O2050" s="1"/>
      <c r="P2050" s="1"/>
      <c r="Q2050" s="1"/>
      <c r="R2050" s="1"/>
      <c r="S2050" s="1"/>
      <c r="T2050" s="1"/>
      <c r="U2050" s="1"/>
      <c r="V2050" s="1"/>
      <c r="W2050" s="1"/>
      <c r="X2050" s="1"/>
      <c r="Y2050" s="1"/>
      <c r="Z2050" s="1"/>
    </row>
    <row r="2051" spans="1:26" ht="14.25" customHeight="1">
      <c r="A2051" s="1"/>
      <c r="B2051" s="619"/>
      <c r="C2051" s="620"/>
      <c r="D2051" s="621"/>
      <c r="E2051" s="39"/>
      <c r="F2051" s="40"/>
      <c r="G2051" s="62"/>
      <c r="H2051" s="63">
        <f t="shared" ref="H2051:H2052" si="182">G2051*F2051</f>
        <v>0</v>
      </c>
      <c r="I2051" s="1"/>
      <c r="J2051" s="1"/>
      <c r="K2051" s="1"/>
      <c r="L2051" s="1"/>
      <c r="M2051" s="1"/>
      <c r="N2051" s="1"/>
      <c r="O2051" s="1"/>
      <c r="P2051" s="1"/>
      <c r="Q2051" s="1"/>
      <c r="R2051" s="1"/>
      <c r="S2051" s="1"/>
      <c r="T2051" s="1"/>
      <c r="U2051" s="1"/>
      <c r="V2051" s="1"/>
      <c r="W2051" s="1"/>
      <c r="X2051" s="1"/>
      <c r="Y2051" s="1"/>
      <c r="Z2051" s="1"/>
    </row>
    <row r="2052" spans="1:26" ht="14.25" customHeight="1">
      <c r="A2052" s="1"/>
      <c r="B2052" s="619"/>
      <c r="C2052" s="620"/>
      <c r="D2052" s="621"/>
      <c r="E2052" s="39"/>
      <c r="F2052" s="40"/>
      <c r="G2052" s="62"/>
      <c r="H2052" s="63">
        <f t="shared" si="182"/>
        <v>0</v>
      </c>
      <c r="I2052" s="1"/>
      <c r="J2052" s="1"/>
      <c r="K2052" s="1"/>
      <c r="L2052" s="1"/>
      <c r="M2052" s="1"/>
      <c r="N2052" s="1"/>
      <c r="O2052" s="1"/>
      <c r="P2052" s="1"/>
      <c r="Q2052" s="1"/>
      <c r="R2052" s="1"/>
      <c r="S2052" s="1"/>
      <c r="T2052" s="1"/>
      <c r="U2052" s="1"/>
      <c r="V2052" s="1"/>
      <c r="W2052" s="1"/>
      <c r="X2052" s="1"/>
      <c r="Y2052" s="1"/>
      <c r="Z2052" s="1"/>
    </row>
    <row r="2053" spans="1:26" ht="14.25" customHeight="1">
      <c r="A2053" s="1"/>
      <c r="B2053" s="674" t="s">
        <v>87</v>
      </c>
      <c r="C2053" s="594"/>
      <c r="D2053" s="594"/>
      <c r="E2053" s="594"/>
      <c r="F2053" s="594"/>
      <c r="G2053" s="595"/>
      <c r="H2053" s="64">
        <f>ROUND(SUM(H2051:H2052),2)</f>
        <v>0</v>
      </c>
      <c r="I2053" s="1"/>
      <c r="J2053" s="1"/>
      <c r="K2053" s="1"/>
      <c r="L2053" s="1"/>
      <c r="M2053" s="1"/>
      <c r="N2053" s="1"/>
      <c r="O2053" s="1"/>
      <c r="P2053" s="1"/>
      <c r="Q2053" s="1"/>
      <c r="R2053" s="1"/>
      <c r="S2053" s="1"/>
      <c r="T2053" s="1"/>
      <c r="U2053" s="1"/>
      <c r="V2053" s="1"/>
      <c r="W2053" s="1"/>
      <c r="X2053" s="1"/>
      <c r="Y2053" s="1"/>
      <c r="Z2053" s="1"/>
    </row>
    <row r="2054" spans="1:26" ht="14.25" customHeight="1">
      <c r="A2054" s="1"/>
      <c r="B2054" s="675"/>
      <c r="C2054" s="602"/>
      <c r="D2054" s="602"/>
      <c r="E2054" s="602"/>
      <c r="F2054" s="602"/>
      <c r="G2054" s="602"/>
      <c r="H2054" s="633"/>
      <c r="I2054" s="1"/>
      <c r="J2054" s="1"/>
      <c r="K2054" s="1"/>
      <c r="L2054" s="1"/>
      <c r="M2054" s="1"/>
      <c r="N2054" s="1"/>
      <c r="O2054" s="1"/>
      <c r="P2054" s="1"/>
      <c r="Q2054" s="1"/>
      <c r="R2054" s="1"/>
      <c r="S2054" s="1"/>
      <c r="T2054" s="1"/>
      <c r="U2054" s="1"/>
      <c r="V2054" s="1"/>
      <c r="W2054" s="1"/>
      <c r="X2054" s="1"/>
      <c r="Y2054" s="1"/>
      <c r="Z2054" s="1"/>
    </row>
    <row r="2055" spans="1:26" ht="14.25" customHeight="1">
      <c r="A2055" s="1"/>
      <c r="B2055" s="676"/>
      <c r="C2055" s="587"/>
      <c r="D2055" s="635"/>
      <c r="E2055" s="677" t="s">
        <v>59</v>
      </c>
      <c r="F2055" s="678"/>
      <c r="G2055" s="678"/>
      <c r="H2055" s="65">
        <f>ROUND(H2053+H2048+H2041+H2033,0)</f>
        <v>29183</v>
      </c>
      <c r="I2055" s="1"/>
      <c r="J2055" s="1"/>
      <c r="K2055" s="1"/>
      <c r="L2055" s="1"/>
      <c r="M2055" s="1"/>
      <c r="N2055" s="1"/>
      <c r="O2055" s="1"/>
      <c r="P2055" s="1"/>
      <c r="Q2055" s="1"/>
      <c r="R2055" s="1"/>
      <c r="S2055" s="1"/>
      <c r="T2055" s="1"/>
      <c r="U2055" s="1"/>
      <c r="V2055" s="1"/>
      <c r="W2055" s="1"/>
      <c r="X2055" s="1"/>
      <c r="Y2055" s="1"/>
      <c r="Z2055" s="1"/>
    </row>
    <row r="2056" spans="1:26" ht="14.25" customHeight="1">
      <c r="A2056" s="1"/>
      <c r="B2056" s="290"/>
      <c r="C2056" s="68"/>
      <c r="D2056" s="68"/>
      <c r="E2056" s="68"/>
      <c r="F2056" s="68"/>
      <c r="G2056" s="68"/>
      <c r="H2056" s="69"/>
      <c r="I2056" s="1"/>
      <c r="J2056" s="1"/>
      <c r="K2056" s="1"/>
      <c r="L2056" s="1"/>
      <c r="M2056" s="1"/>
      <c r="N2056" s="1"/>
      <c r="O2056" s="1"/>
      <c r="P2056" s="1"/>
      <c r="Q2056" s="1"/>
      <c r="R2056" s="1"/>
      <c r="S2056" s="1"/>
      <c r="T2056" s="1"/>
      <c r="U2056" s="1"/>
      <c r="V2056" s="1"/>
      <c r="W2056" s="1"/>
      <c r="X2056" s="1"/>
      <c r="Y2056" s="1"/>
      <c r="Z2056" s="1"/>
    </row>
    <row r="2057" spans="1:26" ht="14.25" customHeight="1">
      <c r="A2057" s="1"/>
      <c r="B2057" s="291"/>
      <c r="C2057" s="31"/>
      <c r="D2057" s="31"/>
      <c r="E2057" s="31"/>
      <c r="F2057" s="31"/>
      <c r="G2057" s="31"/>
      <c r="H2057" s="32"/>
      <c r="I2057" s="1"/>
      <c r="J2057" s="1"/>
      <c r="K2057" s="1"/>
      <c r="L2057" s="1"/>
      <c r="M2057" s="1"/>
      <c r="N2057" s="1"/>
      <c r="O2057" s="1"/>
      <c r="P2057" s="1"/>
      <c r="Q2057" s="1"/>
      <c r="R2057" s="1"/>
      <c r="S2057" s="1"/>
      <c r="T2057" s="1"/>
      <c r="U2057" s="1"/>
      <c r="V2057" s="1"/>
      <c r="W2057" s="1"/>
      <c r="X2057" s="1"/>
      <c r="Y2057" s="1"/>
      <c r="Z2057" s="1"/>
    </row>
    <row r="2058" spans="1:26" ht="14.25" customHeight="1">
      <c r="A2058" s="1"/>
      <c r="B2058" s="696" t="s">
        <v>77</v>
      </c>
      <c r="C2058" s="602"/>
      <c r="D2058" s="602"/>
      <c r="E2058" s="602"/>
      <c r="F2058" s="602"/>
      <c r="G2058" s="602"/>
      <c r="H2058" s="633"/>
      <c r="I2058" s="1"/>
      <c r="J2058" s="1"/>
      <c r="K2058" s="1"/>
      <c r="L2058" s="1"/>
      <c r="M2058" s="1"/>
      <c r="N2058" s="1"/>
      <c r="O2058" s="1"/>
      <c r="P2058" s="1"/>
      <c r="Q2058" s="1"/>
      <c r="R2058" s="1"/>
      <c r="S2058" s="1"/>
      <c r="T2058" s="1"/>
      <c r="U2058" s="1"/>
      <c r="V2058" s="1"/>
      <c r="W2058" s="1"/>
      <c r="X2058" s="1"/>
      <c r="Y2058" s="1"/>
      <c r="Z2058" s="1"/>
    </row>
    <row r="2059" spans="1:26" ht="14.25" customHeight="1">
      <c r="A2059" s="1"/>
      <c r="B2059" s="668"/>
      <c r="C2059" s="606"/>
      <c r="D2059" s="606"/>
      <c r="E2059" s="606"/>
      <c r="F2059" s="606"/>
      <c r="G2059" s="606"/>
      <c r="H2059" s="607"/>
      <c r="I2059" s="1"/>
      <c r="J2059" s="1"/>
      <c r="K2059" s="1"/>
      <c r="L2059" s="1"/>
      <c r="M2059" s="1"/>
      <c r="N2059" s="1"/>
      <c r="O2059" s="1"/>
      <c r="P2059" s="1"/>
      <c r="Q2059" s="1"/>
      <c r="R2059" s="1"/>
      <c r="S2059" s="1"/>
      <c r="T2059" s="1"/>
      <c r="U2059" s="1"/>
      <c r="V2059" s="1"/>
      <c r="W2059" s="1"/>
      <c r="X2059" s="1"/>
      <c r="Y2059" s="1"/>
      <c r="Z2059" s="1"/>
    </row>
    <row r="2060" spans="1:26" ht="14.25" customHeight="1">
      <c r="A2060" s="1"/>
      <c r="B2060" s="591" t="s">
        <v>78</v>
      </c>
      <c r="C2060" s="581"/>
      <c r="D2060" s="581"/>
      <c r="E2060" s="581"/>
      <c r="F2060" s="581"/>
      <c r="G2060" s="581"/>
      <c r="H2060" s="589"/>
      <c r="I2060" s="1"/>
      <c r="J2060" s="1"/>
      <c r="K2060" s="1"/>
      <c r="L2060" s="1"/>
      <c r="M2060" s="1"/>
      <c r="N2060" s="1"/>
      <c r="O2060" s="1"/>
      <c r="P2060" s="1"/>
      <c r="Q2060" s="1"/>
      <c r="R2060" s="1"/>
      <c r="S2060" s="1"/>
      <c r="T2060" s="1"/>
      <c r="U2060" s="1"/>
      <c r="V2060" s="1"/>
      <c r="W2060" s="1"/>
      <c r="X2060" s="1"/>
      <c r="Y2060" s="1"/>
      <c r="Z2060" s="1"/>
    </row>
    <row r="2061" spans="1:26" ht="15" customHeight="1">
      <c r="A2061" s="1"/>
      <c r="B2061" s="588" t="s">
        <v>1011</v>
      </c>
      <c r="C2061" s="581"/>
      <c r="D2061" s="581"/>
      <c r="E2061" s="581"/>
      <c r="F2061" s="581"/>
      <c r="G2061" s="581"/>
      <c r="H2061" s="589"/>
      <c r="I2061" s="1"/>
      <c r="J2061" s="1"/>
      <c r="K2061" s="1"/>
      <c r="L2061" s="1"/>
      <c r="M2061" s="1"/>
      <c r="N2061" s="1"/>
      <c r="O2061" s="1"/>
      <c r="P2061" s="1"/>
      <c r="Q2061" s="1"/>
      <c r="R2061" s="1"/>
      <c r="S2061" s="1"/>
      <c r="T2061" s="1"/>
      <c r="U2061" s="1"/>
      <c r="V2061" s="1"/>
      <c r="W2061" s="1"/>
      <c r="X2061" s="1"/>
      <c r="Y2061" s="1"/>
      <c r="Z2061" s="1"/>
    </row>
    <row r="2062" spans="1:26" ht="15" customHeight="1">
      <c r="A2062" s="1"/>
      <c r="B2062" s="292" t="s">
        <v>79</v>
      </c>
      <c r="C2062" s="293" t="e">
        <f>+#REF!</f>
        <v>#REF!</v>
      </c>
      <c r="D2062" s="693" t="s">
        <v>80</v>
      </c>
      <c r="E2062" s="579"/>
      <c r="F2062" s="5" t="e">
        <f>+#REF!</f>
        <v>#REF!</v>
      </c>
      <c r="G2062" s="5" t="s">
        <v>81</v>
      </c>
      <c r="H2062" s="36"/>
      <c r="I2062" s="1"/>
      <c r="J2062" s="1"/>
      <c r="K2062" s="1"/>
      <c r="L2062" s="1"/>
      <c r="M2062" s="1"/>
      <c r="N2062" s="1"/>
      <c r="O2062" s="1"/>
      <c r="P2062" s="1"/>
      <c r="Q2062" s="1"/>
      <c r="R2062" s="1"/>
      <c r="S2062" s="1"/>
      <c r="T2062" s="1"/>
      <c r="U2062" s="1"/>
      <c r="V2062" s="1"/>
      <c r="W2062" s="1"/>
      <c r="X2062" s="1"/>
      <c r="Y2062" s="1"/>
      <c r="Z2062" s="1"/>
    </row>
    <row r="2063" spans="1:26" ht="14.25" customHeight="1">
      <c r="A2063" s="1"/>
      <c r="B2063" s="636"/>
      <c r="C2063" s="581"/>
      <c r="D2063" s="581"/>
      <c r="E2063" s="581"/>
      <c r="F2063" s="581"/>
      <c r="G2063" s="581"/>
      <c r="H2063" s="589"/>
      <c r="I2063" s="1"/>
      <c r="J2063" s="1"/>
      <c r="K2063" s="1"/>
      <c r="L2063" s="1"/>
      <c r="M2063" s="1"/>
      <c r="N2063" s="1"/>
      <c r="O2063" s="1"/>
      <c r="P2063" s="1"/>
      <c r="Q2063" s="1"/>
      <c r="R2063" s="1"/>
      <c r="S2063" s="1"/>
      <c r="T2063" s="1"/>
      <c r="U2063" s="1"/>
      <c r="V2063" s="1"/>
      <c r="W2063" s="1"/>
      <c r="X2063" s="1"/>
      <c r="Y2063" s="1"/>
      <c r="Z2063" s="1"/>
    </row>
    <row r="2064" spans="1:26" ht="15" customHeight="1">
      <c r="A2064" s="1"/>
      <c r="B2064" s="652" t="e">
        <f>+#REF!</f>
        <v>#REF!</v>
      </c>
      <c r="C2064" s="585"/>
      <c r="D2064" s="585"/>
      <c r="E2064" s="585"/>
      <c r="F2064" s="585"/>
      <c r="G2064" s="585"/>
      <c r="H2064" s="610"/>
      <c r="I2064" s="1"/>
      <c r="J2064" s="1"/>
      <c r="K2064" s="1"/>
      <c r="L2064" s="1"/>
      <c r="M2064" s="1"/>
      <c r="N2064" s="1"/>
      <c r="O2064" s="1"/>
      <c r="P2064" s="1"/>
      <c r="Q2064" s="1"/>
      <c r="R2064" s="1"/>
      <c r="S2064" s="1"/>
      <c r="T2064" s="1"/>
      <c r="U2064" s="1"/>
      <c r="V2064" s="1"/>
      <c r="W2064" s="1"/>
      <c r="X2064" s="1"/>
      <c r="Y2064" s="1"/>
      <c r="Z2064" s="1"/>
    </row>
    <row r="2065" spans="1:26" ht="14.25" customHeight="1">
      <c r="A2065" s="1"/>
      <c r="B2065" s="600"/>
      <c r="C2065" s="578"/>
      <c r="D2065" s="578"/>
      <c r="E2065" s="578"/>
      <c r="F2065" s="578"/>
      <c r="G2065" s="578"/>
      <c r="H2065" s="604"/>
      <c r="I2065" s="1"/>
      <c r="J2065" s="1"/>
      <c r="K2065" s="1"/>
      <c r="L2065" s="1"/>
      <c r="M2065" s="1"/>
      <c r="N2065" s="1"/>
      <c r="O2065" s="1"/>
      <c r="P2065" s="1"/>
      <c r="Q2065" s="1"/>
      <c r="R2065" s="1"/>
      <c r="S2065" s="1"/>
      <c r="T2065" s="1"/>
      <c r="U2065" s="1"/>
      <c r="V2065" s="1"/>
      <c r="W2065" s="1"/>
      <c r="X2065" s="1"/>
      <c r="Y2065" s="1"/>
      <c r="Z2065" s="1"/>
    </row>
    <row r="2066" spans="1:26" ht="14.25" customHeight="1">
      <c r="A2066" s="1"/>
      <c r="B2066" s="694"/>
      <c r="C2066" s="606"/>
      <c r="D2066" s="606"/>
      <c r="E2066" s="606"/>
      <c r="F2066" s="606"/>
      <c r="G2066" s="606"/>
      <c r="H2066" s="607"/>
      <c r="I2066" s="1"/>
      <c r="J2066" s="1"/>
      <c r="K2066" s="1"/>
      <c r="L2066" s="1"/>
      <c r="M2066" s="1"/>
      <c r="N2066" s="1"/>
      <c r="O2066" s="1"/>
      <c r="P2066" s="1"/>
      <c r="Q2066" s="1"/>
      <c r="R2066" s="1"/>
      <c r="S2066" s="1"/>
      <c r="T2066" s="1"/>
      <c r="U2066" s="1"/>
      <c r="V2066" s="1"/>
      <c r="W2066" s="1"/>
      <c r="X2066" s="1"/>
      <c r="Y2066" s="1"/>
      <c r="Z2066" s="1"/>
    </row>
    <row r="2067" spans="1:26" ht="14.25" customHeight="1">
      <c r="A2067" s="1"/>
      <c r="B2067" s="636" t="s">
        <v>82</v>
      </c>
      <c r="C2067" s="581"/>
      <c r="D2067" s="581"/>
      <c r="E2067" s="581"/>
      <c r="F2067" s="581"/>
      <c r="G2067" s="581"/>
      <c r="H2067" s="589"/>
      <c r="I2067" s="1"/>
      <c r="J2067" s="1"/>
      <c r="K2067" s="1"/>
      <c r="L2067" s="1"/>
      <c r="M2067" s="1"/>
      <c r="N2067" s="1"/>
      <c r="O2067" s="1"/>
      <c r="P2067" s="1"/>
      <c r="Q2067" s="1"/>
      <c r="R2067" s="1"/>
      <c r="S2067" s="1"/>
      <c r="T2067" s="1"/>
      <c r="U2067" s="1"/>
      <c r="V2067" s="1"/>
      <c r="W2067" s="1"/>
      <c r="X2067" s="1"/>
      <c r="Y2067" s="1"/>
      <c r="Z2067" s="1"/>
    </row>
    <row r="2068" spans="1:26" ht="14.25" customHeight="1">
      <c r="A2068" s="1"/>
      <c r="B2068" s="591" t="s">
        <v>1</v>
      </c>
      <c r="C2068" s="579"/>
      <c r="D2068" s="37" t="s">
        <v>2</v>
      </c>
      <c r="E2068" s="23" t="s">
        <v>83</v>
      </c>
      <c r="F2068" s="23" t="s">
        <v>84</v>
      </c>
      <c r="G2068" s="23" t="s">
        <v>85</v>
      </c>
      <c r="H2068" s="38" t="s">
        <v>86</v>
      </c>
      <c r="I2068" s="1"/>
      <c r="J2068" s="1"/>
      <c r="K2068" s="1"/>
      <c r="L2068" s="1"/>
      <c r="M2068" s="1"/>
      <c r="N2068" s="1"/>
      <c r="O2068" s="1"/>
      <c r="P2068" s="1"/>
      <c r="Q2068" s="1"/>
      <c r="R2068" s="1"/>
      <c r="S2068" s="1"/>
      <c r="T2068" s="1"/>
      <c r="U2068" s="1"/>
      <c r="V2068" s="1"/>
      <c r="W2068" s="1"/>
      <c r="X2068" s="1"/>
      <c r="Y2068" s="1"/>
      <c r="Z2068" s="1"/>
    </row>
    <row r="2069" spans="1:26" ht="14.25" customHeight="1">
      <c r="A2069" s="1"/>
      <c r="B2069" s="702"/>
      <c r="C2069" s="625"/>
      <c r="D2069" s="39"/>
      <c r="E2069" s="46"/>
      <c r="F2069" s="47"/>
      <c r="G2069" s="48"/>
      <c r="H2069" s="42"/>
      <c r="I2069" s="1"/>
      <c r="J2069" s="1"/>
      <c r="K2069" s="1"/>
      <c r="L2069" s="1"/>
      <c r="M2069" s="1"/>
      <c r="N2069" s="1"/>
      <c r="O2069" s="1"/>
      <c r="P2069" s="1"/>
      <c r="Q2069" s="1"/>
      <c r="R2069" s="1"/>
      <c r="S2069" s="1"/>
      <c r="T2069" s="1"/>
      <c r="U2069" s="1"/>
      <c r="V2069" s="1"/>
      <c r="W2069" s="1"/>
      <c r="X2069" s="1"/>
      <c r="Y2069" s="1"/>
      <c r="Z2069" s="1"/>
    </row>
    <row r="2070" spans="1:26" ht="14.25" customHeight="1">
      <c r="A2070" s="1"/>
      <c r="B2070" s="702"/>
      <c r="C2070" s="625"/>
      <c r="D2070" s="39"/>
      <c r="E2070" s="46"/>
      <c r="F2070" s="47"/>
      <c r="G2070" s="48"/>
      <c r="H2070" s="42">
        <f>G2070*(F2070+1)*E2070</f>
        <v>0</v>
      </c>
      <c r="I2070" s="1"/>
      <c r="J2070" s="1"/>
      <c r="K2070" s="1"/>
      <c r="L2070" s="1"/>
      <c r="M2070" s="1"/>
      <c r="N2070" s="1"/>
      <c r="O2070" s="1"/>
      <c r="P2070" s="1"/>
      <c r="Q2070" s="1"/>
      <c r="R2070" s="1"/>
      <c r="S2070" s="1"/>
      <c r="T2070" s="1"/>
      <c r="U2070" s="1"/>
      <c r="V2070" s="1"/>
      <c r="W2070" s="1"/>
      <c r="X2070" s="1"/>
      <c r="Y2070" s="1"/>
      <c r="Z2070" s="1"/>
    </row>
    <row r="2071" spans="1:26" ht="14.25" customHeight="1">
      <c r="A2071" s="1"/>
      <c r="B2071" s="702"/>
      <c r="C2071" s="625"/>
      <c r="D2071" s="39"/>
      <c r="E2071" s="46"/>
      <c r="F2071" s="47"/>
      <c r="G2071" s="48"/>
      <c r="H2071" s="42"/>
      <c r="I2071" s="1"/>
      <c r="J2071" s="1"/>
      <c r="K2071" s="1"/>
      <c r="L2071" s="1"/>
      <c r="M2071" s="1"/>
      <c r="N2071" s="1"/>
      <c r="O2071" s="1"/>
      <c r="P2071" s="1"/>
      <c r="Q2071" s="1"/>
      <c r="R2071" s="1"/>
      <c r="S2071" s="1"/>
      <c r="T2071" s="1"/>
      <c r="U2071" s="1"/>
      <c r="V2071" s="1"/>
      <c r="W2071" s="1"/>
      <c r="X2071" s="1"/>
      <c r="Y2071" s="1"/>
      <c r="Z2071" s="1"/>
    </row>
    <row r="2072" spans="1:26" ht="14.25" customHeight="1">
      <c r="A2072" s="1"/>
      <c r="B2072" s="682" t="s">
        <v>87</v>
      </c>
      <c r="C2072" s="581"/>
      <c r="D2072" s="581"/>
      <c r="E2072" s="581"/>
      <c r="F2072" s="581"/>
      <c r="G2072" s="579"/>
      <c r="H2072" s="49">
        <f>ROUND(SUM(H2069:H2071),2)</f>
        <v>0</v>
      </c>
      <c r="I2072" s="1"/>
      <c r="J2072" s="1"/>
      <c r="K2072" s="1"/>
      <c r="L2072" s="1"/>
      <c r="M2072" s="1"/>
      <c r="N2072" s="1"/>
      <c r="O2072" s="1"/>
      <c r="P2072" s="1"/>
      <c r="Q2072" s="1"/>
      <c r="R2072" s="1"/>
      <c r="S2072" s="1"/>
      <c r="T2072" s="1"/>
      <c r="U2072" s="1"/>
      <c r="V2072" s="1"/>
      <c r="W2072" s="1"/>
      <c r="X2072" s="1"/>
      <c r="Y2072" s="1"/>
      <c r="Z2072" s="1"/>
    </row>
    <row r="2073" spans="1:26" ht="14.25" customHeight="1">
      <c r="A2073" s="1"/>
      <c r="B2073" s="636" t="s">
        <v>88</v>
      </c>
      <c r="C2073" s="581"/>
      <c r="D2073" s="581"/>
      <c r="E2073" s="581"/>
      <c r="F2073" s="581"/>
      <c r="G2073" s="581"/>
      <c r="H2073" s="589"/>
      <c r="I2073" s="1"/>
      <c r="J2073" s="1"/>
      <c r="K2073" s="1"/>
      <c r="L2073" s="1"/>
      <c r="M2073" s="1"/>
      <c r="N2073" s="1"/>
      <c r="O2073" s="1"/>
      <c r="P2073" s="1"/>
      <c r="Q2073" s="1"/>
      <c r="R2073" s="1"/>
      <c r="S2073" s="1"/>
      <c r="T2073" s="1"/>
      <c r="U2073" s="1"/>
      <c r="V2073" s="1"/>
      <c r="W2073" s="1"/>
      <c r="X2073" s="1"/>
      <c r="Y2073" s="1"/>
      <c r="Z2073" s="1"/>
    </row>
    <row r="2074" spans="1:26" ht="14.25" customHeight="1">
      <c r="A2074" s="1"/>
      <c r="B2074" s="591" t="s">
        <v>1</v>
      </c>
      <c r="C2074" s="579"/>
      <c r="D2074" s="37" t="s">
        <v>2</v>
      </c>
      <c r="E2074" s="23" t="s">
        <v>83</v>
      </c>
      <c r="F2074" s="23" t="s">
        <v>89</v>
      </c>
      <c r="G2074" s="23" t="s">
        <v>85</v>
      </c>
      <c r="H2074" s="38" t="s">
        <v>86</v>
      </c>
      <c r="I2074" s="1"/>
      <c r="J2074" s="1"/>
      <c r="K2074" s="1"/>
      <c r="L2074" s="1"/>
      <c r="M2074" s="1"/>
      <c r="N2074" s="1"/>
      <c r="O2074" s="1"/>
      <c r="P2074" s="1"/>
      <c r="Q2074" s="1"/>
      <c r="R2074" s="1"/>
      <c r="S2074" s="1"/>
      <c r="T2074" s="1"/>
      <c r="U2074" s="1"/>
      <c r="V2074" s="1"/>
      <c r="W2074" s="1"/>
      <c r="X2074" s="1"/>
      <c r="Y2074" s="1"/>
      <c r="Z2074" s="1"/>
    </row>
    <row r="2075" spans="1:26" ht="14.25" customHeight="1">
      <c r="A2075" s="1"/>
      <c r="B2075" s="701"/>
      <c r="C2075" s="680"/>
      <c r="D2075" s="50"/>
      <c r="E2075" s="51"/>
      <c r="F2075" s="52"/>
      <c r="G2075" s="41"/>
      <c r="H2075" s="42">
        <f>E2075*F2075*G2075</f>
        <v>0</v>
      </c>
      <c r="I2075" s="1"/>
      <c r="J2075" s="1"/>
      <c r="K2075" s="1"/>
      <c r="L2075" s="1"/>
      <c r="M2075" s="1"/>
      <c r="N2075" s="1"/>
      <c r="O2075" s="1"/>
      <c r="P2075" s="1"/>
      <c r="Q2075" s="1"/>
      <c r="R2075" s="1"/>
      <c r="S2075" s="1"/>
      <c r="T2075" s="1"/>
      <c r="U2075" s="1"/>
      <c r="V2075" s="1"/>
      <c r="W2075" s="1"/>
      <c r="X2075" s="1"/>
      <c r="Y2075" s="1"/>
      <c r="Z2075" s="1"/>
    </row>
    <row r="2076" spans="1:26" ht="14.25" customHeight="1">
      <c r="A2076" s="1"/>
      <c r="B2076" s="706" t="s">
        <v>90</v>
      </c>
      <c r="C2076" s="621"/>
      <c r="D2076" s="39" t="s">
        <v>91</v>
      </c>
      <c r="E2076" s="50">
        <v>0.05</v>
      </c>
      <c r="F2076" s="44">
        <v>1</v>
      </c>
      <c r="G2076" s="62">
        <f>H2086</f>
        <v>12760</v>
      </c>
      <c r="H2076" s="42">
        <f t="shared" ref="H2076:H2077" si="183">ROUND(E2076*F2076*G2076,0)</f>
        <v>638</v>
      </c>
      <c r="I2076" s="1"/>
      <c r="J2076" s="1"/>
      <c r="K2076" s="1"/>
      <c r="L2076" s="1"/>
      <c r="M2076" s="1"/>
      <c r="N2076" s="1"/>
      <c r="O2076" s="1"/>
      <c r="P2076" s="1"/>
      <c r="Q2076" s="1"/>
      <c r="R2076" s="1"/>
      <c r="S2076" s="1"/>
      <c r="T2076" s="1"/>
      <c r="U2076" s="1"/>
      <c r="V2076" s="1"/>
      <c r="W2076" s="1"/>
      <c r="X2076" s="1"/>
      <c r="Y2076" s="1"/>
      <c r="Z2076" s="1"/>
    </row>
    <row r="2077" spans="1:26" ht="14.25" customHeight="1">
      <c r="A2077" s="1"/>
      <c r="B2077" s="706" t="s">
        <v>133</v>
      </c>
      <c r="C2077" s="621"/>
      <c r="D2077" s="39" t="s">
        <v>94</v>
      </c>
      <c r="E2077" s="50">
        <v>4</v>
      </c>
      <c r="F2077" s="44">
        <v>0.1</v>
      </c>
      <c r="G2077" s="62">
        <v>740</v>
      </c>
      <c r="H2077" s="42">
        <f t="shared" si="183"/>
        <v>296</v>
      </c>
      <c r="I2077" s="1"/>
      <c r="J2077" s="1"/>
      <c r="K2077" s="1"/>
      <c r="L2077" s="1"/>
      <c r="M2077" s="1"/>
      <c r="N2077" s="1"/>
      <c r="O2077" s="1"/>
      <c r="P2077" s="1"/>
      <c r="Q2077" s="1"/>
      <c r="R2077" s="1"/>
      <c r="S2077" s="1"/>
      <c r="T2077" s="1"/>
      <c r="U2077" s="1"/>
      <c r="V2077" s="1"/>
      <c r="W2077" s="1"/>
      <c r="X2077" s="1"/>
      <c r="Y2077" s="1"/>
      <c r="Z2077" s="1"/>
    </row>
    <row r="2078" spans="1:26" ht="14.25" customHeight="1">
      <c r="A2078" s="1"/>
      <c r="B2078" s="861"/>
      <c r="C2078" s="681"/>
      <c r="D2078" s="47"/>
      <c r="E2078" s="46"/>
      <c r="F2078" s="47"/>
      <c r="G2078" s="41"/>
      <c r="H2078" s="42">
        <f>E2078*F2078*G2078</f>
        <v>0</v>
      </c>
      <c r="I2078" s="1"/>
      <c r="J2078" s="1"/>
      <c r="K2078" s="1"/>
      <c r="L2078" s="1"/>
      <c r="M2078" s="1"/>
      <c r="N2078" s="1"/>
      <c r="O2078" s="1"/>
      <c r="P2078" s="1"/>
      <c r="Q2078" s="1"/>
      <c r="R2078" s="1"/>
      <c r="S2078" s="1"/>
      <c r="T2078" s="1"/>
      <c r="U2078" s="1"/>
      <c r="V2078" s="1"/>
      <c r="W2078" s="1"/>
      <c r="X2078" s="1"/>
      <c r="Y2078" s="1"/>
      <c r="Z2078" s="1"/>
    </row>
    <row r="2079" spans="1:26" ht="14.25" customHeight="1">
      <c r="A2079" s="1"/>
      <c r="B2079" s="682" t="s">
        <v>87</v>
      </c>
      <c r="C2079" s="581"/>
      <c r="D2079" s="581"/>
      <c r="E2079" s="581"/>
      <c r="F2079" s="581"/>
      <c r="G2079" s="579"/>
      <c r="H2079" s="49">
        <f>ROUND(SUM(H2075:H2078),2)</f>
        <v>934</v>
      </c>
      <c r="I2079" s="1"/>
      <c r="J2079" s="1"/>
      <c r="K2079" s="1"/>
      <c r="L2079" s="1"/>
      <c r="M2079" s="1"/>
      <c r="N2079" s="1"/>
      <c r="O2079" s="1"/>
      <c r="P2079" s="1"/>
      <c r="Q2079" s="1"/>
      <c r="R2079" s="1"/>
      <c r="S2079" s="1"/>
      <c r="T2079" s="1"/>
      <c r="U2079" s="1"/>
      <c r="V2079" s="1"/>
      <c r="W2079" s="1"/>
      <c r="X2079" s="1"/>
      <c r="Y2079" s="1"/>
      <c r="Z2079" s="1"/>
    </row>
    <row r="2080" spans="1:26" ht="14.25" customHeight="1">
      <c r="A2080" s="1"/>
      <c r="B2080" s="636" t="s">
        <v>92</v>
      </c>
      <c r="C2080" s="581"/>
      <c r="D2080" s="581"/>
      <c r="E2080" s="581"/>
      <c r="F2080" s="581"/>
      <c r="G2080" s="581"/>
      <c r="H2080" s="589"/>
      <c r="I2080" s="1"/>
      <c r="J2080" s="1"/>
      <c r="K2080" s="1"/>
      <c r="L2080" s="1"/>
      <c r="M2080" s="1"/>
      <c r="N2080" s="1"/>
      <c r="O2080" s="1"/>
      <c r="P2080" s="1"/>
      <c r="Q2080" s="1"/>
      <c r="R2080" s="1"/>
      <c r="S2080" s="1"/>
      <c r="T2080" s="1"/>
      <c r="U2080" s="1"/>
      <c r="V2080" s="1"/>
      <c r="W2080" s="1"/>
      <c r="X2080" s="1"/>
      <c r="Y2080" s="1"/>
      <c r="Z2080" s="1"/>
    </row>
    <row r="2081" spans="1:26" ht="14.25" customHeight="1">
      <c r="A2081" s="1"/>
      <c r="B2081" s="591" t="s">
        <v>1</v>
      </c>
      <c r="C2081" s="579"/>
      <c r="D2081" s="37" t="s">
        <v>2</v>
      </c>
      <c r="E2081" s="23" t="s">
        <v>83</v>
      </c>
      <c r="F2081" s="54" t="s">
        <v>89</v>
      </c>
      <c r="G2081" s="23" t="s">
        <v>85</v>
      </c>
      <c r="H2081" s="55" t="s">
        <v>86</v>
      </c>
      <c r="I2081" s="1"/>
      <c r="J2081" s="1"/>
      <c r="K2081" s="1"/>
      <c r="L2081" s="1"/>
      <c r="M2081" s="1"/>
      <c r="N2081" s="1"/>
      <c r="O2081" s="1"/>
      <c r="P2081" s="1"/>
      <c r="Q2081" s="1"/>
      <c r="R2081" s="1"/>
      <c r="S2081" s="1"/>
      <c r="T2081" s="1"/>
      <c r="U2081" s="1"/>
      <c r="V2081" s="1"/>
      <c r="W2081" s="1"/>
      <c r="X2081" s="1"/>
      <c r="Y2081" s="1"/>
      <c r="Z2081" s="1"/>
    </row>
    <row r="2082" spans="1:26" ht="14.25" customHeight="1">
      <c r="A2082" s="1"/>
      <c r="B2082" s="701"/>
      <c r="C2082" s="680"/>
      <c r="D2082" s="50"/>
      <c r="E2082" s="51"/>
      <c r="F2082" s="52"/>
      <c r="G2082" s="41"/>
      <c r="H2082" s="42"/>
      <c r="I2082" s="1"/>
      <c r="J2082" s="1"/>
      <c r="K2082" s="1"/>
      <c r="L2082" s="1"/>
      <c r="M2082" s="1"/>
      <c r="N2082" s="1"/>
      <c r="O2082" s="1"/>
      <c r="P2082" s="1"/>
      <c r="Q2082" s="1"/>
      <c r="R2082" s="1"/>
      <c r="S2082" s="1"/>
      <c r="T2082" s="1"/>
      <c r="U2082" s="1"/>
      <c r="V2082" s="1"/>
      <c r="W2082" s="1"/>
      <c r="X2082" s="1"/>
      <c r="Y2082" s="1"/>
      <c r="Z2082" s="1"/>
    </row>
    <row r="2083" spans="1:26" ht="14.25" customHeight="1">
      <c r="A2083" s="1"/>
      <c r="B2083" s="706" t="s">
        <v>96</v>
      </c>
      <c r="C2083" s="621"/>
      <c r="D2083" s="39" t="s">
        <v>94</v>
      </c>
      <c r="E2083" s="50">
        <v>1</v>
      </c>
      <c r="F2083" s="44">
        <f t="shared" ref="F2083:F2084" si="184">1/13</f>
        <v>7.6923076923076927E-2</v>
      </c>
      <c r="G2083" s="62">
        <v>102080</v>
      </c>
      <c r="H2083" s="42">
        <f t="shared" ref="H2083:H2084" si="185">ROUND(E2083*F2083*G2083,0)</f>
        <v>7852</v>
      </c>
      <c r="I2083" s="1"/>
      <c r="J2083" s="1"/>
      <c r="K2083" s="1"/>
      <c r="L2083" s="1"/>
      <c r="M2083" s="1"/>
      <c r="N2083" s="1"/>
      <c r="O2083" s="1"/>
      <c r="P2083" s="1"/>
      <c r="Q2083" s="1"/>
      <c r="R2083" s="1"/>
      <c r="S2083" s="1"/>
      <c r="T2083" s="1"/>
      <c r="U2083" s="1"/>
      <c r="V2083" s="1"/>
      <c r="W2083" s="1"/>
      <c r="X2083" s="1"/>
      <c r="Y2083" s="1"/>
      <c r="Z2083" s="1"/>
    </row>
    <row r="2084" spans="1:26" ht="14.25" customHeight="1">
      <c r="A2084" s="1"/>
      <c r="B2084" s="706" t="s">
        <v>93</v>
      </c>
      <c r="C2084" s="621"/>
      <c r="D2084" s="39" t="s">
        <v>94</v>
      </c>
      <c r="E2084" s="50">
        <v>1</v>
      </c>
      <c r="F2084" s="44">
        <f t="shared" si="184"/>
        <v>7.6923076923076927E-2</v>
      </c>
      <c r="G2084" s="62">
        <v>63800</v>
      </c>
      <c r="H2084" s="42">
        <f t="shared" si="185"/>
        <v>4908</v>
      </c>
      <c r="I2084" s="1"/>
      <c r="J2084" s="1"/>
      <c r="K2084" s="1"/>
      <c r="L2084" s="1"/>
      <c r="M2084" s="1"/>
      <c r="N2084" s="1"/>
      <c r="O2084" s="1"/>
      <c r="P2084" s="1"/>
      <c r="Q2084" s="1"/>
      <c r="R2084" s="1"/>
      <c r="S2084" s="1"/>
      <c r="T2084" s="1"/>
      <c r="U2084" s="1"/>
      <c r="V2084" s="1"/>
      <c r="W2084" s="1"/>
      <c r="X2084" s="1"/>
      <c r="Y2084" s="1"/>
      <c r="Z2084" s="1"/>
    </row>
    <row r="2085" spans="1:26" ht="14.25" customHeight="1">
      <c r="A2085" s="1"/>
      <c r="B2085" s="706"/>
      <c r="C2085" s="621"/>
      <c r="D2085" s="39"/>
      <c r="E2085" s="50"/>
      <c r="F2085" s="44"/>
      <c r="G2085" s="62"/>
      <c r="H2085" s="42">
        <f>E2085*F2085*G2085</f>
        <v>0</v>
      </c>
      <c r="I2085" s="1"/>
      <c r="J2085" s="1"/>
      <c r="K2085" s="1"/>
      <c r="L2085" s="1"/>
      <c r="M2085" s="1"/>
      <c r="N2085" s="1"/>
      <c r="O2085" s="1"/>
      <c r="P2085" s="1"/>
      <c r="Q2085" s="1"/>
      <c r="R2085" s="1"/>
      <c r="S2085" s="1"/>
      <c r="T2085" s="1"/>
      <c r="U2085" s="1"/>
      <c r="V2085" s="1"/>
      <c r="W2085" s="1"/>
      <c r="X2085" s="1"/>
      <c r="Y2085" s="1"/>
      <c r="Z2085" s="1"/>
    </row>
    <row r="2086" spans="1:26" ht="14.25" customHeight="1">
      <c r="A2086" s="1"/>
      <c r="B2086" s="682" t="s">
        <v>87</v>
      </c>
      <c r="C2086" s="581"/>
      <c r="D2086" s="581"/>
      <c r="E2086" s="581"/>
      <c r="F2086" s="581"/>
      <c r="G2086" s="579"/>
      <c r="H2086" s="49">
        <f>ROUND(SUM(H2082:H2085),2)</f>
        <v>12760</v>
      </c>
      <c r="I2086" s="1"/>
      <c r="J2086" s="1"/>
      <c r="K2086" s="1"/>
      <c r="L2086" s="1"/>
      <c r="M2086" s="1"/>
      <c r="N2086" s="1"/>
      <c r="O2086" s="1"/>
      <c r="P2086" s="1"/>
      <c r="Q2086" s="1"/>
      <c r="R2086" s="1"/>
      <c r="S2086" s="1"/>
      <c r="T2086" s="1"/>
      <c r="U2086" s="1"/>
      <c r="V2086" s="1"/>
      <c r="W2086" s="1"/>
      <c r="X2086" s="1"/>
      <c r="Y2086" s="1"/>
      <c r="Z2086" s="1"/>
    </row>
    <row r="2087" spans="1:26" ht="14.25" customHeight="1">
      <c r="A2087" s="1"/>
      <c r="B2087" s="636" t="s">
        <v>95</v>
      </c>
      <c r="C2087" s="581"/>
      <c r="D2087" s="581"/>
      <c r="E2087" s="581"/>
      <c r="F2087" s="581"/>
      <c r="G2087" s="581"/>
      <c r="H2087" s="589"/>
      <c r="I2087" s="1"/>
      <c r="J2087" s="1"/>
      <c r="K2087" s="1"/>
      <c r="L2087" s="1"/>
      <c r="M2087" s="1"/>
      <c r="N2087" s="1"/>
      <c r="O2087" s="1"/>
      <c r="P2087" s="1"/>
      <c r="Q2087" s="1"/>
      <c r="R2087" s="1"/>
      <c r="S2087" s="1"/>
      <c r="T2087" s="1"/>
      <c r="U2087" s="1"/>
      <c r="V2087" s="1"/>
      <c r="W2087" s="1"/>
      <c r="X2087" s="1"/>
      <c r="Y2087" s="1"/>
      <c r="Z2087" s="1"/>
    </row>
    <row r="2088" spans="1:26" ht="14.25" customHeight="1">
      <c r="A2088" s="1"/>
      <c r="B2088" s="591" t="s">
        <v>1</v>
      </c>
      <c r="C2088" s="581"/>
      <c r="D2088" s="579"/>
      <c r="E2088" s="23" t="s">
        <v>2</v>
      </c>
      <c r="F2088" s="23" t="s">
        <v>83</v>
      </c>
      <c r="G2088" s="23" t="s">
        <v>85</v>
      </c>
      <c r="H2088" s="38" t="s">
        <v>86</v>
      </c>
      <c r="I2088" s="1"/>
      <c r="J2088" s="1"/>
      <c r="K2088" s="1"/>
      <c r="L2088" s="1"/>
      <c r="M2088" s="1"/>
      <c r="N2088" s="1"/>
      <c r="O2088" s="1"/>
      <c r="P2088" s="1"/>
      <c r="Q2088" s="1"/>
      <c r="R2088" s="1"/>
      <c r="S2088" s="1"/>
      <c r="T2088" s="1"/>
      <c r="U2088" s="1"/>
      <c r="V2088" s="1"/>
      <c r="W2088" s="1"/>
      <c r="X2088" s="1"/>
      <c r="Y2088" s="1"/>
      <c r="Z2088" s="1"/>
    </row>
    <row r="2089" spans="1:26" ht="14.25" customHeight="1">
      <c r="A2089" s="1"/>
      <c r="B2089" s="619"/>
      <c r="C2089" s="620"/>
      <c r="D2089" s="621"/>
      <c r="E2089" s="39"/>
      <c r="F2089" s="40"/>
      <c r="G2089" s="62"/>
      <c r="H2089" s="63">
        <f t="shared" ref="H2089:H2090" si="186">G2089*F2089</f>
        <v>0</v>
      </c>
      <c r="I2089" s="1"/>
      <c r="J2089" s="1"/>
      <c r="K2089" s="1"/>
      <c r="L2089" s="1"/>
      <c r="M2089" s="1"/>
      <c r="N2089" s="1"/>
      <c r="O2089" s="1"/>
      <c r="P2089" s="1"/>
      <c r="Q2089" s="1"/>
      <c r="R2089" s="1"/>
      <c r="S2089" s="1"/>
      <c r="T2089" s="1"/>
      <c r="U2089" s="1"/>
      <c r="V2089" s="1"/>
      <c r="W2089" s="1"/>
      <c r="X2089" s="1"/>
      <c r="Y2089" s="1"/>
      <c r="Z2089" s="1"/>
    </row>
    <row r="2090" spans="1:26" ht="14.25" customHeight="1">
      <c r="A2090" s="1"/>
      <c r="B2090" s="619"/>
      <c r="C2090" s="620"/>
      <c r="D2090" s="621"/>
      <c r="E2090" s="39"/>
      <c r="F2090" s="40"/>
      <c r="G2090" s="62"/>
      <c r="H2090" s="63">
        <f t="shared" si="186"/>
        <v>0</v>
      </c>
      <c r="I2090" s="1"/>
      <c r="J2090" s="1"/>
      <c r="K2090" s="1"/>
      <c r="L2090" s="1"/>
      <c r="M2090" s="1"/>
      <c r="N2090" s="1"/>
      <c r="O2090" s="1"/>
      <c r="P2090" s="1"/>
      <c r="Q2090" s="1"/>
      <c r="R2090" s="1"/>
      <c r="S2090" s="1"/>
      <c r="T2090" s="1"/>
      <c r="U2090" s="1"/>
      <c r="V2090" s="1"/>
      <c r="W2090" s="1"/>
      <c r="X2090" s="1"/>
      <c r="Y2090" s="1"/>
      <c r="Z2090" s="1"/>
    </row>
    <row r="2091" spans="1:26" ht="14.25" customHeight="1">
      <c r="A2091" s="1"/>
      <c r="B2091" s="674" t="s">
        <v>87</v>
      </c>
      <c r="C2091" s="594"/>
      <c r="D2091" s="594"/>
      <c r="E2091" s="594"/>
      <c r="F2091" s="594"/>
      <c r="G2091" s="595"/>
      <c r="H2091" s="64">
        <f>ROUND(SUM(H2089:H2090),2)</f>
        <v>0</v>
      </c>
      <c r="I2091" s="1"/>
      <c r="J2091" s="1"/>
      <c r="K2091" s="1"/>
      <c r="L2091" s="1"/>
      <c r="M2091" s="1"/>
      <c r="N2091" s="1"/>
      <c r="O2091" s="1"/>
      <c r="P2091" s="1"/>
      <c r="Q2091" s="1"/>
      <c r="R2091" s="1"/>
      <c r="S2091" s="1"/>
      <c r="T2091" s="1"/>
      <c r="U2091" s="1"/>
      <c r="V2091" s="1"/>
      <c r="W2091" s="1"/>
      <c r="X2091" s="1"/>
      <c r="Y2091" s="1"/>
      <c r="Z2091" s="1"/>
    </row>
    <row r="2092" spans="1:26" ht="14.25" customHeight="1">
      <c r="A2092" s="1"/>
      <c r="B2092" s="675"/>
      <c r="C2092" s="602"/>
      <c r="D2092" s="602"/>
      <c r="E2092" s="602"/>
      <c r="F2092" s="602"/>
      <c r="G2092" s="602"/>
      <c r="H2092" s="633"/>
      <c r="I2092" s="1"/>
      <c r="J2092" s="1"/>
      <c r="K2092" s="1"/>
      <c r="L2092" s="1"/>
      <c r="M2092" s="1"/>
      <c r="N2092" s="1"/>
      <c r="O2092" s="1"/>
      <c r="P2092" s="1"/>
      <c r="Q2092" s="1"/>
      <c r="R2092" s="1"/>
      <c r="S2092" s="1"/>
      <c r="T2092" s="1"/>
      <c r="U2092" s="1"/>
      <c r="V2092" s="1"/>
      <c r="W2092" s="1"/>
      <c r="X2092" s="1"/>
      <c r="Y2092" s="1"/>
      <c r="Z2092" s="1"/>
    </row>
    <row r="2093" spans="1:26" ht="14.25" customHeight="1">
      <c r="A2093" s="1"/>
      <c r="B2093" s="676"/>
      <c r="C2093" s="587"/>
      <c r="D2093" s="635"/>
      <c r="E2093" s="677" t="s">
        <v>59</v>
      </c>
      <c r="F2093" s="678"/>
      <c r="G2093" s="678"/>
      <c r="H2093" s="65">
        <f>ROUND(H2091+H2086+H2079+H2072,0)</f>
        <v>13694</v>
      </c>
      <c r="I2093" s="1"/>
      <c r="J2093" s="1"/>
      <c r="K2093" s="1"/>
      <c r="L2093" s="1"/>
      <c r="M2093" s="1"/>
      <c r="N2093" s="1"/>
      <c r="O2093" s="1"/>
      <c r="P2093" s="1"/>
      <c r="Q2093" s="1"/>
      <c r="R2093" s="1"/>
      <c r="S2093" s="1"/>
      <c r="T2093" s="1"/>
      <c r="U2093" s="1"/>
      <c r="V2093" s="1"/>
      <c r="W2093" s="1"/>
      <c r="X2093" s="1"/>
      <c r="Y2093" s="1"/>
      <c r="Z2093" s="1"/>
    </row>
  </sheetData>
  <mergeCells count="1662">
    <mergeCell ref="B1385:H1385"/>
    <mergeCell ref="B1344:H1344"/>
    <mergeCell ref="B1346:I1346"/>
    <mergeCell ref="B1350:H1350"/>
    <mergeCell ref="B1352:H1352"/>
    <mergeCell ref="B1355:I1355"/>
    <mergeCell ref="B1357:I1357"/>
    <mergeCell ref="C1359:G1359"/>
    <mergeCell ref="C1360:E1360"/>
    <mergeCell ref="F1360:G1360"/>
    <mergeCell ref="B1362:I1362"/>
    <mergeCell ref="B1367:H1367"/>
    <mergeCell ref="B1369:I1369"/>
    <mergeCell ref="B1372:H1372"/>
    <mergeCell ref="B1374:I1374"/>
    <mergeCell ref="B1377:H1377"/>
    <mergeCell ref="B1379:I1379"/>
    <mergeCell ref="B1383:H1383"/>
    <mergeCell ref="B1406:H1406"/>
    <mergeCell ref="B1408:I1408"/>
    <mergeCell ref="B1411:H1411"/>
    <mergeCell ref="B1413:I1413"/>
    <mergeCell ref="B1417:H1417"/>
    <mergeCell ref="B1419:H1419"/>
    <mergeCell ref="B1422:I1422"/>
    <mergeCell ref="B1424:I1424"/>
    <mergeCell ref="C1426:G1426"/>
    <mergeCell ref="B1512:I1512"/>
    <mergeCell ref="B1516:H1516"/>
    <mergeCell ref="B1518:H1518"/>
    <mergeCell ref="B1521:I1521"/>
    <mergeCell ref="B1523:I1523"/>
    <mergeCell ref="C1525:G1525"/>
    <mergeCell ref="C1526:G1526"/>
    <mergeCell ref="B1528:I1528"/>
    <mergeCell ref="B1549:H1549"/>
    <mergeCell ref="B1551:H1551"/>
    <mergeCell ref="B1554:I1554"/>
    <mergeCell ref="B1556:I1556"/>
    <mergeCell ref="C1558:G1558"/>
    <mergeCell ref="C1559:G1559"/>
    <mergeCell ref="B1561:I1561"/>
    <mergeCell ref="B1566:H1566"/>
    <mergeCell ref="B1568:I1568"/>
    <mergeCell ref="B1572:H1572"/>
    <mergeCell ref="B1484:H1484"/>
    <mergeCell ref="B1487:I1487"/>
    <mergeCell ref="B1489:I1489"/>
    <mergeCell ref="C1491:G1491"/>
    <mergeCell ref="F1492:G1492"/>
    <mergeCell ref="C1492:E1492"/>
    <mergeCell ref="B1494:I1494"/>
    <mergeCell ref="B1499:H1499"/>
    <mergeCell ref="B1501:I1501"/>
    <mergeCell ref="B1505:H1505"/>
    <mergeCell ref="B1507:I1507"/>
    <mergeCell ref="B1510:H1510"/>
    <mergeCell ref="B1533:H1533"/>
    <mergeCell ref="B1535:I1535"/>
    <mergeCell ref="B1538:H1538"/>
    <mergeCell ref="B1540:I1540"/>
    <mergeCell ref="B1543:H1543"/>
    <mergeCell ref="B1545:I1545"/>
    <mergeCell ref="B1574:I1574"/>
    <mergeCell ref="B1577:H1577"/>
    <mergeCell ref="B1579:I1579"/>
    <mergeCell ref="B1583:H1583"/>
    <mergeCell ref="B1585:H1585"/>
    <mergeCell ref="B1588:I1588"/>
    <mergeCell ref="B1590:I1590"/>
    <mergeCell ref="C1592:G1592"/>
    <mergeCell ref="C1593:G1593"/>
    <mergeCell ref="B1595:I1595"/>
    <mergeCell ref="B1600:H1600"/>
    <mergeCell ref="B1602:I1602"/>
    <mergeCell ref="B1605:H1605"/>
    <mergeCell ref="B1607:I1607"/>
    <mergeCell ref="B1610:H1610"/>
    <mergeCell ref="B1612:I1612"/>
    <mergeCell ref="B1616:H1616"/>
    <mergeCell ref="B1618:H1618"/>
    <mergeCell ref="B1621:I1621"/>
    <mergeCell ref="B1623:I1623"/>
    <mergeCell ref="C1625:G1625"/>
    <mergeCell ref="C1626:G1626"/>
    <mergeCell ref="B1628:I1628"/>
    <mergeCell ref="B1633:H1633"/>
    <mergeCell ref="B1635:I1635"/>
    <mergeCell ref="B1638:H1638"/>
    <mergeCell ref="B1640:I1640"/>
    <mergeCell ref="B1643:H1643"/>
    <mergeCell ref="B1645:I1645"/>
    <mergeCell ref="B1649:H1649"/>
    <mergeCell ref="B1651:H1651"/>
    <mergeCell ref="B1654:I1654"/>
    <mergeCell ref="B1656:I1656"/>
    <mergeCell ref="C1658:G1658"/>
    <mergeCell ref="C1659:E1659"/>
    <mergeCell ref="F1659:G1659"/>
    <mergeCell ref="B1661:I1661"/>
    <mergeCell ref="B1666:H1666"/>
    <mergeCell ref="B1668:I1668"/>
    <mergeCell ref="B1671:H1671"/>
    <mergeCell ref="B1673:I1673"/>
    <mergeCell ref="B1676:H1676"/>
    <mergeCell ref="B1678:I1678"/>
    <mergeCell ref="B1682:H1682"/>
    <mergeCell ref="B1684:H1684"/>
    <mergeCell ref="B1687:I1687"/>
    <mergeCell ref="B1689:I1689"/>
    <mergeCell ref="C1691:G1691"/>
    <mergeCell ref="C1692:E1692"/>
    <mergeCell ref="B1694:I1694"/>
    <mergeCell ref="B1698:H1698"/>
    <mergeCell ref="B1700:I1700"/>
    <mergeCell ref="B1703:H1703"/>
    <mergeCell ref="B1705:I1705"/>
    <mergeCell ref="B1708:H1708"/>
    <mergeCell ref="B1710:I1710"/>
    <mergeCell ref="B1714:H1714"/>
    <mergeCell ref="B1716:H1716"/>
    <mergeCell ref="B1719:I1719"/>
    <mergeCell ref="B1721:I1721"/>
    <mergeCell ref="C1723:G1723"/>
    <mergeCell ref="C1724:G1724"/>
    <mergeCell ref="B1726:I1726"/>
    <mergeCell ref="B1733:H1733"/>
    <mergeCell ref="B1735:I1735"/>
    <mergeCell ref="B1739:H1739"/>
    <mergeCell ref="B1741:I1741"/>
    <mergeCell ref="B1744:H1744"/>
    <mergeCell ref="B1746:I1746"/>
    <mergeCell ref="B1750:H1750"/>
    <mergeCell ref="B1752:H1752"/>
    <mergeCell ref="B1755:H1755"/>
    <mergeCell ref="B1756:H1756"/>
    <mergeCell ref="B1757:H1757"/>
    <mergeCell ref="B1758:H1758"/>
    <mergeCell ref="D1759:E1759"/>
    <mergeCell ref="B1760:H1760"/>
    <mergeCell ref="B1761:H1763"/>
    <mergeCell ref="B1764:H1764"/>
    <mergeCell ref="B1765:C1765"/>
    <mergeCell ref="B1766:C1766"/>
    <mergeCell ref="B1774:G1774"/>
    <mergeCell ref="B1775:H1775"/>
    <mergeCell ref="B1767:C1767"/>
    <mergeCell ref="B1768:C1768"/>
    <mergeCell ref="B1769:C1769"/>
    <mergeCell ref="B1770:C1770"/>
    <mergeCell ref="B1771:C1771"/>
    <mergeCell ref="B1772:C1772"/>
    <mergeCell ref="B1773:C1773"/>
    <mergeCell ref="B1776:C1776"/>
    <mergeCell ref="B1777:C1777"/>
    <mergeCell ref="B1778:C1778"/>
    <mergeCell ref="B1779:C1779"/>
    <mergeCell ref="B1780:C1780"/>
    <mergeCell ref="B1782:G1782"/>
    <mergeCell ref="B1783:H1783"/>
    <mergeCell ref="B1781:C1781"/>
    <mergeCell ref="B1784:C1784"/>
    <mergeCell ref="B1785:C1785"/>
    <mergeCell ref="B1786:C1786"/>
    <mergeCell ref="B1787:C1787"/>
    <mergeCell ref="B1788:C1788"/>
    <mergeCell ref="B1789:G1789"/>
    <mergeCell ref="B1790:H1790"/>
    <mergeCell ref="B1791:D1791"/>
    <mergeCell ref="B1792:D1792"/>
    <mergeCell ref="B1793:D1793"/>
    <mergeCell ref="B1794:G1794"/>
    <mergeCell ref="B1795:H1795"/>
    <mergeCell ref="B1796:D1796"/>
    <mergeCell ref="E1796:G1796"/>
    <mergeCell ref="B1799:H1799"/>
    <mergeCell ref="B1800:H1800"/>
    <mergeCell ref="B1801:H1801"/>
    <mergeCell ref="B1802:H1802"/>
    <mergeCell ref="D1803:E1803"/>
    <mergeCell ref="B1804:H1804"/>
    <mergeCell ref="B1805:H1807"/>
    <mergeCell ref="B1808:H1808"/>
    <mergeCell ref="B1809:C1809"/>
    <mergeCell ref="B1810:C1810"/>
    <mergeCell ref="B1811:C1811"/>
    <mergeCell ref="B1812:C1812"/>
    <mergeCell ref="B1813:C1813"/>
    <mergeCell ref="B1814:C1814"/>
    <mergeCell ref="B1815:G1815"/>
    <mergeCell ref="B1816:H1816"/>
    <mergeCell ref="B1817:C1817"/>
    <mergeCell ref="B1818:C1818"/>
    <mergeCell ref="B1819:C1819"/>
    <mergeCell ref="B1820:C1820"/>
    <mergeCell ref="B1821:C1821"/>
    <mergeCell ref="B1822:G1822"/>
    <mergeCell ref="B1823:H1823"/>
    <mergeCell ref="B1824:C1824"/>
    <mergeCell ref="B1825:C1825"/>
    <mergeCell ref="B1826:C1826"/>
    <mergeCell ref="B1827:C1827"/>
    <mergeCell ref="B1828:C1828"/>
    <mergeCell ref="B1829:G1829"/>
    <mergeCell ref="B1830:H1830"/>
    <mergeCell ref="B1831:D1831"/>
    <mergeCell ref="B1832:D1832"/>
    <mergeCell ref="B1833:D1833"/>
    <mergeCell ref="B1834:G1834"/>
    <mergeCell ref="B1835:H1835"/>
    <mergeCell ref="B1836:D1836"/>
    <mergeCell ref="E1836:G1836"/>
    <mergeCell ref="B1839:H1839"/>
    <mergeCell ref="B1840:H1840"/>
    <mergeCell ref="B1841:H1841"/>
    <mergeCell ref="B1842:H1842"/>
    <mergeCell ref="C1844:E1844"/>
    <mergeCell ref="F1844:G1844"/>
    <mergeCell ref="F1845:G1845"/>
    <mergeCell ref="F1846:G1846"/>
    <mergeCell ref="F1847:G1847"/>
    <mergeCell ref="F1848:G1848"/>
    <mergeCell ref="F1851:G1851"/>
    <mergeCell ref="F1852:G1852"/>
    <mergeCell ref="F1853:G1853"/>
    <mergeCell ref="F1854:G1854"/>
    <mergeCell ref="F1855:G1855"/>
    <mergeCell ref="F1856:G1856"/>
    <mergeCell ref="F1857:G1857"/>
    <mergeCell ref="F1858:G1858"/>
    <mergeCell ref="F1859:G1859"/>
    <mergeCell ref="F1861:G1861"/>
    <mergeCell ref="F1862:G1862"/>
    <mergeCell ref="F1863:G1863"/>
    <mergeCell ref="F1864:G1864"/>
    <mergeCell ref="F1865:G1865"/>
    <mergeCell ref="F1866:G1866"/>
    <mergeCell ref="F1867:G1867"/>
    <mergeCell ref="F1868:G1868"/>
    <mergeCell ref="F1869:G1869"/>
    <mergeCell ref="F1870:G1870"/>
    <mergeCell ref="F1871:G1871"/>
    <mergeCell ref="F1872:G1872"/>
    <mergeCell ref="B1875:H1875"/>
    <mergeCell ref="B1876:H1876"/>
    <mergeCell ref="B1877:H1877"/>
    <mergeCell ref="B1878:H1878"/>
    <mergeCell ref="C1879:E1879"/>
    <mergeCell ref="F1879:G1879"/>
    <mergeCell ref="F1880:G1880"/>
    <mergeCell ref="F1881:G1881"/>
    <mergeCell ref="B1993:C1993"/>
    <mergeCell ref="B1994:C1994"/>
    <mergeCell ref="B1995:G1995"/>
    <mergeCell ref="B1996:H1996"/>
    <mergeCell ref="B1970:C1970"/>
    <mergeCell ref="B1971:G1971"/>
    <mergeCell ref="B1972:H1972"/>
    <mergeCell ref="B1973:D1973"/>
    <mergeCell ref="B1974:D1974"/>
    <mergeCell ref="B1975:D1975"/>
    <mergeCell ref="B1976:G1976"/>
    <mergeCell ref="B1977:H1977"/>
    <mergeCell ref="B1978:D1978"/>
    <mergeCell ref="E1978:G1978"/>
    <mergeCell ref="B1981:H1981"/>
    <mergeCell ref="B1982:H1982"/>
    <mergeCell ref="B1983:H1983"/>
    <mergeCell ref="B1984:H1984"/>
    <mergeCell ref="D1985:E1985"/>
    <mergeCell ref="B1997:C1997"/>
    <mergeCell ref="B1998:C1998"/>
    <mergeCell ref="B1999:C1999"/>
    <mergeCell ref="B2000:C2000"/>
    <mergeCell ref="B2001:C2001"/>
    <mergeCell ref="B2002:G2002"/>
    <mergeCell ref="B2003:H2003"/>
    <mergeCell ref="B2004:C2004"/>
    <mergeCell ref="B2005:C2005"/>
    <mergeCell ref="B2006:C2006"/>
    <mergeCell ref="B1948:C1948"/>
    <mergeCell ref="B1949:C1949"/>
    <mergeCell ref="B1950:C1950"/>
    <mergeCell ref="B1951:C1951"/>
    <mergeCell ref="B1952:C1952"/>
    <mergeCell ref="B1954:G1954"/>
    <mergeCell ref="B1955:H1955"/>
    <mergeCell ref="B1953:C1953"/>
    <mergeCell ref="B1956:C1956"/>
    <mergeCell ref="B1957:C1957"/>
    <mergeCell ref="B1958:C1958"/>
    <mergeCell ref="B1959:C1959"/>
    <mergeCell ref="B1960:C1960"/>
    <mergeCell ref="B1961:C1961"/>
    <mergeCell ref="B1962:C1962"/>
    <mergeCell ref="B1963:C1963"/>
    <mergeCell ref="B1964:G1964"/>
    <mergeCell ref="B1965:H1965"/>
    <mergeCell ref="B1966:C1966"/>
    <mergeCell ref="B1967:C1967"/>
    <mergeCell ref="B1968:C1968"/>
    <mergeCell ref="B1969:C1969"/>
    <mergeCell ref="B1986:H1986"/>
    <mergeCell ref="B1987:H1989"/>
    <mergeCell ref="B1990:H1990"/>
    <mergeCell ref="B1991:C1991"/>
    <mergeCell ref="B1992:C1992"/>
    <mergeCell ref="B2007:C2007"/>
    <mergeCell ref="B2008:C2008"/>
    <mergeCell ref="B2009:G2009"/>
    <mergeCell ref="B2010:H2010"/>
    <mergeCell ref="B2011:D2011"/>
    <mergeCell ref="B2012:D2012"/>
    <mergeCell ref="B2013:D2013"/>
    <mergeCell ref="B2060:H2060"/>
    <mergeCell ref="B2061:H2061"/>
    <mergeCell ref="D2062:E2062"/>
    <mergeCell ref="B2063:H2063"/>
    <mergeCell ref="B2064:H2066"/>
    <mergeCell ref="B2043:C2043"/>
    <mergeCell ref="B2044:C2044"/>
    <mergeCell ref="B2045:C2045"/>
    <mergeCell ref="B2046:C2046"/>
    <mergeCell ref="B2047:C2047"/>
    <mergeCell ref="B2048:G2048"/>
    <mergeCell ref="B2049:H2049"/>
    <mergeCell ref="B2050:D2050"/>
    <mergeCell ref="B2051:D2051"/>
    <mergeCell ref="B2052:D2052"/>
    <mergeCell ref="B2053:G2053"/>
    <mergeCell ref="B2054:H2054"/>
    <mergeCell ref="B2055:D2055"/>
    <mergeCell ref="E2055:G2055"/>
    <mergeCell ref="B2058:H2058"/>
    <mergeCell ref="B2067:H2067"/>
    <mergeCell ref="B2068:C2068"/>
    <mergeCell ref="B2069:C2069"/>
    <mergeCell ref="B2070:C2070"/>
    <mergeCell ref="B2071:C2071"/>
    <mergeCell ref="B2072:G2072"/>
    <mergeCell ref="B2073:H2073"/>
    <mergeCell ref="B2074:C2074"/>
    <mergeCell ref="B2075:C2075"/>
    <mergeCell ref="B2076:C2076"/>
    <mergeCell ref="B2077:C2077"/>
    <mergeCell ref="B2078:C2078"/>
    <mergeCell ref="B2079:G2079"/>
    <mergeCell ref="B2080:H2080"/>
    <mergeCell ref="B2081:C2081"/>
    <mergeCell ref="B2082:C2082"/>
    <mergeCell ref="B2083:C2083"/>
    <mergeCell ref="B2084:C2084"/>
    <mergeCell ref="B2085:C2085"/>
    <mergeCell ref="B2086:G2086"/>
    <mergeCell ref="B2087:H2087"/>
    <mergeCell ref="B2088:D2088"/>
    <mergeCell ref="B2089:D2089"/>
    <mergeCell ref="B2014:G2014"/>
    <mergeCell ref="B2015:H2015"/>
    <mergeCell ref="B2016:D2016"/>
    <mergeCell ref="E2016:G2016"/>
    <mergeCell ref="B2019:H2019"/>
    <mergeCell ref="B2020:H2020"/>
    <mergeCell ref="B2021:H2021"/>
    <mergeCell ref="B2022:H2022"/>
    <mergeCell ref="D2023:E2023"/>
    <mergeCell ref="B2024:H2024"/>
    <mergeCell ref="B2025:H2027"/>
    <mergeCell ref="B2028:H2028"/>
    <mergeCell ref="B2029:C2029"/>
    <mergeCell ref="B2030:C2030"/>
    <mergeCell ref="B2031:C2031"/>
    <mergeCell ref="B2032:C2032"/>
    <mergeCell ref="B2033:G2033"/>
    <mergeCell ref="B2034:H2034"/>
    <mergeCell ref="B2035:C2035"/>
    <mergeCell ref="B2036:C2036"/>
    <mergeCell ref="B2037:C2037"/>
    <mergeCell ref="B2038:C2038"/>
    <mergeCell ref="B2039:C2039"/>
    <mergeCell ref="B2040:C2040"/>
    <mergeCell ref="B2041:G2041"/>
    <mergeCell ref="B2042:H2042"/>
    <mergeCell ref="B2059:H2059"/>
    <mergeCell ref="B2090:D2090"/>
    <mergeCell ref="B2091:G2091"/>
    <mergeCell ref="B2092:H2092"/>
    <mergeCell ref="B2093:D2093"/>
    <mergeCell ref="E2093:G2093"/>
    <mergeCell ref="B1167:D1167"/>
    <mergeCell ref="B1168:D1168"/>
    <mergeCell ref="B1169:G1169"/>
    <mergeCell ref="B1170:H1170"/>
    <mergeCell ref="B1171:D1171"/>
    <mergeCell ref="E1171:G1171"/>
    <mergeCell ref="B1174:H1174"/>
    <mergeCell ref="B1175:H1175"/>
    <mergeCell ref="B1176:H1176"/>
    <mergeCell ref="B1177:H1177"/>
    <mergeCell ref="D1178:E1178"/>
    <mergeCell ref="B1179:H1179"/>
    <mergeCell ref="B1180:H1182"/>
    <mergeCell ref="B1183:H1183"/>
    <mergeCell ref="B1193:G1193"/>
    <mergeCell ref="B1194:H1194"/>
    <mergeCell ref="B1195:C1195"/>
    <mergeCell ref="B1196:C1196"/>
    <mergeCell ref="B1197:C1197"/>
    <mergeCell ref="B1198:C1198"/>
    <mergeCell ref="B1199:G1199"/>
    <mergeCell ref="B1200:H1200"/>
    <mergeCell ref="B1201:C1201"/>
    <mergeCell ref="B1202:C1202"/>
    <mergeCell ref="B1203:C1203"/>
    <mergeCell ref="B1204:C1204"/>
    <mergeCell ref="B1108:C1108"/>
    <mergeCell ref="B1109:G1109"/>
    <mergeCell ref="B1110:H1110"/>
    <mergeCell ref="B1111:C1111"/>
    <mergeCell ref="B1112:C1112"/>
    <mergeCell ref="B1113:C1113"/>
    <mergeCell ref="B1114:C1114"/>
    <mergeCell ref="B1115:G1115"/>
    <mergeCell ref="B1116:H1116"/>
    <mergeCell ref="B1117:C1117"/>
    <mergeCell ref="B1118:C1118"/>
    <mergeCell ref="B1119:C1119"/>
    <mergeCell ref="B1120:C1120"/>
    <mergeCell ref="B1121:C1121"/>
    <mergeCell ref="B1122:G1122"/>
    <mergeCell ref="B1123:H1123"/>
    <mergeCell ref="B1124:D1124"/>
    <mergeCell ref="B1125:D1125"/>
    <mergeCell ref="B1126:D1126"/>
    <mergeCell ref="B1127:G1127"/>
    <mergeCell ref="B1128:H1128"/>
    <mergeCell ref="B1129:D1129"/>
    <mergeCell ref="E1129:G1129"/>
    <mergeCell ref="B1132:H1132"/>
    <mergeCell ref="B1133:H1133"/>
    <mergeCell ref="B1134:H1134"/>
    <mergeCell ref="B1135:H1135"/>
    <mergeCell ref="D1136:E1136"/>
    <mergeCell ref="B1137:H1137"/>
    <mergeCell ref="B1138:H1140"/>
    <mergeCell ref="B1141:H1141"/>
    <mergeCell ref="B1142:C1142"/>
    <mergeCell ref="B1143:C1143"/>
    <mergeCell ref="B1144:C1144"/>
    <mergeCell ref="B1145:C1145"/>
    <mergeCell ref="B1146:C1146"/>
    <mergeCell ref="B1147:C1147"/>
    <mergeCell ref="B1148:C1148"/>
    <mergeCell ref="B1149:C1149"/>
    <mergeCell ref="B1150:C1150"/>
    <mergeCell ref="B1151:G1151"/>
    <mergeCell ref="B1152:H1152"/>
    <mergeCell ref="B1184:C1184"/>
    <mergeCell ref="B1185:C1185"/>
    <mergeCell ref="B1186:C1186"/>
    <mergeCell ref="B1187:C1187"/>
    <mergeCell ref="B1188:C1188"/>
    <mergeCell ref="B1189:C1189"/>
    <mergeCell ref="B1190:C1190"/>
    <mergeCell ref="B1191:C1191"/>
    <mergeCell ref="B1192:C1192"/>
    <mergeCell ref="B1156:C1156"/>
    <mergeCell ref="B1157:G1157"/>
    <mergeCell ref="B1158:H1158"/>
    <mergeCell ref="B1159:C1159"/>
    <mergeCell ref="B1160:C1160"/>
    <mergeCell ref="B1161:C1161"/>
    <mergeCell ref="B1162:C1162"/>
    <mergeCell ref="B1163:C1163"/>
    <mergeCell ref="B1164:G1164"/>
    <mergeCell ref="B1165:H1165"/>
    <mergeCell ref="B1166:D1166"/>
    <mergeCell ref="B1205:C1205"/>
    <mergeCell ref="B1206:G1206"/>
    <mergeCell ref="B1207:H1207"/>
    <mergeCell ref="B1208:D1208"/>
    <mergeCell ref="B1209:D1209"/>
    <mergeCell ref="B1210:D1210"/>
    <mergeCell ref="B1211:G1211"/>
    <mergeCell ref="B1212:H1212"/>
    <mergeCell ref="B1213:D1213"/>
    <mergeCell ref="E1213:G1213"/>
    <mergeCell ref="B1216:H1216"/>
    <mergeCell ref="B1217:H1217"/>
    <mergeCell ref="B1218:H1218"/>
    <mergeCell ref="B1219:H1219"/>
    <mergeCell ref="D1220:E1220"/>
    <mergeCell ref="B1221:H1221"/>
    <mergeCell ref="B1222:H1224"/>
    <mergeCell ref="B1225:H1225"/>
    <mergeCell ref="B1226:C1226"/>
    <mergeCell ref="B1227:C1227"/>
    <mergeCell ref="B1228:C1228"/>
    <mergeCell ref="B1229:C1229"/>
    <mergeCell ref="B1230:C1230"/>
    <mergeCell ref="B1231:C1231"/>
    <mergeCell ref="B1232:C1232"/>
    <mergeCell ref="B1233:C1233"/>
    <mergeCell ref="B1234:G1234"/>
    <mergeCell ref="B1235:H1235"/>
    <mergeCell ref="B1250:D1250"/>
    <mergeCell ref="B1251:D1251"/>
    <mergeCell ref="B1252:G1252"/>
    <mergeCell ref="B1253:H1253"/>
    <mergeCell ref="B1254:D1254"/>
    <mergeCell ref="E1254:G1254"/>
    <mergeCell ref="B1236:C1236"/>
    <mergeCell ref="B1237:C1237"/>
    <mergeCell ref="B1238:C1238"/>
    <mergeCell ref="B1239:C1239"/>
    <mergeCell ref="B1240:G1240"/>
    <mergeCell ref="B1241:H1241"/>
    <mergeCell ref="B1242:C1242"/>
    <mergeCell ref="B1243:C1243"/>
    <mergeCell ref="B1244:C1244"/>
    <mergeCell ref="B1245:C1245"/>
    <mergeCell ref="B1246:C1246"/>
    <mergeCell ref="B1247:G1247"/>
    <mergeCell ref="B1248:H1248"/>
    <mergeCell ref="B1249:D1249"/>
    <mergeCell ref="B1257:I1257"/>
    <mergeCell ref="B1259:I1259"/>
    <mergeCell ref="C1261:G1261"/>
    <mergeCell ref="C1262:G1262"/>
    <mergeCell ref="B1264:I1264"/>
    <mergeCell ref="B1269:H1269"/>
    <mergeCell ref="B1271:I1271"/>
    <mergeCell ref="B1274:H1274"/>
    <mergeCell ref="B1276:I1276"/>
    <mergeCell ref="B1279:H1279"/>
    <mergeCell ref="B1281:I1281"/>
    <mergeCell ref="B1285:H1285"/>
    <mergeCell ref="B1287:H1287"/>
    <mergeCell ref="B1290:I1290"/>
    <mergeCell ref="B1292:I1292"/>
    <mergeCell ref="C1294:G1294"/>
    <mergeCell ref="C1295:G1295"/>
    <mergeCell ref="B1297:I1297"/>
    <mergeCell ref="B1302:H1302"/>
    <mergeCell ref="B1304:I1304"/>
    <mergeCell ref="B1307:H1307"/>
    <mergeCell ref="B1309:I1309"/>
    <mergeCell ref="B1312:H1312"/>
    <mergeCell ref="B1314:I1314"/>
    <mergeCell ref="B1318:H1318"/>
    <mergeCell ref="B1320:H1320"/>
    <mergeCell ref="B1323:I1323"/>
    <mergeCell ref="B1325:I1325"/>
    <mergeCell ref="C1327:G1327"/>
    <mergeCell ref="C1328:G1328"/>
    <mergeCell ref="B1330:I1330"/>
    <mergeCell ref="B1334:H1334"/>
    <mergeCell ref="B1336:I1336"/>
    <mergeCell ref="B1339:H1339"/>
    <mergeCell ref="B1341:I1341"/>
    <mergeCell ref="B1444:H1444"/>
    <mergeCell ref="B1446:I1446"/>
    <mergeCell ref="B1450:H1450"/>
    <mergeCell ref="B1452:H1452"/>
    <mergeCell ref="B1455:I1455"/>
    <mergeCell ref="B1457:I1457"/>
    <mergeCell ref="C1459:G1459"/>
    <mergeCell ref="C1460:G1460"/>
    <mergeCell ref="B1462:I1462"/>
    <mergeCell ref="B1465:H1465"/>
    <mergeCell ref="B1467:I1467"/>
    <mergeCell ref="B1471:H1471"/>
    <mergeCell ref="B1473:I1473"/>
    <mergeCell ref="B1476:H1476"/>
    <mergeCell ref="B1478:I1478"/>
    <mergeCell ref="B1482:H1482"/>
    <mergeCell ref="C1427:E1427"/>
    <mergeCell ref="F1427:G1427"/>
    <mergeCell ref="B1429:I1429"/>
    <mergeCell ref="B1433:H1433"/>
    <mergeCell ref="B1435:I1435"/>
    <mergeCell ref="B1439:H1439"/>
    <mergeCell ref="B1441:I1441"/>
    <mergeCell ref="B1388:I1388"/>
    <mergeCell ref="B1390:I1390"/>
    <mergeCell ref="C1392:G1392"/>
    <mergeCell ref="C1393:E1393"/>
    <mergeCell ref="F1393:G1393"/>
    <mergeCell ref="B1395:I1395"/>
    <mergeCell ref="B1400:H1400"/>
    <mergeCell ref="B1402:I1402"/>
    <mergeCell ref="F1882:G1882"/>
    <mergeCell ref="F1883:G1883"/>
    <mergeCell ref="F1885:G1885"/>
    <mergeCell ref="F1887:G1887"/>
    <mergeCell ref="F1888:G1888"/>
    <mergeCell ref="F1889:G1889"/>
    <mergeCell ref="F1890:G1890"/>
    <mergeCell ref="F1891:G1891"/>
    <mergeCell ref="F1893:G1893"/>
    <mergeCell ref="F1894:G1894"/>
    <mergeCell ref="F1895:G1895"/>
    <mergeCell ref="F1896:G1896"/>
    <mergeCell ref="F1898:G1898"/>
    <mergeCell ref="F1899:G1899"/>
    <mergeCell ref="F1900:G1900"/>
    <mergeCell ref="F1901:G1901"/>
    <mergeCell ref="F1902:G1902"/>
    <mergeCell ref="B1905:H1905"/>
    <mergeCell ref="B1906:H1906"/>
    <mergeCell ref="B1907:H1907"/>
    <mergeCell ref="B1908:H1908"/>
    <mergeCell ref="C1909:E1909"/>
    <mergeCell ref="F1909:G1909"/>
    <mergeCell ref="F1910:G1910"/>
    <mergeCell ref="F1911:G1911"/>
    <mergeCell ref="F1912:G1912"/>
    <mergeCell ref="F1913:G1913"/>
    <mergeCell ref="F1914:G1914"/>
    <mergeCell ref="F1916:G1916"/>
    <mergeCell ref="F1917:G1917"/>
    <mergeCell ref="F1918:G1918"/>
    <mergeCell ref="F1919:G1919"/>
    <mergeCell ref="F1922:G1922"/>
    <mergeCell ref="F1924:G1924"/>
    <mergeCell ref="F1925:G1925"/>
    <mergeCell ref="F1927:G1927"/>
    <mergeCell ref="F1929:G1929"/>
    <mergeCell ref="F1930:G1930"/>
    <mergeCell ref="F1932:G1932"/>
    <mergeCell ref="B1936:H1936"/>
    <mergeCell ref="B1937:H1937"/>
    <mergeCell ref="B1938:H1938"/>
    <mergeCell ref="B1939:H1939"/>
    <mergeCell ref="D1940:E1940"/>
    <mergeCell ref="B1941:H1941"/>
    <mergeCell ref="B1942:H1944"/>
    <mergeCell ref="B1945:H1945"/>
    <mergeCell ref="B1946:C1946"/>
    <mergeCell ref="B1947:C1947"/>
    <mergeCell ref="B50:H50"/>
    <mergeCell ref="B51:C51"/>
    <mergeCell ref="B52:C52"/>
    <mergeCell ref="B53:C53"/>
    <mergeCell ref="B54:C54"/>
    <mergeCell ref="B55:G55"/>
    <mergeCell ref="B56:H56"/>
    <mergeCell ref="B57:C57"/>
    <mergeCell ref="B58:C58"/>
    <mergeCell ref="B59:C59"/>
    <mergeCell ref="B60:C60"/>
    <mergeCell ref="B61:C61"/>
    <mergeCell ref="B62:G62"/>
    <mergeCell ref="B63:H63"/>
    <mergeCell ref="B74:D74"/>
    <mergeCell ref="B75:G75"/>
    <mergeCell ref="B76:H76"/>
    <mergeCell ref="B1:H1"/>
    <mergeCell ref="B4:H4"/>
    <mergeCell ref="B5:H5"/>
    <mergeCell ref="B6:H6"/>
    <mergeCell ref="B7:H7"/>
    <mergeCell ref="D8:E8"/>
    <mergeCell ref="B9:H9"/>
    <mergeCell ref="B10:H12"/>
    <mergeCell ref="B13:H13"/>
    <mergeCell ref="B14:C14"/>
    <mergeCell ref="B15:C15"/>
    <mergeCell ref="B16:C16"/>
    <mergeCell ref="B18:G18"/>
    <mergeCell ref="B19:H19"/>
    <mergeCell ref="B17:C17"/>
    <mergeCell ref="B20:C20"/>
    <mergeCell ref="B21:C21"/>
    <mergeCell ref="B22:C22"/>
    <mergeCell ref="B23:C23"/>
    <mergeCell ref="B24:G24"/>
    <mergeCell ref="B25:H25"/>
    <mergeCell ref="B26:C26"/>
    <mergeCell ref="B27:C27"/>
    <mergeCell ref="B28:C28"/>
    <mergeCell ref="B29:C29"/>
    <mergeCell ref="B30:C30"/>
    <mergeCell ref="B31:G31"/>
    <mergeCell ref="B32:H32"/>
    <mergeCell ref="B33:D33"/>
    <mergeCell ref="B34:D34"/>
    <mergeCell ref="B35:D35"/>
    <mergeCell ref="B36:G36"/>
    <mergeCell ref="B37:H37"/>
    <mergeCell ref="B38:D38"/>
    <mergeCell ref="E38:G38"/>
    <mergeCell ref="B41:H41"/>
    <mergeCell ref="B42:H42"/>
    <mergeCell ref="B43:H43"/>
    <mergeCell ref="B44:H44"/>
    <mergeCell ref="D45:E45"/>
    <mergeCell ref="B46:H46"/>
    <mergeCell ref="B47:H49"/>
    <mergeCell ref="B64:C64"/>
    <mergeCell ref="B65:C65"/>
    <mergeCell ref="B66:C66"/>
    <mergeCell ref="B67:C67"/>
    <mergeCell ref="B68:C68"/>
    <mergeCell ref="B69:G69"/>
    <mergeCell ref="B70:H70"/>
    <mergeCell ref="B71:D71"/>
    <mergeCell ref="B72:D72"/>
    <mergeCell ref="B73:D73"/>
    <mergeCell ref="B77:D77"/>
    <mergeCell ref="E77:G77"/>
    <mergeCell ref="B80:H80"/>
    <mergeCell ref="B81:H81"/>
    <mergeCell ref="B82:H82"/>
    <mergeCell ref="B83:H83"/>
    <mergeCell ref="D84:E84"/>
    <mergeCell ref="B85:H85"/>
    <mergeCell ref="B86:H88"/>
    <mergeCell ref="B89:H89"/>
    <mergeCell ref="B90:C90"/>
    <mergeCell ref="B91:C91"/>
    <mergeCell ref="B92:C92"/>
    <mergeCell ref="B94:G94"/>
    <mergeCell ref="B95:H95"/>
    <mergeCell ref="B93:C93"/>
    <mergeCell ref="B96:C96"/>
    <mergeCell ref="B97:C97"/>
    <mergeCell ref="B98:C98"/>
    <mergeCell ref="B99:C99"/>
    <mergeCell ref="B101:G101"/>
    <mergeCell ref="B102:H102"/>
    <mergeCell ref="B100:C100"/>
    <mergeCell ref="B103:C103"/>
    <mergeCell ref="B104:C104"/>
    <mergeCell ref="B105:C105"/>
    <mergeCell ref="B106:C106"/>
    <mergeCell ref="B107:C107"/>
    <mergeCell ref="B108:G108"/>
    <mergeCell ref="B109:H109"/>
    <mergeCell ref="B110:D110"/>
    <mergeCell ref="B111:D111"/>
    <mergeCell ref="B112:D112"/>
    <mergeCell ref="B113:G113"/>
    <mergeCell ref="B114:H114"/>
    <mergeCell ref="B115:D115"/>
    <mergeCell ref="E115:G115"/>
    <mergeCell ref="B118:H118"/>
    <mergeCell ref="B119:H119"/>
    <mergeCell ref="B120:H120"/>
    <mergeCell ref="B121:H121"/>
    <mergeCell ref="D122:E122"/>
    <mergeCell ref="B123:H123"/>
    <mergeCell ref="B169:C169"/>
    <mergeCell ref="B172:C172"/>
    <mergeCell ref="B173:C173"/>
    <mergeCell ref="B174:C174"/>
    <mergeCell ref="B175:C175"/>
    <mergeCell ref="B177:G177"/>
    <mergeCell ref="B178:H178"/>
    <mergeCell ref="B176:C176"/>
    <mergeCell ref="B150:D150"/>
    <mergeCell ref="B151:G151"/>
    <mergeCell ref="B152:H152"/>
    <mergeCell ref="B153:D153"/>
    <mergeCell ref="E153:G153"/>
    <mergeCell ref="B156:H156"/>
    <mergeCell ref="B157:H157"/>
    <mergeCell ref="B158:H158"/>
    <mergeCell ref="B159:H159"/>
    <mergeCell ref="D160:E160"/>
    <mergeCell ref="B161:H161"/>
    <mergeCell ref="B162:H164"/>
    <mergeCell ref="B165:H165"/>
    <mergeCell ref="B166:C166"/>
    <mergeCell ref="B167:C167"/>
    <mergeCell ref="B179:C179"/>
    <mergeCell ref="B180:C180"/>
    <mergeCell ref="B181:C181"/>
    <mergeCell ref="B182:C182"/>
    <mergeCell ref="B183:C183"/>
    <mergeCell ref="B184:G184"/>
    <mergeCell ref="B185:H185"/>
    <mergeCell ref="B186:D186"/>
    <mergeCell ref="B187:D187"/>
    <mergeCell ref="B188:D188"/>
    <mergeCell ref="B189:G189"/>
    <mergeCell ref="B190:H190"/>
    <mergeCell ref="B191:D191"/>
    <mergeCell ref="E191:G191"/>
    <mergeCell ref="B194:H194"/>
    <mergeCell ref="B195:H195"/>
    <mergeCell ref="B196:H196"/>
    <mergeCell ref="B284:G284"/>
    <mergeCell ref="B285:H285"/>
    <mergeCell ref="B248:C248"/>
    <mergeCell ref="B249:C249"/>
    <mergeCell ref="B250:C250"/>
    <mergeCell ref="B251:C251"/>
    <mergeCell ref="B252:C252"/>
    <mergeCell ref="B253:G253"/>
    <mergeCell ref="B254:H254"/>
    <mergeCell ref="B255:C255"/>
    <mergeCell ref="B256:C256"/>
    <mergeCell ref="B257:C257"/>
    <mergeCell ref="B258:C258"/>
    <mergeCell ref="B259:C259"/>
    <mergeCell ref="B260:G260"/>
    <mergeCell ref="B261:H261"/>
    <mergeCell ref="B262:D262"/>
    <mergeCell ref="B282:C282"/>
    <mergeCell ref="B283:C283"/>
    <mergeCell ref="B148:D148"/>
    <mergeCell ref="B149:D149"/>
    <mergeCell ref="B265:G265"/>
    <mergeCell ref="B267:D267"/>
    <mergeCell ref="E267:G267"/>
    <mergeCell ref="B270:H270"/>
    <mergeCell ref="B271:H271"/>
    <mergeCell ref="B272:H272"/>
    <mergeCell ref="B273:H273"/>
    <mergeCell ref="D274:E274"/>
    <mergeCell ref="B275:H275"/>
    <mergeCell ref="B276:H278"/>
    <mergeCell ref="B279:H279"/>
    <mergeCell ref="B280:C280"/>
    <mergeCell ref="B281:C281"/>
    <mergeCell ref="B205:C205"/>
    <mergeCell ref="B206:C206"/>
    <mergeCell ref="B208:G208"/>
    <mergeCell ref="B209:H209"/>
    <mergeCell ref="B207:C207"/>
    <mergeCell ref="B210:C210"/>
    <mergeCell ref="B211:C211"/>
    <mergeCell ref="B212:C212"/>
    <mergeCell ref="B213:C213"/>
    <mergeCell ref="B215:G215"/>
    <mergeCell ref="B216:H216"/>
    <mergeCell ref="B197:H197"/>
    <mergeCell ref="D198:E198"/>
    <mergeCell ref="B199:H199"/>
    <mergeCell ref="B214:C214"/>
    <mergeCell ref="B217:C217"/>
    <mergeCell ref="B218:C218"/>
    <mergeCell ref="B232:H232"/>
    <mergeCell ref="B233:H233"/>
    <mergeCell ref="B234:H234"/>
    <mergeCell ref="B235:H235"/>
    <mergeCell ref="D236:E236"/>
    <mergeCell ref="B237:H237"/>
    <mergeCell ref="B238:H240"/>
    <mergeCell ref="B241:H241"/>
    <mergeCell ref="B242:C242"/>
    <mergeCell ref="B243:C243"/>
    <mergeCell ref="B244:C244"/>
    <mergeCell ref="B245:C245"/>
    <mergeCell ref="B246:G246"/>
    <mergeCell ref="B247:H247"/>
    <mergeCell ref="B200:H202"/>
    <mergeCell ref="B263:D263"/>
    <mergeCell ref="B264:D264"/>
    <mergeCell ref="B219:C219"/>
    <mergeCell ref="B220:C220"/>
    <mergeCell ref="B221:C221"/>
    <mergeCell ref="B222:G222"/>
    <mergeCell ref="B223:H223"/>
    <mergeCell ref="B224:D224"/>
    <mergeCell ref="B225:D225"/>
    <mergeCell ref="B226:D226"/>
    <mergeCell ref="B227:G227"/>
    <mergeCell ref="B229:D229"/>
    <mergeCell ref="E229:G229"/>
    <mergeCell ref="B203:H203"/>
    <mergeCell ref="B204:C204"/>
    <mergeCell ref="B344:H344"/>
    <mergeCell ref="B345:H345"/>
    <mergeCell ref="B286:C286"/>
    <mergeCell ref="B287:C287"/>
    <mergeCell ref="B288:C288"/>
    <mergeCell ref="B289:C289"/>
    <mergeCell ref="B290:G290"/>
    <mergeCell ref="B291:H291"/>
    <mergeCell ref="B292:C292"/>
    <mergeCell ref="B293:C293"/>
    <mergeCell ref="B124:H126"/>
    <mergeCell ref="B127:H127"/>
    <mergeCell ref="B128:C128"/>
    <mergeCell ref="B129:C129"/>
    <mergeCell ref="B130:C130"/>
    <mergeCell ref="B132:G132"/>
    <mergeCell ref="B133:H133"/>
    <mergeCell ref="B131:C131"/>
    <mergeCell ref="B134:C134"/>
    <mergeCell ref="B135:C135"/>
    <mergeCell ref="B136:C136"/>
    <mergeCell ref="B137:C137"/>
    <mergeCell ref="B139:G139"/>
    <mergeCell ref="B140:H140"/>
    <mergeCell ref="B138:C138"/>
    <mergeCell ref="B141:C141"/>
    <mergeCell ref="B142:C142"/>
    <mergeCell ref="B143:C143"/>
    <mergeCell ref="B144:C144"/>
    <mergeCell ref="B145:C145"/>
    <mergeCell ref="B146:G146"/>
    <mergeCell ref="B147:H147"/>
    <mergeCell ref="B387:H387"/>
    <mergeCell ref="B388:H388"/>
    <mergeCell ref="B168:C168"/>
    <mergeCell ref="B170:G170"/>
    <mergeCell ref="B171:H171"/>
    <mergeCell ref="B294:C294"/>
    <mergeCell ref="B295:C295"/>
    <mergeCell ref="B296:C296"/>
    <mergeCell ref="B297:G297"/>
    <mergeCell ref="B298:H298"/>
    <mergeCell ref="B299:D299"/>
    <mergeCell ref="B300:D300"/>
    <mergeCell ref="B363:C363"/>
    <mergeCell ref="B364:C364"/>
    <mergeCell ref="B365:C365"/>
    <mergeCell ref="B366:C366"/>
    <mergeCell ref="B367:C367"/>
    <mergeCell ref="B369:G369"/>
    <mergeCell ref="B370:H370"/>
    <mergeCell ref="B368:C368"/>
    <mergeCell ref="B331:C331"/>
    <mergeCell ref="B332:C332"/>
    <mergeCell ref="B333:C333"/>
    <mergeCell ref="B334:G334"/>
    <mergeCell ref="B335:H335"/>
    <mergeCell ref="B336:D336"/>
    <mergeCell ref="B337:D337"/>
    <mergeCell ref="B338:D338"/>
    <mergeCell ref="B339:G339"/>
    <mergeCell ref="B340:H340"/>
    <mergeCell ref="B341:D341"/>
    <mergeCell ref="E341:G341"/>
    <mergeCell ref="B389:H389"/>
    <mergeCell ref="D390:E390"/>
    <mergeCell ref="B391:H391"/>
    <mergeCell ref="B347:H347"/>
    <mergeCell ref="D348:E348"/>
    <mergeCell ref="B349:H349"/>
    <mergeCell ref="B350:H352"/>
    <mergeCell ref="B353:H353"/>
    <mergeCell ref="B354:C354"/>
    <mergeCell ref="B355:C355"/>
    <mergeCell ref="B356:C356"/>
    <mergeCell ref="B357:C357"/>
    <mergeCell ref="B358:C358"/>
    <mergeCell ref="B359:C359"/>
    <mergeCell ref="B360:C360"/>
    <mergeCell ref="B361:G361"/>
    <mergeCell ref="B362:H362"/>
    <mergeCell ref="B371:C371"/>
    <mergeCell ref="B372:C372"/>
    <mergeCell ref="B373:C373"/>
    <mergeCell ref="B374:C374"/>
    <mergeCell ref="B375:C375"/>
    <mergeCell ref="B376:G376"/>
    <mergeCell ref="B377:H377"/>
    <mergeCell ref="B378:D378"/>
    <mergeCell ref="B379:D379"/>
    <mergeCell ref="B380:D380"/>
    <mergeCell ref="B381:G381"/>
    <mergeCell ref="B382:H382"/>
    <mergeCell ref="B383:D383"/>
    <mergeCell ref="E383:G383"/>
    <mergeCell ref="B386:H386"/>
    <mergeCell ref="B426:D426"/>
    <mergeCell ref="E426:G426"/>
    <mergeCell ref="B392:H394"/>
    <mergeCell ref="B395:H395"/>
    <mergeCell ref="B396:C396"/>
    <mergeCell ref="B397:C397"/>
    <mergeCell ref="B398:C398"/>
    <mergeCell ref="B399:C399"/>
    <mergeCell ref="B400:C400"/>
    <mergeCell ref="B401:C401"/>
    <mergeCell ref="B402:C402"/>
    <mergeCell ref="B403:G403"/>
    <mergeCell ref="B404:H404"/>
    <mergeCell ref="B405:C405"/>
    <mergeCell ref="B406:C406"/>
    <mergeCell ref="B407:C407"/>
    <mergeCell ref="B408:C408"/>
    <mergeCell ref="B409:C409"/>
    <mergeCell ref="B410:C410"/>
    <mergeCell ref="B321:H321"/>
    <mergeCell ref="B322:C322"/>
    <mergeCell ref="B323:C323"/>
    <mergeCell ref="B324:C324"/>
    <mergeCell ref="B325:C325"/>
    <mergeCell ref="B326:C326"/>
    <mergeCell ref="B327:G327"/>
    <mergeCell ref="B328:H328"/>
    <mergeCell ref="B329:C329"/>
    <mergeCell ref="B330:C330"/>
    <mergeCell ref="B429:H429"/>
    <mergeCell ref="B430:H430"/>
    <mergeCell ref="B431:H431"/>
    <mergeCell ref="B432:H432"/>
    <mergeCell ref="D433:E433"/>
    <mergeCell ref="B434:H434"/>
    <mergeCell ref="B435:H437"/>
    <mergeCell ref="B411:C411"/>
    <mergeCell ref="B412:G412"/>
    <mergeCell ref="B413:H413"/>
    <mergeCell ref="B414:C414"/>
    <mergeCell ref="B415:C415"/>
    <mergeCell ref="B416:C416"/>
    <mergeCell ref="B417:C417"/>
    <mergeCell ref="B418:C418"/>
    <mergeCell ref="B419:G419"/>
    <mergeCell ref="B420:H420"/>
    <mergeCell ref="B421:D421"/>
    <mergeCell ref="B422:D422"/>
    <mergeCell ref="B423:D423"/>
    <mergeCell ref="B424:G424"/>
    <mergeCell ref="B425:H425"/>
    <mergeCell ref="B301:D301"/>
    <mergeCell ref="B302:G302"/>
    <mergeCell ref="B303:H303"/>
    <mergeCell ref="B304:D304"/>
    <mergeCell ref="E304:G304"/>
    <mergeCell ref="B307:H307"/>
    <mergeCell ref="B308:H308"/>
    <mergeCell ref="B309:H309"/>
    <mergeCell ref="B310:H310"/>
    <mergeCell ref="D311:E311"/>
    <mergeCell ref="B312:H312"/>
    <mergeCell ref="B313:H315"/>
    <mergeCell ref="B316:H316"/>
    <mergeCell ref="B317:C317"/>
    <mergeCell ref="B318:C318"/>
    <mergeCell ref="B319:C319"/>
    <mergeCell ref="B320:G320"/>
    <mergeCell ref="B346:H346"/>
    <mergeCell ref="B453:C453"/>
    <mergeCell ref="B454:C454"/>
    <mergeCell ref="B455:C455"/>
    <mergeCell ref="B456:C456"/>
    <mergeCell ref="B457:G457"/>
    <mergeCell ref="B458:H458"/>
    <mergeCell ref="B459:D459"/>
    <mergeCell ref="B460:D460"/>
    <mergeCell ref="B461:D461"/>
    <mergeCell ref="B462:G462"/>
    <mergeCell ref="B463:H463"/>
    <mergeCell ref="B464:D464"/>
    <mergeCell ref="E464:G464"/>
    <mergeCell ref="B467:H467"/>
    <mergeCell ref="B468:H468"/>
    <mergeCell ref="B469:H469"/>
    <mergeCell ref="B448:C448"/>
    <mergeCell ref="B449:C449"/>
    <mergeCell ref="B450:G450"/>
    <mergeCell ref="B451:H451"/>
    <mergeCell ref="B452:C452"/>
    <mergeCell ref="B438:H438"/>
    <mergeCell ref="B439:C439"/>
    <mergeCell ref="B440:C440"/>
    <mergeCell ref="B441:C441"/>
    <mergeCell ref="B442:C442"/>
    <mergeCell ref="B443:C443"/>
    <mergeCell ref="B444:G444"/>
    <mergeCell ref="B445:H445"/>
    <mergeCell ref="B446:C446"/>
    <mergeCell ref="B447:C447"/>
    <mergeCell ref="B470:H470"/>
    <mergeCell ref="D471:E471"/>
    <mergeCell ref="B472:H472"/>
    <mergeCell ref="B473:H475"/>
    <mergeCell ref="B476:H476"/>
    <mergeCell ref="B477:C477"/>
    <mergeCell ref="B478:C478"/>
    <mergeCell ref="B479:C479"/>
    <mergeCell ref="B480:C480"/>
    <mergeCell ref="B481:C481"/>
    <mergeCell ref="B483:G483"/>
    <mergeCell ref="B484:H484"/>
    <mergeCell ref="B482:C482"/>
    <mergeCell ref="B485:C485"/>
    <mergeCell ref="B486:C486"/>
    <mergeCell ref="B487:C487"/>
    <mergeCell ref="B488:C488"/>
    <mergeCell ref="B489:G489"/>
    <mergeCell ref="B490:H490"/>
    <mergeCell ref="B491:C491"/>
    <mergeCell ref="B492:C492"/>
    <mergeCell ref="B493:C493"/>
    <mergeCell ref="B494:C494"/>
    <mergeCell ref="B495:C495"/>
    <mergeCell ref="B496:G496"/>
    <mergeCell ref="B497:H497"/>
    <mergeCell ref="B498:D498"/>
    <mergeCell ref="B499:D499"/>
    <mergeCell ref="B500:D500"/>
    <mergeCell ref="B501:G501"/>
    <mergeCell ref="B502:H502"/>
    <mergeCell ref="B503:D503"/>
    <mergeCell ref="E503:G503"/>
    <mergeCell ref="B506:H506"/>
    <mergeCell ref="B560:C560"/>
    <mergeCell ref="B561:C561"/>
    <mergeCell ref="B562:G562"/>
    <mergeCell ref="B563:H563"/>
    <mergeCell ref="B564:C564"/>
    <mergeCell ref="B565:C565"/>
    <mergeCell ref="B566:C566"/>
    <mergeCell ref="B567:C567"/>
    <mergeCell ref="B568:C568"/>
    <mergeCell ref="B569:G569"/>
    <mergeCell ref="B570:H570"/>
    <mergeCell ref="E543:G543"/>
    <mergeCell ref="B546:H546"/>
    <mergeCell ref="B547:H547"/>
    <mergeCell ref="B548:H548"/>
    <mergeCell ref="B549:H549"/>
    <mergeCell ref="D550:E550"/>
    <mergeCell ref="B551:H551"/>
    <mergeCell ref="B552:H554"/>
    <mergeCell ref="B555:H555"/>
    <mergeCell ref="B556:C556"/>
    <mergeCell ref="B557:C557"/>
    <mergeCell ref="B558:C558"/>
    <mergeCell ref="B559:C559"/>
    <mergeCell ref="B532:C532"/>
    <mergeCell ref="B533:C533"/>
    <mergeCell ref="B534:C534"/>
    <mergeCell ref="B535:C535"/>
    <mergeCell ref="B536:G536"/>
    <mergeCell ref="B537:H537"/>
    <mergeCell ref="B538:D538"/>
    <mergeCell ref="B539:D539"/>
    <mergeCell ref="B540:D540"/>
    <mergeCell ref="B541:G541"/>
    <mergeCell ref="B542:H542"/>
    <mergeCell ref="B543:D543"/>
    <mergeCell ref="B507:H507"/>
    <mergeCell ref="B508:H508"/>
    <mergeCell ref="B509:H509"/>
    <mergeCell ref="D510:E510"/>
    <mergeCell ref="B511:H511"/>
    <mergeCell ref="B512:H514"/>
    <mergeCell ref="B515:H515"/>
    <mergeCell ref="B516:C516"/>
    <mergeCell ref="B517:C517"/>
    <mergeCell ref="B518:C518"/>
    <mergeCell ref="B519:C519"/>
    <mergeCell ref="B520:C520"/>
    <mergeCell ref="B521:C521"/>
    <mergeCell ref="B522:G522"/>
    <mergeCell ref="B523:H523"/>
    <mergeCell ref="B524:C524"/>
    <mergeCell ref="B525:C525"/>
    <mergeCell ref="B526:C526"/>
    <mergeCell ref="B527:C527"/>
    <mergeCell ref="B528:C528"/>
    <mergeCell ref="B529:G529"/>
    <mergeCell ref="B530:H530"/>
    <mergeCell ref="B531:C531"/>
    <mergeCell ref="D635:E635"/>
    <mergeCell ref="B636:H636"/>
    <mergeCell ref="B612:C612"/>
    <mergeCell ref="B613:C613"/>
    <mergeCell ref="B614:G614"/>
    <mergeCell ref="B615:H615"/>
    <mergeCell ref="B616:C616"/>
    <mergeCell ref="B617:C617"/>
    <mergeCell ref="B618:C618"/>
    <mergeCell ref="B619:C619"/>
    <mergeCell ref="B620:C620"/>
    <mergeCell ref="B621:G621"/>
    <mergeCell ref="B622:H622"/>
    <mergeCell ref="B623:D623"/>
    <mergeCell ref="B624:D624"/>
    <mergeCell ref="B625:D625"/>
    <mergeCell ref="B571:C571"/>
    <mergeCell ref="B572:C572"/>
    <mergeCell ref="B573:C573"/>
    <mergeCell ref="B610:C610"/>
    <mergeCell ref="B611:C611"/>
    <mergeCell ref="B574:C574"/>
    <mergeCell ref="B575:C575"/>
    <mergeCell ref="B576:G576"/>
    <mergeCell ref="B577:H577"/>
    <mergeCell ref="B578:D578"/>
    <mergeCell ref="B579:D579"/>
    <mergeCell ref="B580:D580"/>
    <mergeCell ref="B626:G626"/>
    <mergeCell ref="B627:H627"/>
    <mergeCell ref="B628:D628"/>
    <mergeCell ref="E628:G628"/>
    <mergeCell ref="B631:H631"/>
    <mergeCell ref="B632:H632"/>
    <mergeCell ref="B633:H633"/>
    <mergeCell ref="B634:H634"/>
    <mergeCell ref="B685:C685"/>
    <mergeCell ref="B686:C686"/>
    <mergeCell ref="B637:H639"/>
    <mergeCell ref="B640:H640"/>
    <mergeCell ref="B641:C641"/>
    <mergeCell ref="B642:C642"/>
    <mergeCell ref="B581:G581"/>
    <mergeCell ref="B582:H582"/>
    <mergeCell ref="B583:D583"/>
    <mergeCell ref="E583:G583"/>
    <mergeCell ref="B586:H586"/>
    <mergeCell ref="B587:H587"/>
    <mergeCell ref="B588:H588"/>
    <mergeCell ref="B589:H589"/>
    <mergeCell ref="D590:E590"/>
    <mergeCell ref="B591:H591"/>
    <mergeCell ref="B592:H594"/>
    <mergeCell ref="B595:H595"/>
    <mergeCell ref="B596:C596"/>
    <mergeCell ref="B597:C597"/>
    <mergeCell ref="B598:C598"/>
    <mergeCell ref="B599:C599"/>
    <mergeCell ref="B600:C600"/>
    <mergeCell ref="B601:C601"/>
    <mergeCell ref="B602:C602"/>
    <mergeCell ref="B603:G603"/>
    <mergeCell ref="B604:H604"/>
    <mergeCell ref="B605:C605"/>
    <mergeCell ref="B606:C606"/>
    <mergeCell ref="B607:C607"/>
    <mergeCell ref="B608:C608"/>
    <mergeCell ref="B609:C609"/>
    <mergeCell ref="B722:H722"/>
    <mergeCell ref="D723:E723"/>
    <mergeCell ref="B643:C643"/>
    <mergeCell ref="B644:C644"/>
    <mergeCell ref="B645:C645"/>
    <mergeCell ref="B646:C646"/>
    <mergeCell ref="B647:C647"/>
    <mergeCell ref="B648:C648"/>
    <mergeCell ref="B649:C649"/>
    <mergeCell ref="B693:C693"/>
    <mergeCell ref="B696:C696"/>
    <mergeCell ref="B697:C697"/>
    <mergeCell ref="B698:C698"/>
    <mergeCell ref="B699:C699"/>
    <mergeCell ref="B701:G701"/>
    <mergeCell ref="B702:H702"/>
    <mergeCell ref="B700:C700"/>
    <mergeCell ref="B703:C703"/>
    <mergeCell ref="B704:C704"/>
    <mergeCell ref="B669:D669"/>
    <mergeCell ref="B670:G670"/>
    <mergeCell ref="B671:H671"/>
    <mergeCell ref="B672:D672"/>
    <mergeCell ref="E672:G672"/>
    <mergeCell ref="B675:H675"/>
    <mergeCell ref="B773:C773"/>
    <mergeCell ref="B774:C774"/>
    <mergeCell ref="B724:H724"/>
    <mergeCell ref="B741:C741"/>
    <mergeCell ref="B742:C742"/>
    <mergeCell ref="B743:C743"/>
    <mergeCell ref="B744:C744"/>
    <mergeCell ref="B745:G745"/>
    <mergeCell ref="B746:H746"/>
    <mergeCell ref="B747:C747"/>
    <mergeCell ref="B748:C748"/>
    <mergeCell ref="B749:C749"/>
    <mergeCell ref="B750:C750"/>
    <mergeCell ref="B751:C751"/>
    <mergeCell ref="B752:G752"/>
    <mergeCell ref="B753:H753"/>
    <mergeCell ref="B754:D754"/>
    <mergeCell ref="B725:H727"/>
    <mergeCell ref="B728:H728"/>
    <mergeCell ref="B729:C729"/>
    <mergeCell ref="B730:C730"/>
    <mergeCell ref="B731:C731"/>
    <mergeCell ref="B732:C732"/>
    <mergeCell ref="B733:C733"/>
    <mergeCell ref="B734:C734"/>
    <mergeCell ref="B765:H765"/>
    <mergeCell ref="D766:E766"/>
    <mergeCell ref="B767:H767"/>
    <mergeCell ref="B768:H770"/>
    <mergeCell ref="B771:H771"/>
    <mergeCell ref="B772:C772"/>
    <mergeCell ref="B755:D755"/>
    <mergeCell ref="B756:D756"/>
    <mergeCell ref="B757:G757"/>
    <mergeCell ref="B758:H758"/>
    <mergeCell ref="B759:D759"/>
    <mergeCell ref="E759:G759"/>
    <mergeCell ref="B762:H762"/>
    <mergeCell ref="B763:H763"/>
    <mergeCell ref="B764:H764"/>
    <mergeCell ref="B676:H676"/>
    <mergeCell ref="B677:H677"/>
    <mergeCell ref="B678:H678"/>
    <mergeCell ref="D679:E679"/>
    <mergeCell ref="B680:H680"/>
    <mergeCell ref="B681:H683"/>
    <mergeCell ref="B684:H684"/>
    <mergeCell ref="B705:C705"/>
    <mergeCell ref="B706:C706"/>
    <mergeCell ref="B707:C707"/>
    <mergeCell ref="B708:G708"/>
    <mergeCell ref="B709:H709"/>
    <mergeCell ref="B710:D710"/>
    <mergeCell ref="B711:D711"/>
    <mergeCell ref="B712:D712"/>
    <mergeCell ref="B713:G713"/>
    <mergeCell ref="B714:H714"/>
    <mergeCell ref="B715:D715"/>
    <mergeCell ref="E715:G715"/>
    <mergeCell ref="B719:H719"/>
    <mergeCell ref="B720:H720"/>
    <mergeCell ref="B721:H721"/>
    <mergeCell ref="B735:C735"/>
    <mergeCell ref="B736:C736"/>
    <mergeCell ref="B737:C737"/>
    <mergeCell ref="B738:C738"/>
    <mergeCell ref="B739:G739"/>
    <mergeCell ref="B740:H740"/>
    <mergeCell ref="B650:C650"/>
    <mergeCell ref="B651:G651"/>
    <mergeCell ref="B652:H652"/>
    <mergeCell ref="B653:C653"/>
    <mergeCell ref="B654:C654"/>
    <mergeCell ref="B655:C655"/>
    <mergeCell ref="B656:C656"/>
    <mergeCell ref="B657:C657"/>
    <mergeCell ref="B658:G658"/>
    <mergeCell ref="B659:H659"/>
    <mergeCell ref="B660:C660"/>
    <mergeCell ref="B661:C661"/>
    <mergeCell ref="B662:C662"/>
    <mergeCell ref="B663:C663"/>
    <mergeCell ref="B664:C664"/>
    <mergeCell ref="B665:G665"/>
    <mergeCell ref="B666:H666"/>
    <mergeCell ref="B667:D667"/>
    <mergeCell ref="B668:D668"/>
    <mergeCell ref="B824:G824"/>
    <mergeCell ref="B825:H825"/>
    <mergeCell ref="B826:C826"/>
    <mergeCell ref="B827:C827"/>
    <mergeCell ref="B828:C828"/>
    <mergeCell ref="B829:C829"/>
    <mergeCell ref="B830:C830"/>
    <mergeCell ref="B831:G831"/>
    <mergeCell ref="B832:H832"/>
    <mergeCell ref="B833:D833"/>
    <mergeCell ref="B834:D834"/>
    <mergeCell ref="B835:D835"/>
    <mergeCell ref="B775:C775"/>
    <mergeCell ref="B776:C776"/>
    <mergeCell ref="B777:C777"/>
    <mergeCell ref="B778:C778"/>
    <mergeCell ref="B790:C790"/>
    <mergeCell ref="B791:C791"/>
    <mergeCell ref="B781:C781"/>
    <mergeCell ref="B782:C782"/>
    <mergeCell ref="B783:C783"/>
    <mergeCell ref="B784:C784"/>
    <mergeCell ref="B787:C787"/>
    <mergeCell ref="B788:C788"/>
    <mergeCell ref="B789:C789"/>
    <mergeCell ref="B850:H850"/>
    <mergeCell ref="B851:C851"/>
    <mergeCell ref="B852:C852"/>
    <mergeCell ref="B853:C853"/>
    <mergeCell ref="B854:C854"/>
    <mergeCell ref="B855:C855"/>
    <mergeCell ref="B856:C856"/>
    <mergeCell ref="B857:C857"/>
    <mergeCell ref="B858:C858"/>
    <mergeCell ref="B859:C859"/>
    <mergeCell ref="B860:C860"/>
    <mergeCell ref="B861:G861"/>
    <mergeCell ref="B687:C687"/>
    <mergeCell ref="B688:C688"/>
    <mergeCell ref="B689:C689"/>
    <mergeCell ref="B690:C690"/>
    <mergeCell ref="B691:C691"/>
    <mergeCell ref="B692:C692"/>
    <mergeCell ref="B694:G694"/>
    <mergeCell ref="B695:H695"/>
    <mergeCell ref="B779:G779"/>
    <mergeCell ref="B780:H780"/>
    <mergeCell ref="B785:G785"/>
    <mergeCell ref="B786:H786"/>
    <mergeCell ref="B792:G792"/>
    <mergeCell ref="B793:H793"/>
    <mergeCell ref="B794:D794"/>
    <mergeCell ref="B841:H841"/>
    <mergeCell ref="B842:H842"/>
    <mergeCell ref="B821:C821"/>
    <mergeCell ref="B822:C822"/>
    <mergeCell ref="B823:C823"/>
    <mergeCell ref="B867:G867"/>
    <mergeCell ref="B868:H868"/>
    <mergeCell ref="B869:C869"/>
    <mergeCell ref="B870:C870"/>
    <mergeCell ref="B795:D795"/>
    <mergeCell ref="B796:D796"/>
    <mergeCell ref="B797:G797"/>
    <mergeCell ref="B798:H798"/>
    <mergeCell ref="B799:D799"/>
    <mergeCell ref="E799:G799"/>
    <mergeCell ref="B802:H802"/>
    <mergeCell ref="B803:H803"/>
    <mergeCell ref="B804:H804"/>
    <mergeCell ref="B805:H805"/>
    <mergeCell ref="D806:E806"/>
    <mergeCell ref="B807:H807"/>
    <mergeCell ref="B808:H810"/>
    <mergeCell ref="B811:H811"/>
    <mergeCell ref="B812:C812"/>
    <mergeCell ref="B813:C813"/>
    <mergeCell ref="B814:C814"/>
    <mergeCell ref="B815:C815"/>
    <mergeCell ref="B816:C816"/>
    <mergeCell ref="B818:G818"/>
    <mergeCell ref="B819:H819"/>
    <mergeCell ref="B817:C817"/>
    <mergeCell ref="B820:C820"/>
    <mergeCell ref="B843:H843"/>
    <mergeCell ref="B844:H844"/>
    <mergeCell ref="D845:E845"/>
    <mergeCell ref="B846:H846"/>
    <mergeCell ref="B847:H849"/>
    <mergeCell ref="B1084:D1084"/>
    <mergeCell ref="B1085:D1085"/>
    <mergeCell ref="B1086:G1086"/>
    <mergeCell ref="B1087:H1087"/>
    <mergeCell ref="B1088:D1088"/>
    <mergeCell ref="E1088:G1088"/>
    <mergeCell ref="B1071:C1071"/>
    <mergeCell ref="B1072:C1072"/>
    <mergeCell ref="B1073:C1073"/>
    <mergeCell ref="B1074:G1074"/>
    <mergeCell ref="B1075:H1075"/>
    <mergeCell ref="B1076:C1076"/>
    <mergeCell ref="B1077:C1077"/>
    <mergeCell ref="B1078:C1078"/>
    <mergeCell ref="B1079:C1079"/>
    <mergeCell ref="B1080:C1080"/>
    <mergeCell ref="B1081:G1081"/>
    <mergeCell ref="B1082:H1082"/>
    <mergeCell ref="B1083:D1083"/>
    <mergeCell ref="B1055:H1057"/>
    <mergeCell ref="B1058:H1058"/>
    <mergeCell ref="B1059:C1059"/>
    <mergeCell ref="B1060:C1060"/>
    <mergeCell ref="B1068:G1068"/>
    <mergeCell ref="B1069:H1069"/>
    <mergeCell ref="B1061:C1061"/>
    <mergeCell ref="B1062:C1062"/>
    <mergeCell ref="B1063:C1063"/>
    <mergeCell ref="B1064:C1064"/>
    <mergeCell ref="B1065:C1065"/>
    <mergeCell ref="B1066:C1066"/>
    <mergeCell ref="B1067:C1067"/>
    <mergeCell ref="B1070:C1070"/>
    <mergeCell ref="B836:G836"/>
    <mergeCell ref="B837:H837"/>
    <mergeCell ref="B838:D838"/>
    <mergeCell ref="E838:G838"/>
    <mergeCell ref="B871:C871"/>
    <mergeCell ref="B872:C872"/>
    <mergeCell ref="B873:C873"/>
    <mergeCell ref="B874:G874"/>
    <mergeCell ref="B875:H875"/>
    <mergeCell ref="B876:D876"/>
    <mergeCell ref="B877:D877"/>
    <mergeCell ref="B951:H951"/>
    <mergeCell ref="B952:C952"/>
    <mergeCell ref="B862:H862"/>
    <mergeCell ref="B863:C863"/>
    <mergeCell ref="B864:C864"/>
    <mergeCell ref="B865:C865"/>
    <mergeCell ref="B866:C866"/>
    <mergeCell ref="B1104:C1104"/>
    <mergeCell ref="B1105:C1105"/>
    <mergeCell ref="B1106:C1106"/>
    <mergeCell ref="B1107:C1107"/>
    <mergeCell ref="B924:H924"/>
    <mergeCell ref="B925:H925"/>
    <mergeCell ref="B926:H926"/>
    <mergeCell ref="B927:H927"/>
    <mergeCell ref="D928:E928"/>
    <mergeCell ref="B929:H929"/>
    <mergeCell ref="B930:H932"/>
    <mergeCell ref="B933:H933"/>
    <mergeCell ref="B934:C934"/>
    <mergeCell ref="B935:C935"/>
    <mergeCell ref="B936:C936"/>
    <mergeCell ref="B937:C937"/>
    <mergeCell ref="B938:C938"/>
    <mergeCell ref="B939:C939"/>
    <mergeCell ref="B940:C940"/>
    <mergeCell ref="B941:C941"/>
    <mergeCell ref="B942:C942"/>
    <mergeCell ref="B943:C943"/>
    <mergeCell ref="B944:G944"/>
    <mergeCell ref="B945:H945"/>
    <mergeCell ref="B946:C946"/>
    <mergeCell ref="B947:C947"/>
    <mergeCell ref="B948:C948"/>
    <mergeCell ref="B949:C949"/>
    <mergeCell ref="B950:G950"/>
    <mergeCell ref="B1091:H1091"/>
    <mergeCell ref="B1092:H1092"/>
    <mergeCell ref="B1093:H1093"/>
    <mergeCell ref="B898:C898"/>
    <mergeCell ref="B899:C899"/>
    <mergeCell ref="B901:G901"/>
    <mergeCell ref="B902:H902"/>
    <mergeCell ref="B900:C900"/>
    <mergeCell ref="B903:C903"/>
    <mergeCell ref="B904:C904"/>
    <mergeCell ref="B905:C905"/>
    <mergeCell ref="B906:C906"/>
    <mergeCell ref="B907:G907"/>
    <mergeCell ref="B908:H908"/>
    <mergeCell ref="B909:C909"/>
    <mergeCell ref="B910:C910"/>
    <mergeCell ref="B911:C911"/>
    <mergeCell ref="B1101:C1101"/>
    <mergeCell ref="B1102:C1102"/>
    <mergeCell ref="B1103:C1103"/>
    <mergeCell ref="B1094:H1094"/>
    <mergeCell ref="D1095:E1095"/>
    <mergeCell ref="B1096:H1096"/>
    <mergeCell ref="B1097:H1099"/>
    <mergeCell ref="B1100:H1100"/>
    <mergeCell ref="B1044:G1044"/>
    <mergeCell ref="B1045:H1045"/>
    <mergeCell ref="B1046:D1046"/>
    <mergeCell ref="E1046:G1046"/>
    <mergeCell ref="B1049:H1049"/>
    <mergeCell ref="B1050:H1050"/>
    <mergeCell ref="B1051:H1051"/>
    <mergeCell ref="B1052:H1052"/>
    <mergeCell ref="D1053:E1053"/>
    <mergeCell ref="B1054:H1054"/>
    <mergeCell ref="B878:D878"/>
    <mergeCell ref="B879:G879"/>
    <mergeCell ref="B880:H880"/>
    <mergeCell ref="B881:D881"/>
    <mergeCell ref="E881:G881"/>
    <mergeCell ref="B884:H884"/>
    <mergeCell ref="B885:H885"/>
    <mergeCell ref="B886:H886"/>
    <mergeCell ref="B887:H887"/>
    <mergeCell ref="D888:E888"/>
    <mergeCell ref="B889:H889"/>
    <mergeCell ref="B890:H892"/>
    <mergeCell ref="B893:H893"/>
    <mergeCell ref="B894:C894"/>
    <mergeCell ref="B895:C895"/>
    <mergeCell ref="B896:C896"/>
    <mergeCell ref="B897:C897"/>
    <mergeCell ref="B912:C912"/>
    <mergeCell ref="B913:C913"/>
    <mergeCell ref="B914:G914"/>
    <mergeCell ref="B915:H915"/>
    <mergeCell ref="B916:D916"/>
    <mergeCell ref="B917:D917"/>
    <mergeCell ref="B918:D918"/>
    <mergeCell ref="B919:G919"/>
    <mergeCell ref="B920:H920"/>
    <mergeCell ref="B921:D921"/>
    <mergeCell ref="E921:G921"/>
    <mergeCell ref="B954:C954"/>
    <mergeCell ref="B955:C955"/>
    <mergeCell ref="B956:C956"/>
    <mergeCell ref="B957:G957"/>
    <mergeCell ref="B958:H958"/>
    <mergeCell ref="B959:D959"/>
    <mergeCell ref="B953:C953"/>
    <mergeCell ref="B981:C981"/>
    <mergeCell ref="B982:C982"/>
    <mergeCell ref="B983:C983"/>
    <mergeCell ref="B960:D960"/>
    <mergeCell ref="B1006:D1006"/>
    <mergeCell ref="E1006:G1006"/>
    <mergeCell ref="B1009:H1009"/>
    <mergeCell ref="B1010:H1010"/>
    <mergeCell ref="B1011:H1011"/>
    <mergeCell ref="B1012:H1012"/>
    <mergeCell ref="D1013:E1013"/>
    <mergeCell ref="B1014:H1014"/>
    <mergeCell ref="B1015:H1017"/>
    <mergeCell ref="B1018:H1018"/>
    <mergeCell ref="B1019:C1019"/>
    <mergeCell ref="B1020:C1020"/>
    <mergeCell ref="B1021:C1021"/>
    <mergeCell ref="B984:C984"/>
    <mergeCell ref="B985:C985"/>
    <mergeCell ref="B986:G986"/>
    <mergeCell ref="B987:H987"/>
    <mergeCell ref="B988:C988"/>
    <mergeCell ref="B989:C989"/>
    <mergeCell ref="B990:C990"/>
    <mergeCell ref="B991:C991"/>
    <mergeCell ref="B992:G992"/>
    <mergeCell ref="B993:H993"/>
    <mergeCell ref="B994:C994"/>
    <mergeCell ref="B995:C995"/>
    <mergeCell ref="B996:C996"/>
    <mergeCell ref="B997:C997"/>
    <mergeCell ref="B998:C998"/>
    <mergeCell ref="B961:D961"/>
    <mergeCell ref="B962:G962"/>
    <mergeCell ref="B963:H963"/>
    <mergeCell ref="B964:D964"/>
    <mergeCell ref="E964:G964"/>
    <mergeCell ref="B967:H967"/>
    <mergeCell ref="B968:H968"/>
    <mergeCell ref="B969:H969"/>
    <mergeCell ref="B970:H970"/>
    <mergeCell ref="D971:E971"/>
    <mergeCell ref="B972:H972"/>
    <mergeCell ref="B973:H975"/>
    <mergeCell ref="B976:H976"/>
    <mergeCell ref="B977:C977"/>
    <mergeCell ref="B978:C978"/>
    <mergeCell ref="B979:C979"/>
    <mergeCell ref="B980:C980"/>
    <mergeCell ref="B999:G999"/>
    <mergeCell ref="B1000:H1000"/>
    <mergeCell ref="B1001:D1001"/>
    <mergeCell ref="B1002:D1002"/>
    <mergeCell ref="B1003:D1003"/>
    <mergeCell ref="B1004:G1004"/>
    <mergeCell ref="B1005:H1005"/>
    <mergeCell ref="B1037:C1037"/>
    <mergeCell ref="B1038:C1038"/>
    <mergeCell ref="B1039:G1039"/>
    <mergeCell ref="B1040:H1040"/>
    <mergeCell ref="B1041:D1041"/>
    <mergeCell ref="B1042:D1042"/>
    <mergeCell ref="B1043:D1043"/>
    <mergeCell ref="B1153:C1153"/>
    <mergeCell ref="B1154:C1154"/>
    <mergeCell ref="B1155:C1155"/>
    <mergeCell ref="B1025:C1025"/>
    <mergeCell ref="B1026:G1026"/>
    <mergeCell ref="B1027:H1027"/>
    <mergeCell ref="B1028:C1028"/>
    <mergeCell ref="B1029:C1029"/>
    <mergeCell ref="B1030:C1030"/>
    <mergeCell ref="B1031:C1031"/>
    <mergeCell ref="B1032:G1032"/>
    <mergeCell ref="B1033:H1033"/>
    <mergeCell ref="B1034:C1034"/>
    <mergeCell ref="B1035:C1035"/>
    <mergeCell ref="B1036:C1036"/>
    <mergeCell ref="B1022:C1022"/>
    <mergeCell ref="B1023:C1023"/>
    <mergeCell ref="B1024:C1024"/>
  </mergeCells>
  <pageMargins left="0.7" right="0.7" top="0.75" bottom="0.75" header="0" footer="0"/>
  <pageSetup scale="7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2</vt:i4>
      </vt:variant>
    </vt:vector>
  </HeadingPairs>
  <TitlesOfParts>
    <vt:vector size="11" baseType="lpstr">
      <vt:lpstr>CANT ELEC</vt:lpstr>
      <vt:lpstr>CAPITULOS</vt:lpstr>
      <vt:lpstr>FORM-INTER</vt:lpstr>
      <vt:lpstr>FM</vt:lpstr>
      <vt:lpstr>APU 2 </vt:lpstr>
      <vt:lpstr>APU 3 </vt:lpstr>
      <vt:lpstr>INSUMOS</vt:lpstr>
      <vt:lpstr>POLIZA INTERV</vt:lpstr>
      <vt:lpstr>APU OCU</vt:lpstr>
      <vt:lpstr>INSU</vt:lpstr>
      <vt:lpstr>INSUMOS2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ASUS</dc:creator>
  <cp:lastModifiedBy>Usuario</cp:lastModifiedBy>
  <cp:lastPrinted>2025-07-08T19:17:44Z</cp:lastPrinted>
  <dcterms:created xsi:type="dcterms:W3CDTF">2024-05-17T18:49:53Z</dcterms:created>
  <dcterms:modified xsi:type="dcterms:W3CDTF">2026-01-29T23:00:27Z</dcterms:modified>
</cp:coreProperties>
</file>